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30720" windowHeight="13380" tabRatio="613" activeTab="9"/>
  </bookViews>
  <sheets>
    <sheet name="图示" sheetId="43" r:id="rId1"/>
    <sheet name="统调负荷" sheetId="11" r:id="rId2"/>
    <sheet name="负荷汇总" sheetId="38" r:id="rId3"/>
    <sheet name="统调负荷24小时" sheetId="46" r:id="rId4"/>
    <sheet name="B类负荷24小时" sheetId="12" r:id="rId5"/>
    <sheet name="西电24小时" sheetId="48" r:id="rId6"/>
    <sheet name="A类电" sheetId="49" r:id="rId7"/>
    <sheet name="地方电" sheetId="52" r:id="rId8"/>
    <sheet name="节点均价-24点" sheetId="13" r:id="rId9"/>
    <sheet name="检修、备用和必开" sheetId="27" r:id="rId10"/>
  </sheets>
  <definedNames>
    <definedName name="_xlnm._FilterDatabase" localSheetId="2" hidden="1">负荷汇总!$A$2:$X$126</definedName>
    <definedName name="_xlnm._FilterDatabase" localSheetId="3" hidden="1">统调负荷24小时!$A$3:$BD$65</definedName>
    <definedName name="_xlnm._FilterDatabase" localSheetId="4" hidden="1">B类负荷24小时!$A$3:$BC$133</definedName>
    <definedName name="_xlnm._FilterDatabase" localSheetId="5" hidden="1">西电24小时!$A$3:$BC$65</definedName>
    <definedName name="_xlnm._FilterDatabase" localSheetId="8" hidden="1">'节点均价-24点'!$A$3:$BF$65</definedName>
    <definedName name="_xlnm._FilterDatabase" localSheetId="1" hidden="1">统调负荷!$A$1:$AL$2881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<sst xmlns="http://schemas.openxmlformats.org/spreadsheetml/2006/main" count="4350" uniqueCount="134">
  <si>
    <t>日期类型</t>
  </si>
  <si>
    <t>时点</t>
  </si>
  <si>
    <t>运行日</t>
  </si>
  <si>
    <t>时刻</t>
  </si>
  <si>
    <t>统调(MW)</t>
  </si>
  <si>
    <t>B类(MW)</t>
  </si>
  <si>
    <t>西电(MW)</t>
  </si>
  <si>
    <t>A类(MW)</t>
  </si>
  <si>
    <t>地方电(MW)</t>
  </si>
  <si>
    <t>粤港联络线(MW)</t>
  </si>
  <si>
    <t>竞价空间</t>
  </si>
  <si>
    <t>供需比</t>
  </si>
  <si>
    <t>机组检修容量</t>
  </si>
  <si>
    <t>正备-预测</t>
  </si>
  <si>
    <t>正备-实际</t>
  </si>
  <si>
    <t>必开机组总容量(MW)</t>
  </si>
  <si>
    <t>必停机组总容量(MW)</t>
  </si>
  <si>
    <t>供给容量</t>
  </si>
  <si>
    <t>日前价格</t>
  </si>
  <si>
    <t>实时价格</t>
  </si>
  <si>
    <t>时间标签</t>
  </si>
  <si>
    <t>最小技术出力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</si>
  <si>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</si>
  <si>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</si>
  <si>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</si>
  <si>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</si>
  <si>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</si>
  <si>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</si>
  <si>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</si>
  <si>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</si>
  <si>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</si>
  <si>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</si>
  <si>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</si>
  <si>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</si>
  <si>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</si>
  <si>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</si>
  <si>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</si>
  <si>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</si>
  <si>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</si>
  <si>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</si>
  <si>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</si>
  <si>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</si>
  <si>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</si>
  <si>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</si>
  <si>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</si>
  <si>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</si>
  <si>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</si>
  <si>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</si>
  <si>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</si>
  <si>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</si>
  <si>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</si>
  <si>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</si>
  <si>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</si>
  <si>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预测</t>
  </si>
  <si>
    <t>实际</t>
  </si>
  <si>
    <t>实际-预测</t>
  </si>
  <si>
    <t>项目</t>
  </si>
  <si>
    <t>粤港联络线</t>
  </si>
  <si>
    <t>平均气温（℃）</t>
  </si>
  <si>
    <t>统调(万千瓦)</t>
  </si>
  <si>
    <t>B类(万千瓦)</t>
  </si>
  <si>
    <t>省内A类电源</t>
  </si>
  <si>
    <t>地方电源出力</t>
  </si>
  <si>
    <t>西电东送电力</t>
  </si>
  <si>
    <t>最大值</t>
  </si>
  <si>
    <t>最小值</t>
  </si>
  <si>
    <t>平均值</t>
  </si>
  <si>
    <t>合计</t>
  </si>
  <si>
    <t>日期</t>
  </si>
  <si>
    <t>类别</t>
  </si>
  <si>
    <t>平均</t>
  </si>
  <si>
    <t>最大</t>
  </si>
  <si>
    <t>最小</t>
  </si>
  <si>
    <t>0时</t>
  </si>
  <si>
    <t>1时</t>
  </si>
  <si>
    <t>2时</t>
  </si>
  <si>
    <t>3时</t>
  </si>
  <si>
    <t>4时</t>
  </si>
  <si>
    <t>5时</t>
  </si>
  <si>
    <t>6时</t>
  </si>
  <si>
    <t>7时</t>
  </si>
  <si>
    <t>8时</t>
  </si>
  <si>
    <t>9时</t>
  </si>
  <si>
    <t>10时</t>
  </si>
  <si>
    <t>11时</t>
  </si>
  <si>
    <t>12时</t>
  </si>
  <si>
    <t>13时</t>
  </si>
  <si>
    <t>14时</t>
  </si>
  <si>
    <t>15时</t>
  </si>
  <si>
    <t>16时</t>
  </si>
  <si>
    <t>17时</t>
  </si>
  <si>
    <t>18时</t>
  </si>
  <si>
    <t>19时</t>
  </si>
  <si>
    <t>20时</t>
  </si>
  <si>
    <t>21时</t>
  </si>
  <si>
    <t>22时</t>
  </si>
  <si>
    <t>23时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</si>
  <si>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</si>
  <si>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</si>
  <si>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</si>
  <si>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</si>
  <si>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</si>
  <si>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</si>
  <si>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</si>
  <si>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</si>
  <si>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</si>
  <si>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</si>
  <si>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</si>
  <si>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</si>
  <si>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</si>
  <si>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</si>
  <si>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</si>
  <si>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</si>
  <si>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</si>
  <si>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</si>
  <si>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</si>
  <si>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</si>
  <si>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</si>
  <si>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</si>
  <si>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</si>
  <si>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</si>
  <si>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</si>
  <si>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</si>
  <si>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2023-07-29</t>
  </si>
  <si>
    <t>2023-07-30</t>
  </si>
  <si>
    <t>2023-07-31</t>
  </si>
  <si>
    <t>日前</t>
  </si>
  <si>
    <t>实时</t>
  </si>
  <si>
    <t>峰谷价差</t>
  </si>
  <si>
    <t>检修总容量(MW)</t>
  </si>
  <si>
    <t>正备用预测</t>
  </si>
  <si>
    <t>正备用实际</t>
  </si>
  <si>
    <t>负备用实际</t>
  </si>
  <si>
    <t>报价总容量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</si>
</sst>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0_);[Red]\(0.00\)"/>
    <numFmt numFmtId="178" formatCode="yyyy/mm/dd;@"/>
    <numFmt numFmtId="179" formatCode="yyyy/m/d;@"/>
    <numFmt numFmtId="180" formatCode="m/d;@"/>
  </numFmts>
  <fonts count="32">
    <font>
      <sz val="11"/>
      <color theme="1"/>
      <name val="等线"/>
      <charset val="134"/>
      <scheme val="minor"/>
    </font>
    <font>
      <sz val="10"/>
      <color theme="1"/>
      <name val="Arial Unicode MS"/>
      <charset val="134"/>
    </font>
    <font>
      <b/>
      <sz val="11"/>
      <color theme="1"/>
      <name val="Arial Unicode MS"/>
      <charset val="134"/>
    </font>
    <font>
      <sz val="11"/>
      <color theme="1"/>
      <name val="Arial Unicode MS"/>
      <charset val="134"/>
    </font>
    <font>
      <sz val="11"/>
      <name val="Arial Unicode MS"/>
      <charset val="134"/>
    </font>
    <font>
      <b/>
      <sz val="10"/>
      <color theme="1"/>
      <name val="Arial Unicode MS"/>
      <charset val="134"/>
    </font>
    <font>
      <sz val="9"/>
      <color theme="1"/>
      <name val="Arial Unicode MS"/>
      <charset val="134"/>
    </font>
    <font>
      <sz val="9"/>
      <color theme="1"/>
      <name val="等线"/>
      <charset val="134"/>
      <scheme val="minor"/>
    </font>
    <font>
      <sz val="9"/>
      <name val="等线"/>
      <charset val="134"/>
      <scheme val="minor"/>
    </font>
    <font>
      <b/>
      <sz val="9"/>
      <color theme="1"/>
      <name val="等线"/>
      <charset val="134"/>
      <scheme val="minor"/>
    </font>
    <font>
      <sz val="10"/>
      <color theme="1"/>
      <name val="等线"/>
      <charset val="134"/>
      <scheme val="minor"/>
    </font>
    <font>
      <b/>
      <sz val="10"/>
      <color theme="1"/>
      <name val="等线"/>
      <charset val="134"/>
      <scheme val="minor"/>
    </font>
    <font>
      <sz val="1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4" borderId="5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5" borderId="8" applyNumberFormat="0" applyAlignment="0" applyProtection="0">
      <alignment vertical="center"/>
    </xf>
    <xf numFmtId="0" fontId="22" fillId="6" borderId="9" applyNumberFormat="0" applyAlignment="0" applyProtection="0">
      <alignment vertical="center"/>
    </xf>
    <xf numFmtId="0" fontId="23" fillId="6" borderId="8" applyNumberFormat="0" applyAlignment="0" applyProtection="0">
      <alignment vertical="center"/>
    </xf>
    <xf numFmtId="0" fontId="24" fillId="7" borderId="10" applyNumberFormat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</cellStyleXfs>
  <cellXfs count="82">
    <xf numFmtId="0" fontId="0" fillId="0" borderId="0" xfId="0"/>
    <xf numFmtId="0" fontId="1" fillId="0" borderId="0" xfId="0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78" fontId="3" fillId="0" borderId="0" xfId="0" applyNumberFormat="1" applyFont="1" applyFill="1" applyAlignment="1">
      <alignment horizontal="center" vertical="center"/>
    </xf>
    <xf numFmtId="178" fontId="3" fillId="0" borderId="0" xfId="0" applyNumberFormat="1" applyFont="1" applyAlignment="1">
      <alignment horizontal="center" vertical="center"/>
    </xf>
    <xf numFmtId="177" fontId="1" fillId="0" borderId="0" xfId="0" applyNumberFormat="1" applyFont="1"/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78" fontId="2" fillId="2" borderId="1" xfId="0" applyNumberFormat="1" applyFont="1" applyFill="1" applyBorder="1" applyAlignment="1">
      <alignment horizontal="center" vertical="center"/>
    </xf>
    <xf numFmtId="177" fontId="5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78" fontId="1" fillId="0" borderId="2" xfId="0" applyNumberFormat="1" applyFont="1" applyFill="1" applyBorder="1" applyAlignment="1">
      <alignment vertical="center"/>
    </xf>
    <xf numFmtId="178" fontId="3" fillId="0" borderId="1" xfId="0" applyNumberFormat="1" applyFont="1" applyBorder="1" applyAlignment="1">
      <alignment horizontal="center" vertical="center"/>
    </xf>
    <xf numFmtId="177" fontId="3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77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77" fontId="4" fillId="0" borderId="1" xfId="0" applyNumberFormat="1" applyFont="1" applyBorder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0" fontId="6" fillId="0" borderId="0" xfId="0" applyFont="1"/>
    <xf numFmtId="177" fontId="6" fillId="0" borderId="0" xfId="0" applyNumberFormat="1" applyFont="1"/>
    <xf numFmtId="0" fontId="6" fillId="0" borderId="0" xfId="0" applyFont="1" applyAlignment="1">
      <alignment horizontal="center" vertical="center"/>
    </xf>
    <xf numFmtId="0" fontId="6" fillId="0" borderId="0" xfId="0" applyFont="1" applyFill="1"/>
    <xf numFmtId="0" fontId="7" fillId="0" borderId="0" xfId="0" applyFont="1" applyAlignment="1">
      <alignment horizontal="center" vertical="center"/>
    </xf>
    <xf numFmtId="177" fontId="7" fillId="0" borderId="0" xfId="0" applyNumberFormat="1" applyFont="1" applyAlignment="1">
      <alignment horizontal="center" vertical="center"/>
    </xf>
    <xf numFmtId="177" fontId="7" fillId="0" borderId="0" xfId="0" applyNumberFormat="1" applyFont="1" applyFill="1" applyAlignment="1">
      <alignment horizontal="center" vertical="center"/>
    </xf>
    <xf numFmtId="177" fontId="6" fillId="0" borderId="0" xfId="0" applyNumberFormat="1" applyFont="1" applyBorder="1" applyAlignment="1">
      <alignment horizontal="center" vertical="center"/>
    </xf>
    <xf numFmtId="177" fontId="6" fillId="0" borderId="0" xfId="0" applyNumberFormat="1" applyFont="1" applyFill="1"/>
    <xf numFmtId="178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78" fontId="6" fillId="0" borderId="1" xfId="0" applyNumberFormat="1" applyFont="1" applyBorder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77" fontId="9" fillId="0" borderId="1" xfId="0" applyNumberFormat="1" applyFont="1" applyBorder="1" applyAlignment="1">
      <alignment horizontal="center" vertical="center"/>
    </xf>
    <xf numFmtId="177" fontId="8" fillId="0" borderId="0" xfId="0" applyNumberFormat="1" applyFont="1" applyFill="1" applyAlignment="1">
      <alignment horizontal="center" vertical="center"/>
    </xf>
    <xf numFmtId="177" fontId="9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/>
    <xf numFmtId="177" fontId="6" fillId="0" borderId="1" xfId="0" applyNumberFormat="1" applyFont="1" applyBorder="1"/>
    <xf numFmtId="0" fontId="6" fillId="0" borderId="1" xfId="0" applyFont="1" applyBorder="1"/>
    <xf numFmtId="177" fontId="1" fillId="0" borderId="1" xfId="0" applyNumberFormat="1" applyFont="1" applyBorder="1"/>
    <xf numFmtId="0" fontId="5" fillId="2" borderId="0" xfId="0" applyFont="1" applyFill="1" applyAlignment="1">
      <alignment horizontal="center" vertical="center"/>
    </xf>
    <xf numFmtId="0" fontId="1" fillId="0" borderId="0" xfId="0" applyFont="1" applyFill="1"/>
    <xf numFmtId="0" fontId="1" fillId="0" borderId="0" xfId="0" applyFont="1"/>
    <xf numFmtId="0" fontId="10" fillId="0" borderId="0" xfId="0" applyFont="1" applyAlignment="1">
      <alignment horizontal="center" vertical="center"/>
    </xf>
    <xf numFmtId="177" fontId="1" fillId="0" borderId="0" xfId="0" applyNumberFormat="1" applyFont="1" applyFill="1"/>
    <xf numFmtId="178" fontId="5" fillId="0" borderId="1" xfId="0" applyNumberFormat="1" applyFont="1" applyFill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177" fontId="1" fillId="0" borderId="0" xfId="0" applyNumberFormat="1" applyFont="1" applyBorder="1" applyAlignment="1">
      <alignment horizontal="center" vertical="center"/>
    </xf>
    <xf numFmtId="177" fontId="10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/>
    </xf>
    <xf numFmtId="177" fontId="2" fillId="0" borderId="1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177" fontId="10" fillId="0" borderId="0" xfId="0" applyNumberFormat="1" applyFont="1" applyFill="1" applyAlignment="1">
      <alignment horizontal="center" vertical="center"/>
    </xf>
    <xf numFmtId="177" fontId="6" fillId="0" borderId="0" xfId="0" applyNumberFormat="1" applyFont="1" applyAlignment="1">
      <alignment horizontal="center" vertical="center"/>
    </xf>
    <xf numFmtId="177" fontId="1" fillId="0" borderId="0" xfId="0" applyNumberFormat="1" applyFont="1" applyFill="1" applyAlignment="1">
      <alignment horizontal="center" vertical="center"/>
    </xf>
    <xf numFmtId="178" fontId="1" fillId="0" borderId="2" xfId="0" applyNumberFormat="1" applyFont="1" applyFill="1" applyBorder="1" applyAlignment="1">
      <alignment horizontal="center" vertical="center"/>
    </xf>
    <xf numFmtId="177" fontId="12" fillId="0" borderId="0" xfId="0" applyNumberFormat="1" applyFont="1" applyAlignment="1">
      <alignment horizontal="center" vertical="center"/>
    </xf>
    <xf numFmtId="177" fontId="11" fillId="0" borderId="1" xfId="0" applyNumberFormat="1" applyFont="1" applyBorder="1" applyAlignment="1">
      <alignment horizontal="center" vertical="center"/>
    </xf>
    <xf numFmtId="177" fontId="12" fillId="0" borderId="0" xfId="0" applyNumberFormat="1" applyFont="1" applyFill="1" applyAlignment="1">
      <alignment horizontal="center" vertical="center"/>
    </xf>
    <xf numFmtId="177" fontId="11" fillId="0" borderId="1" xfId="0" applyNumberFormat="1" applyFont="1" applyFill="1" applyBorder="1" applyAlignment="1">
      <alignment horizontal="center" vertical="center"/>
    </xf>
    <xf numFmtId="178" fontId="1" fillId="0" borderId="0" xfId="0" applyNumberFormat="1" applyFont="1" applyFill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78" fontId="1" fillId="0" borderId="3" xfId="0" applyNumberFormat="1" applyFont="1" applyBorder="1" applyAlignment="1">
      <alignment horizontal="center" vertical="center"/>
    </xf>
    <xf numFmtId="178" fontId="1" fillId="0" borderId="3" xfId="0" applyNumberFormat="1" applyFont="1" applyFill="1" applyBorder="1" applyAlignment="1">
      <alignment vertical="center"/>
    </xf>
    <xf numFmtId="178" fontId="1" fillId="0" borderId="4" xfId="0" applyNumberFormat="1" applyFont="1" applyFill="1" applyBorder="1" applyAlignment="1">
      <alignment vertical="center"/>
    </xf>
    <xf numFmtId="179" fontId="6" fillId="0" borderId="0" xfId="0" applyNumberFormat="1" applyFont="1" applyFill="1"/>
    <xf numFmtId="0" fontId="6" fillId="3" borderId="0" xfId="0" applyFont="1" applyFill="1"/>
    <xf numFmtId="20" fontId="6" fillId="0" borderId="0" xfId="0" applyNumberFormat="1" applyFont="1"/>
    <xf numFmtId="180" fontId="6" fillId="0" borderId="0" xfId="0" applyNumberFormat="1" applyFont="1"/>
    <xf numFmtId="20" fontId="6" fillId="0" borderId="0" xfId="0" applyNumberFormat="1" applyFont="1" applyAlignment="1">
      <alignment horizontal="center" vertical="center"/>
    </xf>
    <xf numFmtId="180" fontId="6" fillId="0" borderId="0" xfId="0" applyNumberFormat="1" applyFont="1" applyAlignment="1">
      <alignment horizontal="center" vertical="center"/>
    </xf>
    <xf numFmtId="177" fontId="6" fillId="3" borderId="0" xfId="0" applyNumberFormat="1" applyFont="1" applyFill="1"/>
    <xf numFmtId="0" fontId="6" fillId="0" borderId="0" xfId="0" applyNumberFormat="1" applyFont="1"/>
    <xf numFmtId="0" fontId="0" fillId="3" borderId="0" xfId="0" applyFill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eetMetadata" Target="metadata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"统调预测"</c:f>
              <c:strCache>
                <c:ptCount val="1"/>
                <c:pt idx="0">
                  <c:v>统调预测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统调负荷!$AD$1:$AD$2881</c15:sqref>
                  </c15:fullRef>
                </c:ext>
              </c:extLst>
              <c:f>统调负荷!$AD$2:$AD$2881</c:f>
              <c:numCache>
                <c:formatCode>m/d;@</c:formatCode>
                <c:ptCount val="2880"/>
                <c:pt idx="0" c:formatCode="m/d;@">
                  <c:v>45658</c:v>
                </c:pt>
                <c:pt idx="1" c:formatCode="m/d;@">
                  <c:v>45658.0104166667</c:v>
                </c:pt>
                <c:pt idx="2" c:formatCode="m/d;@">
                  <c:v>45658.0208333333</c:v>
                </c:pt>
                <c:pt idx="3" c:formatCode="m/d;@">
                  <c:v>45658.03125</c:v>
                </c:pt>
                <c:pt idx="4" c:formatCode="m/d;@">
                  <c:v>45658.0416666667</c:v>
                </c:pt>
                <c:pt idx="5" c:formatCode="m/d;@">
                  <c:v>45658.0520833333</c:v>
                </c:pt>
                <c:pt idx="6" c:formatCode="m/d;@">
                  <c:v>45658.0625</c:v>
                </c:pt>
                <c:pt idx="7" c:formatCode="m/d;@">
                  <c:v>45658.0729166667</c:v>
                </c:pt>
                <c:pt idx="8" c:formatCode="m/d;@">
                  <c:v>45658.0833333333</c:v>
                </c:pt>
                <c:pt idx="9" c:formatCode="m/d;@">
                  <c:v>45658.09375</c:v>
                </c:pt>
                <c:pt idx="10" c:formatCode="m/d;@">
                  <c:v>45658.1041666667</c:v>
                </c:pt>
                <c:pt idx="11" c:formatCode="m/d;@">
                  <c:v>45658.1145833333</c:v>
                </c:pt>
                <c:pt idx="12" c:formatCode="m/d;@">
                  <c:v>45658.125</c:v>
                </c:pt>
                <c:pt idx="13" c:formatCode="m/d;@">
                  <c:v>45658.1354166667</c:v>
                </c:pt>
                <c:pt idx="14" c:formatCode="m/d;@">
                  <c:v>45658.1458333333</c:v>
                </c:pt>
                <c:pt idx="15" c:formatCode="m/d;@">
                  <c:v>45658.15625</c:v>
                </c:pt>
                <c:pt idx="16" c:formatCode="m/d;@">
                  <c:v>45658.1666666667</c:v>
                </c:pt>
                <c:pt idx="17" c:formatCode="m/d;@">
                  <c:v>45658.1770833333</c:v>
                </c:pt>
                <c:pt idx="18" c:formatCode="m/d;@">
                  <c:v>45658.1875</c:v>
                </c:pt>
                <c:pt idx="19" c:formatCode="m/d;@">
                  <c:v>45658.1979166667</c:v>
                </c:pt>
                <c:pt idx="20" c:formatCode="m/d;@">
                  <c:v>45658.2083333333</c:v>
                </c:pt>
                <c:pt idx="21" c:formatCode="m/d;@">
                  <c:v>45658.21875</c:v>
                </c:pt>
                <c:pt idx="22" c:formatCode="m/d;@">
                  <c:v>45658.2291666667</c:v>
                </c:pt>
                <c:pt idx="23" c:formatCode="m/d;@">
                  <c:v>45658.2395833333</c:v>
                </c:pt>
                <c:pt idx="24" c:formatCode="m/d;@">
                  <c:v>45658.25</c:v>
                </c:pt>
                <c:pt idx="25" c:formatCode="m/d;@">
                  <c:v>45658.2604166667</c:v>
                </c:pt>
                <c:pt idx="26" c:formatCode="m/d;@">
                  <c:v>45658.2708333333</c:v>
                </c:pt>
                <c:pt idx="27" c:formatCode="m/d;@">
                  <c:v>45658.28125</c:v>
                </c:pt>
                <c:pt idx="28" c:formatCode="m/d;@">
                  <c:v>45658.2916666667</c:v>
                </c:pt>
                <c:pt idx="29" c:formatCode="m/d;@">
                  <c:v>45658.3020833333</c:v>
                </c:pt>
                <c:pt idx="30" c:formatCode="m/d;@">
                  <c:v>45658.3125</c:v>
                </c:pt>
                <c:pt idx="31" c:formatCode="m/d;@">
                  <c:v>45658.3229166667</c:v>
                </c:pt>
                <c:pt idx="32" c:formatCode="m/d;@">
                  <c:v>45658.3333333333</c:v>
                </c:pt>
                <c:pt idx="33" c:formatCode="m/d;@">
                  <c:v>45658.34375</c:v>
                </c:pt>
                <c:pt idx="34" c:formatCode="m/d;@">
                  <c:v>45658.3541666667</c:v>
                </c:pt>
                <c:pt idx="35" c:formatCode="m/d;@">
                  <c:v>45658.3645833333</c:v>
                </c:pt>
                <c:pt idx="36" c:formatCode="m/d;@">
                  <c:v>45658.375</c:v>
                </c:pt>
                <c:pt idx="37" c:formatCode="m/d;@">
                  <c:v>45658.3854166667</c:v>
                </c:pt>
                <c:pt idx="38" c:formatCode="m/d;@">
                  <c:v>45658.3958333333</c:v>
                </c:pt>
                <c:pt idx="39" c:formatCode="m/d;@">
                  <c:v>45658.40625</c:v>
                </c:pt>
                <c:pt idx="40" c:formatCode="m/d;@">
                  <c:v>45658.4166666667</c:v>
                </c:pt>
                <c:pt idx="41" c:formatCode="m/d;@">
                  <c:v>45658.4270833333</c:v>
                </c:pt>
                <c:pt idx="42" c:formatCode="m/d;@">
                  <c:v>45658.4375</c:v>
                </c:pt>
                <c:pt idx="43" c:formatCode="m/d;@">
                  <c:v>45658.4479166667</c:v>
                </c:pt>
                <c:pt idx="44" c:formatCode="m/d;@">
                  <c:v>45658.4583333333</c:v>
                </c:pt>
                <c:pt idx="45" c:formatCode="m/d;@">
                  <c:v>45658.46875</c:v>
                </c:pt>
                <c:pt idx="46" c:formatCode="m/d;@">
                  <c:v>45658.4791666667</c:v>
                </c:pt>
                <c:pt idx="47" c:formatCode="m/d;@">
                  <c:v>45658.4895833333</c:v>
                </c:pt>
                <c:pt idx="48" c:formatCode="m/d;@">
                  <c:v>45658.5</c:v>
                </c:pt>
                <c:pt idx="49" c:formatCode="m/d;@">
                  <c:v>45658.5104166667</c:v>
                </c:pt>
                <c:pt idx="50" c:formatCode="m/d;@">
                  <c:v>45658.5208333333</c:v>
                </c:pt>
                <c:pt idx="51" c:formatCode="m/d;@">
                  <c:v>45658.53125</c:v>
                </c:pt>
                <c:pt idx="52" c:formatCode="m/d;@">
                  <c:v>45658.5416666667</c:v>
                </c:pt>
                <c:pt idx="53" c:formatCode="m/d;@">
                  <c:v>45658.5520833333</c:v>
                </c:pt>
                <c:pt idx="54" c:formatCode="m/d;@">
                  <c:v>45658.5625</c:v>
                </c:pt>
                <c:pt idx="55" c:formatCode="m/d;@">
                  <c:v>45658.5729166667</c:v>
                </c:pt>
                <c:pt idx="56" c:formatCode="m/d;@">
                  <c:v>45658.5833333333</c:v>
                </c:pt>
                <c:pt idx="57" c:formatCode="m/d;@">
                  <c:v>45658.59375</c:v>
                </c:pt>
                <c:pt idx="58" c:formatCode="m/d;@">
                  <c:v>45658.6041666667</c:v>
                </c:pt>
                <c:pt idx="59" c:formatCode="m/d;@">
                  <c:v>45658.6145833333</c:v>
                </c:pt>
                <c:pt idx="60" c:formatCode="m/d;@">
                  <c:v>45658.625</c:v>
                </c:pt>
                <c:pt idx="61" c:formatCode="m/d;@">
                  <c:v>45658.6354166667</c:v>
                </c:pt>
                <c:pt idx="62" c:formatCode="m/d;@">
                  <c:v>45658.6458333333</c:v>
                </c:pt>
                <c:pt idx="63" c:formatCode="m/d;@">
                  <c:v>45658.65625</c:v>
                </c:pt>
                <c:pt idx="64" c:formatCode="m/d;@">
                  <c:v>45658.6666666667</c:v>
                </c:pt>
                <c:pt idx="65" c:formatCode="m/d;@">
                  <c:v>45658.6770833333</c:v>
                </c:pt>
                <c:pt idx="66" c:formatCode="m/d;@">
                  <c:v>45658.6875</c:v>
                </c:pt>
                <c:pt idx="67" c:formatCode="m/d;@">
                  <c:v>45658.6979166667</c:v>
                </c:pt>
                <c:pt idx="68" c:formatCode="m/d;@">
                  <c:v>45658.7083333333</c:v>
                </c:pt>
                <c:pt idx="69" c:formatCode="m/d;@">
                  <c:v>45658.71875</c:v>
                </c:pt>
                <c:pt idx="70" c:formatCode="m/d;@">
                  <c:v>45658.7291666667</c:v>
                </c:pt>
                <c:pt idx="71" c:formatCode="m/d;@">
                  <c:v>45658.7395833333</c:v>
                </c:pt>
                <c:pt idx="72" c:formatCode="m/d;@">
                  <c:v>45658.75</c:v>
                </c:pt>
                <c:pt idx="73" c:formatCode="m/d;@">
                  <c:v>45658.7604166667</c:v>
                </c:pt>
                <c:pt idx="74" c:formatCode="m/d;@">
                  <c:v>45658.7708333333</c:v>
                </c:pt>
                <c:pt idx="75" c:formatCode="m/d;@">
                  <c:v>45658.78125</c:v>
                </c:pt>
                <c:pt idx="76" c:formatCode="m/d;@">
                  <c:v>45658.7916666667</c:v>
                </c:pt>
                <c:pt idx="77" c:formatCode="m/d;@">
                  <c:v>45658.8020833333</c:v>
                </c:pt>
                <c:pt idx="78" c:formatCode="m/d;@">
                  <c:v>45658.8125</c:v>
                </c:pt>
                <c:pt idx="79" c:formatCode="m/d;@">
                  <c:v>45658.8229166667</c:v>
                </c:pt>
                <c:pt idx="80" c:formatCode="m/d;@">
                  <c:v>45658.8333333333</c:v>
                </c:pt>
                <c:pt idx="81" c:formatCode="m/d;@">
                  <c:v>45658.84375</c:v>
                </c:pt>
                <c:pt idx="82" c:formatCode="m/d;@">
                  <c:v>45658.8541666667</c:v>
                </c:pt>
                <c:pt idx="83" c:formatCode="m/d;@">
                  <c:v>45658.8645833333</c:v>
                </c:pt>
                <c:pt idx="84" c:formatCode="m/d;@">
                  <c:v>45658.875</c:v>
                </c:pt>
                <c:pt idx="85" c:formatCode="m/d;@">
                  <c:v>45658.8854166667</c:v>
                </c:pt>
                <c:pt idx="86" c:formatCode="m/d;@">
                  <c:v>45658.8958333333</c:v>
                </c:pt>
                <c:pt idx="87" c:formatCode="m/d;@">
                  <c:v>45658.90625</c:v>
                </c:pt>
                <c:pt idx="88" c:formatCode="m/d;@">
                  <c:v>45658.9166666667</c:v>
                </c:pt>
                <c:pt idx="89" c:formatCode="m/d;@">
                  <c:v>45658.9270833333</c:v>
                </c:pt>
                <c:pt idx="90" c:formatCode="m/d;@">
                  <c:v>45658.9375</c:v>
                </c:pt>
                <c:pt idx="91" c:formatCode="m/d;@">
                  <c:v>45658.9479166667</c:v>
                </c:pt>
                <c:pt idx="92" c:formatCode="m/d;@">
                  <c:v>45658.9583333333</c:v>
                </c:pt>
                <c:pt idx="93" c:formatCode="m/d;@">
                  <c:v>45658.96875</c:v>
                </c:pt>
                <c:pt idx="94" c:formatCode="m/d;@">
                  <c:v>45658.9791666667</c:v>
                </c:pt>
                <c:pt idx="95" c:formatCode="m/d;@">
                  <c:v>45658.9895833333</c:v>
                </c:pt>
                <c:pt idx="96" c:formatCode="m/d;@">
                  <c:v>45659</c:v>
                </c:pt>
                <c:pt idx="97" c:formatCode="m/d;@">
                  <c:v>45659.0104166667</c:v>
                </c:pt>
                <c:pt idx="98" c:formatCode="m/d;@">
                  <c:v>45659.0208333333</c:v>
                </c:pt>
                <c:pt idx="99" c:formatCode="m/d;@">
                  <c:v>45659.03125</c:v>
                </c:pt>
                <c:pt idx="100" c:formatCode="m/d;@">
                  <c:v>45659.0416666667</c:v>
                </c:pt>
                <c:pt idx="101" c:formatCode="m/d;@">
                  <c:v>45659.0520833333</c:v>
                </c:pt>
                <c:pt idx="102" c:formatCode="m/d;@">
                  <c:v>45659.0625</c:v>
                </c:pt>
                <c:pt idx="103" c:formatCode="m/d;@">
                  <c:v>45659.0729166667</c:v>
                </c:pt>
                <c:pt idx="104" c:formatCode="m/d;@">
                  <c:v>45659.0833333333</c:v>
                </c:pt>
                <c:pt idx="105" c:formatCode="m/d;@">
                  <c:v>45659.09375</c:v>
                </c:pt>
                <c:pt idx="106" c:formatCode="m/d;@">
                  <c:v>45659.1041666667</c:v>
                </c:pt>
                <c:pt idx="107" c:formatCode="m/d;@">
                  <c:v>45659.1145833333</c:v>
                </c:pt>
                <c:pt idx="108" c:formatCode="m/d;@">
                  <c:v>45659.125</c:v>
                </c:pt>
                <c:pt idx="109" c:formatCode="m/d;@">
                  <c:v>45659.1354166667</c:v>
                </c:pt>
                <c:pt idx="110" c:formatCode="m/d;@">
                  <c:v>45659.1458333333</c:v>
                </c:pt>
                <c:pt idx="111" c:formatCode="m/d;@">
                  <c:v>45659.15625</c:v>
                </c:pt>
                <c:pt idx="112" c:formatCode="m/d;@">
                  <c:v>45659.1666666667</c:v>
                </c:pt>
                <c:pt idx="113" c:formatCode="m/d;@">
                  <c:v>45659.1770833333</c:v>
                </c:pt>
                <c:pt idx="114" c:formatCode="m/d;@">
                  <c:v>45659.1875</c:v>
                </c:pt>
                <c:pt idx="115" c:formatCode="m/d;@">
                  <c:v>45659.1979166667</c:v>
                </c:pt>
                <c:pt idx="116" c:formatCode="m/d;@">
                  <c:v>45659.2083333333</c:v>
                </c:pt>
                <c:pt idx="117" c:formatCode="m/d;@">
                  <c:v>45659.21875</c:v>
                </c:pt>
                <c:pt idx="118" c:formatCode="m/d;@">
                  <c:v>45659.2291666667</c:v>
                </c:pt>
                <c:pt idx="119" c:formatCode="m/d;@">
                  <c:v>45659.2395833333</c:v>
                </c:pt>
                <c:pt idx="120" c:formatCode="m/d;@">
                  <c:v>45659.25</c:v>
                </c:pt>
                <c:pt idx="121" c:formatCode="m/d;@">
                  <c:v>45659.2604166667</c:v>
                </c:pt>
                <c:pt idx="122" c:formatCode="m/d;@">
                  <c:v>45659.2708333333</c:v>
                </c:pt>
                <c:pt idx="123" c:formatCode="m/d;@">
                  <c:v>45659.28125</c:v>
                </c:pt>
                <c:pt idx="124" c:formatCode="m/d;@">
                  <c:v>45659.2916666667</c:v>
                </c:pt>
                <c:pt idx="125" c:formatCode="m/d;@">
                  <c:v>45659.3020833333</c:v>
                </c:pt>
                <c:pt idx="126" c:formatCode="m/d;@">
                  <c:v>45659.3125</c:v>
                </c:pt>
                <c:pt idx="127" c:formatCode="m/d;@">
                  <c:v>45659.3229166667</c:v>
                </c:pt>
                <c:pt idx="128" c:formatCode="m/d;@">
                  <c:v>45659.3333333333</c:v>
                </c:pt>
                <c:pt idx="129" c:formatCode="m/d;@">
                  <c:v>45659.34375</c:v>
                </c:pt>
                <c:pt idx="130" c:formatCode="m/d;@">
                  <c:v>45659.3541666667</c:v>
                </c:pt>
                <c:pt idx="131" c:formatCode="m/d;@">
                  <c:v>45659.3645833333</c:v>
                </c:pt>
                <c:pt idx="132" c:formatCode="m/d;@">
                  <c:v>45659.375</c:v>
                </c:pt>
                <c:pt idx="133" c:formatCode="m/d;@">
                  <c:v>45659.3854166667</c:v>
                </c:pt>
                <c:pt idx="134" c:formatCode="m/d;@">
                  <c:v>45659.3958333333</c:v>
                </c:pt>
                <c:pt idx="135" c:formatCode="m/d;@">
                  <c:v>45659.40625</c:v>
                </c:pt>
                <c:pt idx="136" c:formatCode="m/d;@">
                  <c:v>45659.4166666667</c:v>
                </c:pt>
                <c:pt idx="137" c:formatCode="m/d;@">
                  <c:v>45659.4270833333</c:v>
                </c:pt>
                <c:pt idx="138" c:formatCode="m/d;@">
                  <c:v>45659.4375</c:v>
                </c:pt>
                <c:pt idx="139" c:formatCode="m/d;@">
                  <c:v>45659.4479166667</c:v>
                </c:pt>
                <c:pt idx="140" c:formatCode="m/d;@">
                  <c:v>45659.4583333333</c:v>
                </c:pt>
                <c:pt idx="141" c:formatCode="m/d;@">
                  <c:v>45659.46875</c:v>
                </c:pt>
                <c:pt idx="142" c:formatCode="m/d;@">
                  <c:v>45659.4791666667</c:v>
                </c:pt>
                <c:pt idx="143" c:formatCode="m/d;@">
                  <c:v>45659.4895833333</c:v>
                </c:pt>
                <c:pt idx="144" c:formatCode="m/d;@">
                  <c:v>45659.5</c:v>
                </c:pt>
                <c:pt idx="145" c:formatCode="m/d;@">
                  <c:v>45659.5104166667</c:v>
                </c:pt>
                <c:pt idx="146" c:formatCode="m/d;@">
                  <c:v>45659.5208333333</c:v>
                </c:pt>
                <c:pt idx="147" c:formatCode="m/d;@">
                  <c:v>45659.53125</c:v>
                </c:pt>
                <c:pt idx="148" c:formatCode="m/d;@">
                  <c:v>45659.5416666667</c:v>
                </c:pt>
                <c:pt idx="149" c:formatCode="m/d;@">
                  <c:v>45659.5520833333</c:v>
                </c:pt>
                <c:pt idx="150" c:formatCode="m/d;@">
                  <c:v>45659.5625</c:v>
                </c:pt>
                <c:pt idx="151" c:formatCode="m/d;@">
                  <c:v>45659.5729166667</c:v>
                </c:pt>
                <c:pt idx="152" c:formatCode="m/d;@">
                  <c:v>45659.5833333333</c:v>
                </c:pt>
                <c:pt idx="153" c:formatCode="m/d;@">
                  <c:v>45659.59375</c:v>
                </c:pt>
                <c:pt idx="154" c:formatCode="m/d;@">
                  <c:v>45659.6041666667</c:v>
                </c:pt>
                <c:pt idx="155" c:formatCode="m/d;@">
                  <c:v>45659.6145833333</c:v>
                </c:pt>
                <c:pt idx="156" c:formatCode="m/d;@">
                  <c:v>45659.625</c:v>
                </c:pt>
                <c:pt idx="157" c:formatCode="m/d;@">
                  <c:v>45659.6354166667</c:v>
                </c:pt>
                <c:pt idx="158" c:formatCode="m/d;@">
                  <c:v>45659.6458333333</c:v>
                </c:pt>
                <c:pt idx="159" c:formatCode="m/d;@">
                  <c:v>45659.65625</c:v>
                </c:pt>
                <c:pt idx="160" c:formatCode="m/d;@">
                  <c:v>45659.6666666667</c:v>
                </c:pt>
                <c:pt idx="161" c:formatCode="m/d;@">
                  <c:v>45659.6770833333</c:v>
                </c:pt>
                <c:pt idx="162" c:formatCode="m/d;@">
                  <c:v>45659.6875</c:v>
                </c:pt>
                <c:pt idx="163" c:formatCode="m/d;@">
                  <c:v>45659.6979166667</c:v>
                </c:pt>
                <c:pt idx="164" c:formatCode="m/d;@">
                  <c:v>45659.7083333333</c:v>
                </c:pt>
                <c:pt idx="165" c:formatCode="m/d;@">
                  <c:v>45659.71875</c:v>
                </c:pt>
                <c:pt idx="166" c:formatCode="m/d;@">
                  <c:v>45659.7291666667</c:v>
                </c:pt>
                <c:pt idx="167" c:formatCode="m/d;@">
                  <c:v>45659.7395833333</c:v>
                </c:pt>
                <c:pt idx="168" c:formatCode="m/d;@">
                  <c:v>45659.75</c:v>
                </c:pt>
                <c:pt idx="169" c:formatCode="m/d;@">
                  <c:v>45659.7604166667</c:v>
                </c:pt>
                <c:pt idx="170" c:formatCode="m/d;@">
                  <c:v>45659.7708333333</c:v>
                </c:pt>
                <c:pt idx="171" c:formatCode="m/d;@">
                  <c:v>45659.78125</c:v>
                </c:pt>
                <c:pt idx="172" c:formatCode="m/d;@">
                  <c:v>45659.7916666667</c:v>
                </c:pt>
                <c:pt idx="173" c:formatCode="m/d;@">
                  <c:v>45659.8020833333</c:v>
                </c:pt>
                <c:pt idx="174" c:formatCode="m/d;@">
                  <c:v>45659.8125</c:v>
                </c:pt>
                <c:pt idx="175" c:formatCode="m/d;@">
                  <c:v>45659.8229166667</c:v>
                </c:pt>
                <c:pt idx="176" c:formatCode="m/d;@">
                  <c:v>45659.8333333333</c:v>
                </c:pt>
                <c:pt idx="177" c:formatCode="m/d;@">
                  <c:v>45659.84375</c:v>
                </c:pt>
                <c:pt idx="178" c:formatCode="m/d;@">
                  <c:v>45659.8541666667</c:v>
                </c:pt>
                <c:pt idx="179" c:formatCode="m/d;@">
                  <c:v>45659.8645833333</c:v>
                </c:pt>
                <c:pt idx="180" c:formatCode="m/d;@">
                  <c:v>45659.875</c:v>
                </c:pt>
                <c:pt idx="181" c:formatCode="m/d;@">
                  <c:v>45659.8854166667</c:v>
                </c:pt>
                <c:pt idx="182" c:formatCode="m/d;@">
                  <c:v>45659.8958333333</c:v>
                </c:pt>
                <c:pt idx="183" c:formatCode="m/d;@">
                  <c:v>45659.90625</c:v>
                </c:pt>
                <c:pt idx="184" c:formatCode="m/d;@">
                  <c:v>45659.9166666667</c:v>
                </c:pt>
                <c:pt idx="185" c:formatCode="m/d;@">
                  <c:v>45659.9270833333</c:v>
                </c:pt>
                <c:pt idx="186" c:formatCode="m/d;@">
                  <c:v>45659.9375</c:v>
                </c:pt>
                <c:pt idx="187" c:formatCode="m/d;@">
                  <c:v>45659.9479166667</c:v>
                </c:pt>
                <c:pt idx="188" c:formatCode="m/d;@">
                  <c:v>45659.9583333333</c:v>
                </c:pt>
                <c:pt idx="189" c:formatCode="m/d;@">
                  <c:v>45659.96875</c:v>
                </c:pt>
                <c:pt idx="190" c:formatCode="m/d;@">
                  <c:v>45659.9791666667</c:v>
                </c:pt>
                <c:pt idx="191" c:formatCode="m/d;@">
                  <c:v>45659.9895833333</c:v>
                </c:pt>
                <c:pt idx="192" c:formatCode="m/d;@">
                  <c:v>45660</c:v>
                </c:pt>
                <c:pt idx="193" c:formatCode="m/d;@">
                  <c:v>45660.0104166667</c:v>
                </c:pt>
                <c:pt idx="194" c:formatCode="m/d;@">
                  <c:v>45660.0208333333</c:v>
                </c:pt>
                <c:pt idx="195" c:formatCode="m/d;@">
                  <c:v>45660.03125</c:v>
                </c:pt>
                <c:pt idx="196" c:formatCode="m/d;@">
                  <c:v>45660.0416666667</c:v>
                </c:pt>
                <c:pt idx="197" c:formatCode="m/d;@">
                  <c:v>45660.0520833333</c:v>
                </c:pt>
                <c:pt idx="198" c:formatCode="m/d;@">
                  <c:v>45660.0625</c:v>
                </c:pt>
                <c:pt idx="199" c:formatCode="m/d;@">
                  <c:v>45660.0729166667</c:v>
                </c:pt>
                <c:pt idx="200" c:formatCode="m/d;@">
                  <c:v>45660.0833333333</c:v>
                </c:pt>
                <c:pt idx="201" c:formatCode="m/d;@">
                  <c:v>45660.09375</c:v>
                </c:pt>
                <c:pt idx="202" c:formatCode="m/d;@">
                  <c:v>45660.1041666667</c:v>
                </c:pt>
                <c:pt idx="203" c:formatCode="m/d;@">
                  <c:v>45660.1145833333</c:v>
                </c:pt>
                <c:pt idx="204" c:formatCode="m/d;@">
                  <c:v>45660.125</c:v>
                </c:pt>
                <c:pt idx="205" c:formatCode="m/d;@">
                  <c:v>45660.1354166667</c:v>
                </c:pt>
                <c:pt idx="206" c:formatCode="m/d;@">
                  <c:v>45660.1458333333</c:v>
                </c:pt>
                <c:pt idx="207" c:formatCode="m/d;@">
                  <c:v>45660.15625</c:v>
                </c:pt>
                <c:pt idx="208" c:formatCode="m/d;@">
                  <c:v>45660.1666666667</c:v>
                </c:pt>
                <c:pt idx="209" c:formatCode="m/d;@">
                  <c:v>45660.1770833333</c:v>
                </c:pt>
                <c:pt idx="210" c:formatCode="m/d;@">
                  <c:v>45660.1875</c:v>
                </c:pt>
                <c:pt idx="211" c:formatCode="m/d;@">
                  <c:v>45660.1979166667</c:v>
                </c:pt>
                <c:pt idx="212" c:formatCode="m/d;@">
                  <c:v>45660.2083333333</c:v>
                </c:pt>
                <c:pt idx="213" c:formatCode="m/d;@">
                  <c:v>45660.21875</c:v>
                </c:pt>
                <c:pt idx="214" c:formatCode="m/d;@">
                  <c:v>45660.2291666667</c:v>
                </c:pt>
                <c:pt idx="215" c:formatCode="m/d;@">
                  <c:v>45660.2395833333</c:v>
                </c:pt>
                <c:pt idx="216" c:formatCode="m/d;@">
                  <c:v>45660.25</c:v>
                </c:pt>
                <c:pt idx="217" c:formatCode="m/d;@">
                  <c:v>45660.2604166667</c:v>
                </c:pt>
                <c:pt idx="218" c:formatCode="m/d;@">
                  <c:v>45660.2708333333</c:v>
                </c:pt>
                <c:pt idx="219" c:formatCode="m/d;@">
                  <c:v>45660.28125</c:v>
                </c:pt>
                <c:pt idx="220" c:formatCode="m/d;@">
                  <c:v>45660.2916666667</c:v>
                </c:pt>
                <c:pt idx="221" c:formatCode="m/d;@">
                  <c:v>45660.3020833333</c:v>
                </c:pt>
                <c:pt idx="222" c:formatCode="m/d;@">
                  <c:v>45660.3125</c:v>
                </c:pt>
                <c:pt idx="223" c:formatCode="m/d;@">
                  <c:v>45660.3229166667</c:v>
                </c:pt>
                <c:pt idx="224" c:formatCode="m/d;@">
                  <c:v>45660.3333333333</c:v>
                </c:pt>
                <c:pt idx="225" c:formatCode="m/d;@">
                  <c:v>45660.34375</c:v>
                </c:pt>
                <c:pt idx="226" c:formatCode="m/d;@">
                  <c:v>45660.3541666667</c:v>
                </c:pt>
                <c:pt idx="227" c:formatCode="m/d;@">
                  <c:v>45660.3645833333</c:v>
                </c:pt>
                <c:pt idx="228" c:formatCode="m/d;@">
                  <c:v>45660.375</c:v>
                </c:pt>
                <c:pt idx="229" c:formatCode="m/d;@">
                  <c:v>45660.3854166667</c:v>
                </c:pt>
                <c:pt idx="230" c:formatCode="m/d;@">
                  <c:v>45660.3958333333</c:v>
                </c:pt>
                <c:pt idx="231" c:formatCode="m/d;@">
                  <c:v>45660.40625</c:v>
                </c:pt>
                <c:pt idx="232" c:formatCode="m/d;@">
                  <c:v>45660.4166666667</c:v>
                </c:pt>
                <c:pt idx="233" c:formatCode="m/d;@">
                  <c:v>45660.4270833333</c:v>
                </c:pt>
                <c:pt idx="234" c:formatCode="m/d;@">
                  <c:v>45660.4375</c:v>
                </c:pt>
                <c:pt idx="235" c:formatCode="m/d;@">
                  <c:v>45660.4479166667</c:v>
                </c:pt>
                <c:pt idx="236" c:formatCode="m/d;@">
                  <c:v>45660.4583333333</c:v>
                </c:pt>
                <c:pt idx="237" c:formatCode="m/d;@">
                  <c:v>45660.46875</c:v>
                </c:pt>
                <c:pt idx="238" c:formatCode="m/d;@">
                  <c:v>45660.4791666667</c:v>
                </c:pt>
                <c:pt idx="239" c:formatCode="m/d;@">
                  <c:v>45660.4895833333</c:v>
                </c:pt>
                <c:pt idx="240" c:formatCode="m/d;@">
                  <c:v>45660.5</c:v>
                </c:pt>
                <c:pt idx="241" c:formatCode="m/d;@">
                  <c:v>45660.5104166667</c:v>
                </c:pt>
                <c:pt idx="242" c:formatCode="m/d;@">
                  <c:v>45660.5208333333</c:v>
                </c:pt>
                <c:pt idx="243" c:formatCode="m/d;@">
                  <c:v>45660.53125</c:v>
                </c:pt>
                <c:pt idx="244" c:formatCode="m/d;@">
                  <c:v>45660.5416666667</c:v>
                </c:pt>
                <c:pt idx="245" c:formatCode="m/d;@">
                  <c:v>45660.5520833333</c:v>
                </c:pt>
                <c:pt idx="246" c:formatCode="m/d;@">
                  <c:v>45660.5625</c:v>
                </c:pt>
                <c:pt idx="247" c:formatCode="m/d;@">
                  <c:v>45660.5729166667</c:v>
                </c:pt>
                <c:pt idx="248" c:formatCode="m/d;@">
                  <c:v>45660.5833333333</c:v>
                </c:pt>
                <c:pt idx="249" c:formatCode="m/d;@">
                  <c:v>45660.59375</c:v>
                </c:pt>
                <c:pt idx="250" c:formatCode="m/d;@">
                  <c:v>45660.6041666667</c:v>
                </c:pt>
                <c:pt idx="251" c:formatCode="m/d;@">
                  <c:v>45660.6145833333</c:v>
                </c:pt>
                <c:pt idx="252" c:formatCode="m/d;@">
                  <c:v>45660.625</c:v>
                </c:pt>
                <c:pt idx="253" c:formatCode="m/d;@">
                  <c:v>45660.6354166667</c:v>
                </c:pt>
                <c:pt idx="254" c:formatCode="m/d;@">
                  <c:v>45660.6458333333</c:v>
                </c:pt>
                <c:pt idx="255" c:formatCode="m/d;@">
                  <c:v>45660.65625</c:v>
                </c:pt>
                <c:pt idx="256" c:formatCode="m/d;@">
                  <c:v>45660.6666666667</c:v>
                </c:pt>
                <c:pt idx="257" c:formatCode="m/d;@">
                  <c:v>45660.6770833333</c:v>
                </c:pt>
                <c:pt idx="258" c:formatCode="m/d;@">
                  <c:v>45660.6875</c:v>
                </c:pt>
                <c:pt idx="259" c:formatCode="m/d;@">
                  <c:v>45660.6979166667</c:v>
                </c:pt>
                <c:pt idx="260" c:formatCode="m/d;@">
                  <c:v>45660.7083333333</c:v>
                </c:pt>
                <c:pt idx="261" c:formatCode="m/d;@">
                  <c:v>45660.71875</c:v>
                </c:pt>
                <c:pt idx="262" c:formatCode="m/d;@">
                  <c:v>45660.7291666667</c:v>
                </c:pt>
                <c:pt idx="263" c:formatCode="m/d;@">
                  <c:v>45660.7395833333</c:v>
                </c:pt>
                <c:pt idx="264" c:formatCode="m/d;@">
                  <c:v>45660.75</c:v>
                </c:pt>
                <c:pt idx="265" c:formatCode="m/d;@">
                  <c:v>45660.7604166667</c:v>
                </c:pt>
                <c:pt idx="266" c:formatCode="m/d;@">
                  <c:v>45660.7708333333</c:v>
                </c:pt>
                <c:pt idx="267" c:formatCode="m/d;@">
                  <c:v>45660.78125</c:v>
                </c:pt>
                <c:pt idx="268" c:formatCode="m/d;@">
                  <c:v>45660.7916666667</c:v>
                </c:pt>
                <c:pt idx="269" c:formatCode="m/d;@">
                  <c:v>45660.8020833333</c:v>
                </c:pt>
                <c:pt idx="270" c:formatCode="m/d;@">
                  <c:v>45660.8125</c:v>
                </c:pt>
                <c:pt idx="271" c:formatCode="m/d;@">
                  <c:v>45660.8229166667</c:v>
                </c:pt>
                <c:pt idx="272" c:formatCode="m/d;@">
                  <c:v>45660.8333333333</c:v>
                </c:pt>
                <c:pt idx="273" c:formatCode="m/d;@">
                  <c:v>45660.84375</c:v>
                </c:pt>
                <c:pt idx="274" c:formatCode="m/d;@">
                  <c:v>45660.8541666667</c:v>
                </c:pt>
                <c:pt idx="275" c:formatCode="m/d;@">
                  <c:v>45660.8645833333</c:v>
                </c:pt>
                <c:pt idx="276" c:formatCode="m/d;@">
                  <c:v>45660.875</c:v>
                </c:pt>
                <c:pt idx="277" c:formatCode="m/d;@">
                  <c:v>45660.8854166667</c:v>
                </c:pt>
                <c:pt idx="278" c:formatCode="m/d;@">
                  <c:v>45660.8958333333</c:v>
                </c:pt>
                <c:pt idx="279" c:formatCode="m/d;@">
                  <c:v>45660.90625</c:v>
                </c:pt>
                <c:pt idx="280" c:formatCode="m/d;@">
                  <c:v>45660.9166666667</c:v>
                </c:pt>
                <c:pt idx="281" c:formatCode="m/d;@">
                  <c:v>45660.9270833333</c:v>
                </c:pt>
                <c:pt idx="282" c:formatCode="m/d;@">
                  <c:v>45660.9375</c:v>
                </c:pt>
                <c:pt idx="283" c:formatCode="m/d;@">
                  <c:v>45660.9479166667</c:v>
                </c:pt>
                <c:pt idx="284" c:formatCode="m/d;@">
                  <c:v>45660.9583333333</c:v>
                </c:pt>
                <c:pt idx="285" c:formatCode="m/d;@">
                  <c:v>45660.96875</c:v>
                </c:pt>
                <c:pt idx="286" c:formatCode="m/d;@">
                  <c:v>45660.9791666667</c:v>
                </c:pt>
                <c:pt idx="287" c:formatCode="m/d;@">
                  <c:v>45660.9895833333</c:v>
                </c:pt>
                <c:pt idx="288" c:formatCode="m/d;@">
                  <c:v>45661</c:v>
                </c:pt>
                <c:pt idx="289" c:formatCode="m/d;@">
                  <c:v>45661.0104166667</c:v>
                </c:pt>
                <c:pt idx="290" c:formatCode="m/d;@">
                  <c:v>45661.0208333333</c:v>
                </c:pt>
                <c:pt idx="291" c:formatCode="m/d;@">
                  <c:v>45661.03125</c:v>
                </c:pt>
                <c:pt idx="292" c:formatCode="m/d;@">
                  <c:v>45661.0416666667</c:v>
                </c:pt>
                <c:pt idx="293" c:formatCode="m/d;@">
                  <c:v>45661.0520833333</c:v>
                </c:pt>
                <c:pt idx="294" c:formatCode="m/d;@">
                  <c:v>45661.0625</c:v>
                </c:pt>
                <c:pt idx="295" c:formatCode="m/d;@">
                  <c:v>45661.0729166667</c:v>
                </c:pt>
                <c:pt idx="296" c:formatCode="m/d;@">
                  <c:v>45661.0833333333</c:v>
                </c:pt>
                <c:pt idx="297" c:formatCode="m/d;@">
                  <c:v>45661.09375</c:v>
                </c:pt>
                <c:pt idx="298" c:formatCode="m/d;@">
                  <c:v>45661.1041666667</c:v>
                </c:pt>
                <c:pt idx="299" c:formatCode="m/d;@">
                  <c:v>45661.1145833333</c:v>
                </c:pt>
                <c:pt idx="300" c:formatCode="m/d;@">
                  <c:v>45661.125</c:v>
                </c:pt>
                <c:pt idx="301" c:formatCode="m/d;@">
                  <c:v>45661.1354166667</c:v>
                </c:pt>
                <c:pt idx="302" c:formatCode="m/d;@">
                  <c:v>45661.1458333333</c:v>
                </c:pt>
                <c:pt idx="303" c:formatCode="m/d;@">
                  <c:v>45661.15625</c:v>
                </c:pt>
                <c:pt idx="304" c:formatCode="m/d;@">
                  <c:v>45661.1666666667</c:v>
                </c:pt>
                <c:pt idx="305" c:formatCode="m/d;@">
                  <c:v>45661.1770833333</c:v>
                </c:pt>
                <c:pt idx="306" c:formatCode="m/d;@">
                  <c:v>45661.1875</c:v>
                </c:pt>
                <c:pt idx="307" c:formatCode="m/d;@">
                  <c:v>45661.1979166667</c:v>
                </c:pt>
                <c:pt idx="308" c:formatCode="m/d;@">
                  <c:v>45661.2083333333</c:v>
                </c:pt>
                <c:pt idx="309" c:formatCode="m/d;@">
                  <c:v>45661.21875</c:v>
                </c:pt>
                <c:pt idx="310" c:formatCode="m/d;@">
                  <c:v>45661.2291666667</c:v>
                </c:pt>
                <c:pt idx="311" c:formatCode="m/d;@">
                  <c:v>45661.2395833333</c:v>
                </c:pt>
                <c:pt idx="312" c:formatCode="m/d;@">
                  <c:v>45661.25</c:v>
                </c:pt>
                <c:pt idx="313" c:formatCode="m/d;@">
                  <c:v>45661.2604166667</c:v>
                </c:pt>
                <c:pt idx="314" c:formatCode="m/d;@">
                  <c:v>45661.2708333333</c:v>
                </c:pt>
                <c:pt idx="315" c:formatCode="m/d;@">
                  <c:v>45661.28125</c:v>
                </c:pt>
                <c:pt idx="316" c:formatCode="m/d;@">
                  <c:v>45661.2916666667</c:v>
                </c:pt>
                <c:pt idx="317" c:formatCode="m/d;@">
                  <c:v>45661.3020833333</c:v>
                </c:pt>
                <c:pt idx="318" c:formatCode="m/d;@">
                  <c:v>45661.3125</c:v>
                </c:pt>
                <c:pt idx="319" c:formatCode="m/d;@">
                  <c:v>45661.3229166667</c:v>
                </c:pt>
                <c:pt idx="320" c:formatCode="m/d;@">
                  <c:v>45661.3333333333</c:v>
                </c:pt>
                <c:pt idx="321" c:formatCode="m/d;@">
                  <c:v>45661.34375</c:v>
                </c:pt>
                <c:pt idx="322" c:formatCode="m/d;@">
                  <c:v>45661.3541666667</c:v>
                </c:pt>
                <c:pt idx="323" c:formatCode="m/d;@">
                  <c:v>45661.3645833333</c:v>
                </c:pt>
                <c:pt idx="324" c:formatCode="m/d;@">
                  <c:v>45661.375</c:v>
                </c:pt>
                <c:pt idx="325" c:formatCode="m/d;@">
                  <c:v>45661.3854166667</c:v>
                </c:pt>
                <c:pt idx="326" c:formatCode="m/d;@">
                  <c:v>45661.3958333333</c:v>
                </c:pt>
                <c:pt idx="327" c:formatCode="m/d;@">
                  <c:v>45661.40625</c:v>
                </c:pt>
                <c:pt idx="328" c:formatCode="m/d;@">
                  <c:v>45661.4166666667</c:v>
                </c:pt>
                <c:pt idx="329" c:formatCode="m/d;@">
                  <c:v>45661.4270833333</c:v>
                </c:pt>
                <c:pt idx="330" c:formatCode="m/d;@">
                  <c:v>45661.4375</c:v>
                </c:pt>
                <c:pt idx="331" c:formatCode="m/d;@">
                  <c:v>45661.4479166667</c:v>
                </c:pt>
                <c:pt idx="332" c:formatCode="m/d;@">
                  <c:v>45661.4583333333</c:v>
                </c:pt>
                <c:pt idx="333" c:formatCode="m/d;@">
                  <c:v>45661.46875</c:v>
                </c:pt>
                <c:pt idx="334" c:formatCode="m/d;@">
                  <c:v>45661.4791666667</c:v>
                </c:pt>
                <c:pt idx="335" c:formatCode="m/d;@">
                  <c:v>45661.4895833333</c:v>
                </c:pt>
                <c:pt idx="336" c:formatCode="m/d;@">
                  <c:v>45661.5</c:v>
                </c:pt>
                <c:pt idx="337" c:formatCode="m/d;@">
                  <c:v>45661.5104166667</c:v>
                </c:pt>
                <c:pt idx="338" c:formatCode="m/d;@">
                  <c:v>45661.5208333333</c:v>
                </c:pt>
                <c:pt idx="339" c:formatCode="m/d;@">
                  <c:v>45661.53125</c:v>
                </c:pt>
                <c:pt idx="340" c:formatCode="m/d;@">
                  <c:v>45661.5416666667</c:v>
                </c:pt>
                <c:pt idx="341" c:formatCode="m/d;@">
                  <c:v>45661.5520833333</c:v>
                </c:pt>
                <c:pt idx="342" c:formatCode="m/d;@">
                  <c:v>45661.5625</c:v>
                </c:pt>
                <c:pt idx="343" c:formatCode="m/d;@">
                  <c:v>45661.5729166667</c:v>
                </c:pt>
                <c:pt idx="344" c:formatCode="m/d;@">
                  <c:v>45661.5833333333</c:v>
                </c:pt>
                <c:pt idx="345" c:formatCode="m/d;@">
                  <c:v>45661.59375</c:v>
                </c:pt>
                <c:pt idx="346" c:formatCode="m/d;@">
                  <c:v>45661.6041666667</c:v>
                </c:pt>
                <c:pt idx="347" c:formatCode="m/d;@">
                  <c:v>45661.6145833333</c:v>
                </c:pt>
                <c:pt idx="348" c:formatCode="m/d;@">
                  <c:v>45661.625</c:v>
                </c:pt>
                <c:pt idx="349" c:formatCode="m/d;@">
                  <c:v>45661.6354166667</c:v>
                </c:pt>
                <c:pt idx="350" c:formatCode="m/d;@">
                  <c:v>45661.6458333333</c:v>
                </c:pt>
                <c:pt idx="351" c:formatCode="m/d;@">
                  <c:v>45661.65625</c:v>
                </c:pt>
                <c:pt idx="352" c:formatCode="m/d;@">
                  <c:v>45661.6666666667</c:v>
                </c:pt>
                <c:pt idx="353" c:formatCode="m/d;@">
                  <c:v>45661.6770833333</c:v>
                </c:pt>
                <c:pt idx="354" c:formatCode="m/d;@">
                  <c:v>45661.6875</c:v>
                </c:pt>
                <c:pt idx="355" c:formatCode="m/d;@">
                  <c:v>45661.6979166667</c:v>
                </c:pt>
                <c:pt idx="356" c:formatCode="m/d;@">
                  <c:v>45661.7083333333</c:v>
                </c:pt>
                <c:pt idx="357" c:formatCode="m/d;@">
                  <c:v>45661.71875</c:v>
                </c:pt>
                <c:pt idx="358" c:formatCode="m/d;@">
                  <c:v>45661.7291666667</c:v>
                </c:pt>
                <c:pt idx="359" c:formatCode="m/d;@">
                  <c:v>45661.7395833333</c:v>
                </c:pt>
                <c:pt idx="360" c:formatCode="m/d;@">
                  <c:v>45661.75</c:v>
                </c:pt>
                <c:pt idx="361" c:formatCode="m/d;@">
                  <c:v>45661.7604166667</c:v>
                </c:pt>
                <c:pt idx="362" c:formatCode="m/d;@">
                  <c:v>45661.7708333333</c:v>
                </c:pt>
                <c:pt idx="363" c:formatCode="m/d;@">
                  <c:v>45661.78125</c:v>
                </c:pt>
                <c:pt idx="364" c:formatCode="m/d;@">
                  <c:v>45661.7916666667</c:v>
                </c:pt>
                <c:pt idx="365" c:formatCode="m/d;@">
                  <c:v>45661.8020833333</c:v>
                </c:pt>
                <c:pt idx="366" c:formatCode="m/d;@">
                  <c:v>45661.8125</c:v>
                </c:pt>
                <c:pt idx="367" c:formatCode="m/d;@">
                  <c:v>45661.8229166667</c:v>
                </c:pt>
                <c:pt idx="368" c:formatCode="m/d;@">
                  <c:v>45661.8333333333</c:v>
                </c:pt>
                <c:pt idx="369" c:formatCode="m/d;@">
                  <c:v>45661.84375</c:v>
                </c:pt>
                <c:pt idx="370" c:formatCode="m/d;@">
                  <c:v>45661.8541666667</c:v>
                </c:pt>
                <c:pt idx="371" c:formatCode="m/d;@">
                  <c:v>45661.8645833333</c:v>
                </c:pt>
                <c:pt idx="372" c:formatCode="m/d;@">
                  <c:v>45661.875</c:v>
                </c:pt>
                <c:pt idx="373" c:formatCode="m/d;@">
                  <c:v>45661.8854166667</c:v>
                </c:pt>
                <c:pt idx="374" c:formatCode="m/d;@">
                  <c:v>45661.8958333333</c:v>
                </c:pt>
                <c:pt idx="375" c:formatCode="m/d;@">
                  <c:v>45661.90625</c:v>
                </c:pt>
                <c:pt idx="376" c:formatCode="m/d;@">
                  <c:v>45661.9166666667</c:v>
                </c:pt>
                <c:pt idx="377" c:formatCode="m/d;@">
                  <c:v>45661.9270833333</c:v>
                </c:pt>
                <c:pt idx="378" c:formatCode="m/d;@">
                  <c:v>45661.9375</c:v>
                </c:pt>
                <c:pt idx="379" c:formatCode="m/d;@">
                  <c:v>45661.9479166667</c:v>
                </c:pt>
                <c:pt idx="380" c:formatCode="m/d;@">
                  <c:v>45661.9583333333</c:v>
                </c:pt>
                <c:pt idx="381" c:formatCode="m/d;@">
                  <c:v>45661.96875</c:v>
                </c:pt>
                <c:pt idx="382" c:formatCode="m/d;@">
                  <c:v>45661.9791666667</c:v>
                </c:pt>
                <c:pt idx="383" c:formatCode="m/d;@">
                  <c:v>45661.9895833333</c:v>
                </c:pt>
                <c:pt idx="384" c:formatCode="m/d;@">
                  <c:v>45662</c:v>
                </c:pt>
                <c:pt idx="385" c:formatCode="m/d;@">
                  <c:v>45662.0104166667</c:v>
                </c:pt>
                <c:pt idx="386" c:formatCode="m/d;@">
                  <c:v>45662.0208333333</c:v>
                </c:pt>
                <c:pt idx="387" c:formatCode="m/d;@">
                  <c:v>45662.03125</c:v>
                </c:pt>
                <c:pt idx="388" c:formatCode="m/d;@">
                  <c:v>45662.0416666667</c:v>
                </c:pt>
                <c:pt idx="389" c:formatCode="m/d;@">
                  <c:v>45662.0520833333</c:v>
                </c:pt>
                <c:pt idx="390" c:formatCode="m/d;@">
                  <c:v>45662.0625</c:v>
                </c:pt>
                <c:pt idx="391" c:formatCode="m/d;@">
                  <c:v>45662.0729166667</c:v>
                </c:pt>
                <c:pt idx="392" c:formatCode="m/d;@">
                  <c:v>45662.0833333333</c:v>
                </c:pt>
                <c:pt idx="393" c:formatCode="m/d;@">
                  <c:v>45662.09375</c:v>
                </c:pt>
                <c:pt idx="394" c:formatCode="m/d;@">
                  <c:v>45662.1041666667</c:v>
                </c:pt>
                <c:pt idx="395" c:formatCode="m/d;@">
                  <c:v>45662.1145833333</c:v>
                </c:pt>
                <c:pt idx="396" c:formatCode="m/d;@">
                  <c:v>45662.125</c:v>
                </c:pt>
                <c:pt idx="397" c:formatCode="m/d;@">
                  <c:v>45662.1354166667</c:v>
                </c:pt>
                <c:pt idx="398" c:formatCode="m/d;@">
                  <c:v>45662.1458333333</c:v>
                </c:pt>
                <c:pt idx="399" c:formatCode="m/d;@">
                  <c:v>45662.15625</c:v>
                </c:pt>
                <c:pt idx="400" c:formatCode="m/d;@">
                  <c:v>45662.1666666667</c:v>
                </c:pt>
                <c:pt idx="401" c:formatCode="m/d;@">
                  <c:v>45662.1770833333</c:v>
                </c:pt>
                <c:pt idx="402" c:formatCode="m/d;@">
                  <c:v>45662.1875</c:v>
                </c:pt>
                <c:pt idx="403" c:formatCode="m/d;@">
                  <c:v>45662.1979166667</c:v>
                </c:pt>
                <c:pt idx="404" c:formatCode="m/d;@">
                  <c:v>45662.2083333333</c:v>
                </c:pt>
                <c:pt idx="405" c:formatCode="m/d;@">
                  <c:v>45662.21875</c:v>
                </c:pt>
                <c:pt idx="406" c:formatCode="m/d;@">
                  <c:v>45662.2291666667</c:v>
                </c:pt>
                <c:pt idx="407" c:formatCode="m/d;@">
                  <c:v>45662.2395833333</c:v>
                </c:pt>
                <c:pt idx="408" c:formatCode="m/d;@">
                  <c:v>45662.25</c:v>
                </c:pt>
                <c:pt idx="409" c:formatCode="m/d;@">
                  <c:v>45662.2604166667</c:v>
                </c:pt>
                <c:pt idx="410" c:formatCode="m/d;@">
                  <c:v>45662.2708333333</c:v>
                </c:pt>
                <c:pt idx="411" c:formatCode="m/d;@">
                  <c:v>45662.28125</c:v>
                </c:pt>
                <c:pt idx="412" c:formatCode="m/d;@">
                  <c:v>45662.2916666667</c:v>
                </c:pt>
                <c:pt idx="413" c:formatCode="m/d;@">
                  <c:v>45662.3020833333</c:v>
                </c:pt>
                <c:pt idx="414" c:formatCode="m/d;@">
                  <c:v>45662.3125</c:v>
                </c:pt>
                <c:pt idx="415" c:formatCode="m/d;@">
                  <c:v>45662.3229166667</c:v>
                </c:pt>
                <c:pt idx="416" c:formatCode="m/d;@">
                  <c:v>45662.3333333333</c:v>
                </c:pt>
                <c:pt idx="417" c:formatCode="m/d;@">
                  <c:v>45662.34375</c:v>
                </c:pt>
                <c:pt idx="418" c:formatCode="m/d;@">
                  <c:v>45662.3541666667</c:v>
                </c:pt>
                <c:pt idx="419" c:formatCode="m/d;@">
                  <c:v>45662.3645833333</c:v>
                </c:pt>
                <c:pt idx="420" c:formatCode="m/d;@">
                  <c:v>45662.375</c:v>
                </c:pt>
                <c:pt idx="421" c:formatCode="m/d;@">
                  <c:v>45662.3854166667</c:v>
                </c:pt>
                <c:pt idx="422" c:formatCode="m/d;@">
                  <c:v>45662.3958333333</c:v>
                </c:pt>
                <c:pt idx="423" c:formatCode="m/d;@">
                  <c:v>45662.40625</c:v>
                </c:pt>
                <c:pt idx="424" c:formatCode="m/d;@">
                  <c:v>45662.4166666667</c:v>
                </c:pt>
                <c:pt idx="425" c:formatCode="m/d;@">
                  <c:v>45662.4270833333</c:v>
                </c:pt>
                <c:pt idx="426" c:formatCode="m/d;@">
                  <c:v>45662.4375</c:v>
                </c:pt>
                <c:pt idx="427" c:formatCode="m/d;@">
                  <c:v>45662.4479166667</c:v>
                </c:pt>
                <c:pt idx="428" c:formatCode="m/d;@">
                  <c:v>45662.4583333333</c:v>
                </c:pt>
                <c:pt idx="429" c:formatCode="m/d;@">
                  <c:v>45662.46875</c:v>
                </c:pt>
                <c:pt idx="430" c:formatCode="m/d;@">
                  <c:v>45662.4791666667</c:v>
                </c:pt>
                <c:pt idx="431" c:formatCode="m/d;@">
                  <c:v>45662.4895833333</c:v>
                </c:pt>
                <c:pt idx="432" c:formatCode="m/d;@">
                  <c:v>45662.5</c:v>
                </c:pt>
                <c:pt idx="433" c:formatCode="m/d;@">
                  <c:v>45662.5104166667</c:v>
                </c:pt>
                <c:pt idx="434" c:formatCode="m/d;@">
                  <c:v>45662.5208333333</c:v>
                </c:pt>
                <c:pt idx="435" c:formatCode="m/d;@">
                  <c:v>45662.53125</c:v>
                </c:pt>
                <c:pt idx="436" c:formatCode="m/d;@">
                  <c:v>45662.5416666667</c:v>
                </c:pt>
                <c:pt idx="437" c:formatCode="m/d;@">
                  <c:v>45662.5520833333</c:v>
                </c:pt>
                <c:pt idx="438" c:formatCode="m/d;@">
                  <c:v>45662.5625</c:v>
                </c:pt>
                <c:pt idx="439" c:formatCode="m/d;@">
                  <c:v>45662.5729166667</c:v>
                </c:pt>
                <c:pt idx="440" c:formatCode="m/d;@">
                  <c:v>45662.5833333333</c:v>
                </c:pt>
                <c:pt idx="441" c:formatCode="m/d;@">
                  <c:v>45662.59375</c:v>
                </c:pt>
                <c:pt idx="442" c:formatCode="m/d;@">
                  <c:v>45662.6041666667</c:v>
                </c:pt>
                <c:pt idx="443" c:formatCode="m/d;@">
                  <c:v>45662.6145833333</c:v>
                </c:pt>
                <c:pt idx="444" c:formatCode="m/d;@">
                  <c:v>45662.625</c:v>
                </c:pt>
                <c:pt idx="445" c:formatCode="m/d;@">
                  <c:v>45662.6354166667</c:v>
                </c:pt>
                <c:pt idx="446" c:formatCode="m/d;@">
                  <c:v>45662.6458333333</c:v>
                </c:pt>
                <c:pt idx="447" c:formatCode="m/d;@">
                  <c:v>45662.65625</c:v>
                </c:pt>
                <c:pt idx="448" c:formatCode="m/d;@">
                  <c:v>45662.6666666667</c:v>
                </c:pt>
                <c:pt idx="449" c:formatCode="m/d;@">
                  <c:v>45662.6770833333</c:v>
                </c:pt>
                <c:pt idx="450" c:formatCode="m/d;@">
                  <c:v>45662.6875</c:v>
                </c:pt>
                <c:pt idx="451" c:formatCode="m/d;@">
                  <c:v>45662.6979166667</c:v>
                </c:pt>
                <c:pt idx="452" c:formatCode="m/d;@">
                  <c:v>45662.7083333333</c:v>
                </c:pt>
                <c:pt idx="453" c:formatCode="m/d;@">
                  <c:v>45662.71875</c:v>
                </c:pt>
                <c:pt idx="454" c:formatCode="m/d;@">
                  <c:v>45662.7291666667</c:v>
                </c:pt>
                <c:pt idx="455" c:formatCode="m/d;@">
                  <c:v>45662.7395833333</c:v>
                </c:pt>
                <c:pt idx="456" c:formatCode="m/d;@">
                  <c:v>45662.75</c:v>
                </c:pt>
                <c:pt idx="457" c:formatCode="m/d;@">
                  <c:v>45662.7604166667</c:v>
                </c:pt>
                <c:pt idx="458" c:formatCode="m/d;@">
                  <c:v>45662.7708333333</c:v>
                </c:pt>
                <c:pt idx="459" c:formatCode="m/d;@">
                  <c:v>45662.78125</c:v>
                </c:pt>
                <c:pt idx="460" c:formatCode="m/d;@">
                  <c:v>45662.7916666667</c:v>
                </c:pt>
                <c:pt idx="461" c:formatCode="m/d;@">
                  <c:v>45662.8020833333</c:v>
                </c:pt>
                <c:pt idx="462" c:formatCode="m/d;@">
                  <c:v>45662.8125</c:v>
                </c:pt>
                <c:pt idx="463" c:formatCode="m/d;@">
                  <c:v>45662.8229166667</c:v>
                </c:pt>
                <c:pt idx="464" c:formatCode="m/d;@">
                  <c:v>45662.8333333333</c:v>
                </c:pt>
                <c:pt idx="465" c:formatCode="m/d;@">
                  <c:v>45662.84375</c:v>
                </c:pt>
                <c:pt idx="466" c:formatCode="m/d;@">
                  <c:v>45662.8541666667</c:v>
                </c:pt>
                <c:pt idx="467" c:formatCode="m/d;@">
                  <c:v>45662.8645833333</c:v>
                </c:pt>
                <c:pt idx="468" c:formatCode="m/d;@">
                  <c:v>45662.875</c:v>
                </c:pt>
                <c:pt idx="469" c:formatCode="m/d;@">
                  <c:v>45662.8854166667</c:v>
                </c:pt>
                <c:pt idx="470" c:formatCode="m/d;@">
                  <c:v>45662.8958333333</c:v>
                </c:pt>
                <c:pt idx="471" c:formatCode="m/d;@">
                  <c:v>45662.90625</c:v>
                </c:pt>
                <c:pt idx="472" c:formatCode="m/d;@">
                  <c:v>45662.9166666667</c:v>
                </c:pt>
                <c:pt idx="473" c:formatCode="m/d;@">
                  <c:v>45662.9270833333</c:v>
                </c:pt>
                <c:pt idx="474" c:formatCode="m/d;@">
                  <c:v>45662.9375</c:v>
                </c:pt>
                <c:pt idx="475" c:formatCode="m/d;@">
                  <c:v>45662.9479166667</c:v>
                </c:pt>
                <c:pt idx="476" c:formatCode="m/d;@">
                  <c:v>45662.9583333333</c:v>
                </c:pt>
                <c:pt idx="477" c:formatCode="m/d;@">
                  <c:v>45662.96875</c:v>
                </c:pt>
                <c:pt idx="478" c:formatCode="m/d;@">
                  <c:v>45662.9791666667</c:v>
                </c:pt>
                <c:pt idx="479" c:formatCode="m/d;@">
                  <c:v>45662.9895833333</c:v>
                </c:pt>
                <c:pt idx="480" c:formatCode="m/d;@">
                  <c:v>45663</c:v>
                </c:pt>
                <c:pt idx="481" c:formatCode="m/d;@">
                  <c:v>45663.0104166667</c:v>
                </c:pt>
                <c:pt idx="482" c:formatCode="m/d;@">
                  <c:v>45663.0208333333</c:v>
                </c:pt>
                <c:pt idx="483" c:formatCode="m/d;@">
                  <c:v>45663.03125</c:v>
                </c:pt>
                <c:pt idx="484" c:formatCode="m/d;@">
                  <c:v>45663.0416666667</c:v>
                </c:pt>
                <c:pt idx="485" c:formatCode="m/d;@">
                  <c:v>45663.0520833333</c:v>
                </c:pt>
                <c:pt idx="486" c:formatCode="m/d;@">
                  <c:v>45663.0625</c:v>
                </c:pt>
                <c:pt idx="487" c:formatCode="m/d;@">
                  <c:v>45663.0729166667</c:v>
                </c:pt>
                <c:pt idx="488" c:formatCode="m/d;@">
                  <c:v>45663.0833333333</c:v>
                </c:pt>
                <c:pt idx="489" c:formatCode="m/d;@">
                  <c:v>45663.09375</c:v>
                </c:pt>
                <c:pt idx="490" c:formatCode="m/d;@">
                  <c:v>45663.1041666667</c:v>
                </c:pt>
                <c:pt idx="491" c:formatCode="m/d;@">
                  <c:v>45663.1145833333</c:v>
                </c:pt>
                <c:pt idx="492" c:formatCode="m/d;@">
                  <c:v>45663.125</c:v>
                </c:pt>
                <c:pt idx="493" c:formatCode="m/d;@">
                  <c:v>45663.1354166667</c:v>
                </c:pt>
                <c:pt idx="494" c:formatCode="m/d;@">
                  <c:v>45663.1458333333</c:v>
                </c:pt>
                <c:pt idx="495" c:formatCode="m/d;@">
                  <c:v>45663.15625</c:v>
                </c:pt>
                <c:pt idx="496" c:formatCode="m/d;@">
                  <c:v>45663.1666666667</c:v>
                </c:pt>
                <c:pt idx="497" c:formatCode="m/d;@">
                  <c:v>45663.1770833333</c:v>
                </c:pt>
                <c:pt idx="498" c:formatCode="m/d;@">
                  <c:v>45663.1875</c:v>
                </c:pt>
                <c:pt idx="499" c:formatCode="m/d;@">
                  <c:v>45663.1979166667</c:v>
                </c:pt>
                <c:pt idx="500" c:formatCode="m/d;@">
                  <c:v>45663.2083333333</c:v>
                </c:pt>
                <c:pt idx="501" c:formatCode="m/d;@">
                  <c:v>45663.21875</c:v>
                </c:pt>
                <c:pt idx="502" c:formatCode="m/d;@">
                  <c:v>45663.2291666667</c:v>
                </c:pt>
                <c:pt idx="503" c:formatCode="m/d;@">
                  <c:v>45663.2395833333</c:v>
                </c:pt>
                <c:pt idx="504" c:formatCode="m/d;@">
                  <c:v>45663.25</c:v>
                </c:pt>
                <c:pt idx="505" c:formatCode="m/d;@">
                  <c:v>45663.2604166667</c:v>
                </c:pt>
                <c:pt idx="506" c:formatCode="m/d;@">
                  <c:v>45663.2708333333</c:v>
                </c:pt>
                <c:pt idx="507" c:formatCode="m/d;@">
                  <c:v>45663.28125</c:v>
                </c:pt>
                <c:pt idx="508" c:formatCode="m/d;@">
                  <c:v>45663.2916666667</c:v>
                </c:pt>
                <c:pt idx="509" c:formatCode="m/d;@">
                  <c:v>45663.3020833333</c:v>
                </c:pt>
                <c:pt idx="510" c:formatCode="m/d;@">
                  <c:v>45663.3125</c:v>
                </c:pt>
                <c:pt idx="511" c:formatCode="m/d;@">
                  <c:v>45663.3229166667</c:v>
                </c:pt>
                <c:pt idx="512" c:formatCode="m/d;@">
                  <c:v>45663.3333333333</c:v>
                </c:pt>
                <c:pt idx="513" c:formatCode="m/d;@">
                  <c:v>45663.34375</c:v>
                </c:pt>
                <c:pt idx="514" c:formatCode="m/d;@">
                  <c:v>45663.3541666667</c:v>
                </c:pt>
                <c:pt idx="515" c:formatCode="m/d;@">
                  <c:v>45663.3645833333</c:v>
                </c:pt>
                <c:pt idx="516" c:formatCode="m/d;@">
                  <c:v>45663.375</c:v>
                </c:pt>
                <c:pt idx="517" c:formatCode="m/d;@">
                  <c:v>45663.3854166667</c:v>
                </c:pt>
                <c:pt idx="518" c:formatCode="m/d;@">
                  <c:v>45663.3958333333</c:v>
                </c:pt>
                <c:pt idx="519" c:formatCode="m/d;@">
                  <c:v>45663.40625</c:v>
                </c:pt>
                <c:pt idx="520" c:formatCode="m/d;@">
                  <c:v>45663.4166666667</c:v>
                </c:pt>
                <c:pt idx="521" c:formatCode="m/d;@">
                  <c:v>45663.4270833333</c:v>
                </c:pt>
                <c:pt idx="522" c:formatCode="m/d;@">
                  <c:v>45663.4375</c:v>
                </c:pt>
                <c:pt idx="523" c:formatCode="m/d;@">
                  <c:v>45663.4479166667</c:v>
                </c:pt>
                <c:pt idx="524" c:formatCode="m/d;@">
                  <c:v>45663.4583333333</c:v>
                </c:pt>
                <c:pt idx="525" c:formatCode="m/d;@">
                  <c:v>45663.46875</c:v>
                </c:pt>
                <c:pt idx="526" c:formatCode="m/d;@">
                  <c:v>45663.4791666667</c:v>
                </c:pt>
                <c:pt idx="527" c:formatCode="m/d;@">
                  <c:v>45663.4895833333</c:v>
                </c:pt>
                <c:pt idx="528" c:formatCode="m/d;@">
                  <c:v>45663.5</c:v>
                </c:pt>
                <c:pt idx="529" c:formatCode="m/d;@">
                  <c:v>45663.5104166667</c:v>
                </c:pt>
                <c:pt idx="530" c:formatCode="m/d;@">
                  <c:v>45663.5208333333</c:v>
                </c:pt>
                <c:pt idx="531" c:formatCode="m/d;@">
                  <c:v>45663.53125</c:v>
                </c:pt>
                <c:pt idx="532" c:formatCode="m/d;@">
                  <c:v>45663.5416666667</c:v>
                </c:pt>
                <c:pt idx="533" c:formatCode="m/d;@">
                  <c:v>45663.5520833333</c:v>
                </c:pt>
                <c:pt idx="534" c:formatCode="m/d;@">
                  <c:v>45663.5625</c:v>
                </c:pt>
                <c:pt idx="535" c:formatCode="m/d;@">
                  <c:v>45663.5729166667</c:v>
                </c:pt>
                <c:pt idx="536" c:formatCode="m/d;@">
                  <c:v>45663.5833333333</c:v>
                </c:pt>
                <c:pt idx="537" c:formatCode="m/d;@">
                  <c:v>45663.59375</c:v>
                </c:pt>
                <c:pt idx="538" c:formatCode="m/d;@">
                  <c:v>45663.6041666667</c:v>
                </c:pt>
                <c:pt idx="539" c:formatCode="m/d;@">
                  <c:v>45663.6145833333</c:v>
                </c:pt>
                <c:pt idx="540" c:formatCode="m/d;@">
                  <c:v>45663.625</c:v>
                </c:pt>
                <c:pt idx="541" c:formatCode="m/d;@">
                  <c:v>45663.6354166667</c:v>
                </c:pt>
                <c:pt idx="542" c:formatCode="m/d;@">
                  <c:v>45663.6458333333</c:v>
                </c:pt>
                <c:pt idx="543" c:formatCode="m/d;@">
                  <c:v>45663.65625</c:v>
                </c:pt>
                <c:pt idx="544" c:formatCode="m/d;@">
                  <c:v>45663.6666666667</c:v>
                </c:pt>
                <c:pt idx="545" c:formatCode="m/d;@">
                  <c:v>45663.6770833333</c:v>
                </c:pt>
                <c:pt idx="546" c:formatCode="m/d;@">
                  <c:v>45663.6875</c:v>
                </c:pt>
                <c:pt idx="547" c:formatCode="m/d;@">
                  <c:v>45663.6979166667</c:v>
                </c:pt>
                <c:pt idx="548" c:formatCode="m/d;@">
                  <c:v>45663.7083333333</c:v>
                </c:pt>
                <c:pt idx="549" c:formatCode="m/d;@">
                  <c:v>45663.71875</c:v>
                </c:pt>
                <c:pt idx="550" c:formatCode="m/d;@">
                  <c:v>45663.7291666667</c:v>
                </c:pt>
                <c:pt idx="551" c:formatCode="m/d;@">
                  <c:v>45663.7395833333</c:v>
                </c:pt>
                <c:pt idx="552" c:formatCode="m/d;@">
                  <c:v>45663.75</c:v>
                </c:pt>
                <c:pt idx="553" c:formatCode="m/d;@">
                  <c:v>45663.7604166667</c:v>
                </c:pt>
                <c:pt idx="554" c:formatCode="m/d;@">
                  <c:v>45663.7708333333</c:v>
                </c:pt>
                <c:pt idx="555" c:formatCode="m/d;@">
                  <c:v>45663.78125</c:v>
                </c:pt>
                <c:pt idx="556" c:formatCode="m/d;@">
                  <c:v>45663.7916666667</c:v>
                </c:pt>
                <c:pt idx="557" c:formatCode="m/d;@">
                  <c:v>45663.8020833333</c:v>
                </c:pt>
                <c:pt idx="558" c:formatCode="m/d;@">
                  <c:v>45663.8125</c:v>
                </c:pt>
                <c:pt idx="559" c:formatCode="m/d;@">
                  <c:v>45663.8229166667</c:v>
                </c:pt>
                <c:pt idx="560" c:formatCode="m/d;@">
                  <c:v>45663.8333333333</c:v>
                </c:pt>
                <c:pt idx="561" c:formatCode="m/d;@">
                  <c:v>45663.84375</c:v>
                </c:pt>
                <c:pt idx="562" c:formatCode="m/d;@">
                  <c:v>45663.8541666667</c:v>
                </c:pt>
                <c:pt idx="563" c:formatCode="m/d;@">
                  <c:v>45663.8645833333</c:v>
                </c:pt>
                <c:pt idx="564" c:formatCode="m/d;@">
                  <c:v>45663.875</c:v>
                </c:pt>
                <c:pt idx="565" c:formatCode="m/d;@">
                  <c:v>45663.8854166667</c:v>
                </c:pt>
                <c:pt idx="566" c:formatCode="m/d;@">
                  <c:v>45663.8958333333</c:v>
                </c:pt>
                <c:pt idx="567" c:formatCode="m/d;@">
                  <c:v>45663.90625</c:v>
                </c:pt>
                <c:pt idx="568" c:formatCode="m/d;@">
                  <c:v>45663.9166666667</c:v>
                </c:pt>
                <c:pt idx="569" c:formatCode="m/d;@">
                  <c:v>45663.9270833333</c:v>
                </c:pt>
                <c:pt idx="570" c:formatCode="m/d;@">
                  <c:v>45663.9375</c:v>
                </c:pt>
                <c:pt idx="571" c:formatCode="m/d;@">
                  <c:v>45663.9479166667</c:v>
                </c:pt>
                <c:pt idx="572" c:formatCode="m/d;@">
                  <c:v>45663.9583333333</c:v>
                </c:pt>
                <c:pt idx="573" c:formatCode="m/d;@">
                  <c:v>45663.96875</c:v>
                </c:pt>
                <c:pt idx="574" c:formatCode="m/d;@">
                  <c:v>45663.9791666667</c:v>
                </c:pt>
                <c:pt idx="575" c:formatCode="m/d;@">
                  <c:v>45663.9895833333</c:v>
                </c:pt>
                <c:pt idx="576" c:formatCode="m/d;@">
                  <c:v>45664</c:v>
                </c:pt>
                <c:pt idx="577" c:formatCode="m/d;@">
                  <c:v>45664.0104166667</c:v>
                </c:pt>
                <c:pt idx="578" c:formatCode="m/d;@">
                  <c:v>45664.0208333333</c:v>
                </c:pt>
                <c:pt idx="579" c:formatCode="m/d;@">
                  <c:v>45664.03125</c:v>
                </c:pt>
                <c:pt idx="580" c:formatCode="m/d;@">
                  <c:v>45664.0416666667</c:v>
                </c:pt>
                <c:pt idx="581" c:formatCode="m/d;@">
                  <c:v>45664.0520833333</c:v>
                </c:pt>
                <c:pt idx="582" c:formatCode="m/d;@">
                  <c:v>45664.0625</c:v>
                </c:pt>
                <c:pt idx="583" c:formatCode="m/d;@">
                  <c:v>45664.0729166667</c:v>
                </c:pt>
                <c:pt idx="584" c:formatCode="m/d;@">
                  <c:v>45664.0833333333</c:v>
                </c:pt>
                <c:pt idx="585" c:formatCode="m/d;@">
                  <c:v>45664.09375</c:v>
                </c:pt>
                <c:pt idx="586" c:formatCode="m/d;@">
                  <c:v>45664.1041666667</c:v>
                </c:pt>
                <c:pt idx="587" c:formatCode="m/d;@">
                  <c:v>45664.1145833333</c:v>
                </c:pt>
                <c:pt idx="588" c:formatCode="m/d;@">
                  <c:v>45664.125</c:v>
                </c:pt>
                <c:pt idx="589" c:formatCode="m/d;@">
                  <c:v>45664.1354166667</c:v>
                </c:pt>
                <c:pt idx="590" c:formatCode="m/d;@">
                  <c:v>45664.1458333333</c:v>
                </c:pt>
                <c:pt idx="591" c:formatCode="m/d;@">
                  <c:v>45664.15625</c:v>
                </c:pt>
                <c:pt idx="592" c:formatCode="m/d;@">
                  <c:v>45664.1666666667</c:v>
                </c:pt>
                <c:pt idx="593" c:formatCode="m/d;@">
                  <c:v>45664.1770833333</c:v>
                </c:pt>
                <c:pt idx="594" c:formatCode="m/d;@">
                  <c:v>45664.1875</c:v>
                </c:pt>
                <c:pt idx="595" c:formatCode="m/d;@">
                  <c:v>45664.1979166667</c:v>
                </c:pt>
                <c:pt idx="596" c:formatCode="m/d;@">
                  <c:v>45664.2083333333</c:v>
                </c:pt>
                <c:pt idx="597" c:formatCode="m/d;@">
                  <c:v>45664.21875</c:v>
                </c:pt>
                <c:pt idx="598" c:formatCode="m/d;@">
                  <c:v>45664.2291666667</c:v>
                </c:pt>
                <c:pt idx="599" c:formatCode="m/d;@">
                  <c:v>45664.2395833333</c:v>
                </c:pt>
                <c:pt idx="600" c:formatCode="m/d;@">
                  <c:v>45664.25</c:v>
                </c:pt>
                <c:pt idx="601" c:formatCode="m/d;@">
                  <c:v>45664.2604166667</c:v>
                </c:pt>
                <c:pt idx="602" c:formatCode="m/d;@">
                  <c:v>45664.2708333333</c:v>
                </c:pt>
                <c:pt idx="603" c:formatCode="m/d;@">
                  <c:v>45664.28125</c:v>
                </c:pt>
                <c:pt idx="604" c:formatCode="m/d;@">
                  <c:v>45664.2916666667</c:v>
                </c:pt>
                <c:pt idx="605" c:formatCode="m/d;@">
                  <c:v>45664.3020833333</c:v>
                </c:pt>
                <c:pt idx="606" c:formatCode="m/d;@">
                  <c:v>45664.3125</c:v>
                </c:pt>
                <c:pt idx="607" c:formatCode="m/d;@">
                  <c:v>45664.3229166667</c:v>
                </c:pt>
                <c:pt idx="608" c:formatCode="m/d;@">
                  <c:v>45664.3333333333</c:v>
                </c:pt>
                <c:pt idx="609" c:formatCode="m/d;@">
                  <c:v>45664.34375</c:v>
                </c:pt>
                <c:pt idx="610" c:formatCode="m/d;@">
                  <c:v>45664.3541666667</c:v>
                </c:pt>
                <c:pt idx="611" c:formatCode="m/d;@">
                  <c:v>45664.3645833333</c:v>
                </c:pt>
                <c:pt idx="612" c:formatCode="m/d;@">
                  <c:v>45664.375</c:v>
                </c:pt>
                <c:pt idx="613" c:formatCode="m/d;@">
                  <c:v>45664.3854166667</c:v>
                </c:pt>
                <c:pt idx="614" c:formatCode="m/d;@">
                  <c:v>45664.3958333333</c:v>
                </c:pt>
                <c:pt idx="615" c:formatCode="m/d;@">
                  <c:v>45664.40625</c:v>
                </c:pt>
                <c:pt idx="616" c:formatCode="m/d;@">
                  <c:v>45664.4166666667</c:v>
                </c:pt>
                <c:pt idx="617" c:formatCode="m/d;@">
                  <c:v>45664.4270833333</c:v>
                </c:pt>
                <c:pt idx="618" c:formatCode="m/d;@">
                  <c:v>45664.4375</c:v>
                </c:pt>
                <c:pt idx="619" c:formatCode="m/d;@">
                  <c:v>45664.4479166667</c:v>
                </c:pt>
                <c:pt idx="620" c:formatCode="m/d;@">
                  <c:v>45664.4583333333</c:v>
                </c:pt>
                <c:pt idx="621" c:formatCode="m/d;@">
                  <c:v>45664.46875</c:v>
                </c:pt>
                <c:pt idx="622" c:formatCode="m/d;@">
                  <c:v>45664.4791666667</c:v>
                </c:pt>
                <c:pt idx="623" c:formatCode="m/d;@">
                  <c:v>45664.4895833333</c:v>
                </c:pt>
                <c:pt idx="624" c:formatCode="m/d;@">
                  <c:v>45664.5</c:v>
                </c:pt>
                <c:pt idx="625" c:formatCode="m/d;@">
                  <c:v>45664.5104166667</c:v>
                </c:pt>
                <c:pt idx="626" c:formatCode="m/d;@">
                  <c:v>45664.5208333333</c:v>
                </c:pt>
                <c:pt idx="627" c:formatCode="m/d;@">
                  <c:v>45664.53125</c:v>
                </c:pt>
                <c:pt idx="628" c:formatCode="m/d;@">
                  <c:v>45664.5416666667</c:v>
                </c:pt>
                <c:pt idx="629" c:formatCode="m/d;@">
                  <c:v>45664.5520833333</c:v>
                </c:pt>
                <c:pt idx="630" c:formatCode="m/d;@">
                  <c:v>45664.5625</c:v>
                </c:pt>
                <c:pt idx="631" c:formatCode="m/d;@">
                  <c:v>45664.5729166667</c:v>
                </c:pt>
                <c:pt idx="632" c:formatCode="m/d;@">
                  <c:v>45664.5833333333</c:v>
                </c:pt>
                <c:pt idx="633" c:formatCode="m/d;@">
                  <c:v>45664.59375</c:v>
                </c:pt>
                <c:pt idx="634" c:formatCode="m/d;@">
                  <c:v>45664.6041666667</c:v>
                </c:pt>
                <c:pt idx="635" c:formatCode="m/d;@">
                  <c:v>45664.6145833333</c:v>
                </c:pt>
                <c:pt idx="636" c:formatCode="m/d;@">
                  <c:v>45664.625</c:v>
                </c:pt>
                <c:pt idx="637" c:formatCode="m/d;@">
                  <c:v>45664.6354166667</c:v>
                </c:pt>
                <c:pt idx="638" c:formatCode="m/d;@">
                  <c:v>45664.6458333333</c:v>
                </c:pt>
                <c:pt idx="639" c:formatCode="m/d;@">
                  <c:v>45664.65625</c:v>
                </c:pt>
                <c:pt idx="640" c:formatCode="m/d;@">
                  <c:v>45664.6666666667</c:v>
                </c:pt>
                <c:pt idx="641" c:formatCode="m/d;@">
                  <c:v>45664.6770833333</c:v>
                </c:pt>
                <c:pt idx="642" c:formatCode="m/d;@">
                  <c:v>45664.6875</c:v>
                </c:pt>
                <c:pt idx="643" c:formatCode="m/d;@">
                  <c:v>45664.6979166667</c:v>
                </c:pt>
                <c:pt idx="644" c:formatCode="m/d;@">
                  <c:v>45664.7083333333</c:v>
                </c:pt>
                <c:pt idx="645" c:formatCode="m/d;@">
                  <c:v>45664.71875</c:v>
                </c:pt>
                <c:pt idx="646" c:formatCode="m/d;@">
                  <c:v>45664.7291666667</c:v>
                </c:pt>
                <c:pt idx="647" c:formatCode="m/d;@">
                  <c:v>45664.7395833333</c:v>
                </c:pt>
                <c:pt idx="648" c:formatCode="m/d;@">
                  <c:v>45664.75</c:v>
                </c:pt>
                <c:pt idx="649" c:formatCode="m/d;@">
                  <c:v>45664.7604166667</c:v>
                </c:pt>
                <c:pt idx="650" c:formatCode="m/d;@">
                  <c:v>45664.7708333333</c:v>
                </c:pt>
                <c:pt idx="651" c:formatCode="m/d;@">
                  <c:v>45664.78125</c:v>
                </c:pt>
                <c:pt idx="652" c:formatCode="m/d;@">
                  <c:v>45664.7916666667</c:v>
                </c:pt>
                <c:pt idx="653" c:formatCode="m/d;@">
                  <c:v>45664.8020833333</c:v>
                </c:pt>
                <c:pt idx="654" c:formatCode="m/d;@">
                  <c:v>45664.8125</c:v>
                </c:pt>
                <c:pt idx="655" c:formatCode="m/d;@">
                  <c:v>45664.8229166667</c:v>
                </c:pt>
                <c:pt idx="656" c:formatCode="m/d;@">
                  <c:v>45664.8333333333</c:v>
                </c:pt>
                <c:pt idx="657" c:formatCode="m/d;@">
                  <c:v>45664.84375</c:v>
                </c:pt>
                <c:pt idx="658" c:formatCode="m/d;@">
                  <c:v>45664.8541666667</c:v>
                </c:pt>
                <c:pt idx="659" c:formatCode="m/d;@">
                  <c:v>45664.8645833333</c:v>
                </c:pt>
                <c:pt idx="660" c:formatCode="m/d;@">
                  <c:v>45664.875</c:v>
                </c:pt>
                <c:pt idx="661" c:formatCode="m/d;@">
                  <c:v>45664.8854166667</c:v>
                </c:pt>
                <c:pt idx="662" c:formatCode="m/d;@">
                  <c:v>45664.8958333333</c:v>
                </c:pt>
                <c:pt idx="663" c:formatCode="m/d;@">
                  <c:v>45664.90625</c:v>
                </c:pt>
                <c:pt idx="664" c:formatCode="m/d;@">
                  <c:v>45664.9166666667</c:v>
                </c:pt>
                <c:pt idx="665" c:formatCode="m/d;@">
                  <c:v>45664.9270833333</c:v>
                </c:pt>
                <c:pt idx="666" c:formatCode="m/d;@">
                  <c:v>45664.9375</c:v>
                </c:pt>
                <c:pt idx="667" c:formatCode="m/d;@">
                  <c:v>45664.9479166667</c:v>
                </c:pt>
                <c:pt idx="668" c:formatCode="m/d;@">
                  <c:v>45664.9583333333</c:v>
                </c:pt>
                <c:pt idx="669" c:formatCode="m/d;@">
                  <c:v>45664.96875</c:v>
                </c:pt>
                <c:pt idx="670" c:formatCode="m/d;@">
                  <c:v>45664.9791666667</c:v>
                </c:pt>
                <c:pt idx="671" c:formatCode="m/d;@">
                  <c:v>45664.9895833333</c:v>
                </c:pt>
                <c:pt idx="672" c:formatCode="m/d;@">
                  <c:v>45665</c:v>
                </c:pt>
                <c:pt idx="673" c:formatCode="m/d;@">
                  <c:v>45665.0104166667</c:v>
                </c:pt>
                <c:pt idx="674" c:formatCode="m/d;@">
                  <c:v>45665.0208333333</c:v>
                </c:pt>
                <c:pt idx="675" c:formatCode="m/d;@">
                  <c:v>45665.03125</c:v>
                </c:pt>
                <c:pt idx="676" c:formatCode="m/d;@">
                  <c:v>45665.0416666667</c:v>
                </c:pt>
                <c:pt idx="677" c:formatCode="m/d;@">
                  <c:v>45665.0520833333</c:v>
                </c:pt>
                <c:pt idx="678" c:formatCode="m/d;@">
                  <c:v>45665.0625</c:v>
                </c:pt>
                <c:pt idx="679" c:formatCode="m/d;@">
                  <c:v>45665.0729166667</c:v>
                </c:pt>
                <c:pt idx="680" c:formatCode="m/d;@">
                  <c:v>45665.0833333333</c:v>
                </c:pt>
                <c:pt idx="681" c:formatCode="m/d;@">
                  <c:v>45665.09375</c:v>
                </c:pt>
                <c:pt idx="682" c:formatCode="m/d;@">
                  <c:v>45665.1041666667</c:v>
                </c:pt>
                <c:pt idx="683" c:formatCode="m/d;@">
                  <c:v>45665.1145833333</c:v>
                </c:pt>
                <c:pt idx="684" c:formatCode="m/d;@">
                  <c:v>45665.125</c:v>
                </c:pt>
                <c:pt idx="685" c:formatCode="m/d;@">
                  <c:v>45665.1354166667</c:v>
                </c:pt>
                <c:pt idx="686" c:formatCode="m/d;@">
                  <c:v>45665.1458333333</c:v>
                </c:pt>
                <c:pt idx="687" c:formatCode="m/d;@">
                  <c:v>45665.15625</c:v>
                </c:pt>
                <c:pt idx="688" c:formatCode="m/d;@">
                  <c:v>45665.1666666667</c:v>
                </c:pt>
                <c:pt idx="689" c:formatCode="m/d;@">
                  <c:v>45665.1770833333</c:v>
                </c:pt>
                <c:pt idx="690" c:formatCode="m/d;@">
                  <c:v>45665.1875</c:v>
                </c:pt>
                <c:pt idx="691" c:formatCode="m/d;@">
                  <c:v>45665.1979166667</c:v>
                </c:pt>
                <c:pt idx="692" c:formatCode="m/d;@">
                  <c:v>45665.2083333333</c:v>
                </c:pt>
                <c:pt idx="693" c:formatCode="m/d;@">
                  <c:v>45665.21875</c:v>
                </c:pt>
                <c:pt idx="694" c:formatCode="m/d;@">
                  <c:v>45665.2291666667</c:v>
                </c:pt>
                <c:pt idx="695" c:formatCode="m/d;@">
                  <c:v>45665.2395833333</c:v>
                </c:pt>
                <c:pt idx="696" c:formatCode="m/d;@">
                  <c:v>45665.25</c:v>
                </c:pt>
                <c:pt idx="697" c:formatCode="m/d;@">
                  <c:v>45665.2604166667</c:v>
                </c:pt>
                <c:pt idx="698" c:formatCode="m/d;@">
                  <c:v>45665.2708333333</c:v>
                </c:pt>
                <c:pt idx="699" c:formatCode="m/d;@">
                  <c:v>45665.28125</c:v>
                </c:pt>
                <c:pt idx="700" c:formatCode="m/d;@">
                  <c:v>45665.2916666667</c:v>
                </c:pt>
                <c:pt idx="701" c:formatCode="m/d;@">
                  <c:v>45665.3020833333</c:v>
                </c:pt>
                <c:pt idx="702" c:formatCode="m/d;@">
                  <c:v>45665.3125</c:v>
                </c:pt>
                <c:pt idx="703" c:formatCode="m/d;@">
                  <c:v>45665.3229166667</c:v>
                </c:pt>
                <c:pt idx="704" c:formatCode="m/d;@">
                  <c:v>45665.3333333333</c:v>
                </c:pt>
                <c:pt idx="705" c:formatCode="m/d;@">
                  <c:v>45665.34375</c:v>
                </c:pt>
                <c:pt idx="706" c:formatCode="m/d;@">
                  <c:v>45665.3541666667</c:v>
                </c:pt>
                <c:pt idx="707" c:formatCode="m/d;@">
                  <c:v>45665.3645833333</c:v>
                </c:pt>
                <c:pt idx="708" c:formatCode="m/d;@">
                  <c:v>45665.375</c:v>
                </c:pt>
                <c:pt idx="709" c:formatCode="m/d;@">
                  <c:v>45665.3854166667</c:v>
                </c:pt>
                <c:pt idx="710" c:formatCode="m/d;@">
                  <c:v>45665.3958333333</c:v>
                </c:pt>
                <c:pt idx="711" c:formatCode="m/d;@">
                  <c:v>45665.40625</c:v>
                </c:pt>
                <c:pt idx="712" c:formatCode="m/d;@">
                  <c:v>45665.4166666667</c:v>
                </c:pt>
                <c:pt idx="713" c:formatCode="m/d;@">
                  <c:v>45665.4270833333</c:v>
                </c:pt>
                <c:pt idx="714" c:formatCode="m/d;@">
                  <c:v>45665.4375</c:v>
                </c:pt>
                <c:pt idx="715" c:formatCode="m/d;@">
                  <c:v>45665.4479166667</c:v>
                </c:pt>
                <c:pt idx="716" c:formatCode="m/d;@">
                  <c:v>45665.4583333333</c:v>
                </c:pt>
                <c:pt idx="717" c:formatCode="m/d;@">
                  <c:v>45665.46875</c:v>
                </c:pt>
                <c:pt idx="718" c:formatCode="m/d;@">
                  <c:v>45665.4791666667</c:v>
                </c:pt>
                <c:pt idx="719" c:formatCode="m/d;@">
                  <c:v>45665.4895833333</c:v>
                </c:pt>
                <c:pt idx="720" c:formatCode="m/d;@">
                  <c:v>45665.5</c:v>
                </c:pt>
                <c:pt idx="721" c:formatCode="m/d;@">
                  <c:v>45665.5104166667</c:v>
                </c:pt>
                <c:pt idx="722" c:formatCode="m/d;@">
                  <c:v>45665.5208333333</c:v>
                </c:pt>
                <c:pt idx="723" c:formatCode="m/d;@">
                  <c:v>45665.53125</c:v>
                </c:pt>
                <c:pt idx="724" c:formatCode="m/d;@">
                  <c:v>45665.5416666667</c:v>
                </c:pt>
                <c:pt idx="725" c:formatCode="m/d;@">
                  <c:v>45665.5520833333</c:v>
                </c:pt>
                <c:pt idx="726" c:formatCode="m/d;@">
                  <c:v>45665.5625</c:v>
                </c:pt>
                <c:pt idx="727" c:formatCode="m/d;@">
                  <c:v>45665.5729166667</c:v>
                </c:pt>
                <c:pt idx="728" c:formatCode="m/d;@">
                  <c:v>45665.5833333333</c:v>
                </c:pt>
                <c:pt idx="729" c:formatCode="m/d;@">
                  <c:v>45665.59375</c:v>
                </c:pt>
                <c:pt idx="730" c:formatCode="m/d;@">
                  <c:v>45665.6041666667</c:v>
                </c:pt>
                <c:pt idx="731" c:formatCode="m/d;@">
                  <c:v>45665.6145833333</c:v>
                </c:pt>
                <c:pt idx="732" c:formatCode="m/d;@">
                  <c:v>45665.625</c:v>
                </c:pt>
                <c:pt idx="733" c:formatCode="m/d;@">
                  <c:v>45665.6354166667</c:v>
                </c:pt>
                <c:pt idx="734" c:formatCode="m/d;@">
                  <c:v>45665.6458333333</c:v>
                </c:pt>
                <c:pt idx="735" c:formatCode="m/d;@">
                  <c:v>45665.65625</c:v>
                </c:pt>
                <c:pt idx="736" c:formatCode="m/d;@">
                  <c:v>45665.6666666667</c:v>
                </c:pt>
                <c:pt idx="737" c:formatCode="m/d;@">
                  <c:v>45665.6770833333</c:v>
                </c:pt>
                <c:pt idx="738" c:formatCode="m/d;@">
                  <c:v>45665.6875</c:v>
                </c:pt>
                <c:pt idx="739" c:formatCode="m/d;@">
                  <c:v>45665.6979166667</c:v>
                </c:pt>
                <c:pt idx="740" c:formatCode="m/d;@">
                  <c:v>45665.7083333333</c:v>
                </c:pt>
                <c:pt idx="741" c:formatCode="m/d;@">
                  <c:v>45665.71875</c:v>
                </c:pt>
                <c:pt idx="742" c:formatCode="m/d;@">
                  <c:v>45665.7291666667</c:v>
                </c:pt>
                <c:pt idx="743" c:formatCode="m/d;@">
                  <c:v>45665.7395833333</c:v>
                </c:pt>
                <c:pt idx="744" c:formatCode="m/d;@">
                  <c:v>45665.75</c:v>
                </c:pt>
                <c:pt idx="745" c:formatCode="m/d;@">
                  <c:v>45665.7604166667</c:v>
                </c:pt>
                <c:pt idx="746" c:formatCode="m/d;@">
                  <c:v>45665.7708333333</c:v>
                </c:pt>
                <c:pt idx="747" c:formatCode="m/d;@">
                  <c:v>45665.78125</c:v>
                </c:pt>
                <c:pt idx="748" c:formatCode="m/d;@">
                  <c:v>45665.7916666667</c:v>
                </c:pt>
                <c:pt idx="749" c:formatCode="m/d;@">
                  <c:v>45665.8020833333</c:v>
                </c:pt>
                <c:pt idx="750" c:formatCode="m/d;@">
                  <c:v>45665.8125</c:v>
                </c:pt>
                <c:pt idx="751" c:formatCode="m/d;@">
                  <c:v>45665.8229166667</c:v>
                </c:pt>
                <c:pt idx="752" c:formatCode="m/d;@">
                  <c:v>45665.8333333333</c:v>
                </c:pt>
                <c:pt idx="753" c:formatCode="m/d;@">
                  <c:v>45665.84375</c:v>
                </c:pt>
                <c:pt idx="754" c:formatCode="m/d;@">
                  <c:v>45665.8541666667</c:v>
                </c:pt>
                <c:pt idx="755" c:formatCode="m/d;@">
                  <c:v>45665.8645833333</c:v>
                </c:pt>
                <c:pt idx="756" c:formatCode="m/d;@">
                  <c:v>45665.875</c:v>
                </c:pt>
                <c:pt idx="757" c:formatCode="m/d;@">
                  <c:v>45665.8854166667</c:v>
                </c:pt>
                <c:pt idx="758" c:formatCode="m/d;@">
                  <c:v>45665.8958333333</c:v>
                </c:pt>
                <c:pt idx="759" c:formatCode="m/d;@">
                  <c:v>45665.90625</c:v>
                </c:pt>
                <c:pt idx="760" c:formatCode="m/d;@">
                  <c:v>45665.9166666667</c:v>
                </c:pt>
                <c:pt idx="761" c:formatCode="m/d;@">
                  <c:v>45665.9270833333</c:v>
                </c:pt>
                <c:pt idx="762" c:formatCode="m/d;@">
                  <c:v>45665.9375</c:v>
                </c:pt>
                <c:pt idx="763" c:formatCode="m/d;@">
                  <c:v>45665.9479166667</c:v>
                </c:pt>
                <c:pt idx="764" c:formatCode="m/d;@">
                  <c:v>45665.9583333333</c:v>
                </c:pt>
                <c:pt idx="765" c:formatCode="m/d;@">
                  <c:v>45665.96875</c:v>
                </c:pt>
                <c:pt idx="766" c:formatCode="m/d;@">
                  <c:v>45665.9791666667</c:v>
                </c:pt>
                <c:pt idx="767" c:formatCode="m/d;@">
                  <c:v>45665.9895833333</c:v>
                </c:pt>
                <c:pt idx="768" c:formatCode="m/d;@">
                  <c:v>45666</c:v>
                </c:pt>
                <c:pt idx="769" c:formatCode="m/d;@">
                  <c:v>45666.0104166667</c:v>
                </c:pt>
                <c:pt idx="770" c:formatCode="m/d;@">
                  <c:v>45666.0208333333</c:v>
                </c:pt>
                <c:pt idx="771" c:formatCode="m/d;@">
                  <c:v>45666.03125</c:v>
                </c:pt>
                <c:pt idx="772" c:formatCode="m/d;@">
                  <c:v>45666.0416666667</c:v>
                </c:pt>
                <c:pt idx="773" c:formatCode="m/d;@">
                  <c:v>45666.0520833333</c:v>
                </c:pt>
                <c:pt idx="774" c:formatCode="m/d;@">
                  <c:v>45666.0625</c:v>
                </c:pt>
                <c:pt idx="775" c:formatCode="m/d;@">
                  <c:v>45666.0729166667</c:v>
                </c:pt>
                <c:pt idx="776" c:formatCode="m/d;@">
                  <c:v>45666.0833333333</c:v>
                </c:pt>
                <c:pt idx="777" c:formatCode="m/d;@">
                  <c:v>45666.09375</c:v>
                </c:pt>
                <c:pt idx="778" c:formatCode="m/d;@">
                  <c:v>45666.1041666667</c:v>
                </c:pt>
                <c:pt idx="779" c:formatCode="m/d;@">
                  <c:v>45666.1145833333</c:v>
                </c:pt>
                <c:pt idx="780" c:formatCode="m/d;@">
                  <c:v>45666.125</c:v>
                </c:pt>
                <c:pt idx="781" c:formatCode="m/d;@">
                  <c:v>45666.1354166667</c:v>
                </c:pt>
                <c:pt idx="782" c:formatCode="m/d;@">
                  <c:v>45666.1458333333</c:v>
                </c:pt>
                <c:pt idx="783" c:formatCode="m/d;@">
                  <c:v>45666.15625</c:v>
                </c:pt>
                <c:pt idx="784" c:formatCode="m/d;@">
                  <c:v>45666.1666666667</c:v>
                </c:pt>
                <c:pt idx="785" c:formatCode="m/d;@">
                  <c:v>45666.1770833333</c:v>
                </c:pt>
                <c:pt idx="786" c:formatCode="m/d;@">
                  <c:v>45666.1875</c:v>
                </c:pt>
                <c:pt idx="787" c:formatCode="m/d;@">
                  <c:v>45666.1979166667</c:v>
                </c:pt>
                <c:pt idx="788" c:formatCode="m/d;@">
                  <c:v>45666.2083333333</c:v>
                </c:pt>
                <c:pt idx="789" c:formatCode="m/d;@">
                  <c:v>45666.21875</c:v>
                </c:pt>
                <c:pt idx="790" c:formatCode="m/d;@">
                  <c:v>45666.2291666667</c:v>
                </c:pt>
                <c:pt idx="791" c:formatCode="m/d;@">
                  <c:v>45666.2395833333</c:v>
                </c:pt>
                <c:pt idx="792" c:formatCode="m/d;@">
                  <c:v>45666.25</c:v>
                </c:pt>
                <c:pt idx="793" c:formatCode="m/d;@">
                  <c:v>45666.2604166667</c:v>
                </c:pt>
                <c:pt idx="794" c:formatCode="m/d;@">
                  <c:v>45666.2708333333</c:v>
                </c:pt>
                <c:pt idx="795" c:formatCode="m/d;@">
                  <c:v>45666.28125</c:v>
                </c:pt>
                <c:pt idx="796" c:formatCode="m/d;@">
                  <c:v>45666.2916666667</c:v>
                </c:pt>
                <c:pt idx="797" c:formatCode="m/d;@">
                  <c:v>45666.3020833333</c:v>
                </c:pt>
                <c:pt idx="798" c:formatCode="m/d;@">
                  <c:v>45666.3125</c:v>
                </c:pt>
                <c:pt idx="799" c:formatCode="m/d;@">
                  <c:v>45666.3229166667</c:v>
                </c:pt>
                <c:pt idx="800" c:formatCode="m/d;@">
                  <c:v>45666.3333333333</c:v>
                </c:pt>
                <c:pt idx="801" c:formatCode="m/d;@">
                  <c:v>45666.34375</c:v>
                </c:pt>
                <c:pt idx="802" c:formatCode="m/d;@">
                  <c:v>45666.3541666667</c:v>
                </c:pt>
                <c:pt idx="803" c:formatCode="m/d;@">
                  <c:v>45666.3645833333</c:v>
                </c:pt>
                <c:pt idx="804" c:formatCode="m/d;@">
                  <c:v>45666.375</c:v>
                </c:pt>
                <c:pt idx="805" c:formatCode="m/d;@">
                  <c:v>45666.3854166667</c:v>
                </c:pt>
                <c:pt idx="806" c:formatCode="m/d;@">
                  <c:v>45666.3958333333</c:v>
                </c:pt>
                <c:pt idx="807" c:formatCode="m/d;@">
                  <c:v>45666.40625</c:v>
                </c:pt>
                <c:pt idx="808" c:formatCode="m/d;@">
                  <c:v>45666.4166666667</c:v>
                </c:pt>
                <c:pt idx="809" c:formatCode="m/d;@">
                  <c:v>45666.4270833333</c:v>
                </c:pt>
                <c:pt idx="810" c:formatCode="m/d;@">
                  <c:v>45666.4375</c:v>
                </c:pt>
                <c:pt idx="811" c:formatCode="m/d;@">
                  <c:v>45666.4479166667</c:v>
                </c:pt>
                <c:pt idx="812" c:formatCode="m/d;@">
                  <c:v>45666.4583333333</c:v>
                </c:pt>
                <c:pt idx="813" c:formatCode="m/d;@">
                  <c:v>45666.46875</c:v>
                </c:pt>
                <c:pt idx="814" c:formatCode="m/d;@">
                  <c:v>45666.4791666667</c:v>
                </c:pt>
                <c:pt idx="815" c:formatCode="m/d;@">
                  <c:v>45666.4895833333</c:v>
                </c:pt>
                <c:pt idx="816" c:formatCode="m/d;@">
                  <c:v>45666.5</c:v>
                </c:pt>
                <c:pt idx="817" c:formatCode="m/d;@">
                  <c:v>45666.5104166667</c:v>
                </c:pt>
                <c:pt idx="818" c:formatCode="m/d;@">
                  <c:v>45666.5208333333</c:v>
                </c:pt>
                <c:pt idx="819" c:formatCode="m/d;@">
                  <c:v>45666.53125</c:v>
                </c:pt>
                <c:pt idx="820" c:formatCode="m/d;@">
                  <c:v>45666.5416666667</c:v>
                </c:pt>
                <c:pt idx="821" c:formatCode="m/d;@">
                  <c:v>45666.5520833333</c:v>
                </c:pt>
                <c:pt idx="822" c:formatCode="m/d;@">
                  <c:v>45666.5625</c:v>
                </c:pt>
                <c:pt idx="823" c:formatCode="m/d;@">
                  <c:v>45666.5729166667</c:v>
                </c:pt>
                <c:pt idx="824" c:formatCode="m/d;@">
                  <c:v>45666.5833333333</c:v>
                </c:pt>
                <c:pt idx="825" c:formatCode="m/d;@">
                  <c:v>45666.59375</c:v>
                </c:pt>
                <c:pt idx="826" c:formatCode="m/d;@">
                  <c:v>45666.6041666667</c:v>
                </c:pt>
                <c:pt idx="827" c:formatCode="m/d;@">
                  <c:v>45666.6145833333</c:v>
                </c:pt>
                <c:pt idx="828" c:formatCode="m/d;@">
                  <c:v>45666.625</c:v>
                </c:pt>
                <c:pt idx="829" c:formatCode="m/d;@">
                  <c:v>45666.6354166667</c:v>
                </c:pt>
                <c:pt idx="830" c:formatCode="m/d;@">
                  <c:v>45666.6458333333</c:v>
                </c:pt>
                <c:pt idx="831" c:formatCode="m/d;@">
                  <c:v>45666.65625</c:v>
                </c:pt>
                <c:pt idx="832" c:formatCode="m/d;@">
                  <c:v>45666.6666666667</c:v>
                </c:pt>
                <c:pt idx="833" c:formatCode="m/d;@">
                  <c:v>45666.6770833333</c:v>
                </c:pt>
                <c:pt idx="834" c:formatCode="m/d;@">
                  <c:v>45666.6875</c:v>
                </c:pt>
                <c:pt idx="835" c:formatCode="m/d;@">
                  <c:v>45666.6979166667</c:v>
                </c:pt>
                <c:pt idx="836" c:formatCode="m/d;@">
                  <c:v>45666.7083333333</c:v>
                </c:pt>
                <c:pt idx="837" c:formatCode="m/d;@">
                  <c:v>45666.71875</c:v>
                </c:pt>
                <c:pt idx="838" c:formatCode="m/d;@">
                  <c:v>45666.7291666667</c:v>
                </c:pt>
                <c:pt idx="839" c:formatCode="m/d;@">
                  <c:v>45666.7395833333</c:v>
                </c:pt>
                <c:pt idx="840" c:formatCode="m/d;@">
                  <c:v>45666.75</c:v>
                </c:pt>
                <c:pt idx="841" c:formatCode="m/d;@">
                  <c:v>45666.7604166667</c:v>
                </c:pt>
                <c:pt idx="842" c:formatCode="m/d;@">
                  <c:v>45666.7708333333</c:v>
                </c:pt>
                <c:pt idx="843" c:formatCode="m/d;@">
                  <c:v>45666.78125</c:v>
                </c:pt>
                <c:pt idx="844" c:formatCode="m/d;@">
                  <c:v>45666.7916666667</c:v>
                </c:pt>
                <c:pt idx="845" c:formatCode="m/d;@">
                  <c:v>45666.8020833333</c:v>
                </c:pt>
                <c:pt idx="846" c:formatCode="m/d;@">
                  <c:v>45666.8125</c:v>
                </c:pt>
                <c:pt idx="847" c:formatCode="m/d;@">
                  <c:v>45666.8229166667</c:v>
                </c:pt>
                <c:pt idx="848" c:formatCode="m/d;@">
                  <c:v>45666.8333333333</c:v>
                </c:pt>
                <c:pt idx="849" c:formatCode="m/d;@">
                  <c:v>45666.84375</c:v>
                </c:pt>
                <c:pt idx="850" c:formatCode="m/d;@">
                  <c:v>45666.8541666667</c:v>
                </c:pt>
                <c:pt idx="851" c:formatCode="m/d;@">
                  <c:v>45666.8645833333</c:v>
                </c:pt>
                <c:pt idx="852" c:formatCode="m/d;@">
                  <c:v>45666.875</c:v>
                </c:pt>
                <c:pt idx="853" c:formatCode="m/d;@">
                  <c:v>45666.8854166667</c:v>
                </c:pt>
                <c:pt idx="854" c:formatCode="m/d;@">
                  <c:v>45666.8958333333</c:v>
                </c:pt>
                <c:pt idx="855" c:formatCode="m/d;@">
                  <c:v>45666.90625</c:v>
                </c:pt>
                <c:pt idx="856" c:formatCode="m/d;@">
                  <c:v>45666.9166666667</c:v>
                </c:pt>
                <c:pt idx="857" c:formatCode="m/d;@">
                  <c:v>45666.9270833333</c:v>
                </c:pt>
                <c:pt idx="858" c:formatCode="m/d;@">
                  <c:v>45666.9375</c:v>
                </c:pt>
                <c:pt idx="859" c:formatCode="m/d;@">
                  <c:v>45666.9479166667</c:v>
                </c:pt>
                <c:pt idx="860" c:formatCode="m/d;@">
                  <c:v>45666.9583333333</c:v>
                </c:pt>
                <c:pt idx="861" c:formatCode="m/d;@">
                  <c:v>45666.96875</c:v>
                </c:pt>
                <c:pt idx="862" c:formatCode="m/d;@">
                  <c:v>45666.9791666667</c:v>
                </c:pt>
                <c:pt idx="863" c:formatCode="m/d;@">
                  <c:v>45666.9895833333</c:v>
                </c:pt>
                <c:pt idx="864" c:formatCode="m/d;@">
                  <c:v>45667</c:v>
                </c:pt>
                <c:pt idx="865" c:formatCode="m/d;@">
                  <c:v>45667.0104166667</c:v>
                </c:pt>
                <c:pt idx="866" c:formatCode="m/d;@">
                  <c:v>45667.0208333333</c:v>
                </c:pt>
                <c:pt idx="867" c:formatCode="m/d;@">
                  <c:v>45667.03125</c:v>
                </c:pt>
                <c:pt idx="868" c:formatCode="m/d;@">
                  <c:v>45667.0416666667</c:v>
                </c:pt>
                <c:pt idx="869" c:formatCode="m/d;@">
                  <c:v>45667.0520833333</c:v>
                </c:pt>
                <c:pt idx="870" c:formatCode="m/d;@">
                  <c:v>45667.0625</c:v>
                </c:pt>
                <c:pt idx="871" c:formatCode="m/d;@">
                  <c:v>45667.0729166667</c:v>
                </c:pt>
                <c:pt idx="872" c:formatCode="m/d;@">
                  <c:v>45667.0833333333</c:v>
                </c:pt>
                <c:pt idx="873" c:formatCode="m/d;@">
                  <c:v>45667.09375</c:v>
                </c:pt>
                <c:pt idx="874" c:formatCode="m/d;@">
                  <c:v>45667.1041666667</c:v>
                </c:pt>
                <c:pt idx="875" c:formatCode="m/d;@">
                  <c:v>45667.1145833333</c:v>
                </c:pt>
                <c:pt idx="876" c:formatCode="m/d;@">
                  <c:v>45667.125</c:v>
                </c:pt>
                <c:pt idx="877" c:formatCode="m/d;@">
                  <c:v>45667.1354166667</c:v>
                </c:pt>
                <c:pt idx="878" c:formatCode="m/d;@">
                  <c:v>45667.1458333333</c:v>
                </c:pt>
                <c:pt idx="879" c:formatCode="m/d;@">
                  <c:v>45667.15625</c:v>
                </c:pt>
                <c:pt idx="880" c:formatCode="m/d;@">
                  <c:v>45667.1666666667</c:v>
                </c:pt>
                <c:pt idx="881" c:formatCode="m/d;@">
                  <c:v>45667.1770833333</c:v>
                </c:pt>
                <c:pt idx="882" c:formatCode="m/d;@">
                  <c:v>45667.1875</c:v>
                </c:pt>
                <c:pt idx="883" c:formatCode="m/d;@">
                  <c:v>45667.1979166667</c:v>
                </c:pt>
                <c:pt idx="884" c:formatCode="m/d;@">
                  <c:v>45667.2083333333</c:v>
                </c:pt>
                <c:pt idx="885" c:formatCode="m/d;@">
                  <c:v>45667.21875</c:v>
                </c:pt>
                <c:pt idx="886" c:formatCode="m/d;@">
                  <c:v>45667.2291666667</c:v>
                </c:pt>
                <c:pt idx="887" c:formatCode="m/d;@">
                  <c:v>45667.2395833333</c:v>
                </c:pt>
                <c:pt idx="888" c:formatCode="m/d;@">
                  <c:v>45667.25</c:v>
                </c:pt>
                <c:pt idx="889" c:formatCode="m/d;@">
                  <c:v>45667.2604166667</c:v>
                </c:pt>
                <c:pt idx="890" c:formatCode="m/d;@">
                  <c:v>45667.2708333333</c:v>
                </c:pt>
                <c:pt idx="891" c:formatCode="m/d;@">
                  <c:v>45667.28125</c:v>
                </c:pt>
                <c:pt idx="892" c:formatCode="m/d;@">
                  <c:v>45667.2916666667</c:v>
                </c:pt>
                <c:pt idx="893" c:formatCode="m/d;@">
                  <c:v>45667.3020833333</c:v>
                </c:pt>
                <c:pt idx="894" c:formatCode="m/d;@">
                  <c:v>45667.3125</c:v>
                </c:pt>
                <c:pt idx="895" c:formatCode="m/d;@">
                  <c:v>45667.3229166667</c:v>
                </c:pt>
                <c:pt idx="896" c:formatCode="m/d;@">
                  <c:v>45667.3333333333</c:v>
                </c:pt>
                <c:pt idx="897" c:formatCode="m/d;@">
                  <c:v>45667.34375</c:v>
                </c:pt>
                <c:pt idx="898" c:formatCode="m/d;@">
                  <c:v>45667.3541666667</c:v>
                </c:pt>
                <c:pt idx="899" c:formatCode="m/d;@">
                  <c:v>45667.3645833333</c:v>
                </c:pt>
                <c:pt idx="900" c:formatCode="m/d;@">
                  <c:v>45667.375</c:v>
                </c:pt>
                <c:pt idx="901" c:formatCode="m/d;@">
                  <c:v>45667.3854166667</c:v>
                </c:pt>
                <c:pt idx="902" c:formatCode="m/d;@">
                  <c:v>45667.3958333333</c:v>
                </c:pt>
                <c:pt idx="903" c:formatCode="m/d;@">
                  <c:v>45667.40625</c:v>
                </c:pt>
                <c:pt idx="904" c:formatCode="m/d;@">
                  <c:v>45667.4166666667</c:v>
                </c:pt>
                <c:pt idx="905" c:formatCode="m/d;@">
                  <c:v>45667.4270833333</c:v>
                </c:pt>
                <c:pt idx="906" c:formatCode="m/d;@">
                  <c:v>45667.4375</c:v>
                </c:pt>
                <c:pt idx="907" c:formatCode="m/d;@">
                  <c:v>45667.4479166667</c:v>
                </c:pt>
                <c:pt idx="908" c:formatCode="m/d;@">
                  <c:v>45667.4583333333</c:v>
                </c:pt>
                <c:pt idx="909" c:formatCode="m/d;@">
                  <c:v>45667.46875</c:v>
                </c:pt>
                <c:pt idx="910" c:formatCode="m/d;@">
                  <c:v>45667.4791666667</c:v>
                </c:pt>
                <c:pt idx="911" c:formatCode="m/d;@">
                  <c:v>45667.4895833333</c:v>
                </c:pt>
                <c:pt idx="912" c:formatCode="m/d;@">
                  <c:v>45667.5</c:v>
                </c:pt>
                <c:pt idx="913" c:formatCode="m/d;@">
                  <c:v>45667.5104166667</c:v>
                </c:pt>
                <c:pt idx="914" c:formatCode="m/d;@">
                  <c:v>45667.5208333333</c:v>
                </c:pt>
                <c:pt idx="915" c:formatCode="m/d;@">
                  <c:v>45667.53125</c:v>
                </c:pt>
                <c:pt idx="916" c:formatCode="m/d;@">
                  <c:v>45667.5416666667</c:v>
                </c:pt>
                <c:pt idx="917" c:formatCode="m/d;@">
                  <c:v>45667.5520833333</c:v>
                </c:pt>
                <c:pt idx="918" c:formatCode="m/d;@">
                  <c:v>45667.5625</c:v>
                </c:pt>
                <c:pt idx="919" c:formatCode="m/d;@">
                  <c:v>45667.5729166667</c:v>
                </c:pt>
                <c:pt idx="920" c:formatCode="m/d;@">
                  <c:v>45667.5833333333</c:v>
                </c:pt>
                <c:pt idx="921" c:formatCode="m/d;@">
                  <c:v>45667.59375</c:v>
                </c:pt>
                <c:pt idx="922" c:formatCode="m/d;@">
                  <c:v>45667.6041666667</c:v>
                </c:pt>
                <c:pt idx="923" c:formatCode="m/d;@">
                  <c:v>45667.6145833333</c:v>
                </c:pt>
                <c:pt idx="924" c:formatCode="m/d;@">
                  <c:v>45667.625</c:v>
                </c:pt>
                <c:pt idx="925" c:formatCode="m/d;@">
                  <c:v>45667.6354166667</c:v>
                </c:pt>
                <c:pt idx="926" c:formatCode="m/d;@">
                  <c:v>45667.6458333333</c:v>
                </c:pt>
                <c:pt idx="927" c:formatCode="m/d;@">
                  <c:v>45667.65625</c:v>
                </c:pt>
                <c:pt idx="928" c:formatCode="m/d;@">
                  <c:v>45667.6666666667</c:v>
                </c:pt>
                <c:pt idx="929" c:formatCode="m/d;@">
                  <c:v>45667.6770833333</c:v>
                </c:pt>
                <c:pt idx="930" c:formatCode="m/d;@">
                  <c:v>45667.6875</c:v>
                </c:pt>
                <c:pt idx="931" c:formatCode="m/d;@">
                  <c:v>45667.6979166667</c:v>
                </c:pt>
                <c:pt idx="932" c:formatCode="m/d;@">
                  <c:v>45667.7083333333</c:v>
                </c:pt>
                <c:pt idx="933" c:formatCode="m/d;@">
                  <c:v>45667.71875</c:v>
                </c:pt>
                <c:pt idx="934" c:formatCode="m/d;@">
                  <c:v>45667.7291666667</c:v>
                </c:pt>
                <c:pt idx="935" c:formatCode="m/d;@">
                  <c:v>45667.7395833333</c:v>
                </c:pt>
                <c:pt idx="936" c:formatCode="m/d;@">
                  <c:v>45667.75</c:v>
                </c:pt>
                <c:pt idx="937" c:formatCode="m/d;@">
                  <c:v>45667.7604166667</c:v>
                </c:pt>
                <c:pt idx="938" c:formatCode="m/d;@">
                  <c:v>45667.7708333333</c:v>
                </c:pt>
                <c:pt idx="939" c:formatCode="m/d;@">
                  <c:v>45667.78125</c:v>
                </c:pt>
                <c:pt idx="940" c:formatCode="m/d;@">
                  <c:v>45667.7916666667</c:v>
                </c:pt>
                <c:pt idx="941" c:formatCode="m/d;@">
                  <c:v>45667.8020833333</c:v>
                </c:pt>
                <c:pt idx="942" c:formatCode="m/d;@">
                  <c:v>45667.8125</c:v>
                </c:pt>
                <c:pt idx="943" c:formatCode="m/d;@">
                  <c:v>45667.8229166667</c:v>
                </c:pt>
                <c:pt idx="944" c:formatCode="m/d;@">
                  <c:v>45667.8333333333</c:v>
                </c:pt>
                <c:pt idx="945" c:formatCode="m/d;@">
                  <c:v>45667.84375</c:v>
                </c:pt>
                <c:pt idx="946" c:formatCode="m/d;@">
                  <c:v>45667.8541666667</c:v>
                </c:pt>
                <c:pt idx="947" c:formatCode="m/d;@">
                  <c:v>45667.8645833333</c:v>
                </c:pt>
                <c:pt idx="948" c:formatCode="m/d;@">
                  <c:v>45667.875</c:v>
                </c:pt>
                <c:pt idx="949" c:formatCode="m/d;@">
                  <c:v>45667.8854166667</c:v>
                </c:pt>
                <c:pt idx="950" c:formatCode="m/d;@">
                  <c:v>45667.8958333333</c:v>
                </c:pt>
                <c:pt idx="951" c:formatCode="m/d;@">
                  <c:v>45667.90625</c:v>
                </c:pt>
                <c:pt idx="952" c:formatCode="m/d;@">
                  <c:v>45667.9166666667</c:v>
                </c:pt>
                <c:pt idx="953" c:formatCode="m/d;@">
                  <c:v>45667.9270833333</c:v>
                </c:pt>
                <c:pt idx="954" c:formatCode="m/d;@">
                  <c:v>45667.9375</c:v>
                </c:pt>
                <c:pt idx="955" c:formatCode="m/d;@">
                  <c:v>45667.9479166667</c:v>
                </c:pt>
                <c:pt idx="956" c:formatCode="m/d;@">
                  <c:v>45667.9583333333</c:v>
                </c:pt>
                <c:pt idx="957" c:formatCode="m/d;@">
                  <c:v>45667.96875</c:v>
                </c:pt>
                <c:pt idx="958" c:formatCode="m/d;@">
                  <c:v>45667.9791666667</c:v>
                </c:pt>
                <c:pt idx="959" c:formatCode="m/d;@">
                  <c:v>45667.9895833333</c:v>
                </c:pt>
                <c:pt idx="960" c:formatCode="m/d;@">
                  <c:v>45668</c:v>
                </c:pt>
                <c:pt idx="961" c:formatCode="m/d;@">
                  <c:v>45668.0104166667</c:v>
                </c:pt>
                <c:pt idx="962" c:formatCode="m/d;@">
                  <c:v>45668.0208333333</c:v>
                </c:pt>
                <c:pt idx="963" c:formatCode="m/d;@">
                  <c:v>45668.03125</c:v>
                </c:pt>
                <c:pt idx="964" c:formatCode="m/d;@">
                  <c:v>45668.0416666667</c:v>
                </c:pt>
                <c:pt idx="965" c:formatCode="m/d;@">
                  <c:v>45668.0520833333</c:v>
                </c:pt>
                <c:pt idx="966" c:formatCode="m/d;@">
                  <c:v>45668.0625</c:v>
                </c:pt>
                <c:pt idx="967" c:formatCode="m/d;@">
                  <c:v>45668.0729166667</c:v>
                </c:pt>
                <c:pt idx="968" c:formatCode="m/d;@">
                  <c:v>45668.0833333333</c:v>
                </c:pt>
                <c:pt idx="969" c:formatCode="m/d;@">
                  <c:v>45668.09375</c:v>
                </c:pt>
                <c:pt idx="970" c:formatCode="m/d;@">
                  <c:v>45668.1041666667</c:v>
                </c:pt>
                <c:pt idx="971" c:formatCode="m/d;@">
                  <c:v>45668.1145833333</c:v>
                </c:pt>
                <c:pt idx="972" c:formatCode="m/d;@">
                  <c:v>45668.125</c:v>
                </c:pt>
                <c:pt idx="973" c:formatCode="m/d;@">
                  <c:v>45668.1354166667</c:v>
                </c:pt>
                <c:pt idx="974" c:formatCode="m/d;@">
                  <c:v>45668.1458333333</c:v>
                </c:pt>
                <c:pt idx="975" c:formatCode="m/d;@">
                  <c:v>45668.15625</c:v>
                </c:pt>
                <c:pt idx="976" c:formatCode="m/d;@">
                  <c:v>45668.1666666667</c:v>
                </c:pt>
                <c:pt idx="977" c:formatCode="m/d;@">
                  <c:v>45668.1770833333</c:v>
                </c:pt>
                <c:pt idx="978" c:formatCode="m/d;@">
                  <c:v>45668.1875</c:v>
                </c:pt>
                <c:pt idx="979" c:formatCode="m/d;@">
                  <c:v>45668.1979166667</c:v>
                </c:pt>
                <c:pt idx="980" c:formatCode="m/d;@">
                  <c:v>45668.2083333333</c:v>
                </c:pt>
                <c:pt idx="981" c:formatCode="m/d;@">
                  <c:v>45668.21875</c:v>
                </c:pt>
                <c:pt idx="982" c:formatCode="m/d;@">
                  <c:v>45668.2291666667</c:v>
                </c:pt>
                <c:pt idx="983" c:formatCode="m/d;@">
                  <c:v>45668.2395833333</c:v>
                </c:pt>
                <c:pt idx="984" c:formatCode="m/d;@">
                  <c:v>45668.25</c:v>
                </c:pt>
                <c:pt idx="985" c:formatCode="m/d;@">
                  <c:v>45668.2604166667</c:v>
                </c:pt>
                <c:pt idx="986" c:formatCode="m/d;@">
                  <c:v>45668.2708333333</c:v>
                </c:pt>
                <c:pt idx="987" c:formatCode="m/d;@">
                  <c:v>45668.28125</c:v>
                </c:pt>
                <c:pt idx="988" c:formatCode="m/d;@">
                  <c:v>45668.2916666667</c:v>
                </c:pt>
                <c:pt idx="989" c:formatCode="m/d;@">
                  <c:v>45668.3020833333</c:v>
                </c:pt>
                <c:pt idx="990" c:formatCode="m/d;@">
                  <c:v>45668.3125</c:v>
                </c:pt>
                <c:pt idx="991" c:formatCode="m/d;@">
                  <c:v>45668.3229166667</c:v>
                </c:pt>
                <c:pt idx="992" c:formatCode="m/d;@">
                  <c:v>45668.3333333333</c:v>
                </c:pt>
                <c:pt idx="993" c:formatCode="m/d;@">
                  <c:v>45668.34375</c:v>
                </c:pt>
                <c:pt idx="994" c:formatCode="m/d;@">
                  <c:v>45668.3541666667</c:v>
                </c:pt>
                <c:pt idx="995" c:formatCode="m/d;@">
                  <c:v>45668.3645833333</c:v>
                </c:pt>
                <c:pt idx="996" c:formatCode="m/d;@">
                  <c:v>45668.375</c:v>
                </c:pt>
                <c:pt idx="997" c:formatCode="m/d;@">
                  <c:v>45668.3854166667</c:v>
                </c:pt>
                <c:pt idx="998" c:formatCode="m/d;@">
                  <c:v>45668.3958333333</c:v>
                </c:pt>
                <c:pt idx="999" c:formatCode="m/d;@">
                  <c:v>45668.40625</c:v>
                </c:pt>
                <c:pt idx="1000" c:formatCode="m/d;@">
                  <c:v>45668.4166666667</c:v>
                </c:pt>
                <c:pt idx="1001" c:formatCode="m/d;@">
                  <c:v>45668.4270833333</c:v>
                </c:pt>
                <c:pt idx="1002" c:formatCode="m/d;@">
                  <c:v>45668.4375</c:v>
                </c:pt>
                <c:pt idx="1003" c:formatCode="m/d;@">
                  <c:v>45668.4479166667</c:v>
                </c:pt>
                <c:pt idx="1004" c:formatCode="m/d;@">
                  <c:v>45668.4583333333</c:v>
                </c:pt>
                <c:pt idx="1005" c:formatCode="m/d;@">
                  <c:v>45668.46875</c:v>
                </c:pt>
                <c:pt idx="1006" c:formatCode="m/d;@">
                  <c:v>45668.4791666667</c:v>
                </c:pt>
                <c:pt idx="1007" c:formatCode="m/d;@">
                  <c:v>45668.4895833333</c:v>
                </c:pt>
                <c:pt idx="1008" c:formatCode="m/d;@">
                  <c:v>45668.5</c:v>
                </c:pt>
                <c:pt idx="1009" c:formatCode="m/d;@">
                  <c:v>45668.5104166667</c:v>
                </c:pt>
                <c:pt idx="1010" c:formatCode="m/d;@">
                  <c:v>45668.5208333333</c:v>
                </c:pt>
                <c:pt idx="1011" c:formatCode="m/d;@">
                  <c:v>45668.53125</c:v>
                </c:pt>
                <c:pt idx="1012" c:formatCode="m/d;@">
                  <c:v>45668.5416666667</c:v>
                </c:pt>
                <c:pt idx="1013" c:formatCode="m/d;@">
                  <c:v>45668.5520833333</c:v>
                </c:pt>
                <c:pt idx="1014" c:formatCode="m/d;@">
                  <c:v>45668.5625</c:v>
                </c:pt>
                <c:pt idx="1015" c:formatCode="m/d;@">
                  <c:v>45668.5729166667</c:v>
                </c:pt>
                <c:pt idx="1016" c:formatCode="m/d;@">
                  <c:v>45668.5833333333</c:v>
                </c:pt>
                <c:pt idx="1017" c:formatCode="m/d;@">
                  <c:v>45668.59375</c:v>
                </c:pt>
                <c:pt idx="1018" c:formatCode="m/d;@">
                  <c:v>45668.6041666667</c:v>
                </c:pt>
                <c:pt idx="1019" c:formatCode="m/d;@">
                  <c:v>45668.6145833333</c:v>
                </c:pt>
                <c:pt idx="1020" c:formatCode="m/d;@">
                  <c:v>45668.625</c:v>
                </c:pt>
                <c:pt idx="1021" c:formatCode="m/d;@">
                  <c:v>45668.6354166667</c:v>
                </c:pt>
                <c:pt idx="1022" c:formatCode="m/d;@">
                  <c:v>45668.6458333333</c:v>
                </c:pt>
                <c:pt idx="1023" c:formatCode="m/d;@">
                  <c:v>45668.65625</c:v>
                </c:pt>
                <c:pt idx="1024" c:formatCode="m/d;@">
                  <c:v>45668.6666666667</c:v>
                </c:pt>
                <c:pt idx="1025" c:formatCode="m/d;@">
                  <c:v>45668.6770833333</c:v>
                </c:pt>
                <c:pt idx="1026" c:formatCode="m/d;@">
                  <c:v>45668.6875</c:v>
                </c:pt>
                <c:pt idx="1027" c:formatCode="m/d;@">
                  <c:v>45668.6979166667</c:v>
                </c:pt>
                <c:pt idx="1028" c:formatCode="m/d;@">
                  <c:v>45668.7083333333</c:v>
                </c:pt>
                <c:pt idx="1029" c:formatCode="m/d;@">
                  <c:v>45668.71875</c:v>
                </c:pt>
                <c:pt idx="1030" c:formatCode="m/d;@">
                  <c:v>45668.7291666667</c:v>
                </c:pt>
                <c:pt idx="1031" c:formatCode="m/d;@">
                  <c:v>45668.7395833333</c:v>
                </c:pt>
                <c:pt idx="1032" c:formatCode="m/d;@">
                  <c:v>45668.75</c:v>
                </c:pt>
                <c:pt idx="1033" c:formatCode="m/d;@">
                  <c:v>45668.7604166667</c:v>
                </c:pt>
                <c:pt idx="1034" c:formatCode="m/d;@">
                  <c:v>45668.7708333333</c:v>
                </c:pt>
                <c:pt idx="1035" c:formatCode="m/d;@">
                  <c:v>45668.78125</c:v>
                </c:pt>
                <c:pt idx="1036" c:formatCode="m/d;@">
                  <c:v>45668.7916666667</c:v>
                </c:pt>
                <c:pt idx="1037" c:formatCode="m/d;@">
                  <c:v>45668.8020833333</c:v>
                </c:pt>
                <c:pt idx="1038" c:formatCode="m/d;@">
                  <c:v>45668.8125</c:v>
                </c:pt>
                <c:pt idx="1039" c:formatCode="m/d;@">
                  <c:v>45668.8229166667</c:v>
                </c:pt>
                <c:pt idx="1040" c:formatCode="m/d;@">
                  <c:v>45668.8333333333</c:v>
                </c:pt>
                <c:pt idx="1041" c:formatCode="m/d;@">
                  <c:v>45668.84375</c:v>
                </c:pt>
                <c:pt idx="1042" c:formatCode="m/d;@">
                  <c:v>45668.8541666667</c:v>
                </c:pt>
                <c:pt idx="1043" c:formatCode="m/d;@">
                  <c:v>45668.8645833333</c:v>
                </c:pt>
                <c:pt idx="1044" c:formatCode="m/d;@">
                  <c:v>45668.875</c:v>
                </c:pt>
                <c:pt idx="1045" c:formatCode="m/d;@">
                  <c:v>45668.8854166667</c:v>
                </c:pt>
                <c:pt idx="1046" c:formatCode="m/d;@">
                  <c:v>45668.8958333333</c:v>
                </c:pt>
                <c:pt idx="1047" c:formatCode="m/d;@">
                  <c:v>45668.90625</c:v>
                </c:pt>
                <c:pt idx="1048" c:formatCode="m/d;@">
                  <c:v>45668.9166666667</c:v>
                </c:pt>
                <c:pt idx="1049" c:formatCode="m/d;@">
                  <c:v>45668.9270833333</c:v>
                </c:pt>
                <c:pt idx="1050" c:formatCode="m/d;@">
                  <c:v>45668.9375</c:v>
                </c:pt>
                <c:pt idx="1051" c:formatCode="m/d;@">
                  <c:v>45668.9479166667</c:v>
                </c:pt>
                <c:pt idx="1052" c:formatCode="m/d;@">
                  <c:v>45668.9583333333</c:v>
                </c:pt>
                <c:pt idx="1053" c:formatCode="m/d;@">
                  <c:v>45668.96875</c:v>
                </c:pt>
                <c:pt idx="1054" c:formatCode="m/d;@">
                  <c:v>45668.9791666667</c:v>
                </c:pt>
                <c:pt idx="1055" c:formatCode="m/d;@">
                  <c:v>45668.9895833333</c:v>
                </c:pt>
                <c:pt idx="1056" c:formatCode="m/d;@">
                  <c:v>45669</c:v>
                </c:pt>
                <c:pt idx="1057" c:formatCode="m/d;@">
                  <c:v>45669.0104166667</c:v>
                </c:pt>
                <c:pt idx="1058" c:formatCode="m/d;@">
                  <c:v>45669.0208333333</c:v>
                </c:pt>
                <c:pt idx="1059" c:formatCode="m/d;@">
                  <c:v>45669.03125</c:v>
                </c:pt>
                <c:pt idx="1060" c:formatCode="m/d;@">
                  <c:v>45669.0416666667</c:v>
                </c:pt>
                <c:pt idx="1061" c:formatCode="m/d;@">
                  <c:v>45669.0520833333</c:v>
                </c:pt>
                <c:pt idx="1062" c:formatCode="m/d;@">
                  <c:v>45669.0625</c:v>
                </c:pt>
                <c:pt idx="1063" c:formatCode="m/d;@">
                  <c:v>45669.0729166667</c:v>
                </c:pt>
                <c:pt idx="1064" c:formatCode="m/d;@">
                  <c:v>45669.0833333333</c:v>
                </c:pt>
                <c:pt idx="1065" c:formatCode="m/d;@">
                  <c:v>45669.09375</c:v>
                </c:pt>
                <c:pt idx="1066" c:formatCode="m/d;@">
                  <c:v>45669.1041666667</c:v>
                </c:pt>
                <c:pt idx="1067" c:formatCode="m/d;@">
                  <c:v>45669.1145833333</c:v>
                </c:pt>
                <c:pt idx="1068" c:formatCode="m/d;@">
                  <c:v>45669.125</c:v>
                </c:pt>
                <c:pt idx="1069" c:formatCode="m/d;@">
                  <c:v>45669.1354166667</c:v>
                </c:pt>
                <c:pt idx="1070" c:formatCode="m/d;@">
                  <c:v>45669.1458333333</c:v>
                </c:pt>
                <c:pt idx="1071" c:formatCode="m/d;@">
                  <c:v>45669.15625</c:v>
                </c:pt>
                <c:pt idx="1072" c:formatCode="m/d;@">
                  <c:v>45669.1666666667</c:v>
                </c:pt>
                <c:pt idx="1073" c:formatCode="m/d;@">
                  <c:v>45669.1770833333</c:v>
                </c:pt>
                <c:pt idx="1074" c:formatCode="m/d;@">
                  <c:v>45669.1875</c:v>
                </c:pt>
                <c:pt idx="1075" c:formatCode="m/d;@">
                  <c:v>45669.1979166667</c:v>
                </c:pt>
                <c:pt idx="1076" c:formatCode="m/d;@">
                  <c:v>45669.2083333333</c:v>
                </c:pt>
                <c:pt idx="1077" c:formatCode="m/d;@">
                  <c:v>45669.21875</c:v>
                </c:pt>
                <c:pt idx="1078" c:formatCode="m/d;@">
                  <c:v>45669.2291666667</c:v>
                </c:pt>
                <c:pt idx="1079" c:formatCode="m/d;@">
                  <c:v>45669.2395833333</c:v>
                </c:pt>
                <c:pt idx="1080" c:formatCode="m/d;@">
                  <c:v>45669.25</c:v>
                </c:pt>
                <c:pt idx="1081" c:formatCode="m/d;@">
                  <c:v>45669.2604166667</c:v>
                </c:pt>
                <c:pt idx="1082" c:formatCode="m/d;@">
                  <c:v>45669.2708333333</c:v>
                </c:pt>
                <c:pt idx="1083" c:formatCode="m/d;@">
                  <c:v>45669.28125</c:v>
                </c:pt>
                <c:pt idx="1084" c:formatCode="m/d;@">
                  <c:v>45669.2916666667</c:v>
                </c:pt>
                <c:pt idx="1085" c:formatCode="m/d;@">
                  <c:v>45669.3020833333</c:v>
                </c:pt>
                <c:pt idx="1086" c:formatCode="m/d;@">
                  <c:v>45669.3125</c:v>
                </c:pt>
                <c:pt idx="1087" c:formatCode="m/d;@">
                  <c:v>45669.3229166667</c:v>
                </c:pt>
                <c:pt idx="1088" c:formatCode="m/d;@">
                  <c:v>45669.3333333333</c:v>
                </c:pt>
                <c:pt idx="1089" c:formatCode="m/d;@">
                  <c:v>45669.34375</c:v>
                </c:pt>
                <c:pt idx="1090" c:formatCode="m/d;@">
                  <c:v>45669.3541666667</c:v>
                </c:pt>
                <c:pt idx="1091" c:formatCode="m/d;@">
                  <c:v>45669.3645833333</c:v>
                </c:pt>
                <c:pt idx="1092" c:formatCode="m/d;@">
                  <c:v>45669.375</c:v>
                </c:pt>
                <c:pt idx="1093" c:formatCode="m/d;@">
                  <c:v>45669.3854166667</c:v>
                </c:pt>
                <c:pt idx="1094" c:formatCode="m/d;@">
                  <c:v>45669.3958333333</c:v>
                </c:pt>
                <c:pt idx="1095" c:formatCode="m/d;@">
                  <c:v>45669.40625</c:v>
                </c:pt>
                <c:pt idx="1096" c:formatCode="m/d;@">
                  <c:v>45669.4166666667</c:v>
                </c:pt>
                <c:pt idx="1097" c:formatCode="m/d;@">
                  <c:v>45669.4270833333</c:v>
                </c:pt>
                <c:pt idx="1098" c:formatCode="m/d;@">
                  <c:v>45669.4375</c:v>
                </c:pt>
                <c:pt idx="1099" c:formatCode="m/d;@">
                  <c:v>45669.4479166667</c:v>
                </c:pt>
                <c:pt idx="1100" c:formatCode="m/d;@">
                  <c:v>45669.4583333333</c:v>
                </c:pt>
                <c:pt idx="1101" c:formatCode="m/d;@">
                  <c:v>45669.46875</c:v>
                </c:pt>
                <c:pt idx="1102" c:formatCode="m/d;@">
                  <c:v>45669.4791666667</c:v>
                </c:pt>
                <c:pt idx="1103" c:formatCode="m/d;@">
                  <c:v>45669.4895833333</c:v>
                </c:pt>
                <c:pt idx="1104" c:formatCode="m/d;@">
                  <c:v>45669.5</c:v>
                </c:pt>
                <c:pt idx="1105" c:formatCode="m/d;@">
                  <c:v>45669.5104166667</c:v>
                </c:pt>
                <c:pt idx="1106" c:formatCode="m/d;@">
                  <c:v>45669.5208333333</c:v>
                </c:pt>
                <c:pt idx="1107" c:formatCode="m/d;@">
                  <c:v>45669.53125</c:v>
                </c:pt>
                <c:pt idx="1108" c:formatCode="m/d;@">
                  <c:v>45669.5416666667</c:v>
                </c:pt>
                <c:pt idx="1109" c:formatCode="m/d;@">
                  <c:v>45669.5520833333</c:v>
                </c:pt>
                <c:pt idx="1110" c:formatCode="m/d;@">
                  <c:v>45669.5625</c:v>
                </c:pt>
                <c:pt idx="1111" c:formatCode="m/d;@">
                  <c:v>45669.5729166667</c:v>
                </c:pt>
                <c:pt idx="1112" c:formatCode="m/d;@">
                  <c:v>45669.5833333333</c:v>
                </c:pt>
                <c:pt idx="1113" c:formatCode="m/d;@">
                  <c:v>45669.59375</c:v>
                </c:pt>
                <c:pt idx="1114" c:formatCode="m/d;@">
                  <c:v>45669.6041666667</c:v>
                </c:pt>
                <c:pt idx="1115" c:formatCode="m/d;@">
                  <c:v>45669.6145833333</c:v>
                </c:pt>
                <c:pt idx="1116" c:formatCode="m/d;@">
                  <c:v>45669.625</c:v>
                </c:pt>
                <c:pt idx="1117" c:formatCode="m/d;@">
                  <c:v>45669.6354166667</c:v>
                </c:pt>
                <c:pt idx="1118" c:formatCode="m/d;@">
                  <c:v>45669.6458333333</c:v>
                </c:pt>
                <c:pt idx="1119" c:formatCode="m/d;@">
                  <c:v>45669.65625</c:v>
                </c:pt>
                <c:pt idx="1120" c:formatCode="m/d;@">
                  <c:v>45669.6666666667</c:v>
                </c:pt>
                <c:pt idx="1121" c:formatCode="m/d;@">
                  <c:v>45669.6770833333</c:v>
                </c:pt>
                <c:pt idx="1122" c:formatCode="m/d;@">
                  <c:v>45669.6875</c:v>
                </c:pt>
                <c:pt idx="1123" c:formatCode="m/d;@">
                  <c:v>45669.6979166667</c:v>
                </c:pt>
                <c:pt idx="1124" c:formatCode="m/d;@">
                  <c:v>45669.7083333333</c:v>
                </c:pt>
                <c:pt idx="1125" c:formatCode="m/d;@">
                  <c:v>45669.71875</c:v>
                </c:pt>
                <c:pt idx="1126" c:formatCode="m/d;@">
                  <c:v>45669.7291666667</c:v>
                </c:pt>
                <c:pt idx="1127" c:formatCode="m/d;@">
                  <c:v>45669.7395833333</c:v>
                </c:pt>
                <c:pt idx="1128" c:formatCode="m/d;@">
                  <c:v>45669.75</c:v>
                </c:pt>
                <c:pt idx="1129" c:formatCode="m/d;@">
                  <c:v>45669.7604166667</c:v>
                </c:pt>
                <c:pt idx="1130" c:formatCode="m/d;@">
                  <c:v>45669.7708333333</c:v>
                </c:pt>
                <c:pt idx="1131" c:formatCode="m/d;@">
                  <c:v>45669.78125</c:v>
                </c:pt>
                <c:pt idx="1132" c:formatCode="m/d;@">
                  <c:v>45669.7916666667</c:v>
                </c:pt>
                <c:pt idx="1133" c:formatCode="m/d;@">
                  <c:v>45669.8020833333</c:v>
                </c:pt>
                <c:pt idx="1134" c:formatCode="m/d;@">
                  <c:v>45669.8125</c:v>
                </c:pt>
                <c:pt idx="1135" c:formatCode="m/d;@">
                  <c:v>45669.8229166667</c:v>
                </c:pt>
                <c:pt idx="1136" c:formatCode="m/d;@">
                  <c:v>45669.8333333333</c:v>
                </c:pt>
                <c:pt idx="1137" c:formatCode="m/d;@">
                  <c:v>45669.84375</c:v>
                </c:pt>
                <c:pt idx="1138" c:formatCode="m/d;@">
                  <c:v>45669.8541666667</c:v>
                </c:pt>
                <c:pt idx="1139" c:formatCode="m/d;@">
                  <c:v>45669.8645833333</c:v>
                </c:pt>
                <c:pt idx="1140" c:formatCode="m/d;@">
                  <c:v>45669.875</c:v>
                </c:pt>
                <c:pt idx="1141" c:formatCode="m/d;@">
                  <c:v>45669.8854166667</c:v>
                </c:pt>
                <c:pt idx="1142" c:formatCode="m/d;@">
                  <c:v>45669.8958333333</c:v>
                </c:pt>
                <c:pt idx="1143" c:formatCode="m/d;@">
                  <c:v>45669.90625</c:v>
                </c:pt>
                <c:pt idx="1144" c:formatCode="m/d;@">
                  <c:v>45669.9166666667</c:v>
                </c:pt>
                <c:pt idx="1145" c:formatCode="m/d;@">
                  <c:v>45669.9270833333</c:v>
                </c:pt>
                <c:pt idx="1146" c:formatCode="m/d;@">
                  <c:v>45669.9375</c:v>
                </c:pt>
                <c:pt idx="1147" c:formatCode="m/d;@">
                  <c:v>45669.9479166667</c:v>
                </c:pt>
                <c:pt idx="1148" c:formatCode="m/d;@">
                  <c:v>45669.9583333333</c:v>
                </c:pt>
                <c:pt idx="1149" c:formatCode="m/d;@">
                  <c:v>45669.96875</c:v>
                </c:pt>
                <c:pt idx="1150" c:formatCode="m/d;@">
                  <c:v>45669.9791666667</c:v>
                </c:pt>
                <c:pt idx="1151" c:formatCode="m/d;@">
                  <c:v>45669.9895833333</c:v>
                </c:pt>
                <c:pt idx="1152" c:formatCode="m/d;@">
                  <c:v>45670</c:v>
                </c:pt>
                <c:pt idx="1153" c:formatCode="m/d;@">
                  <c:v>45670.0104166667</c:v>
                </c:pt>
                <c:pt idx="1154" c:formatCode="m/d;@">
                  <c:v>45670.0208333333</c:v>
                </c:pt>
                <c:pt idx="1155" c:formatCode="m/d;@">
                  <c:v>45670.03125</c:v>
                </c:pt>
                <c:pt idx="1156" c:formatCode="m/d;@">
                  <c:v>45670.0416666667</c:v>
                </c:pt>
                <c:pt idx="1157" c:formatCode="m/d;@">
                  <c:v>45670.0520833333</c:v>
                </c:pt>
                <c:pt idx="1158" c:formatCode="m/d;@">
                  <c:v>45670.0625</c:v>
                </c:pt>
                <c:pt idx="1159" c:formatCode="m/d;@">
                  <c:v>45670.0729166667</c:v>
                </c:pt>
                <c:pt idx="1160" c:formatCode="m/d;@">
                  <c:v>45670.0833333333</c:v>
                </c:pt>
                <c:pt idx="1161" c:formatCode="m/d;@">
                  <c:v>45670.09375</c:v>
                </c:pt>
                <c:pt idx="1162" c:formatCode="m/d;@">
                  <c:v>45670.1041666667</c:v>
                </c:pt>
                <c:pt idx="1163" c:formatCode="m/d;@">
                  <c:v>45670.1145833333</c:v>
                </c:pt>
                <c:pt idx="1164" c:formatCode="m/d;@">
                  <c:v>45670.125</c:v>
                </c:pt>
                <c:pt idx="1165" c:formatCode="m/d;@">
                  <c:v>45670.1354166667</c:v>
                </c:pt>
                <c:pt idx="1166" c:formatCode="m/d;@">
                  <c:v>45670.1458333333</c:v>
                </c:pt>
                <c:pt idx="1167" c:formatCode="m/d;@">
                  <c:v>45670.15625</c:v>
                </c:pt>
                <c:pt idx="1168" c:formatCode="m/d;@">
                  <c:v>45670.1666666667</c:v>
                </c:pt>
                <c:pt idx="1169" c:formatCode="m/d;@">
                  <c:v>45670.1770833333</c:v>
                </c:pt>
                <c:pt idx="1170" c:formatCode="m/d;@">
                  <c:v>45670.1875</c:v>
                </c:pt>
                <c:pt idx="1171" c:formatCode="m/d;@">
                  <c:v>45670.1979166667</c:v>
                </c:pt>
                <c:pt idx="1172" c:formatCode="m/d;@">
                  <c:v>45670.2083333333</c:v>
                </c:pt>
                <c:pt idx="1173" c:formatCode="m/d;@">
                  <c:v>45670.21875</c:v>
                </c:pt>
                <c:pt idx="1174" c:formatCode="m/d;@">
                  <c:v>45670.2291666667</c:v>
                </c:pt>
                <c:pt idx="1175" c:formatCode="m/d;@">
                  <c:v>45670.2395833333</c:v>
                </c:pt>
                <c:pt idx="1176" c:formatCode="m/d;@">
                  <c:v>45670.25</c:v>
                </c:pt>
                <c:pt idx="1177" c:formatCode="m/d;@">
                  <c:v>45670.2604166667</c:v>
                </c:pt>
                <c:pt idx="1178" c:formatCode="m/d;@">
                  <c:v>45670.2708333333</c:v>
                </c:pt>
                <c:pt idx="1179" c:formatCode="m/d;@">
                  <c:v>45670.28125</c:v>
                </c:pt>
                <c:pt idx="1180" c:formatCode="m/d;@">
                  <c:v>45670.2916666667</c:v>
                </c:pt>
                <c:pt idx="1181" c:formatCode="m/d;@">
                  <c:v>45670.3020833333</c:v>
                </c:pt>
                <c:pt idx="1182" c:formatCode="m/d;@">
                  <c:v>45670.3125</c:v>
                </c:pt>
                <c:pt idx="1183" c:formatCode="m/d;@">
                  <c:v>45670.3229166667</c:v>
                </c:pt>
                <c:pt idx="1184" c:formatCode="m/d;@">
                  <c:v>45670.3333333333</c:v>
                </c:pt>
                <c:pt idx="1185" c:formatCode="m/d;@">
                  <c:v>45670.34375</c:v>
                </c:pt>
                <c:pt idx="1186" c:formatCode="m/d;@">
                  <c:v>45670.3541666667</c:v>
                </c:pt>
                <c:pt idx="1187" c:formatCode="m/d;@">
                  <c:v>45670.3645833333</c:v>
                </c:pt>
                <c:pt idx="1188" c:formatCode="m/d;@">
                  <c:v>45670.375</c:v>
                </c:pt>
                <c:pt idx="1189" c:formatCode="m/d;@">
                  <c:v>45670.3854166667</c:v>
                </c:pt>
                <c:pt idx="1190" c:formatCode="m/d;@">
                  <c:v>45670.3958333333</c:v>
                </c:pt>
                <c:pt idx="1191" c:formatCode="m/d;@">
                  <c:v>45670.40625</c:v>
                </c:pt>
                <c:pt idx="1192" c:formatCode="m/d;@">
                  <c:v>45670.4166666667</c:v>
                </c:pt>
                <c:pt idx="1193" c:formatCode="m/d;@">
                  <c:v>45670.4270833333</c:v>
                </c:pt>
                <c:pt idx="1194" c:formatCode="m/d;@">
                  <c:v>45670.4375</c:v>
                </c:pt>
                <c:pt idx="1195" c:formatCode="m/d;@">
                  <c:v>45670.4479166667</c:v>
                </c:pt>
                <c:pt idx="1196" c:formatCode="m/d;@">
                  <c:v>45670.4583333333</c:v>
                </c:pt>
                <c:pt idx="1197" c:formatCode="m/d;@">
                  <c:v>45670.46875</c:v>
                </c:pt>
                <c:pt idx="1198" c:formatCode="m/d;@">
                  <c:v>45670.4791666667</c:v>
                </c:pt>
                <c:pt idx="1199" c:formatCode="m/d;@">
                  <c:v>45670.4895833333</c:v>
                </c:pt>
                <c:pt idx="1200" c:formatCode="m/d;@">
                  <c:v>45670.5</c:v>
                </c:pt>
                <c:pt idx="1201" c:formatCode="m/d;@">
                  <c:v>45670.5104166667</c:v>
                </c:pt>
                <c:pt idx="1202" c:formatCode="m/d;@">
                  <c:v>45670.5208333333</c:v>
                </c:pt>
                <c:pt idx="1203" c:formatCode="m/d;@">
                  <c:v>45670.53125</c:v>
                </c:pt>
                <c:pt idx="1204" c:formatCode="m/d;@">
                  <c:v>45670.5416666667</c:v>
                </c:pt>
                <c:pt idx="1205" c:formatCode="m/d;@">
                  <c:v>45670.5520833333</c:v>
                </c:pt>
                <c:pt idx="1206" c:formatCode="m/d;@">
                  <c:v>45670.5625</c:v>
                </c:pt>
                <c:pt idx="1207" c:formatCode="m/d;@">
                  <c:v>45670.5729166667</c:v>
                </c:pt>
                <c:pt idx="1208" c:formatCode="m/d;@">
                  <c:v>45670.5833333333</c:v>
                </c:pt>
                <c:pt idx="1209" c:formatCode="m/d;@">
                  <c:v>45670.59375</c:v>
                </c:pt>
                <c:pt idx="1210" c:formatCode="m/d;@">
                  <c:v>45670.6041666667</c:v>
                </c:pt>
                <c:pt idx="1211" c:formatCode="m/d;@">
                  <c:v>45670.6145833333</c:v>
                </c:pt>
                <c:pt idx="1212" c:formatCode="m/d;@">
                  <c:v>45670.625</c:v>
                </c:pt>
                <c:pt idx="1213" c:formatCode="m/d;@">
                  <c:v>45670.6354166667</c:v>
                </c:pt>
                <c:pt idx="1214" c:formatCode="m/d;@">
                  <c:v>45670.6458333333</c:v>
                </c:pt>
                <c:pt idx="1215" c:formatCode="m/d;@">
                  <c:v>45670.65625</c:v>
                </c:pt>
                <c:pt idx="1216" c:formatCode="m/d;@">
                  <c:v>45670.6666666667</c:v>
                </c:pt>
                <c:pt idx="1217" c:formatCode="m/d;@">
                  <c:v>45670.6770833333</c:v>
                </c:pt>
                <c:pt idx="1218" c:formatCode="m/d;@">
                  <c:v>45670.6875</c:v>
                </c:pt>
                <c:pt idx="1219" c:formatCode="m/d;@">
                  <c:v>45670.6979166667</c:v>
                </c:pt>
                <c:pt idx="1220" c:formatCode="m/d;@">
                  <c:v>45670.7083333333</c:v>
                </c:pt>
                <c:pt idx="1221" c:formatCode="m/d;@">
                  <c:v>45670.71875</c:v>
                </c:pt>
                <c:pt idx="1222" c:formatCode="m/d;@">
                  <c:v>45670.7291666667</c:v>
                </c:pt>
                <c:pt idx="1223" c:formatCode="m/d;@">
                  <c:v>45670.7395833333</c:v>
                </c:pt>
                <c:pt idx="1224" c:formatCode="m/d;@">
                  <c:v>45670.75</c:v>
                </c:pt>
                <c:pt idx="1225" c:formatCode="m/d;@">
                  <c:v>45670.7604166667</c:v>
                </c:pt>
                <c:pt idx="1226" c:formatCode="m/d;@">
                  <c:v>45670.7708333333</c:v>
                </c:pt>
                <c:pt idx="1227" c:formatCode="m/d;@">
                  <c:v>45670.78125</c:v>
                </c:pt>
                <c:pt idx="1228" c:formatCode="m/d;@">
                  <c:v>45670.7916666667</c:v>
                </c:pt>
                <c:pt idx="1229" c:formatCode="m/d;@">
                  <c:v>45670.8020833333</c:v>
                </c:pt>
                <c:pt idx="1230" c:formatCode="m/d;@">
                  <c:v>45670.8125</c:v>
                </c:pt>
                <c:pt idx="1231" c:formatCode="m/d;@">
                  <c:v>45670.8229166667</c:v>
                </c:pt>
                <c:pt idx="1232" c:formatCode="m/d;@">
                  <c:v>45670.8333333333</c:v>
                </c:pt>
                <c:pt idx="1233" c:formatCode="m/d;@">
                  <c:v>45670.84375</c:v>
                </c:pt>
                <c:pt idx="1234" c:formatCode="m/d;@">
                  <c:v>45670.8541666667</c:v>
                </c:pt>
                <c:pt idx="1235" c:formatCode="m/d;@">
                  <c:v>45670.8645833333</c:v>
                </c:pt>
                <c:pt idx="1236" c:formatCode="m/d;@">
                  <c:v>45670.875</c:v>
                </c:pt>
                <c:pt idx="1237" c:formatCode="m/d;@">
                  <c:v>45670.8854166667</c:v>
                </c:pt>
                <c:pt idx="1238" c:formatCode="m/d;@">
                  <c:v>45670.8958333333</c:v>
                </c:pt>
                <c:pt idx="1239" c:formatCode="m/d;@">
                  <c:v>45670.90625</c:v>
                </c:pt>
                <c:pt idx="1240" c:formatCode="m/d;@">
                  <c:v>45670.9166666667</c:v>
                </c:pt>
                <c:pt idx="1241" c:formatCode="m/d;@">
                  <c:v>45670.9270833333</c:v>
                </c:pt>
                <c:pt idx="1242" c:formatCode="m/d;@">
                  <c:v>45670.9375</c:v>
                </c:pt>
                <c:pt idx="1243" c:formatCode="m/d;@">
                  <c:v>45670.9479166667</c:v>
                </c:pt>
                <c:pt idx="1244" c:formatCode="m/d;@">
                  <c:v>45670.9583333333</c:v>
                </c:pt>
                <c:pt idx="1245" c:formatCode="m/d;@">
                  <c:v>45670.96875</c:v>
                </c:pt>
                <c:pt idx="1246" c:formatCode="m/d;@">
                  <c:v>45670.9791666667</c:v>
                </c:pt>
                <c:pt idx="1247" c:formatCode="m/d;@">
                  <c:v>45670.9895833333</c:v>
                </c:pt>
                <c:pt idx="1248" c:formatCode="m/d;@">
                  <c:v>45671</c:v>
                </c:pt>
                <c:pt idx="1249" c:formatCode="m/d;@">
                  <c:v>45671.0104166667</c:v>
                </c:pt>
                <c:pt idx="1250" c:formatCode="m/d;@">
                  <c:v>45671.0208333333</c:v>
                </c:pt>
                <c:pt idx="1251" c:formatCode="m/d;@">
                  <c:v>45671.03125</c:v>
                </c:pt>
                <c:pt idx="1252" c:formatCode="m/d;@">
                  <c:v>45671.0416666667</c:v>
                </c:pt>
                <c:pt idx="1253" c:formatCode="m/d;@">
                  <c:v>45671.0520833333</c:v>
                </c:pt>
                <c:pt idx="1254" c:formatCode="m/d;@">
                  <c:v>45671.0625</c:v>
                </c:pt>
                <c:pt idx="1255" c:formatCode="m/d;@">
                  <c:v>45671.0729166667</c:v>
                </c:pt>
                <c:pt idx="1256" c:formatCode="m/d;@">
                  <c:v>45671.0833333333</c:v>
                </c:pt>
                <c:pt idx="1257" c:formatCode="m/d;@">
                  <c:v>45671.09375</c:v>
                </c:pt>
                <c:pt idx="1258" c:formatCode="m/d;@">
                  <c:v>45671.1041666667</c:v>
                </c:pt>
                <c:pt idx="1259" c:formatCode="m/d;@">
                  <c:v>45671.1145833333</c:v>
                </c:pt>
                <c:pt idx="1260" c:formatCode="m/d;@">
                  <c:v>45671.125</c:v>
                </c:pt>
                <c:pt idx="1261" c:formatCode="m/d;@">
                  <c:v>45671.1354166667</c:v>
                </c:pt>
                <c:pt idx="1262" c:formatCode="m/d;@">
                  <c:v>45671.1458333333</c:v>
                </c:pt>
                <c:pt idx="1263" c:formatCode="m/d;@">
                  <c:v>45671.15625</c:v>
                </c:pt>
                <c:pt idx="1264" c:formatCode="m/d;@">
                  <c:v>45671.1666666667</c:v>
                </c:pt>
                <c:pt idx="1265" c:formatCode="m/d;@">
                  <c:v>45671.1770833333</c:v>
                </c:pt>
                <c:pt idx="1266" c:formatCode="m/d;@">
                  <c:v>45671.1875</c:v>
                </c:pt>
                <c:pt idx="1267" c:formatCode="m/d;@">
                  <c:v>45671.1979166667</c:v>
                </c:pt>
                <c:pt idx="1268" c:formatCode="m/d;@">
                  <c:v>45671.2083333333</c:v>
                </c:pt>
                <c:pt idx="1269" c:formatCode="m/d;@">
                  <c:v>45671.21875</c:v>
                </c:pt>
                <c:pt idx="1270" c:formatCode="m/d;@">
                  <c:v>45671.2291666667</c:v>
                </c:pt>
                <c:pt idx="1271" c:formatCode="m/d;@">
                  <c:v>45671.2395833333</c:v>
                </c:pt>
                <c:pt idx="1272" c:formatCode="m/d;@">
                  <c:v>45671.25</c:v>
                </c:pt>
                <c:pt idx="1273" c:formatCode="m/d;@">
                  <c:v>45671.2604166667</c:v>
                </c:pt>
                <c:pt idx="1274" c:formatCode="m/d;@">
                  <c:v>45671.2708333333</c:v>
                </c:pt>
                <c:pt idx="1275" c:formatCode="m/d;@">
                  <c:v>45671.28125</c:v>
                </c:pt>
                <c:pt idx="1276" c:formatCode="m/d;@">
                  <c:v>45671.2916666667</c:v>
                </c:pt>
                <c:pt idx="1277" c:formatCode="m/d;@">
                  <c:v>45671.3020833333</c:v>
                </c:pt>
                <c:pt idx="1278" c:formatCode="m/d;@">
                  <c:v>45671.3125</c:v>
                </c:pt>
                <c:pt idx="1279" c:formatCode="m/d;@">
                  <c:v>45671.3229166667</c:v>
                </c:pt>
                <c:pt idx="1280" c:formatCode="m/d;@">
                  <c:v>45671.3333333333</c:v>
                </c:pt>
                <c:pt idx="1281" c:formatCode="m/d;@">
                  <c:v>45671.34375</c:v>
                </c:pt>
                <c:pt idx="1282" c:formatCode="m/d;@">
                  <c:v>45671.3541666667</c:v>
                </c:pt>
                <c:pt idx="1283" c:formatCode="m/d;@">
                  <c:v>45671.3645833333</c:v>
                </c:pt>
                <c:pt idx="1284" c:formatCode="m/d;@">
                  <c:v>45671.375</c:v>
                </c:pt>
                <c:pt idx="1285" c:formatCode="m/d;@">
                  <c:v>45671.3854166667</c:v>
                </c:pt>
                <c:pt idx="1286" c:formatCode="m/d;@">
                  <c:v>45671.3958333333</c:v>
                </c:pt>
                <c:pt idx="1287" c:formatCode="m/d;@">
                  <c:v>45671.40625</c:v>
                </c:pt>
                <c:pt idx="1288" c:formatCode="m/d;@">
                  <c:v>45671.4166666667</c:v>
                </c:pt>
                <c:pt idx="1289" c:formatCode="m/d;@">
                  <c:v>45671.4270833333</c:v>
                </c:pt>
                <c:pt idx="1290" c:formatCode="m/d;@">
                  <c:v>45671.4375</c:v>
                </c:pt>
                <c:pt idx="1291" c:formatCode="m/d;@">
                  <c:v>45671.4479166667</c:v>
                </c:pt>
                <c:pt idx="1292" c:formatCode="m/d;@">
                  <c:v>45671.4583333333</c:v>
                </c:pt>
                <c:pt idx="1293" c:formatCode="m/d;@">
                  <c:v>45671.46875</c:v>
                </c:pt>
                <c:pt idx="1294" c:formatCode="m/d;@">
                  <c:v>45671.4791666667</c:v>
                </c:pt>
                <c:pt idx="1295" c:formatCode="m/d;@">
                  <c:v>45671.4895833333</c:v>
                </c:pt>
                <c:pt idx="1296" c:formatCode="m/d;@">
                  <c:v>45671.5</c:v>
                </c:pt>
                <c:pt idx="1297" c:formatCode="m/d;@">
                  <c:v>45671.5104166667</c:v>
                </c:pt>
                <c:pt idx="1298" c:formatCode="m/d;@">
                  <c:v>45671.5208333333</c:v>
                </c:pt>
                <c:pt idx="1299" c:formatCode="m/d;@">
                  <c:v>45671.53125</c:v>
                </c:pt>
                <c:pt idx="1300" c:formatCode="m/d;@">
                  <c:v>45671.5416666667</c:v>
                </c:pt>
                <c:pt idx="1301" c:formatCode="m/d;@">
                  <c:v>45671.5520833333</c:v>
                </c:pt>
                <c:pt idx="1302" c:formatCode="m/d;@">
                  <c:v>45671.5625</c:v>
                </c:pt>
                <c:pt idx="1303" c:formatCode="m/d;@">
                  <c:v>45671.5729166667</c:v>
                </c:pt>
                <c:pt idx="1304" c:formatCode="m/d;@">
                  <c:v>45671.5833333333</c:v>
                </c:pt>
                <c:pt idx="1305" c:formatCode="m/d;@">
                  <c:v>45671.59375</c:v>
                </c:pt>
                <c:pt idx="1306" c:formatCode="m/d;@">
                  <c:v>45671.6041666667</c:v>
                </c:pt>
                <c:pt idx="1307" c:formatCode="m/d;@">
                  <c:v>45671.6145833333</c:v>
                </c:pt>
                <c:pt idx="1308" c:formatCode="m/d;@">
                  <c:v>45671.625</c:v>
                </c:pt>
                <c:pt idx="1309" c:formatCode="m/d;@">
                  <c:v>45671.6354166667</c:v>
                </c:pt>
                <c:pt idx="1310" c:formatCode="m/d;@">
                  <c:v>45671.6458333333</c:v>
                </c:pt>
                <c:pt idx="1311" c:formatCode="m/d;@">
                  <c:v>45671.65625</c:v>
                </c:pt>
                <c:pt idx="1312" c:formatCode="m/d;@">
                  <c:v>45671.6666666667</c:v>
                </c:pt>
                <c:pt idx="1313" c:formatCode="m/d;@">
                  <c:v>45671.6770833333</c:v>
                </c:pt>
                <c:pt idx="1314" c:formatCode="m/d;@">
                  <c:v>45671.6875</c:v>
                </c:pt>
                <c:pt idx="1315" c:formatCode="m/d;@">
                  <c:v>45671.6979166667</c:v>
                </c:pt>
                <c:pt idx="1316" c:formatCode="m/d;@">
                  <c:v>45671.7083333333</c:v>
                </c:pt>
                <c:pt idx="1317" c:formatCode="m/d;@">
                  <c:v>45671.71875</c:v>
                </c:pt>
                <c:pt idx="1318" c:formatCode="m/d;@">
                  <c:v>45671.7291666667</c:v>
                </c:pt>
                <c:pt idx="1319" c:formatCode="m/d;@">
                  <c:v>45671.7395833333</c:v>
                </c:pt>
                <c:pt idx="1320" c:formatCode="m/d;@">
                  <c:v>45671.75</c:v>
                </c:pt>
                <c:pt idx="1321" c:formatCode="m/d;@">
                  <c:v>45671.7604166667</c:v>
                </c:pt>
                <c:pt idx="1322" c:formatCode="m/d;@">
                  <c:v>45671.7708333333</c:v>
                </c:pt>
                <c:pt idx="1323" c:formatCode="m/d;@">
                  <c:v>45671.78125</c:v>
                </c:pt>
                <c:pt idx="1324" c:formatCode="m/d;@">
                  <c:v>45671.7916666667</c:v>
                </c:pt>
                <c:pt idx="1325" c:formatCode="m/d;@">
                  <c:v>45671.8020833333</c:v>
                </c:pt>
                <c:pt idx="1326" c:formatCode="m/d;@">
                  <c:v>45671.8125</c:v>
                </c:pt>
                <c:pt idx="1327" c:formatCode="m/d;@">
                  <c:v>45671.8229166667</c:v>
                </c:pt>
                <c:pt idx="1328" c:formatCode="m/d;@">
                  <c:v>45671.8333333333</c:v>
                </c:pt>
                <c:pt idx="1329" c:formatCode="m/d;@">
                  <c:v>45671.84375</c:v>
                </c:pt>
                <c:pt idx="1330" c:formatCode="m/d;@">
                  <c:v>45671.8541666667</c:v>
                </c:pt>
                <c:pt idx="1331" c:formatCode="m/d;@">
                  <c:v>45671.8645833333</c:v>
                </c:pt>
                <c:pt idx="1332" c:formatCode="m/d;@">
                  <c:v>45671.875</c:v>
                </c:pt>
                <c:pt idx="1333" c:formatCode="m/d;@">
                  <c:v>45671.8854166667</c:v>
                </c:pt>
                <c:pt idx="1334" c:formatCode="m/d;@">
                  <c:v>45671.8958333333</c:v>
                </c:pt>
                <c:pt idx="1335" c:formatCode="m/d;@">
                  <c:v>45671.90625</c:v>
                </c:pt>
                <c:pt idx="1336" c:formatCode="m/d;@">
                  <c:v>45671.9166666667</c:v>
                </c:pt>
                <c:pt idx="1337" c:formatCode="m/d;@">
                  <c:v>45671.9270833333</c:v>
                </c:pt>
                <c:pt idx="1338" c:formatCode="m/d;@">
                  <c:v>45671.9375</c:v>
                </c:pt>
                <c:pt idx="1339" c:formatCode="m/d;@">
                  <c:v>45671.9479166667</c:v>
                </c:pt>
                <c:pt idx="1340" c:formatCode="m/d;@">
                  <c:v>45671.9583333333</c:v>
                </c:pt>
                <c:pt idx="1341" c:formatCode="m/d;@">
                  <c:v>45671.96875</c:v>
                </c:pt>
                <c:pt idx="1342" c:formatCode="m/d;@">
                  <c:v>45671.9791666667</c:v>
                </c:pt>
                <c:pt idx="1343" c:formatCode="m/d;@">
                  <c:v>45671.9895833333</c:v>
                </c:pt>
                <c:pt idx="1344" c:formatCode="m/d;@">
                  <c:v>45672</c:v>
                </c:pt>
                <c:pt idx="1345" c:formatCode="m/d;@">
                  <c:v>45672.0104166667</c:v>
                </c:pt>
                <c:pt idx="1346" c:formatCode="m/d;@">
                  <c:v>45672.0208333333</c:v>
                </c:pt>
                <c:pt idx="1347" c:formatCode="m/d;@">
                  <c:v>45672.03125</c:v>
                </c:pt>
                <c:pt idx="1348" c:formatCode="m/d;@">
                  <c:v>45672.0416666667</c:v>
                </c:pt>
                <c:pt idx="1349" c:formatCode="m/d;@">
                  <c:v>45672.0520833333</c:v>
                </c:pt>
                <c:pt idx="1350" c:formatCode="m/d;@">
                  <c:v>45672.0625</c:v>
                </c:pt>
                <c:pt idx="1351" c:formatCode="m/d;@">
                  <c:v>45672.0729166667</c:v>
                </c:pt>
                <c:pt idx="1352" c:formatCode="m/d;@">
                  <c:v>45672.0833333333</c:v>
                </c:pt>
                <c:pt idx="1353" c:formatCode="m/d;@">
                  <c:v>45672.09375</c:v>
                </c:pt>
                <c:pt idx="1354" c:formatCode="m/d;@">
                  <c:v>45672.1041666667</c:v>
                </c:pt>
                <c:pt idx="1355" c:formatCode="m/d;@">
                  <c:v>45672.1145833333</c:v>
                </c:pt>
                <c:pt idx="1356" c:formatCode="m/d;@">
                  <c:v>45672.125</c:v>
                </c:pt>
                <c:pt idx="1357" c:formatCode="m/d;@">
                  <c:v>45672.1354166667</c:v>
                </c:pt>
                <c:pt idx="1358" c:formatCode="m/d;@">
                  <c:v>45672.1458333333</c:v>
                </c:pt>
                <c:pt idx="1359" c:formatCode="m/d;@">
                  <c:v>45672.15625</c:v>
                </c:pt>
                <c:pt idx="1360" c:formatCode="m/d;@">
                  <c:v>45672.1666666667</c:v>
                </c:pt>
                <c:pt idx="1361" c:formatCode="m/d;@">
                  <c:v>45672.1770833333</c:v>
                </c:pt>
                <c:pt idx="1362" c:formatCode="m/d;@">
                  <c:v>45672.1875</c:v>
                </c:pt>
                <c:pt idx="1363" c:formatCode="m/d;@">
                  <c:v>45672.1979166667</c:v>
                </c:pt>
                <c:pt idx="1364" c:formatCode="m/d;@">
                  <c:v>45672.2083333333</c:v>
                </c:pt>
                <c:pt idx="1365" c:formatCode="m/d;@">
                  <c:v>45672.21875</c:v>
                </c:pt>
                <c:pt idx="1366" c:formatCode="m/d;@">
                  <c:v>45672.2291666667</c:v>
                </c:pt>
                <c:pt idx="1367" c:formatCode="m/d;@">
                  <c:v>45672.2395833333</c:v>
                </c:pt>
                <c:pt idx="1368" c:formatCode="m/d;@">
                  <c:v>45672.25</c:v>
                </c:pt>
                <c:pt idx="1369" c:formatCode="m/d;@">
                  <c:v>45672.2604166667</c:v>
                </c:pt>
                <c:pt idx="1370" c:formatCode="m/d;@">
                  <c:v>45672.2708333333</c:v>
                </c:pt>
                <c:pt idx="1371" c:formatCode="m/d;@">
                  <c:v>45672.28125</c:v>
                </c:pt>
                <c:pt idx="1372" c:formatCode="m/d;@">
                  <c:v>45672.2916666667</c:v>
                </c:pt>
                <c:pt idx="1373" c:formatCode="m/d;@">
                  <c:v>45672.3020833333</c:v>
                </c:pt>
                <c:pt idx="1374" c:formatCode="m/d;@">
                  <c:v>45672.3125</c:v>
                </c:pt>
                <c:pt idx="1375" c:formatCode="m/d;@">
                  <c:v>45672.3229166667</c:v>
                </c:pt>
                <c:pt idx="1376" c:formatCode="m/d;@">
                  <c:v>45672.3333333333</c:v>
                </c:pt>
                <c:pt idx="1377" c:formatCode="m/d;@">
                  <c:v>45672.34375</c:v>
                </c:pt>
                <c:pt idx="1378" c:formatCode="m/d;@">
                  <c:v>45672.3541666667</c:v>
                </c:pt>
                <c:pt idx="1379" c:formatCode="m/d;@">
                  <c:v>45672.3645833333</c:v>
                </c:pt>
                <c:pt idx="1380" c:formatCode="m/d;@">
                  <c:v>45672.375</c:v>
                </c:pt>
                <c:pt idx="1381" c:formatCode="m/d;@">
                  <c:v>45672.3854166667</c:v>
                </c:pt>
                <c:pt idx="1382" c:formatCode="m/d;@">
                  <c:v>45672.3958333333</c:v>
                </c:pt>
                <c:pt idx="1383" c:formatCode="m/d;@">
                  <c:v>45672.40625</c:v>
                </c:pt>
                <c:pt idx="1384" c:formatCode="m/d;@">
                  <c:v>45672.4166666667</c:v>
                </c:pt>
                <c:pt idx="1385" c:formatCode="m/d;@">
                  <c:v>45672.4270833333</c:v>
                </c:pt>
                <c:pt idx="1386" c:formatCode="m/d;@">
                  <c:v>45672.4375</c:v>
                </c:pt>
                <c:pt idx="1387" c:formatCode="m/d;@">
                  <c:v>45672.4479166667</c:v>
                </c:pt>
                <c:pt idx="1388" c:formatCode="m/d;@">
                  <c:v>45672.4583333333</c:v>
                </c:pt>
                <c:pt idx="1389" c:formatCode="m/d;@">
                  <c:v>45672.46875</c:v>
                </c:pt>
                <c:pt idx="1390" c:formatCode="m/d;@">
                  <c:v>45672.4791666667</c:v>
                </c:pt>
                <c:pt idx="1391" c:formatCode="m/d;@">
                  <c:v>45672.4895833333</c:v>
                </c:pt>
                <c:pt idx="1392" c:formatCode="m/d;@">
                  <c:v>45672.5</c:v>
                </c:pt>
                <c:pt idx="1393" c:formatCode="m/d;@">
                  <c:v>45672.5104166667</c:v>
                </c:pt>
                <c:pt idx="1394" c:formatCode="m/d;@">
                  <c:v>45672.5208333333</c:v>
                </c:pt>
                <c:pt idx="1395" c:formatCode="m/d;@">
                  <c:v>45672.53125</c:v>
                </c:pt>
                <c:pt idx="1396" c:formatCode="m/d;@">
                  <c:v>45672.5416666667</c:v>
                </c:pt>
                <c:pt idx="1397" c:formatCode="m/d;@">
                  <c:v>45672.5520833333</c:v>
                </c:pt>
                <c:pt idx="1398" c:formatCode="m/d;@">
                  <c:v>45672.5625</c:v>
                </c:pt>
                <c:pt idx="1399" c:formatCode="m/d;@">
                  <c:v>45672.5729166667</c:v>
                </c:pt>
                <c:pt idx="1400" c:formatCode="m/d;@">
                  <c:v>45672.5833333333</c:v>
                </c:pt>
                <c:pt idx="1401" c:formatCode="m/d;@">
                  <c:v>45672.59375</c:v>
                </c:pt>
                <c:pt idx="1402" c:formatCode="m/d;@">
                  <c:v>45672.6041666667</c:v>
                </c:pt>
                <c:pt idx="1403" c:formatCode="m/d;@">
                  <c:v>45672.6145833333</c:v>
                </c:pt>
                <c:pt idx="1404" c:formatCode="m/d;@">
                  <c:v>45672.625</c:v>
                </c:pt>
                <c:pt idx="1405" c:formatCode="m/d;@">
                  <c:v>45672.6354166667</c:v>
                </c:pt>
                <c:pt idx="1406" c:formatCode="m/d;@">
                  <c:v>45672.6458333333</c:v>
                </c:pt>
                <c:pt idx="1407" c:formatCode="m/d;@">
                  <c:v>45672.65625</c:v>
                </c:pt>
                <c:pt idx="1408" c:formatCode="m/d;@">
                  <c:v>45672.6666666667</c:v>
                </c:pt>
                <c:pt idx="1409" c:formatCode="m/d;@">
                  <c:v>45672.6770833333</c:v>
                </c:pt>
                <c:pt idx="1410" c:formatCode="m/d;@">
                  <c:v>45672.6875</c:v>
                </c:pt>
                <c:pt idx="1411" c:formatCode="m/d;@">
                  <c:v>45672.6979166667</c:v>
                </c:pt>
                <c:pt idx="1412" c:formatCode="m/d;@">
                  <c:v>45672.7083333333</c:v>
                </c:pt>
                <c:pt idx="1413" c:formatCode="m/d;@">
                  <c:v>45672.71875</c:v>
                </c:pt>
                <c:pt idx="1414" c:formatCode="m/d;@">
                  <c:v>45672.7291666667</c:v>
                </c:pt>
                <c:pt idx="1415" c:formatCode="m/d;@">
                  <c:v>45672.7395833333</c:v>
                </c:pt>
                <c:pt idx="1416" c:formatCode="m/d;@">
                  <c:v>45672.75</c:v>
                </c:pt>
                <c:pt idx="1417" c:formatCode="m/d;@">
                  <c:v>45672.7604166667</c:v>
                </c:pt>
                <c:pt idx="1418" c:formatCode="m/d;@">
                  <c:v>45672.7708333333</c:v>
                </c:pt>
                <c:pt idx="1419" c:formatCode="m/d;@">
                  <c:v>45672.78125</c:v>
                </c:pt>
                <c:pt idx="1420" c:formatCode="m/d;@">
                  <c:v>45672.7916666667</c:v>
                </c:pt>
                <c:pt idx="1421" c:formatCode="m/d;@">
                  <c:v>45672.8020833333</c:v>
                </c:pt>
                <c:pt idx="1422" c:formatCode="m/d;@">
                  <c:v>45672.8125</c:v>
                </c:pt>
                <c:pt idx="1423" c:formatCode="m/d;@">
                  <c:v>45672.8229166667</c:v>
                </c:pt>
                <c:pt idx="1424" c:formatCode="m/d;@">
                  <c:v>45672.8333333333</c:v>
                </c:pt>
                <c:pt idx="1425" c:formatCode="m/d;@">
                  <c:v>45672.84375</c:v>
                </c:pt>
                <c:pt idx="1426" c:formatCode="m/d;@">
                  <c:v>45672.8541666667</c:v>
                </c:pt>
                <c:pt idx="1427" c:formatCode="m/d;@">
                  <c:v>45672.8645833333</c:v>
                </c:pt>
                <c:pt idx="1428" c:formatCode="m/d;@">
                  <c:v>45672.875</c:v>
                </c:pt>
                <c:pt idx="1429" c:formatCode="m/d;@">
                  <c:v>45672.8854166667</c:v>
                </c:pt>
                <c:pt idx="1430" c:formatCode="m/d;@">
                  <c:v>45672.8958333333</c:v>
                </c:pt>
                <c:pt idx="1431" c:formatCode="m/d;@">
                  <c:v>45672.90625</c:v>
                </c:pt>
                <c:pt idx="1432" c:formatCode="m/d;@">
                  <c:v>45672.9166666667</c:v>
                </c:pt>
                <c:pt idx="1433" c:formatCode="m/d;@">
                  <c:v>45672.9270833333</c:v>
                </c:pt>
                <c:pt idx="1434" c:formatCode="m/d;@">
                  <c:v>45672.9375</c:v>
                </c:pt>
                <c:pt idx="1435" c:formatCode="m/d;@">
                  <c:v>45672.9479166667</c:v>
                </c:pt>
                <c:pt idx="1436" c:formatCode="m/d;@">
                  <c:v>45672.9583333333</c:v>
                </c:pt>
                <c:pt idx="1437" c:formatCode="m/d;@">
                  <c:v>45672.96875</c:v>
                </c:pt>
                <c:pt idx="1438" c:formatCode="m/d;@">
                  <c:v>45672.9791666667</c:v>
                </c:pt>
                <c:pt idx="1439" c:formatCode="m/d;@">
                  <c:v>45672.9895833333</c:v>
                </c:pt>
                <c:pt idx="1440" c:formatCode="m/d;@">
                  <c:v>45673</c:v>
                </c:pt>
                <c:pt idx="1441" c:formatCode="m/d;@">
                  <c:v>45673.0104166667</c:v>
                </c:pt>
                <c:pt idx="1442" c:formatCode="m/d;@">
                  <c:v>45673.0208333333</c:v>
                </c:pt>
                <c:pt idx="1443" c:formatCode="m/d;@">
                  <c:v>45673.03125</c:v>
                </c:pt>
                <c:pt idx="1444" c:formatCode="m/d;@">
                  <c:v>45673.0416666667</c:v>
                </c:pt>
                <c:pt idx="1445" c:formatCode="m/d;@">
                  <c:v>45673.0520833333</c:v>
                </c:pt>
                <c:pt idx="1446" c:formatCode="m/d;@">
                  <c:v>45673.0625</c:v>
                </c:pt>
                <c:pt idx="1447" c:formatCode="m/d;@">
                  <c:v>45673.0729166667</c:v>
                </c:pt>
                <c:pt idx="1448" c:formatCode="m/d;@">
                  <c:v>45673.0833333333</c:v>
                </c:pt>
                <c:pt idx="1449" c:formatCode="m/d;@">
                  <c:v>45673.09375</c:v>
                </c:pt>
                <c:pt idx="1450" c:formatCode="m/d;@">
                  <c:v>45673.1041666667</c:v>
                </c:pt>
                <c:pt idx="1451" c:formatCode="m/d;@">
                  <c:v>45673.1145833333</c:v>
                </c:pt>
                <c:pt idx="1452" c:formatCode="m/d;@">
                  <c:v>45673.125</c:v>
                </c:pt>
                <c:pt idx="1453" c:formatCode="m/d;@">
                  <c:v>45673.1354166667</c:v>
                </c:pt>
                <c:pt idx="1454" c:formatCode="m/d;@">
                  <c:v>45673.1458333333</c:v>
                </c:pt>
                <c:pt idx="1455" c:formatCode="m/d;@">
                  <c:v>45673.15625</c:v>
                </c:pt>
                <c:pt idx="1456" c:formatCode="m/d;@">
                  <c:v>45673.1666666667</c:v>
                </c:pt>
                <c:pt idx="1457" c:formatCode="m/d;@">
                  <c:v>45673.1770833333</c:v>
                </c:pt>
                <c:pt idx="1458" c:formatCode="m/d;@">
                  <c:v>45673.1875</c:v>
                </c:pt>
                <c:pt idx="1459" c:formatCode="m/d;@">
                  <c:v>45673.1979166667</c:v>
                </c:pt>
                <c:pt idx="1460" c:formatCode="m/d;@">
                  <c:v>45673.2083333333</c:v>
                </c:pt>
                <c:pt idx="1461" c:formatCode="m/d;@">
                  <c:v>45673.21875</c:v>
                </c:pt>
                <c:pt idx="1462" c:formatCode="m/d;@">
                  <c:v>45673.2291666667</c:v>
                </c:pt>
                <c:pt idx="1463" c:formatCode="m/d;@">
                  <c:v>45673.2395833333</c:v>
                </c:pt>
                <c:pt idx="1464" c:formatCode="m/d;@">
                  <c:v>45673.25</c:v>
                </c:pt>
                <c:pt idx="1465" c:formatCode="m/d;@">
                  <c:v>45673.2604166667</c:v>
                </c:pt>
                <c:pt idx="1466" c:formatCode="m/d;@">
                  <c:v>45673.2708333333</c:v>
                </c:pt>
                <c:pt idx="1467" c:formatCode="m/d;@">
                  <c:v>45673.28125</c:v>
                </c:pt>
                <c:pt idx="1468" c:formatCode="m/d;@">
                  <c:v>45673.2916666667</c:v>
                </c:pt>
                <c:pt idx="1469" c:formatCode="m/d;@">
                  <c:v>45673.3020833333</c:v>
                </c:pt>
                <c:pt idx="1470" c:formatCode="m/d;@">
                  <c:v>45673.3125</c:v>
                </c:pt>
                <c:pt idx="1471" c:formatCode="m/d;@">
                  <c:v>45673.3229166667</c:v>
                </c:pt>
                <c:pt idx="1472" c:formatCode="m/d;@">
                  <c:v>45673.3333333333</c:v>
                </c:pt>
                <c:pt idx="1473" c:formatCode="m/d;@">
                  <c:v>45673.34375</c:v>
                </c:pt>
                <c:pt idx="1474" c:formatCode="m/d;@">
                  <c:v>45673.3541666667</c:v>
                </c:pt>
                <c:pt idx="1475" c:formatCode="m/d;@">
                  <c:v>45673.3645833333</c:v>
                </c:pt>
                <c:pt idx="1476" c:formatCode="m/d;@">
                  <c:v>45673.375</c:v>
                </c:pt>
                <c:pt idx="1477" c:formatCode="m/d;@">
                  <c:v>45673.3854166667</c:v>
                </c:pt>
                <c:pt idx="1478" c:formatCode="m/d;@">
                  <c:v>45673.3958333333</c:v>
                </c:pt>
                <c:pt idx="1479" c:formatCode="m/d;@">
                  <c:v>45673.40625</c:v>
                </c:pt>
                <c:pt idx="1480" c:formatCode="m/d;@">
                  <c:v>45673.4166666667</c:v>
                </c:pt>
                <c:pt idx="1481" c:formatCode="m/d;@">
                  <c:v>45673.4270833333</c:v>
                </c:pt>
                <c:pt idx="1482" c:formatCode="m/d;@">
                  <c:v>45673.4375</c:v>
                </c:pt>
                <c:pt idx="1483" c:formatCode="m/d;@">
                  <c:v>45673.4479166667</c:v>
                </c:pt>
                <c:pt idx="1484" c:formatCode="m/d;@">
                  <c:v>45673.4583333333</c:v>
                </c:pt>
                <c:pt idx="1485" c:formatCode="m/d;@">
                  <c:v>45673.46875</c:v>
                </c:pt>
                <c:pt idx="1486" c:formatCode="m/d;@">
                  <c:v>45673.4791666667</c:v>
                </c:pt>
                <c:pt idx="1487" c:formatCode="m/d;@">
                  <c:v>45673.4895833333</c:v>
                </c:pt>
                <c:pt idx="1488" c:formatCode="m/d;@">
                  <c:v>45673.5</c:v>
                </c:pt>
                <c:pt idx="1489" c:formatCode="m/d;@">
                  <c:v>45673.5104166667</c:v>
                </c:pt>
                <c:pt idx="1490" c:formatCode="m/d;@">
                  <c:v>45673.5208333333</c:v>
                </c:pt>
                <c:pt idx="1491" c:formatCode="m/d;@">
                  <c:v>45673.53125</c:v>
                </c:pt>
                <c:pt idx="1492" c:formatCode="m/d;@">
                  <c:v>45673.5416666667</c:v>
                </c:pt>
                <c:pt idx="1493" c:formatCode="m/d;@">
                  <c:v>45673.5520833333</c:v>
                </c:pt>
                <c:pt idx="1494" c:formatCode="m/d;@">
                  <c:v>45673.5625</c:v>
                </c:pt>
                <c:pt idx="1495" c:formatCode="m/d;@">
                  <c:v>45673.5729166667</c:v>
                </c:pt>
                <c:pt idx="1496" c:formatCode="m/d;@">
                  <c:v>45673.5833333333</c:v>
                </c:pt>
                <c:pt idx="1497" c:formatCode="m/d;@">
                  <c:v>45673.59375</c:v>
                </c:pt>
                <c:pt idx="1498" c:formatCode="m/d;@">
                  <c:v>45673.6041666667</c:v>
                </c:pt>
                <c:pt idx="1499" c:formatCode="m/d;@">
                  <c:v>45673.6145833333</c:v>
                </c:pt>
                <c:pt idx="1500" c:formatCode="m/d;@">
                  <c:v>45673.625</c:v>
                </c:pt>
                <c:pt idx="1501" c:formatCode="m/d;@">
                  <c:v>45673.6354166667</c:v>
                </c:pt>
                <c:pt idx="1502" c:formatCode="m/d;@">
                  <c:v>45673.6458333333</c:v>
                </c:pt>
                <c:pt idx="1503" c:formatCode="m/d;@">
                  <c:v>45673.65625</c:v>
                </c:pt>
                <c:pt idx="1504" c:formatCode="m/d;@">
                  <c:v>45673.6666666667</c:v>
                </c:pt>
                <c:pt idx="1505" c:formatCode="m/d;@">
                  <c:v>45673.6770833333</c:v>
                </c:pt>
                <c:pt idx="1506" c:formatCode="m/d;@">
                  <c:v>45673.6875</c:v>
                </c:pt>
                <c:pt idx="1507" c:formatCode="m/d;@">
                  <c:v>45673.6979166667</c:v>
                </c:pt>
                <c:pt idx="1508" c:formatCode="m/d;@">
                  <c:v>45673.7083333333</c:v>
                </c:pt>
                <c:pt idx="1509" c:formatCode="m/d;@">
                  <c:v>45673.71875</c:v>
                </c:pt>
                <c:pt idx="1510" c:formatCode="m/d;@">
                  <c:v>45673.7291666667</c:v>
                </c:pt>
                <c:pt idx="1511" c:formatCode="m/d;@">
                  <c:v>45673.7395833333</c:v>
                </c:pt>
                <c:pt idx="1512" c:formatCode="m/d;@">
                  <c:v>45673.75</c:v>
                </c:pt>
                <c:pt idx="1513" c:formatCode="m/d;@">
                  <c:v>45673.7604166667</c:v>
                </c:pt>
                <c:pt idx="1514" c:formatCode="m/d;@">
                  <c:v>45673.7708333333</c:v>
                </c:pt>
                <c:pt idx="1515" c:formatCode="m/d;@">
                  <c:v>45673.78125</c:v>
                </c:pt>
                <c:pt idx="1516" c:formatCode="m/d;@">
                  <c:v>45673.7916666667</c:v>
                </c:pt>
                <c:pt idx="1517" c:formatCode="m/d;@">
                  <c:v>45673.8020833333</c:v>
                </c:pt>
                <c:pt idx="1518" c:formatCode="m/d;@">
                  <c:v>45673.8125</c:v>
                </c:pt>
                <c:pt idx="1519" c:formatCode="m/d;@">
                  <c:v>45673.8229166667</c:v>
                </c:pt>
                <c:pt idx="1520" c:formatCode="m/d;@">
                  <c:v>45673.8333333333</c:v>
                </c:pt>
                <c:pt idx="1521" c:formatCode="m/d;@">
                  <c:v>45673.84375</c:v>
                </c:pt>
                <c:pt idx="1522" c:formatCode="m/d;@">
                  <c:v>45673.8541666667</c:v>
                </c:pt>
                <c:pt idx="1523" c:formatCode="m/d;@">
                  <c:v>45673.8645833333</c:v>
                </c:pt>
                <c:pt idx="1524" c:formatCode="m/d;@">
                  <c:v>45673.875</c:v>
                </c:pt>
                <c:pt idx="1525" c:formatCode="m/d;@">
                  <c:v>45673.8854166667</c:v>
                </c:pt>
                <c:pt idx="1526" c:formatCode="m/d;@">
                  <c:v>45673.8958333333</c:v>
                </c:pt>
                <c:pt idx="1527" c:formatCode="m/d;@">
                  <c:v>45673.90625</c:v>
                </c:pt>
                <c:pt idx="1528" c:formatCode="m/d;@">
                  <c:v>45673.9166666667</c:v>
                </c:pt>
                <c:pt idx="1529" c:formatCode="m/d;@">
                  <c:v>45673.9270833333</c:v>
                </c:pt>
                <c:pt idx="1530" c:formatCode="m/d;@">
                  <c:v>45673.9375</c:v>
                </c:pt>
                <c:pt idx="1531" c:formatCode="m/d;@">
                  <c:v>45673.9479166667</c:v>
                </c:pt>
                <c:pt idx="1532" c:formatCode="m/d;@">
                  <c:v>45673.9583333333</c:v>
                </c:pt>
                <c:pt idx="1533" c:formatCode="m/d;@">
                  <c:v>45673.96875</c:v>
                </c:pt>
                <c:pt idx="1534" c:formatCode="m/d;@">
                  <c:v>45673.9791666667</c:v>
                </c:pt>
                <c:pt idx="1535" c:formatCode="m/d;@">
                  <c:v>45673.9895833333</c:v>
                </c:pt>
                <c:pt idx="1536" c:formatCode="m/d;@">
                  <c:v>45674</c:v>
                </c:pt>
                <c:pt idx="1537" c:formatCode="m/d;@">
                  <c:v>45674.0104166667</c:v>
                </c:pt>
                <c:pt idx="1538" c:formatCode="m/d;@">
                  <c:v>45674.0208333333</c:v>
                </c:pt>
                <c:pt idx="1539" c:formatCode="m/d;@">
                  <c:v>45674.03125</c:v>
                </c:pt>
                <c:pt idx="1540" c:formatCode="m/d;@">
                  <c:v>45674.0416666667</c:v>
                </c:pt>
                <c:pt idx="1541" c:formatCode="m/d;@">
                  <c:v>45674.0520833333</c:v>
                </c:pt>
                <c:pt idx="1542" c:formatCode="m/d;@">
                  <c:v>45674.0625</c:v>
                </c:pt>
                <c:pt idx="1543" c:formatCode="m/d;@">
                  <c:v>45674.0729166667</c:v>
                </c:pt>
                <c:pt idx="1544" c:formatCode="m/d;@">
                  <c:v>45674.0833333333</c:v>
                </c:pt>
                <c:pt idx="1545" c:formatCode="m/d;@">
                  <c:v>45674.09375</c:v>
                </c:pt>
                <c:pt idx="1546" c:formatCode="m/d;@">
                  <c:v>45674.1041666667</c:v>
                </c:pt>
                <c:pt idx="1547" c:formatCode="m/d;@">
                  <c:v>45674.1145833333</c:v>
                </c:pt>
                <c:pt idx="1548" c:formatCode="m/d;@">
                  <c:v>45674.125</c:v>
                </c:pt>
                <c:pt idx="1549" c:formatCode="m/d;@">
                  <c:v>45674.1354166667</c:v>
                </c:pt>
                <c:pt idx="1550" c:formatCode="m/d;@">
                  <c:v>45674.1458333333</c:v>
                </c:pt>
                <c:pt idx="1551" c:formatCode="m/d;@">
                  <c:v>45674.15625</c:v>
                </c:pt>
                <c:pt idx="1552" c:formatCode="m/d;@">
                  <c:v>45674.1666666667</c:v>
                </c:pt>
                <c:pt idx="1553" c:formatCode="m/d;@">
                  <c:v>45674.1770833333</c:v>
                </c:pt>
                <c:pt idx="1554" c:formatCode="m/d;@">
                  <c:v>45674.1875</c:v>
                </c:pt>
                <c:pt idx="1555" c:formatCode="m/d;@">
                  <c:v>45674.1979166667</c:v>
                </c:pt>
                <c:pt idx="1556" c:formatCode="m/d;@">
                  <c:v>45674.2083333333</c:v>
                </c:pt>
                <c:pt idx="1557" c:formatCode="m/d;@">
                  <c:v>45674.21875</c:v>
                </c:pt>
                <c:pt idx="1558" c:formatCode="m/d;@">
                  <c:v>45674.2291666667</c:v>
                </c:pt>
                <c:pt idx="1559" c:formatCode="m/d;@">
                  <c:v>45674.2395833333</c:v>
                </c:pt>
                <c:pt idx="1560" c:formatCode="m/d;@">
                  <c:v>45674.25</c:v>
                </c:pt>
                <c:pt idx="1561" c:formatCode="m/d;@">
                  <c:v>45674.2604166667</c:v>
                </c:pt>
                <c:pt idx="1562" c:formatCode="m/d;@">
                  <c:v>45674.2708333333</c:v>
                </c:pt>
                <c:pt idx="1563" c:formatCode="m/d;@">
                  <c:v>45674.28125</c:v>
                </c:pt>
                <c:pt idx="1564" c:formatCode="m/d;@">
                  <c:v>45674.2916666667</c:v>
                </c:pt>
                <c:pt idx="1565" c:formatCode="m/d;@">
                  <c:v>45674.3020833333</c:v>
                </c:pt>
                <c:pt idx="1566" c:formatCode="m/d;@">
                  <c:v>45674.3125</c:v>
                </c:pt>
                <c:pt idx="1567" c:formatCode="m/d;@">
                  <c:v>45674.3229166667</c:v>
                </c:pt>
                <c:pt idx="1568" c:formatCode="m/d;@">
                  <c:v>45674.3333333333</c:v>
                </c:pt>
                <c:pt idx="1569" c:formatCode="m/d;@">
                  <c:v>45674.34375</c:v>
                </c:pt>
                <c:pt idx="1570" c:formatCode="m/d;@">
                  <c:v>45674.3541666667</c:v>
                </c:pt>
                <c:pt idx="1571" c:formatCode="m/d;@">
                  <c:v>45674.3645833333</c:v>
                </c:pt>
                <c:pt idx="1572" c:formatCode="m/d;@">
                  <c:v>45674.375</c:v>
                </c:pt>
                <c:pt idx="1573" c:formatCode="m/d;@">
                  <c:v>45674.3854166667</c:v>
                </c:pt>
                <c:pt idx="1574" c:formatCode="m/d;@">
                  <c:v>45674.3958333333</c:v>
                </c:pt>
                <c:pt idx="1575" c:formatCode="m/d;@">
                  <c:v>45674.40625</c:v>
                </c:pt>
                <c:pt idx="1576" c:formatCode="m/d;@">
                  <c:v>45674.4166666667</c:v>
                </c:pt>
                <c:pt idx="1577" c:formatCode="m/d;@">
                  <c:v>45674.4270833333</c:v>
                </c:pt>
                <c:pt idx="1578" c:formatCode="m/d;@">
                  <c:v>45674.4375</c:v>
                </c:pt>
                <c:pt idx="1579" c:formatCode="m/d;@">
                  <c:v>45674.4479166667</c:v>
                </c:pt>
                <c:pt idx="1580" c:formatCode="m/d;@">
                  <c:v>45674.4583333333</c:v>
                </c:pt>
                <c:pt idx="1581" c:formatCode="m/d;@">
                  <c:v>45674.46875</c:v>
                </c:pt>
                <c:pt idx="1582" c:formatCode="m/d;@">
                  <c:v>45674.4791666667</c:v>
                </c:pt>
                <c:pt idx="1583" c:formatCode="m/d;@">
                  <c:v>45674.4895833333</c:v>
                </c:pt>
                <c:pt idx="1584" c:formatCode="m/d;@">
                  <c:v>45674.5</c:v>
                </c:pt>
                <c:pt idx="1585" c:formatCode="m/d;@">
                  <c:v>45674.5104166667</c:v>
                </c:pt>
                <c:pt idx="1586" c:formatCode="m/d;@">
                  <c:v>45674.5208333333</c:v>
                </c:pt>
                <c:pt idx="1587" c:formatCode="m/d;@">
                  <c:v>45674.53125</c:v>
                </c:pt>
                <c:pt idx="1588" c:formatCode="m/d;@">
                  <c:v>45674.5416666667</c:v>
                </c:pt>
                <c:pt idx="1589" c:formatCode="m/d;@">
                  <c:v>45674.5520833333</c:v>
                </c:pt>
                <c:pt idx="1590" c:formatCode="m/d;@">
                  <c:v>45674.5625</c:v>
                </c:pt>
                <c:pt idx="1591" c:formatCode="m/d;@">
                  <c:v>45674.5729166667</c:v>
                </c:pt>
                <c:pt idx="1592" c:formatCode="m/d;@">
                  <c:v>45674.5833333333</c:v>
                </c:pt>
                <c:pt idx="1593" c:formatCode="m/d;@">
                  <c:v>45674.59375</c:v>
                </c:pt>
                <c:pt idx="1594" c:formatCode="m/d;@">
                  <c:v>45674.6041666667</c:v>
                </c:pt>
                <c:pt idx="1595" c:formatCode="m/d;@">
                  <c:v>45674.6145833333</c:v>
                </c:pt>
                <c:pt idx="1596" c:formatCode="m/d;@">
                  <c:v>45674.625</c:v>
                </c:pt>
                <c:pt idx="1597" c:formatCode="m/d;@">
                  <c:v>45674.6354166667</c:v>
                </c:pt>
                <c:pt idx="1598" c:formatCode="m/d;@">
                  <c:v>45674.6458333333</c:v>
                </c:pt>
                <c:pt idx="1599" c:formatCode="m/d;@">
                  <c:v>45674.65625</c:v>
                </c:pt>
                <c:pt idx="1600" c:formatCode="m/d;@">
                  <c:v>45674.6666666667</c:v>
                </c:pt>
                <c:pt idx="1601" c:formatCode="m/d;@">
                  <c:v>45674.6770833333</c:v>
                </c:pt>
                <c:pt idx="1602" c:formatCode="m/d;@">
                  <c:v>45674.6875</c:v>
                </c:pt>
                <c:pt idx="1603" c:formatCode="m/d;@">
                  <c:v>45674.6979166667</c:v>
                </c:pt>
                <c:pt idx="1604" c:formatCode="m/d;@">
                  <c:v>45674.7083333333</c:v>
                </c:pt>
                <c:pt idx="1605" c:formatCode="m/d;@">
                  <c:v>45674.71875</c:v>
                </c:pt>
                <c:pt idx="1606" c:formatCode="m/d;@">
                  <c:v>45674.7291666667</c:v>
                </c:pt>
                <c:pt idx="1607" c:formatCode="m/d;@">
                  <c:v>45674.7395833333</c:v>
                </c:pt>
                <c:pt idx="1608" c:formatCode="m/d;@">
                  <c:v>45674.75</c:v>
                </c:pt>
                <c:pt idx="1609" c:formatCode="m/d;@">
                  <c:v>45674.7604166667</c:v>
                </c:pt>
                <c:pt idx="1610" c:formatCode="m/d;@">
                  <c:v>45674.7708333333</c:v>
                </c:pt>
                <c:pt idx="1611" c:formatCode="m/d;@">
                  <c:v>45674.78125</c:v>
                </c:pt>
                <c:pt idx="1612" c:formatCode="m/d;@">
                  <c:v>45674.7916666667</c:v>
                </c:pt>
                <c:pt idx="1613" c:formatCode="m/d;@">
                  <c:v>45674.8020833333</c:v>
                </c:pt>
                <c:pt idx="1614" c:formatCode="m/d;@">
                  <c:v>45674.8125</c:v>
                </c:pt>
                <c:pt idx="1615" c:formatCode="m/d;@">
                  <c:v>45674.8229166667</c:v>
                </c:pt>
                <c:pt idx="1616" c:formatCode="m/d;@">
                  <c:v>45674.8333333333</c:v>
                </c:pt>
                <c:pt idx="1617" c:formatCode="m/d;@">
                  <c:v>45674.84375</c:v>
                </c:pt>
                <c:pt idx="1618" c:formatCode="m/d;@">
                  <c:v>45674.8541666667</c:v>
                </c:pt>
                <c:pt idx="1619" c:formatCode="m/d;@">
                  <c:v>45674.8645833333</c:v>
                </c:pt>
                <c:pt idx="1620" c:formatCode="m/d;@">
                  <c:v>45674.875</c:v>
                </c:pt>
                <c:pt idx="1621" c:formatCode="m/d;@">
                  <c:v>45674.8854166667</c:v>
                </c:pt>
                <c:pt idx="1622" c:formatCode="m/d;@">
                  <c:v>45674.8958333333</c:v>
                </c:pt>
                <c:pt idx="1623" c:formatCode="m/d;@">
                  <c:v>45674.90625</c:v>
                </c:pt>
                <c:pt idx="1624" c:formatCode="m/d;@">
                  <c:v>45674.9166666667</c:v>
                </c:pt>
                <c:pt idx="1625" c:formatCode="m/d;@">
                  <c:v>45674.9270833333</c:v>
                </c:pt>
                <c:pt idx="1626" c:formatCode="m/d;@">
                  <c:v>45674.9375</c:v>
                </c:pt>
                <c:pt idx="1627" c:formatCode="m/d;@">
                  <c:v>45674.9479166667</c:v>
                </c:pt>
                <c:pt idx="1628" c:formatCode="m/d;@">
                  <c:v>45674.9583333333</c:v>
                </c:pt>
                <c:pt idx="1629" c:formatCode="m/d;@">
                  <c:v>45674.96875</c:v>
                </c:pt>
                <c:pt idx="1630" c:formatCode="m/d;@">
                  <c:v>45674.9791666667</c:v>
                </c:pt>
                <c:pt idx="1631" c:formatCode="m/d;@">
                  <c:v>45674.9895833333</c:v>
                </c:pt>
                <c:pt idx="1632" c:formatCode="m/d;@">
                  <c:v>45675</c:v>
                </c:pt>
                <c:pt idx="1633" c:formatCode="m/d;@">
                  <c:v>45675.0104166667</c:v>
                </c:pt>
                <c:pt idx="1634" c:formatCode="m/d;@">
                  <c:v>45675.0208333333</c:v>
                </c:pt>
                <c:pt idx="1635" c:formatCode="m/d;@">
                  <c:v>45675.03125</c:v>
                </c:pt>
                <c:pt idx="1636" c:formatCode="m/d;@">
                  <c:v>45675.0416666667</c:v>
                </c:pt>
                <c:pt idx="1637" c:formatCode="m/d;@">
                  <c:v>45675.0520833333</c:v>
                </c:pt>
                <c:pt idx="1638" c:formatCode="m/d;@">
                  <c:v>45675.0625</c:v>
                </c:pt>
                <c:pt idx="1639" c:formatCode="m/d;@">
                  <c:v>45675.0729166667</c:v>
                </c:pt>
                <c:pt idx="1640" c:formatCode="m/d;@">
                  <c:v>45675.0833333333</c:v>
                </c:pt>
                <c:pt idx="1641" c:formatCode="m/d;@">
                  <c:v>45675.09375</c:v>
                </c:pt>
                <c:pt idx="1642" c:formatCode="m/d;@">
                  <c:v>45675.1041666667</c:v>
                </c:pt>
                <c:pt idx="1643" c:formatCode="m/d;@">
                  <c:v>45675.1145833333</c:v>
                </c:pt>
                <c:pt idx="1644" c:formatCode="m/d;@">
                  <c:v>45675.125</c:v>
                </c:pt>
                <c:pt idx="1645" c:formatCode="m/d;@">
                  <c:v>45675.1354166667</c:v>
                </c:pt>
                <c:pt idx="1646" c:formatCode="m/d;@">
                  <c:v>45675.1458333333</c:v>
                </c:pt>
                <c:pt idx="1647" c:formatCode="m/d;@">
                  <c:v>45675.15625</c:v>
                </c:pt>
                <c:pt idx="1648" c:formatCode="m/d;@">
                  <c:v>45675.1666666667</c:v>
                </c:pt>
                <c:pt idx="1649" c:formatCode="m/d;@">
                  <c:v>45675.1770833333</c:v>
                </c:pt>
                <c:pt idx="1650" c:formatCode="m/d;@">
                  <c:v>45675.1875</c:v>
                </c:pt>
                <c:pt idx="1651" c:formatCode="m/d;@">
                  <c:v>45675.1979166667</c:v>
                </c:pt>
                <c:pt idx="1652" c:formatCode="m/d;@">
                  <c:v>45675.2083333333</c:v>
                </c:pt>
                <c:pt idx="1653" c:formatCode="m/d;@">
                  <c:v>45675.21875</c:v>
                </c:pt>
                <c:pt idx="1654" c:formatCode="m/d;@">
                  <c:v>45675.2291666667</c:v>
                </c:pt>
                <c:pt idx="1655" c:formatCode="m/d;@">
                  <c:v>45675.2395833333</c:v>
                </c:pt>
                <c:pt idx="1656" c:formatCode="m/d;@">
                  <c:v>45675.25</c:v>
                </c:pt>
                <c:pt idx="1657" c:formatCode="m/d;@">
                  <c:v>45675.2604166667</c:v>
                </c:pt>
                <c:pt idx="1658" c:formatCode="m/d;@">
                  <c:v>45675.2708333333</c:v>
                </c:pt>
                <c:pt idx="1659" c:formatCode="m/d;@">
                  <c:v>45675.28125</c:v>
                </c:pt>
                <c:pt idx="1660" c:formatCode="m/d;@">
                  <c:v>45675.2916666667</c:v>
                </c:pt>
                <c:pt idx="1661" c:formatCode="m/d;@">
                  <c:v>45675.3020833333</c:v>
                </c:pt>
                <c:pt idx="1662" c:formatCode="m/d;@">
                  <c:v>45675.3125</c:v>
                </c:pt>
                <c:pt idx="1663" c:formatCode="m/d;@">
                  <c:v>45675.3229166667</c:v>
                </c:pt>
                <c:pt idx="1664" c:formatCode="m/d;@">
                  <c:v>45675.3333333333</c:v>
                </c:pt>
                <c:pt idx="1665" c:formatCode="m/d;@">
                  <c:v>45675.34375</c:v>
                </c:pt>
                <c:pt idx="1666" c:formatCode="m/d;@">
                  <c:v>45675.3541666667</c:v>
                </c:pt>
                <c:pt idx="1667" c:formatCode="m/d;@">
                  <c:v>45675.3645833333</c:v>
                </c:pt>
                <c:pt idx="1668" c:formatCode="m/d;@">
                  <c:v>45675.375</c:v>
                </c:pt>
                <c:pt idx="1669" c:formatCode="m/d;@">
                  <c:v>45675.3854166667</c:v>
                </c:pt>
                <c:pt idx="1670" c:formatCode="m/d;@">
                  <c:v>45675.3958333333</c:v>
                </c:pt>
                <c:pt idx="1671" c:formatCode="m/d;@">
                  <c:v>45675.40625</c:v>
                </c:pt>
                <c:pt idx="1672" c:formatCode="m/d;@">
                  <c:v>45675.4166666667</c:v>
                </c:pt>
                <c:pt idx="1673" c:formatCode="m/d;@">
                  <c:v>45675.4270833333</c:v>
                </c:pt>
                <c:pt idx="1674" c:formatCode="m/d;@">
                  <c:v>45675.4375</c:v>
                </c:pt>
                <c:pt idx="1675" c:formatCode="m/d;@">
                  <c:v>45675.4479166667</c:v>
                </c:pt>
                <c:pt idx="1676" c:formatCode="m/d;@">
                  <c:v>45675.4583333333</c:v>
                </c:pt>
                <c:pt idx="1677" c:formatCode="m/d;@">
                  <c:v>45675.46875</c:v>
                </c:pt>
                <c:pt idx="1678" c:formatCode="m/d;@">
                  <c:v>45675.4791666667</c:v>
                </c:pt>
                <c:pt idx="1679" c:formatCode="m/d;@">
                  <c:v>45675.4895833333</c:v>
                </c:pt>
                <c:pt idx="1680" c:formatCode="m/d;@">
                  <c:v>45675.5</c:v>
                </c:pt>
                <c:pt idx="1681" c:formatCode="m/d;@">
                  <c:v>45675.5104166667</c:v>
                </c:pt>
                <c:pt idx="1682" c:formatCode="m/d;@">
                  <c:v>45675.5208333333</c:v>
                </c:pt>
                <c:pt idx="1683" c:formatCode="m/d;@">
                  <c:v>45675.53125</c:v>
                </c:pt>
                <c:pt idx="1684" c:formatCode="m/d;@">
                  <c:v>45675.5416666667</c:v>
                </c:pt>
                <c:pt idx="1685" c:formatCode="m/d;@">
                  <c:v>45675.5520833333</c:v>
                </c:pt>
                <c:pt idx="1686" c:formatCode="m/d;@">
                  <c:v>45675.5625</c:v>
                </c:pt>
                <c:pt idx="1687" c:formatCode="m/d;@">
                  <c:v>45675.5729166667</c:v>
                </c:pt>
                <c:pt idx="1688" c:formatCode="m/d;@">
                  <c:v>45675.5833333333</c:v>
                </c:pt>
                <c:pt idx="1689" c:formatCode="m/d;@">
                  <c:v>45675.59375</c:v>
                </c:pt>
                <c:pt idx="1690" c:formatCode="m/d;@">
                  <c:v>45675.6041666667</c:v>
                </c:pt>
                <c:pt idx="1691" c:formatCode="m/d;@">
                  <c:v>45675.6145833333</c:v>
                </c:pt>
                <c:pt idx="1692" c:formatCode="m/d;@">
                  <c:v>45675.625</c:v>
                </c:pt>
                <c:pt idx="1693" c:formatCode="m/d;@">
                  <c:v>45675.6354166667</c:v>
                </c:pt>
                <c:pt idx="1694" c:formatCode="m/d;@">
                  <c:v>45675.6458333333</c:v>
                </c:pt>
                <c:pt idx="1695" c:formatCode="m/d;@">
                  <c:v>45675.65625</c:v>
                </c:pt>
                <c:pt idx="1696" c:formatCode="m/d;@">
                  <c:v>45675.6666666667</c:v>
                </c:pt>
                <c:pt idx="1697" c:formatCode="m/d;@">
                  <c:v>45675.6770833333</c:v>
                </c:pt>
                <c:pt idx="1698" c:formatCode="m/d;@">
                  <c:v>45675.6875</c:v>
                </c:pt>
                <c:pt idx="1699" c:formatCode="m/d;@">
                  <c:v>45675.6979166667</c:v>
                </c:pt>
                <c:pt idx="1700" c:formatCode="m/d;@">
                  <c:v>45675.7083333333</c:v>
                </c:pt>
                <c:pt idx="1701" c:formatCode="m/d;@">
                  <c:v>45675.71875</c:v>
                </c:pt>
                <c:pt idx="1702" c:formatCode="m/d;@">
                  <c:v>45675.7291666667</c:v>
                </c:pt>
                <c:pt idx="1703" c:formatCode="m/d;@">
                  <c:v>45675.7395833333</c:v>
                </c:pt>
                <c:pt idx="1704" c:formatCode="m/d;@">
                  <c:v>45675.75</c:v>
                </c:pt>
                <c:pt idx="1705" c:formatCode="m/d;@">
                  <c:v>45675.7604166667</c:v>
                </c:pt>
                <c:pt idx="1706" c:formatCode="m/d;@">
                  <c:v>45675.7708333333</c:v>
                </c:pt>
                <c:pt idx="1707" c:formatCode="m/d;@">
                  <c:v>45675.78125</c:v>
                </c:pt>
                <c:pt idx="1708" c:formatCode="m/d;@">
                  <c:v>45675.7916666667</c:v>
                </c:pt>
                <c:pt idx="1709" c:formatCode="m/d;@">
                  <c:v>45675.8020833333</c:v>
                </c:pt>
                <c:pt idx="1710" c:formatCode="m/d;@">
                  <c:v>45675.8125</c:v>
                </c:pt>
                <c:pt idx="1711" c:formatCode="m/d;@">
                  <c:v>45675.8229166667</c:v>
                </c:pt>
                <c:pt idx="1712" c:formatCode="m/d;@">
                  <c:v>45675.8333333333</c:v>
                </c:pt>
                <c:pt idx="1713" c:formatCode="m/d;@">
                  <c:v>45675.84375</c:v>
                </c:pt>
                <c:pt idx="1714" c:formatCode="m/d;@">
                  <c:v>45675.8541666667</c:v>
                </c:pt>
                <c:pt idx="1715" c:formatCode="m/d;@">
                  <c:v>45675.8645833333</c:v>
                </c:pt>
                <c:pt idx="1716" c:formatCode="m/d;@">
                  <c:v>45675.875</c:v>
                </c:pt>
                <c:pt idx="1717" c:formatCode="m/d;@">
                  <c:v>45675.8854166667</c:v>
                </c:pt>
                <c:pt idx="1718" c:formatCode="m/d;@">
                  <c:v>45675.8958333333</c:v>
                </c:pt>
                <c:pt idx="1719" c:formatCode="m/d;@">
                  <c:v>45675.90625</c:v>
                </c:pt>
                <c:pt idx="1720" c:formatCode="m/d;@">
                  <c:v>45675.9166666667</c:v>
                </c:pt>
                <c:pt idx="1721" c:formatCode="m/d;@">
                  <c:v>45675.9270833333</c:v>
                </c:pt>
                <c:pt idx="1722" c:formatCode="m/d;@">
                  <c:v>45675.9375</c:v>
                </c:pt>
                <c:pt idx="1723" c:formatCode="m/d;@">
                  <c:v>45675.9479166667</c:v>
                </c:pt>
                <c:pt idx="1724" c:formatCode="m/d;@">
                  <c:v>45675.9583333333</c:v>
                </c:pt>
                <c:pt idx="1725" c:formatCode="m/d;@">
                  <c:v>45675.96875</c:v>
                </c:pt>
                <c:pt idx="1726" c:formatCode="m/d;@">
                  <c:v>45675.9791666667</c:v>
                </c:pt>
                <c:pt idx="1727" c:formatCode="m/d;@">
                  <c:v>45675.9895833333</c:v>
                </c:pt>
                <c:pt idx="1728" c:formatCode="m/d;@">
                  <c:v>45676</c:v>
                </c:pt>
                <c:pt idx="1729" c:formatCode="m/d;@">
                  <c:v>45676.0104166667</c:v>
                </c:pt>
                <c:pt idx="1730" c:formatCode="m/d;@">
                  <c:v>45676.0208333333</c:v>
                </c:pt>
                <c:pt idx="1731" c:formatCode="m/d;@">
                  <c:v>45676.03125</c:v>
                </c:pt>
                <c:pt idx="1732" c:formatCode="m/d;@">
                  <c:v>45676.0416666667</c:v>
                </c:pt>
                <c:pt idx="1733" c:formatCode="m/d;@">
                  <c:v>45676.0520833333</c:v>
                </c:pt>
                <c:pt idx="1734" c:formatCode="m/d;@">
                  <c:v>45676.0625</c:v>
                </c:pt>
                <c:pt idx="1735" c:formatCode="m/d;@">
                  <c:v>45676.0729166667</c:v>
                </c:pt>
                <c:pt idx="1736" c:formatCode="m/d;@">
                  <c:v>45676.0833333333</c:v>
                </c:pt>
                <c:pt idx="1737" c:formatCode="m/d;@">
                  <c:v>45676.09375</c:v>
                </c:pt>
                <c:pt idx="1738" c:formatCode="m/d;@">
                  <c:v>45676.1041666667</c:v>
                </c:pt>
                <c:pt idx="1739" c:formatCode="m/d;@">
                  <c:v>45676.1145833333</c:v>
                </c:pt>
                <c:pt idx="1740" c:formatCode="m/d;@">
                  <c:v>45676.125</c:v>
                </c:pt>
                <c:pt idx="1741" c:formatCode="m/d;@">
                  <c:v>45676.1354166667</c:v>
                </c:pt>
                <c:pt idx="1742" c:formatCode="m/d;@">
                  <c:v>45676.1458333333</c:v>
                </c:pt>
                <c:pt idx="1743" c:formatCode="m/d;@">
                  <c:v>45676.15625</c:v>
                </c:pt>
                <c:pt idx="1744" c:formatCode="m/d;@">
                  <c:v>45676.1666666667</c:v>
                </c:pt>
                <c:pt idx="1745" c:formatCode="m/d;@">
                  <c:v>45676.1770833333</c:v>
                </c:pt>
                <c:pt idx="1746" c:formatCode="m/d;@">
                  <c:v>45676.1875</c:v>
                </c:pt>
                <c:pt idx="1747" c:formatCode="m/d;@">
                  <c:v>45676.1979166667</c:v>
                </c:pt>
                <c:pt idx="1748" c:formatCode="m/d;@">
                  <c:v>45676.2083333333</c:v>
                </c:pt>
                <c:pt idx="1749" c:formatCode="m/d;@">
                  <c:v>45676.21875</c:v>
                </c:pt>
                <c:pt idx="1750" c:formatCode="m/d;@">
                  <c:v>45676.2291666667</c:v>
                </c:pt>
                <c:pt idx="1751" c:formatCode="m/d;@">
                  <c:v>45676.2395833333</c:v>
                </c:pt>
                <c:pt idx="1752" c:formatCode="m/d;@">
                  <c:v>45676.25</c:v>
                </c:pt>
                <c:pt idx="1753" c:formatCode="m/d;@">
                  <c:v>45676.2604166667</c:v>
                </c:pt>
                <c:pt idx="1754" c:formatCode="m/d;@">
                  <c:v>45676.2708333333</c:v>
                </c:pt>
                <c:pt idx="1755" c:formatCode="m/d;@">
                  <c:v>45676.28125</c:v>
                </c:pt>
                <c:pt idx="1756" c:formatCode="m/d;@">
                  <c:v>45676.2916666667</c:v>
                </c:pt>
                <c:pt idx="1757" c:formatCode="m/d;@">
                  <c:v>45676.3020833333</c:v>
                </c:pt>
                <c:pt idx="1758" c:formatCode="m/d;@">
                  <c:v>45676.3125</c:v>
                </c:pt>
                <c:pt idx="1759" c:formatCode="m/d;@">
                  <c:v>45676.3229166667</c:v>
                </c:pt>
                <c:pt idx="1760" c:formatCode="m/d;@">
                  <c:v>45676.3333333333</c:v>
                </c:pt>
                <c:pt idx="1761" c:formatCode="m/d;@">
                  <c:v>45676.34375</c:v>
                </c:pt>
                <c:pt idx="1762" c:formatCode="m/d;@">
                  <c:v>45676.3541666667</c:v>
                </c:pt>
                <c:pt idx="1763" c:formatCode="m/d;@">
                  <c:v>45676.3645833333</c:v>
                </c:pt>
                <c:pt idx="1764" c:formatCode="m/d;@">
                  <c:v>45676.375</c:v>
                </c:pt>
                <c:pt idx="1765" c:formatCode="m/d;@">
                  <c:v>45676.3854166667</c:v>
                </c:pt>
                <c:pt idx="1766" c:formatCode="m/d;@">
                  <c:v>45676.3958333333</c:v>
                </c:pt>
                <c:pt idx="1767" c:formatCode="m/d;@">
                  <c:v>45676.40625</c:v>
                </c:pt>
                <c:pt idx="1768" c:formatCode="m/d;@">
                  <c:v>45676.4166666667</c:v>
                </c:pt>
                <c:pt idx="1769" c:formatCode="m/d;@">
                  <c:v>45676.4270833333</c:v>
                </c:pt>
                <c:pt idx="1770" c:formatCode="m/d;@">
                  <c:v>45676.4375</c:v>
                </c:pt>
                <c:pt idx="1771" c:formatCode="m/d;@">
                  <c:v>45676.4479166667</c:v>
                </c:pt>
                <c:pt idx="1772" c:formatCode="m/d;@">
                  <c:v>45676.4583333333</c:v>
                </c:pt>
                <c:pt idx="1773" c:formatCode="m/d;@">
                  <c:v>45676.46875</c:v>
                </c:pt>
                <c:pt idx="1774" c:formatCode="m/d;@">
                  <c:v>45676.4791666667</c:v>
                </c:pt>
                <c:pt idx="1775" c:formatCode="m/d;@">
                  <c:v>45676.4895833333</c:v>
                </c:pt>
                <c:pt idx="1776" c:formatCode="m/d;@">
                  <c:v>45676.5</c:v>
                </c:pt>
                <c:pt idx="1777" c:formatCode="m/d;@">
                  <c:v>45676.5104166667</c:v>
                </c:pt>
                <c:pt idx="1778" c:formatCode="m/d;@">
                  <c:v>45676.5208333333</c:v>
                </c:pt>
                <c:pt idx="1779" c:formatCode="m/d;@">
                  <c:v>45676.53125</c:v>
                </c:pt>
                <c:pt idx="1780" c:formatCode="m/d;@">
                  <c:v>45676.5416666667</c:v>
                </c:pt>
                <c:pt idx="1781" c:formatCode="m/d;@">
                  <c:v>45676.5520833333</c:v>
                </c:pt>
                <c:pt idx="1782" c:formatCode="m/d;@">
                  <c:v>45676.5625</c:v>
                </c:pt>
                <c:pt idx="1783" c:formatCode="m/d;@">
                  <c:v>45676.5729166667</c:v>
                </c:pt>
                <c:pt idx="1784" c:formatCode="m/d;@">
                  <c:v>45676.5833333333</c:v>
                </c:pt>
                <c:pt idx="1785" c:formatCode="m/d;@">
                  <c:v>45676.59375</c:v>
                </c:pt>
                <c:pt idx="1786" c:formatCode="m/d;@">
                  <c:v>45676.6041666667</c:v>
                </c:pt>
                <c:pt idx="1787" c:formatCode="m/d;@">
                  <c:v>45676.6145833333</c:v>
                </c:pt>
                <c:pt idx="1788" c:formatCode="m/d;@">
                  <c:v>45676.625</c:v>
                </c:pt>
                <c:pt idx="1789" c:formatCode="m/d;@">
                  <c:v>45676.6354166667</c:v>
                </c:pt>
                <c:pt idx="1790" c:formatCode="m/d;@">
                  <c:v>45676.6458333333</c:v>
                </c:pt>
                <c:pt idx="1791" c:formatCode="m/d;@">
                  <c:v>45676.65625</c:v>
                </c:pt>
                <c:pt idx="1792" c:formatCode="m/d;@">
                  <c:v>45676.6666666667</c:v>
                </c:pt>
                <c:pt idx="1793" c:formatCode="m/d;@">
                  <c:v>45676.6770833333</c:v>
                </c:pt>
                <c:pt idx="1794" c:formatCode="m/d;@">
                  <c:v>45676.6875</c:v>
                </c:pt>
                <c:pt idx="1795" c:formatCode="m/d;@">
                  <c:v>45676.6979166667</c:v>
                </c:pt>
                <c:pt idx="1796" c:formatCode="m/d;@">
                  <c:v>45676.7083333333</c:v>
                </c:pt>
                <c:pt idx="1797" c:formatCode="m/d;@">
                  <c:v>45676.71875</c:v>
                </c:pt>
                <c:pt idx="1798" c:formatCode="m/d;@">
                  <c:v>45676.7291666667</c:v>
                </c:pt>
                <c:pt idx="1799" c:formatCode="m/d;@">
                  <c:v>45676.7395833333</c:v>
                </c:pt>
                <c:pt idx="1800" c:formatCode="m/d;@">
                  <c:v>45676.75</c:v>
                </c:pt>
                <c:pt idx="1801" c:formatCode="m/d;@">
                  <c:v>45676.7604166667</c:v>
                </c:pt>
                <c:pt idx="1802" c:formatCode="m/d;@">
                  <c:v>45676.7708333333</c:v>
                </c:pt>
                <c:pt idx="1803" c:formatCode="m/d;@">
                  <c:v>45676.78125</c:v>
                </c:pt>
                <c:pt idx="1804" c:formatCode="m/d;@">
                  <c:v>45676.7916666667</c:v>
                </c:pt>
                <c:pt idx="1805" c:formatCode="m/d;@">
                  <c:v>45676.8020833333</c:v>
                </c:pt>
                <c:pt idx="1806" c:formatCode="m/d;@">
                  <c:v>45676.8125</c:v>
                </c:pt>
                <c:pt idx="1807" c:formatCode="m/d;@">
                  <c:v>45676.8229166667</c:v>
                </c:pt>
                <c:pt idx="1808" c:formatCode="m/d;@">
                  <c:v>45676.8333333333</c:v>
                </c:pt>
                <c:pt idx="1809" c:formatCode="m/d;@">
                  <c:v>45676.84375</c:v>
                </c:pt>
                <c:pt idx="1810" c:formatCode="m/d;@">
                  <c:v>45676.8541666667</c:v>
                </c:pt>
                <c:pt idx="1811" c:formatCode="m/d;@">
                  <c:v>45676.8645833333</c:v>
                </c:pt>
                <c:pt idx="1812" c:formatCode="m/d;@">
                  <c:v>45676.875</c:v>
                </c:pt>
                <c:pt idx="1813" c:formatCode="m/d;@">
                  <c:v>45676.8854166667</c:v>
                </c:pt>
                <c:pt idx="1814" c:formatCode="m/d;@">
                  <c:v>45676.8958333333</c:v>
                </c:pt>
                <c:pt idx="1815" c:formatCode="m/d;@">
                  <c:v>45676.90625</c:v>
                </c:pt>
                <c:pt idx="1816" c:formatCode="m/d;@">
                  <c:v>45676.9166666667</c:v>
                </c:pt>
                <c:pt idx="1817" c:formatCode="m/d;@">
                  <c:v>45676.9270833333</c:v>
                </c:pt>
                <c:pt idx="1818" c:formatCode="m/d;@">
                  <c:v>45676.9375</c:v>
                </c:pt>
                <c:pt idx="1819" c:formatCode="m/d;@">
                  <c:v>45676.9479166667</c:v>
                </c:pt>
                <c:pt idx="1820" c:formatCode="m/d;@">
                  <c:v>45676.9583333333</c:v>
                </c:pt>
                <c:pt idx="1821" c:formatCode="m/d;@">
                  <c:v>45676.96875</c:v>
                </c:pt>
                <c:pt idx="1822" c:formatCode="m/d;@">
                  <c:v>45676.9791666667</c:v>
                </c:pt>
                <c:pt idx="1823" c:formatCode="m/d;@">
                  <c:v>45676.9895833333</c:v>
                </c:pt>
                <c:pt idx="1824" c:formatCode="m/d;@">
                  <c:v>45677</c:v>
                </c:pt>
                <c:pt idx="1825" c:formatCode="m/d;@">
                  <c:v>45677.0104166667</c:v>
                </c:pt>
                <c:pt idx="1826" c:formatCode="m/d;@">
                  <c:v>45677.0208333333</c:v>
                </c:pt>
                <c:pt idx="1827" c:formatCode="m/d;@">
                  <c:v>45677.03125</c:v>
                </c:pt>
                <c:pt idx="1828" c:formatCode="m/d;@">
                  <c:v>45677.0416666667</c:v>
                </c:pt>
                <c:pt idx="1829" c:formatCode="m/d;@">
                  <c:v>45677.0520833333</c:v>
                </c:pt>
                <c:pt idx="1830" c:formatCode="m/d;@">
                  <c:v>45677.0625</c:v>
                </c:pt>
                <c:pt idx="1831" c:formatCode="m/d;@">
                  <c:v>45677.0729166667</c:v>
                </c:pt>
                <c:pt idx="1832" c:formatCode="m/d;@">
                  <c:v>45677.0833333333</c:v>
                </c:pt>
                <c:pt idx="1833" c:formatCode="m/d;@">
                  <c:v>45677.09375</c:v>
                </c:pt>
                <c:pt idx="1834" c:formatCode="m/d;@">
                  <c:v>45677.1041666667</c:v>
                </c:pt>
                <c:pt idx="1835" c:formatCode="m/d;@">
                  <c:v>45677.1145833333</c:v>
                </c:pt>
                <c:pt idx="1836" c:formatCode="m/d;@">
                  <c:v>45677.125</c:v>
                </c:pt>
                <c:pt idx="1837" c:formatCode="m/d;@">
                  <c:v>45677.1354166667</c:v>
                </c:pt>
                <c:pt idx="1838" c:formatCode="m/d;@">
                  <c:v>45677.1458333333</c:v>
                </c:pt>
                <c:pt idx="1839" c:formatCode="m/d;@">
                  <c:v>45677.15625</c:v>
                </c:pt>
                <c:pt idx="1840" c:formatCode="m/d;@">
                  <c:v>45677.1666666667</c:v>
                </c:pt>
                <c:pt idx="1841" c:formatCode="m/d;@">
                  <c:v>45677.1770833333</c:v>
                </c:pt>
                <c:pt idx="1842" c:formatCode="m/d;@">
                  <c:v>45677.1875</c:v>
                </c:pt>
                <c:pt idx="1843" c:formatCode="m/d;@">
                  <c:v>45677.1979166667</c:v>
                </c:pt>
                <c:pt idx="1844" c:formatCode="m/d;@">
                  <c:v>45677.2083333333</c:v>
                </c:pt>
                <c:pt idx="1845" c:formatCode="m/d;@">
                  <c:v>45677.21875</c:v>
                </c:pt>
                <c:pt idx="1846" c:formatCode="m/d;@">
                  <c:v>45677.2291666667</c:v>
                </c:pt>
                <c:pt idx="1847" c:formatCode="m/d;@">
                  <c:v>45677.2395833333</c:v>
                </c:pt>
                <c:pt idx="1848" c:formatCode="m/d;@">
                  <c:v>45677.25</c:v>
                </c:pt>
                <c:pt idx="1849" c:formatCode="m/d;@">
                  <c:v>45677.2604166667</c:v>
                </c:pt>
                <c:pt idx="1850" c:formatCode="m/d;@">
                  <c:v>45677.2708333333</c:v>
                </c:pt>
                <c:pt idx="1851" c:formatCode="m/d;@">
                  <c:v>45677.28125</c:v>
                </c:pt>
                <c:pt idx="1852" c:formatCode="m/d;@">
                  <c:v>45677.2916666667</c:v>
                </c:pt>
                <c:pt idx="1853" c:formatCode="m/d;@">
                  <c:v>45677.3020833333</c:v>
                </c:pt>
                <c:pt idx="1854" c:formatCode="m/d;@">
                  <c:v>45677.3125</c:v>
                </c:pt>
                <c:pt idx="1855" c:formatCode="m/d;@">
                  <c:v>45677.3229166667</c:v>
                </c:pt>
                <c:pt idx="1856" c:formatCode="m/d;@">
                  <c:v>45677.3333333333</c:v>
                </c:pt>
                <c:pt idx="1857" c:formatCode="m/d;@">
                  <c:v>45677.34375</c:v>
                </c:pt>
                <c:pt idx="1858" c:formatCode="m/d;@">
                  <c:v>45677.3541666667</c:v>
                </c:pt>
                <c:pt idx="1859" c:formatCode="m/d;@">
                  <c:v>45677.3645833333</c:v>
                </c:pt>
                <c:pt idx="1860" c:formatCode="m/d;@">
                  <c:v>45677.375</c:v>
                </c:pt>
                <c:pt idx="1861" c:formatCode="m/d;@">
                  <c:v>45677.3854166667</c:v>
                </c:pt>
                <c:pt idx="1862" c:formatCode="m/d;@">
                  <c:v>45677.3958333333</c:v>
                </c:pt>
                <c:pt idx="1863" c:formatCode="m/d;@">
                  <c:v>45677.40625</c:v>
                </c:pt>
                <c:pt idx="1864" c:formatCode="m/d;@">
                  <c:v>45677.4166666667</c:v>
                </c:pt>
                <c:pt idx="1865" c:formatCode="m/d;@">
                  <c:v>45677.4270833333</c:v>
                </c:pt>
                <c:pt idx="1866" c:formatCode="m/d;@">
                  <c:v>45677.4375</c:v>
                </c:pt>
                <c:pt idx="1867" c:formatCode="m/d;@">
                  <c:v>45677.4479166667</c:v>
                </c:pt>
                <c:pt idx="1868" c:formatCode="m/d;@">
                  <c:v>45677.4583333333</c:v>
                </c:pt>
                <c:pt idx="1869" c:formatCode="m/d;@">
                  <c:v>45677.46875</c:v>
                </c:pt>
                <c:pt idx="1870" c:formatCode="m/d;@">
                  <c:v>45677.4791666667</c:v>
                </c:pt>
                <c:pt idx="1871" c:formatCode="m/d;@">
                  <c:v>45677.4895833333</c:v>
                </c:pt>
                <c:pt idx="1872" c:formatCode="m/d;@">
                  <c:v>45677.5</c:v>
                </c:pt>
                <c:pt idx="1873" c:formatCode="m/d;@">
                  <c:v>45677.5104166667</c:v>
                </c:pt>
                <c:pt idx="1874" c:formatCode="m/d;@">
                  <c:v>45677.5208333333</c:v>
                </c:pt>
                <c:pt idx="1875" c:formatCode="m/d;@">
                  <c:v>45677.53125</c:v>
                </c:pt>
                <c:pt idx="1876" c:formatCode="m/d;@">
                  <c:v>45677.5416666667</c:v>
                </c:pt>
                <c:pt idx="1877" c:formatCode="m/d;@">
                  <c:v>45677.5520833333</c:v>
                </c:pt>
                <c:pt idx="1878" c:formatCode="m/d;@">
                  <c:v>45677.5625</c:v>
                </c:pt>
                <c:pt idx="1879" c:formatCode="m/d;@">
                  <c:v>45677.5729166667</c:v>
                </c:pt>
                <c:pt idx="1880" c:formatCode="m/d;@">
                  <c:v>45677.5833333333</c:v>
                </c:pt>
                <c:pt idx="1881" c:formatCode="m/d;@">
                  <c:v>45677.59375</c:v>
                </c:pt>
                <c:pt idx="1882" c:formatCode="m/d;@">
                  <c:v>45677.6041666667</c:v>
                </c:pt>
                <c:pt idx="1883" c:formatCode="m/d;@">
                  <c:v>45677.6145833333</c:v>
                </c:pt>
                <c:pt idx="1884" c:formatCode="m/d;@">
                  <c:v>45677.625</c:v>
                </c:pt>
                <c:pt idx="1885" c:formatCode="m/d;@">
                  <c:v>45677.6354166667</c:v>
                </c:pt>
                <c:pt idx="1886" c:formatCode="m/d;@">
                  <c:v>45677.6458333333</c:v>
                </c:pt>
                <c:pt idx="1887" c:formatCode="m/d;@">
                  <c:v>45677.65625</c:v>
                </c:pt>
                <c:pt idx="1888" c:formatCode="m/d;@">
                  <c:v>45677.6666666667</c:v>
                </c:pt>
                <c:pt idx="1889" c:formatCode="m/d;@">
                  <c:v>45677.6770833333</c:v>
                </c:pt>
                <c:pt idx="1890" c:formatCode="m/d;@">
                  <c:v>45677.6875</c:v>
                </c:pt>
                <c:pt idx="1891" c:formatCode="m/d;@">
                  <c:v>45677.6979166667</c:v>
                </c:pt>
                <c:pt idx="1892" c:formatCode="m/d;@">
                  <c:v>45677.7083333333</c:v>
                </c:pt>
                <c:pt idx="1893" c:formatCode="m/d;@">
                  <c:v>45677.71875</c:v>
                </c:pt>
                <c:pt idx="1894" c:formatCode="m/d;@">
                  <c:v>45677.7291666667</c:v>
                </c:pt>
                <c:pt idx="1895" c:formatCode="m/d;@">
                  <c:v>45677.7395833333</c:v>
                </c:pt>
                <c:pt idx="1896" c:formatCode="m/d;@">
                  <c:v>45677.75</c:v>
                </c:pt>
                <c:pt idx="1897" c:formatCode="m/d;@">
                  <c:v>45677.7604166667</c:v>
                </c:pt>
                <c:pt idx="1898" c:formatCode="m/d;@">
                  <c:v>45677.7708333333</c:v>
                </c:pt>
                <c:pt idx="1899" c:formatCode="m/d;@">
                  <c:v>45677.78125</c:v>
                </c:pt>
                <c:pt idx="1900" c:formatCode="m/d;@">
                  <c:v>45677.7916666667</c:v>
                </c:pt>
                <c:pt idx="1901" c:formatCode="m/d;@">
                  <c:v>45677.8020833333</c:v>
                </c:pt>
                <c:pt idx="1902" c:formatCode="m/d;@">
                  <c:v>45677.8125</c:v>
                </c:pt>
                <c:pt idx="1903" c:formatCode="m/d;@">
                  <c:v>45677.8229166667</c:v>
                </c:pt>
                <c:pt idx="1904" c:formatCode="m/d;@">
                  <c:v>45677.8333333333</c:v>
                </c:pt>
                <c:pt idx="1905" c:formatCode="m/d;@">
                  <c:v>45677.84375</c:v>
                </c:pt>
                <c:pt idx="1906" c:formatCode="m/d;@">
                  <c:v>45677.8541666667</c:v>
                </c:pt>
                <c:pt idx="1907" c:formatCode="m/d;@">
                  <c:v>45677.8645833333</c:v>
                </c:pt>
                <c:pt idx="1908" c:formatCode="m/d;@">
                  <c:v>45677.875</c:v>
                </c:pt>
                <c:pt idx="1909" c:formatCode="m/d;@">
                  <c:v>45677.8854166667</c:v>
                </c:pt>
                <c:pt idx="1910" c:formatCode="m/d;@">
                  <c:v>45677.8958333333</c:v>
                </c:pt>
                <c:pt idx="1911" c:formatCode="m/d;@">
                  <c:v>45677.90625</c:v>
                </c:pt>
                <c:pt idx="1912" c:formatCode="m/d;@">
                  <c:v>45677.9166666667</c:v>
                </c:pt>
                <c:pt idx="1913" c:formatCode="m/d;@">
                  <c:v>45677.9270833333</c:v>
                </c:pt>
                <c:pt idx="1914" c:formatCode="m/d;@">
                  <c:v>45677.9375</c:v>
                </c:pt>
                <c:pt idx="1915" c:formatCode="m/d;@">
                  <c:v>45677.9479166667</c:v>
                </c:pt>
                <c:pt idx="1916" c:formatCode="m/d;@">
                  <c:v>45677.9583333333</c:v>
                </c:pt>
                <c:pt idx="1917" c:formatCode="m/d;@">
                  <c:v>45677.96875</c:v>
                </c:pt>
                <c:pt idx="1918" c:formatCode="m/d;@">
                  <c:v>45677.9791666667</c:v>
                </c:pt>
                <c:pt idx="1919" c:formatCode="m/d;@">
                  <c:v>45677.9895833333</c:v>
                </c:pt>
                <c:pt idx="1920" c:formatCode="m/d;@">
                  <c:v>45678</c:v>
                </c:pt>
                <c:pt idx="1921" c:formatCode="m/d;@">
                  <c:v>45678.0104166667</c:v>
                </c:pt>
                <c:pt idx="1922" c:formatCode="m/d;@">
                  <c:v>45678.0208333333</c:v>
                </c:pt>
                <c:pt idx="1923" c:formatCode="m/d;@">
                  <c:v>45678.03125</c:v>
                </c:pt>
                <c:pt idx="1924" c:formatCode="m/d;@">
                  <c:v>45678.0416666667</c:v>
                </c:pt>
                <c:pt idx="1925" c:formatCode="m/d;@">
                  <c:v>45678.0520833333</c:v>
                </c:pt>
                <c:pt idx="1926" c:formatCode="m/d;@">
                  <c:v>45678.0625</c:v>
                </c:pt>
                <c:pt idx="1927" c:formatCode="m/d;@">
                  <c:v>45678.0729166667</c:v>
                </c:pt>
                <c:pt idx="1928" c:formatCode="m/d;@">
                  <c:v>45678.0833333333</c:v>
                </c:pt>
                <c:pt idx="1929" c:formatCode="m/d;@">
                  <c:v>45678.09375</c:v>
                </c:pt>
                <c:pt idx="1930" c:formatCode="m/d;@">
                  <c:v>45678.1041666667</c:v>
                </c:pt>
                <c:pt idx="1931" c:formatCode="m/d;@">
                  <c:v>45678.1145833333</c:v>
                </c:pt>
                <c:pt idx="1932" c:formatCode="m/d;@">
                  <c:v>45678.125</c:v>
                </c:pt>
                <c:pt idx="1933" c:formatCode="m/d;@">
                  <c:v>45678.1354166667</c:v>
                </c:pt>
                <c:pt idx="1934" c:formatCode="m/d;@">
                  <c:v>45678.1458333333</c:v>
                </c:pt>
                <c:pt idx="1935" c:formatCode="m/d;@">
                  <c:v>45678.15625</c:v>
                </c:pt>
                <c:pt idx="1936" c:formatCode="m/d;@">
                  <c:v>45678.1666666667</c:v>
                </c:pt>
                <c:pt idx="1937" c:formatCode="m/d;@">
                  <c:v>45678.1770833333</c:v>
                </c:pt>
                <c:pt idx="1938" c:formatCode="m/d;@">
                  <c:v>45678.1875</c:v>
                </c:pt>
                <c:pt idx="1939" c:formatCode="m/d;@">
                  <c:v>45678.1979166667</c:v>
                </c:pt>
                <c:pt idx="1940" c:formatCode="m/d;@">
                  <c:v>45678.2083333333</c:v>
                </c:pt>
                <c:pt idx="1941" c:formatCode="m/d;@">
                  <c:v>45678.21875</c:v>
                </c:pt>
                <c:pt idx="1942" c:formatCode="m/d;@">
                  <c:v>45678.2291666667</c:v>
                </c:pt>
                <c:pt idx="1943" c:formatCode="m/d;@">
                  <c:v>45678.2395833333</c:v>
                </c:pt>
                <c:pt idx="1944" c:formatCode="m/d;@">
                  <c:v>45678.25</c:v>
                </c:pt>
                <c:pt idx="1945" c:formatCode="m/d;@">
                  <c:v>45678.2604166667</c:v>
                </c:pt>
                <c:pt idx="1946" c:formatCode="m/d;@">
                  <c:v>45678.2708333333</c:v>
                </c:pt>
                <c:pt idx="1947" c:formatCode="m/d;@">
                  <c:v>45678.28125</c:v>
                </c:pt>
                <c:pt idx="1948" c:formatCode="m/d;@">
                  <c:v>45678.2916666667</c:v>
                </c:pt>
                <c:pt idx="1949" c:formatCode="m/d;@">
                  <c:v>45678.3020833333</c:v>
                </c:pt>
                <c:pt idx="1950" c:formatCode="m/d;@">
                  <c:v>45678.3125</c:v>
                </c:pt>
                <c:pt idx="1951" c:formatCode="m/d;@">
                  <c:v>45678.3229166667</c:v>
                </c:pt>
                <c:pt idx="1952" c:formatCode="m/d;@">
                  <c:v>45678.3333333333</c:v>
                </c:pt>
                <c:pt idx="1953" c:formatCode="m/d;@">
                  <c:v>45678.34375</c:v>
                </c:pt>
                <c:pt idx="1954" c:formatCode="m/d;@">
                  <c:v>45678.3541666667</c:v>
                </c:pt>
                <c:pt idx="1955" c:formatCode="m/d;@">
                  <c:v>45678.3645833333</c:v>
                </c:pt>
                <c:pt idx="1956" c:formatCode="m/d;@">
                  <c:v>45678.375</c:v>
                </c:pt>
                <c:pt idx="1957" c:formatCode="m/d;@">
                  <c:v>45678.3854166667</c:v>
                </c:pt>
                <c:pt idx="1958" c:formatCode="m/d;@">
                  <c:v>45678.3958333333</c:v>
                </c:pt>
                <c:pt idx="1959" c:formatCode="m/d;@">
                  <c:v>45678.40625</c:v>
                </c:pt>
                <c:pt idx="1960" c:formatCode="m/d;@">
                  <c:v>45678.4166666667</c:v>
                </c:pt>
                <c:pt idx="1961" c:formatCode="m/d;@">
                  <c:v>45678.4270833333</c:v>
                </c:pt>
                <c:pt idx="1962" c:formatCode="m/d;@">
                  <c:v>45678.4375</c:v>
                </c:pt>
                <c:pt idx="1963" c:formatCode="m/d;@">
                  <c:v>45678.4479166667</c:v>
                </c:pt>
                <c:pt idx="1964" c:formatCode="m/d;@">
                  <c:v>45678.4583333333</c:v>
                </c:pt>
                <c:pt idx="1965" c:formatCode="m/d;@">
                  <c:v>45678.46875</c:v>
                </c:pt>
                <c:pt idx="1966" c:formatCode="m/d;@">
                  <c:v>45678.4791666667</c:v>
                </c:pt>
                <c:pt idx="1967" c:formatCode="m/d;@">
                  <c:v>45678.4895833333</c:v>
                </c:pt>
                <c:pt idx="1968" c:formatCode="m/d;@">
                  <c:v>45678.5</c:v>
                </c:pt>
                <c:pt idx="1969" c:formatCode="m/d;@">
                  <c:v>45678.5104166667</c:v>
                </c:pt>
                <c:pt idx="1970" c:formatCode="m/d;@">
                  <c:v>45678.5208333333</c:v>
                </c:pt>
                <c:pt idx="1971" c:formatCode="m/d;@">
                  <c:v>45678.53125</c:v>
                </c:pt>
                <c:pt idx="1972" c:formatCode="m/d;@">
                  <c:v>45678.5416666667</c:v>
                </c:pt>
                <c:pt idx="1973" c:formatCode="m/d;@">
                  <c:v>45678.5520833333</c:v>
                </c:pt>
                <c:pt idx="1974" c:formatCode="m/d;@">
                  <c:v>45678.5625</c:v>
                </c:pt>
                <c:pt idx="1975" c:formatCode="m/d;@">
                  <c:v>45678.5729166667</c:v>
                </c:pt>
                <c:pt idx="1976" c:formatCode="m/d;@">
                  <c:v>45678.5833333333</c:v>
                </c:pt>
                <c:pt idx="1977" c:formatCode="m/d;@">
                  <c:v>45678.59375</c:v>
                </c:pt>
                <c:pt idx="1978" c:formatCode="m/d;@">
                  <c:v>45678.6041666667</c:v>
                </c:pt>
                <c:pt idx="1979" c:formatCode="m/d;@">
                  <c:v>45678.6145833333</c:v>
                </c:pt>
                <c:pt idx="1980" c:formatCode="m/d;@">
                  <c:v>45678.625</c:v>
                </c:pt>
                <c:pt idx="1981" c:formatCode="m/d;@">
                  <c:v>45678.6354166667</c:v>
                </c:pt>
                <c:pt idx="1982" c:formatCode="m/d;@">
                  <c:v>45678.6458333333</c:v>
                </c:pt>
                <c:pt idx="1983" c:formatCode="m/d;@">
                  <c:v>45678.65625</c:v>
                </c:pt>
                <c:pt idx="1984" c:formatCode="m/d;@">
                  <c:v>45678.6666666667</c:v>
                </c:pt>
                <c:pt idx="1985" c:formatCode="m/d;@">
                  <c:v>45678.6770833333</c:v>
                </c:pt>
                <c:pt idx="1986" c:formatCode="m/d;@">
                  <c:v>45678.6875</c:v>
                </c:pt>
                <c:pt idx="1987" c:formatCode="m/d;@">
                  <c:v>45678.6979166667</c:v>
                </c:pt>
                <c:pt idx="1988" c:formatCode="m/d;@">
                  <c:v>45678.7083333333</c:v>
                </c:pt>
                <c:pt idx="1989" c:formatCode="m/d;@">
                  <c:v>45678.71875</c:v>
                </c:pt>
                <c:pt idx="1990" c:formatCode="m/d;@">
                  <c:v>45678.7291666667</c:v>
                </c:pt>
                <c:pt idx="1991" c:formatCode="m/d;@">
                  <c:v>45678.7395833333</c:v>
                </c:pt>
                <c:pt idx="1992" c:formatCode="m/d;@">
                  <c:v>45678.75</c:v>
                </c:pt>
                <c:pt idx="1993" c:formatCode="m/d;@">
                  <c:v>45678.7604166667</c:v>
                </c:pt>
                <c:pt idx="1994" c:formatCode="m/d;@">
                  <c:v>45678.7708333333</c:v>
                </c:pt>
                <c:pt idx="1995" c:formatCode="m/d;@">
                  <c:v>45678.78125</c:v>
                </c:pt>
                <c:pt idx="1996" c:formatCode="m/d;@">
                  <c:v>45678.7916666667</c:v>
                </c:pt>
                <c:pt idx="1997" c:formatCode="m/d;@">
                  <c:v>45678.8020833333</c:v>
                </c:pt>
                <c:pt idx="1998" c:formatCode="m/d;@">
                  <c:v>45678.8125</c:v>
                </c:pt>
                <c:pt idx="1999" c:formatCode="m/d;@">
                  <c:v>45678.8229166667</c:v>
                </c:pt>
                <c:pt idx="2000" c:formatCode="m/d;@">
                  <c:v>45678.8333333333</c:v>
                </c:pt>
                <c:pt idx="2001" c:formatCode="m/d;@">
                  <c:v>45678.84375</c:v>
                </c:pt>
                <c:pt idx="2002" c:formatCode="m/d;@">
                  <c:v>45678.8541666667</c:v>
                </c:pt>
                <c:pt idx="2003" c:formatCode="m/d;@">
                  <c:v>45678.8645833333</c:v>
                </c:pt>
                <c:pt idx="2004" c:formatCode="m/d;@">
                  <c:v>45678.875</c:v>
                </c:pt>
                <c:pt idx="2005" c:formatCode="m/d;@">
                  <c:v>45678.8854166667</c:v>
                </c:pt>
                <c:pt idx="2006" c:formatCode="m/d;@">
                  <c:v>45678.8958333333</c:v>
                </c:pt>
                <c:pt idx="2007" c:formatCode="m/d;@">
                  <c:v>45678.90625</c:v>
                </c:pt>
                <c:pt idx="2008" c:formatCode="m/d;@">
                  <c:v>45678.9166666667</c:v>
                </c:pt>
                <c:pt idx="2009" c:formatCode="m/d;@">
                  <c:v>45678.9270833333</c:v>
                </c:pt>
                <c:pt idx="2010" c:formatCode="m/d;@">
                  <c:v>45678.9375</c:v>
                </c:pt>
                <c:pt idx="2011" c:formatCode="m/d;@">
                  <c:v>45678.9479166667</c:v>
                </c:pt>
                <c:pt idx="2012" c:formatCode="m/d;@">
                  <c:v>45678.9583333333</c:v>
                </c:pt>
                <c:pt idx="2013" c:formatCode="m/d;@">
                  <c:v>45678.96875</c:v>
                </c:pt>
                <c:pt idx="2014" c:formatCode="m/d;@">
                  <c:v>45678.9791666667</c:v>
                </c:pt>
                <c:pt idx="2015" c:formatCode="m/d;@">
                  <c:v>45678.9895833333</c:v>
                </c:pt>
                <c:pt idx="2016" c:formatCode="m/d;@">
                  <c:v>45679</c:v>
                </c:pt>
                <c:pt idx="2017" c:formatCode="m/d;@">
                  <c:v>45679.0104166667</c:v>
                </c:pt>
                <c:pt idx="2018" c:formatCode="m/d;@">
                  <c:v>45679.0208333333</c:v>
                </c:pt>
                <c:pt idx="2019" c:formatCode="m/d;@">
                  <c:v>45679.03125</c:v>
                </c:pt>
                <c:pt idx="2020" c:formatCode="m/d;@">
                  <c:v>45679.0416666667</c:v>
                </c:pt>
                <c:pt idx="2021" c:formatCode="m/d;@">
                  <c:v>45679.0520833333</c:v>
                </c:pt>
                <c:pt idx="2022" c:formatCode="m/d;@">
                  <c:v>45679.0625</c:v>
                </c:pt>
                <c:pt idx="2023" c:formatCode="m/d;@">
                  <c:v>45679.0729166667</c:v>
                </c:pt>
                <c:pt idx="2024" c:formatCode="m/d;@">
                  <c:v>45679.0833333333</c:v>
                </c:pt>
                <c:pt idx="2025" c:formatCode="m/d;@">
                  <c:v>45679.09375</c:v>
                </c:pt>
                <c:pt idx="2026" c:formatCode="m/d;@">
                  <c:v>45679.1041666667</c:v>
                </c:pt>
                <c:pt idx="2027" c:formatCode="m/d;@">
                  <c:v>45679.1145833333</c:v>
                </c:pt>
                <c:pt idx="2028" c:formatCode="m/d;@">
                  <c:v>45679.125</c:v>
                </c:pt>
                <c:pt idx="2029" c:formatCode="m/d;@">
                  <c:v>45679.1354166667</c:v>
                </c:pt>
                <c:pt idx="2030" c:formatCode="m/d;@">
                  <c:v>45679.1458333333</c:v>
                </c:pt>
                <c:pt idx="2031" c:formatCode="m/d;@">
                  <c:v>45679.15625</c:v>
                </c:pt>
                <c:pt idx="2032" c:formatCode="m/d;@">
                  <c:v>45679.1666666667</c:v>
                </c:pt>
                <c:pt idx="2033" c:formatCode="m/d;@">
                  <c:v>45679.1770833333</c:v>
                </c:pt>
                <c:pt idx="2034" c:formatCode="m/d;@">
                  <c:v>45679.1875</c:v>
                </c:pt>
                <c:pt idx="2035" c:formatCode="m/d;@">
                  <c:v>45679.1979166667</c:v>
                </c:pt>
                <c:pt idx="2036" c:formatCode="m/d;@">
                  <c:v>45679.2083333333</c:v>
                </c:pt>
                <c:pt idx="2037" c:formatCode="m/d;@">
                  <c:v>45679.21875</c:v>
                </c:pt>
                <c:pt idx="2038" c:formatCode="m/d;@">
                  <c:v>45679.2291666667</c:v>
                </c:pt>
                <c:pt idx="2039" c:formatCode="m/d;@">
                  <c:v>45679.2395833333</c:v>
                </c:pt>
                <c:pt idx="2040" c:formatCode="m/d;@">
                  <c:v>45679.25</c:v>
                </c:pt>
                <c:pt idx="2041" c:formatCode="m/d;@">
                  <c:v>45679.2604166667</c:v>
                </c:pt>
                <c:pt idx="2042" c:formatCode="m/d;@">
                  <c:v>45679.2708333333</c:v>
                </c:pt>
                <c:pt idx="2043" c:formatCode="m/d;@">
                  <c:v>45679.28125</c:v>
                </c:pt>
                <c:pt idx="2044" c:formatCode="m/d;@">
                  <c:v>45679.2916666667</c:v>
                </c:pt>
                <c:pt idx="2045" c:formatCode="m/d;@">
                  <c:v>45679.3020833333</c:v>
                </c:pt>
                <c:pt idx="2046" c:formatCode="m/d;@">
                  <c:v>45679.3125</c:v>
                </c:pt>
                <c:pt idx="2047" c:formatCode="m/d;@">
                  <c:v>45679.3229166667</c:v>
                </c:pt>
                <c:pt idx="2048" c:formatCode="m/d;@">
                  <c:v>45679.3333333333</c:v>
                </c:pt>
                <c:pt idx="2049" c:formatCode="m/d;@">
                  <c:v>45679.34375</c:v>
                </c:pt>
                <c:pt idx="2050" c:formatCode="m/d;@">
                  <c:v>45679.3541666667</c:v>
                </c:pt>
                <c:pt idx="2051" c:formatCode="m/d;@">
                  <c:v>45679.3645833333</c:v>
                </c:pt>
                <c:pt idx="2052" c:formatCode="m/d;@">
                  <c:v>45679.375</c:v>
                </c:pt>
                <c:pt idx="2053" c:formatCode="m/d;@">
                  <c:v>45679.3854166667</c:v>
                </c:pt>
                <c:pt idx="2054" c:formatCode="m/d;@">
                  <c:v>45679.3958333333</c:v>
                </c:pt>
                <c:pt idx="2055" c:formatCode="m/d;@">
                  <c:v>45679.40625</c:v>
                </c:pt>
                <c:pt idx="2056" c:formatCode="m/d;@">
                  <c:v>45679.4166666667</c:v>
                </c:pt>
                <c:pt idx="2057" c:formatCode="m/d;@">
                  <c:v>45679.4270833333</c:v>
                </c:pt>
                <c:pt idx="2058" c:formatCode="m/d;@">
                  <c:v>45679.4375</c:v>
                </c:pt>
                <c:pt idx="2059" c:formatCode="m/d;@">
                  <c:v>45679.4479166667</c:v>
                </c:pt>
                <c:pt idx="2060" c:formatCode="m/d;@">
                  <c:v>45679.4583333333</c:v>
                </c:pt>
                <c:pt idx="2061" c:formatCode="m/d;@">
                  <c:v>45679.46875</c:v>
                </c:pt>
                <c:pt idx="2062" c:formatCode="m/d;@">
                  <c:v>45679.4791666667</c:v>
                </c:pt>
                <c:pt idx="2063" c:formatCode="m/d;@">
                  <c:v>45679.4895833333</c:v>
                </c:pt>
                <c:pt idx="2064" c:formatCode="m/d;@">
                  <c:v>45679.5</c:v>
                </c:pt>
                <c:pt idx="2065" c:formatCode="m/d;@">
                  <c:v>45679.5104166667</c:v>
                </c:pt>
                <c:pt idx="2066" c:formatCode="m/d;@">
                  <c:v>45679.5208333333</c:v>
                </c:pt>
                <c:pt idx="2067" c:formatCode="m/d;@">
                  <c:v>45679.53125</c:v>
                </c:pt>
                <c:pt idx="2068" c:formatCode="m/d;@">
                  <c:v>45679.5416666667</c:v>
                </c:pt>
                <c:pt idx="2069" c:formatCode="m/d;@">
                  <c:v>45679.5520833333</c:v>
                </c:pt>
                <c:pt idx="2070" c:formatCode="m/d;@">
                  <c:v>45679.5625</c:v>
                </c:pt>
                <c:pt idx="2071" c:formatCode="m/d;@">
                  <c:v>45679.5729166667</c:v>
                </c:pt>
                <c:pt idx="2072" c:formatCode="m/d;@">
                  <c:v>45679.5833333333</c:v>
                </c:pt>
                <c:pt idx="2073" c:formatCode="m/d;@">
                  <c:v>45679.59375</c:v>
                </c:pt>
                <c:pt idx="2074" c:formatCode="m/d;@">
                  <c:v>45679.6041666667</c:v>
                </c:pt>
                <c:pt idx="2075" c:formatCode="m/d;@">
                  <c:v>45679.6145833333</c:v>
                </c:pt>
                <c:pt idx="2076" c:formatCode="m/d;@">
                  <c:v>45679.625</c:v>
                </c:pt>
                <c:pt idx="2077" c:formatCode="m/d;@">
                  <c:v>45679.6354166667</c:v>
                </c:pt>
                <c:pt idx="2078" c:formatCode="m/d;@">
                  <c:v>45679.6458333333</c:v>
                </c:pt>
                <c:pt idx="2079" c:formatCode="m/d;@">
                  <c:v>45679.65625</c:v>
                </c:pt>
                <c:pt idx="2080" c:formatCode="m/d;@">
                  <c:v>45679.6666666667</c:v>
                </c:pt>
                <c:pt idx="2081" c:formatCode="m/d;@">
                  <c:v>45679.6770833333</c:v>
                </c:pt>
                <c:pt idx="2082" c:formatCode="m/d;@">
                  <c:v>45679.6875</c:v>
                </c:pt>
                <c:pt idx="2083" c:formatCode="m/d;@">
                  <c:v>45679.6979166667</c:v>
                </c:pt>
                <c:pt idx="2084" c:formatCode="m/d;@">
                  <c:v>45679.7083333333</c:v>
                </c:pt>
                <c:pt idx="2085" c:formatCode="m/d;@">
                  <c:v>45679.71875</c:v>
                </c:pt>
                <c:pt idx="2086" c:formatCode="m/d;@">
                  <c:v>45679.7291666667</c:v>
                </c:pt>
                <c:pt idx="2087" c:formatCode="m/d;@">
                  <c:v>45679.7395833333</c:v>
                </c:pt>
                <c:pt idx="2088" c:formatCode="m/d;@">
                  <c:v>45679.75</c:v>
                </c:pt>
                <c:pt idx="2089" c:formatCode="m/d;@">
                  <c:v>45679.7604166667</c:v>
                </c:pt>
                <c:pt idx="2090" c:formatCode="m/d;@">
                  <c:v>45679.7708333333</c:v>
                </c:pt>
                <c:pt idx="2091" c:formatCode="m/d;@">
                  <c:v>45679.78125</c:v>
                </c:pt>
                <c:pt idx="2092" c:formatCode="m/d;@">
                  <c:v>45679.7916666667</c:v>
                </c:pt>
                <c:pt idx="2093" c:formatCode="m/d;@">
                  <c:v>45679.8020833333</c:v>
                </c:pt>
                <c:pt idx="2094" c:formatCode="m/d;@">
                  <c:v>45679.8125</c:v>
                </c:pt>
                <c:pt idx="2095" c:formatCode="m/d;@">
                  <c:v>45679.8229166667</c:v>
                </c:pt>
                <c:pt idx="2096" c:formatCode="m/d;@">
                  <c:v>45679.8333333333</c:v>
                </c:pt>
                <c:pt idx="2097" c:formatCode="m/d;@">
                  <c:v>45679.84375</c:v>
                </c:pt>
                <c:pt idx="2098" c:formatCode="m/d;@">
                  <c:v>45679.8541666667</c:v>
                </c:pt>
                <c:pt idx="2099" c:formatCode="m/d;@">
                  <c:v>45679.8645833333</c:v>
                </c:pt>
                <c:pt idx="2100" c:formatCode="m/d;@">
                  <c:v>45679.875</c:v>
                </c:pt>
                <c:pt idx="2101" c:formatCode="m/d;@">
                  <c:v>45679.8854166667</c:v>
                </c:pt>
                <c:pt idx="2102" c:formatCode="m/d;@">
                  <c:v>45679.8958333333</c:v>
                </c:pt>
                <c:pt idx="2103" c:formatCode="m/d;@">
                  <c:v>45679.90625</c:v>
                </c:pt>
                <c:pt idx="2104" c:formatCode="m/d;@">
                  <c:v>45679.9166666667</c:v>
                </c:pt>
                <c:pt idx="2105" c:formatCode="m/d;@">
                  <c:v>45679.9270833333</c:v>
                </c:pt>
                <c:pt idx="2106" c:formatCode="m/d;@">
                  <c:v>45679.9375</c:v>
                </c:pt>
                <c:pt idx="2107" c:formatCode="m/d;@">
                  <c:v>45679.9479166667</c:v>
                </c:pt>
                <c:pt idx="2108" c:formatCode="m/d;@">
                  <c:v>45679.9583333333</c:v>
                </c:pt>
                <c:pt idx="2109" c:formatCode="m/d;@">
                  <c:v>45679.96875</c:v>
                </c:pt>
                <c:pt idx="2110" c:formatCode="m/d;@">
                  <c:v>45679.9791666667</c:v>
                </c:pt>
                <c:pt idx="2111" c:formatCode="m/d;@">
                  <c:v>45679.9895833333</c:v>
                </c:pt>
                <c:pt idx="2112" c:formatCode="m/d;@">
                  <c:v>45680</c:v>
                </c:pt>
                <c:pt idx="2113" c:formatCode="m/d;@">
                  <c:v>45680.0104166667</c:v>
                </c:pt>
                <c:pt idx="2114" c:formatCode="m/d;@">
                  <c:v>45680.0208333333</c:v>
                </c:pt>
                <c:pt idx="2115" c:formatCode="m/d;@">
                  <c:v>45680.03125</c:v>
                </c:pt>
                <c:pt idx="2116" c:formatCode="m/d;@">
                  <c:v>45680.0416666667</c:v>
                </c:pt>
                <c:pt idx="2117" c:formatCode="m/d;@">
                  <c:v>45680.0520833333</c:v>
                </c:pt>
                <c:pt idx="2118" c:formatCode="m/d;@">
                  <c:v>45680.0625</c:v>
                </c:pt>
                <c:pt idx="2119" c:formatCode="m/d;@">
                  <c:v>45680.0729166667</c:v>
                </c:pt>
                <c:pt idx="2120" c:formatCode="m/d;@">
                  <c:v>45680.0833333333</c:v>
                </c:pt>
                <c:pt idx="2121" c:formatCode="m/d;@">
                  <c:v>45680.09375</c:v>
                </c:pt>
                <c:pt idx="2122" c:formatCode="m/d;@">
                  <c:v>45680.1041666667</c:v>
                </c:pt>
                <c:pt idx="2123" c:formatCode="m/d;@">
                  <c:v>45680.1145833333</c:v>
                </c:pt>
                <c:pt idx="2124" c:formatCode="m/d;@">
                  <c:v>45680.125</c:v>
                </c:pt>
                <c:pt idx="2125" c:formatCode="m/d;@">
                  <c:v>45680.1354166667</c:v>
                </c:pt>
                <c:pt idx="2126" c:formatCode="m/d;@">
                  <c:v>45680.1458333333</c:v>
                </c:pt>
                <c:pt idx="2127" c:formatCode="m/d;@">
                  <c:v>45680.15625</c:v>
                </c:pt>
                <c:pt idx="2128" c:formatCode="m/d;@">
                  <c:v>45680.1666666667</c:v>
                </c:pt>
                <c:pt idx="2129" c:formatCode="m/d;@">
                  <c:v>45680.1770833333</c:v>
                </c:pt>
                <c:pt idx="2130" c:formatCode="m/d;@">
                  <c:v>45680.1875</c:v>
                </c:pt>
                <c:pt idx="2131" c:formatCode="m/d;@">
                  <c:v>45680.1979166667</c:v>
                </c:pt>
                <c:pt idx="2132" c:formatCode="m/d;@">
                  <c:v>45680.2083333333</c:v>
                </c:pt>
                <c:pt idx="2133" c:formatCode="m/d;@">
                  <c:v>45680.21875</c:v>
                </c:pt>
                <c:pt idx="2134" c:formatCode="m/d;@">
                  <c:v>45680.2291666667</c:v>
                </c:pt>
                <c:pt idx="2135" c:formatCode="m/d;@">
                  <c:v>45680.2395833333</c:v>
                </c:pt>
                <c:pt idx="2136" c:formatCode="m/d;@">
                  <c:v>45680.25</c:v>
                </c:pt>
                <c:pt idx="2137" c:formatCode="m/d;@">
                  <c:v>45680.2604166667</c:v>
                </c:pt>
                <c:pt idx="2138" c:formatCode="m/d;@">
                  <c:v>45680.2708333333</c:v>
                </c:pt>
                <c:pt idx="2139" c:formatCode="m/d;@">
                  <c:v>45680.28125</c:v>
                </c:pt>
                <c:pt idx="2140" c:formatCode="m/d;@">
                  <c:v>45680.2916666667</c:v>
                </c:pt>
                <c:pt idx="2141" c:formatCode="m/d;@">
                  <c:v>45680.3020833333</c:v>
                </c:pt>
                <c:pt idx="2142" c:formatCode="m/d;@">
                  <c:v>45680.3125</c:v>
                </c:pt>
                <c:pt idx="2143" c:formatCode="m/d;@">
                  <c:v>45680.3229166667</c:v>
                </c:pt>
                <c:pt idx="2144" c:formatCode="m/d;@">
                  <c:v>45680.3333333333</c:v>
                </c:pt>
                <c:pt idx="2145" c:formatCode="m/d;@">
                  <c:v>45680.34375</c:v>
                </c:pt>
                <c:pt idx="2146" c:formatCode="m/d;@">
                  <c:v>45680.3541666667</c:v>
                </c:pt>
                <c:pt idx="2147" c:formatCode="m/d;@">
                  <c:v>45680.3645833333</c:v>
                </c:pt>
                <c:pt idx="2148" c:formatCode="m/d;@">
                  <c:v>45680.375</c:v>
                </c:pt>
                <c:pt idx="2149" c:formatCode="m/d;@">
                  <c:v>45680.3854166667</c:v>
                </c:pt>
                <c:pt idx="2150" c:formatCode="m/d;@">
                  <c:v>45680.3958333333</c:v>
                </c:pt>
                <c:pt idx="2151" c:formatCode="m/d;@">
                  <c:v>45680.40625</c:v>
                </c:pt>
                <c:pt idx="2152" c:formatCode="m/d;@">
                  <c:v>45680.4166666667</c:v>
                </c:pt>
                <c:pt idx="2153" c:formatCode="m/d;@">
                  <c:v>45680.4270833333</c:v>
                </c:pt>
                <c:pt idx="2154" c:formatCode="m/d;@">
                  <c:v>45680.4375</c:v>
                </c:pt>
                <c:pt idx="2155" c:formatCode="m/d;@">
                  <c:v>45680.4479166667</c:v>
                </c:pt>
                <c:pt idx="2156" c:formatCode="m/d;@">
                  <c:v>45680.4583333333</c:v>
                </c:pt>
                <c:pt idx="2157" c:formatCode="m/d;@">
                  <c:v>45680.46875</c:v>
                </c:pt>
                <c:pt idx="2158" c:formatCode="m/d;@">
                  <c:v>45680.4791666667</c:v>
                </c:pt>
                <c:pt idx="2159" c:formatCode="m/d;@">
                  <c:v>45680.4895833333</c:v>
                </c:pt>
                <c:pt idx="2160" c:formatCode="m/d;@">
                  <c:v>45680.5</c:v>
                </c:pt>
                <c:pt idx="2161" c:formatCode="m/d;@">
                  <c:v>45680.5104166667</c:v>
                </c:pt>
                <c:pt idx="2162" c:formatCode="m/d;@">
                  <c:v>45680.5208333333</c:v>
                </c:pt>
                <c:pt idx="2163" c:formatCode="m/d;@">
                  <c:v>45680.53125</c:v>
                </c:pt>
                <c:pt idx="2164" c:formatCode="m/d;@">
                  <c:v>45680.5416666667</c:v>
                </c:pt>
                <c:pt idx="2165" c:formatCode="m/d;@">
                  <c:v>45680.5520833333</c:v>
                </c:pt>
                <c:pt idx="2166" c:formatCode="m/d;@">
                  <c:v>45680.5625</c:v>
                </c:pt>
                <c:pt idx="2167" c:formatCode="m/d;@">
                  <c:v>45680.5729166667</c:v>
                </c:pt>
                <c:pt idx="2168" c:formatCode="m/d;@">
                  <c:v>45680.5833333333</c:v>
                </c:pt>
                <c:pt idx="2169" c:formatCode="m/d;@">
                  <c:v>45680.59375</c:v>
                </c:pt>
                <c:pt idx="2170" c:formatCode="m/d;@">
                  <c:v>45680.6041666667</c:v>
                </c:pt>
                <c:pt idx="2171" c:formatCode="m/d;@">
                  <c:v>45680.6145833333</c:v>
                </c:pt>
                <c:pt idx="2172" c:formatCode="m/d;@">
                  <c:v>45680.625</c:v>
                </c:pt>
                <c:pt idx="2173" c:formatCode="m/d;@">
                  <c:v>45680.6354166667</c:v>
                </c:pt>
                <c:pt idx="2174" c:formatCode="m/d;@">
                  <c:v>45680.6458333333</c:v>
                </c:pt>
                <c:pt idx="2175" c:formatCode="m/d;@">
                  <c:v>45680.65625</c:v>
                </c:pt>
                <c:pt idx="2176" c:formatCode="m/d;@">
                  <c:v>45680.6666666667</c:v>
                </c:pt>
                <c:pt idx="2177" c:formatCode="m/d;@">
                  <c:v>45680.6770833333</c:v>
                </c:pt>
                <c:pt idx="2178" c:formatCode="m/d;@">
                  <c:v>45680.6875</c:v>
                </c:pt>
                <c:pt idx="2179" c:formatCode="m/d;@">
                  <c:v>45680.6979166667</c:v>
                </c:pt>
                <c:pt idx="2180" c:formatCode="m/d;@">
                  <c:v>45680.7083333333</c:v>
                </c:pt>
                <c:pt idx="2181" c:formatCode="m/d;@">
                  <c:v>45680.71875</c:v>
                </c:pt>
                <c:pt idx="2182" c:formatCode="m/d;@">
                  <c:v>45680.7291666667</c:v>
                </c:pt>
                <c:pt idx="2183" c:formatCode="m/d;@">
                  <c:v>45680.7395833333</c:v>
                </c:pt>
                <c:pt idx="2184" c:formatCode="m/d;@">
                  <c:v>45680.75</c:v>
                </c:pt>
                <c:pt idx="2185" c:formatCode="m/d;@">
                  <c:v>45680.7604166667</c:v>
                </c:pt>
                <c:pt idx="2186" c:formatCode="m/d;@">
                  <c:v>45680.7708333333</c:v>
                </c:pt>
                <c:pt idx="2187" c:formatCode="m/d;@">
                  <c:v>45680.78125</c:v>
                </c:pt>
                <c:pt idx="2188" c:formatCode="m/d;@">
                  <c:v>45680.7916666667</c:v>
                </c:pt>
                <c:pt idx="2189" c:formatCode="m/d;@">
                  <c:v>45680.8020833333</c:v>
                </c:pt>
                <c:pt idx="2190" c:formatCode="m/d;@">
                  <c:v>45680.8125</c:v>
                </c:pt>
                <c:pt idx="2191" c:formatCode="m/d;@">
                  <c:v>45680.8229166667</c:v>
                </c:pt>
                <c:pt idx="2192" c:formatCode="m/d;@">
                  <c:v>45680.8333333333</c:v>
                </c:pt>
                <c:pt idx="2193" c:formatCode="m/d;@">
                  <c:v>45680.84375</c:v>
                </c:pt>
                <c:pt idx="2194" c:formatCode="m/d;@">
                  <c:v>45680.8541666667</c:v>
                </c:pt>
                <c:pt idx="2195" c:formatCode="m/d;@">
                  <c:v>45680.8645833333</c:v>
                </c:pt>
                <c:pt idx="2196" c:formatCode="m/d;@">
                  <c:v>45680.875</c:v>
                </c:pt>
                <c:pt idx="2197" c:formatCode="m/d;@">
                  <c:v>45680.8854166667</c:v>
                </c:pt>
                <c:pt idx="2198" c:formatCode="m/d;@">
                  <c:v>45680.8958333333</c:v>
                </c:pt>
                <c:pt idx="2199" c:formatCode="m/d;@">
                  <c:v>45680.90625</c:v>
                </c:pt>
                <c:pt idx="2200" c:formatCode="m/d;@">
                  <c:v>45680.9166666667</c:v>
                </c:pt>
                <c:pt idx="2201" c:formatCode="m/d;@">
                  <c:v>45680.9270833333</c:v>
                </c:pt>
                <c:pt idx="2202" c:formatCode="m/d;@">
                  <c:v>45680.9375</c:v>
                </c:pt>
                <c:pt idx="2203" c:formatCode="m/d;@">
                  <c:v>45680.9479166667</c:v>
                </c:pt>
                <c:pt idx="2204" c:formatCode="m/d;@">
                  <c:v>45680.9583333333</c:v>
                </c:pt>
                <c:pt idx="2205" c:formatCode="m/d;@">
                  <c:v>45680.96875</c:v>
                </c:pt>
                <c:pt idx="2206" c:formatCode="m/d;@">
                  <c:v>45680.9791666667</c:v>
                </c:pt>
                <c:pt idx="2207" c:formatCode="m/d;@">
                  <c:v>45680.9895833333</c:v>
                </c:pt>
                <c:pt idx="2208" c:formatCode="m/d;@">
                  <c:v>45681</c:v>
                </c:pt>
                <c:pt idx="2209" c:formatCode="m/d;@">
                  <c:v>45681.0104166667</c:v>
                </c:pt>
                <c:pt idx="2210" c:formatCode="m/d;@">
                  <c:v>45681.0208333333</c:v>
                </c:pt>
                <c:pt idx="2211" c:formatCode="m/d;@">
                  <c:v>45681.03125</c:v>
                </c:pt>
                <c:pt idx="2212" c:formatCode="m/d;@">
                  <c:v>45681.0416666667</c:v>
                </c:pt>
                <c:pt idx="2213" c:formatCode="m/d;@">
                  <c:v>45681.0520833333</c:v>
                </c:pt>
                <c:pt idx="2214" c:formatCode="m/d;@">
                  <c:v>45681.0625</c:v>
                </c:pt>
                <c:pt idx="2215" c:formatCode="m/d;@">
                  <c:v>45681.0729166667</c:v>
                </c:pt>
                <c:pt idx="2216" c:formatCode="m/d;@">
                  <c:v>45681.0833333333</c:v>
                </c:pt>
                <c:pt idx="2217" c:formatCode="m/d;@">
                  <c:v>45681.09375</c:v>
                </c:pt>
                <c:pt idx="2218" c:formatCode="m/d;@">
                  <c:v>45681.1041666667</c:v>
                </c:pt>
                <c:pt idx="2219" c:formatCode="m/d;@">
                  <c:v>45681.1145833333</c:v>
                </c:pt>
                <c:pt idx="2220" c:formatCode="m/d;@">
                  <c:v>45681.125</c:v>
                </c:pt>
                <c:pt idx="2221" c:formatCode="m/d;@">
                  <c:v>45681.1354166667</c:v>
                </c:pt>
                <c:pt idx="2222" c:formatCode="m/d;@">
                  <c:v>45681.1458333333</c:v>
                </c:pt>
                <c:pt idx="2223" c:formatCode="m/d;@">
                  <c:v>45681.15625</c:v>
                </c:pt>
                <c:pt idx="2224" c:formatCode="m/d;@">
                  <c:v>45681.1666666667</c:v>
                </c:pt>
                <c:pt idx="2225" c:formatCode="m/d;@">
                  <c:v>45681.1770833333</c:v>
                </c:pt>
                <c:pt idx="2226" c:formatCode="m/d;@">
                  <c:v>45681.1875</c:v>
                </c:pt>
                <c:pt idx="2227" c:formatCode="m/d;@">
                  <c:v>45681.1979166667</c:v>
                </c:pt>
                <c:pt idx="2228" c:formatCode="m/d;@">
                  <c:v>45681.2083333333</c:v>
                </c:pt>
                <c:pt idx="2229" c:formatCode="m/d;@">
                  <c:v>45681.21875</c:v>
                </c:pt>
                <c:pt idx="2230" c:formatCode="m/d;@">
                  <c:v>45681.2291666667</c:v>
                </c:pt>
                <c:pt idx="2231" c:formatCode="m/d;@">
                  <c:v>45681.2395833333</c:v>
                </c:pt>
                <c:pt idx="2232" c:formatCode="m/d;@">
                  <c:v>45681.25</c:v>
                </c:pt>
                <c:pt idx="2233" c:formatCode="m/d;@">
                  <c:v>45681.2604166667</c:v>
                </c:pt>
                <c:pt idx="2234" c:formatCode="m/d;@">
                  <c:v>45681.2708333333</c:v>
                </c:pt>
                <c:pt idx="2235" c:formatCode="m/d;@">
                  <c:v>45681.28125</c:v>
                </c:pt>
                <c:pt idx="2236" c:formatCode="m/d;@">
                  <c:v>45681.2916666667</c:v>
                </c:pt>
                <c:pt idx="2237" c:formatCode="m/d;@">
                  <c:v>45681.3020833333</c:v>
                </c:pt>
                <c:pt idx="2238" c:formatCode="m/d;@">
                  <c:v>45681.3125</c:v>
                </c:pt>
                <c:pt idx="2239" c:formatCode="m/d;@">
                  <c:v>45681.3229166667</c:v>
                </c:pt>
                <c:pt idx="2240" c:formatCode="m/d;@">
                  <c:v>45681.3333333333</c:v>
                </c:pt>
                <c:pt idx="2241" c:formatCode="m/d;@">
                  <c:v>45681.34375</c:v>
                </c:pt>
                <c:pt idx="2242" c:formatCode="m/d;@">
                  <c:v>45681.3541666667</c:v>
                </c:pt>
                <c:pt idx="2243" c:formatCode="m/d;@">
                  <c:v>45681.3645833333</c:v>
                </c:pt>
                <c:pt idx="2244" c:formatCode="m/d;@">
                  <c:v>45681.375</c:v>
                </c:pt>
                <c:pt idx="2245" c:formatCode="m/d;@">
                  <c:v>45681.3854166667</c:v>
                </c:pt>
                <c:pt idx="2246" c:formatCode="m/d;@">
                  <c:v>45681.3958333333</c:v>
                </c:pt>
                <c:pt idx="2247" c:formatCode="m/d;@">
                  <c:v>45681.40625</c:v>
                </c:pt>
                <c:pt idx="2248" c:formatCode="m/d;@">
                  <c:v>45681.4166666667</c:v>
                </c:pt>
                <c:pt idx="2249" c:formatCode="m/d;@">
                  <c:v>45681.4270833333</c:v>
                </c:pt>
                <c:pt idx="2250" c:formatCode="m/d;@">
                  <c:v>45681.4375</c:v>
                </c:pt>
                <c:pt idx="2251" c:formatCode="m/d;@">
                  <c:v>45681.4479166667</c:v>
                </c:pt>
                <c:pt idx="2252" c:formatCode="m/d;@">
                  <c:v>45681.4583333333</c:v>
                </c:pt>
                <c:pt idx="2253" c:formatCode="m/d;@">
                  <c:v>45681.46875</c:v>
                </c:pt>
                <c:pt idx="2254" c:formatCode="m/d;@">
                  <c:v>45681.4791666667</c:v>
                </c:pt>
                <c:pt idx="2255" c:formatCode="m/d;@">
                  <c:v>45681.4895833333</c:v>
                </c:pt>
                <c:pt idx="2256" c:formatCode="m/d;@">
                  <c:v>45681.5</c:v>
                </c:pt>
                <c:pt idx="2257" c:formatCode="m/d;@">
                  <c:v>45681.5104166667</c:v>
                </c:pt>
                <c:pt idx="2258" c:formatCode="m/d;@">
                  <c:v>45681.5208333333</c:v>
                </c:pt>
                <c:pt idx="2259" c:formatCode="m/d;@">
                  <c:v>45681.53125</c:v>
                </c:pt>
                <c:pt idx="2260" c:formatCode="m/d;@">
                  <c:v>45681.5416666667</c:v>
                </c:pt>
                <c:pt idx="2261" c:formatCode="m/d;@">
                  <c:v>45681.5520833333</c:v>
                </c:pt>
                <c:pt idx="2262" c:formatCode="m/d;@">
                  <c:v>45681.5625</c:v>
                </c:pt>
                <c:pt idx="2263" c:formatCode="m/d;@">
                  <c:v>45681.5729166667</c:v>
                </c:pt>
                <c:pt idx="2264" c:formatCode="m/d;@">
                  <c:v>45681.5833333333</c:v>
                </c:pt>
                <c:pt idx="2265" c:formatCode="m/d;@">
                  <c:v>45681.59375</c:v>
                </c:pt>
                <c:pt idx="2266" c:formatCode="m/d;@">
                  <c:v>45681.6041666667</c:v>
                </c:pt>
                <c:pt idx="2267" c:formatCode="m/d;@">
                  <c:v>45681.6145833333</c:v>
                </c:pt>
                <c:pt idx="2268" c:formatCode="m/d;@">
                  <c:v>45681.625</c:v>
                </c:pt>
                <c:pt idx="2269" c:formatCode="m/d;@">
                  <c:v>45681.6354166667</c:v>
                </c:pt>
                <c:pt idx="2270" c:formatCode="m/d;@">
                  <c:v>45681.6458333333</c:v>
                </c:pt>
                <c:pt idx="2271" c:formatCode="m/d;@">
                  <c:v>45681.65625</c:v>
                </c:pt>
                <c:pt idx="2272" c:formatCode="m/d;@">
                  <c:v>45681.6666666667</c:v>
                </c:pt>
                <c:pt idx="2273" c:formatCode="m/d;@">
                  <c:v>45681.6770833333</c:v>
                </c:pt>
                <c:pt idx="2274" c:formatCode="m/d;@">
                  <c:v>45681.6875</c:v>
                </c:pt>
                <c:pt idx="2275" c:formatCode="m/d;@">
                  <c:v>45681.6979166667</c:v>
                </c:pt>
                <c:pt idx="2276" c:formatCode="m/d;@">
                  <c:v>45681.7083333333</c:v>
                </c:pt>
                <c:pt idx="2277" c:formatCode="m/d;@">
                  <c:v>45681.71875</c:v>
                </c:pt>
                <c:pt idx="2278" c:formatCode="m/d;@">
                  <c:v>45681.7291666667</c:v>
                </c:pt>
                <c:pt idx="2279" c:formatCode="m/d;@">
                  <c:v>45681.7395833333</c:v>
                </c:pt>
                <c:pt idx="2280" c:formatCode="m/d;@">
                  <c:v>45681.75</c:v>
                </c:pt>
                <c:pt idx="2281" c:formatCode="m/d;@">
                  <c:v>45681.7604166667</c:v>
                </c:pt>
                <c:pt idx="2282" c:formatCode="m/d;@">
                  <c:v>45681.7708333333</c:v>
                </c:pt>
                <c:pt idx="2283" c:formatCode="m/d;@">
                  <c:v>45681.78125</c:v>
                </c:pt>
                <c:pt idx="2284" c:formatCode="m/d;@">
                  <c:v>45681.7916666667</c:v>
                </c:pt>
                <c:pt idx="2285" c:formatCode="m/d;@">
                  <c:v>45681.8020833333</c:v>
                </c:pt>
                <c:pt idx="2286" c:formatCode="m/d;@">
                  <c:v>45681.8125</c:v>
                </c:pt>
                <c:pt idx="2287" c:formatCode="m/d;@">
                  <c:v>45681.8229166667</c:v>
                </c:pt>
                <c:pt idx="2288" c:formatCode="m/d;@">
                  <c:v>45681.8333333333</c:v>
                </c:pt>
                <c:pt idx="2289" c:formatCode="m/d;@">
                  <c:v>45681.84375</c:v>
                </c:pt>
                <c:pt idx="2290" c:formatCode="m/d;@">
                  <c:v>45681.8541666667</c:v>
                </c:pt>
                <c:pt idx="2291" c:formatCode="m/d;@">
                  <c:v>45681.8645833333</c:v>
                </c:pt>
                <c:pt idx="2292" c:formatCode="m/d;@">
                  <c:v>45681.875</c:v>
                </c:pt>
                <c:pt idx="2293" c:formatCode="m/d;@">
                  <c:v>45681.8854166667</c:v>
                </c:pt>
                <c:pt idx="2294" c:formatCode="m/d;@">
                  <c:v>45681.8958333333</c:v>
                </c:pt>
                <c:pt idx="2295" c:formatCode="m/d;@">
                  <c:v>45681.90625</c:v>
                </c:pt>
                <c:pt idx="2296" c:formatCode="m/d;@">
                  <c:v>45681.9166666667</c:v>
                </c:pt>
                <c:pt idx="2297" c:formatCode="m/d;@">
                  <c:v>45681.9270833333</c:v>
                </c:pt>
                <c:pt idx="2298" c:formatCode="m/d;@">
                  <c:v>45681.9375</c:v>
                </c:pt>
                <c:pt idx="2299" c:formatCode="m/d;@">
                  <c:v>45681.9479166667</c:v>
                </c:pt>
                <c:pt idx="2300" c:formatCode="m/d;@">
                  <c:v>45681.9583333333</c:v>
                </c:pt>
                <c:pt idx="2301" c:formatCode="m/d;@">
                  <c:v>45681.96875</c:v>
                </c:pt>
                <c:pt idx="2302" c:formatCode="m/d;@">
                  <c:v>45681.9791666667</c:v>
                </c:pt>
                <c:pt idx="2303" c:formatCode="m/d;@">
                  <c:v>45681.9895833333</c:v>
                </c:pt>
                <c:pt idx="2304" c:formatCode="m/d;@">
                  <c:v>45682</c:v>
                </c:pt>
                <c:pt idx="2305" c:formatCode="m/d;@">
                  <c:v>45682.0104166667</c:v>
                </c:pt>
                <c:pt idx="2306" c:formatCode="m/d;@">
                  <c:v>45682.0208333333</c:v>
                </c:pt>
                <c:pt idx="2307" c:formatCode="m/d;@">
                  <c:v>45682.03125</c:v>
                </c:pt>
                <c:pt idx="2308" c:formatCode="m/d;@">
                  <c:v>45682.0416666667</c:v>
                </c:pt>
                <c:pt idx="2309" c:formatCode="m/d;@">
                  <c:v>45682.0520833333</c:v>
                </c:pt>
                <c:pt idx="2310" c:formatCode="m/d;@">
                  <c:v>45682.0625</c:v>
                </c:pt>
                <c:pt idx="2311" c:formatCode="m/d;@">
                  <c:v>45682.0729166667</c:v>
                </c:pt>
                <c:pt idx="2312" c:formatCode="m/d;@">
                  <c:v>45682.0833333333</c:v>
                </c:pt>
                <c:pt idx="2313" c:formatCode="m/d;@">
                  <c:v>45682.09375</c:v>
                </c:pt>
                <c:pt idx="2314" c:formatCode="m/d;@">
                  <c:v>45682.1041666667</c:v>
                </c:pt>
                <c:pt idx="2315" c:formatCode="m/d;@">
                  <c:v>45682.1145833333</c:v>
                </c:pt>
                <c:pt idx="2316" c:formatCode="m/d;@">
                  <c:v>45682.125</c:v>
                </c:pt>
                <c:pt idx="2317" c:formatCode="m/d;@">
                  <c:v>45682.1354166667</c:v>
                </c:pt>
                <c:pt idx="2318" c:formatCode="m/d;@">
                  <c:v>45682.1458333333</c:v>
                </c:pt>
                <c:pt idx="2319" c:formatCode="m/d;@">
                  <c:v>45682.15625</c:v>
                </c:pt>
                <c:pt idx="2320" c:formatCode="m/d;@">
                  <c:v>45682.1666666667</c:v>
                </c:pt>
                <c:pt idx="2321" c:formatCode="m/d;@">
                  <c:v>45682.1770833333</c:v>
                </c:pt>
                <c:pt idx="2322" c:formatCode="m/d;@">
                  <c:v>45682.1875</c:v>
                </c:pt>
                <c:pt idx="2323" c:formatCode="m/d;@">
                  <c:v>45682.1979166667</c:v>
                </c:pt>
                <c:pt idx="2324" c:formatCode="m/d;@">
                  <c:v>45682.2083333333</c:v>
                </c:pt>
                <c:pt idx="2325" c:formatCode="m/d;@">
                  <c:v>45682.21875</c:v>
                </c:pt>
                <c:pt idx="2326" c:formatCode="m/d;@">
                  <c:v>45682.2291666667</c:v>
                </c:pt>
                <c:pt idx="2327" c:formatCode="m/d;@">
                  <c:v>45682.2395833333</c:v>
                </c:pt>
                <c:pt idx="2328" c:formatCode="m/d;@">
                  <c:v>45682.25</c:v>
                </c:pt>
                <c:pt idx="2329" c:formatCode="m/d;@">
                  <c:v>45682.2604166667</c:v>
                </c:pt>
                <c:pt idx="2330" c:formatCode="m/d;@">
                  <c:v>45682.2708333333</c:v>
                </c:pt>
                <c:pt idx="2331" c:formatCode="m/d;@">
                  <c:v>45682.28125</c:v>
                </c:pt>
                <c:pt idx="2332" c:formatCode="m/d;@">
                  <c:v>45682.2916666667</c:v>
                </c:pt>
                <c:pt idx="2333" c:formatCode="m/d;@">
                  <c:v>45682.3020833333</c:v>
                </c:pt>
                <c:pt idx="2334" c:formatCode="m/d;@">
                  <c:v>45682.3125</c:v>
                </c:pt>
                <c:pt idx="2335" c:formatCode="m/d;@">
                  <c:v>45682.3229166667</c:v>
                </c:pt>
                <c:pt idx="2336" c:formatCode="m/d;@">
                  <c:v>45682.3333333333</c:v>
                </c:pt>
                <c:pt idx="2337" c:formatCode="m/d;@">
                  <c:v>45682.34375</c:v>
                </c:pt>
                <c:pt idx="2338" c:formatCode="m/d;@">
                  <c:v>45682.3541666667</c:v>
                </c:pt>
                <c:pt idx="2339" c:formatCode="m/d;@">
                  <c:v>45682.3645833333</c:v>
                </c:pt>
                <c:pt idx="2340" c:formatCode="m/d;@">
                  <c:v>45682.375</c:v>
                </c:pt>
                <c:pt idx="2341" c:formatCode="m/d;@">
                  <c:v>45682.3854166667</c:v>
                </c:pt>
                <c:pt idx="2342" c:formatCode="m/d;@">
                  <c:v>45682.3958333333</c:v>
                </c:pt>
                <c:pt idx="2343" c:formatCode="m/d;@">
                  <c:v>45682.40625</c:v>
                </c:pt>
                <c:pt idx="2344" c:formatCode="m/d;@">
                  <c:v>45682.4166666667</c:v>
                </c:pt>
                <c:pt idx="2345" c:formatCode="m/d;@">
                  <c:v>45682.4270833333</c:v>
                </c:pt>
                <c:pt idx="2346" c:formatCode="m/d;@">
                  <c:v>45682.4375</c:v>
                </c:pt>
                <c:pt idx="2347" c:formatCode="m/d;@">
                  <c:v>45682.4479166667</c:v>
                </c:pt>
                <c:pt idx="2348" c:formatCode="m/d;@">
                  <c:v>45682.4583333333</c:v>
                </c:pt>
                <c:pt idx="2349" c:formatCode="m/d;@">
                  <c:v>45682.46875</c:v>
                </c:pt>
                <c:pt idx="2350" c:formatCode="m/d;@">
                  <c:v>45682.4791666667</c:v>
                </c:pt>
                <c:pt idx="2351" c:formatCode="m/d;@">
                  <c:v>45682.4895833333</c:v>
                </c:pt>
                <c:pt idx="2352" c:formatCode="m/d;@">
                  <c:v>45682.5</c:v>
                </c:pt>
                <c:pt idx="2353" c:formatCode="m/d;@">
                  <c:v>45682.5104166667</c:v>
                </c:pt>
                <c:pt idx="2354" c:formatCode="m/d;@">
                  <c:v>45682.5208333333</c:v>
                </c:pt>
                <c:pt idx="2355" c:formatCode="m/d;@">
                  <c:v>45682.53125</c:v>
                </c:pt>
                <c:pt idx="2356" c:formatCode="m/d;@">
                  <c:v>45682.5416666667</c:v>
                </c:pt>
                <c:pt idx="2357" c:formatCode="m/d;@">
                  <c:v>45682.5520833333</c:v>
                </c:pt>
                <c:pt idx="2358" c:formatCode="m/d;@">
                  <c:v>45682.5625</c:v>
                </c:pt>
                <c:pt idx="2359" c:formatCode="m/d;@">
                  <c:v>45682.5729166667</c:v>
                </c:pt>
                <c:pt idx="2360" c:formatCode="m/d;@">
                  <c:v>45682.5833333333</c:v>
                </c:pt>
                <c:pt idx="2361" c:formatCode="m/d;@">
                  <c:v>45682.59375</c:v>
                </c:pt>
                <c:pt idx="2362" c:formatCode="m/d;@">
                  <c:v>45682.6041666667</c:v>
                </c:pt>
                <c:pt idx="2363" c:formatCode="m/d;@">
                  <c:v>45682.6145833333</c:v>
                </c:pt>
                <c:pt idx="2364" c:formatCode="m/d;@">
                  <c:v>45682.625</c:v>
                </c:pt>
                <c:pt idx="2365" c:formatCode="m/d;@">
                  <c:v>45682.6354166667</c:v>
                </c:pt>
                <c:pt idx="2366" c:formatCode="m/d;@">
                  <c:v>45682.6458333333</c:v>
                </c:pt>
                <c:pt idx="2367" c:formatCode="m/d;@">
                  <c:v>45682.65625</c:v>
                </c:pt>
                <c:pt idx="2368" c:formatCode="m/d;@">
                  <c:v>45682.6666666667</c:v>
                </c:pt>
                <c:pt idx="2369" c:formatCode="m/d;@">
                  <c:v>45682.6770833333</c:v>
                </c:pt>
                <c:pt idx="2370" c:formatCode="m/d;@">
                  <c:v>45682.6875</c:v>
                </c:pt>
                <c:pt idx="2371" c:formatCode="m/d;@">
                  <c:v>45682.6979166667</c:v>
                </c:pt>
                <c:pt idx="2372" c:formatCode="m/d;@">
                  <c:v>45682.7083333333</c:v>
                </c:pt>
                <c:pt idx="2373" c:formatCode="m/d;@">
                  <c:v>45682.71875</c:v>
                </c:pt>
                <c:pt idx="2374" c:formatCode="m/d;@">
                  <c:v>45682.7291666667</c:v>
                </c:pt>
                <c:pt idx="2375" c:formatCode="m/d;@">
                  <c:v>45682.7395833333</c:v>
                </c:pt>
                <c:pt idx="2376" c:formatCode="m/d;@">
                  <c:v>45682.75</c:v>
                </c:pt>
                <c:pt idx="2377" c:formatCode="m/d;@">
                  <c:v>45682.7604166667</c:v>
                </c:pt>
                <c:pt idx="2378" c:formatCode="m/d;@">
                  <c:v>45682.7708333333</c:v>
                </c:pt>
                <c:pt idx="2379" c:formatCode="m/d;@">
                  <c:v>45682.78125</c:v>
                </c:pt>
                <c:pt idx="2380" c:formatCode="m/d;@">
                  <c:v>45682.7916666667</c:v>
                </c:pt>
                <c:pt idx="2381" c:formatCode="m/d;@">
                  <c:v>45682.8020833333</c:v>
                </c:pt>
                <c:pt idx="2382" c:formatCode="m/d;@">
                  <c:v>45682.8125</c:v>
                </c:pt>
                <c:pt idx="2383" c:formatCode="m/d;@">
                  <c:v>45682.8229166667</c:v>
                </c:pt>
                <c:pt idx="2384" c:formatCode="m/d;@">
                  <c:v>45682.8333333333</c:v>
                </c:pt>
                <c:pt idx="2385" c:formatCode="m/d;@">
                  <c:v>45682.84375</c:v>
                </c:pt>
                <c:pt idx="2386" c:formatCode="m/d;@">
                  <c:v>45682.8541666667</c:v>
                </c:pt>
                <c:pt idx="2387" c:formatCode="m/d;@">
                  <c:v>45682.8645833333</c:v>
                </c:pt>
                <c:pt idx="2388" c:formatCode="m/d;@">
                  <c:v>45682.875</c:v>
                </c:pt>
                <c:pt idx="2389" c:formatCode="m/d;@">
                  <c:v>45682.8854166667</c:v>
                </c:pt>
                <c:pt idx="2390" c:formatCode="m/d;@">
                  <c:v>45682.8958333333</c:v>
                </c:pt>
                <c:pt idx="2391" c:formatCode="m/d;@">
                  <c:v>45682.90625</c:v>
                </c:pt>
                <c:pt idx="2392" c:formatCode="m/d;@">
                  <c:v>45682.9166666667</c:v>
                </c:pt>
                <c:pt idx="2393" c:formatCode="m/d;@">
                  <c:v>45682.9270833333</c:v>
                </c:pt>
                <c:pt idx="2394" c:formatCode="m/d;@">
                  <c:v>45682.9375</c:v>
                </c:pt>
                <c:pt idx="2395" c:formatCode="m/d;@">
                  <c:v>45682.9479166667</c:v>
                </c:pt>
                <c:pt idx="2396" c:formatCode="m/d;@">
                  <c:v>45682.9583333333</c:v>
                </c:pt>
                <c:pt idx="2397" c:formatCode="m/d;@">
                  <c:v>45682.96875</c:v>
                </c:pt>
                <c:pt idx="2398" c:formatCode="m/d;@">
                  <c:v>45682.9791666667</c:v>
                </c:pt>
                <c:pt idx="2399" c:formatCode="m/d;@">
                  <c:v>45682.9895833333</c:v>
                </c:pt>
                <c:pt idx="2400" c:formatCode="m/d;@">
                  <c:v>45683</c:v>
                </c:pt>
                <c:pt idx="2401" c:formatCode="m/d;@">
                  <c:v>45683.0104166667</c:v>
                </c:pt>
                <c:pt idx="2402" c:formatCode="m/d;@">
                  <c:v>45683.0208333333</c:v>
                </c:pt>
                <c:pt idx="2403" c:formatCode="m/d;@">
                  <c:v>45683.03125</c:v>
                </c:pt>
                <c:pt idx="2404" c:formatCode="m/d;@">
                  <c:v>45683.0416666667</c:v>
                </c:pt>
                <c:pt idx="2405" c:formatCode="m/d;@">
                  <c:v>45683.0520833333</c:v>
                </c:pt>
                <c:pt idx="2406" c:formatCode="m/d;@">
                  <c:v>45683.0625</c:v>
                </c:pt>
                <c:pt idx="2407" c:formatCode="m/d;@">
                  <c:v>45683.0729166667</c:v>
                </c:pt>
                <c:pt idx="2408" c:formatCode="m/d;@">
                  <c:v>45683.0833333333</c:v>
                </c:pt>
                <c:pt idx="2409" c:formatCode="m/d;@">
                  <c:v>45683.09375</c:v>
                </c:pt>
                <c:pt idx="2410" c:formatCode="m/d;@">
                  <c:v>45683.1041666667</c:v>
                </c:pt>
                <c:pt idx="2411" c:formatCode="m/d;@">
                  <c:v>45683.1145833333</c:v>
                </c:pt>
                <c:pt idx="2412" c:formatCode="m/d;@">
                  <c:v>45683.125</c:v>
                </c:pt>
                <c:pt idx="2413" c:formatCode="m/d;@">
                  <c:v>45683.1354166667</c:v>
                </c:pt>
                <c:pt idx="2414" c:formatCode="m/d;@">
                  <c:v>45683.1458333333</c:v>
                </c:pt>
                <c:pt idx="2415" c:formatCode="m/d;@">
                  <c:v>45683.15625</c:v>
                </c:pt>
                <c:pt idx="2416" c:formatCode="m/d;@">
                  <c:v>45683.1666666667</c:v>
                </c:pt>
                <c:pt idx="2417" c:formatCode="m/d;@">
                  <c:v>45683.1770833333</c:v>
                </c:pt>
                <c:pt idx="2418" c:formatCode="m/d;@">
                  <c:v>45683.1875</c:v>
                </c:pt>
                <c:pt idx="2419" c:formatCode="m/d;@">
                  <c:v>45683.1979166667</c:v>
                </c:pt>
                <c:pt idx="2420" c:formatCode="m/d;@">
                  <c:v>45683.2083333333</c:v>
                </c:pt>
                <c:pt idx="2421" c:formatCode="m/d;@">
                  <c:v>45683.21875</c:v>
                </c:pt>
                <c:pt idx="2422" c:formatCode="m/d;@">
                  <c:v>45683.2291666667</c:v>
                </c:pt>
                <c:pt idx="2423" c:formatCode="m/d;@">
                  <c:v>45683.2395833333</c:v>
                </c:pt>
                <c:pt idx="2424" c:formatCode="m/d;@">
                  <c:v>45683.25</c:v>
                </c:pt>
                <c:pt idx="2425" c:formatCode="m/d;@">
                  <c:v>45683.2604166667</c:v>
                </c:pt>
                <c:pt idx="2426" c:formatCode="m/d;@">
                  <c:v>45683.2708333333</c:v>
                </c:pt>
                <c:pt idx="2427" c:formatCode="m/d;@">
                  <c:v>45683.28125</c:v>
                </c:pt>
                <c:pt idx="2428" c:formatCode="m/d;@">
                  <c:v>45683.2916666667</c:v>
                </c:pt>
                <c:pt idx="2429" c:formatCode="m/d;@">
                  <c:v>45683.3020833333</c:v>
                </c:pt>
                <c:pt idx="2430" c:formatCode="m/d;@">
                  <c:v>45683.3125</c:v>
                </c:pt>
                <c:pt idx="2431" c:formatCode="m/d;@">
                  <c:v>45683.3229166667</c:v>
                </c:pt>
                <c:pt idx="2432" c:formatCode="m/d;@">
                  <c:v>45683.3333333333</c:v>
                </c:pt>
                <c:pt idx="2433" c:formatCode="m/d;@">
                  <c:v>45683.34375</c:v>
                </c:pt>
                <c:pt idx="2434" c:formatCode="m/d;@">
                  <c:v>45683.3541666667</c:v>
                </c:pt>
                <c:pt idx="2435" c:formatCode="m/d;@">
                  <c:v>45683.3645833333</c:v>
                </c:pt>
                <c:pt idx="2436" c:formatCode="m/d;@">
                  <c:v>45683.375</c:v>
                </c:pt>
                <c:pt idx="2437" c:formatCode="m/d;@">
                  <c:v>45683.3854166667</c:v>
                </c:pt>
                <c:pt idx="2438" c:formatCode="m/d;@">
                  <c:v>45683.3958333333</c:v>
                </c:pt>
                <c:pt idx="2439" c:formatCode="m/d;@">
                  <c:v>45683.40625</c:v>
                </c:pt>
                <c:pt idx="2440" c:formatCode="m/d;@">
                  <c:v>45683.4166666667</c:v>
                </c:pt>
                <c:pt idx="2441" c:formatCode="m/d;@">
                  <c:v>45683.4270833333</c:v>
                </c:pt>
                <c:pt idx="2442" c:formatCode="m/d;@">
                  <c:v>45683.4375</c:v>
                </c:pt>
                <c:pt idx="2443" c:formatCode="m/d;@">
                  <c:v>45683.4479166667</c:v>
                </c:pt>
                <c:pt idx="2444" c:formatCode="m/d;@">
                  <c:v>45683.4583333333</c:v>
                </c:pt>
                <c:pt idx="2445" c:formatCode="m/d;@">
                  <c:v>45683.46875</c:v>
                </c:pt>
                <c:pt idx="2446" c:formatCode="m/d;@">
                  <c:v>45683.4791666667</c:v>
                </c:pt>
                <c:pt idx="2447" c:formatCode="m/d;@">
                  <c:v>45683.4895833333</c:v>
                </c:pt>
                <c:pt idx="2448" c:formatCode="m/d;@">
                  <c:v>45683.5</c:v>
                </c:pt>
                <c:pt idx="2449" c:formatCode="m/d;@">
                  <c:v>45683.5104166667</c:v>
                </c:pt>
                <c:pt idx="2450" c:formatCode="m/d;@">
                  <c:v>45683.5208333333</c:v>
                </c:pt>
                <c:pt idx="2451" c:formatCode="m/d;@">
                  <c:v>45683.53125</c:v>
                </c:pt>
                <c:pt idx="2452" c:formatCode="m/d;@">
                  <c:v>45683.5416666667</c:v>
                </c:pt>
                <c:pt idx="2453" c:formatCode="m/d;@">
                  <c:v>45683.5520833333</c:v>
                </c:pt>
                <c:pt idx="2454" c:formatCode="m/d;@">
                  <c:v>45683.5625</c:v>
                </c:pt>
                <c:pt idx="2455" c:formatCode="m/d;@">
                  <c:v>45683.5729166667</c:v>
                </c:pt>
                <c:pt idx="2456" c:formatCode="m/d;@">
                  <c:v>45683.5833333333</c:v>
                </c:pt>
                <c:pt idx="2457" c:formatCode="m/d;@">
                  <c:v>45683.59375</c:v>
                </c:pt>
                <c:pt idx="2458" c:formatCode="m/d;@">
                  <c:v>45683.6041666667</c:v>
                </c:pt>
                <c:pt idx="2459" c:formatCode="m/d;@">
                  <c:v>45683.6145833333</c:v>
                </c:pt>
                <c:pt idx="2460" c:formatCode="m/d;@">
                  <c:v>45683.625</c:v>
                </c:pt>
                <c:pt idx="2461" c:formatCode="m/d;@">
                  <c:v>45683.6354166667</c:v>
                </c:pt>
                <c:pt idx="2462" c:formatCode="m/d;@">
                  <c:v>45683.6458333333</c:v>
                </c:pt>
                <c:pt idx="2463" c:formatCode="m/d;@">
                  <c:v>45683.65625</c:v>
                </c:pt>
                <c:pt idx="2464" c:formatCode="m/d;@">
                  <c:v>45683.6666666667</c:v>
                </c:pt>
                <c:pt idx="2465" c:formatCode="m/d;@">
                  <c:v>45683.6770833333</c:v>
                </c:pt>
                <c:pt idx="2466" c:formatCode="m/d;@">
                  <c:v>45683.6875</c:v>
                </c:pt>
                <c:pt idx="2467" c:formatCode="m/d;@">
                  <c:v>45683.6979166667</c:v>
                </c:pt>
                <c:pt idx="2468" c:formatCode="m/d;@">
                  <c:v>45683.7083333333</c:v>
                </c:pt>
                <c:pt idx="2469" c:formatCode="m/d;@">
                  <c:v>45683.71875</c:v>
                </c:pt>
                <c:pt idx="2470" c:formatCode="m/d;@">
                  <c:v>45683.7291666667</c:v>
                </c:pt>
                <c:pt idx="2471" c:formatCode="m/d;@">
                  <c:v>45683.7395833333</c:v>
                </c:pt>
                <c:pt idx="2472" c:formatCode="m/d;@">
                  <c:v>45683.75</c:v>
                </c:pt>
                <c:pt idx="2473" c:formatCode="m/d;@">
                  <c:v>45683.7604166667</c:v>
                </c:pt>
                <c:pt idx="2474" c:formatCode="m/d;@">
                  <c:v>45683.7708333333</c:v>
                </c:pt>
                <c:pt idx="2475" c:formatCode="m/d;@">
                  <c:v>45683.78125</c:v>
                </c:pt>
                <c:pt idx="2476" c:formatCode="m/d;@">
                  <c:v>45683.7916666667</c:v>
                </c:pt>
                <c:pt idx="2477" c:formatCode="m/d;@">
                  <c:v>45683.8020833333</c:v>
                </c:pt>
                <c:pt idx="2478" c:formatCode="m/d;@">
                  <c:v>45683.8125</c:v>
                </c:pt>
                <c:pt idx="2479" c:formatCode="m/d;@">
                  <c:v>45683.8229166667</c:v>
                </c:pt>
                <c:pt idx="2480" c:formatCode="m/d;@">
                  <c:v>45683.8333333333</c:v>
                </c:pt>
                <c:pt idx="2481" c:formatCode="m/d;@">
                  <c:v>45683.84375</c:v>
                </c:pt>
                <c:pt idx="2482" c:formatCode="m/d;@">
                  <c:v>45683.8541666667</c:v>
                </c:pt>
                <c:pt idx="2483" c:formatCode="m/d;@">
                  <c:v>45683.8645833333</c:v>
                </c:pt>
                <c:pt idx="2484" c:formatCode="m/d;@">
                  <c:v>45683.875</c:v>
                </c:pt>
                <c:pt idx="2485" c:formatCode="m/d;@">
                  <c:v>45683.8854166667</c:v>
                </c:pt>
                <c:pt idx="2486" c:formatCode="m/d;@">
                  <c:v>45683.8958333333</c:v>
                </c:pt>
                <c:pt idx="2487" c:formatCode="m/d;@">
                  <c:v>45683.90625</c:v>
                </c:pt>
                <c:pt idx="2488" c:formatCode="m/d;@">
                  <c:v>45683.9166666667</c:v>
                </c:pt>
                <c:pt idx="2489" c:formatCode="m/d;@">
                  <c:v>45683.9270833333</c:v>
                </c:pt>
                <c:pt idx="2490" c:formatCode="m/d;@">
                  <c:v>45683.9375</c:v>
                </c:pt>
                <c:pt idx="2491" c:formatCode="m/d;@">
                  <c:v>45683.9479166667</c:v>
                </c:pt>
                <c:pt idx="2492" c:formatCode="m/d;@">
                  <c:v>45683.9583333333</c:v>
                </c:pt>
                <c:pt idx="2493" c:formatCode="m/d;@">
                  <c:v>45683.96875</c:v>
                </c:pt>
                <c:pt idx="2494" c:formatCode="m/d;@">
                  <c:v>45683.9791666667</c:v>
                </c:pt>
                <c:pt idx="2495" c:formatCode="m/d;@">
                  <c:v>45683.9895833333</c:v>
                </c:pt>
                <c:pt idx="2496" c:formatCode="m/d;@">
                  <c:v>45684</c:v>
                </c:pt>
                <c:pt idx="2497" c:formatCode="m/d;@">
                  <c:v>45684.0104166667</c:v>
                </c:pt>
                <c:pt idx="2498" c:formatCode="m/d;@">
                  <c:v>45684.0208333333</c:v>
                </c:pt>
                <c:pt idx="2499" c:formatCode="m/d;@">
                  <c:v>45684.03125</c:v>
                </c:pt>
                <c:pt idx="2500" c:formatCode="m/d;@">
                  <c:v>45684.0416666667</c:v>
                </c:pt>
                <c:pt idx="2501" c:formatCode="m/d;@">
                  <c:v>45684.0520833333</c:v>
                </c:pt>
                <c:pt idx="2502" c:formatCode="m/d;@">
                  <c:v>45684.0625</c:v>
                </c:pt>
                <c:pt idx="2503" c:formatCode="m/d;@">
                  <c:v>45684.0729166667</c:v>
                </c:pt>
                <c:pt idx="2504" c:formatCode="m/d;@">
                  <c:v>45684.0833333333</c:v>
                </c:pt>
                <c:pt idx="2505" c:formatCode="m/d;@">
                  <c:v>45684.09375</c:v>
                </c:pt>
                <c:pt idx="2506" c:formatCode="m/d;@">
                  <c:v>45684.1041666667</c:v>
                </c:pt>
                <c:pt idx="2507" c:formatCode="m/d;@">
                  <c:v>45684.1145833333</c:v>
                </c:pt>
                <c:pt idx="2508" c:formatCode="m/d;@">
                  <c:v>45684.125</c:v>
                </c:pt>
                <c:pt idx="2509" c:formatCode="m/d;@">
                  <c:v>45684.1354166667</c:v>
                </c:pt>
                <c:pt idx="2510" c:formatCode="m/d;@">
                  <c:v>45684.1458333333</c:v>
                </c:pt>
                <c:pt idx="2511" c:formatCode="m/d;@">
                  <c:v>45684.15625</c:v>
                </c:pt>
                <c:pt idx="2512" c:formatCode="m/d;@">
                  <c:v>45684.1666666667</c:v>
                </c:pt>
                <c:pt idx="2513" c:formatCode="m/d;@">
                  <c:v>45684.1770833333</c:v>
                </c:pt>
                <c:pt idx="2514" c:formatCode="m/d;@">
                  <c:v>45684.1875</c:v>
                </c:pt>
                <c:pt idx="2515" c:formatCode="m/d;@">
                  <c:v>45684.1979166667</c:v>
                </c:pt>
                <c:pt idx="2516" c:formatCode="m/d;@">
                  <c:v>45684.2083333333</c:v>
                </c:pt>
                <c:pt idx="2517" c:formatCode="m/d;@">
                  <c:v>45684.21875</c:v>
                </c:pt>
                <c:pt idx="2518" c:formatCode="m/d;@">
                  <c:v>45684.2291666667</c:v>
                </c:pt>
                <c:pt idx="2519" c:formatCode="m/d;@">
                  <c:v>45684.2395833333</c:v>
                </c:pt>
                <c:pt idx="2520" c:formatCode="m/d;@">
                  <c:v>45684.25</c:v>
                </c:pt>
                <c:pt idx="2521" c:formatCode="m/d;@">
                  <c:v>45684.2604166667</c:v>
                </c:pt>
                <c:pt idx="2522" c:formatCode="m/d;@">
                  <c:v>45684.2708333333</c:v>
                </c:pt>
                <c:pt idx="2523" c:formatCode="m/d;@">
                  <c:v>45684.28125</c:v>
                </c:pt>
                <c:pt idx="2524" c:formatCode="m/d;@">
                  <c:v>45684.2916666667</c:v>
                </c:pt>
                <c:pt idx="2525" c:formatCode="m/d;@">
                  <c:v>45684.3020833333</c:v>
                </c:pt>
                <c:pt idx="2526" c:formatCode="m/d;@">
                  <c:v>45684.3125</c:v>
                </c:pt>
                <c:pt idx="2527" c:formatCode="m/d;@">
                  <c:v>45684.3229166667</c:v>
                </c:pt>
                <c:pt idx="2528" c:formatCode="m/d;@">
                  <c:v>45684.3333333333</c:v>
                </c:pt>
                <c:pt idx="2529" c:formatCode="m/d;@">
                  <c:v>45684.34375</c:v>
                </c:pt>
                <c:pt idx="2530" c:formatCode="m/d;@">
                  <c:v>45684.3541666667</c:v>
                </c:pt>
                <c:pt idx="2531" c:formatCode="m/d;@">
                  <c:v>45684.3645833333</c:v>
                </c:pt>
                <c:pt idx="2532" c:formatCode="m/d;@">
                  <c:v>45684.375</c:v>
                </c:pt>
                <c:pt idx="2533" c:formatCode="m/d;@">
                  <c:v>45684.3854166667</c:v>
                </c:pt>
                <c:pt idx="2534" c:formatCode="m/d;@">
                  <c:v>45684.3958333333</c:v>
                </c:pt>
                <c:pt idx="2535" c:formatCode="m/d;@">
                  <c:v>45684.40625</c:v>
                </c:pt>
                <c:pt idx="2536" c:formatCode="m/d;@">
                  <c:v>45684.4166666667</c:v>
                </c:pt>
                <c:pt idx="2537" c:formatCode="m/d;@">
                  <c:v>45684.4270833333</c:v>
                </c:pt>
                <c:pt idx="2538" c:formatCode="m/d;@">
                  <c:v>45684.4375</c:v>
                </c:pt>
                <c:pt idx="2539" c:formatCode="m/d;@">
                  <c:v>45684.4479166667</c:v>
                </c:pt>
                <c:pt idx="2540" c:formatCode="m/d;@">
                  <c:v>45684.4583333333</c:v>
                </c:pt>
                <c:pt idx="2541" c:formatCode="m/d;@">
                  <c:v>45684.46875</c:v>
                </c:pt>
                <c:pt idx="2542" c:formatCode="m/d;@">
                  <c:v>45684.4791666667</c:v>
                </c:pt>
                <c:pt idx="2543" c:formatCode="m/d;@">
                  <c:v>45684.4895833333</c:v>
                </c:pt>
                <c:pt idx="2544" c:formatCode="m/d;@">
                  <c:v>45684.5</c:v>
                </c:pt>
                <c:pt idx="2545" c:formatCode="m/d;@">
                  <c:v>45684.5104166667</c:v>
                </c:pt>
                <c:pt idx="2546" c:formatCode="m/d;@">
                  <c:v>45684.5208333333</c:v>
                </c:pt>
                <c:pt idx="2547" c:formatCode="m/d;@">
                  <c:v>45684.53125</c:v>
                </c:pt>
                <c:pt idx="2548" c:formatCode="m/d;@">
                  <c:v>45684.5416666667</c:v>
                </c:pt>
                <c:pt idx="2549" c:formatCode="m/d;@">
                  <c:v>45684.5520833333</c:v>
                </c:pt>
                <c:pt idx="2550" c:formatCode="m/d;@">
                  <c:v>45684.5625</c:v>
                </c:pt>
                <c:pt idx="2551" c:formatCode="m/d;@">
                  <c:v>45684.5729166667</c:v>
                </c:pt>
                <c:pt idx="2552" c:formatCode="m/d;@">
                  <c:v>45684.5833333333</c:v>
                </c:pt>
                <c:pt idx="2553" c:formatCode="m/d;@">
                  <c:v>45684.59375</c:v>
                </c:pt>
                <c:pt idx="2554" c:formatCode="m/d;@">
                  <c:v>45684.6041666667</c:v>
                </c:pt>
                <c:pt idx="2555" c:formatCode="m/d;@">
                  <c:v>45684.6145833333</c:v>
                </c:pt>
                <c:pt idx="2556" c:formatCode="m/d;@">
                  <c:v>45684.625</c:v>
                </c:pt>
                <c:pt idx="2557" c:formatCode="m/d;@">
                  <c:v>45684.6354166667</c:v>
                </c:pt>
                <c:pt idx="2558" c:formatCode="m/d;@">
                  <c:v>45684.6458333333</c:v>
                </c:pt>
                <c:pt idx="2559" c:formatCode="m/d;@">
                  <c:v>45684.65625</c:v>
                </c:pt>
                <c:pt idx="2560" c:formatCode="m/d;@">
                  <c:v>45684.6666666667</c:v>
                </c:pt>
                <c:pt idx="2561" c:formatCode="m/d;@">
                  <c:v>45684.6770833333</c:v>
                </c:pt>
                <c:pt idx="2562" c:formatCode="m/d;@">
                  <c:v>45684.6875</c:v>
                </c:pt>
                <c:pt idx="2563" c:formatCode="m/d;@">
                  <c:v>45684.6979166667</c:v>
                </c:pt>
                <c:pt idx="2564" c:formatCode="m/d;@">
                  <c:v>45684.7083333333</c:v>
                </c:pt>
                <c:pt idx="2565" c:formatCode="m/d;@">
                  <c:v>45684.71875</c:v>
                </c:pt>
                <c:pt idx="2566" c:formatCode="m/d;@">
                  <c:v>45684.7291666667</c:v>
                </c:pt>
                <c:pt idx="2567" c:formatCode="m/d;@">
                  <c:v>45684.7395833333</c:v>
                </c:pt>
                <c:pt idx="2568" c:formatCode="m/d;@">
                  <c:v>45684.75</c:v>
                </c:pt>
                <c:pt idx="2569" c:formatCode="m/d;@">
                  <c:v>45684.7604166667</c:v>
                </c:pt>
                <c:pt idx="2570" c:formatCode="m/d;@">
                  <c:v>45684.7708333333</c:v>
                </c:pt>
                <c:pt idx="2571" c:formatCode="m/d;@">
                  <c:v>45684.78125</c:v>
                </c:pt>
                <c:pt idx="2572" c:formatCode="m/d;@">
                  <c:v>45684.7916666667</c:v>
                </c:pt>
                <c:pt idx="2573" c:formatCode="m/d;@">
                  <c:v>45684.8020833333</c:v>
                </c:pt>
                <c:pt idx="2574" c:formatCode="m/d;@">
                  <c:v>45684.8125</c:v>
                </c:pt>
                <c:pt idx="2575" c:formatCode="m/d;@">
                  <c:v>45684.8229166667</c:v>
                </c:pt>
                <c:pt idx="2576" c:formatCode="m/d;@">
                  <c:v>45684.8333333333</c:v>
                </c:pt>
                <c:pt idx="2577" c:formatCode="m/d;@">
                  <c:v>45684.84375</c:v>
                </c:pt>
                <c:pt idx="2578" c:formatCode="m/d;@">
                  <c:v>45684.8541666667</c:v>
                </c:pt>
                <c:pt idx="2579" c:formatCode="m/d;@">
                  <c:v>45684.8645833333</c:v>
                </c:pt>
                <c:pt idx="2580" c:formatCode="m/d;@">
                  <c:v>45684.875</c:v>
                </c:pt>
                <c:pt idx="2581" c:formatCode="m/d;@">
                  <c:v>45684.8854166667</c:v>
                </c:pt>
                <c:pt idx="2582" c:formatCode="m/d;@">
                  <c:v>45684.8958333333</c:v>
                </c:pt>
                <c:pt idx="2583" c:formatCode="m/d;@">
                  <c:v>45684.90625</c:v>
                </c:pt>
                <c:pt idx="2584" c:formatCode="m/d;@">
                  <c:v>45684.9166666667</c:v>
                </c:pt>
                <c:pt idx="2585" c:formatCode="m/d;@">
                  <c:v>45684.9270833333</c:v>
                </c:pt>
                <c:pt idx="2586" c:formatCode="m/d;@">
                  <c:v>45684.9375</c:v>
                </c:pt>
                <c:pt idx="2587" c:formatCode="m/d;@">
                  <c:v>45684.9479166667</c:v>
                </c:pt>
                <c:pt idx="2588" c:formatCode="m/d;@">
                  <c:v>45684.9583333333</c:v>
                </c:pt>
                <c:pt idx="2589" c:formatCode="m/d;@">
                  <c:v>45684.96875</c:v>
                </c:pt>
                <c:pt idx="2590" c:formatCode="m/d;@">
                  <c:v>45684.9791666667</c:v>
                </c:pt>
                <c:pt idx="2591" c:formatCode="m/d;@">
                  <c:v>45684.9895833333</c:v>
                </c:pt>
                <c:pt idx="2592" c:formatCode="m/d;@">
                  <c:v>45685</c:v>
                </c:pt>
                <c:pt idx="2593" c:formatCode="m/d;@">
                  <c:v>45685.0104166667</c:v>
                </c:pt>
                <c:pt idx="2594" c:formatCode="m/d;@">
                  <c:v>45685.0208333333</c:v>
                </c:pt>
                <c:pt idx="2595" c:formatCode="m/d;@">
                  <c:v>45685.03125</c:v>
                </c:pt>
                <c:pt idx="2596" c:formatCode="m/d;@">
                  <c:v>45685.0416666667</c:v>
                </c:pt>
                <c:pt idx="2597" c:formatCode="m/d;@">
                  <c:v>45685.0520833333</c:v>
                </c:pt>
                <c:pt idx="2598" c:formatCode="m/d;@">
                  <c:v>45685.0625</c:v>
                </c:pt>
                <c:pt idx="2599" c:formatCode="m/d;@">
                  <c:v>45685.0729166667</c:v>
                </c:pt>
                <c:pt idx="2600" c:formatCode="m/d;@">
                  <c:v>45685.0833333333</c:v>
                </c:pt>
                <c:pt idx="2601" c:formatCode="m/d;@">
                  <c:v>45685.09375</c:v>
                </c:pt>
                <c:pt idx="2602" c:formatCode="m/d;@">
                  <c:v>45685.1041666667</c:v>
                </c:pt>
                <c:pt idx="2603" c:formatCode="m/d;@">
                  <c:v>45685.1145833333</c:v>
                </c:pt>
                <c:pt idx="2604" c:formatCode="m/d;@">
                  <c:v>45685.125</c:v>
                </c:pt>
                <c:pt idx="2605" c:formatCode="m/d;@">
                  <c:v>45685.1354166667</c:v>
                </c:pt>
                <c:pt idx="2606" c:formatCode="m/d;@">
                  <c:v>45685.1458333333</c:v>
                </c:pt>
                <c:pt idx="2607" c:formatCode="m/d;@">
                  <c:v>45685.15625</c:v>
                </c:pt>
                <c:pt idx="2608" c:formatCode="m/d;@">
                  <c:v>45685.1666666667</c:v>
                </c:pt>
                <c:pt idx="2609" c:formatCode="m/d;@">
                  <c:v>45685.1770833333</c:v>
                </c:pt>
                <c:pt idx="2610" c:formatCode="m/d;@">
                  <c:v>45685.1875</c:v>
                </c:pt>
                <c:pt idx="2611" c:formatCode="m/d;@">
                  <c:v>45685.1979166667</c:v>
                </c:pt>
                <c:pt idx="2612" c:formatCode="m/d;@">
                  <c:v>45685.2083333333</c:v>
                </c:pt>
                <c:pt idx="2613" c:formatCode="m/d;@">
                  <c:v>45685.21875</c:v>
                </c:pt>
                <c:pt idx="2614" c:formatCode="m/d;@">
                  <c:v>45685.2291666667</c:v>
                </c:pt>
                <c:pt idx="2615" c:formatCode="m/d;@">
                  <c:v>45685.2395833333</c:v>
                </c:pt>
                <c:pt idx="2616" c:formatCode="m/d;@">
                  <c:v>45685.25</c:v>
                </c:pt>
                <c:pt idx="2617" c:formatCode="m/d;@">
                  <c:v>45685.2604166667</c:v>
                </c:pt>
                <c:pt idx="2618" c:formatCode="m/d;@">
                  <c:v>45685.2708333333</c:v>
                </c:pt>
                <c:pt idx="2619" c:formatCode="m/d;@">
                  <c:v>45685.28125</c:v>
                </c:pt>
                <c:pt idx="2620" c:formatCode="m/d;@">
                  <c:v>45685.2916666667</c:v>
                </c:pt>
                <c:pt idx="2621" c:formatCode="m/d;@">
                  <c:v>45685.3020833333</c:v>
                </c:pt>
                <c:pt idx="2622" c:formatCode="m/d;@">
                  <c:v>45685.3125</c:v>
                </c:pt>
                <c:pt idx="2623" c:formatCode="m/d;@">
                  <c:v>45685.3229166667</c:v>
                </c:pt>
                <c:pt idx="2624" c:formatCode="m/d;@">
                  <c:v>45685.3333333333</c:v>
                </c:pt>
                <c:pt idx="2625" c:formatCode="m/d;@">
                  <c:v>45685.34375</c:v>
                </c:pt>
                <c:pt idx="2626" c:formatCode="m/d;@">
                  <c:v>45685.3541666667</c:v>
                </c:pt>
                <c:pt idx="2627" c:formatCode="m/d;@">
                  <c:v>45685.3645833333</c:v>
                </c:pt>
                <c:pt idx="2628" c:formatCode="m/d;@">
                  <c:v>45685.375</c:v>
                </c:pt>
                <c:pt idx="2629" c:formatCode="m/d;@">
                  <c:v>45685.3854166667</c:v>
                </c:pt>
                <c:pt idx="2630" c:formatCode="m/d;@">
                  <c:v>45685.3958333333</c:v>
                </c:pt>
                <c:pt idx="2631" c:formatCode="m/d;@">
                  <c:v>45685.40625</c:v>
                </c:pt>
                <c:pt idx="2632" c:formatCode="m/d;@">
                  <c:v>45685.4166666667</c:v>
                </c:pt>
                <c:pt idx="2633" c:formatCode="m/d;@">
                  <c:v>45685.4270833333</c:v>
                </c:pt>
                <c:pt idx="2634" c:formatCode="m/d;@">
                  <c:v>45685.4375</c:v>
                </c:pt>
                <c:pt idx="2635" c:formatCode="m/d;@">
                  <c:v>45685.4479166667</c:v>
                </c:pt>
                <c:pt idx="2636" c:formatCode="m/d;@">
                  <c:v>45685.4583333333</c:v>
                </c:pt>
                <c:pt idx="2637" c:formatCode="m/d;@">
                  <c:v>45685.46875</c:v>
                </c:pt>
                <c:pt idx="2638" c:formatCode="m/d;@">
                  <c:v>45685.4791666667</c:v>
                </c:pt>
                <c:pt idx="2639" c:formatCode="m/d;@">
                  <c:v>45685.4895833333</c:v>
                </c:pt>
                <c:pt idx="2640" c:formatCode="m/d;@">
                  <c:v>45685.5</c:v>
                </c:pt>
                <c:pt idx="2641" c:formatCode="m/d;@">
                  <c:v>45685.5104166667</c:v>
                </c:pt>
                <c:pt idx="2642" c:formatCode="m/d;@">
                  <c:v>45685.5208333333</c:v>
                </c:pt>
                <c:pt idx="2643" c:formatCode="m/d;@">
                  <c:v>45685.53125</c:v>
                </c:pt>
                <c:pt idx="2644" c:formatCode="m/d;@">
                  <c:v>45685.5416666667</c:v>
                </c:pt>
                <c:pt idx="2645" c:formatCode="m/d;@">
                  <c:v>45685.5520833333</c:v>
                </c:pt>
                <c:pt idx="2646" c:formatCode="m/d;@">
                  <c:v>45685.5625</c:v>
                </c:pt>
                <c:pt idx="2647" c:formatCode="m/d;@">
                  <c:v>45685.5729166667</c:v>
                </c:pt>
                <c:pt idx="2648" c:formatCode="m/d;@">
                  <c:v>45685.5833333333</c:v>
                </c:pt>
                <c:pt idx="2649" c:formatCode="m/d;@">
                  <c:v>45685.59375</c:v>
                </c:pt>
                <c:pt idx="2650" c:formatCode="m/d;@">
                  <c:v>45685.6041666667</c:v>
                </c:pt>
                <c:pt idx="2651" c:formatCode="m/d;@">
                  <c:v>45685.6145833333</c:v>
                </c:pt>
                <c:pt idx="2652" c:formatCode="m/d;@">
                  <c:v>45685.625</c:v>
                </c:pt>
                <c:pt idx="2653" c:formatCode="m/d;@">
                  <c:v>45685.6354166667</c:v>
                </c:pt>
                <c:pt idx="2654" c:formatCode="m/d;@">
                  <c:v>45685.6458333333</c:v>
                </c:pt>
                <c:pt idx="2655" c:formatCode="m/d;@">
                  <c:v>45685.65625</c:v>
                </c:pt>
                <c:pt idx="2656" c:formatCode="m/d;@">
                  <c:v>45685.6666666667</c:v>
                </c:pt>
                <c:pt idx="2657" c:formatCode="m/d;@">
                  <c:v>45685.6770833333</c:v>
                </c:pt>
                <c:pt idx="2658" c:formatCode="m/d;@">
                  <c:v>45685.6875</c:v>
                </c:pt>
                <c:pt idx="2659" c:formatCode="m/d;@">
                  <c:v>45685.6979166667</c:v>
                </c:pt>
                <c:pt idx="2660" c:formatCode="m/d;@">
                  <c:v>45685.7083333333</c:v>
                </c:pt>
                <c:pt idx="2661" c:formatCode="m/d;@">
                  <c:v>45685.71875</c:v>
                </c:pt>
                <c:pt idx="2662" c:formatCode="m/d;@">
                  <c:v>45685.7291666667</c:v>
                </c:pt>
                <c:pt idx="2663" c:formatCode="m/d;@">
                  <c:v>45685.7395833333</c:v>
                </c:pt>
                <c:pt idx="2664" c:formatCode="m/d;@">
                  <c:v>45685.75</c:v>
                </c:pt>
                <c:pt idx="2665" c:formatCode="m/d;@">
                  <c:v>45685.7604166667</c:v>
                </c:pt>
                <c:pt idx="2666" c:formatCode="m/d;@">
                  <c:v>45685.7708333333</c:v>
                </c:pt>
                <c:pt idx="2667" c:formatCode="m/d;@">
                  <c:v>45685.78125</c:v>
                </c:pt>
                <c:pt idx="2668" c:formatCode="m/d;@">
                  <c:v>45685.7916666667</c:v>
                </c:pt>
                <c:pt idx="2669" c:formatCode="m/d;@">
                  <c:v>45685.8020833333</c:v>
                </c:pt>
                <c:pt idx="2670" c:formatCode="m/d;@">
                  <c:v>45685.8125</c:v>
                </c:pt>
                <c:pt idx="2671" c:formatCode="m/d;@">
                  <c:v>45685.8229166667</c:v>
                </c:pt>
                <c:pt idx="2672" c:formatCode="m/d;@">
                  <c:v>45685.8333333333</c:v>
                </c:pt>
                <c:pt idx="2673" c:formatCode="m/d;@">
                  <c:v>45685.84375</c:v>
                </c:pt>
                <c:pt idx="2674" c:formatCode="m/d;@">
                  <c:v>45685.8541666667</c:v>
                </c:pt>
                <c:pt idx="2675" c:formatCode="m/d;@">
                  <c:v>45685.8645833333</c:v>
                </c:pt>
                <c:pt idx="2676" c:formatCode="m/d;@">
                  <c:v>45685.875</c:v>
                </c:pt>
                <c:pt idx="2677" c:formatCode="m/d;@">
                  <c:v>45685.8854166667</c:v>
                </c:pt>
                <c:pt idx="2678" c:formatCode="m/d;@">
                  <c:v>45685.8958333333</c:v>
                </c:pt>
                <c:pt idx="2679" c:formatCode="m/d;@">
                  <c:v>45685.90625</c:v>
                </c:pt>
                <c:pt idx="2680" c:formatCode="m/d;@">
                  <c:v>45685.9166666667</c:v>
                </c:pt>
                <c:pt idx="2681" c:formatCode="m/d;@">
                  <c:v>45685.9270833333</c:v>
                </c:pt>
                <c:pt idx="2682" c:formatCode="m/d;@">
                  <c:v>45685.9375</c:v>
                </c:pt>
                <c:pt idx="2683" c:formatCode="m/d;@">
                  <c:v>45685.9479166667</c:v>
                </c:pt>
                <c:pt idx="2684" c:formatCode="m/d;@">
                  <c:v>45685.9583333333</c:v>
                </c:pt>
                <c:pt idx="2685" c:formatCode="m/d;@">
                  <c:v>45685.96875</c:v>
                </c:pt>
                <c:pt idx="2686" c:formatCode="m/d;@">
                  <c:v>45685.9791666667</c:v>
                </c:pt>
                <c:pt idx="2687" c:formatCode="m/d;@">
                  <c:v>45685.9895833333</c:v>
                </c:pt>
                <c:pt idx="2688" c:formatCode="m/d;@">
                  <c:v>45686</c:v>
                </c:pt>
                <c:pt idx="2689" c:formatCode="m/d;@">
                  <c:v>45686.0104166667</c:v>
                </c:pt>
                <c:pt idx="2690" c:formatCode="m/d;@">
                  <c:v>45686.0208333333</c:v>
                </c:pt>
                <c:pt idx="2691" c:formatCode="m/d;@">
                  <c:v>45686.03125</c:v>
                </c:pt>
                <c:pt idx="2692" c:formatCode="m/d;@">
                  <c:v>45686.0416666667</c:v>
                </c:pt>
                <c:pt idx="2693" c:formatCode="m/d;@">
                  <c:v>45686.0520833333</c:v>
                </c:pt>
                <c:pt idx="2694" c:formatCode="m/d;@">
                  <c:v>45686.0625</c:v>
                </c:pt>
                <c:pt idx="2695" c:formatCode="m/d;@">
                  <c:v>45686.0729166667</c:v>
                </c:pt>
                <c:pt idx="2696" c:formatCode="m/d;@">
                  <c:v>45686.0833333333</c:v>
                </c:pt>
                <c:pt idx="2697" c:formatCode="m/d;@">
                  <c:v>45686.09375</c:v>
                </c:pt>
                <c:pt idx="2698" c:formatCode="m/d;@">
                  <c:v>45686.1041666667</c:v>
                </c:pt>
                <c:pt idx="2699" c:formatCode="m/d;@">
                  <c:v>45686.1145833333</c:v>
                </c:pt>
                <c:pt idx="2700" c:formatCode="m/d;@">
                  <c:v>45686.125</c:v>
                </c:pt>
                <c:pt idx="2701" c:formatCode="m/d;@">
                  <c:v>45686.1354166667</c:v>
                </c:pt>
                <c:pt idx="2702" c:formatCode="m/d;@">
                  <c:v>45686.1458333333</c:v>
                </c:pt>
                <c:pt idx="2703" c:formatCode="m/d;@">
                  <c:v>45686.15625</c:v>
                </c:pt>
                <c:pt idx="2704" c:formatCode="m/d;@">
                  <c:v>45686.1666666667</c:v>
                </c:pt>
                <c:pt idx="2705" c:formatCode="m/d;@">
                  <c:v>45686.1770833333</c:v>
                </c:pt>
                <c:pt idx="2706" c:formatCode="m/d;@">
                  <c:v>45686.1875</c:v>
                </c:pt>
                <c:pt idx="2707" c:formatCode="m/d;@">
                  <c:v>45686.1979166667</c:v>
                </c:pt>
                <c:pt idx="2708" c:formatCode="m/d;@">
                  <c:v>45686.2083333333</c:v>
                </c:pt>
                <c:pt idx="2709" c:formatCode="m/d;@">
                  <c:v>45686.21875</c:v>
                </c:pt>
                <c:pt idx="2710" c:formatCode="m/d;@">
                  <c:v>45686.2291666667</c:v>
                </c:pt>
                <c:pt idx="2711" c:formatCode="m/d;@">
                  <c:v>45686.2395833333</c:v>
                </c:pt>
                <c:pt idx="2712" c:formatCode="m/d;@">
                  <c:v>45686.25</c:v>
                </c:pt>
                <c:pt idx="2713" c:formatCode="m/d;@">
                  <c:v>45686.2604166667</c:v>
                </c:pt>
                <c:pt idx="2714" c:formatCode="m/d;@">
                  <c:v>45686.2708333333</c:v>
                </c:pt>
                <c:pt idx="2715" c:formatCode="m/d;@">
                  <c:v>45686.28125</c:v>
                </c:pt>
                <c:pt idx="2716" c:formatCode="m/d;@">
                  <c:v>45686.2916666667</c:v>
                </c:pt>
                <c:pt idx="2717" c:formatCode="m/d;@">
                  <c:v>45686.3020833333</c:v>
                </c:pt>
                <c:pt idx="2718" c:formatCode="m/d;@">
                  <c:v>45686.3125</c:v>
                </c:pt>
                <c:pt idx="2719" c:formatCode="m/d;@">
                  <c:v>45686.3229166667</c:v>
                </c:pt>
                <c:pt idx="2720" c:formatCode="m/d;@">
                  <c:v>45686.3333333333</c:v>
                </c:pt>
                <c:pt idx="2721" c:formatCode="m/d;@">
                  <c:v>45686.34375</c:v>
                </c:pt>
                <c:pt idx="2722" c:formatCode="m/d;@">
                  <c:v>45686.3541666667</c:v>
                </c:pt>
                <c:pt idx="2723" c:formatCode="m/d;@">
                  <c:v>45686.3645833333</c:v>
                </c:pt>
                <c:pt idx="2724" c:formatCode="m/d;@">
                  <c:v>45686.375</c:v>
                </c:pt>
                <c:pt idx="2725" c:formatCode="m/d;@">
                  <c:v>45686.3854166667</c:v>
                </c:pt>
                <c:pt idx="2726" c:formatCode="m/d;@">
                  <c:v>45686.3958333333</c:v>
                </c:pt>
                <c:pt idx="2727" c:formatCode="m/d;@">
                  <c:v>45686.40625</c:v>
                </c:pt>
                <c:pt idx="2728" c:formatCode="m/d;@">
                  <c:v>45686.4166666667</c:v>
                </c:pt>
                <c:pt idx="2729" c:formatCode="m/d;@">
                  <c:v>45686.4270833333</c:v>
                </c:pt>
                <c:pt idx="2730" c:formatCode="m/d;@">
                  <c:v>45686.4375</c:v>
                </c:pt>
                <c:pt idx="2731" c:formatCode="m/d;@">
                  <c:v>45686.4479166667</c:v>
                </c:pt>
                <c:pt idx="2732" c:formatCode="m/d;@">
                  <c:v>45686.4583333333</c:v>
                </c:pt>
                <c:pt idx="2733" c:formatCode="m/d;@">
                  <c:v>45686.46875</c:v>
                </c:pt>
                <c:pt idx="2734" c:formatCode="m/d;@">
                  <c:v>45686.4791666667</c:v>
                </c:pt>
                <c:pt idx="2735" c:formatCode="m/d;@">
                  <c:v>45686.4895833333</c:v>
                </c:pt>
                <c:pt idx="2736" c:formatCode="m/d;@">
                  <c:v>45686.5</c:v>
                </c:pt>
                <c:pt idx="2737" c:formatCode="m/d;@">
                  <c:v>45686.5104166667</c:v>
                </c:pt>
                <c:pt idx="2738" c:formatCode="m/d;@">
                  <c:v>45686.5208333333</c:v>
                </c:pt>
                <c:pt idx="2739" c:formatCode="m/d;@">
                  <c:v>45686.53125</c:v>
                </c:pt>
                <c:pt idx="2740" c:formatCode="m/d;@">
                  <c:v>45686.5416666667</c:v>
                </c:pt>
                <c:pt idx="2741" c:formatCode="m/d;@">
                  <c:v>45686.5520833333</c:v>
                </c:pt>
                <c:pt idx="2742" c:formatCode="m/d;@">
                  <c:v>45686.5625</c:v>
                </c:pt>
                <c:pt idx="2743" c:formatCode="m/d;@">
                  <c:v>45686.5729166667</c:v>
                </c:pt>
                <c:pt idx="2744" c:formatCode="m/d;@">
                  <c:v>45686.5833333333</c:v>
                </c:pt>
                <c:pt idx="2745" c:formatCode="m/d;@">
                  <c:v>45686.59375</c:v>
                </c:pt>
                <c:pt idx="2746" c:formatCode="m/d;@">
                  <c:v>45686.6041666667</c:v>
                </c:pt>
                <c:pt idx="2747" c:formatCode="m/d;@">
                  <c:v>45686.6145833333</c:v>
                </c:pt>
                <c:pt idx="2748" c:formatCode="m/d;@">
                  <c:v>45686.625</c:v>
                </c:pt>
                <c:pt idx="2749" c:formatCode="m/d;@">
                  <c:v>45686.6354166667</c:v>
                </c:pt>
                <c:pt idx="2750" c:formatCode="m/d;@">
                  <c:v>45686.6458333333</c:v>
                </c:pt>
                <c:pt idx="2751" c:formatCode="m/d;@">
                  <c:v>45686.65625</c:v>
                </c:pt>
                <c:pt idx="2752" c:formatCode="m/d;@">
                  <c:v>45686.6666666667</c:v>
                </c:pt>
                <c:pt idx="2753" c:formatCode="m/d;@">
                  <c:v>45686.6770833333</c:v>
                </c:pt>
                <c:pt idx="2754" c:formatCode="m/d;@">
                  <c:v>45686.6875</c:v>
                </c:pt>
                <c:pt idx="2755" c:formatCode="m/d;@">
                  <c:v>45686.6979166667</c:v>
                </c:pt>
                <c:pt idx="2756" c:formatCode="m/d;@">
                  <c:v>45686.7083333333</c:v>
                </c:pt>
                <c:pt idx="2757" c:formatCode="m/d;@">
                  <c:v>45686.71875</c:v>
                </c:pt>
                <c:pt idx="2758" c:formatCode="m/d;@">
                  <c:v>45686.7291666667</c:v>
                </c:pt>
                <c:pt idx="2759" c:formatCode="m/d;@">
                  <c:v>45686.7395833333</c:v>
                </c:pt>
                <c:pt idx="2760" c:formatCode="m/d;@">
                  <c:v>45686.75</c:v>
                </c:pt>
                <c:pt idx="2761" c:formatCode="m/d;@">
                  <c:v>45686.7604166667</c:v>
                </c:pt>
                <c:pt idx="2762" c:formatCode="m/d;@">
                  <c:v>45686.7708333333</c:v>
                </c:pt>
                <c:pt idx="2763" c:formatCode="m/d;@">
                  <c:v>45686.78125</c:v>
                </c:pt>
                <c:pt idx="2764" c:formatCode="m/d;@">
                  <c:v>45686.7916666667</c:v>
                </c:pt>
                <c:pt idx="2765" c:formatCode="m/d;@">
                  <c:v>45686.8020833333</c:v>
                </c:pt>
                <c:pt idx="2766" c:formatCode="m/d;@">
                  <c:v>45686.8125</c:v>
                </c:pt>
                <c:pt idx="2767" c:formatCode="m/d;@">
                  <c:v>45686.8229166667</c:v>
                </c:pt>
                <c:pt idx="2768" c:formatCode="m/d;@">
                  <c:v>45686.8333333333</c:v>
                </c:pt>
                <c:pt idx="2769" c:formatCode="m/d;@">
                  <c:v>45686.84375</c:v>
                </c:pt>
                <c:pt idx="2770" c:formatCode="m/d;@">
                  <c:v>45686.8541666667</c:v>
                </c:pt>
                <c:pt idx="2771" c:formatCode="m/d;@">
                  <c:v>45686.8645833333</c:v>
                </c:pt>
                <c:pt idx="2772" c:formatCode="m/d;@">
                  <c:v>45686.875</c:v>
                </c:pt>
                <c:pt idx="2773" c:formatCode="m/d;@">
                  <c:v>45686.8854166667</c:v>
                </c:pt>
                <c:pt idx="2774" c:formatCode="m/d;@">
                  <c:v>45686.8958333333</c:v>
                </c:pt>
                <c:pt idx="2775" c:formatCode="m/d;@">
                  <c:v>45686.90625</c:v>
                </c:pt>
                <c:pt idx="2776" c:formatCode="m/d;@">
                  <c:v>45686.9166666667</c:v>
                </c:pt>
                <c:pt idx="2777" c:formatCode="m/d;@">
                  <c:v>45686.9270833333</c:v>
                </c:pt>
                <c:pt idx="2778" c:formatCode="m/d;@">
                  <c:v>45686.9375</c:v>
                </c:pt>
                <c:pt idx="2779" c:formatCode="m/d;@">
                  <c:v>45686.9479166667</c:v>
                </c:pt>
                <c:pt idx="2780" c:formatCode="m/d;@">
                  <c:v>45686.9583333333</c:v>
                </c:pt>
                <c:pt idx="2781" c:formatCode="m/d;@">
                  <c:v>45686.96875</c:v>
                </c:pt>
                <c:pt idx="2782" c:formatCode="m/d;@">
                  <c:v>45686.9791666667</c:v>
                </c:pt>
                <c:pt idx="2783" c:formatCode="m/d;@">
                  <c:v>45686.9895833333</c:v>
                </c:pt>
                <c:pt idx="2784" c:formatCode="m/d;@">
                  <c:v>45687</c:v>
                </c:pt>
                <c:pt idx="2785" c:formatCode="m/d;@">
                  <c:v>45687.0104166667</c:v>
                </c:pt>
                <c:pt idx="2786" c:formatCode="m/d;@">
                  <c:v>45687.0208333333</c:v>
                </c:pt>
                <c:pt idx="2787" c:formatCode="m/d;@">
                  <c:v>45687.03125</c:v>
                </c:pt>
                <c:pt idx="2788" c:formatCode="m/d;@">
                  <c:v>45687.0416666667</c:v>
                </c:pt>
                <c:pt idx="2789" c:formatCode="m/d;@">
                  <c:v>45687.0520833333</c:v>
                </c:pt>
                <c:pt idx="2790" c:formatCode="m/d;@">
                  <c:v>45687.0625</c:v>
                </c:pt>
                <c:pt idx="2791" c:formatCode="m/d;@">
                  <c:v>45687.0729166667</c:v>
                </c:pt>
                <c:pt idx="2792" c:formatCode="m/d;@">
                  <c:v>45687.0833333333</c:v>
                </c:pt>
                <c:pt idx="2793" c:formatCode="m/d;@">
                  <c:v>45687.09375</c:v>
                </c:pt>
                <c:pt idx="2794" c:formatCode="m/d;@">
                  <c:v>45687.1041666667</c:v>
                </c:pt>
                <c:pt idx="2795" c:formatCode="m/d;@">
                  <c:v>45687.1145833333</c:v>
                </c:pt>
                <c:pt idx="2796" c:formatCode="m/d;@">
                  <c:v>45687.125</c:v>
                </c:pt>
                <c:pt idx="2797" c:formatCode="m/d;@">
                  <c:v>45687.1354166667</c:v>
                </c:pt>
                <c:pt idx="2798" c:formatCode="m/d;@">
                  <c:v>45687.1458333333</c:v>
                </c:pt>
                <c:pt idx="2799" c:formatCode="m/d;@">
                  <c:v>45687.15625</c:v>
                </c:pt>
                <c:pt idx="2800" c:formatCode="m/d;@">
                  <c:v>45687.1666666667</c:v>
                </c:pt>
                <c:pt idx="2801" c:formatCode="m/d;@">
                  <c:v>45687.1770833333</c:v>
                </c:pt>
                <c:pt idx="2802" c:formatCode="m/d;@">
                  <c:v>45687.1875</c:v>
                </c:pt>
                <c:pt idx="2803" c:formatCode="m/d;@">
                  <c:v>45687.1979166667</c:v>
                </c:pt>
                <c:pt idx="2804" c:formatCode="m/d;@">
                  <c:v>45687.2083333333</c:v>
                </c:pt>
                <c:pt idx="2805" c:formatCode="m/d;@">
                  <c:v>45687.21875</c:v>
                </c:pt>
                <c:pt idx="2806" c:formatCode="m/d;@">
                  <c:v>45687.2291666667</c:v>
                </c:pt>
                <c:pt idx="2807" c:formatCode="m/d;@">
                  <c:v>45687.2395833333</c:v>
                </c:pt>
                <c:pt idx="2808" c:formatCode="m/d;@">
                  <c:v>45687.25</c:v>
                </c:pt>
                <c:pt idx="2809" c:formatCode="m/d;@">
                  <c:v>45687.2604166667</c:v>
                </c:pt>
                <c:pt idx="2810" c:formatCode="m/d;@">
                  <c:v>45687.2708333333</c:v>
                </c:pt>
                <c:pt idx="2811" c:formatCode="m/d;@">
                  <c:v>45687.28125</c:v>
                </c:pt>
                <c:pt idx="2812" c:formatCode="m/d;@">
                  <c:v>45687.2916666667</c:v>
                </c:pt>
                <c:pt idx="2813" c:formatCode="m/d;@">
                  <c:v>45687.3020833333</c:v>
                </c:pt>
                <c:pt idx="2814" c:formatCode="m/d;@">
                  <c:v>45687.3125</c:v>
                </c:pt>
                <c:pt idx="2815" c:formatCode="m/d;@">
                  <c:v>45687.3229166667</c:v>
                </c:pt>
                <c:pt idx="2816" c:formatCode="m/d;@">
                  <c:v>45687.3333333333</c:v>
                </c:pt>
                <c:pt idx="2817" c:formatCode="m/d;@">
                  <c:v>45687.34375</c:v>
                </c:pt>
                <c:pt idx="2818" c:formatCode="m/d;@">
                  <c:v>45687.3541666667</c:v>
                </c:pt>
                <c:pt idx="2819" c:formatCode="m/d;@">
                  <c:v>45687.3645833333</c:v>
                </c:pt>
                <c:pt idx="2820" c:formatCode="m/d;@">
                  <c:v>45687.375</c:v>
                </c:pt>
                <c:pt idx="2821" c:formatCode="m/d;@">
                  <c:v>45687.3854166667</c:v>
                </c:pt>
                <c:pt idx="2822" c:formatCode="m/d;@">
                  <c:v>45687.3958333333</c:v>
                </c:pt>
                <c:pt idx="2823" c:formatCode="m/d;@">
                  <c:v>45687.40625</c:v>
                </c:pt>
                <c:pt idx="2824" c:formatCode="m/d;@">
                  <c:v>45687.4166666667</c:v>
                </c:pt>
                <c:pt idx="2825" c:formatCode="m/d;@">
                  <c:v>45687.4270833333</c:v>
                </c:pt>
                <c:pt idx="2826" c:formatCode="m/d;@">
                  <c:v>45687.4375</c:v>
                </c:pt>
                <c:pt idx="2827" c:formatCode="m/d;@">
                  <c:v>45687.4479166667</c:v>
                </c:pt>
                <c:pt idx="2828" c:formatCode="m/d;@">
                  <c:v>45687.4583333333</c:v>
                </c:pt>
                <c:pt idx="2829" c:formatCode="m/d;@">
                  <c:v>45687.46875</c:v>
                </c:pt>
                <c:pt idx="2830" c:formatCode="m/d;@">
                  <c:v>45687.4791666667</c:v>
                </c:pt>
                <c:pt idx="2831" c:formatCode="m/d;@">
                  <c:v>45687.4895833333</c:v>
                </c:pt>
                <c:pt idx="2832" c:formatCode="m/d;@">
                  <c:v>45687.5</c:v>
                </c:pt>
                <c:pt idx="2833" c:formatCode="m/d;@">
                  <c:v>45687.5104166667</c:v>
                </c:pt>
                <c:pt idx="2834" c:formatCode="m/d;@">
                  <c:v>45687.5208333333</c:v>
                </c:pt>
                <c:pt idx="2835" c:formatCode="m/d;@">
                  <c:v>45687.53125</c:v>
                </c:pt>
                <c:pt idx="2836" c:formatCode="m/d;@">
                  <c:v>45687.5416666667</c:v>
                </c:pt>
                <c:pt idx="2837" c:formatCode="m/d;@">
                  <c:v>45687.5520833333</c:v>
                </c:pt>
                <c:pt idx="2838" c:formatCode="m/d;@">
                  <c:v>45687.5625</c:v>
                </c:pt>
                <c:pt idx="2839" c:formatCode="m/d;@">
                  <c:v>45687.5729166667</c:v>
                </c:pt>
                <c:pt idx="2840" c:formatCode="m/d;@">
                  <c:v>45687.5833333333</c:v>
                </c:pt>
                <c:pt idx="2841" c:formatCode="m/d;@">
                  <c:v>45687.59375</c:v>
                </c:pt>
                <c:pt idx="2842" c:formatCode="m/d;@">
                  <c:v>45687.6041666667</c:v>
                </c:pt>
                <c:pt idx="2843" c:formatCode="m/d;@">
                  <c:v>45687.6145833333</c:v>
                </c:pt>
                <c:pt idx="2844" c:formatCode="m/d;@">
                  <c:v>45687.625</c:v>
                </c:pt>
                <c:pt idx="2845" c:formatCode="m/d;@">
                  <c:v>45687.6354166667</c:v>
                </c:pt>
                <c:pt idx="2846" c:formatCode="m/d;@">
                  <c:v>45687.6458333333</c:v>
                </c:pt>
                <c:pt idx="2847" c:formatCode="m/d;@">
                  <c:v>45687.65625</c:v>
                </c:pt>
                <c:pt idx="2848" c:formatCode="m/d;@">
                  <c:v>45687.6666666667</c:v>
                </c:pt>
                <c:pt idx="2849" c:formatCode="m/d;@">
                  <c:v>45687.6770833333</c:v>
                </c:pt>
                <c:pt idx="2850" c:formatCode="m/d;@">
                  <c:v>45687.6875</c:v>
                </c:pt>
                <c:pt idx="2851" c:formatCode="m/d;@">
                  <c:v>45687.6979166667</c:v>
                </c:pt>
                <c:pt idx="2852" c:formatCode="m/d;@">
                  <c:v>45687.7083333333</c:v>
                </c:pt>
                <c:pt idx="2853" c:formatCode="m/d;@">
                  <c:v>45687.71875</c:v>
                </c:pt>
                <c:pt idx="2854" c:formatCode="m/d;@">
                  <c:v>45687.7291666667</c:v>
                </c:pt>
                <c:pt idx="2855" c:formatCode="m/d;@">
                  <c:v>45687.7395833333</c:v>
                </c:pt>
                <c:pt idx="2856" c:formatCode="m/d;@">
                  <c:v>45687.75</c:v>
                </c:pt>
                <c:pt idx="2857" c:formatCode="m/d;@">
                  <c:v>45687.7604166667</c:v>
                </c:pt>
                <c:pt idx="2858" c:formatCode="m/d;@">
                  <c:v>45687.7708333333</c:v>
                </c:pt>
                <c:pt idx="2859" c:formatCode="m/d;@">
                  <c:v>45687.78125</c:v>
                </c:pt>
                <c:pt idx="2860" c:formatCode="m/d;@">
                  <c:v>45687.7916666667</c:v>
                </c:pt>
                <c:pt idx="2861" c:formatCode="m/d;@">
                  <c:v>45687.8020833333</c:v>
                </c:pt>
                <c:pt idx="2862" c:formatCode="m/d;@">
                  <c:v>45687.8125</c:v>
                </c:pt>
                <c:pt idx="2863" c:formatCode="m/d;@">
                  <c:v>45687.8229166667</c:v>
                </c:pt>
                <c:pt idx="2864" c:formatCode="m/d;@">
                  <c:v>45687.8333333333</c:v>
                </c:pt>
                <c:pt idx="2865" c:formatCode="m/d;@">
                  <c:v>45687.84375</c:v>
                </c:pt>
                <c:pt idx="2866" c:formatCode="m/d;@">
                  <c:v>45687.8541666667</c:v>
                </c:pt>
                <c:pt idx="2867" c:formatCode="m/d;@">
                  <c:v>45687.8645833333</c:v>
                </c:pt>
                <c:pt idx="2868" c:formatCode="m/d;@">
                  <c:v>45687.875</c:v>
                </c:pt>
                <c:pt idx="2869" c:formatCode="m/d;@">
                  <c:v>45687.8854166667</c:v>
                </c:pt>
                <c:pt idx="2870" c:formatCode="m/d;@">
                  <c:v>45687.8958333333</c:v>
                </c:pt>
                <c:pt idx="2871" c:formatCode="m/d;@">
                  <c:v>45687.90625</c:v>
                </c:pt>
                <c:pt idx="2872" c:formatCode="m/d;@">
                  <c:v>45687.9166666667</c:v>
                </c:pt>
                <c:pt idx="2873" c:formatCode="m/d;@">
                  <c:v>45687.9270833333</c:v>
                </c:pt>
                <c:pt idx="2874" c:formatCode="m/d;@">
                  <c:v>45687.9375</c:v>
                </c:pt>
                <c:pt idx="2875" c:formatCode="m/d;@">
                  <c:v>45687.9479166667</c:v>
                </c:pt>
                <c:pt idx="2876" c:formatCode="m/d;@">
                  <c:v>45687.9583333333</c:v>
                </c:pt>
                <c:pt idx="2877" c:formatCode="m/d;@">
                  <c:v>45687.96875</c:v>
                </c:pt>
                <c:pt idx="2878" c:formatCode="m/d;@">
                  <c:v>45687.9791666667</c:v>
                </c:pt>
                <c:pt idx="2879" c:formatCode="m/d;@">
                  <c:v>45687.9895833333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统调负荷!$E$2:$E$2881</c15:sqref>
                  </c15:fullRef>
                </c:ext>
              </c:extLst>
              <c:f>统调负荷!$E$3:$E$2881</c:f>
              <c:numCache>
                <c:formatCode>General</c:formatCode>
                <c:ptCount val="2879"/>
                <c:pt idx="0">
                  <c:v>77710</c:v>
                </c:pt>
                <c:pt idx="1">
                  <c:v>76855</c:v>
                </c:pt>
                <c:pt idx="2">
                  <c:v>75620</c:v>
                </c:pt>
                <c:pt idx="3">
                  <c:v>73945</c:v>
                </c:pt>
                <c:pt idx="4">
                  <c:v>72685</c:v>
                </c:pt>
                <c:pt idx="5">
                  <c:v>71050</c:v>
                </c:pt>
                <c:pt idx="6">
                  <c:v>70010</c:v>
                </c:pt>
                <c:pt idx="7">
                  <c:v>69055</c:v>
                </c:pt>
                <c:pt idx="8">
                  <c:v>67695</c:v>
                </c:pt>
                <c:pt idx="9">
                  <c:v>66780</c:v>
                </c:pt>
                <c:pt idx="10">
                  <c:v>65750</c:v>
                </c:pt>
                <c:pt idx="11">
                  <c:v>64595</c:v>
                </c:pt>
                <c:pt idx="12">
                  <c:v>63855</c:v>
                </c:pt>
                <c:pt idx="13">
                  <c:v>62985</c:v>
                </c:pt>
                <c:pt idx="14">
                  <c:v>62400</c:v>
                </c:pt>
                <c:pt idx="15">
                  <c:v>61305</c:v>
                </c:pt>
                <c:pt idx="16">
                  <c:v>60830</c:v>
                </c:pt>
                <c:pt idx="17">
                  <c:v>60325</c:v>
                </c:pt>
                <c:pt idx="18">
                  <c:v>60050</c:v>
                </c:pt>
                <c:pt idx="19">
                  <c:v>60215</c:v>
                </c:pt>
                <c:pt idx="20">
                  <c:v>59975</c:v>
                </c:pt>
                <c:pt idx="21">
                  <c:v>59725</c:v>
                </c:pt>
                <c:pt idx="22">
                  <c:v>60145</c:v>
                </c:pt>
                <c:pt idx="23">
                  <c:v>60285</c:v>
                </c:pt>
                <c:pt idx="24">
                  <c:v>60835</c:v>
                </c:pt>
                <c:pt idx="25">
                  <c:v>61160</c:v>
                </c:pt>
                <c:pt idx="26">
                  <c:v>61580</c:v>
                </c:pt>
                <c:pt idx="27">
                  <c:v>62300</c:v>
                </c:pt>
                <c:pt idx="28">
                  <c:v>62465</c:v>
                </c:pt>
                <c:pt idx="29">
                  <c:v>62740</c:v>
                </c:pt>
                <c:pt idx="30">
                  <c:v>62285</c:v>
                </c:pt>
                <c:pt idx="31">
                  <c:v>60900</c:v>
                </c:pt>
                <c:pt idx="32">
                  <c:v>61410</c:v>
                </c:pt>
                <c:pt idx="33">
                  <c:v>61755</c:v>
                </c:pt>
                <c:pt idx="34">
                  <c:v>62345</c:v>
                </c:pt>
                <c:pt idx="35">
                  <c:v>62860</c:v>
                </c:pt>
                <c:pt idx="36">
                  <c:v>62840</c:v>
                </c:pt>
                <c:pt idx="37">
                  <c:v>63260</c:v>
                </c:pt>
                <c:pt idx="38">
                  <c:v>63385</c:v>
                </c:pt>
                <c:pt idx="39">
                  <c:v>63455</c:v>
                </c:pt>
                <c:pt idx="40">
                  <c:v>62925</c:v>
                </c:pt>
                <c:pt idx="41">
                  <c:v>63335</c:v>
                </c:pt>
                <c:pt idx="42">
                  <c:v>63120</c:v>
                </c:pt>
                <c:pt idx="43">
                  <c:v>63345</c:v>
                </c:pt>
                <c:pt idx="44">
                  <c:v>63475</c:v>
                </c:pt>
                <c:pt idx="45">
                  <c:v>62715</c:v>
                </c:pt>
                <c:pt idx="46">
                  <c:v>61485</c:v>
                </c:pt>
                <c:pt idx="47">
                  <c:v>60360</c:v>
                </c:pt>
                <c:pt idx="48">
                  <c:v>59385</c:v>
                </c:pt>
                <c:pt idx="49">
                  <c:v>59020</c:v>
                </c:pt>
                <c:pt idx="50">
                  <c:v>58225</c:v>
                </c:pt>
                <c:pt idx="51">
                  <c:v>57570</c:v>
                </c:pt>
                <c:pt idx="52">
                  <c:v>57720</c:v>
                </c:pt>
                <c:pt idx="53">
                  <c:v>57505</c:v>
                </c:pt>
                <c:pt idx="54">
                  <c:v>57230</c:v>
                </c:pt>
                <c:pt idx="55">
                  <c:v>56000</c:v>
                </c:pt>
                <c:pt idx="56">
                  <c:v>56000</c:v>
                </c:pt>
                <c:pt idx="57">
                  <c:v>56205</c:v>
                </c:pt>
                <c:pt idx="58">
                  <c:v>56225</c:v>
                </c:pt>
                <c:pt idx="59">
                  <c:v>56755</c:v>
                </c:pt>
                <c:pt idx="60">
                  <c:v>57755</c:v>
                </c:pt>
                <c:pt idx="61">
                  <c:v>59065</c:v>
                </c:pt>
                <c:pt idx="62">
                  <c:v>60720</c:v>
                </c:pt>
                <c:pt idx="63">
                  <c:v>62110</c:v>
                </c:pt>
                <c:pt idx="64">
                  <c:v>63825</c:v>
                </c:pt>
                <c:pt idx="65">
                  <c:v>65945</c:v>
                </c:pt>
                <c:pt idx="66">
                  <c:v>68180</c:v>
                </c:pt>
                <c:pt idx="67">
                  <c:v>70305</c:v>
                </c:pt>
                <c:pt idx="68">
                  <c:v>72410</c:v>
                </c:pt>
                <c:pt idx="69">
                  <c:v>74475</c:v>
                </c:pt>
                <c:pt idx="70">
                  <c:v>77415</c:v>
                </c:pt>
                <c:pt idx="71">
                  <c:v>79055</c:v>
                </c:pt>
                <c:pt idx="72">
                  <c:v>80620</c:v>
                </c:pt>
                <c:pt idx="73">
                  <c:v>80960</c:v>
                </c:pt>
                <c:pt idx="74">
                  <c:v>80555</c:v>
                </c:pt>
                <c:pt idx="75">
                  <c:v>81750</c:v>
                </c:pt>
                <c:pt idx="76">
                  <c:v>82455</c:v>
                </c:pt>
                <c:pt idx="77">
                  <c:v>82700</c:v>
                </c:pt>
                <c:pt idx="78">
                  <c:v>82240</c:v>
                </c:pt>
                <c:pt idx="79">
                  <c:v>82385</c:v>
                </c:pt>
                <c:pt idx="80">
                  <c:v>82655</c:v>
                </c:pt>
                <c:pt idx="81">
                  <c:v>83000</c:v>
                </c:pt>
                <c:pt idx="82">
                  <c:v>82405</c:v>
                </c:pt>
                <c:pt idx="83">
                  <c:v>82225</c:v>
                </c:pt>
                <c:pt idx="84">
                  <c:v>81855</c:v>
                </c:pt>
                <c:pt idx="85">
                  <c:v>80615</c:v>
                </c:pt>
                <c:pt idx="86">
                  <c:v>79345</c:v>
                </c:pt>
                <c:pt idx="87">
                  <c:v>78140</c:v>
                </c:pt>
                <c:pt idx="88">
                  <c:v>76905</c:v>
                </c:pt>
                <c:pt idx="89">
                  <c:v>74770</c:v>
                </c:pt>
                <c:pt idx="90">
                  <c:v>72940</c:v>
                </c:pt>
                <c:pt idx="91">
                  <c:v>70870</c:v>
                </c:pt>
                <c:pt idx="92">
                  <c:v>69470</c:v>
                </c:pt>
                <c:pt idx="93">
                  <c:v>67725</c:v>
                </c:pt>
                <c:pt idx="94">
                  <c:v>66200</c:v>
                </c:pt>
                <c:pt idx="95">
                  <c:v>67525</c:v>
                </c:pt>
                <c:pt idx="96">
                  <c:v>72270</c:v>
                </c:pt>
                <c:pt idx="97">
                  <c:v>71680</c:v>
                </c:pt>
                <c:pt idx="98">
                  <c:v>70035</c:v>
                </c:pt>
                <c:pt idx="99">
                  <c:v>68305</c:v>
                </c:pt>
                <c:pt idx="100">
                  <c:v>67200</c:v>
                </c:pt>
                <c:pt idx="101">
                  <c:v>65930</c:v>
                </c:pt>
                <c:pt idx="102">
                  <c:v>65055</c:v>
                </c:pt>
                <c:pt idx="103">
                  <c:v>63740</c:v>
                </c:pt>
                <c:pt idx="104">
                  <c:v>62935</c:v>
                </c:pt>
                <c:pt idx="105">
                  <c:v>62200</c:v>
                </c:pt>
                <c:pt idx="106">
                  <c:v>61260</c:v>
                </c:pt>
                <c:pt idx="107">
                  <c:v>60770</c:v>
                </c:pt>
                <c:pt idx="108">
                  <c:v>60050</c:v>
                </c:pt>
                <c:pt idx="109">
                  <c:v>59685</c:v>
                </c:pt>
                <c:pt idx="110">
                  <c:v>58925</c:v>
                </c:pt>
                <c:pt idx="111">
                  <c:v>58555</c:v>
                </c:pt>
                <c:pt idx="112">
                  <c:v>58475</c:v>
                </c:pt>
                <c:pt idx="113">
                  <c:v>58000</c:v>
                </c:pt>
                <c:pt idx="114">
                  <c:v>58060</c:v>
                </c:pt>
                <c:pt idx="115">
                  <c:v>58135</c:v>
                </c:pt>
                <c:pt idx="116">
                  <c:v>58645</c:v>
                </c:pt>
                <c:pt idx="117">
                  <c:v>59275</c:v>
                </c:pt>
                <c:pt idx="118">
                  <c:v>60280</c:v>
                </c:pt>
                <c:pt idx="119">
                  <c:v>62135</c:v>
                </c:pt>
                <c:pt idx="120">
                  <c:v>64740</c:v>
                </c:pt>
                <c:pt idx="121">
                  <c:v>67075</c:v>
                </c:pt>
                <c:pt idx="122">
                  <c:v>69270</c:v>
                </c:pt>
                <c:pt idx="123">
                  <c:v>71690</c:v>
                </c:pt>
                <c:pt idx="124">
                  <c:v>75085</c:v>
                </c:pt>
                <c:pt idx="125">
                  <c:v>77560</c:v>
                </c:pt>
                <c:pt idx="126">
                  <c:v>80450</c:v>
                </c:pt>
                <c:pt idx="127">
                  <c:v>84195</c:v>
                </c:pt>
                <c:pt idx="128">
                  <c:v>90685</c:v>
                </c:pt>
                <c:pt idx="129">
                  <c:v>93655</c:v>
                </c:pt>
                <c:pt idx="130">
                  <c:v>96850</c:v>
                </c:pt>
                <c:pt idx="131">
                  <c:v>98560</c:v>
                </c:pt>
                <c:pt idx="132">
                  <c:v>98905</c:v>
                </c:pt>
                <c:pt idx="133">
                  <c:v>99130</c:v>
                </c:pt>
                <c:pt idx="134">
                  <c:v>99245</c:v>
                </c:pt>
                <c:pt idx="135">
                  <c:v>98220</c:v>
                </c:pt>
                <c:pt idx="136">
                  <c:v>96735</c:v>
                </c:pt>
                <c:pt idx="137">
                  <c:v>96850</c:v>
                </c:pt>
                <c:pt idx="138">
                  <c:v>96505</c:v>
                </c:pt>
                <c:pt idx="139">
                  <c:v>95710</c:v>
                </c:pt>
                <c:pt idx="140">
                  <c:v>95250</c:v>
                </c:pt>
                <c:pt idx="141">
                  <c:v>93765</c:v>
                </c:pt>
                <c:pt idx="142">
                  <c:v>90915</c:v>
                </c:pt>
                <c:pt idx="143">
                  <c:v>85505</c:v>
                </c:pt>
                <c:pt idx="144">
                  <c:v>85275</c:v>
                </c:pt>
                <c:pt idx="145">
                  <c:v>84935</c:v>
                </c:pt>
                <c:pt idx="146">
                  <c:v>84705</c:v>
                </c:pt>
                <c:pt idx="147">
                  <c:v>84935</c:v>
                </c:pt>
                <c:pt idx="148">
                  <c:v>86760</c:v>
                </c:pt>
                <c:pt idx="149">
                  <c:v>88815</c:v>
                </c:pt>
                <c:pt idx="150">
                  <c:v>91670</c:v>
                </c:pt>
                <c:pt idx="151">
                  <c:v>91325</c:v>
                </c:pt>
                <c:pt idx="152">
                  <c:v>91485</c:v>
                </c:pt>
                <c:pt idx="153">
                  <c:v>91370</c:v>
                </c:pt>
                <c:pt idx="154">
                  <c:v>91825</c:v>
                </c:pt>
                <c:pt idx="155">
                  <c:v>92510</c:v>
                </c:pt>
                <c:pt idx="156">
                  <c:v>93080</c:v>
                </c:pt>
                <c:pt idx="157">
                  <c:v>93880</c:v>
                </c:pt>
                <c:pt idx="158">
                  <c:v>95250</c:v>
                </c:pt>
                <c:pt idx="159">
                  <c:v>96620</c:v>
                </c:pt>
                <c:pt idx="160">
                  <c:v>98335</c:v>
                </c:pt>
                <c:pt idx="161">
                  <c:v>100390</c:v>
                </c:pt>
                <c:pt idx="162">
                  <c:v>101870</c:v>
                </c:pt>
                <c:pt idx="163">
                  <c:v>103470</c:v>
                </c:pt>
                <c:pt idx="164">
                  <c:v>104955</c:v>
                </c:pt>
                <c:pt idx="165">
                  <c:v>103700</c:v>
                </c:pt>
                <c:pt idx="166">
                  <c:v>104155</c:v>
                </c:pt>
                <c:pt idx="167">
                  <c:v>104955</c:v>
                </c:pt>
                <c:pt idx="168">
                  <c:v>106325</c:v>
                </c:pt>
                <c:pt idx="169">
                  <c:v>108150</c:v>
                </c:pt>
                <c:pt idx="170">
                  <c:v>108265</c:v>
                </c:pt>
                <c:pt idx="171">
                  <c:v>107495</c:v>
                </c:pt>
                <c:pt idx="172">
                  <c:v>110000</c:v>
                </c:pt>
                <c:pt idx="173">
                  <c:v>109770</c:v>
                </c:pt>
                <c:pt idx="174">
                  <c:v>108750</c:v>
                </c:pt>
                <c:pt idx="175">
                  <c:v>107870</c:v>
                </c:pt>
                <c:pt idx="176">
                  <c:v>107565</c:v>
                </c:pt>
                <c:pt idx="177">
                  <c:v>106885</c:v>
                </c:pt>
                <c:pt idx="178">
                  <c:v>106395</c:v>
                </c:pt>
                <c:pt idx="179">
                  <c:v>105115</c:v>
                </c:pt>
                <c:pt idx="180">
                  <c:v>104070</c:v>
                </c:pt>
                <c:pt idx="181">
                  <c:v>102435</c:v>
                </c:pt>
                <c:pt idx="182">
                  <c:v>100680</c:v>
                </c:pt>
                <c:pt idx="183">
                  <c:v>98720</c:v>
                </c:pt>
                <c:pt idx="184">
                  <c:v>96725</c:v>
                </c:pt>
                <c:pt idx="185">
                  <c:v>94545</c:v>
                </c:pt>
                <c:pt idx="186">
                  <c:v>92200</c:v>
                </c:pt>
                <c:pt idx="187">
                  <c:v>89135</c:v>
                </c:pt>
                <c:pt idx="188">
                  <c:v>86690</c:v>
                </c:pt>
                <c:pt idx="189">
                  <c:v>84635</c:v>
                </c:pt>
                <c:pt idx="190">
                  <c:v>82465</c:v>
                </c:pt>
                <c:pt idx="191">
                  <c:v>82445</c:v>
                </c:pt>
                <c:pt idx="192">
                  <c:v>87920</c:v>
                </c:pt>
                <c:pt idx="193">
                  <c:v>87130</c:v>
                </c:pt>
                <c:pt idx="194">
                  <c:v>86065</c:v>
                </c:pt>
                <c:pt idx="195">
                  <c:v>83940</c:v>
                </c:pt>
                <c:pt idx="196">
                  <c:v>82920</c:v>
                </c:pt>
                <c:pt idx="197">
                  <c:v>81695</c:v>
                </c:pt>
                <c:pt idx="198">
                  <c:v>80900</c:v>
                </c:pt>
                <c:pt idx="199">
                  <c:v>79950</c:v>
                </c:pt>
                <c:pt idx="200">
                  <c:v>79095</c:v>
                </c:pt>
                <c:pt idx="201">
                  <c:v>78055</c:v>
                </c:pt>
                <c:pt idx="202">
                  <c:v>77485</c:v>
                </c:pt>
                <c:pt idx="203">
                  <c:v>76820</c:v>
                </c:pt>
                <c:pt idx="204">
                  <c:v>76155</c:v>
                </c:pt>
                <c:pt idx="205">
                  <c:v>75490</c:v>
                </c:pt>
                <c:pt idx="206">
                  <c:v>74830</c:v>
                </c:pt>
                <c:pt idx="207">
                  <c:v>74545</c:v>
                </c:pt>
                <c:pt idx="208">
                  <c:v>74165</c:v>
                </c:pt>
                <c:pt idx="209">
                  <c:v>73880</c:v>
                </c:pt>
                <c:pt idx="210">
                  <c:v>73690</c:v>
                </c:pt>
                <c:pt idx="211">
                  <c:v>73500</c:v>
                </c:pt>
                <c:pt idx="212">
                  <c:v>73595</c:v>
                </c:pt>
                <c:pt idx="213">
                  <c:v>74165</c:v>
                </c:pt>
                <c:pt idx="214">
                  <c:v>75020</c:v>
                </c:pt>
                <c:pt idx="215">
                  <c:v>76060</c:v>
                </c:pt>
                <c:pt idx="216">
                  <c:v>78905</c:v>
                </c:pt>
                <c:pt idx="217">
                  <c:v>80425</c:v>
                </c:pt>
                <c:pt idx="218">
                  <c:v>82510</c:v>
                </c:pt>
                <c:pt idx="219">
                  <c:v>85070</c:v>
                </c:pt>
                <c:pt idx="220">
                  <c:v>88015</c:v>
                </c:pt>
                <c:pt idx="221">
                  <c:v>89530</c:v>
                </c:pt>
                <c:pt idx="222">
                  <c:v>91695</c:v>
                </c:pt>
                <c:pt idx="223">
                  <c:v>95110</c:v>
                </c:pt>
                <c:pt idx="224">
                  <c:v>97645</c:v>
                </c:pt>
                <c:pt idx="225">
                  <c:v>99980</c:v>
                </c:pt>
                <c:pt idx="226">
                  <c:v>101580</c:v>
                </c:pt>
                <c:pt idx="227">
                  <c:v>101645</c:v>
                </c:pt>
                <c:pt idx="228">
                  <c:v>101945</c:v>
                </c:pt>
                <c:pt idx="229">
                  <c:v>101655</c:v>
                </c:pt>
                <c:pt idx="230">
                  <c:v>101210</c:v>
                </c:pt>
                <c:pt idx="231">
                  <c:v>100750</c:v>
                </c:pt>
                <c:pt idx="232">
                  <c:v>99180</c:v>
                </c:pt>
                <c:pt idx="233">
                  <c:v>98350</c:v>
                </c:pt>
                <c:pt idx="234">
                  <c:v>98440</c:v>
                </c:pt>
                <c:pt idx="235">
                  <c:v>98440</c:v>
                </c:pt>
                <c:pt idx="236">
                  <c:v>98255</c:v>
                </c:pt>
                <c:pt idx="237">
                  <c:v>96775</c:v>
                </c:pt>
                <c:pt idx="238">
                  <c:v>93910</c:v>
                </c:pt>
                <c:pt idx="239">
                  <c:v>86520</c:v>
                </c:pt>
                <c:pt idx="240">
                  <c:v>86060</c:v>
                </c:pt>
                <c:pt idx="241">
                  <c:v>85410</c:v>
                </c:pt>
                <c:pt idx="242">
                  <c:v>84855</c:v>
                </c:pt>
                <c:pt idx="243">
                  <c:v>84950</c:v>
                </c:pt>
                <c:pt idx="244">
                  <c:v>86610</c:v>
                </c:pt>
                <c:pt idx="245">
                  <c:v>89105</c:v>
                </c:pt>
                <c:pt idx="246">
                  <c:v>92440</c:v>
                </c:pt>
                <c:pt idx="247">
                  <c:v>92480</c:v>
                </c:pt>
                <c:pt idx="248">
                  <c:v>91770</c:v>
                </c:pt>
                <c:pt idx="249">
                  <c:v>91790</c:v>
                </c:pt>
                <c:pt idx="250">
                  <c:v>92370</c:v>
                </c:pt>
                <c:pt idx="251">
                  <c:v>92900</c:v>
                </c:pt>
                <c:pt idx="252">
                  <c:v>93670</c:v>
                </c:pt>
                <c:pt idx="253">
                  <c:v>95120</c:v>
                </c:pt>
                <c:pt idx="254">
                  <c:v>96765</c:v>
                </c:pt>
                <c:pt idx="255">
                  <c:v>98560</c:v>
                </c:pt>
                <c:pt idx="256">
                  <c:v>101345</c:v>
                </c:pt>
                <c:pt idx="257">
                  <c:v>102415</c:v>
                </c:pt>
                <c:pt idx="258">
                  <c:v>105095</c:v>
                </c:pt>
                <c:pt idx="259">
                  <c:v>106755</c:v>
                </c:pt>
                <c:pt idx="260">
                  <c:v>107680</c:v>
                </c:pt>
                <c:pt idx="261">
                  <c:v>105010</c:v>
                </c:pt>
                <c:pt idx="262">
                  <c:v>105670</c:v>
                </c:pt>
                <c:pt idx="263">
                  <c:v>106910</c:v>
                </c:pt>
                <c:pt idx="264">
                  <c:v>109515</c:v>
                </c:pt>
                <c:pt idx="265">
                  <c:v>110660</c:v>
                </c:pt>
                <c:pt idx="266">
                  <c:v>110620</c:v>
                </c:pt>
                <c:pt idx="267">
                  <c:v>110870</c:v>
                </c:pt>
                <c:pt idx="268">
                  <c:v>112500</c:v>
                </c:pt>
                <c:pt idx="269">
                  <c:v>112305</c:v>
                </c:pt>
                <c:pt idx="270">
                  <c:v>111945</c:v>
                </c:pt>
                <c:pt idx="271">
                  <c:v>110685</c:v>
                </c:pt>
                <c:pt idx="272">
                  <c:v>110575</c:v>
                </c:pt>
                <c:pt idx="273">
                  <c:v>110455</c:v>
                </c:pt>
                <c:pt idx="274">
                  <c:v>109945</c:v>
                </c:pt>
                <c:pt idx="275">
                  <c:v>108325</c:v>
                </c:pt>
                <c:pt idx="276">
                  <c:v>107680</c:v>
                </c:pt>
                <c:pt idx="277">
                  <c:v>105775</c:v>
                </c:pt>
                <c:pt idx="278">
                  <c:v>104170</c:v>
                </c:pt>
                <c:pt idx="279">
                  <c:v>102600</c:v>
                </c:pt>
                <c:pt idx="280">
                  <c:v>100015</c:v>
                </c:pt>
                <c:pt idx="281">
                  <c:v>97875</c:v>
                </c:pt>
                <c:pt idx="282">
                  <c:v>95060</c:v>
                </c:pt>
                <c:pt idx="283">
                  <c:v>92830</c:v>
                </c:pt>
                <c:pt idx="284">
                  <c:v>89830</c:v>
                </c:pt>
                <c:pt idx="285">
                  <c:v>87910</c:v>
                </c:pt>
                <c:pt idx="286">
                  <c:v>85190</c:v>
                </c:pt>
                <c:pt idx="287">
                  <c:v>85505</c:v>
                </c:pt>
                <c:pt idx="288">
                  <c:v>90915</c:v>
                </c:pt>
                <c:pt idx="289">
                  <c:v>90140</c:v>
                </c:pt>
                <c:pt idx="290">
                  <c:v>88455</c:v>
                </c:pt>
                <c:pt idx="291">
                  <c:v>86835</c:v>
                </c:pt>
                <c:pt idx="292">
                  <c:v>85280</c:v>
                </c:pt>
                <c:pt idx="293">
                  <c:v>83850</c:v>
                </c:pt>
                <c:pt idx="294">
                  <c:v>82960</c:v>
                </c:pt>
                <c:pt idx="295">
                  <c:v>81465</c:v>
                </c:pt>
                <c:pt idx="296">
                  <c:v>80710</c:v>
                </c:pt>
                <c:pt idx="297">
                  <c:v>79600</c:v>
                </c:pt>
                <c:pt idx="298">
                  <c:v>78945</c:v>
                </c:pt>
                <c:pt idx="299">
                  <c:v>77860</c:v>
                </c:pt>
                <c:pt idx="300">
                  <c:v>77250</c:v>
                </c:pt>
                <c:pt idx="301">
                  <c:v>76480</c:v>
                </c:pt>
                <c:pt idx="302">
                  <c:v>76330</c:v>
                </c:pt>
                <c:pt idx="303">
                  <c:v>75330</c:v>
                </c:pt>
                <c:pt idx="304">
                  <c:v>75135</c:v>
                </c:pt>
                <c:pt idx="305">
                  <c:v>74455</c:v>
                </c:pt>
                <c:pt idx="306">
                  <c:v>74020</c:v>
                </c:pt>
                <c:pt idx="307">
                  <c:v>74000</c:v>
                </c:pt>
                <c:pt idx="308">
                  <c:v>74075</c:v>
                </c:pt>
                <c:pt idx="309">
                  <c:v>74530</c:v>
                </c:pt>
                <c:pt idx="310">
                  <c:v>75150</c:v>
                </c:pt>
                <c:pt idx="311">
                  <c:v>75535</c:v>
                </c:pt>
                <c:pt idx="312">
                  <c:v>76870</c:v>
                </c:pt>
                <c:pt idx="313">
                  <c:v>78140</c:v>
                </c:pt>
                <c:pt idx="314">
                  <c:v>79625</c:v>
                </c:pt>
                <c:pt idx="315">
                  <c:v>81280</c:v>
                </c:pt>
                <c:pt idx="316">
                  <c:v>84005</c:v>
                </c:pt>
                <c:pt idx="317">
                  <c:v>86245</c:v>
                </c:pt>
                <c:pt idx="318">
                  <c:v>87750</c:v>
                </c:pt>
                <c:pt idx="319">
                  <c:v>91325</c:v>
                </c:pt>
                <c:pt idx="320">
                  <c:v>95300</c:v>
                </c:pt>
                <c:pt idx="321">
                  <c:v>97185</c:v>
                </c:pt>
                <c:pt idx="322">
                  <c:v>98465</c:v>
                </c:pt>
                <c:pt idx="323">
                  <c:v>98725</c:v>
                </c:pt>
                <c:pt idx="324">
                  <c:v>99550</c:v>
                </c:pt>
                <c:pt idx="325">
                  <c:v>99755</c:v>
                </c:pt>
                <c:pt idx="326">
                  <c:v>99290</c:v>
                </c:pt>
                <c:pt idx="327">
                  <c:v>98415</c:v>
                </c:pt>
                <c:pt idx="328">
                  <c:v>96700</c:v>
                </c:pt>
                <c:pt idx="329">
                  <c:v>97190</c:v>
                </c:pt>
                <c:pt idx="330">
                  <c:v>96900</c:v>
                </c:pt>
                <c:pt idx="331">
                  <c:v>96480</c:v>
                </c:pt>
                <c:pt idx="332">
                  <c:v>95910</c:v>
                </c:pt>
                <c:pt idx="333">
                  <c:v>94780</c:v>
                </c:pt>
                <c:pt idx="334">
                  <c:v>91035</c:v>
                </c:pt>
                <c:pt idx="335">
                  <c:v>85440</c:v>
                </c:pt>
                <c:pt idx="336">
                  <c:v>85280</c:v>
                </c:pt>
                <c:pt idx="337">
                  <c:v>84800</c:v>
                </c:pt>
                <c:pt idx="338">
                  <c:v>84560</c:v>
                </c:pt>
                <c:pt idx="339">
                  <c:v>84840</c:v>
                </c:pt>
                <c:pt idx="340">
                  <c:v>86535</c:v>
                </c:pt>
                <c:pt idx="341">
                  <c:v>88785</c:v>
                </c:pt>
                <c:pt idx="342">
                  <c:v>92205</c:v>
                </c:pt>
                <c:pt idx="343">
                  <c:v>92050</c:v>
                </c:pt>
                <c:pt idx="344">
                  <c:v>90685</c:v>
                </c:pt>
                <c:pt idx="345">
                  <c:v>90720</c:v>
                </c:pt>
                <c:pt idx="346">
                  <c:v>91330</c:v>
                </c:pt>
                <c:pt idx="347">
                  <c:v>92100</c:v>
                </c:pt>
                <c:pt idx="348">
                  <c:v>92415</c:v>
                </c:pt>
                <c:pt idx="349">
                  <c:v>93545</c:v>
                </c:pt>
                <c:pt idx="350">
                  <c:v>94880</c:v>
                </c:pt>
                <c:pt idx="351">
                  <c:v>96795</c:v>
                </c:pt>
                <c:pt idx="352">
                  <c:v>98710</c:v>
                </c:pt>
                <c:pt idx="353">
                  <c:v>99805</c:v>
                </c:pt>
                <c:pt idx="354">
                  <c:v>101965</c:v>
                </c:pt>
                <c:pt idx="355">
                  <c:v>102775</c:v>
                </c:pt>
                <c:pt idx="356">
                  <c:v>103940</c:v>
                </c:pt>
                <c:pt idx="357">
                  <c:v>103040</c:v>
                </c:pt>
                <c:pt idx="358">
                  <c:v>103535</c:v>
                </c:pt>
                <c:pt idx="359">
                  <c:v>105010</c:v>
                </c:pt>
                <c:pt idx="360">
                  <c:v>107235</c:v>
                </c:pt>
                <c:pt idx="361">
                  <c:v>108140</c:v>
                </c:pt>
                <c:pt idx="362">
                  <c:v>108425</c:v>
                </c:pt>
                <c:pt idx="363">
                  <c:v>108105</c:v>
                </c:pt>
                <c:pt idx="364">
                  <c:v>110000</c:v>
                </c:pt>
                <c:pt idx="365">
                  <c:v>109840</c:v>
                </c:pt>
                <c:pt idx="366">
                  <c:v>109190</c:v>
                </c:pt>
                <c:pt idx="367">
                  <c:v>108400</c:v>
                </c:pt>
                <c:pt idx="368">
                  <c:v>108060</c:v>
                </c:pt>
                <c:pt idx="369">
                  <c:v>107965</c:v>
                </c:pt>
                <c:pt idx="370">
                  <c:v>107710</c:v>
                </c:pt>
                <c:pt idx="371">
                  <c:v>106000</c:v>
                </c:pt>
                <c:pt idx="372">
                  <c:v>105415</c:v>
                </c:pt>
                <c:pt idx="373">
                  <c:v>104220</c:v>
                </c:pt>
                <c:pt idx="374">
                  <c:v>103085</c:v>
                </c:pt>
                <c:pt idx="375">
                  <c:v>101425</c:v>
                </c:pt>
                <c:pt idx="376">
                  <c:v>99390</c:v>
                </c:pt>
                <c:pt idx="377">
                  <c:v>97750</c:v>
                </c:pt>
                <c:pt idx="378">
                  <c:v>95520</c:v>
                </c:pt>
                <c:pt idx="379">
                  <c:v>93120</c:v>
                </c:pt>
                <c:pt idx="380">
                  <c:v>90825</c:v>
                </c:pt>
                <c:pt idx="381">
                  <c:v>88410</c:v>
                </c:pt>
                <c:pt idx="382">
                  <c:v>86200</c:v>
                </c:pt>
                <c:pt idx="383">
                  <c:v>83975</c:v>
                </c:pt>
                <c:pt idx="384">
                  <c:v>89480</c:v>
                </c:pt>
                <c:pt idx="385">
                  <c:v>88840</c:v>
                </c:pt>
                <c:pt idx="386">
                  <c:v>87175</c:v>
                </c:pt>
                <c:pt idx="387">
                  <c:v>85815</c:v>
                </c:pt>
                <c:pt idx="388">
                  <c:v>83915</c:v>
                </c:pt>
                <c:pt idx="389">
                  <c:v>82755</c:v>
                </c:pt>
                <c:pt idx="390">
                  <c:v>81420</c:v>
                </c:pt>
                <c:pt idx="391">
                  <c:v>80255</c:v>
                </c:pt>
                <c:pt idx="392">
                  <c:v>79440</c:v>
                </c:pt>
                <c:pt idx="393">
                  <c:v>78175</c:v>
                </c:pt>
                <c:pt idx="394">
                  <c:v>77530</c:v>
                </c:pt>
                <c:pt idx="395">
                  <c:v>76700</c:v>
                </c:pt>
                <c:pt idx="396">
                  <c:v>75660</c:v>
                </c:pt>
                <c:pt idx="397">
                  <c:v>75255</c:v>
                </c:pt>
                <c:pt idx="398">
                  <c:v>74525</c:v>
                </c:pt>
                <c:pt idx="399">
                  <c:v>73850</c:v>
                </c:pt>
                <c:pt idx="400">
                  <c:v>73595</c:v>
                </c:pt>
                <c:pt idx="401">
                  <c:v>72970</c:v>
                </c:pt>
                <c:pt idx="402">
                  <c:v>72830</c:v>
                </c:pt>
                <c:pt idx="403">
                  <c:v>72500</c:v>
                </c:pt>
                <c:pt idx="404">
                  <c:v>72875</c:v>
                </c:pt>
                <c:pt idx="405">
                  <c:v>72815</c:v>
                </c:pt>
                <c:pt idx="406">
                  <c:v>73390</c:v>
                </c:pt>
                <c:pt idx="407">
                  <c:v>74095</c:v>
                </c:pt>
                <c:pt idx="408">
                  <c:v>75140</c:v>
                </c:pt>
                <c:pt idx="409">
                  <c:v>75915</c:v>
                </c:pt>
                <c:pt idx="410">
                  <c:v>77140</c:v>
                </c:pt>
                <c:pt idx="411">
                  <c:v>78025</c:v>
                </c:pt>
                <c:pt idx="412">
                  <c:v>80940</c:v>
                </c:pt>
                <c:pt idx="413">
                  <c:v>83000</c:v>
                </c:pt>
                <c:pt idx="414">
                  <c:v>84130</c:v>
                </c:pt>
                <c:pt idx="415">
                  <c:v>86380</c:v>
                </c:pt>
                <c:pt idx="416">
                  <c:v>89190</c:v>
                </c:pt>
                <c:pt idx="417">
                  <c:v>90605</c:v>
                </c:pt>
                <c:pt idx="418">
                  <c:v>90940</c:v>
                </c:pt>
                <c:pt idx="419">
                  <c:v>91720</c:v>
                </c:pt>
                <c:pt idx="420">
                  <c:v>92165</c:v>
                </c:pt>
                <c:pt idx="421">
                  <c:v>92800</c:v>
                </c:pt>
                <c:pt idx="422">
                  <c:v>92075</c:v>
                </c:pt>
                <c:pt idx="423">
                  <c:v>91455</c:v>
                </c:pt>
                <c:pt idx="424">
                  <c:v>89580</c:v>
                </c:pt>
                <c:pt idx="425">
                  <c:v>89725</c:v>
                </c:pt>
                <c:pt idx="426">
                  <c:v>89140</c:v>
                </c:pt>
                <c:pt idx="427">
                  <c:v>89345</c:v>
                </c:pt>
                <c:pt idx="428">
                  <c:v>89285</c:v>
                </c:pt>
                <c:pt idx="429">
                  <c:v>87995</c:v>
                </c:pt>
                <c:pt idx="430">
                  <c:v>85795</c:v>
                </c:pt>
                <c:pt idx="431">
                  <c:v>80285</c:v>
                </c:pt>
                <c:pt idx="432">
                  <c:v>80675</c:v>
                </c:pt>
                <c:pt idx="433">
                  <c:v>79950</c:v>
                </c:pt>
                <c:pt idx="434">
                  <c:v>79735</c:v>
                </c:pt>
                <c:pt idx="435">
                  <c:v>79775</c:v>
                </c:pt>
                <c:pt idx="436">
                  <c:v>81390</c:v>
                </c:pt>
                <c:pt idx="437">
                  <c:v>83005</c:v>
                </c:pt>
                <c:pt idx="438">
                  <c:v>85465</c:v>
                </c:pt>
                <c:pt idx="439">
                  <c:v>85160</c:v>
                </c:pt>
                <c:pt idx="440">
                  <c:v>84220</c:v>
                </c:pt>
                <c:pt idx="441">
                  <c:v>84165</c:v>
                </c:pt>
                <c:pt idx="442">
                  <c:v>84740</c:v>
                </c:pt>
                <c:pt idx="443">
                  <c:v>85390</c:v>
                </c:pt>
                <c:pt idx="444">
                  <c:v>85895</c:v>
                </c:pt>
                <c:pt idx="445">
                  <c:v>87160</c:v>
                </c:pt>
                <c:pt idx="446">
                  <c:v>88560</c:v>
                </c:pt>
                <c:pt idx="447">
                  <c:v>90125</c:v>
                </c:pt>
                <c:pt idx="448">
                  <c:v>91765</c:v>
                </c:pt>
                <c:pt idx="449">
                  <c:v>93560</c:v>
                </c:pt>
                <c:pt idx="450">
                  <c:v>95480</c:v>
                </c:pt>
                <c:pt idx="451">
                  <c:v>96990</c:v>
                </c:pt>
                <c:pt idx="452">
                  <c:v>98400</c:v>
                </c:pt>
                <c:pt idx="453">
                  <c:v>97595</c:v>
                </c:pt>
                <c:pt idx="454">
                  <c:v>98380</c:v>
                </c:pt>
                <c:pt idx="455">
                  <c:v>99655</c:v>
                </c:pt>
                <c:pt idx="456">
                  <c:v>100750</c:v>
                </c:pt>
                <c:pt idx="457">
                  <c:v>101675</c:v>
                </c:pt>
                <c:pt idx="458">
                  <c:v>101585</c:v>
                </c:pt>
                <c:pt idx="459">
                  <c:v>101550</c:v>
                </c:pt>
                <c:pt idx="460">
                  <c:v>103500</c:v>
                </c:pt>
                <c:pt idx="461">
                  <c:v>103455</c:v>
                </c:pt>
                <c:pt idx="462">
                  <c:v>103055</c:v>
                </c:pt>
                <c:pt idx="463">
                  <c:v>102585</c:v>
                </c:pt>
                <c:pt idx="464">
                  <c:v>102945</c:v>
                </c:pt>
                <c:pt idx="465">
                  <c:v>103000</c:v>
                </c:pt>
                <c:pt idx="466">
                  <c:v>102865</c:v>
                </c:pt>
                <c:pt idx="467">
                  <c:v>102085</c:v>
                </c:pt>
                <c:pt idx="468">
                  <c:v>101155</c:v>
                </c:pt>
                <c:pt idx="469">
                  <c:v>99940</c:v>
                </c:pt>
                <c:pt idx="470">
                  <c:v>98605</c:v>
                </c:pt>
                <c:pt idx="471">
                  <c:v>96680</c:v>
                </c:pt>
                <c:pt idx="472">
                  <c:v>94760</c:v>
                </c:pt>
                <c:pt idx="473">
                  <c:v>92645</c:v>
                </c:pt>
                <c:pt idx="474">
                  <c:v>90480</c:v>
                </c:pt>
                <c:pt idx="475">
                  <c:v>87930</c:v>
                </c:pt>
                <c:pt idx="476">
                  <c:v>84965</c:v>
                </c:pt>
                <c:pt idx="477">
                  <c:v>83340</c:v>
                </c:pt>
                <c:pt idx="478">
                  <c:v>81195</c:v>
                </c:pt>
                <c:pt idx="479">
                  <c:v>80125</c:v>
                </c:pt>
                <c:pt idx="480">
                  <c:v>85015</c:v>
                </c:pt>
                <c:pt idx="481">
                  <c:v>84935</c:v>
                </c:pt>
                <c:pt idx="482">
                  <c:v>83355</c:v>
                </c:pt>
                <c:pt idx="483">
                  <c:v>81580</c:v>
                </c:pt>
                <c:pt idx="484">
                  <c:v>80170</c:v>
                </c:pt>
                <c:pt idx="485">
                  <c:v>79155</c:v>
                </c:pt>
                <c:pt idx="486">
                  <c:v>78235</c:v>
                </c:pt>
                <c:pt idx="487">
                  <c:v>77035</c:v>
                </c:pt>
                <c:pt idx="488">
                  <c:v>75885</c:v>
                </c:pt>
                <c:pt idx="489">
                  <c:v>75120</c:v>
                </c:pt>
                <c:pt idx="490">
                  <c:v>74215</c:v>
                </c:pt>
                <c:pt idx="491">
                  <c:v>73565</c:v>
                </c:pt>
                <c:pt idx="492">
                  <c:v>72645</c:v>
                </c:pt>
                <c:pt idx="493">
                  <c:v>72185</c:v>
                </c:pt>
                <c:pt idx="494">
                  <c:v>71275</c:v>
                </c:pt>
                <c:pt idx="495">
                  <c:v>70925</c:v>
                </c:pt>
                <c:pt idx="496">
                  <c:v>70295</c:v>
                </c:pt>
                <c:pt idx="497">
                  <c:v>70210</c:v>
                </c:pt>
                <c:pt idx="498">
                  <c:v>70180</c:v>
                </c:pt>
                <c:pt idx="499">
                  <c:v>70000</c:v>
                </c:pt>
                <c:pt idx="500">
                  <c:v>70505</c:v>
                </c:pt>
                <c:pt idx="501">
                  <c:v>70955</c:v>
                </c:pt>
                <c:pt idx="502">
                  <c:v>71810</c:v>
                </c:pt>
                <c:pt idx="503">
                  <c:v>73625</c:v>
                </c:pt>
                <c:pt idx="504">
                  <c:v>75240</c:v>
                </c:pt>
                <c:pt idx="505">
                  <c:v>76825</c:v>
                </c:pt>
                <c:pt idx="506">
                  <c:v>79170</c:v>
                </c:pt>
                <c:pt idx="507">
                  <c:v>81405</c:v>
                </c:pt>
                <c:pt idx="508">
                  <c:v>84830</c:v>
                </c:pt>
                <c:pt idx="509">
                  <c:v>87240</c:v>
                </c:pt>
                <c:pt idx="510">
                  <c:v>89550</c:v>
                </c:pt>
                <c:pt idx="511">
                  <c:v>94285</c:v>
                </c:pt>
                <c:pt idx="512">
                  <c:v>98935</c:v>
                </c:pt>
                <c:pt idx="513">
                  <c:v>101030</c:v>
                </c:pt>
                <c:pt idx="514">
                  <c:v>101710</c:v>
                </c:pt>
                <c:pt idx="515">
                  <c:v>102725</c:v>
                </c:pt>
                <c:pt idx="516">
                  <c:v>103155</c:v>
                </c:pt>
                <c:pt idx="517">
                  <c:v>102860</c:v>
                </c:pt>
                <c:pt idx="518">
                  <c:v>102350</c:v>
                </c:pt>
                <c:pt idx="519">
                  <c:v>101205</c:v>
                </c:pt>
                <c:pt idx="520">
                  <c:v>98990</c:v>
                </c:pt>
                <c:pt idx="521">
                  <c:v>98445</c:v>
                </c:pt>
                <c:pt idx="522">
                  <c:v>98290</c:v>
                </c:pt>
                <c:pt idx="523">
                  <c:v>98125</c:v>
                </c:pt>
                <c:pt idx="524">
                  <c:v>97910</c:v>
                </c:pt>
                <c:pt idx="525">
                  <c:v>95815</c:v>
                </c:pt>
                <c:pt idx="526">
                  <c:v>92920</c:v>
                </c:pt>
                <c:pt idx="527">
                  <c:v>86030</c:v>
                </c:pt>
                <c:pt idx="528">
                  <c:v>86460</c:v>
                </c:pt>
                <c:pt idx="529">
                  <c:v>85555</c:v>
                </c:pt>
                <c:pt idx="530">
                  <c:v>85080</c:v>
                </c:pt>
                <c:pt idx="531">
                  <c:v>84895</c:v>
                </c:pt>
                <c:pt idx="532">
                  <c:v>86405</c:v>
                </c:pt>
                <c:pt idx="533">
                  <c:v>89170</c:v>
                </c:pt>
                <c:pt idx="534">
                  <c:v>93065</c:v>
                </c:pt>
                <c:pt idx="535">
                  <c:v>93195</c:v>
                </c:pt>
                <c:pt idx="536">
                  <c:v>91980</c:v>
                </c:pt>
                <c:pt idx="537">
                  <c:v>92175</c:v>
                </c:pt>
                <c:pt idx="538">
                  <c:v>92925</c:v>
                </c:pt>
                <c:pt idx="539">
                  <c:v>93675</c:v>
                </c:pt>
                <c:pt idx="540">
                  <c:v>94590</c:v>
                </c:pt>
                <c:pt idx="541">
                  <c:v>95920</c:v>
                </c:pt>
                <c:pt idx="542">
                  <c:v>97045</c:v>
                </c:pt>
                <c:pt idx="543">
                  <c:v>98745</c:v>
                </c:pt>
                <c:pt idx="544">
                  <c:v>100670</c:v>
                </c:pt>
                <c:pt idx="545">
                  <c:v>102565</c:v>
                </c:pt>
                <c:pt idx="546">
                  <c:v>104405</c:v>
                </c:pt>
                <c:pt idx="547">
                  <c:v>106020</c:v>
                </c:pt>
                <c:pt idx="548">
                  <c:v>106935</c:v>
                </c:pt>
                <c:pt idx="549">
                  <c:v>105280</c:v>
                </c:pt>
                <c:pt idx="550">
                  <c:v>105950</c:v>
                </c:pt>
                <c:pt idx="551">
                  <c:v>107405</c:v>
                </c:pt>
                <c:pt idx="552">
                  <c:v>110545</c:v>
                </c:pt>
                <c:pt idx="553">
                  <c:v>111575</c:v>
                </c:pt>
                <c:pt idx="554">
                  <c:v>112590</c:v>
                </c:pt>
                <c:pt idx="555">
                  <c:v>112945</c:v>
                </c:pt>
                <c:pt idx="556">
                  <c:v>114920</c:v>
                </c:pt>
                <c:pt idx="557">
                  <c:v>115000</c:v>
                </c:pt>
                <c:pt idx="558">
                  <c:v>114615</c:v>
                </c:pt>
                <c:pt idx="559">
                  <c:v>113195</c:v>
                </c:pt>
                <c:pt idx="560">
                  <c:v>113210</c:v>
                </c:pt>
                <c:pt idx="561">
                  <c:v>112490</c:v>
                </c:pt>
                <c:pt idx="562">
                  <c:v>111905</c:v>
                </c:pt>
                <c:pt idx="563">
                  <c:v>110440</c:v>
                </c:pt>
                <c:pt idx="564">
                  <c:v>109685</c:v>
                </c:pt>
                <c:pt idx="565">
                  <c:v>108100</c:v>
                </c:pt>
                <c:pt idx="566">
                  <c:v>107065</c:v>
                </c:pt>
                <c:pt idx="567">
                  <c:v>104780</c:v>
                </c:pt>
                <c:pt idx="568">
                  <c:v>102065</c:v>
                </c:pt>
                <c:pt idx="569">
                  <c:v>100190</c:v>
                </c:pt>
                <c:pt idx="570">
                  <c:v>97145</c:v>
                </c:pt>
                <c:pt idx="571">
                  <c:v>94240</c:v>
                </c:pt>
                <c:pt idx="572">
                  <c:v>90985</c:v>
                </c:pt>
                <c:pt idx="573">
                  <c:v>88385</c:v>
                </c:pt>
                <c:pt idx="574">
                  <c:v>86485</c:v>
                </c:pt>
                <c:pt idx="575">
                  <c:v>83550</c:v>
                </c:pt>
                <c:pt idx="576">
                  <c:v>88555</c:v>
                </c:pt>
                <c:pt idx="577">
                  <c:v>87880</c:v>
                </c:pt>
                <c:pt idx="578">
                  <c:v>86520</c:v>
                </c:pt>
                <c:pt idx="579">
                  <c:v>84970</c:v>
                </c:pt>
                <c:pt idx="580">
                  <c:v>83720</c:v>
                </c:pt>
                <c:pt idx="581">
                  <c:v>82370</c:v>
                </c:pt>
                <c:pt idx="582">
                  <c:v>81430</c:v>
                </c:pt>
                <c:pt idx="583">
                  <c:v>80345</c:v>
                </c:pt>
                <c:pt idx="584">
                  <c:v>79495</c:v>
                </c:pt>
                <c:pt idx="585">
                  <c:v>78725</c:v>
                </c:pt>
                <c:pt idx="586">
                  <c:v>78020</c:v>
                </c:pt>
                <c:pt idx="587">
                  <c:v>77355</c:v>
                </c:pt>
                <c:pt idx="588">
                  <c:v>76725</c:v>
                </c:pt>
                <c:pt idx="589">
                  <c:v>76245</c:v>
                </c:pt>
                <c:pt idx="590">
                  <c:v>75860</c:v>
                </c:pt>
                <c:pt idx="591">
                  <c:v>75170</c:v>
                </c:pt>
                <c:pt idx="592">
                  <c:v>74540</c:v>
                </c:pt>
                <c:pt idx="593">
                  <c:v>74270</c:v>
                </c:pt>
                <c:pt idx="594">
                  <c:v>74000</c:v>
                </c:pt>
                <c:pt idx="595">
                  <c:v>74000</c:v>
                </c:pt>
                <c:pt idx="596">
                  <c:v>74180</c:v>
                </c:pt>
                <c:pt idx="597">
                  <c:v>74720</c:v>
                </c:pt>
                <c:pt idx="598">
                  <c:v>75620</c:v>
                </c:pt>
                <c:pt idx="599">
                  <c:v>76430</c:v>
                </c:pt>
                <c:pt idx="600">
                  <c:v>78485</c:v>
                </c:pt>
                <c:pt idx="601">
                  <c:v>80730</c:v>
                </c:pt>
                <c:pt idx="602">
                  <c:v>82880</c:v>
                </c:pt>
                <c:pt idx="603">
                  <c:v>84485</c:v>
                </c:pt>
                <c:pt idx="604">
                  <c:v>87260</c:v>
                </c:pt>
                <c:pt idx="605">
                  <c:v>88310</c:v>
                </c:pt>
                <c:pt idx="606">
                  <c:v>89630</c:v>
                </c:pt>
                <c:pt idx="607">
                  <c:v>93015</c:v>
                </c:pt>
                <c:pt idx="608">
                  <c:v>97205</c:v>
                </c:pt>
                <c:pt idx="609">
                  <c:v>98595</c:v>
                </c:pt>
                <c:pt idx="610">
                  <c:v>99800</c:v>
                </c:pt>
                <c:pt idx="611">
                  <c:v>100370</c:v>
                </c:pt>
                <c:pt idx="612">
                  <c:v>100575</c:v>
                </c:pt>
                <c:pt idx="613">
                  <c:v>100690</c:v>
                </c:pt>
                <c:pt idx="614">
                  <c:v>100355</c:v>
                </c:pt>
                <c:pt idx="615">
                  <c:v>99750</c:v>
                </c:pt>
                <c:pt idx="616">
                  <c:v>97095</c:v>
                </c:pt>
                <c:pt idx="617">
                  <c:v>96735</c:v>
                </c:pt>
                <c:pt idx="618">
                  <c:v>96280</c:v>
                </c:pt>
                <c:pt idx="619">
                  <c:v>95920</c:v>
                </c:pt>
                <c:pt idx="620">
                  <c:v>95560</c:v>
                </c:pt>
                <c:pt idx="621">
                  <c:v>94025</c:v>
                </c:pt>
                <c:pt idx="622">
                  <c:v>90770</c:v>
                </c:pt>
                <c:pt idx="623">
                  <c:v>85705</c:v>
                </c:pt>
                <c:pt idx="624">
                  <c:v>85100</c:v>
                </c:pt>
                <c:pt idx="625">
                  <c:v>84475</c:v>
                </c:pt>
                <c:pt idx="626">
                  <c:v>83970</c:v>
                </c:pt>
                <c:pt idx="627">
                  <c:v>83875</c:v>
                </c:pt>
                <c:pt idx="628">
                  <c:v>85495</c:v>
                </c:pt>
                <c:pt idx="629">
                  <c:v>87960</c:v>
                </c:pt>
                <c:pt idx="630">
                  <c:v>91495</c:v>
                </c:pt>
                <c:pt idx="631">
                  <c:v>91580</c:v>
                </c:pt>
                <c:pt idx="632">
                  <c:v>90860</c:v>
                </c:pt>
                <c:pt idx="633">
                  <c:v>91130</c:v>
                </c:pt>
                <c:pt idx="634">
                  <c:v>91765</c:v>
                </c:pt>
                <c:pt idx="635">
                  <c:v>92485</c:v>
                </c:pt>
                <c:pt idx="636">
                  <c:v>93390</c:v>
                </c:pt>
                <c:pt idx="637">
                  <c:v>95420</c:v>
                </c:pt>
                <c:pt idx="638">
                  <c:v>96815</c:v>
                </c:pt>
                <c:pt idx="639">
                  <c:v>98465</c:v>
                </c:pt>
                <c:pt idx="640">
                  <c:v>100350</c:v>
                </c:pt>
                <c:pt idx="641">
                  <c:v>102015</c:v>
                </c:pt>
                <c:pt idx="642">
                  <c:v>103345</c:v>
                </c:pt>
                <c:pt idx="643">
                  <c:v>104830</c:v>
                </c:pt>
                <c:pt idx="644">
                  <c:v>105905</c:v>
                </c:pt>
                <c:pt idx="645">
                  <c:v>104475</c:v>
                </c:pt>
                <c:pt idx="646">
                  <c:v>104935</c:v>
                </c:pt>
                <c:pt idx="647">
                  <c:v>106435</c:v>
                </c:pt>
                <c:pt idx="648">
                  <c:v>108810</c:v>
                </c:pt>
                <c:pt idx="649">
                  <c:v>110555</c:v>
                </c:pt>
                <c:pt idx="650">
                  <c:v>111995</c:v>
                </c:pt>
                <c:pt idx="651">
                  <c:v>112185</c:v>
                </c:pt>
                <c:pt idx="652">
                  <c:v>114000</c:v>
                </c:pt>
                <c:pt idx="653">
                  <c:v>113740</c:v>
                </c:pt>
                <c:pt idx="654">
                  <c:v>112955</c:v>
                </c:pt>
                <c:pt idx="655">
                  <c:v>111585</c:v>
                </c:pt>
                <c:pt idx="656">
                  <c:v>111455</c:v>
                </c:pt>
                <c:pt idx="657">
                  <c:v>111170</c:v>
                </c:pt>
                <c:pt idx="658">
                  <c:v>110830</c:v>
                </c:pt>
                <c:pt idx="659">
                  <c:v>109115</c:v>
                </c:pt>
                <c:pt idx="660">
                  <c:v>108190</c:v>
                </c:pt>
                <c:pt idx="661">
                  <c:v>106685</c:v>
                </c:pt>
                <c:pt idx="662">
                  <c:v>105105</c:v>
                </c:pt>
                <c:pt idx="663">
                  <c:v>102755</c:v>
                </c:pt>
                <c:pt idx="664">
                  <c:v>100165</c:v>
                </c:pt>
                <c:pt idx="665">
                  <c:v>98150</c:v>
                </c:pt>
                <c:pt idx="666">
                  <c:v>95540</c:v>
                </c:pt>
                <c:pt idx="667">
                  <c:v>92630</c:v>
                </c:pt>
                <c:pt idx="668">
                  <c:v>89965</c:v>
                </c:pt>
                <c:pt idx="669">
                  <c:v>87500</c:v>
                </c:pt>
                <c:pt idx="670">
                  <c:v>85310</c:v>
                </c:pt>
                <c:pt idx="671">
                  <c:v>84490</c:v>
                </c:pt>
                <c:pt idx="672">
                  <c:v>89745</c:v>
                </c:pt>
                <c:pt idx="673">
                  <c:v>89270</c:v>
                </c:pt>
                <c:pt idx="674">
                  <c:v>87600</c:v>
                </c:pt>
                <c:pt idx="675">
                  <c:v>85880</c:v>
                </c:pt>
                <c:pt idx="676">
                  <c:v>84420</c:v>
                </c:pt>
                <c:pt idx="677">
                  <c:v>83030</c:v>
                </c:pt>
                <c:pt idx="678">
                  <c:v>81870</c:v>
                </c:pt>
                <c:pt idx="679">
                  <c:v>80640</c:v>
                </c:pt>
                <c:pt idx="680">
                  <c:v>79870</c:v>
                </c:pt>
                <c:pt idx="681">
                  <c:v>78915</c:v>
                </c:pt>
                <c:pt idx="682">
                  <c:v>78095</c:v>
                </c:pt>
                <c:pt idx="683">
                  <c:v>77430</c:v>
                </c:pt>
                <c:pt idx="684">
                  <c:v>76680</c:v>
                </c:pt>
                <c:pt idx="685">
                  <c:v>76110</c:v>
                </c:pt>
                <c:pt idx="686">
                  <c:v>75710</c:v>
                </c:pt>
                <c:pt idx="687">
                  <c:v>75105</c:v>
                </c:pt>
                <c:pt idx="688">
                  <c:v>74560</c:v>
                </c:pt>
                <c:pt idx="689">
                  <c:v>74385</c:v>
                </c:pt>
                <c:pt idx="690">
                  <c:v>74000</c:v>
                </c:pt>
                <c:pt idx="691">
                  <c:v>74105</c:v>
                </c:pt>
                <c:pt idx="692">
                  <c:v>74600</c:v>
                </c:pt>
                <c:pt idx="693">
                  <c:v>74970</c:v>
                </c:pt>
                <c:pt idx="694">
                  <c:v>76240</c:v>
                </c:pt>
                <c:pt idx="695">
                  <c:v>77205</c:v>
                </c:pt>
                <c:pt idx="696">
                  <c:v>79520</c:v>
                </c:pt>
                <c:pt idx="697">
                  <c:v>81190</c:v>
                </c:pt>
                <c:pt idx="698">
                  <c:v>83610</c:v>
                </c:pt>
                <c:pt idx="699">
                  <c:v>85735</c:v>
                </c:pt>
                <c:pt idx="700">
                  <c:v>88785</c:v>
                </c:pt>
                <c:pt idx="701">
                  <c:v>90555</c:v>
                </c:pt>
                <c:pt idx="702">
                  <c:v>92225</c:v>
                </c:pt>
                <c:pt idx="703">
                  <c:v>95420</c:v>
                </c:pt>
                <c:pt idx="704">
                  <c:v>99765</c:v>
                </c:pt>
                <c:pt idx="705">
                  <c:v>101820</c:v>
                </c:pt>
                <c:pt idx="706">
                  <c:v>102985</c:v>
                </c:pt>
                <c:pt idx="707">
                  <c:v>103765</c:v>
                </c:pt>
                <c:pt idx="708">
                  <c:v>103915</c:v>
                </c:pt>
                <c:pt idx="709">
                  <c:v>104090</c:v>
                </c:pt>
                <c:pt idx="710">
                  <c:v>103690</c:v>
                </c:pt>
                <c:pt idx="711">
                  <c:v>103290</c:v>
                </c:pt>
                <c:pt idx="712">
                  <c:v>100980</c:v>
                </c:pt>
                <c:pt idx="713">
                  <c:v>100505</c:v>
                </c:pt>
                <c:pt idx="714">
                  <c:v>99900</c:v>
                </c:pt>
                <c:pt idx="715">
                  <c:v>99630</c:v>
                </c:pt>
                <c:pt idx="716">
                  <c:v>99235</c:v>
                </c:pt>
                <c:pt idx="717">
                  <c:v>97285</c:v>
                </c:pt>
                <c:pt idx="718">
                  <c:v>94050</c:v>
                </c:pt>
                <c:pt idx="719">
                  <c:v>87825</c:v>
                </c:pt>
                <c:pt idx="720">
                  <c:v>87985</c:v>
                </c:pt>
                <c:pt idx="721">
                  <c:v>87190</c:v>
                </c:pt>
                <c:pt idx="722">
                  <c:v>86795</c:v>
                </c:pt>
                <c:pt idx="723">
                  <c:v>86635</c:v>
                </c:pt>
                <c:pt idx="724">
                  <c:v>87940</c:v>
                </c:pt>
                <c:pt idx="725">
                  <c:v>90560</c:v>
                </c:pt>
                <c:pt idx="726">
                  <c:v>94325</c:v>
                </c:pt>
                <c:pt idx="727">
                  <c:v>94590</c:v>
                </c:pt>
                <c:pt idx="728">
                  <c:v>94205</c:v>
                </c:pt>
                <c:pt idx="729">
                  <c:v>94565</c:v>
                </c:pt>
                <c:pt idx="730">
                  <c:v>95040</c:v>
                </c:pt>
                <c:pt idx="731">
                  <c:v>95910</c:v>
                </c:pt>
                <c:pt idx="732">
                  <c:v>96865</c:v>
                </c:pt>
                <c:pt idx="733">
                  <c:v>97815</c:v>
                </c:pt>
                <c:pt idx="734">
                  <c:v>99085</c:v>
                </c:pt>
                <c:pt idx="735">
                  <c:v>100970</c:v>
                </c:pt>
                <c:pt idx="736">
                  <c:v>102360</c:v>
                </c:pt>
                <c:pt idx="737">
                  <c:v>103465</c:v>
                </c:pt>
                <c:pt idx="738">
                  <c:v>104650</c:v>
                </c:pt>
                <c:pt idx="739">
                  <c:v>106130</c:v>
                </c:pt>
                <c:pt idx="740">
                  <c:v>106695</c:v>
                </c:pt>
                <c:pt idx="741">
                  <c:v>105420</c:v>
                </c:pt>
                <c:pt idx="742">
                  <c:v>105235</c:v>
                </c:pt>
                <c:pt idx="743">
                  <c:v>107240</c:v>
                </c:pt>
                <c:pt idx="744">
                  <c:v>109840</c:v>
                </c:pt>
                <c:pt idx="745">
                  <c:v>111575</c:v>
                </c:pt>
                <c:pt idx="746">
                  <c:v>112310</c:v>
                </c:pt>
                <c:pt idx="747">
                  <c:v>112145</c:v>
                </c:pt>
                <c:pt idx="748">
                  <c:v>113840</c:v>
                </c:pt>
                <c:pt idx="749">
                  <c:v>114000</c:v>
                </c:pt>
                <c:pt idx="750">
                  <c:v>113035</c:v>
                </c:pt>
                <c:pt idx="751">
                  <c:v>112310</c:v>
                </c:pt>
                <c:pt idx="752">
                  <c:v>112390</c:v>
                </c:pt>
                <c:pt idx="753">
                  <c:v>111585</c:v>
                </c:pt>
                <c:pt idx="754">
                  <c:v>110775</c:v>
                </c:pt>
                <c:pt idx="755">
                  <c:v>109245</c:v>
                </c:pt>
                <c:pt idx="756">
                  <c:v>108440</c:v>
                </c:pt>
                <c:pt idx="757">
                  <c:v>107070</c:v>
                </c:pt>
                <c:pt idx="758">
                  <c:v>105815</c:v>
                </c:pt>
                <c:pt idx="759">
                  <c:v>103580</c:v>
                </c:pt>
                <c:pt idx="760">
                  <c:v>101095</c:v>
                </c:pt>
                <c:pt idx="761">
                  <c:v>99015</c:v>
                </c:pt>
                <c:pt idx="762">
                  <c:v>96085</c:v>
                </c:pt>
                <c:pt idx="763">
                  <c:v>93365</c:v>
                </c:pt>
                <c:pt idx="764">
                  <c:v>90565</c:v>
                </c:pt>
                <c:pt idx="765">
                  <c:v>88305</c:v>
                </c:pt>
                <c:pt idx="766">
                  <c:v>85820</c:v>
                </c:pt>
                <c:pt idx="767">
                  <c:v>84030</c:v>
                </c:pt>
                <c:pt idx="768">
                  <c:v>89455</c:v>
                </c:pt>
                <c:pt idx="769">
                  <c:v>88735</c:v>
                </c:pt>
                <c:pt idx="770">
                  <c:v>87085</c:v>
                </c:pt>
                <c:pt idx="771">
                  <c:v>85160</c:v>
                </c:pt>
                <c:pt idx="772">
                  <c:v>83775</c:v>
                </c:pt>
                <c:pt idx="773">
                  <c:v>82625</c:v>
                </c:pt>
                <c:pt idx="774">
                  <c:v>81295</c:v>
                </c:pt>
                <c:pt idx="775">
                  <c:v>80185</c:v>
                </c:pt>
                <c:pt idx="776">
                  <c:v>79355</c:v>
                </c:pt>
                <c:pt idx="777">
                  <c:v>78185</c:v>
                </c:pt>
                <c:pt idx="778">
                  <c:v>77605</c:v>
                </c:pt>
                <c:pt idx="779">
                  <c:v>76870</c:v>
                </c:pt>
                <c:pt idx="780">
                  <c:v>76355</c:v>
                </c:pt>
                <c:pt idx="781">
                  <c:v>75655</c:v>
                </c:pt>
                <c:pt idx="782">
                  <c:v>74925</c:v>
                </c:pt>
                <c:pt idx="783">
                  <c:v>74610</c:v>
                </c:pt>
                <c:pt idx="784">
                  <c:v>73975</c:v>
                </c:pt>
                <c:pt idx="785">
                  <c:v>73660</c:v>
                </c:pt>
                <c:pt idx="786">
                  <c:v>73500</c:v>
                </c:pt>
                <c:pt idx="787">
                  <c:v>73525</c:v>
                </c:pt>
                <c:pt idx="788">
                  <c:v>73715</c:v>
                </c:pt>
                <c:pt idx="789">
                  <c:v>74400</c:v>
                </c:pt>
                <c:pt idx="790">
                  <c:v>75335</c:v>
                </c:pt>
                <c:pt idx="791">
                  <c:v>76370</c:v>
                </c:pt>
                <c:pt idx="792">
                  <c:v>78295</c:v>
                </c:pt>
                <c:pt idx="793">
                  <c:v>80045</c:v>
                </c:pt>
                <c:pt idx="794">
                  <c:v>82165</c:v>
                </c:pt>
                <c:pt idx="795">
                  <c:v>84110</c:v>
                </c:pt>
                <c:pt idx="796">
                  <c:v>86980</c:v>
                </c:pt>
                <c:pt idx="797">
                  <c:v>88765</c:v>
                </c:pt>
                <c:pt idx="798">
                  <c:v>90635</c:v>
                </c:pt>
                <c:pt idx="799">
                  <c:v>94370</c:v>
                </c:pt>
                <c:pt idx="800">
                  <c:v>98210</c:v>
                </c:pt>
                <c:pt idx="801">
                  <c:v>100035</c:v>
                </c:pt>
                <c:pt idx="802">
                  <c:v>101145</c:v>
                </c:pt>
                <c:pt idx="803">
                  <c:v>101935</c:v>
                </c:pt>
                <c:pt idx="804">
                  <c:v>102410</c:v>
                </c:pt>
                <c:pt idx="805">
                  <c:v>102335</c:v>
                </c:pt>
                <c:pt idx="806">
                  <c:v>102255</c:v>
                </c:pt>
                <c:pt idx="807">
                  <c:v>101620</c:v>
                </c:pt>
                <c:pt idx="808">
                  <c:v>99480</c:v>
                </c:pt>
                <c:pt idx="809">
                  <c:v>98925</c:v>
                </c:pt>
                <c:pt idx="810">
                  <c:v>98370</c:v>
                </c:pt>
                <c:pt idx="811">
                  <c:v>98130</c:v>
                </c:pt>
                <c:pt idx="812">
                  <c:v>97655</c:v>
                </c:pt>
                <c:pt idx="813">
                  <c:v>96230</c:v>
                </c:pt>
                <c:pt idx="814">
                  <c:v>93135</c:v>
                </c:pt>
                <c:pt idx="815">
                  <c:v>87590</c:v>
                </c:pt>
                <c:pt idx="816">
                  <c:v>87350</c:v>
                </c:pt>
                <c:pt idx="817">
                  <c:v>86635</c:v>
                </c:pt>
                <c:pt idx="818">
                  <c:v>86240</c:v>
                </c:pt>
                <c:pt idx="819">
                  <c:v>86320</c:v>
                </c:pt>
                <c:pt idx="820">
                  <c:v>87985</c:v>
                </c:pt>
                <c:pt idx="821">
                  <c:v>90205</c:v>
                </c:pt>
                <c:pt idx="822">
                  <c:v>93455</c:v>
                </c:pt>
                <c:pt idx="823">
                  <c:v>93455</c:v>
                </c:pt>
                <c:pt idx="824">
                  <c:v>92660</c:v>
                </c:pt>
                <c:pt idx="825">
                  <c:v>92505</c:v>
                </c:pt>
                <c:pt idx="826">
                  <c:v>93375</c:v>
                </c:pt>
                <c:pt idx="827">
                  <c:v>94090</c:v>
                </c:pt>
                <c:pt idx="828">
                  <c:v>94485</c:v>
                </c:pt>
                <c:pt idx="829">
                  <c:v>95435</c:v>
                </c:pt>
                <c:pt idx="830">
                  <c:v>97020</c:v>
                </c:pt>
                <c:pt idx="831">
                  <c:v>98685</c:v>
                </c:pt>
                <c:pt idx="832">
                  <c:v>100590</c:v>
                </c:pt>
                <c:pt idx="833">
                  <c:v>102095</c:v>
                </c:pt>
                <c:pt idx="834">
                  <c:v>103520</c:v>
                </c:pt>
                <c:pt idx="835">
                  <c:v>104950</c:v>
                </c:pt>
                <c:pt idx="836">
                  <c:v>105900</c:v>
                </c:pt>
                <c:pt idx="837">
                  <c:v>104555</c:v>
                </c:pt>
                <c:pt idx="838">
                  <c:v>105030</c:v>
                </c:pt>
                <c:pt idx="839">
                  <c:v>106215</c:v>
                </c:pt>
                <c:pt idx="840">
                  <c:v>108990</c:v>
                </c:pt>
                <c:pt idx="841">
                  <c:v>110420</c:v>
                </c:pt>
                <c:pt idx="842">
                  <c:v>111685</c:v>
                </c:pt>
                <c:pt idx="843">
                  <c:v>111765</c:v>
                </c:pt>
                <c:pt idx="844">
                  <c:v>114000</c:v>
                </c:pt>
                <c:pt idx="845">
                  <c:v>113990</c:v>
                </c:pt>
                <c:pt idx="846">
                  <c:v>113395</c:v>
                </c:pt>
                <c:pt idx="847">
                  <c:v>112060</c:v>
                </c:pt>
                <c:pt idx="848">
                  <c:v>111925</c:v>
                </c:pt>
                <c:pt idx="849">
                  <c:v>111450</c:v>
                </c:pt>
                <c:pt idx="850">
                  <c:v>111055</c:v>
                </c:pt>
                <c:pt idx="851">
                  <c:v>109470</c:v>
                </c:pt>
                <c:pt idx="852">
                  <c:v>108505</c:v>
                </c:pt>
                <c:pt idx="853">
                  <c:v>107010</c:v>
                </c:pt>
                <c:pt idx="854">
                  <c:v>105425</c:v>
                </c:pt>
                <c:pt idx="855">
                  <c:v>103205</c:v>
                </c:pt>
                <c:pt idx="856">
                  <c:v>100865</c:v>
                </c:pt>
                <c:pt idx="857">
                  <c:v>98685</c:v>
                </c:pt>
                <c:pt idx="858">
                  <c:v>96090</c:v>
                </c:pt>
                <c:pt idx="859">
                  <c:v>93035</c:v>
                </c:pt>
                <c:pt idx="860">
                  <c:v>90685</c:v>
                </c:pt>
                <c:pt idx="861">
                  <c:v>87965</c:v>
                </c:pt>
                <c:pt idx="862">
                  <c:v>85980</c:v>
                </c:pt>
                <c:pt idx="863">
                  <c:v>84020</c:v>
                </c:pt>
                <c:pt idx="864">
                  <c:v>89230</c:v>
                </c:pt>
                <c:pt idx="865">
                  <c:v>88385</c:v>
                </c:pt>
                <c:pt idx="866">
                  <c:v>86970</c:v>
                </c:pt>
                <c:pt idx="867">
                  <c:v>84925</c:v>
                </c:pt>
                <c:pt idx="868">
                  <c:v>83560</c:v>
                </c:pt>
                <c:pt idx="869">
                  <c:v>82335</c:v>
                </c:pt>
                <c:pt idx="870">
                  <c:v>81370</c:v>
                </c:pt>
                <c:pt idx="871">
                  <c:v>79985</c:v>
                </c:pt>
                <c:pt idx="872">
                  <c:v>79245</c:v>
                </c:pt>
                <c:pt idx="873">
                  <c:v>78215</c:v>
                </c:pt>
                <c:pt idx="874">
                  <c:v>77455</c:v>
                </c:pt>
                <c:pt idx="875">
                  <c:v>76835</c:v>
                </c:pt>
                <c:pt idx="876">
                  <c:v>76120</c:v>
                </c:pt>
                <c:pt idx="877">
                  <c:v>75650</c:v>
                </c:pt>
                <c:pt idx="878">
                  <c:v>75030</c:v>
                </c:pt>
                <c:pt idx="879">
                  <c:v>74675</c:v>
                </c:pt>
                <c:pt idx="880">
                  <c:v>74295</c:v>
                </c:pt>
                <c:pt idx="881">
                  <c:v>73900</c:v>
                </c:pt>
                <c:pt idx="882">
                  <c:v>73645</c:v>
                </c:pt>
                <c:pt idx="883">
                  <c:v>73500</c:v>
                </c:pt>
                <c:pt idx="884">
                  <c:v>73725</c:v>
                </c:pt>
                <c:pt idx="885">
                  <c:v>74585</c:v>
                </c:pt>
                <c:pt idx="886">
                  <c:v>75420</c:v>
                </c:pt>
                <c:pt idx="887">
                  <c:v>76275</c:v>
                </c:pt>
                <c:pt idx="888">
                  <c:v>78190</c:v>
                </c:pt>
                <c:pt idx="889">
                  <c:v>79990</c:v>
                </c:pt>
                <c:pt idx="890">
                  <c:v>81715</c:v>
                </c:pt>
                <c:pt idx="891">
                  <c:v>83675</c:v>
                </c:pt>
                <c:pt idx="892">
                  <c:v>86745</c:v>
                </c:pt>
                <c:pt idx="893">
                  <c:v>88695</c:v>
                </c:pt>
                <c:pt idx="894">
                  <c:v>90670</c:v>
                </c:pt>
                <c:pt idx="895">
                  <c:v>92820</c:v>
                </c:pt>
                <c:pt idx="896">
                  <c:v>96880</c:v>
                </c:pt>
                <c:pt idx="897">
                  <c:v>98590</c:v>
                </c:pt>
                <c:pt idx="898">
                  <c:v>100200</c:v>
                </c:pt>
                <c:pt idx="899">
                  <c:v>100740</c:v>
                </c:pt>
                <c:pt idx="900">
                  <c:v>101215</c:v>
                </c:pt>
                <c:pt idx="901">
                  <c:v>101275</c:v>
                </c:pt>
                <c:pt idx="902">
                  <c:v>101130</c:v>
                </c:pt>
                <c:pt idx="903">
                  <c:v>100515</c:v>
                </c:pt>
                <c:pt idx="904">
                  <c:v>98905</c:v>
                </c:pt>
                <c:pt idx="905">
                  <c:v>98375</c:v>
                </c:pt>
                <c:pt idx="906">
                  <c:v>97750</c:v>
                </c:pt>
                <c:pt idx="907">
                  <c:v>97265</c:v>
                </c:pt>
                <c:pt idx="908">
                  <c:v>96760</c:v>
                </c:pt>
                <c:pt idx="909">
                  <c:v>95630</c:v>
                </c:pt>
                <c:pt idx="910">
                  <c:v>92750</c:v>
                </c:pt>
                <c:pt idx="911">
                  <c:v>86550</c:v>
                </c:pt>
                <c:pt idx="912">
                  <c:v>87005</c:v>
                </c:pt>
                <c:pt idx="913">
                  <c:v>86180</c:v>
                </c:pt>
                <c:pt idx="914">
                  <c:v>85680</c:v>
                </c:pt>
                <c:pt idx="915">
                  <c:v>85515</c:v>
                </c:pt>
                <c:pt idx="916">
                  <c:v>86645</c:v>
                </c:pt>
                <c:pt idx="917">
                  <c:v>88730</c:v>
                </c:pt>
                <c:pt idx="918">
                  <c:v>92105</c:v>
                </c:pt>
                <c:pt idx="919">
                  <c:v>91860</c:v>
                </c:pt>
                <c:pt idx="920">
                  <c:v>91045</c:v>
                </c:pt>
                <c:pt idx="921">
                  <c:v>91485</c:v>
                </c:pt>
                <c:pt idx="922">
                  <c:v>92180</c:v>
                </c:pt>
                <c:pt idx="923">
                  <c:v>92595</c:v>
                </c:pt>
                <c:pt idx="924">
                  <c:v>93365</c:v>
                </c:pt>
                <c:pt idx="925">
                  <c:v>94550</c:v>
                </c:pt>
                <c:pt idx="926">
                  <c:v>95950</c:v>
                </c:pt>
                <c:pt idx="927">
                  <c:v>97515</c:v>
                </c:pt>
                <c:pt idx="928">
                  <c:v>99585</c:v>
                </c:pt>
                <c:pt idx="929">
                  <c:v>100995</c:v>
                </c:pt>
                <c:pt idx="930">
                  <c:v>102195</c:v>
                </c:pt>
                <c:pt idx="931">
                  <c:v>103475</c:v>
                </c:pt>
                <c:pt idx="932">
                  <c:v>104655</c:v>
                </c:pt>
                <c:pt idx="933">
                  <c:v>103730</c:v>
                </c:pt>
                <c:pt idx="934">
                  <c:v>104160</c:v>
                </c:pt>
                <c:pt idx="935">
                  <c:v>105685</c:v>
                </c:pt>
                <c:pt idx="936">
                  <c:v>108560</c:v>
                </c:pt>
                <c:pt idx="937">
                  <c:v>109850</c:v>
                </c:pt>
                <c:pt idx="938">
                  <c:v>111530</c:v>
                </c:pt>
                <c:pt idx="939">
                  <c:v>111205</c:v>
                </c:pt>
                <c:pt idx="940">
                  <c:v>113215</c:v>
                </c:pt>
                <c:pt idx="941">
                  <c:v>113500</c:v>
                </c:pt>
                <c:pt idx="942">
                  <c:v>112810</c:v>
                </c:pt>
                <c:pt idx="943">
                  <c:v>111450</c:v>
                </c:pt>
                <c:pt idx="944">
                  <c:v>111290</c:v>
                </c:pt>
                <c:pt idx="945">
                  <c:v>110885</c:v>
                </c:pt>
                <c:pt idx="946">
                  <c:v>110325</c:v>
                </c:pt>
                <c:pt idx="947">
                  <c:v>109200</c:v>
                </c:pt>
                <c:pt idx="948">
                  <c:v>108315</c:v>
                </c:pt>
                <c:pt idx="949">
                  <c:v>106870</c:v>
                </c:pt>
                <c:pt idx="950">
                  <c:v>105185</c:v>
                </c:pt>
                <c:pt idx="951">
                  <c:v>102620</c:v>
                </c:pt>
                <c:pt idx="952">
                  <c:v>100210</c:v>
                </c:pt>
                <c:pt idx="953">
                  <c:v>98365</c:v>
                </c:pt>
                <c:pt idx="954">
                  <c:v>95795</c:v>
                </c:pt>
                <c:pt idx="955">
                  <c:v>93065</c:v>
                </c:pt>
                <c:pt idx="956">
                  <c:v>90415</c:v>
                </c:pt>
                <c:pt idx="957">
                  <c:v>87685</c:v>
                </c:pt>
                <c:pt idx="958">
                  <c:v>85520</c:v>
                </c:pt>
                <c:pt idx="959">
                  <c:v>85265</c:v>
                </c:pt>
                <c:pt idx="960">
                  <c:v>90345</c:v>
                </c:pt>
                <c:pt idx="961">
                  <c:v>89750</c:v>
                </c:pt>
                <c:pt idx="962">
                  <c:v>88140</c:v>
                </c:pt>
                <c:pt idx="963">
                  <c:v>86410</c:v>
                </c:pt>
                <c:pt idx="964">
                  <c:v>84880</c:v>
                </c:pt>
                <c:pt idx="965">
                  <c:v>83365</c:v>
                </c:pt>
                <c:pt idx="966">
                  <c:v>82415</c:v>
                </c:pt>
                <c:pt idx="967">
                  <c:v>81225</c:v>
                </c:pt>
                <c:pt idx="968">
                  <c:v>80200</c:v>
                </c:pt>
                <c:pt idx="969">
                  <c:v>79000</c:v>
                </c:pt>
                <c:pt idx="970">
                  <c:v>78070</c:v>
                </c:pt>
                <c:pt idx="971">
                  <c:v>77325</c:v>
                </c:pt>
                <c:pt idx="972">
                  <c:v>76655</c:v>
                </c:pt>
                <c:pt idx="973">
                  <c:v>76015</c:v>
                </c:pt>
                <c:pt idx="974">
                  <c:v>75440</c:v>
                </c:pt>
                <c:pt idx="975">
                  <c:v>74790</c:v>
                </c:pt>
                <c:pt idx="976">
                  <c:v>74065</c:v>
                </c:pt>
                <c:pt idx="977">
                  <c:v>73935</c:v>
                </c:pt>
                <c:pt idx="978">
                  <c:v>73570</c:v>
                </c:pt>
                <c:pt idx="979">
                  <c:v>73500</c:v>
                </c:pt>
                <c:pt idx="980">
                  <c:v>73665</c:v>
                </c:pt>
                <c:pt idx="981">
                  <c:v>74030</c:v>
                </c:pt>
                <c:pt idx="982">
                  <c:v>74535</c:v>
                </c:pt>
                <c:pt idx="983">
                  <c:v>75135</c:v>
                </c:pt>
                <c:pt idx="984">
                  <c:v>76365</c:v>
                </c:pt>
                <c:pt idx="985">
                  <c:v>77405</c:v>
                </c:pt>
                <c:pt idx="986">
                  <c:v>78740</c:v>
                </c:pt>
                <c:pt idx="987">
                  <c:v>80305</c:v>
                </c:pt>
                <c:pt idx="988">
                  <c:v>83345</c:v>
                </c:pt>
                <c:pt idx="989">
                  <c:v>85555</c:v>
                </c:pt>
                <c:pt idx="990">
                  <c:v>87335</c:v>
                </c:pt>
                <c:pt idx="991">
                  <c:v>90945</c:v>
                </c:pt>
                <c:pt idx="992">
                  <c:v>95605</c:v>
                </c:pt>
                <c:pt idx="993">
                  <c:v>97615</c:v>
                </c:pt>
                <c:pt idx="994">
                  <c:v>98155</c:v>
                </c:pt>
                <c:pt idx="995">
                  <c:v>98835</c:v>
                </c:pt>
                <c:pt idx="996">
                  <c:v>99345</c:v>
                </c:pt>
                <c:pt idx="997">
                  <c:v>99745</c:v>
                </c:pt>
                <c:pt idx="998">
                  <c:v>99225</c:v>
                </c:pt>
                <c:pt idx="999">
                  <c:v>98335</c:v>
                </c:pt>
                <c:pt idx="1000">
                  <c:v>96600</c:v>
                </c:pt>
                <c:pt idx="1001">
                  <c:v>95905</c:v>
                </c:pt>
                <c:pt idx="1002">
                  <c:v>95760</c:v>
                </c:pt>
                <c:pt idx="1003">
                  <c:v>95595</c:v>
                </c:pt>
                <c:pt idx="1004">
                  <c:v>94995</c:v>
                </c:pt>
                <c:pt idx="1005">
                  <c:v>93085</c:v>
                </c:pt>
                <c:pt idx="1006">
                  <c:v>90195</c:v>
                </c:pt>
                <c:pt idx="1007">
                  <c:v>84730</c:v>
                </c:pt>
                <c:pt idx="1008">
                  <c:v>83695</c:v>
                </c:pt>
                <c:pt idx="1009">
                  <c:v>83360</c:v>
                </c:pt>
                <c:pt idx="1010">
                  <c:v>82895</c:v>
                </c:pt>
                <c:pt idx="1011">
                  <c:v>83015</c:v>
                </c:pt>
                <c:pt idx="1012">
                  <c:v>84945</c:v>
                </c:pt>
                <c:pt idx="1013">
                  <c:v>87515</c:v>
                </c:pt>
                <c:pt idx="1014">
                  <c:v>90295</c:v>
                </c:pt>
                <c:pt idx="1015">
                  <c:v>90175</c:v>
                </c:pt>
                <c:pt idx="1016">
                  <c:v>88895</c:v>
                </c:pt>
                <c:pt idx="1017">
                  <c:v>89050</c:v>
                </c:pt>
                <c:pt idx="1018">
                  <c:v>90105</c:v>
                </c:pt>
                <c:pt idx="1019">
                  <c:v>90955</c:v>
                </c:pt>
                <c:pt idx="1020">
                  <c:v>91980</c:v>
                </c:pt>
                <c:pt idx="1021">
                  <c:v>92970</c:v>
                </c:pt>
                <c:pt idx="1022">
                  <c:v>94570</c:v>
                </c:pt>
                <c:pt idx="1023">
                  <c:v>95765</c:v>
                </c:pt>
                <c:pt idx="1024">
                  <c:v>97685</c:v>
                </c:pt>
                <c:pt idx="1025">
                  <c:v>99135</c:v>
                </c:pt>
                <c:pt idx="1026">
                  <c:v>100510</c:v>
                </c:pt>
                <c:pt idx="1027">
                  <c:v>102345</c:v>
                </c:pt>
                <c:pt idx="1028">
                  <c:v>103370</c:v>
                </c:pt>
                <c:pt idx="1029">
                  <c:v>102420</c:v>
                </c:pt>
                <c:pt idx="1030">
                  <c:v>102785</c:v>
                </c:pt>
                <c:pt idx="1031">
                  <c:v>104030</c:v>
                </c:pt>
                <c:pt idx="1032">
                  <c:v>106330</c:v>
                </c:pt>
                <c:pt idx="1033">
                  <c:v>107440</c:v>
                </c:pt>
                <c:pt idx="1034">
                  <c:v>107980</c:v>
                </c:pt>
                <c:pt idx="1035">
                  <c:v>108200</c:v>
                </c:pt>
                <c:pt idx="1036">
                  <c:v>110000</c:v>
                </c:pt>
                <c:pt idx="1037">
                  <c:v>109785</c:v>
                </c:pt>
                <c:pt idx="1038">
                  <c:v>109230</c:v>
                </c:pt>
                <c:pt idx="1039">
                  <c:v>108360</c:v>
                </c:pt>
                <c:pt idx="1040">
                  <c:v>108200</c:v>
                </c:pt>
                <c:pt idx="1041">
                  <c:v>107880</c:v>
                </c:pt>
                <c:pt idx="1042">
                  <c:v>107485</c:v>
                </c:pt>
                <c:pt idx="1043">
                  <c:v>106375</c:v>
                </c:pt>
                <c:pt idx="1044">
                  <c:v>105585</c:v>
                </c:pt>
                <c:pt idx="1045">
                  <c:v>104395</c:v>
                </c:pt>
                <c:pt idx="1046">
                  <c:v>102810</c:v>
                </c:pt>
                <c:pt idx="1047">
                  <c:v>101065</c:v>
                </c:pt>
                <c:pt idx="1048">
                  <c:v>99160</c:v>
                </c:pt>
                <c:pt idx="1049">
                  <c:v>96940</c:v>
                </c:pt>
                <c:pt idx="1050">
                  <c:v>94960</c:v>
                </c:pt>
                <c:pt idx="1051">
                  <c:v>92105</c:v>
                </c:pt>
                <c:pt idx="1052">
                  <c:v>89885</c:v>
                </c:pt>
                <c:pt idx="1053">
                  <c:v>87745</c:v>
                </c:pt>
                <c:pt idx="1054">
                  <c:v>85605</c:v>
                </c:pt>
                <c:pt idx="1055">
                  <c:v>83850</c:v>
                </c:pt>
                <c:pt idx="1056">
                  <c:v>89010</c:v>
                </c:pt>
                <c:pt idx="1057">
                  <c:v>88670</c:v>
                </c:pt>
                <c:pt idx="1058">
                  <c:v>86910</c:v>
                </c:pt>
                <c:pt idx="1059">
                  <c:v>85350</c:v>
                </c:pt>
                <c:pt idx="1060">
                  <c:v>84050</c:v>
                </c:pt>
                <c:pt idx="1061">
                  <c:v>82490</c:v>
                </c:pt>
                <c:pt idx="1062">
                  <c:v>81270</c:v>
                </c:pt>
                <c:pt idx="1063">
                  <c:v>79710</c:v>
                </c:pt>
                <c:pt idx="1064">
                  <c:v>78960</c:v>
                </c:pt>
                <c:pt idx="1065">
                  <c:v>78070</c:v>
                </c:pt>
                <c:pt idx="1066">
                  <c:v>77330</c:v>
                </c:pt>
                <c:pt idx="1067">
                  <c:v>76400</c:v>
                </c:pt>
                <c:pt idx="1068">
                  <c:v>75620</c:v>
                </c:pt>
                <c:pt idx="1069">
                  <c:v>74970</c:v>
                </c:pt>
                <c:pt idx="1070">
                  <c:v>74530</c:v>
                </c:pt>
                <c:pt idx="1071">
                  <c:v>73790</c:v>
                </c:pt>
                <c:pt idx="1072">
                  <c:v>73480</c:v>
                </c:pt>
                <c:pt idx="1073">
                  <c:v>73070</c:v>
                </c:pt>
                <c:pt idx="1074">
                  <c:v>72820</c:v>
                </c:pt>
                <c:pt idx="1075">
                  <c:v>72500</c:v>
                </c:pt>
                <c:pt idx="1076">
                  <c:v>72760</c:v>
                </c:pt>
                <c:pt idx="1077">
                  <c:v>73030</c:v>
                </c:pt>
                <c:pt idx="1078">
                  <c:v>73460</c:v>
                </c:pt>
                <c:pt idx="1079">
                  <c:v>73910</c:v>
                </c:pt>
                <c:pt idx="1080">
                  <c:v>74670</c:v>
                </c:pt>
                <c:pt idx="1081">
                  <c:v>75640</c:v>
                </c:pt>
                <c:pt idx="1082">
                  <c:v>76860</c:v>
                </c:pt>
                <c:pt idx="1083">
                  <c:v>78410</c:v>
                </c:pt>
                <c:pt idx="1084">
                  <c:v>80680</c:v>
                </c:pt>
                <c:pt idx="1085">
                  <c:v>82570</c:v>
                </c:pt>
                <c:pt idx="1086">
                  <c:v>85040</c:v>
                </c:pt>
                <c:pt idx="1087">
                  <c:v>88030</c:v>
                </c:pt>
                <c:pt idx="1088">
                  <c:v>90920</c:v>
                </c:pt>
                <c:pt idx="1089">
                  <c:v>91760</c:v>
                </c:pt>
                <c:pt idx="1090">
                  <c:v>92650</c:v>
                </c:pt>
                <c:pt idx="1091">
                  <c:v>93370</c:v>
                </c:pt>
                <c:pt idx="1092">
                  <c:v>93800</c:v>
                </c:pt>
                <c:pt idx="1093">
                  <c:v>94180</c:v>
                </c:pt>
                <c:pt idx="1094">
                  <c:v>93910</c:v>
                </c:pt>
                <c:pt idx="1095">
                  <c:v>93430</c:v>
                </c:pt>
                <c:pt idx="1096">
                  <c:v>91440</c:v>
                </c:pt>
                <c:pt idx="1097">
                  <c:v>91190</c:v>
                </c:pt>
                <c:pt idx="1098">
                  <c:v>90310</c:v>
                </c:pt>
                <c:pt idx="1099">
                  <c:v>90370</c:v>
                </c:pt>
                <c:pt idx="1100">
                  <c:v>90180</c:v>
                </c:pt>
                <c:pt idx="1101">
                  <c:v>88680</c:v>
                </c:pt>
                <c:pt idx="1102">
                  <c:v>86350</c:v>
                </c:pt>
                <c:pt idx="1103">
                  <c:v>81540</c:v>
                </c:pt>
                <c:pt idx="1104">
                  <c:v>81270</c:v>
                </c:pt>
                <c:pt idx="1105">
                  <c:v>80690</c:v>
                </c:pt>
                <c:pt idx="1106">
                  <c:v>81000</c:v>
                </c:pt>
                <c:pt idx="1107">
                  <c:v>80790</c:v>
                </c:pt>
                <c:pt idx="1108">
                  <c:v>82420</c:v>
                </c:pt>
                <c:pt idx="1109">
                  <c:v>84050</c:v>
                </c:pt>
                <c:pt idx="1110">
                  <c:v>86770</c:v>
                </c:pt>
                <c:pt idx="1111">
                  <c:v>86700</c:v>
                </c:pt>
                <c:pt idx="1112">
                  <c:v>85140</c:v>
                </c:pt>
                <c:pt idx="1113">
                  <c:v>85550</c:v>
                </c:pt>
                <c:pt idx="1114">
                  <c:v>85960</c:v>
                </c:pt>
                <c:pt idx="1115">
                  <c:v>86640</c:v>
                </c:pt>
                <c:pt idx="1116">
                  <c:v>87480</c:v>
                </c:pt>
                <c:pt idx="1117">
                  <c:v>88330</c:v>
                </c:pt>
                <c:pt idx="1118">
                  <c:v>89640</c:v>
                </c:pt>
                <c:pt idx="1119">
                  <c:v>91220</c:v>
                </c:pt>
                <c:pt idx="1120">
                  <c:v>92920</c:v>
                </c:pt>
                <c:pt idx="1121">
                  <c:v>94130</c:v>
                </c:pt>
                <c:pt idx="1122">
                  <c:v>95970</c:v>
                </c:pt>
                <c:pt idx="1123">
                  <c:v>96980</c:v>
                </c:pt>
                <c:pt idx="1124">
                  <c:v>98590</c:v>
                </c:pt>
                <c:pt idx="1125">
                  <c:v>97530</c:v>
                </c:pt>
                <c:pt idx="1126">
                  <c:v>98530</c:v>
                </c:pt>
                <c:pt idx="1127">
                  <c:v>99210</c:v>
                </c:pt>
                <c:pt idx="1128">
                  <c:v>101180</c:v>
                </c:pt>
                <c:pt idx="1129">
                  <c:v>101990</c:v>
                </c:pt>
                <c:pt idx="1130">
                  <c:v>101930</c:v>
                </c:pt>
                <c:pt idx="1131">
                  <c:v>102130</c:v>
                </c:pt>
                <c:pt idx="1132">
                  <c:v>103930</c:v>
                </c:pt>
                <c:pt idx="1133">
                  <c:v>104000</c:v>
                </c:pt>
                <c:pt idx="1134">
                  <c:v>103590</c:v>
                </c:pt>
                <c:pt idx="1135">
                  <c:v>102400</c:v>
                </c:pt>
                <c:pt idx="1136">
                  <c:v>102540</c:v>
                </c:pt>
                <c:pt idx="1137">
                  <c:v>102470</c:v>
                </c:pt>
                <c:pt idx="1138">
                  <c:v>102600</c:v>
                </c:pt>
                <c:pt idx="1139">
                  <c:v>101790</c:v>
                </c:pt>
                <c:pt idx="1140">
                  <c:v>101440</c:v>
                </c:pt>
                <c:pt idx="1141">
                  <c:v>99890</c:v>
                </c:pt>
                <c:pt idx="1142">
                  <c:v>97980</c:v>
                </c:pt>
                <c:pt idx="1143">
                  <c:v>96560</c:v>
                </c:pt>
                <c:pt idx="1144">
                  <c:v>94450</c:v>
                </c:pt>
                <c:pt idx="1145">
                  <c:v>92210</c:v>
                </c:pt>
                <c:pt idx="1146">
                  <c:v>90030</c:v>
                </c:pt>
                <c:pt idx="1147">
                  <c:v>87520</c:v>
                </c:pt>
                <c:pt idx="1148">
                  <c:v>84730</c:v>
                </c:pt>
                <c:pt idx="1149">
                  <c:v>82830</c:v>
                </c:pt>
                <c:pt idx="1150">
                  <c:v>80790</c:v>
                </c:pt>
                <c:pt idx="1151">
                  <c:v>80950</c:v>
                </c:pt>
                <c:pt idx="1152">
                  <c:v>85415</c:v>
                </c:pt>
                <c:pt idx="1153">
                  <c:v>84925</c:v>
                </c:pt>
                <c:pt idx="1154">
                  <c:v>83050</c:v>
                </c:pt>
                <c:pt idx="1155">
                  <c:v>81120</c:v>
                </c:pt>
                <c:pt idx="1156">
                  <c:v>79530</c:v>
                </c:pt>
                <c:pt idx="1157">
                  <c:v>78110</c:v>
                </c:pt>
                <c:pt idx="1158">
                  <c:v>76930</c:v>
                </c:pt>
                <c:pt idx="1159">
                  <c:v>75955</c:v>
                </c:pt>
                <c:pt idx="1160">
                  <c:v>74785</c:v>
                </c:pt>
                <c:pt idx="1161">
                  <c:v>74090</c:v>
                </c:pt>
                <c:pt idx="1162">
                  <c:v>73090</c:v>
                </c:pt>
                <c:pt idx="1163">
                  <c:v>72435</c:v>
                </c:pt>
                <c:pt idx="1164">
                  <c:v>71865</c:v>
                </c:pt>
                <c:pt idx="1165">
                  <c:v>71425</c:v>
                </c:pt>
                <c:pt idx="1166">
                  <c:v>70825</c:v>
                </c:pt>
                <c:pt idx="1167">
                  <c:v>70290</c:v>
                </c:pt>
                <c:pt idx="1168">
                  <c:v>69990</c:v>
                </c:pt>
                <c:pt idx="1169">
                  <c:v>69655</c:v>
                </c:pt>
                <c:pt idx="1170">
                  <c:v>69685</c:v>
                </c:pt>
                <c:pt idx="1171">
                  <c:v>69500</c:v>
                </c:pt>
                <c:pt idx="1172">
                  <c:v>69850</c:v>
                </c:pt>
                <c:pt idx="1173">
                  <c:v>70135</c:v>
                </c:pt>
                <c:pt idx="1174">
                  <c:v>70870</c:v>
                </c:pt>
                <c:pt idx="1175">
                  <c:v>71955</c:v>
                </c:pt>
                <c:pt idx="1176">
                  <c:v>74110</c:v>
                </c:pt>
                <c:pt idx="1177">
                  <c:v>76215</c:v>
                </c:pt>
                <c:pt idx="1178">
                  <c:v>78400</c:v>
                </c:pt>
                <c:pt idx="1179">
                  <c:v>80630</c:v>
                </c:pt>
                <c:pt idx="1180">
                  <c:v>83235</c:v>
                </c:pt>
                <c:pt idx="1181">
                  <c:v>85695</c:v>
                </c:pt>
                <c:pt idx="1182">
                  <c:v>88705</c:v>
                </c:pt>
                <c:pt idx="1183">
                  <c:v>92515</c:v>
                </c:pt>
                <c:pt idx="1184">
                  <c:v>96005</c:v>
                </c:pt>
                <c:pt idx="1185">
                  <c:v>98225</c:v>
                </c:pt>
                <c:pt idx="1186">
                  <c:v>99495</c:v>
                </c:pt>
                <c:pt idx="1187">
                  <c:v>100205</c:v>
                </c:pt>
                <c:pt idx="1188">
                  <c:v>100525</c:v>
                </c:pt>
                <c:pt idx="1189">
                  <c:v>100685</c:v>
                </c:pt>
                <c:pt idx="1190">
                  <c:v>100525</c:v>
                </c:pt>
                <c:pt idx="1191">
                  <c:v>99650</c:v>
                </c:pt>
                <c:pt idx="1192">
                  <c:v>97665</c:v>
                </c:pt>
                <c:pt idx="1193">
                  <c:v>96815</c:v>
                </c:pt>
                <c:pt idx="1194">
                  <c:v>96455</c:v>
                </c:pt>
                <c:pt idx="1195">
                  <c:v>95940</c:v>
                </c:pt>
                <c:pt idx="1196">
                  <c:v>95500</c:v>
                </c:pt>
                <c:pt idx="1197">
                  <c:v>93340</c:v>
                </c:pt>
                <c:pt idx="1198">
                  <c:v>90230</c:v>
                </c:pt>
                <c:pt idx="1199">
                  <c:v>84325</c:v>
                </c:pt>
                <c:pt idx="1200">
                  <c:v>84735</c:v>
                </c:pt>
                <c:pt idx="1201">
                  <c:v>84045</c:v>
                </c:pt>
                <c:pt idx="1202">
                  <c:v>83650</c:v>
                </c:pt>
                <c:pt idx="1203">
                  <c:v>83695</c:v>
                </c:pt>
                <c:pt idx="1204">
                  <c:v>84595</c:v>
                </c:pt>
                <c:pt idx="1205">
                  <c:v>86830</c:v>
                </c:pt>
                <c:pt idx="1206">
                  <c:v>90610</c:v>
                </c:pt>
                <c:pt idx="1207">
                  <c:v>90055</c:v>
                </c:pt>
                <c:pt idx="1208">
                  <c:v>89105</c:v>
                </c:pt>
                <c:pt idx="1209">
                  <c:v>89105</c:v>
                </c:pt>
                <c:pt idx="1210">
                  <c:v>90295</c:v>
                </c:pt>
                <c:pt idx="1211">
                  <c:v>91005</c:v>
                </c:pt>
                <c:pt idx="1212">
                  <c:v>91800</c:v>
                </c:pt>
                <c:pt idx="1213">
                  <c:v>92910</c:v>
                </c:pt>
                <c:pt idx="1214">
                  <c:v>94340</c:v>
                </c:pt>
                <c:pt idx="1215">
                  <c:v>96320</c:v>
                </c:pt>
                <c:pt idx="1216">
                  <c:v>98305</c:v>
                </c:pt>
                <c:pt idx="1217">
                  <c:v>100125</c:v>
                </c:pt>
                <c:pt idx="1218">
                  <c:v>101555</c:v>
                </c:pt>
                <c:pt idx="1219">
                  <c:v>102425</c:v>
                </c:pt>
                <c:pt idx="1220">
                  <c:v>103300</c:v>
                </c:pt>
                <c:pt idx="1221">
                  <c:v>102505</c:v>
                </c:pt>
                <c:pt idx="1222">
                  <c:v>102665</c:v>
                </c:pt>
                <c:pt idx="1223">
                  <c:v>104250</c:v>
                </c:pt>
                <c:pt idx="1224">
                  <c:v>107585</c:v>
                </c:pt>
                <c:pt idx="1225">
                  <c:v>109405</c:v>
                </c:pt>
                <c:pt idx="1226">
                  <c:v>110595</c:v>
                </c:pt>
                <c:pt idx="1227">
                  <c:v>110675</c:v>
                </c:pt>
                <c:pt idx="1228">
                  <c:v>112420</c:v>
                </c:pt>
                <c:pt idx="1229">
                  <c:v>112500</c:v>
                </c:pt>
                <c:pt idx="1230">
                  <c:v>112185</c:v>
                </c:pt>
                <c:pt idx="1231">
                  <c:v>111070</c:v>
                </c:pt>
                <c:pt idx="1232">
                  <c:v>111070</c:v>
                </c:pt>
                <c:pt idx="1233">
                  <c:v>110915</c:v>
                </c:pt>
                <c:pt idx="1234">
                  <c:v>109725</c:v>
                </c:pt>
                <c:pt idx="1235">
                  <c:v>108695</c:v>
                </c:pt>
                <c:pt idx="1236">
                  <c:v>107345</c:v>
                </c:pt>
                <c:pt idx="1237">
                  <c:v>105760</c:v>
                </c:pt>
                <c:pt idx="1238">
                  <c:v>103460</c:v>
                </c:pt>
                <c:pt idx="1239">
                  <c:v>100920</c:v>
                </c:pt>
                <c:pt idx="1240">
                  <c:v>99570</c:v>
                </c:pt>
                <c:pt idx="1241">
                  <c:v>97590</c:v>
                </c:pt>
                <c:pt idx="1242">
                  <c:v>95210</c:v>
                </c:pt>
                <c:pt idx="1243">
                  <c:v>92750</c:v>
                </c:pt>
                <c:pt idx="1244">
                  <c:v>90215</c:v>
                </c:pt>
                <c:pt idx="1245">
                  <c:v>87785</c:v>
                </c:pt>
                <c:pt idx="1246">
                  <c:v>85335</c:v>
                </c:pt>
                <c:pt idx="1247">
                  <c:v>82015</c:v>
                </c:pt>
                <c:pt idx="1248">
                  <c:v>87095</c:v>
                </c:pt>
                <c:pt idx="1249">
                  <c:v>86590</c:v>
                </c:pt>
                <c:pt idx="1250">
                  <c:v>84895</c:v>
                </c:pt>
                <c:pt idx="1251">
                  <c:v>82695</c:v>
                </c:pt>
                <c:pt idx="1252">
                  <c:v>81395</c:v>
                </c:pt>
                <c:pt idx="1253">
                  <c:v>79485</c:v>
                </c:pt>
                <c:pt idx="1254">
                  <c:v>78465</c:v>
                </c:pt>
                <c:pt idx="1255">
                  <c:v>77335</c:v>
                </c:pt>
                <c:pt idx="1256">
                  <c:v>76690</c:v>
                </c:pt>
                <c:pt idx="1257">
                  <c:v>75415</c:v>
                </c:pt>
                <c:pt idx="1258">
                  <c:v>75085</c:v>
                </c:pt>
                <c:pt idx="1259">
                  <c:v>74380</c:v>
                </c:pt>
                <c:pt idx="1260">
                  <c:v>73865</c:v>
                </c:pt>
                <c:pt idx="1261">
                  <c:v>73095</c:v>
                </c:pt>
                <c:pt idx="1262">
                  <c:v>72325</c:v>
                </c:pt>
                <c:pt idx="1263">
                  <c:v>72215</c:v>
                </c:pt>
                <c:pt idx="1264">
                  <c:v>71805</c:v>
                </c:pt>
                <c:pt idx="1265">
                  <c:v>71415</c:v>
                </c:pt>
                <c:pt idx="1266">
                  <c:v>71000</c:v>
                </c:pt>
                <c:pt idx="1267">
                  <c:v>71085</c:v>
                </c:pt>
                <c:pt idx="1268">
                  <c:v>71475</c:v>
                </c:pt>
                <c:pt idx="1269">
                  <c:v>71980</c:v>
                </c:pt>
                <c:pt idx="1270">
                  <c:v>72790</c:v>
                </c:pt>
                <c:pt idx="1271">
                  <c:v>73875</c:v>
                </c:pt>
                <c:pt idx="1272">
                  <c:v>75300</c:v>
                </c:pt>
                <c:pt idx="1273">
                  <c:v>76880</c:v>
                </c:pt>
                <c:pt idx="1274">
                  <c:v>79025</c:v>
                </c:pt>
                <c:pt idx="1275">
                  <c:v>81240</c:v>
                </c:pt>
                <c:pt idx="1276">
                  <c:v>83200</c:v>
                </c:pt>
                <c:pt idx="1277">
                  <c:v>85540</c:v>
                </c:pt>
                <c:pt idx="1278">
                  <c:v>87225</c:v>
                </c:pt>
                <c:pt idx="1279">
                  <c:v>90305</c:v>
                </c:pt>
                <c:pt idx="1280">
                  <c:v>94490</c:v>
                </c:pt>
                <c:pt idx="1281">
                  <c:v>96185</c:v>
                </c:pt>
                <c:pt idx="1282">
                  <c:v>97485</c:v>
                </c:pt>
                <c:pt idx="1283">
                  <c:v>98500</c:v>
                </c:pt>
                <c:pt idx="1284">
                  <c:v>99405</c:v>
                </c:pt>
                <c:pt idx="1285">
                  <c:v>99515</c:v>
                </c:pt>
                <c:pt idx="1286">
                  <c:v>99755</c:v>
                </c:pt>
                <c:pt idx="1287">
                  <c:v>99110</c:v>
                </c:pt>
                <c:pt idx="1288">
                  <c:v>97240</c:v>
                </c:pt>
                <c:pt idx="1289">
                  <c:v>97410</c:v>
                </c:pt>
                <c:pt idx="1290">
                  <c:v>97185</c:v>
                </c:pt>
                <c:pt idx="1291">
                  <c:v>97145</c:v>
                </c:pt>
                <c:pt idx="1292">
                  <c:v>96830</c:v>
                </c:pt>
                <c:pt idx="1293">
                  <c:v>94740</c:v>
                </c:pt>
                <c:pt idx="1294">
                  <c:v>91905</c:v>
                </c:pt>
                <c:pt idx="1295">
                  <c:v>85980</c:v>
                </c:pt>
                <c:pt idx="1296">
                  <c:v>86060</c:v>
                </c:pt>
                <c:pt idx="1297">
                  <c:v>85550</c:v>
                </c:pt>
                <c:pt idx="1298">
                  <c:v>85255</c:v>
                </c:pt>
                <c:pt idx="1299">
                  <c:v>85010</c:v>
                </c:pt>
                <c:pt idx="1300">
                  <c:v>86025</c:v>
                </c:pt>
                <c:pt idx="1301">
                  <c:v>88055</c:v>
                </c:pt>
                <c:pt idx="1302">
                  <c:v>91500</c:v>
                </c:pt>
                <c:pt idx="1303">
                  <c:v>91500</c:v>
                </c:pt>
                <c:pt idx="1304">
                  <c:v>90710</c:v>
                </c:pt>
                <c:pt idx="1305">
                  <c:v>90485</c:v>
                </c:pt>
                <c:pt idx="1306">
                  <c:v>90880</c:v>
                </c:pt>
                <c:pt idx="1307">
                  <c:v>91500</c:v>
                </c:pt>
                <c:pt idx="1308">
                  <c:v>92460</c:v>
                </c:pt>
                <c:pt idx="1309">
                  <c:v>93475</c:v>
                </c:pt>
                <c:pt idx="1310">
                  <c:v>94775</c:v>
                </c:pt>
                <c:pt idx="1311">
                  <c:v>96300</c:v>
                </c:pt>
                <c:pt idx="1312">
                  <c:v>97710</c:v>
                </c:pt>
                <c:pt idx="1313">
                  <c:v>99460</c:v>
                </c:pt>
                <c:pt idx="1314">
                  <c:v>100815</c:v>
                </c:pt>
                <c:pt idx="1315">
                  <c:v>102025</c:v>
                </c:pt>
                <c:pt idx="1316">
                  <c:v>102815</c:v>
                </c:pt>
                <c:pt idx="1317">
                  <c:v>101135</c:v>
                </c:pt>
                <c:pt idx="1318">
                  <c:v>100780</c:v>
                </c:pt>
                <c:pt idx="1319">
                  <c:v>101995</c:v>
                </c:pt>
                <c:pt idx="1320">
                  <c:v>105105</c:v>
                </c:pt>
                <c:pt idx="1321">
                  <c:v>106925</c:v>
                </c:pt>
                <c:pt idx="1322">
                  <c:v>107560</c:v>
                </c:pt>
                <c:pt idx="1323">
                  <c:v>107640</c:v>
                </c:pt>
                <c:pt idx="1324">
                  <c:v>109500</c:v>
                </c:pt>
                <c:pt idx="1325">
                  <c:v>109475</c:v>
                </c:pt>
                <c:pt idx="1326">
                  <c:v>108540</c:v>
                </c:pt>
                <c:pt idx="1327">
                  <c:v>107840</c:v>
                </c:pt>
                <c:pt idx="1328">
                  <c:v>107800</c:v>
                </c:pt>
                <c:pt idx="1329">
                  <c:v>107490</c:v>
                </c:pt>
                <c:pt idx="1330">
                  <c:v>107180</c:v>
                </c:pt>
                <c:pt idx="1331">
                  <c:v>105645</c:v>
                </c:pt>
                <c:pt idx="1332">
                  <c:v>104555</c:v>
                </c:pt>
                <c:pt idx="1333">
                  <c:v>103490</c:v>
                </c:pt>
                <c:pt idx="1334">
                  <c:v>101830</c:v>
                </c:pt>
                <c:pt idx="1335">
                  <c:v>99910</c:v>
                </c:pt>
                <c:pt idx="1336">
                  <c:v>97540</c:v>
                </c:pt>
                <c:pt idx="1337">
                  <c:v>95620</c:v>
                </c:pt>
                <c:pt idx="1338">
                  <c:v>92740</c:v>
                </c:pt>
                <c:pt idx="1339">
                  <c:v>90090</c:v>
                </c:pt>
                <c:pt idx="1340">
                  <c:v>87265</c:v>
                </c:pt>
                <c:pt idx="1341">
                  <c:v>84950</c:v>
                </c:pt>
                <c:pt idx="1342">
                  <c:v>82580</c:v>
                </c:pt>
                <c:pt idx="1343">
                  <c:v>81140</c:v>
                </c:pt>
                <c:pt idx="1344">
                  <c:v>86295</c:v>
                </c:pt>
                <c:pt idx="1345">
                  <c:v>85480</c:v>
                </c:pt>
                <c:pt idx="1346">
                  <c:v>83860</c:v>
                </c:pt>
                <c:pt idx="1347">
                  <c:v>81635</c:v>
                </c:pt>
                <c:pt idx="1348">
                  <c:v>80145</c:v>
                </c:pt>
                <c:pt idx="1349">
                  <c:v>78690</c:v>
                </c:pt>
                <c:pt idx="1350">
                  <c:v>77745</c:v>
                </c:pt>
                <c:pt idx="1351">
                  <c:v>76200</c:v>
                </c:pt>
                <c:pt idx="1352">
                  <c:v>75620</c:v>
                </c:pt>
                <c:pt idx="1353">
                  <c:v>74760</c:v>
                </c:pt>
                <c:pt idx="1354">
                  <c:v>73875</c:v>
                </c:pt>
                <c:pt idx="1355">
                  <c:v>73375</c:v>
                </c:pt>
                <c:pt idx="1356">
                  <c:v>72670</c:v>
                </c:pt>
                <c:pt idx="1357">
                  <c:v>72090</c:v>
                </c:pt>
                <c:pt idx="1358">
                  <c:v>71425</c:v>
                </c:pt>
                <c:pt idx="1359">
                  <c:v>71075</c:v>
                </c:pt>
                <c:pt idx="1360">
                  <c:v>70885</c:v>
                </c:pt>
                <c:pt idx="1361">
                  <c:v>70055</c:v>
                </c:pt>
                <c:pt idx="1362">
                  <c:v>70245</c:v>
                </c:pt>
                <c:pt idx="1363">
                  <c:v>70000</c:v>
                </c:pt>
                <c:pt idx="1364">
                  <c:v>70620</c:v>
                </c:pt>
                <c:pt idx="1365">
                  <c:v>70780</c:v>
                </c:pt>
                <c:pt idx="1366">
                  <c:v>71980</c:v>
                </c:pt>
                <c:pt idx="1367">
                  <c:v>72660</c:v>
                </c:pt>
                <c:pt idx="1368">
                  <c:v>74365</c:v>
                </c:pt>
                <c:pt idx="1369">
                  <c:v>75665</c:v>
                </c:pt>
                <c:pt idx="1370">
                  <c:v>77615</c:v>
                </c:pt>
                <c:pt idx="1371">
                  <c:v>79185</c:v>
                </c:pt>
                <c:pt idx="1372">
                  <c:v>82105</c:v>
                </c:pt>
                <c:pt idx="1373">
                  <c:v>83960</c:v>
                </c:pt>
                <c:pt idx="1374">
                  <c:v>85680</c:v>
                </c:pt>
                <c:pt idx="1375">
                  <c:v>88865</c:v>
                </c:pt>
                <c:pt idx="1376">
                  <c:v>93395</c:v>
                </c:pt>
                <c:pt idx="1377">
                  <c:v>95250</c:v>
                </c:pt>
                <c:pt idx="1378">
                  <c:v>96440</c:v>
                </c:pt>
                <c:pt idx="1379">
                  <c:v>97270</c:v>
                </c:pt>
                <c:pt idx="1380">
                  <c:v>98065</c:v>
                </c:pt>
                <c:pt idx="1381">
                  <c:v>97945</c:v>
                </c:pt>
                <c:pt idx="1382">
                  <c:v>98010</c:v>
                </c:pt>
                <c:pt idx="1383">
                  <c:v>97250</c:v>
                </c:pt>
                <c:pt idx="1384">
                  <c:v>95450</c:v>
                </c:pt>
                <c:pt idx="1385">
                  <c:v>95055</c:v>
                </c:pt>
                <c:pt idx="1386">
                  <c:v>94945</c:v>
                </c:pt>
                <c:pt idx="1387">
                  <c:v>94490</c:v>
                </c:pt>
                <c:pt idx="1388">
                  <c:v>94325</c:v>
                </c:pt>
                <c:pt idx="1389">
                  <c:v>92515</c:v>
                </c:pt>
                <c:pt idx="1390">
                  <c:v>90485</c:v>
                </c:pt>
                <c:pt idx="1391">
                  <c:v>84160</c:v>
                </c:pt>
                <c:pt idx="1392">
                  <c:v>84385</c:v>
                </c:pt>
                <c:pt idx="1393">
                  <c:v>83595</c:v>
                </c:pt>
                <c:pt idx="1394">
                  <c:v>82920</c:v>
                </c:pt>
                <c:pt idx="1395">
                  <c:v>82635</c:v>
                </c:pt>
                <c:pt idx="1396">
                  <c:v>83415</c:v>
                </c:pt>
                <c:pt idx="1397">
                  <c:v>85970</c:v>
                </c:pt>
                <c:pt idx="1398">
                  <c:v>89300</c:v>
                </c:pt>
                <c:pt idx="1399">
                  <c:v>88790</c:v>
                </c:pt>
                <c:pt idx="1400">
                  <c:v>88395</c:v>
                </c:pt>
                <c:pt idx="1401">
                  <c:v>88450</c:v>
                </c:pt>
                <c:pt idx="1402">
                  <c:v>88960</c:v>
                </c:pt>
                <c:pt idx="1403">
                  <c:v>89635</c:v>
                </c:pt>
                <c:pt idx="1404">
                  <c:v>90425</c:v>
                </c:pt>
                <c:pt idx="1405">
                  <c:v>91275</c:v>
                </c:pt>
                <c:pt idx="1406">
                  <c:v>92630</c:v>
                </c:pt>
                <c:pt idx="1407">
                  <c:v>94040</c:v>
                </c:pt>
                <c:pt idx="1408">
                  <c:v>95510</c:v>
                </c:pt>
                <c:pt idx="1409">
                  <c:v>96865</c:v>
                </c:pt>
                <c:pt idx="1410">
                  <c:v>98500</c:v>
                </c:pt>
                <c:pt idx="1411">
                  <c:v>100195</c:v>
                </c:pt>
                <c:pt idx="1412">
                  <c:v>101325</c:v>
                </c:pt>
                <c:pt idx="1413">
                  <c:v>100590</c:v>
                </c:pt>
                <c:pt idx="1414">
                  <c:v>100815</c:v>
                </c:pt>
                <c:pt idx="1415">
                  <c:v>102225</c:v>
                </c:pt>
                <c:pt idx="1416">
                  <c:v>104475</c:v>
                </c:pt>
                <c:pt idx="1417">
                  <c:v>106405</c:v>
                </c:pt>
                <c:pt idx="1418">
                  <c:v>107600</c:v>
                </c:pt>
                <c:pt idx="1419">
                  <c:v>107310</c:v>
                </c:pt>
                <c:pt idx="1420">
                  <c:v>109000</c:v>
                </c:pt>
                <c:pt idx="1421">
                  <c:v>108760</c:v>
                </c:pt>
                <c:pt idx="1422">
                  <c:v>107935</c:v>
                </c:pt>
                <c:pt idx="1423">
                  <c:v>106885</c:v>
                </c:pt>
                <c:pt idx="1424">
                  <c:v>107070</c:v>
                </c:pt>
                <c:pt idx="1425">
                  <c:v>106995</c:v>
                </c:pt>
                <c:pt idx="1426">
                  <c:v>106465</c:v>
                </c:pt>
                <c:pt idx="1427">
                  <c:v>105150</c:v>
                </c:pt>
                <c:pt idx="1428">
                  <c:v>104005</c:v>
                </c:pt>
                <c:pt idx="1429">
                  <c:v>102990</c:v>
                </c:pt>
                <c:pt idx="1430">
                  <c:v>101120</c:v>
                </c:pt>
                <c:pt idx="1431">
                  <c:v>98945</c:v>
                </c:pt>
                <c:pt idx="1432">
                  <c:v>96920</c:v>
                </c:pt>
                <c:pt idx="1433">
                  <c:v>94995</c:v>
                </c:pt>
                <c:pt idx="1434">
                  <c:v>92560</c:v>
                </c:pt>
                <c:pt idx="1435">
                  <c:v>89450</c:v>
                </c:pt>
                <c:pt idx="1436">
                  <c:v>86880</c:v>
                </c:pt>
                <c:pt idx="1437">
                  <c:v>84200</c:v>
                </c:pt>
                <c:pt idx="1438">
                  <c:v>82215</c:v>
                </c:pt>
                <c:pt idx="1439">
                  <c:v>77970</c:v>
                </c:pt>
                <c:pt idx="1440">
                  <c:v>83350</c:v>
                </c:pt>
                <c:pt idx="1441">
                  <c:v>82500</c:v>
                </c:pt>
                <c:pt idx="1442">
                  <c:v>80550</c:v>
                </c:pt>
                <c:pt idx="1443">
                  <c:v>78665</c:v>
                </c:pt>
                <c:pt idx="1444">
                  <c:v>76835</c:v>
                </c:pt>
                <c:pt idx="1445">
                  <c:v>75380</c:v>
                </c:pt>
                <c:pt idx="1446">
                  <c:v>74440</c:v>
                </c:pt>
                <c:pt idx="1447">
                  <c:v>72895</c:v>
                </c:pt>
                <c:pt idx="1448">
                  <c:v>72315</c:v>
                </c:pt>
                <c:pt idx="1449">
                  <c:v>71455</c:v>
                </c:pt>
                <c:pt idx="1450">
                  <c:v>70570</c:v>
                </c:pt>
                <c:pt idx="1451">
                  <c:v>70070</c:v>
                </c:pt>
                <c:pt idx="1452">
                  <c:v>69365</c:v>
                </c:pt>
                <c:pt idx="1453">
                  <c:v>68785</c:v>
                </c:pt>
                <c:pt idx="1454">
                  <c:v>68125</c:v>
                </c:pt>
                <c:pt idx="1455">
                  <c:v>67770</c:v>
                </c:pt>
                <c:pt idx="1456">
                  <c:v>67580</c:v>
                </c:pt>
                <c:pt idx="1457">
                  <c:v>67055</c:v>
                </c:pt>
                <c:pt idx="1458">
                  <c:v>67010</c:v>
                </c:pt>
                <c:pt idx="1459">
                  <c:v>67000</c:v>
                </c:pt>
                <c:pt idx="1460">
                  <c:v>67120</c:v>
                </c:pt>
                <c:pt idx="1461">
                  <c:v>67280</c:v>
                </c:pt>
                <c:pt idx="1462">
                  <c:v>68480</c:v>
                </c:pt>
                <c:pt idx="1463">
                  <c:v>69315</c:v>
                </c:pt>
                <c:pt idx="1464">
                  <c:v>71235</c:v>
                </c:pt>
                <c:pt idx="1465">
                  <c:v>72700</c:v>
                </c:pt>
                <c:pt idx="1466">
                  <c:v>74595</c:v>
                </c:pt>
                <c:pt idx="1467">
                  <c:v>76535</c:v>
                </c:pt>
                <c:pt idx="1468">
                  <c:v>78990</c:v>
                </c:pt>
                <c:pt idx="1469">
                  <c:v>80610</c:v>
                </c:pt>
                <c:pt idx="1470">
                  <c:v>82485</c:v>
                </c:pt>
                <c:pt idx="1471">
                  <c:v>85135</c:v>
                </c:pt>
                <c:pt idx="1472">
                  <c:v>88625</c:v>
                </c:pt>
                <c:pt idx="1473">
                  <c:v>90500</c:v>
                </c:pt>
                <c:pt idx="1474">
                  <c:v>91895</c:v>
                </c:pt>
                <c:pt idx="1475">
                  <c:v>92540</c:v>
                </c:pt>
                <c:pt idx="1476">
                  <c:v>93220</c:v>
                </c:pt>
                <c:pt idx="1477">
                  <c:v>93095</c:v>
                </c:pt>
                <c:pt idx="1478">
                  <c:v>92870</c:v>
                </c:pt>
                <c:pt idx="1479">
                  <c:v>91970</c:v>
                </c:pt>
                <c:pt idx="1480">
                  <c:v>90265</c:v>
                </c:pt>
                <c:pt idx="1481">
                  <c:v>89955</c:v>
                </c:pt>
                <c:pt idx="1482">
                  <c:v>89495</c:v>
                </c:pt>
                <c:pt idx="1483">
                  <c:v>88700</c:v>
                </c:pt>
                <c:pt idx="1484">
                  <c:v>88535</c:v>
                </c:pt>
                <c:pt idx="1485">
                  <c:v>87260</c:v>
                </c:pt>
                <c:pt idx="1486">
                  <c:v>84430</c:v>
                </c:pt>
                <c:pt idx="1487">
                  <c:v>79075</c:v>
                </c:pt>
                <c:pt idx="1488">
                  <c:v>80085</c:v>
                </c:pt>
                <c:pt idx="1489">
                  <c:v>79210</c:v>
                </c:pt>
                <c:pt idx="1490">
                  <c:v>78825</c:v>
                </c:pt>
                <c:pt idx="1491">
                  <c:v>78375</c:v>
                </c:pt>
                <c:pt idx="1492">
                  <c:v>79595</c:v>
                </c:pt>
                <c:pt idx="1493">
                  <c:v>81000</c:v>
                </c:pt>
                <c:pt idx="1494">
                  <c:v>83995</c:v>
                </c:pt>
                <c:pt idx="1495">
                  <c:v>84260</c:v>
                </c:pt>
                <c:pt idx="1496">
                  <c:v>83315</c:v>
                </c:pt>
                <c:pt idx="1497">
                  <c:v>83470</c:v>
                </c:pt>
                <c:pt idx="1498">
                  <c:v>83835</c:v>
                </c:pt>
                <c:pt idx="1499">
                  <c:v>85235</c:v>
                </c:pt>
                <c:pt idx="1500">
                  <c:v>85060</c:v>
                </c:pt>
                <c:pt idx="1501">
                  <c:v>86410</c:v>
                </c:pt>
                <c:pt idx="1502">
                  <c:v>87390</c:v>
                </c:pt>
                <c:pt idx="1503">
                  <c:v>88610</c:v>
                </c:pt>
                <c:pt idx="1504">
                  <c:v>90405</c:v>
                </c:pt>
                <c:pt idx="1505">
                  <c:v>91450</c:v>
                </c:pt>
                <c:pt idx="1506">
                  <c:v>93290</c:v>
                </c:pt>
                <c:pt idx="1507">
                  <c:v>94900</c:v>
                </c:pt>
                <c:pt idx="1508">
                  <c:v>96500</c:v>
                </c:pt>
                <c:pt idx="1509">
                  <c:v>95960</c:v>
                </c:pt>
                <c:pt idx="1510">
                  <c:v>96240</c:v>
                </c:pt>
                <c:pt idx="1511">
                  <c:v>97750</c:v>
                </c:pt>
                <c:pt idx="1512">
                  <c:v>100155</c:v>
                </c:pt>
                <c:pt idx="1513">
                  <c:v>101480</c:v>
                </c:pt>
                <c:pt idx="1514">
                  <c:v>102425</c:v>
                </c:pt>
                <c:pt idx="1515">
                  <c:v>102270</c:v>
                </c:pt>
                <c:pt idx="1516">
                  <c:v>103990</c:v>
                </c:pt>
                <c:pt idx="1517">
                  <c:v>104000</c:v>
                </c:pt>
                <c:pt idx="1518">
                  <c:v>103345</c:v>
                </c:pt>
                <c:pt idx="1519">
                  <c:v>102545</c:v>
                </c:pt>
                <c:pt idx="1520">
                  <c:v>102440</c:v>
                </c:pt>
                <c:pt idx="1521">
                  <c:v>102290</c:v>
                </c:pt>
                <c:pt idx="1522">
                  <c:v>101655</c:v>
                </c:pt>
                <c:pt idx="1523">
                  <c:v>100320</c:v>
                </c:pt>
                <c:pt idx="1524">
                  <c:v>99565</c:v>
                </c:pt>
                <c:pt idx="1525">
                  <c:v>98355</c:v>
                </c:pt>
                <c:pt idx="1526">
                  <c:v>96855</c:v>
                </c:pt>
                <c:pt idx="1527">
                  <c:v>94525</c:v>
                </c:pt>
                <c:pt idx="1528">
                  <c:v>92165</c:v>
                </c:pt>
                <c:pt idx="1529">
                  <c:v>90155</c:v>
                </c:pt>
                <c:pt idx="1530">
                  <c:v>87935</c:v>
                </c:pt>
                <c:pt idx="1531">
                  <c:v>85480</c:v>
                </c:pt>
                <c:pt idx="1532">
                  <c:v>82535</c:v>
                </c:pt>
                <c:pt idx="1533">
                  <c:v>80565</c:v>
                </c:pt>
                <c:pt idx="1534">
                  <c:v>78095</c:v>
                </c:pt>
                <c:pt idx="1535">
                  <c:v>77325</c:v>
                </c:pt>
                <c:pt idx="1536">
                  <c:v>81780</c:v>
                </c:pt>
                <c:pt idx="1537">
                  <c:v>81020</c:v>
                </c:pt>
                <c:pt idx="1538">
                  <c:v>79050</c:v>
                </c:pt>
                <c:pt idx="1539">
                  <c:v>77480</c:v>
                </c:pt>
                <c:pt idx="1540">
                  <c:v>75650</c:v>
                </c:pt>
                <c:pt idx="1541">
                  <c:v>74460</c:v>
                </c:pt>
                <c:pt idx="1542">
                  <c:v>73675</c:v>
                </c:pt>
                <c:pt idx="1543">
                  <c:v>72465</c:v>
                </c:pt>
                <c:pt idx="1544">
                  <c:v>71460</c:v>
                </c:pt>
                <c:pt idx="1545">
                  <c:v>70515</c:v>
                </c:pt>
                <c:pt idx="1546">
                  <c:v>69455</c:v>
                </c:pt>
                <c:pt idx="1547">
                  <c:v>68890</c:v>
                </c:pt>
                <c:pt idx="1548">
                  <c:v>68330</c:v>
                </c:pt>
                <c:pt idx="1549">
                  <c:v>67615</c:v>
                </c:pt>
                <c:pt idx="1550">
                  <c:v>67290</c:v>
                </c:pt>
                <c:pt idx="1551">
                  <c:v>66795</c:v>
                </c:pt>
                <c:pt idx="1552">
                  <c:v>66465</c:v>
                </c:pt>
                <c:pt idx="1553">
                  <c:v>65860</c:v>
                </c:pt>
                <c:pt idx="1554">
                  <c:v>65800</c:v>
                </c:pt>
                <c:pt idx="1555">
                  <c:v>65500</c:v>
                </c:pt>
                <c:pt idx="1556">
                  <c:v>65690</c:v>
                </c:pt>
                <c:pt idx="1557">
                  <c:v>66185</c:v>
                </c:pt>
                <c:pt idx="1558">
                  <c:v>67205</c:v>
                </c:pt>
                <c:pt idx="1559">
                  <c:v>67960</c:v>
                </c:pt>
                <c:pt idx="1560">
                  <c:v>69745</c:v>
                </c:pt>
                <c:pt idx="1561">
                  <c:v>70995</c:v>
                </c:pt>
                <c:pt idx="1562">
                  <c:v>72310</c:v>
                </c:pt>
                <c:pt idx="1563">
                  <c:v>73670</c:v>
                </c:pt>
                <c:pt idx="1564">
                  <c:v>76520</c:v>
                </c:pt>
                <c:pt idx="1565">
                  <c:v>78040</c:v>
                </c:pt>
                <c:pt idx="1566">
                  <c:v>79690</c:v>
                </c:pt>
                <c:pt idx="1567">
                  <c:v>82720</c:v>
                </c:pt>
                <c:pt idx="1568">
                  <c:v>86765</c:v>
                </c:pt>
                <c:pt idx="1569">
                  <c:v>88110</c:v>
                </c:pt>
                <c:pt idx="1570">
                  <c:v>89190</c:v>
                </c:pt>
                <c:pt idx="1571">
                  <c:v>89890</c:v>
                </c:pt>
                <c:pt idx="1572">
                  <c:v>90270</c:v>
                </c:pt>
                <c:pt idx="1573">
                  <c:v>90265</c:v>
                </c:pt>
                <c:pt idx="1574">
                  <c:v>89695</c:v>
                </c:pt>
                <c:pt idx="1575">
                  <c:v>88380</c:v>
                </c:pt>
                <c:pt idx="1576">
                  <c:v>86805</c:v>
                </c:pt>
                <c:pt idx="1577">
                  <c:v>86330</c:v>
                </c:pt>
                <c:pt idx="1578">
                  <c:v>85675</c:v>
                </c:pt>
                <c:pt idx="1579">
                  <c:v>85125</c:v>
                </c:pt>
                <c:pt idx="1580">
                  <c:v>84445</c:v>
                </c:pt>
                <c:pt idx="1581">
                  <c:v>82810</c:v>
                </c:pt>
                <c:pt idx="1582">
                  <c:v>80190</c:v>
                </c:pt>
                <c:pt idx="1583">
                  <c:v>74835</c:v>
                </c:pt>
                <c:pt idx="1584">
                  <c:v>75130</c:v>
                </c:pt>
                <c:pt idx="1585">
                  <c:v>75980</c:v>
                </c:pt>
                <c:pt idx="1586">
                  <c:v>75380</c:v>
                </c:pt>
                <c:pt idx="1587">
                  <c:v>75760</c:v>
                </c:pt>
                <c:pt idx="1588">
                  <c:v>76260</c:v>
                </c:pt>
                <c:pt idx="1589">
                  <c:v>78660</c:v>
                </c:pt>
                <c:pt idx="1590">
                  <c:v>81045</c:v>
                </c:pt>
                <c:pt idx="1591">
                  <c:v>80535</c:v>
                </c:pt>
                <c:pt idx="1592">
                  <c:v>79735</c:v>
                </c:pt>
                <c:pt idx="1593">
                  <c:v>80185</c:v>
                </c:pt>
                <c:pt idx="1594">
                  <c:v>80895</c:v>
                </c:pt>
                <c:pt idx="1595">
                  <c:v>81385</c:v>
                </c:pt>
                <c:pt idx="1596">
                  <c:v>82105</c:v>
                </c:pt>
                <c:pt idx="1597">
                  <c:v>83270</c:v>
                </c:pt>
                <c:pt idx="1598">
                  <c:v>84420</c:v>
                </c:pt>
                <c:pt idx="1599">
                  <c:v>85925</c:v>
                </c:pt>
                <c:pt idx="1600">
                  <c:v>87870</c:v>
                </c:pt>
                <c:pt idx="1601">
                  <c:v>88920</c:v>
                </c:pt>
                <c:pt idx="1602">
                  <c:v>90680</c:v>
                </c:pt>
                <c:pt idx="1603">
                  <c:v>92095</c:v>
                </c:pt>
                <c:pt idx="1604">
                  <c:v>93150</c:v>
                </c:pt>
                <c:pt idx="1605">
                  <c:v>92325</c:v>
                </c:pt>
                <c:pt idx="1606">
                  <c:v>92655</c:v>
                </c:pt>
                <c:pt idx="1607">
                  <c:v>94040</c:v>
                </c:pt>
                <c:pt idx="1608">
                  <c:v>96860</c:v>
                </c:pt>
                <c:pt idx="1609">
                  <c:v>98125</c:v>
                </c:pt>
                <c:pt idx="1610">
                  <c:v>98835</c:v>
                </c:pt>
                <c:pt idx="1611">
                  <c:v>98630</c:v>
                </c:pt>
                <c:pt idx="1612">
                  <c:v>100000</c:v>
                </c:pt>
                <c:pt idx="1613">
                  <c:v>99960</c:v>
                </c:pt>
                <c:pt idx="1614">
                  <c:v>99260</c:v>
                </c:pt>
                <c:pt idx="1615">
                  <c:v>98375</c:v>
                </c:pt>
                <c:pt idx="1616">
                  <c:v>98660</c:v>
                </c:pt>
                <c:pt idx="1617">
                  <c:v>98065</c:v>
                </c:pt>
                <c:pt idx="1618">
                  <c:v>97725</c:v>
                </c:pt>
                <c:pt idx="1619">
                  <c:v>96355</c:v>
                </c:pt>
                <c:pt idx="1620">
                  <c:v>95760</c:v>
                </c:pt>
                <c:pt idx="1621">
                  <c:v>94785</c:v>
                </c:pt>
                <c:pt idx="1622">
                  <c:v>93300</c:v>
                </c:pt>
                <c:pt idx="1623">
                  <c:v>92020</c:v>
                </c:pt>
                <c:pt idx="1624">
                  <c:v>89615</c:v>
                </c:pt>
                <c:pt idx="1625">
                  <c:v>87910</c:v>
                </c:pt>
                <c:pt idx="1626">
                  <c:v>85665</c:v>
                </c:pt>
                <c:pt idx="1627">
                  <c:v>83175</c:v>
                </c:pt>
                <c:pt idx="1628">
                  <c:v>80610</c:v>
                </c:pt>
                <c:pt idx="1629">
                  <c:v>78310</c:v>
                </c:pt>
                <c:pt idx="1630">
                  <c:v>76220</c:v>
                </c:pt>
                <c:pt idx="1631">
                  <c:v>77280</c:v>
                </c:pt>
                <c:pt idx="1632">
                  <c:v>81940</c:v>
                </c:pt>
                <c:pt idx="1633">
                  <c:v>81280</c:v>
                </c:pt>
                <c:pt idx="1634">
                  <c:v>79440</c:v>
                </c:pt>
                <c:pt idx="1635">
                  <c:v>77365</c:v>
                </c:pt>
                <c:pt idx="1636">
                  <c:v>75940</c:v>
                </c:pt>
                <c:pt idx="1637">
                  <c:v>74415</c:v>
                </c:pt>
                <c:pt idx="1638">
                  <c:v>73190</c:v>
                </c:pt>
                <c:pt idx="1639">
                  <c:v>71895</c:v>
                </c:pt>
                <c:pt idx="1640">
                  <c:v>70785</c:v>
                </c:pt>
                <c:pt idx="1641">
                  <c:v>69810</c:v>
                </c:pt>
                <c:pt idx="1642">
                  <c:v>69110</c:v>
                </c:pt>
                <c:pt idx="1643">
                  <c:v>68200</c:v>
                </c:pt>
                <c:pt idx="1644">
                  <c:v>67470</c:v>
                </c:pt>
                <c:pt idx="1645">
                  <c:v>66905</c:v>
                </c:pt>
                <c:pt idx="1646">
                  <c:v>66220</c:v>
                </c:pt>
                <c:pt idx="1647">
                  <c:v>65765</c:v>
                </c:pt>
                <c:pt idx="1648">
                  <c:v>65265</c:v>
                </c:pt>
                <c:pt idx="1649">
                  <c:v>64860</c:v>
                </c:pt>
                <c:pt idx="1650">
                  <c:v>64660</c:v>
                </c:pt>
                <c:pt idx="1651">
                  <c:v>64500</c:v>
                </c:pt>
                <c:pt idx="1652">
                  <c:v>64645</c:v>
                </c:pt>
                <c:pt idx="1653">
                  <c:v>64980</c:v>
                </c:pt>
                <c:pt idx="1654">
                  <c:v>65620</c:v>
                </c:pt>
                <c:pt idx="1655">
                  <c:v>66045</c:v>
                </c:pt>
                <c:pt idx="1656">
                  <c:v>67295</c:v>
                </c:pt>
                <c:pt idx="1657">
                  <c:v>68300</c:v>
                </c:pt>
                <c:pt idx="1658">
                  <c:v>69915</c:v>
                </c:pt>
                <c:pt idx="1659">
                  <c:v>71200</c:v>
                </c:pt>
                <c:pt idx="1660">
                  <c:v>73595</c:v>
                </c:pt>
                <c:pt idx="1661">
                  <c:v>75560</c:v>
                </c:pt>
                <c:pt idx="1662">
                  <c:v>77115</c:v>
                </c:pt>
                <c:pt idx="1663">
                  <c:v>79540</c:v>
                </c:pt>
                <c:pt idx="1664">
                  <c:v>83175</c:v>
                </c:pt>
                <c:pt idx="1665">
                  <c:v>84730</c:v>
                </c:pt>
                <c:pt idx="1666">
                  <c:v>85660</c:v>
                </c:pt>
                <c:pt idx="1667">
                  <c:v>86390</c:v>
                </c:pt>
                <c:pt idx="1668">
                  <c:v>86720</c:v>
                </c:pt>
                <c:pt idx="1669">
                  <c:v>86815</c:v>
                </c:pt>
                <c:pt idx="1670">
                  <c:v>86330</c:v>
                </c:pt>
                <c:pt idx="1671">
                  <c:v>85555</c:v>
                </c:pt>
                <c:pt idx="1672">
                  <c:v>83775</c:v>
                </c:pt>
                <c:pt idx="1673">
                  <c:v>83780</c:v>
                </c:pt>
                <c:pt idx="1674">
                  <c:v>83370</c:v>
                </c:pt>
                <c:pt idx="1675">
                  <c:v>82610</c:v>
                </c:pt>
                <c:pt idx="1676">
                  <c:v>82380</c:v>
                </c:pt>
                <c:pt idx="1677">
                  <c:v>81105</c:v>
                </c:pt>
                <c:pt idx="1678">
                  <c:v>78705</c:v>
                </c:pt>
                <c:pt idx="1679">
                  <c:v>73465</c:v>
                </c:pt>
                <c:pt idx="1680">
                  <c:v>74320</c:v>
                </c:pt>
                <c:pt idx="1681">
                  <c:v>73300</c:v>
                </c:pt>
                <c:pt idx="1682">
                  <c:v>73020</c:v>
                </c:pt>
                <c:pt idx="1683">
                  <c:v>72665</c:v>
                </c:pt>
                <c:pt idx="1684">
                  <c:v>73555</c:v>
                </c:pt>
                <c:pt idx="1685">
                  <c:v>75150</c:v>
                </c:pt>
                <c:pt idx="1686">
                  <c:v>77565</c:v>
                </c:pt>
                <c:pt idx="1687">
                  <c:v>77820</c:v>
                </c:pt>
                <c:pt idx="1688">
                  <c:v>77155</c:v>
                </c:pt>
                <c:pt idx="1689">
                  <c:v>77455</c:v>
                </c:pt>
                <c:pt idx="1690">
                  <c:v>77885</c:v>
                </c:pt>
                <c:pt idx="1691">
                  <c:v>79115</c:v>
                </c:pt>
                <c:pt idx="1692">
                  <c:v>79265</c:v>
                </c:pt>
                <c:pt idx="1693">
                  <c:v>80355</c:v>
                </c:pt>
                <c:pt idx="1694">
                  <c:v>81690</c:v>
                </c:pt>
                <c:pt idx="1695">
                  <c:v>83260</c:v>
                </c:pt>
                <c:pt idx="1696">
                  <c:v>84945</c:v>
                </c:pt>
                <c:pt idx="1697">
                  <c:v>86165</c:v>
                </c:pt>
                <c:pt idx="1698">
                  <c:v>87700</c:v>
                </c:pt>
                <c:pt idx="1699">
                  <c:v>88745</c:v>
                </c:pt>
                <c:pt idx="1700">
                  <c:v>89925</c:v>
                </c:pt>
                <c:pt idx="1701">
                  <c:v>89320</c:v>
                </c:pt>
                <c:pt idx="1702">
                  <c:v>89865</c:v>
                </c:pt>
                <c:pt idx="1703">
                  <c:v>91290</c:v>
                </c:pt>
                <c:pt idx="1704">
                  <c:v>93935</c:v>
                </c:pt>
                <c:pt idx="1705">
                  <c:v>95175</c:v>
                </c:pt>
                <c:pt idx="1706">
                  <c:v>96080</c:v>
                </c:pt>
                <c:pt idx="1707">
                  <c:v>95940</c:v>
                </c:pt>
                <c:pt idx="1708">
                  <c:v>97500</c:v>
                </c:pt>
                <c:pt idx="1709">
                  <c:v>97400</c:v>
                </c:pt>
                <c:pt idx="1710">
                  <c:v>96910</c:v>
                </c:pt>
                <c:pt idx="1711">
                  <c:v>96190</c:v>
                </c:pt>
                <c:pt idx="1712">
                  <c:v>95645</c:v>
                </c:pt>
                <c:pt idx="1713">
                  <c:v>95510</c:v>
                </c:pt>
                <c:pt idx="1714">
                  <c:v>94940</c:v>
                </c:pt>
                <c:pt idx="1715">
                  <c:v>93740</c:v>
                </c:pt>
                <c:pt idx="1716">
                  <c:v>93060</c:v>
                </c:pt>
                <c:pt idx="1717">
                  <c:v>91970</c:v>
                </c:pt>
                <c:pt idx="1718">
                  <c:v>90620</c:v>
                </c:pt>
                <c:pt idx="1719">
                  <c:v>88525</c:v>
                </c:pt>
                <c:pt idx="1720">
                  <c:v>86400</c:v>
                </c:pt>
                <c:pt idx="1721">
                  <c:v>84595</c:v>
                </c:pt>
                <c:pt idx="1722">
                  <c:v>82595</c:v>
                </c:pt>
                <c:pt idx="1723">
                  <c:v>80385</c:v>
                </c:pt>
                <c:pt idx="1724">
                  <c:v>77735</c:v>
                </c:pt>
                <c:pt idx="1725">
                  <c:v>75965</c:v>
                </c:pt>
                <c:pt idx="1726">
                  <c:v>73740</c:v>
                </c:pt>
                <c:pt idx="1727">
                  <c:v>73865</c:v>
                </c:pt>
                <c:pt idx="1728">
                  <c:v>77935</c:v>
                </c:pt>
                <c:pt idx="1729">
                  <c:v>77155</c:v>
                </c:pt>
                <c:pt idx="1730">
                  <c:v>75605</c:v>
                </c:pt>
                <c:pt idx="1731">
                  <c:v>73955</c:v>
                </c:pt>
                <c:pt idx="1732">
                  <c:v>72395</c:v>
                </c:pt>
                <c:pt idx="1733">
                  <c:v>70935</c:v>
                </c:pt>
                <c:pt idx="1734">
                  <c:v>69665</c:v>
                </c:pt>
                <c:pt idx="1735">
                  <c:v>68390</c:v>
                </c:pt>
                <c:pt idx="1736">
                  <c:v>67305</c:v>
                </c:pt>
                <c:pt idx="1737">
                  <c:v>66320</c:v>
                </c:pt>
                <c:pt idx="1738">
                  <c:v>65530</c:v>
                </c:pt>
                <c:pt idx="1739">
                  <c:v>64820</c:v>
                </c:pt>
                <c:pt idx="1740">
                  <c:v>64225</c:v>
                </c:pt>
                <c:pt idx="1741">
                  <c:v>63665</c:v>
                </c:pt>
                <c:pt idx="1742">
                  <c:v>63180</c:v>
                </c:pt>
                <c:pt idx="1743">
                  <c:v>62675</c:v>
                </c:pt>
                <c:pt idx="1744">
                  <c:v>62200</c:v>
                </c:pt>
                <c:pt idx="1745">
                  <c:v>61765</c:v>
                </c:pt>
                <c:pt idx="1746">
                  <c:v>61610</c:v>
                </c:pt>
                <c:pt idx="1747">
                  <c:v>61500</c:v>
                </c:pt>
                <c:pt idx="1748">
                  <c:v>61640</c:v>
                </c:pt>
                <c:pt idx="1749">
                  <c:v>61910</c:v>
                </c:pt>
                <c:pt idx="1750">
                  <c:v>62390</c:v>
                </c:pt>
                <c:pt idx="1751">
                  <c:v>62930</c:v>
                </c:pt>
                <c:pt idx="1752">
                  <c:v>63660</c:v>
                </c:pt>
                <c:pt idx="1753">
                  <c:v>64505</c:v>
                </c:pt>
                <c:pt idx="1754">
                  <c:v>65595</c:v>
                </c:pt>
                <c:pt idx="1755">
                  <c:v>67080</c:v>
                </c:pt>
                <c:pt idx="1756">
                  <c:v>69055</c:v>
                </c:pt>
                <c:pt idx="1757">
                  <c:v>70750</c:v>
                </c:pt>
                <c:pt idx="1758">
                  <c:v>71910</c:v>
                </c:pt>
                <c:pt idx="1759">
                  <c:v>73335</c:v>
                </c:pt>
                <c:pt idx="1760">
                  <c:v>75105</c:v>
                </c:pt>
                <c:pt idx="1761">
                  <c:v>76635</c:v>
                </c:pt>
                <c:pt idx="1762">
                  <c:v>77250</c:v>
                </c:pt>
                <c:pt idx="1763">
                  <c:v>77725</c:v>
                </c:pt>
                <c:pt idx="1764">
                  <c:v>77860</c:v>
                </c:pt>
                <c:pt idx="1765">
                  <c:v>77860</c:v>
                </c:pt>
                <c:pt idx="1766">
                  <c:v>77790</c:v>
                </c:pt>
                <c:pt idx="1767">
                  <c:v>76635</c:v>
                </c:pt>
                <c:pt idx="1768">
                  <c:v>76160</c:v>
                </c:pt>
                <c:pt idx="1769">
                  <c:v>75955</c:v>
                </c:pt>
                <c:pt idx="1770">
                  <c:v>75755</c:v>
                </c:pt>
                <c:pt idx="1771">
                  <c:v>75480</c:v>
                </c:pt>
                <c:pt idx="1772">
                  <c:v>75005</c:v>
                </c:pt>
                <c:pt idx="1773">
                  <c:v>74460</c:v>
                </c:pt>
                <c:pt idx="1774">
                  <c:v>72330</c:v>
                </c:pt>
                <c:pt idx="1775">
                  <c:v>68590</c:v>
                </c:pt>
                <c:pt idx="1776">
                  <c:v>69290</c:v>
                </c:pt>
                <c:pt idx="1777">
                  <c:v>68805</c:v>
                </c:pt>
                <c:pt idx="1778">
                  <c:v>68405</c:v>
                </c:pt>
                <c:pt idx="1779">
                  <c:v>68390</c:v>
                </c:pt>
                <c:pt idx="1780">
                  <c:v>69155</c:v>
                </c:pt>
                <c:pt idx="1781">
                  <c:v>70295</c:v>
                </c:pt>
                <c:pt idx="1782">
                  <c:v>71935</c:v>
                </c:pt>
                <c:pt idx="1783">
                  <c:v>71625</c:v>
                </c:pt>
                <c:pt idx="1784">
                  <c:v>71020</c:v>
                </c:pt>
                <c:pt idx="1785">
                  <c:v>71055</c:v>
                </c:pt>
                <c:pt idx="1786">
                  <c:v>71445</c:v>
                </c:pt>
                <c:pt idx="1787">
                  <c:v>71995</c:v>
                </c:pt>
                <c:pt idx="1788">
                  <c:v>72645</c:v>
                </c:pt>
                <c:pt idx="1789">
                  <c:v>73635</c:v>
                </c:pt>
                <c:pt idx="1790">
                  <c:v>74870</c:v>
                </c:pt>
                <c:pt idx="1791">
                  <c:v>76180</c:v>
                </c:pt>
                <c:pt idx="1792">
                  <c:v>77695</c:v>
                </c:pt>
                <c:pt idx="1793">
                  <c:v>79135</c:v>
                </c:pt>
                <c:pt idx="1794">
                  <c:v>80610</c:v>
                </c:pt>
                <c:pt idx="1795">
                  <c:v>81910</c:v>
                </c:pt>
                <c:pt idx="1796">
                  <c:v>83390</c:v>
                </c:pt>
                <c:pt idx="1797">
                  <c:v>82745</c:v>
                </c:pt>
                <c:pt idx="1798">
                  <c:v>83570</c:v>
                </c:pt>
                <c:pt idx="1799">
                  <c:v>85070</c:v>
                </c:pt>
                <c:pt idx="1800">
                  <c:v>86895</c:v>
                </c:pt>
                <c:pt idx="1801">
                  <c:v>88245</c:v>
                </c:pt>
                <c:pt idx="1802">
                  <c:v>88980</c:v>
                </c:pt>
                <c:pt idx="1803">
                  <c:v>89050</c:v>
                </c:pt>
                <c:pt idx="1804">
                  <c:v>90000</c:v>
                </c:pt>
                <c:pt idx="1805">
                  <c:v>89950</c:v>
                </c:pt>
                <c:pt idx="1806">
                  <c:v>89700</c:v>
                </c:pt>
                <c:pt idx="1807">
                  <c:v>88735</c:v>
                </c:pt>
                <c:pt idx="1808">
                  <c:v>88820</c:v>
                </c:pt>
                <c:pt idx="1809">
                  <c:v>88730</c:v>
                </c:pt>
                <c:pt idx="1810">
                  <c:v>88255</c:v>
                </c:pt>
                <c:pt idx="1811">
                  <c:v>87385</c:v>
                </c:pt>
                <c:pt idx="1812">
                  <c:v>86695</c:v>
                </c:pt>
                <c:pt idx="1813">
                  <c:v>85870</c:v>
                </c:pt>
                <c:pt idx="1814">
                  <c:v>84605</c:v>
                </c:pt>
                <c:pt idx="1815">
                  <c:v>83065</c:v>
                </c:pt>
                <c:pt idx="1816">
                  <c:v>81485</c:v>
                </c:pt>
                <c:pt idx="1817">
                  <c:v>79835</c:v>
                </c:pt>
                <c:pt idx="1818">
                  <c:v>77850</c:v>
                </c:pt>
                <c:pt idx="1819">
                  <c:v>75755</c:v>
                </c:pt>
                <c:pt idx="1820">
                  <c:v>73830</c:v>
                </c:pt>
                <c:pt idx="1821">
                  <c:v>71840</c:v>
                </c:pt>
                <c:pt idx="1822">
                  <c:v>70050</c:v>
                </c:pt>
                <c:pt idx="1823">
                  <c:v>70920</c:v>
                </c:pt>
                <c:pt idx="1824">
                  <c:v>75525</c:v>
                </c:pt>
                <c:pt idx="1825">
                  <c:v>75010</c:v>
                </c:pt>
                <c:pt idx="1826">
                  <c:v>73190</c:v>
                </c:pt>
                <c:pt idx="1827">
                  <c:v>71275</c:v>
                </c:pt>
                <c:pt idx="1828">
                  <c:v>69670</c:v>
                </c:pt>
                <c:pt idx="1829">
                  <c:v>68415</c:v>
                </c:pt>
                <c:pt idx="1830">
                  <c:v>67155</c:v>
                </c:pt>
                <c:pt idx="1831">
                  <c:v>65895</c:v>
                </c:pt>
                <c:pt idx="1832">
                  <c:v>65065</c:v>
                </c:pt>
                <c:pt idx="1833">
                  <c:v>64055</c:v>
                </c:pt>
                <c:pt idx="1834">
                  <c:v>63280</c:v>
                </c:pt>
                <c:pt idx="1835">
                  <c:v>62455</c:v>
                </c:pt>
                <c:pt idx="1836">
                  <c:v>61775</c:v>
                </c:pt>
                <c:pt idx="1837">
                  <c:v>61135</c:v>
                </c:pt>
                <c:pt idx="1838">
                  <c:v>60615</c:v>
                </c:pt>
                <c:pt idx="1839">
                  <c:v>60055</c:v>
                </c:pt>
                <c:pt idx="1840">
                  <c:v>59700</c:v>
                </c:pt>
                <c:pt idx="1841">
                  <c:v>59280</c:v>
                </c:pt>
                <c:pt idx="1842">
                  <c:v>59000</c:v>
                </c:pt>
                <c:pt idx="1843">
                  <c:v>59215</c:v>
                </c:pt>
                <c:pt idx="1844">
                  <c:v>59295</c:v>
                </c:pt>
                <c:pt idx="1845">
                  <c:v>59700</c:v>
                </c:pt>
                <c:pt idx="1846">
                  <c:v>60380</c:v>
                </c:pt>
                <c:pt idx="1847">
                  <c:v>61375</c:v>
                </c:pt>
                <c:pt idx="1848">
                  <c:v>62950</c:v>
                </c:pt>
                <c:pt idx="1849">
                  <c:v>64290</c:v>
                </c:pt>
                <c:pt idx="1850">
                  <c:v>65745</c:v>
                </c:pt>
                <c:pt idx="1851">
                  <c:v>67395</c:v>
                </c:pt>
                <c:pt idx="1852">
                  <c:v>70035</c:v>
                </c:pt>
                <c:pt idx="1853">
                  <c:v>71910</c:v>
                </c:pt>
                <c:pt idx="1854">
                  <c:v>73235</c:v>
                </c:pt>
                <c:pt idx="1855">
                  <c:v>75800</c:v>
                </c:pt>
                <c:pt idx="1856">
                  <c:v>78755</c:v>
                </c:pt>
                <c:pt idx="1857">
                  <c:v>80335</c:v>
                </c:pt>
                <c:pt idx="1858">
                  <c:v>81290</c:v>
                </c:pt>
                <c:pt idx="1859">
                  <c:v>81870</c:v>
                </c:pt>
                <c:pt idx="1860">
                  <c:v>82175</c:v>
                </c:pt>
                <c:pt idx="1861">
                  <c:v>82270</c:v>
                </c:pt>
                <c:pt idx="1862">
                  <c:v>81965</c:v>
                </c:pt>
                <c:pt idx="1863">
                  <c:v>81280</c:v>
                </c:pt>
                <c:pt idx="1864">
                  <c:v>80015</c:v>
                </c:pt>
                <c:pt idx="1865">
                  <c:v>79820</c:v>
                </c:pt>
                <c:pt idx="1866">
                  <c:v>79475</c:v>
                </c:pt>
                <c:pt idx="1867">
                  <c:v>79230</c:v>
                </c:pt>
                <c:pt idx="1868">
                  <c:v>79140</c:v>
                </c:pt>
                <c:pt idx="1869">
                  <c:v>77865</c:v>
                </c:pt>
                <c:pt idx="1870">
                  <c:v>75700</c:v>
                </c:pt>
                <c:pt idx="1871">
                  <c:v>71890</c:v>
                </c:pt>
                <c:pt idx="1872">
                  <c:v>72695</c:v>
                </c:pt>
                <c:pt idx="1873">
                  <c:v>72160</c:v>
                </c:pt>
                <c:pt idx="1874">
                  <c:v>71735</c:v>
                </c:pt>
                <c:pt idx="1875">
                  <c:v>71460</c:v>
                </c:pt>
                <c:pt idx="1876">
                  <c:v>72225</c:v>
                </c:pt>
                <c:pt idx="1877">
                  <c:v>73445</c:v>
                </c:pt>
                <c:pt idx="1878">
                  <c:v>75040</c:v>
                </c:pt>
                <c:pt idx="1879">
                  <c:v>74405</c:v>
                </c:pt>
                <c:pt idx="1880">
                  <c:v>73525</c:v>
                </c:pt>
                <c:pt idx="1881">
                  <c:v>73740</c:v>
                </c:pt>
                <c:pt idx="1882">
                  <c:v>74135</c:v>
                </c:pt>
                <c:pt idx="1883">
                  <c:v>74775</c:v>
                </c:pt>
                <c:pt idx="1884">
                  <c:v>75285</c:v>
                </c:pt>
                <c:pt idx="1885">
                  <c:v>76220</c:v>
                </c:pt>
                <c:pt idx="1886">
                  <c:v>77415</c:v>
                </c:pt>
                <c:pt idx="1887">
                  <c:v>78845</c:v>
                </c:pt>
                <c:pt idx="1888">
                  <c:v>80695</c:v>
                </c:pt>
                <c:pt idx="1889">
                  <c:v>82395</c:v>
                </c:pt>
                <c:pt idx="1890">
                  <c:v>83975</c:v>
                </c:pt>
                <c:pt idx="1891">
                  <c:v>85235</c:v>
                </c:pt>
                <c:pt idx="1892">
                  <c:v>86925</c:v>
                </c:pt>
                <c:pt idx="1893">
                  <c:v>86760</c:v>
                </c:pt>
                <c:pt idx="1894">
                  <c:v>87570</c:v>
                </c:pt>
                <c:pt idx="1895">
                  <c:v>89285</c:v>
                </c:pt>
                <c:pt idx="1896">
                  <c:v>91555</c:v>
                </c:pt>
                <c:pt idx="1897">
                  <c:v>93235</c:v>
                </c:pt>
                <c:pt idx="1898">
                  <c:v>93865</c:v>
                </c:pt>
                <c:pt idx="1899">
                  <c:v>93790</c:v>
                </c:pt>
                <c:pt idx="1900">
                  <c:v>95000</c:v>
                </c:pt>
                <c:pt idx="1901">
                  <c:v>94910</c:v>
                </c:pt>
                <c:pt idx="1902">
                  <c:v>94175</c:v>
                </c:pt>
                <c:pt idx="1903">
                  <c:v>93240</c:v>
                </c:pt>
                <c:pt idx="1904">
                  <c:v>93385</c:v>
                </c:pt>
                <c:pt idx="1905">
                  <c:v>93330</c:v>
                </c:pt>
                <c:pt idx="1906">
                  <c:v>93180</c:v>
                </c:pt>
                <c:pt idx="1907">
                  <c:v>92030</c:v>
                </c:pt>
                <c:pt idx="1908">
                  <c:v>91325</c:v>
                </c:pt>
                <c:pt idx="1909">
                  <c:v>90285</c:v>
                </c:pt>
                <c:pt idx="1910">
                  <c:v>88885</c:v>
                </c:pt>
                <c:pt idx="1911">
                  <c:v>87225</c:v>
                </c:pt>
                <c:pt idx="1912">
                  <c:v>85345</c:v>
                </c:pt>
                <c:pt idx="1913">
                  <c:v>83400</c:v>
                </c:pt>
                <c:pt idx="1914">
                  <c:v>81235</c:v>
                </c:pt>
                <c:pt idx="1915">
                  <c:v>78770</c:v>
                </c:pt>
                <c:pt idx="1916">
                  <c:v>76390</c:v>
                </c:pt>
                <c:pt idx="1917">
                  <c:v>74140</c:v>
                </c:pt>
                <c:pt idx="1918">
                  <c:v>72070</c:v>
                </c:pt>
                <c:pt idx="1919">
                  <c:v>67580</c:v>
                </c:pt>
                <c:pt idx="1920">
                  <c:v>71565</c:v>
                </c:pt>
                <c:pt idx="1921">
                  <c:v>71105</c:v>
                </c:pt>
                <c:pt idx="1922">
                  <c:v>69600</c:v>
                </c:pt>
                <c:pt idx="1923">
                  <c:v>67955</c:v>
                </c:pt>
                <c:pt idx="1924">
                  <c:v>66530</c:v>
                </c:pt>
                <c:pt idx="1925">
                  <c:v>65310</c:v>
                </c:pt>
                <c:pt idx="1926">
                  <c:v>64235</c:v>
                </c:pt>
                <c:pt idx="1927">
                  <c:v>63250</c:v>
                </c:pt>
                <c:pt idx="1928">
                  <c:v>62330</c:v>
                </c:pt>
                <c:pt idx="1929">
                  <c:v>61440</c:v>
                </c:pt>
                <c:pt idx="1930">
                  <c:v>60675</c:v>
                </c:pt>
                <c:pt idx="1931">
                  <c:v>60020</c:v>
                </c:pt>
                <c:pt idx="1932">
                  <c:v>59465</c:v>
                </c:pt>
                <c:pt idx="1933">
                  <c:v>58900</c:v>
                </c:pt>
                <c:pt idx="1934">
                  <c:v>58380</c:v>
                </c:pt>
                <c:pt idx="1935">
                  <c:v>57945</c:v>
                </c:pt>
                <c:pt idx="1936">
                  <c:v>57610</c:v>
                </c:pt>
                <c:pt idx="1937">
                  <c:v>57280</c:v>
                </c:pt>
                <c:pt idx="1938">
                  <c:v>57070</c:v>
                </c:pt>
                <c:pt idx="1939">
                  <c:v>57000</c:v>
                </c:pt>
                <c:pt idx="1940">
                  <c:v>57225</c:v>
                </c:pt>
                <c:pt idx="1941">
                  <c:v>57625</c:v>
                </c:pt>
                <c:pt idx="1942">
                  <c:v>58200</c:v>
                </c:pt>
                <c:pt idx="1943">
                  <c:v>58875</c:v>
                </c:pt>
                <c:pt idx="1944">
                  <c:v>59835</c:v>
                </c:pt>
                <c:pt idx="1945">
                  <c:v>60895</c:v>
                </c:pt>
                <c:pt idx="1946">
                  <c:v>62115</c:v>
                </c:pt>
                <c:pt idx="1947">
                  <c:v>63535</c:v>
                </c:pt>
                <c:pt idx="1948">
                  <c:v>65315</c:v>
                </c:pt>
                <c:pt idx="1949">
                  <c:v>66755</c:v>
                </c:pt>
                <c:pt idx="1950">
                  <c:v>68150</c:v>
                </c:pt>
                <c:pt idx="1951">
                  <c:v>69990</c:v>
                </c:pt>
                <c:pt idx="1952">
                  <c:v>71915</c:v>
                </c:pt>
                <c:pt idx="1953">
                  <c:v>73570</c:v>
                </c:pt>
                <c:pt idx="1954">
                  <c:v>74390</c:v>
                </c:pt>
                <c:pt idx="1955">
                  <c:v>74845</c:v>
                </c:pt>
                <c:pt idx="1956">
                  <c:v>75030</c:v>
                </c:pt>
                <c:pt idx="1957">
                  <c:v>74925</c:v>
                </c:pt>
                <c:pt idx="1958">
                  <c:v>74525</c:v>
                </c:pt>
                <c:pt idx="1959">
                  <c:v>73930</c:v>
                </c:pt>
                <c:pt idx="1960">
                  <c:v>73075</c:v>
                </c:pt>
                <c:pt idx="1961">
                  <c:v>72530</c:v>
                </c:pt>
                <c:pt idx="1962">
                  <c:v>72075</c:v>
                </c:pt>
                <c:pt idx="1963">
                  <c:v>71705</c:v>
                </c:pt>
                <c:pt idx="1964">
                  <c:v>71830</c:v>
                </c:pt>
                <c:pt idx="1965">
                  <c:v>70785</c:v>
                </c:pt>
                <c:pt idx="1966">
                  <c:v>69030</c:v>
                </c:pt>
                <c:pt idx="1967">
                  <c:v>65765</c:v>
                </c:pt>
                <c:pt idx="1968">
                  <c:v>67090</c:v>
                </c:pt>
                <c:pt idx="1969">
                  <c:v>66105</c:v>
                </c:pt>
                <c:pt idx="1970">
                  <c:v>65950</c:v>
                </c:pt>
                <c:pt idx="1971">
                  <c:v>65305</c:v>
                </c:pt>
                <c:pt idx="1972">
                  <c:v>66310</c:v>
                </c:pt>
                <c:pt idx="1973">
                  <c:v>67495</c:v>
                </c:pt>
                <c:pt idx="1974">
                  <c:v>69095</c:v>
                </c:pt>
                <c:pt idx="1975">
                  <c:v>68615</c:v>
                </c:pt>
                <c:pt idx="1976">
                  <c:v>67900</c:v>
                </c:pt>
                <c:pt idx="1977">
                  <c:v>67760</c:v>
                </c:pt>
                <c:pt idx="1978">
                  <c:v>67925</c:v>
                </c:pt>
                <c:pt idx="1979">
                  <c:v>68340</c:v>
                </c:pt>
                <c:pt idx="1980">
                  <c:v>68895</c:v>
                </c:pt>
                <c:pt idx="1981">
                  <c:v>69710</c:v>
                </c:pt>
                <c:pt idx="1982">
                  <c:v>70890</c:v>
                </c:pt>
                <c:pt idx="1983">
                  <c:v>72365</c:v>
                </c:pt>
                <c:pt idx="1984">
                  <c:v>74010</c:v>
                </c:pt>
                <c:pt idx="1985">
                  <c:v>75420</c:v>
                </c:pt>
                <c:pt idx="1986">
                  <c:v>76720</c:v>
                </c:pt>
                <c:pt idx="1987">
                  <c:v>77835</c:v>
                </c:pt>
                <c:pt idx="1988">
                  <c:v>79725</c:v>
                </c:pt>
                <c:pt idx="1989">
                  <c:v>79015</c:v>
                </c:pt>
                <c:pt idx="1990">
                  <c:v>79785</c:v>
                </c:pt>
                <c:pt idx="1991">
                  <c:v>81410</c:v>
                </c:pt>
                <c:pt idx="1992">
                  <c:v>83285</c:v>
                </c:pt>
                <c:pt idx="1993">
                  <c:v>85060</c:v>
                </c:pt>
                <c:pt idx="1994">
                  <c:v>85380</c:v>
                </c:pt>
                <c:pt idx="1995">
                  <c:v>85185</c:v>
                </c:pt>
                <c:pt idx="1996">
                  <c:v>86000</c:v>
                </c:pt>
                <c:pt idx="1997">
                  <c:v>85995</c:v>
                </c:pt>
                <c:pt idx="1998">
                  <c:v>85655</c:v>
                </c:pt>
                <c:pt idx="1999">
                  <c:v>85190</c:v>
                </c:pt>
                <c:pt idx="2000">
                  <c:v>85130</c:v>
                </c:pt>
                <c:pt idx="2001">
                  <c:v>85080</c:v>
                </c:pt>
                <c:pt idx="2002">
                  <c:v>84305</c:v>
                </c:pt>
                <c:pt idx="2003">
                  <c:v>83435</c:v>
                </c:pt>
                <c:pt idx="2004">
                  <c:v>82795</c:v>
                </c:pt>
                <c:pt idx="2005">
                  <c:v>81970</c:v>
                </c:pt>
                <c:pt idx="2006">
                  <c:v>80755</c:v>
                </c:pt>
                <c:pt idx="2007">
                  <c:v>79245</c:v>
                </c:pt>
                <c:pt idx="2008">
                  <c:v>77640</c:v>
                </c:pt>
                <c:pt idx="2009">
                  <c:v>75900</c:v>
                </c:pt>
                <c:pt idx="2010">
                  <c:v>73955</c:v>
                </c:pt>
                <c:pt idx="2011">
                  <c:v>71835</c:v>
                </c:pt>
                <c:pt idx="2012">
                  <c:v>69720</c:v>
                </c:pt>
                <c:pt idx="2013">
                  <c:v>67955</c:v>
                </c:pt>
                <c:pt idx="2014">
                  <c:v>66255</c:v>
                </c:pt>
                <c:pt idx="2015">
                  <c:v>62865</c:v>
                </c:pt>
                <c:pt idx="2016">
                  <c:v>65985</c:v>
                </c:pt>
                <c:pt idx="2017">
                  <c:v>65605</c:v>
                </c:pt>
                <c:pt idx="2018">
                  <c:v>64220</c:v>
                </c:pt>
                <c:pt idx="2019">
                  <c:v>62945</c:v>
                </c:pt>
                <c:pt idx="2020">
                  <c:v>61845</c:v>
                </c:pt>
                <c:pt idx="2021">
                  <c:v>60795</c:v>
                </c:pt>
                <c:pt idx="2022">
                  <c:v>59800</c:v>
                </c:pt>
                <c:pt idx="2023">
                  <c:v>58895</c:v>
                </c:pt>
                <c:pt idx="2024">
                  <c:v>58100</c:v>
                </c:pt>
                <c:pt idx="2025">
                  <c:v>57345</c:v>
                </c:pt>
                <c:pt idx="2026">
                  <c:v>56720</c:v>
                </c:pt>
                <c:pt idx="2027">
                  <c:v>56195</c:v>
                </c:pt>
                <c:pt idx="2028">
                  <c:v>55720</c:v>
                </c:pt>
                <c:pt idx="2029">
                  <c:v>55225</c:v>
                </c:pt>
                <c:pt idx="2030">
                  <c:v>54745</c:v>
                </c:pt>
                <c:pt idx="2031">
                  <c:v>54345</c:v>
                </c:pt>
                <c:pt idx="2032">
                  <c:v>54055</c:v>
                </c:pt>
                <c:pt idx="2033">
                  <c:v>53785</c:v>
                </c:pt>
                <c:pt idx="2034">
                  <c:v>53580</c:v>
                </c:pt>
                <c:pt idx="2035">
                  <c:v>53500</c:v>
                </c:pt>
                <c:pt idx="2036">
                  <c:v>53675</c:v>
                </c:pt>
                <c:pt idx="2037">
                  <c:v>53910</c:v>
                </c:pt>
                <c:pt idx="2038">
                  <c:v>54045</c:v>
                </c:pt>
                <c:pt idx="2039">
                  <c:v>54335</c:v>
                </c:pt>
                <c:pt idx="2040">
                  <c:v>54950</c:v>
                </c:pt>
                <c:pt idx="2041">
                  <c:v>55900</c:v>
                </c:pt>
                <c:pt idx="2042">
                  <c:v>56850</c:v>
                </c:pt>
                <c:pt idx="2043">
                  <c:v>58280</c:v>
                </c:pt>
                <c:pt idx="2044">
                  <c:v>59500</c:v>
                </c:pt>
                <c:pt idx="2045">
                  <c:v>60735</c:v>
                </c:pt>
                <c:pt idx="2046">
                  <c:v>62430</c:v>
                </c:pt>
                <c:pt idx="2047">
                  <c:v>63535</c:v>
                </c:pt>
                <c:pt idx="2048">
                  <c:v>65035</c:v>
                </c:pt>
                <c:pt idx="2049">
                  <c:v>65620</c:v>
                </c:pt>
                <c:pt idx="2050">
                  <c:v>66405</c:v>
                </c:pt>
                <c:pt idx="2051">
                  <c:v>67055</c:v>
                </c:pt>
                <c:pt idx="2052">
                  <c:v>67055</c:v>
                </c:pt>
                <c:pt idx="2053">
                  <c:v>67055</c:v>
                </c:pt>
                <c:pt idx="2054">
                  <c:v>66990</c:v>
                </c:pt>
                <c:pt idx="2055">
                  <c:v>65880</c:v>
                </c:pt>
                <c:pt idx="2056">
                  <c:v>65685</c:v>
                </c:pt>
                <c:pt idx="2057">
                  <c:v>65620</c:v>
                </c:pt>
                <c:pt idx="2058">
                  <c:v>65555</c:v>
                </c:pt>
                <c:pt idx="2059">
                  <c:v>65555</c:v>
                </c:pt>
                <c:pt idx="2060">
                  <c:v>65035</c:v>
                </c:pt>
                <c:pt idx="2061">
                  <c:v>64255</c:v>
                </c:pt>
                <c:pt idx="2062">
                  <c:v>63145</c:v>
                </c:pt>
                <c:pt idx="2063">
                  <c:v>60725</c:v>
                </c:pt>
                <c:pt idx="2064">
                  <c:v>61135</c:v>
                </c:pt>
                <c:pt idx="2065">
                  <c:v>61135</c:v>
                </c:pt>
                <c:pt idx="2066">
                  <c:v>61135</c:v>
                </c:pt>
                <c:pt idx="2067">
                  <c:v>60860</c:v>
                </c:pt>
                <c:pt idx="2068">
                  <c:v>61135</c:v>
                </c:pt>
                <c:pt idx="2069">
                  <c:v>61610</c:v>
                </c:pt>
                <c:pt idx="2070">
                  <c:v>62425</c:v>
                </c:pt>
                <c:pt idx="2071">
                  <c:v>63305</c:v>
                </c:pt>
                <c:pt idx="2072">
                  <c:v>63105</c:v>
                </c:pt>
                <c:pt idx="2073">
                  <c:v>63105</c:v>
                </c:pt>
                <c:pt idx="2074">
                  <c:v>63035</c:v>
                </c:pt>
                <c:pt idx="2075">
                  <c:v>63445</c:v>
                </c:pt>
                <c:pt idx="2076">
                  <c:v>63850</c:v>
                </c:pt>
                <c:pt idx="2077">
                  <c:v>64665</c:v>
                </c:pt>
                <c:pt idx="2078">
                  <c:v>65750</c:v>
                </c:pt>
                <c:pt idx="2079">
                  <c:v>66645</c:v>
                </c:pt>
                <c:pt idx="2080">
                  <c:v>67715</c:v>
                </c:pt>
                <c:pt idx="2081">
                  <c:v>68670</c:v>
                </c:pt>
                <c:pt idx="2082">
                  <c:v>69630</c:v>
                </c:pt>
                <c:pt idx="2083">
                  <c:v>70565</c:v>
                </c:pt>
                <c:pt idx="2084">
                  <c:v>71780</c:v>
                </c:pt>
                <c:pt idx="2085">
                  <c:v>71785</c:v>
                </c:pt>
                <c:pt idx="2086">
                  <c:v>72405</c:v>
                </c:pt>
                <c:pt idx="2087">
                  <c:v>73495</c:v>
                </c:pt>
                <c:pt idx="2088">
                  <c:v>75215</c:v>
                </c:pt>
                <c:pt idx="2089">
                  <c:v>76040</c:v>
                </c:pt>
                <c:pt idx="2090">
                  <c:v>76330</c:v>
                </c:pt>
                <c:pt idx="2091">
                  <c:v>76160</c:v>
                </c:pt>
                <c:pt idx="2092">
                  <c:v>76870</c:v>
                </c:pt>
                <c:pt idx="2093">
                  <c:v>77000</c:v>
                </c:pt>
                <c:pt idx="2094">
                  <c:v>76650</c:v>
                </c:pt>
                <c:pt idx="2095">
                  <c:v>75865</c:v>
                </c:pt>
                <c:pt idx="2096">
                  <c:v>75840</c:v>
                </c:pt>
                <c:pt idx="2097">
                  <c:v>75760</c:v>
                </c:pt>
                <c:pt idx="2098">
                  <c:v>75630</c:v>
                </c:pt>
                <c:pt idx="2099">
                  <c:v>75010</c:v>
                </c:pt>
                <c:pt idx="2100">
                  <c:v>74470</c:v>
                </c:pt>
                <c:pt idx="2101">
                  <c:v>73825</c:v>
                </c:pt>
                <c:pt idx="2102">
                  <c:v>73025</c:v>
                </c:pt>
                <c:pt idx="2103">
                  <c:v>72080</c:v>
                </c:pt>
                <c:pt idx="2104">
                  <c:v>70990</c:v>
                </c:pt>
                <c:pt idx="2105">
                  <c:v>69770</c:v>
                </c:pt>
                <c:pt idx="2106">
                  <c:v>68295</c:v>
                </c:pt>
                <c:pt idx="2107">
                  <c:v>66680</c:v>
                </c:pt>
                <c:pt idx="2108">
                  <c:v>65135</c:v>
                </c:pt>
                <c:pt idx="2109">
                  <c:v>63740</c:v>
                </c:pt>
                <c:pt idx="2110">
                  <c:v>62390</c:v>
                </c:pt>
                <c:pt idx="2111">
                  <c:v>59185</c:v>
                </c:pt>
                <c:pt idx="2112">
                  <c:v>62510</c:v>
                </c:pt>
                <c:pt idx="2113">
                  <c:v>61970</c:v>
                </c:pt>
                <c:pt idx="2114">
                  <c:v>60765</c:v>
                </c:pt>
                <c:pt idx="2115">
                  <c:v>59215</c:v>
                </c:pt>
                <c:pt idx="2116">
                  <c:v>57870</c:v>
                </c:pt>
                <c:pt idx="2117">
                  <c:v>56730</c:v>
                </c:pt>
                <c:pt idx="2118">
                  <c:v>55760</c:v>
                </c:pt>
                <c:pt idx="2119">
                  <c:v>54865</c:v>
                </c:pt>
                <c:pt idx="2120">
                  <c:v>54100</c:v>
                </c:pt>
                <c:pt idx="2121">
                  <c:v>53400</c:v>
                </c:pt>
                <c:pt idx="2122">
                  <c:v>52765</c:v>
                </c:pt>
                <c:pt idx="2123">
                  <c:v>52220</c:v>
                </c:pt>
                <c:pt idx="2124">
                  <c:v>51645</c:v>
                </c:pt>
                <c:pt idx="2125">
                  <c:v>51115</c:v>
                </c:pt>
                <c:pt idx="2126">
                  <c:v>50700</c:v>
                </c:pt>
                <c:pt idx="2127">
                  <c:v>50375</c:v>
                </c:pt>
                <c:pt idx="2128">
                  <c:v>50070</c:v>
                </c:pt>
                <c:pt idx="2129">
                  <c:v>49750</c:v>
                </c:pt>
                <c:pt idx="2130">
                  <c:v>49580</c:v>
                </c:pt>
                <c:pt idx="2131">
                  <c:v>49500</c:v>
                </c:pt>
                <c:pt idx="2132">
                  <c:v>49620</c:v>
                </c:pt>
                <c:pt idx="2133">
                  <c:v>49815</c:v>
                </c:pt>
                <c:pt idx="2134">
                  <c:v>50230</c:v>
                </c:pt>
                <c:pt idx="2135">
                  <c:v>50810</c:v>
                </c:pt>
                <c:pt idx="2136">
                  <c:v>51605</c:v>
                </c:pt>
                <c:pt idx="2137">
                  <c:v>52390</c:v>
                </c:pt>
                <c:pt idx="2138">
                  <c:v>53280</c:v>
                </c:pt>
                <c:pt idx="2139">
                  <c:v>54375</c:v>
                </c:pt>
                <c:pt idx="2140">
                  <c:v>55830</c:v>
                </c:pt>
                <c:pt idx="2141">
                  <c:v>57070</c:v>
                </c:pt>
                <c:pt idx="2142">
                  <c:v>58230</c:v>
                </c:pt>
                <c:pt idx="2143">
                  <c:v>59620</c:v>
                </c:pt>
                <c:pt idx="2144">
                  <c:v>60935</c:v>
                </c:pt>
                <c:pt idx="2145">
                  <c:v>62080</c:v>
                </c:pt>
                <c:pt idx="2146">
                  <c:v>62510</c:v>
                </c:pt>
                <c:pt idx="2147">
                  <c:v>62880</c:v>
                </c:pt>
                <c:pt idx="2148">
                  <c:v>63190</c:v>
                </c:pt>
                <c:pt idx="2149">
                  <c:v>63305</c:v>
                </c:pt>
                <c:pt idx="2150">
                  <c:v>63155</c:v>
                </c:pt>
                <c:pt idx="2151">
                  <c:v>62750</c:v>
                </c:pt>
                <c:pt idx="2152">
                  <c:v>62010</c:v>
                </c:pt>
                <c:pt idx="2153">
                  <c:v>61750</c:v>
                </c:pt>
                <c:pt idx="2154">
                  <c:v>61585</c:v>
                </c:pt>
                <c:pt idx="2155">
                  <c:v>61435</c:v>
                </c:pt>
                <c:pt idx="2156">
                  <c:v>61575</c:v>
                </c:pt>
                <c:pt idx="2157">
                  <c:v>61160</c:v>
                </c:pt>
                <c:pt idx="2158">
                  <c:v>60255</c:v>
                </c:pt>
                <c:pt idx="2159">
                  <c:v>58265</c:v>
                </c:pt>
                <c:pt idx="2160">
                  <c:v>58755</c:v>
                </c:pt>
                <c:pt idx="2161">
                  <c:v>58620</c:v>
                </c:pt>
                <c:pt idx="2162">
                  <c:v>58345</c:v>
                </c:pt>
                <c:pt idx="2163">
                  <c:v>58215</c:v>
                </c:pt>
                <c:pt idx="2164">
                  <c:v>58800</c:v>
                </c:pt>
                <c:pt idx="2165">
                  <c:v>59035</c:v>
                </c:pt>
                <c:pt idx="2166">
                  <c:v>59300</c:v>
                </c:pt>
                <c:pt idx="2167">
                  <c:v>58910</c:v>
                </c:pt>
                <c:pt idx="2168">
                  <c:v>58360</c:v>
                </c:pt>
                <c:pt idx="2169">
                  <c:v>58360</c:v>
                </c:pt>
                <c:pt idx="2170">
                  <c:v>58575</c:v>
                </c:pt>
                <c:pt idx="2171">
                  <c:v>58845</c:v>
                </c:pt>
                <c:pt idx="2172">
                  <c:v>59205</c:v>
                </c:pt>
                <c:pt idx="2173">
                  <c:v>59725</c:v>
                </c:pt>
                <c:pt idx="2174">
                  <c:v>60315</c:v>
                </c:pt>
                <c:pt idx="2175">
                  <c:v>61180</c:v>
                </c:pt>
                <c:pt idx="2176">
                  <c:v>62260</c:v>
                </c:pt>
                <c:pt idx="2177">
                  <c:v>63425</c:v>
                </c:pt>
                <c:pt idx="2178">
                  <c:v>64520</c:v>
                </c:pt>
                <c:pt idx="2179">
                  <c:v>65490</c:v>
                </c:pt>
                <c:pt idx="2180">
                  <c:v>66840</c:v>
                </c:pt>
                <c:pt idx="2181">
                  <c:v>67260</c:v>
                </c:pt>
                <c:pt idx="2182">
                  <c:v>68050</c:v>
                </c:pt>
                <c:pt idx="2183">
                  <c:v>69315</c:v>
                </c:pt>
                <c:pt idx="2184">
                  <c:v>70820</c:v>
                </c:pt>
                <c:pt idx="2185">
                  <c:v>71440</c:v>
                </c:pt>
                <c:pt idx="2186">
                  <c:v>71705</c:v>
                </c:pt>
                <c:pt idx="2187">
                  <c:v>71645</c:v>
                </c:pt>
                <c:pt idx="2188">
                  <c:v>72500</c:v>
                </c:pt>
                <c:pt idx="2189">
                  <c:v>72485</c:v>
                </c:pt>
                <c:pt idx="2190">
                  <c:v>72195</c:v>
                </c:pt>
                <c:pt idx="2191">
                  <c:v>71350</c:v>
                </c:pt>
                <c:pt idx="2192">
                  <c:v>71420</c:v>
                </c:pt>
                <c:pt idx="2193">
                  <c:v>71235</c:v>
                </c:pt>
                <c:pt idx="2194">
                  <c:v>71040</c:v>
                </c:pt>
                <c:pt idx="2195">
                  <c:v>70515</c:v>
                </c:pt>
                <c:pt idx="2196">
                  <c:v>70105</c:v>
                </c:pt>
                <c:pt idx="2197">
                  <c:v>69505</c:v>
                </c:pt>
                <c:pt idx="2198">
                  <c:v>68725</c:v>
                </c:pt>
                <c:pt idx="2199">
                  <c:v>67765</c:v>
                </c:pt>
                <c:pt idx="2200">
                  <c:v>66695</c:v>
                </c:pt>
                <c:pt idx="2201">
                  <c:v>65565</c:v>
                </c:pt>
                <c:pt idx="2202">
                  <c:v>64235</c:v>
                </c:pt>
                <c:pt idx="2203">
                  <c:v>62645</c:v>
                </c:pt>
                <c:pt idx="2204">
                  <c:v>61360</c:v>
                </c:pt>
                <c:pt idx="2205">
                  <c:v>59965</c:v>
                </c:pt>
                <c:pt idx="2206">
                  <c:v>58555</c:v>
                </c:pt>
                <c:pt idx="2207">
                  <c:v>58130</c:v>
                </c:pt>
                <c:pt idx="2208">
                  <c:v>62070</c:v>
                </c:pt>
                <c:pt idx="2209">
                  <c:v>61120</c:v>
                </c:pt>
                <c:pt idx="2210">
                  <c:v>59085</c:v>
                </c:pt>
                <c:pt idx="2211">
                  <c:v>57110</c:v>
                </c:pt>
                <c:pt idx="2212">
                  <c:v>55460</c:v>
                </c:pt>
                <c:pt idx="2213">
                  <c:v>54145</c:v>
                </c:pt>
                <c:pt idx="2214">
                  <c:v>52720</c:v>
                </c:pt>
                <c:pt idx="2215">
                  <c:v>51715</c:v>
                </c:pt>
                <c:pt idx="2216">
                  <c:v>51090</c:v>
                </c:pt>
                <c:pt idx="2217">
                  <c:v>50245</c:v>
                </c:pt>
                <c:pt idx="2218">
                  <c:v>49595</c:v>
                </c:pt>
                <c:pt idx="2219">
                  <c:v>48990</c:v>
                </c:pt>
                <c:pt idx="2220">
                  <c:v>48520</c:v>
                </c:pt>
                <c:pt idx="2221">
                  <c:v>48005</c:v>
                </c:pt>
                <c:pt idx="2222">
                  <c:v>47510</c:v>
                </c:pt>
                <c:pt idx="2223">
                  <c:v>47085</c:v>
                </c:pt>
                <c:pt idx="2224">
                  <c:v>46690</c:v>
                </c:pt>
                <c:pt idx="2225">
                  <c:v>46340</c:v>
                </c:pt>
                <c:pt idx="2226">
                  <c:v>46180</c:v>
                </c:pt>
                <c:pt idx="2227">
                  <c:v>46000</c:v>
                </c:pt>
                <c:pt idx="2228">
                  <c:v>46175</c:v>
                </c:pt>
                <c:pt idx="2229">
                  <c:v>46345</c:v>
                </c:pt>
                <c:pt idx="2230">
                  <c:v>46840</c:v>
                </c:pt>
                <c:pt idx="2231">
                  <c:v>47455</c:v>
                </c:pt>
                <c:pt idx="2232">
                  <c:v>48385</c:v>
                </c:pt>
                <c:pt idx="2233">
                  <c:v>49160</c:v>
                </c:pt>
                <c:pt idx="2234">
                  <c:v>49975</c:v>
                </c:pt>
                <c:pt idx="2235">
                  <c:v>51065</c:v>
                </c:pt>
                <c:pt idx="2236">
                  <c:v>52420</c:v>
                </c:pt>
                <c:pt idx="2237">
                  <c:v>53605</c:v>
                </c:pt>
                <c:pt idx="2238">
                  <c:v>54285</c:v>
                </c:pt>
                <c:pt idx="2239">
                  <c:v>54995</c:v>
                </c:pt>
                <c:pt idx="2240">
                  <c:v>56180</c:v>
                </c:pt>
                <c:pt idx="2241">
                  <c:v>56725</c:v>
                </c:pt>
                <c:pt idx="2242">
                  <c:v>57175</c:v>
                </c:pt>
                <c:pt idx="2243">
                  <c:v>57535</c:v>
                </c:pt>
                <c:pt idx="2244">
                  <c:v>57900</c:v>
                </c:pt>
                <c:pt idx="2245">
                  <c:v>58080</c:v>
                </c:pt>
                <c:pt idx="2246">
                  <c:v>58215</c:v>
                </c:pt>
                <c:pt idx="2247">
                  <c:v>57765</c:v>
                </c:pt>
                <c:pt idx="2248">
                  <c:v>57855</c:v>
                </c:pt>
                <c:pt idx="2249">
                  <c:v>57765</c:v>
                </c:pt>
                <c:pt idx="2250">
                  <c:v>57720</c:v>
                </c:pt>
                <c:pt idx="2251">
                  <c:v>57535</c:v>
                </c:pt>
                <c:pt idx="2252">
                  <c:v>57445</c:v>
                </c:pt>
                <c:pt idx="2253">
                  <c:v>57400</c:v>
                </c:pt>
                <c:pt idx="2254">
                  <c:v>56915</c:v>
                </c:pt>
                <c:pt idx="2255">
                  <c:v>55130</c:v>
                </c:pt>
                <c:pt idx="2256">
                  <c:v>56040</c:v>
                </c:pt>
                <c:pt idx="2257">
                  <c:v>55685</c:v>
                </c:pt>
                <c:pt idx="2258">
                  <c:v>55115</c:v>
                </c:pt>
                <c:pt idx="2259">
                  <c:v>54885</c:v>
                </c:pt>
                <c:pt idx="2260">
                  <c:v>54640</c:v>
                </c:pt>
                <c:pt idx="2261">
                  <c:v>54630</c:v>
                </c:pt>
                <c:pt idx="2262">
                  <c:v>54705</c:v>
                </c:pt>
                <c:pt idx="2263">
                  <c:v>53895</c:v>
                </c:pt>
                <c:pt idx="2264">
                  <c:v>53190</c:v>
                </c:pt>
                <c:pt idx="2265">
                  <c:v>53110</c:v>
                </c:pt>
                <c:pt idx="2266">
                  <c:v>53165</c:v>
                </c:pt>
                <c:pt idx="2267">
                  <c:v>53460</c:v>
                </c:pt>
                <c:pt idx="2268">
                  <c:v>53740</c:v>
                </c:pt>
                <c:pt idx="2269">
                  <c:v>54350</c:v>
                </c:pt>
                <c:pt idx="2270">
                  <c:v>55010</c:v>
                </c:pt>
                <c:pt idx="2271">
                  <c:v>56050</c:v>
                </c:pt>
                <c:pt idx="2272">
                  <c:v>57145</c:v>
                </c:pt>
                <c:pt idx="2273">
                  <c:v>58325</c:v>
                </c:pt>
                <c:pt idx="2274">
                  <c:v>59485</c:v>
                </c:pt>
                <c:pt idx="2275">
                  <c:v>60620</c:v>
                </c:pt>
                <c:pt idx="2276">
                  <c:v>62115</c:v>
                </c:pt>
                <c:pt idx="2277">
                  <c:v>62665</c:v>
                </c:pt>
                <c:pt idx="2278">
                  <c:v>63680</c:v>
                </c:pt>
                <c:pt idx="2279">
                  <c:v>64755</c:v>
                </c:pt>
                <c:pt idx="2280">
                  <c:v>66400</c:v>
                </c:pt>
                <c:pt idx="2281">
                  <c:v>67045</c:v>
                </c:pt>
                <c:pt idx="2282">
                  <c:v>67405</c:v>
                </c:pt>
                <c:pt idx="2283">
                  <c:v>67345</c:v>
                </c:pt>
                <c:pt idx="2284">
                  <c:v>68000</c:v>
                </c:pt>
                <c:pt idx="2285">
                  <c:v>67675</c:v>
                </c:pt>
                <c:pt idx="2286">
                  <c:v>67590</c:v>
                </c:pt>
                <c:pt idx="2287">
                  <c:v>67060</c:v>
                </c:pt>
                <c:pt idx="2288">
                  <c:v>66940</c:v>
                </c:pt>
                <c:pt idx="2289">
                  <c:v>66615</c:v>
                </c:pt>
                <c:pt idx="2290">
                  <c:v>66465</c:v>
                </c:pt>
                <c:pt idx="2291">
                  <c:v>65855</c:v>
                </c:pt>
                <c:pt idx="2292">
                  <c:v>65350</c:v>
                </c:pt>
                <c:pt idx="2293">
                  <c:v>64775</c:v>
                </c:pt>
                <c:pt idx="2294">
                  <c:v>64125</c:v>
                </c:pt>
                <c:pt idx="2295">
                  <c:v>63210</c:v>
                </c:pt>
                <c:pt idx="2296">
                  <c:v>62215</c:v>
                </c:pt>
                <c:pt idx="2297">
                  <c:v>61245</c:v>
                </c:pt>
                <c:pt idx="2298">
                  <c:v>60110</c:v>
                </c:pt>
                <c:pt idx="2299">
                  <c:v>58480</c:v>
                </c:pt>
                <c:pt idx="2300">
                  <c:v>56955</c:v>
                </c:pt>
                <c:pt idx="2301">
                  <c:v>55370</c:v>
                </c:pt>
                <c:pt idx="2302">
                  <c:v>53945</c:v>
                </c:pt>
                <c:pt idx="2303">
                  <c:v>55250</c:v>
                </c:pt>
                <c:pt idx="2304">
                  <c:v>58640</c:v>
                </c:pt>
                <c:pt idx="2305">
                  <c:v>58185</c:v>
                </c:pt>
                <c:pt idx="2306">
                  <c:v>56650</c:v>
                </c:pt>
                <c:pt idx="2307">
                  <c:v>54120</c:v>
                </c:pt>
                <c:pt idx="2308">
                  <c:v>52580</c:v>
                </c:pt>
                <c:pt idx="2309">
                  <c:v>51270</c:v>
                </c:pt>
                <c:pt idx="2310">
                  <c:v>49960</c:v>
                </c:pt>
                <c:pt idx="2311">
                  <c:v>48860</c:v>
                </c:pt>
                <c:pt idx="2312">
                  <c:v>47970</c:v>
                </c:pt>
                <c:pt idx="2313">
                  <c:v>47270</c:v>
                </c:pt>
                <c:pt idx="2314">
                  <c:v>46575</c:v>
                </c:pt>
                <c:pt idx="2315">
                  <c:v>46145</c:v>
                </c:pt>
                <c:pt idx="2316">
                  <c:v>45565</c:v>
                </c:pt>
                <c:pt idx="2317">
                  <c:v>45015</c:v>
                </c:pt>
                <c:pt idx="2318">
                  <c:v>44505</c:v>
                </c:pt>
                <c:pt idx="2319">
                  <c:v>43895</c:v>
                </c:pt>
                <c:pt idx="2320">
                  <c:v>43655</c:v>
                </c:pt>
                <c:pt idx="2321">
                  <c:v>43355</c:v>
                </c:pt>
                <c:pt idx="2322">
                  <c:v>43065</c:v>
                </c:pt>
                <c:pt idx="2323">
                  <c:v>43000</c:v>
                </c:pt>
                <c:pt idx="2324">
                  <c:v>43055</c:v>
                </c:pt>
                <c:pt idx="2325">
                  <c:v>43180</c:v>
                </c:pt>
                <c:pt idx="2326">
                  <c:v>43535</c:v>
                </c:pt>
                <c:pt idx="2327">
                  <c:v>44145</c:v>
                </c:pt>
                <c:pt idx="2328">
                  <c:v>44815</c:v>
                </c:pt>
                <c:pt idx="2329">
                  <c:v>45340</c:v>
                </c:pt>
                <c:pt idx="2330">
                  <c:v>45980</c:v>
                </c:pt>
                <c:pt idx="2331">
                  <c:v>46885</c:v>
                </c:pt>
                <c:pt idx="2332">
                  <c:v>47835</c:v>
                </c:pt>
                <c:pt idx="2333">
                  <c:v>49010</c:v>
                </c:pt>
                <c:pt idx="2334">
                  <c:v>49735</c:v>
                </c:pt>
                <c:pt idx="2335">
                  <c:v>50095</c:v>
                </c:pt>
                <c:pt idx="2336">
                  <c:v>50275</c:v>
                </c:pt>
                <c:pt idx="2337">
                  <c:v>50595</c:v>
                </c:pt>
                <c:pt idx="2338">
                  <c:v>50955</c:v>
                </c:pt>
                <c:pt idx="2339">
                  <c:v>51360</c:v>
                </c:pt>
                <c:pt idx="2340">
                  <c:v>51635</c:v>
                </c:pt>
                <c:pt idx="2341">
                  <c:v>51905</c:v>
                </c:pt>
                <c:pt idx="2342">
                  <c:v>51995</c:v>
                </c:pt>
                <c:pt idx="2343">
                  <c:v>52040</c:v>
                </c:pt>
                <c:pt idx="2344">
                  <c:v>51590</c:v>
                </c:pt>
                <c:pt idx="2345">
                  <c:v>51680</c:v>
                </c:pt>
                <c:pt idx="2346">
                  <c:v>51905</c:v>
                </c:pt>
                <c:pt idx="2347">
                  <c:v>52130</c:v>
                </c:pt>
                <c:pt idx="2348">
                  <c:v>52310</c:v>
                </c:pt>
                <c:pt idx="2349">
                  <c:v>52350</c:v>
                </c:pt>
                <c:pt idx="2350">
                  <c:v>51870</c:v>
                </c:pt>
                <c:pt idx="2351">
                  <c:v>51150</c:v>
                </c:pt>
                <c:pt idx="2352">
                  <c:v>51950</c:v>
                </c:pt>
                <c:pt idx="2353">
                  <c:v>51450</c:v>
                </c:pt>
                <c:pt idx="2354">
                  <c:v>51045</c:v>
                </c:pt>
                <c:pt idx="2355">
                  <c:v>50685</c:v>
                </c:pt>
                <c:pt idx="2356">
                  <c:v>50550</c:v>
                </c:pt>
                <c:pt idx="2357">
                  <c:v>50105</c:v>
                </c:pt>
                <c:pt idx="2358">
                  <c:v>49825</c:v>
                </c:pt>
                <c:pt idx="2359">
                  <c:v>49375</c:v>
                </c:pt>
                <c:pt idx="2360">
                  <c:v>48650</c:v>
                </c:pt>
                <c:pt idx="2361">
                  <c:v>48785</c:v>
                </c:pt>
                <c:pt idx="2362">
                  <c:v>49010</c:v>
                </c:pt>
                <c:pt idx="2363">
                  <c:v>49330</c:v>
                </c:pt>
                <c:pt idx="2364">
                  <c:v>49600</c:v>
                </c:pt>
                <c:pt idx="2365">
                  <c:v>49950</c:v>
                </c:pt>
                <c:pt idx="2366">
                  <c:v>50550</c:v>
                </c:pt>
                <c:pt idx="2367">
                  <c:v>51440</c:v>
                </c:pt>
                <c:pt idx="2368">
                  <c:v>52415</c:v>
                </c:pt>
                <c:pt idx="2369">
                  <c:v>53505</c:v>
                </c:pt>
                <c:pt idx="2370">
                  <c:v>54725</c:v>
                </c:pt>
                <c:pt idx="2371">
                  <c:v>56020</c:v>
                </c:pt>
                <c:pt idx="2372">
                  <c:v>57490</c:v>
                </c:pt>
                <c:pt idx="2373">
                  <c:v>58775</c:v>
                </c:pt>
                <c:pt idx="2374">
                  <c:v>59740</c:v>
                </c:pt>
                <c:pt idx="2375">
                  <c:v>61150</c:v>
                </c:pt>
                <c:pt idx="2376">
                  <c:v>62245</c:v>
                </c:pt>
                <c:pt idx="2377">
                  <c:v>62625</c:v>
                </c:pt>
                <c:pt idx="2378">
                  <c:v>62775</c:v>
                </c:pt>
                <c:pt idx="2379">
                  <c:v>62465</c:v>
                </c:pt>
                <c:pt idx="2380">
                  <c:v>62850</c:v>
                </c:pt>
                <c:pt idx="2381">
                  <c:v>63000</c:v>
                </c:pt>
                <c:pt idx="2382">
                  <c:v>62875</c:v>
                </c:pt>
                <c:pt idx="2383">
                  <c:v>62455</c:v>
                </c:pt>
                <c:pt idx="2384">
                  <c:v>62475</c:v>
                </c:pt>
                <c:pt idx="2385">
                  <c:v>62275</c:v>
                </c:pt>
                <c:pt idx="2386">
                  <c:v>61830</c:v>
                </c:pt>
                <c:pt idx="2387">
                  <c:v>61620</c:v>
                </c:pt>
                <c:pt idx="2388">
                  <c:v>61180</c:v>
                </c:pt>
                <c:pt idx="2389">
                  <c:v>60780</c:v>
                </c:pt>
                <c:pt idx="2390">
                  <c:v>60195</c:v>
                </c:pt>
                <c:pt idx="2391">
                  <c:v>59625</c:v>
                </c:pt>
                <c:pt idx="2392">
                  <c:v>58685</c:v>
                </c:pt>
                <c:pt idx="2393">
                  <c:v>57670</c:v>
                </c:pt>
                <c:pt idx="2394">
                  <c:v>56455</c:v>
                </c:pt>
                <c:pt idx="2395">
                  <c:v>54885</c:v>
                </c:pt>
                <c:pt idx="2396">
                  <c:v>53530</c:v>
                </c:pt>
                <c:pt idx="2397">
                  <c:v>52345</c:v>
                </c:pt>
                <c:pt idx="2398">
                  <c:v>51315</c:v>
                </c:pt>
                <c:pt idx="2399">
                  <c:v>50840</c:v>
                </c:pt>
                <c:pt idx="2400">
                  <c:v>53860</c:v>
                </c:pt>
                <c:pt idx="2401">
                  <c:v>53475</c:v>
                </c:pt>
                <c:pt idx="2402">
                  <c:v>52060</c:v>
                </c:pt>
                <c:pt idx="2403">
                  <c:v>50570</c:v>
                </c:pt>
                <c:pt idx="2404">
                  <c:v>49375</c:v>
                </c:pt>
                <c:pt idx="2405">
                  <c:v>48510</c:v>
                </c:pt>
                <c:pt idx="2406">
                  <c:v>47565</c:v>
                </c:pt>
                <c:pt idx="2407">
                  <c:v>46425</c:v>
                </c:pt>
                <c:pt idx="2408">
                  <c:v>45535</c:v>
                </c:pt>
                <c:pt idx="2409">
                  <c:v>44755</c:v>
                </c:pt>
                <c:pt idx="2410">
                  <c:v>43975</c:v>
                </c:pt>
                <c:pt idx="2411">
                  <c:v>43310</c:v>
                </c:pt>
                <c:pt idx="2412">
                  <c:v>42835</c:v>
                </c:pt>
                <c:pt idx="2413">
                  <c:v>42310</c:v>
                </c:pt>
                <c:pt idx="2414">
                  <c:v>41750</c:v>
                </c:pt>
                <c:pt idx="2415">
                  <c:v>41420</c:v>
                </c:pt>
                <c:pt idx="2416">
                  <c:v>41195</c:v>
                </c:pt>
                <c:pt idx="2417">
                  <c:v>40890</c:v>
                </c:pt>
                <c:pt idx="2418">
                  <c:v>40695</c:v>
                </c:pt>
                <c:pt idx="2419">
                  <c:v>40500</c:v>
                </c:pt>
                <c:pt idx="2420">
                  <c:v>40750</c:v>
                </c:pt>
                <c:pt idx="2421">
                  <c:v>40915</c:v>
                </c:pt>
                <c:pt idx="2422">
                  <c:v>41305</c:v>
                </c:pt>
                <c:pt idx="2423">
                  <c:v>41640</c:v>
                </c:pt>
                <c:pt idx="2424">
                  <c:v>42150</c:v>
                </c:pt>
                <c:pt idx="2425">
                  <c:v>42765</c:v>
                </c:pt>
                <c:pt idx="2426">
                  <c:v>43245</c:v>
                </c:pt>
                <c:pt idx="2427">
                  <c:v>43970</c:v>
                </c:pt>
                <c:pt idx="2428">
                  <c:v>44765</c:v>
                </c:pt>
                <c:pt idx="2429">
                  <c:v>46095</c:v>
                </c:pt>
                <c:pt idx="2430">
                  <c:v>46770</c:v>
                </c:pt>
                <c:pt idx="2431">
                  <c:v>47060</c:v>
                </c:pt>
                <c:pt idx="2432">
                  <c:v>47075</c:v>
                </c:pt>
                <c:pt idx="2433">
                  <c:v>47475</c:v>
                </c:pt>
                <c:pt idx="2434">
                  <c:v>47830</c:v>
                </c:pt>
                <c:pt idx="2435">
                  <c:v>47925</c:v>
                </c:pt>
                <c:pt idx="2436">
                  <c:v>48500</c:v>
                </c:pt>
                <c:pt idx="2437">
                  <c:v>48750</c:v>
                </c:pt>
                <c:pt idx="2438">
                  <c:v>48910</c:v>
                </c:pt>
                <c:pt idx="2439">
                  <c:v>48795</c:v>
                </c:pt>
                <c:pt idx="2440">
                  <c:v>48300</c:v>
                </c:pt>
                <c:pt idx="2441">
                  <c:v>48225</c:v>
                </c:pt>
                <c:pt idx="2442">
                  <c:v>48230</c:v>
                </c:pt>
                <c:pt idx="2443">
                  <c:v>48240</c:v>
                </c:pt>
                <c:pt idx="2444">
                  <c:v>48560</c:v>
                </c:pt>
                <c:pt idx="2445">
                  <c:v>48515</c:v>
                </c:pt>
                <c:pt idx="2446">
                  <c:v>48255</c:v>
                </c:pt>
                <c:pt idx="2447">
                  <c:v>47745</c:v>
                </c:pt>
                <c:pt idx="2448">
                  <c:v>47915</c:v>
                </c:pt>
                <c:pt idx="2449">
                  <c:v>47010</c:v>
                </c:pt>
                <c:pt idx="2450">
                  <c:v>46320</c:v>
                </c:pt>
                <c:pt idx="2451">
                  <c:v>45525</c:v>
                </c:pt>
                <c:pt idx="2452">
                  <c:v>45190</c:v>
                </c:pt>
                <c:pt idx="2453">
                  <c:v>44860</c:v>
                </c:pt>
                <c:pt idx="2454">
                  <c:v>44295</c:v>
                </c:pt>
                <c:pt idx="2455">
                  <c:v>43790</c:v>
                </c:pt>
                <c:pt idx="2456">
                  <c:v>43025</c:v>
                </c:pt>
                <c:pt idx="2457">
                  <c:v>43280</c:v>
                </c:pt>
                <c:pt idx="2458">
                  <c:v>43690</c:v>
                </c:pt>
                <c:pt idx="2459">
                  <c:v>44035</c:v>
                </c:pt>
                <c:pt idx="2460">
                  <c:v>44455</c:v>
                </c:pt>
                <c:pt idx="2461">
                  <c:v>44915</c:v>
                </c:pt>
                <c:pt idx="2462">
                  <c:v>45840</c:v>
                </c:pt>
                <c:pt idx="2463">
                  <c:v>46800</c:v>
                </c:pt>
                <c:pt idx="2464">
                  <c:v>48445</c:v>
                </c:pt>
                <c:pt idx="2465">
                  <c:v>49305</c:v>
                </c:pt>
                <c:pt idx="2466">
                  <c:v>51030</c:v>
                </c:pt>
                <c:pt idx="2467">
                  <c:v>52710</c:v>
                </c:pt>
                <c:pt idx="2468">
                  <c:v>54850</c:v>
                </c:pt>
                <c:pt idx="2469">
                  <c:v>56010</c:v>
                </c:pt>
                <c:pt idx="2470">
                  <c:v>57780</c:v>
                </c:pt>
                <c:pt idx="2471">
                  <c:v>59040</c:v>
                </c:pt>
                <c:pt idx="2472">
                  <c:v>60230</c:v>
                </c:pt>
                <c:pt idx="2473">
                  <c:v>61050</c:v>
                </c:pt>
                <c:pt idx="2474">
                  <c:v>61460</c:v>
                </c:pt>
                <c:pt idx="2475">
                  <c:v>61105</c:v>
                </c:pt>
                <c:pt idx="2476">
                  <c:v>61730</c:v>
                </c:pt>
                <c:pt idx="2477">
                  <c:v>62000</c:v>
                </c:pt>
                <c:pt idx="2478">
                  <c:v>61730</c:v>
                </c:pt>
                <c:pt idx="2479">
                  <c:v>61505</c:v>
                </c:pt>
                <c:pt idx="2480">
                  <c:v>61370</c:v>
                </c:pt>
                <c:pt idx="2481">
                  <c:v>61325</c:v>
                </c:pt>
                <c:pt idx="2482">
                  <c:v>60835</c:v>
                </c:pt>
                <c:pt idx="2483">
                  <c:v>60295</c:v>
                </c:pt>
                <c:pt idx="2484">
                  <c:v>60295</c:v>
                </c:pt>
                <c:pt idx="2485">
                  <c:v>59710</c:v>
                </c:pt>
                <c:pt idx="2486">
                  <c:v>59085</c:v>
                </c:pt>
                <c:pt idx="2487">
                  <c:v>58455</c:v>
                </c:pt>
                <c:pt idx="2488">
                  <c:v>57560</c:v>
                </c:pt>
                <c:pt idx="2489">
                  <c:v>56255</c:v>
                </c:pt>
                <c:pt idx="2490">
                  <c:v>55045</c:v>
                </c:pt>
                <c:pt idx="2491">
                  <c:v>53610</c:v>
                </c:pt>
                <c:pt idx="2492">
                  <c:v>52445</c:v>
                </c:pt>
                <c:pt idx="2493">
                  <c:v>51100</c:v>
                </c:pt>
                <c:pt idx="2494">
                  <c:v>49840</c:v>
                </c:pt>
                <c:pt idx="2495">
                  <c:v>48475</c:v>
                </c:pt>
                <c:pt idx="2496">
                  <c:v>52000</c:v>
                </c:pt>
                <c:pt idx="2497">
                  <c:v>51775</c:v>
                </c:pt>
                <c:pt idx="2498">
                  <c:v>50015</c:v>
                </c:pt>
                <c:pt idx="2499">
                  <c:v>48345</c:v>
                </c:pt>
                <c:pt idx="2500">
                  <c:v>47100</c:v>
                </c:pt>
                <c:pt idx="2501">
                  <c:v>45965</c:v>
                </c:pt>
                <c:pt idx="2502">
                  <c:v>45015</c:v>
                </c:pt>
                <c:pt idx="2503">
                  <c:v>43960</c:v>
                </c:pt>
                <c:pt idx="2504">
                  <c:v>43095</c:v>
                </c:pt>
                <c:pt idx="2505">
                  <c:v>42420</c:v>
                </c:pt>
                <c:pt idx="2506">
                  <c:v>41755</c:v>
                </c:pt>
                <c:pt idx="2507">
                  <c:v>41145</c:v>
                </c:pt>
                <c:pt idx="2508">
                  <c:v>40515</c:v>
                </c:pt>
                <c:pt idx="2509">
                  <c:v>40020</c:v>
                </c:pt>
                <c:pt idx="2510">
                  <c:v>39760</c:v>
                </c:pt>
                <c:pt idx="2511">
                  <c:v>39155</c:v>
                </c:pt>
                <c:pt idx="2512">
                  <c:v>38800</c:v>
                </c:pt>
                <c:pt idx="2513">
                  <c:v>38425</c:v>
                </c:pt>
                <c:pt idx="2514">
                  <c:v>38160</c:v>
                </c:pt>
                <c:pt idx="2515">
                  <c:v>38000</c:v>
                </c:pt>
                <c:pt idx="2516">
                  <c:v>38225</c:v>
                </c:pt>
                <c:pt idx="2517">
                  <c:v>38255</c:v>
                </c:pt>
                <c:pt idx="2518">
                  <c:v>38610</c:v>
                </c:pt>
                <c:pt idx="2519">
                  <c:v>39010</c:v>
                </c:pt>
                <c:pt idx="2520">
                  <c:v>39650</c:v>
                </c:pt>
                <c:pt idx="2521">
                  <c:v>40120</c:v>
                </c:pt>
                <c:pt idx="2522">
                  <c:v>41140</c:v>
                </c:pt>
                <c:pt idx="2523">
                  <c:v>42005</c:v>
                </c:pt>
                <c:pt idx="2524">
                  <c:v>43090</c:v>
                </c:pt>
                <c:pt idx="2525">
                  <c:v>43675</c:v>
                </c:pt>
                <c:pt idx="2526">
                  <c:v>43935</c:v>
                </c:pt>
                <c:pt idx="2527">
                  <c:v>43915</c:v>
                </c:pt>
                <c:pt idx="2528">
                  <c:v>43910</c:v>
                </c:pt>
                <c:pt idx="2529">
                  <c:v>43685</c:v>
                </c:pt>
                <c:pt idx="2530">
                  <c:v>43620</c:v>
                </c:pt>
                <c:pt idx="2531">
                  <c:v>43475</c:v>
                </c:pt>
                <c:pt idx="2532">
                  <c:v>43615</c:v>
                </c:pt>
                <c:pt idx="2533">
                  <c:v>43420</c:v>
                </c:pt>
                <c:pt idx="2534">
                  <c:v>43360</c:v>
                </c:pt>
                <c:pt idx="2535">
                  <c:v>43205</c:v>
                </c:pt>
                <c:pt idx="2536">
                  <c:v>42365</c:v>
                </c:pt>
                <c:pt idx="2537">
                  <c:v>41880</c:v>
                </c:pt>
                <c:pt idx="2538">
                  <c:v>41770</c:v>
                </c:pt>
                <c:pt idx="2539">
                  <c:v>41570</c:v>
                </c:pt>
                <c:pt idx="2540">
                  <c:v>41400</c:v>
                </c:pt>
                <c:pt idx="2541">
                  <c:v>41325</c:v>
                </c:pt>
                <c:pt idx="2542">
                  <c:v>40570</c:v>
                </c:pt>
                <c:pt idx="2543">
                  <c:v>40385</c:v>
                </c:pt>
                <c:pt idx="2544">
                  <c:v>40890</c:v>
                </c:pt>
                <c:pt idx="2545">
                  <c:v>40295</c:v>
                </c:pt>
                <c:pt idx="2546">
                  <c:v>39340</c:v>
                </c:pt>
                <c:pt idx="2547">
                  <c:v>38775</c:v>
                </c:pt>
                <c:pt idx="2548">
                  <c:v>38315</c:v>
                </c:pt>
                <c:pt idx="2549">
                  <c:v>37705</c:v>
                </c:pt>
                <c:pt idx="2550">
                  <c:v>37440</c:v>
                </c:pt>
                <c:pt idx="2551">
                  <c:v>36835</c:v>
                </c:pt>
                <c:pt idx="2552">
                  <c:v>36275</c:v>
                </c:pt>
                <c:pt idx="2553">
                  <c:v>36400</c:v>
                </c:pt>
                <c:pt idx="2554">
                  <c:v>36590</c:v>
                </c:pt>
                <c:pt idx="2555">
                  <c:v>37145</c:v>
                </c:pt>
                <c:pt idx="2556">
                  <c:v>37785</c:v>
                </c:pt>
                <c:pt idx="2557">
                  <c:v>38415</c:v>
                </c:pt>
                <c:pt idx="2558">
                  <c:v>39480</c:v>
                </c:pt>
                <c:pt idx="2559">
                  <c:v>40990</c:v>
                </c:pt>
                <c:pt idx="2560">
                  <c:v>42250</c:v>
                </c:pt>
                <c:pt idx="2561">
                  <c:v>43785</c:v>
                </c:pt>
                <c:pt idx="2562">
                  <c:v>45175</c:v>
                </c:pt>
                <c:pt idx="2563">
                  <c:v>46875</c:v>
                </c:pt>
                <c:pt idx="2564">
                  <c:v>48995</c:v>
                </c:pt>
                <c:pt idx="2565">
                  <c:v>51110</c:v>
                </c:pt>
                <c:pt idx="2566">
                  <c:v>53140</c:v>
                </c:pt>
                <c:pt idx="2567">
                  <c:v>54995</c:v>
                </c:pt>
                <c:pt idx="2568">
                  <c:v>56670</c:v>
                </c:pt>
                <c:pt idx="2569">
                  <c:v>58075</c:v>
                </c:pt>
                <c:pt idx="2570">
                  <c:v>59145</c:v>
                </c:pt>
                <c:pt idx="2571">
                  <c:v>59240</c:v>
                </c:pt>
                <c:pt idx="2572">
                  <c:v>59720</c:v>
                </c:pt>
                <c:pt idx="2573">
                  <c:v>60000</c:v>
                </c:pt>
                <c:pt idx="2574">
                  <c:v>59910</c:v>
                </c:pt>
                <c:pt idx="2575">
                  <c:v>59400</c:v>
                </c:pt>
                <c:pt idx="2576">
                  <c:v>59465</c:v>
                </c:pt>
                <c:pt idx="2577">
                  <c:v>59365</c:v>
                </c:pt>
                <c:pt idx="2578">
                  <c:v>59270</c:v>
                </c:pt>
                <c:pt idx="2579">
                  <c:v>59045</c:v>
                </c:pt>
                <c:pt idx="2580">
                  <c:v>58790</c:v>
                </c:pt>
                <c:pt idx="2581">
                  <c:v>58440</c:v>
                </c:pt>
                <c:pt idx="2582">
                  <c:v>57765</c:v>
                </c:pt>
                <c:pt idx="2583">
                  <c:v>56795</c:v>
                </c:pt>
                <c:pt idx="2584">
                  <c:v>56260</c:v>
                </c:pt>
                <c:pt idx="2585">
                  <c:v>54820</c:v>
                </c:pt>
                <c:pt idx="2586">
                  <c:v>53570</c:v>
                </c:pt>
                <c:pt idx="2587">
                  <c:v>52255</c:v>
                </c:pt>
                <c:pt idx="2588">
                  <c:v>51100</c:v>
                </c:pt>
                <c:pt idx="2589">
                  <c:v>49755</c:v>
                </c:pt>
                <c:pt idx="2590">
                  <c:v>48540</c:v>
                </c:pt>
                <c:pt idx="2591">
                  <c:v>46585</c:v>
                </c:pt>
                <c:pt idx="2592">
                  <c:v>49260</c:v>
                </c:pt>
                <c:pt idx="2593">
                  <c:v>49145</c:v>
                </c:pt>
                <c:pt idx="2594">
                  <c:v>47810</c:v>
                </c:pt>
                <c:pt idx="2595">
                  <c:v>46585</c:v>
                </c:pt>
                <c:pt idx="2596">
                  <c:v>45060</c:v>
                </c:pt>
                <c:pt idx="2597">
                  <c:v>43950</c:v>
                </c:pt>
                <c:pt idx="2598">
                  <c:v>42965</c:v>
                </c:pt>
                <c:pt idx="2599">
                  <c:v>42145</c:v>
                </c:pt>
                <c:pt idx="2600">
                  <c:v>41360</c:v>
                </c:pt>
                <c:pt idx="2601">
                  <c:v>40755</c:v>
                </c:pt>
                <c:pt idx="2602">
                  <c:v>39935</c:v>
                </c:pt>
                <c:pt idx="2603">
                  <c:v>39360</c:v>
                </c:pt>
                <c:pt idx="2604">
                  <c:v>38905</c:v>
                </c:pt>
                <c:pt idx="2605">
                  <c:v>38545</c:v>
                </c:pt>
                <c:pt idx="2606">
                  <c:v>38240</c:v>
                </c:pt>
                <c:pt idx="2607">
                  <c:v>37850</c:v>
                </c:pt>
                <c:pt idx="2608">
                  <c:v>37635</c:v>
                </c:pt>
                <c:pt idx="2609">
                  <c:v>37265</c:v>
                </c:pt>
                <c:pt idx="2610">
                  <c:v>37150</c:v>
                </c:pt>
                <c:pt idx="2611">
                  <c:v>37000</c:v>
                </c:pt>
                <c:pt idx="2612">
                  <c:v>37090</c:v>
                </c:pt>
                <c:pt idx="2613">
                  <c:v>37240</c:v>
                </c:pt>
                <c:pt idx="2614">
                  <c:v>37575</c:v>
                </c:pt>
                <c:pt idx="2615">
                  <c:v>38030</c:v>
                </c:pt>
                <c:pt idx="2616">
                  <c:v>38440</c:v>
                </c:pt>
                <c:pt idx="2617">
                  <c:v>38955</c:v>
                </c:pt>
                <c:pt idx="2618">
                  <c:v>39540</c:v>
                </c:pt>
                <c:pt idx="2619">
                  <c:v>40130</c:v>
                </c:pt>
                <c:pt idx="2620">
                  <c:v>41065</c:v>
                </c:pt>
                <c:pt idx="2621">
                  <c:v>41785</c:v>
                </c:pt>
                <c:pt idx="2622">
                  <c:v>42100</c:v>
                </c:pt>
                <c:pt idx="2623">
                  <c:v>41755</c:v>
                </c:pt>
                <c:pt idx="2624">
                  <c:v>41450</c:v>
                </c:pt>
                <c:pt idx="2625">
                  <c:v>41155</c:v>
                </c:pt>
                <c:pt idx="2626">
                  <c:v>40605</c:v>
                </c:pt>
                <c:pt idx="2627">
                  <c:v>40355</c:v>
                </c:pt>
                <c:pt idx="2628">
                  <c:v>40110</c:v>
                </c:pt>
                <c:pt idx="2629">
                  <c:v>40025</c:v>
                </c:pt>
                <c:pt idx="2630">
                  <c:v>39270</c:v>
                </c:pt>
                <c:pt idx="2631">
                  <c:v>38595</c:v>
                </c:pt>
                <c:pt idx="2632">
                  <c:v>37935</c:v>
                </c:pt>
                <c:pt idx="2633">
                  <c:v>37330</c:v>
                </c:pt>
                <c:pt idx="2634">
                  <c:v>37155</c:v>
                </c:pt>
                <c:pt idx="2635">
                  <c:v>36780</c:v>
                </c:pt>
                <c:pt idx="2636">
                  <c:v>36735</c:v>
                </c:pt>
                <c:pt idx="2637">
                  <c:v>36775</c:v>
                </c:pt>
                <c:pt idx="2638">
                  <c:v>36260</c:v>
                </c:pt>
                <c:pt idx="2639">
                  <c:v>35900</c:v>
                </c:pt>
                <c:pt idx="2640">
                  <c:v>35865</c:v>
                </c:pt>
                <c:pt idx="2641">
                  <c:v>35220</c:v>
                </c:pt>
                <c:pt idx="2642">
                  <c:v>34665</c:v>
                </c:pt>
                <c:pt idx="2643">
                  <c:v>34340</c:v>
                </c:pt>
                <c:pt idx="2644">
                  <c:v>34010</c:v>
                </c:pt>
                <c:pt idx="2645">
                  <c:v>33955</c:v>
                </c:pt>
                <c:pt idx="2646">
                  <c:v>33615</c:v>
                </c:pt>
                <c:pt idx="2647">
                  <c:v>33105</c:v>
                </c:pt>
                <c:pt idx="2648">
                  <c:v>32705</c:v>
                </c:pt>
                <c:pt idx="2649">
                  <c:v>32500</c:v>
                </c:pt>
                <c:pt idx="2650">
                  <c:v>32825</c:v>
                </c:pt>
                <c:pt idx="2651">
                  <c:v>33345</c:v>
                </c:pt>
                <c:pt idx="2652">
                  <c:v>34445</c:v>
                </c:pt>
                <c:pt idx="2653">
                  <c:v>35475</c:v>
                </c:pt>
                <c:pt idx="2654">
                  <c:v>36780</c:v>
                </c:pt>
                <c:pt idx="2655">
                  <c:v>37960</c:v>
                </c:pt>
                <c:pt idx="2656">
                  <c:v>39510</c:v>
                </c:pt>
                <c:pt idx="2657">
                  <c:v>40980</c:v>
                </c:pt>
                <c:pt idx="2658">
                  <c:v>42325</c:v>
                </c:pt>
                <c:pt idx="2659">
                  <c:v>43800</c:v>
                </c:pt>
                <c:pt idx="2660">
                  <c:v>45585</c:v>
                </c:pt>
                <c:pt idx="2661">
                  <c:v>47495</c:v>
                </c:pt>
                <c:pt idx="2662">
                  <c:v>49460</c:v>
                </c:pt>
                <c:pt idx="2663">
                  <c:v>51250</c:v>
                </c:pt>
                <c:pt idx="2664">
                  <c:v>52760</c:v>
                </c:pt>
                <c:pt idx="2665">
                  <c:v>53970</c:v>
                </c:pt>
                <c:pt idx="2666">
                  <c:v>55325</c:v>
                </c:pt>
                <c:pt idx="2667">
                  <c:v>55550</c:v>
                </c:pt>
                <c:pt idx="2668">
                  <c:v>55455</c:v>
                </c:pt>
                <c:pt idx="2669">
                  <c:v>55935</c:v>
                </c:pt>
                <c:pt idx="2670">
                  <c:v>56000</c:v>
                </c:pt>
                <c:pt idx="2671">
                  <c:v>55770</c:v>
                </c:pt>
                <c:pt idx="2672">
                  <c:v>55890</c:v>
                </c:pt>
                <c:pt idx="2673">
                  <c:v>55675</c:v>
                </c:pt>
                <c:pt idx="2674">
                  <c:v>55615</c:v>
                </c:pt>
                <c:pt idx="2675">
                  <c:v>55615</c:v>
                </c:pt>
                <c:pt idx="2676">
                  <c:v>55405</c:v>
                </c:pt>
                <c:pt idx="2677">
                  <c:v>55100</c:v>
                </c:pt>
                <c:pt idx="2678">
                  <c:v>54770</c:v>
                </c:pt>
                <c:pt idx="2679">
                  <c:v>54105</c:v>
                </c:pt>
                <c:pt idx="2680">
                  <c:v>53375</c:v>
                </c:pt>
                <c:pt idx="2681">
                  <c:v>52265</c:v>
                </c:pt>
                <c:pt idx="2682">
                  <c:v>51555</c:v>
                </c:pt>
                <c:pt idx="2683">
                  <c:v>50530</c:v>
                </c:pt>
                <c:pt idx="2684">
                  <c:v>49595</c:v>
                </c:pt>
                <c:pt idx="2685">
                  <c:v>48475</c:v>
                </c:pt>
                <c:pt idx="2686">
                  <c:v>47385</c:v>
                </c:pt>
                <c:pt idx="2687">
                  <c:v>46620</c:v>
                </c:pt>
                <c:pt idx="2688">
                  <c:v>49040</c:v>
                </c:pt>
                <c:pt idx="2689">
                  <c:v>48815</c:v>
                </c:pt>
                <c:pt idx="2690">
                  <c:v>47095</c:v>
                </c:pt>
                <c:pt idx="2691">
                  <c:v>45630</c:v>
                </c:pt>
                <c:pt idx="2692">
                  <c:v>44455</c:v>
                </c:pt>
                <c:pt idx="2693">
                  <c:v>43085</c:v>
                </c:pt>
                <c:pt idx="2694">
                  <c:v>41905</c:v>
                </c:pt>
                <c:pt idx="2695">
                  <c:v>40885</c:v>
                </c:pt>
                <c:pt idx="2696">
                  <c:v>40280</c:v>
                </c:pt>
                <c:pt idx="2697">
                  <c:v>39615</c:v>
                </c:pt>
                <c:pt idx="2698">
                  <c:v>38815</c:v>
                </c:pt>
                <c:pt idx="2699">
                  <c:v>38275</c:v>
                </c:pt>
                <c:pt idx="2700">
                  <c:v>37575</c:v>
                </c:pt>
                <c:pt idx="2701">
                  <c:v>37025</c:v>
                </c:pt>
                <c:pt idx="2702">
                  <c:v>36480</c:v>
                </c:pt>
                <c:pt idx="2703">
                  <c:v>36010</c:v>
                </c:pt>
                <c:pt idx="2704">
                  <c:v>35685</c:v>
                </c:pt>
                <c:pt idx="2705">
                  <c:v>35375</c:v>
                </c:pt>
                <c:pt idx="2706">
                  <c:v>35075</c:v>
                </c:pt>
                <c:pt idx="2707">
                  <c:v>35010</c:v>
                </c:pt>
                <c:pt idx="2708">
                  <c:v>35185</c:v>
                </c:pt>
                <c:pt idx="2709">
                  <c:v>35185</c:v>
                </c:pt>
                <c:pt idx="2710">
                  <c:v>35440</c:v>
                </c:pt>
                <c:pt idx="2711">
                  <c:v>35710</c:v>
                </c:pt>
                <c:pt idx="2712">
                  <c:v>36120</c:v>
                </c:pt>
                <c:pt idx="2713">
                  <c:v>36540</c:v>
                </c:pt>
                <c:pt idx="2714">
                  <c:v>36955</c:v>
                </c:pt>
                <c:pt idx="2715">
                  <c:v>37290</c:v>
                </c:pt>
                <c:pt idx="2716">
                  <c:v>38205</c:v>
                </c:pt>
                <c:pt idx="2717">
                  <c:v>38900</c:v>
                </c:pt>
                <c:pt idx="2718">
                  <c:v>39175</c:v>
                </c:pt>
                <c:pt idx="2719">
                  <c:v>38980</c:v>
                </c:pt>
                <c:pt idx="2720">
                  <c:v>38775</c:v>
                </c:pt>
                <c:pt idx="2721">
                  <c:v>38255</c:v>
                </c:pt>
                <c:pt idx="2722">
                  <c:v>37470</c:v>
                </c:pt>
                <c:pt idx="2723">
                  <c:v>37015</c:v>
                </c:pt>
                <c:pt idx="2724">
                  <c:v>36620</c:v>
                </c:pt>
                <c:pt idx="2725">
                  <c:v>36145</c:v>
                </c:pt>
                <c:pt idx="2726">
                  <c:v>35200</c:v>
                </c:pt>
                <c:pt idx="2727">
                  <c:v>34510</c:v>
                </c:pt>
                <c:pt idx="2728">
                  <c:v>33705</c:v>
                </c:pt>
                <c:pt idx="2729">
                  <c:v>33340</c:v>
                </c:pt>
                <c:pt idx="2730">
                  <c:v>32675</c:v>
                </c:pt>
                <c:pt idx="2731">
                  <c:v>32320</c:v>
                </c:pt>
                <c:pt idx="2732">
                  <c:v>32030</c:v>
                </c:pt>
                <c:pt idx="2733">
                  <c:v>32045</c:v>
                </c:pt>
                <c:pt idx="2734">
                  <c:v>31630</c:v>
                </c:pt>
                <c:pt idx="2735">
                  <c:v>31180</c:v>
                </c:pt>
                <c:pt idx="2736">
                  <c:v>31305</c:v>
                </c:pt>
                <c:pt idx="2737">
                  <c:v>30905</c:v>
                </c:pt>
                <c:pt idx="2738">
                  <c:v>30545</c:v>
                </c:pt>
                <c:pt idx="2739">
                  <c:v>30105</c:v>
                </c:pt>
                <c:pt idx="2740">
                  <c:v>29825</c:v>
                </c:pt>
                <c:pt idx="2741">
                  <c:v>29260</c:v>
                </c:pt>
                <c:pt idx="2742">
                  <c:v>29060</c:v>
                </c:pt>
                <c:pt idx="2743">
                  <c:v>28780</c:v>
                </c:pt>
                <c:pt idx="2744">
                  <c:v>28500</c:v>
                </c:pt>
                <c:pt idx="2745">
                  <c:v>28580</c:v>
                </c:pt>
                <c:pt idx="2746">
                  <c:v>28820</c:v>
                </c:pt>
                <c:pt idx="2747">
                  <c:v>29340</c:v>
                </c:pt>
                <c:pt idx="2748">
                  <c:v>30105</c:v>
                </c:pt>
                <c:pt idx="2749">
                  <c:v>30825</c:v>
                </c:pt>
                <c:pt idx="2750">
                  <c:v>31870</c:v>
                </c:pt>
                <c:pt idx="2751">
                  <c:v>33555</c:v>
                </c:pt>
                <c:pt idx="2752">
                  <c:v>34795</c:v>
                </c:pt>
                <c:pt idx="2753">
                  <c:v>36600</c:v>
                </c:pt>
                <c:pt idx="2754">
                  <c:v>38675</c:v>
                </c:pt>
                <c:pt idx="2755">
                  <c:v>40735</c:v>
                </c:pt>
                <c:pt idx="2756">
                  <c:v>43260</c:v>
                </c:pt>
                <c:pt idx="2757">
                  <c:v>44980</c:v>
                </c:pt>
                <c:pt idx="2758">
                  <c:v>47035</c:v>
                </c:pt>
                <c:pt idx="2759">
                  <c:v>49030</c:v>
                </c:pt>
                <c:pt idx="2760">
                  <c:v>50775</c:v>
                </c:pt>
                <c:pt idx="2761">
                  <c:v>51570</c:v>
                </c:pt>
                <c:pt idx="2762">
                  <c:v>52670</c:v>
                </c:pt>
                <c:pt idx="2763">
                  <c:v>52960</c:v>
                </c:pt>
                <c:pt idx="2764">
                  <c:v>53340</c:v>
                </c:pt>
                <c:pt idx="2765">
                  <c:v>53375</c:v>
                </c:pt>
                <c:pt idx="2766">
                  <c:v>53180</c:v>
                </c:pt>
                <c:pt idx="2767">
                  <c:v>53245</c:v>
                </c:pt>
                <c:pt idx="2768">
                  <c:v>53310</c:v>
                </c:pt>
                <c:pt idx="2769">
                  <c:v>53500</c:v>
                </c:pt>
                <c:pt idx="2770">
                  <c:v>53405</c:v>
                </c:pt>
                <c:pt idx="2771">
                  <c:v>53310</c:v>
                </c:pt>
                <c:pt idx="2772">
                  <c:v>53120</c:v>
                </c:pt>
                <c:pt idx="2773">
                  <c:v>52895</c:v>
                </c:pt>
                <c:pt idx="2774">
                  <c:v>52580</c:v>
                </c:pt>
                <c:pt idx="2775">
                  <c:v>51780</c:v>
                </c:pt>
                <c:pt idx="2776">
                  <c:v>50665</c:v>
                </c:pt>
                <c:pt idx="2777">
                  <c:v>50155</c:v>
                </c:pt>
                <c:pt idx="2778">
                  <c:v>49040</c:v>
                </c:pt>
                <c:pt idx="2779">
                  <c:v>48275</c:v>
                </c:pt>
                <c:pt idx="2780">
                  <c:v>47095</c:v>
                </c:pt>
                <c:pt idx="2781">
                  <c:v>45920</c:v>
                </c:pt>
                <c:pt idx="2782">
                  <c:v>44740</c:v>
                </c:pt>
                <c:pt idx="2783">
                  <c:v>44340</c:v>
                </c:pt>
                <c:pt idx="2784">
                  <c:v>45980</c:v>
                </c:pt>
                <c:pt idx="2785">
                  <c:v>45210</c:v>
                </c:pt>
                <c:pt idx="2786">
                  <c:v>44115</c:v>
                </c:pt>
                <c:pt idx="2787">
                  <c:v>42830</c:v>
                </c:pt>
                <c:pt idx="2788">
                  <c:v>41805</c:v>
                </c:pt>
                <c:pt idx="2789">
                  <c:v>40455</c:v>
                </c:pt>
                <c:pt idx="2790">
                  <c:v>39490</c:v>
                </c:pt>
                <c:pt idx="2791">
                  <c:v>38560</c:v>
                </c:pt>
                <c:pt idx="2792">
                  <c:v>37950</c:v>
                </c:pt>
                <c:pt idx="2793">
                  <c:v>37050</c:v>
                </c:pt>
                <c:pt idx="2794">
                  <c:v>36565</c:v>
                </c:pt>
                <c:pt idx="2795">
                  <c:v>36020</c:v>
                </c:pt>
                <c:pt idx="2796">
                  <c:v>35505</c:v>
                </c:pt>
                <c:pt idx="2797">
                  <c:v>35155</c:v>
                </c:pt>
                <c:pt idx="2798">
                  <c:v>34865</c:v>
                </c:pt>
                <c:pt idx="2799">
                  <c:v>34480</c:v>
                </c:pt>
                <c:pt idx="2800">
                  <c:v>34415</c:v>
                </c:pt>
                <c:pt idx="2801">
                  <c:v>34205</c:v>
                </c:pt>
                <c:pt idx="2802">
                  <c:v>34145</c:v>
                </c:pt>
                <c:pt idx="2803">
                  <c:v>34000</c:v>
                </c:pt>
                <c:pt idx="2804">
                  <c:v>34220</c:v>
                </c:pt>
                <c:pt idx="2805">
                  <c:v>34350</c:v>
                </c:pt>
                <c:pt idx="2806">
                  <c:v>34705</c:v>
                </c:pt>
                <c:pt idx="2807">
                  <c:v>34930</c:v>
                </c:pt>
                <c:pt idx="2808">
                  <c:v>35395</c:v>
                </c:pt>
                <c:pt idx="2809">
                  <c:v>35885</c:v>
                </c:pt>
                <c:pt idx="2810">
                  <c:v>36010</c:v>
                </c:pt>
                <c:pt idx="2811">
                  <c:v>36275</c:v>
                </c:pt>
                <c:pt idx="2812">
                  <c:v>37160</c:v>
                </c:pt>
                <c:pt idx="2813">
                  <c:v>38150</c:v>
                </c:pt>
                <c:pt idx="2814">
                  <c:v>38385</c:v>
                </c:pt>
                <c:pt idx="2815">
                  <c:v>38330</c:v>
                </c:pt>
                <c:pt idx="2816">
                  <c:v>37995</c:v>
                </c:pt>
                <c:pt idx="2817">
                  <c:v>37305</c:v>
                </c:pt>
                <c:pt idx="2818">
                  <c:v>36825</c:v>
                </c:pt>
                <c:pt idx="2819">
                  <c:v>36320</c:v>
                </c:pt>
                <c:pt idx="2820">
                  <c:v>35890</c:v>
                </c:pt>
                <c:pt idx="2821">
                  <c:v>35370</c:v>
                </c:pt>
                <c:pt idx="2822">
                  <c:v>34675</c:v>
                </c:pt>
                <c:pt idx="2823">
                  <c:v>34085</c:v>
                </c:pt>
                <c:pt idx="2824">
                  <c:v>33265</c:v>
                </c:pt>
                <c:pt idx="2825">
                  <c:v>32945</c:v>
                </c:pt>
                <c:pt idx="2826">
                  <c:v>32465</c:v>
                </c:pt>
                <c:pt idx="2827">
                  <c:v>32450</c:v>
                </c:pt>
                <c:pt idx="2828">
                  <c:v>32560</c:v>
                </c:pt>
                <c:pt idx="2829">
                  <c:v>32900</c:v>
                </c:pt>
                <c:pt idx="2830">
                  <c:v>32760</c:v>
                </c:pt>
                <c:pt idx="2831">
                  <c:v>32630</c:v>
                </c:pt>
                <c:pt idx="2832">
                  <c:v>33105</c:v>
                </c:pt>
                <c:pt idx="2833">
                  <c:v>32795</c:v>
                </c:pt>
                <c:pt idx="2834">
                  <c:v>32560</c:v>
                </c:pt>
                <c:pt idx="2835">
                  <c:v>32625</c:v>
                </c:pt>
                <c:pt idx="2836">
                  <c:v>32535</c:v>
                </c:pt>
                <c:pt idx="2837">
                  <c:v>32395</c:v>
                </c:pt>
                <c:pt idx="2838">
                  <c:v>32150</c:v>
                </c:pt>
                <c:pt idx="2839">
                  <c:v>31920</c:v>
                </c:pt>
                <c:pt idx="2840">
                  <c:v>31795</c:v>
                </c:pt>
                <c:pt idx="2841">
                  <c:v>32040</c:v>
                </c:pt>
                <c:pt idx="2842">
                  <c:v>32155</c:v>
                </c:pt>
                <c:pt idx="2843">
                  <c:v>32835</c:v>
                </c:pt>
                <c:pt idx="2844">
                  <c:v>33305</c:v>
                </c:pt>
                <c:pt idx="2845">
                  <c:v>33965</c:v>
                </c:pt>
                <c:pt idx="2846">
                  <c:v>34945</c:v>
                </c:pt>
                <c:pt idx="2847">
                  <c:v>36090</c:v>
                </c:pt>
                <c:pt idx="2848">
                  <c:v>37365</c:v>
                </c:pt>
                <c:pt idx="2849">
                  <c:v>38695</c:v>
                </c:pt>
                <c:pt idx="2850">
                  <c:v>40240</c:v>
                </c:pt>
                <c:pt idx="2851">
                  <c:v>42050</c:v>
                </c:pt>
                <c:pt idx="2852">
                  <c:v>43815</c:v>
                </c:pt>
                <c:pt idx="2853">
                  <c:v>45815</c:v>
                </c:pt>
                <c:pt idx="2854">
                  <c:v>47860</c:v>
                </c:pt>
                <c:pt idx="2855">
                  <c:v>49325</c:v>
                </c:pt>
                <c:pt idx="2856">
                  <c:v>50800</c:v>
                </c:pt>
                <c:pt idx="2857">
                  <c:v>51590</c:v>
                </c:pt>
                <c:pt idx="2858">
                  <c:v>52275</c:v>
                </c:pt>
                <c:pt idx="2859">
                  <c:v>52535</c:v>
                </c:pt>
                <c:pt idx="2860">
                  <c:v>52565</c:v>
                </c:pt>
                <c:pt idx="2861">
                  <c:v>52665</c:v>
                </c:pt>
                <c:pt idx="2862">
                  <c:v>52665</c:v>
                </c:pt>
                <c:pt idx="2863">
                  <c:v>52770</c:v>
                </c:pt>
                <c:pt idx="2864">
                  <c:v>53000</c:v>
                </c:pt>
                <c:pt idx="2865">
                  <c:v>52880</c:v>
                </c:pt>
                <c:pt idx="2866">
                  <c:v>52695</c:v>
                </c:pt>
                <c:pt idx="2867">
                  <c:v>52760</c:v>
                </c:pt>
                <c:pt idx="2868">
                  <c:v>52405</c:v>
                </c:pt>
                <c:pt idx="2869">
                  <c:v>52310</c:v>
                </c:pt>
                <c:pt idx="2870">
                  <c:v>51825</c:v>
                </c:pt>
                <c:pt idx="2871">
                  <c:v>51185</c:v>
                </c:pt>
                <c:pt idx="2872">
                  <c:v>50540</c:v>
                </c:pt>
                <c:pt idx="2873">
                  <c:v>49835</c:v>
                </c:pt>
                <c:pt idx="2874">
                  <c:v>48775</c:v>
                </c:pt>
                <c:pt idx="2875">
                  <c:v>47715</c:v>
                </c:pt>
                <c:pt idx="2876">
                  <c:v>46910</c:v>
                </c:pt>
                <c:pt idx="2877">
                  <c:v>45850</c:v>
                </c:pt>
                <c:pt idx="2878">
                  <c:v>44855</c:v>
                </c:pt>
              </c:numCache>
            </c:numRef>
          </c:val>
          <c:smooth val="0"/>
        </c:ser>
        <c:ser>
          <c:idx val="9"/>
          <c:order val="1"/>
          <c:tx>
            <c:strRef>
              <c:f>"统调实际"</c:f>
              <c:strCache>
                <c:ptCount val="1"/>
                <c:pt idx="0">
                  <c:v>统调实际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统调负荷!$AD$1:$AD$2881</c15:sqref>
                  </c15:fullRef>
                </c:ext>
              </c:extLst>
              <c:f>统调负荷!$AD$2:$AD$2881</c:f>
              <c:numCache>
                <c:formatCode>m/d;@</c:formatCode>
                <c:ptCount val="2880"/>
                <c:pt idx="0" c:formatCode="m/d;@">
                  <c:v>45658</c:v>
                </c:pt>
                <c:pt idx="1" c:formatCode="m/d;@">
                  <c:v>45658.0104166667</c:v>
                </c:pt>
                <c:pt idx="2" c:formatCode="m/d;@">
                  <c:v>45658.0208333333</c:v>
                </c:pt>
                <c:pt idx="3" c:formatCode="m/d;@">
                  <c:v>45658.03125</c:v>
                </c:pt>
                <c:pt idx="4" c:formatCode="m/d;@">
                  <c:v>45658.0416666667</c:v>
                </c:pt>
                <c:pt idx="5" c:formatCode="m/d;@">
                  <c:v>45658.0520833333</c:v>
                </c:pt>
                <c:pt idx="6" c:formatCode="m/d;@">
                  <c:v>45658.0625</c:v>
                </c:pt>
                <c:pt idx="7" c:formatCode="m/d;@">
                  <c:v>45658.0729166667</c:v>
                </c:pt>
                <c:pt idx="8" c:formatCode="m/d;@">
                  <c:v>45658.0833333333</c:v>
                </c:pt>
                <c:pt idx="9" c:formatCode="m/d;@">
                  <c:v>45658.09375</c:v>
                </c:pt>
                <c:pt idx="10" c:formatCode="m/d;@">
                  <c:v>45658.1041666667</c:v>
                </c:pt>
                <c:pt idx="11" c:formatCode="m/d;@">
                  <c:v>45658.1145833333</c:v>
                </c:pt>
                <c:pt idx="12" c:formatCode="m/d;@">
                  <c:v>45658.125</c:v>
                </c:pt>
                <c:pt idx="13" c:formatCode="m/d;@">
                  <c:v>45658.1354166667</c:v>
                </c:pt>
                <c:pt idx="14" c:formatCode="m/d;@">
                  <c:v>45658.1458333333</c:v>
                </c:pt>
                <c:pt idx="15" c:formatCode="m/d;@">
                  <c:v>45658.15625</c:v>
                </c:pt>
                <c:pt idx="16" c:formatCode="m/d;@">
                  <c:v>45658.1666666667</c:v>
                </c:pt>
                <c:pt idx="17" c:formatCode="m/d;@">
                  <c:v>45658.1770833333</c:v>
                </c:pt>
                <c:pt idx="18" c:formatCode="m/d;@">
                  <c:v>45658.1875</c:v>
                </c:pt>
                <c:pt idx="19" c:formatCode="m/d;@">
                  <c:v>45658.1979166667</c:v>
                </c:pt>
                <c:pt idx="20" c:formatCode="m/d;@">
                  <c:v>45658.2083333333</c:v>
                </c:pt>
                <c:pt idx="21" c:formatCode="m/d;@">
                  <c:v>45658.21875</c:v>
                </c:pt>
                <c:pt idx="22" c:formatCode="m/d;@">
                  <c:v>45658.2291666667</c:v>
                </c:pt>
                <c:pt idx="23" c:formatCode="m/d;@">
                  <c:v>45658.2395833333</c:v>
                </c:pt>
                <c:pt idx="24" c:formatCode="m/d;@">
                  <c:v>45658.25</c:v>
                </c:pt>
                <c:pt idx="25" c:formatCode="m/d;@">
                  <c:v>45658.2604166667</c:v>
                </c:pt>
                <c:pt idx="26" c:formatCode="m/d;@">
                  <c:v>45658.2708333333</c:v>
                </c:pt>
                <c:pt idx="27" c:formatCode="m/d;@">
                  <c:v>45658.28125</c:v>
                </c:pt>
                <c:pt idx="28" c:formatCode="m/d;@">
                  <c:v>45658.2916666667</c:v>
                </c:pt>
                <c:pt idx="29" c:formatCode="m/d;@">
                  <c:v>45658.3020833333</c:v>
                </c:pt>
                <c:pt idx="30" c:formatCode="m/d;@">
                  <c:v>45658.3125</c:v>
                </c:pt>
                <c:pt idx="31" c:formatCode="m/d;@">
                  <c:v>45658.3229166667</c:v>
                </c:pt>
                <c:pt idx="32" c:formatCode="m/d;@">
                  <c:v>45658.3333333333</c:v>
                </c:pt>
                <c:pt idx="33" c:formatCode="m/d;@">
                  <c:v>45658.34375</c:v>
                </c:pt>
                <c:pt idx="34" c:formatCode="m/d;@">
                  <c:v>45658.3541666667</c:v>
                </c:pt>
                <c:pt idx="35" c:formatCode="m/d;@">
                  <c:v>45658.3645833333</c:v>
                </c:pt>
                <c:pt idx="36" c:formatCode="m/d;@">
                  <c:v>45658.375</c:v>
                </c:pt>
                <c:pt idx="37" c:formatCode="m/d;@">
                  <c:v>45658.3854166667</c:v>
                </c:pt>
                <c:pt idx="38" c:formatCode="m/d;@">
                  <c:v>45658.3958333333</c:v>
                </c:pt>
                <c:pt idx="39" c:formatCode="m/d;@">
                  <c:v>45658.40625</c:v>
                </c:pt>
                <c:pt idx="40" c:formatCode="m/d;@">
                  <c:v>45658.4166666667</c:v>
                </c:pt>
                <c:pt idx="41" c:formatCode="m/d;@">
                  <c:v>45658.4270833333</c:v>
                </c:pt>
                <c:pt idx="42" c:formatCode="m/d;@">
                  <c:v>45658.4375</c:v>
                </c:pt>
                <c:pt idx="43" c:formatCode="m/d;@">
                  <c:v>45658.4479166667</c:v>
                </c:pt>
                <c:pt idx="44" c:formatCode="m/d;@">
                  <c:v>45658.4583333333</c:v>
                </c:pt>
                <c:pt idx="45" c:formatCode="m/d;@">
                  <c:v>45658.46875</c:v>
                </c:pt>
                <c:pt idx="46" c:formatCode="m/d;@">
                  <c:v>45658.4791666667</c:v>
                </c:pt>
                <c:pt idx="47" c:formatCode="m/d;@">
                  <c:v>45658.4895833333</c:v>
                </c:pt>
                <c:pt idx="48" c:formatCode="m/d;@">
                  <c:v>45658.5</c:v>
                </c:pt>
                <c:pt idx="49" c:formatCode="m/d;@">
                  <c:v>45658.5104166667</c:v>
                </c:pt>
                <c:pt idx="50" c:formatCode="m/d;@">
                  <c:v>45658.5208333333</c:v>
                </c:pt>
                <c:pt idx="51" c:formatCode="m/d;@">
                  <c:v>45658.53125</c:v>
                </c:pt>
                <c:pt idx="52" c:formatCode="m/d;@">
                  <c:v>45658.5416666667</c:v>
                </c:pt>
                <c:pt idx="53" c:formatCode="m/d;@">
                  <c:v>45658.5520833333</c:v>
                </c:pt>
                <c:pt idx="54" c:formatCode="m/d;@">
                  <c:v>45658.5625</c:v>
                </c:pt>
                <c:pt idx="55" c:formatCode="m/d;@">
                  <c:v>45658.5729166667</c:v>
                </c:pt>
                <c:pt idx="56" c:formatCode="m/d;@">
                  <c:v>45658.5833333333</c:v>
                </c:pt>
                <c:pt idx="57" c:formatCode="m/d;@">
                  <c:v>45658.59375</c:v>
                </c:pt>
                <c:pt idx="58" c:formatCode="m/d;@">
                  <c:v>45658.6041666667</c:v>
                </c:pt>
                <c:pt idx="59" c:formatCode="m/d;@">
                  <c:v>45658.6145833333</c:v>
                </c:pt>
                <c:pt idx="60" c:formatCode="m/d;@">
                  <c:v>45658.625</c:v>
                </c:pt>
                <c:pt idx="61" c:formatCode="m/d;@">
                  <c:v>45658.6354166667</c:v>
                </c:pt>
                <c:pt idx="62" c:formatCode="m/d;@">
                  <c:v>45658.6458333333</c:v>
                </c:pt>
                <c:pt idx="63" c:formatCode="m/d;@">
                  <c:v>45658.65625</c:v>
                </c:pt>
                <c:pt idx="64" c:formatCode="m/d;@">
                  <c:v>45658.6666666667</c:v>
                </c:pt>
                <c:pt idx="65" c:formatCode="m/d;@">
                  <c:v>45658.6770833333</c:v>
                </c:pt>
                <c:pt idx="66" c:formatCode="m/d;@">
                  <c:v>45658.6875</c:v>
                </c:pt>
                <c:pt idx="67" c:formatCode="m/d;@">
                  <c:v>45658.6979166667</c:v>
                </c:pt>
                <c:pt idx="68" c:formatCode="m/d;@">
                  <c:v>45658.7083333333</c:v>
                </c:pt>
                <c:pt idx="69" c:formatCode="m/d;@">
                  <c:v>45658.71875</c:v>
                </c:pt>
                <c:pt idx="70" c:formatCode="m/d;@">
                  <c:v>45658.7291666667</c:v>
                </c:pt>
                <c:pt idx="71" c:formatCode="m/d;@">
                  <c:v>45658.7395833333</c:v>
                </c:pt>
                <c:pt idx="72" c:formatCode="m/d;@">
                  <c:v>45658.75</c:v>
                </c:pt>
                <c:pt idx="73" c:formatCode="m/d;@">
                  <c:v>45658.7604166667</c:v>
                </c:pt>
                <c:pt idx="74" c:formatCode="m/d;@">
                  <c:v>45658.7708333333</c:v>
                </c:pt>
                <c:pt idx="75" c:formatCode="m/d;@">
                  <c:v>45658.78125</c:v>
                </c:pt>
                <c:pt idx="76" c:formatCode="m/d;@">
                  <c:v>45658.7916666667</c:v>
                </c:pt>
                <c:pt idx="77" c:formatCode="m/d;@">
                  <c:v>45658.8020833333</c:v>
                </c:pt>
                <c:pt idx="78" c:formatCode="m/d;@">
                  <c:v>45658.8125</c:v>
                </c:pt>
                <c:pt idx="79" c:formatCode="m/d;@">
                  <c:v>45658.8229166667</c:v>
                </c:pt>
                <c:pt idx="80" c:formatCode="m/d;@">
                  <c:v>45658.8333333333</c:v>
                </c:pt>
                <c:pt idx="81" c:formatCode="m/d;@">
                  <c:v>45658.84375</c:v>
                </c:pt>
                <c:pt idx="82" c:formatCode="m/d;@">
                  <c:v>45658.8541666667</c:v>
                </c:pt>
                <c:pt idx="83" c:formatCode="m/d;@">
                  <c:v>45658.8645833333</c:v>
                </c:pt>
                <c:pt idx="84" c:formatCode="m/d;@">
                  <c:v>45658.875</c:v>
                </c:pt>
                <c:pt idx="85" c:formatCode="m/d;@">
                  <c:v>45658.8854166667</c:v>
                </c:pt>
                <c:pt idx="86" c:formatCode="m/d;@">
                  <c:v>45658.8958333333</c:v>
                </c:pt>
                <c:pt idx="87" c:formatCode="m/d;@">
                  <c:v>45658.90625</c:v>
                </c:pt>
                <c:pt idx="88" c:formatCode="m/d;@">
                  <c:v>45658.9166666667</c:v>
                </c:pt>
                <c:pt idx="89" c:formatCode="m/d;@">
                  <c:v>45658.9270833333</c:v>
                </c:pt>
                <c:pt idx="90" c:formatCode="m/d;@">
                  <c:v>45658.9375</c:v>
                </c:pt>
                <c:pt idx="91" c:formatCode="m/d;@">
                  <c:v>45658.9479166667</c:v>
                </c:pt>
                <c:pt idx="92" c:formatCode="m/d;@">
                  <c:v>45658.9583333333</c:v>
                </c:pt>
                <c:pt idx="93" c:formatCode="m/d;@">
                  <c:v>45658.96875</c:v>
                </c:pt>
                <c:pt idx="94" c:formatCode="m/d;@">
                  <c:v>45658.9791666667</c:v>
                </c:pt>
                <c:pt idx="95" c:formatCode="m/d;@">
                  <c:v>45658.9895833333</c:v>
                </c:pt>
                <c:pt idx="96" c:formatCode="m/d;@">
                  <c:v>45659</c:v>
                </c:pt>
                <c:pt idx="97" c:formatCode="m/d;@">
                  <c:v>45659.0104166667</c:v>
                </c:pt>
                <c:pt idx="98" c:formatCode="m/d;@">
                  <c:v>45659.0208333333</c:v>
                </c:pt>
                <c:pt idx="99" c:formatCode="m/d;@">
                  <c:v>45659.03125</c:v>
                </c:pt>
                <c:pt idx="100" c:formatCode="m/d;@">
                  <c:v>45659.0416666667</c:v>
                </c:pt>
                <c:pt idx="101" c:formatCode="m/d;@">
                  <c:v>45659.0520833333</c:v>
                </c:pt>
                <c:pt idx="102" c:formatCode="m/d;@">
                  <c:v>45659.0625</c:v>
                </c:pt>
                <c:pt idx="103" c:formatCode="m/d;@">
                  <c:v>45659.0729166667</c:v>
                </c:pt>
                <c:pt idx="104" c:formatCode="m/d;@">
                  <c:v>45659.0833333333</c:v>
                </c:pt>
                <c:pt idx="105" c:formatCode="m/d;@">
                  <c:v>45659.09375</c:v>
                </c:pt>
                <c:pt idx="106" c:formatCode="m/d;@">
                  <c:v>45659.1041666667</c:v>
                </c:pt>
                <c:pt idx="107" c:formatCode="m/d;@">
                  <c:v>45659.1145833333</c:v>
                </c:pt>
                <c:pt idx="108" c:formatCode="m/d;@">
                  <c:v>45659.125</c:v>
                </c:pt>
                <c:pt idx="109" c:formatCode="m/d;@">
                  <c:v>45659.1354166667</c:v>
                </c:pt>
                <c:pt idx="110" c:formatCode="m/d;@">
                  <c:v>45659.1458333333</c:v>
                </c:pt>
                <c:pt idx="111" c:formatCode="m/d;@">
                  <c:v>45659.15625</c:v>
                </c:pt>
                <c:pt idx="112" c:formatCode="m/d;@">
                  <c:v>45659.1666666667</c:v>
                </c:pt>
                <c:pt idx="113" c:formatCode="m/d;@">
                  <c:v>45659.1770833333</c:v>
                </c:pt>
                <c:pt idx="114" c:formatCode="m/d;@">
                  <c:v>45659.1875</c:v>
                </c:pt>
                <c:pt idx="115" c:formatCode="m/d;@">
                  <c:v>45659.1979166667</c:v>
                </c:pt>
                <c:pt idx="116" c:formatCode="m/d;@">
                  <c:v>45659.2083333333</c:v>
                </c:pt>
                <c:pt idx="117" c:formatCode="m/d;@">
                  <c:v>45659.21875</c:v>
                </c:pt>
                <c:pt idx="118" c:formatCode="m/d;@">
                  <c:v>45659.2291666667</c:v>
                </c:pt>
                <c:pt idx="119" c:formatCode="m/d;@">
                  <c:v>45659.2395833333</c:v>
                </c:pt>
                <c:pt idx="120" c:formatCode="m/d;@">
                  <c:v>45659.25</c:v>
                </c:pt>
                <c:pt idx="121" c:formatCode="m/d;@">
                  <c:v>45659.2604166667</c:v>
                </c:pt>
                <c:pt idx="122" c:formatCode="m/d;@">
                  <c:v>45659.2708333333</c:v>
                </c:pt>
                <c:pt idx="123" c:formatCode="m/d;@">
                  <c:v>45659.28125</c:v>
                </c:pt>
                <c:pt idx="124" c:formatCode="m/d;@">
                  <c:v>45659.2916666667</c:v>
                </c:pt>
                <c:pt idx="125" c:formatCode="m/d;@">
                  <c:v>45659.3020833333</c:v>
                </c:pt>
                <c:pt idx="126" c:formatCode="m/d;@">
                  <c:v>45659.3125</c:v>
                </c:pt>
                <c:pt idx="127" c:formatCode="m/d;@">
                  <c:v>45659.3229166667</c:v>
                </c:pt>
                <c:pt idx="128" c:formatCode="m/d;@">
                  <c:v>45659.3333333333</c:v>
                </c:pt>
                <c:pt idx="129" c:formatCode="m/d;@">
                  <c:v>45659.34375</c:v>
                </c:pt>
                <c:pt idx="130" c:formatCode="m/d;@">
                  <c:v>45659.3541666667</c:v>
                </c:pt>
                <c:pt idx="131" c:formatCode="m/d;@">
                  <c:v>45659.3645833333</c:v>
                </c:pt>
                <c:pt idx="132" c:formatCode="m/d;@">
                  <c:v>45659.375</c:v>
                </c:pt>
                <c:pt idx="133" c:formatCode="m/d;@">
                  <c:v>45659.3854166667</c:v>
                </c:pt>
                <c:pt idx="134" c:formatCode="m/d;@">
                  <c:v>45659.3958333333</c:v>
                </c:pt>
                <c:pt idx="135" c:formatCode="m/d;@">
                  <c:v>45659.40625</c:v>
                </c:pt>
                <c:pt idx="136" c:formatCode="m/d;@">
                  <c:v>45659.4166666667</c:v>
                </c:pt>
                <c:pt idx="137" c:formatCode="m/d;@">
                  <c:v>45659.4270833333</c:v>
                </c:pt>
                <c:pt idx="138" c:formatCode="m/d;@">
                  <c:v>45659.4375</c:v>
                </c:pt>
                <c:pt idx="139" c:formatCode="m/d;@">
                  <c:v>45659.4479166667</c:v>
                </c:pt>
                <c:pt idx="140" c:formatCode="m/d;@">
                  <c:v>45659.4583333333</c:v>
                </c:pt>
                <c:pt idx="141" c:formatCode="m/d;@">
                  <c:v>45659.46875</c:v>
                </c:pt>
                <c:pt idx="142" c:formatCode="m/d;@">
                  <c:v>45659.4791666667</c:v>
                </c:pt>
                <c:pt idx="143" c:formatCode="m/d;@">
                  <c:v>45659.4895833333</c:v>
                </c:pt>
                <c:pt idx="144" c:formatCode="m/d;@">
                  <c:v>45659.5</c:v>
                </c:pt>
                <c:pt idx="145" c:formatCode="m/d;@">
                  <c:v>45659.5104166667</c:v>
                </c:pt>
                <c:pt idx="146" c:formatCode="m/d;@">
                  <c:v>45659.5208333333</c:v>
                </c:pt>
                <c:pt idx="147" c:formatCode="m/d;@">
                  <c:v>45659.53125</c:v>
                </c:pt>
                <c:pt idx="148" c:formatCode="m/d;@">
                  <c:v>45659.5416666667</c:v>
                </c:pt>
                <c:pt idx="149" c:formatCode="m/d;@">
                  <c:v>45659.5520833333</c:v>
                </c:pt>
                <c:pt idx="150" c:formatCode="m/d;@">
                  <c:v>45659.5625</c:v>
                </c:pt>
                <c:pt idx="151" c:formatCode="m/d;@">
                  <c:v>45659.5729166667</c:v>
                </c:pt>
                <c:pt idx="152" c:formatCode="m/d;@">
                  <c:v>45659.5833333333</c:v>
                </c:pt>
                <c:pt idx="153" c:formatCode="m/d;@">
                  <c:v>45659.59375</c:v>
                </c:pt>
                <c:pt idx="154" c:formatCode="m/d;@">
                  <c:v>45659.6041666667</c:v>
                </c:pt>
                <c:pt idx="155" c:formatCode="m/d;@">
                  <c:v>45659.6145833333</c:v>
                </c:pt>
                <c:pt idx="156" c:formatCode="m/d;@">
                  <c:v>45659.625</c:v>
                </c:pt>
                <c:pt idx="157" c:formatCode="m/d;@">
                  <c:v>45659.6354166667</c:v>
                </c:pt>
                <c:pt idx="158" c:formatCode="m/d;@">
                  <c:v>45659.6458333333</c:v>
                </c:pt>
                <c:pt idx="159" c:formatCode="m/d;@">
                  <c:v>45659.65625</c:v>
                </c:pt>
                <c:pt idx="160" c:formatCode="m/d;@">
                  <c:v>45659.6666666667</c:v>
                </c:pt>
                <c:pt idx="161" c:formatCode="m/d;@">
                  <c:v>45659.6770833333</c:v>
                </c:pt>
                <c:pt idx="162" c:formatCode="m/d;@">
                  <c:v>45659.6875</c:v>
                </c:pt>
                <c:pt idx="163" c:formatCode="m/d;@">
                  <c:v>45659.6979166667</c:v>
                </c:pt>
                <c:pt idx="164" c:formatCode="m/d;@">
                  <c:v>45659.7083333333</c:v>
                </c:pt>
                <c:pt idx="165" c:formatCode="m/d;@">
                  <c:v>45659.71875</c:v>
                </c:pt>
                <c:pt idx="166" c:formatCode="m/d;@">
                  <c:v>45659.7291666667</c:v>
                </c:pt>
                <c:pt idx="167" c:formatCode="m/d;@">
                  <c:v>45659.7395833333</c:v>
                </c:pt>
                <c:pt idx="168" c:formatCode="m/d;@">
                  <c:v>45659.75</c:v>
                </c:pt>
                <c:pt idx="169" c:formatCode="m/d;@">
                  <c:v>45659.7604166667</c:v>
                </c:pt>
                <c:pt idx="170" c:formatCode="m/d;@">
                  <c:v>45659.7708333333</c:v>
                </c:pt>
                <c:pt idx="171" c:formatCode="m/d;@">
                  <c:v>45659.78125</c:v>
                </c:pt>
                <c:pt idx="172" c:formatCode="m/d;@">
                  <c:v>45659.7916666667</c:v>
                </c:pt>
                <c:pt idx="173" c:formatCode="m/d;@">
                  <c:v>45659.8020833333</c:v>
                </c:pt>
                <c:pt idx="174" c:formatCode="m/d;@">
                  <c:v>45659.8125</c:v>
                </c:pt>
                <c:pt idx="175" c:formatCode="m/d;@">
                  <c:v>45659.8229166667</c:v>
                </c:pt>
                <c:pt idx="176" c:formatCode="m/d;@">
                  <c:v>45659.8333333333</c:v>
                </c:pt>
                <c:pt idx="177" c:formatCode="m/d;@">
                  <c:v>45659.84375</c:v>
                </c:pt>
                <c:pt idx="178" c:formatCode="m/d;@">
                  <c:v>45659.8541666667</c:v>
                </c:pt>
                <c:pt idx="179" c:formatCode="m/d;@">
                  <c:v>45659.8645833333</c:v>
                </c:pt>
                <c:pt idx="180" c:formatCode="m/d;@">
                  <c:v>45659.875</c:v>
                </c:pt>
                <c:pt idx="181" c:formatCode="m/d;@">
                  <c:v>45659.8854166667</c:v>
                </c:pt>
                <c:pt idx="182" c:formatCode="m/d;@">
                  <c:v>45659.8958333333</c:v>
                </c:pt>
                <c:pt idx="183" c:formatCode="m/d;@">
                  <c:v>45659.90625</c:v>
                </c:pt>
                <c:pt idx="184" c:formatCode="m/d;@">
                  <c:v>45659.9166666667</c:v>
                </c:pt>
                <c:pt idx="185" c:formatCode="m/d;@">
                  <c:v>45659.9270833333</c:v>
                </c:pt>
                <c:pt idx="186" c:formatCode="m/d;@">
                  <c:v>45659.9375</c:v>
                </c:pt>
                <c:pt idx="187" c:formatCode="m/d;@">
                  <c:v>45659.9479166667</c:v>
                </c:pt>
                <c:pt idx="188" c:formatCode="m/d;@">
                  <c:v>45659.9583333333</c:v>
                </c:pt>
                <c:pt idx="189" c:formatCode="m/d;@">
                  <c:v>45659.96875</c:v>
                </c:pt>
                <c:pt idx="190" c:formatCode="m/d;@">
                  <c:v>45659.9791666667</c:v>
                </c:pt>
                <c:pt idx="191" c:formatCode="m/d;@">
                  <c:v>45659.9895833333</c:v>
                </c:pt>
                <c:pt idx="192" c:formatCode="m/d;@">
                  <c:v>45660</c:v>
                </c:pt>
                <c:pt idx="193" c:formatCode="m/d;@">
                  <c:v>45660.0104166667</c:v>
                </c:pt>
                <c:pt idx="194" c:formatCode="m/d;@">
                  <c:v>45660.0208333333</c:v>
                </c:pt>
                <c:pt idx="195" c:formatCode="m/d;@">
                  <c:v>45660.03125</c:v>
                </c:pt>
                <c:pt idx="196" c:formatCode="m/d;@">
                  <c:v>45660.0416666667</c:v>
                </c:pt>
                <c:pt idx="197" c:formatCode="m/d;@">
                  <c:v>45660.0520833333</c:v>
                </c:pt>
                <c:pt idx="198" c:formatCode="m/d;@">
                  <c:v>45660.0625</c:v>
                </c:pt>
                <c:pt idx="199" c:formatCode="m/d;@">
                  <c:v>45660.0729166667</c:v>
                </c:pt>
                <c:pt idx="200" c:formatCode="m/d;@">
                  <c:v>45660.0833333333</c:v>
                </c:pt>
                <c:pt idx="201" c:formatCode="m/d;@">
                  <c:v>45660.09375</c:v>
                </c:pt>
                <c:pt idx="202" c:formatCode="m/d;@">
                  <c:v>45660.1041666667</c:v>
                </c:pt>
                <c:pt idx="203" c:formatCode="m/d;@">
                  <c:v>45660.1145833333</c:v>
                </c:pt>
                <c:pt idx="204" c:formatCode="m/d;@">
                  <c:v>45660.125</c:v>
                </c:pt>
                <c:pt idx="205" c:formatCode="m/d;@">
                  <c:v>45660.1354166667</c:v>
                </c:pt>
                <c:pt idx="206" c:formatCode="m/d;@">
                  <c:v>45660.1458333333</c:v>
                </c:pt>
                <c:pt idx="207" c:formatCode="m/d;@">
                  <c:v>45660.15625</c:v>
                </c:pt>
                <c:pt idx="208" c:formatCode="m/d;@">
                  <c:v>45660.1666666667</c:v>
                </c:pt>
                <c:pt idx="209" c:formatCode="m/d;@">
                  <c:v>45660.1770833333</c:v>
                </c:pt>
                <c:pt idx="210" c:formatCode="m/d;@">
                  <c:v>45660.1875</c:v>
                </c:pt>
                <c:pt idx="211" c:formatCode="m/d;@">
                  <c:v>45660.1979166667</c:v>
                </c:pt>
                <c:pt idx="212" c:formatCode="m/d;@">
                  <c:v>45660.2083333333</c:v>
                </c:pt>
                <c:pt idx="213" c:formatCode="m/d;@">
                  <c:v>45660.21875</c:v>
                </c:pt>
                <c:pt idx="214" c:formatCode="m/d;@">
                  <c:v>45660.2291666667</c:v>
                </c:pt>
                <c:pt idx="215" c:formatCode="m/d;@">
                  <c:v>45660.2395833333</c:v>
                </c:pt>
                <c:pt idx="216" c:formatCode="m/d;@">
                  <c:v>45660.25</c:v>
                </c:pt>
                <c:pt idx="217" c:formatCode="m/d;@">
                  <c:v>45660.2604166667</c:v>
                </c:pt>
                <c:pt idx="218" c:formatCode="m/d;@">
                  <c:v>45660.2708333333</c:v>
                </c:pt>
                <c:pt idx="219" c:formatCode="m/d;@">
                  <c:v>45660.28125</c:v>
                </c:pt>
                <c:pt idx="220" c:formatCode="m/d;@">
                  <c:v>45660.2916666667</c:v>
                </c:pt>
                <c:pt idx="221" c:formatCode="m/d;@">
                  <c:v>45660.3020833333</c:v>
                </c:pt>
                <c:pt idx="222" c:formatCode="m/d;@">
                  <c:v>45660.3125</c:v>
                </c:pt>
                <c:pt idx="223" c:formatCode="m/d;@">
                  <c:v>45660.3229166667</c:v>
                </c:pt>
                <c:pt idx="224" c:formatCode="m/d;@">
                  <c:v>45660.3333333333</c:v>
                </c:pt>
                <c:pt idx="225" c:formatCode="m/d;@">
                  <c:v>45660.34375</c:v>
                </c:pt>
                <c:pt idx="226" c:formatCode="m/d;@">
                  <c:v>45660.3541666667</c:v>
                </c:pt>
                <c:pt idx="227" c:formatCode="m/d;@">
                  <c:v>45660.3645833333</c:v>
                </c:pt>
                <c:pt idx="228" c:formatCode="m/d;@">
                  <c:v>45660.375</c:v>
                </c:pt>
                <c:pt idx="229" c:formatCode="m/d;@">
                  <c:v>45660.3854166667</c:v>
                </c:pt>
                <c:pt idx="230" c:formatCode="m/d;@">
                  <c:v>45660.3958333333</c:v>
                </c:pt>
                <c:pt idx="231" c:formatCode="m/d;@">
                  <c:v>45660.40625</c:v>
                </c:pt>
                <c:pt idx="232" c:formatCode="m/d;@">
                  <c:v>45660.4166666667</c:v>
                </c:pt>
                <c:pt idx="233" c:formatCode="m/d;@">
                  <c:v>45660.4270833333</c:v>
                </c:pt>
                <c:pt idx="234" c:formatCode="m/d;@">
                  <c:v>45660.4375</c:v>
                </c:pt>
                <c:pt idx="235" c:formatCode="m/d;@">
                  <c:v>45660.4479166667</c:v>
                </c:pt>
                <c:pt idx="236" c:formatCode="m/d;@">
                  <c:v>45660.4583333333</c:v>
                </c:pt>
                <c:pt idx="237" c:formatCode="m/d;@">
                  <c:v>45660.46875</c:v>
                </c:pt>
                <c:pt idx="238" c:formatCode="m/d;@">
                  <c:v>45660.4791666667</c:v>
                </c:pt>
                <c:pt idx="239" c:formatCode="m/d;@">
                  <c:v>45660.4895833333</c:v>
                </c:pt>
                <c:pt idx="240" c:formatCode="m/d;@">
                  <c:v>45660.5</c:v>
                </c:pt>
                <c:pt idx="241" c:formatCode="m/d;@">
                  <c:v>45660.5104166667</c:v>
                </c:pt>
                <c:pt idx="242" c:formatCode="m/d;@">
                  <c:v>45660.5208333333</c:v>
                </c:pt>
                <c:pt idx="243" c:formatCode="m/d;@">
                  <c:v>45660.53125</c:v>
                </c:pt>
                <c:pt idx="244" c:formatCode="m/d;@">
                  <c:v>45660.5416666667</c:v>
                </c:pt>
                <c:pt idx="245" c:formatCode="m/d;@">
                  <c:v>45660.5520833333</c:v>
                </c:pt>
                <c:pt idx="246" c:formatCode="m/d;@">
                  <c:v>45660.5625</c:v>
                </c:pt>
                <c:pt idx="247" c:formatCode="m/d;@">
                  <c:v>45660.5729166667</c:v>
                </c:pt>
                <c:pt idx="248" c:formatCode="m/d;@">
                  <c:v>45660.5833333333</c:v>
                </c:pt>
                <c:pt idx="249" c:formatCode="m/d;@">
                  <c:v>45660.59375</c:v>
                </c:pt>
                <c:pt idx="250" c:formatCode="m/d;@">
                  <c:v>45660.6041666667</c:v>
                </c:pt>
                <c:pt idx="251" c:formatCode="m/d;@">
                  <c:v>45660.6145833333</c:v>
                </c:pt>
                <c:pt idx="252" c:formatCode="m/d;@">
                  <c:v>45660.625</c:v>
                </c:pt>
                <c:pt idx="253" c:formatCode="m/d;@">
                  <c:v>45660.6354166667</c:v>
                </c:pt>
                <c:pt idx="254" c:formatCode="m/d;@">
                  <c:v>45660.6458333333</c:v>
                </c:pt>
                <c:pt idx="255" c:formatCode="m/d;@">
                  <c:v>45660.65625</c:v>
                </c:pt>
                <c:pt idx="256" c:formatCode="m/d;@">
                  <c:v>45660.6666666667</c:v>
                </c:pt>
                <c:pt idx="257" c:formatCode="m/d;@">
                  <c:v>45660.6770833333</c:v>
                </c:pt>
                <c:pt idx="258" c:formatCode="m/d;@">
                  <c:v>45660.6875</c:v>
                </c:pt>
                <c:pt idx="259" c:formatCode="m/d;@">
                  <c:v>45660.6979166667</c:v>
                </c:pt>
                <c:pt idx="260" c:formatCode="m/d;@">
                  <c:v>45660.7083333333</c:v>
                </c:pt>
                <c:pt idx="261" c:formatCode="m/d;@">
                  <c:v>45660.71875</c:v>
                </c:pt>
                <c:pt idx="262" c:formatCode="m/d;@">
                  <c:v>45660.7291666667</c:v>
                </c:pt>
                <c:pt idx="263" c:formatCode="m/d;@">
                  <c:v>45660.7395833333</c:v>
                </c:pt>
                <c:pt idx="264" c:formatCode="m/d;@">
                  <c:v>45660.75</c:v>
                </c:pt>
                <c:pt idx="265" c:formatCode="m/d;@">
                  <c:v>45660.7604166667</c:v>
                </c:pt>
                <c:pt idx="266" c:formatCode="m/d;@">
                  <c:v>45660.7708333333</c:v>
                </c:pt>
                <c:pt idx="267" c:formatCode="m/d;@">
                  <c:v>45660.78125</c:v>
                </c:pt>
                <c:pt idx="268" c:formatCode="m/d;@">
                  <c:v>45660.7916666667</c:v>
                </c:pt>
                <c:pt idx="269" c:formatCode="m/d;@">
                  <c:v>45660.8020833333</c:v>
                </c:pt>
                <c:pt idx="270" c:formatCode="m/d;@">
                  <c:v>45660.8125</c:v>
                </c:pt>
                <c:pt idx="271" c:formatCode="m/d;@">
                  <c:v>45660.8229166667</c:v>
                </c:pt>
                <c:pt idx="272" c:formatCode="m/d;@">
                  <c:v>45660.8333333333</c:v>
                </c:pt>
                <c:pt idx="273" c:formatCode="m/d;@">
                  <c:v>45660.84375</c:v>
                </c:pt>
                <c:pt idx="274" c:formatCode="m/d;@">
                  <c:v>45660.8541666667</c:v>
                </c:pt>
                <c:pt idx="275" c:formatCode="m/d;@">
                  <c:v>45660.8645833333</c:v>
                </c:pt>
                <c:pt idx="276" c:formatCode="m/d;@">
                  <c:v>45660.875</c:v>
                </c:pt>
                <c:pt idx="277" c:formatCode="m/d;@">
                  <c:v>45660.8854166667</c:v>
                </c:pt>
                <c:pt idx="278" c:formatCode="m/d;@">
                  <c:v>45660.8958333333</c:v>
                </c:pt>
                <c:pt idx="279" c:formatCode="m/d;@">
                  <c:v>45660.90625</c:v>
                </c:pt>
                <c:pt idx="280" c:formatCode="m/d;@">
                  <c:v>45660.9166666667</c:v>
                </c:pt>
                <c:pt idx="281" c:formatCode="m/d;@">
                  <c:v>45660.9270833333</c:v>
                </c:pt>
                <c:pt idx="282" c:formatCode="m/d;@">
                  <c:v>45660.9375</c:v>
                </c:pt>
                <c:pt idx="283" c:formatCode="m/d;@">
                  <c:v>45660.9479166667</c:v>
                </c:pt>
                <c:pt idx="284" c:formatCode="m/d;@">
                  <c:v>45660.9583333333</c:v>
                </c:pt>
                <c:pt idx="285" c:formatCode="m/d;@">
                  <c:v>45660.96875</c:v>
                </c:pt>
                <c:pt idx="286" c:formatCode="m/d;@">
                  <c:v>45660.9791666667</c:v>
                </c:pt>
                <c:pt idx="287" c:formatCode="m/d;@">
                  <c:v>45660.9895833333</c:v>
                </c:pt>
                <c:pt idx="288" c:formatCode="m/d;@">
                  <c:v>45661</c:v>
                </c:pt>
                <c:pt idx="289" c:formatCode="m/d;@">
                  <c:v>45661.0104166667</c:v>
                </c:pt>
                <c:pt idx="290" c:formatCode="m/d;@">
                  <c:v>45661.0208333333</c:v>
                </c:pt>
                <c:pt idx="291" c:formatCode="m/d;@">
                  <c:v>45661.03125</c:v>
                </c:pt>
                <c:pt idx="292" c:formatCode="m/d;@">
                  <c:v>45661.0416666667</c:v>
                </c:pt>
                <c:pt idx="293" c:formatCode="m/d;@">
                  <c:v>45661.0520833333</c:v>
                </c:pt>
                <c:pt idx="294" c:formatCode="m/d;@">
                  <c:v>45661.0625</c:v>
                </c:pt>
                <c:pt idx="295" c:formatCode="m/d;@">
                  <c:v>45661.0729166667</c:v>
                </c:pt>
                <c:pt idx="296" c:formatCode="m/d;@">
                  <c:v>45661.0833333333</c:v>
                </c:pt>
                <c:pt idx="297" c:formatCode="m/d;@">
                  <c:v>45661.09375</c:v>
                </c:pt>
                <c:pt idx="298" c:formatCode="m/d;@">
                  <c:v>45661.1041666667</c:v>
                </c:pt>
                <c:pt idx="299" c:formatCode="m/d;@">
                  <c:v>45661.1145833333</c:v>
                </c:pt>
                <c:pt idx="300" c:formatCode="m/d;@">
                  <c:v>45661.125</c:v>
                </c:pt>
                <c:pt idx="301" c:formatCode="m/d;@">
                  <c:v>45661.1354166667</c:v>
                </c:pt>
                <c:pt idx="302" c:formatCode="m/d;@">
                  <c:v>45661.1458333333</c:v>
                </c:pt>
                <c:pt idx="303" c:formatCode="m/d;@">
                  <c:v>45661.15625</c:v>
                </c:pt>
                <c:pt idx="304" c:formatCode="m/d;@">
                  <c:v>45661.1666666667</c:v>
                </c:pt>
                <c:pt idx="305" c:formatCode="m/d;@">
                  <c:v>45661.1770833333</c:v>
                </c:pt>
                <c:pt idx="306" c:formatCode="m/d;@">
                  <c:v>45661.1875</c:v>
                </c:pt>
                <c:pt idx="307" c:formatCode="m/d;@">
                  <c:v>45661.1979166667</c:v>
                </c:pt>
                <c:pt idx="308" c:formatCode="m/d;@">
                  <c:v>45661.2083333333</c:v>
                </c:pt>
                <c:pt idx="309" c:formatCode="m/d;@">
                  <c:v>45661.21875</c:v>
                </c:pt>
                <c:pt idx="310" c:formatCode="m/d;@">
                  <c:v>45661.2291666667</c:v>
                </c:pt>
                <c:pt idx="311" c:formatCode="m/d;@">
                  <c:v>45661.2395833333</c:v>
                </c:pt>
                <c:pt idx="312" c:formatCode="m/d;@">
                  <c:v>45661.25</c:v>
                </c:pt>
                <c:pt idx="313" c:formatCode="m/d;@">
                  <c:v>45661.2604166667</c:v>
                </c:pt>
                <c:pt idx="314" c:formatCode="m/d;@">
                  <c:v>45661.2708333333</c:v>
                </c:pt>
                <c:pt idx="315" c:formatCode="m/d;@">
                  <c:v>45661.28125</c:v>
                </c:pt>
                <c:pt idx="316" c:formatCode="m/d;@">
                  <c:v>45661.2916666667</c:v>
                </c:pt>
                <c:pt idx="317" c:formatCode="m/d;@">
                  <c:v>45661.3020833333</c:v>
                </c:pt>
                <c:pt idx="318" c:formatCode="m/d;@">
                  <c:v>45661.3125</c:v>
                </c:pt>
                <c:pt idx="319" c:formatCode="m/d;@">
                  <c:v>45661.3229166667</c:v>
                </c:pt>
                <c:pt idx="320" c:formatCode="m/d;@">
                  <c:v>45661.3333333333</c:v>
                </c:pt>
                <c:pt idx="321" c:formatCode="m/d;@">
                  <c:v>45661.34375</c:v>
                </c:pt>
                <c:pt idx="322" c:formatCode="m/d;@">
                  <c:v>45661.3541666667</c:v>
                </c:pt>
                <c:pt idx="323" c:formatCode="m/d;@">
                  <c:v>45661.3645833333</c:v>
                </c:pt>
                <c:pt idx="324" c:formatCode="m/d;@">
                  <c:v>45661.375</c:v>
                </c:pt>
                <c:pt idx="325" c:formatCode="m/d;@">
                  <c:v>45661.3854166667</c:v>
                </c:pt>
                <c:pt idx="326" c:formatCode="m/d;@">
                  <c:v>45661.3958333333</c:v>
                </c:pt>
                <c:pt idx="327" c:formatCode="m/d;@">
                  <c:v>45661.40625</c:v>
                </c:pt>
                <c:pt idx="328" c:formatCode="m/d;@">
                  <c:v>45661.4166666667</c:v>
                </c:pt>
                <c:pt idx="329" c:formatCode="m/d;@">
                  <c:v>45661.4270833333</c:v>
                </c:pt>
                <c:pt idx="330" c:formatCode="m/d;@">
                  <c:v>45661.4375</c:v>
                </c:pt>
                <c:pt idx="331" c:formatCode="m/d;@">
                  <c:v>45661.4479166667</c:v>
                </c:pt>
                <c:pt idx="332" c:formatCode="m/d;@">
                  <c:v>45661.4583333333</c:v>
                </c:pt>
                <c:pt idx="333" c:formatCode="m/d;@">
                  <c:v>45661.46875</c:v>
                </c:pt>
                <c:pt idx="334" c:formatCode="m/d;@">
                  <c:v>45661.4791666667</c:v>
                </c:pt>
                <c:pt idx="335" c:formatCode="m/d;@">
                  <c:v>45661.4895833333</c:v>
                </c:pt>
                <c:pt idx="336" c:formatCode="m/d;@">
                  <c:v>45661.5</c:v>
                </c:pt>
                <c:pt idx="337" c:formatCode="m/d;@">
                  <c:v>45661.5104166667</c:v>
                </c:pt>
                <c:pt idx="338" c:formatCode="m/d;@">
                  <c:v>45661.5208333333</c:v>
                </c:pt>
                <c:pt idx="339" c:formatCode="m/d;@">
                  <c:v>45661.53125</c:v>
                </c:pt>
                <c:pt idx="340" c:formatCode="m/d;@">
                  <c:v>45661.5416666667</c:v>
                </c:pt>
                <c:pt idx="341" c:formatCode="m/d;@">
                  <c:v>45661.5520833333</c:v>
                </c:pt>
                <c:pt idx="342" c:formatCode="m/d;@">
                  <c:v>45661.5625</c:v>
                </c:pt>
                <c:pt idx="343" c:formatCode="m/d;@">
                  <c:v>45661.5729166667</c:v>
                </c:pt>
                <c:pt idx="344" c:formatCode="m/d;@">
                  <c:v>45661.5833333333</c:v>
                </c:pt>
                <c:pt idx="345" c:formatCode="m/d;@">
                  <c:v>45661.59375</c:v>
                </c:pt>
                <c:pt idx="346" c:formatCode="m/d;@">
                  <c:v>45661.6041666667</c:v>
                </c:pt>
                <c:pt idx="347" c:formatCode="m/d;@">
                  <c:v>45661.6145833333</c:v>
                </c:pt>
                <c:pt idx="348" c:formatCode="m/d;@">
                  <c:v>45661.625</c:v>
                </c:pt>
                <c:pt idx="349" c:formatCode="m/d;@">
                  <c:v>45661.6354166667</c:v>
                </c:pt>
                <c:pt idx="350" c:formatCode="m/d;@">
                  <c:v>45661.6458333333</c:v>
                </c:pt>
                <c:pt idx="351" c:formatCode="m/d;@">
                  <c:v>45661.65625</c:v>
                </c:pt>
                <c:pt idx="352" c:formatCode="m/d;@">
                  <c:v>45661.6666666667</c:v>
                </c:pt>
                <c:pt idx="353" c:formatCode="m/d;@">
                  <c:v>45661.6770833333</c:v>
                </c:pt>
                <c:pt idx="354" c:formatCode="m/d;@">
                  <c:v>45661.6875</c:v>
                </c:pt>
                <c:pt idx="355" c:formatCode="m/d;@">
                  <c:v>45661.6979166667</c:v>
                </c:pt>
                <c:pt idx="356" c:formatCode="m/d;@">
                  <c:v>45661.7083333333</c:v>
                </c:pt>
                <c:pt idx="357" c:formatCode="m/d;@">
                  <c:v>45661.71875</c:v>
                </c:pt>
                <c:pt idx="358" c:formatCode="m/d;@">
                  <c:v>45661.7291666667</c:v>
                </c:pt>
                <c:pt idx="359" c:formatCode="m/d;@">
                  <c:v>45661.7395833333</c:v>
                </c:pt>
                <c:pt idx="360" c:formatCode="m/d;@">
                  <c:v>45661.75</c:v>
                </c:pt>
                <c:pt idx="361" c:formatCode="m/d;@">
                  <c:v>45661.7604166667</c:v>
                </c:pt>
                <c:pt idx="362" c:formatCode="m/d;@">
                  <c:v>45661.7708333333</c:v>
                </c:pt>
                <c:pt idx="363" c:formatCode="m/d;@">
                  <c:v>45661.78125</c:v>
                </c:pt>
                <c:pt idx="364" c:formatCode="m/d;@">
                  <c:v>45661.7916666667</c:v>
                </c:pt>
                <c:pt idx="365" c:formatCode="m/d;@">
                  <c:v>45661.8020833333</c:v>
                </c:pt>
                <c:pt idx="366" c:formatCode="m/d;@">
                  <c:v>45661.8125</c:v>
                </c:pt>
                <c:pt idx="367" c:formatCode="m/d;@">
                  <c:v>45661.8229166667</c:v>
                </c:pt>
                <c:pt idx="368" c:formatCode="m/d;@">
                  <c:v>45661.8333333333</c:v>
                </c:pt>
                <c:pt idx="369" c:formatCode="m/d;@">
                  <c:v>45661.84375</c:v>
                </c:pt>
                <c:pt idx="370" c:formatCode="m/d;@">
                  <c:v>45661.8541666667</c:v>
                </c:pt>
                <c:pt idx="371" c:formatCode="m/d;@">
                  <c:v>45661.8645833333</c:v>
                </c:pt>
                <c:pt idx="372" c:formatCode="m/d;@">
                  <c:v>45661.875</c:v>
                </c:pt>
                <c:pt idx="373" c:formatCode="m/d;@">
                  <c:v>45661.8854166667</c:v>
                </c:pt>
                <c:pt idx="374" c:formatCode="m/d;@">
                  <c:v>45661.8958333333</c:v>
                </c:pt>
                <c:pt idx="375" c:formatCode="m/d;@">
                  <c:v>45661.90625</c:v>
                </c:pt>
                <c:pt idx="376" c:formatCode="m/d;@">
                  <c:v>45661.9166666667</c:v>
                </c:pt>
                <c:pt idx="377" c:formatCode="m/d;@">
                  <c:v>45661.9270833333</c:v>
                </c:pt>
                <c:pt idx="378" c:formatCode="m/d;@">
                  <c:v>45661.9375</c:v>
                </c:pt>
                <c:pt idx="379" c:formatCode="m/d;@">
                  <c:v>45661.9479166667</c:v>
                </c:pt>
                <c:pt idx="380" c:formatCode="m/d;@">
                  <c:v>45661.9583333333</c:v>
                </c:pt>
                <c:pt idx="381" c:formatCode="m/d;@">
                  <c:v>45661.96875</c:v>
                </c:pt>
                <c:pt idx="382" c:formatCode="m/d;@">
                  <c:v>45661.9791666667</c:v>
                </c:pt>
                <c:pt idx="383" c:formatCode="m/d;@">
                  <c:v>45661.9895833333</c:v>
                </c:pt>
                <c:pt idx="384" c:formatCode="m/d;@">
                  <c:v>45662</c:v>
                </c:pt>
                <c:pt idx="385" c:formatCode="m/d;@">
                  <c:v>45662.0104166667</c:v>
                </c:pt>
                <c:pt idx="386" c:formatCode="m/d;@">
                  <c:v>45662.0208333333</c:v>
                </c:pt>
                <c:pt idx="387" c:formatCode="m/d;@">
                  <c:v>45662.03125</c:v>
                </c:pt>
                <c:pt idx="388" c:formatCode="m/d;@">
                  <c:v>45662.0416666667</c:v>
                </c:pt>
                <c:pt idx="389" c:formatCode="m/d;@">
                  <c:v>45662.0520833333</c:v>
                </c:pt>
                <c:pt idx="390" c:formatCode="m/d;@">
                  <c:v>45662.0625</c:v>
                </c:pt>
                <c:pt idx="391" c:formatCode="m/d;@">
                  <c:v>45662.0729166667</c:v>
                </c:pt>
                <c:pt idx="392" c:formatCode="m/d;@">
                  <c:v>45662.0833333333</c:v>
                </c:pt>
                <c:pt idx="393" c:formatCode="m/d;@">
                  <c:v>45662.09375</c:v>
                </c:pt>
                <c:pt idx="394" c:formatCode="m/d;@">
                  <c:v>45662.1041666667</c:v>
                </c:pt>
                <c:pt idx="395" c:formatCode="m/d;@">
                  <c:v>45662.1145833333</c:v>
                </c:pt>
                <c:pt idx="396" c:formatCode="m/d;@">
                  <c:v>45662.125</c:v>
                </c:pt>
                <c:pt idx="397" c:formatCode="m/d;@">
                  <c:v>45662.1354166667</c:v>
                </c:pt>
                <c:pt idx="398" c:formatCode="m/d;@">
                  <c:v>45662.1458333333</c:v>
                </c:pt>
                <c:pt idx="399" c:formatCode="m/d;@">
                  <c:v>45662.15625</c:v>
                </c:pt>
                <c:pt idx="400" c:formatCode="m/d;@">
                  <c:v>45662.1666666667</c:v>
                </c:pt>
                <c:pt idx="401" c:formatCode="m/d;@">
                  <c:v>45662.1770833333</c:v>
                </c:pt>
                <c:pt idx="402" c:formatCode="m/d;@">
                  <c:v>45662.1875</c:v>
                </c:pt>
                <c:pt idx="403" c:formatCode="m/d;@">
                  <c:v>45662.1979166667</c:v>
                </c:pt>
                <c:pt idx="404" c:formatCode="m/d;@">
                  <c:v>45662.2083333333</c:v>
                </c:pt>
                <c:pt idx="405" c:formatCode="m/d;@">
                  <c:v>45662.21875</c:v>
                </c:pt>
                <c:pt idx="406" c:formatCode="m/d;@">
                  <c:v>45662.2291666667</c:v>
                </c:pt>
                <c:pt idx="407" c:formatCode="m/d;@">
                  <c:v>45662.2395833333</c:v>
                </c:pt>
                <c:pt idx="408" c:formatCode="m/d;@">
                  <c:v>45662.25</c:v>
                </c:pt>
                <c:pt idx="409" c:formatCode="m/d;@">
                  <c:v>45662.2604166667</c:v>
                </c:pt>
                <c:pt idx="410" c:formatCode="m/d;@">
                  <c:v>45662.2708333333</c:v>
                </c:pt>
                <c:pt idx="411" c:formatCode="m/d;@">
                  <c:v>45662.28125</c:v>
                </c:pt>
                <c:pt idx="412" c:formatCode="m/d;@">
                  <c:v>45662.2916666667</c:v>
                </c:pt>
                <c:pt idx="413" c:formatCode="m/d;@">
                  <c:v>45662.3020833333</c:v>
                </c:pt>
                <c:pt idx="414" c:formatCode="m/d;@">
                  <c:v>45662.3125</c:v>
                </c:pt>
                <c:pt idx="415" c:formatCode="m/d;@">
                  <c:v>45662.3229166667</c:v>
                </c:pt>
                <c:pt idx="416" c:formatCode="m/d;@">
                  <c:v>45662.3333333333</c:v>
                </c:pt>
                <c:pt idx="417" c:formatCode="m/d;@">
                  <c:v>45662.34375</c:v>
                </c:pt>
                <c:pt idx="418" c:formatCode="m/d;@">
                  <c:v>45662.3541666667</c:v>
                </c:pt>
                <c:pt idx="419" c:formatCode="m/d;@">
                  <c:v>45662.3645833333</c:v>
                </c:pt>
                <c:pt idx="420" c:formatCode="m/d;@">
                  <c:v>45662.375</c:v>
                </c:pt>
                <c:pt idx="421" c:formatCode="m/d;@">
                  <c:v>45662.3854166667</c:v>
                </c:pt>
                <c:pt idx="422" c:formatCode="m/d;@">
                  <c:v>45662.3958333333</c:v>
                </c:pt>
                <c:pt idx="423" c:formatCode="m/d;@">
                  <c:v>45662.40625</c:v>
                </c:pt>
                <c:pt idx="424" c:formatCode="m/d;@">
                  <c:v>45662.4166666667</c:v>
                </c:pt>
                <c:pt idx="425" c:formatCode="m/d;@">
                  <c:v>45662.4270833333</c:v>
                </c:pt>
                <c:pt idx="426" c:formatCode="m/d;@">
                  <c:v>45662.4375</c:v>
                </c:pt>
                <c:pt idx="427" c:formatCode="m/d;@">
                  <c:v>45662.4479166667</c:v>
                </c:pt>
                <c:pt idx="428" c:formatCode="m/d;@">
                  <c:v>45662.4583333333</c:v>
                </c:pt>
                <c:pt idx="429" c:formatCode="m/d;@">
                  <c:v>45662.46875</c:v>
                </c:pt>
                <c:pt idx="430" c:formatCode="m/d;@">
                  <c:v>45662.4791666667</c:v>
                </c:pt>
                <c:pt idx="431" c:formatCode="m/d;@">
                  <c:v>45662.4895833333</c:v>
                </c:pt>
                <c:pt idx="432" c:formatCode="m/d;@">
                  <c:v>45662.5</c:v>
                </c:pt>
                <c:pt idx="433" c:formatCode="m/d;@">
                  <c:v>45662.5104166667</c:v>
                </c:pt>
                <c:pt idx="434" c:formatCode="m/d;@">
                  <c:v>45662.5208333333</c:v>
                </c:pt>
                <c:pt idx="435" c:formatCode="m/d;@">
                  <c:v>45662.53125</c:v>
                </c:pt>
                <c:pt idx="436" c:formatCode="m/d;@">
                  <c:v>45662.5416666667</c:v>
                </c:pt>
                <c:pt idx="437" c:formatCode="m/d;@">
                  <c:v>45662.5520833333</c:v>
                </c:pt>
                <c:pt idx="438" c:formatCode="m/d;@">
                  <c:v>45662.5625</c:v>
                </c:pt>
                <c:pt idx="439" c:formatCode="m/d;@">
                  <c:v>45662.5729166667</c:v>
                </c:pt>
                <c:pt idx="440" c:formatCode="m/d;@">
                  <c:v>45662.5833333333</c:v>
                </c:pt>
                <c:pt idx="441" c:formatCode="m/d;@">
                  <c:v>45662.59375</c:v>
                </c:pt>
                <c:pt idx="442" c:formatCode="m/d;@">
                  <c:v>45662.6041666667</c:v>
                </c:pt>
                <c:pt idx="443" c:formatCode="m/d;@">
                  <c:v>45662.6145833333</c:v>
                </c:pt>
                <c:pt idx="444" c:formatCode="m/d;@">
                  <c:v>45662.625</c:v>
                </c:pt>
                <c:pt idx="445" c:formatCode="m/d;@">
                  <c:v>45662.6354166667</c:v>
                </c:pt>
                <c:pt idx="446" c:formatCode="m/d;@">
                  <c:v>45662.6458333333</c:v>
                </c:pt>
                <c:pt idx="447" c:formatCode="m/d;@">
                  <c:v>45662.65625</c:v>
                </c:pt>
                <c:pt idx="448" c:formatCode="m/d;@">
                  <c:v>45662.6666666667</c:v>
                </c:pt>
                <c:pt idx="449" c:formatCode="m/d;@">
                  <c:v>45662.6770833333</c:v>
                </c:pt>
                <c:pt idx="450" c:formatCode="m/d;@">
                  <c:v>45662.6875</c:v>
                </c:pt>
                <c:pt idx="451" c:formatCode="m/d;@">
                  <c:v>45662.6979166667</c:v>
                </c:pt>
                <c:pt idx="452" c:formatCode="m/d;@">
                  <c:v>45662.7083333333</c:v>
                </c:pt>
                <c:pt idx="453" c:formatCode="m/d;@">
                  <c:v>45662.71875</c:v>
                </c:pt>
                <c:pt idx="454" c:formatCode="m/d;@">
                  <c:v>45662.7291666667</c:v>
                </c:pt>
                <c:pt idx="455" c:formatCode="m/d;@">
                  <c:v>45662.7395833333</c:v>
                </c:pt>
                <c:pt idx="456" c:formatCode="m/d;@">
                  <c:v>45662.75</c:v>
                </c:pt>
                <c:pt idx="457" c:formatCode="m/d;@">
                  <c:v>45662.7604166667</c:v>
                </c:pt>
                <c:pt idx="458" c:formatCode="m/d;@">
                  <c:v>45662.7708333333</c:v>
                </c:pt>
                <c:pt idx="459" c:formatCode="m/d;@">
                  <c:v>45662.78125</c:v>
                </c:pt>
                <c:pt idx="460" c:formatCode="m/d;@">
                  <c:v>45662.7916666667</c:v>
                </c:pt>
                <c:pt idx="461" c:formatCode="m/d;@">
                  <c:v>45662.8020833333</c:v>
                </c:pt>
                <c:pt idx="462" c:formatCode="m/d;@">
                  <c:v>45662.8125</c:v>
                </c:pt>
                <c:pt idx="463" c:formatCode="m/d;@">
                  <c:v>45662.8229166667</c:v>
                </c:pt>
                <c:pt idx="464" c:formatCode="m/d;@">
                  <c:v>45662.8333333333</c:v>
                </c:pt>
                <c:pt idx="465" c:formatCode="m/d;@">
                  <c:v>45662.84375</c:v>
                </c:pt>
                <c:pt idx="466" c:formatCode="m/d;@">
                  <c:v>45662.8541666667</c:v>
                </c:pt>
                <c:pt idx="467" c:formatCode="m/d;@">
                  <c:v>45662.8645833333</c:v>
                </c:pt>
                <c:pt idx="468" c:formatCode="m/d;@">
                  <c:v>45662.875</c:v>
                </c:pt>
                <c:pt idx="469" c:formatCode="m/d;@">
                  <c:v>45662.8854166667</c:v>
                </c:pt>
                <c:pt idx="470" c:formatCode="m/d;@">
                  <c:v>45662.8958333333</c:v>
                </c:pt>
                <c:pt idx="471" c:formatCode="m/d;@">
                  <c:v>45662.90625</c:v>
                </c:pt>
                <c:pt idx="472" c:formatCode="m/d;@">
                  <c:v>45662.9166666667</c:v>
                </c:pt>
                <c:pt idx="473" c:formatCode="m/d;@">
                  <c:v>45662.9270833333</c:v>
                </c:pt>
                <c:pt idx="474" c:formatCode="m/d;@">
                  <c:v>45662.9375</c:v>
                </c:pt>
                <c:pt idx="475" c:formatCode="m/d;@">
                  <c:v>45662.9479166667</c:v>
                </c:pt>
                <c:pt idx="476" c:formatCode="m/d;@">
                  <c:v>45662.9583333333</c:v>
                </c:pt>
                <c:pt idx="477" c:formatCode="m/d;@">
                  <c:v>45662.96875</c:v>
                </c:pt>
                <c:pt idx="478" c:formatCode="m/d;@">
                  <c:v>45662.9791666667</c:v>
                </c:pt>
                <c:pt idx="479" c:formatCode="m/d;@">
                  <c:v>45662.9895833333</c:v>
                </c:pt>
                <c:pt idx="480" c:formatCode="m/d;@">
                  <c:v>45663</c:v>
                </c:pt>
                <c:pt idx="481" c:formatCode="m/d;@">
                  <c:v>45663.0104166667</c:v>
                </c:pt>
                <c:pt idx="482" c:formatCode="m/d;@">
                  <c:v>45663.0208333333</c:v>
                </c:pt>
                <c:pt idx="483" c:formatCode="m/d;@">
                  <c:v>45663.03125</c:v>
                </c:pt>
                <c:pt idx="484" c:formatCode="m/d;@">
                  <c:v>45663.0416666667</c:v>
                </c:pt>
                <c:pt idx="485" c:formatCode="m/d;@">
                  <c:v>45663.0520833333</c:v>
                </c:pt>
                <c:pt idx="486" c:formatCode="m/d;@">
                  <c:v>45663.0625</c:v>
                </c:pt>
                <c:pt idx="487" c:formatCode="m/d;@">
                  <c:v>45663.0729166667</c:v>
                </c:pt>
                <c:pt idx="488" c:formatCode="m/d;@">
                  <c:v>45663.0833333333</c:v>
                </c:pt>
                <c:pt idx="489" c:formatCode="m/d;@">
                  <c:v>45663.09375</c:v>
                </c:pt>
                <c:pt idx="490" c:formatCode="m/d;@">
                  <c:v>45663.1041666667</c:v>
                </c:pt>
                <c:pt idx="491" c:formatCode="m/d;@">
                  <c:v>45663.1145833333</c:v>
                </c:pt>
                <c:pt idx="492" c:formatCode="m/d;@">
                  <c:v>45663.125</c:v>
                </c:pt>
                <c:pt idx="493" c:formatCode="m/d;@">
                  <c:v>45663.1354166667</c:v>
                </c:pt>
                <c:pt idx="494" c:formatCode="m/d;@">
                  <c:v>45663.1458333333</c:v>
                </c:pt>
                <c:pt idx="495" c:formatCode="m/d;@">
                  <c:v>45663.15625</c:v>
                </c:pt>
                <c:pt idx="496" c:formatCode="m/d;@">
                  <c:v>45663.1666666667</c:v>
                </c:pt>
                <c:pt idx="497" c:formatCode="m/d;@">
                  <c:v>45663.1770833333</c:v>
                </c:pt>
                <c:pt idx="498" c:formatCode="m/d;@">
                  <c:v>45663.1875</c:v>
                </c:pt>
                <c:pt idx="499" c:formatCode="m/d;@">
                  <c:v>45663.1979166667</c:v>
                </c:pt>
                <c:pt idx="500" c:formatCode="m/d;@">
                  <c:v>45663.2083333333</c:v>
                </c:pt>
                <c:pt idx="501" c:formatCode="m/d;@">
                  <c:v>45663.21875</c:v>
                </c:pt>
                <c:pt idx="502" c:formatCode="m/d;@">
                  <c:v>45663.2291666667</c:v>
                </c:pt>
                <c:pt idx="503" c:formatCode="m/d;@">
                  <c:v>45663.2395833333</c:v>
                </c:pt>
                <c:pt idx="504" c:formatCode="m/d;@">
                  <c:v>45663.25</c:v>
                </c:pt>
                <c:pt idx="505" c:formatCode="m/d;@">
                  <c:v>45663.2604166667</c:v>
                </c:pt>
                <c:pt idx="506" c:formatCode="m/d;@">
                  <c:v>45663.2708333333</c:v>
                </c:pt>
                <c:pt idx="507" c:formatCode="m/d;@">
                  <c:v>45663.28125</c:v>
                </c:pt>
                <c:pt idx="508" c:formatCode="m/d;@">
                  <c:v>45663.2916666667</c:v>
                </c:pt>
                <c:pt idx="509" c:formatCode="m/d;@">
                  <c:v>45663.3020833333</c:v>
                </c:pt>
                <c:pt idx="510" c:formatCode="m/d;@">
                  <c:v>45663.3125</c:v>
                </c:pt>
                <c:pt idx="511" c:formatCode="m/d;@">
                  <c:v>45663.3229166667</c:v>
                </c:pt>
                <c:pt idx="512" c:formatCode="m/d;@">
                  <c:v>45663.3333333333</c:v>
                </c:pt>
                <c:pt idx="513" c:formatCode="m/d;@">
                  <c:v>45663.34375</c:v>
                </c:pt>
                <c:pt idx="514" c:formatCode="m/d;@">
                  <c:v>45663.3541666667</c:v>
                </c:pt>
                <c:pt idx="515" c:formatCode="m/d;@">
                  <c:v>45663.3645833333</c:v>
                </c:pt>
                <c:pt idx="516" c:formatCode="m/d;@">
                  <c:v>45663.375</c:v>
                </c:pt>
                <c:pt idx="517" c:formatCode="m/d;@">
                  <c:v>45663.3854166667</c:v>
                </c:pt>
                <c:pt idx="518" c:formatCode="m/d;@">
                  <c:v>45663.3958333333</c:v>
                </c:pt>
                <c:pt idx="519" c:formatCode="m/d;@">
                  <c:v>45663.40625</c:v>
                </c:pt>
                <c:pt idx="520" c:formatCode="m/d;@">
                  <c:v>45663.4166666667</c:v>
                </c:pt>
                <c:pt idx="521" c:formatCode="m/d;@">
                  <c:v>45663.4270833333</c:v>
                </c:pt>
                <c:pt idx="522" c:formatCode="m/d;@">
                  <c:v>45663.4375</c:v>
                </c:pt>
                <c:pt idx="523" c:formatCode="m/d;@">
                  <c:v>45663.4479166667</c:v>
                </c:pt>
                <c:pt idx="524" c:formatCode="m/d;@">
                  <c:v>45663.4583333333</c:v>
                </c:pt>
                <c:pt idx="525" c:formatCode="m/d;@">
                  <c:v>45663.46875</c:v>
                </c:pt>
                <c:pt idx="526" c:formatCode="m/d;@">
                  <c:v>45663.4791666667</c:v>
                </c:pt>
                <c:pt idx="527" c:formatCode="m/d;@">
                  <c:v>45663.4895833333</c:v>
                </c:pt>
                <c:pt idx="528" c:formatCode="m/d;@">
                  <c:v>45663.5</c:v>
                </c:pt>
                <c:pt idx="529" c:formatCode="m/d;@">
                  <c:v>45663.5104166667</c:v>
                </c:pt>
                <c:pt idx="530" c:formatCode="m/d;@">
                  <c:v>45663.5208333333</c:v>
                </c:pt>
                <c:pt idx="531" c:formatCode="m/d;@">
                  <c:v>45663.53125</c:v>
                </c:pt>
                <c:pt idx="532" c:formatCode="m/d;@">
                  <c:v>45663.5416666667</c:v>
                </c:pt>
                <c:pt idx="533" c:formatCode="m/d;@">
                  <c:v>45663.5520833333</c:v>
                </c:pt>
                <c:pt idx="534" c:formatCode="m/d;@">
                  <c:v>45663.5625</c:v>
                </c:pt>
                <c:pt idx="535" c:formatCode="m/d;@">
                  <c:v>45663.5729166667</c:v>
                </c:pt>
                <c:pt idx="536" c:formatCode="m/d;@">
                  <c:v>45663.5833333333</c:v>
                </c:pt>
                <c:pt idx="537" c:formatCode="m/d;@">
                  <c:v>45663.59375</c:v>
                </c:pt>
                <c:pt idx="538" c:formatCode="m/d;@">
                  <c:v>45663.6041666667</c:v>
                </c:pt>
                <c:pt idx="539" c:formatCode="m/d;@">
                  <c:v>45663.6145833333</c:v>
                </c:pt>
                <c:pt idx="540" c:formatCode="m/d;@">
                  <c:v>45663.625</c:v>
                </c:pt>
                <c:pt idx="541" c:formatCode="m/d;@">
                  <c:v>45663.6354166667</c:v>
                </c:pt>
                <c:pt idx="542" c:formatCode="m/d;@">
                  <c:v>45663.6458333333</c:v>
                </c:pt>
                <c:pt idx="543" c:formatCode="m/d;@">
                  <c:v>45663.65625</c:v>
                </c:pt>
                <c:pt idx="544" c:formatCode="m/d;@">
                  <c:v>45663.6666666667</c:v>
                </c:pt>
                <c:pt idx="545" c:formatCode="m/d;@">
                  <c:v>45663.6770833333</c:v>
                </c:pt>
                <c:pt idx="546" c:formatCode="m/d;@">
                  <c:v>45663.6875</c:v>
                </c:pt>
                <c:pt idx="547" c:formatCode="m/d;@">
                  <c:v>45663.6979166667</c:v>
                </c:pt>
                <c:pt idx="548" c:formatCode="m/d;@">
                  <c:v>45663.7083333333</c:v>
                </c:pt>
                <c:pt idx="549" c:formatCode="m/d;@">
                  <c:v>45663.71875</c:v>
                </c:pt>
                <c:pt idx="550" c:formatCode="m/d;@">
                  <c:v>45663.7291666667</c:v>
                </c:pt>
                <c:pt idx="551" c:formatCode="m/d;@">
                  <c:v>45663.7395833333</c:v>
                </c:pt>
                <c:pt idx="552" c:formatCode="m/d;@">
                  <c:v>45663.75</c:v>
                </c:pt>
                <c:pt idx="553" c:formatCode="m/d;@">
                  <c:v>45663.7604166667</c:v>
                </c:pt>
                <c:pt idx="554" c:formatCode="m/d;@">
                  <c:v>45663.7708333333</c:v>
                </c:pt>
                <c:pt idx="555" c:formatCode="m/d;@">
                  <c:v>45663.78125</c:v>
                </c:pt>
                <c:pt idx="556" c:formatCode="m/d;@">
                  <c:v>45663.7916666667</c:v>
                </c:pt>
                <c:pt idx="557" c:formatCode="m/d;@">
                  <c:v>45663.8020833333</c:v>
                </c:pt>
                <c:pt idx="558" c:formatCode="m/d;@">
                  <c:v>45663.8125</c:v>
                </c:pt>
                <c:pt idx="559" c:formatCode="m/d;@">
                  <c:v>45663.8229166667</c:v>
                </c:pt>
                <c:pt idx="560" c:formatCode="m/d;@">
                  <c:v>45663.8333333333</c:v>
                </c:pt>
                <c:pt idx="561" c:formatCode="m/d;@">
                  <c:v>45663.84375</c:v>
                </c:pt>
                <c:pt idx="562" c:formatCode="m/d;@">
                  <c:v>45663.8541666667</c:v>
                </c:pt>
                <c:pt idx="563" c:formatCode="m/d;@">
                  <c:v>45663.8645833333</c:v>
                </c:pt>
                <c:pt idx="564" c:formatCode="m/d;@">
                  <c:v>45663.875</c:v>
                </c:pt>
                <c:pt idx="565" c:formatCode="m/d;@">
                  <c:v>45663.8854166667</c:v>
                </c:pt>
                <c:pt idx="566" c:formatCode="m/d;@">
                  <c:v>45663.8958333333</c:v>
                </c:pt>
                <c:pt idx="567" c:formatCode="m/d;@">
                  <c:v>45663.90625</c:v>
                </c:pt>
                <c:pt idx="568" c:formatCode="m/d;@">
                  <c:v>45663.9166666667</c:v>
                </c:pt>
                <c:pt idx="569" c:formatCode="m/d;@">
                  <c:v>45663.9270833333</c:v>
                </c:pt>
                <c:pt idx="570" c:formatCode="m/d;@">
                  <c:v>45663.9375</c:v>
                </c:pt>
                <c:pt idx="571" c:formatCode="m/d;@">
                  <c:v>45663.9479166667</c:v>
                </c:pt>
                <c:pt idx="572" c:formatCode="m/d;@">
                  <c:v>45663.9583333333</c:v>
                </c:pt>
                <c:pt idx="573" c:formatCode="m/d;@">
                  <c:v>45663.96875</c:v>
                </c:pt>
                <c:pt idx="574" c:formatCode="m/d;@">
                  <c:v>45663.9791666667</c:v>
                </c:pt>
                <c:pt idx="575" c:formatCode="m/d;@">
                  <c:v>45663.9895833333</c:v>
                </c:pt>
                <c:pt idx="576" c:formatCode="m/d;@">
                  <c:v>45664</c:v>
                </c:pt>
                <c:pt idx="577" c:formatCode="m/d;@">
                  <c:v>45664.0104166667</c:v>
                </c:pt>
                <c:pt idx="578" c:formatCode="m/d;@">
                  <c:v>45664.0208333333</c:v>
                </c:pt>
                <c:pt idx="579" c:formatCode="m/d;@">
                  <c:v>45664.03125</c:v>
                </c:pt>
                <c:pt idx="580" c:formatCode="m/d;@">
                  <c:v>45664.0416666667</c:v>
                </c:pt>
                <c:pt idx="581" c:formatCode="m/d;@">
                  <c:v>45664.0520833333</c:v>
                </c:pt>
                <c:pt idx="582" c:formatCode="m/d;@">
                  <c:v>45664.0625</c:v>
                </c:pt>
                <c:pt idx="583" c:formatCode="m/d;@">
                  <c:v>45664.0729166667</c:v>
                </c:pt>
                <c:pt idx="584" c:formatCode="m/d;@">
                  <c:v>45664.0833333333</c:v>
                </c:pt>
                <c:pt idx="585" c:formatCode="m/d;@">
                  <c:v>45664.09375</c:v>
                </c:pt>
                <c:pt idx="586" c:formatCode="m/d;@">
                  <c:v>45664.1041666667</c:v>
                </c:pt>
                <c:pt idx="587" c:formatCode="m/d;@">
                  <c:v>45664.1145833333</c:v>
                </c:pt>
                <c:pt idx="588" c:formatCode="m/d;@">
                  <c:v>45664.125</c:v>
                </c:pt>
                <c:pt idx="589" c:formatCode="m/d;@">
                  <c:v>45664.1354166667</c:v>
                </c:pt>
                <c:pt idx="590" c:formatCode="m/d;@">
                  <c:v>45664.1458333333</c:v>
                </c:pt>
                <c:pt idx="591" c:formatCode="m/d;@">
                  <c:v>45664.15625</c:v>
                </c:pt>
                <c:pt idx="592" c:formatCode="m/d;@">
                  <c:v>45664.1666666667</c:v>
                </c:pt>
                <c:pt idx="593" c:formatCode="m/d;@">
                  <c:v>45664.1770833333</c:v>
                </c:pt>
                <c:pt idx="594" c:formatCode="m/d;@">
                  <c:v>45664.1875</c:v>
                </c:pt>
                <c:pt idx="595" c:formatCode="m/d;@">
                  <c:v>45664.1979166667</c:v>
                </c:pt>
                <c:pt idx="596" c:formatCode="m/d;@">
                  <c:v>45664.2083333333</c:v>
                </c:pt>
                <c:pt idx="597" c:formatCode="m/d;@">
                  <c:v>45664.21875</c:v>
                </c:pt>
                <c:pt idx="598" c:formatCode="m/d;@">
                  <c:v>45664.2291666667</c:v>
                </c:pt>
                <c:pt idx="599" c:formatCode="m/d;@">
                  <c:v>45664.2395833333</c:v>
                </c:pt>
                <c:pt idx="600" c:formatCode="m/d;@">
                  <c:v>45664.25</c:v>
                </c:pt>
                <c:pt idx="601" c:formatCode="m/d;@">
                  <c:v>45664.2604166667</c:v>
                </c:pt>
                <c:pt idx="602" c:formatCode="m/d;@">
                  <c:v>45664.2708333333</c:v>
                </c:pt>
                <c:pt idx="603" c:formatCode="m/d;@">
                  <c:v>45664.28125</c:v>
                </c:pt>
                <c:pt idx="604" c:formatCode="m/d;@">
                  <c:v>45664.2916666667</c:v>
                </c:pt>
                <c:pt idx="605" c:formatCode="m/d;@">
                  <c:v>45664.3020833333</c:v>
                </c:pt>
                <c:pt idx="606" c:formatCode="m/d;@">
                  <c:v>45664.3125</c:v>
                </c:pt>
                <c:pt idx="607" c:formatCode="m/d;@">
                  <c:v>45664.3229166667</c:v>
                </c:pt>
                <c:pt idx="608" c:formatCode="m/d;@">
                  <c:v>45664.3333333333</c:v>
                </c:pt>
                <c:pt idx="609" c:formatCode="m/d;@">
                  <c:v>45664.34375</c:v>
                </c:pt>
                <c:pt idx="610" c:formatCode="m/d;@">
                  <c:v>45664.3541666667</c:v>
                </c:pt>
                <c:pt idx="611" c:formatCode="m/d;@">
                  <c:v>45664.3645833333</c:v>
                </c:pt>
                <c:pt idx="612" c:formatCode="m/d;@">
                  <c:v>45664.375</c:v>
                </c:pt>
                <c:pt idx="613" c:formatCode="m/d;@">
                  <c:v>45664.3854166667</c:v>
                </c:pt>
                <c:pt idx="614" c:formatCode="m/d;@">
                  <c:v>45664.3958333333</c:v>
                </c:pt>
                <c:pt idx="615" c:formatCode="m/d;@">
                  <c:v>45664.40625</c:v>
                </c:pt>
                <c:pt idx="616" c:formatCode="m/d;@">
                  <c:v>45664.4166666667</c:v>
                </c:pt>
                <c:pt idx="617" c:formatCode="m/d;@">
                  <c:v>45664.4270833333</c:v>
                </c:pt>
                <c:pt idx="618" c:formatCode="m/d;@">
                  <c:v>45664.4375</c:v>
                </c:pt>
                <c:pt idx="619" c:formatCode="m/d;@">
                  <c:v>45664.4479166667</c:v>
                </c:pt>
                <c:pt idx="620" c:formatCode="m/d;@">
                  <c:v>45664.4583333333</c:v>
                </c:pt>
                <c:pt idx="621" c:formatCode="m/d;@">
                  <c:v>45664.46875</c:v>
                </c:pt>
                <c:pt idx="622" c:formatCode="m/d;@">
                  <c:v>45664.4791666667</c:v>
                </c:pt>
                <c:pt idx="623" c:formatCode="m/d;@">
                  <c:v>45664.4895833333</c:v>
                </c:pt>
                <c:pt idx="624" c:formatCode="m/d;@">
                  <c:v>45664.5</c:v>
                </c:pt>
                <c:pt idx="625" c:formatCode="m/d;@">
                  <c:v>45664.5104166667</c:v>
                </c:pt>
                <c:pt idx="626" c:formatCode="m/d;@">
                  <c:v>45664.5208333333</c:v>
                </c:pt>
                <c:pt idx="627" c:formatCode="m/d;@">
                  <c:v>45664.53125</c:v>
                </c:pt>
                <c:pt idx="628" c:formatCode="m/d;@">
                  <c:v>45664.5416666667</c:v>
                </c:pt>
                <c:pt idx="629" c:formatCode="m/d;@">
                  <c:v>45664.5520833333</c:v>
                </c:pt>
                <c:pt idx="630" c:formatCode="m/d;@">
                  <c:v>45664.5625</c:v>
                </c:pt>
                <c:pt idx="631" c:formatCode="m/d;@">
                  <c:v>45664.5729166667</c:v>
                </c:pt>
                <c:pt idx="632" c:formatCode="m/d;@">
                  <c:v>45664.5833333333</c:v>
                </c:pt>
                <c:pt idx="633" c:formatCode="m/d;@">
                  <c:v>45664.59375</c:v>
                </c:pt>
                <c:pt idx="634" c:formatCode="m/d;@">
                  <c:v>45664.6041666667</c:v>
                </c:pt>
                <c:pt idx="635" c:formatCode="m/d;@">
                  <c:v>45664.6145833333</c:v>
                </c:pt>
                <c:pt idx="636" c:formatCode="m/d;@">
                  <c:v>45664.625</c:v>
                </c:pt>
                <c:pt idx="637" c:formatCode="m/d;@">
                  <c:v>45664.6354166667</c:v>
                </c:pt>
                <c:pt idx="638" c:formatCode="m/d;@">
                  <c:v>45664.6458333333</c:v>
                </c:pt>
                <c:pt idx="639" c:formatCode="m/d;@">
                  <c:v>45664.65625</c:v>
                </c:pt>
                <c:pt idx="640" c:formatCode="m/d;@">
                  <c:v>45664.6666666667</c:v>
                </c:pt>
                <c:pt idx="641" c:formatCode="m/d;@">
                  <c:v>45664.6770833333</c:v>
                </c:pt>
                <c:pt idx="642" c:formatCode="m/d;@">
                  <c:v>45664.6875</c:v>
                </c:pt>
                <c:pt idx="643" c:formatCode="m/d;@">
                  <c:v>45664.6979166667</c:v>
                </c:pt>
                <c:pt idx="644" c:formatCode="m/d;@">
                  <c:v>45664.7083333333</c:v>
                </c:pt>
                <c:pt idx="645" c:formatCode="m/d;@">
                  <c:v>45664.71875</c:v>
                </c:pt>
                <c:pt idx="646" c:formatCode="m/d;@">
                  <c:v>45664.7291666667</c:v>
                </c:pt>
                <c:pt idx="647" c:formatCode="m/d;@">
                  <c:v>45664.7395833333</c:v>
                </c:pt>
                <c:pt idx="648" c:formatCode="m/d;@">
                  <c:v>45664.75</c:v>
                </c:pt>
                <c:pt idx="649" c:formatCode="m/d;@">
                  <c:v>45664.7604166667</c:v>
                </c:pt>
                <c:pt idx="650" c:formatCode="m/d;@">
                  <c:v>45664.7708333333</c:v>
                </c:pt>
                <c:pt idx="651" c:formatCode="m/d;@">
                  <c:v>45664.78125</c:v>
                </c:pt>
                <c:pt idx="652" c:formatCode="m/d;@">
                  <c:v>45664.7916666667</c:v>
                </c:pt>
                <c:pt idx="653" c:formatCode="m/d;@">
                  <c:v>45664.8020833333</c:v>
                </c:pt>
                <c:pt idx="654" c:formatCode="m/d;@">
                  <c:v>45664.8125</c:v>
                </c:pt>
                <c:pt idx="655" c:formatCode="m/d;@">
                  <c:v>45664.8229166667</c:v>
                </c:pt>
                <c:pt idx="656" c:formatCode="m/d;@">
                  <c:v>45664.8333333333</c:v>
                </c:pt>
                <c:pt idx="657" c:formatCode="m/d;@">
                  <c:v>45664.84375</c:v>
                </c:pt>
                <c:pt idx="658" c:formatCode="m/d;@">
                  <c:v>45664.8541666667</c:v>
                </c:pt>
                <c:pt idx="659" c:formatCode="m/d;@">
                  <c:v>45664.8645833333</c:v>
                </c:pt>
                <c:pt idx="660" c:formatCode="m/d;@">
                  <c:v>45664.875</c:v>
                </c:pt>
                <c:pt idx="661" c:formatCode="m/d;@">
                  <c:v>45664.8854166667</c:v>
                </c:pt>
                <c:pt idx="662" c:formatCode="m/d;@">
                  <c:v>45664.8958333333</c:v>
                </c:pt>
                <c:pt idx="663" c:formatCode="m/d;@">
                  <c:v>45664.90625</c:v>
                </c:pt>
                <c:pt idx="664" c:formatCode="m/d;@">
                  <c:v>45664.9166666667</c:v>
                </c:pt>
                <c:pt idx="665" c:formatCode="m/d;@">
                  <c:v>45664.9270833333</c:v>
                </c:pt>
                <c:pt idx="666" c:formatCode="m/d;@">
                  <c:v>45664.9375</c:v>
                </c:pt>
                <c:pt idx="667" c:formatCode="m/d;@">
                  <c:v>45664.9479166667</c:v>
                </c:pt>
                <c:pt idx="668" c:formatCode="m/d;@">
                  <c:v>45664.9583333333</c:v>
                </c:pt>
                <c:pt idx="669" c:formatCode="m/d;@">
                  <c:v>45664.96875</c:v>
                </c:pt>
                <c:pt idx="670" c:formatCode="m/d;@">
                  <c:v>45664.9791666667</c:v>
                </c:pt>
                <c:pt idx="671" c:formatCode="m/d;@">
                  <c:v>45664.9895833333</c:v>
                </c:pt>
                <c:pt idx="672" c:formatCode="m/d;@">
                  <c:v>45665</c:v>
                </c:pt>
                <c:pt idx="673" c:formatCode="m/d;@">
                  <c:v>45665.0104166667</c:v>
                </c:pt>
                <c:pt idx="674" c:formatCode="m/d;@">
                  <c:v>45665.0208333333</c:v>
                </c:pt>
                <c:pt idx="675" c:formatCode="m/d;@">
                  <c:v>45665.03125</c:v>
                </c:pt>
                <c:pt idx="676" c:formatCode="m/d;@">
                  <c:v>45665.0416666667</c:v>
                </c:pt>
                <c:pt idx="677" c:formatCode="m/d;@">
                  <c:v>45665.0520833333</c:v>
                </c:pt>
                <c:pt idx="678" c:formatCode="m/d;@">
                  <c:v>45665.0625</c:v>
                </c:pt>
                <c:pt idx="679" c:formatCode="m/d;@">
                  <c:v>45665.0729166667</c:v>
                </c:pt>
                <c:pt idx="680" c:formatCode="m/d;@">
                  <c:v>45665.0833333333</c:v>
                </c:pt>
                <c:pt idx="681" c:formatCode="m/d;@">
                  <c:v>45665.09375</c:v>
                </c:pt>
                <c:pt idx="682" c:formatCode="m/d;@">
                  <c:v>45665.1041666667</c:v>
                </c:pt>
                <c:pt idx="683" c:formatCode="m/d;@">
                  <c:v>45665.1145833333</c:v>
                </c:pt>
                <c:pt idx="684" c:formatCode="m/d;@">
                  <c:v>45665.125</c:v>
                </c:pt>
                <c:pt idx="685" c:formatCode="m/d;@">
                  <c:v>45665.1354166667</c:v>
                </c:pt>
                <c:pt idx="686" c:formatCode="m/d;@">
                  <c:v>45665.1458333333</c:v>
                </c:pt>
                <c:pt idx="687" c:formatCode="m/d;@">
                  <c:v>45665.15625</c:v>
                </c:pt>
                <c:pt idx="688" c:formatCode="m/d;@">
                  <c:v>45665.1666666667</c:v>
                </c:pt>
                <c:pt idx="689" c:formatCode="m/d;@">
                  <c:v>45665.1770833333</c:v>
                </c:pt>
                <c:pt idx="690" c:formatCode="m/d;@">
                  <c:v>45665.1875</c:v>
                </c:pt>
                <c:pt idx="691" c:formatCode="m/d;@">
                  <c:v>45665.1979166667</c:v>
                </c:pt>
                <c:pt idx="692" c:formatCode="m/d;@">
                  <c:v>45665.2083333333</c:v>
                </c:pt>
                <c:pt idx="693" c:formatCode="m/d;@">
                  <c:v>45665.21875</c:v>
                </c:pt>
                <c:pt idx="694" c:formatCode="m/d;@">
                  <c:v>45665.2291666667</c:v>
                </c:pt>
                <c:pt idx="695" c:formatCode="m/d;@">
                  <c:v>45665.2395833333</c:v>
                </c:pt>
                <c:pt idx="696" c:formatCode="m/d;@">
                  <c:v>45665.25</c:v>
                </c:pt>
                <c:pt idx="697" c:formatCode="m/d;@">
                  <c:v>45665.2604166667</c:v>
                </c:pt>
                <c:pt idx="698" c:formatCode="m/d;@">
                  <c:v>45665.2708333333</c:v>
                </c:pt>
                <c:pt idx="699" c:formatCode="m/d;@">
                  <c:v>45665.28125</c:v>
                </c:pt>
                <c:pt idx="700" c:formatCode="m/d;@">
                  <c:v>45665.2916666667</c:v>
                </c:pt>
                <c:pt idx="701" c:formatCode="m/d;@">
                  <c:v>45665.3020833333</c:v>
                </c:pt>
                <c:pt idx="702" c:formatCode="m/d;@">
                  <c:v>45665.3125</c:v>
                </c:pt>
                <c:pt idx="703" c:formatCode="m/d;@">
                  <c:v>45665.3229166667</c:v>
                </c:pt>
                <c:pt idx="704" c:formatCode="m/d;@">
                  <c:v>45665.3333333333</c:v>
                </c:pt>
                <c:pt idx="705" c:formatCode="m/d;@">
                  <c:v>45665.34375</c:v>
                </c:pt>
                <c:pt idx="706" c:formatCode="m/d;@">
                  <c:v>45665.3541666667</c:v>
                </c:pt>
                <c:pt idx="707" c:formatCode="m/d;@">
                  <c:v>45665.3645833333</c:v>
                </c:pt>
                <c:pt idx="708" c:formatCode="m/d;@">
                  <c:v>45665.375</c:v>
                </c:pt>
                <c:pt idx="709" c:formatCode="m/d;@">
                  <c:v>45665.3854166667</c:v>
                </c:pt>
                <c:pt idx="710" c:formatCode="m/d;@">
                  <c:v>45665.3958333333</c:v>
                </c:pt>
                <c:pt idx="711" c:formatCode="m/d;@">
                  <c:v>45665.40625</c:v>
                </c:pt>
                <c:pt idx="712" c:formatCode="m/d;@">
                  <c:v>45665.4166666667</c:v>
                </c:pt>
                <c:pt idx="713" c:formatCode="m/d;@">
                  <c:v>45665.4270833333</c:v>
                </c:pt>
                <c:pt idx="714" c:formatCode="m/d;@">
                  <c:v>45665.4375</c:v>
                </c:pt>
                <c:pt idx="715" c:formatCode="m/d;@">
                  <c:v>45665.4479166667</c:v>
                </c:pt>
                <c:pt idx="716" c:formatCode="m/d;@">
                  <c:v>45665.4583333333</c:v>
                </c:pt>
                <c:pt idx="717" c:formatCode="m/d;@">
                  <c:v>45665.46875</c:v>
                </c:pt>
                <c:pt idx="718" c:formatCode="m/d;@">
                  <c:v>45665.4791666667</c:v>
                </c:pt>
                <c:pt idx="719" c:formatCode="m/d;@">
                  <c:v>45665.4895833333</c:v>
                </c:pt>
                <c:pt idx="720" c:formatCode="m/d;@">
                  <c:v>45665.5</c:v>
                </c:pt>
                <c:pt idx="721" c:formatCode="m/d;@">
                  <c:v>45665.5104166667</c:v>
                </c:pt>
                <c:pt idx="722" c:formatCode="m/d;@">
                  <c:v>45665.5208333333</c:v>
                </c:pt>
                <c:pt idx="723" c:formatCode="m/d;@">
                  <c:v>45665.53125</c:v>
                </c:pt>
                <c:pt idx="724" c:formatCode="m/d;@">
                  <c:v>45665.5416666667</c:v>
                </c:pt>
                <c:pt idx="725" c:formatCode="m/d;@">
                  <c:v>45665.5520833333</c:v>
                </c:pt>
                <c:pt idx="726" c:formatCode="m/d;@">
                  <c:v>45665.5625</c:v>
                </c:pt>
                <c:pt idx="727" c:formatCode="m/d;@">
                  <c:v>45665.5729166667</c:v>
                </c:pt>
                <c:pt idx="728" c:formatCode="m/d;@">
                  <c:v>45665.5833333333</c:v>
                </c:pt>
                <c:pt idx="729" c:formatCode="m/d;@">
                  <c:v>45665.59375</c:v>
                </c:pt>
                <c:pt idx="730" c:formatCode="m/d;@">
                  <c:v>45665.6041666667</c:v>
                </c:pt>
                <c:pt idx="731" c:formatCode="m/d;@">
                  <c:v>45665.6145833333</c:v>
                </c:pt>
                <c:pt idx="732" c:formatCode="m/d;@">
                  <c:v>45665.625</c:v>
                </c:pt>
                <c:pt idx="733" c:formatCode="m/d;@">
                  <c:v>45665.6354166667</c:v>
                </c:pt>
                <c:pt idx="734" c:formatCode="m/d;@">
                  <c:v>45665.6458333333</c:v>
                </c:pt>
                <c:pt idx="735" c:formatCode="m/d;@">
                  <c:v>45665.65625</c:v>
                </c:pt>
                <c:pt idx="736" c:formatCode="m/d;@">
                  <c:v>45665.6666666667</c:v>
                </c:pt>
                <c:pt idx="737" c:formatCode="m/d;@">
                  <c:v>45665.6770833333</c:v>
                </c:pt>
                <c:pt idx="738" c:formatCode="m/d;@">
                  <c:v>45665.6875</c:v>
                </c:pt>
                <c:pt idx="739" c:formatCode="m/d;@">
                  <c:v>45665.6979166667</c:v>
                </c:pt>
                <c:pt idx="740" c:formatCode="m/d;@">
                  <c:v>45665.7083333333</c:v>
                </c:pt>
                <c:pt idx="741" c:formatCode="m/d;@">
                  <c:v>45665.71875</c:v>
                </c:pt>
                <c:pt idx="742" c:formatCode="m/d;@">
                  <c:v>45665.7291666667</c:v>
                </c:pt>
                <c:pt idx="743" c:formatCode="m/d;@">
                  <c:v>45665.7395833333</c:v>
                </c:pt>
                <c:pt idx="744" c:formatCode="m/d;@">
                  <c:v>45665.75</c:v>
                </c:pt>
                <c:pt idx="745" c:formatCode="m/d;@">
                  <c:v>45665.7604166667</c:v>
                </c:pt>
                <c:pt idx="746" c:formatCode="m/d;@">
                  <c:v>45665.7708333333</c:v>
                </c:pt>
                <c:pt idx="747" c:formatCode="m/d;@">
                  <c:v>45665.78125</c:v>
                </c:pt>
                <c:pt idx="748" c:formatCode="m/d;@">
                  <c:v>45665.7916666667</c:v>
                </c:pt>
                <c:pt idx="749" c:formatCode="m/d;@">
                  <c:v>45665.8020833333</c:v>
                </c:pt>
                <c:pt idx="750" c:formatCode="m/d;@">
                  <c:v>45665.8125</c:v>
                </c:pt>
                <c:pt idx="751" c:formatCode="m/d;@">
                  <c:v>45665.8229166667</c:v>
                </c:pt>
                <c:pt idx="752" c:formatCode="m/d;@">
                  <c:v>45665.8333333333</c:v>
                </c:pt>
                <c:pt idx="753" c:formatCode="m/d;@">
                  <c:v>45665.84375</c:v>
                </c:pt>
                <c:pt idx="754" c:formatCode="m/d;@">
                  <c:v>45665.8541666667</c:v>
                </c:pt>
                <c:pt idx="755" c:formatCode="m/d;@">
                  <c:v>45665.8645833333</c:v>
                </c:pt>
                <c:pt idx="756" c:formatCode="m/d;@">
                  <c:v>45665.875</c:v>
                </c:pt>
                <c:pt idx="757" c:formatCode="m/d;@">
                  <c:v>45665.8854166667</c:v>
                </c:pt>
                <c:pt idx="758" c:formatCode="m/d;@">
                  <c:v>45665.8958333333</c:v>
                </c:pt>
                <c:pt idx="759" c:formatCode="m/d;@">
                  <c:v>45665.90625</c:v>
                </c:pt>
                <c:pt idx="760" c:formatCode="m/d;@">
                  <c:v>45665.9166666667</c:v>
                </c:pt>
                <c:pt idx="761" c:formatCode="m/d;@">
                  <c:v>45665.9270833333</c:v>
                </c:pt>
                <c:pt idx="762" c:formatCode="m/d;@">
                  <c:v>45665.9375</c:v>
                </c:pt>
                <c:pt idx="763" c:formatCode="m/d;@">
                  <c:v>45665.9479166667</c:v>
                </c:pt>
                <c:pt idx="764" c:formatCode="m/d;@">
                  <c:v>45665.9583333333</c:v>
                </c:pt>
                <c:pt idx="765" c:formatCode="m/d;@">
                  <c:v>45665.96875</c:v>
                </c:pt>
                <c:pt idx="766" c:formatCode="m/d;@">
                  <c:v>45665.9791666667</c:v>
                </c:pt>
                <c:pt idx="767" c:formatCode="m/d;@">
                  <c:v>45665.9895833333</c:v>
                </c:pt>
                <c:pt idx="768" c:formatCode="m/d;@">
                  <c:v>45666</c:v>
                </c:pt>
                <c:pt idx="769" c:formatCode="m/d;@">
                  <c:v>45666.0104166667</c:v>
                </c:pt>
                <c:pt idx="770" c:formatCode="m/d;@">
                  <c:v>45666.0208333333</c:v>
                </c:pt>
                <c:pt idx="771" c:formatCode="m/d;@">
                  <c:v>45666.03125</c:v>
                </c:pt>
                <c:pt idx="772" c:formatCode="m/d;@">
                  <c:v>45666.0416666667</c:v>
                </c:pt>
                <c:pt idx="773" c:formatCode="m/d;@">
                  <c:v>45666.0520833333</c:v>
                </c:pt>
                <c:pt idx="774" c:formatCode="m/d;@">
                  <c:v>45666.0625</c:v>
                </c:pt>
                <c:pt idx="775" c:formatCode="m/d;@">
                  <c:v>45666.0729166667</c:v>
                </c:pt>
                <c:pt idx="776" c:formatCode="m/d;@">
                  <c:v>45666.0833333333</c:v>
                </c:pt>
                <c:pt idx="777" c:formatCode="m/d;@">
                  <c:v>45666.09375</c:v>
                </c:pt>
                <c:pt idx="778" c:formatCode="m/d;@">
                  <c:v>45666.1041666667</c:v>
                </c:pt>
                <c:pt idx="779" c:formatCode="m/d;@">
                  <c:v>45666.1145833333</c:v>
                </c:pt>
                <c:pt idx="780" c:formatCode="m/d;@">
                  <c:v>45666.125</c:v>
                </c:pt>
                <c:pt idx="781" c:formatCode="m/d;@">
                  <c:v>45666.1354166667</c:v>
                </c:pt>
                <c:pt idx="782" c:formatCode="m/d;@">
                  <c:v>45666.1458333333</c:v>
                </c:pt>
                <c:pt idx="783" c:formatCode="m/d;@">
                  <c:v>45666.15625</c:v>
                </c:pt>
                <c:pt idx="784" c:formatCode="m/d;@">
                  <c:v>45666.1666666667</c:v>
                </c:pt>
                <c:pt idx="785" c:formatCode="m/d;@">
                  <c:v>45666.1770833333</c:v>
                </c:pt>
                <c:pt idx="786" c:formatCode="m/d;@">
                  <c:v>45666.1875</c:v>
                </c:pt>
                <c:pt idx="787" c:formatCode="m/d;@">
                  <c:v>45666.1979166667</c:v>
                </c:pt>
                <c:pt idx="788" c:formatCode="m/d;@">
                  <c:v>45666.2083333333</c:v>
                </c:pt>
                <c:pt idx="789" c:formatCode="m/d;@">
                  <c:v>45666.21875</c:v>
                </c:pt>
                <c:pt idx="790" c:formatCode="m/d;@">
                  <c:v>45666.2291666667</c:v>
                </c:pt>
                <c:pt idx="791" c:formatCode="m/d;@">
                  <c:v>45666.2395833333</c:v>
                </c:pt>
                <c:pt idx="792" c:formatCode="m/d;@">
                  <c:v>45666.25</c:v>
                </c:pt>
                <c:pt idx="793" c:formatCode="m/d;@">
                  <c:v>45666.2604166667</c:v>
                </c:pt>
                <c:pt idx="794" c:formatCode="m/d;@">
                  <c:v>45666.2708333333</c:v>
                </c:pt>
                <c:pt idx="795" c:formatCode="m/d;@">
                  <c:v>45666.28125</c:v>
                </c:pt>
                <c:pt idx="796" c:formatCode="m/d;@">
                  <c:v>45666.2916666667</c:v>
                </c:pt>
                <c:pt idx="797" c:formatCode="m/d;@">
                  <c:v>45666.3020833333</c:v>
                </c:pt>
                <c:pt idx="798" c:formatCode="m/d;@">
                  <c:v>45666.3125</c:v>
                </c:pt>
                <c:pt idx="799" c:formatCode="m/d;@">
                  <c:v>45666.3229166667</c:v>
                </c:pt>
                <c:pt idx="800" c:formatCode="m/d;@">
                  <c:v>45666.3333333333</c:v>
                </c:pt>
                <c:pt idx="801" c:formatCode="m/d;@">
                  <c:v>45666.34375</c:v>
                </c:pt>
                <c:pt idx="802" c:formatCode="m/d;@">
                  <c:v>45666.3541666667</c:v>
                </c:pt>
                <c:pt idx="803" c:formatCode="m/d;@">
                  <c:v>45666.3645833333</c:v>
                </c:pt>
                <c:pt idx="804" c:formatCode="m/d;@">
                  <c:v>45666.375</c:v>
                </c:pt>
                <c:pt idx="805" c:formatCode="m/d;@">
                  <c:v>45666.3854166667</c:v>
                </c:pt>
                <c:pt idx="806" c:formatCode="m/d;@">
                  <c:v>45666.3958333333</c:v>
                </c:pt>
                <c:pt idx="807" c:formatCode="m/d;@">
                  <c:v>45666.40625</c:v>
                </c:pt>
                <c:pt idx="808" c:formatCode="m/d;@">
                  <c:v>45666.4166666667</c:v>
                </c:pt>
                <c:pt idx="809" c:formatCode="m/d;@">
                  <c:v>45666.4270833333</c:v>
                </c:pt>
                <c:pt idx="810" c:formatCode="m/d;@">
                  <c:v>45666.4375</c:v>
                </c:pt>
                <c:pt idx="811" c:formatCode="m/d;@">
                  <c:v>45666.4479166667</c:v>
                </c:pt>
                <c:pt idx="812" c:formatCode="m/d;@">
                  <c:v>45666.4583333333</c:v>
                </c:pt>
                <c:pt idx="813" c:formatCode="m/d;@">
                  <c:v>45666.46875</c:v>
                </c:pt>
                <c:pt idx="814" c:formatCode="m/d;@">
                  <c:v>45666.4791666667</c:v>
                </c:pt>
                <c:pt idx="815" c:formatCode="m/d;@">
                  <c:v>45666.4895833333</c:v>
                </c:pt>
                <c:pt idx="816" c:formatCode="m/d;@">
                  <c:v>45666.5</c:v>
                </c:pt>
                <c:pt idx="817" c:formatCode="m/d;@">
                  <c:v>45666.5104166667</c:v>
                </c:pt>
                <c:pt idx="818" c:formatCode="m/d;@">
                  <c:v>45666.5208333333</c:v>
                </c:pt>
                <c:pt idx="819" c:formatCode="m/d;@">
                  <c:v>45666.53125</c:v>
                </c:pt>
                <c:pt idx="820" c:formatCode="m/d;@">
                  <c:v>45666.5416666667</c:v>
                </c:pt>
                <c:pt idx="821" c:formatCode="m/d;@">
                  <c:v>45666.5520833333</c:v>
                </c:pt>
                <c:pt idx="822" c:formatCode="m/d;@">
                  <c:v>45666.5625</c:v>
                </c:pt>
                <c:pt idx="823" c:formatCode="m/d;@">
                  <c:v>45666.5729166667</c:v>
                </c:pt>
                <c:pt idx="824" c:formatCode="m/d;@">
                  <c:v>45666.5833333333</c:v>
                </c:pt>
                <c:pt idx="825" c:formatCode="m/d;@">
                  <c:v>45666.59375</c:v>
                </c:pt>
                <c:pt idx="826" c:formatCode="m/d;@">
                  <c:v>45666.6041666667</c:v>
                </c:pt>
                <c:pt idx="827" c:formatCode="m/d;@">
                  <c:v>45666.6145833333</c:v>
                </c:pt>
                <c:pt idx="828" c:formatCode="m/d;@">
                  <c:v>45666.625</c:v>
                </c:pt>
                <c:pt idx="829" c:formatCode="m/d;@">
                  <c:v>45666.6354166667</c:v>
                </c:pt>
                <c:pt idx="830" c:formatCode="m/d;@">
                  <c:v>45666.6458333333</c:v>
                </c:pt>
                <c:pt idx="831" c:formatCode="m/d;@">
                  <c:v>45666.65625</c:v>
                </c:pt>
                <c:pt idx="832" c:formatCode="m/d;@">
                  <c:v>45666.6666666667</c:v>
                </c:pt>
                <c:pt idx="833" c:formatCode="m/d;@">
                  <c:v>45666.6770833333</c:v>
                </c:pt>
                <c:pt idx="834" c:formatCode="m/d;@">
                  <c:v>45666.6875</c:v>
                </c:pt>
                <c:pt idx="835" c:formatCode="m/d;@">
                  <c:v>45666.6979166667</c:v>
                </c:pt>
                <c:pt idx="836" c:formatCode="m/d;@">
                  <c:v>45666.7083333333</c:v>
                </c:pt>
                <c:pt idx="837" c:formatCode="m/d;@">
                  <c:v>45666.71875</c:v>
                </c:pt>
                <c:pt idx="838" c:formatCode="m/d;@">
                  <c:v>45666.7291666667</c:v>
                </c:pt>
                <c:pt idx="839" c:formatCode="m/d;@">
                  <c:v>45666.7395833333</c:v>
                </c:pt>
                <c:pt idx="840" c:formatCode="m/d;@">
                  <c:v>45666.75</c:v>
                </c:pt>
                <c:pt idx="841" c:formatCode="m/d;@">
                  <c:v>45666.7604166667</c:v>
                </c:pt>
                <c:pt idx="842" c:formatCode="m/d;@">
                  <c:v>45666.7708333333</c:v>
                </c:pt>
                <c:pt idx="843" c:formatCode="m/d;@">
                  <c:v>45666.78125</c:v>
                </c:pt>
                <c:pt idx="844" c:formatCode="m/d;@">
                  <c:v>45666.7916666667</c:v>
                </c:pt>
                <c:pt idx="845" c:formatCode="m/d;@">
                  <c:v>45666.8020833333</c:v>
                </c:pt>
                <c:pt idx="846" c:formatCode="m/d;@">
                  <c:v>45666.8125</c:v>
                </c:pt>
                <c:pt idx="847" c:formatCode="m/d;@">
                  <c:v>45666.8229166667</c:v>
                </c:pt>
                <c:pt idx="848" c:formatCode="m/d;@">
                  <c:v>45666.8333333333</c:v>
                </c:pt>
                <c:pt idx="849" c:formatCode="m/d;@">
                  <c:v>45666.84375</c:v>
                </c:pt>
                <c:pt idx="850" c:formatCode="m/d;@">
                  <c:v>45666.8541666667</c:v>
                </c:pt>
                <c:pt idx="851" c:formatCode="m/d;@">
                  <c:v>45666.8645833333</c:v>
                </c:pt>
                <c:pt idx="852" c:formatCode="m/d;@">
                  <c:v>45666.875</c:v>
                </c:pt>
                <c:pt idx="853" c:formatCode="m/d;@">
                  <c:v>45666.8854166667</c:v>
                </c:pt>
                <c:pt idx="854" c:formatCode="m/d;@">
                  <c:v>45666.8958333333</c:v>
                </c:pt>
                <c:pt idx="855" c:formatCode="m/d;@">
                  <c:v>45666.90625</c:v>
                </c:pt>
                <c:pt idx="856" c:formatCode="m/d;@">
                  <c:v>45666.9166666667</c:v>
                </c:pt>
                <c:pt idx="857" c:formatCode="m/d;@">
                  <c:v>45666.9270833333</c:v>
                </c:pt>
                <c:pt idx="858" c:formatCode="m/d;@">
                  <c:v>45666.9375</c:v>
                </c:pt>
                <c:pt idx="859" c:formatCode="m/d;@">
                  <c:v>45666.9479166667</c:v>
                </c:pt>
                <c:pt idx="860" c:formatCode="m/d;@">
                  <c:v>45666.9583333333</c:v>
                </c:pt>
                <c:pt idx="861" c:formatCode="m/d;@">
                  <c:v>45666.96875</c:v>
                </c:pt>
                <c:pt idx="862" c:formatCode="m/d;@">
                  <c:v>45666.9791666667</c:v>
                </c:pt>
                <c:pt idx="863" c:formatCode="m/d;@">
                  <c:v>45666.9895833333</c:v>
                </c:pt>
                <c:pt idx="864" c:formatCode="m/d;@">
                  <c:v>45667</c:v>
                </c:pt>
                <c:pt idx="865" c:formatCode="m/d;@">
                  <c:v>45667.0104166667</c:v>
                </c:pt>
                <c:pt idx="866" c:formatCode="m/d;@">
                  <c:v>45667.0208333333</c:v>
                </c:pt>
                <c:pt idx="867" c:formatCode="m/d;@">
                  <c:v>45667.03125</c:v>
                </c:pt>
                <c:pt idx="868" c:formatCode="m/d;@">
                  <c:v>45667.0416666667</c:v>
                </c:pt>
                <c:pt idx="869" c:formatCode="m/d;@">
                  <c:v>45667.0520833333</c:v>
                </c:pt>
                <c:pt idx="870" c:formatCode="m/d;@">
                  <c:v>45667.0625</c:v>
                </c:pt>
                <c:pt idx="871" c:formatCode="m/d;@">
                  <c:v>45667.0729166667</c:v>
                </c:pt>
                <c:pt idx="872" c:formatCode="m/d;@">
                  <c:v>45667.0833333333</c:v>
                </c:pt>
                <c:pt idx="873" c:formatCode="m/d;@">
                  <c:v>45667.09375</c:v>
                </c:pt>
                <c:pt idx="874" c:formatCode="m/d;@">
                  <c:v>45667.1041666667</c:v>
                </c:pt>
                <c:pt idx="875" c:formatCode="m/d;@">
                  <c:v>45667.1145833333</c:v>
                </c:pt>
                <c:pt idx="876" c:formatCode="m/d;@">
                  <c:v>45667.125</c:v>
                </c:pt>
                <c:pt idx="877" c:formatCode="m/d;@">
                  <c:v>45667.1354166667</c:v>
                </c:pt>
                <c:pt idx="878" c:formatCode="m/d;@">
                  <c:v>45667.1458333333</c:v>
                </c:pt>
                <c:pt idx="879" c:formatCode="m/d;@">
                  <c:v>45667.15625</c:v>
                </c:pt>
                <c:pt idx="880" c:formatCode="m/d;@">
                  <c:v>45667.1666666667</c:v>
                </c:pt>
                <c:pt idx="881" c:formatCode="m/d;@">
                  <c:v>45667.1770833333</c:v>
                </c:pt>
                <c:pt idx="882" c:formatCode="m/d;@">
                  <c:v>45667.1875</c:v>
                </c:pt>
                <c:pt idx="883" c:formatCode="m/d;@">
                  <c:v>45667.1979166667</c:v>
                </c:pt>
                <c:pt idx="884" c:formatCode="m/d;@">
                  <c:v>45667.2083333333</c:v>
                </c:pt>
                <c:pt idx="885" c:formatCode="m/d;@">
                  <c:v>45667.21875</c:v>
                </c:pt>
                <c:pt idx="886" c:formatCode="m/d;@">
                  <c:v>45667.2291666667</c:v>
                </c:pt>
                <c:pt idx="887" c:formatCode="m/d;@">
                  <c:v>45667.2395833333</c:v>
                </c:pt>
                <c:pt idx="888" c:formatCode="m/d;@">
                  <c:v>45667.25</c:v>
                </c:pt>
                <c:pt idx="889" c:formatCode="m/d;@">
                  <c:v>45667.2604166667</c:v>
                </c:pt>
                <c:pt idx="890" c:formatCode="m/d;@">
                  <c:v>45667.2708333333</c:v>
                </c:pt>
                <c:pt idx="891" c:formatCode="m/d;@">
                  <c:v>45667.28125</c:v>
                </c:pt>
                <c:pt idx="892" c:formatCode="m/d;@">
                  <c:v>45667.2916666667</c:v>
                </c:pt>
                <c:pt idx="893" c:formatCode="m/d;@">
                  <c:v>45667.3020833333</c:v>
                </c:pt>
                <c:pt idx="894" c:formatCode="m/d;@">
                  <c:v>45667.3125</c:v>
                </c:pt>
                <c:pt idx="895" c:formatCode="m/d;@">
                  <c:v>45667.3229166667</c:v>
                </c:pt>
                <c:pt idx="896" c:formatCode="m/d;@">
                  <c:v>45667.3333333333</c:v>
                </c:pt>
                <c:pt idx="897" c:formatCode="m/d;@">
                  <c:v>45667.34375</c:v>
                </c:pt>
                <c:pt idx="898" c:formatCode="m/d;@">
                  <c:v>45667.3541666667</c:v>
                </c:pt>
                <c:pt idx="899" c:formatCode="m/d;@">
                  <c:v>45667.3645833333</c:v>
                </c:pt>
                <c:pt idx="900" c:formatCode="m/d;@">
                  <c:v>45667.375</c:v>
                </c:pt>
                <c:pt idx="901" c:formatCode="m/d;@">
                  <c:v>45667.3854166667</c:v>
                </c:pt>
                <c:pt idx="902" c:formatCode="m/d;@">
                  <c:v>45667.3958333333</c:v>
                </c:pt>
                <c:pt idx="903" c:formatCode="m/d;@">
                  <c:v>45667.40625</c:v>
                </c:pt>
                <c:pt idx="904" c:formatCode="m/d;@">
                  <c:v>45667.4166666667</c:v>
                </c:pt>
                <c:pt idx="905" c:formatCode="m/d;@">
                  <c:v>45667.4270833333</c:v>
                </c:pt>
                <c:pt idx="906" c:formatCode="m/d;@">
                  <c:v>45667.4375</c:v>
                </c:pt>
                <c:pt idx="907" c:formatCode="m/d;@">
                  <c:v>45667.4479166667</c:v>
                </c:pt>
                <c:pt idx="908" c:formatCode="m/d;@">
                  <c:v>45667.4583333333</c:v>
                </c:pt>
                <c:pt idx="909" c:formatCode="m/d;@">
                  <c:v>45667.46875</c:v>
                </c:pt>
                <c:pt idx="910" c:formatCode="m/d;@">
                  <c:v>45667.4791666667</c:v>
                </c:pt>
                <c:pt idx="911" c:formatCode="m/d;@">
                  <c:v>45667.4895833333</c:v>
                </c:pt>
                <c:pt idx="912" c:formatCode="m/d;@">
                  <c:v>45667.5</c:v>
                </c:pt>
                <c:pt idx="913" c:formatCode="m/d;@">
                  <c:v>45667.5104166667</c:v>
                </c:pt>
                <c:pt idx="914" c:formatCode="m/d;@">
                  <c:v>45667.5208333333</c:v>
                </c:pt>
                <c:pt idx="915" c:formatCode="m/d;@">
                  <c:v>45667.53125</c:v>
                </c:pt>
                <c:pt idx="916" c:formatCode="m/d;@">
                  <c:v>45667.5416666667</c:v>
                </c:pt>
                <c:pt idx="917" c:formatCode="m/d;@">
                  <c:v>45667.5520833333</c:v>
                </c:pt>
                <c:pt idx="918" c:formatCode="m/d;@">
                  <c:v>45667.5625</c:v>
                </c:pt>
                <c:pt idx="919" c:formatCode="m/d;@">
                  <c:v>45667.5729166667</c:v>
                </c:pt>
                <c:pt idx="920" c:formatCode="m/d;@">
                  <c:v>45667.5833333333</c:v>
                </c:pt>
                <c:pt idx="921" c:formatCode="m/d;@">
                  <c:v>45667.59375</c:v>
                </c:pt>
                <c:pt idx="922" c:formatCode="m/d;@">
                  <c:v>45667.6041666667</c:v>
                </c:pt>
                <c:pt idx="923" c:formatCode="m/d;@">
                  <c:v>45667.6145833333</c:v>
                </c:pt>
                <c:pt idx="924" c:formatCode="m/d;@">
                  <c:v>45667.625</c:v>
                </c:pt>
                <c:pt idx="925" c:formatCode="m/d;@">
                  <c:v>45667.6354166667</c:v>
                </c:pt>
                <c:pt idx="926" c:formatCode="m/d;@">
                  <c:v>45667.6458333333</c:v>
                </c:pt>
                <c:pt idx="927" c:formatCode="m/d;@">
                  <c:v>45667.65625</c:v>
                </c:pt>
                <c:pt idx="928" c:formatCode="m/d;@">
                  <c:v>45667.6666666667</c:v>
                </c:pt>
                <c:pt idx="929" c:formatCode="m/d;@">
                  <c:v>45667.6770833333</c:v>
                </c:pt>
                <c:pt idx="930" c:formatCode="m/d;@">
                  <c:v>45667.6875</c:v>
                </c:pt>
                <c:pt idx="931" c:formatCode="m/d;@">
                  <c:v>45667.6979166667</c:v>
                </c:pt>
                <c:pt idx="932" c:formatCode="m/d;@">
                  <c:v>45667.7083333333</c:v>
                </c:pt>
                <c:pt idx="933" c:formatCode="m/d;@">
                  <c:v>45667.71875</c:v>
                </c:pt>
                <c:pt idx="934" c:formatCode="m/d;@">
                  <c:v>45667.7291666667</c:v>
                </c:pt>
                <c:pt idx="935" c:formatCode="m/d;@">
                  <c:v>45667.7395833333</c:v>
                </c:pt>
                <c:pt idx="936" c:formatCode="m/d;@">
                  <c:v>45667.75</c:v>
                </c:pt>
                <c:pt idx="937" c:formatCode="m/d;@">
                  <c:v>45667.7604166667</c:v>
                </c:pt>
                <c:pt idx="938" c:formatCode="m/d;@">
                  <c:v>45667.7708333333</c:v>
                </c:pt>
                <c:pt idx="939" c:formatCode="m/d;@">
                  <c:v>45667.78125</c:v>
                </c:pt>
                <c:pt idx="940" c:formatCode="m/d;@">
                  <c:v>45667.7916666667</c:v>
                </c:pt>
                <c:pt idx="941" c:formatCode="m/d;@">
                  <c:v>45667.8020833333</c:v>
                </c:pt>
                <c:pt idx="942" c:formatCode="m/d;@">
                  <c:v>45667.8125</c:v>
                </c:pt>
                <c:pt idx="943" c:formatCode="m/d;@">
                  <c:v>45667.8229166667</c:v>
                </c:pt>
                <c:pt idx="944" c:formatCode="m/d;@">
                  <c:v>45667.8333333333</c:v>
                </c:pt>
                <c:pt idx="945" c:formatCode="m/d;@">
                  <c:v>45667.84375</c:v>
                </c:pt>
                <c:pt idx="946" c:formatCode="m/d;@">
                  <c:v>45667.8541666667</c:v>
                </c:pt>
                <c:pt idx="947" c:formatCode="m/d;@">
                  <c:v>45667.8645833333</c:v>
                </c:pt>
                <c:pt idx="948" c:formatCode="m/d;@">
                  <c:v>45667.875</c:v>
                </c:pt>
                <c:pt idx="949" c:formatCode="m/d;@">
                  <c:v>45667.8854166667</c:v>
                </c:pt>
                <c:pt idx="950" c:formatCode="m/d;@">
                  <c:v>45667.8958333333</c:v>
                </c:pt>
                <c:pt idx="951" c:formatCode="m/d;@">
                  <c:v>45667.90625</c:v>
                </c:pt>
                <c:pt idx="952" c:formatCode="m/d;@">
                  <c:v>45667.9166666667</c:v>
                </c:pt>
                <c:pt idx="953" c:formatCode="m/d;@">
                  <c:v>45667.9270833333</c:v>
                </c:pt>
                <c:pt idx="954" c:formatCode="m/d;@">
                  <c:v>45667.9375</c:v>
                </c:pt>
                <c:pt idx="955" c:formatCode="m/d;@">
                  <c:v>45667.9479166667</c:v>
                </c:pt>
                <c:pt idx="956" c:formatCode="m/d;@">
                  <c:v>45667.9583333333</c:v>
                </c:pt>
                <c:pt idx="957" c:formatCode="m/d;@">
                  <c:v>45667.96875</c:v>
                </c:pt>
                <c:pt idx="958" c:formatCode="m/d;@">
                  <c:v>45667.9791666667</c:v>
                </c:pt>
                <c:pt idx="959" c:formatCode="m/d;@">
                  <c:v>45667.9895833333</c:v>
                </c:pt>
                <c:pt idx="960" c:formatCode="m/d;@">
                  <c:v>45668</c:v>
                </c:pt>
                <c:pt idx="961" c:formatCode="m/d;@">
                  <c:v>45668.0104166667</c:v>
                </c:pt>
                <c:pt idx="962" c:formatCode="m/d;@">
                  <c:v>45668.0208333333</c:v>
                </c:pt>
                <c:pt idx="963" c:formatCode="m/d;@">
                  <c:v>45668.03125</c:v>
                </c:pt>
                <c:pt idx="964" c:formatCode="m/d;@">
                  <c:v>45668.0416666667</c:v>
                </c:pt>
                <c:pt idx="965" c:formatCode="m/d;@">
                  <c:v>45668.0520833333</c:v>
                </c:pt>
                <c:pt idx="966" c:formatCode="m/d;@">
                  <c:v>45668.0625</c:v>
                </c:pt>
                <c:pt idx="967" c:formatCode="m/d;@">
                  <c:v>45668.0729166667</c:v>
                </c:pt>
                <c:pt idx="968" c:formatCode="m/d;@">
                  <c:v>45668.0833333333</c:v>
                </c:pt>
                <c:pt idx="969" c:formatCode="m/d;@">
                  <c:v>45668.09375</c:v>
                </c:pt>
                <c:pt idx="970" c:formatCode="m/d;@">
                  <c:v>45668.1041666667</c:v>
                </c:pt>
                <c:pt idx="971" c:formatCode="m/d;@">
                  <c:v>45668.1145833333</c:v>
                </c:pt>
                <c:pt idx="972" c:formatCode="m/d;@">
                  <c:v>45668.125</c:v>
                </c:pt>
                <c:pt idx="973" c:formatCode="m/d;@">
                  <c:v>45668.1354166667</c:v>
                </c:pt>
                <c:pt idx="974" c:formatCode="m/d;@">
                  <c:v>45668.1458333333</c:v>
                </c:pt>
                <c:pt idx="975" c:formatCode="m/d;@">
                  <c:v>45668.15625</c:v>
                </c:pt>
                <c:pt idx="976" c:formatCode="m/d;@">
                  <c:v>45668.1666666667</c:v>
                </c:pt>
                <c:pt idx="977" c:formatCode="m/d;@">
                  <c:v>45668.1770833333</c:v>
                </c:pt>
                <c:pt idx="978" c:formatCode="m/d;@">
                  <c:v>45668.1875</c:v>
                </c:pt>
                <c:pt idx="979" c:formatCode="m/d;@">
                  <c:v>45668.1979166667</c:v>
                </c:pt>
                <c:pt idx="980" c:formatCode="m/d;@">
                  <c:v>45668.2083333333</c:v>
                </c:pt>
                <c:pt idx="981" c:formatCode="m/d;@">
                  <c:v>45668.21875</c:v>
                </c:pt>
                <c:pt idx="982" c:formatCode="m/d;@">
                  <c:v>45668.2291666667</c:v>
                </c:pt>
                <c:pt idx="983" c:formatCode="m/d;@">
                  <c:v>45668.2395833333</c:v>
                </c:pt>
                <c:pt idx="984" c:formatCode="m/d;@">
                  <c:v>45668.25</c:v>
                </c:pt>
                <c:pt idx="985" c:formatCode="m/d;@">
                  <c:v>45668.2604166667</c:v>
                </c:pt>
                <c:pt idx="986" c:formatCode="m/d;@">
                  <c:v>45668.2708333333</c:v>
                </c:pt>
                <c:pt idx="987" c:formatCode="m/d;@">
                  <c:v>45668.28125</c:v>
                </c:pt>
                <c:pt idx="988" c:formatCode="m/d;@">
                  <c:v>45668.2916666667</c:v>
                </c:pt>
                <c:pt idx="989" c:formatCode="m/d;@">
                  <c:v>45668.3020833333</c:v>
                </c:pt>
                <c:pt idx="990" c:formatCode="m/d;@">
                  <c:v>45668.3125</c:v>
                </c:pt>
                <c:pt idx="991" c:formatCode="m/d;@">
                  <c:v>45668.3229166667</c:v>
                </c:pt>
                <c:pt idx="992" c:formatCode="m/d;@">
                  <c:v>45668.3333333333</c:v>
                </c:pt>
                <c:pt idx="993" c:formatCode="m/d;@">
                  <c:v>45668.34375</c:v>
                </c:pt>
                <c:pt idx="994" c:formatCode="m/d;@">
                  <c:v>45668.3541666667</c:v>
                </c:pt>
                <c:pt idx="995" c:formatCode="m/d;@">
                  <c:v>45668.3645833333</c:v>
                </c:pt>
                <c:pt idx="996" c:formatCode="m/d;@">
                  <c:v>45668.375</c:v>
                </c:pt>
                <c:pt idx="997" c:formatCode="m/d;@">
                  <c:v>45668.3854166667</c:v>
                </c:pt>
                <c:pt idx="998" c:formatCode="m/d;@">
                  <c:v>45668.3958333333</c:v>
                </c:pt>
                <c:pt idx="999" c:formatCode="m/d;@">
                  <c:v>45668.40625</c:v>
                </c:pt>
                <c:pt idx="1000" c:formatCode="m/d;@">
                  <c:v>45668.4166666667</c:v>
                </c:pt>
                <c:pt idx="1001" c:formatCode="m/d;@">
                  <c:v>45668.4270833333</c:v>
                </c:pt>
                <c:pt idx="1002" c:formatCode="m/d;@">
                  <c:v>45668.4375</c:v>
                </c:pt>
                <c:pt idx="1003" c:formatCode="m/d;@">
                  <c:v>45668.4479166667</c:v>
                </c:pt>
                <c:pt idx="1004" c:formatCode="m/d;@">
                  <c:v>45668.4583333333</c:v>
                </c:pt>
                <c:pt idx="1005" c:formatCode="m/d;@">
                  <c:v>45668.46875</c:v>
                </c:pt>
                <c:pt idx="1006" c:formatCode="m/d;@">
                  <c:v>45668.4791666667</c:v>
                </c:pt>
                <c:pt idx="1007" c:formatCode="m/d;@">
                  <c:v>45668.4895833333</c:v>
                </c:pt>
                <c:pt idx="1008" c:formatCode="m/d;@">
                  <c:v>45668.5</c:v>
                </c:pt>
                <c:pt idx="1009" c:formatCode="m/d;@">
                  <c:v>45668.5104166667</c:v>
                </c:pt>
                <c:pt idx="1010" c:formatCode="m/d;@">
                  <c:v>45668.5208333333</c:v>
                </c:pt>
                <c:pt idx="1011" c:formatCode="m/d;@">
                  <c:v>45668.53125</c:v>
                </c:pt>
                <c:pt idx="1012" c:formatCode="m/d;@">
                  <c:v>45668.5416666667</c:v>
                </c:pt>
                <c:pt idx="1013" c:formatCode="m/d;@">
                  <c:v>45668.5520833333</c:v>
                </c:pt>
                <c:pt idx="1014" c:formatCode="m/d;@">
                  <c:v>45668.5625</c:v>
                </c:pt>
                <c:pt idx="1015" c:formatCode="m/d;@">
                  <c:v>45668.5729166667</c:v>
                </c:pt>
                <c:pt idx="1016" c:formatCode="m/d;@">
                  <c:v>45668.5833333333</c:v>
                </c:pt>
                <c:pt idx="1017" c:formatCode="m/d;@">
                  <c:v>45668.59375</c:v>
                </c:pt>
                <c:pt idx="1018" c:formatCode="m/d;@">
                  <c:v>45668.6041666667</c:v>
                </c:pt>
                <c:pt idx="1019" c:formatCode="m/d;@">
                  <c:v>45668.6145833333</c:v>
                </c:pt>
                <c:pt idx="1020" c:formatCode="m/d;@">
                  <c:v>45668.625</c:v>
                </c:pt>
                <c:pt idx="1021" c:formatCode="m/d;@">
                  <c:v>45668.6354166667</c:v>
                </c:pt>
                <c:pt idx="1022" c:formatCode="m/d;@">
                  <c:v>45668.6458333333</c:v>
                </c:pt>
                <c:pt idx="1023" c:formatCode="m/d;@">
                  <c:v>45668.65625</c:v>
                </c:pt>
                <c:pt idx="1024" c:formatCode="m/d;@">
                  <c:v>45668.6666666667</c:v>
                </c:pt>
                <c:pt idx="1025" c:formatCode="m/d;@">
                  <c:v>45668.6770833333</c:v>
                </c:pt>
                <c:pt idx="1026" c:formatCode="m/d;@">
                  <c:v>45668.6875</c:v>
                </c:pt>
                <c:pt idx="1027" c:formatCode="m/d;@">
                  <c:v>45668.6979166667</c:v>
                </c:pt>
                <c:pt idx="1028" c:formatCode="m/d;@">
                  <c:v>45668.7083333333</c:v>
                </c:pt>
                <c:pt idx="1029" c:formatCode="m/d;@">
                  <c:v>45668.71875</c:v>
                </c:pt>
                <c:pt idx="1030" c:formatCode="m/d;@">
                  <c:v>45668.7291666667</c:v>
                </c:pt>
                <c:pt idx="1031" c:formatCode="m/d;@">
                  <c:v>45668.7395833333</c:v>
                </c:pt>
                <c:pt idx="1032" c:formatCode="m/d;@">
                  <c:v>45668.75</c:v>
                </c:pt>
                <c:pt idx="1033" c:formatCode="m/d;@">
                  <c:v>45668.7604166667</c:v>
                </c:pt>
                <c:pt idx="1034" c:formatCode="m/d;@">
                  <c:v>45668.7708333333</c:v>
                </c:pt>
                <c:pt idx="1035" c:formatCode="m/d;@">
                  <c:v>45668.78125</c:v>
                </c:pt>
                <c:pt idx="1036" c:formatCode="m/d;@">
                  <c:v>45668.7916666667</c:v>
                </c:pt>
                <c:pt idx="1037" c:formatCode="m/d;@">
                  <c:v>45668.8020833333</c:v>
                </c:pt>
                <c:pt idx="1038" c:formatCode="m/d;@">
                  <c:v>45668.8125</c:v>
                </c:pt>
                <c:pt idx="1039" c:formatCode="m/d;@">
                  <c:v>45668.8229166667</c:v>
                </c:pt>
                <c:pt idx="1040" c:formatCode="m/d;@">
                  <c:v>45668.8333333333</c:v>
                </c:pt>
                <c:pt idx="1041" c:formatCode="m/d;@">
                  <c:v>45668.84375</c:v>
                </c:pt>
                <c:pt idx="1042" c:formatCode="m/d;@">
                  <c:v>45668.8541666667</c:v>
                </c:pt>
                <c:pt idx="1043" c:formatCode="m/d;@">
                  <c:v>45668.8645833333</c:v>
                </c:pt>
                <c:pt idx="1044" c:formatCode="m/d;@">
                  <c:v>45668.875</c:v>
                </c:pt>
                <c:pt idx="1045" c:formatCode="m/d;@">
                  <c:v>45668.8854166667</c:v>
                </c:pt>
                <c:pt idx="1046" c:formatCode="m/d;@">
                  <c:v>45668.8958333333</c:v>
                </c:pt>
                <c:pt idx="1047" c:formatCode="m/d;@">
                  <c:v>45668.90625</c:v>
                </c:pt>
                <c:pt idx="1048" c:formatCode="m/d;@">
                  <c:v>45668.9166666667</c:v>
                </c:pt>
                <c:pt idx="1049" c:formatCode="m/d;@">
                  <c:v>45668.9270833333</c:v>
                </c:pt>
                <c:pt idx="1050" c:formatCode="m/d;@">
                  <c:v>45668.9375</c:v>
                </c:pt>
                <c:pt idx="1051" c:formatCode="m/d;@">
                  <c:v>45668.9479166667</c:v>
                </c:pt>
                <c:pt idx="1052" c:formatCode="m/d;@">
                  <c:v>45668.9583333333</c:v>
                </c:pt>
                <c:pt idx="1053" c:formatCode="m/d;@">
                  <c:v>45668.96875</c:v>
                </c:pt>
                <c:pt idx="1054" c:formatCode="m/d;@">
                  <c:v>45668.9791666667</c:v>
                </c:pt>
                <c:pt idx="1055" c:formatCode="m/d;@">
                  <c:v>45668.9895833333</c:v>
                </c:pt>
                <c:pt idx="1056" c:formatCode="m/d;@">
                  <c:v>45669</c:v>
                </c:pt>
                <c:pt idx="1057" c:formatCode="m/d;@">
                  <c:v>45669.0104166667</c:v>
                </c:pt>
                <c:pt idx="1058" c:formatCode="m/d;@">
                  <c:v>45669.0208333333</c:v>
                </c:pt>
                <c:pt idx="1059" c:formatCode="m/d;@">
                  <c:v>45669.03125</c:v>
                </c:pt>
                <c:pt idx="1060" c:formatCode="m/d;@">
                  <c:v>45669.0416666667</c:v>
                </c:pt>
                <c:pt idx="1061" c:formatCode="m/d;@">
                  <c:v>45669.0520833333</c:v>
                </c:pt>
                <c:pt idx="1062" c:formatCode="m/d;@">
                  <c:v>45669.0625</c:v>
                </c:pt>
                <c:pt idx="1063" c:formatCode="m/d;@">
                  <c:v>45669.0729166667</c:v>
                </c:pt>
                <c:pt idx="1064" c:formatCode="m/d;@">
                  <c:v>45669.0833333333</c:v>
                </c:pt>
                <c:pt idx="1065" c:formatCode="m/d;@">
                  <c:v>45669.09375</c:v>
                </c:pt>
                <c:pt idx="1066" c:formatCode="m/d;@">
                  <c:v>45669.1041666667</c:v>
                </c:pt>
                <c:pt idx="1067" c:formatCode="m/d;@">
                  <c:v>45669.1145833333</c:v>
                </c:pt>
                <c:pt idx="1068" c:formatCode="m/d;@">
                  <c:v>45669.125</c:v>
                </c:pt>
                <c:pt idx="1069" c:formatCode="m/d;@">
                  <c:v>45669.1354166667</c:v>
                </c:pt>
                <c:pt idx="1070" c:formatCode="m/d;@">
                  <c:v>45669.1458333333</c:v>
                </c:pt>
                <c:pt idx="1071" c:formatCode="m/d;@">
                  <c:v>45669.15625</c:v>
                </c:pt>
                <c:pt idx="1072" c:formatCode="m/d;@">
                  <c:v>45669.1666666667</c:v>
                </c:pt>
                <c:pt idx="1073" c:formatCode="m/d;@">
                  <c:v>45669.1770833333</c:v>
                </c:pt>
                <c:pt idx="1074" c:formatCode="m/d;@">
                  <c:v>45669.1875</c:v>
                </c:pt>
                <c:pt idx="1075" c:formatCode="m/d;@">
                  <c:v>45669.1979166667</c:v>
                </c:pt>
                <c:pt idx="1076" c:formatCode="m/d;@">
                  <c:v>45669.2083333333</c:v>
                </c:pt>
                <c:pt idx="1077" c:formatCode="m/d;@">
                  <c:v>45669.21875</c:v>
                </c:pt>
                <c:pt idx="1078" c:formatCode="m/d;@">
                  <c:v>45669.2291666667</c:v>
                </c:pt>
                <c:pt idx="1079" c:formatCode="m/d;@">
                  <c:v>45669.2395833333</c:v>
                </c:pt>
                <c:pt idx="1080" c:formatCode="m/d;@">
                  <c:v>45669.25</c:v>
                </c:pt>
                <c:pt idx="1081" c:formatCode="m/d;@">
                  <c:v>45669.2604166667</c:v>
                </c:pt>
                <c:pt idx="1082" c:formatCode="m/d;@">
                  <c:v>45669.2708333333</c:v>
                </c:pt>
                <c:pt idx="1083" c:formatCode="m/d;@">
                  <c:v>45669.28125</c:v>
                </c:pt>
                <c:pt idx="1084" c:formatCode="m/d;@">
                  <c:v>45669.2916666667</c:v>
                </c:pt>
                <c:pt idx="1085" c:formatCode="m/d;@">
                  <c:v>45669.3020833333</c:v>
                </c:pt>
                <c:pt idx="1086" c:formatCode="m/d;@">
                  <c:v>45669.3125</c:v>
                </c:pt>
                <c:pt idx="1087" c:formatCode="m/d;@">
                  <c:v>45669.3229166667</c:v>
                </c:pt>
                <c:pt idx="1088" c:formatCode="m/d;@">
                  <c:v>45669.3333333333</c:v>
                </c:pt>
                <c:pt idx="1089" c:formatCode="m/d;@">
                  <c:v>45669.34375</c:v>
                </c:pt>
                <c:pt idx="1090" c:formatCode="m/d;@">
                  <c:v>45669.3541666667</c:v>
                </c:pt>
                <c:pt idx="1091" c:formatCode="m/d;@">
                  <c:v>45669.3645833333</c:v>
                </c:pt>
                <c:pt idx="1092" c:formatCode="m/d;@">
                  <c:v>45669.375</c:v>
                </c:pt>
                <c:pt idx="1093" c:formatCode="m/d;@">
                  <c:v>45669.3854166667</c:v>
                </c:pt>
                <c:pt idx="1094" c:formatCode="m/d;@">
                  <c:v>45669.3958333333</c:v>
                </c:pt>
                <c:pt idx="1095" c:formatCode="m/d;@">
                  <c:v>45669.40625</c:v>
                </c:pt>
                <c:pt idx="1096" c:formatCode="m/d;@">
                  <c:v>45669.4166666667</c:v>
                </c:pt>
                <c:pt idx="1097" c:formatCode="m/d;@">
                  <c:v>45669.4270833333</c:v>
                </c:pt>
                <c:pt idx="1098" c:formatCode="m/d;@">
                  <c:v>45669.4375</c:v>
                </c:pt>
                <c:pt idx="1099" c:formatCode="m/d;@">
                  <c:v>45669.4479166667</c:v>
                </c:pt>
                <c:pt idx="1100" c:formatCode="m/d;@">
                  <c:v>45669.4583333333</c:v>
                </c:pt>
                <c:pt idx="1101" c:formatCode="m/d;@">
                  <c:v>45669.46875</c:v>
                </c:pt>
                <c:pt idx="1102" c:formatCode="m/d;@">
                  <c:v>45669.4791666667</c:v>
                </c:pt>
                <c:pt idx="1103" c:formatCode="m/d;@">
                  <c:v>45669.4895833333</c:v>
                </c:pt>
                <c:pt idx="1104" c:formatCode="m/d;@">
                  <c:v>45669.5</c:v>
                </c:pt>
                <c:pt idx="1105" c:formatCode="m/d;@">
                  <c:v>45669.5104166667</c:v>
                </c:pt>
                <c:pt idx="1106" c:formatCode="m/d;@">
                  <c:v>45669.5208333333</c:v>
                </c:pt>
                <c:pt idx="1107" c:formatCode="m/d;@">
                  <c:v>45669.53125</c:v>
                </c:pt>
                <c:pt idx="1108" c:formatCode="m/d;@">
                  <c:v>45669.5416666667</c:v>
                </c:pt>
                <c:pt idx="1109" c:formatCode="m/d;@">
                  <c:v>45669.5520833333</c:v>
                </c:pt>
                <c:pt idx="1110" c:formatCode="m/d;@">
                  <c:v>45669.5625</c:v>
                </c:pt>
                <c:pt idx="1111" c:formatCode="m/d;@">
                  <c:v>45669.5729166667</c:v>
                </c:pt>
                <c:pt idx="1112" c:formatCode="m/d;@">
                  <c:v>45669.5833333333</c:v>
                </c:pt>
                <c:pt idx="1113" c:formatCode="m/d;@">
                  <c:v>45669.59375</c:v>
                </c:pt>
                <c:pt idx="1114" c:formatCode="m/d;@">
                  <c:v>45669.6041666667</c:v>
                </c:pt>
                <c:pt idx="1115" c:formatCode="m/d;@">
                  <c:v>45669.6145833333</c:v>
                </c:pt>
                <c:pt idx="1116" c:formatCode="m/d;@">
                  <c:v>45669.625</c:v>
                </c:pt>
                <c:pt idx="1117" c:formatCode="m/d;@">
                  <c:v>45669.6354166667</c:v>
                </c:pt>
                <c:pt idx="1118" c:formatCode="m/d;@">
                  <c:v>45669.6458333333</c:v>
                </c:pt>
                <c:pt idx="1119" c:formatCode="m/d;@">
                  <c:v>45669.65625</c:v>
                </c:pt>
                <c:pt idx="1120" c:formatCode="m/d;@">
                  <c:v>45669.6666666667</c:v>
                </c:pt>
                <c:pt idx="1121" c:formatCode="m/d;@">
                  <c:v>45669.6770833333</c:v>
                </c:pt>
                <c:pt idx="1122" c:formatCode="m/d;@">
                  <c:v>45669.6875</c:v>
                </c:pt>
                <c:pt idx="1123" c:formatCode="m/d;@">
                  <c:v>45669.6979166667</c:v>
                </c:pt>
                <c:pt idx="1124" c:formatCode="m/d;@">
                  <c:v>45669.7083333333</c:v>
                </c:pt>
                <c:pt idx="1125" c:formatCode="m/d;@">
                  <c:v>45669.71875</c:v>
                </c:pt>
                <c:pt idx="1126" c:formatCode="m/d;@">
                  <c:v>45669.7291666667</c:v>
                </c:pt>
                <c:pt idx="1127" c:formatCode="m/d;@">
                  <c:v>45669.7395833333</c:v>
                </c:pt>
                <c:pt idx="1128" c:formatCode="m/d;@">
                  <c:v>45669.75</c:v>
                </c:pt>
                <c:pt idx="1129" c:formatCode="m/d;@">
                  <c:v>45669.7604166667</c:v>
                </c:pt>
                <c:pt idx="1130" c:formatCode="m/d;@">
                  <c:v>45669.7708333333</c:v>
                </c:pt>
                <c:pt idx="1131" c:formatCode="m/d;@">
                  <c:v>45669.78125</c:v>
                </c:pt>
                <c:pt idx="1132" c:formatCode="m/d;@">
                  <c:v>45669.7916666667</c:v>
                </c:pt>
                <c:pt idx="1133" c:formatCode="m/d;@">
                  <c:v>45669.8020833333</c:v>
                </c:pt>
                <c:pt idx="1134" c:formatCode="m/d;@">
                  <c:v>45669.8125</c:v>
                </c:pt>
                <c:pt idx="1135" c:formatCode="m/d;@">
                  <c:v>45669.8229166667</c:v>
                </c:pt>
                <c:pt idx="1136" c:formatCode="m/d;@">
                  <c:v>45669.8333333333</c:v>
                </c:pt>
                <c:pt idx="1137" c:formatCode="m/d;@">
                  <c:v>45669.84375</c:v>
                </c:pt>
                <c:pt idx="1138" c:formatCode="m/d;@">
                  <c:v>45669.8541666667</c:v>
                </c:pt>
                <c:pt idx="1139" c:formatCode="m/d;@">
                  <c:v>45669.8645833333</c:v>
                </c:pt>
                <c:pt idx="1140" c:formatCode="m/d;@">
                  <c:v>45669.875</c:v>
                </c:pt>
                <c:pt idx="1141" c:formatCode="m/d;@">
                  <c:v>45669.8854166667</c:v>
                </c:pt>
                <c:pt idx="1142" c:formatCode="m/d;@">
                  <c:v>45669.8958333333</c:v>
                </c:pt>
                <c:pt idx="1143" c:formatCode="m/d;@">
                  <c:v>45669.90625</c:v>
                </c:pt>
                <c:pt idx="1144" c:formatCode="m/d;@">
                  <c:v>45669.9166666667</c:v>
                </c:pt>
                <c:pt idx="1145" c:formatCode="m/d;@">
                  <c:v>45669.9270833333</c:v>
                </c:pt>
                <c:pt idx="1146" c:formatCode="m/d;@">
                  <c:v>45669.9375</c:v>
                </c:pt>
                <c:pt idx="1147" c:formatCode="m/d;@">
                  <c:v>45669.9479166667</c:v>
                </c:pt>
                <c:pt idx="1148" c:formatCode="m/d;@">
                  <c:v>45669.9583333333</c:v>
                </c:pt>
                <c:pt idx="1149" c:formatCode="m/d;@">
                  <c:v>45669.96875</c:v>
                </c:pt>
                <c:pt idx="1150" c:formatCode="m/d;@">
                  <c:v>45669.9791666667</c:v>
                </c:pt>
                <c:pt idx="1151" c:formatCode="m/d;@">
                  <c:v>45669.9895833333</c:v>
                </c:pt>
                <c:pt idx="1152" c:formatCode="m/d;@">
                  <c:v>45670</c:v>
                </c:pt>
                <c:pt idx="1153" c:formatCode="m/d;@">
                  <c:v>45670.0104166667</c:v>
                </c:pt>
                <c:pt idx="1154" c:formatCode="m/d;@">
                  <c:v>45670.0208333333</c:v>
                </c:pt>
                <c:pt idx="1155" c:formatCode="m/d;@">
                  <c:v>45670.03125</c:v>
                </c:pt>
                <c:pt idx="1156" c:formatCode="m/d;@">
                  <c:v>45670.0416666667</c:v>
                </c:pt>
                <c:pt idx="1157" c:formatCode="m/d;@">
                  <c:v>45670.0520833333</c:v>
                </c:pt>
                <c:pt idx="1158" c:formatCode="m/d;@">
                  <c:v>45670.0625</c:v>
                </c:pt>
                <c:pt idx="1159" c:formatCode="m/d;@">
                  <c:v>45670.0729166667</c:v>
                </c:pt>
                <c:pt idx="1160" c:formatCode="m/d;@">
                  <c:v>45670.0833333333</c:v>
                </c:pt>
                <c:pt idx="1161" c:formatCode="m/d;@">
                  <c:v>45670.09375</c:v>
                </c:pt>
                <c:pt idx="1162" c:formatCode="m/d;@">
                  <c:v>45670.1041666667</c:v>
                </c:pt>
                <c:pt idx="1163" c:formatCode="m/d;@">
                  <c:v>45670.1145833333</c:v>
                </c:pt>
                <c:pt idx="1164" c:formatCode="m/d;@">
                  <c:v>45670.125</c:v>
                </c:pt>
                <c:pt idx="1165" c:formatCode="m/d;@">
                  <c:v>45670.1354166667</c:v>
                </c:pt>
                <c:pt idx="1166" c:formatCode="m/d;@">
                  <c:v>45670.1458333333</c:v>
                </c:pt>
                <c:pt idx="1167" c:formatCode="m/d;@">
                  <c:v>45670.15625</c:v>
                </c:pt>
                <c:pt idx="1168" c:formatCode="m/d;@">
                  <c:v>45670.1666666667</c:v>
                </c:pt>
                <c:pt idx="1169" c:formatCode="m/d;@">
                  <c:v>45670.1770833333</c:v>
                </c:pt>
                <c:pt idx="1170" c:formatCode="m/d;@">
                  <c:v>45670.1875</c:v>
                </c:pt>
                <c:pt idx="1171" c:formatCode="m/d;@">
                  <c:v>45670.1979166667</c:v>
                </c:pt>
                <c:pt idx="1172" c:formatCode="m/d;@">
                  <c:v>45670.2083333333</c:v>
                </c:pt>
                <c:pt idx="1173" c:formatCode="m/d;@">
                  <c:v>45670.21875</c:v>
                </c:pt>
                <c:pt idx="1174" c:formatCode="m/d;@">
                  <c:v>45670.2291666667</c:v>
                </c:pt>
                <c:pt idx="1175" c:formatCode="m/d;@">
                  <c:v>45670.2395833333</c:v>
                </c:pt>
                <c:pt idx="1176" c:formatCode="m/d;@">
                  <c:v>45670.25</c:v>
                </c:pt>
                <c:pt idx="1177" c:formatCode="m/d;@">
                  <c:v>45670.2604166667</c:v>
                </c:pt>
                <c:pt idx="1178" c:formatCode="m/d;@">
                  <c:v>45670.2708333333</c:v>
                </c:pt>
                <c:pt idx="1179" c:formatCode="m/d;@">
                  <c:v>45670.28125</c:v>
                </c:pt>
                <c:pt idx="1180" c:formatCode="m/d;@">
                  <c:v>45670.2916666667</c:v>
                </c:pt>
                <c:pt idx="1181" c:formatCode="m/d;@">
                  <c:v>45670.3020833333</c:v>
                </c:pt>
                <c:pt idx="1182" c:formatCode="m/d;@">
                  <c:v>45670.3125</c:v>
                </c:pt>
                <c:pt idx="1183" c:formatCode="m/d;@">
                  <c:v>45670.3229166667</c:v>
                </c:pt>
                <c:pt idx="1184" c:formatCode="m/d;@">
                  <c:v>45670.3333333333</c:v>
                </c:pt>
                <c:pt idx="1185" c:formatCode="m/d;@">
                  <c:v>45670.34375</c:v>
                </c:pt>
                <c:pt idx="1186" c:formatCode="m/d;@">
                  <c:v>45670.3541666667</c:v>
                </c:pt>
                <c:pt idx="1187" c:formatCode="m/d;@">
                  <c:v>45670.3645833333</c:v>
                </c:pt>
                <c:pt idx="1188" c:formatCode="m/d;@">
                  <c:v>45670.375</c:v>
                </c:pt>
                <c:pt idx="1189" c:formatCode="m/d;@">
                  <c:v>45670.3854166667</c:v>
                </c:pt>
                <c:pt idx="1190" c:formatCode="m/d;@">
                  <c:v>45670.3958333333</c:v>
                </c:pt>
                <c:pt idx="1191" c:formatCode="m/d;@">
                  <c:v>45670.40625</c:v>
                </c:pt>
                <c:pt idx="1192" c:formatCode="m/d;@">
                  <c:v>45670.4166666667</c:v>
                </c:pt>
                <c:pt idx="1193" c:formatCode="m/d;@">
                  <c:v>45670.4270833333</c:v>
                </c:pt>
                <c:pt idx="1194" c:formatCode="m/d;@">
                  <c:v>45670.4375</c:v>
                </c:pt>
                <c:pt idx="1195" c:formatCode="m/d;@">
                  <c:v>45670.4479166667</c:v>
                </c:pt>
                <c:pt idx="1196" c:formatCode="m/d;@">
                  <c:v>45670.4583333333</c:v>
                </c:pt>
                <c:pt idx="1197" c:formatCode="m/d;@">
                  <c:v>45670.46875</c:v>
                </c:pt>
                <c:pt idx="1198" c:formatCode="m/d;@">
                  <c:v>45670.4791666667</c:v>
                </c:pt>
                <c:pt idx="1199" c:formatCode="m/d;@">
                  <c:v>45670.4895833333</c:v>
                </c:pt>
                <c:pt idx="1200" c:formatCode="m/d;@">
                  <c:v>45670.5</c:v>
                </c:pt>
                <c:pt idx="1201" c:formatCode="m/d;@">
                  <c:v>45670.5104166667</c:v>
                </c:pt>
                <c:pt idx="1202" c:formatCode="m/d;@">
                  <c:v>45670.5208333333</c:v>
                </c:pt>
                <c:pt idx="1203" c:formatCode="m/d;@">
                  <c:v>45670.53125</c:v>
                </c:pt>
                <c:pt idx="1204" c:formatCode="m/d;@">
                  <c:v>45670.5416666667</c:v>
                </c:pt>
                <c:pt idx="1205" c:formatCode="m/d;@">
                  <c:v>45670.5520833333</c:v>
                </c:pt>
                <c:pt idx="1206" c:formatCode="m/d;@">
                  <c:v>45670.5625</c:v>
                </c:pt>
                <c:pt idx="1207" c:formatCode="m/d;@">
                  <c:v>45670.5729166667</c:v>
                </c:pt>
                <c:pt idx="1208" c:formatCode="m/d;@">
                  <c:v>45670.5833333333</c:v>
                </c:pt>
                <c:pt idx="1209" c:formatCode="m/d;@">
                  <c:v>45670.59375</c:v>
                </c:pt>
                <c:pt idx="1210" c:formatCode="m/d;@">
                  <c:v>45670.6041666667</c:v>
                </c:pt>
                <c:pt idx="1211" c:formatCode="m/d;@">
                  <c:v>45670.6145833333</c:v>
                </c:pt>
                <c:pt idx="1212" c:formatCode="m/d;@">
                  <c:v>45670.625</c:v>
                </c:pt>
                <c:pt idx="1213" c:formatCode="m/d;@">
                  <c:v>45670.6354166667</c:v>
                </c:pt>
                <c:pt idx="1214" c:formatCode="m/d;@">
                  <c:v>45670.6458333333</c:v>
                </c:pt>
                <c:pt idx="1215" c:formatCode="m/d;@">
                  <c:v>45670.65625</c:v>
                </c:pt>
                <c:pt idx="1216" c:formatCode="m/d;@">
                  <c:v>45670.6666666667</c:v>
                </c:pt>
                <c:pt idx="1217" c:formatCode="m/d;@">
                  <c:v>45670.6770833333</c:v>
                </c:pt>
                <c:pt idx="1218" c:formatCode="m/d;@">
                  <c:v>45670.6875</c:v>
                </c:pt>
                <c:pt idx="1219" c:formatCode="m/d;@">
                  <c:v>45670.6979166667</c:v>
                </c:pt>
                <c:pt idx="1220" c:formatCode="m/d;@">
                  <c:v>45670.7083333333</c:v>
                </c:pt>
                <c:pt idx="1221" c:formatCode="m/d;@">
                  <c:v>45670.71875</c:v>
                </c:pt>
                <c:pt idx="1222" c:formatCode="m/d;@">
                  <c:v>45670.7291666667</c:v>
                </c:pt>
                <c:pt idx="1223" c:formatCode="m/d;@">
                  <c:v>45670.7395833333</c:v>
                </c:pt>
                <c:pt idx="1224" c:formatCode="m/d;@">
                  <c:v>45670.75</c:v>
                </c:pt>
                <c:pt idx="1225" c:formatCode="m/d;@">
                  <c:v>45670.7604166667</c:v>
                </c:pt>
                <c:pt idx="1226" c:formatCode="m/d;@">
                  <c:v>45670.7708333333</c:v>
                </c:pt>
                <c:pt idx="1227" c:formatCode="m/d;@">
                  <c:v>45670.78125</c:v>
                </c:pt>
                <c:pt idx="1228" c:formatCode="m/d;@">
                  <c:v>45670.7916666667</c:v>
                </c:pt>
                <c:pt idx="1229" c:formatCode="m/d;@">
                  <c:v>45670.8020833333</c:v>
                </c:pt>
                <c:pt idx="1230" c:formatCode="m/d;@">
                  <c:v>45670.8125</c:v>
                </c:pt>
                <c:pt idx="1231" c:formatCode="m/d;@">
                  <c:v>45670.8229166667</c:v>
                </c:pt>
                <c:pt idx="1232" c:formatCode="m/d;@">
                  <c:v>45670.8333333333</c:v>
                </c:pt>
                <c:pt idx="1233" c:formatCode="m/d;@">
                  <c:v>45670.84375</c:v>
                </c:pt>
                <c:pt idx="1234" c:formatCode="m/d;@">
                  <c:v>45670.8541666667</c:v>
                </c:pt>
                <c:pt idx="1235" c:formatCode="m/d;@">
                  <c:v>45670.8645833333</c:v>
                </c:pt>
                <c:pt idx="1236" c:formatCode="m/d;@">
                  <c:v>45670.875</c:v>
                </c:pt>
                <c:pt idx="1237" c:formatCode="m/d;@">
                  <c:v>45670.8854166667</c:v>
                </c:pt>
                <c:pt idx="1238" c:formatCode="m/d;@">
                  <c:v>45670.8958333333</c:v>
                </c:pt>
                <c:pt idx="1239" c:formatCode="m/d;@">
                  <c:v>45670.90625</c:v>
                </c:pt>
                <c:pt idx="1240" c:formatCode="m/d;@">
                  <c:v>45670.9166666667</c:v>
                </c:pt>
                <c:pt idx="1241" c:formatCode="m/d;@">
                  <c:v>45670.9270833333</c:v>
                </c:pt>
                <c:pt idx="1242" c:formatCode="m/d;@">
                  <c:v>45670.9375</c:v>
                </c:pt>
                <c:pt idx="1243" c:formatCode="m/d;@">
                  <c:v>45670.9479166667</c:v>
                </c:pt>
                <c:pt idx="1244" c:formatCode="m/d;@">
                  <c:v>45670.9583333333</c:v>
                </c:pt>
                <c:pt idx="1245" c:formatCode="m/d;@">
                  <c:v>45670.96875</c:v>
                </c:pt>
                <c:pt idx="1246" c:formatCode="m/d;@">
                  <c:v>45670.9791666667</c:v>
                </c:pt>
                <c:pt idx="1247" c:formatCode="m/d;@">
                  <c:v>45670.9895833333</c:v>
                </c:pt>
                <c:pt idx="1248" c:formatCode="m/d;@">
                  <c:v>45671</c:v>
                </c:pt>
                <c:pt idx="1249" c:formatCode="m/d;@">
                  <c:v>45671.0104166667</c:v>
                </c:pt>
                <c:pt idx="1250" c:formatCode="m/d;@">
                  <c:v>45671.0208333333</c:v>
                </c:pt>
                <c:pt idx="1251" c:formatCode="m/d;@">
                  <c:v>45671.03125</c:v>
                </c:pt>
                <c:pt idx="1252" c:formatCode="m/d;@">
                  <c:v>45671.0416666667</c:v>
                </c:pt>
                <c:pt idx="1253" c:formatCode="m/d;@">
                  <c:v>45671.0520833333</c:v>
                </c:pt>
                <c:pt idx="1254" c:formatCode="m/d;@">
                  <c:v>45671.0625</c:v>
                </c:pt>
                <c:pt idx="1255" c:formatCode="m/d;@">
                  <c:v>45671.0729166667</c:v>
                </c:pt>
                <c:pt idx="1256" c:formatCode="m/d;@">
                  <c:v>45671.0833333333</c:v>
                </c:pt>
                <c:pt idx="1257" c:formatCode="m/d;@">
                  <c:v>45671.09375</c:v>
                </c:pt>
                <c:pt idx="1258" c:formatCode="m/d;@">
                  <c:v>45671.1041666667</c:v>
                </c:pt>
                <c:pt idx="1259" c:formatCode="m/d;@">
                  <c:v>45671.1145833333</c:v>
                </c:pt>
                <c:pt idx="1260" c:formatCode="m/d;@">
                  <c:v>45671.125</c:v>
                </c:pt>
                <c:pt idx="1261" c:formatCode="m/d;@">
                  <c:v>45671.1354166667</c:v>
                </c:pt>
                <c:pt idx="1262" c:formatCode="m/d;@">
                  <c:v>45671.1458333333</c:v>
                </c:pt>
                <c:pt idx="1263" c:formatCode="m/d;@">
                  <c:v>45671.15625</c:v>
                </c:pt>
                <c:pt idx="1264" c:formatCode="m/d;@">
                  <c:v>45671.1666666667</c:v>
                </c:pt>
                <c:pt idx="1265" c:formatCode="m/d;@">
                  <c:v>45671.1770833333</c:v>
                </c:pt>
                <c:pt idx="1266" c:formatCode="m/d;@">
                  <c:v>45671.1875</c:v>
                </c:pt>
                <c:pt idx="1267" c:formatCode="m/d;@">
                  <c:v>45671.1979166667</c:v>
                </c:pt>
                <c:pt idx="1268" c:formatCode="m/d;@">
                  <c:v>45671.2083333333</c:v>
                </c:pt>
                <c:pt idx="1269" c:formatCode="m/d;@">
                  <c:v>45671.21875</c:v>
                </c:pt>
                <c:pt idx="1270" c:formatCode="m/d;@">
                  <c:v>45671.2291666667</c:v>
                </c:pt>
                <c:pt idx="1271" c:formatCode="m/d;@">
                  <c:v>45671.2395833333</c:v>
                </c:pt>
                <c:pt idx="1272" c:formatCode="m/d;@">
                  <c:v>45671.25</c:v>
                </c:pt>
                <c:pt idx="1273" c:formatCode="m/d;@">
                  <c:v>45671.2604166667</c:v>
                </c:pt>
                <c:pt idx="1274" c:formatCode="m/d;@">
                  <c:v>45671.2708333333</c:v>
                </c:pt>
                <c:pt idx="1275" c:formatCode="m/d;@">
                  <c:v>45671.28125</c:v>
                </c:pt>
                <c:pt idx="1276" c:formatCode="m/d;@">
                  <c:v>45671.2916666667</c:v>
                </c:pt>
                <c:pt idx="1277" c:formatCode="m/d;@">
                  <c:v>45671.3020833333</c:v>
                </c:pt>
                <c:pt idx="1278" c:formatCode="m/d;@">
                  <c:v>45671.3125</c:v>
                </c:pt>
                <c:pt idx="1279" c:formatCode="m/d;@">
                  <c:v>45671.3229166667</c:v>
                </c:pt>
                <c:pt idx="1280" c:formatCode="m/d;@">
                  <c:v>45671.3333333333</c:v>
                </c:pt>
                <c:pt idx="1281" c:formatCode="m/d;@">
                  <c:v>45671.34375</c:v>
                </c:pt>
                <c:pt idx="1282" c:formatCode="m/d;@">
                  <c:v>45671.3541666667</c:v>
                </c:pt>
                <c:pt idx="1283" c:formatCode="m/d;@">
                  <c:v>45671.3645833333</c:v>
                </c:pt>
                <c:pt idx="1284" c:formatCode="m/d;@">
                  <c:v>45671.375</c:v>
                </c:pt>
                <c:pt idx="1285" c:formatCode="m/d;@">
                  <c:v>45671.3854166667</c:v>
                </c:pt>
                <c:pt idx="1286" c:formatCode="m/d;@">
                  <c:v>45671.3958333333</c:v>
                </c:pt>
                <c:pt idx="1287" c:formatCode="m/d;@">
                  <c:v>45671.40625</c:v>
                </c:pt>
                <c:pt idx="1288" c:formatCode="m/d;@">
                  <c:v>45671.4166666667</c:v>
                </c:pt>
                <c:pt idx="1289" c:formatCode="m/d;@">
                  <c:v>45671.4270833333</c:v>
                </c:pt>
                <c:pt idx="1290" c:formatCode="m/d;@">
                  <c:v>45671.4375</c:v>
                </c:pt>
                <c:pt idx="1291" c:formatCode="m/d;@">
                  <c:v>45671.4479166667</c:v>
                </c:pt>
                <c:pt idx="1292" c:formatCode="m/d;@">
                  <c:v>45671.4583333333</c:v>
                </c:pt>
                <c:pt idx="1293" c:formatCode="m/d;@">
                  <c:v>45671.46875</c:v>
                </c:pt>
                <c:pt idx="1294" c:formatCode="m/d;@">
                  <c:v>45671.4791666667</c:v>
                </c:pt>
                <c:pt idx="1295" c:formatCode="m/d;@">
                  <c:v>45671.4895833333</c:v>
                </c:pt>
                <c:pt idx="1296" c:formatCode="m/d;@">
                  <c:v>45671.5</c:v>
                </c:pt>
                <c:pt idx="1297" c:formatCode="m/d;@">
                  <c:v>45671.5104166667</c:v>
                </c:pt>
                <c:pt idx="1298" c:formatCode="m/d;@">
                  <c:v>45671.5208333333</c:v>
                </c:pt>
                <c:pt idx="1299" c:formatCode="m/d;@">
                  <c:v>45671.53125</c:v>
                </c:pt>
                <c:pt idx="1300" c:formatCode="m/d;@">
                  <c:v>45671.5416666667</c:v>
                </c:pt>
                <c:pt idx="1301" c:formatCode="m/d;@">
                  <c:v>45671.5520833333</c:v>
                </c:pt>
                <c:pt idx="1302" c:formatCode="m/d;@">
                  <c:v>45671.5625</c:v>
                </c:pt>
                <c:pt idx="1303" c:formatCode="m/d;@">
                  <c:v>45671.5729166667</c:v>
                </c:pt>
                <c:pt idx="1304" c:formatCode="m/d;@">
                  <c:v>45671.5833333333</c:v>
                </c:pt>
                <c:pt idx="1305" c:formatCode="m/d;@">
                  <c:v>45671.59375</c:v>
                </c:pt>
                <c:pt idx="1306" c:formatCode="m/d;@">
                  <c:v>45671.6041666667</c:v>
                </c:pt>
                <c:pt idx="1307" c:formatCode="m/d;@">
                  <c:v>45671.6145833333</c:v>
                </c:pt>
                <c:pt idx="1308" c:formatCode="m/d;@">
                  <c:v>45671.625</c:v>
                </c:pt>
                <c:pt idx="1309" c:formatCode="m/d;@">
                  <c:v>45671.6354166667</c:v>
                </c:pt>
                <c:pt idx="1310" c:formatCode="m/d;@">
                  <c:v>45671.6458333333</c:v>
                </c:pt>
                <c:pt idx="1311" c:formatCode="m/d;@">
                  <c:v>45671.65625</c:v>
                </c:pt>
                <c:pt idx="1312" c:formatCode="m/d;@">
                  <c:v>45671.6666666667</c:v>
                </c:pt>
                <c:pt idx="1313" c:formatCode="m/d;@">
                  <c:v>45671.6770833333</c:v>
                </c:pt>
                <c:pt idx="1314" c:formatCode="m/d;@">
                  <c:v>45671.6875</c:v>
                </c:pt>
                <c:pt idx="1315" c:formatCode="m/d;@">
                  <c:v>45671.6979166667</c:v>
                </c:pt>
                <c:pt idx="1316" c:formatCode="m/d;@">
                  <c:v>45671.7083333333</c:v>
                </c:pt>
                <c:pt idx="1317" c:formatCode="m/d;@">
                  <c:v>45671.71875</c:v>
                </c:pt>
                <c:pt idx="1318" c:formatCode="m/d;@">
                  <c:v>45671.7291666667</c:v>
                </c:pt>
                <c:pt idx="1319" c:formatCode="m/d;@">
                  <c:v>45671.7395833333</c:v>
                </c:pt>
                <c:pt idx="1320" c:formatCode="m/d;@">
                  <c:v>45671.75</c:v>
                </c:pt>
                <c:pt idx="1321" c:formatCode="m/d;@">
                  <c:v>45671.7604166667</c:v>
                </c:pt>
                <c:pt idx="1322" c:formatCode="m/d;@">
                  <c:v>45671.7708333333</c:v>
                </c:pt>
                <c:pt idx="1323" c:formatCode="m/d;@">
                  <c:v>45671.78125</c:v>
                </c:pt>
                <c:pt idx="1324" c:formatCode="m/d;@">
                  <c:v>45671.7916666667</c:v>
                </c:pt>
                <c:pt idx="1325" c:formatCode="m/d;@">
                  <c:v>45671.8020833333</c:v>
                </c:pt>
                <c:pt idx="1326" c:formatCode="m/d;@">
                  <c:v>45671.8125</c:v>
                </c:pt>
                <c:pt idx="1327" c:formatCode="m/d;@">
                  <c:v>45671.8229166667</c:v>
                </c:pt>
                <c:pt idx="1328" c:formatCode="m/d;@">
                  <c:v>45671.8333333333</c:v>
                </c:pt>
                <c:pt idx="1329" c:formatCode="m/d;@">
                  <c:v>45671.84375</c:v>
                </c:pt>
                <c:pt idx="1330" c:formatCode="m/d;@">
                  <c:v>45671.8541666667</c:v>
                </c:pt>
                <c:pt idx="1331" c:formatCode="m/d;@">
                  <c:v>45671.8645833333</c:v>
                </c:pt>
                <c:pt idx="1332" c:formatCode="m/d;@">
                  <c:v>45671.875</c:v>
                </c:pt>
                <c:pt idx="1333" c:formatCode="m/d;@">
                  <c:v>45671.8854166667</c:v>
                </c:pt>
                <c:pt idx="1334" c:formatCode="m/d;@">
                  <c:v>45671.8958333333</c:v>
                </c:pt>
                <c:pt idx="1335" c:formatCode="m/d;@">
                  <c:v>45671.90625</c:v>
                </c:pt>
                <c:pt idx="1336" c:formatCode="m/d;@">
                  <c:v>45671.9166666667</c:v>
                </c:pt>
                <c:pt idx="1337" c:formatCode="m/d;@">
                  <c:v>45671.9270833333</c:v>
                </c:pt>
                <c:pt idx="1338" c:formatCode="m/d;@">
                  <c:v>45671.9375</c:v>
                </c:pt>
                <c:pt idx="1339" c:formatCode="m/d;@">
                  <c:v>45671.9479166667</c:v>
                </c:pt>
                <c:pt idx="1340" c:formatCode="m/d;@">
                  <c:v>45671.9583333333</c:v>
                </c:pt>
                <c:pt idx="1341" c:formatCode="m/d;@">
                  <c:v>45671.96875</c:v>
                </c:pt>
                <c:pt idx="1342" c:formatCode="m/d;@">
                  <c:v>45671.9791666667</c:v>
                </c:pt>
                <c:pt idx="1343" c:formatCode="m/d;@">
                  <c:v>45671.9895833333</c:v>
                </c:pt>
                <c:pt idx="1344" c:formatCode="m/d;@">
                  <c:v>45672</c:v>
                </c:pt>
                <c:pt idx="1345" c:formatCode="m/d;@">
                  <c:v>45672.0104166667</c:v>
                </c:pt>
                <c:pt idx="1346" c:formatCode="m/d;@">
                  <c:v>45672.0208333333</c:v>
                </c:pt>
                <c:pt idx="1347" c:formatCode="m/d;@">
                  <c:v>45672.03125</c:v>
                </c:pt>
                <c:pt idx="1348" c:formatCode="m/d;@">
                  <c:v>45672.0416666667</c:v>
                </c:pt>
                <c:pt idx="1349" c:formatCode="m/d;@">
                  <c:v>45672.0520833333</c:v>
                </c:pt>
                <c:pt idx="1350" c:formatCode="m/d;@">
                  <c:v>45672.0625</c:v>
                </c:pt>
                <c:pt idx="1351" c:formatCode="m/d;@">
                  <c:v>45672.0729166667</c:v>
                </c:pt>
                <c:pt idx="1352" c:formatCode="m/d;@">
                  <c:v>45672.0833333333</c:v>
                </c:pt>
                <c:pt idx="1353" c:formatCode="m/d;@">
                  <c:v>45672.09375</c:v>
                </c:pt>
                <c:pt idx="1354" c:formatCode="m/d;@">
                  <c:v>45672.1041666667</c:v>
                </c:pt>
                <c:pt idx="1355" c:formatCode="m/d;@">
                  <c:v>45672.1145833333</c:v>
                </c:pt>
                <c:pt idx="1356" c:formatCode="m/d;@">
                  <c:v>45672.125</c:v>
                </c:pt>
                <c:pt idx="1357" c:formatCode="m/d;@">
                  <c:v>45672.1354166667</c:v>
                </c:pt>
                <c:pt idx="1358" c:formatCode="m/d;@">
                  <c:v>45672.1458333333</c:v>
                </c:pt>
                <c:pt idx="1359" c:formatCode="m/d;@">
                  <c:v>45672.15625</c:v>
                </c:pt>
                <c:pt idx="1360" c:formatCode="m/d;@">
                  <c:v>45672.1666666667</c:v>
                </c:pt>
                <c:pt idx="1361" c:formatCode="m/d;@">
                  <c:v>45672.1770833333</c:v>
                </c:pt>
                <c:pt idx="1362" c:formatCode="m/d;@">
                  <c:v>45672.1875</c:v>
                </c:pt>
                <c:pt idx="1363" c:formatCode="m/d;@">
                  <c:v>45672.1979166667</c:v>
                </c:pt>
                <c:pt idx="1364" c:formatCode="m/d;@">
                  <c:v>45672.2083333333</c:v>
                </c:pt>
                <c:pt idx="1365" c:formatCode="m/d;@">
                  <c:v>45672.21875</c:v>
                </c:pt>
                <c:pt idx="1366" c:formatCode="m/d;@">
                  <c:v>45672.2291666667</c:v>
                </c:pt>
                <c:pt idx="1367" c:formatCode="m/d;@">
                  <c:v>45672.2395833333</c:v>
                </c:pt>
                <c:pt idx="1368" c:formatCode="m/d;@">
                  <c:v>45672.25</c:v>
                </c:pt>
                <c:pt idx="1369" c:formatCode="m/d;@">
                  <c:v>45672.2604166667</c:v>
                </c:pt>
                <c:pt idx="1370" c:formatCode="m/d;@">
                  <c:v>45672.2708333333</c:v>
                </c:pt>
                <c:pt idx="1371" c:formatCode="m/d;@">
                  <c:v>45672.28125</c:v>
                </c:pt>
                <c:pt idx="1372" c:formatCode="m/d;@">
                  <c:v>45672.2916666667</c:v>
                </c:pt>
                <c:pt idx="1373" c:formatCode="m/d;@">
                  <c:v>45672.3020833333</c:v>
                </c:pt>
                <c:pt idx="1374" c:formatCode="m/d;@">
                  <c:v>45672.3125</c:v>
                </c:pt>
                <c:pt idx="1375" c:formatCode="m/d;@">
                  <c:v>45672.3229166667</c:v>
                </c:pt>
                <c:pt idx="1376" c:formatCode="m/d;@">
                  <c:v>45672.3333333333</c:v>
                </c:pt>
                <c:pt idx="1377" c:formatCode="m/d;@">
                  <c:v>45672.34375</c:v>
                </c:pt>
                <c:pt idx="1378" c:formatCode="m/d;@">
                  <c:v>45672.3541666667</c:v>
                </c:pt>
                <c:pt idx="1379" c:formatCode="m/d;@">
                  <c:v>45672.3645833333</c:v>
                </c:pt>
                <c:pt idx="1380" c:formatCode="m/d;@">
                  <c:v>45672.375</c:v>
                </c:pt>
                <c:pt idx="1381" c:formatCode="m/d;@">
                  <c:v>45672.3854166667</c:v>
                </c:pt>
                <c:pt idx="1382" c:formatCode="m/d;@">
                  <c:v>45672.3958333333</c:v>
                </c:pt>
                <c:pt idx="1383" c:formatCode="m/d;@">
                  <c:v>45672.40625</c:v>
                </c:pt>
                <c:pt idx="1384" c:formatCode="m/d;@">
                  <c:v>45672.4166666667</c:v>
                </c:pt>
                <c:pt idx="1385" c:formatCode="m/d;@">
                  <c:v>45672.4270833333</c:v>
                </c:pt>
                <c:pt idx="1386" c:formatCode="m/d;@">
                  <c:v>45672.4375</c:v>
                </c:pt>
                <c:pt idx="1387" c:formatCode="m/d;@">
                  <c:v>45672.4479166667</c:v>
                </c:pt>
                <c:pt idx="1388" c:formatCode="m/d;@">
                  <c:v>45672.4583333333</c:v>
                </c:pt>
                <c:pt idx="1389" c:formatCode="m/d;@">
                  <c:v>45672.46875</c:v>
                </c:pt>
                <c:pt idx="1390" c:formatCode="m/d;@">
                  <c:v>45672.4791666667</c:v>
                </c:pt>
                <c:pt idx="1391" c:formatCode="m/d;@">
                  <c:v>45672.4895833333</c:v>
                </c:pt>
                <c:pt idx="1392" c:formatCode="m/d;@">
                  <c:v>45672.5</c:v>
                </c:pt>
                <c:pt idx="1393" c:formatCode="m/d;@">
                  <c:v>45672.5104166667</c:v>
                </c:pt>
                <c:pt idx="1394" c:formatCode="m/d;@">
                  <c:v>45672.5208333333</c:v>
                </c:pt>
                <c:pt idx="1395" c:formatCode="m/d;@">
                  <c:v>45672.53125</c:v>
                </c:pt>
                <c:pt idx="1396" c:formatCode="m/d;@">
                  <c:v>45672.5416666667</c:v>
                </c:pt>
                <c:pt idx="1397" c:formatCode="m/d;@">
                  <c:v>45672.5520833333</c:v>
                </c:pt>
                <c:pt idx="1398" c:formatCode="m/d;@">
                  <c:v>45672.5625</c:v>
                </c:pt>
                <c:pt idx="1399" c:formatCode="m/d;@">
                  <c:v>45672.5729166667</c:v>
                </c:pt>
                <c:pt idx="1400" c:formatCode="m/d;@">
                  <c:v>45672.5833333333</c:v>
                </c:pt>
                <c:pt idx="1401" c:formatCode="m/d;@">
                  <c:v>45672.59375</c:v>
                </c:pt>
                <c:pt idx="1402" c:formatCode="m/d;@">
                  <c:v>45672.6041666667</c:v>
                </c:pt>
                <c:pt idx="1403" c:formatCode="m/d;@">
                  <c:v>45672.6145833333</c:v>
                </c:pt>
                <c:pt idx="1404" c:formatCode="m/d;@">
                  <c:v>45672.625</c:v>
                </c:pt>
                <c:pt idx="1405" c:formatCode="m/d;@">
                  <c:v>45672.6354166667</c:v>
                </c:pt>
                <c:pt idx="1406" c:formatCode="m/d;@">
                  <c:v>45672.6458333333</c:v>
                </c:pt>
                <c:pt idx="1407" c:formatCode="m/d;@">
                  <c:v>45672.65625</c:v>
                </c:pt>
                <c:pt idx="1408" c:formatCode="m/d;@">
                  <c:v>45672.6666666667</c:v>
                </c:pt>
                <c:pt idx="1409" c:formatCode="m/d;@">
                  <c:v>45672.6770833333</c:v>
                </c:pt>
                <c:pt idx="1410" c:formatCode="m/d;@">
                  <c:v>45672.6875</c:v>
                </c:pt>
                <c:pt idx="1411" c:formatCode="m/d;@">
                  <c:v>45672.6979166667</c:v>
                </c:pt>
                <c:pt idx="1412" c:formatCode="m/d;@">
                  <c:v>45672.7083333333</c:v>
                </c:pt>
                <c:pt idx="1413" c:formatCode="m/d;@">
                  <c:v>45672.71875</c:v>
                </c:pt>
                <c:pt idx="1414" c:formatCode="m/d;@">
                  <c:v>45672.7291666667</c:v>
                </c:pt>
                <c:pt idx="1415" c:formatCode="m/d;@">
                  <c:v>45672.7395833333</c:v>
                </c:pt>
                <c:pt idx="1416" c:formatCode="m/d;@">
                  <c:v>45672.75</c:v>
                </c:pt>
                <c:pt idx="1417" c:formatCode="m/d;@">
                  <c:v>45672.7604166667</c:v>
                </c:pt>
                <c:pt idx="1418" c:formatCode="m/d;@">
                  <c:v>45672.7708333333</c:v>
                </c:pt>
                <c:pt idx="1419" c:formatCode="m/d;@">
                  <c:v>45672.78125</c:v>
                </c:pt>
                <c:pt idx="1420" c:formatCode="m/d;@">
                  <c:v>45672.7916666667</c:v>
                </c:pt>
                <c:pt idx="1421" c:formatCode="m/d;@">
                  <c:v>45672.8020833333</c:v>
                </c:pt>
                <c:pt idx="1422" c:formatCode="m/d;@">
                  <c:v>45672.8125</c:v>
                </c:pt>
                <c:pt idx="1423" c:formatCode="m/d;@">
                  <c:v>45672.8229166667</c:v>
                </c:pt>
                <c:pt idx="1424" c:formatCode="m/d;@">
                  <c:v>45672.8333333333</c:v>
                </c:pt>
                <c:pt idx="1425" c:formatCode="m/d;@">
                  <c:v>45672.84375</c:v>
                </c:pt>
                <c:pt idx="1426" c:formatCode="m/d;@">
                  <c:v>45672.8541666667</c:v>
                </c:pt>
                <c:pt idx="1427" c:formatCode="m/d;@">
                  <c:v>45672.8645833333</c:v>
                </c:pt>
                <c:pt idx="1428" c:formatCode="m/d;@">
                  <c:v>45672.875</c:v>
                </c:pt>
                <c:pt idx="1429" c:formatCode="m/d;@">
                  <c:v>45672.8854166667</c:v>
                </c:pt>
                <c:pt idx="1430" c:formatCode="m/d;@">
                  <c:v>45672.8958333333</c:v>
                </c:pt>
                <c:pt idx="1431" c:formatCode="m/d;@">
                  <c:v>45672.90625</c:v>
                </c:pt>
                <c:pt idx="1432" c:formatCode="m/d;@">
                  <c:v>45672.9166666667</c:v>
                </c:pt>
                <c:pt idx="1433" c:formatCode="m/d;@">
                  <c:v>45672.9270833333</c:v>
                </c:pt>
                <c:pt idx="1434" c:formatCode="m/d;@">
                  <c:v>45672.9375</c:v>
                </c:pt>
                <c:pt idx="1435" c:formatCode="m/d;@">
                  <c:v>45672.9479166667</c:v>
                </c:pt>
                <c:pt idx="1436" c:formatCode="m/d;@">
                  <c:v>45672.9583333333</c:v>
                </c:pt>
                <c:pt idx="1437" c:formatCode="m/d;@">
                  <c:v>45672.96875</c:v>
                </c:pt>
                <c:pt idx="1438" c:formatCode="m/d;@">
                  <c:v>45672.9791666667</c:v>
                </c:pt>
                <c:pt idx="1439" c:formatCode="m/d;@">
                  <c:v>45672.9895833333</c:v>
                </c:pt>
                <c:pt idx="1440" c:formatCode="m/d;@">
                  <c:v>45673</c:v>
                </c:pt>
                <c:pt idx="1441" c:formatCode="m/d;@">
                  <c:v>45673.0104166667</c:v>
                </c:pt>
                <c:pt idx="1442" c:formatCode="m/d;@">
                  <c:v>45673.0208333333</c:v>
                </c:pt>
                <c:pt idx="1443" c:formatCode="m/d;@">
                  <c:v>45673.03125</c:v>
                </c:pt>
                <c:pt idx="1444" c:formatCode="m/d;@">
                  <c:v>45673.0416666667</c:v>
                </c:pt>
                <c:pt idx="1445" c:formatCode="m/d;@">
                  <c:v>45673.0520833333</c:v>
                </c:pt>
                <c:pt idx="1446" c:formatCode="m/d;@">
                  <c:v>45673.0625</c:v>
                </c:pt>
                <c:pt idx="1447" c:formatCode="m/d;@">
                  <c:v>45673.0729166667</c:v>
                </c:pt>
                <c:pt idx="1448" c:formatCode="m/d;@">
                  <c:v>45673.0833333333</c:v>
                </c:pt>
                <c:pt idx="1449" c:formatCode="m/d;@">
                  <c:v>45673.09375</c:v>
                </c:pt>
                <c:pt idx="1450" c:formatCode="m/d;@">
                  <c:v>45673.1041666667</c:v>
                </c:pt>
                <c:pt idx="1451" c:formatCode="m/d;@">
                  <c:v>45673.1145833333</c:v>
                </c:pt>
                <c:pt idx="1452" c:formatCode="m/d;@">
                  <c:v>45673.125</c:v>
                </c:pt>
                <c:pt idx="1453" c:formatCode="m/d;@">
                  <c:v>45673.1354166667</c:v>
                </c:pt>
                <c:pt idx="1454" c:formatCode="m/d;@">
                  <c:v>45673.1458333333</c:v>
                </c:pt>
                <c:pt idx="1455" c:formatCode="m/d;@">
                  <c:v>45673.15625</c:v>
                </c:pt>
                <c:pt idx="1456" c:formatCode="m/d;@">
                  <c:v>45673.1666666667</c:v>
                </c:pt>
                <c:pt idx="1457" c:formatCode="m/d;@">
                  <c:v>45673.1770833333</c:v>
                </c:pt>
                <c:pt idx="1458" c:formatCode="m/d;@">
                  <c:v>45673.1875</c:v>
                </c:pt>
                <c:pt idx="1459" c:formatCode="m/d;@">
                  <c:v>45673.1979166667</c:v>
                </c:pt>
                <c:pt idx="1460" c:formatCode="m/d;@">
                  <c:v>45673.2083333333</c:v>
                </c:pt>
                <c:pt idx="1461" c:formatCode="m/d;@">
                  <c:v>45673.21875</c:v>
                </c:pt>
                <c:pt idx="1462" c:formatCode="m/d;@">
                  <c:v>45673.2291666667</c:v>
                </c:pt>
                <c:pt idx="1463" c:formatCode="m/d;@">
                  <c:v>45673.2395833333</c:v>
                </c:pt>
                <c:pt idx="1464" c:formatCode="m/d;@">
                  <c:v>45673.25</c:v>
                </c:pt>
                <c:pt idx="1465" c:formatCode="m/d;@">
                  <c:v>45673.2604166667</c:v>
                </c:pt>
                <c:pt idx="1466" c:formatCode="m/d;@">
                  <c:v>45673.2708333333</c:v>
                </c:pt>
                <c:pt idx="1467" c:formatCode="m/d;@">
                  <c:v>45673.28125</c:v>
                </c:pt>
                <c:pt idx="1468" c:formatCode="m/d;@">
                  <c:v>45673.2916666667</c:v>
                </c:pt>
                <c:pt idx="1469" c:formatCode="m/d;@">
                  <c:v>45673.3020833333</c:v>
                </c:pt>
                <c:pt idx="1470" c:formatCode="m/d;@">
                  <c:v>45673.3125</c:v>
                </c:pt>
                <c:pt idx="1471" c:formatCode="m/d;@">
                  <c:v>45673.3229166667</c:v>
                </c:pt>
                <c:pt idx="1472" c:formatCode="m/d;@">
                  <c:v>45673.3333333333</c:v>
                </c:pt>
                <c:pt idx="1473" c:formatCode="m/d;@">
                  <c:v>45673.34375</c:v>
                </c:pt>
                <c:pt idx="1474" c:formatCode="m/d;@">
                  <c:v>45673.3541666667</c:v>
                </c:pt>
                <c:pt idx="1475" c:formatCode="m/d;@">
                  <c:v>45673.3645833333</c:v>
                </c:pt>
                <c:pt idx="1476" c:formatCode="m/d;@">
                  <c:v>45673.375</c:v>
                </c:pt>
                <c:pt idx="1477" c:formatCode="m/d;@">
                  <c:v>45673.3854166667</c:v>
                </c:pt>
                <c:pt idx="1478" c:formatCode="m/d;@">
                  <c:v>45673.3958333333</c:v>
                </c:pt>
                <c:pt idx="1479" c:formatCode="m/d;@">
                  <c:v>45673.40625</c:v>
                </c:pt>
                <c:pt idx="1480" c:formatCode="m/d;@">
                  <c:v>45673.4166666667</c:v>
                </c:pt>
                <c:pt idx="1481" c:formatCode="m/d;@">
                  <c:v>45673.4270833333</c:v>
                </c:pt>
                <c:pt idx="1482" c:formatCode="m/d;@">
                  <c:v>45673.4375</c:v>
                </c:pt>
                <c:pt idx="1483" c:formatCode="m/d;@">
                  <c:v>45673.4479166667</c:v>
                </c:pt>
                <c:pt idx="1484" c:formatCode="m/d;@">
                  <c:v>45673.4583333333</c:v>
                </c:pt>
                <c:pt idx="1485" c:formatCode="m/d;@">
                  <c:v>45673.46875</c:v>
                </c:pt>
                <c:pt idx="1486" c:formatCode="m/d;@">
                  <c:v>45673.4791666667</c:v>
                </c:pt>
                <c:pt idx="1487" c:formatCode="m/d;@">
                  <c:v>45673.4895833333</c:v>
                </c:pt>
                <c:pt idx="1488" c:formatCode="m/d;@">
                  <c:v>45673.5</c:v>
                </c:pt>
                <c:pt idx="1489" c:formatCode="m/d;@">
                  <c:v>45673.5104166667</c:v>
                </c:pt>
                <c:pt idx="1490" c:formatCode="m/d;@">
                  <c:v>45673.5208333333</c:v>
                </c:pt>
                <c:pt idx="1491" c:formatCode="m/d;@">
                  <c:v>45673.53125</c:v>
                </c:pt>
                <c:pt idx="1492" c:formatCode="m/d;@">
                  <c:v>45673.5416666667</c:v>
                </c:pt>
                <c:pt idx="1493" c:formatCode="m/d;@">
                  <c:v>45673.5520833333</c:v>
                </c:pt>
                <c:pt idx="1494" c:formatCode="m/d;@">
                  <c:v>45673.5625</c:v>
                </c:pt>
                <c:pt idx="1495" c:formatCode="m/d;@">
                  <c:v>45673.5729166667</c:v>
                </c:pt>
                <c:pt idx="1496" c:formatCode="m/d;@">
                  <c:v>45673.5833333333</c:v>
                </c:pt>
                <c:pt idx="1497" c:formatCode="m/d;@">
                  <c:v>45673.59375</c:v>
                </c:pt>
                <c:pt idx="1498" c:formatCode="m/d;@">
                  <c:v>45673.6041666667</c:v>
                </c:pt>
                <c:pt idx="1499" c:formatCode="m/d;@">
                  <c:v>45673.6145833333</c:v>
                </c:pt>
                <c:pt idx="1500" c:formatCode="m/d;@">
                  <c:v>45673.625</c:v>
                </c:pt>
                <c:pt idx="1501" c:formatCode="m/d;@">
                  <c:v>45673.6354166667</c:v>
                </c:pt>
                <c:pt idx="1502" c:formatCode="m/d;@">
                  <c:v>45673.6458333333</c:v>
                </c:pt>
                <c:pt idx="1503" c:formatCode="m/d;@">
                  <c:v>45673.65625</c:v>
                </c:pt>
                <c:pt idx="1504" c:formatCode="m/d;@">
                  <c:v>45673.6666666667</c:v>
                </c:pt>
                <c:pt idx="1505" c:formatCode="m/d;@">
                  <c:v>45673.6770833333</c:v>
                </c:pt>
                <c:pt idx="1506" c:formatCode="m/d;@">
                  <c:v>45673.6875</c:v>
                </c:pt>
                <c:pt idx="1507" c:formatCode="m/d;@">
                  <c:v>45673.6979166667</c:v>
                </c:pt>
                <c:pt idx="1508" c:formatCode="m/d;@">
                  <c:v>45673.7083333333</c:v>
                </c:pt>
                <c:pt idx="1509" c:formatCode="m/d;@">
                  <c:v>45673.71875</c:v>
                </c:pt>
                <c:pt idx="1510" c:formatCode="m/d;@">
                  <c:v>45673.7291666667</c:v>
                </c:pt>
                <c:pt idx="1511" c:formatCode="m/d;@">
                  <c:v>45673.7395833333</c:v>
                </c:pt>
                <c:pt idx="1512" c:formatCode="m/d;@">
                  <c:v>45673.75</c:v>
                </c:pt>
                <c:pt idx="1513" c:formatCode="m/d;@">
                  <c:v>45673.7604166667</c:v>
                </c:pt>
                <c:pt idx="1514" c:formatCode="m/d;@">
                  <c:v>45673.7708333333</c:v>
                </c:pt>
                <c:pt idx="1515" c:formatCode="m/d;@">
                  <c:v>45673.78125</c:v>
                </c:pt>
                <c:pt idx="1516" c:formatCode="m/d;@">
                  <c:v>45673.7916666667</c:v>
                </c:pt>
                <c:pt idx="1517" c:formatCode="m/d;@">
                  <c:v>45673.8020833333</c:v>
                </c:pt>
                <c:pt idx="1518" c:formatCode="m/d;@">
                  <c:v>45673.8125</c:v>
                </c:pt>
                <c:pt idx="1519" c:formatCode="m/d;@">
                  <c:v>45673.8229166667</c:v>
                </c:pt>
                <c:pt idx="1520" c:formatCode="m/d;@">
                  <c:v>45673.8333333333</c:v>
                </c:pt>
                <c:pt idx="1521" c:formatCode="m/d;@">
                  <c:v>45673.84375</c:v>
                </c:pt>
                <c:pt idx="1522" c:formatCode="m/d;@">
                  <c:v>45673.8541666667</c:v>
                </c:pt>
                <c:pt idx="1523" c:formatCode="m/d;@">
                  <c:v>45673.8645833333</c:v>
                </c:pt>
                <c:pt idx="1524" c:formatCode="m/d;@">
                  <c:v>45673.875</c:v>
                </c:pt>
                <c:pt idx="1525" c:formatCode="m/d;@">
                  <c:v>45673.8854166667</c:v>
                </c:pt>
                <c:pt idx="1526" c:formatCode="m/d;@">
                  <c:v>45673.8958333333</c:v>
                </c:pt>
                <c:pt idx="1527" c:formatCode="m/d;@">
                  <c:v>45673.90625</c:v>
                </c:pt>
                <c:pt idx="1528" c:formatCode="m/d;@">
                  <c:v>45673.9166666667</c:v>
                </c:pt>
                <c:pt idx="1529" c:formatCode="m/d;@">
                  <c:v>45673.9270833333</c:v>
                </c:pt>
                <c:pt idx="1530" c:formatCode="m/d;@">
                  <c:v>45673.9375</c:v>
                </c:pt>
                <c:pt idx="1531" c:formatCode="m/d;@">
                  <c:v>45673.9479166667</c:v>
                </c:pt>
                <c:pt idx="1532" c:formatCode="m/d;@">
                  <c:v>45673.9583333333</c:v>
                </c:pt>
                <c:pt idx="1533" c:formatCode="m/d;@">
                  <c:v>45673.96875</c:v>
                </c:pt>
                <c:pt idx="1534" c:formatCode="m/d;@">
                  <c:v>45673.9791666667</c:v>
                </c:pt>
                <c:pt idx="1535" c:formatCode="m/d;@">
                  <c:v>45673.9895833333</c:v>
                </c:pt>
                <c:pt idx="1536" c:formatCode="m/d;@">
                  <c:v>45674</c:v>
                </c:pt>
                <c:pt idx="1537" c:formatCode="m/d;@">
                  <c:v>45674.0104166667</c:v>
                </c:pt>
                <c:pt idx="1538" c:formatCode="m/d;@">
                  <c:v>45674.0208333333</c:v>
                </c:pt>
                <c:pt idx="1539" c:formatCode="m/d;@">
                  <c:v>45674.03125</c:v>
                </c:pt>
                <c:pt idx="1540" c:formatCode="m/d;@">
                  <c:v>45674.0416666667</c:v>
                </c:pt>
                <c:pt idx="1541" c:formatCode="m/d;@">
                  <c:v>45674.0520833333</c:v>
                </c:pt>
                <c:pt idx="1542" c:formatCode="m/d;@">
                  <c:v>45674.0625</c:v>
                </c:pt>
                <c:pt idx="1543" c:formatCode="m/d;@">
                  <c:v>45674.0729166667</c:v>
                </c:pt>
                <c:pt idx="1544" c:formatCode="m/d;@">
                  <c:v>45674.0833333333</c:v>
                </c:pt>
                <c:pt idx="1545" c:formatCode="m/d;@">
                  <c:v>45674.09375</c:v>
                </c:pt>
                <c:pt idx="1546" c:formatCode="m/d;@">
                  <c:v>45674.1041666667</c:v>
                </c:pt>
                <c:pt idx="1547" c:formatCode="m/d;@">
                  <c:v>45674.1145833333</c:v>
                </c:pt>
                <c:pt idx="1548" c:formatCode="m/d;@">
                  <c:v>45674.125</c:v>
                </c:pt>
                <c:pt idx="1549" c:formatCode="m/d;@">
                  <c:v>45674.1354166667</c:v>
                </c:pt>
                <c:pt idx="1550" c:formatCode="m/d;@">
                  <c:v>45674.1458333333</c:v>
                </c:pt>
                <c:pt idx="1551" c:formatCode="m/d;@">
                  <c:v>45674.15625</c:v>
                </c:pt>
                <c:pt idx="1552" c:formatCode="m/d;@">
                  <c:v>45674.1666666667</c:v>
                </c:pt>
                <c:pt idx="1553" c:formatCode="m/d;@">
                  <c:v>45674.1770833333</c:v>
                </c:pt>
                <c:pt idx="1554" c:formatCode="m/d;@">
                  <c:v>45674.1875</c:v>
                </c:pt>
                <c:pt idx="1555" c:formatCode="m/d;@">
                  <c:v>45674.1979166667</c:v>
                </c:pt>
                <c:pt idx="1556" c:formatCode="m/d;@">
                  <c:v>45674.2083333333</c:v>
                </c:pt>
                <c:pt idx="1557" c:formatCode="m/d;@">
                  <c:v>45674.21875</c:v>
                </c:pt>
                <c:pt idx="1558" c:formatCode="m/d;@">
                  <c:v>45674.2291666667</c:v>
                </c:pt>
                <c:pt idx="1559" c:formatCode="m/d;@">
                  <c:v>45674.2395833333</c:v>
                </c:pt>
                <c:pt idx="1560" c:formatCode="m/d;@">
                  <c:v>45674.25</c:v>
                </c:pt>
                <c:pt idx="1561" c:formatCode="m/d;@">
                  <c:v>45674.2604166667</c:v>
                </c:pt>
                <c:pt idx="1562" c:formatCode="m/d;@">
                  <c:v>45674.2708333333</c:v>
                </c:pt>
                <c:pt idx="1563" c:formatCode="m/d;@">
                  <c:v>45674.28125</c:v>
                </c:pt>
                <c:pt idx="1564" c:formatCode="m/d;@">
                  <c:v>45674.2916666667</c:v>
                </c:pt>
                <c:pt idx="1565" c:formatCode="m/d;@">
                  <c:v>45674.3020833333</c:v>
                </c:pt>
                <c:pt idx="1566" c:formatCode="m/d;@">
                  <c:v>45674.3125</c:v>
                </c:pt>
                <c:pt idx="1567" c:formatCode="m/d;@">
                  <c:v>45674.3229166667</c:v>
                </c:pt>
                <c:pt idx="1568" c:formatCode="m/d;@">
                  <c:v>45674.3333333333</c:v>
                </c:pt>
                <c:pt idx="1569" c:formatCode="m/d;@">
                  <c:v>45674.34375</c:v>
                </c:pt>
                <c:pt idx="1570" c:formatCode="m/d;@">
                  <c:v>45674.3541666667</c:v>
                </c:pt>
                <c:pt idx="1571" c:formatCode="m/d;@">
                  <c:v>45674.3645833333</c:v>
                </c:pt>
                <c:pt idx="1572" c:formatCode="m/d;@">
                  <c:v>45674.375</c:v>
                </c:pt>
                <c:pt idx="1573" c:formatCode="m/d;@">
                  <c:v>45674.3854166667</c:v>
                </c:pt>
                <c:pt idx="1574" c:formatCode="m/d;@">
                  <c:v>45674.3958333333</c:v>
                </c:pt>
                <c:pt idx="1575" c:formatCode="m/d;@">
                  <c:v>45674.40625</c:v>
                </c:pt>
                <c:pt idx="1576" c:formatCode="m/d;@">
                  <c:v>45674.4166666667</c:v>
                </c:pt>
                <c:pt idx="1577" c:formatCode="m/d;@">
                  <c:v>45674.4270833333</c:v>
                </c:pt>
                <c:pt idx="1578" c:formatCode="m/d;@">
                  <c:v>45674.4375</c:v>
                </c:pt>
                <c:pt idx="1579" c:formatCode="m/d;@">
                  <c:v>45674.4479166667</c:v>
                </c:pt>
                <c:pt idx="1580" c:formatCode="m/d;@">
                  <c:v>45674.4583333333</c:v>
                </c:pt>
                <c:pt idx="1581" c:formatCode="m/d;@">
                  <c:v>45674.46875</c:v>
                </c:pt>
                <c:pt idx="1582" c:formatCode="m/d;@">
                  <c:v>45674.4791666667</c:v>
                </c:pt>
                <c:pt idx="1583" c:formatCode="m/d;@">
                  <c:v>45674.4895833333</c:v>
                </c:pt>
                <c:pt idx="1584" c:formatCode="m/d;@">
                  <c:v>45674.5</c:v>
                </c:pt>
                <c:pt idx="1585" c:formatCode="m/d;@">
                  <c:v>45674.5104166667</c:v>
                </c:pt>
                <c:pt idx="1586" c:formatCode="m/d;@">
                  <c:v>45674.5208333333</c:v>
                </c:pt>
                <c:pt idx="1587" c:formatCode="m/d;@">
                  <c:v>45674.53125</c:v>
                </c:pt>
                <c:pt idx="1588" c:formatCode="m/d;@">
                  <c:v>45674.5416666667</c:v>
                </c:pt>
                <c:pt idx="1589" c:formatCode="m/d;@">
                  <c:v>45674.5520833333</c:v>
                </c:pt>
                <c:pt idx="1590" c:formatCode="m/d;@">
                  <c:v>45674.5625</c:v>
                </c:pt>
                <c:pt idx="1591" c:formatCode="m/d;@">
                  <c:v>45674.5729166667</c:v>
                </c:pt>
                <c:pt idx="1592" c:formatCode="m/d;@">
                  <c:v>45674.5833333333</c:v>
                </c:pt>
                <c:pt idx="1593" c:formatCode="m/d;@">
                  <c:v>45674.59375</c:v>
                </c:pt>
                <c:pt idx="1594" c:formatCode="m/d;@">
                  <c:v>45674.6041666667</c:v>
                </c:pt>
                <c:pt idx="1595" c:formatCode="m/d;@">
                  <c:v>45674.6145833333</c:v>
                </c:pt>
                <c:pt idx="1596" c:formatCode="m/d;@">
                  <c:v>45674.625</c:v>
                </c:pt>
                <c:pt idx="1597" c:formatCode="m/d;@">
                  <c:v>45674.6354166667</c:v>
                </c:pt>
                <c:pt idx="1598" c:formatCode="m/d;@">
                  <c:v>45674.6458333333</c:v>
                </c:pt>
                <c:pt idx="1599" c:formatCode="m/d;@">
                  <c:v>45674.65625</c:v>
                </c:pt>
                <c:pt idx="1600" c:formatCode="m/d;@">
                  <c:v>45674.6666666667</c:v>
                </c:pt>
                <c:pt idx="1601" c:formatCode="m/d;@">
                  <c:v>45674.6770833333</c:v>
                </c:pt>
                <c:pt idx="1602" c:formatCode="m/d;@">
                  <c:v>45674.6875</c:v>
                </c:pt>
                <c:pt idx="1603" c:formatCode="m/d;@">
                  <c:v>45674.6979166667</c:v>
                </c:pt>
                <c:pt idx="1604" c:formatCode="m/d;@">
                  <c:v>45674.7083333333</c:v>
                </c:pt>
                <c:pt idx="1605" c:formatCode="m/d;@">
                  <c:v>45674.71875</c:v>
                </c:pt>
                <c:pt idx="1606" c:formatCode="m/d;@">
                  <c:v>45674.7291666667</c:v>
                </c:pt>
                <c:pt idx="1607" c:formatCode="m/d;@">
                  <c:v>45674.7395833333</c:v>
                </c:pt>
                <c:pt idx="1608" c:formatCode="m/d;@">
                  <c:v>45674.75</c:v>
                </c:pt>
                <c:pt idx="1609" c:formatCode="m/d;@">
                  <c:v>45674.7604166667</c:v>
                </c:pt>
                <c:pt idx="1610" c:formatCode="m/d;@">
                  <c:v>45674.7708333333</c:v>
                </c:pt>
                <c:pt idx="1611" c:formatCode="m/d;@">
                  <c:v>45674.78125</c:v>
                </c:pt>
                <c:pt idx="1612" c:formatCode="m/d;@">
                  <c:v>45674.7916666667</c:v>
                </c:pt>
                <c:pt idx="1613" c:formatCode="m/d;@">
                  <c:v>45674.8020833333</c:v>
                </c:pt>
                <c:pt idx="1614" c:formatCode="m/d;@">
                  <c:v>45674.8125</c:v>
                </c:pt>
                <c:pt idx="1615" c:formatCode="m/d;@">
                  <c:v>45674.8229166667</c:v>
                </c:pt>
                <c:pt idx="1616" c:formatCode="m/d;@">
                  <c:v>45674.8333333333</c:v>
                </c:pt>
                <c:pt idx="1617" c:formatCode="m/d;@">
                  <c:v>45674.84375</c:v>
                </c:pt>
                <c:pt idx="1618" c:formatCode="m/d;@">
                  <c:v>45674.8541666667</c:v>
                </c:pt>
                <c:pt idx="1619" c:formatCode="m/d;@">
                  <c:v>45674.8645833333</c:v>
                </c:pt>
                <c:pt idx="1620" c:formatCode="m/d;@">
                  <c:v>45674.875</c:v>
                </c:pt>
                <c:pt idx="1621" c:formatCode="m/d;@">
                  <c:v>45674.8854166667</c:v>
                </c:pt>
                <c:pt idx="1622" c:formatCode="m/d;@">
                  <c:v>45674.8958333333</c:v>
                </c:pt>
                <c:pt idx="1623" c:formatCode="m/d;@">
                  <c:v>45674.90625</c:v>
                </c:pt>
                <c:pt idx="1624" c:formatCode="m/d;@">
                  <c:v>45674.9166666667</c:v>
                </c:pt>
                <c:pt idx="1625" c:formatCode="m/d;@">
                  <c:v>45674.9270833333</c:v>
                </c:pt>
                <c:pt idx="1626" c:formatCode="m/d;@">
                  <c:v>45674.9375</c:v>
                </c:pt>
                <c:pt idx="1627" c:formatCode="m/d;@">
                  <c:v>45674.9479166667</c:v>
                </c:pt>
                <c:pt idx="1628" c:formatCode="m/d;@">
                  <c:v>45674.9583333333</c:v>
                </c:pt>
                <c:pt idx="1629" c:formatCode="m/d;@">
                  <c:v>45674.96875</c:v>
                </c:pt>
                <c:pt idx="1630" c:formatCode="m/d;@">
                  <c:v>45674.9791666667</c:v>
                </c:pt>
                <c:pt idx="1631" c:formatCode="m/d;@">
                  <c:v>45674.9895833333</c:v>
                </c:pt>
                <c:pt idx="1632" c:formatCode="m/d;@">
                  <c:v>45675</c:v>
                </c:pt>
                <c:pt idx="1633" c:formatCode="m/d;@">
                  <c:v>45675.0104166667</c:v>
                </c:pt>
                <c:pt idx="1634" c:formatCode="m/d;@">
                  <c:v>45675.0208333333</c:v>
                </c:pt>
                <c:pt idx="1635" c:formatCode="m/d;@">
                  <c:v>45675.03125</c:v>
                </c:pt>
                <c:pt idx="1636" c:formatCode="m/d;@">
                  <c:v>45675.0416666667</c:v>
                </c:pt>
                <c:pt idx="1637" c:formatCode="m/d;@">
                  <c:v>45675.0520833333</c:v>
                </c:pt>
                <c:pt idx="1638" c:formatCode="m/d;@">
                  <c:v>45675.0625</c:v>
                </c:pt>
                <c:pt idx="1639" c:formatCode="m/d;@">
                  <c:v>45675.0729166667</c:v>
                </c:pt>
                <c:pt idx="1640" c:formatCode="m/d;@">
                  <c:v>45675.0833333333</c:v>
                </c:pt>
                <c:pt idx="1641" c:formatCode="m/d;@">
                  <c:v>45675.09375</c:v>
                </c:pt>
                <c:pt idx="1642" c:formatCode="m/d;@">
                  <c:v>45675.1041666667</c:v>
                </c:pt>
                <c:pt idx="1643" c:formatCode="m/d;@">
                  <c:v>45675.1145833333</c:v>
                </c:pt>
                <c:pt idx="1644" c:formatCode="m/d;@">
                  <c:v>45675.125</c:v>
                </c:pt>
                <c:pt idx="1645" c:formatCode="m/d;@">
                  <c:v>45675.1354166667</c:v>
                </c:pt>
                <c:pt idx="1646" c:formatCode="m/d;@">
                  <c:v>45675.1458333333</c:v>
                </c:pt>
                <c:pt idx="1647" c:formatCode="m/d;@">
                  <c:v>45675.15625</c:v>
                </c:pt>
                <c:pt idx="1648" c:formatCode="m/d;@">
                  <c:v>45675.1666666667</c:v>
                </c:pt>
                <c:pt idx="1649" c:formatCode="m/d;@">
                  <c:v>45675.1770833333</c:v>
                </c:pt>
                <c:pt idx="1650" c:formatCode="m/d;@">
                  <c:v>45675.1875</c:v>
                </c:pt>
                <c:pt idx="1651" c:formatCode="m/d;@">
                  <c:v>45675.1979166667</c:v>
                </c:pt>
                <c:pt idx="1652" c:formatCode="m/d;@">
                  <c:v>45675.2083333333</c:v>
                </c:pt>
                <c:pt idx="1653" c:formatCode="m/d;@">
                  <c:v>45675.21875</c:v>
                </c:pt>
                <c:pt idx="1654" c:formatCode="m/d;@">
                  <c:v>45675.2291666667</c:v>
                </c:pt>
                <c:pt idx="1655" c:formatCode="m/d;@">
                  <c:v>45675.2395833333</c:v>
                </c:pt>
                <c:pt idx="1656" c:formatCode="m/d;@">
                  <c:v>45675.25</c:v>
                </c:pt>
                <c:pt idx="1657" c:formatCode="m/d;@">
                  <c:v>45675.2604166667</c:v>
                </c:pt>
                <c:pt idx="1658" c:formatCode="m/d;@">
                  <c:v>45675.2708333333</c:v>
                </c:pt>
                <c:pt idx="1659" c:formatCode="m/d;@">
                  <c:v>45675.28125</c:v>
                </c:pt>
                <c:pt idx="1660" c:formatCode="m/d;@">
                  <c:v>45675.2916666667</c:v>
                </c:pt>
                <c:pt idx="1661" c:formatCode="m/d;@">
                  <c:v>45675.3020833333</c:v>
                </c:pt>
                <c:pt idx="1662" c:formatCode="m/d;@">
                  <c:v>45675.3125</c:v>
                </c:pt>
                <c:pt idx="1663" c:formatCode="m/d;@">
                  <c:v>45675.3229166667</c:v>
                </c:pt>
                <c:pt idx="1664" c:formatCode="m/d;@">
                  <c:v>45675.3333333333</c:v>
                </c:pt>
                <c:pt idx="1665" c:formatCode="m/d;@">
                  <c:v>45675.34375</c:v>
                </c:pt>
                <c:pt idx="1666" c:formatCode="m/d;@">
                  <c:v>45675.3541666667</c:v>
                </c:pt>
                <c:pt idx="1667" c:formatCode="m/d;@">
                  <c:v>45675.3645833333</c:v>
                </c:pt>
                <c:pt idx="1668" c:formatCode="m/d;@">
                  <c:v>45675.375</c:v>
                </c:pt>
                <c:pt idx="1669" c:formatCode="m/d;@">
                  <c:v>45675.3854166667</c:v>
                </c:pt>
                <c:pt idx="1670" c:formatCode="m/d;@">
                  <c:v>45675.3958333333</c:v>
                </c:pt>
                <c:pt idx="1671" c:formatCode="m/d;@">
                  <c:v>45675.40625</c:v>
                </c:pt>
                <c:pt idx="1672" c:formatCode="m/d;@">
                  <c:v>45675.4166666667</c:v>
                </c:pt>
                <c:pt idx="1673" c:formatCode="m/d;@">
                  <c:v>45675.4270833333</c:v>
                </c:pt>
                <c:pt idx="1674" c:formatCode="m/d;@">
                  <c:v>45675.4375</c:v>
                </c:pt>
                <c:pt idx="1675" c:formatCode="m/d;@">
                  <c:v>45675.4479166667</c:v>
                </c:pt>
                <c:pt idx="1676" c:formatCode="m/d;@">
                  <c:v>45675.4583333333</c:v>
                </c:pt>
                <c:pt idx="1677" c:formatCode="m/d;@">
                  <c:v>45675.46875</c:v>
                </c:pt>
                <c:pt idx="1678" c:formatCode="m/d;@">
                  <c:v>45675.4791666667</c:v>
                </c:pt>
                <c:pt idx="1679" c:formatCode="m/d;@">
                  <c:v>45675.4895833333</c:v>
                </c:pt>
                <c:pt idx="1680" c:formatCode="m/d;@">
                  <c:v>45675.5</c:v>
                </c:pt>
                <c:pt idx="1681" c:formatCode="m/d;@">
                  <c:v>45675.5104166667</c:v>
                </c:pt>
                <c:pt idx="1682" c:formatCode="m/d;@">
                  <c:v>45675.5208333333</c:v>
                </c:pt>
                <c:pt idx="1683" c:formatCode="m/d;@">
                  <c:v>45675.53125</c:v>
                </c:pt>
                <c:pt idx="1684" c:formatCode="m/d;@">
                  <c:v>45675.5416666667</c:v>
                </c:pt>
                <c:pt idx="1685" c:formatCode="m/d;@">
                  <c:v>45675.5520833333</c:v>
                </c:pt>
                <c:pt idx="1686" c:formatCode="m/d;@">
                  <c:v>45675.5625</c:v>
                </c:pt>
                <c:pt idx="1687" c:formatCode="m/d;@">
                  <c:v>45675.5729166667</c:v>
                </c:pt>
                <c:pt idx="1688" c:formatCode="m/d;@">
                  <c:v>45675.5833333333</c:v>
                </c:pt>
                <c:pt idx="1689" c:formatCode="m/d;@">
                  <c:v>45675.59375</c:v>
                </c:pt>
                <c:pt idx="1690" c:formatCode="m/d;@">
                  <c:v>45675.6041666667</c:v>
                </c:pt>
                <c:pt idx="1691" c:formatCode="m/d;@">
                  <c:v>45675.6145833333</c:v>
                </c:pt>
                <c:pt idx="1692" c:formatCode="m/d;@">
                  <c:v>45675.625</c:v>
                </c:pt>
                <c:pt idx="1693" c:formatCode="m/d;@">
                  <c:v>45675.6354166667</c:v>
                </c:pt>
                <c:pt idx="1694" c:formatCode="m/d;@">
                  <c:v>45675.6458333333</c:v>
                </c:pt>
                <c:pt idx="1695" c:formatCode="m/d;@">
                  <c:v>45675.65625</c:v>
                </c:pt>
                <c:pt idx="1696" c:formatCode="m/d;@">
                  <c:v>45675.6666666667</c:v>
                </c:pt>
                <c:pt idx="1697" c:formatCode="m/d;@">
                  <c:v>45675.6770833333</c:v>
                </c:pt>
                <c:pt idx="1698" c:formatCode="m/d;@">
                  <c:v>45675.6875</c:v>
                </c:pt>
                <c:pt idx="1699" c:formatCode="m/d;@">
                  <c:v>45675.6979166667</c:v>
                </c:pt>
                <c:pt idx="1700" c:formatCode="m/d;@">
                  <c:v>45675.7083333333</c:v>
                </c:pt>
                <c:pt idx="1701" c:formatCode="m/d;@">
                  <c:v>45675.71875</c:v>
                </c:pt>
                <c:pt idx="1702" c:formatCode="m/d;@">
                  <c:v>45675.7291666667</c:v>
                </c:pt>
                <c:pt idx="1703" c:formatCode="m/d;@">
                  <c:v>45675.7395833333</c:v>
                </c:pt>
                <c:pt idx="1704" c:formatCode="m/d;@">
                  <c:v>45675.75</c:v>
                </c:pt>
                <c:pt idx="1705" c:formatCode="m/d;@">
                  <c:v>45675.7604166667</c:v>
                </c:pt>
                <c:pt idx="1706" c:formatCode="m/d;@">
                  <c:v>45675.7708333333</c:v>
                </c:pt>
                <c:pt idx="1707" c:formatCode="m/d;@">
                  <c:v>45675.78125</c:v>
                </c:pt>
                <c:pt idx="1708" c:formatCode="m/d;@">
                  <c:v>45675.7916666667</c:v>
                </c:pt>
                <c:pt idx="1709" c:formatCode="m/d;@">
                  <c:v>45675.8020833333</c:v>
                </c:pt>
                <c:pt idx="1710" c:formatCode="m/d;@">
                  <c:v>45675.8125</c:v>
                </c:pt>
                <c:pt idx="1711" c:formatCode="m/d;@">
                  <c:v>45675.8229166667</c:v>
                </c:pt>
                <c:pt idx="1712" c:formatCode="m/d;@">
                  <c:v>45675.8333333333</c:v>
                </c:pt>
                <c:pt idx="1713" c:formatCode="m/d;@">
                  <c:v>45675.84375</c:v>
                </c:pt>
                <c:pt idx="1714" c:formatCode="m/d;@">
                  <c:v>45675.8541666667</c:v>
                </c:pt>
                <c:pt idx="1715" c:formatCode="m/d;@">
                  <c:v>45675.8645833333</c:v>
                </c:pt>
                <c:pt idx="1716" c:formatCode="m/d;@">
                  <c:v>45675.875</c:v>
                </c:pt>
                <c:pt idx="1717" c:formatCode="m/d;@">
                  <c:v>45675.8854166667</c:v>
                </c:pt>
                <c:pt idx="1718" c:formatCode="m/d;@">
                  <c:v>45675.8958333333</c:v>
                </c:pt>
                <c:pt idx="1719" c:formatCode="m/d;@">
                  <c:v>45675.90625</c:v>
                </c:pt>
                <c:pt idx="1720" c:formatCode="m/d;@">
                  <c:v>45675.9166666667</c:v>
                </c:pt>
                <c:pt idx="1721" c:formatCode="m/d;@">
                  <c:v>45675.9270833333</c:v>
                </c:pt>
                <c:pt idx="1722" c:formatCode="m/d;@">
                  <c:v>45675.9375</c:v>
                </c:pt>
                <c:pt idx="1723" c:formatCode="m/d;@">
                  <c:v>45675.9479166667</c:v>
                </c:pt>
                <c:pt idx="1724" c:formatCode="m/d;@">
                  <c:v>45675.9583333333</c:v>
                </c:pt>
                <c:pt idx="1725" c:formatCode="m/d;@">
                  <c:v>45675.96875</c:v>
                </c:pt>
                <c:pt idx="1726" c:formatCode="m/d;@">
                  <c:v>45675.9791666667</c:v>
                </c:pt>
                <c:pt idx="1727" c:formatCode="m/d;@">
                  <c:v>45675.9895833333</c:v>
                </c:pt>
                <c:pt idx="1728" c:formatCode="m/d;@">
                  <c:v>45676</c:v>
                </c:pt>
                <c:pt idx="1729" c:formatCode="m/d;@">
                  <c:v>45676.0104166667</c:v>
                </c:pt>
                <c:pt idx="1730" c:formatCode="m/d;@">
                  <c:v>45676.0208333333</c:v>
                </c:pt>
                <c:pt idx="1731" c:formatCode="m/d;@">
                  <c:v>45676.03125</c:v>
                </c:pt>
                <c:pt idx="1732" c:formatCode="m/d;@">
                  <c:v>45676.0416666667</c:v>
                </c:pt>
                <c:pt idx="1733" c:formatCode="m/d;@">
                  <c:v>45676.0520833333</c:v>
                </c:pt>
                <c:pt idx="1734" c:formatCode="m/d;@">
                  <c:v>45676.0625</c:v>
                </c:pt>
                <c:pt idx="1735" c:formatCode="m/d;@">
                  <c:v>45676.0729166667</c:v>
                </c:pt>
                <c:pt idx="1736" c:formatCode="m/d;@">
                  <c:v>45676.0833333333</c:v>
                </c:pt>
                <c:pt idx="1737" c:formatCode="m/d;@">
                  <c:v>45676.09375</c:v>
                </c:pt>
                <c:pt idx="1738" c:formatCode="m/d;@">
                  <c:v>45676.1041666667</c:v>
                </c:pt>
                <c:pt idx="1739" c:formatCode="m/d;@">
                  <c:v>45676.1145833333</c:v>
                </c:pt>
                <c:pt idx="1740" c:formatCode="m/d;@">
                  <c:v>45676.125</c:v>
                </c:pt>
                <c:pt idx="1741" c:formatCode="m/d;@">
                  <c:v>45676.1354166667</c:v>
                </c:pt>
                <c:pt idx="1742" c:formatCode="m/d;@">
                  <c:v>45676.1458333333</c:v>
                </c:pt>
                <c:pt idx="1743" c:formatCode="m/d;@">
                  <c:v>45676.15625</c:v>
                </c:pt>
                <c:pt idx="1744" c:formatCode="m/d;@">
                  <c:v>45676.1666666667</c:v>
                </c:pt>
                <c:pt idx="1745" c:formatCode="m/d;@">
                  <c:v>45676.1770833333</c:v>
                </c:pt>
                <c:pt idx="1746" c:formatCode="m/d;@">
                  <c:v>45676.1875</c:v>
                </c:pt>
                <c:pt idx="1747" c:formatCode="m/d;@">
                  <c:v>45676.1979166667</c:v>
                </c:pt>
                <c:pt idx="1748" c:formatCode="m/d;@">
                  <c:v>45676.2083333333</c:v>
                </c:pt>
                <c:pt idx="1749" c:formatCode="m/d;@">
                  <c:v>45676.21875</c:v>
                </c:pt>
                <c:pt idx="1750" c:formatCode="m/d;@">
                  <c:v>45676.2291666667</c:v>
                </c:pt>
                <c:pt idx="1751" c:formatCode="m/d;@">
                  <c:v>45676.2395833333</c:v>
                </c:pt>
                <c:pt idx="1752" c:formatCode="m/d;@">
                  <c:v>45676.25</c:v>
                </c:pt>
                <c:pt idx="1753" c:formatCode="m/d;@">
                  <c:v>45676.2604166667</c:v>
                </c:pt>
                <c:pt idx="1754" c:formatCode="m/d;@">
                  <c:v>45676.2708333333</c:v>
                </c:pt>
                <c:pt idx="1755" c:formatCode="m/d;@">
                  <c:v>45676.28125</c:v>
                </c:pt>
                <c:pt idx="1756" c:formatCode="m/d;@">
                  <c:v>45676.2916666667</c:v>
                </c:pt>
                <c:pt idx="1757" c:formatCode="m/d;@">
                  <c:v>45676.3020833333</c:v>
                </c:pt>
                <c:pt idx="1758" c:formatCode="m/d;@">
                  <c:v>45676.3125</c:v>
                </c:pt>
                <c:pt idx="1759" c:formatCode="m/d;@">
                  <c:v>45676.3229166667</c:v>
                </c:pt>
                <c:pt idx="1760" c:formatCode="m/d;@">
                  <c:v>45676.3333333333</c:v>
                </c:pt>
                <c:pt idx="1761" c:formatCode="m/d;@">
                  <c:v>45676.34375</c:v>
                </c:pt>
                <c:pt idx="1762" c:formatCode="m/d;@">
                  <c:v>45676.3541666667</c:v>
                </c:pt>
                <c:pt idx="1763" c:formatCode="m/d;@">
                  <c:v>45676.3645833333</c:v>
                </c:pt>
                <c:pt idx="1764" c:formatCode="m/d;@">
                  <c:v>45676.375</c:v>
                </c:pt>
                <c:pt idx="1765" c:formatCode="m/d;@">
                  <c:v>45676.3854166667</c:v>
                </c:pt>
                <c:pt idx="1766" c:formatCode="m/d;@">
                  <c:v>45676.3958333333</c:v>
                </c:pt>
                <c:pt idx="1767" c:formatCode="m/d;@">
                  <c:v>45676.40625</c:v>
                </c:pt>
                <c:pt idx="1768" c:formatCode="m/d;@">
                  <c:v>45676.4166666667</c:v>
                </c:pt>
                <c:pt idx="1769" c:formatCode="m/d;@">
                  <c:v>45676.4270833333</c:v>
                </c:pt>
                <c:pt idx="1770" c:formatCode="m/d;@">
                  <c:v>45676.4375</c:v>
                </c:pt>
                <c:pt idx="1771" c:formatCode="m/d;@">
                  <c:v>45676.4479166667</c:v>
                </c:pt>
                <c:pt idx="1772" c:formatCode="m/d;@">
                  <c:v>45676.4583333333</c:v>
                </c:pt>
                <c:pt idx="1773" c:formatCode="m/d;@">
                  <c:v>45676.46875</c:v>
                </c:pt>
                <c:pt idx="1774" c:formatCode="m/d;@">
                  <c:v>45676.4791666667</c:v>
                </c:pt>
                <c:pt idx="1775" c:formatCode="m/d;@">
                  <c:v>45676.4895833333</c:v>
                </c:pt>
                <c:pt idx="1776" c:formatCode="m/d;@">
                  <c:v>45676.5</c:v>
                </c:pt>
                <c:pt idx="1777" c:formatCode="m/d;@">
                  <c:v>45676.5104166667</c:v>
                </c:pt>
                <c:pt idx="1778" c:formatCode="m/d;@">
                  <c:v>45676.5208333333</c:v>
                </c:pt>
                <c:pt idx="1779" c:formatCode="m/d;@">
                  <c:v>45676.53125</c:v>
                </c:pt>
                <c:pt idx="1780" c:formatCode="m/d;@">
                  <c:v>45676.5416666667</c:v>
                </c:pt>
                <c:pt idx="1781" c:formatCode="m/d;@">
                  <c:v>45676.5520833333</c:v>
                </c:pt>
                <c:pt idx="1782" c:formatCode="m/d;@">
                  <c:v>45676.5625</c:v>
                </c:pt>
                <c:pt idx="1783" c:formatCode="m/d;@">
                  <c:v>45676.5729166667</c:v>
                </c:pt>
                <c:pt idx="1784" c:formatCode="m/d;@">
                  <c:v>45676.5833333333</c:v>
                </c:pt>
                <c:pt idx="1785" c:formatCode="m/d;@">
                  <c:v>45676.59375</c:v>
                </c:pt>
                <c:pt idx="1786" c:formatCode="m/d;@">
                  <c:v>45676.6041666667</c:v>
                </c:pt>
                <c:pt idx="1787" c:formatCode="m/d;@">
                  <c:v>45676.6145833333</c:v>
                </c:pt>
                <c:pt idx="1788" c:formatCode="m/d;@">
                  <c:v>45676.625</c:v>
                </c:pt>
                <c:pt idx="1789" c:formatCode="m/d;@">
                  <c:v>45676.6354166667</c:v>
                </c:pt>
                <c:pt idx="1790" c:formatCode="m/d;@">
                  <c:v>45676.6458333333</c:v>
                </c:pt>
                <c:pt idx="1791" c:formatCode="m/d;@">
                  <c:v>45676.65625</c:v>
                </c:pt>
                <c:pt idx="1792" c:formatCode="m/d;@">
                  <c:v>45676.6666666667</c:v>
                </c:pt>
                <c:pt idx="1793" c:formatCode="m/d;@">
                  <c:v>45676.6770833333</c:v>
                </c:pt>
                <c:pt idx="1794" c:formatCode="m/d;@">
                  <c:v>45676.6875</c:v>
                </c:pt>
                <c:pt idx="1795" c:formatCode="m/d;@">
                  <c:v>45676.6979166667</c:v>
                </c:pt>
                <c:pt idx="1796" c:formatCode="m/d;@">
                  <c:v>45676.7083333333</c:v>
                </c:pt>
                <c:pt idx="1797" c:formatCode="m/d;@">
                  <c:v>45676.71875</c:v>
                </c:pt>
                <c:pt idx="1798" c:formatCode="m/d;@">
                  <c:v>45676.7291666667</c:v>
                </c:pt>
                <c:pt idx="1799" c:formatCode="m/d;@">
                  <c:v>45676.7395833333</c:v>
                </c:pt>
                <c:pt idx="1800" c:formatCode="m/d;@">
                  <c:v>45676.75</c:v>
                </c:pt>
                <c:pt idx="1801" c:formatCode="m/d;@">
                  <c:v>45676.7604166667</c:v>
                </c:pt>
                <c:pt idx="1802" c:formatCode="m/d;@">
                  <c:v>45676.7708333333</c:v>
                </c:pt>
                <c:pt idx="1803" c:formatCode="m/d;@">
                  <c:v>45676.78125</c:v>
                </c:pt>
                <c:pt idx="1804" c:formatCode="m/d;@">
                  <c:v>45676.7916666667</c:v>
                </c:pt>
                <c:pt idx="1805" c:formatCode="m/d;@">
                  <c:v>45676.8020833333</c:v>
                </c:pt>
                <c:pt idx="1806" c:formatCode="m/d;@">
                  <c:v>45676.8125</c:v>
                </c:pt>
                <c:pt idx="1807" c:formatCode="m/d;@">
                  <c:v>45676.8229166667</c:v>
                </c:pt>
                <c:pt idx="1808" c:formatCode="m/d;@">
                  <c:v>45676.8333333333</c:v>
                </c:pt>
                <c:pt idx="1809" c:formatCode="m/d;@">
                  <c:v>45676.84375</c:v>
                </c:pt>
                <c:pt idx="1810" c:formatCode="m/d;@">
                  <c:v>45676.8541666667</c:v>
                </c:pt>
                <c:pt idx="1811" c:formatCode="m/d;@">
                  <c:v>45676.8645833333</c:v>
                </c:pt>
                <c:pt idx="1812" c:formatCode="m/d;@">
                  <c:v>45676.875</c:v>
                </c:pt>
                <c:pt idx="1813" c:formatCode="m/d;@">
                  <c:v>45676.8854166667</c:v>
                </c:pt>
                <c:pt idx="1814" c:formatCode="m/d;@">
                  <c:v>45676.8958333333</c:v>
                </c:pt>
                <c:pt idx="1815" c:formatCode="m/d;@">
                  <c:v>45676.90625</c:v>
                </c:pt>
                <c:pt idx="1816" c:formatCode="m/d;@">
                  <c:v>45676.9166666667</c:v>
                </c:pt>
                <c:pt idx="1817" c:formatCode="m/d;@">
                  <c:v>45676.9270833333</c:v>
                </c:pt>
                <c:pt idx="1818" c:formatCode="m/d;@">
                  <c:v>45676.9375</c:v>
                </c:pt>
                <c:pt idx="1819" c:formatCode="m/d;@">
                  <c:v>45676.9479166667</c:v>
                </c:pt>
                <c:pt idx="1820" c:formatCode="m/d;@">
                  <c:v>45676.9583333333</c:v>
                </c:pt>
                <c:pt idx="1821" c:formatCode="m/d;@">
                  <c:v>45676.96875</c:v>
                </c:pt>
                <c:pt idx="1822" c:formatCode="m/d;@">
                  <c:v>45676.9791666667</c:v>
                </c:pt>
                <c:pt idx="1823" c:formatCode="m/d;@">
                  <c:v>45676.9895833333</c:v>
                </c:pt>
                <c:pt idx="1824" c:formatCode="m/d;@">
                  <c:v>45677</c:v>
                </c:pt>
                <c:pt idx="1825" c:formatCode="m/d;@">
                  <c:v>45677.0104166667</c:v>
                </c:pt>
                <c:pt idx="1826" c:formatCode="m/d;@">
                  <c:v>45677.0208333333</c:v>
                </c:pt>
                <c:pt idx="1827" c:formatCode="m/d;@">
                  <c:v>45677.03125</c:v>
                </c:pt>
                <c:pt idx="1828" c:formatCode="m/d;@">
                  <c:v>45677.0416666667</c:v>
                </c:pt>
                <c:pt idx="1829" c:formatCode="m/d;@">
                  <c:v>45677.0520833333</c:v>
                </c:pt>
                <c:pt idx="1830" c:formatCode="m/d;@">
                  <c:v>45677.0625</c:v>
                </c:pt>
                <c:pt idx="1831" c:formatCode="m/d;@">
                  <c:v>45677.0729166667</c:v>
                </c:pt>
                <c:pt idx="1832" c:formatCode="m/d;@">
                  <c:v>45677.0833333333</c:v>
                </c:pt>
                <c:pt idx="1833" c:formatCode="m/d;@">
                  <c:v>45677.09375</c:v>
                </c:pt>
                <c:pt idx="1834" c:formatCode="m/d;@">
                  <c:v>45677.1041666667</c:v>
                </c:pt>
                <c:pt idx="1835" c:formatCode="m/d;@">
                  <c:v>45677.1145833333</c:v>
                </c:pt>
                <c:pt idx="1836" c:formatCode="m/d;@">
                  <c:v>45677.125</c:v>
                </c:pt>
                <c:pt idx="1837" c:formatCode="m/d;@">
                  <c:v>45677.1354166667</c:v>
                </c:pt>
                <c:pt idx="1838" c:formatCode="m/d;@">
                  <c:v>45677.1458333333</c:v>
                </c:pt>
                <c:pt idx="1839" c:formatCode="m/d;@">
                  <c:v>45677.15625</c:v>
                </c:pt>
                <c:pt idx="1840" c:formatCode="m/d;@">
                  <c:v>45677.1666666667</c:v>
                </c:pt>
                <c:pt idx="1841" c:formatCode="m/d;@">
                  <c:v>45677.1770833333</c:v>
                </c:pt>
                <c:pt idx="1842" c:formatCode="m/d;@">
                  <c:v>45677.1875</c:v>
                </c:pt>
                <c:pt idx="1843" c:formatCode="m/d;@">
                  <c:v>45677.1979166667</c:v>
                </c:pt>
                <c:pt idx="1844" c:formatCode="m/d;@">
                  <c:v>45677.2083333333</c:v>
                </c:pt>
                <c:pt idx="1845" c:formatCode="m/d;@">
                  <c:v>45677.21875</c:v>
                </c:pt>
                <c:pt idx="1846" c:formatCode="m/d;@">
                  <c:v>45677.2291666667</c:v>
                </c:pt>
                <c:pt idx="1847" c:formatCode="m/d;@">
                  <c:v>45677.2395833333</c:v>
                </c:pt>
                <c:pt idx="1848" c:formatCode="m/d;@">
                  <c:v>45677.25</c:v>
                </c:pt>
                <c:pt idx="1849" c:formatCode="m/d;@">
                  <c:v>45677.2604166667</c:v>
                </c:pt>
                <c:pt idx="1850" c:formatCode="m/d;@">
                  <c:v>45677.2708333333</c:v>
                </c:pt>
                <c:pt idx="1851" c:formatCode="m/d;@">
                  <c:v>45677.28125</c:v>
                </c:pt>
                <c:pt idx="1852" c:formatCode="m/d;@">
                  <c:v>45677.2916666667</c:v>
                </c:pt>
                <c:pt idx="1853" c:formatCode="m/d;@">
                  <c:v>45677.3020833333</c:v>
                </c:pt>
                <c:pt idx="1854" c:formatCode="m/d;@">
                  <c:v>45677.3125</c:v>
                </c:pt>
                <c:pt idx="1855" c:formatCode="m/d;@">
                  <c:v>45677.3229166667</c:v>
                </c:pt>
                <c:pt idx="1856" c:formatCode="m/d;@">
                  <c:v>45677.3333333333</c:v>
                </c:pt>
                <c:pt idx="1857" c:formatCode="m/d;@">
                  <c:v>45677.34375</c:v>
                </c:pt>
                <c:pt idx="1858" c:formatCode="m/d;@">
                  <c:v>45677.3541666667</c:v>
                </c:pt>
                <c:pt idx="1859" c:formatCode="m/d;@">
                  <c:v>45677.3645833333</c:v>
                </c:pt>
                <c:pt idx="1860" c:formatCode="m/d;@">
                  <c:v>45677.375</c:v>
                </c:pt>
                <c:pt idx="1861" c:formatCode="m/d;@">
                  <c:v>45677.3854166667</c:v>
                </c:pt>
                <c:pt idx="1862" c:formatCode="m/d;@">
                  <c:v>45677.3958333333</c:v>
                </c:pt>
                <c:pt idx="1863" c:formatCode="m/d;@">
                  <c:v>45677.40625</c:v>
                </c:pt>
                <c:pt idx="1864" c:formatCode="m/d;@">
                  <c:v>45677.4166666667</c:v>
                </c:pt>
                <c:pt idx="1865" c:formatCode="m/d;@">
                  <c:v>45677.4270833333</c:v>
                </c:pt>
                <c:pt idx="1866" c:formatCode="m/d;@">
                  <c:v>45677.4375</c:v>
                </c:pt>
                <c:pt idx="1867" c:formatCode="m/d;@">
                  <c:v>45677.4479166667</c:v>
                </c:pt>
                <c:pt idx="1868" c:formatCode="m/d;@">
                  <c:v>45677.4583333333</c:v>
                </c:pt>
                <c:pt idx="1869" c:formatCode="m/d;@">
                  <c:v>45677.46875</c:v>
                </c:pt>
                <c:pt idx="1870" c:formatCode="m/d;@">
                  <c:v>45677.4791666667</c:v>
                </c:pt>
                <c:pt idx="1871" c:formatCode="m/d;@">
                  <c:v>45677.4895833333</c:v>
                </c:pt>
                <c:pt idx="1872" c:formatCode="m/d;@">
                  <c:v>45677.5</c:v>
                </c:pt>
                <c:pt idx="1873" c:formatCode="m/d;@">
                  <c:v>45677.5104166667</c:v>
                </c:pt>
                <c:pt idx="1874" c:formatCode="m/d;@">
                  <c:v>45677.5208333333</c:v>
                </c:pt>
                <c:pt idx="1875" c:formatCode="m/d;@">
                  <c:v>45677.53125</c:v>
                </c:pt>
                <c:pt idx="1876" c:formatCode="m/d;@">
                  <c:v>45677.5416666667</c:v>
                </c:pt>
                <c:pt idx="1877" c:formatCode="m/d;@">
                  <c:v>45677.5520833333</c:v>
                </c:pt>
                <c:pt idx="1878" c:formatCode="m/d;@">
                  <c:v>45677.5625</c:v>
                </c:pt>
                <c:pt idx="1879" c:formatCode="m/d;@">
                  <c:v>45677.5729166667</c:v>
                </c:pt>
                <c:pt idx="1880" c:formatCode="m/d;@">
                  <c:v>45677.5833333333</c:v>
                </c:pt>
                <c:pt idx="1881" c:formatCode="m/d;@">
                  <c:v>45677.59375</c:v>
                </c:pt>
                <c:pt idx="1882" c:formatCode="m/d;@">
                  <c:v>45677.6041666667</c:v>
                </c:pt>
                <c:pt idx="1883" c:formatCode="m/d;@">
                  <c:v>45677.6145833333</c:v>
                </c:pt>
                <c:pt idx="1884" c:formatCode="m/d;@">
                  <c:v>45677.625</c:v>
                </c:pt>
                <c:pt idx="1885" c:formatCode="m/d;@">
                  <c:v>45677.6354166667</c:v>
                </c:pt>
                <c:pt idx="1886" c:formatCode="m/d;@">
                  <c:v>45677.6458333333</c:v>
                </c:pt>
                <c:pt idx="1887" c:formatCode="m/d;@">
                  <c:v>45677.65625</c:v>
                </c:pt>
                <c:pt idx="1888" c:formatCode="m/d;@">
                  <c:v>45677.6666666667</c:v>
                </c:pt>
                <c:pt idx="1889" c:formatCode="m/d;@">
                  <c:v>45677.6770833333</c:v>
                </c:pt>
                <c:pt idx="1890" c:formatCode="m/d;@">
                  <c:v>45677.6875</c:v>
                </c:pt>
                <c:pt idx="1891" c:formatCode="m/d;@">
                  <c:v>45677.6979166667</c:v>
                </c:pt>
                <c:pt idx="1892" c:formatCode="m/d;@">
                  <c:v>45677.7083333333</c:v>
                </c:pt>
                <c:pt idx="1893" c:formatCode="m/d;@">
                  <c:v>45677.71875</c:v>
                </c:pt>
                <c:pt idx="1894" c:formatCode="m/d;@">
                  <c:v>45677.7291666667</c:v>
                </c:pt>
                <c:pt idx="1895" c:formatCode="m/d;@">
                  <c:v>45677.7395833333</c:v>
                </c:pt>
                <c:pt idx="1896" c:formatCode="m/d;@">
                  <c:v>45677.75</c:v>
                </c:pt>
                <c:pt idx="1897" c:formatCode="m/d;@">
                  <c:v>45677.7604166667</c:v>
                </c:pt>
                <c:pt idx="1898" c:formatCode="m/d;@">
                  <c:v>45677.7708333333</c:v>
                </c:pt>
                <c:pt idx="1899" c:formatCode="m/d;@">
                  <c:v>45677.78125</c:v>
                </c:pt>
                <c:pt idx="1900" c:formatCode="m/d;@">
                  <c:v>45677.7916666667</c:v>
                </c:pt>
                <c:pt idx="1901" c:formatCode="m/d;@">
                  <c:v>45677.8020833333</c:v>
                </c:pt>
                <c:pt idx="1902" c:formatCode="m/d;@">
                  <c:v>45677.8125</c:v>
                </c:pt>
                <c:pt idx="1903" c:formatCode="m/d;@">
                  <c:v>45677.8229166667</c:v>
                </c:pt>
                <c:pt idx="1904" c:formatCode="m/d;@">
                  <c:v>45677.8333333333</c:v>
                </c:pt>
                <c:pt idx="1905" c:formatCode="m/d;@">
                  <c:v>45677.84375</c:v>
                </c:pt>
                <c:pt idx="1906" c:formatCode="m/d;@">
                  <c:v>45677.8541666667</c:v>
                </c:pt>
                <c:pt idx="1907" c:formatCode="m/d;@">
                  <c:v>45677.8645833333</c:v>
                </c:pt>
                <c:pt idx="1908" c:formatCode="m/d;@">
                  <c:v>45677.875</c:v>
                </c:pt>
                <c:pt idx="1909" c:formatCode="m/d;@">
                  <c:v>45677.8854166667</c:v>
                </c:pt>
                <c:pt idx="1910" c:formatCode="m/d;@">
                  <c:v>45677.8958333333</c:v>
                </c:pt>
                <c:pt idx="1911" c:formatCode="m/d;@">
                  <c:v>45677.90625</c:v>
                </c:pt>
                <c:pt idx="1912" c:formatCode="m/d;@">
                  <c:v>45677.9166666667</c:v>
                </c:pt>
                <c:pt idx="1913" c:formatCode="m/d;@">
                  <c:v>45677.9270833333</c:v>
                </c:pt>
                <c:pt idx="1914" c:formatCode="m/d;@">
                  <c:v>45677.9375</c:v>
                </c:pt>
                <c:pt idx="1915" c:formatCode="m/d;@">
                  <c:v>45677.9479166667</c:v>
                </c:pt>
                <c:pt idx="1916" c:formatCode="m/d;@">
                  <c:v>45677.9583333333</c:v>
                </c:pt>
                <c:pt idx="1917" c:formatCode="m/d;@">
                  <c:v>45677.96875</c:v>
                </c:pt>
                <c:pt idx="1918" c:formatCode="m/d;@">
                  <c:v>45677.9791666667</c:v>
                </c:pt>
                <c:pt idx="1919" c:formatCode="m/d;@">
                  <c:v>45677.9895833333</c:v>
                </c:pt>
                <c:pt idx="1920" c:formatCode="m/d;@">
                  <c:v>45678</c:v>
                </c:pt>
                <c:pt idx="1921" c:formatCode="m/d;@">
                  <c:v>45678.0104166667</c:v>
                </c:pt>
                <c:pt idx="1922" c:formatCode="m/d;@">
                  <c:v>45678.0208333333</c:v>
                </c:pt>
                <c:pt idx="1923" c:formatCode="m/d;@">
                  <c:v>45678.03125</c:v>
                </c:pt>
                <c:pt idx="1924" c:formatCode="m/d;@">
                  <c:v>45678.0416666667</c:v>
                </c:pt>
                <c:pt idx="1925" c:formatCode="m/d;@">
                  <c:v>45678.0520833333</c:v>
                </c:pt>
                <c:pt idx="1926" c:formatCode="m/d;@">
                  <c:v>45678.0625</c:v>
                </c:pt>
                <c:pt idx="1927" c:formatCode="m/d;@">
                  <c:v>45678.0729166667</c:v>
                </c:pt>
                <c:pt idx="1928" c:formatCode="m/d;@">
                  <c:v>45678.0833333333</c:v>
                </c:pt>
                <c:pt idx="1929" c:formatCode="m/d;@">
                  <c:v>45678.09375</c:v>
                </c:pt>
                <c:pt idx="1930" c:formatCode="m/d;@">
                  <c:v>45678.1041666667</c:v>
                </c:pt>
                <c:pt idx="1931" c:formatCode="m/d;@">
                  <c:v>45678.1145833333</c:v>
                </c:pt>
                <c:pt idx="1932" c:formatCode="m/d;@">
                  <c:v>45678.125</c:v>
                </c:pt>
                <c:pt idx="1933" c:formatCode="m/d;@">
                  <c:v>45678.1354166667</c:v>
                </c:pt>
                <c:pt idx="1934" c:formatCode="m/d;@">
                  <c:v>45678.1458333333</c:v>
                </c:pt>
                <c:pt idx="1935" c:formatCode="m/d;@">
                  <c:v>45678.15625</c:v>
                </c:pt>
                <c:pt idx="1936" c:formatCode="m/d;@">
                  <c:v>45678.1666666667</c:v>
                </c:pt>
                <c:pt idx="1937" c:formatCode="m/d;@">
                  <c:v>45678.1770833333</c:v>
                </c:pt>
                <c:pt idx="1938" c:formatCode="m/d;@">
                  <c:v>45678.1875</c:v>
                </c:pt>
                <c:pt idx="1939" c:formatCode="m/d;@">
                  <c:v>45678.1979166667</c:v>
                </c:pt>
                <c:pt idx="1940" c:formatCode="m/d;@">
                  <c:v>45678.2083333333</c:v>
                </c:pt>
                <c:pt idx="1941" c:formatCode="m/d;@">
                  <c:v>45678.21875</c:v>
                </c:pt>
                <c:pt idx="1942" c:formatCode="m/d;@">
                  <c:v>45678.2291666667</c:v>
                </c:pt>
                <c:pt idx="1943" c:formatCode="m/d;@">
                  <c:v>45678.2395833333</c:v>
                </c:pt>
                <c:pt idx="1944" c:formatCode="m/d;@">
                  <c:v>45678.25</c:v>
                </c:pt>
                <c:pt idx="1945" c:formatCode="m/d;@">
                  <c:v>45678.2604166667</c:v>
                </c:pt>
                <c:pt idx="1946" c:formatCode="m/d;@">
                  <c:v>45678.2708333333</c:v>
                </c:pt>
                <c:pt idx="1947" c:formatCode="m/d;@">
                  <c:v>45678.28125</c:v>
                </c:pt>
                <c:pt idx="1948" c:formatCode="m/d;@">
                  <c:v>45678.2916666667</c:v>
                </c:pt>
                <c:pt idx="1949" c:formatCode="m/d;@">
                  <c:v>45678.3020833333</c:v>
                </c:pt>
                <c:pt idx="1950" c:formatCode="m/d;@">
                  <c:v>45678.3125</c:v>
                </c:pt>
                <c:pt idx="1951" c:formatCode="m/d;@">
                  <c:v>45678.3229166667</c:v>
                </c:pt>
                <c:pt idx="1952" c:formatCode="m/d;@">
                  <c:v>45678.3333333333</c:v>
                </c:pt>
                <c:pt idx="1953" c:formatCode="m/d;@">
                  <c:v>45678.34375</c:v>
                </c:pt>
                <c:pt idx="1954" c:formatCode="m/d;@">
                  <c:v>45678.3541666667</c:v>
                </c:pt>
                <c:pt idx="1955" c:formatCode="m/d;@">
                  <c:v>45678.3645833333</c:v>
                </c:pt>
                <c:pt idx="1956" c:formatCode="m/d;@">
                  <c:v>45678.375</c:v>
                </c:pt>
                <c:pt idx="1957" c:formatCode="m/d;@">
                  <c:v>45678.3854166667</c:v>
                </c:pt>
                <c:pt idx="1958" c:formatCode="m/d;@">
                  <c:v>45678.3958333333</c:v>
                </c:pt>
                <c:pt idx="1959" c:formatCode="m/d;@">
                  <c:v>45678.40625</c:v>
                </c:pt>
                <c:pt idx="1960" c:formatCode="m/d;@">
                  <c:v>45678.4166666667</c:v>
                </c:pt>
                <c:pt idx="1961" c:formatCode="m/d;@">
                  <c:v>45678.4270833333</c:v>
                </c:pt>
                <c:pt idx="1962" c:formatCode="m/d;@">
                  <c:v>45678.4375</c:v>
                </c:pt>
                <c:pt idx="1963" c:formatCode="m/d;@">
                  <c:v>45678.4479166667</c:v>
                </c:pt>
                <c:pt idx="1964" c:formatCode="m/d;@">
                  <c:v>45678.4583333333</c:v>
                </c:pt>
                <c:pt idx="1965" c:formatCode="m/d;@">
                  <c:v>45678.46875</c:v>
                </c:pt>
                <c:pt idx="1966" c:formatCode="m/d;@">
                  <c:v>45678.4791666667</c:v>
                </c:pt>
                <c:pt idx="1967" c:formatCode="m/d;@">
                  <c:v>45678.4895833333</c:v>
                </c:pt>
                <c:pt idx="1968" c:formatCode="m/d;@">
                  <c:v>45678.5</c:v>
                </c:pt>
                <c:pt idx="1969" c:formatCode="m/d;@">
                  <c:v>45678.5104166667</c:v>
                </c:pt>
                <c:pt idx="1970" c:formatCode="m/d;@">
                  <c:v>45678.5208333333</c:v>
                </c:pt>
                <c:pt idx="1971" c:formatCode="m/d;@">
                  <c:v>45678.53125</c:v>
                </c:pt>
                <c:pt idx="1972" c:formatCode="m/d;@">
                  <c:v>45678.5416666667</c:v>
                </c:pt>
                <c:pt idx="1973" c:formatCode="m/d;@">
                  <c:v>45678.5520833333</c:v>
                </c:pt>
                <c:pt idx="1974" c:formatCode="m/d;@">
                  <c:v>45678.5625</c:v>
                </c:pt>
                <c:pt idx="1975" c:formatCode="m/d;@">
                  <c:v>45678.5729166667</c:v>
                </c:pt>
                <c:pt idx="1976" c:formatCode="m/d;@">
                  <c:v>45678.5833333333</c:v>
                </c:pt>
                <c:pt idx="1977" c:formatCode="m/d;@">
                  <c:v>45678.59375</c:v>
                </c:pt>
                <c:pt idx="1978" c:formatCode="m/d;@">
                  <c:v>45678.6041666667</c:v>
                </c:pt>
                <c:pt idx="1979" c:formatCode="m/d;@">
                  <c:v>45678.6145833333</c:v>
                </c:pt>
                <c:pt idx="1980" c:formatCode="m/d;@">
                  <c:v>45678.625</c:v>
                </c:pt>
                <c:pt idx="1981" c:formatCode="m/d;@">
                  <c:v>45678.6354166667</c:v>
                </c:pt>
                <c:pt idx="1982" c:formatCode="m/d;@">
                  <c:v>45678.6458333333</c:v>
                </c:pt>
                <c:pt idx="1983" c:formatCode="m/d;@">
                  <c:v>45678.65625</c:v>
                </c:pt>
                <c:pt idx="1984" c:formatCode="m/d;@">
                  <c:v>45678.6666666667</c:v>
                </c:pt>
                <c:pt idx="1985" c:formatCode="m/d;@">
                  <c:v>45678.6770833333</c:v>
                </c:pt>
                <c:pt idx="1986" c:formatCode="m/d;@">
                  <c:v>45678.6875</c:v>
                </c:pt>
                <c:pt idx="1987" c:formatCode="m/d;@">
                  <c:v>45678.6979166667</c:v>
                </c:pt>
                <c:pt idx="1988" c:formatCode="m/d;@">
                  <c:v>45678.7083333333</c:v>
                </c:pt>
                <c:pt idx="1989" c:formatCode="m/d;@">
                  <c:v>45678.71875</c:v>
                </c:pt>
                <c:pt idx="1990" c:formatCode="m/d;@">
                  <c:v>45678.7291666667</c:v>
                </c:pt>
                <c:pt idx="1991" c:formatCode="m/d;@">
                  <c:v>45678.7395833333</c:v>
                </c:pt>
                <c:pt idx="1992" c:formatCode="m/d;@">
                  <c:v>45678.75</c:v>
                </c:pt>
                <c:pt idx="1993" c:formatCode="m/d;@">
                  <c:v>45678.7604166667</c:v>
                </c:pt>
                <c:pt idx="1994" c:formatCode="m/d;@">
                  <c:v>45678.7708333333</c:v>
                </c:pt>
                <c:pt idx="1995" c:formatCode="m/d;@">
                  <c:v>45678.78125</c:v>
                </c:pt>
                <c:pt idx="1996" c:formatCode="m/d;@">
                  <c:v>45678.7916666667</c:v>
                </c:pt>
                <c:pt idx="1997" c:formatCode="m/d;@">
                  <c:v>45678.8020833333</c:v>
                </c:pt>
                <c:pt idx="1998" c:formatCode="m/d;@">
                  <c:v>45678.8125</c:v>
                </c:pt>
                <c:pt idx="1999" c:formatCode="m/d;@">
                  <c:v>45678.8229166667</c:v>
                </c:pt>
                <c:pt idx="2000" c:formatCode="m/d;@">
                  <c:v>45678.8333333333</c:v>
                </c:pt>
                <c:pt idx="2001" c:formatCode="m/d;@">
                  <c:v>45678.84375</c:v>
                </c:pt>
                <c:pt idx="2002" c:formatCode="m/d;@">
                  <c:v>45678.8541666667</c:v>
                </c:pt>
                <c:pt idx="2003" c:formatCode="m/d;@">
                  <c:v>45678.8645833333</c:v>
                </c:pt>
                <c:pt idx="2004" c:formatCode="m/d;@">
                  <c:v>45678.875</c:v>
                </c:pt>
                <c:pt idx="2005" c:formatCode="m/d;@">
                  <c:v>45678.8854166667</c:v>
                </c:pt>
                <c:pt idx="2006" c:formatCode="m/d;@">
                  <c:v>45678.8958333333</c:v>
                </c:pt>
                <c:pt idx="2007" c:formatCode="m/d;@">
                  <c:v>45678.90625</c:v>
                </c:pt>
                <c:pt idx="2008" c:formatCode="m/d;@">
                  <c:v>45678.9166666667</c:v>
                </c:pt>
                <c:pt idx="2009" c:formatCode="m/d;@">
                  <c:v>45678.9270833333</c:v>
                </c:pt>
                <c:pt idx="2010" c:formatCode="m/d;@">
                  <c:v>45678.9375</c:v>
                </c:pt>
                <c:pt idx="2011" c:formatCode="m/d;@">
                  <c:v>45678.9479166667</c:v>
                </c:pt>
                <c:pt idx="2012" c:formatCode="m/d;@">
                  <c:v>45678.9583333333</c:v>
                </c:pt>
                <c:pt idx="2013" c:formatCode="m/d;@">
                  <c:v>45678.96875</c:v>
                </c:pt>
                <c:pt idx="2014" c:formatCode="m/d;@">
                  <c:v>45678.9791666667</c:v>
                </c:pt>
                <c:pt idx="2015" c:formatCode="m/d;@">
                  <c:v>45678.9895833333</c:v>
                </c:pt>
                <c:pt idx="2016" c:formatCode="m/d;@">
                  <c:v>45679</c:v>
                </c:pt>
                <c:pt idx="2017" c:formatCode="m/d;@">
                  <c:v>45679.0104166667</c:v>
                </c:pt>
                <c:pt idx="2018" c:formatCode="m/d;@">
                  <c:v>45679.0208333333</c:v>
                </c:pt>
                <c:pt idx="2019" c:formatCode="m/d;@">
                  <c:v>45679.03125</c:v>
                </c:pt>
                <c:pt idx="2020" c:formatCode="m/d;@">
                  <c:v>45679.0416666667</c:v>
                </c:pt>
                <c:pt idx="2021" c:formatCode="m/d;@">
                  <c:v>45679.0520833333</c:v>
                </c:pt>
                <c:pt idx="2022" c:formatCode="m/d;@">
                  <c:v>45679.0625</c:v>
                </c:pt>
                <c:pt idx="2023" c:formatCode="m/d;@">
                  <c:v>45679.0729166667</c:v>
                </c:pt>
                <c:pt idx="2024" c:formatCode="m/d;@">
                  <c:v>45679.0833333333</c:v>
                </c:pt>
                <c:pt idx="2025" c:formatCode="m/d;@">
                  <c:v>45679.09375</c:v>
                </c:pt>
                <c:pt idx="2026" c:formatCode="m/d;@">
                  <c:v>45679.1041666667</c:v>
                </c:pt>
                <c:pt idx="2027" c:formatCode="m/d;@">
                  <c:v>45679.1145833333</c:v>
                </c:pt>
                <c:pt idx="2028" c:formatCode="m/d;@">
                  <c:v>45679.125</c:v>
                </c:pt>
                <c:pt idx="2029" c:formatCode="m/d;@">
                  <c:v>45679.1354166667</c:v>
                </c:pt>
                <c:pt idx="2030" c:formatCode="m/d;@">
                  <c:v>45679.1458333333</c:v>
                </c:pt>
                <c:pt idx="2031" c:formatCode="m/d;@">
                  <c:v>45679.15625</c:v>
                </c:pt>
                <c:pt idx="2032" c:formatCode="m/d;@">
                  <c:v>45679.1666666667</c:v>
                </c:pt>
                <c:pt idx="2033" c:formatCode="m/d;@">
                  <c:v>45679.1770833333</c:v>
                </c:pt>
                <c:pt idx="2034" c:formatCode="m/d;@">
                  <c:v>45679.1875</c:v>
                </c:pt>
                <c:pt idx="2035" c:formatCode="m/d;@">
                  <c:v>45679.1979166667</c:v>
                </c:pt>
                <c:pt idx="2036" c:formatCode="m/d;@">
                  <c:v>45679.2083333333</c:v>
                </c:pt>
                <c:pt idx="2037" c:formatCode="m/d;@">
                  <c:v>45679.21875</c:v>
                </c:pt>
                <c:pt idx="2038" c:formatCode="m/d;@">
                  <c:v>45679.2291666667</c:v>
                </c:pt>
                <c:pt idx="2039" c:formatCode="m/d;@">
                  <c:v>45679.2395833333</c:v>
                </c:pt>
                <c:pt idx="2040" c:formatCode="m/d;@">
                  <c:v>45679.25</c:v>
                </c:pt>
                <c:pt idx="2041" c:formatCode="m/d;@">
                  <c:v>45679.2604166667</c:v>
                </c:pt>
                <c:pt idx="2042" c:formatCode="m/d;@">
                  <c:v>45679.2708333333</c:v>
                </c:pt>
                <c:pt idx="2043" c:formatCode="m/d;@">
                  <c:v>45679.28125</c:v>
                </c:pt>
                <c:pt idx="2044" c:formatCode="m/d;@">
                  <c:v>45679.2916666667</c:v>
                </c:pt>
                <c:pt idx="2045" c:formatCode="m/d;@">
                  <c:v>45679.3020833333</c:v>
                </c:pt>
                <c:pt idx="2046" c:formatCode="m/d;@">
                  <c:v>45679.3125</c:v>
                </c:pt>
                <c:pt idx="2047" c:formatCode="m/d;@">
                  <c:v>45679.3229166667</c:v>
                </c:pt>
                <c:pt idx="2048" c:formatCode="m/d;@">
                  <c:v>45679.3333333333</c:v>
                </c:pt>
                <c:pt idx="2049" c:formatCode="m/d;@">
                  <c:v>45679.34375</c:v>
                </c:pt>
                <c:pt idx="2050" c:formatCode="m/d;@">
                  <c:v>45679.3541666667</c:v>
                </c:pt>
                <c:pt idx="2051" c:formatCode="m/d;@">
                  <c:v>45679.3645833333</c:v>
                </c:pt>
                <c:pt idx="2052" c:formatCode="m/d;@">
                  <c:v>45679.375</c:v>
                </c:pt>
                <c:pt idx="2053" c:formatCode="m/d;@">
                  <c:v>45679.3854166667</c:v>
                </c:pt>
                <c:pt idx="2054" c:formatCode="m/d;@">
                  <c:v>45679.3958333333</c:v>
                </c:pt>
                <c:pt idx="2055" c:formatCode="m/d;@">
                  <c:v>45679.40625</c:v>
                </c:pt>
                <c:pt idx="2056" c:formatCode="m/d;@">
                  <c:v>45679.4166666667</c:v>
                </c:pt>
                <c:pt idx="2057" c:formatCode="m/d;@">
                  <c:v>45679.4270833333</c:v>
                </c:pt>
                <c:pt idx="2058" c:formatCode="m/d;@">
                  <c:v>45679.4375</c:v>
                </c:pt>
                <c:pt idx="2059" c:formatCode="m/d;@">
                  <c:v>45679.4479166667</c:v>
                </c:pt>
                <c:pt idx="2060" c:formatCode="m/d;@">
                  <c:v>45679.4583333333</c:v>
                </c:pt>
                <c:pt idx="2061" c:formatCode="m/d;@">
                  <c:v>45679.46875</c:v>
                </c:pt>
                <c:pt idx="2062" c:formatCode="m/d;@">
                  <c:v>45679.4791666667</c:v>
                </c:pt>
                <c:pt idx="2063" c:formatCode="m/d;@">
                  <c:v>45679.4895833333</c:v>
                </c:pt>
                <c:pt idx="2064" c:formatCode="m/d;@">
                  <c:v>45679.5</c:v>
                </c:pt>
                <c:pt idx="2065" c:formatCode="m/d;@">
                  <c:v>45679.5104166667</c:v>
                </c:pt>
                <c:pt idx="2066" c:formatCode="m/d;@">
                  <c:v>45679.5208333333</c:v>
                </c:pt>
                <c:pt idx="2067" c:formatCode="m/d;@">
                  <c:v>45679.53125</c:v>
                </c:pt>
                <c:pt idx="2068" c:formatCode="m/d;@">
                  <c:v>45679.5416666667</c:v>
                </c:pt>
                <c:pt idx="2069" c:formatCode="m/d;@">
                  <c:v>45679.5520833333</c:v>
                </c:pt>
                <c:pt idx="2070" c:formatCode="m/d;@">
                  <c:v>45679.5625</c:v>
                </c:pt>
                <c:pt idx="2071" c:formatCode="m/d;@">
                  <c:v>45679.5729166667</c:v>
                </c:pt>
                <c:pt idx="2072" c:formatCode="m/d;@">
                  <c:v>45679.5833333333</c:v>
                </c:pt>
                <c:pt idx="2073" c:formatCode="m/d;@">
                  <c:v>45679.59375</c:v>
                </c:pt>
                <c:pt idx="2074" c:formatCode="m/d;@">
                  <c:v>45679.6041666667</c:v>
                </c:pt>
                <c:pt idx="2075" c:formatCode="m/d;@">
                  <c:v>45679.6145833333</c:v>
                </c:pt>
                <c:pt idx="2076" c:formatCode="m/d;@">
                  <c:v>45679.625</c:v>
                </c:pt>
                <c:pt idx="2077" c:formatCode="m/d;@">
                  <c:v>45679.6354166667</c:v>
                </c:pt>
                <c:pt idx="2078" c:formatCode="m/d;@">
                  <c:v>45679.6458333333</c:v>
                </c:pt>
                <c:pt idx="2079" c:formatCode="m/d;@">
                  <c:v>45679.65625</c:v>
                </c:pt>
                <c:pt idx="2080" c:formatCode="m/d;@">
                  <c:v>45679.6666666667</c:v>
                </c:pt>
                <c:pt idx="2081" c:formatCode="m/d;@">
                  <c:v>45679.6770833333</c:v>
                </c:pt>
                <c:pt idx="2082" c:formatCode="m/d;@">
                  <c:v>45679.6875</c:v>
                </c:pt>
                <c:pt idx="2083" c:formatCode="m/d;@">
                  <c:v>45679.6979166667</c:v>
                </c:pt>
                <c:pt idx="2084" c:formatCode="m/d;@">
                  <c:v>45679.7083333333</c:v>
                </c:pt>
                <c:pt idx="2085" c:formatCode="m/d;@">
                  <c:v>45679.71875</c:v>
                </c:pt>
                <c:pt idx="2086" c:formatCode="m/d;@">
                  <c:v>45679.7291666667</c:v>
                </c:pt>
                <c:pt idx="2087" c:formatCode="m/d;@">
                  <c:v>45679.7395833333</c:v>
                </c:pt>
                <c:pt idx="2088" c:formatCode="m/d;@">
                  <c:v>45679.75</c:v>
                </c:pt>
                <c:pt idx="2089" c:formatCode="m/d;@">
                  <c:v>45679.7604166667</c:v>
                </c:pt>
                <c:pt idx="2090" c:formatCode="m/d;@">
                  <c:v>45679.7708333333</c:v>
                </c:pt>
                <c:pt idx="2091" c:formatCode="m/d;@">
                  <c:v>45679.78125</c:v>
                </c:pt>
                <c:pt idx="2092" c:formatCode="m/d;@">
                  <c:v>45679.7916666667</c:v>
                </c:pt>
                <c:pt idx="2093" c:formatCode="m/d;@">
                  <c:v>45679.8020833333</c:v>
                </c:pt>
                <c:pt idx="2094" c:formatCode="m/d;@">
                  <c:v>45679.8125</c:v>
                </c:pt>
                <c:pt idx="2095" c:formatCode="m/d;@">
                  <c:v>45679.8229166667</c:v>
                </c:pt>
                <c:pt idx="2096" c:formatCode="m/d;@">
                  <c:v>45679.8333333333</c:v>
                </c:pt>
                <c:pt idx="2097" c:formatCode="m/d;@">
                  <c:v>45679.84375</c:v>
                </c:pt>
                <c:pt idx="2098" c:formatCode="m/d;@">
                  <c:v>45679.8541666667</c:v>
                </c:pt>
                <c:pt idx="2099" c:formatCode="m/d;@">
                  <c:v>45679.8645833333</c:v>
                </c:pt>
                <c:pt idx="2100" c:formatCode="m/d;@">
                  <c:v>45679.875</c:v>
                </c:pt>
                <c:pt idx="2101" c:formatCode="m/d;@">
                  <c:v>45679.8854166667</c:v>
                </c:pt>
                <c:pt idx="2102" c:formatCode="m/d;@">
                  <c:v>45679.8958333333</c:v>
                </c:pt>
                <c:pt idx="2103" c:formatCode="m/d;@">
                  <c:v>45679.90625</c:v>
                </c:pt>
                <c:pt idx="2104" c:formatCode="m/d;@">
                  <c:v>45679.9166666667</c:v>
                </c:pt>
                <c:pt idx="2105" c:formatCode="m/d;@">
                  <c:v>45679.9270833333</c:v>
                </c:pt>
                <c:pt idx="2106" c:formatCode="m/d;@">
                  <c:v>45679.9375</c:v>
                </c:pt>
                <c:pt idx="2107" c:formatCode="m/d;@">
                  <c:v>45679.9479166667</c:v>
                </c:pt>
                <c:pt idx="2108" c:formatCode="m/d;@">
                  <c:v>45679.9583333333</c:v>
                </c:pt>
                <c:pt idx="2109" c:formatCode="m/d;@">
                  <c:v>45679.96875</c:v>
                </c:pt>
                <c:pt idx="2110" c:formatCode="m/d;@">
                  <c:v>45679.9791666667</c:v>
                </c:pt>
                <c:pt idx="2111" c:formatCode="m/d;@">
                  <c:v>45679.9895833333</c:v>
                </c:pt>
                <c:pt idx="2112" c:formatCode="m/d;@">
                  <c:v>45680</c:v>
                </c:pt>
                <c:pt idx="2113" c:formatCode="m/d;@">
                  <c:v>45680.0104166667</c:v>
                </c:pt>
                <c:pt idx="2114" c:formatCode="m/d;@">
                  <c:v>45680.0208333333</c:v>
                </c:pt>
                <c:pt idx="2115" c:formatCode="m/d;@">
                  <c:v>45680.03125</c:v>
                </c:pt>
                <c:pt idx="2116" c:formatCode="m/d;@">
                  <c:v>45680.0416666667</c:v>
                </c:pt>
                <c:pt idx="2117" c:formatCode="m/d;@">
                  <c:v>45680.0520833333</c:v>
                </c:pt>
                <c:pt idx="2118" c:formatCode="m/d;@">
                  <c:v>45680.0625</c:v>
                </c:pt>
                <c:pt idx="2119" c:formatCode="m/d;@">
                  <c:v>45680.0729166667</c:v>
                </c:pt>
                <c:pt idx="2120" c:formatCode="m/d;@">
                  <c:v>45680.0833333333</c:v>
                </c:pt>
                <c:pt idx="2121" c:formatCode="m/d;@">
                  <c:v>45680.09375</c:v>
                </c:pt>
                <c:pt idx="2122" c:formatCode="m/d;@">
                  <c:v>45680.1041666667</c:v>
                </c:pt>
                <c:pt idx="2123" c:formatCode="m/d;@">
                  <c:v>45680.1145833333</c:v>
                </c:pt>
                <c:pt idx="2124" c:formatCode="m/d;@">
                  <c:v>45680.125</c:v>
                </c:pt>
                <c:pt idx="2125" c:formatCode="m/d;@">
                  <c:v>45680.1354166667</c:v>
                </c:pt>
                <c:pt idx="2126" c:formatCode="m/d;@">
                  <c:v>45680.1458333333</c:v>
                </c:pt>
                <c:pt idx="2127" c:formatCode="m/d;@">
                  <c:v>45680.15625</c:v>
                </c:pt>
                <c:pt idx="2128" c:formatCode="m/d;@">
                  <c:v>45680.1666666667</c:v>
                </c:pt>
                <c:pt idx="2129" c:formatCode="m/d;@">
                  <c:v>45680.1770833333</c:v>
                </c:pt>
                <c:pt idx="2130" c:formatCode="m/d;@">
                  <c:v>45680.1875</c:v>
                </c:pt>
                <c:pt idx="2131" c:formatCode="m/d;@">
                  <c:v>45680.1979166667</c:v>
                </c:pt>
                <c:pt idx="2132" c:formatCode="m/d;@">
                  <c:v>45680.2083333333</c:v>
                </c:pt>
                <c:pt idx="2133" c:formatCode="m/d;@">
                  <c:v>45680.21875</c:v>
                </c:pt>
                <c:pt idx="2134" c:formatCode="m/d;@">
                  <c:v>45680.2291666667</c:v>
                </c:pt>
                <c:pt idx="2135" c:formatCode="m/d;@">
                  <c:v>45680.2395833333</c:v>
                </c:pt>
                <c:pt idx="2136" c:formatCode="m/d;@">
                  <c:v>45680.25</c:v>
                </c:pt>
                <c:pt idx="2137" c:formatCode="m/d;@">
                  <c:v>45680.2604166667</c:v>
                </c:pt>
                <c:pt idx="2138" c:formatCode="m/d;@">
                  <c:v>45680.2708333333</c:v>
                </c:pt>
                <c:pt idx="2139" c:formatCode="m/d;@">
                  <c:v>45680.28125</c:v>
                </c:pt>
                <c:pt idx="2140" c:formatCode="m/d;@">
                  <c:v>45680.2916666667</c:v>
                </c:pt>
                <c:pt idx="2141" c:formatCode="m/d;@">
                  <c:v>45680.3020833333</c:v>
                </c:pt>
                <c:pt idx="2142" c:formatCode="m/d;@">
                  <c:v>45680.3125</c:v>
                </c:pt>
                <c:pt idx="2143" c:formatCode="m/d;@">
                  <c:v>45680.3229166667</c:v>
                </c:pt>
                <c:pt idx="2144" c:formatCode="m/d;@">
                  <c:v>45680.3333333333</c:v>
                </c:pt>
                <c:pt idx="2145" c:formatCode="m/d;@">
                  <c:v>45680.34375</c:v>
                </c:pt>
                <c:pt idx="2146" c:formatCode="m/d;@">
                  <c:v>45680.3541666667</c:v>
                </c:pt>
                <c:pt idx="2147" c:formatCode="m/d;@">
                  <c:v>45680.3645833333</c:v>
                </c:pt>
                <c:pt idx="2148" c:formatCode="m/d;@">
                  <c:v>45680.375</c:v>
                </c:pt>
                <c:pt idx="2149" c:formatCode="m/d;@">
                  <c:v>45680.3854166667</c:v>
                </c:pt>
                <c:pt idx="2150" c:formatCode="m/d;@">
                  <c:v>45680.3958333333</c:v>
                </c:pt>
                <c:pt idx="2151" c:formatCode="m/d;@">
                  <c:v>45680.40625</c:v>
                </c:pt>
                <c:pt idx="2152" c:formatCode="m/d;@">
                  <c:v>45680.4166666667</c:v>
                </c:pt>
                <c:pt idx="2153" c:formatCode="m/d;@">
                  <c:v>45680.4270833333</c:v>
                </c:pt>
                <c:pt idx="2154" c:formatCode="m/d;@">
                  <c:v>45680.4375</c:v>
                </c:pt>
                <c:pt idx="2155" c:formatCode="m/d;@">
                  <c:v>45680.4479166667</c:v>
                </c:pt>
                <c:pt idx="2156" c:formatCode="m/d;@">
                  <c:v>45680.4583333333</c:v>
                </c:pt>
                <c:pt idx="2157" c:formatCode="m/d;@">
                  <c:v>45680.46875</c:v>
                </c:pt>
                <c:pt idx="2158" c:formatCode="m/d;@">
                  <c:v>45680.4791666667</c:v>
                </c:pt>
                <c:pt idx="2159" c:formatCode="m/d;@">
                  <c:v>45680.4895833333</c:v>
                </c:pt>
                <c:pt idx="2160" c:formatCode="m/d;@">
                  <c:v>45680.5</c:v>
                </c:pt>
                <c:pt idx="2161" c:formatCode="m/d;@">
                  <c:v>45680.5104166667</c:v>
                </c:pt>
                <c:pt idx="2162" c:formatCode="m/d;@">
                  <c:v>45680.5208333333</c:v>
                </c:pt>
                <c:pt idx="2163" c:formatCode="m/d;@">
                  <c:v>45680.53125</c:v>
                </c:pt>
                <c:pt idx="2164" c:formatCode="m/d;@">
                  <c:v>45680.5416666667</c:v>
                </c:pt>
                <c:pt idx="2165" c:formatCode="m/d;@">
                  <c:v>45680.5520833333</c:v>
                </c:pt>
                <c:pt idx="2166" c:formatCode="m/d;@">
                  <c:v>45680.5625</c:v>
                </c:pt>
                <c:pt idx="2167" c:formatCode="m/d;@">
                  <c:v>45680.5729166667</c:v>
                </c:pt>
                <c:pt idx="2168" c:formatCode="m/d;@">
                  <c:v>45680.5833333333</c:v>
                </c:pt>
                <c:pt idx="2169" c:formatCode="m/d;@">
                  <c:v>45680.59375</c:v>
                </c:pt>
                <c:pt idx="2170" c:formatCode="m/d;@">
                  <c:v>45680.6041666667</c:v>
                </c:pt>
                <c:pt idx="2171" c:formatCode="m/d;@">
                  <c:v>45680.6145833333</c:v>
                </c:pt>
                <c:pt idx="2172" c:formatCode="m/d;@">
                  <c:v>45680.625</c:v>
                </c:pt>
                <c:pt idx="2173" c:formatCode="m/d;@">
                  <c:v>45680.6354166667</c:v>
                </c:pt>
                <c:pt idx="2174" c:formatCode="m/d;@">
                  <c:v>45680.6458333333</c:v>
                </c:pt>
                <c:pt idx="2175" c:formatCode="m/d;@">
                  <c:v>45680.65625</c:v>
                </c:pt>
                <c:pt idx="2176" c:formatCode="m/d;@">
                  <c:v>45680.6666666667</c:v>
                </c:pt>
                <c:pt idx="2177" c:formatCode="m/d;@">
                  <c:v>45680.6770833333</c:v>
                </c:pt>
                <c:pt idx="2178" c:formatCode="m/d;@">
                  <c:v>45680.6875</c:v>
                </c:pt>
                <c:pt idx="2179" c:formatCode="m/d;@">
                  <c:v>45680.6979166667</c:v>
                </c:pt>
                <c:pt idx="2180" c:formatCode="m/d;@">
                  <c:v>45680.7083333333</c:v>
                </c:pt>
                <c:pt idx="2181" c:formatCode="m/d;@">
                  <c:v>45680.71875</c:v>
                </c:pt>
                <c:pt idx="2182" c:formatCode="m/d;@">
                  <c:v>45680.7291666667</c:v>
                </c:pt>
                <c:pt idx="2183" c:formatCode="m/d;@">
                  <c:v>45680.7395833333</c:v>
                </c:pt>
                <c:pt idx="2184" c:formatCode="m/d;@">
                  <c:v>45680.75</c:v>
                </c:pt>
                <c:pt idx="2185" c:formatCode="m/d;@">
                  <c:v>45680.7604166667</c:v>
                </c:pt>
                <c:pt idx="2186" c:formatCode="m/d;@">
                  <c:v>45680.7708333333</c:v>
                </c:pt>
                <c:pt idx="2187" c:formatCode="m/d;@">
                  <c:v>45680.78125</c:v>
                </c:pt>
                <c:pt idx="2188" c:formatCode="m/d;@">
                  <c:v>45680.7916666667</c:v>
                </c:pt>
                <c:pt idx="2189" c:formatCode="m/d;@">
                  <c:v>45680.8020833333</c:v>
                </c:pt>
                <c:pt idx="2190" c:formatCode="m/d;@">
                  <c:v>45680.8125</c:v>
                </c:pt>
                <c:pt idx="2191" c:formatCode="m/d;@">
                  <c:v>45680.8229166667</c:v>
                </c:pt>
                <c:pt idx="2192" c:formatCode="m/d;@">
                  <c:v>45680.8333333333</c:v>
                </c:pt>
                <c:pt idx="2193" c:formatCode="m/d;@">
                  <c:v>45680.84375</c:v>
                </c:pt>
                <c:pt idx="2194" c:formatCode="m/d;@">
                  <c:v>45680.8541666667</c:v>
                </c:pt>
                <c:pt idx="2195" c:formatCode="m/d;@">
                  <c:v>45680.8645833333</c:v>
                </c:pt>
                <c:pt idx="2196" c:formatCode="m/d;@">
                  <c:v>45680.875</c:v>
                </c:pt>
                <c:pt idx="2197" c:formatCode="m/d;@">
                  <c:v>45680.8854166667</c:v>
                </c:pt>
                <c:pt idx="2198" c:formatCode="m/d;@">
                  <c:v>45680.8958333333</c:v>
                </c:pt>
                <c:pt idx="2199" c:formatCode="m/d;@">
                  <c:v>45680.90625</c:v>
                </c:pt>
                <c:pt idx="2200" c:formatCode="m/d;@">
                  <c:v>45680.9166666667</c:v>
                </c:pt>
                <c:pt idx="2201" c:formatCode="m/d;@">
                  <c:v>45680.9270833333</c:v>
                </c:pt>
                <c:pt idx="2202" c:formatCode="m/d;@">
                  <c:v>45680.9375</c:v>
                </c:pt>
                <c:pt idx="2203" c:formatCode="m/d;@">
                  <c:v>45680.9479166667</c:v>
                </c:pt>
                <c:pt idx="2204" c:formatCode="m/d;@">
                  <c:v>45680.9583333333</c:v>
                </c:pt>
                <c:pt idx="2205" c:formatCode="m/d;@">
                  <c:v>45680.96875</c:v>
                </c:pt>
                <c:pt idx="2206" c:formatCode="m/d;@">
                  <c:v>45680.9791666667</c:v>
                </c:pt>
                <c:pt idx="2207" c:formatCode="m/d;@">
                  <c:v>45680.9895833333</c:v>
                </c:pt>
                <c:pt idx="2208" c:formatCode="m/d;@">
                  <c:v>45681</c:v>
                </c:pt>
                <c:pt idx="2209" c:formatCode="m/d;@">
                  <c:v>45681.0104166667</c:v>
                </c:pt>
                <c:pt idx="2210" c:formatCode="m/d;@">
                  <c:v>45681.0208333333</c:v>
                </c:pt>
                <c:pt idx="2211" c:formatCode="m/d;@">
                  <c:v>45681.03125</c:v>
                </c:pt>
                <c:pt idx="2212" c:formatCode="m/d;@">
                  <c:v>45681.0416666667</c:v>
                </c:pt>
                <c:pt idx="2213" c:formatCode="m/d;@">
                  <c:v>45681.0520833333</c:v>
                </c:pt>
                <c:pt idx="2214" c:formatCode="m/d;@">
                  <c:v>45681.0625</c:v>
                </c:pt>
                <c:pt idx="2215" c:formatCode="m/d;@">
                  <c:v>45681.0729166667</c:v>
                </c:pt>
                <c:pt idx="2216" c:formatCode="m/d;@">
                  <c:v>45681.0833333333</c:v>
                </c:pt>
                <c:pt idx="2217" c:formatCode="m/d;@">
                  <c:v>45681.09375</c:v>
                </c:pt>
                <c:pt idx="2218" c:formatCode="m/d;@">
                  <c:v>45681.1041666667</c:v>
                </c:pt>
                <c:pt idx="2219" c:formatCode="m/d;@">
                  <c:v>45681.1145833333</c:v>
                </c:pt>
                <c:pt idx="2220" c:formatCode="m/d;@">
                  <c:v>45681.125</c:v>
                </c:pt>
                <c:pt idx="2221" c:formatCode="m/d;@">
                  <c:v>45681.1354166667</c:v>
                </c:pt>
                <c:pt idx="2222" c:formatCode="m/d;@">
                  <c:v>45681.1458333333</c:v>
                </c:pt>
                <c:pt idx="2223" c:formatCode="m/d;@">
                  <c:v>45681.15625</c:v>
                </c:pt>
                <c:pt idx="2224" c:formatCode="m/d;@">
                  <c:v>45681.1666666667</c:v>
                </c:pt>
                <c:pt idx="2225" c:formatCode="m/d;@">
                  <c:v>45681.1770833333</c:v>
                </c:pt>
                <c:pt idx="2226" c:formatCode="m/d;@">
                  <c:v>45681.1875</c:v>
                </c:pt>
                <c:pt idx="2227" c:formatCode="m/d;@">
                  <c:v>45681.1979166667</c:v>
                </c:pt>
                <c:pt idx="2228" c:formatCode="m/d;@">
                  <c:v>45681.2083333333</c:v>
                </c:pt>
                <c:pt idx="2229" c:formatCode="m/d;@">
                  <c:v>45681.21875</c:v>
                </c:pt>
                <c:pt idx="2230" c:formatCode="m/d;@">
                  <c:v>45681.2291666667</c:v>
                </c:pt>
                <c:pt idx="2231" c:formatCode="m/d;@">
                  <c:v>45681.2395833333</c:v>
                </c:pt>
                <c:pt idx="2232" c:formatCode="m/d;@">
                  <c:v>45681.25</c:v>
                </c:pt>
                <c:pt idx="2233" c:formatCode="m/d;@">
                  <c:v>45681.2604166667</c:v>
                </c:pt>
                <c:pt idx="2234" c:formatCode="m/d;@">
                  <c:v>45681.2708333333</c:v>
                </c:pt>
                <c:pt idx="2235" c:formatCode="m/d;@">
                  <c:v>45681.28125</c:v>
                </c:pt>
                <c:pt idx="2236" c:formatCode="m/d;@">
                  <c:v>45681.2916666667</c:v>
                </c:pt>
                <c:pt idx="2237" c:formatCode="m/d;@">
                  <c:v>45681.3020833333</c:v>
                </c:pt>
                <c:pt idx="2238" c:formatCode="m/d;@">
                  <c:v>45681.3125</c:v>
                </c:pt>
                <c:pt idx="2239" c:formatCode="m/d;@">
                  <c:v>45681.3229166667</c:v>
                </c:pt>
                <c:pt idx="2240" c:formatCode="m/d;@">
                  <c:v>45681.3333333333</c:v>
                </c:pt>
                <c:pt idx="2241" c:formatCode="m/d;@">
                  <c:v>45681.34375</c:v>
                </c:pt>
                <c:pt idx="2242" c:formatCode="m/d;@">
                  <c:v>45681.3541666667</c:v>
                </c:pt>
                <c:pt idx="2243" c:formatCode="m/d;@">
                  <c:v>45681.3645833333</c:v>
                </c:pt>
                <c:pt idx="2244" c:formatCode="m/d;@">
                  <c:v>45681.375</c:v>
                </c:pt>
                <c:pt idx="2245" c:formatCode="m/d;@">
                  <c:v>45681.3854166667</c:v>
                </c:pt>
                <c:pt idx="2246" c:formatCode="m/d;@">
                  <c:v>45681.3958333333</c:v>
                </c:pt>
                <c:pt idx="2247" c:formatCode="m/d;@">
                  <c:v>45681.40625</c:v>
                </c:pt>
                <c:pt idx="2248" c:formatCode="m/d;@">
                  <c:v>45681.4166666667</c:v>
                </c:pt>
                <c:pt idx="2249" c:formatCode="m/d;@">
                  <c:v>45681.4270833333</c:v>
                </c:pt>
                <c:pt idx="2250" c:formatCode="m/d;@">
                  <c:v>45681.4375</c:v>
                </c:pt>
                <c:pt idx="2251" c:formatCode="m/d;@">
                  <c:v>45681.4479166667</c:v>
                </c:pt>
                <c:pt idx="2252" c:formatCode="m/d;@">
                  <c:v>45681.4583333333</c:v>
                </c:pt>
                <c:pt idx="2253" c:formatCode="m/d;@">
                  <c:v>45681.46875</c:v>
                </c:pt>
                <c:pt idx="2254" c:formatCode="m/d;@">
                  <c:v>45681.4791666667</c:v>
                </c:pt>
                <c:pt idx="2255" c:formatCode="m/d;@">
                  <c:v>45681.4895833333</c:v>
                </c:pt>
                <c:pt idx="2256" c:formatCode="m/d;@">
                  <c:v>45681.5</c:v>
                </c:pt>
                <c:pt idx="2257" c:formatCode="m/d;@">
                  <c:v>45681.5104166667</c:v>
                </c:pt>
                <c:pt idx="2258" c:formatCode="m/d;@">
                  <c:v>45681.5208333333</c:v>
                </c:pt>
                <c:pt idx="2259" c:formatCode="m/d;@">
                  <c:v>45681.53125</c:v>
                </c:pt>
                <c:pt idx="2260" c:formatCode="m/d;@">
                  <c:v>45681.5416666667</c:v>
                </c:pt>
                <c:pt idx="2261" c:formatCode="m/d;@">
                  <c:v>45681.5520833333</c:v>
                </c:pt>
                <c:pt idx="2262" c:formatCode="m/d;@">
                  <c:v>45681.5625</c:v>
                </c:pt>
                <c:pt idx="2263" c:formatCode="m/d;@">
                  <c:v>45681.5729166667</c:v>
                </c:pt>
                <c:pt idx="2264" c:formatCode="m/d;@">
                  <c:v>45681.5833333333</c:v>
                </c:pt>
                <c:pt idx="2265" c:formatCode="m/d;@">
                  <c:v>45681.59375</c:v>
                </c:pt>
                <c:pt idx="2266" c:formatCode="m/d;@">
                  <c:v>45681.6041666667</c:v>
                </c:pt>
                <c:pt idx="2267" c:formatCode="m/d;@">
                  <c:v>45681.6145833333</c:v>
                </c:pt>
                <c:pt idx="2268" c:formatCode="m/d;@">
                  <c:v>45681.625</c:v>
                </c:pt>
                <c:pt idx="2269" c:formatCode="m/d;@">
                  <c:v>45681.6354166667</c:v>
                </c:pt>
                <c:pt idx="2270" c:formatCode="m/d;@">
                  <c:v>45681.6458333333</c:v>
                </c:pt>
                <c:pt idx="2271" c:formatCode="m/d;@">
                  <c:v>45681.65625</c:v>
                </c:pt>
                <c:pt idx="2272" c:formatCode="m/d;@">
                  <c:v>45681.6666666667</c:v>
                </c:pt>
                <c:pt idx="2273" c:formatCode="m/d;@">
                  <c:v>45681.6770833333</c:v>
                </c:pt>
                <c:pt idx="2274" c:formatCode="m/d;@">
                  <c:v>45681.6875</c:v>
                </c:pt>
                <c:pt idx="2275" c:formatCode="m/d;@">
                  <c:v>45681.6979166667</c:v>
                </c:pt>
                <c:pt idx="2276" c:formatCode="m/d;@">
                  <c:v>45681.7083333333</c:v>
                </c:pt>
                <c:pt idx="2277" c:formatCode="m/d;@">
                  <c:v>45681.71875</c:v>
                </c:pt>
                <c:pt idx="2278" c:formatCode="m/d;@">
                  <c:v>45681.7291666667</c:v>
                </c:pt>
                <c:pt idx="2279" c:formatCode="m/d;@">
                  <c:v>45681.7395833333</c:v>
                </c:pt>
                <c:pt idx="2280" c:formatCode="m/d;@">
                  <c:v>45681.75</c:v>
                </c:pt>
                <c:pt idx="2281" c:formatCode="m/d;@">
                  <c:v>45681.7604166667</c:v>
                </c:pt>
                <c:pt idx="2282" c:formatCode="m/d;@">
                  <c:v>45681.7708333333</c:v>
                </c:pt>
                <c:pt idx="2283" c:formatCode="m/d;@">
                  <c:v>45681.78125</c:v>
                </c:pt>
                <c:pt idx="2284" c:formatCode="m/d;@">
                  <c:v>45681.7916666667</c:v>
                </c:pt>
                <c:pt idx="2285" c:formatCode="m/d;@">
                  <c:v>45681.8020833333</c:v>
                </c:pt>
                <c:pt idx="2286" c:formatCode="m/d;@">
                  <c:v>45681.8125</c:v>
                </c:pt>
                <c:pt idx="2287" c:formatCode="m/d;@">
                  <c:v>45681.8229166667</c:v>
                </c:pt>
                <c:pt idx="2288" c:formatCode="m/d;@">
                  <c:v>45681.8333333333</c:v>
                </c:pt>
                <c:pt idx="2289" c:formatCode="m/d;@">
                  <c:v>45681.84375</c:v>
                </c:pt>
                <c:pt idx="2290" c:formatCode="m/d;@">
                  <c:v>45681.8541666667</c:v>
                </c:pt>
                <c:pt idx="2291" c:formatCode="m/d;@">
                  <c:v>45681.8645833333</c:v>
                </c:pt>
                <c:pt idx="2292" c:formatCode="m/d;@">
                  <c:v>45681.875</c:v>
                </c:pt>
                <c:pt idx="2293" c:formatCode="m/d;@">
                  <c:v>45681.8854166667</c:v>
                </c:pt>
                <c:pt idx="2294" c:formatCode="m/d;@">
                  <c:v>45681.8958333333</c:v>
                </c:pt>
                <c:pt idx="2295" c:formatCode="m/d;@">
                  <c:v>45681.90625</c:v>
                </c:pt>
                <c:pt idx="2296" c:formatCode="m/d;@">
                  <c:v>45681.9166666667</c:v>
                </c:pt>
                <c:pt idx="2297" c:formatCode="m/d;@">
                  <c:v>45681.9270833333</c:v>
                </c:pt>
                <c:pt idx="2298" c:formatCode="m/d;@">
                  <c:v>45681.9375</c:v>
                </c:pt>
                <c:pt idx="2299" c:formatCode="m/d;@">
                  <c:v>45681.9479166667</c:v>
                </c:pt>
                <c:pt idx="2300" c:formatCode="m/d;@">
                  <c:v>45681.9583333333</c:v>
                </c:pt>
                <c:pt idx="2301" c:formatCode="m/d;@">
                  <c:v>45681.96875</c:v>
                </c:pt>
                <c:pt idx="2302" c:formatCode="m/d;@">
                  <c:v>45681.9791666667</c:v>
                </c:pt>
                <c:pt idx="2303" c:formatCode="m/d;@">
                  <c:v>45681.9895833333</c:v>
                </c:pt>
                <c:pt idx="2304" c:formatCode="m/d;@">
                  <c:v>45682</c:v>
                </c:pt>
                <c:pt idx="2305" c:formatCode="m/d;@">
                  <c:v>45682.0104166667</c:v>
                </c:pt>
                <c:pt idx="2306" c:formatCode="m/d;@">
                  <c:v>45682.0208333333</c:v>
                </c:pt>
                <c:pt idx="2307" c:formatCode="m/d;@">
                  <c:v>45682.03125</c:v>
                </c:pt>
                <c:pt idx="2308" c:formatCode="m/d;@">
                  <c:v>45682.0416666667</c:v>
                </c:pt>
                <c:pt idx="2309" c:formatCode="m/d;@">
                  <c:v>45682.0520833333</c:v>
                </c:pt>
                <c:pt idx="2310" c:formatCode="m/d;@">
                  <c:v>45682.0625</c:v>
                </c:pt>
                <c:pt idx="2311" c:formatCode="m/d;@">
                  <c:v>45682.0729166667</c:v>
                </c:pt>
                <c:pt idx="2312" c:formatCode="m/d;@">
                  <c:v>45682.0833333333</c:v>
                </c:pt>
                <c:pt idx="2313" c:formatCode="m/d;@">
                  <c:v>45682.09375</c:v>
                </c:pt>
                <c:pt idx="2314" c:formatCode="m/d;@">
                  <c:v>45682.1041666667</c:v>
                </c:pt>
                <c:pt idx="2315" c:formatCode="m/d;@">
                  <c:v>45682.1145833333</c:v>
                </c:pt>
                <c:pt idx="2316" c:formatCode="m/d;@">
                  <c:v>45682.125</c:v>
                </c:pt>
                <c:pt idx="2317" c:formatCode="m/d;@">
                  <c:v>45682.1354166667</c:v>
                </c:pt>
                <c:pt idx="2318" c:formatCode="m/d;@">
                  <c:v>45682.1458333333</c:v>
                </c:pt>
                <c:pt idx="2319" c:formatCode="m/d;@">
                  <c:v>45682.15625</c:v>
                </c:pt>
                <c:pt idx="2320" c:formatCode="m/d;@">
                  <c:v>45682.1666666667</c:v>
                </c:pt>
                <c:pt idx="2321" c:formatCode="m/d;@">
                  <c:v>45682.1770833333</c:v>
                </c:pt>
                <c:pt idx="2322" c:formatCode="m/d;@">
                  <c:v>45682.1875</c:v>
                </c:pt>
                <c:pt idx="2323" c:formatCode="m/d;@">
                  <c:v>45682.1979166667</c:v>
                </c:pt>
                <c:pt idx="2324" c:formatCode="m/d;@">
                  <c:v>45682.2083333333</c:v>
                </c:pt>
                <c:pt idx="2325" c:formatCode="m/d;@">
                  <c:v>45682.21875</c:v>
                </c:pt>
                <c:pt idx="2326" c:formatCode="m/d;@">
                  <c:v>45682.2291666667</c:v>
                </c:pt>
                <c:pt idx="2327" c:formatCode="m/d;@">
                  <c:v>45682.2395833333</c:v>
                </c:pt>
                <c:pt idx="2328" c:formatCode="m/d;@">
                  <c:v>45682.25</c:v>
                </c:pt>
                <c:pt idx="2329" c:formatCode="m/d;@">
                  <c:v>45682.2604166667</c:v>
                </c:pt>
                <c:pt idx="2330" c:formatCode="m/d;@">
                  <c:v>45682.2708333333</c:v>
                </c:pt>
                <c:pt idx="2331" c:formatCode="m/d;@">
                  <c:v>45682.28125</c:v>
                </c:pt>
                <c:pt idx="2332" c:formatCode="m/d;@">
                  <c:v>45682.2916666667</c:v>
                </c:pt>
                <c:pt idx="2333" c:formatCode="m/d;@">
                  <c:v>45682.3020833333</c:v>
                </c:pt>
                <c:pt idx="2334" c:formatCode="m/d;@">
                  <c:v>45682.3125</c:v>
                </c:pt>
                <c:pt idx="2335" c:formatCode="m/d;@">
                  <c:v>45682.3229166667</c:v>
                </c:pt>
                <c:pt idx="2336" c:formatCode="m/d;@">
                  <c:v>45682.3333333333</c:v>
                </c:pt>
                <c:pt idx="2337" c:formatCode="m/d;@">
                  <c:v>45682.34375</c:v>
                </c:pt>
                <c:pt idx="2338" c:formatCode="m/d;@">
                  <c:v>45682.3541666667</c:v>
                </c:pt>
                <c:pt idx="2339" c:formatCode="m/d;@">
                  <c:v>45682.3645833333</c:v>
                </c:pt>
                <c:pt idx="2340" c:formatCode="m/d;@">
                  <c:v>45682.375</c:v>
                </c:pt>
                <c:pt idx="2341" c:formatCode="m/d;@">
                  <c:v>45682.3854166667</c:v>
                </c:pt>
                <c:pt idx="2342" c:formatCode="m/d;@">
                  <c:v>45682.3958333333</c:v>
                </c:pt>
                <c:pt idx="2343" c:formatCode="m/d;@">
                  <c:v>45682.40625</c:v>
                </c:pt>
                <c:pt idx="2344" c:formatCode="m/d;@">
                  <c:v>45682.4166666667</c:v>
                </c:pt>
                <c:pt idx="2345" c:formatCode="m/d;@">
                  <c:v>45682.4270833333</c:v>
                </c:pt>
                <c:pt idx="2346" c:formatCode="m/d;@">
                  <c:v>45682.4375</c:v>
                </c:pt>
                <c:pt idx="2347" c:formatCode="m/d;@">
                  <c:v>45682.4479166667</c:v>
                </c:pt>
                <c:pt idx="2348" c:formatCode="m/d;@">
                  <c:v>45682.4583333333</c:v>
                </c:pt>
                <c:pt idx="2349" c:formatCode="m/d;@">
                  <c:v>45682.46875</c:v>
                </c:pt>
                <c:pt idx="2350" c:formatCode="m/d;@">
                  <c:v>45682.4791666667</c:v>
                </c:pt>
                <c:pt idx="2351" c:formatCode="m/d;@">
                  <c:v>45682.4895833333</c:v>
                </c:pt>
                <c:pt idx="2352" c:formatCode="m/d;@">
                  <c:v>45682.5</c:v>
                </c:pt>
                <c:pt idx="2353" c:formatCode="m/d;@">
                  <c:v>45682.5104166667</c:v>
                </c:pt>
                <c:pt idx="2354" c:formatCode="m/d;@">
                  <c:v>45682.5208333333</c:v>
                </c:pt>
                <c:pt idx="2355" c:formatCode="m/d;@">
                  <c:v>45682.53125</c:v>
                </c:pt>
                <c:pt idx="2356" c:formatCode="m/d;@">
                  <c:v>45682.5416666667</c:v>
                </c:pt>
                <c:pt idx="2357" c:formatCode="m/d;@">
                  <c:v>45682.5520833333</c:v>
                </c:pt>
                <c:pt idx="2358" c:formatCode="m/d;@">
                  <c:v>45682.5625</c:v>
                </c:pt>
                <c:pt idx="2359" c:formatCode="m/d;@">
                  <c:v>45682.5729166667</c:v>
                </c:pt>
                <c:pt idx="2360" c:formatCode="m/d;@">
                  <c:v>45682.5833333333</c:v>
                </c:pt>
                <c:pt idx="2361" c:formatCode="m/d;@">
                  <c:v>45682.59375</c:v>
                </c:pt>
                <c:pt idx="2362" c:formatCode="m/d;@">
                  <c:v>45682.6041666667</c:v>
                </c:pt>
                <c:pt idx="2363" c:formatCode="m/d;@">
                  <c:v>45682.6145833333</c:v>
                </c:pt>
                <c:pt idx="2364" c:formatCode="m/d;@">
                  <c:v>45682.625</c:v>
                </c:pt>
                <c:pt idx="2365" c:formatCode="m/d;@">
                  <c:v>45682.6354166667</c:v>
                </c:pt>
                <c:pt idx="2366" c:formatCode="m/d;@">
                  <c:v>45682.6458333333</c:v>
                </c:pt>
                <c:pt idx="2367" c:formatCode="m/d;@">
                  <c:v>45682.65625</c:v>
                </c:pt>
                <c:pt idx="2368" c:formatCode="m/d;@">
                  <c:v>45682.6666666667</c:v>
                </c:pt>
                <c:pt idx="2369" c:formatCode="m/d;@">
                  <c:v>45682.6770833333</c:v>
                </c:pt>
                <c:pt idx="2370" c:formatCode="m/d;@">
                  <c:v>45682.6875</c:v>
                </c:pt>
                <c:pt idx="2371" c:formatCode="m/d;@">
                  <c:v>45682.6979166667</c:v>
                </c:pt>
                <c:pt idx="2372" c:formatCode="m/d;@">
                  <c:v>45682.7083333333</c:v>
                </c:pt>
                <c:pt idx="2373" c:formatCode="m/d;@">
                  <c:v>45682.71875</c:v>
                </c:pt>
                <c:pt idx="2374" c:formatCode="m/d;@">
                  <c:v>45682.7291666667</c:v>
                </c:pt>
                <c:pt idx="2375" c:formatCode="m/d;@">
                  <c:v>45682.7395833333</c:v>
                </c:pt>
                <c:pt idx="2376" c:formatCode="m/d;@">
                  <c:v>45682.75</c:v>
                </c:pt>
                <c:pt idx="2377" c:formatCode="m/d;@">
                  <c:v>45682.7604166667</c:v>
                </c:pt>
                <c:pt idx="2378" c:formatCode="m/d;@">
                  <c:v>45682.7708333333</c:v>
                </c:pt>
                <c:pt idx="2379" c:formatCode="m/d;@">
                  <c:v>45682.78125</c:v>
                </c:pt>
                <c:pt idx="2380" c:formatCode="m/d;@">
                  <c:v>45682.7916666667</c:v>
                </c:pt>
                <c:pt idx="2381" c:formatCode="m/d;@">
                  <c:v>45682.8020833333</c:v>
                </c:pt>
                <c:pt idx="2382" c:formatCode="m/d;@">
                  <c:v>45682.8125</c:v>
                </c:pt>
                <c:pt idx="2383" c:formatCode="m/d;@">
                  <c:v>45682.8229166667</c:v>
                </c:pt>
                <c:pt idx="2384" c:formatCode="m/d;@">
                  <c:v>45682.8333333333</c:v>
                </c:pt>
                <c:pt idx="2385" c:formatCode="m/d;@">
                  <c:v>45682.84375</c:v>
                </c:pt>
                <c:pt idx="2386" c:formatCode="m/d;@">
                  <c:v>45682.8541666667</c:v>
                </c:pt>
                <c:pt idx="2387" c:formatCode="m/d;@">
                  <c:v>45682.8645833333</c:v>
                </c:pt>
                <c:pt idx="2388" c:formatCode="m/d;@">
                  <c:v>45682.875</c:v>
                </c:pt>
                <c:pt idx="2389" c:formatCode="m/d;@">
                  <c:v>45682.8854166667</c:v>
                </c:pt>
                <c:pt idx="2390" c:formatCode="m/d;@">
                  <c:v>45682.8958333333</c:v>
                </c:pt>
                <c:pt idx="2391" c:formatCode="m/d;@">
                  <c:v>45682.90625</c:v>
                </c:pt>
                <c:pt idx="2392" c:formatCode="m/d;@">
                  <c:v>45682.9166666667</c:v>
                </c:pt>
                <c:pt idx="2393" c:formatCode="m/d;@">
                  <c:v>45682.9270833333</c:v>
                </c:pt>
                <c:pt idx="2394" c:formatCode="m/d;@">
                  <c:v>45682.9375</c:v>
                </c:pt>
                <c:pt idx="2395" c:formatCode="m/d;@">
                  <c:v>45682.9479166667</c:v>
                </c:pt>
                <c:pt idx="2396" c:formatCode="m/d;@">
                  <c:v>45682.9583333333</c:v>
                </c:pt>
                <c:pt idx="2397" c:formatCode="m/d;@">
                  <c:v>45682.96875</c:v>
                </c:pt>
                <c:pt idx="2398" c:formatCode="m/d;@">
                  <c:v>45682.9791666667</c:v>
                </c:pt>
                <c:pt idx="2399" c:formatCode="m/d;@">
                  <c:v>45682.9895833333</c:v>
                </c:pt>
                <c:pt idx="2400" c:formatCode="m/d;@">
                  <c:v>45683</c:v>
                </c:pt>
                <c:pt idx="2401" c:formatCode="m/d;@">
                  <c:v>45683.0104166667</c:v>
                </c:pt>
                <c:pt idx="2402" c:formatCode="m/d;@">
                  <c:v>45683.0208333333</c:v>
                </c:pt>
                <c:pt idx="2403" c:formatCode="m/d;@">
                  <c:v>45683.03125</c:v>
                </c:pt>
                <c:pt idx="2404" c:formatCode="m/d;@">
                  <c:v>45683.0416666667</c:v>
                </c:pt>
                <c:pt idx="2405" c:formatCode="m/d;@">
                  <c:v>45683.0520833333</c:v>
                </c:pt>
                <c:pt idx="2406" c:formatCode="m/d;@">
                  <c:v>45683.0625</c:v>
                </c:pt>
                <c:pt idx="2407" c:formatCode="m/d;@">
                  <c:v>45683.0729166667</c:v>
                </c:pt>
                <c:pt idx="2408" c:formatCode="m/d;@">
                  <c:v>45683.0833333333</c:v>
                </c:pt>
                <c:pt idx="2409" c:formatCode="m/d;@">
                  <c:v>45683.09375</c:v>
                </c:pt>
                <c:pt idx="2410" c:formatCode="m/d;@">
                  <c:v>45683.1041666667</c:v>
                </c:pt>
                <c:pt idx="2411" c:formatCode="m/d;@">
                  <c:v>45683.1145833333</c:v>
                </c:pt>
                <c:pt idx="2412" c:formatCode="m/d;@">
                  <c:v>45683.125</c:v>
                </c:pt>
                <c:pt idx="2413" c:formatCode="m/d;@">
                  <c:v>45683.1354166667</c:v>
                </c:pt>
                <c:pt idx="2414" c:formatCode="m/d;@">
                  <c:v>45683.1458333333</c:v>
                </c:pt>
                <c:pt idx="2415" c:formatCode="m/d;@">
                  <c:v>45683.15625</c:v>
                </c:pt>
                <c:pt idx="2416" c:formatCode="m/d;@">
                  <c:v>45683.1666666667</c:v>
                </c:pt>
                <c:pt idx="2417" c:formatCode="m/d;@">
                  <c:v>45683.1770833333</c:v>
                </c:pt>
                <c:pt idx="2418" c:formatCode="m/d;@">
                  <c:v>45683.1875</c:v>
                </c:pt>
                <c:pt idx="2419" c:formatCode="m/d;@">
                  <c:v>45683.1979166667</c:v>
                </c:pt>
                <c:pt idx="2420" c:formatCode="m/d;@">
                  <c:v>45683.2083333333</c:v>
                </c:pt>
                <c:pt idx="2421" c:formatCode="m/d;@">
                  <c:v>45683.21875</c:v>
                </c:pt>
                <c:pt idx="2422" c:formatCode="m/d;@">
                  <c:v>45683.2291666667</c:v>
                </c:pt>
                <c:pt idx="2423" c:formatCode="m/d;@">
                  <c:v>45683.2395833333</c:v>
                </c:pt>
                <c:pt idx="2424" c:formatCode="m/d;@">
                  <c:v>45683.25</c:v>
                </c:pt>
                <c:pt idx="2425" c:formatCode="m/d;@">
                  <c:v>45683.2604166667</c:v>
                </c:pt>
                <c:pt idx="2426" c:formatCode="m/d;@">
                  <c:v>45683.2708333333</c:v>
                </c:pt>
                <c:pt idx="2427" c:formatCode="m/d;@">
                  <c:v>45683.28125</c:v>
                </c:pt>
                <c:pt idx="2428" c:formatCode="m/d;@">
                  <c:v>45683.2916666667</c:v>
                </c:pt>
                <c:pt idx="2429" c:formatCode="m/d;@">
                  <c:v>45683.3020833333</c:v>
                </c:pt>
                <c:pt idx="2430" c:formatCode="m/d;@">
                  <c:v>45683.3125</c:v>
                </c:pt>
                <c:pt idx="2431" c:formatCode="m/d;@">
                  <c:v>45683.3229166667</c:v>
                </c:pt>
                <c:pt idx="2432" c:formatCode="m/d;@">
                  <c:v>45683.3333333333</c:v>
                </c:pt>
                <c:pt idx="2433" c:formatCode="m/d;@">
                  <c:v>45683.34375</c:v>
                </c:pt>
                <c:pt idx="2434" c:formatCode="m/d;@">
                  <c:v>45683.3541666667</c:v>
                </c:pt>
                <c:pt idx="2435" c:formatCode="m/d;@">
                  <c:v>45683.3645833333</c:v>
                </c:pt>
                <c:pt idx="2436" c:formatCode="m/d;@">
                  <c:v>45683.375</c:v>
                </c:pt>
                <c:pt idx="2437" c:formatCode="m/d;@">
                  <c:v>45683.3854166667</c:v>
                </c:pt>
                <c:pt idx="2438" c:formatCode="m/d;@">
                  <c:v>45683.3958333333</c:v>
                </c:pt>
                <c:pt idx="2439" c:formatCode="m/d;@">
                  <c:v>45683.40625</c:v>
                </c:pt>
                <c:pt idx="2440" c:formatCode="m/d;@">
                  <c:v>45683.4166666667</c:v>
                </c:pt>
                <c:pt idx="2441" c:formatCode="m/d;@">
                  <c:v>45683.4270833333</c:v>
                </c:pt>
                <c:pt idx="2442" c:formatCode="m/d;@">
                  <c:v>45683.4375</c:v>
                </c:pt>
                <c:pt idx="2443" c:formatCode="m/d;@">
                  <c:v>45683.4479166667</c:v>
                </c:pt>
                <c:pt idx="2444" c:formatCode="m/d;@">
                  <c:v>45683.4583333333</c:v>
                </c:pt>
                <c:pt idx="2445" c:formatCode="m/d;@">
                  <c:v>45683.46875</c:v>
                </c:pt>
                <c:pt idx="2446" c:formatCode="m/d;@">
                  <c:v>45683.4791666667</c:v>
                </c:pt>
                <c:pt idx="2447" c:formatCode="m/d;@">
                  <c:v>45683.4895833333</c:v>
                </c:pt>
                <c:pt idx="2448" c:formatCode="m/d;@">
                  <c:v>45683.5</c:v>
                </c:pt>
                <c:pt idx="2449" c:formatCode="m/d;@">
                  <c:v>45683.5104166667</c:v>
                </c:pt>
                <c:pt idx="2450" c:formatCode="m/d;@">
                  <c:v>45683.5208333333</c:v>
                </c:pt>
                <c:pt idx="2451" c:formatCode="m/d;@">
                  <c:v>45683.53125</c:v>
                </c:pt>
                <c:pt idx="2452" c:formatCode="m/d;@">
                  <c:v>45683.5416666667</c:v>
                </c:pt>
                <c:pt idx="2453" c:formatCode="m/d;@">
                  <c:v>45683.5520833333</c:v>
                </c:pt>
                <c:pt idx="2454" c:formatCode="m/d;@">
                  <c:v>45683.5625</c:v>
                </c:pt>
                <c:pt idx="2455" c:formatCode="m/d;@">
                  <c:v>45683.5729166667</c:v>
                </c:pt>
                <c:pt idx="2456" c:formatCode="m/d;@">
                  <c:v>45683.5833333333</c:v>
                </c:pt>
                <c:pt idx="2457" c:formatCode="m/d;@">
                  <c:v>45683.59375</c:v>
                </c:pt>
                <c:pt idx="2458" c:formatCode="m/d;@">
                  <c:v>45683.6041666667</c:v>
                </c:pt>
                <c:pt idx="2459" c:formatCode="m/d;@">
                  <c:v>45683.6145833333</c:v>
                </c:pt>
                <c:pt idx="2460" c:formatCode="m/d;@">
                  <c:v>45683.625</c:v>
                </c:pt>
                <c:pt idx="2461" c:formatCode="m/d;@">
                  <c:v>45683.6354166667</c:v>
                </c:pt>
                <c:pt idx="2462" c:formatCode="m/d;@">
                  <c:v>45683.6458333333</c:v>
                </c:pt>
                <c:pt idx="2463" c:formatCode="m/d;@">
                  <c:v>45683.65625</c:v>
                </c:pt>
                <c:pt idx="2464" c:formatCode="m/d;@">
                  <c:v>45683.6666666667</c:v>
                </c:pt>
                <c:pt idx="2465" c:formatCode="m/d;@">
                  <c:v>45683.6770833333</c:v>
                </c:pt>
                <c:pt idx="2466" c:formatCode="m/d;@">
                  <c:v>45683.6875</c:v>
                </c:pt>
                <c:pt idx="2467" c:formatCode="m/d;@">
                  <c:v>45683.6979166667</c:v>
                </c:pt>
                <c:pt idx="2468" c:formatCode="m/d;@">
                  <c:v>45683.7083333333</c:v>
                </c:pt>
                <c:pt idx="2469" c:formatCode="m/d;@">
                  <c:v>45683.71875</c:v>
                </c:pt>
                <c:pt idx="2470" c:formatCode="m/d;@">
                  <c:v>45683.7291666667</c:v>
                </c:pt>
                <c:pt idx="2471" c:formatCode="m/d;@">
                  <c:v>45683.7395833333</c:v>
                </c:pt>
                <c:pt idx="2472" c:formatCode="m/d;@">
                  <c:v>45683.75</c:v>
                </c:pt>
                <c:pt idx="2473" c:formatCode="m/d;@">
                  <c:v>45683.7604166667</c:v>
                </c:pt>
                <c:pt idx="2474" c:formatCode="m/d;@">
                  <c:v>45683.7708333333</c:v>
                </c:pt>
                <c:pt idx="2475" c:formatCode="m/d;@">
                  <c:v>45683.78125</c:v>
                </c:pt>
                <c:pt idx="2476" c:formatCode="m/d;@">
                  <c:v>45683.7916666667</c:v>
                </c:pt>
                <c:pt idx="2477" c:formatCode="m/d;@">
                  <c:v>45683.8020833333</c:v>
                </c:pt>
                <c:pt idx="2478" c:formatCode="m/d;@">
                  <c:v>45683.8125</c:v>
                </c:pt>
                <c:pt idx="2479" c:formatCode="m/d;@">
                  <c:v>45683.8229166667</c:v>
                </c:pt>
                <c:pt idx="2480" c:formatCode="m/d;@">
                  <c:v>45683.8333333333</c:v>
                </c:pt>
                <c:pt idx="2481" c:formatCode="m/d;@">
                  <c:v>45683.84375</c:v>
                </c:pt>
                <c:pt idx="2482" c:formatCode="m/d;@">
                  <c:v>45683.8541666667</c:v>
                </c:pt>
                <c:pt idx="2483" c:formatCode="m/d;@">
                  <c:v>45683.8645833333</c:v>
                </c:pt>
                <c:pt idx="2484" c:formatCode="m/d;@">
                  <c:v>45683.875</c:v>
                </c:pt>
                <c:pt idx="2485" c:formatCode="m/d;@">
                  <c:v>45683.8854166667</c:v>
                </c:pt>
                <c:pt idx="2486" c:formatCode="m/d;@">
                  <c:v>45683.8958333333</c:v>
                </c:pt>
                <c:pt idx="2487" c:formatCode="m/d;@">
                  <c:v>45683.90625</c:v>
                </c:pt>
                <c:pt idx="2488" c:formatCode="m/d;@">
                  <c:v>45683.9166666667</c:v>
                </c:pt>
                <c:pt idx="2489" c:formatCode="m/d;@">
                  <c:v>45683.9270833333</c:v>
                </c:pt>
                <c:pt idx="2490" c:formatCode="m/d;@">
                  <c:v>45683.9375</c:v>
                </c:pt>
                <c:pt idx="2491" c:formatCode="m/d;@">
                  <c:v>45683.9479166667</c:v>
                </c:pt>
                <c:pt idx="2492" c:formatCode="m/d;@">
                  <c:v>45683.9583333333</c:v>
                </c:pt>
                <c:pt idx="2493" c:formatCode="m/d;@">
                  <c:v>45683.96875</c:v>
                </c:pt>
                <c:pt idx="2494" c:formatCode="m/d;@">
                  <c:v>45683.9791666667</c:v>
                </c:pt>
                <c:pt idx="2495" c:formatCode="m/d;@">
                  <c:v>45683.9895833333</c:v>
                </c:pt>
                <c:pt idx="2496" c:formatCode="m/d;@">
                  <c:v>45684</c:v>
                </c:pt>
                <c:pt idx="2497" c:formatCode="m/d;@">
                  <c:v>45684.0104166667</c:v>
                </c:pt>
                <c:pt idx="2498" c:formatCode="m/d;@">
                  <c:v>45684.0208333333</c:v>
                </c:pt>
                <c:pt idx="2499" c:formatCode="m/d;@">
                  <c:v>45684.03125</c:v>
                </c:pt>
                <c:pt idx="2500" c:formatCode="m/d;@">
                  <c:v>45684.0416666667</c:v>
                </c:pt>
                <c:pt idx="2501" c:formatCode="m/d;@">
                  <c:v>45684.0520833333</c:v>
                </c:pt>
                <c:pt idx="2502" c:formatCode="m/d;@">
                  <c:v>45684.0625</c:v>
                </c:pt>
                <c:pt idx="2503" c:formatCode="m/d;@">
                  <c:v>45684.0729166667</c:v>
                </c:pt>
                <c:pt idx="2504" c:formatCode="m/d;@">
                  <c:v>45684.0833333333</c:v>
                </c:pt>
                <c:pt idx="2505" c:formatCode="m/d;@">
                  <c:v>45684.09375</c:v>
                </c:pt>
                <c:pt idx="2506" c:formatCode="m/d;@">
                  <c:v>45684.1041666667</c:v>
                </c:pt>
                <c:pt idx="2507" c:formatCode="m/d;@">
                  <c:v>45684.1145833333</c:v>
                </c:pt>
                <c:pt idx="2508" c:formatCode="m/d;@">
                  <c:v>45684.125</c:v>
                </c:pt>
                <c:pt idx="2509" c:formatCode="m/d;@">
                  <c:v>45684.1354166667</c:v>
                </c:pt>
                <c:pt idx="2510" c:formatCode="m/d;@">
                  <c:v>45684.1458333333</c:v>
                </c:pt>
                <c:pt idx="2511" c:formatCode="m/d;@">
                  <c:v>45684.15625</c:v>
                </c:pt>
                <c:pt idx="2512" c:formatCode="m/d;@">
                  <c:v>45684.1666666667</c:v>
                </c:pt>
                <c:pt idx="2513" c:formatCode="m/d;@">
                  <c:v>45684.1770833333</c:v>
                </c:pt>
                <c:pt idx="2514" c:formatCode="m/d;@">
                  <c:v>45684.1875</c:v>
                </c:pt>
                <c:pt idx="2515" c:formatCode="m/d;@">
                  <c:v>45684.1979166667</c:v>
                </c:pt>
                <c:pt idx="2516" c:formatCode="m/d;@">
                  <c:v>45684.2083333333</c:v>
                </c:pt>
                <c:pt idx="2517" c:formatCode="m/d;@">
                  <c:v>45684.21875</c:v>
                </c:pt>
                <c:pt idx="2518" c:formatCode="m/d;@">
                  <c:v>45684.2291666667</c:v>
                </c:pt>
                <c:pt idx="2519" c:formatCode="m/d;@">
                  <c:v>45684.2395833333</c:v>
                </c:pt>
                <c:pt idx="2520" c:formatCode="m/d;@">
                  <c:v>45684.25</c:v>
                </c:pt>
                <c:pt idx="2521" c:formatCode="m/d;@">
                  <c:v>45684.2604166667</c:v>
                </c:pt>
                <c:pt idx="2522" c:formatCode="m/d;@">
                  <c:v>45684.2708333333</c:v>
                </c:pt>
                <c:pt idx="2523" c:formatCode="m/d;@">
                  <c:v>45684.28125</c:v>
                </c:pt>
                <c:pt idx="2524" c:formatCode="m/d;@">
                  <c:v>45684.2916666667</c:v>
                </c:pt>
                <c:pt idx="2525" c:formatCode="m/d;@">
                  <c:v>45684.3020833333</c:v>
                </c:pt>
                <c:pt idx="2526" c:formatCode="m/d;@">
                  <c:v>45684.3125</c:v>
                </c:pt>
                <c:pt idx="2527" c:formatCode="m/d;@">
                  <c:v>45684.3229166667</c:v>
                </c:pt>
                <c:pt idx="2528" c:formatCode="m/d;@">
                  <c:v>45684.3333333333</c:v>
                </c:pt>
                <c:pt idx="2529" c:formatCode="m/d;@">
                  <c:v>45684.34375</c:v>
                </c:pt>
                <c:pt idx="2530" c:formatCode="m/d;@">
                  <c:v>45684.3541666667</c:v>
                </c:pt>
                <c:pt idx="2531" c:formatCode="m/d;@">
                  <c:v>45684.3645833333</c:v>
                </c:pt>
                <c:pt idx="2532" c:formatCode="m/d;@">
                  <c:v>45684.375</c:v>
                </c:pt>
                <c:pt idx="2533" c:formatCode="m/d;@">
                  <c:v>45684.3854166667</c:v>
                </c:pt>
                <c:pt idx="2534" c:formatCode="m/d;@">
                  <c:v>45684.3958333333</c:v>
                </c:pt>
                <c:pt idx="2535" c:formatCode="m/d;@">
                  <c:v>45684.40625</c:v>
                </c:pt>
                <c:pt idx="2536" c:formatCode="m/d;@">
                  <c:v>45684.4166666667</c:v>
                </c:pt>
                <c:pt idx="2537" c:formatCode="m/d;@">
                  <c:v>45684.4270833333</c:v>
                </c:pt>
                <c:pt idx="2538" c:formatCode="m/d;@">
                  <c:v>45684.4375</c:v>
                </c:pt>
                <c:pt idx="2539" c:formatCode="m/d;@">
                  <c:v>45684.4479166667</c:v>
                </c:pt>
                <c:pt idx="2540" c:formatCode="m/d;@">
                  <c:v>45684.4583333333</c:v>
                </c:pt>
                <c:pt idx="2541" c:formatCode="m/d;@">
                  <c:v>45684.46875</c:v>
                </c:pt>
                <c:pt idx="2542" c:formatCode="m/d;@">
                  <c:v>45684.4791666667</c:v>
                </c:pt>
                <c:pt idx="2543" c:formatCode="m/d;@">
                  <c:v>45684.4895833333</c:v>
                </c:pt>
                <c:pt idx="2544" c:formatCode="m/d;@">
                  <c:v>45684.5</c:v>
                </c:pt>
                <c:pt idx="2545" c:formatCode="m/d;@">
                  <c:v>45684.5104166667</c:v>
                </c:pt>
                <c:pt idx="2546" c:formatCode="m/d;@">
                  <c:v>45684.5208333333</c:v>
                </c:pt>
                <c:pt idx="2547" c:formatCode="m/d;@">
                  <c:v>45684.53125</c:v>
                </c:pt>
                <c:pt idx="2548" c:formatCode="m/d;@">
                  <c:v>45684.5416666667</c:v>
                </c:pt>
                <c:pt idx="2549" c:formatCode="m/d;@">
                  <c:v>45684.5520833333</c:v>
                </c:pt>
                <c:pt idx="2550" c:formatCode="m/d;@">
                  <c:v>45684.5625</c:v>
                </c:pt>
                <c:pt idx="2551" c:formatCode="m/d;@">
                  <c:v>45684.5729166667</c:v>
                </c:pt>
                <c:pt idx="2552" c:formatCode="m/d;@">
                  <c:v>45684.5833333333</c:v>
                </c:pt>
                <c:pt idx="2553" c:formatCode="m/d;@">
                  <c:v>45684.59375</c:v>
                </c:pt>
                <c:pt idx="2554" c:formatCode="m/d;@">
                  <c:v>45684.6041666667</c:v>
                </c:pt>
                <c:pt idx="2555" c:formatCode="m/d;@">
                  <c:v>45684.6145833333</c:v>
                </c:pt>
                <c:pt idx="2556" c:formatCode="m/d;@">
                  <c:v>45684.625</c:v>
                </c:pt>
                <c:pt idx="2557" c:formatCode="m/d;@">
                  <c:v>45684.6354166667</c:v>
                </c:pt>
                <c:pt idx="2558" c:formatCode="m/d;@">
                  <c:v>45684.6458333333</c:v>
                </c:pt>
                <c:pt idx="2559" c:formatCode="m/d;@">
                  <c:v>45684.65625</c:v>
                </c:pt>
                <c:pt idx="2560" c:formatCode="m/d;@">
                  <c:v>45684.6666666667</c:v>
                </c:pt>
                <c:pt idx="2561" c:formatCode="m/d;@">
                  <c:v>45684.6770833333</c:v>
                </c:pt>
                <c:pt idx="2562" c:formatCode="m/d;@">
                  <c:v>45684.6875</c:v>
                </c:pt>
                <c:pt idx="2563" c:formatCode="m/d;@">
                  <c:v>45684.6979166667</c:v>
                </c:pt>
                <c:pt idx="2564" c:formatCode="m/d;@">
                  <c:v>45684.7083333333</c:v>
                </c:pt>
                <c:pt idx="2565" c:formatCode="m/d;@">
                  <c:v>45684.71875</c:v>
                </c:pt>
                <c:pt idx="2566" c:formatCode="m/d;@">
                  <c:v>45684.7291666667</c:v>
                </c:pt>
                <c:pt idx="2567" c:formatCode="m/d;@">
                  <c:v>45684.7395833333</c:v>
                </c:pt>
                <c:pt idx="2568" c:formatCode="m/d;@">
                  <c:v>45684.75</c:v>
                </c:pt>
                <c:pt idx="2569" c:formatCode="m/d;@">
                  <c:v>45684.7604166667</c:v>
                </c:pt>
                <c:pt idx="2570" c:formatCode="m/d;@">
                  <c:v>45684.7708333333</c:v>
                </c:pt>
                <c:pt idx="2571" c:formatCode="m/d;@">
                  <c:v>45684.78125</c:v>
                </c:pt>
                <c:pt idx="2572" c:formatCode="m/d;@">
                  <c:v>45684.7916666667</c:v>
                </c:pt>
                <c:pt idx="2573" c:formatCode="m/d;@">
                  <c:v>45684.8020833333</c:v>
                </c:pt>
                <c:pt idx="2574" c:formatCode="m/d;@">
                  <c:v>45684.8125</c:v>
                </c:pt>
                <c:pt idx="2575" c:formatCode="m/d;@">
                  <c:v>45684.8229166667</c:v>
                </c:pt>
                <c:pt idx="2576" c:formatCode="m/d;@">
                  <c:v>45684.8333333333</c:v>
                </c:pt>
                <c:pt idx="2577" c:formatCode="m/d;@">
                  <c:v>45684.84375</c:v>
                </c:pt>
                <c:pt idx="2578" c:formatCode="m/d;@">
                  <c:v>45684.8541666667</c:v>
                </c:pt>
                <c:pt idx="2579" c:formatCode="m/d;@">
                  <c:v>45684.8645833333</c:v>
                </c:pt>
                <c:pt idx="2580" c:formatCode="m/d;@">
                  <c:v>45684.875</c:v>
                </c:pt>
                <c:pt idx="2581" c:formatCode="m/d;@">
                  <c:v>45684.8854166667</c:v>
                </c:pt>
                <c:pt idx="2582" c:formatCode="m/d;@">
                  <c:v>45684.8958333333</c:v>
                </c:pt>
                <c:pt idx="2583" c:formatCode="m/d;@">
                  <c:v>45684.90625</c:v>
                </c:pt>
                <c:pt idx="2584" c:formatCode="m/d;@">
                  <c:v>45684.9166666667</c:v>
                </c:pt>
                <c:pt idx="2585" c:formatCode="m/d;@">
                  <c:v>45684.9270833333</c:v>
                </c:pt>
                <c:pt idx="2586" c:formatCode="m/d;@">
                  <c:v>45684.9375</c:v>
                </c:pt>
                <c:pt idx="2587" c:formatCode="m/d;@">
                  <c:v>45684.9479166667</c:v>
                </c:pt>
                <c:pt idx="2588" c:formatCode="m/d;@">
                  <c:v>45684.9583333333</c:v>
                </c:pt>
                <c:pt idx="2589" c:formatCode="m/d;@">
                  <c:v>45684.96875</c:v>
                </c:pt>
                <c:pt idx="2590" c:formatCode="m/d;@">
                  <c:v>45684.9791666667</c:v>
                </c:pt>
                <c:pt idx="2591" c:formatCode="m/d;@">
                  <c:v>45684.9895833333</c:v>
                </c:pt>
                <c:pt idx="2592" c:formatCode="m/d;@">
                  <c:v>45685</c:v>
                </c:pt>
                <c:pt idx="2593" c:formatCode="m/d;@">
                  <c:v>45685.0104166667</c:v>
                </c:pt>
                <c:pt idx="2594" c:formatCode="m/d;@">
                  <c:v>45685.0208333333</c:v>
                </c:pt>
                <c:pt idx="2595" c:formatCode="m/d;@">
                  <c:v>45685.03125</c:v>
                </c:pt>
                <c:pt idx="2596" c:formatCode="m/d;@">
                  <c:v>45685.0416666667</c:v>
                </c:pt>
                <c:pt idx="2597" c:formatCode="m/d;@">
                  <c:v>45685.0520833333</c:v>
                </c:pt>
                <c:pt idx="2598" c:formatCode="m/d;@">
                  <c:v>45685.0625</c:v>
                </c:pt>
                <c:pt idx="2599" c:formatCode="m/d;@">
                  <c:v>45685.0729166667</c:v>
                </c:pt>
                <c:pt idx="2600" c:formatCode="m/d;@">
                  <c:v>45685.0833333333</c:v>
                </c:pt>
                <c:pt idx="2601" c:formatCode="m/d;@">
                  <c:v>45685.09375</c:v>
                </c:pt>
                <c:pt idx="2602" c:formatCode="m/d;@">
                  <c:v>45685.1041666667</c:v>
                </c:pt>
                <c:pt idx="2603" c:formatCode="m/d;@">
                  <c:v>45685.1145833333</c:v>
                </c:pt>
                <c:pt idx="2604" c:formatCode="m/d;@">
                  <c:v>45685.125</c:v>
                </c:pt>
                <c:pt idx="2605" c:formatCode="m/d;@">
                  <c:v>45685.1354166667</c:v>
                </c:pt>
                <c:pt idx="2606" c:formatCode="m/d;@">
                  <c:v>45685.1458333333</c:v>
                </c:pt>
                <c:pt idx="2607" c:formatCode="m/d;@">
                  <c:v>45685.15625</c:v>
                </c:pt>
                <c:pt idx="2608" c:formatCode="m/d;@">
                  <c:v>45685.1666666667</c:v>
                </c:pt>
                <c:pt idx="2609" c:formatCode="m/d;@">
                  <c:v>45685.1770833333</c:v>
                </c:pt>
                <c:pt idx="2610" c:formatCode="m/d;@">
                  <c:v>45685.1875</c:v>
                </c:pt>
                <c:pt idx="2611" c:formatCode="m/d;@">
                  <c:v>45685.1979166667</c:v>
                </c:pt>
                <c:pt idx="2612" c:formatCode="m/d;@">
                  <c:v>45685.2083333333</c:v>
                </c:pt>
                <c:pt idx="2613" c:formatCode="m/d;@">
                  <c:v>45685.21875</c:v>
                </c:pt>
                <c:pt idx="2614" c:formatCode="m/d;@">
                  <c:v>45685.2291666667</c:v>
                </c:pt>
                <c:pt idx="2615" c:formatCode="m/d;@">
                  <c:v>45685.2395833333</c:v>
                </c:pt>
                <c:pt idx="2616" c:formatCode="m/d;@">
                  <c:v>45685.25</c:v>
                </c:pt>
                <c:pt idx="2617" c:formatCode="m/d;@">
                  <c:v>45685.2604166667</c:v>
                </c:pt>
                <c:pt idx="2618" c:formatCode="m/d;@">
                  <c:v>45685.2708333333</c:v>
                </c:pt>
                <c:pt idx="2619" c:formatCode="m/d;@">
                  <c:v>45685.28125</c:v>
                </c:pt>
                <c:pt idx="2620" c:formatCode="m/d;@">
                  <c:v>45685.2916666667</c:v>
                </c:pt>
                <c:pt idx="2621" c:formatCode="m/d;@">
                  <c:v>45685.3020833333</c:v>
                </c:pt>
                <c:pt idx="2622" c:formatCode="m/d;@">
                  <c:v>45685.3125</c:v>
                </c:pt>
                <c:pt idx="2623" c:formatCode="m/d;@">
                  <c:v>45685.3229166667</c:v>
                </c:pt>
                <c:pt idx="2624" c:formatCode="m/d;@">
                  <c:v>45685.3333333333</c:v>
                </c:pt>
                <c:pt idx="2625" c:formatCode="m/d;@">
                  <c:v>45685.34375</c:v>
                </c:pt>
                <c:pt idx="2626" c:formatCode="m/d;@">
                  <c:v>45685.3541666667</c:v>
                </c:pt>
                <c:pt idx="2627" c:formatCode="m/d;@">
                  <c:v>45685.3645833333</c:v>
                </c:pt>
                <c:pt idx="2628" c:formatCode="m/d;@">
                  <c:v>45685.375</c:v>
                </c:pt>
                <c:pt idx="2629" c:formatCode="m/d;@">
                  <c:v>45685.3854166667</c:v>
                </c:pt>
                <c:pt idx="2630" c:formatCode="m/d;@">
                  <c:v>45685.3958333333</c:v>
                </c:pt>
                <c:pt idx="2631" c:formatCode="m/d;@">
                  <c:v>45685.40625</c:v>
                </c:pt>
                <c:pt idx="2632" c:formatCode="m/d;@">
                  <c:v>45685.4166666667</c:v>
                </c:pt>
                <c:pt idx="2633" c:formatCode="m/d;@">
                  <c:v>45685.4270833333</c:v>
                </c:pt>
                <c:pt idx="2634" c:formatCode="m/d;@">
                  <c:v>45685.4375</c:v>
                </c:pt>
                <c:pt idx="2635" c:formatCode="m/d;@">
                  <c:v>45685.4479166667</c:v>
                </c:pt>
                <c:pt idx="2636" c:formatCode="m/d;@">
                  <c:v>45685.4583333333</c:v>
                </c:pt>
                <c:pt idx="2637" c:formatCode="m/d;@">
                  <c:v>45685.46875</c:v>
                </c:pt>
                <c:pt idx="2638" c:formatCode="m/d;@">
                  <c:v>45685.4791666667</c:v>
                </c:pt>
                <c:pt idx="2639" c:formatCode="m/d;@">
                  <c:v>45685.4895833333</c:v>
                </c:pt>
                <c:pt idx="2640" c:formatCode="m/d;@">
                  <c:v>45685.5</c:v>
                </c:pt>
                <c:pt idx="2641" c:formatCode="m/d;@">
                  <c:v>45685.5104166667</c:v>
                </c:pt>
                <c:pt idx="2642" c:formatCode="m/d;@">
                  <c:v>45685.5208333333</c:v>
                </c:pt>
                <c:pt idx="2643" c:formatCode="m/d;@">
                  <c:v>45685.53125</c:v>
                </c:pt>
                <c:pt idx="2644" c:formatCode="m/d;@">
                  <c:v>45685.5416666667</c:v>
                </c:pt>
                <c:pt idx="2645" c:formatCode="m/d;@">
                  <c:v>45685.5520833333</c:v>
                </c:pt>
                <c:pt idx="2646" c:formatCode="m/d;@">
                  <c:v>45685.5625</c:v>
                </c:pt>
                <c:pt idx="2647" c:formatCode="m/d;@">
                  <c:v>45685.5729166667</c:v>
                </c:pt>
                <c:pt idx="2648" c:formatCode="m/d;@">
                  <c:v>45685.5833333333</c:v>
                </c:pt>
                <c:pt idx="2649" c:formatCode="m/d;@">
                  <c:v>45685.59375</c:v>
                </c:pt>
                <c:pt idx="2650" c:formatCode="m/d;@">
                  <c:v>45685.6041666667</c:v>
                </c:pt>
                <c:pt idx="2651" c:formatCode="m/d;@">
                  <c:v>45685.6145833333</c:v>
                </c:pt>
                <c:pt idx="2652" c:formatCode="m/d;@">
                  <c:v>45685.625</c:v>
                </c:pt>
                <c:pt idx="2653" c:formatCode="m/d;@">
                  <c:v>45685.6354166667</c:v>
                </c:pt>
                <c:pt idx="2654" c:formatCode="m/d;@">
                  <c:v>45685.6458333333</c:v>
                </c:pt>
                <c:pt idx="2655" c:formatCode="m/d;@">
                  <c:v>45685.65625</c:v>
                </c:pt>
                <c:pt idx="2656" c:formatCode="m/d;@">
                  <c:v>45685.6666666667</c:v>
                </c:pt>
                <c:pt idx="2657" c:formatCode="m/d;@">
                  <c:v>45685.6770833333</c:v>
                </c:pt>
                <c:pt idx="2658" c:formatCode="m/d;@">
                  <c:v>45685.6875</c:v>
                </c:pt>
                <c:pt idx="2659" c:formatCode="m/d;@">
                  <c:v>45685.6979166667</c:v>
                </c:pt>
                <c:pt idx="2660" c:formatCode="m/d;@">
                  <c:v>45685.7083333333</c:v>
                </c:pt>
                <c:pt idx="2661" c:formatCode="m/d;@">
                  <c:v>45685.71875</c:v>
                </c:pt>
                <c:pt idx="2662" c:formatCode="m/d;@">
                  <c:v>45685.7291666667</c:v>
                </c:pt>
                <c:pt idx="2663" c:formatCode="m/d;@">
                  <c:v>45685.7395833333</c:v>
                </c:pt>
                <c:pt idx="2664" c:formatCode="m/d;@">
                  <c:v>45685.75</c:v>
                </c:pt>
                <c:pt idx="2665" c:formatCode="m/d;@">
                  <c:v>45685.7604166667</c:v>
                </c:pt>
                <c:pt idx="2666" c:formatCode="m/d;@">
                  <c:v>45685.7708333333</c:v>
                </c:pt>
                <c:pt idx="2667" c:formatCode="m/d;@">
                  <c:v>45685.78125</c:v>
                </c:pt>
                <c:pt idx="2668" c:formatCode="m/d;@">
                  <c:v>45685.7916666667</c:v>
                </c:pt>
                <c:pt idx="2669" c:formatCode="m/d;@">
                  <c:v>45685.8020833333</c:v>
                </c:pt>
                <c:pt idx="2670" c:formatCode="m/d;@">
                  <c:v>45685.8125</c:v>
                </c:pt>
                <c:pt idx="2671" c:formatCode="m/d;@">
                  <c:v>45685.8229166667</c:v>
                </c:pt>
                <c:pt idx="2672" c:formatCode="m/d;@">
                  <c:v>45685.8333333333</c:v>
                </c:pt>
                <c:pt idx="2673" c:formatCode="m/d;@">
                  <c:v>45685.84375</c:v>
                </c:pt>
                <c:pt idx="2674" c:formatCode="m/d;@">
                  <c:v>45685.8541666667</c:v>
                </c:pt>
                <c:pt idx="2675" c:formatCode="m/d;@">
                  <c:v>45685.8645833333</c:v>
                </c:pt>
                <c:pt idx="2676" c:formatCode="m/d;@">
                  <c:v>45685.875</c:v>
                </c:pt>
                <c:pt idx="2677" c:formatCode="m/d;@">
                  <c:v>45685.8854166667</c:v>
                </c:pt>
                <c:pt idx="2678" c:formatCode="m/d;@">
                  <c:v>45685.8958333333</c:v>
                </c:pt>
                <c:pt idx="2679" c:formatCode="m/d;@">
                  <c:v>45685.90625</c:v>
                </c:pt>
                <c:pt idx="2680" c:formatCode="m/d;@">
                  <c:v>45685.9166666667</c:v>
                </c:pt>
                <c:pt idx="2681" c:formatCode="m/d;@">
                  <c:v>45685.9270833333</c:v>
                </c:pt>
                <c:pt idx="2682" c:formatCode="m/d;@">
                  <c:v>45685.9375</c:v>
                </c:pt>
                <c:pt idx="2683" c:formatCode="m/d;@">
                  <c:v>45685.9479166667</c:v>
                </c:pt>
                <c:pt idx="2684" c:formatCode="m/d;@">
                  <c:v>45685.9583333333</c:v>
                </c:pt>
                <c:pt idx="2685" c:formatCode="m/d;@">
                  <c:v>45685.96875</c:v>
                </c:pt>
                <c:pt idx="2686" c:formatCode="m/d;@">
                  <c:v>45685.9791666667</c:v>
                </c:pt>
                <c:pt idx="2687" c:formatCode="m/d;@">
                  <c:v>45685.9895833333</c:v>
                </c:pt>
                <c:pt idx="2688" c:formatCode="m/d;@">
                  <c:v>45686</c:v>
                </c:pt>
                <c:pt idx="2689" c:formatCode="m/d;@">
                  <c:v>45686.0104166667</c:v>
                </c:pt>
                <c:pt idx="2690" c:formatCode="m/d;@">
                  <c:v>45686.0208333333</c:v>
                </c:pt>
                <c:pt idx="2691" c:formatCode="m/d;@">
                  <c:v>45686.03125</c:v>
                </c:pt>
                <c:pt idx="2692" c:formatCode="m/d;@">
                  <c:v>45686.0416666667</c:v>
                </c:pt>
                <c:pt idx="2693" c:formatCode="m/d;@">
                  <c:v>45686.0520833333</c:v>
                </c:pt>
                <c:pt idx="2694" c:formatCode="m/d;@">
                  <c:v>45686.0625</c:v>
                </c:pt>
                <c:pt idx="2695" c:formatCode="m/d;@">
                  <c:v>45686.0729166667</c:v>
                </c:pt>
                <c:pt idx="2696" c:formatCode="m/d;@">
                  <c:v>45686.0833333333</c:v>
                </c:pt>
                <c:pt idx="2697" c:formatCode="m/d;@">
                  <c:v>45686.09375</c:v>
                </c:pt>
                <c:pt idx="2698" c:formatCode="m/d;@">
                  <c:v>45686.1041666667</c:v>
                </c:pt>
                <c:pt idx="2699" c:formatCode="m/d;@">
                  <c:v>45686.1145833333</c:v>
                </c:pt>
                <c:pt idx="2700" c:formatCode="m/d;@">
                  <c:v>45686.125</c:v>
                </c:pt>
                <c:pt idx="2701" c:formatCode="m/d;@">
                  <c:v>45686.1354166667</c:v>
                </c:pt>
                <c:pt idx="2702" c:formatCode="m/d;@">
                  <c:v>45686.1458333333</c:v>
                </c:pt>
                <c:pt idx="2703" c:formatCode="m/d;@">
                  <c:v>45686.15625</c:v>
                </c:pt>
                <c:pt idx="2704" c:formatCode="m/d;@">
                  <c:v>45686.1666666667</c:v>
                </c:pt>
                <c:pt idx="2705" c:formatCode="m/d;@">
                  <c:v>45686.1770833333</c:v>
                </c:pt>
                <c:pt idx="2706" c:formatCode="m/d;@">
                  <c:v>45686.1875</c:v>
                </c:pt>
                <c:pt idx="2707" c:formatCode="m/d;@">
                  <c:v>45686.1979166667</c:v>
                </c:pt>
                <c:pt idx="2708" c:formatCode="m/d;@">
                  <c:v>45686.2083333333</c:v>
                </c:pt>
                <c:pt idx="2709" c:formatCode="m/d;@">
                  <c:v>45686.21875</c:v>
                </c:pt>
                <c:pt idx="2710" c:formatCode="m/d;@">
                  <c:v>45686.2291666667</c:v>
                </c:pt>
                <c:pt idx="2711" c:formatCode="m/d;@">
                  <c:v>45686.2395833333</c:v>
                </c:pt>
                <c:pt idx="2712" c:formatCode="m/d;@">
                  <c:v>45686.25</c:v>
                </c:pt>
                <c:pt idx="2713" c:formatCode="m/d;@">
                  <c:v>45686.2604166667</c:v>
                </c:pt>
                <c:pt idx="2714" c:formatCode="m/d;@">
                  <c:v>45686.2708333333</c:v>
                </c:pt>
                <c:pt idx="2715" c:formatCode="m/d;@">
                  <c:v>45686.28125</c:v>
                </c:pt>
                <c:pt idx="2716" c:formatCode="m/d;@">
                  <c:v>45686.2916666667</c:v>
                </c:pt>
                <c:pt idx="2717" c:formatCode="m/d;@">
                  <c:v>45686.3020833333</c:v>
                </c:pt>
                <c:pt idx="2718" c:formatCode="m/d;@">
                  <c:v>45686.3125</c:v>
                </c:pt>
                <c:pt idx="2719" c:formatCode="m/d;@">
                  <c:v>45686.3229166667</c:v>
                </c:pt>
                <c:pt idx="2720" c:formatCode="m/d;@">
                  <c:v>45686.3333333333</c:v>
                </c:pt>
                <c:pt idx="2721" c:formatCode="m/d;@">
                  <c:v>45686.34375</c:v>
                </c:pt>
                <c:pt idx="2722" c:formatCode="m/d;@">
                  <c:v>45686.3541666667</c:v>
                </c:pt>
                <c:pt idx="2723" c:formatCode="m/d;@">
                  <c:v>45686.3645833333</c:v>
                </c:pt>
                <c:pt idx="2724" c:formatCode="m/d;@">
                  <c:v>45686.375</c:v>
                </c:pt>
                <c:pt idx="2725" c:formatCode="m/d;@">
                  <c:v>45686.3854166667</c:v>
                </c:pt>
                <c:pt idx="2726" c:formatCode="m/d;@">
                  <c:v>45686.3958333333</c:v>
                </c:pt>
                <c:pt idx="2727" c:formatCode="m/d;@">
                  <c:v>45686.40625</c:v>
                </c:pt>
                <c:pt idx="2728" c:formatCode="m/d;@">
                  <c:v>45686.4166666667</c:v>
                </c:pt>
                <c:pt idx="2729" c:formatCode="m/d;@">
                  <c:v>45686.4270833333</c:v>
                </c:pt>
                <c:pt idx="2730" c:formatCode="m/d;@">
                  <c:v>45686.4375</c:v>
                </c:pt>
                <c:pt idx="2731" c:formatCode="m/d;@">
                  <c:v>45686.4479166667</c:v>
                </c:pt>
                <c:pt idx="2732" c:formatCode="m/d;@">
                  <c:v>45686.4583333333</c:v>
                </c:pt>
                <c:pt idx="2733" c:formatCode="m/d;@">
                  <c:v>45686.46875</c:v>
                </c:pt>
                <c:pt idx="2734" c:formatCode="m/d;@">
                  <c:v>45686.4791666667</c:v>
                </c:pt>
                <c:pt idx="2735" c:formatCode="m/d;@">
                  <c:v>45686.4895833333</c:v>
                </c:pt>
                <c:pt idx="2736" c:formatCode="m/d;@">
                  <c:v>45686.5</c:v>
                </c:pt>
                <c:pt idx="2737" c:formatCode="m/d;@">
                  <c:v>45686.5104166667</c:v>
                </c:pt>
                <c:pt idx="2738" c:formatCode="m/d;@">
                  <c:v>45686.5208333333</c:v>
                </c:pt>
                <c:pt idx="2739" c:formatCode="m/d;@">
                  <c:v>45686.53125</c:v>
                </c:pt>
                <c:pt idx="2740" c:formatCode="m/d;@">
                  <c:v>45686.5416666667</c:v>
                </c:pt>
                <c:pt idx="2741" c:formatCode="m/d;@">
                  <c:v>45686.5520833333</c:v>
                </c:pt>
                <c:pt idx="2742" c:formatCode="m/d;@">
                  <c:v>45686.5625</c:v>
                </c:pt>
                <c:pt idx="2743" c:formatCode="m/d;@">
                  <c:v>45686.5729166667</c:v>
                </c:pt>
                <c:pt idx="2744" c:formatCode="m/d;@">
                  <c:v>45686.5833333333</c:v>
                </c:pt>
                <c:pt idx="2745" c:formatCode="m/d;@">
                  <c:v>45686.59375</c:v>
                </c:pt>
                <c:pt idx="2746" c:formatCode="m/d;@">
                  <c:v>45686.6041666667</c:v>
                </c:pt>
                <c:pt idx="2747" c:formatCode="m/d;@">
                  <c:v>45686.6145833333</c:v>
                </c:pt>
                <c:pt idx="2748" c:formatCode="m/d;@">
                  <c:v>45686.625</c:v>
                </c:pt>
                <c:pt idx="2749" c:formatCode="m/d;@">
                  <c:v>45686.6354166667</c:v>
                </c:pt>
                <c:pt idx="2750" c:formatCode="m/d;@">
                  <c:v>45686.6458333333</c:v>
                </c:pt>
                <c:pt idx="2751" c:formatCode="m/d;@">
                  <c:v>45686.65625</c:v>
                </c:pt>
                <c:pt idx="2752" c:formatCode="m/d;@">
                  <c:v>45686.6666666667</c:v>
                </c:pt>
                <c:pt idx="2753" c:formatCode="m/d;@">
                  <c:v>45686.6770833333</c:v>
                </c:pt>
                <c:pt idx="2754" c:formatCode="m/d;@">
                  <c:v>45686.6875</c:v>
                </c:pt>
                <c:pt idx="2755" c:formatCode="m/d;@">
                  <c:v>45686.6979166667</c:v>
                </c:pt>
                <c:pt idx="2756" c:formatCode="m/d;@">
                  <c:v>45686.7083333333</c:v>
                </c:pt>
                <c:pt idx="2757" c:formatCode="m/d;@">
                  <c:v>45686.71875</c:v>
                </c:pt>
                <c:pt idx="2758" c:formatCode="m/d;@">
                  <c:v>45686.7291666667</c:v>
                </c:pt>
                <c:pt idx="2759" c:formatCode="m/d;@">
                  <c:v>45686.7395833333</c:v>
                </c:pt>
                <c:pt idx="2760" c:formatCode="m/d;@">
                  <c:v>45686.75</c:v>
                </c:pt>
                <c:pt idx="2761" c:formatCode="m/d;@">
                  <c:v>45686.7604166667</c:v>
                </c:pt>
                <c:pt idx="2762" c:formatCode="m/d;@">
                  <c:v>45686.7708333333</c:v>
                </c:pt>
                <c:pt idx="2763" c:formatCode="m/d;@">
                  <c:v>45686.78125</c:v>
                </c:pt>
                <c:pt idx="2764" c:formatCode="m/d;@">
                  <c:v>45686.7916666667</c:v>
                </c:pt>
                <c:pt idx="2765" c:formatCode="m/d;@">
                  <c:v>45686.8020833333</c:v>
                </c:pt>
                <c:pt idx="2766" c:formatCode="m/d;@">
                  <c:v>45686.8125</c:v>
                </c:pt>
                <c:pt idx="2767" c:formatCode="m/d;@">
                  <c:v>45686.8229166667</c:v>
                </c:pt>
                <c:pt idx="2768" c:formatCode="m/d;@">
                  <c:v>45686.8333333333</c:v>
                </c:pt>
                <c:pt idx="2769" c:formatCode="m/d;@">
                  <c:v>45686.84375</c:v>
                </c:pt>
                <c:pt idx="2770" c:formatCode="m/d;@">
                  <c:v>45686.8541666667</c:v>
                </c:pt>
                <c:pt idx="2771" c:formatCode="m/d;@">
                  <c:v>45686.8645833333</c:v>
                </c:pt>
                <c:pt idx="2772" c:formatCode="m/d;@">
                  <c:v>45686.875</c:v>
                </c:pt>
                <c:pt idx="2773" c:formatCode="m/d;@">
                  <c:v>45686.8854166667</c:v>
                </c:pt>
                <c:pt idx="2774" c:formatCode="m/d;@">
                  <c:v>45686.8958333333</c:v>
                </c:pt>
                <c:pt idx="2775" c:formatCode="m/d;@">
                  <c:v>45686.90625</c:v>
                </c:pt>
                <c:pt idx="2776" c:formatCode="m/d;@">
                  <c:v>45686.9166666667</c:v>
                </c:pt>
                <c:pt idx="2777" c:formatCode="m/d;@">
                  <c:v>45686.9270833333</c:v>
                </c:pt>
                <c:pt idx="2778" c:formatCode="m/d;@">
                  <c:v>45686.9375</c:v>
                </c:pt>
                <c:pt idx="2779" c:formatCode="m/d;@">
                  <c:v>45686.9479166667</c:v>
                </c:pt>
                <c:pt idx="2780" c:formatCode="m/d;@">
                  <c:v>45686.9583333333</c:v>
                </c:pt>
                <c:pt idx="2781" c:formatCode="m/d;@">
                  <c:v>45686.96875</c:v>
                </c:pt>
                <c:pt idx="2782" c:formatCode="m/d;@">
                  <c:v>45686.9791666667</c:v>
                </c:pt>
                <c:pt idx="2783" c:formatCode="m/d;@">
                  <c:v>45686.9895833333</c:v>
                </c:pt>
                <c:pt idx="2784" c:formatCode="m/d;@">
                  <c:v>45687</c:v>
                </c:pt>
                <c:pt idx="2785" c:formatCode="m/d;@">
                  <c:v>45687.0104166667</c:v>
                </c:pt>
                <c:pt idx="2786" c:formatCode="m/d;@">
                  <c:v>45687.0208333333</c:v>
                </c:pt>
                <c:pt idx="2787" c:formatCode="m/d;@">
                  <c:v>45687.03125</c:v>
                </c:pt>
                <c:pt idx="2788" c:formatCode="m/d;@">
                  <c:v>45687.0416666667</c:v>
                </c:pt>
                <c:pt idx="2789" c:formatCode="m/d;@">
                  <c:v>45687.0520833333</c:v>
                </c:pt>
                <c:pt idx="2790" c:formatCode="m/d;@">
                  <c:v>45687.0625</c:v>
                </c:pt>
                <c:pt idx="2791" c:formatCode="m/d;@">
                  <c:v>45687.0729166667</c:v>
                </c:pt>
                <c:pt idx="2792" c:formatCode="m/d;@">
                  <c:v>45687.0833333333</c:v>
                </c:pt>
                <c:pt idx="2793" c:formatCode="m/d;@">
                  <c:v>45687.09375</c:v>
                </c:pt>
                <c:pt idx="2794" c:formatCode="m/d;@">
                  <c:v>45687.1041666667</c:v>
                </c:pt>
                <c:pt idx="2795" c:formatCode="m/d;@">
                  <c:v>45687.1145833333</c:v>
                </c:pt>
                <c:pt idx="2796" c:formatCode="m/d;@">
                  <c:v>45687.125</c:v>
                </c:pt>
                <c:pt idx="2797" c:formatCode="m/d;@">
                  <c:v>45687.1354166667</c:v>
                </c:pt>
                <c:pt idx="2798" c:formatCode="m/d;@">
                  <c:v>45687.1458333333</c:v>
                </c:pt>
                <c:pt idx="2799" c:formatCode="m/d;@">
                  <c:v>45687.15625</c:v>
                </c:pt>
                <c:pt idx="2800" c:formatCode="m/d;@">
                  <c:v>45687.1666666667</c:v>
                </c:pt>
                <c:pt idx="2801" c:formatCode="m/d;@">
                  <c:v>45687.1770833333</c:v>
                </c:pt>
                <c:pt idx="2802" c:formatCode="m/d;@">
                  <c:v>45687.1875</c:v>
                </c:pt>
                <c:pt idx="2803" c:formatCode="m/d;@">
                  <c:v>45687.1979166667</c:v>
                </c:pt>
                <c:pt idx="2804" c:formatCode="m/d;@">
                  <c:v>45687.2083333333</c:v>
                </c:pt>
                <c:pt idx="2805" c:formatCode="m/d;@">
                  <c:v>45687.21875</c:v>
                </c:pt>
                <c:pt idx="2806" c:formatCode="m/d;@">
                  <c:v>45687.2291666667</c:v>
                </c:pt>
                <c:pt idx="2807" c:formatCode="m/d;@">
                  <c:v>45687.2395833333</c:v>
                </c:pt>
                <c:pt idx="2808" c:formatCode="m/d;@">
                  <c:v>45687.25</c:v>
                </c:pt>
                <c:pt idx="2809" c:formatCode="m/d;@">
                  <c:v>45687.2604166667</c:v>
                </c:pt>
                <c:pt idx="2810" c:formatCode="m/d;@">
                  <c:v>45687.2708333333</c:v>
                </c:pt>
                <c:pt idx="2811" c:formatCode="m/d;@">
                  <c:v>45687.28125</c:v>
                </c:pt>
                <c:pt idx="2812" c:formatCode="m/d;@">
                  <c:v>45687.2916666667</c:v>
                </c:pt>
                <c:pt idx="2813" c:formatCode="m/d;@">
                  <c:v>45687.3020833333</c:v>
                </c:pt>
                <c:pt idx="2814" c:formatCode="m/d;@">
                  <c:v>45687.3125</c:v>
                </c:pt>
                <c:pt idx="2815" c:formatCode="m/d;@">
                  <c:v>45687.3229166667</c:v>
                </c:pt>
                <c:pt idx="2816" c:formatCode="m/d;@">
                  <c:v>45687.3333333333</c:v>
                </c:pt>
                <c:pt idx="2817" c:formatCode="m/d;@">
                  <c:v>45687.34375</c:v>
                </c:pt>
                <c:pt idx="2818" c:formatCode="m/d;@">
                  <c:v>45687.3541666667</c:v>
                </c:pt>
                <c:pt idx="2819" c:formatCode="m/d;@">
                  <c:v>45687.3645833333</c:v>
                </c:pt>
                <c:pt idx="2820" c:formatCode="m/d;@">
                  <c:v>45687.375</c:v>
                </c:pt>
                <c:pt idx="2821" c:formatCode="m/d;@">
                  <c:v>45687.3854166667</c:v>
                </c:pt>
                <c:pt idx="2822" c:formatCode="m/d;@">
                  <c:v>45687.3958333333</c:v>
                </c:pt>
                <c:pt idx="2823" c:formatCode="m/d;@">
                  <c:v>45687.40625</c:v>
                </c:pt>
                <c:pt idx="2824" c:formatCode="m/d;@">
                  <c:v>45687.4166666667</c:v>
                </c:pt>
                <c:pt idx="2825" c:formatCode="m/d;@">
                  <c:v>45687.4270833333</c:v>
                </c:pt>
                <c:pt idx="2826" c:formatCode="m/d;@">
                  <c:v>45687.4375</c:v>
                </c:pt>
                <c:pt idx="2827" c:formatCode="m/d;@">
                  <c:v>45687.4479166667</c:v>
                </c:pt>
                <c:pt idx="2828" c:formatCode="m/d;@">
                  <c:v>45687.4583333333</c:v>
                </c:pt>
                <c:pt idx="2829" c:formatCode="m/d;@">
                  <c:v>45687.46875</c:v>
                </c:pt>
                <c:pt idx="2830" c:formatCode="m/d;@">
                  <c:v>45687.4791666667</c:v>
                </c:pt>
                <c:pt idx="2831" c:formatCode="m/d;@">
                  <c:v>45687.4895833333</c:v>
                </c:pt>
                <c:pt idx="2832" c:formatCode="m/d;@">
                  <c:v>45687.5</c:v>
                </c:pt>
                <c:pt idx="2833" c:formatCode="m/d;@">
                  <c:v>45687.5104166667</c:v>
                </c:pt>
                <c:pt idx="2834" c:formatCode="m/d;@">
                  <c:v>45687.5208333333</c:v>
                </c:pt>
                <c:pt idx="2835" c:formatCode="m/d;@">
                  <c:v>45687.53125</c:v>
                </c:pt>
                <c:pt idx="2836" c:formatCode="m/d;@">
                  <c:v>45687.5416666667</c:v>
                </c:pt>
                <c:pt idx="2837" c:formatCode="m/d;@">
                  <c:v>45687.5520833333</c:v>
                </c:pt>
                <c:pt idx="2838" c:formatCode="m/d;@">
                  <c:v>45687.5625</c:v>
                </c:pt>
                <c:pt idx="2839" c:formatCode="m/d;@">
                  <c:v>45687.5729166667</c:v>
                </c:pt>
                <c:pt idx="2840" c:formatCode="m/d;@">
                  <c:v>45687.5833333333</c:v>
                </c:pt>
                <c:pt idx="2841" c:formatCode="m/d;@">
                  <c:v>45687.59375</c:v>
                </c:pt>
                <c:pt idx="2842" c:formatCode="m/d;@">
                  <c:v>45687.6041666667</c:v>
                </c:pt>
                <c:pt idx="2843" c:formatCode="m/d;@">
                  <c:v>45687.6145833333</c:v>
                </c:pt>
                <c:pt idx="2844" c:formatCode="m/d;@">
                  <c:v>45687.625</c:v>
                </c:pt>
                <c:pt idx="2845" c:formatCode="m/d;@">
                  <c:v>45687.6354166667</c:v>
                </c:pt>
                <c:pt idx="2846" c:formatCode="m/d;@">
                  <c:v>45687.6458333333</c:v>
                </c:pt>
                <c:pt idx="2847" c:formatCode="m/d;@">
                  <c:v>45687.65625</c:v>
                </c:pt>
                <c:pt idx="2848" c:formatCode="m/d;@">
                  <c:v>45687.6666666667</c:v>
                </c:pt>
                <c:pt idx="2849" c:formatCode="m/d;@">
                  <c:v>45687.6770833333</c:v>
                </c:pt>
                <c:pt idx="2850" c:formatCode="m/d;@">
                  <c:v>45687.6875</c:v>
                </c:pt>
                <c:pt idx="2851" c:formatCode="m/d;@">
                  <c:v>45687.6979166667</c:v>
                </c:pt>
                <c:pt idx="2852" c:formatCode="m/d;@">
                  <c:v>45687.7083333333</c:v>
                </c:pt>
                <c:pt idx="2853" c:formatCode="m/d;@">
                  <c:v>45687.71875</c:v>
                </c:pt>
                <c:pt idx="2854" c:formatCode="m/d;@">
                  <c:v>45687.7291666667</c:v>
                </c:pt>
                <c:pt idx="2855" c:formatCode="m/d;@">
                  <c:v>45687.7395833333</c:v>
                </c:pt>
                <c:pt idx="2856" c:formatCode="m/d;@">
                  <c:v>45687.75</c:v>
                </c:pt>
                <c:pt idx="2857" c:formatCode="m/d;@">
                  <c:v>45687.7604166667</c:v>
                </c:pt>
                <c:pt idx="2858" c:formatCode="m/d;@">
                  <c:v>45687.7708333333</c:v>
                </c:pt>
                <c:pt idx="2859" c:formatCode="m/d;@">
                  <c:v>45687.78125</c:v>
                </c:pt>
                <c:pt idx="2860" c:formatCode="m/d;@">
                  <c:v>45687.7916666667</c:v>
                </c:pt>
                <c:pt idx="2861" c:formatCode="m/d;@">
                  <c:v>45687.8020833333</c:v>
                </c:pt>
                <c:pt idx="2862" c:formatCode="m/d;@">
                  <c:v>45687.8125</c:v>
                </c:pt>
                <c:pt idx="2863" c:formatCode="m/d;@">
                  <c:v>45687.8229166667</c:v>
                </c:pt>
                <c:pt idx="2864" c:formatCode="m/d;@">
                  <c:v>45687.8333333333</c:v>
                </c:pt>
                <c:pt idx="2865" c:formatCode="m/d;@">
                  <c:v>45687.84375</c:v>
                </c:pt>
                <c:pt idx="2866" c:formatCode="m/d;@">
                  <c:v>45687.8541666667</c:v>
                </c:pt>
                <c:pt idx="2867" c:formatCode="m/d;@">
                  <c:v>45687.8645833333</c:v>
                </c:pt>
                <c:pt idx="2868" c:formatCode="m/d;@">
                  <c:v>45687.875</c:v>
                </c:pt>
                <c:pt idx="2869" c:formatCode="m/d;@">
                  <c:v>45687.8854166667</c:v>
                </c:pt>
                <c:pt idx="2870" c:formatCode="m/d;@">
                  <c:v>45687.8958333333</c:v>
                </c:pt>
                <c:pt idx="2871" c:formatCode="m/d;@">
                  <c:v>45687.90625</c:v>
                </c:pt>
                <c:pt idx="2872" c:formatCode="m/d;@">
                  <c:v>45687.9166666667</c:v>
                </c:pt>
                <c:pt idx="2873" c:formatCode="m/d;@">
                  <c:v>45687.9270833333</c:v>
                </c:pt>
                <c:pt idx="2874" c:formatCode="m/d;@">
                  <c:v>45687.9375</c:v>
                </c:pt>
                <c:pt idx="2875" c:formatCode="m/d;@">
                  <c:v>45687.9479166667</c:v>
                </c:pt>
                <c:pt idx="2876" c:formatCode="m/d;@">
                  <c:v>45687.9583333333</c:v>
                </c:pt>
                <c:pt idx="2877" c:formatCode="m/d;@">
                  <c:v>45687.96875</c:v>
                </c:pt>
                <c:pt idx="2878" c:formatCode="m/d;@">
                  <c:v>45687.9791666667</c:v>
                </c:pt>
                <c:pt idx="2879" c:formatCode="m/d;@">
                  <c:v>45687.9895833333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统调负荷!$N$2:$N$2881</c15:sqref>
                  </c15:fullRef>
                </c:ext>
              </c:extLst>
              <c:f>统调负荷!$N$3:$N$2881</c:f>
              <c:numCache>
                <c:formatCode>General</c:formatCode>
                <c:ptCount val="2879"/>
                <c:pt idx="0">
                  <c:v>80916.2</c:v>
                </c:pt>
                <c:pt idx="1">
                  <c:v>80492.3</c:v>
                </c:pt>
                <c:pt idx="2">
                  <c:v>79670.7</c:v>
                </c:pt>
                <c:pt idx="3">
                  <c:v>78105.9</c:v>
                </c:pt>
                <c:pt idx="4">
                  <c:v>77032.9</c:v>
                </c:pt>
                <c:pt idx="5">
                  <c:v>75510.5</c:v>
                </c:pt>
                <c:pt idx="6">
                  <c:v>74614</c:v>
                </c:pt>
                <c:pt idx="7">
                  <c:v>73598.2</c:v>
                </c:pt>
                <c:pt idx="8">
                  <c:v>72593.9</c:v>
                </c:pt>
                <c:pt idx="9">
                  <c:v>71346.4</c:v>
                </c:pt>
                <c:pt idx="10">
                  <c:v>70804.7</c:v>
                </c:pt>
                <c:pt idx="11">
                  <c:v>69531.6</c:v>
                </c:pt>
                <c:pt idx="12">
                  <c:v>69345</c:v>
                </c:pt>
                <c:pt idx="13">
                  <c:v>68166.6</c:v>
                </c:pt>
                <c:pt idx="14">
                  <c:v>67676.9</c:v>
                </c:pt>
                <c:pt idx="15">
                  <c:v>66570</c:v>
                </c:pt>
                <c:pt idx="16">
                  <c:v>66094.5</c:v>
                </c:pt>
                <c:pt idx="17">
                  <c:v>65611.4</c:v>
                </c:pt>
                <c:pt idx="18">
                  <c:v>65188.8</c:v>
                </c:pt>
                <c:pt idx="19">
                  <c:v>64479.3</c:v>
                </c:pt>
                <c:pt idx="20">
                  <c:v>64699.4</c:v>
                </c:pt>
                <c:pt idx="21">
                  <c:v>64263.3</c:v>
                </c:pt>
                <c:pt idx="22">
                  <c:v>64842.8</c:v>
                </c:pt>
                <c:pt idx="23">
                  <c:v>64465.9</c:v>
                </c:pt>
                <c:pt idx="24">
                  <c:v>64809.4</c:v>
                </c:pt>
                <c:pt idx="25">
                  <c:v>65124.2</c:v>
                </c:pt>
                <c:pt idx="26">
                  <c:v>65305</c:v>
                </c:pt>
                <c:pt idx="27">
                  <c:v>66026.8</c:v>
                </c:pt>
                <c:pt idx="28">
                  <c:v>67018.3</c:v>
                </c:pt>
                <c:pt idx="29">
                  <c:v>67739.6</c:v>
                </c:pt>
                <c:pt idx="30">
                  <c:v>67474.2</c:v>
                </c:pt>
                <c:pt idx="31">
                  <c:v>65956.5</c:v>
                </c:pt>
                <c:pt idx="32">
                  <c:v>65644.4</c:v>
                </c:pt>
                <c:pt idx="33">
                  <c:v>65331.8</c:v>
                </c:pt>
                <c:pt idx="34">
                  <c:v>65550.7</c:v>
                </c:pt>
                <c:pt idx="35">
                  <c:v>65958.7</c:v>
                </c:pt>
                <c:pt idx="36">
                  <c:v>66592.1</c:v>
                </c:pt>
                <c:pt idx="37">
                  <c:v>66500.4</c:v>
                </c:pt>
                <c:pt idx="38">
                  <c:v>66424.1</c:v>
                </c:pt>
                <c:pt idx="39">
                  <c:v>66239</c:v>
                </c:pt>
                <c:pt idx="40">
                  <c:v>65294.8</c:v>
                </c:pt>
                <c:pt idx="41">
                  <c:v>64779.8</c:v>
                </c:pt>
                <c:pt idx="42">
                  <c:v>64930.3</c:v>
                </c:pt>
                <c:pt idx="43">
                  <c:v>65661.4</c:v>
                </c:pt>
                <c:pt idx="44">
                  <c:v>65864</c:v>
                </c:pt>
                <c:pt idx="45">
                  <c:v>65805.6</c:v>
                </c:pt>
                <c:pt idx="46">
                  <c:v>64865.2</c:v>
                </c:pt>
                <c:pt idx="47">
                  <c:v>63629.7</c:v>
                </c:pt>
                <c:pt idx="48">
                  <c:v>64470.4</c:v>
                </c:pt>
                <c:pt idx="49">
                  <c:v>63872.3</c:v>
                </c:pt>
                <c:pt idx="50">
                  <c:v>62996.9</c:v>
                </c:pt>
                <c:pt idx="51">
                  <c:v>62600</c:v>
                </c:pt>
                <c:pt idx="52">
                  <c:v>62682.1</c:v>
                </c:pt>
                <c:pt idx="53">
                  <c:v>62909.1</c:v>
                </c:pt>
                <c:pt idx="54">
                  <c:v>63393</c:v>
                </c:pt>
                <c:pt idx="55">
                  <c:v>62541.4</c:v>
                </c:pt>
                <c:pt idx="56">
                  <c:v>61393.3</c:v>
                </c:pt>
                <c:pt idx="57">
                  <c:v>61100.7</c:v>
                </c:pt>
                <c:pt idx="58">
                  <c:v>61656.7</c:v>
                </c:pt>
                <c:pt idx="59">
                  <c:v>62039.7</c:v>
                </c:pt>
                <c:pt idx="60">
                  <c:v>62490.5</c:v>
                </c:pt>
                <c:pt idx="61">
                  <c:v>63334.1</c:v>
                </c:pt>
                <c:pt idx="62">
                  <c:v>64285.8</c:v>
                </c:pt>
                <c:pt idx="63">
                  <c:v>65379.2</c:v>
                </c:pt>
                <c:pt idx="64">
                  <c:v>67341.9</c:v>
                </c:pt>
                <c:pt idx="65">
                  <c:v>68603.2</c:v>
                </c:pt>
                <c:pt idx="66">
                  <c:v>70415.6</c:v>
                </c:pt>
                <c:pt idx="67">
                  <c:v>72633.8</c:v>
                </c:pt>
                <c:pt idx="68">
                  <c:v>74648.3</c:v>
                </c:pt>
                <c:pt idx="69">
                  <c:v>76386.6</c:v>
                </c:pt>
                <c:pt idx="70">
                  <c:v>77968.2</c:v>
                </c:pt>
                <c:pt idx="71">
                  <c:v>79542.5</c:v>
                </c:pt>
                <c:pt idx="72">
                  <c:v>80722.6</c:v>
                </c:pt>
                <c:pt idx="73">
                  <c:v>81043.5</c:v>
                </c:pt>
                <c:pt idx="74">
                  <c:v>80601.1</c:v>
                </c:pt>
                <c:pt idx="75">
                  <c:v>80929.9</c:v>
                </c:pt>
                <c:pt idx="76">
                  <c:v>82963.7</c:v>
                </c:pt>
                <c:pt idx="77">
                  <c:v>82778.8</c:v>
                </c:pt>
                <c:pt idx="78">
                  <c:v>83124.5</c:v>
                </c:pt>
                <c:pt idx="79">
                  <c:v>82920.2</c:v>
                </c:pt>
                <c:pt idx="80">
                  <c:v>83255.2</c:v>
                </c:pt>
                <c:pt idx="81">
                  <c:v>83362.4</c:v>
                </c:pt>
                <c:pt idx="82">
                  <c:v>83332.1</c:v>
                </c:pt>
                <c:pt idx="83">
                  <c:v>83088.7</c:v>
                </c:pt>
                <c:pt idx="84">
                  <c:v>82954.7</c:v>
                </c:pt>
                <c:pt idx="85">
                  <c:v>81997.4</c:v>
                </c:pt>
                <c:pt idx="86">
                  <c:v>80984.7</c:v>
                </c:pt>
                <c:pt idx="87">
                  <c:v>80136.2</c:v>
                </c:pt>
                <c:pt idx="88">
                  <c:v>77933.8</c:v>
                </c:pt>
                <c:pt idx="89">
                  <c:v>76517.8</c:v>
                </c:pt>
                <c:pt idx="90">
                  <c:v>74563.6</c:v>
                </c:pt>
                <c:pt idx="91">
                  <c:v>72219.3</c:v>
                </c:pt>
                <c:pt idx="92">
                  <c:v>70304.3</c:v>
                </c:pt>
                <c:pt idx="93">
                  <c:v>68450.9</c:v>
                </c:pt>
                <c:pt idx="94">
                  <c:v>66927.7</c:v>
                </c:pt>
                <c:pt idx="95">
                  <c:v>66367.9</c:v>
                </c:pt>
                <c:pt idx="96">
                  <c:v>71409</c:v>
                </c:pt>
                <c:pt idx="97">
                  <c:v>70889.3</c:v>
                </c:pt>
                <c:pt idx="98">
                  <c:v>69303.3</c:v>
                </c:pt>
                <c:pt idx="99">
                  <c:v>67739.4</c:v>
                </c:pt>
                <c:pt idx="100">
                  <c:v>66167.6</c:v>
                </c:pt>
                <c:pt idx="101">
                  <c:v>65268</c:v>
                </c:pt>
                <c:pt idx="102">
                  <c:v>64125.8</c:v>
                </c:pt>
                <c:pt idx="103">
                  <c:v>63101.4</c:v>
                </c:pt>
                <c:pt idx="104">
                  <c:v>62462</c:v>
                </c:pt>
                <c:pt idx="105">
                  <c:v>61548.4</c:v>
                </c:pt>
                <c:pt idx="106">
                  <c:v>60926.2</c:v>
                </c:pt>
                <c:pt idx="107">
                  <c:v>60562.5</c:v>
                </c:pt>
                <c:pt idx="108">
                  <c:v>59700.9</c:v>
                </c:pt>
                <c:pt idx="109">
                  <c:v>59401.3</c:v>
                </c:pt>
                <c:pt idx="110">
                  <c:v>58646.1</c:v>
                </c:pt>
                <c:pt idx="111">
                  <c:v>58598.2</c:v>
                </c:pt>
                <c:pt idx="112">
                  <c:v>58328.2</c:v>
                </c:pt>
                <c:pt idx="113">
                  <c:v>58134.7</c:v>
                </c:pt>
                <c:pt idx="114">
                  <c:v>58231</c:v>
                </c:pt>
                <c:pt idx="115">
                  <c:v>58141.7</c:v>
                </c:pt>
                <c:pt idx="116">
                  <c:v>58799</c:v>
                </c:pt>
                <c:pt idx="117">
                  <c:v>59292.1</c:v>
                </c:pt>
                <c:pt idx="118">
                  <c:v>60586.4</c:v>
                </c:pt>
                <c:pt idx="119">
                  <c:v>61677.9</c:v>
                </c:pt>
                <c:pt idx="120">
                  <c:v>64414.5</c:v>
                </c:pt>
                <c:pt idx="121">
                  <c:v>66133.6</c:v>
                </c:pt>
                <c:pt idx="122">
                  <c:v>68844.8</c:v>
                </c:pt>
                <c:pt idx="123">
                  <c:v>71639.8</c:v>
                </c:pt>
                <c:pt idx="124">
                  <c:v>75316.1</c:v>
                </c:pt>
                <c:pt idx="125">
                  <c:v>77868.5</c:v>
                </c:pt>
                <c:pt idx="126">
                  <c:v>80402</c:v>
                </c:pt>
                <c:pt idx="127">
                  <c:v>85616.4</c:v>
                </c:pt>
                <c:pt idx="128">
                  <c:v>91197.6</c:v>
                </c:pt>
                <c:pt idx="129">
                  <c:v>93450.6</c:v>
                </c:pt>
                <c:pt idx="130">
                  <c:v>94898.7</c:v>
                </c:pt>
                <c:pt idx="131">
                  <c:v>95650.6</c:v>
                </c:pt>
                <c:pt idx="132">
                  <c:v>96672.3</c:v>
                </c:pt>
                <c:pt idx="133">
                  <c:v>97052.2</c:v>
                </c:pt>
                <c:pt idx="134">
                  <c:v>97182.3</c:v>
                </c:pt>
                <c:pt idx="135">
                  <c:v>97231.1</c:v>
                </c:pt>
                <c:pt idx="136">
                  <c:v>95472.2</c:v>
                </c:pt>
                <c:pt idx="137">
                  <c:v>95379.7</c:v>
                </c:pt>
                <c:pt idx="138">
                  <c:v>95095.9</c:v>
                </c:pt>
                <c:pt idx="139">
                  <c:v>95157.4</c:v>
                </c:pt>
                <c:pt idx="140">
                  <c:v>94623.5</c:v>
                </c:pt>
                <c:pt idx="141">
                  <c:v>93311.9</c:v>
                </c:pt>
                <c:pt idx="142">
                  <c:v>90532.3</c:v>
                </c:pt>
                <c:pt idx="143">
                  <c:v>84589.1</c:v>
                </c:pt>
                <c:pt idx="144">
                  <c:v>84683.9</c:v>
                </c:pt>
                <c:pt idx="145">
                  <c:v>84346.5</c:v>
                </c:pt>
                <c:pt idx="146">
                  <c:v>83467</c:v>
                </c:pt>
                <c:pt idx="147">
                  <c:v>83774.3</c:v>
                </c:pt>
                <c:pt idx="148">
                  <c:v>84689.7</c:v>
                </c:pt>
                <c:pt idx="149">
                  <c:v>87330.2</c:v>
                </c:pt>
                <c:pt idx="150">
                  <c:v>90681.3</c:v>
                </c:pt>
                <c:pt idx="151">
                  <c:v>90239.6</c:v>
                </c:pt>
                <c:pt idx="152">
                  <c:v>89584.6</c:v>
                </c:pt>
                <c:pt idx="153">
                  <c:v>90008.6</c:v>
                </c:pt>
                <c:pt idx="154">
                  <c:v>90431.8</c:v>
                </c:pt>
                <c:pt idx="155">
                  <c:v>90833.5</c:v>
                </c:pt>
                <c:pt idx="156">
                  <c:v>91781.9</c:v>
                </c:pt>
                <c:pt idx="157">
                  <c:v>93234.9</c:v>
                </c:pt>
                <c:pt idx="158">
                  <c:v>94561.1</c:v>
                </c:pt>
                <c:pt idx="159">
                  <c:v>96031.5</c:v>
                </c:pt>
                <c:pt idx="160">
                  <c:v>97981.8</c:v>
                </c:pt>
                <c:pt idx="161">
                  <c:v>99332.3</c:v>
                </c:pt>
                <c:pt idx="162">
                  <c:v>101142</c:v>
                </c:pt>
                <c:pt idx="163">
                  <c:v>102247</c:v>
                </c:pt>
                <c:pt idx="164">
                  <c:v>103162</c:v>
                </c:pt>
                <c:pt idx="165">
                  <c:v>101853</c:v>
                </c:pt>
                <c:pt idx="166">
                  <c:v>102378</c:v>
                </c:pt>
                <c:pt idx="167">
                  <c:v>103746</c:v>
                </c:pt>
                <c:pt idx="168">
                  <c:v>106596</c:v>
                </c:pt>
                <c:pt idx="169">
                  <c:v>107856</c:v>
                </c:pt>
                <c:pt idx="170">
                  <c:v>108601</c:v>
                </c:pt>
                <c:pt idx="171">
                  <c:v>108356</c:v>
                </c:pt>
                <c:pt idx="172">
                  <c:v>110340</c:v>
                </c:pt>
                <c:pt idx="173">
                  <c:v>110193</c:v>
                </c:pt>
                <c:pt idx="174">
                  <c:v>109298</c:v>
                </c:pt>
                <c:pt idx="175">
                  <c:v>108171</c:v>
                </c:pt>
                <c:pt idx="176">
                  <c:v>108280</c:v>
                </c:pt>
                <c:pt idx="177">
                  <c:v>107995</c:v>
                </c:pt>
                <c:pt idx="178">
                  <c:v>107367</c:v>
                </c:pt>
                <c:pt idx="179">
                  <c:v>105781</c:v>
                </c:pt>
                <c:pt idx="180">
                  <c:v>105000</c:v>
                </c:pt>
                <c:pt idx="181">
                  <c:v>103440</c:v>
                </c:pt>
                <c:pt idx="182">
                  <c:v>101910</c:v>
                </c:pt>
                <c:pt idx="183">
                  <c:v>99537.2</c:v>
                </c:pt>
                <c:pt idx="184">
                  <c:v>97270.3</c:v>
                </c:pt>
                <c:pt idx="185">
                  <c:v>95304.3</c:v>
                </c:pt>
                <c:pt idx="186">
                  <c:v>92716.9</c:v>
                </c:pt>
                <c:pt idx="187">
                  <c:v>89936.2</c:v>
                </c:pt>
                <c:pt idx="188">
                  <c:v>87588</c:v>
                </c:pt>
                <c:pt idx="189">
                  <c:v>84937.8</c:v>
                </c:pt>
                <c:pt idx="190">
                  <c:v>82878.4</c:v>
                </c:pt>
                <c:pt idx="191">
                  <c:v>81606.7</c:v>
                </c:pt>
                <c:pt idx="192">
                  <c:v>86843.2</c:v>
                </c:pt>
                <c:pt idx="193">
                  <c:v>86667</c:v>
                </c:pt>
                <c:pt idx="194">
                  <c:v>84352.6</c:v>
                </c:pt>
                <c:pt idx="195">
                  <c:v>83501.2</c:v>
                </c:pt>
                <c:pt idx="196">
                  <c:v>81628.2</c:v>
                </c:pt>
                <c:pt idx="197">
                  <c:v>80381.4</c:v>
                </c:pt>
                <c:pt idx="198">
                  <c:v>79603.5</c:v>
                </c:pt>
                <c:pt idx="199">
                  <c:v>78114.2</c:v>
                </c:pt>
                <c:pt idx="200">
                  <c:v>77706.4</c:v>
                </c:pt>
                <c:pt idx="201">
                  <c:v>76927.9</c:v>
                </c:pt>
                <c:pt idx="202">
                  <c:v>76226.7</c:v>
                </c:pt>
                <c:pt idx="203">
                  <c:v>75642.5</c:v>
                </c:pt>
                <c:pt idx="204">
                  <c:v>75140.6</c:v>
                </c:pt>
                <c:pt idx="205">
                  <c:v>74563.8</c:v>
                </c:pt>
                <c:pt idx="206">
                  <c:v>73856.8</c:v>
                </c:pt>
                <c:pt idx="207">
                  <c:v>73316.9</c:v>
                </c:pt>
                <c:pt idx="208">
                  <c:v>72775.1</c:v>
                </c:pt>
                <c:pt idx="209">
                  <c:v>72808</c:v>
                </c:pt>
                <c:pt idx="210">
                  <c:v>72489.3</c:v>
                </c:pt>
                <c:pt idx="211">
                  <c:v>72380.9</c:v>
                </c:pt>
                <c:pt idx="212">
                  <c:v>72823.3</c:v>
                </c:pt>
                <c:pt idx="213">
                  <c:v>73240.8</c:v>
                </c:pt>
                <c:pt idx="214">
                  <c:v>74250.6</c:v>
                </c:pt>
                <c:pt idx="215">
                  <c:v>75339.9</c:v>
                </c:pt>
                <c:pt idx="216">
                  <c:v>77312.8</c:v>
                </c:pt>
                <c:pt idx="217">
                  <c:v>79153.9</c:v>
                </c:pt>
                <c:pt idx="218">
                  <c:v>81633.8</c:v>
                </c:pt>
                <c:pt idx="219">
                  <c:v>83502.5</c:v>
                </c:pt>
                <c:pt idx="220">
                  <c:v>86426.3</c:v>
                </c:pt>
                <c:pt idx="221">
                  <c:v>87687.6</c:v>
                </c:pt>
                <c:pt idx="222">
                  <c:v>89090.2</c:v>
                </c:pt>
                <c:pt idx="223">
                  <c:v>92389.7</c:v>
                </c:pt>
                <c:pt idx="224">
                  <c:v>96542.1</c:v>
                </c:pt>
                <c:pt idx="225">
                  <c:v>98629.8</c:v>
                </c:pt>
                <c:pt idx="226">
                  <c:v>99196.1</c:v>
                </c:pt>
                <c:pt idx="227">
                  <c:v>99524.3</c:v>
                </c:pt>
                <c:pt idx="228">
                  <c:v>100421</c:v>
                </c:pt>
                <c:pt idx="229">
                  <c:v>100281</c:v>
                </c:pt>
                <c:pt idx="230">
                  <c:v>99900.2</c:v>
                </c:pt>
                <c:pt idx="231">
                  <c:v>98937.1</c:v>
                </c:pt>
                <c:pt idx="232">
                  <c:v>97056.1</c:v>
                </c:pt>
                <c:pt idx="233">
                  <c:v>96448.5</c:v>
                </c:pt>
                <c:pt idx="234">
                  <c:v>96202.6</c:v>
                </c:pt>
                <c:pt idx="235">
                  <c:v>95644.9</c:v>
                </c:pt>
                <c:pt idx="236">
                  <c:v>95364.2</c:v>
                </c:pt>
                <c:pt idx="237">
                  <c:v>93532.8</c:v>
                </c:pt>
                <c:pt idx="238">
                  <c:v>90869.8</c:v>
                </c:pt>
                <c:pt idx="239">
                  <c:v>84205.9</c:v>
                </c:pt>
                <c:pt idx="240">
                  <c:v>84757.1</c:v>
                </c:pt>
                <c:pt idx="241">
                  <c:v>84045.6</c:v>
                </c:pt>
                <c:pt idx="242">
                  <c:v>83679.1</c:v>
                </c:pt>
                <c:pt idx="243">
                  <c:v>83559.6</c:v>
                </c:pt>
                <c:pt idx="244">
                  <c:v>84829</c:v>
                </c:pt>
                <c:pt idx="245">
                  <c:v>87265.3</c:v>
                </c:pt>
                <c:pt idx="246">
                  <c:v>90690.2</c:v>
                </c:pt>
                <c:pt idx="247">
                  <c:v>90769.9</c:v>
                </c:pt>
                <c:pt idx="248">
                  <c:v>89817.9</c:v>
                </c:pt>
                <c:pt idx="249">
                  <c:v>90131.3</c:v>
                </c:pt>
                <c:pt idx="250">
                  <c:v>90925.6</c:v>
                </c:pt>
                <c:pt idx="251">
                  <c:v>91735.3</c:v>
                </c:pt>
                <c:pt idx="252">
                  <c:v>92572.8</c:v>
                </c:pt>
                <c:pt idx="253">
                  <c:v>93920.7</c:v>
                </c:pt>
                <c:pt idx="254">
                  <c:v>94995.4</c:v>
                </c:pt>
                <c:pt idx="255">
                  <c:v>96486.1</c:v>
                </c:pt>
                <c:pt idx="256">
                  <c:v>98292.9</c:v>
                </c:pt>
                <c:pt idx="257">
                  <c:v>100073</c:v>
                </c:pt>
                <c:pt idx="258">
                  <c:v>101586</c:v>
                </c:pt>
                <c:pt idx="259">
                  <c:v>102983</c:v>
                </c:pt>
                <c:pt idx="260">
                  <c:v>103975</c:v>
                </c:pt>
                <c:pt idx="261">
                  <c:v>102536</c:v>
                </c:pt>
                <c:pt idx="262">
                  <c:v>103106</c:v>
                </c:pt>
                <c:pt idx="263">
                  <c:v>104497</c:v>
                </c:pt>
                <c:pt idx="264">
                  <c:v>107467</c:v>
                </c:pt>
                <c:pt idx="265">
                  <c:v>108498</c:v>
                </c:pt>
                <c:pt idx="266">
                  <c:v>109159</c:v>
                </c:pt>
                <c:pt idx="267">
                  <c:v>109517</c:v>
                </c:pt>
                <c:pt idx="268">
                  <c:v>111182</c:v>
                </c:pt>
                <c:pt idx="269">
                  <c:v>111334</c:v>
                </c:pt>
                <c:pt idx="270">
                  <c:v>110827</c:v>
                </c:pt>
                <c:pt idx="271">
                  <c:v>109729</c:v>
                </c:pt>
                <c:pt idx="272">
                  <c:v>109429</c:v>
                </c:pt>
                <c:pt idx="273">
                  <c:v>108895</c:v>
                </c:pt>
                <c:pt idx="274">
                  <c:v>108398</c:v>
                </c:pt>
                <c:pt idx="275">
                  <c:v>106995</c:v>
                </c:pt>
                <c:pt idx="276">
                  <c:v>106204</c:v>
                </c:pt>
                <c:pt idx="277">
                  <c:v>104896</c:v>
                </c:pt>
                <c:pt idx="278">
                  <c:v>103811</c:v>
                </c:pt>
                <c:pt idx="279">
                  <c:v>101871</c:v>
                </c:pt>
                <c:pt idx="280">
                  <c:v>99682.3</c:v>
                </c:pt>
                <c:pt idx="281">
                  <c:v>98165.8</c:v>
                </c:pt>
                <c:pt idx="282">
                  <c:v>95462.4</c:v>
                </c:pt>
                <c:pt idx="283">
                  <c:v>92865.2</c:v>
                </c:pt>
                <c:pt idx="284">
                  <c:v>90136.8</c:v>
                </c:pt>
                <c:pt idx="285">
                  <c:v>87766.2</c:v>
                </c:pt>
                <c:pt idx="286">
                  <c:v>85985.7</c:v>
                </c:pt>
                <c:pt idx="287">
                  <c:v>84488.3</c:v>
                </c:pt>
                <c:pt idx="288">
                  <c:v>90116.8</c:v>
                </c:pt>
                <c:pt idx="289">
                  <c:v>88875.4</c:v>
                </c:pt>
                <c:pt idx="290">
                  <c:v>87580.1</c:v>
                </c:pt>
                <c:pt idx="291">
                  <c:v>85793.3</c:v>
                </c:pt>
                <c:pt idx="292">
                  <c:v>84226.8</c:v>
                </c:pt>
                <c:pt idx="293">
                  <c:v>83283.1</c:v>
                </c:pt>
                <c:pt idx="294">
                  <c:v>82315.2</c:v>
                </c:pt>
                <c:pt idx="295">
                  <c:v>80978</c:v>
                </c:pt>
                <c:pt idx="296">
                  <c:v>79861.7</c:v>
                </c:pt>
                <c:pt idx="297">
                  <c:v>79117.7</c:v>
                </c:pt>
                <c:pt idx="298">
                  <c:v>78266.8</c:v>
                </c:pt>
                <c:pt idx="299">
                  <c:v>77650.5</c:v>
                </c:pt>
                <c:pt idx="300">
                  <c:v>76684.9</c:v>
                </c:pt>
                <c:pt idx="301">
                  <c:v>76256.6</c:v>
                </c:pt>
                <c:pt idx="302">
                  <c:v>75410.4</c:v>
                </c:pt>
                <c:pt idx="303">
                  <c:v>74997.8</c:v>
                </c:pt>
                <c:pt idx="304">
                  <c:v>74143.2</c:v>
                </c:pt>
                <c:pt idx="305">
                  <c:v>74197.8</c:v>
                </c:pt>
                <c:pt idx="306">
                  <c:v>74012.6</c:v>
                </c:pt>
                <c:pt idx="307">
                  <c:v>73679.2</c:v>
                </c:pt>
                <c:pt idx="308">
                  <c:v>74084.5</c:v>
                </c:pt>
                <c:pt idx="309">
                  <c:v>74275.4</c:v>
                </c:pt>
                <c:pt idx="310">
                  <c:v>74870.4</c:v>
                </c:pt>
                <c:pt idx="311">
                  <c:v>75681.6</c:v>
                </c:pt>
                <c:pt idx="312">
                  <c:v>76798.4</c:v>
                </c:pt>
                <c:pt idx="313">
                  <c:v>77945.8</c:v>
                </c:pt>
                <c:pt idx="314">
                  <c:v>79246.1</c:v>
                </c:pt>
                <c:pt idx="315">
                  <c:v>81060.9</c:v>
                </c:pt>
                <c:pt idx="316">
                  <c:v>84061.3</c:v>
                </c:pt>
                <c:pt idx="317">
                  <c:v>86287.8</c:v>
                </c:pt>
                <c:pt idx="318">
                  <c:v>88190.3</c:v>
                </c:pt>
                <c:pt idx="319">
                  <c:v>91538.5</c:v>
                </c:pt>
                <c:pt idx="320">
                  <c:v>95461</c:v>
                </c:pt>
                <c:pt idx="321">
                  <c:v>96975.7</c:v>
                </c:pt>
                <c:pt idx="322">
                  <c:v>97824.4</c:v>
                </c:pt>
                <c:pt idx="323">
                  <c:v>98229.5</c:v>
                </c:pt>
                <c:pt idx="324">
                  <c:v>99088.7</c:v>
                </c:pt>
                <c:pt idx="325">
                  <c:v>98845.8</c:v>
                </c:pt>
                <c:pt idx="326">
                  <c:v>98631.6</c:v>
                </c:pt>
                <c:pt idx="327">
                  <c:v>97777.2</c:v>
                </c:pt>
                <c:pt idx="328">
                  <c:v>96054.9</c:v>
                </c:pt>
                <c:pt idx="329">
                  <c:v>95303.4</c:v>
                </c:pt>
                <c:pt idx="330">
                  <c:v>95274.8</c:v>
                </c:pt>
                <c:pt idx="331">
                  <c:v>95125.6</c:v>
                </c:pt>
                <c:pt idx="332">
                  <c:v>94842</c:v>
                </c:pt>
                <c:pt idx="333">
                  <c:v>93009.7</c:v>
                </c:pt>
                <c:pt idx="334">
                  <c:v>90333.3</c:v>
                </c:pt>
                <c:pt idx="335">
                  <c:v>84382.6</c:v>
                </c:pt>
                <c:pt idx="336">
                  <c:v>84344.6</c:v>
                </c:pt>
                <c:pt idx="337">
                  <c:v>83639.8</c:v>
                </c:pt>
                <c:pt idx="338">
                  <c:v>83448.1</c:v>
                </c:pt>
                <c:pt idx="339">
                  <c:v>83451.3</c:v>
                </c:pt>
                <c:pt idx="340">
                  <c:v>85131.9</c:v>
                </c:pt>
                <c:pt idx="341">
                  <c:v>87577.2</c:v>
                </c:pt>
                <c:pt idx="342">
                  <c:v>90939.3</c:v>
                </c:pt>
                <c:pt idx="343">
                  <c:v>90829.5</c:v>
                </c:pt>
                <c:pt idx="344">
                  <c:v>89527.1</c:v>
                </c:pt>
                <c:pt idx="345">
                  <c:v>89680.2</c:v>
                </c:pt>
                <c:pt idx="346">
                  <c:v>90339.3</c:v>
                </c:pt>
                <c:pt idx="347">
                  <c:v>90777.4</c:v>
                </c:pt>
                <c:pt idx="348">
                  <c:v>91585.1</c:v>
                </c:pt>
                <c:pt idx="349">
                  <c:v>92655.2</c:v>
                </c:pt>
                <c:pt idx="350">
                  <c:v>94009</c:v>
                </c:pt>
                <c:pt idx="351">
                  <c:v>95822.8</c:v>
                </c:pt>
                <c:pt idx="352">
                  <c:v>97465.6</c:v>
                </c:pt>
                <c:pt idx="353">
                  <c:v>98924.2</c:v>
                </c:pt>
                <c:pt idx="354">
                  <c:v>100441</c:v>
                </c:pt>
                <c:pt idx="355">
                  <c:v>101884</c:v>
                </c:pt>
                <c:pt idx="356">
                  <c:v>103104</c:v>
                </c:pt>
                <c:pt idx="357">
                  <c:v>102202</c:v>
                </c:pt>
                <c:pt idx="358">
                  <c:v>102710</c:v>
                </c:pt>
                <c:pt idx="359">
                  <c:v>103907</c:v>
                </c:pt>
                <c:pt idx="360">
                  <c:v>106518</c:v>
                </c:pt>
                <c:pt idx="361">
                  <c:v>107230</c:v>
                </c:pt>
                <c:pt idx="362">
                  <c:v>107670</c:v>
                </c:pt>
                <c:pt idx="363">
                  <c:v>107209</c:v>
                </c:pt>
                <c:pt idx="364">
                  <c:v>109354</c:v>
                </c:pt>
                <c:pt idx="365">
                  <c:v>109276</c:v>
                </c:pt>
                <c:pt idx="366">
                  <c:v>108452</c:v>
                </c:pt>
                <c:pt idx="367">
                  <c:v>107234</c:v>
                </c:pt>
                <c:pt idx="368">
                  <c:v>106945</c:v>
                </c:pt>
                <c:pt idx="369">
                  <c:v>106565</c:v>
                </c:pt>
                <c:pt idx="370">
                  <c:v>106283</c:v>
                </c:pt>
                <c:pt idx="371">
                  <c:v>104411</c:v>
                </c:pt>
                <c:pt idx="372">
                  <c:v>103972</c:v>
                </c:pt>
                <c:pt idx="373">
                  <c:v>102715</c:v>
                </c:pt>
                <c:pt idx="374">
                  <c:v>101358</c:v>
                </c:pt>
                <c:pt idx="375">
                  <c:v>99848.7</c:v>
                </c:pt>
                <c:pt idx="376">
                  <c:v>97822.1</c:v>
                </c:pt>
                <c:pt idx="377">
                  <c:v>96313.8</c:v>
                </c:pt>
                <c:pt idx="378">
                  <c:v>93855.3</c:v>
                </c:pt>
                <c:pt idx="379">
                  <c:v>91266</c:v>
                </c:pt>
                <c:pt idx="380">
                  <c:v>88982.5</c:v>
                </c:pt>
                <c:pt idx="381">
                  <c:v>86773.6</c:v>
                </c:pt>
                <c:pt idx="382">
                  <c:v>84818.2</c:v>
                </c:pt>
                <c:pt idx="383">
                  <c:v>83749.3</c:v>
                </c:pt>
                <c:pt idx="384">
                  <c:v>88948.4</c:v>
                </c:pt>
                <c:pt idx="385">
                  <c:v>88416.4</c:v>
                </c:pt>
                <c:pt idx="386">
                  <c:v>86934</c:v>
                </c:pt>
                <c:pt idx="387">
                  <c:v>85189.4</c:v>
                </c:pt>
                <c:pt idx="388">
                  <c:v>83519.4</c:v>
                </c:pt>
                <c:pt idx="389">
                  <c:v>82406.5</c:v>
                </c:pt>
                <c:pt idx="390">
                  <c:v>81215.2</c:v>
                </c:pt>
                <c:pt idx="391">
                  <c:v>79939.4</c:v>
                </c:pt>
                <c:pt idx="392">
                  <c:v>79012.9</c:v>
                </c:pt>
                <c:pt idx="393">
                  <c:v>78268.8</c:v>
                </c:pt>
                <c:pt idx="394">
                  <c:v>77486</c:v>
                </c:pt>
                <c:pt idx="395">
                  <c:v>76449.2</c:v>
                </c:pt>
                <c:pt idx="396">
                  <c:v>75685.8</c:v>
                </c:pt>
                <c:pt idx="397">
                  <c:v>75396.7</c:v>
                </c:pt>
                <c:pt idx="398">
                  <c:v>74780.4</c:v>
                </c:pt>
                <c:pt idx="399">
                  <c:v>74265.1</c:v>
                </c:pt>
                <c:pt idx="400">
                  <c:v>73749.6</c:v>
                </c:pt>
                <c:pt idx="401">
                  <c:v>73199.1</c:v>
                </c:pt>
                <c:pt idx="402">
                  <c:v>72828</c:v>
                </c:pt>
                <c:pt idx="403">
                  <c:v>72774.2</c:v>
                </c:pt>
                <c:pt idx="404">
                  <c:v>72939</c:v>
                </c:pt>
                <c:pt idx="405">
                  <c:v>72999.3</c:v>
                </c:pt>
                <c:pt idx="406">
                  <c:v>73897.2</c:v>
                </c:pt>
                <c:pt idx="407">
                  <c:v>74208.3</c:v>
                </c:pt>
                <c:pt idx="408">
                  <c:v>75441.2</c:v>
                </c:pt>
                <c:pt idx="409">
                  <c:v>75899.4</c:v>
                </c:pt>
                <c:pt idx="410">
                  <c:v>77335.6</c:v>
                </c:pt>
                <c:pt idx="411">
                  <c:v>78353.7</c:v>
                </c:pt>
                <c:pt idx="412">
                  <c:v>80989.4</c:v>
                </c:pt>
                <c:pt idx="413">
                  <c:v>82853.8</c:v>
                </c:pt>
                <c:pt idx="414">
                  <c:v>84304.8</c:v>
                </c:pt>
                <c:pt idx="415">
                  <c:v>87149.5</c:v>
                </c:pt>
                <c:pt idx="416">
                  <c:v>90417.4</c:v>
                </c:pt>
                <c:pt idx="417">
                  <c:v>91453.8</c:v>
                </c:pt>
                <c:pt idx="418">
                  <c:v>92098.1</c:v>
                </c:pt>
                <c:pt idx="419">
                  <c:v>93244</c:v>
                </c:pt>
                <c:pt idx="420">
                  <c:v>93546.1</c:v>
                </c:pt>
                <c:pt idx="421">
                  <c:v>94382.2</c:v>
                </c:pt>
                <c:pt idx="422">
                  <c:v>94012.1</c:v>
                </c:pt>
                <c:pt idx="423">
                  <c:v>93559.5</c:v>
                </c:pt>
                <c:pt idx="424">
                  <c:v>91719.1</c:v>
                </c:pt>
                <c:pt idx="425">
                  <c:v>91410.6</c:v>
                </c:pt>
                <c:pt idx="426">
                  <c:v>90595.6</c:v>
                </c:pt>
                <c:pt idx="427">
                  <c:v>90748.2</c:v>
                </c:pt>
                <c:pt idx="428">
                  <c:v>90515.6</c:v>
                </c:pt>
                <c:pt idx="429">
                  <c:v>89205.3</c:v>
                </c:pt>
                <c:pt idx="430">
                  <c:v>86748.4</c:v>
                </c:pt>
                <c:pt idx="431">
                  <c:v>81071.1</c:v>
                </c:pt>
                <c:pt idx="432">
                  <c:v>81416.8</c:v>
                </c:pt>
                <c:pt idx="433">
                  <c:v>80880.8</c:v>
                </c:pt>
                <c:pt idx="434">
                  <c:v>80770.1</c:v>
                </c:pt>
                <c:pt idx="435">
                  <c:v>80788.1</c:v>
                </c:pt>
                <c:pt idx="436">
                  <c:v>82185</c:v>
                </c:pt>
                <c:pt idx="437">
                  <c:v>84006.8</c:v>
                </c:pt>
                <c:pt idx="438">
                  <c:v>86749.8</c:v>
                </c:pt>
                <c:pt idx="439">
                  <c:v>86765.5</c:v>
                </c:pt>
                <c:pt idx="440">
                  <c:v>85316.8</c:v>
                </c:pt>
                <c:pt idx="441">
                  <c:v>85687.2</c:v>
                </c:pt>
                <c:pt idx="442">
                  <c:v>86207.5</c:v>
                </c:pt>
                <c:pt idx="443">
                  <c:v>86810.2</c:v>
                </c:pt>
                <c:pt idx="444">
                  <c:v>87583.8</c:v>
                </c:pt>
                <c:pt idx="445">
                  <c:v>88737.3</c:v>
                </c:pt>
                <c:pt idx="446">
                  <c:v>89941.7</c:v>
                </c:pt>
                <c:pt idx="447">
                  <c:v>91470.7</c:v>
                </c:pt>
                <c:pt idx="448">
                  <c:v>92918.3</c:v>
                </c:pt>
                <c:pt idx="449">
                  <c:v>94416.8</c:v>
                </c:pt>
                <c:pt idx="450">
                  <c:v>96019.9</c:v>
                </c:pt>
                <c:pt idx="451">
                  <c:v>97012.6</c:v>
                </c:pt>
                <c:pt idx="452">
                  <c:v>98541.3</c:v>
                </c:pt>
                <c:pt idx="453">
                  <c:v>97455.5</c:v>
                </c:pt>
                <c:pt idx="454">
                  <c:v>98230.3</c:v>
                </c:pt>
                <c:pt idx="455">
                  <c:v>98922.6</c:v>
                </c:pt>
                <c:pt idx="456">
                  <c:v>100620</c:v>
                </c:pt>
                <c:pt idx="457">
                  <c:v>101583</c:v>
                </c:pt>
                <c:pt idx="458">
                  <c:v>101458</c:v>
                </c:pt>
                <c:pt idx="459">
                  <c:v>101299</c:v>
                </c:pt>
                <c:pt idx="460">
                  <c:v>103226</c:v>
                </c:pt>
                <c:pt idx="461">
                  <c:v>103093</c:v>
                </c:pt>
                <c:pt idx="462">
                  <c:v>102827</c:v>
                </c:pt>
                <c:pt idx="463">
                  <c:v>101670</c:v>
                </c:pt>
                <c:pt idx="464">
                  <c:v>101811</c:v>
                </c:pt>
                <c:pt idx="465">
                  <c:v>101873</c:v>
                </c:pt>
                <c:pt idx="466">
                  <c:v>101731</c:v>
                </c:pt>
                <c:pt idx="467">
                  <c:v>100812</c:v>
                </c:pt>
                <c:pt idx="468">
                  <c:v>100634</c:v>
                </c:pt>
                <c:pt idx="469">
                  <c:v>99087.2</c:v>
                </c:pt>
                <c:pt idx="470">
                  <c:v>97392.7</c:v>
                </c:pt>
                <c:pt idx="471">
                  <c:v>95567</c:v>
                </c:pt>
                <c:pt idx="472">
                  <c:v>93299.2</c:v>
                </c:pt>
                <c:pt idx="473">
                  <c:v>91856.3</c:v>
                </c:pt>
                <c:pt idx="474">
                  <c:v>89285.4</c:v>
                </c:pt>
                <c:pt idx="475">
                  <c:v>86859.8</c:v>
                </c:pt>
                <c:pt idx="476">
                  <c:v>84500.7</c:v>
                </c:pt>
                <c:pt idx="477">
                  <c:v>82539.9</c:v>
                </c:pt>
                <c:pt idx="478">
                  <c:v>80530.2</c:v>
                </c:pt>
                <c:pt idx="479">
                  <c:v>79891.6</c:v>
                </c:pt>
                <c:pt idx="480">
                  <c:v>85029.6</c:v>
                </c:pt>
                <c:pt idx="481">
                  <c:v>84817.1</c:v>
                </c:pt>
                <c:pt idx="482">
                  <c:v>83206.2</c:v>
                </c:pt>
                <c:pt idx="483">
                  <c:v>81489.1</c:v>
                </c:pt>
                <c:pt idx="484">
                  <c:v>80453.2</c:v>
                </c:pt>
                <c:pt idx="485">
                  <c:v>78676.2</c:v>
                </c:pt>
                <c:pt idx="486">
                  <c:v>77820.5</c:v>
                </c:pt>
                <c:pt idx="487">
                  <c:v>76879</c:v>
                </c:pt>
                <c:pt idx="488">
                  <c:v>76223.6</c:v>
                </c:pt>
                <c:pt idx="489">
                  <c:v>75338.3</c:v>
                </c:pt>
                <c:pt idx="490">
                  <c:v>74469.1</c:v>
                </c:pt>
                <c:pt idx="491">
                  <c:v>73839.1</c:v>
                </c:pt>
                <c:pt idx="492">
                  <c:v>73311.8</c:v>
                </c:pt>
                <c:pt idx="493">
                  <c:v>72544.9</c:v>
                </c:pt>
                <c:pt idx="494">
                  <c:v>72182.5</c:v>
                </c:pt>
                <c:pt idx="495">
                  <c:v>71709.6</c:v>
                </c:pt>
                <c:pt idx="496">
                  <c:v>71592</c:v>
                </c:pt>
                <c:pt idx="497">
                  <c:v>70928.2</c:v>
                </c:pt>
                <c:pt idx="498">
                  <c:v>70769.2</c:v>
                </c:pt>
                <c:pt idx="499">
                  <c:v>70904</c:v>
                </c:pt>
                <c:pt idx="500">
                  <c:v>71268.4</c:v>
                </c:pt>
                <c:pt idx="501">
                  <c:v>71910</c:v>
                </c:pt>
                <c:pt idx="502">
                  <c:v>72950.4</c:v>
                </c:pt>
                <c:pt idx="503">
                  <c:v>73973.1</c:v>
                </c:pt>
                <c:pt idx="504">
                  <c:v>76153.2</c:v>
                </c:pt>
                <c:pt idx="505">
                  <c:v>78008.9</c:v>
                </c:pt>
                <c:pt idx="506">
                  <c:v>80319.9</c:v>
                </c:pt>
                <c:pt idx="507">
                  <c:v>82114.9</c:v>
                </c:pt>
                <c:pt idx="508">
                  <c:v>85528.3</c:v>
                </c:pt>
                <c:pt idx="509">
                  <c:v>86887.1</c:v>
                </c:pt>
                <c:pt idx="510">
                  <c:v>88655</c:v>
                </c:pt>
                <c:pt idx="511">
                  <c:v>91837.8</c:v>
                </c:pt>
                <c:pt idx="512">
                  <c:v>96634.1</c:v>
                </c:pt>
                <c:pt idx="513">
                  <c:v>98628.6</c:v>
                </c:pt>
                <c:pt idx="514">
                  <c:v>99875.1</c:v>
                </c:pt>
                <c:pt idx="515">
                  <c:v>100637</c:v>
                </c:pt>
                <c:pt idx="516">
                  <c:v>100677</c:v>
                </c:pt>
                <c:pt idx="517">
                  <c:v>100878</c:v>
                </c:pt>
                <c:pt idx="518">
                  <c:v>100153</c:v>
                </c:pt>
                <c:pt idx="519">
                  <c:v>99618.1</c:v>
                </c:pt>
                <c:pt idx="520">
                  <c:v>97165</c:v>
                </c:pt>
                <c:pt idx="521">
                  <c:v>96681.4</c:v>
                </c:pt>
                <c:pt idx="522">
                  <c:v>96193.1</c:v>
                </c:pt>
                <c:pt idx="523">
                  <c:v>96090.8</c:v>
                </c:pt>
                <c:pt idx="524">
                  <c:v>95799.5</c:v>
                </c:pt>
                <c:pt idx="525">
                  <c:v>94407.2</c:v>
                </c:pt>
                <c:pt idx="526">
                  <c:v>91355.2</c:v>
                </c:pt>
                <c:pt idx="527">
                  <c:v>85162.1</c:v>
                </c:pt>
                <c:pt idx="528">
                  <c:v>85377.5</c:v>
                </c:pt>
                <c:pt idx="529">
                  <c:v>84777.9</c:v>
                </c:pt>
                <c:pt idx="530">
                  <c:v>84296.9</c:v>
                </c:pt>
                <c:pt idx="531">
                  <c:v>84215.5</c:v>
                </c:pt>
                <c:pt idx="532">
                  <c:v>85498.5</c:v>
                </c:pt>
                <c:pt idx="533">
                  <c:v>87888.4</c:v>
                </c:pt>
                <c:pt idx="534">
                  <c:v>91386.2</c:v>
                </c:pt>
                <c:pt idx="535">
                  <c:v>91532.4</c:v>
                </c:pt>
                <c:pt idx="536">
                  <c:v>90542.7</c:v>
                </c:pt>
                <c:pt idx="537">
                  <c:v>90971.9</c:v>
                </c:pt>
                <c:pt idx="538">
                  <c:v>91385</c:v>
                </c:pt>
                <c:pt idx="539">
                  <c:v>92072.2</c:v>
                </c:pt>
                <c:pt idx="540">
                  <c:v>92979.9</c:v>
                </c:pt>
                <c:pt idx="541">
                  <c:v>94162.3</c:v>
                </c:pt>
                <c:pt idx="542">
                  <c:v>95407.3</c:v>
                </c:pt>
                <c:pt idx="543">
                  <c:v>97440.2</c:v>
                </c:pt>
                <c:pt idx="544">
                  <c:v>99293</c:v>
                </c:pt>
                <c:pt idx="545">
                  <c:v>100813</c:v>
                </c:pt>
                <c:pt idx="546">
                  <c:v>102061</c:v>
                </c:pt>
                <c:pt idx="547">
                  <c:v>103859</c:v>
                </c:pt>
                <c:pt idx="548">
                  <c:v>105026</c:v>
                </c:pt>
                <c:pt idx="549">
                  <c:v>103792</c:v>
                </c:pt>
                <c:pt idx="550">
                  <c:v>103848</c:v>
                </c:pt>
                <c:pt idx="551">
                  <c:v>105486</c:v>
                </c:pt>
                <c:pt idx="552">
                  <c:v>108369</c:v>
                </c:pt>
                <c:pt idx="553">
                  <c:v>109957</c:v>
                </c:pt>
                <c:pt idx="554">
                  <c:v>110635</c:v>
                </c:pt>
                <c:pt idx="555">
                  <c:v>110363</c:v>
                </c:pt>
                <c:pt idx="556">
                  <c:v>112131</c:v>
                </c:pt>
                <c:pt idx="557">
                  <c:v>112402</c:v>
                </c:pt>
                <c:pt idx="558">
                  <c:v>112052</c:v>
                </c:pt>
                <c:pt idx="559">
                  <c:v>110430</c:v>
                </c:pt>
                <c:pt idx="560">
                  <c:v>110500</c:v>
                </c:pt>
                <c:pt idx="561">
                  <c:v>110203</c:v>
                </c:pt>
                <c:pt idx="562">
                  <c:v>109612</c:v>
                </c:pt>
                <c:pt idx="563">
                  <c:v>107734</c:v>
                </c:pt>
                <c:pt idx="564">
                  <c:v>107070</c:v>
                </c:pt>
                <c:pt idx="565">
                  <c:v>105683</c:v>
                </c:pt>
                <c:pt idx="566">
                  <c:v>103819</c:v>
                </c:pt>
                <c:pt idx="567">
                  <c:v>101677</c:v>
                </c:pt>
                <c:pt idx="568">
                  <c:v>99221.7</c:v>
                </c:pt>
                <c:pt idx="569">
                  <c:v>97385.7</c:v>
                </c:pt>
                <c:pt idx="570">
                  <c:v>94410.4</c:v>
                </c:pt>
                <c:pt idx="571">
                  <c:v>91840.1</c:v>
                </c:pt>
                <c:pt idx="572">
                  <c:v>89073.2</c:v>
                </c:pt>
                <c:pt idx="573">
                  <c:v>87047.9</c:v>
                </c:pt>
                <c:pt idx="574">
                  <c:v>84560.3</c:v>
                </c:pt>
                <c:pt idx="575">
                  <c:v>83334.6</c:v>
                </c:pt>
                <c:pt idx="576">
                  <c:v>88478.6</c:v>
                </c:pt>
                <c:pt idx="577">
                  <c:v>88208.8</c:v>
                </c:pt>
                <c:pt idx="578">
                  <c:v>86545.1</c:v>
                </c:pt>
                <c:pt idx="579">
                  <c:v>84936.9</c:v>
                </c:pt>
                <c:pt idx="580">
                  <c:v>83569.6</c:v>
                </c:pt>
                <c:pt idx="581">
                  <c:v>82161.8</c:v>
                </c:pt>
                <c:pt idx="582">
                  <c:v>81099.4</c:v>
                </c:pt>
                <c:pt idx="583">
                  <c:v>80031.3</c:v>
                </c:pt>
                <c:pt idx="584">
                  <c:v>79312.3</c:v>
                </c:pt>
                <c:pt idx="585">
                  <c:v>78381.9</c:v>
                </c:pt>
                <c:pt idx="586">
                  <c:v>77536.2</c:v>
                </c:pt>
                <c:pt idx="587">
                  <c:v>76932.4</c:v>
                </c:pt>
                <c:pt idx="588">
                  <c:v>76177</c:v>
                </c:pt>
                <c:pt idx="589">
                  <c:v>75670.4</c:v>
                </c:pt>
                <c:pt idx="590">
                  <c:v>75411.7</c:v>
                </c:pt>
                <c:pt idx="591">
                  <c:v>74795.2</c:v>
                </c:pt>
                <c:pt idx="592">
                  <c:v>74173.9</c:v>
                </c:pt>
                <c:pt idx="593">
                  <c:v>74123.6</c:v>
                </c:pt>
                <c:pt idx="594">
                  <c:v>73694.6</c:v>
                </c:pt>
                <c:pt idx="595">
                  <c:v>73804.6</c:v>
                </c:pt>
                <c:pt idx="596">
                  <c:v>74394.5</c:v>
                </c:pt>
                <c:pt idx="597">
                  <c:v>74613.8</c:v>
                </c:pt>
                <c:pt idx="598">
                  <c:v>75995.9</c:v>
                </c:pt>
                <c:pt idx="599">
                  <c:v>76786.6</c:v>
                </c:pt>
                <c:pt idx="600">
                  <c:v>79110.1</c:v>
                </c:pt>
                <c:pt idx="601">
                  <c:v>80557.2</c:v>
                </c:pt>
                <c:pt idx="602">
                  <c:v>82991.9</c:v>
                </c:pt>
                <c:pt idx="603">
                  <c:v>84966.3</c:v>
                </c:pt>
                <c:pt idx="604">
                  <c:v>87946.7</c:v>
                </c:pt>
                <c:pt idx="605">
                  <c:v>89387.5</c:v>
                </c:pt>
                <c:pt idx="606">
                  <c:v>90683.8</c:v>
                </c:pt>
                <c:pt idx="607">
                  <c:v>94369</c:v>
                </c:pt>
                <c:pt idx="608">
                  <c:v>98708.9</c:v>
                </c:pt>
                <c:pt idx="609">
                  <c:v>100157</c:v>
                </c:pt>
                <c:pt idx="610">
                  <c:v>101325</c:v>
                </c:pt>
                <c:pt idx="611">
                  <c:v>101609</c:v>
                </c:pt>
                <c:pt idx="612">
                  <c:v>101925</c:v>
                </c:pt>
                <c:pt idx="613">
                  <c:v>102366</c:v>
                </c:pt>
                <c:pt idx="614">
                  <c:v>101614</c:v>
                </c:pt>
                <c:pt idx="615">
                  <c:v>100869</c:v>
                </c:pt>
                <c:pt idx="616">
                  <c:v>98662</c:v>
                </c:pt>
                <c:pt idx="617">
                  <c:v>98221.6</c:v>
                </c:pt>
                <c:pt idx="618">
                  <c:v>97685.4</c:v>
                </c:pt>
                <c:pt idx="619">
                  <c:v>97364.4</c:v>
                </c:pt>
                <c:pt idx="620">
                  <c:v>96966.8</c:v>
                </c:pt>
                <c:pt idx="621">
                  <c:v>95467.5</c:v>
                </c:pt>
                <c:pt idx="622">
                  <c:v>92361.6</c:v>
                </c:pt>
                <c:pt idx="623">
                  <c:v>86283.1</c:v>
                </c:pt>
                <c:pt idx="624">
                  <c:v>86430.6</c:v>
                </c:pt>
                <c:pt idx="625">
                  <c:v>85601.5</c:v>
                </c:pt>
                <c:pt idx="626">
                  <c:v>85470.7</c:v>
                </c:pt>
                <c:pt idx="627">
                  <c:v>85657.4</c:v>
                </c:pt>
                <c:pt idx="628">
                  <c:v>87406.1</c:v>
                </c:pt>
                <c:pt idx="629">
                  <c:v>89667.9</c:v>
                </c:pt>
                <c:pt idx="630">
                  <c:v>93002.2</c:v>
                </c:pt>
                <c:pt idx="631">
                  <c:v>92960.2</c:v>
                </c:pt>
                <c:pt idx="632">
                  <c:v>92223.5</c:v>
                </c:pt>
                <c:pt idx="633">
                  <c:v>92235.1</c:v>
                </c:pt>
                <c:pt idx="634">
                  <c:v>92909</c:v>
                </c:pt>
                <c:pt idx="635">
                  <c:v>93689.2</c:v>
                </c:pt>
                <c:pt idx="636">
                  <c:v>94157.8</c:v>
                </c:pt>
                <c:pt idx="637">
                  <c:v>95320.1</c:v>
                </c:pt>
                <c:pt idx="638">
                  <c:v>96734</c:v>
                </c:pt>
                <c:pt idx="639">
                  <c:v>98473.7</c:v>
                </c:pt>
                <c:pt idx="640">
                  <c:v>100401</c:v>
                </c:pt>
                <c:pt idx="641">
                  <c:v>101837</c:v>
                </c:pt>
                <c:pt idx="642">
                  <c:v>103286</c:v>
                </c:pt>
                <c:pt idx="643">
                  <c:v>104469</c:v>
                </c:pt>
                <c:pt idx="644">
                  <c:v>105466</c:v>
                </c:pt>
                <c:pt idx="645">
                  <c:v>104032</c:v>
                </c:pt>
                <c:pt idx="646">
                  <c:v>104409</c:v>
                </c:pt>
                <c:pt idx="647">
                  <c:v>105916</c:v>
                </c:pt>
                <c:pt idx="648">
                  <c:v>108511</c:v>
                </c:pt>
                <c:pt idx="649">
                  <c:v>109779</c:v>
                </c:pt>
                <c:pt idx="650">
                  <c:v>111104</c:v>
                </c:pt>
                <c:pt idx="651">
                  <c:v>110811</c:v>
                </c:pt>
                <c:pt idx="652">
                  <c:v>112675</c:v>
                </c:pt>
                <c:pt idx="653">
                  <c:v>112655</c:v>
                </c:pt>
                <c:pt idx="654">
                  <c:v>112065</c:v>
                </c:pt>
                <c:pt idx="655">
                  <c:v>110698</c:v>
                </c:pt>
                <c:pt idx="656">
                  <c:v>110896</c:v>
                </c:pt>
                <c:pt idx="657">
                  <c:v>110320</c:v>
                </c:pt>
                <c:pt idx="658">
                  <c:v>109987</c:v>
                </c:pt>
                <c:pt idx="659">
                  <c:v>108322</c:v>
                </c:pt>
                <c:pt idx="660">
                  <c:v>107164</c:v>
                </c:pt>
                <c:pt idx="661">
                  <c:v>106194</c:v>
                </c:pt>
                <c:pt idx="662">
                  <c:v>104485</c:v>
                </c:pt>
                <c:pt idx="663">
                  <c:v>102336</c:v>
                </c:pt>
                <c:pt idx="664">
                  <c:v>99707.2</c:v>
                </c:pt>
                <c:pt idx="665">
                  <c:v>97744.8</c:v>
                </c:pt>
                <c:pt idx="666">
                  <c:v>95122.3</c:v>
                </c:pt>
                <c:pt idx="667">
                  <c:v>91908.4</c:v>
                </c:pt>
                <c:pt idx="668">
                  <c:v>89821.3</c:v>
                </c:pt>
                <c:pt idx="669">
                  <c:v>86950.2</c:v>
                </c:pt>
                <c:pt idx="670">
                  <c:v>85251.2</c:v>
                </c:pt>
                <c:pt idx="671">
                  <c:v>83331.8</c:v>
                </c:pt>
                <c:pt idx="672">
                  <c:v>88900.3</c:v>
                </c:pt>
                <c:pt idx="673">
                  <c:v>88222.2</c:v>
                </c:pt>
                <c:pt idx="674">
                  <c:v>86578.7</c:v>
                </c:pt>
                <c:pt idx="675">
                  <c:v>84628.5</c:v>
                </c:pt>
                <c:pt idx="676">
                  <c:v>83312</c:v>
                </c:pt>
                <c:pt idx="677">
                  <c:v>82320.1</c:v>
                </c:pt>
                <c:pt idx="678">
                  <c:v>80873.3</c:v>
                </c:pt>
                <c:pt idx="679">
                  <c:v>79851.4</c:v>
                </c:pt>
                <c:pt idx="680">
                  <c:v>79083</c:v>
                </c:pt>
                <c:pt idx="681">
                  <c:v>77788.6</c:v>
                </c:pt>
                <c:pt idx="682">
                  <c:v>77355.3</c:v>
                </c:pt>
                <c:pt idx="683">
                  <c:v>76670.2</c:v>
                </c:pt>
                <c:pt idx="684">
                  <c:v>76307.4</c:v>
                </c:pt>
                <c:pt idx="685">
                  <c:v>75528.4</c:v>
                </c:pt>
                <c:pt idx="686">
                  <c:v>74715.9</c:v>
                </c:pt>
                <c:pt idx="687">
                  <c:v>74541.4</c:v>
                </c:pt>
                <c:pt idx="688">
                  <c:v>73764.6</c:v>
                </c:pt>
                <c:pt idx="689">
                  <c:v>73510.5</c:v>
                </c:pt>
                <c:pt idx="690">
                  <c:v>73376.2</c:v>
                </c:pt>
                <c:pt idx="691">
                  <c:v>73402.2</c:v>
                </c:pt>
                <c:pt idx="692">
                  <c:v>73460.1</c:v>
                </c:pt>
                <c:pt idx="693">
                  <c:v>74364.2</c:v>
                </c:pt>
                <c:pt idx="694">
                  <c:v>75208.2</c:v>
                </c:pt>
                <c:pt idx="695">
                  <c:v>76211.2</c:v>
                </c:pt>
                <c:pt idx="696">
                  <c:v>78146.2</c:v>
                </c:pt>
                <c:pt idx="697">
                  <c:v>79953.3</c:v>
                </c:pt>
                <c:pt idx="698">
                  <c:v>81976.5</c:v>
                </c:pt>
                <c:pt idx="699">
                  <c:v>84009.5</c:v>
                </c:pt>
                <c:pt idx="700">
                  <c:v>86761.3</c:v>
                </c:pt>
                <c:pt idx="701">
                  <c:v>88448</c:v>
                </c:pt>
                <c:pt idx="702">
                  <c:v>90313.5</c:v>
                </c:pt>
                <c:pt idx="703">
                  <c:v>93692.7</c:v>
                </c:pt>
                <c:pt idx="704">
                  <c:v>97925</c:v>
                </c:pt>
                <c:pt idx="705">
                  <c:v>99721</c:v>
                </c:pt>
                <c:pt idx="706">
                  <c:v>101246</c:v>
                </c:pt>
                <c:pt idx="707">
                  <c:v>101785</c:v>
                </c:pt>
                <c:pt idx="708">
                  <c:v>102297</c:v>
                </c:pt>
                <c:pt idx="709">
                  <c:v>102290</c:v>
                </c:pt>
                <c:pt idx="710">
                  <c:v>102230</c:v>
                </c:pt>
                <c:pt idx="711">
                  <c:v>101642</c:v>
                </c:pt>
                <c:pt idx="712">
                  <c:v>99645</c:v>
                </c:pt>
                <c:pt idx="713">
                  <c:v>99303.2</c:v>
                </c:pt>
                <c:pt idx="714">
                  <c:v>98812.9</c:v>
                </c:pt>
                <c:pt idx="715">
                  <c:v>98446.8</c:v>
                </c:pt>
                <c:pt idx="716">
                  <c:v>98188.8</c:v>
                </c:pt>
                <c:pt idx="717">
                  <c:v>96440.4</c:v>
                </c:pt>
                <c:pt idx="718">
                  <c:v>93308.9</c:v>
                </c:pt>
                <c:pt idx="719">
                  <c:v>87136</c:v>
                </c:pt>
                <c:pt idx="720">
                  <c:v>87208.8</c:v>
                </c:pt>
                <c:pt idx="721">
                  <c:v>86631.1</c:v>
                </c:pt>
                <c:pt idx="722">
                  <c:v>86090.7</c:v>
                </c:pt>
                <c:pt idx="723">
                  <c:v>85788</c:v>
                </c:pt>
                <c:pt idx="724">
                  <c:v>87193.9</c:v>
                </c:pt>
                <c:pt idx="725">
                  <c:v>89325.1</c:v>
                </c:pt>
                <c:pt idx="726">
                  <c:v>92604</c:v>
                </c:pt>
                <c:pt idx="727">
                  <c:v>92871.1</c:v>
                </c:pt>
                <c:pt idx="728">
                  <c:v>91784</c:v>
                </c:pt>
                <c:pt idx="729">
                  <c:v>92153.3</c:v>
                </c:pt>
                <c:pt idx="730">
                  <c:v>92799.7</c:v>
                </c:pt>
                <c:pt idx="731">
                  <c:v>93129.5</c:v>
                </c:pt>
                <c:pt idx="732">
                  <c:v>93675.4</c:v>
                </c:pt>
                <c:pt idx="733">
                  <c:v>95009.3</c:v>
                </c:pt>
                <c:pt idx="734">
                  <c:v>96258.8</c:v>
                </c:pt>
                <c:pt idx="735">
                  <c:v>97889.3</c:v>
                </c:pt>
                <c:pt idx="736">
                  <c:v>100047</c:v>
                </c:pt>
                <c:pt idx="737">
                  <c:v>100981</c:v>
                </c:pt>
                <c:pt idx="738">
                  <c:v>102763</c:v>
                </c:pt>
                <c:pt idx="739">
                  <c:v>103846</c:v>
                </c:pt>
                <c:pt idx="740">
                  <c:v>104711</c:v>
                </c:pt>
                <c:pt idx="741">
                  <c:v>103522</c:v>
                </c:pt>
                <c:pt idx="742">
                  <c:v>104076</c:v>
                </c:pt>
                <c:pt idx="743">
                  <c:v>105228</c:v>
                </c:pt>
                <c:pt idx="744">
                  <c:v>108097</c:v>
                </c:pt>
                <c:pt idx="745">
                  <c:v>109507</c:v>
                </c:pt>
                <c:pt idx="746">
                  <c:v>110418</c:v>
                </c:pt>
                <c:pt idx="747">
                  <c:v>110161</c:v>
                </c:pt>
                <c:pt idx="748">
                  <c:v>111883</c:v>
                </c:pt>
                <c:pt idx="749">
                  <c:v>112081</c:v>
                </c:pt>
                <c:pt idx="750">
                  <c:v>111420</c:v>
                </c:pt>
                <c:pt idx="751">
                  <c:v>110454</c:v>
                </c:pt>
                <c:pt idx="752">
                  <c:v>110249</c:v>
                </c:pt>
                <c:pt idx="753">
                  <c:v>109735</c:v>
                </c:pt>
                <c:pt idx="754">
                  <c:v>109381</c:v>
                </c:pt>
                <c:pt idx="755">
                  <c:v>107993</c:v>
                </c:pt>
                <c:pt idx="756">
                  <c:v>107011</c:v>
                </c:pt>
                <c:pt idx="757">
                  <c:v>105613</c:v>
                </c:pt>
                <c:pt idx="758">
                  <c:v>103772</c:v>
                </c:pt>
                <c:pt idx="759">
                  <c:v>101583</c:v>
                </c:pt>
                <c:pt idx="760">
                  <c:v>99286</c:v>
                </c:pt>
                <c:pt idx="761">
                  <c:v>97065.3</c:v>
                </c:pt>
                <c:pt idx="762">
                  <c:v>94744.4</c:v>
                </c:pt>
                <c:pt idx="763">
                  <c:v>92001.6</c:v>
                </c:pt>
                <c:pt idx="764">
                  <c:v>89236.5</c:v>
                </c:pt>
                <c:pt idx="765">
                  <c:v>86866.9</c:v>
                </c:pt>
                <c:pt idx="766">
                  <c:v>84449.6</c:v>
                </c:pt>
                <c:pt idx="767">
                  <c:v>83264.9</c:v>
                </c:pt>
                <c:pt idx="768">
                  <c:v>88530.9</c:v>
                </c:pt>
                <c:pt idx="769">
                  <c:v>87757.8</c:v>
                </c:pt>
                <c:pt idx="770">
                  <c:v>86459.3</c:v>
                </c:pt>
                <c:pt idx="771">
                  <c:v>84396.6</c:v>
                </c:pt>
                <c:pt idx="772">
                  <c:v>83214.5</c:v>
                </c:pt>
                <c:pt idx="773">
                  <c:v>81971.5</c:v>
                </c:pt>
                <c:pt idx="774">
                  <c:v>81188.4</c:v>
                </c:pt>
                <c:pt idx="775">
                  <c:v>79713.5</c:v>
                </c:pt>
                <c:pt idx="776">
                  <c:v>79091</c:v>
                </c:pt>
                <c:pt idx="777">
                  <c:v>78063.5</c:v>
                </c:pt>
                <c:pt idx="778">
                  <c:v>77353.5</c:v>
                </c:pt>
                <c:pt idx="779">
                  <c:v>76789.5</c:v>
                </c:pt>
                <c:pt idx="780">
                  <c:v>76046.2</c:v>
                </c:pt>
                <c:pt idx="781">
                  <c:v>75649.7</c:v>
                </c:pt>
                <c:pt idx="782">
                  <c:v>74996.3</c:v>
                </c:pt>
                <c:pt idx="783">
                  <c:v>74757.9</c:v>
                </c:pt>
                <c:pt idx="784">
                  <c:v>74428.1</c:v>
                </c:pt>
                <c:pt idx="785">
                  <c:v>73951.9</c:v>
                </c:pt>
                <c:pt idx="786">
                  <c:v>73649.4</c:v>
                </c:pt>
                <c:pt idx="787">
                  <c:v>73485.5</c:v>
                </c:pt>
                <c:pt idx="788">
                  <c:v>73620.6</c:v>
                </c:pt>
                <c:pt idx="789">
                  <c:v>74544.4</c:v>
                </c:pt>
                <c:pt idx="790">
                  <c:v>75232</c:v>
                </c:pt>
                <c:pt idx="791">
                  <c:v>76146.9</c:v>
                </c:pt>
                <c:pt idx="792">
                  <c:v>78085.3</c:v>
                </c:pt>
                <c:pt idx="793">
                  <c:v>80048.4</c:v>
                </c:pt>
                <c:pt idx="794">
                  <c:v>81596.7</c:v>
                </c:pt>
                <c:pt idx="795">
                  <c:v>83503.9</c:v>
                </c:pt>
                <c:pt idx="796">
                  <c:v>86557.4</c:v>
                </c:pt>
                <c:pt idx="797">
                  <c:v>88405.7</c:v>
                </c:pt>
                <c:pt idx="798">
                  <c:v>89942.2</c:v>
                </c:pt>
                <c:pt idx="799">
                  <c:v>93078.2</c:v>
                </c:pt>
                <c:pt idx="800">
                  <c:v>97621.8</c:v>
                </c:pt>
                <c:pt idx="801">
                  <c:v>99140.5</c:v>
                </c:pt>
                <c:pt idx="802">
                  <c:v>100526</c:v>
                </c:pt>
                <c:pt idx="803">
                  <c:v>101152</c:v>
                </c:pt>
                <c:pt idx="804">
                  <c:v>101675</c:v>
                </c:pt>
                <c:pt idx="805">
                  <c:v>101549</c:v>
                </c:pt>
                <c:pt idx="806">
                  <c:v>101613</c:v>
                </c:pt>
                <c:pt idx="807">
                  <c:v>100512</c:v>
                </c:pt>
                <c:pt idx="808">
                  <c:v>98650.8</c:v>
                </c:pt>
                <c:pt idx="809">
                  <c:v>98057.9</c:v>
                </c:pt>
                <c:pt idx="810">
                  <c:v>97603.4</c:v>
                </c:pt>
                <c:pt idx="811">
                  <c:v>97085.8</c:v>
                </c:pt>
                <c:pt idx="812">
                  <c:v>96789.7</c:v>
                </c:pt>
                <c:pt idx="813">
                  <c:v>94802</c:v>
                </c:pt>
                <c:pt idx="814">
                  <c:v>91967</c:v>
                </c:pt>
                <c:pt idx="815">
                  <c:v>85824.3</c:v>
                </c:pt>
                <c:pt idx="816">
                  <c:v>86241.1</c:v>
                </c:pt>
                <c:pt idx="817">
                  <c:v>85501.2</c:v>
                </c:pt>
                <c:pt idx="818">
                  <c:v>85141.1</c:v>
                </c:pt>
                <c:pt idx="819">
                  <c:v>85196.6</c:v>
                </c:pt>
                <c:pt idx="820">
                  <c:v>86532.5</c:v>
                </c:pt>
                <c:pt idx="821">
                  <c:v>88652.4</c:v>
                </c:pt>
                <c:pt idx="822">
                  <c:v>92154.4</c:v>
                </c:pt>
                <c:pt idx="823">
                  <c:v>92070</c:v>
                </c:pt>
                <c:pt idx="824">
                  <c:v>91248.8</c:v>
                </c:pt>
                <c:pt idx="825">
                  <c:v>91516.9</c:v>
                </c:pt>
                <c:pt idx="826">
                  <c:v>92012.4</c:v>
                </c:pt>
                <c:pt idx="827">
                  <c:v>92697.9</c:v>
                </c:pt>
                <c:pt idx="828">
                  <c:v>93336.3</c:v>
                </c:pt>
                <c:pt idx="829">
                  <c:v>94647.7</c:v>
                </c:pt>
                <c:pt idx="830">
                  <c:v>96273.4</c:v>
                </c:pt>
                <c:pt idx="831">
                  <c:v>97937.2</c:v>
                </c:pt>
                <c:pt idx="832">
                  <c:v>99499.2</c:v>
                </c:pt>
                <c:pt idx="833">
                  <c:v>100750</c:v>
                </c:pt>
                <c:pt idx="834">
                  <c:v>102470</c:v>
                </c:pt>
                <c:pt idx="835">
                  <c:v>103878</c:v>
                </c:pt>
                <c:pt idx="836">
                  <c:v>104744</c:v>
                </c:pt>
                <c:pt idx="837">
                  <c:v>103369</c:v>
                </c:pt>
                <c:pt idx="838">
                  <c:v>103635</c:v>
                </c:pt>
                <c:pt idx="839">
                  <c:v>105219</c:v>
                </c:pt>
                <c:pt idx="840">
                  <c:v>108333</c:v>
                </c:pt>
                <c:pt idx="841">
                  <c:v>109748</c:v>
                </c:pt>
                <c:pt idx="842">
                  <c:v>110314</c:v>
                </c:pt>
                <c:pt idx="843">
                  <c:v>110290</c:v>
                </c:pt>
                <c:pt idx="844">
                  <c:v>112355</c:v>
                </c:pt>
                <c:pt idx="845">
                  <c:v>112323</c:v>
                </c:pt>
                <c:pt idx="846">
                  <c:v>111909</c:v>
                </c:pt>
                <c:pt idx="847">
                  <c:v>110859</c:v>
                </c:pt>
                <c:pt idx="848">
                  <c:v>110879</c:v>
                </c:pt>
                <c:pt idx="849">
                  <c:v>110429</c:v>
                </c:pt>
                <c:pt idx="850">
                  <c:v>109999</c:v>
                </c:pt>
                <c:pt idx="851">
                  <c:v>108541</c:v>
                </c:pt>
                <c:pt idx="852">
                  <c:v>107421</c:v>
                </c:pt>
                <c:pt idx="853">
                  <c:v>106294</c:v>
                </c:pt>
                <c:pt idx="854">
                  <c:v>104653</c:v>
                </c:pt>
                <c:pt idx="855">
                  <c:v>102268</c:v>
                </c:pt>
                <c:pt idx="856">
                  <c:v>99980.8</c:v>
                </c:pt>
                <c:pt idx="857">
                  <c:v>97275.5</c:v>
                </c:pt>
                <c:pt idx="858">
                  <c:v>95262.2</c:v>
                </c:pt>
                <c:pt idx="859">
                  <c:v>92102.5</c:v>
                </c:pt>
                <c:pt idx="860">
                  <c:v>89729.3</c:v>
                </c:pt>
                <c:pt idx="861">
                  <c:v>86875.6</c:v>
                </c:pt>
                <c:pt idx="862">
                  <c:v>84946.4</c:v>
                </c:pt>
                <c:pt idx="863">
                  <c:v>83410.4</c:v>
                </c:pt>
                <c:pt idx="864">
                  <c:v>88872.5</c:v>
                </c:pt>
                <c:pt idx="865">
                  <c:v>88232.8</c:v>
                </c:pt>
                <c:pt idx="866">
                  <c:v>86709.3</c:v>
                </c:pt>
                <c:pt idx="867">
                  <c:v>84727.4</c:v>
                </c:pt>
                <c:pt idx="868">
                  <c:v>83516.4</c:v>
                </c:pt>
                <c:pt idx="869">
                  <c:v>82029.1</c:v>
                </c:pt>
                <c:pt idx="870">
                  <c:v>81109.9</c:v>
                </c:pt>
                <c:pt idx="871">
                  <c:v>79816.9</c:v>
                </c:pt>
                <c:pt idx="872">
                  <c:v>79185.3</c:v>
                </c:pt>
                <c:pt idx="873">
                  <c:v>77843.4</c:v>
                </c:pt>
                <c:pt idx="874">
                  <c:v>77566.9</c:v>
                </c:pt>
                <c:pt idx="875">
                  <c:v>76809.4</c:v>
                </c:pt>
                <c:pt idx="876">
                  <c:v>76237.7</c:v>
                </c:pt>
                <c:pt idx="877">
                  <c:v>75527.4</c:v>
                </c:pt>
                <c:pt idx="878">
                  <c:v>74665.8</c:v>
                </c:pt>
                <c:pt idx="879">
                  <c:v>74545.8</c:v>
                </c:pt>
                <c:pt idx="880">
                  <c:v>74228.7</c:v>
                </c:pt>
                <c:pt idx="881">
                  <c:v>73725.9</c:v>
                </c:pt>
                <c:pt idx="882">
                  <c:v>73300.4</c:v>
                </c:pt>
                <c:pt idx="883">
                  <c:v>73336.6</c:v>
                </c:pt>
                <c:pt idx="884">
                  <c:v>73743.9</c:v>
                </c:pt>
                <c:pt idx="885">
                  <c:v>74250.5</c:v>
                </c:pt>
                <c:pt idx="886">
                  <c:v>75070.2</c:v>
                </c:pt>
                <c:pt idx="887">
                  <c:v>76432.4</c:v>
                </c:pt>
                <c:pt idx="888">
                  <c:v>78385.4</c:v>
                </c:pt>
                <c:pt idx="889">
                  <c:v>80211.5</c:v>
                </c:pt>
                <c:pt idx="890">
                  <c:v>82039.2</c:v>
                </c:pt>
                <c:pt idx="891">
                  <c:v>84015.5</c:v>
                </c:pt>
                <c:pt idx="892">
                  <c:v>87078.2</c:v>
                </c:pt>
                <c:pt idx="893">
                  <c:v>88666.6</c:v>
                </c:pt>
                <c:pt idx="894">
                  <c:v>90482.2</c:v>
                </c:pt>
                <c:pt idx="895">
                  <c:v>93774.7</c:v>
                </c:pt>
                <c:pt idx="896">
                  <c:v>98377.2</c:v>
                </c:pt>
                <c:pt idx="897">
                  <c:v>99445.2</c:v>
                </c:pt>
                <c:pt idx="898">
                  <c:v>100871</c:v>
                </c:pt>
                <c:pt idx="899">
                  <c:v>101452</c:v>
                </c:pt>
                <c:pt idx="900">
                  <c:v>101798</c:v>
                </c:pt>
                <c:pt idx="901">
                  <c:v>101344</c:v>
                </c:pt>
                <c:pt idx="902">
                  <c:v>101275</c:v>
                </c:pt>
                <c:pt idx="903">
                  <c:v>100268</c:v>
                </c:pt>
                <c:pt idx="904">
                  <c:v>98017.6</c:v>
                </c:pt>
                <c:pt idx="905">
                  <c:v>97835</c:v>
                </c:pt>
                <c:pt idx="906">
                  <c:v>97310.7</c:v>
                </c:pt>
                <c:pt idx="907">
                  <c:v>97124.9</c:v>
                </c:pt>
                <c:pt idx="908">
                  <c:v>96677.3</c:v>
                </c:pt>
                <c:pt idx="909">
                  <c:v>94657.2</c:v>
                </c:pt>
                <c:pt idx="910">
                  <c:v>91792.5</c:v>
                </c:pt>
                <c:pt idx="911">
                  <c:v>85687.1</c:v>
                </c:pt>
                <c:pt idx="912">
                  <c:v>85905.2</c:v>
                </c:pt>
                <c:pt idx="913">
                  <c:v>85382.5</c:v>
                </c:pt>
                <c:pt idx="914">
                  <c:v>85032.2</c:v>
                </c:pt>
                <c:pt idx="915">
                  <c:v>84941.6</c:v>
                </c:pt>
                <c:pt idx="916">
                  <c:v>86383.4</c:v>
                </c:pt>
                <c:pt idx="917">
                  <c:v>88345.6</c:v>
                </c:pt>
                <c:pt idx="918">
                  <c:v>92067.7</c:v>
                </c:pt>
                <c:pt idx="919">
                  <c:v>91531.9</c:v>
                </c:pt>
                <c:pt idx="920">
                  <c:v>90369.8</c:v>
                </c:pt>
                <c:pt idx="921">
                  <c:v>91063.7</c:v>
                </c:pt>
                <c:pt idx="922">
                  <c:v>91211.6</c:v>
                </c:pt>
                <c:pt idx="923">
                  <c:v>92142.6</c:v>
                </c:pt>
                <c:pt idx="924">
                  <c:v>92706.1</c:v>
                </c:pt>
                <c:pt idx="925">
                  <c:v>93835.4</c:v>
                </c:pt>
                <c:pt idx="926">
                  <c:v>95345.3</c:v>
                </c:pt>
                <c:pt idx="927">
                  <c:v>97297.8</c:v>
                </c:pt>
                <c:pt idx="928">
                  <c:v>99078.2</c:v>
                </c:pt>
                <c:pt idx="929">
                  <c:v>100769</c:v>
                </c:pt>
                <c:pt idx="930">
                  <c:v>102331</c:v>
                </c:pt>
                <c:pt idx="931">
                  <c:v>103469</c:v>
                </c:pt>
                <c:pt idx="932">
                  <c:v>104644</c:v>
                </c:pt>
                <c:pt idx="933">
                  <c:v>103364</c:v>
                </c:pt>
                <c:pt idx="934">
                  <c:v>103579</c:v>
                </c:pt>
                <c:pt idx="935">
                  <c:v>105093</c:v>
                </c:pt>
                <c:pt idx="936">
                  <c:v>108360</c:v>
                </c:pt>
                <c:pt idx="937">
                  <c:v>109990</c:v>
                </c:pt>
                <c:pt idx="938">
                  <c:v>110771</c:v>
                </c:pt>
                <c:pt idx="939">
                  <c:v>110852</c:v>
                </c:pt>
                <c:pt idx="940">
                  <c:v>112781</c:v>
                </c:pt>
                <c:pt idx="941">
                  <c:v>112719</c:v>
                </c:pt>
                <c:pt idx="942">
                  <c:v>111858</c:v>
                </c:pt>
                <c:pt idx="943">
                  <c:v>111093</c:v>
                </c:pt>
                <c:pt idx="944">
                  <c:v>111087</c:v>
                </c:pt>
                <c:pt idx="945">
                  <c:v>110806</c:v>
                </c:pt>
                <c:pt idx="946">
                  <c:v>110444</c:v>
                </c:pt>
                <c:pt idx="947">
                  <c:v>108889</c:v>
                </c:pt>
                <c:pt idx="948">
                  <c:v>107952</c:v>
                </c:pt>
                <c:pt idx="949">
                  <c:v>106766</c:v>
                </c:pt>
                <c:pt idx="950">
                  <c:v>105329</c:v>
                </c:pt>
                <c:pt idx="951">
                  <c:v>103541</c:v>
                </c:pt>
                <c:pt idx="952">
                  <c:v>101455</c:v>
                </c:pt>
                <c:pt idx="953">
                  <c:v>99534.8</c:v>
                </c:pt>
                <c:pt idx="954">
                  <c:v>96867.8</c:v>
                </c:pt>
                <c:pt idx="955">
                  <c:v>94082.4</c:v>
                </c:pt>
                <c:pt idx="956">
                  <c:v>91648.2</c:v>
                </c:pt>
                <c:pt idx="957">
                  <c:v>89007.5</c:v>
                </c:pt>
                <c:pt idx="958">
                  <c:v>86650.2</c:v>
                </c:pt>
                <c:pt idx="959">
                  <c:v>85377.2</c:v>
                </c:pt>
                <c:pt idx="960">
                  <c:v>90215.3</c:v>
                </c:pt>
                <c:pt idx="961">
                  <c:v>89793</c:v>
                </c:pt>
                <c:pt idx="962">
                  <c:v>88248</c:v>
                </c:pt>
                <c:pt idx="963">
                  <c:v>86528.4</c:v>
                </c:pt>
                <c:pt idx="964">
                  <c:v>84921.7</c:v>
                </c:pt>
                <c:pt idx="965">
                  <c:v>83452.6</c:v>
                </c:pt>
                <c:pt idx="966">
                  <c:v>82415.6</c:v>
                </c:pt>
                <c:pt idx="967">
                  <c:v>80673.5</c:v>
                </c:pt>
                <c:pt idx="968">
                  <c:v>80083.7</c:v>
                </c:pt>
                <c:pt idx="969">
                  <c:v>78846.5</c:v>
                </c:pt>
                <c:pt idx="970">
                  <c:v>78158.8</c:v>
                </c:pt>
                <c:pt idx="971">
                  <c:v>77051.4</c:v>
                </c:pt>
                <c:pt idx="972">
                  <c:v>76556.5</c:v>
                </c:pt>
                <c:pt idx="973">
                  <c:v>75920.8</c:v>
                </c:pt>
                <c:pt idx="974">
                  <c:v>75614.2</c:v>
                </c:pt>
                <c:pt idx="975">
                  <c:v>74618.3</c:v>
                </c:pt>
                <c:pt idx="976">
                  <c:v>74442.8</c:v>
                </c:pt>
                <c:pt idx="977">
                  <c:v>73931.3</c:v>
                </c:pt>
                <c:pt idx="978">
                  <c:v>73774.8</c:v>
                </c:pt>
                <c:pt idx="979">
                  <c:v>73283.4</c:v>
                </c:pt>
                <c:pt idx="980">
                  <c:v>73773.1</c:v>
                </c:pt>
                <c:pt idx="981">
                  <c:v>74023.7</c:v>
                </c:pt>
                <c:pt idx="982">
                  <c:v>74542.2</c:v>
                </c:pt>
                <c:pt idx="983">
                  <c:v>75270.9</c:v>
                </c:pt>
                <c:pt idx="984">
                  <c:v>76343.7</c:v>
                </c:pt>
                <c:pt idx="985">
                  <c:v>77324.4</c:v>
                </c:pt>
                <c:pt idx="986">
                  <c:v>78811</c:v>
                </c:pt>
                <c:pt idx="987">
                  <c:v>80593.8</c:v>
                </c:pt>
                <c:pt idx="988">
                  <c:v>83360</c:v>
                </c:pt>
                <c:pt idx="989">
                  <c:v>85744.2</c:v>
                </c:pt>
                <c:pt idx="990">
                  <c:v>87581.4</c:v>
                </c:pt>
                <c:pt idx="991">
                  <c:v>91184.2</c:v>
                </c:pt>
                <c:pt idx="992">
                  <c:v>95093.4</c:v>
                </c:pt>
                <c:pt idx="993">
                  <c:v>97133.2</c:v>
                </c:pt>
                <c:pt idx="994">
                  <c:v>97864.6</c:v>
                </c:pt>
                <c:pt idx="995">
                  <c:v>99059</c:v>
                </c:pt>
                <c:pt idx="996">
                  <c:v>99266.7</c:v>
                </c:pt>
                <c:pt idx="997">
                  <c:v>99805.2</c:v>
                </c:pt>
                <c:pt idx="998">
                  <c:v>99565.2</c:v>
                </c:pt>
                <c:pt idx="999">
                  <c:v>98732.7</c:v>
                </c:pt>
                <c:pt idx="1000">
                  <c:v>96672.6</c:v>
                </c:pt>
                <c:pt idx="1001">
                  <c:v>96250.3</c:v>
                </c:pt>
                <c:pt idx="1002">
                  <c:v>96059.4</c:v>
                </c:pt>
                <c:pt idx="1003">
                  <c:v>95445.4</c:v>
                </c:pt>
                <c:pt idx="1004">
                  <c:v>95461.7</c:v>
                </c:pt>
                <c:pt idx="1005">
                  <c:v>93905.4</c:v>
                </c:pt>
                <c:pt idx="1006">
                  <c:v>91094.9</c:v>
                </c:pt>
                <c:pt idx="1007">
                  <c:v>84723.9</c:v>
                </c:pt>
                <c:pt idx="1008">
                  <c:v>84814.1</c:v>
                </c:pt>
                <c:pt idx="1009">
                  <c:v>84391.4</c:v>
                </c:pt>
                <c:pt idx="1010">
                  <c:v>84262.9</c:v>
                </c:pt>
                <c:pt idx="1011">
                  <c:v>84428.3</c:v>
                </c:pt>
                <c:pt idx="1012">
                  <c:v>85771.8</c:v>
                </c:pt>
                <c:pt idx="1013">
                  <c:v>88149.5</c:v>
                </c:pt>
                <c:pt idx="1014">
                  <c:v>90773.2</c:v>
                </c:pt>
                <c:pt idx="1015">
                  <c:v>90560.4</c:v>
                </c:pt>
                <c:pt idx="1016">
                  <c:v>89025.3</c:v>
                </c:pt>
                <c:pt idx="1017">
                  <c:v>88778.3</c:v>
                </c:pt>
                <c:pt idx="1018">
                  <c:v>89274.2</c:v>
                </c:pt>
                <c:pt idx="1019">
                  <c:v>89983.7</c:v>
                </c:pt>
                <c:pt idx="1020">
                  <c:v>90454.2</c:v>
                </c:pt>
                <c:pt idx="1021">
                  <c:v>91996.4</c:v>
                </c:pt>
                <c:pt idx="1022">
                  <c:v>93073.9</c:v>
                </c:pt>
                <c:pt idx="1023">
                  <c:v>94712.6</c:v>
                </c:pt>
                <c:pt idx="1024">
                  <c:v>96711.8</c:v>
                </c:pt>
                <c:pt idx="1025">
                  <c:v>98453.7</c:v>
                </c:pt>
                <c:pt idx="1026">
                  <c:v>100052</c:v>
                </c:pt>
                <c:pt idx="1027">
                  <c:v>101243</c:v>
                </c:pt>
                <c:pt idx="1028">
                  <c:v>102647</c:v>
                </c:pt>
                <c:pt idx="1029">
                  <c:v>101479</c:v>
                </c:pt>
                <c:pt idx="1030">
                  <c:v>101809</c:v>
                </c:pt>
                <c:pt idx="1031">
                  <c:v>103240</c:v>
                </c:pt>
                <c:pt idx="1032">
                  <c:v>106364</c:v>
                </c:pt>
                <c:pt idx="1033">
                  <c:v>107561</c:v>
                </c:pt>
                <c:pt idx="1034">
                  <c:v>108491</c:v>
                </c:pt>
                <c:pt idx="1035">
                  <c:v>108202</c:v>
                </c:pt>
                <c:pt idx="1036">
                  <c:v>110350</c:v>
                </c:pt>
                <c:pt idx="1037">
                  <c:v>110161</c:v>
                </c:pt>
                <c:pt idx="1038">
                  <c:v>109824</c:v>
                </c:pt>
                <c:pt idx="1039">
                  <c:v>108546</c:v>
                </c:pt>
                <c:pt idx="1040">
                  <c:v>108764</c:v>
                </c:pt>
                <c:pt idx="1041">
                  <c:v>108413</c:v>
                </c:pt>
                <c:pt idx="1042">
                  <c:v>108079</c:v>
                </c:pt>
                <c:pt idx="1043">
                  <c:v>106890</c:v>
                </c:pt>
                <c:pt idx="1044">
                  <c:v>105841</c:v>
                </c:pt>
                <c:pt idx="1045">
                  <c:v>104660</c:v>
                </c:pt>
                <c:pt idx="1046">
                  <c:v>103311</c:v>
                </c:pt>
                <c:pt idx="1047">
                  <c:v>101654</c:v>
                </c:pt>
                <c:pt idx="1048">
                  <c:v>99864.4</c:v>
                </c:pt>
                <c:pt idx="1049">
                  <c:v>98194.2</c:v>
                </c:pt>
                <c:pt idx="1050">
                  <c:v>96028.5</c:v>
                </c:pt>
                <c:pt idx="1051">
                  <c:v>93269.1</c:v>
                </c:pt>
                <c:pt idx="1052">
                  <c:v>90654.5</c:v>
                </c:pt>
                <c:pt idx="1053">
                  <c:v>88148.9</c:v>
                </c:pt>
                <c:pt idx="1054">
                  <c:v>86160.3</c:v>
                </c:pt>
                <c:pt idx="1055">
                  <c:v>84847.8</c:v>
                </c:pt>
                <c:pt idx="1056">
                  <c:v>89408.2</c:v>
                </c:pt>
                <c:pt idx="1057">
                  <c:v>88921.2</c:v>
                </c:pt>
                <c:pt idx="1058">
                  <c:v>87097.8</c:v>
                </c:pt>
                <c:pt idx="1059">
                  <c:v>85068.1</c:v>
                </c:pt>
                <c:pt idx="1060">
                  <c:v>83620.7</c:v>
                </c:pt>
                <c:pt idx="1061">
                  <c:v>82143.2</c:v>
                </c:pt>
                <c:pt idx="1062">
                  <c:v>81120.1</c:v>
                </c:pt>
                <c:pt idx="1063">
                  <c:v>79957.2</c:v>
                </c:pt>
                <c:pt idx="1064">
                  <c:v>78374.4</c:v>
                </c:pt>
                <c:pt idx="1065">
                  <c:v>77773.2</c:v>
                </c:pt>
                <c:pt idx="1066">
                  <c:v>76540.2</c:v>
                </c:pt>
                <c:pt idx="1067">
                  <c:v>75946</c:v>
                </c:pt>
                <c:pt idx="1068">
                  <c:v>75223</c:v>
                </c:pt>
                <c:pt idx="1069">
                  <c:v>74703.9</c:v>
                </c:pt>
                <c:pt idx="1070">
                  <c:v>74003.8</c:v>
                </c:pt>
                <c:pt idx="1071">
                  <c:v>73366.4</c:v>
                </c:pt>
                <c:pt idx="1072">
                  <c:v>72980.4</c:v>
                </c:pt>
                <c:pt idx="1073">
                  <c:v>72477.9</c:v>
                </c:pt>
                <c:pt idx="1074">
                  <c:v>72546.9</c:v>
                </c:pt>
                <c:pt idx="1075">
                  <c:v>71912.3</c:v>
                </c:pt>
                <c:pt idx="1076">
                  <c:v>72470.9</c:v>
                </c:pt>
                <c:pt idx="1077">
                  <c:v>72331.2</c:v>
                </c:pt>
                <c:pt idx="1078">
                  <c:v>72720.2</c:v>
                </c:pt>
                <c:pt idx="1079">
                  <c:v>72766.4</c:v>
                </c:pt>
                <c:pt idx="1080">
                  <c:v>74325.3</c:v>
                </c:pt>
                <c:pt idx="1081">
                  <c:v>75232.1</c:v>
                </c:pt>
                <c:pt idx="1082">
                  <c:v>76488.6</c:v>
                </c:pt>
                <c:pt idx="1083">
                  <c:v>77635.6</c:v>
                </c:pt>
                <c:pt idx="1084">
                  <c:v>80227.2</c:v>
                </c:pt>
                <c:pt idx="1085">
                  <c:v>82276.5</c:v>
                </c:pt>
                <c:pt idx="1086">
                  <c:v>84074.5</c:v>
                </c:pt>
                <c:pt idx="1087">
                  <c:v>86471.9</c:v>
                </c:pt>
                <c:pt idx="1088">
                  <c:v>89328.1</c:v>
                </c:pt>
                <c:pt idx="1089">
                  <c:v>90046.5</c:v>
                </c:pt>
                <c:pt idx="1090">
                  <c:v>90546.3</c:v>
                </c:pt>
                <c:pt idx="1091">
                  <c:v>91112</c:v>
                </c:pt>
                <c:pt idx="1092">
                  <c:v>91344.1</c:v>
                </c:pt>
                <c:pt idx="1093">
                  <c:v>91624.8</c:v>
                </c:pt>
                <c:pt idx="1094">
                  <c:v>91044.5</c:v>
                </c:pt>
                <c:pt idx="1095">
                  <c:v>90617.8</c:v>
                </c:pt>
                <c:pt idx="1096">
                  <c:v>88415.8</c:v>
                </c:pt>
                <c:pt idx="1097">
                  <c:v>88431.6</c:v>
                </c:pt>
                <c:pt idx="1098">
                  <c:v>88167</c:v>
                </c:pt>
                <c:pt idx="1099">
                  <c:v>87825.5</c:v>
                </c:pt>
                <c:pt idx="1100">
                  <c:v>87119.4</c:v>
                </c:pt>
                <c:pt idx="1101">
                  <c:v>86339.4</c:v>
                </c:pt>
                <c:pt idx="1102">
                  <c:v>84035.5</c:v>
                </c:pt>
                <c:pt idx="1103">
                  <c:v>78525.7</c:v>
                </c:pt>
                <c:pt idx="1104">
                  <c:v>79239.9</c:v>
                </c:pt>
                <c:pt idx="1105">
                  <c:v>78746.3</c:v>
                </c:pt>
                <c:pt idx="1106">
                  <c:v>78529.9</c:v>
                </c:pt>
                <c:pt idx="1107">
                  <c:v>78487.3</c:v>
                </c:pt>
                <c:pt idx="1108">
                  <c:v>79731.2</c:v>
                </c:pt>
                <c:pt idx="1109">
                  <c:v>81177.8</c:v>
                </c:pt>
                <c:pt idx="1110">
                  <c:v>83346</c:v>
                </c:pt>
                <c:pt idx="1111">
                  <c:v>83078.1</c:v>
                </c:pt>
                <c:pt idx="1112">
                  <c:v>82138.5</c:v>
                </c:pt>
                <c:pt idx="1113">
                  <c:v>81876</c:v>
                </c:pt>
                <c:pt idx="1114">
                  <c:v>82315.6</c:v>
                </c:pt>
                <c:pt idx="1115">
                  <c:v>83066.3</c:v>
                </c:pt>
                <c:pt idx="1116">
                  <c:v>83677.6</c:v>
                </c:pt>
                <c:pt idx="1117">
                  <c:v>84762.4</c:v>
                </c:pt>
                <c:pt idx="1118">
                  <c:v>86130.9</c:v>
                </c:pt>
                <c:pt idx="1119">
                  <c:v>87925.2</c:v>
                </c:pt>
                <c:pt idx="1120">
                  <c:v>89994.2</c:v>
                </c:pt>
                <c:pt idx="1121">
                  <c:v>91366.6</c:v>
                </c:pt>
                <c:pt idx="1122">
                  <c:v>93431.4</c:v>
                </c:pt>
                <c:pt idx="1123">
                  <c:v>94699.7</c:v>
                </c:pt>
                <c:pt idx="1124">
                  <c:v>96261.5</c:v>
                </c:pt>
                <c:pt idx="1125">
                  <c:v>95738.7</c:v>
                </c:pt>
                <c:pt idx="1126">
                  <c:v>96342.6</c:v>
                </c:pt>
                <c:pt idx="1127">
                  <c:v>97566.7</c:v>
                </c:pt>
                <c:pt idx="1128">
                  <c:v>99735.4</c:v>
                </c:pt>
                <c:pt idx="1129">
                  <c:v>101095</c:v>
                </c:pt>
                <c:pt idx="1130">
                  <c:v>101426</c:v>
                </c:pt>
                <c:pt idx="1131">
                  <c:v>101308</c:v>
                </c:pt>
                <c:pt idx="1132">
                  <c:v>103161</c:v>
                </c:pt>
                <c:pt idx="1133">
                  <c:v>103007</c:v>
                </c:pt>
                <c:pt idx="1134">
                  <c:v>102833</c:v>
                </c:pt>
                <c:pt idx="1135">
                  <c:v>102681</c:v>
                </c:pt>
                <c:pt idx="1136">
                  <c:v>102968</c:v>
                </c:pt>
                <c:pt idx="1137">
                  <c:v>102994</c:v>
                </c:pt>
                <c:pt idx="1138">
                  <c:v>102853</c:v>
                </c:pt>
                <c:pt idx="1139">
                  <c:v>102037</c:v>
                </c:pt>
                <c:pt idx="1140">
                  <c:v>101339</c:v>
                </c:pt>
                <c:pt idx="1141">
                  <c:v>100316</c:v>
                </c:pt>
                <c:pt idx="1142">
                  <c:v>99100</c:v>
                </c:pt>
                <c:pt idx="1143">
                  <c:v>97660.3</c:v>
                </c:pt>
                <c:pt idx="1144">
                  <c:v>95622.6</c:v>
                </c:pt>
                <c:pt idx="1145">
                  <c:v>93775.9</c:v>
                </c:pt>
                <c:pt idx="1146">
                  <c:v>91180</c:v>
                </c:pt>
                <c:pt idx="1147">
                  <c:v>88575.2</c:v>
                </c:pt>
                <c:pt idx="1148">
                  <c:v>86055.5</c:v>
                </c:pt>
                <c:pt idx="1149">
                  <c:v>83540.8</c:v>
                </c:pt>
                <c:pt idx="1150">
                  <c:v>81603</c:v>
                </c:pt>
                <c:pt idx="1151">
                  <c:v>80314.2</c:v>
                </c:pt>
                <c:pt idx="1152">
                  <c:v>85558</c:v>
                </c:pt>
                <c:pt idx="1153">
                  <c:v>84968.3</c:v>
                </c:pt>
                <c:pt idx="1154">
                  <c:v>83441.8</c:v>
                </c:pt>
                <c:pt idx="1155">
                  <c:v>81271.3</c:v>
                </c:pt>
                <c:pt idx="1156">
                  <c:v>79969.9</c:v>
                </c:pt>
                <c:pt idx="1157">
                  <c:v>78241.1</c:v>
                </c:pt>
                <c:pt idx="1158">
                  <c:v>77235.6</c:v>
                </c:pt>
                <c:pt idx="1159">
                  <c:v>75995.5</c:v>
                </c:pt>
                <c:pt idx="1160">
                  <c:v>75348.1</c:v>
                </c:pt>
                <c:pt idx="1161">
                  <c:v>74199.7</c:v>
                </c:pt>
                <c:pt idx="1162">
                  <c:v>73602.2</c:v>
                </c:pt>
                <c:pt idx="1163">
                  <c:v>72605.5</c:v>
                </c:pt>
                <c:pt idx="1164">
                  <c:v>71770.2</c:v>
                </c:pt>
                <c:pt idx="1165">
                  <c:v>71285.7</c:v>
                </c:pt>
                <c:pt idx="1166">
                  <c:v>70884.8</c:v>
                </c:pt>
                <c:pt idx="1167">
                  <c:v>70547.2</c:v>
                </c:pt>
                <c:pt idx="1168">
                  <c:v>70101.4</c:v>
                </c:pt>
                <c:pt idx="1169">
                  <c:v>69739.5</c:v>
                </c:pt>
                <c:pt idx="1170">
                  <c:v>69550.3</c:v>
                </c:pt>
                <c:pt idx="1171">
                  <c:v>69654.7</c:v>
                </c:pt>
                <c:pt idx="1172">
                  <c:v>70150.4</c:v>
                </c:pt>
                <c:pt idx="1173">
                  <c:v>70269.8</c:v>
                </c:pt>
                <c:pt idx="1174">
                  <c:v>71381.7</c:v>
                </c:pt>
                <c:pt idx="1175">
                  <c:v>72371.9</c:v>
                </c:pt>
                <c:pt idx="1176">
                  <c:v>74202.7</c:v>
                </c:pt>
                <c:pt idx="1177">
                  <c:v>75931.3</c:v>
                </c:pt>
                <c:pt idx="1178">
                  <c:v>77836.9</c:v>
                </c:pt>
                <c:pt idx="1179">
                  <c:v>79898.5</c:v>
                </c:pt>
                <c:pt idx="1180">
                  <c:v>82861.2</c:v>
                </c:pt>
                <c:pt idx="1181">
                  <c:v>85381.5</c:v>
                </c:pt>
                <c:pt idx="1182">
                  <c:v>87522.1</c:v>
                </c:pt>
                <c:pt idx="1183">
                  <c:v>90888.3</c:v>
                </c:pt>
                <c:pt idx="1184">
                  <c:v>95088</c:v>
                </c:pt>
                <c:pt idx="1185">
                  <c:v>97079.4</c:v>
                </c:pt>
                <c:pt idx="1186">
                  <c:v>98006.9</c:v>
                </c:pt>
                <c:pt idx="1187">
                  <c:v>98867.4</c:v>
                </c:pt>
                <c:pt idx="1188">
                  <c:v>98924.3</c:v>
                </c:pt>
                <c:pt idx="1189">
                  <c:v>98682.4</c:v>
                </c:pt>
                <c:pt idx="1190">
                  <c:v>98630.2</c:v>
                </c:pt>
                <c:pt idx="1191">
                  <c:v>97806.8</c:v>
                </c:pt>
                <c:pt idx="1192">
                  <c:v>95816.9</c:v>
                </c:pt>
                <c:pt idx="1193">
                  <c:v>95338</c:v>
                </c:pt>
                <c:pt idx="1194">
                  <c:v>95271.1</c:v>
                </c:pt>
                <c:pt idx="1195">
                  <c:v>94608.8</c:v>
                </c:pt>
                <c:pt idx="1196">
                  <c:v>94290.4</c:v>
                </c:pt>
                <c:pt idx="1197">
                  <c:v>92525.8</c:v>
                </c:pt>
                <c:pt idx="1198">
                  <c:v>90150</c:v>
                </c:pt>
                <c:pt idx="1199">
                  <c:v>83894.9</c:v>
                </c:pt>
                <c:pt idx="1200">
                  <c:v>84653.4</c:v>
                </c:pt>
                <c:pt idx="1201">
                  <c:v>83735.6</c:v>
                </c:pt>
                <c:pt idx="1202">
                  <c:v>82986.9</c:v>
                </c:pt>
                <c:pt idx="1203">
                  <c:v>83156.6</c:v>
                </c:pt>
                <c:pt idx="1204">
                  <c:v>84208.5</c:v>
                </c:pt>
                <c:pt idx="1205">
                  <c:v>86458.4</c:v>
                </c:pt>
                <c:pt idx="1206">
                  <c:v>89597</c:v>
                </c:pt>
                <c:pt idx="1207">
                  <c:v>89194.5</c:v>
                </c:pt>
                <c:pt idx="1208">
                  <c:v>88371.9</c:v>
                </c:pt>
                <c:pt idx="1209">
                  <c:v>88505.9</c:v>
                </c:pt>
                <c:pt idx="1210">
                  <c:v>89051.5</c:v>
                </c:pt>
                <c:pt idx="1211">
                  <c:v>89848.2</c:v>
                </c:pt>
                <c:pt idx="1212">
                  <c:v>90605.7</c:v>
                </c:pt>
                <c:pt idx="1213">
                  <c:v>91787</c:v>
                </c:pt>
                <c:pt idx="1214">
                  <c:v>92910.4</c:v>
                </c:pt>
                <c:pt idx="1215">
                  <c:v>94663.5</c:v>
                </c:pt>
                <c:pt idx="1216">
                  <c:v>96582.2</c:v>
                </c:pt>
                <c:pt idx="1217">
                  <c:v>97821.4</c:v>
                </c:pt>
                <c:pt idx="1218">
                  <c:v>99898.9</c:v>
                </c:pt>
                <c:pt idx="1219">
                  <c:v>101488</c:v>
                </c:pt>
                <c:pt idx="1220">
                  <c:v>102987</c:v>
                </c:pt>
                <c:pt idx="1221">
                  <c:v>102042</c:v>
                </c:pt>
                <c:pt idx="1222">
                  <c:v>102579</c:v>
                </c:pt>
                <c:pt idx="1223">
                  <c:v>103979</c:v>
                </c:pt>
                <c:pt idx="1224">
                  <c:v>107102</c:v>
                </c:pt>
                <c:pt idx="1225">
                  <c:v>108934</c:v>
                </c:pt>
                <c:pt idx="1226">
                  <c:v>109981</c:v>
                </c:pt>
                <c:pt idx="1227">
                  <c:v>109736</c:v>
                </c:pt>
                <c:pt idx="1228">
                  <c:v>111491</c:v>
                </c:pt>
                <c:pt idx="1229">
                  <c:v>111212</c:v>
                </c:pt>
                <c:pt idx="1230">
                  <c:v>110428</c:v>
                </c:pt>
                <c:pt idx="1231">
                  <c:v>109347</c:v>
                </c:pt>
                <c:pt idx="1232">
                  <c:v>109586</c:v>
                </c:pt>
                <c:pt idx="1233">
                  <c:v>109561</c:v>
                </c:pt>
                <c:pt idx="1234">
                  <c:v>108965</c:v>
                </c:pt>
                <c:pt idx="1235">
                  <c:v>107609</c:v>
                </c:pt>
                <c:pt idx="1236">
                  <c:v>106456</c:v>
                </c:pt>
                <c:pt idx="1237">
                  <c:v>105473</c:v>
                </c:pt>
                <c:pt idx="1238">
                  <c:v>103638</c:v>
                </c:pt>
                <c:pt idx="1239">
                  <c:v>101311</c:v>
                </c:pt>
                <c:pt idx="1240">
                  <c:v>99216.3</c:v>
                </c:pt>
                <c:pt idx="1241">
                  <c:v>97287.5</c:v>
                </c:pt>
                <c:pt idx="1242">
                  <c:v>94781.5</c:v>
                </c:pt>
                <c:pt idx="1243">
                  <c:v>91517.4</c:v>
                </c:pt>
                <c:pt idx="1244">
                  <c:v>88999.8</c:v>
                </c:pt>
                <c:pt idx="1245">
                  <c:v>86232.8</c:v>
                </c:pt>
                <c:pt idx="1246">
                  <c:v>84206.7</c:v>
                </c:pt>
                <c:pt idx="1247">
                  <c:v>82301.1</c:v>
                </c:pt>
                <c:pt idx="1248">
                  <c:v>87538.9</c:v>
                </c:pt>
                <c:pt idx="1249">
                  <c:v>86599.1</c:v>
                </c:pt>
                <c:pt idx="1250">
                  <c:v>85004.2</c:v>
                </c:pt>
                <c:pt idx="1251">
                  <c:v>82720.1</c:v>
                </c:pt>
                <c:pt idx="1252">
                  <c:v>81126.1</c:v>
                </c:pt>
                <c:pt idx="1253">
                  <c:v>79715.3</c:v>
                </c:pt>
                <c:pt idx="1254">
                  <c:v>78743.7</c:v>
                </c:pt>
                <c:pt idx="1255">
                  <c:v>77154.6</c:v>
                </c:pt>
                <c:pt idx="1256">
                  <c:v>76492.4</c:v>
                </c:pt>
                <c:pt idx="1257">
                  <c:v>75582</c:v>
                </c:pt>
                <c:pt idx="1258">
                  <c:v>74794.3</c:v>
                </c:pt>
                <c:pt idx="1259">
                  <c:v>74268</c:v>
                </c:pt>
                <c:pt idx="1260">
                  <c:v>73546.6</c:v>
                </c:pt>
                <c:pt idx="1261">
                  <c:v>72935.3</c:v>
                </c:pt>
                <c:pt idx="1262">
                  <c:v>72226.3</c:v>
                </c:pt>
                <c:pt idx="1263">
                  <c:v>71874</c:v>
                </c:pt>
                <c:pt idx="1264">
                  <c:v>71718.3</c:v>
                </c:pt>
                <c:pt idx="1265">
                  <c:v>70873.9</c:v>
                </c:pt>
                <c:pt idx="1266">
                  <c:v>71062.3</c:v>
                </c:pt>
                <c:pt idx="1267">
                  <c:v>70894.9</c:v>
                </c:pt>
                <c:pt idx="1268">
                  <c:v>71399.9</c:v>
                </c:pt>
                <c:pt idx="1269">
                  <c:v>71564.3</c:v>
                </c:pt>
                <c:pt idx="1270">
                  <c:v>72756.8</c:v>
                </c:pt>
                <c:pt idx="1271">
                  <c:v>73418.9</c:v>
                </c:pt>
                <c:pt idx="1272">
                  <c:v>75307.5</c:v>
                </c:pt>
                <c:pt idx="1273">
                  <c:v>76619.4</c:v>
                </c:pt>
                <c:pt idx="1274">
                  <c:v>78596.6</c:v>
                </c:pt>
                <c:pt idx="1275">
                  <c:v>80256.1</c:v>
                </c:pt>
                <c:pt idx="1276">
                  <c:v>83166.3</c:v>
                </c:pt>
                <c:pt idx="1277">
                  <c:v>85073.3</c:v>
                </c:pt>
                <c:pt idx="1278">
                  <c:v>86859.3</c:v>
                </c:pt>
                <c:pt idx="1279">
                  <c:v>90403.6</c:v>
                </c:pt>
                <c:pt idx="1280">
                  <c:v>95031</c:v>
                </c:pt>
                <c:pt idx="1281">
                  <c:v>97184.6</c:v>
                </c:pt>
                <c:pt idx="1282">
                  <c:v>98420.7</c:v>
                </c:pt>
                <c:pt idx="1283">
                  <c:v>99727.6</c:v>
                </c:pt>
                <c:pt idx="1284">
                  <c:v>100680</c:v>
                </c:pt>
                <c:pt idx="1285">
                  <c:v>100777</c:v>
                </c:pt>
                <c:pt idx="1286">
                  <c:v>100558</c:v>
                </c:pt>
                <c:pt idx="1287">
                  <c:v>99859.1</c:v>
                </c:pt>
                <c:pt idx="1288">
                  <c:v>97966.1</c:v>
                </c:pt>
                <c:pt idx="1289">
                  <c:v>98189.6</c:v>
                </c:pt>
                <c:pt idx="1290">
                  <c:v>97982.4</c:v>
                </c:pt>
                <c:pt idx="1291">
                  <c:v>97393.3</c:v>
                </c:pt>
                <c:pt idx="1292">
                  <c:v>97701</c:v>
                </c:pt>
                <c:pt idx="1293">
                  <c:v>95579.6</c:v>
                </c:pt>
                <c:pt idx="1294">
                  <c:v>93018.9</c:v>
                </c:pt>
                <c:pt idx="1295">
                  <c:v>87203.5</c:v>
                </c:pt>
                <c:pt idx="1296">
                  <c:v>88032.3</c:v>
                </c:pt>
                <c:pt idx="1297">
                  <c:v>86911.8</c:v>
                </c:pt>
                <c:pt idx="1298">
                  <c:v>86662.9</c:v>
                </c:pt>
                <c:pt idx="1299">
                  <c:v>86255</c:v>
                </c:pt>
                <c:pt idx="1300">
                  <c:v>87294</c:v>
                </c:pt>
                <c:pt idx="1301">
                  <c:v>89033.3</c:v>
                </c:pt>
                <c:pt idx="1302">
                  <c:v>91705.5</c:v>
                </c:pt>
                <c:pt idx="1303">
                  <c:v>91838.6</c:v>
                </c:pt>
                <c:pt idx="1304">
                  <c:v>90865.2</c:v>
                </c:pt>
                <c:pt idx="1305">
                  <c:v>91063.9</c:v>
                </c:pt>
                <c:pt idx="1306">
                  <c:v>91531.6</c:v>
                </c:pt>
                <c:pt idx="1307">
                  <c:v>92602.8</c:v>
                </c:pt>
                <c:pt idx="1308">
                  <c:v>92685.6</c:v>
                </c:pt>
                <c:pt idx="1309">
                  <c:v>93742.9</c:v>
                </c:pt>
                <c:pt idx="1310">
                  <c:v>95024.4</c:v>
                </c:pt>
                <c:pt idx="1311">
                  <c:v>96454.5</c:v>
                </c:pt>
                <c:pt idx="1312">
                  <c:v>97919.4</c:v>
                </c:pt>
                <c:pt idx="1313">
                  <c:v>99093.6</c:v>
                </c:pt>
                <c:pt idx="1314">
                  <c:v>100617</c:v>
                </c:pt>
                <c:pt idx="1315">
                  <c:v>101561</c:v>
                </c:pt>
                <c:pt idx="1316">
                  <c:v>102814</c:v>
                </c:pt>
                <c:pt idx="1317">
                  <c:v>101772</c:v>
                </c:pt>
                <c:pt idx="1318">
                  <c:v>102248</c:v>
                </c:pt>
                <c:pt idx="1319">
                  <c:v>103622</c:v>
                </c:pt>
                <c:pt idx="1320">
                  <c:v>106160</c:v>
                </c:pt>
                <c:pt idx="1321">
                  <c:v>107640</c:v>
                </c:pt>
                <c:pt idx="1322">
                  <c:v>108180</c:v>
                </c:pt>
                <c:pt idx="1323">
                  <c:v>107907</c:v>
                </c:pt>
                <c:pt idx="1324">
                  <c:v>109567</c:v>
                </c:pt>
                <c:pt idx="1325">
                  <c:v>109592</c:v>
                </c:pt>
                <c:pt idx="1326">
                  <c:v>108941</c:v>
                </c:pt>
                <c:pt idx="1327">
                  <c:v>107710</c:v>
                </c:pt>
                <c:pt idx="1328">
                  <c:v>107551</c:v>
                </c:pt>
                <c:pt idx="1329">
                  <c:v>107394</c:v>
                </c:pt>
                <c:pt idx="1330">
                  <c:v>106730</c:v>
                </c:pt>
                <c:pt idx="1331">
                  <c:v>105518</c:v>
                </c:pt>
                <c:pt idx="1332">
                  <c:v>104626</c:v>
                </c:pt>
                <c:pt idx="1333">
                  <c:v>103349</c:v>
                </c:pt>
                <c:pt idx="1334">
                  <c:v>101764</c:v>
                </c:pt>
                <c:pt idx="1335">
                  <c:v>99397.4</c:v>
                </c:pt>
                <c:pt idx="1336">
                  <c:v>96968.6</c:v>
                </c:pt>
                <c:pt idx="1337">
                  <c:v>95003.9</c:v>
                </c:pt>
                <c:pt idx="1338">
                  <c:v>92692.4</c:v>
                </c:pt>
                <c:pt idx="1339">
                  <c:v>90199.8</c:v>
                </c:pt>
                <c:pt idx="1340">
                  <c:v>87270.6</c:v>
                </c:pt>
                <c:pt idx="1341">
                  <c:v>85131.4</c:v>
                </c:pt>
                <c:pt idx="1342">
                  <c:v>82592.4</c:v>
                </c:pt>
                <c:pt idx="1343">
                  <c:v>81451.7</c:v>
                </c:pt>
                <c:pt idx="1344">
                  <c:v>85562.4</c:v>
                </c:pt>
                <c:pt idx="1345">
                  <c:v>85223.4</c:v>
                </c:pt>
                <c:pt idx="1346">
                  <c:v>83202.6</c:v>
                </c:pt>
                <c:pt idx="1347">
                  <c:v>81631.1</c:v>
                </c:pt>
                <c:pt idx="1348">
                  <c:v>79749</c:v>
                </c:pt>
                <c:pt idx="1349">
                  <c:v>78542.3</c:v>
                </c:pt>
                <c:pt idx="1350">
                  <c:v>77612.8</c:v>
                </c:pt>
                <c:pt idx="1351">
                  <c:v>76348.5</c:v>
                </c:pt>
                <c:pt idx="1352">
                  <c:v>75433.6</c:v>
                </c:pt>
                <c:pt idx="1353">
                  <c:v>74421.5</c:v>
                </c:pt>
                <c:pt idx="1354">
                  <c:v>73317.6</c:v>
                </c:pt>
                <c:pt idx="1355">
                  <c:v>72794.8</c:v>
                </c:pt>
                <c:pt idx="1356">
                  <c:v>72162.8</c:v>
                </c:pt>
                <c:pt idx="1357">
                  <c:v>71414.6</c:v>
                </c:pt>
                <c:pt idx="1358">
                  <c:v>71037.6</c:v>
                </c:pt>
                <c:pt idx="1359">
                  <c:v>70504.6</c:v>
                </c:pt>
                <c:pt idx="1360">
                  <c:v>70299.3</c:v>
                </c:pt>
                <c:pt idx="1361">
                  <c:v>69580.1</c:v>
                </c:pt>
                <c:pt idx="1362">
                  <c:v>69636.1</c:v>
                </c:pt>
                <c:pt idx="1363">
                  <c:v>69168.6</c:v>
                </c:pt>
                <c:pt idx="1364">
                  <c:v>69488.5</c:v>
                </c:pt>
                <c:pt idx="1365">
                  <c:v>69899.3</c:v>
                </c:pt>
                <c:pt idx="1366">
                  <c:v>70876.7</c:v>
                </c:pt>
                <c:pt idx="1367">
                  <c:v>71782.1</c:v>
                </c:pt>
                <c:pt idx="1368">
                  <c:v>73752.3</c:v>
                </c:pt>
                <c:pt idx="1369">
                  <c:v>75050.2</c:v>
                </c:pt>
                <c:pt idx="1370">
                  <c:v>76583.9</c:v>
                </c:pt>
                <c:pt idx="1371">
                  <c:v>78218.6</c:v>
                </c:pt>
                <c:pt idx="1372">
                  <c:v>81541.7</c:v>
                </c:pt>
                <c:pt idx="1373">
                  <c:v>83039.5</c:v>
                </c:pt>
                <c:pt idx="1374">
                  <c:v>85020.8</c:v>
                </c:pt>
                <c:pt idx="1375">
                  <c:v>88335.2</c:v>
                </c:pt>
                <c:pt idx="1376">
                  <c:v>92650.7</c:v>
                </c:pt>
                <c:pt idx="1377">
                  <c:v>94217.1</c:v>
                </c:pt>
                <c:pt idx="1378">
                  <c:v>95577.1</c:v>
                </c:pt>
                <c:pt idx="1379">
                  <c:v>96305.3</c:v>
                </c:pt>
                <c:pt idx="1380">
                  <c:v>96715.7</c:v>
                </c:pt>
                <c:pt idx="1381">
                  <c:v>96719</c:v>
                </c:pt>
                <c:pt idx="1382">
                  <c:v>96328.8</c:v>
                </c:pt>
                <c:pt idx="1383">
                  <c:v>95229.4</c:v>
                </c:pt>
                <c:pt idx="1384">
                  <c:v>93529.1</c:v>
                </c:pt>
                <c:pt idx="1385">
                  <c:v>93115.8</c:v>
                </c:pt>
                <c:pt idx="1386">
                  <c:v>92623.4</c:v>
                </c:pt>
                <c:pt idx="1387">
                  <c:v>91958.5</c:v>
                </c:pt>
                <c:pt idx="1388">
                  <c:v>91456.6</c:v>
                </c:pt>
                <c:pt idx="1389">
                  <c:v>89897.3</c:v>
                </c:pt>
                <c:pt idx="1390">
                  <c:v>87099.7</c:v>
                </c:pt>
                <c:pt idx="1391">
                  <c:v>81573.5</c:v>
                </c:pt>
                <c:pt idx="1392">
                  <c:v>82057.8</c:v>
                </c:pt>
                <c:pt idx="1393">
                  <c:v>82281.1</c:v>
                </c:pt>
                <c:pt idx="1394">
                  <c:v>81716.8</c:v>
                </c:pt>
                <c:pt idx="1395">
                  <c:v>81791.1</c:v>
                </c:pt>
                <c:pt idx="1396">
                  <c:v>82406</c:v>
                </c:pt>
                <c:pt idx="1397">
                  <c:v>84712.6</c:v>
                </c:pt>
                <c:pt idx="1398">
                  <c:v>87062.9</c:v>
                </c:pt>
                <c:pt idx="1399">
                  <c:v>86580</c:v>
                </c:pt>
                <c:pt idx="1400">
                  <c:v>85520.2</c:v>
                </c:pt>
                <c:pt idx="1401">
                  <c:v>85949.5</c:v>
                </c:pt>
                <c:pt idx="1402">
                  <c:v>86593.5</c:v>
                </c:pt>
                <c:pt idx="1403">
                  <c:v>86995.2</c:v>
                </c:pt>
                <c:pt idx="1404">
                  <c:v>87736.7</c:v>
                </c:pt>
                <c:pt idx="1405">
                  <c:v>88901</c:v>
                </c:pt>
                <c:pt idx="1406">
                  <c:v>90145</c:v>
                </c:pt>
                <c:pt idx="1407">
                  <c:v>91466</c:v>
                </c:pt>
                <c:pt idx="1408">
                  <c:v>93629.2</c:v>
                </c:pt>
                <c:pt idx="1409">
                  <c:v>94739.8</c:v>
                </c:pt>
                <c:pt idx="1410">
                  <c:v>96483.4</c:v>
                </c:pt>
                <c:pt idx="1411">
                  <c:v>97753.5</c:v>
                </c:pt>
                <c:pt idx="1412">
                  <c:v>98836.8</c:v>
                </c:pt>
                <c:pt idx="1413">
                  <c:v>97922.4</c:v>
                </c:pt>
                <c:pt idx="1414">
                  <c:v>98222.1</c:v>
                </c:pt>
                <c:pt idx="1415">
                  <c:v>99691.4</c:v>
                </c:pt>
                <c:pt idx="1416">
                  <c:v>102543</c:v>
                </c:pt>
                <c:pt idx="1417">
                  <c:v>103700</c:v>
                </c:pt>
                <c:pt idx="1418">
                  <c:v>104363</c:v>
                </c:pt>
                <c:pt idx="1419">
                  <c:v>104022</c:v>
                </c:pt>
                <c:pt idx="1420">
                  <c:v>105509</c:v>
                </c:pt>
                <c:pt idx="1421">
                  <c:v>105383</c:v>
                </c:pt>
                <c:pt idx="1422">
                  <c:v>104632</c:v>
                </c:pt>
                <c:pt idx="1423">
                  <c:v>103635</c:v>
                </c:pt>
                <c:pt idx="1424">
                  <c:v>103496</c:v>
                </c:pt>
                <c:pt idx="1425">
                  <c:v>103180</c:v>
                </c:pt>
                <c:pt idx="1426">
                  <c:v>102666</c:v>
                </c:pt>
                <c:pt idx="1427">
                  <c:v>101632</c:v>
                </c:pt>
                <c:pt idx="1428">
                  <c:v>100642</c:v>
                </c:pt>
                <c:pt idx="1429">
                  <c:v>99626.3</c:v>
                </c:pt>
                <c:pt idx="1430">
                  <c:v>97985.4</c:v>
                </c:pt>
                <c:pt idx="1431">
                  <c:v>96235.9</c:v>
                </c:pt>
                <c:pt idx="1432">
                  <c:v>93742.9</c:v>
                </c:pt>
                <c:pt idx="1433">
                  <c:v>91951</c:v>
                </c:pt>
                <c:pt idx="1434">
                  <c:v>89713.1</c:v>
                </c:pt>
                <c:pt idx="1435">
                  <c:v>87055.7</c:v>
                </c:pt>
                <c:pt idx="1436">
                  <c:v>84389.4</c:v>
                </c:pt>
                <c:pt idx="1437">
                  <c:v>82006</c:v>
                </c:pt>
                <c:pt idx="1438">
                  <c:v>79834.5</c:v>
                </c:pt>
                <c:pt idx="1439">
                  <c:v>78297.1</c:v>
                </c:pt>
                <c:pt idx="1440">
                  <c:v>83048.5</c:v>
                </c:pt>
                <c:pt idx="1441">
                  <c:v>82409.9</c:v>
                </c:pt>
                <c:pt idx="1442">
                  <c:v>80577.1</c:v>
                </c:pt>
                <c:pt idx="1443">
                  <c:v>78976</c:v>
                </c:pt>
                <c:pt idx="1444">
                  <c:v>77222.1</c:v>
                </c:pt>
                <c:pt idx="1445">
                  <c:v>76019.2</c:v>
                </c:pt>
                <c:pt idx="1446">
                  <c:v>74811.1</c:v>
                </c:pt>
                <c:pt idx="1447">
                  <c:v>73586.3</c:v>
                </c:pt>
                <c:pt idx="1448">
                  <c:v>72712.7</c:v>
                </c:pt>
                <c:pt idx="1449">
                  <c:v>71820.1</c:v>
                </c:pt>
                <c:pt idx="1450">
                  <c:v>71030.8</c:v>
                </c:pt>
                <c:pt idx="1451">
                  <c:v>70270.1</c:v>
                </c:pt>
                <c:pt idx="1452">
                  <c:v>69763.5</c:v>
                </c:pt>
                <c:pt idx="1453">
                  <c:v>69112.5</c:v>
                </c:pt>
                <c:pt idx="1454">
                  <c:v>68497.5</c:v>
                </c:pt>
                <c:pt idx="1455">
                  <c:v>67871.1</c:v>
                </c:pt>
                <c:pt idx="1456">
                  <c:v>67550.2</c:v>
                </c:pt>
                <c:pt idx="1457">
                  <c:v>67011.2</c:v>
                </c:pt>
                <c:pt idx="1458">
                  <c:v>67238.6</c:v>
                </c:pt>
                <c:pt idx="1459">
                  <c:v>67090.7</c:v>
                </c:pt>
                <c:pt idx="1460">
                  <c:v>67215.7</c:v>
                </c:pt>
                <c:pt idx="1461">
                  <c:v>67453.1</c:v>
                </c:pt>
                <c:pt idx="1462">
                  <c:v>68271.3</c:v>
                </c:pt>
                <c:pt idx="1463">
                  <c:v>69079.4</c:v>
                </c:pt>
                <c:pt idx="1464">
                  <c:v>70976.4</c:v>
                </c:pt>
                <c:pt idx="1465">
                  <c:v>72251.8</c:v>
                </c:pt>
                <c:pt idx="1466">
                  <c:v>74010.1</c:v>
                </c:pt>
                <c:pt idx="1467">
                  <c:v>75910.6</c:v>
                </c:pt>
                <c:pt idx="1468">
                  <c:v>78776.1</c:v>
                </c:pt>
                <c:pt idx="1469">
                  <c:v>80719.2</c:v>
                </c:pt>
                <c:pt idx="1470">
                  <c:v>82566.2</c:v>
                </c:pt>
                <c:pt idx="1471">
                  <c:v>85672.7</c:v>
                </c:pt>
                <c:pt idx="1472">
                  <c:v>89486.8</c:v>
                </c:pt>
                <c:pt idx="1473">
                  <c:v>91012.7</c:v>
                </c:pt>
                <c:pt idx="1474">
                  <c:v>91778</c:v>
                </c:pt>
                <c:pt idx="1475">
                  <c:v>92228.4</c:v>
                </c:pt>
                <c:pt idx="1476">
                  <c:v>92727.8</c:v>
                </c:pt>
                <c:pt idx="1477">
                  <c:v>92737.5</c:v>
                </c:pt>
                <c:pt idx="1478">
                  <c:v>92290.6</c:v>
                </c:pt>
                <c:pt idx="1479">
                  <c:v>91948.5</c:v>
                </c:pt>
                <c:pt idx="1480">
                  <c:v>90053.2</c:v>
                </c:pt>
                <c:pt idx="1481">
                  <c:v>89679.8</c:v>
                </c:pt>
                <c:pt idx="1482">
                  <c:v>89398.4</c:v>
                </c:pt>
                <c:pt idx="1483">
                  <c:v>88922.2</c:v>
                </c:pt>
                <c:pt idx="1484">
                  <c:v>88617.4</c:v>
                </c:pt>
                <c:pt idx="1485">
                  <c:v>87386.7</c:v>
                </c:pt>
                <c:pt idx="1486">
                  <c:v>84517.7</c:v>
                </c:pt>
                <c:pt idx="1487">
                  <c:v>79074.7</c:v>
                </c:pt>
                <c:pt idx="1488">
                  <c:v>80083.6</c:v>
                </c:pt>
                <c:pt idx="1489">
                  <c:v>79554.4</c:v>
                </c:pt>
                <c:pt idx="1490">
                  <c:v>78622.7</c:v>
                </c:pt>
                <c:pt idx="1491">
                  <c:v>78563.7</c:v>
                </c:pt>
                <c:pt idx="1492">
                  <c:v>79324.3</c:v>
                </c:pt>
                <c:pt idx="1493">
                  <c:v>81290.5</c:v>
                </c:pt>
                <c:pt idx="1494">
                  <c:v>83786.5</c:v>
                </c:pt>
                <c:pt idx="1495">
                  <c:v>84057.8</c:v>
                </c:pt>
                <c:pt idx="1496">
                  <c:v>82970.2</c:v>
                </c:pt>
                <c:pt idx="1497">
                  <c:v>83342.8</c:v>
                </c:pt>
                <c:pt idx="1498">
                  <c:v>83863</c:v>
                </c:pt>
                <c:pt idx="1499">
                  <c:v>84415.2</c:v>
                </c:pt>
                <c:pt idx="1500">
                  <c:v>85204.1</c:v>
                </c:pt>
                <c:pt idx="1501">
                  <c:v>86428.8</c:v>
                </c:pt>
                <c:pt idx="1502">
                  <c:v>87571.8</c:v>
                </c:pt>
                <c:pt idx="1503">
                  <c:v>89256</c:v>
                </c:pt>
                <c:pt idx="1504">
                  <c:v>91339.3</c:v>
                </c:pt>
                <c:pt idx="1505">
                  <c:v>92885.6</c:v>
                </c:pt>
                <c:pt idx="1506">
                  <c:v>94779.8</c:v>
                </c:pt>
                <c:pt idx="1507">
                  <c:v>95805.7</c:v>
                </c:pt>
                <c:pt idx="1508">
                  <c:v>97409.9</c:v>
                </c:pt>
                <c:pt idx="1509">
                  <c:v>96399.6</c:v>
                </c:pt>
                <c:pt idx="1510">
                  <c:v>97084.6</c:v>
                </c:pt>
                <c:pt idx="1511">
                  <c:v>98570.1</c:v>
                </c:pt>
                <c:pt idx="1512">
                  <c:v>101680</c:v>
                </c:pt>
                <c:pt idx="1513">
                  <c:v>102994</c:v>
                </c:pt>
                <c:pt idx="1514">
                  <c:v>103466</c:v>
                </c:pt>
                <c:pt idx="1515">
                  <c:v>103327</c:v>
                </c:pt>
                <c:pt idx="1516">
                  <c:v>104650</c:v>
                </c:pt>
                <c:pt idx="1517">
                  <c:v>104568</c:v>
                </c:pt>
                <c:pt idx="1518">
                  <c:v>104190</c:v>
                </c:pt>
                <c:pt idx="1519">
                  <c:v>103105</c:v>
                </c:pt>
                <c:pt idx="1520">
                  <c:v>103064</c:v>
                </c:pt>
                <c:pt idx="1521">
                  <c:v>102646</c:v>
                </c:pt>
                <c:pt idx="1522">
                  <c:v>102056</c:v>
                </c:pt>
                <c:pt idx="1523">
                  <c:v>101016</c:v>
                </c:pt>
                <c:pt idx="1524">
                  <c:v>100243</c:v>
                </c:pt>
                <c:pt idx="1525">
                  <c:v>99064.3</c:v>
                </c:pt>
                <c:pt idx="1526">
                  <c:v>97444.2</c:v>
                </c:pt>
                <c:pt idx="1527">
                  <c:v>95558.3</c:v>
                </c:pt>
                <c:pt idx="1528">
                  <c:v>93546.1</c:v>
                </c:pt>
                <c:pt idx="1529">
                  <c:v>91543.7</c:v>
                </c:pt>
                <c:pt idx="1530">
                  <c:v>89219.5</c:v>
                </c:pt>
                <c:pt idx="1531">
                  <c:v>86768.5</c:v>
                </c:pt>
                <c:pt idx="1532">
                  <c:v>84171.9</c:v>
                </c:pt>
                <c:pt idx="1533">
                  <c:v>81517.3</c:v>
                </c:pt>
                <c:pt idx="1534">
                  <c:v>79278.3</c:v>
                </c:pt>
                <c:pt idx="1535">
                  <c:v>77566.8</c:v>
                </c:pt>
                <c:pt idx="1536">
                  <c:v>82694.3</c:v>
                </c:pt>
                <c:pt idx="1537">
                  <c:v>82086.5</c:v>
                </c:pt>
                <c:pt idx="1538">
                  <c:v>80231.3</c:v>
                </c:pt>
                <c:pt idx="1539">
                  <c:v>78121.6</c:v>
                </c:pt>
                <c:pt idx="1540">
                  <c:v>76809.3</c:v>
                </c:pt>
                <c:pt idx="1541">
                  <c:v>75347.2</c:v>
                </c:pt>
                <c:pt idx="1542">
                  <c:v>74176.6</c:v>
                </c:pt>
                <c:pt idx="1543">
                  <c:v>72930.9</c:v>
                </c:pt>
                <c:pt idx="1544">
                  <c:v>71831.5</c:v>
                </c:pt>
                <c:pt idx="1545">
                  <c:v>70921</c:v>
                </c:pt>
                <c:pt idx="1546">
                  <c:v>70322.9</c:v>
                </c:pt>
                <c:pt idx="1547">
                  <c:v>69444.6</c:v>
                </c:pt>
                <c:pt idx="1548">
                  <c:v>68685.4</c:v>
                </c:pt>
                <c:pt idx="1549">
                  <c:v>68197</c:v>
                </c:pt>
                <c:pt idx="1550">
                  <c:v>67450.6</c:v>
                </c:pt>
                <c:pt idx="1551">
                  <c:v>67069.6</c:v>
                </c:pt>
                <c:pt idx="1552">
                  <c:v>66501.3</c:v>
                </c:pt>
                <c:pt idx="1553">
                  <c:v>66208.1</c:v>
                </c:pt>
                <c:pt idx="1554">
                  <c:v>65976</c:v>
                </c:pt>
                <c:pt idx="1555">
                  <c:v>65830</c:v>
                </c:pt>
                <c:pt idx="1556">
                  <c:v>66062</c:v>
                </c:pt>
                <c:pt idx="1557">
                  <c:v>66409.2</c:v>
                </c:pt>
                <c:pt idx="1558">
                  <c:v>67230</c:v>
                </c:pt>
                <c:pt idx="1559">
                  <c:v>67883.4</c:v>
                </c:pt>
                <c:pt idx="1560">
                  <c:v>69643</c:v>
                </c:pt>
                <c:pt idx="1561">
                  <c:v>70896.1</c:v>
                </c:pt>
                <c:pt idx="1562">
                  <c:v>72585.5</c:v>
                </c:pt>
                <c:pt idx="1563">
                  <c:v>74702.4</c:v>
                </c:pt>
                <c:pt idx="1564">
                  <c:v>77569.9</c:v>
                </c:pt>
                <c:pt idx="1565">
                  <c:v>79565.3</c:v>
                </c:pt>
                <c:pt idx="1566">
                  <c:v>81179.4</c:v>
                </c:pt>
                <c:pt idx="1567">
                  <c:v>83997.7</c:v>
                </c:pt>
                <c:pt idx="1568">
                  <c:v>87308.4</c:v>
                </c:pt>
                <c:pt idx="1569">
                  <c:v>88987.1</c:v>
                </c:pt>
                <c:pt idx="1570">
                  <c:v>89467.7</c:v>
                </c:pt>
                <c:pt idx="1571">
                  <c:v>89871.7</c:v>
                </c:pt>
                <c:pt idx="1572">
                  <c:v>90044.3</c:v>
                </c:pt>
                <c:pt idx="1573">
                  <c:v>89999.5</c:v>
                </c:pt>
                <c:pt idx="1574">
                  <c:v>89228.9</c:v>
                </c:pt>
                <c:pt idx="1575">
                  <c:v>88383.3</c:v>
                </c:pt>
                <c:pt idx="1576">
                  <c:v>86821.6</c:v>
                </c:pt>
                <c:pt idx="1577">
                  <c:v>86399.3</c:v>
                </c:pt>
                <c:pt idx="1578">
                  <c:v>85989.2</c:v>
                </c:pt>
                <c:pt idx="1579">
                  <c:v>85591.8</c:v>
                </c:pt>
                <c:pt idx="1580">
                  <c:v>85580.3</c:v>
                </c:pt>
                <c:pt idx="1581">
                  <c:v>84047.4</c:v>
                </c:pt>
                <c:pt idx="1582">
                  <c:v>81754.4</c:v>
                </c:pt>
                <c:pt idx="1583">
                  <c:v>76927.2</c:v>
                </c:pt>
                <c:pt idx="1584">
                  <c:v>77339.7</c:v>
                </c:pt>
                <c:pt idx="1585">
                  <c:v>76898.3</c:v>
                </c:pt>
                <c:pt idx="1586">
                  <c:v>76708.6</c:v>
                </c:pt>
                <c:pt idx="1587">
                  <c:v>76514.4</c:v>
                </c:pt>
                <c:pt idx="1588">
                  <c:v>77737.6</c:v>
                </c:pt>
                <c:pt idx="1589">
                  <c:v>79078.5</c:v>
                </c:pt>
                <c:pt idx="1590">
                  <c:v>81452.9</c:v>
                </c:pt>
                <c:pt idx="1591">
                  <c:v>81090.8</c:v>
                </c:pt>
                <c:pt idx="1592">
                  <c:v>80157.5</c:v>
                </c:pt>
                <c:pt idx="1593">
                  <c:v>80435.6</c:v>
                </c:pt>
                <c:pt idx="1594">
                  <c:v>80888.2</c:v>
                </c:pt>
                <c:pt idx="1595">
                  <c:v>81474.4</c:v>
                </c:pt>
                <c:pt idx="1596">
                  <c:v>81854.3</c:v>
                </c:pt>
                <c:pt idx="1597">
                  <c:v>83060.6</c:v>
                </c:pt>
                <c:pt idx="1598">
                  <c:v>84448.7</c:v>
                </c:pt>
                <c:pt idx="1599">
                  <c:v>85864.6</c:v>
                </c:pt>
                <c:pt idx="1600">
                  <c:v>87505.2</c:v>
                </c:pt>
                <c:pt idx="1601">
                  <c:v>89298.5</c:v>
                </c:pt>
                <c:pt idx="1602">
                  <c:v>90982.2</c:v>
                </c:pt>
                <c:pt idx="1603">
                  <c:v>92402.9</c:v>
                </c:pt>
                <c:pt idx="1604">
                  <c:v>93979.2</c:v>
                </c:pt>
                <c:pt idx="1605">
                  <c:v>93314.5</c:v>
                </c:pt>
                <c:pt idx="1606">
                  <c:v>94171.4</c:v>
                </c:pt>
                <c:pt idx="1607">
                  <c:v>95641.2</c:v>
                </c:pt>
                <c:pt idx="1608">
                  <c:v>98345.2</c:v>
                </c:pt>
                <c:pt idx="1609">
                  <c:v>100099</c:v>
                </c:pt>
                <c:pt idx="1610">
                  <c:v>100651</c:v>
                </c:pt>
                <c:pt idx="1611">
                  <c:v>100733</c:v>
                </c:pt>
                <c:pt idx="1612">
                  <c:v>101553</c:v>
                </c:pt>
                <c:pt idx="1613">
                  <c:v>101433</c:v>
                </c:pt>
                <c:pt idx="1614">
                  <c:v>100917</c:v>
                </c:pt>
                <c:pt idx="1615">
                  <c:v>99774.2</c:v>
                </c:pt>
                <c:pt idx="1616">
                  <c:v>99981.9</c:v>
                </c:pt>
                <c:pt idx="1617">
                  <c:v>100114</c:v>
                </c:pt>
                <c:pt idx="1618">
                  <c:v>99451.2</c:v>
                </c:pt>
                <c:pt idx="1619">
                  <c:v>98412.7</c:v>
                </c:pt>
                <c:pt idx="1620">
                  <c:v>97868.9</c:v>
                </c:pt>
                <c:pt idx="1621">
                  <c:v>96696</c:v>
                </c:pt>
                <c:pt idx="1622">
                  <c:v>95308.5</c:v>
                </c:pt>
                <c:pt idx="1623">
                  <c:v>93685.5</c:v>
                </c:pt>
                <c:pt idx="1624">
                  <c:v>91947.4</c:v>
                </c:pt>
                <c:pt idx="1625">
                  <c:v>90258.1</c:v>
                </c:pt>
                <c:pt idx="1626">
                  <c:v>87952.5</c:v>
                </c:pt>
                <c:pt idx="1627">
                  <c:v>85582.7</c:v>
                </c:pt>
                <c:pt idx="1628">
                  <c:v>83128</c:v>
                </c:pt>
                <c:pt idx="1629">
                  <c:v>80831.4</c:v>
                </c:pt>
                <c:pt idx="1630">
                  <c:v>78551.9</c:v>
                </c:pt>
                <c:pt idx="1631">
                  <c:v>77122.1</c:v>
                </c:pt>
                <c:pt idx="1632">
                  <c:v>82029.8</c:v>
                </c:pt>
                <c:pt idx="1633">
                  <c:v>81135.2</c:v>
                </c:pt>
                <c:pt idx="1634">
                  <c:v>79419.1</c:v>
                </c:pt>
                <c:pt idx="1635">
                  <c:v>77679.4</c:v>
                </c:pt>
                <c:pt idx="1636">
                  <c:v>75964.1</c:v>
                </c:pt>
                <c:pt idx="1637">
                  <c:v>74559.7</c:v>
                </c:pt>
                <c:pt idx="1638">
                  <c:v>73265.8</c:v>
                </c:pt>
                <c:pt idx="1639">
                  <c:v>71947.5</c:v>
                </c:pt>
                <c:pt idx="1640">
                  <c:v>70751</c:v>
                </c:pt>
                <c:pt idx="1641">
                  <c:v>69877.3</c:v>
                </c:pt>
                <c:pt idx="1642">
                  <c:v>68922.3</c:v>
                </c:pt>
                <c:pt idx="1643">
                  <c:v>68242.7</c:v>
                </c:pt>
                <c:pt idx="1644">
                  <c:v>67528.7</c:v>
                </c:pt>
                <c:pt idx="1645">
                  <c:v>66851.3</c:v>
                </c:pt>
                <c:pt idx="1646">
                  <c:v>66295.5</c:v>
                </c:pt>
                <c:pt idx="1647">
                  <c:v>65522.5</c:v>
                </c:pt>
                <c:pt idx="1648">
                  <c:v>65109</c:v>
                </c:pt>
                <c:pt idx="1649">
                  <c:v>64614.7</c:v>
                </c:pt>
                <c:pt idx="1650">
                  <c:v>64315.9</c:v>
                </c:pt>
                <c:pt idx="1651">
                  <c:v>64176.1</c:v>
                </c:pt>
                <c:pt idx="1652">
                  <c:v>64610</c:v>
                </c:pt>
                <c:pt idx="1653">
                  <c:v>64580.7</c:v>
                </c:pt>
                <c:pt idx="1654">
                  <c:v>65221.9</c:v>
                </c:pt>
                <c:pt idx="1655">
                  <c:v>65968.7</c:v>
                </c:pt>
                <c:pt idx="1656">
                  <c:v>66979.2</c:v>
                </c:pt>
                <c:pt idx="1657">
                  <c:v>68166</c:v>
                </c:pt>
                <c:pt idx="1658">
                  <c:v>69412.6</c:v>
                </c:pt>
                <c:pt idx="1659">
                  <c:v>70910.2</c:v>
                </c:pt>
                <c:pt idx="1660">
                  <c:v>73368</c:v>
                </c:pt>
                <c:pt idx="1661">
                  <c:v>75324.4</c:v>
                </c:pt>
                <c:pt idx="1662">
                  <c:v>77076.8</c:v>
                </c:pt>
                <c:pt idx="1663">
                  <c:v>79716.1</c:v>
                </c:pt>
                <c:pt idx="1664">
                  <c:v>82583.8</c:v>
                </c:pt>
                <c:pt idx="1665">
                  <c:v>83494.8</c:v>
                </c:pt>
                <c:pt idx="1666">
                  <c:v>84240.3</c:v>
                </c:pt>
                <c:pt idx="1667">
                  <c:v>84715.5</c:v>
                </c:pt>
                <c:pt idx="1668">
                  <c:v>84733.3</c:v>
                </c:pt>
                <c:pt idx="1669">
                  <c:v>84861.6</c:v>
                </c:pt>
                <c:pt idx="1670">
                  <c:v>84209.6</c:v>
                </c:pt>
                <c:pt idx="1671">
                  <c:v>83633.9</c:v>
                </c:pt>
                <c:pt idx="1672">
                  <c:v>81945.6</c:v>
                </c:pt>
                <c:pt idx="1673">
                  <c:v>81918.1</c:v>
                </c:pt>
                <c:pt idx="1674">
                  <c:v>81448.7</c:v>
                </c:pt>
                <c:pt idx="1675">
                  <c:v>81164.2</c:v>
                </c:pt>
                <c:pt idx="1676">
                  <c:v>81111.6</c:v>
                </c:pt>
                <c:pt idx="1677">
                  <c:v>79765.4</c:v>
                </c:pt>
                <c:pt idx="1678">
                  <c:v>77585.5</c:v>
                </c:pt>
                <c:pt idx="1679">
                  <c:v>73686.5</c:v>
                </c:pt>
                <c:pt idx="1680">
                  <c:v>74334.9</c:v>
                </c:pt>
                <c:pt idx="1681">
                  <c:v>73894</c:v>
                </c:pt>
                <c:pt idx="1682">
                  <c:v>73514.8</c:v>
                </c:pt>
                <c:pt idx="1683">
                  <c:v>73456.8</c:v>
                </c:pt>
                <c:pt idx="1684">
                  <c:v>74300.3</c:v>
                </c:pt>
                <c:pt idx="1685">
                  <c:v>75717.7</c:v>
                </c:pt>
                <c:pt idx="1686">
                  <c:v>77705.2</c:v>
                </c:pt>
                <c:pt idx="1687">
                  <c:v>77306.7</c:v>
                </c:pt>
                <c:pt idx="1688">
                  <c:v>76123.8</c:v>
                </c:pt>
                <c:pt idx="1689">
                  <c:v>76405.2</c:v>
                </c:pt>
                <c:pt idx="1690">
                  <c:v>76673.2</c:v>
                </c:pt>
                <c:pt idx="1691">
                  <c:v>77378.4</c:v>
                </c:pt>
                <c:pt idx="1692">
                  <c:v>77894.9</c:v>
                </c:pt>
                <c:pt idx="1693">
                  <c:v>78733.5</c:v>
                </c:pt>
                <c:pt idx="1694">
                  <c:v>79971.4</c:v>
                </c:pt>
                <c:pt idx="1695">
                  <c:v>81421.2</c:v>
                </c:pt>
                <c:pt idx="1696">
                  <c:v>82913.1</c:v>
                </c:pt>
                <c:pt idx="1697">
                  <c:v>84584.1</c:v>
                </c:pt>
                <c:pt idx="1698">
                  <c:v>86158.2</c:v>
                </c:pt>
                <c:pt idx="1699">
                  <c:v>87290.8</c:v>
                </c:pt>
                <c:pt idx="1700">
                  <c:v>88854.8</c:v>
                </c:pt>
                <c:pt idx="1701">
                  <c:v>88440.5</c:v>
                </c:pt>
                <c:pt idx="1702">
                  <c:v>89171.9</c:v>
                </c:pt>
                <c:pt idx="1703">
                  <c:v>90816.3</c:v>
                </c:pt>
                <c:pt idx="1704">
                  <c:v>93084.7</c:v>
                </c:pt>
                <c:pt idx="1705">
                  <c:v>94637.7</c:v>
                </c:pt>
                <c:pt idx="1706">
                  <c:v>94965.8</c:v>
                </c:pt>
                <c:pt idx="1707">
                  <c:v>94651.7</c:v>
                </c:pt>
                <c:pt idx="1708">
                  <c:v>95756</c:v>
                </c:pt>
                <c:pt idx="1709">
                  <c:v>95744.6</c:v>
                </c:pt>
                <c:pt idx="1710">
                  <c:v>95169.1</c:v>
                </c:pt>
                <c:pt idx="1711">
                  <c:v>94239.9</c:v>
                </c:pt>
                <c:pt idx="1712">
                  <c:v>94135.4</c:v>
                </c:pt>
                <c:pt idx="1713">
                  <c:v>94250.4</c:v>
                </c:pt>
                <c:pt idx="1714">
                  <c:v>94047.8</c:v>
                </c:pt>
                <c:pt idx="1715">
                  <c:v>93013.3</c:v>
                </c:pt>
                <c:pt idx="1716">
                  <c:v>92526.5</c:v>
                </c:pt>
                <c:pt idx="1717">
                  <c:v>91593</c:v>
                </c:pt>
                <c:pt idx="1718">
                  <c:v>90475</c:v>
                </c:pt>
                <c:pt idx="1719">
                  <c:v>89231.8</c:v>
                </c:pt>
                <c:pt idx="1720">
                  <c:v>87463.5</c:v>
                </c:pt>
                <c:pt idx="1721">
                  <c:v>85926.3</c:v>
                </c:pt>
                <c:pt idx="1722">
                  <c:v>84008.5</c:v>
                </c:pt>
                <c:pt idx="1723">
                  <c:v>81739</c:v>
                </c:pt>
                <c:pt idx="1724">
                  <c:v>79456.5</c:v>
                </c:pt>
                <c:pt idx="1725">
                  <c:v>77282.1</c:v>
                </c:pt>
                <c:pt idx="1726">
                  <c:v>75220.1</c:v>
                </c:pt>
                <c:pt idx="1727">
                  <c:v>74099.4</c:v>
                </c:pt>
                <c:pt idx="1728">
                  <c:v>78859.7</c:v>
                </c:pt>
                <c:pt idx="1729">
                  <c:v>78280.8</c:v>
                </c:pt>
                <c:pt idx="1730">
                  <c:v>76534.9</c:v>
                </c:pt>
                <c:pt idx="1731">
                  <c:v>74630</c:v>
                </c:pt>
                <c:pt idx="1732">
                  <c:v>73114.2</c:v>
                </c:pt>
                <c:pt idx="1733">
                  <c:v>71830.3</c:v>
                </c:pt>
                <c:pt idx="1734">
                  <c:v>70533.7</c:v>
                </c:pt>
                <c:pt idx="1735">
                  <c:v>69159.5</c:v>
                </c:pt>
                <c:pt idx="1736">
                  <c:v>68368.3</c:v>
                </c:pt>
                <c:pt idx="1737">
                  <c:v>67374.3</c:v>
                </c:pt>
                <c:pt idx="1738">
                  <c:v>66449.3</c:v>
                </c:pt>
                <c:pt idx="1739">
                  <c:v>65569.6</c:v>
                </c:pt>
                <c:pt idx="1740">
                  <c:v>64798.5</c:v>
                </c:pt>
                <c:pt idx="1741">
                  <c:v>64132.7</c:v>
                </c:pt>
                <c:pt idx="1742">
                  <c:v>63648.7</c:v>
                </c:pt>
                <c:pt idx="1743">
                  <c:v>62903.2</c:v>
                </c:pt>
                <c:pt idx="1744">
                  <c:v>62447.4</c:v>
                </c:pt>
                <c:pt idx="1745">
                  <c:v>61963.3</c:v>
                </c:pt>
                <c:pt idx="1746">
                  <c:v>61565.9</c:v>
                </c:pt>
                <c:pt idx="1747">
                  <c:v>61749.4</c:v>
                </c:pt>
                <c:pt idx="1748">
                  <c:v>61786</c:v>
                </c:pt>
                <c:pt idx="1749">
                  <c:v>61944.8</c:v>
                </c:pt>
                <c:pt idx="1750">
                  <c:v>62423.5</c:v>
                </c:pt>
                <c:pt idx="1751">
                  <c:v>62966.4</c:v>
                </c:pt>
                <c:pt idx="1752">
                  <c:v>63961.7</c:v>
                </c:pt>
                <c:pt idx="1753">
                  <c:v>64755.5</c:v>
                </c:pt>
                <c:pt idx="1754">
                  <c:v>65841.4</c:v>
                </c:pt>
                <c:pt idx="1755">
                  <c:v>67129.8</c:v>
                </c:pt>
                <c:pt idx="1756">
                  <c:v>69274.8</c:v>
                </c:pt>
                <c:pt idx="1757">
                  <c:v>70859.7</c:v>
                </c:pt>
                <c:pt idx="1758">
                  <c:v>71913</c:v>
                </c:pt>
                <c:pt idx="1759">
                  <c:v>73864</c:v>
                </c:pt>
                <c:pt idx="1760">
                  <c:v>75578</c:v>
                </c:pt>
                <c:pt idx="1761">
                  <c:v>76426.6</c:v>
                </c:pt>
                <c:pt idx="1762">
                  <c:v>76857.5</c:v>
                </c:pt>
                <c:pt idx="1763">
                  <c:v>77008.1</c:v>
                </c:pt>
                <c:pt idx="1764">
                  <c:v>77388.5</c:v>
                </c:pt>
                <c:pt idx="1765">
                  <c:v>77409.3</c:v>
                </c:pt>
                <c:pt idx="1766">
                  <c:v>76722.1</c:v>
                </c:pt>
                <c:pt idx="1767">
                  <c:v>76190.4</c:v>
                </c:pt>
                <c:pt idx="1768">
                  <c:v>75020.9</c:v>
                </c:pt>
                <c:pt idx="1769">
                  <c:v>74620.7</c:v>
                </c:pt>
                <c:pt idx="1770">
                  <c:v>73993.7</c:v>
                </c:pt>
                <c:pt idx="1771">
                  <c:v>73681.4</c:v>
                </c:pt>
                <c:pt idx="1772">
                  <c:v>73718.6</c:v>
                </c:pt>
                <c:pt idx="1773">
                  <c:v>72811.3</c:v>
                </c:pt>
                <c:pt idx="1774">
                  <c:v>70960.8</c:v>
                </c:pt>
                <c:pt idx="1775">
                  <c:v>67672.5</c:v>
                </c:pt>
                <c:pt idx="1776">
                  <c:v>68680.4</c:v>
                </c:pt>
                <c:pt idx="1777">
                  <c:v>67860.4</c:v>
                </c:pt>
                <c:pt idx="1778">
                  <c:v>67680</c:v>
                </c:pt>
                <c:pt idx="1779">
                  <c:v>67332.9</c:v>
                </c:pt>
                <c:pt idx="1780">
                  <c:v>67999.4</c:v>
                </c:pt>
                <c:pt idx="1781">
                  <c:v>68931.8</c:v>
                </c:pt>
                <c:pt idx="1782">
                  <c:v>70376.7</c:v>
                </c:pt>
                <c:pt idx="1783">
                  <c:v>69948.3</c:v>
                </c:pt>
                <c:pt idx="1784">
                  <c:v>69230.9</c:v>
                </c:pt>
                <c:pt idx="1785">
                  <c:v>69180.2</c:v>
                </c:pt>
                <c:pt idx="1786">
                  <c:v>69751.9</c:v>
                </c:pt>
                <c:pt idx="1787">
                  <c:v>69919.1</c:v>
                </c:pt>
                <c:pt idx="1788">
                  <c:v>70817.5</c:v>
                </c:pt>
                <c:pt idx="1789">
                  <c:v>71540.8</c:v>
                </c:pt>
                <c:pt idx="1790">
                  <c:v>72670.7</c:v>
                </c:pt>
                <c:pt idx="1791">
                  <c:v>74470.9</c:v>
                </c:pt>
                <c:pt idx="1792">
                  <c:v>75987.6</c:v>
                </c:pt>
                <c:pt idx="1793">
                  <c:v>77528.6</c:v>
                </c:pt>
                <c:pt idx="1794">
                  <c:v>78967.9</c:v>
                </c:pt>
                <c:pt idx="1795">
                  <c:v>80489</c:v>
                </c:pt>
                <c:pt idx="1796">
                  <c:v>82410.2</c:v>
                </c:pt>
                <c:pt idx="1797">
                  <c:v>82172.2</c:v>
                </c:pt>
                <c:pt idx="1798">
                  <c:v>83307.2</c:v>
                </c:pt>
                <c:pt idx="1799">
                  <c:v>85195.8</c:v>
                </c:pt>
                <c:pt idx="1800">
                  <c:v>87530.6</c:v>
                </c:pt>
                <c:pt idx="1801">
                  <c:v>88388.3</c:v>
                </c:pt>
                <c:pt idx="1802">
                  <c:v>88600.6</c:v>
                </c:pt>
                <c:pt idx="1803">
                  <c:v>88166.7</c:v>
                </c:pt>
                <c:pt idx="1804">
                  <c:v>89377.3</c:v>
                </c:pt>
                <c:pt idx="1805">
                  <c:v>89247.3</c:v>
                </c:pt>
                <c:pt idx="1806">
                  <c:v>89103.2</c:v>
                </c:pt>
                <c:pt idx="1807">
                  <c:v>88298.1</c:v>
                </c:pt>
                <c:pt idx="1808">
                  <c:v>88430.9</c:v>
                </c:pt>
                <c:pt idx="1809">
                  <c:v>88339.9</c:v>
                </c:pt>
                <c:pt idx="1810">
                  <c:v>88008.7</c:v>
                </c:pt>
                <c:pt idx="1811">
                  <c:v>87433.9</c:v>
                </c:pt>
                <c:pt idx="1812">
                  <c:v>86941.7</c:v>
                </c:pt>
                <c:pt idx="1813">
                  <c:v>86039.2</c:v>
                </c:pt>
                <c:pt idx="1814">
                  <c:v>84994.9</c:v>
                </c:pt>
                <c:pt idx="1815">
                  <c:v>83833</c:v>
                </c:pt>
                <c:pt idx="1816">
                  <c:v>82360.2</c:v>
                </c:pt>
                <c:pt idx="1817">
                  <c:v>80800.6</c:v>
                </c:pt>
                <c:pt idx="1818">
                  <c:v>78929.2</c:v>
                </c:pt>
                <c:pt idx="1819">
                  <c:v>76696.6</c:v>
                </c:pt>
                <c:pt idx="1820">
                  <c:v>74351.1</c:v>
                </c:pt>
                <c:pt idx="1821">
                  <c:v>72332.4</c:v>
                </c:pt>
                <c:pt idx="1822">
                  <c:v>70458.9</c:v>
                </c:pt>
                <c:pt idx="1823">
                  <c:v>69026</c:v>
                </c:pt>
                <c:pt idx="1824">
                  <c:v>73735.7</c:v>
                </c:pt>
                <c:pt idx="1825">
                  <c:v>73229</c:v>
                </c:pt>
                <c:pt idx="1826">
                  <c:v>71479.3</c:v>
                </c:pt>
                <c:pt idx="1827">
                  <c:v>69605.2</c:v>
                </c:pt>
                <c:pt idx="1828">
                  <c:v>68087.7</c:v>
                </c:pt>
                <c:pt idx="1829">
                  <c:v>66743.4</c:v>
                </c:pt>
                <c:pt idx="1830">
                  <c:v>65614.1</c:v>
                </c:pt>
                <c:pt idx="1831">
                  <c:v>64302.5</c:v>
                </c:pt>
                <c:pt idx="1832">
                  <c:v>63341.5</c:v>
                </c:pt>
                <c:pt idx="1833">
                  <c:v>62321.8</c:v>
                </c:pt>
                <c:pt idx="1834">
                  <c:v>61570.6</c:v>
                </c:pt>
                <c:pt idx="1835">
                  <c:v>60834.4</c:v>
                </c:pt>
                <c:pt idx="1836">
                  <c:v>60176.4</c:v>
                </c:pt>
                <c:pt idx="1837">
                  <c:v>59489.8</c:v>
                </c:pt>
                <c:pt idx="1838">
                  <c:v>58957.1</c:v>
                </c:pt>
                <c:pt idx="1839">
                  <c:v>58518.6</c:v>
                </c:pt>
                <c:pt idx="1840">
                  <c:v>58270.6</c:v>
                </c:pt>
                <c:pt idx="1841">
                  <c:v>58236</c:v>
                </c:pt>
                <c:pt idx="1842">
                  <c:v>57881.5</c:v>
                </c:pt>
                <c:pt idx="1843">
                  <c:v>57648.5</c:v>
                </c:pt>
                <c:pt idx="1844">
                  <c:v>58275.2</c:v>
                </c:pt>
                <c:pt idx="1845">
                  <c:v>58497</c:v>
                </c:pt>
                <c:pt idx="1846">
                  <c:v>59029.8</c:v>
                </c:pt>
                <c:pt idx="1847">
                  <c:v>59894</c:v>
                </c:pt>
                <c:pt idx="1848">
                  <c:v>60971.5</c:v>
                </c:pt>
                <c:pt idx="1849">
                  <c:v>62340.9</c:v>
                </c:pt>
                <c:pt idx="1850">
                  <c:v>63826</c:v>
                </c:pt>
                <c:pt idx="1851">
                  <c:v>65425.8</c:v>
                </c:pt>
                <c:pt idx="1852">
                  <c:v>67799.3</c:v>
                </c:pt>
                <c:pt idx="1853">
                  <c:v>69411.7</c:v>
                </c:pt>
                <c:pt idx="1854">
                  <c:v>70855.8</c:v>
                </c:pt>
                <c:pt idx="1855">
                  <c:v>73043.9</c:v>
                </c:pt>
                <c:pt idx="1856">
                  <c:v>75259.9</c:v>
                </c:pt>
                <c:pt idx="1857">
                  <c:v>76127.2</c:v>
                </c:pt>
                <c:pt idx="1858">
                  <c:v>76741.8</c:v>
                </c:pt>
                <c:pt idx="1859">
                  <c:v>76792</c:v>
                </c:pt>
                <c:pt idx="1860">
                  <c:v>77085.2</c:v>
                </c:pt>
                <c:pt idx="1861">
                  <c:v>77010.2</c:v>
                </c:pt>
                <c:pt idx="1862">
                  <c:v>76577.2</c:v>
                </c:pt>
                <c:pt idx="1863">
                  <c:v>75775.3</c:v>
                </c:pt>
                <c:pt idx="1864">
                  <c:v>74363.3</c:v>
                </c:pt>
                <c:pt idx="1865">
                  <c:v>74018.9</c:v>
                </c:pt>
                <c:pt idx="1866">
                  <c:v>73611.5</c:v>
                </c:pt>
                <c:pt idx="1867">
                  <c:v>73371.5</c:v>
                </c:pt>
                <c:pt idx="1868">
                  <c:v>73406.4</c:v>
                </c:pt>
                <c:pt idx="1869">
                  <c:v>72436.3</c:v>
                </c:pt>
                <c:pt idx="1870">
                  <c:v>70704.3</c:v>
                </c:pt>
                <c:pt idx="1871">
                  <c:v>67778.8</c:v>
                </c:pt>
                <c:pt idx="1872">
                  <c:v>68623.1</c:v>
                </c:pt>
                <c:pt idx="1873">
                  <c:v>67986.1</c:v>
                </c:pt>
                <c:pt idx="1874">
                  <c:v>67575.1</c:v>
                </c:pt>
                <c:pt idx="1875">
                  <c:v>66979.7</c:v>
                </c:pt>
                <c:pt idx="1876">
                  <c:v>67497.3</c:v>
                </c:pt>
                <c:pt idx="1877">
                  <c:v>68239.9</c:v>
                </c:pt>
                <c:pt idx="1878">
                  <c:v>69410.3</c:v>
                </c:pt>
                <c:pt idx="1879">
                  <c:v>69077.4</c:v>
                </c:pt>
                <c:pt idx="1880">
                  <c:v>68559.9</c:v>
                </c:pt>
                <c:pt idx="1881">
                  <c:v>68721.9</c:v>
                </c:pt>
                <c:pt idx="1882">
                  <c:v>69253</c:v>
                </c:pt>
                <c:pt idx="1883">
                  <c:v>69580</c:v>
                </c:pt>
                <c:pt idx="1884">
                  <c:v>70188.6</c:v>
                </c:pt>
                <c:pt idx="1885">
                  <c:v>71389.3</c:v>
                </c:pt>
                <c:pt idx="1886">
                  <c:v>72585.7</c:v>
                </c:pt>
                <c:pt idx="1887">
                  <c:v>73829.5</c:v>
                </c:pt>
                <c:pt idx="1888">
                  <c:v>75471.6</c:v>
                </c:pt>
                <c:pt idx="1889">
                  <c:v>77124.3</c:v>
                </c:pt>
                <c:pt idx="1890">
                  <c:v>78670.2</c:v>
                </c:pt>
                <c:pt idx="1891">
                  <c:v>79889.3</c:v>
                </c:pt>
                <c:pt idx="1892">
                  <c:v>81631.1</c:v>
                </c:pt>
                <c:pt idx="1893">
                  <c:v>81652.9</c:v>
                </c:pt>
                <c:pt idx="1894">
                  <c:v>82626.6</c:v>
                </c:pt>
                <c:pt idx="1895">
                  <c:v>84463.2</c:v>
                </c:pt>
                <c:pt idx="1896">
                  <c:v>86539.3</c:v>
                </c:pt>
                <c:pt idx="1897">
                  <c:v>87813.4</c:v>
                </c:pt>
                <c:pt idx="1898">
                  <c:v>88071.6</c:v>
                </c:pt>
                <c:pt idx="1899">
                  <c:v>87766.8</c:v>
                </c:pt>
                <c:pt idx="1900">
                  <c:v>88702</c:v>
                </c:pt>
                <c:pt idx="1901">
                  <c:v>88919</c:v>
                </c:pt>
                <c:pt idx="1902">
                  <c:v>88281.9</c:v>
                </c:pt>
                <c:pt idx="1903">
                  <c:v>87505.9</c:v>
                </c:pt>
                <c:pt idx="1904">
                  <c:v>87354</c:v>
                </c:pt>
                <c:pt idx="1905">
                  <c:v>87157.3</c:v>
                </c:pt>
                <c:pt idx="1906">
                  <c:v>86981.6</c:v>
                </c:pt>
                <c:pt idx="1907">
                  <c:v>86105.7</c:v>
                </c:pt>
                <c:pt idx="1908">
                  <c:v>85478.7</c:v>
                </c:pt>
                <c:pt idx="1909">
                  <c:v>84661.8</c:v>
                </c:pt>
                <c:pt idx="1910">
                  <c:v>83549.4</c:v>
                </c:pt>
                <c:pt idx="1911">
                  <c:v>82021.7</c:v>
                </c:pt>
                <c:pt idx="1912">
                  <c:v>80587.5</c:v>
                </c:pt>
                <c:pt idx="1913">
                  <c:v>79179.3</c:v>
                </c:pt>
                <c:pt idx="1914">
                  <c:v>77153.7</c:v>
                </c:pt>
                <c:pt idx="1915">
                  <c:v>75023.1</c:v>
                </c:pt>
                <c:pt idx="1916">
                  <c:v>73196.7</c:v>
                </c:pt>
                <c:pt idx="1917">
                  <c:v>71352.2</c:v>
                </c:pt>
                <c:pt idx="1918">
                  <c:v>69454</c:v>
                </c:pt>
                <c:pt idx="1919">
                  <c:v>67596.9</c:v>
                </c:pt>
                <c:pt idx="1920">
                  <c:v>72108.8</c:v>
                </c:pt>
                <c:pt idx="1921">
                  <c:v>71515.8</c:v>
                </c:pt>
                <c:pt idx="1922">
                  <c:v>69855.6</c:v>
                </c:pt>
                <c:pt idx="1923">
                  <c:v>67922.3</c:v>
                </c:pt>
                <c:pt idx="1924">
                  <c:v>66464</c:v>
                </c:pt>
                <c:pt idx="1925">
                  <c:v>65139.6</c:v>
                </c:pt>
                <c:pt idx="1926">
                  <c:v>63698.4</c:v>
                </c:pt>
                <c:pt idx="1927">
                  <c:v>62578.8</c:v>
                </c:pt>
                <c:pt idx="1928">
                  <c:v>61790.1</c:v>
                </c:pt>
                <c:pt idx="1929">
                  <c:v>60649.1</c:v>
                </c:pt>
                <c:pt idx="1930">
                  <c:v>59761.5</c:v>
                </c:pt>
                <c:pt idx="1931">
                  <c:v>59307.1</c:v>
                </c:pt>
                <c:pt idx="1932">
                  <c:v>58641.2</c:v>
                </c:pt>
                <c:pt idx="1933">
                  <c:v>57759.2</c:v>
                </c:pt>
                <c:pt idx="1934">
                  <c:v>57277.8</c:v>
                </c:pt>
                <c:pt idx="1935">
                  <c:v>56712.6</c:v>
                </c:pt>
                <c:pt idx="1936">
                  <c:v>56438.6</c:v>
                </c:pt>
                <c:pt idx="1937">
                  <c:v>56029.8</c:v>
                </c:pt>
                <c:pt idx="1938">
                  <c:v>55697.2</c:v>
                </c:pt>
                <c:pt idx="1939">
                  <c:v>55558.1</c:v>
                </c:pt>
                <c:pt idx="1940">
                  <c:v>55810.3</c:v>
                </c:pt>
                <c:pt idx="1941">
                  <c:v>55983.4</c:v>
                </c:pt>
                <c:pt idx="1942">
                  <c:v>56641.6</c:v>
                </c:pt>
                <c:pt idx="1943">
                  <c:v>57202.3</c:v>
                </c:pt>
                <c:pt idx="1944">
                  <c:v>58700.6</c:v>
                </c:pt>
                <c:pt idx="1945">
                  <c:v>59643.7</c:v>
                </c:pt>
                <c:pt idx="1946">
                  <c:v>61215.4</c:v>
                </c:pt>
                <c:pt idx="1947">
                  <c:v>62277.7</c:v>
                </c:pt>
                <c:pt idx="1948">
                  <c:v>64447.7</c:v>
                </c:pt>
                <c:pt idx="1949">
                  <c:v>66143.5</c:v>
                </c:pt>
                <c:pt idx="1950">
                  <c:v>67169</c:v>
                </c:pt>
                <c:pt idx="1951">
                  <c:v>68563.4</c:v>
                </c:pt>
                <c:pt idx="1952">
                  <c:v>70170.5</c:v>
                </c:pt>
                <c:pt idx="1953">
                  <c:v>70844</c:v>
                </c:pt>
                <c:pt idx="1954">
                  <c:v>70954.3</c:v>
                </c:pt>
                <c:pt idx="1955">
                  <c:v>71251.4</c:v>
                </c:pt>
                <c:pt idx="1956">
                  <c:v>71296.9</c:v>
                </c:pt>
                <c:pt idx="1957">
                  <c:v>71230.1</c:v>
                </c:pt>
                <c:pt idx="1958">
                  <c:v>70782.9</c:v>
                </c:pt>
                <c:pt idx="1959">
                  <c:v>70121.4</c:v>
                </c:pt>
                <c:pt idx="1960">
                  <c:v>68525.8</c:v>
                </c:pt>
                <c:pt idx="1961">
                  <c:v>68417.1</c:v>
                </c:pt>
                <c:pt idx="1962">
                  <c:v>68172.4</c:v>
                </c:pt>
                <c:pt idx="1963">
                  <c:v>67781</c:v>
                </c:pt>
                <c:pt idx="1964">
                  <c:v>67830.5</c:v>
                </c:pt>
                <c:pt idx="1965">
                  <c:v>67226.2</c:v>
                </c:pt>
                <c:pt idx="1966">
                  <c:v>65999.4</c:v>
                </c:pt>
                <c:pt idx="1967">
                  <c:v>63940.4</c:v>
                </c:pt>
                <c:pt idx="1968">
                  <c:v>65373.5</c:v>
                </c:pt>
                <c:pt idx="1969">
                  <c:v>64812.2</c:v>
                </c:pt>
                <c:pt idx="1970">
                  <c:v>64515.7</c:v>
                </c:pt>
                <c:pt idx="1971">
                  <c:v>64384.2</c:v>
                </c:pt>
                <c:pt idx="1972">
                  <c:v>64854.5</c:v>
                </c:pt>
                <c:pt idx="1973">
                  <c:v>65456.5</c:v>
                </c:pt>
                <c:pt idx="1974">
                  <c:v>65978.8</c:v>
                </c:pt>
                <c:pt idx="1975">
                  <c:v>65280</c:v>
                </c:pt>
                <c:pt idx="1976">
                  <c:v>64879.2</c:v>
                </c:pt>
                <c:pt idx="1977">
                  <c:v>64954.3</c:v>
                </c:pt>
                <c:pt idx="1978">
                  <c:v>65328.2</c:v>
                </c:pt>
                <c:pt idx="1979">
                  <c:v>65842.7</c:v>
                </c:pt>
                <c:pt idx="1980">
                  <c:v>66488.8</c:v>
                </c:pt>
                <c:pt idx="1981">
                  <c:v>67269.6</c:v>
                </c:pt>
                <c:pt idx="1982">
                  <c:v>68053.8</c:v>
                </c:pt>
                <c:pt idx="1983">
                  <c:v>68947.2</c:v>
                </c:pt>
                <c:pt idx="1984">
                  <c:v>70286.8</c:v>
                </c:pt>
                <c:pt idx="1985">
                  <c:v>71545.9</c:v>
                </c:pt>
                <c:pt idx="1986">
                  <c:v>73200.1</c:v>
                </c:pt>
                <c:pt idx="1987">
                  <c:v>74435.8</c:v>
                </c:pt>
                <c:pt idx="1988">
                  <c:v>76076.6</c:v>
                </c:pt>
                <c:pt idx="1989">
                  <c:v>76971.5</c:v>
                </c:pt>
                <c:pt idx="1990">
                  <c:v>77988.8</c:v>
                </c:pt>
                <c:pt idx="1991">
                  <c:v>79423.4</c:v>
                </c:pt>
                <c:pt idx="1992">
                  <c:v>81713.5</c:v>
                </c:pt>
                <c:pt idx="1993">
                  <c:v>82380.5</c:v>
                </c:pt>
                <c:pt idx="1994">
                  <c:v>82520.8</c:v>
                </c:pt>
                <c:pt idx="1995">
                  <c:v>82364.2</c:v>
                </c:pt>
                <c:pt idx="1996">
                  <c:v>83299.3</c:v>
                </c:pt>
                <c:pt idx="1997">
                  <c:v>83285.3</c:v>
                </c:pt>
                <c:pt idx="1998">
                  <c:v>82785.9</c:v>
                </c:pt>
                <c:pt idx="1999">
                  <c:v>81988.8</c:v>
                </c:pt>
                <c:pt idx="2000">
                  <c:v>82154.5</c:v>
                </c:pt>
                <c:pt idx="2001">
                  <c:v>81952.6</c:v>
                </c:pt>
                <c:pt idx="2002">
                  <c:v>81480.9</c:v>
                </c:pt>
                <c:pt idx="2003">
                  <c:v>80783.2</c:v>
                </c:pt>
                <c:pt idx="2004">
                  <c:v>80406.1</c:v>
                </c:pt>
                <c:pt idx="2005">
                  <c:v>79628.2</c:v>
                </c:pt>
                <c:pt idx="2006">
                  <c:v>78856.6</c:v>
                </c:pt>
                <c:pt idx="2007">
                  <c:v>77442.4</c:v>
                </c:pt>
                <c:pt idx="2008">
                  <c:v>75873.1</c:v>
                </c:pt>
                <c:pt idx="2009">
                  <c:v>74403.8</c:v>
                </c:pt>
                <c:pt idx="2010">
                  <c:v>72940.9</c:v>
                </c:pt>
                <c:pt idx="2011">
                  <c:v>70825.7</c:v>
                </c:pt>
                <c:pt idx="2012">
                  <c:v>68722.3</c:v>
                </c:pt>
                <c:pt idx="2013">
                  <c:v>66949.2</c:v>
                </c:pt>
                <c:pt idx="2014">
                  <c:v>65256.2</c:v>
                </c:pt>
                <c:pt idx="2015">
                  <c:v>63927.2</c:v>
                </c:pt>
                <c:pt idx="2016">
                  <c:v>68470.3</c:v>
                </c:pt>
                <c:pt idx="2017">
                  <c:v>67828.6</c:v>
                </c:pt>
                <c:pt idx="2018">
                  <c:v>66330</c:v>
                </c:pt>
                <c:pt idx="2019">
                  <c:v>64286.1</c:v>
                </c:pt>
                <c:pt idx="2020">
                  <c:v>62835.5</c:v>
                </c:pt>
                <c:pt idx="2021">
                  <c:v>61530.1</c:v>
                </c:pt>
                <c:pt idx="2022">
                  <c:v>60434.5</c:v>
                </c:pt>
                <c:pt idx="2023">
                  <c:v>59188.5</c:v>
                </c:pt>
                <c:pt idx="2024">
                  <c:v>58499.8</c:v>
                </c:pt>
                <c:pt idx="2025">
                  <c:v>57444.1</c:v>
                </c:pt>
                <c:pt idx="2026">
                  <c:v>56767.1</c:v>
                </c:pt>
                <c:pt idx="2027">
                  <c:v>55972</c:v>
                </c:pt>
                <c:pt idx="2028">
                  <c:v>55255.1</c:v>
                </c:pt>
                <c:pt idx="2029">
                  <c:v>54542.8</c:v>
                </c:pt>
                <c:pt idx="2030">
                  <c:v>54228.2</c:v>
                </c:pt>
                <c:pt idx="2031">
                  <c:v>53689.6</c:v>
                </c:pt>
                <c:pt idx="2032">
                  <c:v>53332.1</c:v>
                </c:pt>
                <c:pt idx="2033">
                  <c:v>52851.6</c:v>
                </c:pt>
                <c:pt idx="2034">
                  <c:v>52743.6</c:v>
                </c:pt>
                <c:pt idx="2035">
                  <c:v>52303.3</c:v>
                </c:pt>
                <c:pt idx="2036">
                  <c:v>52657.7</c:v>
                </c:pt>
                <c:pt idx="2037">
                  <c:v>52914.3</c:v>
                </c:pt>
                <c:pt idx="2038">
                  <c:v>53581.9</c:v>
                </c:pt>
                <c:pt idx="2039">
                  <c:v>54312.3</c:v>
                </c:pt>
                <c:pt idx="2040">
                  <c:v>55557.8</c:v>
                </c:pt>
                <c:pt idx="2041">
                  <c:v>56306.9</c:v>
                </c:pt>
                <c:pt idx="2042">
                  <c:v>57545.1</c:v>
                </c:pt>
                <c:pt idx="2043">
                  <c:v>58893.9</c:v>
                </c:pt>
                <c:pt idx="2044">
                  <c:v>60808.7</c:v>
                </c:pt>
                <c:pt idx="2045">
                  <c:v>62368.1</c:v>
                </c:pt>
                <c:pt idx="2046">
                  <c:v>63299.3</c:v>
                </c:pt>
                <c:pt idx="2047">
                  <c:v>64315.9</c:v>
                </c:pt>
                <c:pt idx="2048">
                  <c:v>65534.4</c:v>
                </c:pt>
                <c:pt idx="2049">
                  <c:v>66442.5</c:v>
                </c:pt>
                <c:pt idx="2050">
                  <c:v>67174</c:v>
                </c:pt>
                <c:pt idx="2051">
                  <c:v>68189.2</c:v>
                </c:pt>
                <c:pt idx="2052">
                  <c:v>69223.4</c:v>
                </c:pt>
                <c:pt idx="2053">
                  <c:v>69204.2</c:v>
                </c:pt>
                <c:pt idx="2054">
                  <c:v>69367</c:v>
                </c:pt>
                <c:pt idx="2055">
                  <c:v>69031.2</c:v>
                </c:pt>
                <c:pt idx="2056">
                  <c:v>68422.3</c:v>
                </c:pt>
                <c:pt idx="2057">
                  <c:v>68161.3</c:v>
                </c:pt>
                <c:pt idx="2058">
                  <c:v>68208</c:v>
                </c:pt>
                <c:pt idx="2059">
                  <c:v>68136.7</c:v>
                </c:pt>
                <c:pt idx="2060">
                  <c:v>68364.5</c:v>
                </c:pt>
                <c:pt idx="2061">
                  <c:v>67446.1</c:v>
                </c:pt>
                <c:pt idx="2062">
                  <c:v>66520.2</c:v>
                </c:pt>
                <c:pt idx="2063">
                  <c:v>64639.2</c:v>
                </c:pt>
                <c:pt idx="2064">
                  <c:v>65751.8</c:v>
                </c:pt>
                <c:pt idx="2065">
                  <c:v>64842.2</c:v>
                </c:pt>
                <c:pt idx="2066">
                  <c:v>64203.6</c:v>
                </c:pt>
                <c:pt idx="2067">
                  <c:v>63669.9</c:v>
                </c:pt>
                <c:pt idx="2068">
                  <c:v>63497.6</c:v>
                </c:pt>
                <c:pt idx="2069">
                  <c:v>63380.2</c:v>
                </c:pt>
                <c:pt idx="2070">
                  <c:v>63344</c:v>
                </c:pt>
                <c:pt idx="2071">
                  <c:v>62623</c:v>
                </c:pt>
                <c:pt idx="2072">
                  <c:v>61637.4</c:v>
                </c:pt>
                <c:pt idx="2073">
                  <c:v>61539.1</c:v>
                </c:pt>
                <c:pt idx="2074">
                  <c:v>61431.4</c:v>
                </c:pt>
                <c:pt idx="2075">
                  <c:v>61964.8</c:v>
                </c:pt>
                <c:pt idx="2076">
                  <c:v>62113.9</c:v>
                </c:pt>
                <c:pt idx="2077">
                  <c:v>62868.9</c:v>
                </c:pt>
                <c:pt idx="2078">
                  <c:v>63807.4</c:v>
                </c:pt>
                <c:pt idx="2079">
                  <c:v>65115.8</c:v>
                </c:pt>
                <c:pt idx="2080">
                  <c:v>66518.2</c:v>
                </c:pt>
                <c:pt idx="2081">
                  <c:v>67680.9</c:v>
                </c:pt>
                <c:pt idx="2082">
                  <c:v>69103.9</c:v>
                </c:pt>
                <c:pt idx="2083">
                  <c:v>70508.2</c:v>
                </c:pt>
                <c:pt idx="2084">
                  <c:v>72181.5</c:v>
                </c:pt>
                <c:pt idx="2085">
                  <c:v>72987.1</c:v>
                </c:pt>
                <c:pt idx="2086">
                  <c:v>74166.2</c:v>
                </c:pt>
                <c:pt idx="2087">
                  <c:v>75748.7</c:v>
                </c:pt>
                <c:pt idx="2088">
                  <c:v>77387.4</c:v>
                </c:pt>
                <c:pt idx="2089">
                  <c:v>77928.4</c:v>
                </c:pt>
                <c:pt idx="2090">
                  <c:v>78031.7</c:v>
                </c:pt>
                <c:pt idx="2091">
                  <c:v>77840.5</c:v>
                </c:pt>
                <c:pt idx="2092">
                  <c:v>78566.1</c:v>
                </c:pt>
                <c:pt idx="2093">
                  <c:v>78509.7</c:v>
                </c:pt>
                <c:pt idx="2094">
                  <c:v>78176.8</c:v>
                </c:pt>
                <c:pt idx="2095">
                  <c:v>77545.1</c:v>
                </c:pt>
                <c:pt idx="2096">
                  <c:v>77308.6</c:v>
                </c:pt>
                <c:pt idx="2097">
                  <c:v>76960.9</c:v>
                </c:pt>
                <c:pt idx="2098">
                  <c:v>76881.5</c:v>
                </c:pt>
                <c:pt idx="2099">
                  <c:v>76203.6</c:v>
                </c:pt>
                <c:pt idx="2100">
                  <c:v>75553.7</c:v>
                </c:pt>
                <c:pt idx="2101">
                  <c:v>74885.4</c:v>
                </c:pt>
                <c:pt idx="2102">
                  <c:v>74279.6</c:v>
                </c:pt>
                <c:pt idx="2103">
                  <c:v>73129.9</c:v>
                </c:pt>
                <c:pt idx="2104">
                  <c:v>71617.1</c:v>
                </c:pt>
                <c:pt idx="2105">
                  <c:v>70338.2</c:v>
                </c:pt>
                <c:pt idx="2106">
                  <c:v>68767.7</c:v>
                </c:pt>
                <c:pt idx="2107">
                  <c:v>66854.6</c:v>
                </c:pt>
                <c:pt idx="2108">
                  <c:v>64780.7</c:v>
                </c:pt>
                <c:pt idx="2109">
                  <c:v>62969.8</c:v>
                </c:pt>
                <c:pt idx="2110">
                  <c:v>61528.7</c:v>
                </c:pt>
                <c:pt idx="2111">
                  <c:v>59185</c:v>
                </c:pt>
                <c:pt idx="2112">
                  <c:v>62510</c:v>
                </c:pt>
                <c:pt idx="2113">
                  <c:v>61970</c:v>
                </c:pt>
                <c:pt idx="2114">
                  <c:v>60765</c:v>
                </c:pt>
                <c:pt idx="2115">
                  <c:v>59215</c:v>
                </c:pt>
                <c:pt idx="2116">
                  <c:v>57870</c:v>
                </c:pt>
                <c:pt idx="2117">
                  <c:v>56730</c:v>
                </c:pt>
                <c:pt idx="2118">
                  <c:v>55760</c:v>
                </c:pt>
                <c:pt idx="2119">
                  <c:v>54865</c:v>
                </c:pt>
                <c:pt idx="2120">
                  <c:v>54100</c:v>
                </c:pt>
                <c:pt idx="2121">
                  <c:v>53400</c:v>
                </c:pt>
                <c:pt idx="2122">
                  <c:v>52765</c:v>
                </c:pt>
                <c:pt idx="2123">
                  <c:v>52220</c:v>
                </c:pt>
                <c:pt idx="2124">
                  <c:v>51645</c:v>
                </c:pt>
                <c:pt idx="2125">
                  <c:v>51115</c:v>
                </c:pt>
                <c:pt idx="2126">
                  <c:v>50700</c:v>
                </c:pt>
                <c:pt idx="2127">
                  <c:v>50375</c:v>
                </c:pt>
                <c:pt idx="2128">
                  <c:v>50070</c:v>
                </c:pt>
                <c:pt idx="2129">
                  <c:v>49750</c:v>
                </c:pt>
                <c:pt idx="2130">
                  <c:v>49580</c:v>
                </c:pt>
                <c:pt idx="2131">
                  <c:v>49500</c:v>
                </c:pt>
                <c:pt idx="2132">
                  <c:v>49620</c:v>
                </c:pt>
                <c:pt idx="2133">
                  <c:v>49815</c:v>
                </c:pt>
                <c:pt idx="2134">
                  <c:v>50230</c:v>
                </c:pt>
                <c:pt idx="2135">
                  <c:v>50810</c:v>
                </c:pt>
                <c:pt idx="2136">
                  <c:v>51605</c:v>
                </c:pt>
                <c:pt idx="2137">
                  <c:v>52390</c:v>
                </c:pt>
                <c:pt idx="2138">
                  <c:v>53280</c:v>
                </c:pt>
                <c:pt idx="2139">
                  <c:v>54375</c:v>
                </c:pt>
                <c:pt idx="2140">
                  <c:v>55830</c:v>
                </c:pt>
                <c:pt idx="2141">
                  <c:v>57070</c:v>
                </c:pt>
                <c:pt idx="2142">
                  <c:v>58230</c:v>
                </c:pt>
                <c:pt idx="2143">
                  <c:v>59620</c:v>
                </c:pt>
                <c:pt idx="2144">
                  <c:v>60935</c:v>
                </c:pt>
                <c:pt idx="2145">
                  <c:v>62080</c:v>
                </c:pt>
                <c:pt idx="2146">
                  <c:v>62510</c:v>
                </c:pt>
                <c:pt idx="2147">
                  <c:v>62880</c:v>
                </c:pt>
                <c:pt idx="2148">
                  <c:v>63190</c:v>
                </c:pt>
                <c:pt idx="2149">
                  <c:v>63305</c:v>
                </c:pt>
                <c:pt idx="2150">
                  <c:v>63155</c:v>
                </c:pt>
                <c:pt idx="2151">
                  <c:v>62750</c:v>
                </c:pt>
                <c:pt idx="2152">
                  <c:v>62010</c:v>
                </c:pt>
                <c:pt idx="2153">
                  <c:v>61750</c:v>
                </c:pt>
                <c:pt idx="2154">
                  <c:v>61585</c:v>
                </c:pt>
                <c:pt idx="2155">
                  <c:v>61435</c:v>
                </c:pt>
                <c:pt idx="2156">
                  <c:v>61575</c:v>
                </c:pt>
                <c:pt idx="2157">
                  <c:v>61160</c:v>
                </c:pt>
                <c:pt idx="2158">
                  <c:v>60255</c:v>
                </c:pt>
                <c:pt idx="2159">
                  <c:v>58265</c:v>
                </c:pt>
                <c:pt idx="2160">
                  <c:v>58755</c:v>
                </c:pt>
                <c:pt idx="2161">
                  <c:v>58620</c:v>
                </c:pt>
                <c:pt idx="2162">
                  <c:v>58345</c:v>
                </c:pt>
                <c:pt idx="2163">
                  <c:v>58215</c:v>
                </c:pt>
                <c:pt idx="2164">
                  <c:v>58800</c:v>
                </c:pt>
                <c:pt idx="2165">
                  <c:v>59035</c:v>
                </c:pt>
                <c:pt idx="2166">
                  <c:v>59300</c:v>
                </c:pt>
                <c:pt idx="2167">
                  <c:v>58910</c:v>
                </c:pt>
                <c:pt idx="2168">
                  <c:v>58360</c:v>
                </c:pt>
                <c:pt idx="2169">
                  <c:v>58360</c:v>
                </c:pt>
                <c:pt idx="2170">
                  <c:v>58575</c:v>
                </c:pt>
                <c:pt idx="2171">
                  <c:v>58845</c:v>
                </c:pt>
                <c:pt idx="2172">
                  <c:v>59205</c:v>
                </c:pt>
                <c:pt idx="2173">
                  <c:v>59725</c:v>
                </c:pt>
                <c:pt idx="2174">
                  <c:v>60315</c:v>
                </c:pt>
                <c:pt idx="2175">
                  <c:v>61180</c:v>
                </c:pt>
                <c:pt idx="2176">
                  <c:v>62260</c:v>
                </c:pt>
                <c:pt idx="2177">
                  <c:v>63425</c:v>
                </c:pt>
                <c:pt idx="2178">
                  <c:v>64520</c:v>
                </c:pt>
                <c:pt idx="2179">
                  <c:v>65490</c:v>
                </c:pt>
                <c:pt idx="2180">
                  <c:v>66840</c:v>
                </c:pt>
                <c:pt idx="2181">
                  <c:v>67260</c:v>
                </c:pt>
                <c:pt idx="2182">
                  <c:v>68050</c:v>
                </c:pt>
                <c:pt idx="2183">
                  <c:v>69315</c:v>
                </c:pt>
                <c:pt idx="2184">
                  <c:v>70820</c:v>
                </c:pt>
                <c:pt idx="2185">
                  <c:v>71440</c:v>
                </c:pt>
                <c:pt idx="2186">
                  <c:v>71705</c:v>
                </c:pt>
                <c:pt idx="2187">
                  <c:v>71645</c:v>
                </c:pt>
                <c:pt idx="2188">
                  <c:v>72500</c:v>
                </c:pt>
                <c:pt idx="2189">
                  <c:v>72485</c:v>
                </c:pt>
                <c:pt idx="2190">
                  <c:v>72195</c:v>
                </c:pt>
                <c:pt idx="2191">
                  <c:v>71350</c:v>
                </c:pt>
                <c:pt idx="2192">
                  <c:v>71420</c:v>
                </c:pt>
                <c:pt idx="2193">
                  <c:v>71235</c:v>
                </c:pt>
                <c:pt idx="2194">
                  <c:v>71040</c:v>
                </c:pt>
                <c:pt idx="2195">
                  <c:v>70515</c:v>
                </c:pt>
                <c:pt idx="2196">
                  <c:v>70105</c:v>
                </c:pt>
                <c:pt idx="2197">
                  <c:v>69505</c:v>
                </c:pt>
                <c:pt idx="2198">
                  <c:v>68725</c:v>
                </c:pt>
                <c:pt idx="2199">
                  <c:v>67765</c:v>
                </c:pt>
                <c:pt idx="2200">
                  <c:v>66695</c:v>
                </c:pt>
                <c:pt idx="2201">
                  <c:v>65565</c:v>
                </c:pt>
                <c:pt idx="2202">
                  <c:v>64235</c:v>
                </c:pt>
                <c:pt idx="2203">
                  <c:v>62645</c:v>
                </c:pt>
                <c:pt idx="2204">
                  <c:v>61360</c:v>
                </c:pt>
                <c:pt idx="2205">
                  <c:v>59965</c:v>
                </c:pt>
                <c:pt idx="2206">
                  <c:v>58555</c:v>
                </c:pt>
                <c:pt idx="2207">
                  <c:v>57092.7</c:v>
                </c:pt>
                <c:pt idx="2208">
                  <c:v>61521.5</c:v>
                </c:pt>
                <c:pt idx="2209">
                  <c:v>60974.8</c:v>
                </c:pt>
                <c:pt idx="2210">
                  <c:v>59409.5</c:v>
                </c:pt>
                <c:pt idx="2211">
                  <c:v>57571.8</c:v>
                </c:pt>
                <c:pt idx="2212">
                  <c:v>55997</c:v>
                </c:pt>
                <c:pt idx="2213">
                  <c:v>54893</c:v>
                </c:pt>
                <c:pt idx="2214">
                  <c:v>53798.3</c:v>
                </c:pt>
                <c:pt idx="2215">
                  <c:v>52639.6</c:v>
                </c:pt>
                <c:pt idx="2216">
                  <c:v>51695</c:v>
                </c:pt>
                <c:pt idx="2217">
                  <c:v>50990.2</c:v>
                </c:pt>
                <c:pt idx="2218">
                  <c:v>50102.3</c:v>
                </c:pt>
                <c:pt idx="2219">
                  <c:v>49747.6</c:v>
                </c:pt>
                <c:pt idx="2220">
                  <c:v>49009.9</c:v>
                </c:pt>
                <c:pt idx="2221">
                  <c:v>48409.1</c:v>
                </c:pt>
                <c:pt idx="2222">
                  <c:v>47935.5</c:v>
                </c:pt>
                <c:pt idx="2223">
                  <c:v>47221.6</c:v>
                </c:pt>
                <c:pt idx="2224">
                  <c:v>47041.3</c:v>
                </c:pt>
                <c:pt idx="2225">
                  <c:v>46698.9</c:v>
                </c:pt>
                <c:pt idx="2226">
                  <c:v>46457.3</c:v>
                </c:pt>
                <c:pt idx="2227">
                  <c:v>46355.7</c:v>
                </c:pt>
                <c:pt idx="2228">
                  <c:v>46428.6</c:v>
                </c:pt>
                <c:pt idx="2229">
                  <c:v>46510.4</c:v>
                </c:pt>
                <c:pt idx="2230">
                  <c:v>46985.7</c:v>
                </c:pt>
                <c:pt idx="2231">
                  <c:v>47688.2</c:v>
                </c:pt>
                <c:pt idx="2232">
                  <c:v>48559</c:v>
                </c:pt>
                <c:pt idx="2233">
                  <c:v>49188.5</c:v>
                </c:pt>
                <c:pt idx="2234">
                  <c:v>50053.4</c:v>
                </c:pt>
                <c:pt idx="2235">
                  <c:v>51260.6</c:v>
                </c:pt>
                <c:pt idx="2236">
                  <c:v>52721.1</c:v>
                </c:pt>
                <c:pt idx="2237">
                  <c:v>53859.3</c:v>
                </c:pt>
                <c:pt idx="2238">
                  <c:v>54655.2</c:v>
                </c:pt>
                <c:pt idx="2239">
                  <c:v>54741.1</c:v>
                </c:pt>
                <c:pt idx="2240">
                  <c:v>54747.6</c:v>
                </c:pt>
                <c:pt idx="2241">
                  <c:v>55116.9</c:v>
                </c:pt>
                <c:pt idx="2242">
                  <c:v>55146.2</c:v>
                </c:pt>
                <c:pt idx="2243">
                  <c:v>55393</c:v>
                </c:pt>
                <c:pt idx="2244">
                  <c:v>55640.9</c:v>
                </c:pt>
                <c:pt idx="2245">
                  <c:v>55646.4</c:v>
                </c:pt>
                <c:pt idx="2246">
                  <c:v>55217.5</c:v>
                </c:pt>
                <c:pt idx="2247">
                  <c:v>55191.3</c:v>
                </c:pt>
                <c:pt idx="2248">
                  <c:v>54202.6</c:v>
                </c:pt>
                <c:pt idx="2249">
                  <c:v>53623.4</c:v>
                </c:pt>
                <c:pt idx="2250">
                  <c:v>53933.1</c:v>
                </c:pt>
                <c:pt idx="2251">
                  <c:v>53726.8</c:v>
                </c:pt>
                <c:pt idx="2252">
                  <c:v>54081.9</c:v>
                </c:pt>
                <c:pt idx="2253">
                  <c:v>53946.1</c:v>
                </c:pt>
                <c:pt idx="2254">
                  <c:v>53337.2</c:v>
                </c:pt>
                <c:pt idx="2255">
                  <c:v>52584.9</c:v>
                </c:pt>
                <c:pt idx="2256">
                  <c:v>53566.9</c:v>
                </c:pt>
                <c:pt idx="2257">
                  <c:v>52588.6</c:v>
                </c:pt>
                <c:pt idx="2258">
                  <c:v>51897.1</c:v>
                </c:pt>
                <c:pt idx="2259">
                  <c:v>51365.2</c:v>
                </c:pt>
                <c:pt idx="2260">
                  <c:v>51129.5</c:v>
                </c:pt>
                <c:pt idx="2261">
                  <c:v>50712.5</c:v>
                </c:pt>
                <c:pt idx="2262">
                  <c:v>50650.8</c:v>
                </c:pt>
                <c:pt idx="2263">
                  <c:v>50076.3</c:v>
                </c:pt>
                <c:pt idx="2264">
                  <c:v>48976.6</c:v>
                </c:pt>
                <c:pt idx="2265">
                  <c:v>49388</c:v>
                </c:pt>
                <c:pt idx="2266">
                  <c:v>49714.9</c:v>
                </c:pt>
                <c:pt idx="2267">
                  <c:v>50248.4</c:v>
                </c:pt>
                <c:pt idx="2268">
                  <c:v>51071</c:v>
                </c:pt>
                <c:pt idx="2269">
                  <c:v>51671</c:v>
                </c:pt>
                <c:pt idx="2270">
                  <c:v>52789.6</c:v>
                </c:pt>
                <c:pt idx="2271">
                  <c:v>53475.1</c:v>
                </c:pt>
                <c:pt idx="2272">
                  <c:v>55024.5</c:v>
                </c:pt>
                <c:pt idx="2273">
                  <c:v>55926.4</c:v>
                </c:pt>
                <c:pt idx="2274">
                  <c:v>57546.4</c:v>
                </c:pt>
                <c:pt idx="2275">
                  <c:v>59351.5</c:v>
                </c:pt>
                <c:pt idx="2276">
                  <c:v>61060.4</c:v>
                </c:pt>
                <c:pt idx="2277">
                  <c:v>62059.1</c:v>
                </c:pt>
                <c:pt idx="2278">
                  <c:v>63763.9</c:v>
                </c:pt>
                <c:pt idx="2279">
                  <c:v>65136.9</c:v>
                </c:pt>
                <c:pt idx="2280">
                  <c:v>66948.4</c:v>
                </c:pt>
                <c:pt idx="2281">
                  <c:v>67635.3</c:v>
                </c:pt>
                <c:pt idx="2282">
                  <c:v>67978.1</c:v>
                </c:pt>
                <c:pt idx="2283">
                  <c:v>67569</c:v>
                </c:pt>
                <c:pt idx="2284">
                  <c:v>68279.9</c:v>
                </c:pt>
                <c:pt idx="2285">
                  <c:v>68157.2</c:v>
                </c:pt>
                <c:pt idx="2286">
                  <c:v>67702</c:v>
                </c:pt>
                <c:pt idx="2287">
                  <c:v>67092.5</c:v>
                </c:pt>
                <c:pt idx="2288">
                  <c:v>67026.6</c:v>
                </c:pt>
                <c:pt idx="2289">
                  <c:v>66657.2</c:v>
                </c:pt>
                <c:pt idx="2290">
                  <c:v>66386.3</c:v>
                </c:pt>
                <c:pt idx="2291">
                  <c:v>65846.4</c:v>
                </c:pt>
                <c:pt idx="2292">
                  <c:v>65710</c:v>
                </c:pt>
                <c:pt idx="2293">
                  <c:v>65278.6</c:v>
                </c:pt>
                <c:pt idx="2294">
                  <c:v>64305.9</c:v>
                </c:pt>
                <c:pt idx="2295">
                  <c:v>63665.1</c:v>
                </c:pt>
                <c:pt idx="2296">
                  <c:v>62380.4</c:v>
                </c:pt>
                <c:pt idx="2297">
                  <c:v>61282.5</c:v>
                </c:pt>
                <c:pt idx="2298">
                  <c:v>59760.6</c:v>
                </c:pt>
                <c:pt idx="2299">
                  <c:v>58447.7</c:v>
                </c:pt>
                <c:pt idx="2300">
                  <c:v>57028.6</c:v>
                </c:pt>
                <c:pt idx="2301">
                  <c:v>55486.3</c:v>
                </c:pt>
                <c:pt idx="2302">
                  <c:v>54201.1</c:v>
                </c:pt>
                <c:pt idx="2303">
                  <c:v>53387</c:v>
                </c:pt>
                <c:pt idx="2304">
                  <c:v>57524.9</c:v>
                </c:pt>
                <c:pt idx="2305">
                  <c:v>56901.3</c:v>
                </c:pt>
                <c:pt idx="2306">
                  <c:v>55499.9</c:v>
                </c:pt>
                <c:pt idx="2307">
                  <c:v>53900.5</c:v>
                </c:pt>
                <c:pt idx="2308">
                  <c:v>52439.3</c:v>
                </c:pt>
                <c:pt idx="2309">
                  <c:v>51437.3</c:v>
                </c:pt>
                <c:pt idx="2310">
                  <c:v>50407.7</c:v>
                </c:pt>
                <c:pt idx="2311">
                  <c:v>49288.3</c:v>
                </c:pt>
                <c:pt idx="2312">
                  <c:v>48310.4</c:v>
                </c:pt>
                <c:pt idx="2313">
                  <c:v>47731.6</c:v>
                </c:pt>
                <c:pt idx="2314">
                  <c:v>46925.7</c:v>
                </c:pt>
                <c:pt idx="2315">
                  <c:v>46182.9</c:v>
                </c:pt>
                <c:pt idx="2316">
                  <c:v>45522.9</c:v>
                </c:pt>
                <c:pt idx="2317">
                  <c:v>45027.8</c:v>
                </c:pt>
                <c:pt idx="2318">
                  <c:v>44492.1</c:v>
                </c:pt>
                <c:pt idx="2319">
                  <c:v>43961.1</c:v>
                </c:pt>
                <c:pt idx="2320">
                  <c:v>43667.4</c:v>
                </c:pt>
                <c:pt idx="2321">
                  <c:v>43302.4</c:v>
                </c:pt>
                <c:pt idx="2322">
                  <c:v>43025.1</c:v>
                </c:pt>
                <c:pt idx="2323">
                  <c:v>42954.2</c:v>
                </c:pt>
                <c:pt idx="2324">
                  <c:v>43106.8</c:v>
                </c:pt>
                <c:pt idx="2325">
                  <c:v>43031.3</c:v>
                </c:pt>
                <c:pt idx="2326">
                  <c:v>43445.1</c:v>
                </c:pt>
                <c:pt idx="2327">
                  <c:v>43825.4</c:v>
                </c:pt>
                <c:pt idx="2328">
                  <c:v>44505.9</c:v>
                </c:pt>
                <c:pt idx="2329">
                  <c:v>45271.3</c:v>
                </c:pt>
                <c:pt idx="2330">
                  <c:v>45744.2</c:v>
                </c:pt>
                <c:pt idx="2331">
                  <c:v>46568.7</c:v>
                </c:pt>
                <c:pt idx="2332">
                  <c:v>47841.4</c:v>
                </c:pt>
                <c:pt idx="2333">
                  <c:v>49122.4</c:v>
                </c:pt>
                <c:pt idx="2334">
                  <c:v>49027.3</c:v>
                </c:pt>
                <c:pt idx="2335">
                  <c:v>48656.2</c:v>
                </c:pt>
                <c:pt idx="2336">
                  <c:v>48460.7</c:v>
                </c:pt>
                <c:pt idx="2337">
                  <c:v>48258.8</c:v>
                </c:pt>
                <c:pt idx="2338">
                  <c:v>48147.6</c:v>
                </c:pt>
                <c:pt idx="2339">
                  <c:v>48055.4</c:v>
                </c:pt>
                <c:pt idx="2340">
                  <c:v>48066.8</c:v>
                </c:pt>
                <c:pt idx="2341">
                  <c:v>47837.3</c:v>
                </c:pt>
                <c:pt idx="2342">
                  <c:v>48053</c:v>
                </c:pt>
                <c:pt idx="2343">
                  <c:v>48025.4</c:v>
                </c:pt>
                <c:pt idx="2344">
                  <c:v>47250.9</c:v>
                </c:pt>
                <c:pt idx="2345">
                  <c:v>47068.2</c:v>
                </c:pt>
                <c:pt idx="2346">
                  <c:v>47178.4</c:v>
                </c:pt>
                <c:pt idx="2347">
                  <c:v>47497.4</c:v>
                </c:pt>
                <c:pt idx="2348">
                  <c:v>47458.7</c:v>
                </c:pt>
                <c:pt idx="2349">
                  <c:v>47377.8</c:v>
                </c:pt>
                <c:pt idx="2350">
                  <c:v>46933.6</c:v>
                </c:pt>
                <c:pt idx="2351">
                  <c:v>46419.5</c:v>
                </c:pt>
                <c:pt idx="2352">
                  <c:v>47307.5</c:v>
                </c:pt>
                <c:pt idx="2353">
                  <c:v>46490.3</c:v>
                </c:pt>
                <c:pt idx="2354">
                  <c:v>45879</c:v>
                </c:pt>
                <c:pt idx="2355">
                  <c:v>45437.3</c:v>
                </c:pt>
                <c:pt idx="2356">
                  <c:v>45109.3</c:v>
                </c:pt>
                <c:pt idx="2357">
                  <c:v>44829.1</c:v>
                </c:pt>
                <c:pt idx="2358">
                  <c:v>44812.4</c:v>
                </c:pt>
                <c:pt idx="2359">
                  <c:v>44503.4</c:v>
                </c:pt>
                <c:pt idx="2360">
                  <c:v>43717.3</c:v>
                </c:pt>
                <c:pt idx="2361">
                  <c:v>43710.1</c:v>
                </c:pt>
                <c:pt idx="2362">
                  <c:v>44029.4</c:v>
                </c:pt>
                <c:pt idx="2363">
                  <c:v>44687.6</c:v>
                </c:pt>
                <c:pt idx="2364">
                  <c:v>45156.9</c:v>
                </c:pt>
                <c:pt idx="2365">
                  <c:v>45880.2</c:v>
                </c:pt>
                <c:pt idx="2366">
                  <c:v>47127</c:v>
                </c:pt>
                <c:pt idx="2367">
                  <c:v>48178</c:v>
                </c:pt>
                <c:pt idx="2368">
                  <c:v>49349.4</c:v>
                </c:pt>
                <c:pt idx="2369">
                  <c:v>50535.6</c:v>
                </c:pt>
                <c:pt idx="2370">
                  <c:v>51950.4</c:v>
                </c:pt>
                <c:pt idx="2371">
                  <c:v>53760.1</c:v>
                </c:pt>
                <c:pt idx="2372">
                  <c:v>55743.8</c:v>
                </c:pt>
                <c:pt idx="2373">
                  <c:v>57408</c:v>
                </c:pt>
                <c:pt idx="2374">
                  <c:v>58959.5</c:v>
                </c:pt>
                <c:pt idx="2375">
                  <c:v>60770.7</c:v>
                </c:pt>
                <c:pt idx="2376">
                  <c:v>62309.3</c:v>
                </c:pt>
                <c:pt idx="2377">
                  <c:v>63120.7</c:v>
                </c:pt>
                <c:pt idx="2378">
                  <c:v>63241.7</c:v>
                </c:pt>
                <c:pt idx="2379">
                  <c:v>63039</c:v>
                </c:pt>
                <c:pt idx="2380">
                  <c:v>63700.7</c:v>
                </c:pt>
                <c:pt idx="2381">
                  <c:v>63778.8</c:v>
                </c:pt>
                <c:pt idx="2382">
                  <c:v>63376.7</c:v>
                </c:pt>
                <c:pt idx="2383">
                  <c:v>62533.1</c:v>
                </c:pt>
                <c:pt idx="2384">
                  <c:v>62677.7</c:v>
                </c:pt>
                <c:pt idx="2385">
                  <c:v>62278</c:v>
                </c:pt>
                <c:pt idx="2386">
                  <c:v>61986.2</c:v>
                </c:pt>
                <c:pt idx="2387">
                  <c:v>61663.1</c:v>
                </c:pt>
                <c:pt idx="2388">
                  <c:v>61386.4</c:v>
                </c:pt>
                <c:pt idx="2389">
                  <c:v>60914.1</c:v>
                </c:pt>
                <c:pt idx="2390">
                  <c:v>60370.2</c:v>
                </c:pt>
                <c:pt idx="2391">
                  <c:v>59378</c:v>
                </c:pt>
                <c:pt idx="2392">
                  <c:v>58818.3</c:v>
                </c:pt>
                <c:pt idx="2393">
                  <c:v>57487</c:v>
                </c:pt>
                <c:pt idx="2394">
                  <c:v>56379.1</c:v>
                </c:pt>
                <c:pt idx="2395">
                  <c:v>55111.2</c:v>
                </c:pt>
                <c:pt idx="2396">
                  <c:v>53782</c:v>
                </c:pt>
                <c:pt idx="2397">
                  <c:v>52333.2</c:v>
                </c:pt>
                <c:pt idx="2398">
                  <c:v>51139.7</c:v>
                </c:pt>
                <c:pt idx="2399">
                  <c:v>50158.6</c:v>
                </c:pt>
                <c:pt idx="2400">
                  <c:v>53893.6</c:v>
                </c:pt>
                <c:pt idx="2401">
                  <c:v>53569.1</c:v>
                </c:pt>
                <c:pt idx="2402">
                  <c:v>51800.1</c:v>
                </c:pt>
                <c:pt idx="2403">
                  <c:v>50062.1</c:v>
                </c:pt>
                <c:pt idx="2404">
                  <c:v>48782.3</c:v>
                </c:pt>
                <c:pt idx="2405">
                  <c:v>47627</c:v>
                </c:pt>
                <c:pt idx="2406">
                  <c:v>46464.1</c:v>
                </c:pt>
                <c:pt idx="2407">
                  <c:v>45499</c:v>
                </c:pt>
                <c:pt idx="2408">
                  <c:v>44658.5</c:v>
                </c:pt>
                <c:pt idx="2409">
                  <c:v>43946.2</c:v>
                </c:pt>
                <c:pt idx="2410">
                  <c:v>43105.5</c:v>
                </c:pt>
                <c:pt idx="2411">
                  <c:v>42644.5</c:v>
                </c:pt>
                <c:pt idx="2412">
                  <c:v>42083.8</c:v>
                </c:pt>
                <c:pt idx="2413">
                  <c:v>41504.5</c:v>
                </c:pt>
                <c:pt idx="2414">
                  <c:v>41219.9</c:v>
                </c:pt>
                <c:pt idx="2415">
                  <c:v>40647.2</c:v>
                </c:pt>
                <c:pt idx="2416">
                  <c:v>40388.9</c:v>
                </c:pt>
                <c:pt idx="2417">
                  <c:v>40139.2</c:v>
                </c:pt>
                <c:pt idx="2418">
                  <c:v>39682.4</c:v>
                </c:pt>
                <c:pt idx="2419">
                  <c:v>39614.7</c:v>
                </c:pt>
                <c:pt idx="2420">
                  <c:v>39720.6</c:v>
                </c:pt>
                <c:pt idx="2421">
                  <c:v>39789</c:v>
                </c:pt>
                <c:pt idx="2422">
                  <c:v>40286.3</c:v>
                </c:pt>
                <c:pt idx="2423">
                  <c:v>40558</c:v>
                </c:pt>
                <c:pt idx="2424">
                  <c:v>41273</c:v>
                </c:pt>
                <c:pt idx="2425">
                  <c:v>41844.1</c:v>
                </c:pt>
                <c:pt idx="2426">
                  <c:v>42447.7</c:v>
                </c:pt>
                <c:pt idx="2427">
                  <c:v>43221.6</c:v>
                </c:pt>
                <c:pt idx="2428">
                  <c:v>44776.9</c:v>
                </c:pt>
                <c:pt idx="2429">
                  <c:v>45805.3</c:v>
                </c:pt>
                <c:pt idx="2430">
                  <c:v>46423.7</c:v>
                </c:pt>
                <c:pt idx="2431">
                  <c:v>46773.5</c:v>
                </c:pt>
                <c:pt idx="2432">
                  <c:v>47265.6</c:v>
                </c:pt>
                <c:pt idx="2433">
                  <c:v>47989.7</c:v>
                </c:pt>
                <c:pt idx="2434">
                  <c:v>48464.4</c:v>
                </c:pt>
                <c:pt idx="2435">
                  <c:v>49137.3</c:v>
                </c:pt>
                <c:pt idx="2436">
                  <c:v>49631</c:v>
                </c:pt>
                <c:pt idx="2437">
                  <c:v>50264.1</c:v>
                </c:pt>
                <c:pt idx="2438">
                  <c:v>50392.6</c:v>
                </c:pt>
                <c:pt idx="2439">
                  <c:v>50853.4</c:v>
                </c:pt>
                <c:pt idx="2440">
                  <c:v>50496</c:v>
                </c:pt>
                <c:pt idx="2441">
                  <c:v>50805.4</c:v>
                </c:pt>
                <c:pt idx="2442">
                  <c:v>51173.2</c:v>
                </c:pt>
                <c:pt idx="2443">
                  <c:v>51604.7</c:v>
                </c:pt>
                <c:pt idx="2444">
                  <c:v>52357.1</c:v>
                </c:pt>
                <c:pt idx="2445">
                  <c:v>52796.7</c:v>
                </c:pt>
                <c:pt idx="2446">
                  <c:v>52718.1</c:v>
                </c:pt>
                <c:pt idx="2447">
                  <c:v>52589.1</c:v>
                </c:pt>
                <c:pt idx="2448">
                  <c:v>53437.9</c:v>
                </c:pt>
                <c:pt idx="2449">
                  <c:v>53061.9</c:v>
                </c:pt>
                <c:pt idx="2450">
                  <c:v>52675.3</c:v>
                </c:pt>
                <c:pt idx="2451">
                  <c:v>52125.5</c:v>
                </c:pt>
                <c:pt idx="2452">
                  <c:v>51605.2</c:v>
                </c:pt>
                <c:pt idx="2453">
                  <c:v>50838.4</c:v>
                </c:pt>
                <c:pt idx="2454">
                  <c:v>50342.8</c:v>
                </c:pt>
                <c:pt idx="2455">
                  <c:v>49512.8</c:v>
                </c:pt>
                <c:pt idx="2456">
                  <c:v>48399.8</c:v>
                </c:pt>
                <c:pt idx="2457">
                  <c:v>47950.3</c:v>
                </c:pt>
                <c:pt idx="2458">
                  <c:v>48018.5</c:v>
                </c:pt>
                <c:pt idx="2459">
                  <c:v>48064.5</c:v>
                </c:pt>
                <c:pt idx="2460">
                  <c:v>48487.4</c:v>
                </c:pt>
                <c:pt idx="2461">
                  <c:v>48836.7</c:v>
                </c:pt>
                <c:pt idx="2462">
                  <c:v>49509</c:v>
                </c:pt>
                <c:pt idx="2463">
                  <c:v>50693.8</c:v>
                </c:pt>
                <c:pt idx="2464">
                  <c:v>51701.4</c:v>
                </c:pt>
                <c:pt idx="2465">
                  <c:v>52687.9</c:v>
                </c:pt>
                <c:pt idx="2466">
                  <c:v>54038.5</c:v>
                </c:pt>
                <c:pt idx="2467">
                  <c:v>55582.1</c:v>
                </c:pt>
                <c:pt idx="2468">
                  <c:v>57177</c:v>
                </c:pt>
                <c:pt idx="2469">
                  <c:v>58739</c:v>
                </c:pt>
                <c:pt idx="2470">
                  <c:v>60374.3</c:v>
                </c:pt>
                <c:pt idx="2471">
                  <c:v>61700.9</c:v>
                </c:pt>
                <c:pt idx="2472">
                  <c:v>62993.5</c:v>
                </c:pt>
                <c:pt idx="2473">
                  <c:v>63686.4</c:v>
                </c:pt>
                <c:pt idx="2474">
                  <c:v>63566.4</c:v>
                </c:pt>
                <c:pt idx="2475">
                  <c:v>63368.6</c:v>
                </c:pt>
                <c:pt idx="2476">
                  <c:v>63790.1</c:v>
                </c:pt>
                <c:pt idx="2477">
                  <c:v>63572.2</c:v>
                </c:pt>
                <c:pt idx="2478">
                  <c:v>63260.6</c:v>
                </c:pt>
                <c:pt idx="2479">
                  <c:v>63041.8</c:v>
                </c:pt>
                <c:pt idx="2480">
                  <c:v>63204.1</c:v>
                </c:pt>
                <c:pt idx="2481">
                  <c:v>63063.7</c:v>
                </c:pt>
                <c:pt idx="2482">
                  <c:v>62522.4</c:v>
                </c:pt>
                <c:pt idx="2483">
                  <c:v>62258.2</c:v>
                </c:pt>
                <c:pt idx="2484">
                  <c:v>62149.1</c:v>
                </c:pt>
                <c:pt idx="2485">
                  <c:v>61667.1</c:v>
                </c:pt>
                <c:pt idx="2486">
                  <c:v>60834.3</c:v>
                </c:pt>
                <c:pt idx="2487">
                  <c:v>59919.5</c:v>
                </c:pt>
                <c:pt idx="2488">
                  <c:v>58338.2</c:v>
                </c:pt>
                <c:pt idx="2489">
                  <c:v>57432.1</c:v>
                </c:pt>
                <c:pt idx="2490">
                  <c:v>56298</c:v>
                </c:pt>
                <c:pt idx="2491">
                  <c:v>55067.9</c:v>
                </c:pt>
                <c:pt idx="2492">
                  <c:v>53381.5</c:v>
                </c:pt>
                <c:pt idx="2493">
                  <c:v>51885</c:v>
                </c:pt>
                <c:pt idx="2494">
                  <c:v>50616.2</c:v>
                </c:pt>
                <c:pt idx="2495">
                  <c:v>50043.7</c:v>
                </c:pt>
                <c:pt idx="2496">
                  <c:v>53134.6</c:v>
                </c:pt>
                <c:pt idx="2497">
                  <c:v>52840.1</c:v>
                </c:pt>
                <c:pt idx="2498">
                  <c:v>51286.4</c:v>
                </c:pt>
                <c:pt idx="2499">
                  <c:v>49569.1</c:v>
                </c:pt>
                <c:pt idx="2500">
                  <c:v>48133.8</c:v>
                </c:pt>
                <c:pt idx="2501">
                  <c:v>46999.9</c:v>
                </c:pt>
                <c:pt idx="2502">
                  <c:v>45757.2</c:v>
                </c:pt>
                <c:pt idx="2503">
                  <c:v>44930.4</c:v>
                </c:pt>
                <c:pt idx="2504">
                  <c:v>44009.8</c:v>
                </c:pt>
                <c:pt idx="2505">
                  <c:v>43388.7</c:v>
                </c:pt>
                <c:pt idx="2506">
                  <c:v>42787.1</c:v>
                </c:pt>
                <c:pt idx="2507">
                  <c:v>41953.6</c:v>
                </c:pt>
                <c:pt idx="2508">
                  <c:v>41443</c:v>
                </c:pt>
                <c:pt idx="2509">
                  <c:v>40995.7</c:v>
                </c:pt>
                <c:pt idx="2510">
                  <c:v>40534.8</c:v>
                </c:pt>
                <c:pt idx="2511">
                  <c:v>40024.6</c:v>
                </c:pt>
                <c:pt idx="2512">
                  <c:v>39709.7</c:v>
                </c:pt>
                <c:pt idx="2513">
                  <c:v>39499.5</c:v>
                </c:pt>
                <c:pt idx="2514">
                  <c:v>39095.4</c:v>
                </c:pt>
                <c:pt idx="2515">
                  <c:v>39152.8</c:v>
                </c:pt>
                <c:pt idx="2516">
                  <c:v>39216.2</c:v>
                </c:pt>
                <c:pt idx="2517">
                  <c:v>39264.3</c:v>
                </c:pt>
                <c:pt idx="2518">
                  <c:v>39592.1</c:v>
                </c:pt>
                <c:pt idx="2519">
                  <c:v>39929.2</c:v>
                </c:pt>
                <c:pt idx="2520">
                  <c:v>40766.2</c:v>
                </c:pt>
                <c:pt idx="2521">
                  <c:v>41471.1</c:v>
                </c:pt>
                <c:pt idx="2522">
                  <c:v>42073.4</c:v>
                </c:pt>
                <c:pt idx="2523">
                  <c:v>42925</c:v>
                </c:pt>
                <c:pt idx="2524">
                  <c:v>44415.4</c:v>
                </c:pt>
                <c:pt idx="2525">
                  <c:v>45791.6</c:v>
                </c:pt>
                <c:pt idx="2526">
                  <c:v>45781.5</c:v>
                </c:pt>
                <c:pt idx="2527">
                  <c:v>45780.9</c:v>
                </c:pt>
                <c:pt idx="2528">
                  <c:v>44954.9</c:v>
                </c:pt>
                <c:pt idx="2529">
                  <c:v>44703.4</c:v>
                </c:pt>
                <c:pt idx="2530">
                  <c:v>43612.4</c:v>
                </c:pt>
                <c:pt idx="2531">
                  <c:v>43234.7</c:v>
                </c:pt>
                <c:pt idx="2532">
                  <c:v>42784.5</c:v>
                </c:pt>
                <c:pt idx="2533">
                  <c:v>42525.6</c:v>
                </c:pt>
                <c:pt idx="2534">
                  <c:v>41460.9</c:v>
                </c:pt>
                <c:pt idx="2535">
                  <c:v>40943.9</c:v>
                </c:pt>
                <c:pt idx="2536">
                  <c:v>39970</c:v>
                </c:pt>
                <c:pt idx="2537">
                  <c:v>39507.6</c:v>
                </c:pt>
                <c:pt idx="2538">
                  <c:v>39034.7</c:v>
                </c:pt>
                <c:pt idx="2539">
                  <c:v>39240.7</c:v>
                </c:pt>
                <c:pt idx="2540">
                  <c:v>39140.5</c:v>
                </c:pt>
                <c:pt idx="2541">
                  <c:v>39406.1</c:v>
                </c:pt>
                <c:pt idx="2542">
                  <c:v>38894.4</c:v>
                </c:pt>
                <c:pt idx="2543">
                  <c:v>38390.7</c:v>
                </c:pt>
                <c:pt idx="2544">
                  <c:v>38792.3</c:v>
                </c:pt>
                <c:pt idx="2545">
                  <c:v>38395.1</c:v>
                </c:pt>
                <c:pt idx="2546">
                  <c:v>37798.6</c:v>
                </c:pt>
                <c:pt idx="2547">
                  <c:v>37553.2</c:v>
                </c:pt>
                <c:pt idx="2548">
                  <c:v>37259.4</c:v>
                </c:pt>
                <c:pt idx="2549">
                  <c:v>36835.2</c:v>
                </c:pt>
                <c:pt idx="2550">
                  <c:v>36737.3</c:v>
                </c:pt>
                <c:pt idx="2551">
                  <c:v>36187.1</c:v>
                </c:pt>
                <c:pt idx="2552">
                  <c:v>35738.3</c:v>
                </c:pt>
                <c:pt idx="2553">
                  <c:v>35825.4</c:v>
                </c:pt>
                <c:pt idx="2554">
                  <c:v>36054.9</c:v>
                </c:pt>
                <c:pt idx="2555">
                  <c:v>36524.5</c:v>
                </c:pt>
                <c:pt idx="2556">
                  <c:v>37296.9</c:v>
                </c:pt>
                <c:pt idx="2557">
                  <c:v>38199.2</c:v>
                </c:pt>
                <c:pt idx="2558">
                  <c:v>39251.5</c:v>
                </c:pt>
                <c:pt idx="2559">
                  <c:v>40887.2</c:v>
                </c:pt>
                <c:pt idx="2560">
                  <c:v>42211.1</c:v>
                </c:pt>
                <c:pt idx="2561">
                  <c:v>43959.4</c:v>
                </c:pt>
                <c:pt idx="2562">
                  <c:v>45762.7</c:v>
                </c:pt>
                <c:pt idx="2563">
                  <c:v>47758.9</c:v>
                </c:pt>
                <c:pt idx="2564">
                  <c:v>49692</c:v>
                </c:pt>
                <c:pt idx="2565">
                  <c:v>51749.4</c:v>
                </c:pt>
                <c:pt idx="2566">
                  <c:v>53624.3</c:v>
                </c:pt>
                <c:pt idx="2567">
                  <c:v>55653.8</c:v>
                </c:pt>
                <c:pt idx="2568">
                  <c:v>57697.5</c:v>
                </c:pt>
                <c:pt idx="2569">
                  <c:v>58726.4</c:v>
                </c:pt>
                <c:pt idx="2570">
                  <c:v>58935.5</c:v>
                </c:pt>
                <c:pt idx="2571">
                  <c:v>59038.5</c:v>
                </c:pt>
                <c:pt idx="2572">
                  <c:v>59459.1</c:v>
                </c:pt>
                <c:pt idx="2573">
                  <c:v>59399.9</c:v>
                </c:pt>
                <c:pt idx="2574">
                  <c:v>59481.3</c:v>
                </c:pt>
                <c:pt idx="2575">
                  <c:v>59292.9</c:v>
                </c:pt>
                <c:pt idx="2576">
                  <c:v>59253</c:v>
                </c:pt>
                <c:pt idx="2577">
                  <c:v>59390.1</c:v>
                </c:pt>
                <c:pt idx="2578">
                  <c:v>59363.1</c:v>
                </c:pt>
                <c:pt idx="2579">
                  <c:v>59471.6</c:v>
                </c:pt>
                <c:pt idx="2580">
                  <c:v>59136.3</c:v>
                </c:pt>
                <c:pt idx="2581">
                  <c:v>58790.2</c:v>
                </c:pt>
                <c:pt idx="2582">
                  <c:v>58224.1</c:v>
                </c:pt>
                <c:pt idx="2583">
                  <c:v>57549.3</c:v>
                </c:pt>
                <c:pt idx="2584">
                  <c:v>56423.9</c:v>
                </c:pt>
                <c:pt idx="2585">
                  <c:v>55282.6</c:v>
                </c:pt>
                <c:pt idx="2586">
                  <c:v>54432.1</c:v>
                </c:pt>
                <c:pt idx="2587">
                  <c:v>53077.7</c:v>
                </c:pt>
                <c:pt idx="2588">
                  <c:v>51858.8</c:v>
                </c:pt>
                <c:pt idx="2589">
                  <c:v>50346.9</c:v>
                </c:pt>
                <c:pt idx="2590">
                  <c:v>48878</c:v>
                </c:pt>
                <c:pt idx="2591">
                  <c:v>47868.2</c:v>
                </c:pt>
                <c:pt idx="2592">
                  <c:v>50645.8</c:v>
                </c:pt>
                <c:pt idx="2593">
                  <c:v>49934.6</c:v>
                </c:pt>
                <c:pt idx="2594">
                  <c:v>48361.8</c:v>
                </c:pt>
                <c:pt idx="2595">
                  <c:v>46949.2</c:v>
                </c:pt>
                <c:pt idx="2596">
                  <c:v>45630.2</c:v>
                </c:pt>
                <c:pt idx="2597">
                  <c:v>44484.5</c:v>
                </c:pt>
                <c:pt idx="2598">
                  <c:v>43298.5</c:v>
                </c:pt>
                <c:pt idx="2599">
                  <c:v>42338</c:v>
                </c:pt>
                <c:pt idx="2600">
                  <c:v>41448.1</c:v>
                </c:pt>
                <c:pt idx="2601">
                  <c:v>40624.7</c:v>
                </c:pt>
                <c:pt idx="2602">
                  <c:v>39930.8</c:v>
                </c:pt>
                <c:pt idx="2603">
                  <c:v>39181.1</c:v>
                </c:pt>
                <c:pt idx="2604">
                  <c:v>38541.7</c:v>
                </c:pt>
                <c:pt idx="2605">
                  <c:v>38107.8</c:v>
                </c:pt>
                <c:pt idx="2606">
                  <c:v>37576.8</c:v>
                </c:pt>
                <c:pt idx="2607">
                  <c:v>37224.5</c:v>
                </c:pt>
                <c:pt idx="2608">
                  <c:v>37094.6</c:v>
                </c:pt>
                <c:pt idx="2609">
                  <c:v>36758.9</c:v>
                </c:pt>
                <c:pt idx="2610">
                  <c:v>36591.2</c:v>
                </c:pt>
                <c:pt idx="2611">
                  <c:v>36448.4</c:v>
                </c:pt>
                <c:pt idx="2612">
                  <c:v>36661.6</c:v>
                </c:pt>
                <c:pt idx="2613">
                  <c:v>36604.8</c:v>
                </c:pt>
                <c:pt idx="2614">
                  <c:v>36995.2</c:v>
                </c:pt>
                <c:pt idx="2615">
                  <c:v>37221</c:v>
                </c:pt>
                <c:pt idx="2616">
                  <c:v>37957.5</c:v>
                </c:pt>
                <c:pt idx="2617">
                  <c:v>38384.3</c:v>
                </c:pt>
                <c:pt idx="2618">
                  <c:v>38982.6</c:v>
                </c:pt>
                <c:pt idx="2619">
                  <c:v>39879.6</c:v>
                </c:pt>
                <c:pt idx="2620">
                  <c:v>41299.8</c:v>
                </c:pt>
                <c:pt idx="2621">
                  <c:v>42491</c:v>
                </c:pt>
                <c:pt idx="2622">
                  <c:v>42752.9</c:v>
                </c:pt>
                <c:pt idx="2623">
                  <c:v>42778.9</c:v>
                </c:pt>
                <c:pt idx="2624">
                  <c:v>42301.3</c:v>
                </c:pt>
                <c:pt idx="2625">
                  <c:v>41512.2</c:v>
                </c:pt>
                <c:pt idx="2626">
                  <c:v>40892.7</c:v>
                </c:pt>
                <c:pt idx="2627">
                  <c:v>40674.5</c:v>
                </c:pt>
                <c:pt idx="2628">
                  <c:v>40159.2</c:v>
                </c:pt>
                <c:pt idx="2629">
                  <c:v>39828.2</c:v>
                </c:pt>
                <c:pt idx="2630">
                  <c:v>39116.2</c:v>
                </c:pt>
                <c:pt idx="2631">
                  <c:v>38676.8</c:v>
                </c:pt>
                <c:pt idx="2632">
                  <c:v>37716</c:v>
                </c:pt>
                <c:pt idx="2633">
                  <c:v>37451.4</c:v>
                </c:pt>
                <c:pt idx="2634">
                  <c:v>36769.7</c:v>
                </c:pt>
                <c:pt idx="2635">
                  <c:v>36434.6</c:v>
                </c:pt>
                <c:pt idx="2636">
                  <c:v>36377.9</c:v>
                </c:pt>
                <c:pt idx="2637">
                  <c:v>36395.8</c:v>
                </c:pt>
                <c:pt idx="2638">
                  <c:v>36054.2</c:v>
                </c:pt>
                <c:pt idx="2639">
                  <c:v>35798.3</c:v>
                </c:pt>
                <c:pt idx="2640">
                  <c:v>36131.6</c:v>
                </c:pt>
                <c:pt idx="2641">
                  <c:v>35401.1</c:v>
                </c:pt>
                <c:pt idx="2642">
                  <c:v>35124.3</c:v>
                </c:pt>
                <c:pt idx="2643">
                  <c:v>35188.5</c:v>
                </c:pt>
                <c:pt idx="2644">
                  <c:v>35309.7</c:v>
                </c:pt>
                <c:pt idx="2645">
                  <c:v>35176.4</c:v>
                </c:pt>
                <c:pt idx="2646">
                  <c:v>35365.9</c:v>
                </c:pt>
                <c:pt idx="2647">
                  <c:v>35295.3</c:v>
                </c:pt>
                <c:pt idx="2648">
                  <c:v>35018.2</c:v>
                </c:pt>
                <c:pt idx="2649">
                  <c:v>35343.3</c:v>
                </c:pt>
                <c:pt idx="2650">
                  <c:v>35665.5</c:v>
                </c:pt>
                <c:pt idx="2651">
                  <c:v>36762.2</c:v>
                </c:pt>
                <c:pt idx="2652">
                  <c:v>37784.3</c:v>
                </c:pt>
                <c:pt idx="2653">
                  <c:v>38739.4</c:v>
                </c:pt>
                <c:pt idx="2654">
                  <c:v>40151.5</c:v>
                </c:pt>
                <c:pt idx="2655">
                  <c:v>41598.7</c:v>
                </c:pt>
                <c:pt idx="2656">
                  <c:v>43083.6</c:v>
                </c:pt>
                <c:pt idx="2657">
                  <c:v>44889.2</c:v>
                </c:pt>
                <c:pt idx="2658">
                  <c:v>46690</c:v>
                </c:pt>
                <c:pt idx="2659">
                  <c:v>48567.2</c:v>
                </c:pt>
                <c:pt idx="2660">
                  <c:v>50039</c:v>
                </c:pt>
                <c:pt idx="2661">
                  <c:v>51291.1</c:v>
                </c:pt>
                <c:pt idx="2662">
                  <c:v>52256.9</c:v>
                </c:pt>
                <c:pt idx="2663">
                  <c:v>53360.1</c:v>
                </c:pt>
                <c:pt idx="2664">
                  <c:v>54117.6</c:v>
                </c:pt>
                <c:pt idx="2665">
                  <c:v>54898.2</c:v>
                </c:pt>
                <c:pt idx="2666">
                  <c:v>54963.5</c:v>
                </c:pt>
                <c:pt idx="2667">
                  <c:v>55080.3</c:v>
                </c:pt>
                <c:pt idx="2668">
                  <c:v>55152.4</c:v>
                </c:pt>
                <c:pt idx="2669">
                  <c:v>55084.5</c:v>
                </c:pt>
                <c:pt idx="2670">
                  <c:v>55445.6</c:v>
                </c:pt>
                <c:pt idx="2671">
                  <c:v>55524.3</c:v>
                </c:pt>
                <c:pt idx="2672">
                  <c:v>55919.9</c:v>
                </c:pt>
                <c:pt idx="2673">
                  <c:v>55813.9</c:v>
                </c:pt>
                <c:pt idx="2674">
                  <c:v>55837.4</c:v>
                </c:pt>
                <c:pt idx="2675">
                  <c:v>55953.1</c:v>
                </c:pt>
                <c:pt idx="2676">
                  <c:v>55462.1</c:v>
                </c:pt>
                <c:pt idx="2677">
                  <c:v>55359.2</c:v>
                </c:pt>
                <c:pt idx="2678">
                  <c:v>54929.1</c:v>
                </c:pt>
                <c:pt idx="2679">
                  <c:v>54425.3</c:v>
                </c:pt>
                <c:pt idx="2680">
                  <c:v>53677.6</c:v>
                </c:pt>
                <c:pt idx="2681">
                  <c:v>53193.9</c:v>
                </c:pt>
                <c:pt idx="2682">
                  <c:v>52540.5</c:v>
                </c:pt>
                <c:pt idx="2683">
                  <c:v>51381.9</c:v>
                </c:pt>
                <c:pt idx="2684">
                  <c:v>50511.2</c:v>
                </c:pt>
                <c:pt idx="2685">
                  <c:v>49845.9</c:v>
                </c:pt>
                <c:pt idx="2686">
                  <c:v>48651.4</c:v>
                </c:pt>
                <c:pt idx="2687">
                  <c:v>47527.8</c:v>
                </c:pt>
                <c:pt idx="2688">
                  <c:v>48868.7</c:v>
                </c:pt>
                <c:pt idx="2689">
                  <c:v>47786.8</c:v>
                </c:pt>
                <c:pt idx="2690">
                  <c:v>46266.9</c:v>
                </c:pt>
                <c:pt idx="2691">
                  <c:v>44895.3</c:v>
                </c:pt>
                <c:pt idx="2692">
                  <c:v>43611.1</c:v>
                </c:pt>
                <c:pt idx="2693">
                  <c:v>42429.7</c:v>
                </c:pt>
                <c:pt idx="2694">
                  <c:v>41355.5</c:v>
                </c:pt>
                <c:pt idx="2695">
                  <c:v>40380.6</c:v>
                </c:pt>
                <c:pt idx="2696">
                  <c:v>39637.6</c:v>
                </c:pt>
                <c:pt idx="2697">
                  <c:v>38880.8</c:v>
                </c:pt>
                <c:pt idx="2698">
                  <c:v>38226.1</c:v>
                </c:pt>
                <c:pt idx="2699">
                  <c:v>37531.3</c:v>
                </c:pt>
                <c:pt idx="2700">
                  <c:v>37103</c:v>
                </c:pt>
                <c:pt idx="2701">
                  <c:v>36607.7</c:v>
                </c:pt>
                <c:pt idx="2702">
                  <c:v>36126.7</c:v>
                </c:pt>
                <c:pt idx="2703">
                  <c:v>35978.4</c:v>
                </c:pt>
                <c:pt idx="2704">
                  <c:v>35800.2</c:v>
                </c:pt>
                <c:pt idx="2705">
                  <c:v>35567.4</c:v>
                </c:pt>
                <c:pt idx="2706">
                  <c:v>35525.6</c:v>
                </c:pt>
                <c:pt idx="2707">
                  <c:v>35304.7</c:v>
                </c:pt>
                <c:pt idx="2708">
                  <c:v>35568.7</c:v>
                </c:pt>
                <c:pt idx="2709">
                  <c:v>35600.4</c:v>
                </c:pt>
                <c:pt idx="2710">
                  <c:v>35924.5</c:v>
                </c:pt>
                <c:pt idx="2711">
                  <c:v>35953.4</c:v>
                </c:pt>
                <c:pt idx="2712">
                  <c:v>36676.8</c:v>
                </c:pt>
                <c:pt idx="2713">
                  <c:v>37292.8</c:v>
                </c:pt>
                <c:pt idx="2714">
                  <c:v>37645.5</c:v>
                </c:pt>
                <c:pt idx="2715">
                  <c:v>38168.4</c:v>
                </c:pt>
                <c:pt idx="2716">
                  <c:v>39145.2</c:v>
                </c:pt>
                <c:pt idx="2717">
                  <c:v>40136.6</c:v>
                </c:pt>
                <c:pt idx="2718">
                  <c:v>40623.1</c:v>
                </c:pt>
                <c:pt idx="2719">
                  <c:v>40482.1</c:v>
                </c:pt>
                <c:pt idx="2720">
                  <c:v>40233.6</c:v>
                </c:pt>
                <c:pt idx="2721">
                  <c:v>39874.5</c:v>
                </c:pt>
                <c:pt idx="2722">
                  <c:v>39329.5</c:v>
                </c:pt>
                <c:pt idx="2723">
                  <c:v>38857.6</c:v>
                </c:pt>
                <c:pt idx="2724">
                  <c:v>38409.2</c:v>
                </c:pt>
                <c:pt idx="2725">
                  <c:v>37922.6</c:v>
                </c:pt>
                <c:pt idx="2726">
                  <c:v>37035</c:v>
                </c:pt>
                <c:pt idx="2727">
                  <c:v>36342.3</c:v>
                </c:pt>
                <c:pt idx="2728">
                  <c:v>35328.3</c:v>
                </c:pt>
                <c:pt idx="2729">
                  <c:v>34861.9</c:v>
                </c:pt>
                <c:pt idx="2730">
                  <c:v>34026.2</c:v>
                </c:pt>
                <c:pt idx="2731">
                  <c:v>33942.6</c:v>
                </c:pt>
                <c:pt idx="2732">
                  <c:v>33625.1</c:v>
                </c:pt>
                <c:pt idx="2733">
                  <c:v>33840.4</c:v>
                </c:pt>
                <c:pt idx="2734">
                  <c:v>33576.9</c:v>
                </c:pt>
                <c:pt idx="2735">
                  <c:v>33237</c:v>
                </c:pt>
                <c:pt idx="2736">
                  <c:v>33426.8</c:v>
                </c:pt>
                <c:pt idx="2737">
                  <c:v>32716.5</c:v>
                </c:pt>
                <c:pt idx="2738">
                  <c:v>32077</c:v>
                </c:pt>
                <c:pt idx="2739">
                  <c:v>31800.8</c:v>
                </c:pt>
                <c:pt idx="2740">
                  <c:v>31976</c:v>
                </c:pt>
                <c:pt idx="2741">
                  <c:v>31577.1</c:v>
                </c:pt>
                <c:pt idx="2742">
                  <c:v>31174.2</c:v>
                </c:pt>
                <c:pt idx="2743">
                  <c:v>30749.2</c:v>
                </c:pt>
                <c:pt idx="2744">
                  <c:v>30141.9</c:v>
                </c:pt>
                <c:pt idx="2745">
                  <c:v>30553.6</c:v>
                </c:pt>
                <c:pt idx="2746">
                  <c:v>30732.4</c:v>
                </c:pt>
                <c:pt idx="2747">
                  <c:v>31011.9</c:v>
                </c:pt>
                <c:pt idx="2748">
                  <c:v>31686.3</c:v>
                </c:pt>
                <c:pt idx="2749">
                  <c:v>32315.4</c:v>
                </c:pt>
                <c:pt idx="2750">
                  <c:v>33524.8</c:v>
                </c:pt>
                <c:pt idx="2751">
                  <c:v>34763.1</c:v>
                </c:pt>
                <c:pt idx="2752">
                  <c:v>36327.8</c:v>
                </c:pt>
                <c:pt idx="2753">
                  <c:v>38012.8</c:v>
                </c:pt>
                <c:pt idx="2754">
                  <c:v>39877.9</c:v>
                </c:pt>
                <c:pt idx="2755">
                  <c:v>42099.2</c:v>
                </c:pt>
                <c:pt idx="2756">
                  <c:v>44417.9</c:v>
                </c:pt>
                <c:pt idx="2757">
                  <c:v>46282.6</c:v>
                </c:pt>
                <c:pt idx="2758">
                  <c:v>48312.9</c:v>
                </c:pt>
                <c:pt idx="2759">
                  <c:v>50328</c:v>
                </c:pt>
                <c:pt idx="2760">
                  <c:v>51989.4</c:v>
                </c:pt>
                <c:pt idx="2761">
                  <c:v>52919.6</c:v>
                </c:pt>
                <c:pt idx="2762">
                  <c:v>53280.4</c:v>
                </c:pt>
                <c:pt idx="2763">
                  <c:v>53261</c:v>
                </c:pt>
                <c:pt idx="2764">
                  <c:v>53320.6</c:v>
                </c:pt>
                <c:pt idx="2765">
                  <c:v>53267.3</c:v>
                </c:pt>
                <c:pt idx="2766">
                  <c:v>53255.9</c:v>
                </c:pt>
                <c:pt idx="2767">
                  <c:v>53174.3</c:v>
                </c:pt>
                <c:pt idx="2768">
                  <c:v>53344.9</c:v>
                </c:pt>
                <c:pt idx="2769">
                  <c:v>53070.6</c:v>
                </c:pt>
                <c:pt idx="2770">
                  <c:v>53164.6</c:v>
                </c:pt>
                <c:pt idx="2771">
                  <c:v>53086.4</c:v>
                </c:pt>
                <c:pt idx="2772">
                  <c:v>52900.9</c:v>
                </c:pt>
                <c:pt idx="2773">
                  <c:v>52548.5</c:v>
                </c:pt>
                <c:pt idx="2774">
                  <c:v>52412</c:v>
                </c:pt>
                <c:pt idx="2775">
                  <c:v>51703.5</c:v>
                </c:pt>
                <c:pt idx="2776">
                  <c:v>50978.3</c:v>
                </c:pt>
                <c:pt idx="2777">
                  <c:v>50206.2</c:v>
                </c:pt>
                <c:pt idx="2778">
                  <c:v>49180.3</c:v>
                </c:pt>
                <c:pt idx="2779">
                  <c:v>48356.3</c:v>
                </c:pt>
                <c:pt idx="2780">
                  <c:v>47259.5</c:v>
                </c:pt>
                <c:pt idx="2781">
                  <c:v>46167.9</c:v>
                </c:pt>
                <c:pt idx="2782">
                  <c:v>45129.6</c:v>
                </c:pt>
                <c:pt idx="2783">
                  <c:v>44366.9</c:v>
                </c:pt>
                <c:pt idx="2784">
                  <c:v>46806.5</c:v>
                </c:pt>
                <c:pt idx="2785">
                  <c:v>46393.8</c:v>
                </c:pt>
                <c:pt idx="2786">
                  <c:v>45110.3</c:v>
                </c:pt>
                <c:pt idx="2787">
                  <c:v>43708.8</c:v>
                </c:pt>
                <c:pt idx="2788">
                  <c:v>42632.3</c:v>
                </c:pt>
                <c:pt idx="2789">
                  <c:v>41668.9</c:v>
                </c:pt>
                <c:pt idx="2790">
                  <c:v>40556.4</c:v>
                </c:pt>
                <c:pt idx="2791">
                  <c:v>39657</c:v>
                </c:pt>
                <c:pt idx="2792">
                  <c:v>38946.1</c:v>
                </c:pt>
                <c:pt idx="2793">
                  <c:v>38238.8</c:v>
                </c:pt>
                <c:pt idx="2794">
                  <c:v>37775.3</c:v>
                </c:pt>
                <c:pt idx="2795">
                  <c:v>37061.9</c:v>
                </c:pt>
                <c:pt idx="2796">
                  <c:v>36567.9</c:v>
                </c:pt>
                <c:pt idx="2797">
                  <c:v>36263.8</c:v>
                </c:pt>
                <c:pt idx="2798">
                  <c:v>35879.6</c:v>
                </c:pt>
                <c:pt idx="2799">
                  <c:v>35408.6</c:v>
                </c:pt>
                <c:pt idx="2800">
                  <c:v>35347.7</c:v>
                </c:pt>
                <c:pt idx="2801">
                  <c:v>35052.2</c:v>
                </c:pt>
                <c:pt idx="2802">
                  <c:v>35116.3</c:v>
                </c:pt>
                <c:pt idx="2803">
                  <c:v>34937.1</c:v>
                </c:pt>
                <c:pt idx="2804">
                  <c:v>35007.8</c:v>
                </c:pt>
                <c:pt idx="2805">
                  <c:v>35342.9</c:v>
                </c:pt>
                <c:pt idx="2806">
                  <c:v>35600</c:v>
                </c:pt>
                <c:pt idx="2807">
                  <c:v>35944.5</c:v>
                </c:pt>
                <c:pt idx="2808">
                  <c:v>36600.9</c:v>
                </c:pt>
                <c:pt idx="2809">
                  <c:v>37018.2</c:v>
                </c:pt>
                <c:pt idx="2810">
                  <c:v>37762.9</c:v>
                </c:pt>
                <c:pt idx="2811">
                  <c:v>38438.8</c:v>
                </c:pt>
                <c:pt idx="2812">
                  <c:v>39621.6</c:v>
                </c:pt>
                <c:pt idx="2813">
                  <c:v>40571.8</c:v>
                </c:pt>
                <c:pt idx="2814">
                  <c:v>40994.3</c:v>
                </c:pt>
                <c:pt idx="2815">
                  <c:v>40798.6</c:v>
                </c:pt>
                <c:pt idx="2816">
                  <c:v>40712.6</c:v>
                </c:pt>
                <c:pt idx="2817">
                  <c:v>40470.5</c:v>
                </c:pt>
                <c:pt idx="2818">
                  <c:v>40083.7</c:v>
                </c:pt>
                <c:pt idx="2819">
                  <c:v>39844.8</c:v>
                </c:pt>
                <c:pt idx="2820">
                  <c:v>39461.5</c:v>
                </c:pt>
                <c:pt idx="2821">
                  <c:v>38991.5</c:v>
                </c:pt>
                <c:pt idx="2822">
                  <c:v>38247.1</c:v>
                </c:pt>
                <c:pt idx="2823">
                  <c:v>37806.6</c:v>
                </c:pt>
                <c:pt idx="2824">
                  <c:v>37147.8</c:v>
                </c:pt>
                <c:pt idx="2825">
                  <c:v>36741.4</c:v>
                </c:pt>
                <c:pt idx="2826">
                  <c:v>36038.3</c:v>
                </c:pt>
                <c:pt idx="2827">
                  <c:v>35960.7</c:v>
                </c:pt>
                <c:pt idx="2828">
                  <c:v>35877.9</c:v>
                </c:pt>
                <c:pt idx="2829">
                  <c:v>35652.5</c:v>
                </c:pt>
                <c:pt idx="2830">
                  <c:v>35026.6</c:v>
                </c:pt>
                <c:pt idx="2831">
                  <c:v>34397.4</c:v>
                </c:pt>
                <c:pt idx="2832">
                  <c:v>34617.9</c:v>
                </c:pt>
                <c:pt idx="2833">
                  <c:v>34244.2</c:v>
                </c:pt>
                <c:pt idx="2834">
                  <c:v>33604</c:v>
                </c:pt>
                <c:pt idx="2835">
                  <c:v>33211.7</c:v>
                </c:pt>
                <c:pt idx="2836">
                  <c:v>33448.5</c:v>
                </c:pt>
                <c:pt idx="2837">
                  <c:v>33020.7</c:v>
                </c:pt>
                <c:pt idx="2838">
                  <c:v>33001</c:v>
                </c:pt>
                <c:pt idx="2839">
                  <c:v>32634.7</c:v>
                </c:pt>
                <c:pt idx="2840">
                  <c:v>32427.8</c:v>
                </c:pt>
                <c:pt idx="2841">
                  <c:v>32537.3</c:v>
                </c:pt>
                <c:pt idx="2842">
                  <c:v>32749.9</c:v>
                </c:pt>
                <c:pt idx="2843">
                  <c:v>33391.2</c:v>
                </c:pt>
                <c:pt idx="2844">
                  <c:v>34130.7</c:v>
                </c:pt>
                <c:pt idx="2845">
                  <c:v>34921.1</c:v>
                </c:pt>
                <c:pt idx="2846">
                  <c:v>36087.9</c:v>
                </c:pt>
                <c:pt idx="2847">
                  <c:v>37144.6</c:v>
                </c:pt>
                <c:pt idx="2848">
                  <c:v>38639</c:v>
                </c:pt>
                <c:pt idx="2849">
                  <c:v>40117.8</c:v>
                </c:pt>
                <c:pt idx="2850">
                  <c:v>41917.1</c:v>
                </c:pt>
                <c:pt idx="2851">
                  <c:v>43811.5</c:v>
                </c:pt>
                <c:pt idx="2852">
                  <c:v>45526.6</c:v>
                </c:pt>
                <c:pt idx="2853">
                  <c:v>47231.5</c:v>
                </c:pt>
                <c:pt idx="2854">
                  <c:v>48862.4</c:v>
                </c:pt>
                <c:pt idx="2855">
                  <c:v>50199.7</c:v>
                </c:pt>
                <c:pt idx="2856">
                  <c:v>51761.6</c:v>
                </c:pt>
                <c:pt idx="2857">
                  <c:v>52142.3</c:v>
                </c:pt>
                <c:pt idx="2858">
                  <c:v>52399.3</c:v>
                </c:pt>
                <c:pt idx="2859">
                  <c:v>52194.4</c:v>
                </c:pt>
                <c:pt idx="2860">
                  <c:v>52491.5</c:v>
                </c:pt>
                <c:pt idx="2861">
                  <c:v>52499.6</c:v>
                </c:pt>
                <c:pt idx="2862">
                  <c:v>52513.9</c:v>
                </c:pt>
                <c:pt idx="2863">
                  <c:v>52678.8</c:v>
                </c:pt>
                <c:pt idx="2864">
                  <c:v>53009.5</c:v>
                </c:pt>
                <c:pt idx="2865">
                  <c:v>53237.1</c:v>
                </c:pt>
                <c:pt idx="2866">
                  <c:v>53504.3</c:v>
                </c:pt>
                <c:pt idx="2867">
                  <c:v>53515.1</c:v>
                </c:pt>
                <c:pt idx="2868">
                  <c:v>53475.3</c:v>
                </c:pt>
                <c:pt idx="2869">
                  <c:v>53418</c:v>
                </c:pt>
                <c:pt idx="2870">
                  <c:v>53057.2</c:v>
                </c:pt>
                <c:pt idx="2871">
                  <c:v>52578.8</c:v>
                </c:pt>
                <c:pt idx="2872">
                  <c:v>51938.6</c:v>
                </c:pt>
                <c:pt idx="2873">
                  <c:v>51257.7</c:v>
                </c:pt>
                <c:pt idx="2874">
                  <c:v>50258.9</c:v>
                </c:pt>
                <c:pt idx="2875">
                  <c:v>49260.6</c:v>
                </c:pt>
                <c:pt idx="2876">
                  <c:v>48112.6</c:v>
                </c:pt>
                <c:pt idx="2877">
                  <c:v>47126.5</c:v>
                </c:pt>
                <c:pt idx="2878">
                  <c:v>45758.3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463727"/>
        <c:axId val="10449999"/>
      </c:lineChart>
      <c:catAx>
        <c:axId val="10463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449999"/>
        <c:crosses val="autoZero"/>
        <c:auto val="0"/>
        <c:lblAlgn val="ctr"/>
        <c:lblOffset val="100"/>
        <c:tickLblSkip val="96"/>
        <c:tickMarkSkip val="96"/>
        <c:noMultiLvlLbl val="0"/>
      </c:catAx>
      <c:valAx>
        <c:axId val="10449999"/>
        <c:scaling>
          <c:orientation val="minMax"/>
          <c:min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46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3a567f9-ce54-43bc-8704-f65edfc6247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173556438751487"/>
          <c:y val="0.0498108448928121"/>
          <c:w val="0.976189150191125"/>
          <c:h val="0.756494325346784"/>
        </c:manualLayout>
      </c:layout>
      <c:lineChart>
        <c:grouping val="standard"/>
        <c:varyColors val="0"/>
        <c:ser>
          <c:idx val="1"/>
          <c:order val="0"/>
          <c:tx>
            <c:strRef>
              <c:f>"B类预测"</c:f>
              <c:strCache>
                <c:ptCount val="1"/>
                <c:pt idx="0">
                  <c:v>B类预测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统调负荷!$AD$1:$AD$2881</c15:sqref>
                  </c15:fullRef>
                </c:ext>
              </c:extLst>
              <c:f>统调负荷!$AD$2:$AD$2881</c:f>
              <c:numCache>
                <c:formatCode>m/d;@</c:formatCode>
                <c:ptCount val="2880"/>
                <c:pt idx="0" c:formatCode="m/d;@">
                  <c:v>45658</c:v>
                </c:pt>
                <c:pt idx="1" c:formatCode="m/d;@">
                  <c:v>45658.0104166667</c:v>
                </c:pt>
                <c:pt idx="2" c:formatCode="m/d;@">
                  <c:v>45658.0208333333</c:v>
                </c:pt>
                <c:pt idx="3" c:formatCode="m/d;@">
                  <c:v>45658.03125</c:v>
                </c:pt>
                <c:pt idx="4" c:formatCode="m/d;@">
                  <c:v>45658.0416666667</c:v>
                </c:pt>
                <c:pt idx="5" c:formatCode="m/d;@">
                  <c:v>45658.0520833333</c:v>
                </c:pt>
                <c:pt idx="6" c:formatCode="m/d;@">
                  <c:v>45658.0625</c:v>
                </c:pt>
                <c:pt idx="7" c:formatCode="m/d;@">
                  <c:v>45658.0729166667</c:v>
                </c:pt>
                <c:pt idx="8" c:formatCode="m/d;@">
                  <c:v>45658.0833333333</c:v>
                </c:pt>
                <c:pt idx="9" c:formatCode="m/d;@">
                  <c:v>45658.09375</c:v>
                </c:pt>
                <c:pt idx="10" c:formatCode="m/d;@">
                  <c:v>45658.1041666667</c:v>
                </c:pt>
                <c:pt idx="11" c:formatCode="m/d;@">
                  <c:v>45658.1145833333</c:v>
                </c:pt>
                <c:pt idx="12" c:formatCode="m/d;@">
                  <c:v>45658.125</c:v>
                </c:pt>
                <c:pt idx="13" c:formatCode="m/d;@">
                  <c:v>45658.1354166667</c:v>
                </c:pt>
                <c:pt idx="14" c:formatCode="m/d;@">
                  <c:v>45658.1458333333</c:v>
                </c:pt>
                <c:pt idx="15" c:formatCode="m/d;@">
                  <c:v>45658.15625</c:v>
                </c:pt>
                <c:pt idx="16" c:formatCode="m/d;@">
                  <c:v>45658.1666666667</c:v>
                </c:pt>
                <c:pt idx="17" c:formatCode="m/d;@">
                  <c:v>45658.1770833333</c:v>
                </c:pt>
                <c:pt idx="18" c:formatCode="m/d;@">
                  <c:v>45658.1875</c:v>
                </c:pt>
                <c:pt idx="19" c:formatCode="m/d;@">
                  <c:v>45658.1979166667</c:v>
                </c:pt>
                <c:pt idx="20" c:formatCode="m/d;@">
                  <c:v>45658.2083333333</c:v>
                </c:pt>
                <c:pt idx="21" c:formatCode="m/d;@">
                  <c:v>45658.21875</c:v>
                </c:pt>
                <c:pt idx="22" c:formatCode="m/d;@">
                  <c:v>45658.2291666667</c:v>
                </c:pt>
                <c:pt idx="23" c:formatCode="m/d;@">
                  <c:v>45658.2395833333</c:v>
                </c:pt>
                <c:pt idx="24" c:formatCode="m/d;@">
                  <c:v>45658.25</c:v>
                </c:pt>
                <c:pt idx="25" c:formatCode="m/d;@">
                  <c:v>45658.2604166667</c:v>
                </c:pt>
                <c:pt idx="26" c:formatCode="m/d;@">
                  <c:v>45658.2708333333</c:v>
                </c:pt>
                <c:pt idx="27" c:formatCode="m/d;@">
                  <c:v>45658.28125</c:v>
                </c:pt>
                <c:pt idx="28" c:formatCode="m/d;@">
                  <c:v>45658.2916666667</c:v>
                </c:pt>
                <c:pt idx="29" c:formatCode="m/d;@">
                  <c:v>45658.3020833333</c:v>
                </c:pt>
                <c:pt idx="30" c:formatCode="m/d;@">
                  <c:v>45658.3125</c:v>
                </c:pt>
                <c:pt idx="31" c:formatCode="m/d;@">
                  <c:v>45658.3229166667</c:v>
                </c:pt>
                <c:pt idx="32" c:formatCode="m/d;@">
                  <c:v>45658.3333333333</c:v>
                </c:pt>
                <c:pt idx="33" c:formatCode="m/d;@">
                  <c:v>45658.34375</c:v>
                </c:pt>
                <c:pt idx="34" c:formatCode="m/d;@">
                  <c:v>45658.3541666667</c:v>
                </c:pt>
                <c:pt idx="35" c:formatCode="m/d;@">
                  <c:v>45658.3645833333</c:v>
                </c:pt>
                <c:pt idx="36" c:formatCode="m/d;@">
                  <c:v>45658.375</c:v>
                </c:pt>
                <c:pt idx="37" c:formatCode="m/d;@">
                  <c:v>45658.3854166667</c:v>
                </c:pt>
                <c:pt idx="38" c:formatCode="m/d;@">
                  <c:v>45658.3958333333</c:v>
                </c:pt>
                <c:pt idx="39" c:formatCode="m/d;@">
                  <c:v>45658.40625</c:v>
                </c:pt>
                <c:pt idx="40" c:formatCode="m/d;@">
                  <c:v>45658.4166666667</c:v>
                </c:pt>
                <c:pt idx="41" c:formatCode="m/d;@">
                  <c:v>45658.4270833333</c:v>
                </c:pt>
                <c:pt idx="42" c:formatCode="m/d;@">
                  <c:v>45658.4375</c:v>
                </c:pt>
                <c:pt idx="43" c:formatCode="m/d;@">
                  <c:v>45658.4479166667</c:v>
                </c:pt>
                <c:pt idx="44" c:formatCode="m/d;@">
                  <c:v>45658.4583333333</c:v>
                </c:pt>
                <c:pt idx="45" c:formatCode="m/d;@">
                  <c:v>45658.46875</c:v>
                </c:pt>
                <c:pt idx="46" c:formatCode="m/d;@">
                  <c:v>45658.4791666667</c:v>
                </c:pt>
                <c:pt idx="47" c:formatCode="m/d;@">
                  <c:v>45658.4895833333</c:v>
                </c:pt>
                <c:pt idx="48" c:formatCode="m/d;@">
                  <c:v>45658.5</c:v>
                </c:pt>
                <c:pt idx="49" c:formatCode="m/d;@">
                  <c:v>45658.5104166667</c:v>
                </c:pt>
                <c:pt idx="50" c:formatCode="m/d;@">
                  <c:v>45658.5208333333</c:v>
                </c:pt>
                <c:pt idx="51" c:formatCode="m/d;@">
                  <c:v>45658.53125</c:v>
                </c:pt>
                <c:pt idx="52" c:formatCode="m/d;@">
                  <c:v>45658.5416666667</c:v>
                </c:pt>
                <c:pt idx="53" c:formatCode="m/d;@">
                  <c:v>45658.5520833333</c:v>
                </c:pt>
                <c:pt idx="54" c:formatCode="m/d;@">
                  <c:v>45658.5625</c:v>
                </c:pt>
                <c:pt idx="55" c:formatCode="m/d;@">
                  <c:v>45658.5729166667</c:v>
                </c:pt>
                <c:pt idx="56" c:formatCode="m/d;@">
                  <c:v>45658.5833333333</c:v>
                </c:pt>
                <c:pt idx="57" c:formatCode="m/d;@">
                  <c:v>45658.59375</c:v>
                </c:pt>
                <c:pt idx="58" c:formatCode="m/d;@">
                  <c:v>45658.6041666667</c:v>
                </c:pt>
                <c:pt idx="59" c:formatCode="m/d;@">
                  <c:v>45658.6145833333</c:v>
                </c:pt>
                <c:pt idx="60" c:formatCode="m/d;@">
                  <c:v>45658.625</c:v>
                </c:pt>
                <c:pt idx="61" c:formatCode="m/d;@">
                  <c:v>45658.6354166667</c:v>
                </c:pt>
                <c:pt idx="62" c:formatCode="m/d;@">
                  <c:v>45658.6458333333</c:v>
                </c:pt>
                <c:pt idx="63" c:formatCode="m/d;@">
                  <c:v>45658.65625</c:v>
                </c:pt>
                <c:pt idx="64" c:formatCode="m/d;@">
                  <c:v>45658.6666666667</c:v>
                </c:pt>
                <c:pt idx="65" c:formatCode="m/d;@">
                  <c:v>45658.6770833333</c:v>
                </c:pt>
                <c:pt idx="66" c:formatCode="m/d;@">
                  <c:v>45658.6875</c:v>
                </c:pt>
                <c:pt idx="67" c:formatCode="m/d;@">
                  <c:v>45658.6979166667</c:v>
                </c:pt>
                <c:pt idx="68" c:formatCode="m/d;@">
                  <c:v>45658.7083333333</c:v>
                </c:pt>
                <c:pt idx="69" c:formatCode="m/d;@">
                  <c:v>45658.71875</c:v>
                </c:pt>
                <c:pt idx="70" c:formatCode="m/d;@">
                  <c:v>45658.7291666667</c:v>
                </c:pt>
                <c:pt idx="71" c:formatCode="m/d;@">
                  <c:v>45658.7395833333</c:v>
                </c:pt>
                <c:pt idx="72" c:formatCode="m/d;@">
                  <c:v>45658.75</c:v>
                </c:pt>
                <c:pt idx="73" c:formatCode="m/d;@">
                  <c:v>45658.7604166667</c:v>
                </c:pt>
                <c:pt idx="74" c:formatCode="m/d;@">
                  <c:v>45658.7708333333</c:v>
                </c:pt>
                <c:pt idx="75" c:formatCode="m/d;@">
                  <c:v>45658.78125</c:v>
                </c:pt>
                <c:pt idx="76" c:formatCode="m/d;@">
                  <c:v>45658.7916666667</c:v>
                </c:pt>
                <c:pt idx="77" c:formatCode="m/d;@">
                  <c:v>45658.8020833333</c:v>
                </c:pt>
                <c:pt idx="78" c:formatCode="m/d;@">
                  <c:v>45658.8125</c:v>
                </c:pt>
                <c:pt idx="79" c:formatCode="m/d;@">
                  <c:v>45658.8229166667</c:v>
                </c:pt>
                <c:pt idx="80" c:formatCode="m/d;@">
                  <c:v>45658.8333333333</c:v>
                </c:pt>
                <c:pt idx="81" c:formatCode="m/d;@">
                  <c:v>45658.84375</c:v>
                </c:pt>
                <c:pt idx="82" c:formatCode="m/d;@">
                  <c:v>45658.8541666667</c:v>
                </c:pt>
                <c:pt idx="83" c:formatCode="m/d;@">
                  <c:v>45658.8645833333</c:v>
                </c:pt>
                <c:pt idx="84" c:formatCode="m/d;@">
                  <c:v>45658.875</c:v>
                </c:pt>
                <c:pt idx="85" c:formatCode="m/d;@">
                  <c:v>45658.8854166667</c:v>
                </c:pt>
                <c:pt idx="86" c:formatCode="m/d;@">
                  <c:v>45658.8958333333</c:v>
                </c:pt>
                <c:pt idx="87" c:formatCode="m/d;@">
                  <c:v>45658.90625</c:v>
                </c:pt>
                <c:pt idx="88" c:formatCode="m/d;@">
                  <c:v>45658.9166666667</c:v>
                </c:pt>
                <c:pt idx="89" c:formatCode="m/d;@">
                  <c:v>45658.9270833333</c:v>
                </c:pt>
                <c:pt idx="90" c:formatCode="m/d;@">
                  <c:v>45658.9375</c:v>
                </c:pt>
                <c:pt idx="91" c:formatCode="m/d;@">
                  <c:v>45658.9479166667</c:v>
                </c:pt>
                <c:pt idx="92" c:formatCode="m/d;@">
                  <c:v>45658.9583333333</c:v>
                </c:pt>
                <c:pt idx="93" c:formatCode="m/d;@">
                  <c:v>45658.96875</c:v>
                </c:pt>
                <c:pt idx="94" c:formatCode="m/d;@">
                  <c:v>45658.9791666667</c:v>
                </c:pt>
                <c:pt idx="95" c:formatCode="m/d;@">
                  <c:v>45658.9895833333</c:v>
                </c:pt>
                <c:pt idx="96" c:formatCode="m/d;@">
                  <c:v>45659</c:v>
                </c:pt>
                <c:pt idx="97" c:formatCode="m/d;@">
                  <c:v>45659.0104166667</c:v>
                </c:pt>
                <c:pt idx="98" c:formatCode="m/d;@">
                  <c:v>45659.0208333333</c:v>
                </c:pt>
                <c:pt idx="99" c:formatCode="m/d;@">
                  <c:v>45659.03125</c:v>
                </c:pt>
                <c:pt idx="100" c:formatCode="m/d;@">
                  <c:v>45659.0416666667</c:v>
                </c:pt>
                <c:pt idx="101" c:formatCode="m/d;@">
                  <c:v>45659.0520833333</c:v>
                </c:pt>
                <c:pt idx="102" c:formatCode="m/d;@">
                  <c:v>45659.0625</c:v>
                </c:pt>
                <c:pt idx="103" c:formatCode="m/d;@">
                  <c:v>45659.0729166667</c:v>
                </c:pt>
                <c:pt idx="104" c:formatCode="m/d;@">
                  <c:v>45659.0833333333</c:v>
                </c:pt>
                <c:pt idx="105" c:formatCode="m/d;@">
                  <c:v>45659.09375</c:v>
                </c:pt>
                <c:pt idx="106" c:formatCode="m/d;@">
                  <c:v>45659.1041666667</c:v>
                </c:pt>
                <c:pt idx="107" c:formatCode="m/d;@">
                  <c:v>45659.1145833333</c:v>
                </c:pt>
                <c:pt idx="108" c:formatCode="m/d;@">
                  <c:v>45659.125</c:v>
                </c:pt>
                <c:pt idx="109" c:formatCode="m/d;@">
                  <c:v>45659.1354166667</c:v>
                </c:pt>
                <c:pt idx="110" c:formatCode="m/d;@">
                  <c:v>45659.1458333333</c:v>
                </c:pt>
                <c:pt idx="111" c:formatCode="m/d;@">
                  <c:v>45659.15625</c:v>
                </c:pt>
                <c:pt idx="112" c:formatCode="m/d;@">
                  <c:v>45659.1666666667</c:v>
                </c:pt>
                <c:pt idx="113" c:formatCode="m/d;@">
                  <c:v>45659.1770833333</c:v>
                </c:pt>
                <c:pt idx="114" c:formatCode="m/d;@">
                  <c:v>45659.1875</c:v>
                </c:pt>
                <c:pt idx="115" c:formatCode="m/d;@">
                  <c:v>45659.1979166667</c:v>
                </c:pt>
                <c:pt idx="116" c:formatCode="m/d;@">
                  <c:v>45659.2083333333</c:v>
                </c:pt>
                <c:pt idx="117" c:formatCode="m/d;@">
                  <c:v>45659.21875</c:v>
                </c:pt>
                <c:pt idx="118" c:formatCode="m/d;@">
                  <c:v>45659.2291666667</c:v>
                </c:pt>
                <c:pt idx="119" c:formatCode="m/d;@">
                  <c:v>45659.2395833333</c:v>
                </c:pt>
                <c:pt idx="120" c:formatCode="m/d;@">
                  <c:v>45659.25</c:v>
                </c:pt>
                <c:pt idx="121" c:formatCode="m/d;@">
                  <c:v>45659.2604166667</c:v>
                </c:pt>
                <c:pt idx="122" c:formatCode="m/d;@">
                  <c:v>45659.2708333333</c:v>
                </c:pt>
                <c:pt idx="123" c:formatCode="m/d;@">
                  <c:v>45659.28125</c:v>
                </c:pt>
                <c:pt idx="124" c:formatCode="m/d;@">
                  <c:v>45659.2916666667</c:v>
                </c:pt>
                <c:pt idx="125" c:formatCode="m/d;@">
                  <c:v>45659.3020833333</c:v>
                </c:pt>
                <c:pt idx="126" c:formatCode="m/d;@">
                  <c:v>45659.3125</c:v>
                </c:pt>
                <c:pt idx="127" c:formatCode="m/d;@">
                  <c:v>45659.3229166667</c:v>
                </c:pt>
                <c:pt idx="128" c:formatCode="m/d;@">
                  <c:v>45659.3333333333</c:v>
                </c:pt>
                <c:pt idx="129" c:formatCode="m/d;@">
                  <c:v>45659.34375</c:v>
                </c:pt>
                <c:pt idx="130" c:formatCode="m/d;@">
                  <c:v>45659.3541666667</c:v>
                </c:pt>
                <c:pt idx="131" c:formatCode="m/d;@">
                  <c:v>45659.3645833333</c:v>
                </c:pt>
                <c:pt idx="132" c:formatCode="m/d;@">
                  <c:v>45659.375</c:v>
                </c:pt>
                <c:pt idx="133" c:formatCode="m/d;@">
                  <c:v>45659.3854166667</c:v>
                </c:pt>
                <c:pt idx="134" c:formatCode="m/d;@">
                  <c:v>45659.3958333333</c:v>
                </c:pt>
                <c:pt idx="135" c:formatCode="m/d;@">
                  <c:v>45659.40625</c:v>
                </c:pt>
                <c:pt idx="136" c:formatCode="m/d;@">
                  <c:v>45659.4166666667</c:v>
                </c:pt>
                <c:pt idx="137" c:formatCode="m/d;@">
                  <c:v>45659.4270833333</c:v>
                </c:pt>
                <c:pt idx="138" c:formatCode="m/d;@">
                  <c:v>45659.4375</c:v>
                </c:pt>
                <c:pt idx="139" c:formatCode="m/d;@">
                  <c:v>45659.4479166667</c:v>
                </c:pt>
                <c:pt idx="140" c:formatCode="m/d;@">
                  <c:v>45659.4583333333</c:v>
                </c:pt>
                <c:pt idx="141" c:formatCode="m/d;@">
                  <c:v>45659.46875</c:v>
                </c:pt>
                <c:pt idx="142" c:formatCode="m/d;@">
                  <c:v>45659.4791666667</c:v>
                </c:pt>
                <c:pt idx="143" c:formatCode="m/d;@">
                  <c:v>45659.4895833333</c:v>
                </c:pt>
                <c:pt idx="144" c:formatCode="m/d;@">
                  <c:v>45659.5</c:v>
                </c:pt>
                <c:pt idx="145" c:formatCode="m/d;@">
                  <c:v>45659.5104166667</c:v>
                </c:pt>
                <c:pt idx="146" c:formatCode="m/d;@">
                  <c:v>45659.5208333333</c:v>
                </c:pt>
                <c:pt idx="147" c:formatCode="m/d;@">
                  <c:v>45659.53125</c:v>
                </c:pt>
                <c:pt idx="148" c:formatCode="m/d;@">
                  <c:v>45659.5416666667</c:v>
                </c:pt>
                <c:pt idx="149" c:formatCode="m/d;@">
                  <c:v>45659.5520833333</c:v>
                </c:pt>
                <c:pt idx="150" c:formatCode="m/d;@">
                  <c:v>45659.5625</c:v>
                </c:pt>
                <c:pt idx="151" c:formatCode="m/d;@">
                  <c:v>45659.5729166667</c:v>
                </c:pt>
                <c:pt idx="152" c:formatCode="m/d;@">
                  <c:v>45659.5833333333</c:v>
                </c:pt>
                <c:pt idx="153" c:formatCode="m/d;@">
                  <c:v>45659.59375</c:v>
                </c:pt>
                <c:pt idx="154" c:formatCode="m/d;@">
                  <c:v>45659.6041666667</c:v>
                </c:pt>
                <c:pt idx="155" c:formatCode="m/d;@">
                  <c:v>45659.6145833333</c:v>
                </c:pt>
                <c:pt idx="156" c:formatCode="m/d;@">
                  <c:v>45659.625</c:v>
                </c:pt>
                <c:pt idx="157" c:formatCode="m/d;@">
                  <c:v>45659.6354166667</c:v>
                </c:pt>
                <c:pt idx="158" c:formatCode="m/d;@">
                  <c:v>45659.6458333333</c:v>
                </c:pt>
                <c:pt idx="159" c:formatCode="m/d;@">
                  <c:v>45659.65625</c:v>
                </c:pt>
                <c:pt idx="160" c:formatCode="m/d;@">
                  <c:v>45659.6666666667</c:v>
                </c:pt>
                <c:pt idx="161" c:formatCode="m/d;@">
                  <c:v>45659.6770833333</c:v>
                </c:pt>
                <c:pt idx="162" c:formatCode="m/d;@">
                  <c:v>45659.6875</c:v>
                </c:pt>
                <c:pt idx="163" c:formatCode="m/d;@">
                  <c:v>45659.6979166667</c:v>
                </c:pt>
                <c:pt idx="164" c:formatCode="m/d;@">
                  <c:v>45659.7083333333</c:v>
                </c:pt>
                <c:pt idx="165" c:formatCode="m/d;@">
                  <c:v>45659.71875</c:v>
                </c:pt>
                <c:pt idx="166" c:formatCode="m/d;@">
                  <c:v>45659.7291666667</c:v>
                </c:pt>
                <c:pt idx="167" c:formatCode="m/d;@">
                  <c:v>45659.7395833333</c:v>
                </c:pt>
                <c:pt idx="168" c:formatCode="m/d;@">
                  <c:v>45659.75</c:v>
                </c:pt>
                <c:pt idx="169" c:formatCode="m/d;@">
                  <c:v>45659.7604166667</c:v>
                </c:pt>
                <c:pt idx="170" c:formatCode="m/d;@">
                  <c:v>45659.7708333333</c:v>
                </c:pt>
                <c:pt idx="171" c:formatCode="m/d;@">
                  <c:v>45659.78125</c:v>
                </c:pt>
                <c:pt idx="172" c:formatCode="m/d;@">
                  <c:v>45659.7916666667</c:v>
                </c:pt>
                <c:pt idx="173" c:formatCode="m/d;@">
                  <c:v>45659.8020833333</c:v>
                </c:pt>
                <c:pt idx="174" c:formatCode="m/d;@">
                  <c:v>45659.8125</c:v>
                </c:pt>
                <c:pt idx="175" c:formatCode="m/d;@">
                  <c:v>45659.8229166667</c:v>
                </c:pt>
                <c:pt idx="176" c:formatCode="m/d;@">
                  <c:v>45659.8333333333</c:v>
                </c:pt>
                <c:pt idx="177" c:formatCode="m/d;@">
                  <c:v>45659.84375</c:v>
                </c:pt>
                <c:pt idx="178" c:formatCode="m/d;@">
                  <c:v>45659.8541666667</c:v>
                </c:pt>
                <c:pt idx="179" c:formatCode="m/d;@">
                  <c:v>45659.8645833333</c:v>
                </c:pt>
                <c:pt idx="180" c:formatCode="m/d;@">
                  <c:v>45659.875</c:v>
                </c:pt>
                <c:pt idx="181" c:formatCode="m/d;@">
                  <c:v>45659.8854166667</c:v>
                </c:pt>
                <c:pt idx="182" c:formatCode="m/d;@">
                  <c:v>45659.8958333333</c:v>
                </c:pt>
                <c:pt idx="183" c:formatCode="m/d;@">
                  <c:v>45659.90625</c:v>
                </c:pt>
                <c:pt idx="184" c:formatCode="m/d;@">
                  <c:v>45659.9166666667</c:v>
                </c:pt>
                <c:pt idx="185" c:formatCode="m/d;@">
                  <c:v>45659.9270833333</c:v>
                </c:pt>
                <c:pt idx="186" c:formatCode="m/d;@">
                  <c:v>45659.9375</c:v>
                </c:pt>
                <c:pt idx="187" c:formatCode="m/d;@">
                  <c:v>45659.9479166667</c:v>
                </c:pt>
                <c:pt idx="188" c:formatCode="m/d;@">
                  <c:v>45659.9583333333</c:v>
                </c:pt>
                <c:pt idx="189" c:formatCode="m/d;@">
                  <c:v>45659.96875</c:v>
                </c:pt>
                <c:pt idx="190" c:formatCode="m/d;@">
                  <c:v>45659.9791666667</c:v>
                </c:pt>
                <c:pt idx="191" c:formatCode="m/d;@">
                  <c:v>45659.9895833333</c:v>
                </c:pt>
                <c:pt idx="192" c:formatCode="m/d;@">
                  <c:v>45660</c:v>
                </c:pt>
                <c:pt idx="193" c:formatCode="m/d;@">
                  <c:v>45660.0104166667</c:v>
                </c:pt>
                <c:pt idx="194" c:formatCode="m/d;@">
                  <c:v>45660.0208333333</c:v>
                </c:pt>
                <c:pt idx="195" c:formatCode="m/d;@">
                  <c:v>45660.03125</c:v>
                </c:pt>
                <c:pt idx="196" c:formatCode="m/d;@">
                  <c:v>45660.0416666667</c:v>
                </c:pt>
                <c:pt idx="197" c:formatCode="m/d;@">
                  <c:v>45660.0520833333</c:v>
                </c:pt>
                <c:pt idx="198" c:formatCode="m/d;@">
                  <c:v>45660.0625</c:v>
                </c:pt>
                <c:pt idx="199" c:formatCode="m/d;@">
                  <c:v>45660.0729166667</c:v>
                </c:pt>
                <c:pt idx="200" c:formatCode="m/d;@">
                  <c:v>45660.0833333333</c:v>
                </c:pt>
                <c:pt idx="201" c:formatCode="m/d;@">
                  <c:v>45660.09375</c:v>
                </c:pt>
                <c:pt idx="202" c:formatCode="m/d;@">
                  <c:v>45660.1041666667</c:v>
                </c:pt>
                <c:pt idx="203" c:formatCode="m/d;@">
                  <c:v>45660.1145833333</c:v>
                </c:pt>
                <c:pt idx="204" c:formatCode="m/d;@">
                  <c:v>45660.125</c:v>
                </c:pt>
                <c:pt idx="205" c:formatCode="m/d;@">
                  <c:v>45660.1354166667</c:v>
                </c:pt>
                <c:pt idx="206" c:formatCode="m/d;@">
                  <c:v>45660.1458333333</c:v>
                </c:pt>
                <c:pt idx="207" c:formatCode="m/d;@">
                  <c:v>45660.15625</c:v>
                </c:pt>
                <c:pt idx="208" c:formatCode="m/d;@">
                  <c:v>45660.1666666667</c:v>
                </c:pt>
                <c:pt idx="209" c:formatCode="m/d;@">
                  <c:v>45660.1770833333</c:v>
                </c:pt>
                <c:pt idx="210" c:formatCode="m/d;@">
                  <c:v>45660.1875</c:v>
                </c:pt>
                <c:pt idx="211" c:formatCode="m/d;@">
                  <c:v>45660.1979166667</c:v>
                </c:pt>
                <c:pt idx="212" c:formatCode="m/d;@">
                  <c:v>45660.2083333333</c:v>
                </c:pt>
                <c:pt idx="213" c:formatCode="m/d;@">
                  <c:v>45660.21875</c:v>
                </c:pt>
                <c:pt idx="214" c:formatCode="m/d;@">
                  <c:v>45660.2291666667</c:v>
                </c:pt>
                <c:pt idx="215" c:formatCode="m/d;@">
                  <c:v>45660.2395833333</c:v>
                </c:pt>
                <c:pt idx="216" c:formatCode="m/d;@">
                  <c:v>45660.25</c:v>
                </c:pt>
                <c:pt idx="217" c:formatCode="m/d;@">
                  <c:v>45660.2604166667</c:v>
                </c:pt>
                <c:pt idx="218" c:formatCode="m/d;@">
                  <c:v>45660.2708333333</c:v>
                </c:pt>
                <c:pt idx="219" c:formatCode="m/d;@">
                  <c:v>45660.28125</c:v>
                </c:pt>
                <c:pt idx="220" c:formatCode="m/d;@">
                  <c:v>45660.2916666667</c:v>
                </c:pt>
                <c:pt idx="221" c:formatCode="m/d;@">
                  <c:v>45660.3020833333</c:v>
                </c:pt>
                <c:pt idx="222" c:formatCode="m/d;@">
                  <c:v>45660.3125</c:v>
                </c:pt>
                <c:pt idx="223" c:formatCode="m/d;@">
                  <c:v>45660.3229166667</c:v>
                </c:pt>
                <c:pt idx="224" c:formatCode="m/d;@">
                  <c:v>45660.3333333333</c:v>
                </c:pt>
                <c:pt idx="225" c:formatCode="m/d;@">
                  <c:v>45660.34375</c:v>
                </c:pt>
                <c:pt idx="226" c:formatCode="m/d;@">
                  <c:v>45660.3541666667</c:v>
                </c:pt>
                <c:pt idx="227" c:formatCode="m/d;@">
                  <c:v>45660.3645833333</c:v>
                </c:pt>
                <c:pt idx="228" c:formatCode="m/d;@">
                  <c:v>45660.375</c:v>
                </c:pt>
                <c:pt idx="229" c:formatCode="m/d;@">
                  <c:v>45660.3854166667</c:v>
                </c:pt>
                <c:pt idx="230" c:formatCode="m/d;@">
                  <c:v>45660.3958333333</c:v>
                </c:pt>
                <c:pt idx="231" c:formatCode="m/d;@">
                  <c:v>45660.40625</c:v>
                </c:pt>
                <c:pt idx="232" c:formatCode="m/d;@">
                  <c:v>45660.4166666667</c:v>
                </c:pt>
                <c:pt idx="233" c:formatCode="m/d;@">
                  <c:v>45660.4270833333</c:v>
                </c:pt>
                <c:pt idx="234" c:formatCode="m/d;@">
                  <c:v>45660.4375</c:v>
                </c:pt>
                <c:pt idx="235" c:formatCode="m/d;@">
                  <c:v>45660.4479166667</c:v>
                </c:pt>
                <c:pt idx="236" c:formatCode="m/d;@">
                  <c:v>45660.4583333333</c:v>
                </c:pt>
                <c:pt idx="237" c:formatCode="m/d;@">
                  <c:v>45660.46875</c:v>
                </c:pt>
                <c:pt idx="238" c:formatCode="m/d;@">
                  <c:v>45660.4791666667</c:v>
                </c:pt>
                <c:pt idx="239" c:formatCode="m/d;@">
                  <c:v>45660.4895833333</c:v>
                </c:pt>
                <c:pt idx="240" c:formatCode="m/d;@">
                  <c:v>45660.5</c:v>
                </c:pt>
                <c:pt idx="241" c:formatCode="m/d;@">
                  <c:v>45660.5104166667</c:v>
                </c:pt>
                <c:pt idx="242" c:formatCode="m/d;@">
                  <c:v>45660.5208333333</c:v>
                </c:pt>
                <c:pt idx="243" c:formatCode="m/d;@">
                  <c:v>45660.53125</c:v>
                </c:pt>
                <c:pt idx="244" c:formatCode="m/d;@">
                  <c:v>45660.5416666667</c:v>
                </c:pt>
                <c:pt idx="245" c:formatCode="m/d;@">
                  <c:v>45660.5520833333</c:v>
                </c:pt>
                <c:pt idx="246" c:formatCode="m/d;@">
                  <c:v>45660.5625</c:v>
                </c:pt>
                <c:pt idx="247" c:formatCode="m/d;@">
                  <c:v>45660.5729166667</c:v>
                </c:pt>
                <c:pt idx="248" c:formatCode="m/d;@">
                  <c:v>45660.5833333333</c:v>
                </c:pt>
                <c:pt idx="249" c:formatCode="m/d;@">
                  <c:v>45660.59375</c:v>
                </c:pt>
                <c:pt idx="250" c:formatCode="m/d;@">
                  <c:v>45660.6041666667</c:v>
                </c:pt>
                <c:pt idx="251" c:formatCode="m/d;@">
                  <c:v>45660.6145833333</c:v>
                </c:pt>
                <c:pt idx="252" c:formatCode="m/d;@">
                  <c:v>45660.625</c:v>
                </c:pt>
                <c:pt idx="253" c:formatCode="m/d;@">
                  <c:v>45660.6354166667</c:v>
                </c:pt>
                <c:pt idx="254" c:formatCode="m/d;@">
                  <c:v>45660.6458333333</c:v>
                </c:pt>
                <c:pt idx="255" c:formatCode="m/d;@">
                  <c:v>45660.65625</c:v>
                </c:pt>
                <c:pt idx="256" c:formatCode="m/d;@">
                  <c:v>45660.6666666667</c:v>
                </c:pt>
                <c:pt idx="257" c:formatCode="m/d;@">
                  <c:v>45660.6770833333</c:v>
                </c:pt>
                <c:pt idx="258" c:formatCode="m/d;@">
                  <c:v>45660.6875</c:v>
                </c:pt>
                <c:pt idx="259" c:formatCode="m/d;@">
                  <c:v>45660.6979166667</c:v>
                </c:pt>
                <c:pt idx="260" c:formatCode="m/d;@">
                  <c:v>45660.7083333333</c:v>
                </c:pt>
                <c:pt idx="261" c:formatCode="m/d;@">
                  <c:v>45660.71875</c:v>
                </c:pt>
                <c:pt idx="262" c:formatCode="m/d;@">
                  <c:v>45660.7291666667</c:v>
                </c:pt>
                <c:pt idx="263" c:formatCode="m/d;@">
                  <c:v>45660.7395833333</c:v>
                </c:pt>
                <c:pt idx="264" c:formatCode="m/d;@">
                  <c:v>45660.75</c:v>
                </c:pt>
                <c:pt idx="265" c:formatCode="m/d;@">
                  <c:v>45660.7604166667</c:v>
                </c:pt>
                <c:pt idx="266" c:formatCode="m/d;@">
                  <c:v>45660.7708333333</c:v>
                </c:pt>
                <c:pt idx="267" c:formatCode="m/d;@">
                  <c:v>45660.78125</c:v>
                </c:pt>
                <c:pt idx="268" c:formatCode="m/d;@">
                  <c:v>45660.7916666667</c:v>
                </c:pt>
                <c:pt idx="269" c:formatCode="m/d;@">
                  <c:v>45660.8020833333</c:v>
                </c:pt>
                <c:pt idx="270" c:formatCode="m/d;@">
                  <c:v>45660.8125</c:v>
                </c:pt>
                <c:pt idx="271" c:formatCode="m/d;@">
                  <c:v>45660.8229166667</c:v>
                </c:pt>
                <c:pt idx="272" c:formatCode="m/d;@">
                  <c:v>45660.8333333333</c:v>
                </c:pt>
                <c:pt idx="273" c:formatCode="m/d;@">
                  <c:v>45660.84375</c:v>
                </c:pt>
                <c:pt idx="274" c:formatCode="m/d;@">
                  <c:v>45660.8541666667</c:v>
                </c:pt>
                <c:pt idx="275" c:formatCode="m/d;@">
                  <c:v>45660.8645833333</c:v>
                </c:pt>
                <c:pt idx="276" c:formatCode="m/d;@">
                  <c:v>45660.875</c:v>
                </c:pt>
                <c:pt idx="277" c:formatCode="m/d;@">
                  <c:v>45660.8854166667</c:v>
                </c:pt>
                <c:pt idx="278" c:formatCode="m/d;@">
                  <c:v>45660.8958333333</c:v>
                </c:pt>
                <c:pt idx="279" c:formatCode="m/d;@">
                  <c:v>45660.90625</c:v>
                </c:pt>
                <c:pt idx="280" c:formatCode="m/d;@">
                  <c:v>45660.9166666667</c:v>
                </c:pt>
                <c:pt idx="281" c:formatCode="m/d;@">
                  <c:v>45660.9270833333</c:v>
                </c:pt>
                <c:pt idx="282" c:formatCode="m/d;@">
                  <c:v>45660.9375</c:v>
                </c:pt>
                <c:pt idx="283" c:formatCode="m/d;@">
                  <c:v>45660.9479166667</c:v>
                </c:pt>
                <c:pt idx="284" c:formatCode="m/d;@">
                  <c:v>45660.9583333333</c:v>
                </c:pt>
                <c:pt idx="285" c:formatCode="m/d;@">
                  <c:v>45660.96875</c:v>
                </c:pt>
                <c:pt idx="286" c:formatCode="m/d;@">
                  <c:v>45660.9791666667</c:v>
                </c:pt>
                <c:pt idx="287" c:formatCode="m/d;@">
                  <c:v>45660.9895833333</c:v>
                </c:pt>
                <c:pt idx="288" c:formatCode="m/d;@">
                  <c:v>45661</c:v>
                </c:pt>
                <c:pt idx="289" c:formatCode="m/d;@">
                  <c:v>45661.0104166667</c:v>
                </c:pt>
                <c:pt idx="290" c:formatCode="m/d;@">
                  <c:v>45661.0208333333</c:v>
                </c:pt>
                <c:pt idx="291" c:formatCode="m/d;@">
                  <c:v>45661.03125</c:v>
                </c:pt>
                <c:pt idx="292" c:formatCode="m/d;@">
                  <c:v>45661.0416666667</c:v>
                </c:pt>
                <c:pt idx="293" c:formatCode="m/d;@">
                  <c:v>45661.0520833333</c:v>
                </c:pt>
                <c:pt idx="294" c:formatCode="m/d;@">
                  <c:v>45661.0625</c:v>
                </c:pt>
                <c:pt idx="295" c:formatCode="m/d;@">
                  <c:v>45661.0729166667</c:v>
                </c:pt>
                <c:pt idx="296" c:formatCode="m/d;@">
                  <c:v>45661.0833333333</c:v>
                </c:pt>
                <c:pt idx="297" c:formatCode="m/d;@">
                  <c:v>45661.09375</c:v>
                </c:pt>
                <c:pt idx="298" c:formatCode="m/d;@">
                  <c:v>45661.1041666667</c:v>
                </c:pt>
                <c:pt idx="299" c:formatCode="m/d;@">
                  <c:v>45661.1145833333</c:v>
                </c:pt>
                <c:pt idx="300" c:formatCode="m/d;@">
                  <c:v>45661.125</c:v>
                </c:pt>
                <c:pt idx="301" c:formatCode="m/d;@">
                  <c:v>45661.1354166667</c:v>
                </c:pt>
                <c:pt idx="302" c:formatCode="m/d;@">
                  <c:v>45661.1458333333</c:v>
                </c:pt>
                <c:pt idx="303" c:formatCode="m/d;@">
                  <c:v>45661.15625</c:v>
                </c:pt>
                <c:pt idx="304" c:formatCode="m/d;@">
                  <c:v>45661.1666666667</c:v>
                </c:pt>
                <c:pt idx="305" c:formatCode="m/d;@">
                  <c:v>45661.1770833333</c:v>
                </c:pt>
                <c:pt idx="306" c:formatCode="m/d;@">
                  <c:v>45661.1875</c:v>
                </c:pt>
                <c:pt idx="307" c:formatCode="m/d;@">
                  <c:v>45661.1979166667</c:v>
                </c:pt>
                <c:pt idx="308" c:formatCode="m/d;@">
                  <c:v>45661.2083333333</c:v>
                </c:pt>
                <c:pt idx="309" c:formatCode="m/d;@">
                  <c:v>45661.21875</c:v>
                </c:pt>
                <c:pt idx="310" c:formatCode="m/d;@">
                  <c:v>45661.2291666667</c:v>
                </c:pt>
                <c:pt idx="311" c:formatCode="m/d;@">
                  <c:v>45661.2395833333</c:v>
                </c:pt>
                <c:pt idx="312" c:formatCode="m/d;@">
                  <c:v>45661.25</c:v>
                </c:pt>
                <c:pt idx="313" c:formatCode="m/d;@">
                  <c:v>45661.2604166667</c:v>
                </c:pt>
                <c:pt idx="314" c:formatCode="m/d;@">
                  <c:v>45661.2708333333</c:v>
                </c:pt>
                <c:pt idx="315" c:formatCode="m/d;@">
                  <c:v>45661.28125</c:v>
                </c:pt>
                <c:pt idx="316" c:formatCode="m/d;@">
                  <c:v>45661.2916666667</c:v>
                </c:pt>
                <c:pt idx="317" c:formatCode="m/d;@">
                  <c:v>45661.3020833333</c:v>
                </c:pt>
                <c:pt idx="318" c:formatCode="m/d;@">
                  <c:v>45661.3125</c:v>
                </c:pt>
                <c:pt idx="319" c:formatCode="m/d;@">
                  <c:v>45661.3229166667</c:v>
                </c:pt>
                <c:pt idx="320" c:formatCode="m/d;@">
                  <c:v>45661.3333333333</c:v>
                </c:pt>
                <c:pt idx="321" c:formatCode="m/d;@">
                  <c:v>45661.34375</c:v>
                </c:pt>
                <c:pt idx="322" c:formatCode="m/d;@">
                  <c:v>45661.3541666667</c:v>
                </c:pt>
                <c:pt idx="323" c:formatCode="m/d;@">
                  <c:v>45661.3645833333</c:v>
                </c:pt>
                <c:pt idx="324" c:formatCode="m/d;@">
                  <c:v>45661.375</c:v>
                </c:pt>
                <c:pt idx="325" c:formatCode="m/d;@">
                  <c:v>45661.3854166667</c:v>
                </c:pt>
                <c:pt idx="326" c:formatCode="m/d;@">
                  <c:v>45661.3958333333</c:v>
                </c:pt>
                <c:pt idx="327" c:formatCode="m/d;@">
                  <c:v>45661.40625</c:v>
                </c:pt>
                <c:pt idx="328" c:formatCode="m/d;@">
                  <c:v>45661.4166666667</c:v>
                </c:pt>
                <c:pt idx="329" c:formatCode="m/d;@">
                  <c:v>45661.4270833333</c:v>
                </c:pt>
                <c:pt idx="330" c:formatCode="m/d;@">
                  <c:v>45661.4375</c:v>
                </c:pt>
                <c:pt idx="331" c:formatCode="m/d;@">
                  <c:v>45661.4479166667</c:v>
                </c:pt>
                <c:pt idx="332" c:formatCode="m/d;@">
                  <c:v>45661.4583333333</c:v>
                </c:pt>
                <c:pt idx="333" c:formatCode="m/d;@">
                  <c:v>45661.46875</c:v>
                </c:pt>
                <c:pt idx="334" c:formatCode="m/d;@">
                  <c:v>45661.4791666667</c:v>
                </c:pt>
                <c:pt idx="335" c:formatCode="m/d;@">
                  <c:v>45661.4895833333</c:v>
                </c:pt>
                <c:pt idx="336" c:formatCode="m/d;@">
                  <c:v>45661.5</c:v>
                </c:pt>
                <c:pt idx="337" c:formatCode="m/d;@">
                  <c:v>45661.5104166667</c:v>
                </c:pt>
                <c:pt idx="338" c:formatCode="m/d;@">
                  <c:v>45661.5208333333</c:v>
                </c:pt>
                <c:pt idx="339" c:formatCode="m/d;@">
                  <c:v>45661.53125</c:v>
                </c:pt>
                <c:pt idx="340" c:formatCode="m/d;@">
                  <c:v>45661.5416666667</c:v>
                </c:pt>
                <c:pt idx="341" c:formatCode="m/d;@">
                  <c:v>45661.5520833333</c:v>
                </c:pt>
                <c:pt idx="342" c:formatCode="m/d;@">
                  <c:v>45661.5625</c:v>
                </c:pt>
                <c:pt idx="343" c:formatCode="m/d;@">
                  <c:v>45661.5729166667</c:v>
                </c:pt>
                <c:pt idx="344" c:formatCode="m/d;@">
                  <c:v>45661.5833333333</c:v>
                </c:pt>
                <c:pt idx="345" c:formatCode="m/d;@">
                  <c:v>45661.59375</c:v>
                </c:pt>
                <c:pt idx="346" c:formatCode="m/d;@">
                  <c:v>45661.6041666667</c:v>
                </c:pt>
                <c:pt idx="347" c:formatCode="m/d;@">
                  <c:v>45661.6145833333</c:v>
                </c:pt>
                <c:pt idx="348" c:formatCode="m/d;@">
                  <c:v>45661.625</c:v>
                </c:pt>
                <c:pt idx="349" c:formatCode="m/d;@">
                  <c:v>45661.6354166667</c:v>
                </c:pt>
                <c:pt idx="350" c:formatCode="m/d;@">
                  <c:v>45661.6458333333</c:v>
                </c:pt>
                <c:pt idx="351" c:formatCode="m/d;@">
                  <c:v>45661.65625</c:v>
                </c:pt>
                <c:pt idx="352" c:formatCode="m/d;@">
                  <c:v>45661.6666666667</c:v>
                </c:pt>
                <c:pt idx="353" c:formatCode="m/d;@">
                  <c:v>45661.6770833333</c:v>
                </c:pt>
                <c:pt idx="354" c:formatCode="m/d;@">
                  <c:v>45661.6875</c:v>
                </c:pt>
                <c:pt idx="355" c:formatCode="m/d;@">
                  <c:v>45661.6979166667</c:v>
                </c:pt>
                <c:pt idx="356" c:formatCode="m/d;@">
                  <c:v>45661.7083333333</c:v>
                </c:pt>
                <c:pt idx="357" c:formatCode="m/d;@">
                  <c:v>45661.71875</c:v>
                </c:pt>
                <c:pt idx="358" c:formatCode="m/d;@">
                  <c:v>45661.7291666667</c:v>
                </c:pt>
                <c:pt idx="359" c:formatCode="m/d;@">
                  <c:v>45661.7395833333</c:v>
                </c:pt>
                <c:pt idx="360" c:formatCode="m/d;@">
                  <c:v>45661.75</c:v>
                </c:pt>
                <c:pt idx="361" c:formatCode="m/d;@">
                  <c:v>45661.7604166667</c:v>
                </c:pt>
                <c:pt idx="362" c:formatCode="m/d;@">
                  <c:v>45661.7708333333</c:v>
                </c:pt>
                <c:pt idx="363" c:formatCode="m/d;@">
                  <c:v>45661.78125</c:v>
                </c:pt>
                <c:pt idx="364" c:formatCode="m/d;@">
                  <c:v>45661.7916666667</c:v>
                </c:pt>
                <c:pt idx="365" c:formatCode="m/d;@">
                  <c:v>45661.8020833333</c:v>
                </c:pt>
                <c:pt idx="366" c:formatCode="m/d;@">
                  <c:v>45661.8125</c:v>
                </c:pt>
                <c:pt idx="367" c:formatCode="m/d;@">
                  <c:v>45661.8229166667</c:v>
                </c:pt>
                <c:pt idx="368" c:formatCode="m/d;@">
                  <c:v>45661.8333333333</c:v>
                </c:pt>
                <c:pt idx="369" c:formatCode="m/d;@">
                  <c:v>45661.84375</c:v>
                </c:pt>
                <c:pt idx="370" c:formatCode="m/d;@">
                  <c:v>45661.8541666667</c:v>
                </c:pt>
                <c:pt idx="371" c:formatCode="m/d;@">
                  <c:v>45661.8645833333</c:v>
                </c:pt>
                <c:pt idx="372" c:formatCode="m/d;@">
                  <c:v>45661.875</c:v>
                </c:pt>
                <c:pt idx="373" c:formatCode="m/d;@">
                  <c:v>45661.8854166667</c:v>
                </c:pt>
                <c:pt idx="374" c:formatCode="m/d;@">
                  <c:v>45661.8958333333</c:v>
                </c:pt>
                <c:pt idx="375" c:formatCode="m/d;@">
                  <c:v>45661.90625</c:v>
                </c:pt>
                <c:pt idx="376" c:formatCode="m/d;@">
                  <c:v>45661.9166666667</c:v>
                </c:pt>
                <c:pt idx="377" c:formatCode="m/d;@">
                  <c:v>45661.9270833333</c:v>
                </c:pt>
                <c:pt idx="378" c:formatCode="m/d;@">
                  <c:v>45661.9375</c:v>
                </c:pt>
                <c:pt idx="379" c:formatCode="m/d;@">
                  <c:v>45661.9479166667</c:v>
                </c:pt>
                <c:pt idx="380" c:formatCode="m/d;@">
                  <c:v>45661.9583333333</c:v>
                </c:pt>
                <c:pt idx="381" c:formatCode="m/d;@">
                  <c:v>45661.96875</c:v>
                </c:pt>
                <c:pt idx="382" c:formatCode="m/d;@">
                  <c:v>45661.9791666667</c:v>
                </c:pt>
                <c:pt idx="383" c:formatCode="m/d;@">
                  <c:v>45661.9895833333</c:v>
                </c:pt>
                <c:pt idx="384" c:formatCode="m/d;@">
                  <c:v>45662</c:v>
                </c:pt>
                <c:pt idx="385" c:formatCode="m/d;@">
                  <c:v>45662.0104166667</c:v>
                </c:pt>
                <c:pt idx="386" c:formatCode="m/d;@">
                  <c:v>45662.0208333333</c:v>
                </c:pt>
                <c:pt idx="387" c:formatCode="m/d;@">
                  <c:v>45662.03125</c:v>
                </c:pt>
                <c:pt idx="388" c:formatCode="m/d;@">
                  <c:v>45662.0416666667</c:v>
                </c:pt>
                <c:pt idx="389" c:formatCode="m/d;@">
                  <c:v>45662.0520833333</c:v>
                </c:pt>
                <c:pt idx="390" c:formatCode="m/d;@">
                  <c:v>45662.0625</c:v>
                </c:pt>
                <c:pt idx="391" c:formatCode="m/d;@">
                  <c:v>45662.0729166667</c:v>
                </c:pt>
                <c:pt idx="392" c:formatCode="m/d;@">
                  <c:v>45662.0833333333</c:v>
                </c:pt>
                <c:pt idx="393" c:formatCode="m/d;@">
                  <c:v>45662.09375</c:v>
                </c:pt>
                <c:pt idx="394" c:formatCode="m/d;@">
                  <c:v>45662.1041666667</c:v>
                </c:pt>
                <c:pt idx="395" c:formatCode="m/d;@">
                  <c:v>45662.1145833333</c:v>
                </c:pt>
                <c:pt idx="396" c:formatCode="m/d;@">
                  <c:v>45662.125</c:v>
                </c:pt>
                <c:pt idx="397" c:formatCode="m/d;@">
                  <c:v>45662.1354166667</c:v>
                </c:pt>
                <c:pt idx="398" c:formatCode="m/d;@">
                  <c:v>45662.1458333333</c:v>
                </c:pt>
                <c:pt idx="399" c:formatCode="m/d;@">
                  <c:v>45662.15625</c:v>
                </c:pt>
                <c:pt idx="400" c:formatCode="m/d;@">
                  <c:v>45662.1666666667</c:v>
                </c:pt>
                <c:pt idx="401" c:formatCode="m/d;@">
                  <c:v>45662.1770833333</c:v>
                </c:pt>
                <c:pt idx="402" c:formatCode="m/d;@">
                  <c:v>45662.1875</c:v>
                </c:pt>
                <c:pt idx="403" c:formatCode="m/d;@">
                  <c:v>45662.1979166667</c:v>
                </c:pt>
                <c:pt idx="404" c:formatCode="m/d;@">
                  <c:v>45662.2083333333</c:v>
                </c:pt>
                <c:pt idx="405" c:formatCode="m/d;@">
                  <c:v>45662.21875</c:v>
                </c:pt>
                <c:pt idx="406" c:formatCode="m/d;@">
                  <c:v>45662.2291666667</c:v>
                </c:pt>
                <c:pt idx="407" c:formatCode="m/d;@">
                  <c:v>45662.2395833333</c:v>
                </c:pt>
                <c:pt idx="408" c:formatCode="m/d;@">
                  <c:v>45662.25</c:v>
                </c:pt>
                <c:pt idx="409" c:formatCode="m/d;@">
                  <c:v>45662.2604166667</c:v>
                </c:pt>
                <c:pt idx="410" c:formatCode="m/d;@">
                  <c:v>45662.2708333333</c:v>
                </c:pt>
                <c:pt idx="411" c:formatCode="m/d;@">
                  <c:v>45662.28125</c:v>
                </c:pt>
                <c:pt idx="412" c:formatCode="m/d;@">
                  <c:v>45662.2916666667</c:v>
                </c:pt>
                <c:pt idx="413" c:formatCode="m/d;@">
                  <c:v>45662.3020833333</c:v>
                </c:pt>
                <c:pt idx="414" c:formatCode="m/d;@">
                  <c:v>45662.3125</c:v>
                </c:pt>
                <c:pt idx="415" c:formatCode="m/d;@">
                  <c:v>45662.3229166667</c:v>
                </c:pt>
                <c:pt idx="416" c:formatCode="m/d;@">
                  <c:v>45662.3333333333</c:v>
                </c:pt>
                <c:pt idx="417" c:formatCode="m/d;@">
                  <c:v>45662.34375</c:v>
                </c:pt>
                <c:pt idx="418" c:formatCode="m/d;@">
                  <c:v>45662.3541666667</c:v>
                </c:pt>
                <c:pt idx="419" c:formatCode="m/d;@">
                  <c:v>45662.3645833333</c:v>
                </c:pt>
                <c:pt idx="420" c:formatCode="m/d;@">
                  <c:v>45662.375</c:v>
                </c:pt>
                <c:pt idx="421" c:formatCode="m/d;@">
                  <c:v>45662.3854166667</c:v>
                </c:pt>
                <c:pt idx="422" c:formatCode="m/d;@">
                  <c:v>45662.3958333333</c:v>
                </c:pt>
                <c:pt idx="423" c:formatCode="m/d;@">
                  <c:v>45662.40625</c:v>
                </c:pt>
                <c:pt idx="424" c:formatCode="m/d;@">
                  <c:v>45662.4166666667</c:v>
                </c:pt>
                <c:pt idx="425" c:formatCode="m/d;@">
                  <c:v>45662.4270833333</c:v>
                </c:pt>
                <c:pt idx="426" c:formatCode="m/d;@">
                  <c:v>45662.4375</c:v>
                </c:pt>
                <c:pt idx="427" c:formatCode="m/d;@">
                  <c:v>45662.4479166667</c:v>
                </c:pt>
                <c:pt idx="428" c:formatCode="m/d;@">
                  <c:v>45662.4583333333</c:v>
                </c:pt>
                <c:pt idx="429" c:formatCode="m/d;@">
                  <c:v>45662.46875</c:v>
                </c:pt>
                <c:pt idx="430" c:formatCode="m/d;@">
                  <c:v>45662.4791666667</c:v>
                </c:pt>
                <c:pt idx="431" c:formatCode="m/d;@">
                  <c:v>45662.4895833333</c:v>
                </c:pt>
                <c:pt idx="432" c:formatCode="m/d;@">
                  <c:v>45662.5</c:v>
                </c:pt>
                <c:pt idx="433" c:formatCode="m/d;@">
                  <c:v>45662.5104166667</c:v>
                </c:pt>
                <c:pt idx="434" c:formatCode="m/d;@">
                  <c:v>45662.5208333333</c:v>
                </c:pt>
                <c:pt idx="435" c:formatCode="m/d;@">
                  <c:v>45662.53125</c:v>
                </c:pt>
                <c:pt idx="436" c:formatCode="m/d;@">
                  <c:v>45662.5416666667</c:v>
                </c:pt>
                <c:pt idx="437" c:formatCode="m/d;@">
                  <c:v>45662.5520833333</c:v>
                </c:pt>
                <c:pt idx="438" c:formatCode="m/d;@">
                  <c:v>45662.5625</c:v>
                </c:pt>
                <c:pt idx="439" c:formatCode="m/d;@">
                  <c:v>45662.5729166667</c:v>
                </c:pt>
                <c:pt idx="440" c:formatCode="m/d;@">
                  <c:v>45662.5833333333</c:v>
                </c:pt>
                <c:pt idx="441" c:formatCode="m/d;@">
                  <c:v>45662.59375</c:v>
                </c:pt>
                <c:pt idx="442" c:formatCode="m/d;@">
                  <c:v>45662.6041666667</c:v>
                </c:pt>
                <c:pt idx="443" c:formatCode="m/d;@">
                  <c:v>45662.6145833333</c:v>
                </c:pt>
                <c:pt idx="444" c:formatCode="m/d;@">
                  <c:v>45662.625</c:v>
                </c:pt>
                <c:pt idx="445" c:formatCode="m/d;@">
                  <c:v>45662.6354166667</c:v>
                </c:pt>
                <c:pt idx="446" c:formatCode="m/d;@">
                  <c:v>45662.6458333333</c:v>
                </c:pt>
                <c:pt idx="447" c:formatCode="m/d;@">
                  <c:v>45662.65625</c:v>
                </c:pt>
                <c:pt idx="448" c:formatCode="m/d;@">
                  <c:v>45662.6666666667</c:v>
                </c:pt>
                <c:pt idx="449" c:formatCode="m/d;@">
                  <c:v>45662.6770833333</c:v>
                </c:pt>
                <c:pt idx="450" c:formatCode="m/d;@">
                  <c:v>45662.6875</c:v>
                </c:pt>
                <c:pt idx="451" c:formatCode="m/d;@">
                  <c:v>45662.6979166667</c:v>
                </c:pt>
                <c:pt idx="452" c:formatCode="m/d;@">
                  <c:v>45662.7083333333</c:v>
                </c:pt>
                <c:pt idx="453" c:formatCode="m/d;@">
                  <c:v>45662.71875</c:v>
                </c:pt>
                <c:pt idx="454" c:formatCode="m/d;@">
                  <c:v>45662.7291666667</c:v>
                </c:pt>
                <c:pt idx="455" c:formatCode="m/d;@">
                  <c:v>45662.7395833333</c:v>
                </c:pt>
                <c:pt idx="456" c:formatCode="m/d;@">
                  <c:v>45662.75</c:v>
                </c:pt>
                <c:pt idx="457" c:formatCode="m/d;@">
                  <c:v>45662.7604166667</c:v>
                </c:pt>
                <c:pt idx="458" c:formatCode="m/d;@">
                  <c:v>45662.7708333333</c:v>
                </c:pt>
                <c:pt idx="459" c:formatCode="m/d;@">
                  <c:v>45662.78125</c:v>
                </c:pt>
                <c:pt idx="460" c:formatCode="m/d;@">
                  <c:v>45662.7916666667</c:v>
                </c:pt>
                <c:pt idx="461" c:formatCode="m/d;@">
                  <c:v>45662.8020833333</c:v>
                </c:pt>
                <c:pt idx="462" c:formatCode="m/d;@">
                  <c:v>45662.8125</c:v>
                </c:pt>
                <c:pt idx="463" c:formatCode="m/d;@">
                  <c:v>45662.8229166667</c:v>
                </c:pt>
                <c:pt idx="464" c:formatCode="m/d;@">
                  <c:v>45662.8333333333</c:v>
                </c:pt>
                <c:pt idx="465" c:formatCode="m/d;@">
                  <c:v>45662.84375</c:v>
                </c:pt>
                <c:pt idx="466" c:formatCode="m/d;@">
                  <c:v>45662.8541666667</c:v>
                </c:pt>
                <c:pt idx="467" c:formatCode="m/d;@">
                  <c:v>45662.8645833333</c:v>
                </c:pt>
                <c:pt idx="468" c:formatCode="m/d;@">
                  <c:v>45662.875</c:v>
                </c:pt>
                <c:pt idx="469" c:formatCode="m/d;@">
                  <c:v>45662.8854166667</c:v>
                </c:pt>
                <c:pt idx="470" c:formatCode="m/d;@">
                  <c:v>45662.8958333333</c:v>
                </c:pt>
                <c:pt idx="471" c:formatCode="m/d;@">
                  <c:v>45662.90625</c:v>
                </c:pt>
                <c:pt idx="472" c:formatCode="m/d;@">
                  <c:v>45662.9166666667</c:v>
                </c:pt>
                <c:pt idx="473" c:formatCode="m/d;@">
                  <c:v>45662.9270833333</c:v>
                </c:pt>
                <c:pt idx="474" c:formatCode="m/d;@">
                  <c:v>45662.9375</c:v>
                </c:pt>
                <c:pt idx="475" c:formatCode="m/d;@">
                  <c:v>45662.9479166667</c:v>
                </c:pt>
                <c:pt idx="476" c:formatCode="m/d;@">
                  <c:v>45662.9583333333</c:v>
                </c:pt>
                <c:pt idx="477" c:formatCode="m/d;@">
                  <c:v>45662.96875</c:v>
                </c:pt>
                <c:pt idx="478" c:formatCode="m/d;@">
                  <c:v>45662.9791666667</c:v>
                </c:pt>
                <c:pt idx="479" c:formatCode="m/d;@">
                  <c:v>45662.9895833333</c:v>
                </c:pt>
                <c:pt idx="480" c:formatCode="m/d;@">
                  <c:v>45663</c:v>
                </c:pt>
                <c:pt idx="481" c:formatCode="m/d;@">
                  <c:v>45663.0104166667</c:v>
                </c:pt>
                <c:pt idx="482" c:formatCode="m/d;@">
                  <c:v>45663.0208333333</c:v>
                </c:pt>
                <c:pt idx="483" c:formatCode="m/d;@">
                  <c:v>45663.03125</c:v>
                </c:pt>
                <c:pt idx="484" c:formatCode="m/d;@">
                  <c:v>45663.0416666667</c:v>
                </c:pt>
                <c:pt idx="485" c:formatCode="m/d;@">
                  <c:v>45663.0520833333</c:v>
                </c:pt>
                <c:pt idx="486" c:formatCode="m/d;@">
                  <c:v>45663.0625</c:v>
                </c:pt>
                <c:pt idx="487" c:formatCode="m/d;@">
                  <c:v>45663.0729166667</c:v>
                </c:pt>
                <c:pt idx="488" c:formatCode="m/d;@">
                  <c:v>45663.0833333333</c:v>
                </c:pt>
                <c:pt idx="489" c:formatCode="m/d;@">
                  <c:v>45663.09375</c:v>
                </c:pt>
                <c:pt idx="490" c:formatCode="m/d;@">
                  <c:v>45663.1041666667</c:v>
                </c:pt>
                <c:pt idx="491" c:formatCode="m/d;@">
                  <c:v>45663.1145833333</c:v>
                </c:pt>
                <c:pt idx="492" c:formatCode="m/d;@">
                  <c:v>45663.125</c:v>
                </c:pt>
                <c:pt idx="493" c:formatCode="m/d;@">
                  <c:v>45663.1354166667</c:v>
                </c:pt>
                <c:pt idx="494" c:formatCode="m/d;@">
                  <c:v>45663.1458333333</c:v>
                </c:pt>
                <c:pt idx="495" c:formatCode="m/d;@">
                  <c:v>45663.15625</c:v>
                </c:pt>
                <c:pt idx="496" c:formatCode="m/d;@">
                  <c:v>45663.1666666667</c:v>
                </c:pt>
                <c:pt idx="497" c:formatCode="m/d;@">
                  <c:v>45663.1770833333</c:v>
                </c:pt>
                <c:pt idx="498" c:formatCode="m/d;@">
                  <c:v>45663.1875</c:v>
                </c:pt>
                <c:pt idx="499" c:formatCode="m/d;@">
                  <c:v>45663.1979166667</c:v>
                </c:pt>
                <c:pt idx="500" c:formatCode="m/d;@">
                  <c:v>45663.2083333333</c:v>
                </c:pt>
                <c:pt idx="501" c:formatCode="m/d;@">
                  <c:v>45663.21875</c:v>
                </c:pt>
                <c:pt idx="502" c:formatCode="m/d;@">
                  <c:v>45663.2291666667</c:v>
                </c:pt>
                <c:pt idx="503" c:formatCode="m/d;@">
                  <c:v>45663.2395833333</c:v>
                </c:pt>
                <c:pt idx="504" c:formatCode="m/d;@">
                  <c:v>45663.25</c:v>
                </c:pt>
                <c:pt idx="505" c:formatCode="m/d;@">
                  <c:v>45663.2604166667</c:v>
                </c:pt>
                <c:pt idx="506" c:formatCode="m/d;@">
                  <c:v>45663.2708333333</c:v>
                </c:pt>
                <c:pt idx="507" c:formatCode="m/d;@">
                  <c:v>45663.28125</c:v>
                </c:pt>
                <c:pt idx="508" c:formatCode="m/d;@">
                  <c:v>45663.2916666667</c:v>
                </c:pt>
                <c:pt idx="509" c:formatCode="m/d;@">
                  <c:v>45663.3020833333</c:v>
                </c:pt>
                <c:pt idx="510" c:formatCode="m/d;@">
                  <c:v>45663.3125</c:v>
                </c:pt>
                <c:pt idx="511" c:formatCode="m/d;@">
                  <c:v>45663.3229166667</c:v>
                </c:pt>
                <c:pt idx="512" c:formatCode="m/d;@">
                  <c:v>45663.3333333333</c:v>
                </c:pt>
                <c:pt idx="513" c:formatCode="m/d;@">
                  <c:v>45663.34375</c:v>
                </c:pt>
                <c:pt idx="514" c:formatCode="m/d;@">
                  <c:v>45663.3541666667</c:v>
                </c:pt>
                <c:pt idx="515" c:formatCode="m/d;@">
                  <c:v>45663.3645833333</c:v>
                </c:pt>
                <c:pt idx="516" c:formatCode="m/d;@">
                  <c:v>45663.375</c:v>
                </c:pt>
                <c:pt idx="517" c:formatCode="m/d;@">
                  <c:v>45663.3854166667</c:v>
                </c:pt>
                <c:pt idx="518" c:formatCode="m/d;@">
                  <c:v>45663.3958333333</c:v>
                </c:pt>
                <c:pt idx="519" c:formatCode="m/d;@">
                  <c:v>45663.40625</c:v>
                </c:pt>
                <c:pt idx="520" c:formatCode="m/d;@">
                  <c:v>45663.4166666667</c:v>
                </c:pt>
                <c:pt idx="521" c:formatCode="m/d;@">
                  <c:v>45663.4270833333</c:v>
                </c:pt>
                <c:pt idx="522" c:formatCode="m/d;@">
                  <c:v>45663.4375</c:v>
                </c:pt>
                <c:pt idx="523" c:formatCode="m/d;@">
                  <c:v>45663.4479166667</c:v>
                </c:pt>
                <c:pt idx="524" c:formatCode="m/d;@">
                  <c:v>45663.4583333333</c:v>
                </c:pt>
                <c:pt idx="525" c:formatCode="m/d;@">
                  <c:v>45663.46875</c:v>
                </c:pt>
                <c:pt idx="526" c:formatCode="m/d;@">
                  <c:v>45663.4791666667</c:v>
                </c:pt>
                <c:pt idx="527" c:formatCode="m/d;@">
                  <c:v>45663.4895833333</c:v>
                </c:pt>
                <c:pt idx="528" c:formatCode="m/d;@">
                  <c:v>45663.5</c:v>
                </c:pt>
                <c:pt idx="529" c:formatCode="m/d;@">
                  <c:v>45663.5104166667</c:v>
                </c:pt>
                <c:pt idx="530" c:formatCode="m/d;@">
                  <c:v>45663.5208333333</c:v>
                </c:pt>
                <c:pt idx="531" c:formatCode="m/d;@">
                  <c:v>45663.53125</c:v>
                </c:pt>
                <c:pt idx="532" c:formatCode="m/d;@">
                  <c:v>45663.5416666667</c:v>
                </c:pt>
                <c:pt idx="533" c:formatCode="m/d;@">
                  <c:v>45663.5520833333</c:v>
                </c:pt>
                <c:pt idx="534" c:formatCode="m/d;@">
                  <c:v>45663.5625</c:v>
                </c:pt>
                <c:pt idx="535" c:formatCode="m/d;@">
                  <c:v>45663.5729166667</c:v>
                </c:pt>
                <c:pt idx="536" c:formatCode="m/d;@">
                  <c:v>45663.5833333333</c:v>
                </c:pt>
                <c:pt idx="537" c:formatCode="m/d;@">
                  <c:v>45663.59375</c:v>
                </c:pt>
                <c:pt idx="538" c:formatCode="m/d;@">
                  <c:v>45663.6041666667</c:v>
                </c:pt>
                <c:pt idx="539" c:formatCode="m/d;@">
                  <c:v>45663.6145833333</c:v>
                </c:pt>
                <c:pt idx="540" c:formatCode="m/d;@">
                  <c:v>45663.625</c:v>
                </c:pt>
                <c:pt idx="541" c:formatCode="m/d;@">
                  <c:v>45663.6354166667</c:v>
                </c:pt>
                <c:pt idx="542" c:formatCode="m/d;@">
                  <c:v>45663.6458333333</c:v>
                </c:pt>
                <c:pt idx="543" c:formatCode="m/d;@">
                  <c:v>45663.65625</c:v>
                </c:pt>
                <c:pt idx="544" c:formatCode="m/d;@">
                  <c:v>45663.6666666667</c:v>
                </c:pt>
                <c:pt idx="545" c:formatCode="m/d;@">
                  <c:v>45663.6770833333</c:v>
                </c:pt>
                <c:pt idx="546" c:formatCode="m/d;@">
                  <c:v>45663.6875</c:v>
                </c:pt>
                <c:pt idx="547" c:formatCode="m/d;@">
                  <c:v>45663.6979166667</c:v>
                </c:pt>
                <c:pt idx="548" c:formatCode="m/d;@">
                  <c:v>45663.7083333333</c:v>
                </c:pt>
                <c:pt idx="549" c:formatCode="m/d;@">
                  <c:v>45663.71875</c:v>
                </c:pt>
                <c:pt idx="550" c:formatCode="m/d;@">
                  <c:v>45663.7291666667</c:v>
                </c:pt>
                <c:pt idx="551" c:formatCode="m/d;@">
                  <c:v>45663.7395833333</c:v>
                </c:pt>
                <c:pt idx="552" c:formatCode="m/d;@">
                  <c:v>45663.75</c:v>
                </c:pt>
                <c:pt idx="553" c:formatCode="m/d;@">
                  <c:v>45663.7604166667</c:v>
                </c:pt>
                <c:pt idx="554" c:formatCode="m/d;@">
                  <c:v>45663.7708333333</c:v>
                </c:pt>
                <c:pt idx="555" c:formatCode="m/d;@">
                  <c:v>45663.78125</c:v>
                </c:pt>
                <c:pt idx="556" c:formatCode="m/d;@">
                  <c:v>45663.7916666667</c:v>
                </c:pt>
                <c:pt idx="557" c:formatCode="m/d;@">
                  <c:v>45663.8020833333</c:v>
                </c:pt>
                <c:pt idx="558" c:formatCode="m/d;@">
                  <c:v>45663.8125</c:v>
                </c:pt>
                <c:pt idx="559" c:formatCode="m/d;@">
                  <c:v>45663.8229166667</c:v>
                </c:pt>
                <c:pt idx="560" c:formatCode="m/d;@">
                  <c:v>45663.8333333333</c:v>
                </c:pt>
                <c:pt idx="561" c:formatCode="m/d;@">
                  <c:v>45663.84375</c:v>
                </c:pt>
                <c:pt idx="562" c:formatCode="m/d;@">
                  <c:v>45663.8541666667</c:v>
                </c:pt>
                <c:pt idx="563" c:formatCode="m/d;@">
                  <c:v>45663.8645833333</c:v>
                </c:pt>
                <c:pt idx="564" c:formatCode="m/d;@">
                  <c:v>45663.875</c:v>
                </c:pt>
                <c:pt idx="565" c:formatCode="m/d;@">
                  <c:v>45663.8854166667</c:v>
                </c:pt>
                <c:pt idx="566" c:formatCode="m/d;@">
                  <c:v>45663.8958333333</c:v>
                </c:pt>
                <c:pt idx="567" c:formatCode="m/d;@">
                  <c:v>45663.90625</c:v>
                </c:pt>
                <c:pt idx="568" c:formatCode="m/d;@">
                  <c:v>45663.9166666667</c:v>
                </c:pt>
                <c:pt idx="569" c:formatCode="m/d;@">
                  <c:v>45663.9270833333</c:v>
                </c:pt>
                <c:pt idx="570" c:formatCode="m/d;@">
                  <c:v>45663.9375</c:v>
                </c:pt>
                <c:pt idx="571" c:formatCode="m/d;@">
                  <c:v>45663.9479166667</c:v>
                </c:pt>
                <c:pt idx="572" c:formatCode="m/d;@">
                  <c:v>45663.9583333333</c:v>
                </c:pt>
                <c:pt idx="573" c:formatCode="m/d;@">
                  <c:v>45663.96875</c:v>
                </c:pt>
                <c:pt idx="574" c:formatCode="m/d;@">
                  <c:v>45663.9791666667</c:v>
                </c:pt>
                <c:pt idx="575" c:formatCode="m/d;@">
                  <c:v>45663.9895833333</c:v>
                </c:pt>
                <c:pt idx="576" c:formatCode="m/d;@">
                  <c:v>45664</c:v>
                </c:pt>
                <c:pt idx="577" c:formatCode="m/d;@">
                  <c:v>45664.0104166667</c:v>
                </c:pt>
                <c:pt idx="578" c:formatCode="m/d;@">
                  <c:v>45664.0208333333</c:v>
                </c:pt>
                <c:pt idx="579" c:formatCode="m/d;@">
                  <c:v>45664.03125</c:v>
                </c:pt>
                <c:pt idx="580" c:formatCode="m/d;@">
                  <c:v>45664.0416666667</c:v>
                </c:pt>
                <c:pt idx="581" c:formatCode="m/d;@">
                  <c:v>45664.0520833333</c:v>
                </c:pt>
                <c:pt idx="582" c:formatCode="m/d;@">
                  <c:v>45664.0625</c:v>
                </c:pt>
                <c:pt idx="583" c:formatCode="m/d;@">
                  <c:v>45664.0729166667</c:v>
                </c:pt>
                <c:pt idx="584" c:formatCode="m/d;@">
                  <c:v>45664.0833333333</c:v>
                </c:pt>
                <c:pt idx="585" c:formatCode="m/d;@">
                  <c:v>45664.09375</c:v>
                </c:pt>
                <c:pt idx="586" c:formatCode="m/d;@">
                  <c:v>45664.1041666667</c:v>
                </c:pt>
                <c:pt idx="587" c:formatCode="m/d;@">
                  <c:v>45664.1145833333</c:v>
                </c:pt>
                <c:pt idx="588" c:formatCode="m/d;@">
                  <c:v>45664.125</c:v>
                </c:pt>
                <c:pt idx="589" c:formatCode="m/d;@">
                  <c:v>45664.1354166667</c:v>
                </c:pt>
                <c:pt idx="590" c:formatCode="m/d;@">
                  <c:v>45664.1458333333</c:v>
                </c:pt>
                <c:pt idx="591" c:formatCode="m/d;@">
                  <c:v>45664.15625</c:v>
                </c:pt>
                <c:pt idx="592" c:formatCode="m/d;@">
                  <c:v>45664.1666666667</c:v>
                </c:pt>
                <c:pt idx="593" c:formatCode="m/d;@">
                  <c:v>45664.1770833333</c:v>
                </c:pt>
                <c:pt idx="594" c:formatCode="m/d;@">
                  <c:v>45664.1875</c:v>
                </c:pt>
                <c:pt idx="595" c:formatCode="m/d;@">
                  <c:v>45664.1979166667</c:v>
                </c:pt>
                <c:pt idx="596" c:formatCode="m/d;@">
                  <c:v>45664.2083333333</c:v>
                </c:pt>
                <c:pt idx="597" c:formatCode="m/d;@">
                  <c:v>45664.21875</c:v>
                </c:pt>
                <c:pt idx="598" c:formatCode="m/d;@">
                  <c:v>45664.2291666667</c:v>
                </c:pt>
                <c:pt idx="599" c:formatCode="m/d;@">
                  <c:v>45664.2395833333</c:v>
                </c:pt>
                <c:pt idx="600" c:formatCode="m/d;@">
                  <c:v>45664.25</c:v>
                </c:pt>
                <c:pt idx="601" c:formatCode="m/d;@">
                  <c:v>45664.2604166667</c:v>
                </c:pt>
                <c:pt idx="602" c:formatCode="m/d;@">
                  <c:v>45664.2708333333</c:v>
                </c:pt>
                <c:pt idx="603" c:formatCode="m/d;@">
                  <c:v>45664.28125</c:v>
                </c:pt>
                <c:pt idx="604" c:formatCode="m/d;@">
                  <c:v>45664.2916666667</c:v>
                </c:pt>
                <c:pt idx="605" c:formatCode="m/d;@">
                  <c:v>45664.3020833333</c:v>
                </c:pt>
                <c:pt idx="606" c:formatCode="m/d;@">
                  <c:v>45664.3125</c:v>
                </c:pt>
                <c:pt idx="607" c:formatCode="m/d;@">
                  <c:v>45664.3229166667</c:v>
                </c:pt>
                <c:pt idx="608" c:formatCode="m/d;@">
                  <c:v>45664.3333333333</c:v>
                </c:pt>
                <c:pt idx="609" c:formatCode="m/d;@">
                  <c:v>45664.34375</c:v>
                </c:pt>
                <c:pt idx="610" c:formatCode="m/d;@">
                  <c:v>45664.3541666667</c:v>
                </c:pt>
                <c:pt idx="611" c:formatCode="m/d;@">
                  <c:v>45664.3645833333</c:v>
                </c:pt>
                <c:pt idx="612" c:formatCode="m/d;@">
                  <c:v>45664.375</c:v>
                </c:pt>
                <c:pt idx="613" c:formatCode="m/d;@">
                  <c:v>45664.3854166667</c:v>
                </c:pt>
                <c:pt idx="614" c:formatCode="m/d;@">
                  <c:v>45664.3958333333</c:v>
                </c:pt>
                <c:pt idx="615" c:formatCode="m/d;@">
                  <c:v>45664.40625</c:v>
                </c:pt>
                <c:pt idx="616" c:formatCode="m/d;@">
                  <c:v>45664.4166666667</c:v>
                </c:pt>
                <c:pt idx="617" c:formatCode="m/d;@">
                  <c:v>45664.4270833333</c:v>
                </c:pt>
                <c:pt idx="618" c:formatCode="m/d;@">
                  <c:v>45664.4375</c:v>
                </c:pt>
                <c:pt idx="619" c:formatCode="m/d;@">
                  <c:v>45664.4479166667</c:v>
                </c:pt>
                <c:pt idx="620" c:formatCode="m/d;@">
                  <c:v>45664.4583333333</c:v>
                </c:pt>
                <c:pt idx="621" c:formatCode="m/d;@">
                  <c:v>45664.46875</c:v>
                </c:pt>
                <c:pt idx="622" c:formatCode="m/d;@">
                  <c:v>45664.4791666667</c:v>
                </c:pt>
                <c:pt idx="623" c:formatCode="m/d;@">
                  <c:v>45664.4895833333</c:v>
                </c:pt>
                <c:pt idx="624" c:formatCode="m/d;@">
                  <c:v>45664.5</c:v>
                </c:pt>
                <c:pt idx="625" c:formatCode="m/d;@">
                  <c:v>45664.5104166667</c:v>
                </c:pt>
                <c:pt idx="626" c:formatCode="m/d;@">
                  <c:v>45664.5208333333</c:v>
                </c:pt>
                <c:pt idx="627" c:formatCode="m/d;@">
                  <c:v>45664.53125</c:v>
                </c:pt>
                <c:pt idx="628" c:formatCode="m/d;@">
                  <c:v>45664.5416666667</c:v>
                </c:pt>
                <c:pt idx="629" c:formatCode="m/d;@">
                  <c:v>45664.5520833333</c:v>
                </c:pt>
                <c:pt idx="630" c:formatCode="m/d;@">
                  <c:v>45664.5625</c:v>
                </c:pt>
                <c:pt idx="631" c:formatCode="m/d;@">
                  <c:v>45664.5729166667</c:v>
                </c:pt>
                <c:pt idx="632" c:formatCode="m/d;@">
                  <c:v>45664.5833333333</c:v>
                </c:pt>
                <c:pt idx="633" c:formatCode="m/d;@">
                  <c:v>45664.59375</c:v>
                </c:pt>
                <c:pt idx="634" c:formatCode="m/d;@">
                  <c:v>45664.6041666667</c:v>
                </c:pt>
                <c:pt idx="635" c:formatCode="m/d;@">
                  <c:v>45664.6145833333</c:v>
                </c:pt>
                <c:pt idx="636" c:formatCode="m/d;@">
                  <c:v>45664.625</c:v>
                </c:pt>
                <c:pt idx="637" c:formatCode="m/d;@">
                  <c:v>45664.6354166667</c:v>
                </c:pt>
                <c:pt idx="638" c:formatCode="m/d;@">
                  <c:v>45664.6458333333</c:v>
                </c:pt>
                <c:pt idx="639" c:formatCode="m/d;@">
                  <c:v>45664.65625</c:v>
                </c:pt>
                <c:pt idx="640" c:formatCode="m/d;@">
                  <c:v>45664.6666666667</c:v>
                </c:pt>
                <c:pt idx="641" c:formatCode="m/d;@">
                  <c:v>45664.6770833333</c:v>
                </c:pt>
                <c:pt idx="642" c:formatCode="m/d;@">
                  <c:v>45664.6875</c:v>
                </c:pt>
                <c:pt idx="643" c:formatCode="m/d;@">
                  <c:v>45664.6979166667</c:v>
                </c:pt>
                <c:pt idx="644" c:formatCode="m/d;@">
                  <c:v>45664.7083333333</c:v>
                </c:pt>
                <c:pt idx="645" c:formatCode="m/d;@">
                  <c:v>45664.71875</c:v>
                </c:pt>
                <c:pt idx="646" c:formatCode="m/d;@">
                  <c:v>45664.7291666667</c:v>
                </c:pt>
                <c:pt idx="647" c:formatCode="m/d;@">
                  <c:v>45664.7395833333</c:v>
                </c:pt>
                <c:pt idx="648" c:formatCode="m/d;@">
                  <c:v>45664.75</c:v>
                </c:pt>
                <c:pt idx="649" c:formatCode="m/d;@">
                  <c:v>45664.7604166667</c:v>
                </c:pt>
                <c:pt idx="650" c:formatCode="m/d;@">
                  <c:v>45664.7708333333</c:v>
                </c:pt>
                <c:pt idx="651" c:formatCode="m/d;@">
                  <c:v>45664.78125</c:v>
                </c:pt>
                <c:pt idx="652" c:formatCode="m/d;@">
                  <c:v>45664.7916666667</c:v>
                </c:pt>
                <c:pt idx="653" c:formatCode="m/d;@">
                  <c:v>45664.8020833333</c:v>
                </c:pt>
                <c:pt idx="654" c:formatCode="m/d;@">
                  <c:v>45664.8125</c:v>
                </c:pt>
                <c:pt idx="655" c:formatCode="m/d;@">
                  <c:v>45664.8229166667</c:v>
                </c:pt>
                <c:pt idx="656" c:formatCode="m/d;@">
                  <c:v>45664.8333333333</c:v>
                </c:pt>
                <c:pt idx="657" c:formatCode="m/d;@">
                  <c:v>45664.84375</c:v>
                </c:pt>
                <c:pt idx="658" c:formatCode="m/d;@">
                  <c:v>45664.8541666667</c:v>
                </c:pt>
                <c:pt idx="659" c:formatCode="m/d;@">
                  <c:v>45664.8645833333</c:v>
                </c:pt>
                <c:pt idx="660" c:formatCode="m/d;@">
                  <c:v>45664.875</c:v>
                </c:pt>
                <c:pt idx="661" c:formatCode="m/d;@">
                  <c:v>45664.8854166667</c:v>
                </c:pt>
                <c:pt idx="662" c:formatCode="m/d;@">
                  <c:v>45664.8958333333</c:v>
                </c:pt>
                <c:pt idx="663" c:formatCode="m/d;@">
                  <c:v>45664.90625</c:v>
                </c:pt>
                <c:pt idx="664" c:formatCode="m/d;@">
                  <c:v>45664.9166666667</c:v>
                </c:pt>
                <c:pt idx="665" c:formatCode="m/d;@">
                  <c:v>45664.9270833333</c:v>
                </c:pt>
                <c:pt idx="666" c:formatCode="m/d;@">
                  <c:v>45664.9375</c:v>
                </c:pt>
                <c:pt idx="667" c:formatCode="m/d;@">
                  <c:v>45664.9479166667</c:v>
                </c:pt>
                <c:pt idx="668" c:formatCode="m/d;@">
                  <c:v>45664.9583333333</c:v>
                </c:pt>
                <c:pt idx="669" c:formatCode="m/d;@">
                  <c:v>45664.96875</c:v>
                </c:pt>
                <c:pt idx="670" c:formatCode="m/d;@">
                  <c:v>45664.9791666667</c:v>
                </c:pt>
                <c:pt idx="671" c:formatCode="m/d;@">
                  <c:v>45664.9895833333</c:v>
                </c:pt>
                <c:pt idx="672" c:formatCode="m/d;@">
                  <c:v>45665</c:v>
                </c:pt>
                <c:pt idx="673" c:formatCode="m/d;@">
                  <c:v>45665.0104166667</c:v>
                </c:pt>
                <c:pt idx="674" c:formatCode="m/d;@">
                  <c:v>45665.0208333333</c:v>
                </c:pt>
                <c:pt idx="675" c:formatCode="m/d;@">
                  <c:v>45665.03125</c:v>
                </c:pt>
                <c:pt idx="676" c:formatCode="m/d;@">
                  <c:v>45665.0416666667</c:v>
                </c:pt>
                <c:pt idx="677" c:formatCode="m/d;@">
                  <c:v>45665.0520833333</c:v>
                </c:pt>
                <c:pt idx="678" c:formatCode="m/d;@">
                  <c:v>45665.0625</c:v>
                </c:pt>
                <c:pt idx="679" c:formatCode="m/d;@">
                  <c:v>45665.0729166667</c:v>
                </c:pt>
                <c:pt idx="680" c:formatCode="m/d;@">
                  <c:v>45665.0833333333</c:v>
                </c:pt>
                <c:pt idx="681" c:formatCode="m/d;@">
                  <c:v>45665.09375</c:v>
                </c:pt>
                <c:pt idx="682" c:formatCode="m/d;@">
                  <c:v>45665.1041666667</c:v>
                </c:pt>
                <c:pt idx="683" c:formatCode="m/d;@">
                  <c:v>45665.1145833333</c:v>
                </c:pt>
                <c:pt idx="684" c:formatCode="m/d;@">
                  <c:v>45665.125</c:v>
                </c:pt>
                <c:pt idx="685" c:formatCode="m/d;@">
                  <c:v>45665.1354166667</c:v>
                </c:pt>
                <c:pt idx="686" c:formatCode="m/d;@">
                  <c:v>45665.1458333333</c:v>
                </c:pt>
                <c:pt idx="687" c:formatCode="m/d;@">
                  <c:v>45665.15625</c:v>
                </c:pt>
                <c:pt idx="688" c:formatCode="m/d;@">
                  <c:v>45665.1666666667</c:v>
                </c:pt>
                <c:pt idx="689" c:formatCode="m/d;@">
                  <c:v>45665.1770833333</c:v>
                </c:pt>
                <c:pt idx="690" c:formatCode="m/d;@">
                  <c:v>45665.1875</c:v>
                </c:pt>
                <c:pt idx="691" c:formatCode="m/d;@">
                  <c:v>45665.1979166667</c:v>
                </c:pt>
                <c:pt idx="692" c:formatCode="m/d;@">
                  <c:v>45665.2083333333</c:v>
                </c:pt>
                <c:pt idx="693" c:formatCode="m/d;@">
                  <c:v>45665.21875</c:v>
                </c:pt>
                <c:pt idx="694" c:formatCode="m/d;@">
                  <c:v>45665.2291666667</c:v>
                </c:pt>
                <c:pt idx="695" c:formatCode="m/d;@">
                  <c:v>45665.2395833333</c:v>
                </c:pt>
                <c:pt idx="696" c:formatCode="m/d;@">
                  <c:v>45665.25</c:v>
                </c:pt>
                <c:pt idx="697" c:formatCode="m/d;@">
                  <c:v>45665.2604166667</c:v>
                </c:pt>
                <c:pt idx="698" c:formatCode="m/d;@">
                  <c:v>45665.2708333333</c:v>
                </c:pt>
                <c:pt idx="699" c:formatCode="m/d;@">
                  <c:v>45665.28125</c:v>
                </c:pt>
                <c:pt idx="700" c:formatCode="m/d;@">
                  <c:v>45665.2916666667</c:v>
                </c:pt>
                <c:pt idx="701" c:formatCode="m/d;@">
                  <c:v>45665.3020833333</c:v>
                </c:pt>
                <c:pt idx="702" c:formatCode="m/d;@">
                  <c:v>45665.3125</c:v>
                </c:pt>
                <c:pt idx="703" c:formatCode="m/d;@">
                  <c:v>45665.3229166667</c:v>
                </c:pt>
                <c:pt idx="704" c:formatCode="m/d;@">
                  <c:v>45665.3333333333</c:v>
                </c:pt>
                <c:pt idx="705" c:formatCode="m/d;@">
                  <c:v>45665.34375</c:v>
                </c:pt>
                <c:pt idx="706" c:formatCode="m/d;@">
                  <c:v>45665.3541666667</c:v>
                </c:pt>
                <c:pt idx="707" c:formatCode="m/d;@">
                  <c:v>45665.3645833333</c:v>
                </c:pt>
                <c:pt idx="708" c:formatCode="m/d;@">
                  <c:v>45665.375</c:v>
                </c:pt>
                <c:pt idx="709" c:formatCode="m/d;@">
                  <c:v>45665.3854166667</c:v>
                </c:pt>
                <c:pt idx="710" c:formatCode="m/d;@">
                  <c:v>45665.3958333333</c:v>
                </c:pt>
                <c:pt idx="711" c:formatCode="m/d;@">
                  <c:v>45665.40625</c:v>
                </c:pt>
                <c:pt idx="712" c:formatCode="m/d;@">
                  <c:v>45665.4166666667</c:v>
                </c:pt>
                <c:pt idx="713" c:formatCode="m/d;@">
                  <c:v>45665.4270833333</c:v>
                </c:pt>
                <c:pt idx="714" c:formatCode="m/d;@">
                  <c:v>45665.4375</c:v>
                </c:pt>
                <c:pt idx="715" c:formatCode="m/d;@">
                  <c:v>45665.4479166667</c:v>
                </c:pt>
                <c:pt idx="716" c:formatCode="m/d;@">
                  <c:v>45665.4583333333</c:v>
                </c:pt>
                <c:pt idx="717" c:formatCode="m/d;@">
                  <c:v>45665.46875</c:v>
                </c:pt>
                <c:pt idx="718" c:formatCode="m/d;@">
                  <c:v>45665.4791666667</c:v>
                </c:pt>
                <c:pt idx="719" c:formatCode="m/d;@">
                  <c:v>45665.4895833333</c:v>
                </c:pt>
                <c:pt idx="720" c:formatCode="m/d;@">
                  <c:v>45665.5</c:v>
                </c:pt>
                <c:pt idx="721" c:formatCode="m/d;@">
                  <c:v>45665.5104166667</c:v>
                </c:pt>
                <c:pt idx="722" c:formatCode="m/d;@">
                  <c:v>45665.5208333333</c:v>
                </c:pt>
                <c:pt idx="723" c:formatCode="m/d;@">
                  <c:v>45665.53125</c:v>
                </c:pt>
                <c:pt idx="724" c:formatCode="m/d;@">
                  <c:v>45665.5416666667</c:v>
                </c:pt>
                <c:pt idx="725" c:formatCode="m/d;@">
                  <c:v>45665.5520833333</c:v>
                </c:pt>
                <c:pt idx="726" c:formatCode="m/d;@">
                  <c:v>45665.5625</c:v>
                </c:pt>
                <c:pt idx="727" c:formatCode="m/d;@">
                  <c:v>45665.5729166667</c:v>
                </c:pt>
                <c:pt idx="728" c:formatCode="m/d;@">
                  <c:v>45665.5833333333</c:v>
                </c:pt>
                <c:pt idx="729" c:formatCode="m/d;@">
                  <c:v>45665.59375</c:v>
                </c:pt>
                <c:pt idx="730" c:formatCode="m/d;@">
                  <c:v>45665.6041666667</c:v>
                </c:pt>
                <c:pt idx="731" c:formatCode="m/d;@">
                  <c:v>45665.6145833333</c:v>
                </c:pt>
                <c:pt idx="732" c:formatCode="m/d;@">
                  <c:v>45665.625</c:v>
                </c:pt>
                <c:pt idx="733" c:formatCode="m/d;@">
                  <c:v>45665.6354166667</c:v>
                </c:pt>
                <c:pt idx="734" c:formatCode="m/d;@">
                  <c:v>45665.6458333333</c:v>
                </c:pt>
                <c:pt idx="735" c:formatCode="m/d;@">
                  <c:v>45665.65625</c:v>
                </c:pt>
                <c:pt idx="736" c:formatCode="m/d;@">
                  <c:v>45665.6666666667</c:v>
                </c:pt>
                <c:pt idx="737" c:formatCode="m/d;@">
                  <c:v>45665.6770833333</c:v>
                </c:pt>
                <c:pt idx="738" c:formatCode="m/d;@">
                  <c:v>45665.6875</c:v>
                </c:pt>
                <c:pt idx="739" c:formatCode="m/d;@">
                  <c:v>45665.6979166667</c:v>
                </c:pt>
                <c:pt idx="740" c:formatCode="m/d;@">
                  <c:v>45665.7083333333</c:v>
                </c:pt>
                <c:pt idx="741" c:formatCode="m/d;@">
                  <c:v>45665.71875</c:v>
                </c:pt>
                <c:pt idx="742" c:formatCode="m/d;@">
                  <c:v>45665.7291666667</c:v>
                </c:pt>
                <c:pt idx="743" c:formatCode="m/d;@">
                  <c:v>45665.7395833333</c:v>
                </c:pt>
                <c:pt idx="744" c:formatCode="m/d;@">
                  <c:v>45665.75</c:v>
                </c:pt>
                <c:pt idx="745" c:formatCode="m/d;@">
                  <c:v>45665.7604166667</c:v>
                </c:pt>
                <c:pt idx="746" c:formatCode="m/d;@">
                  <c:v>45665.7708333333</c:v>
                </c:pt>
                <c:pt idx="747" c:formatCode="m/d;@">
                  <c:v>45665.78125</c:v>
                </c:pt>
                <c:pt idx="748" c:formatCode="m/d;@">
                  <c:v>45665.7916666667</c:v>
                </c:pt>
                <c:pt idx="749" c:formatCode="m/d;@">
                  <c:v>45665.8020833333</c:v>
                </c:pt>
                <c:pt idx="750" c:formatCode="m/d;@">
                  <c:v>45665.8125</c:v>
                </c:pt>
                <c:pt idx="751" c:formatCode="m/d;@">
                  <c:v>45665.8229166667</c:v>
                </c:pt>
                <c:pt idx="752" c:formatCode="m/d;@">
                  <c:v>45665.8333333333</c:v>
                </c:pt>
                <c:pt idx="753" c:formatCode="m/d;@">
                  <c:v>45665.84375</c:v>
                </c:pt>
                <c:pt idx="754" c:formatCode="m/d;@">
                  <c:v>45665.8541666667</c:v>
                </c:pt>
                <c:pt idx="755" c:formatCode="m/d;@">
                  <c:v>45665.8645833333</c:v>
                </c:pt>
                <c:pt idx="756" c:formatCode="m/d;@">
                  <c:v>45665.875</c:v>
                </c:pt>
                <c:pt idx="757" c:formatCode="m/d;@">
                  <c:v>45665.8854166667</c:v>
                </c:pt>
                <c:pt idx="758" c:formatCode="m/d;@">
                  <c:v>45665.8958333333</c:v>
                </c:pt>
                <c:pt idx="759" c:formatCode="m/d;@">
                  <c:v>45665.90625</c:v>
                </c:pt>
                <c:pt idx="760" c:formatCode="m/d;@">
                  <c:v>45665.9166666667</c:v>
                </c:pt>
                <c:pt idx="761" c:formatCode="m/d;@">
                  <c:v>45665.9270833333</c:v>
                </c:pt>
                <c:pt idx="762" c:formatCode="m/d;@">
                  <c:v>45665.9375</c:v>
                </c:pt>
                <c:pt idx="763" c:formatCode="m/d;@">
                  <c:v>45665.9479166667</c:v>
                </c:pt>
                <c:pt idx="764" c:formatCode="m/d;@">
                  <c:v>45665.9583333333</c:v>
                </c:pt>
                <c:pt idx="765" c:formatCode="m/d;@">
                  <c:v>45665.96875</c:v>
                </c:pt>
                <c:pt idx="766" c:formatCode="m/d;@">
                  <c:v>45665.9791666667</c:v>
                </c:pt>
                <c:pt idx="767" c:formatCode="m/d;@">
                  <c:v>45665.9895833333</c:v>
                </c:pt>
                <c:pt idx="768" c:formatCode="m/d;@">
                  <c:v>45666</c:v>
                </c:pt>
                <c:pt idx="769" c:formatCode="m/d;@">
                  <c:v>45666.0104166667</c:v>
                </c:pt>
                <c:pt idx="770" c:formatCode="m/d;@">
                  <c:v>45666.0208333333</c:v>
                </c:pt>
                <c:pt idx="771" c:formatCode="m/d;@">
                  <c:v>45666.03125</c:v>
                </c:pt>
                <c:pt idx="772" c:formatCode="m/d;@">
                  <c:v>45666.0416666667</c:v>
                </c:pt>
                <c:pt idx="773" c:formatCode="m/d;@">
                  <c:v>45666.0520833333</c:v>
                </c:pt>
                <c:pt idx="774" c:formatCode="m/d;@">
                  <c:v>45666.0625</c:v>
                </c:pt>
                <c:pt idx="775" c:formatCode="m/d;@">
                  <c:v>45666.0729166667</c:v>
                </c:pt>
                <c:pt idx="776" c:formatCode="m/d;@">
                  <c:v>45666.0833333333</c:v>
                </c:pt>
                <c:pt idx="777" c:formatCode="m/d;@">
                  <c:v>45666.09375</c:v>
                </c:pt>
                <c:pt idx="778" c:formatCode="m/d;@">
                  <c:v>45666.1041666667</c:v>
                </c:pt>
                <c:pt idx="779" c:formatCode="m/d;@">
                  <c:v>45666.1145833333</c:v>
                </c:pt>
                <c:pt idx="780" c:formatCode="m/d;@">
                  <c:v>45666.125</c:v>
                </c:pt>
                <c:pt idx="781" c:formatCode="m/d;@">
                  <c:v>45666.1354166667</c:v>
                </c:pt>
                <c:pt idx="782" c:formatCode="m/d;@">
                  <c:v>45666.1458333333</c:v>
                </c:pt>
                <c:pt idx="783" c:formatCode="m/d;@">
                  <c:v>45666.15625</c:v>
                </c:pt>
                <c:pt idx="784" c:formatCode="m/d;@">
                  <c:v>45666.1666666667</c:v>
                </c:pt>
                <c:pt idx="785" c:formatCode="m/d;@">
                  <c:v>45666.1770833333</c:v>
                </c:pt>
                <c:pt idx="786" c:formatCode="m/d;@">
                  <c:v>45666.1875</c:v>
                </c:pt>
                <c:pt idx="787" c:formatCode="m/d;@">
                  <c:v>45666.1979166667</c:v>
                </c:pt>
                <c:pt idx="788" c:formatCode="m/d;@">
                  <c:v>45666.2083333333</c:v>
                </c:pt>
                <c:pt idx="789" c:formatCode="m/d;@">
                  <c:v>45666.21875</c:v>
                </c:pt>
                <c:pt idx="790" c:formatCode="m/d;@">
                  <c:v>45666.2291666667</c:v>
                </c:pt>
                <c:pt idx="791" c:formatCode="m/d;@">
                  <c:v>45666.2395833333</c:v>
                </c:pt>
                <c:pt idx="792" c:formatCode="m/d;@">
                  <c:v>45666.25</c:v>
                </c:pt>
                <c:pt idx="793" c:formatCode="m/d;@">
                  <c:v>45666.2604166667</c:v>
                </c:pt>
                <c:pt idx="794" c:formatCode="m/d;@">
                  <c:v>45666.2708333333</c:v>
                </c:pt>
                <c:pt idx="795" c:formatCode="m/d;@">
                  <c:v>45666.28125</c:v>
                </c:pt>
                <c:pt idx="796" c:formatCode="m/d;@">
                  <c:v>45666.2916666667</c:v>
                </c:pt>
                <c:pt idx="797" c:formatCode="m/d;@">
                  <c:v>45666.3020833333</c:v>
                </c:pt>
                <c:pt idx="798" c:formatCode="m/d;@">
                  <c:v>45666.3125</c:v>
                </c:pt>
                <c:pt idx="799" c:formatCode="m/d;@">
                  <c:v>45666.3229166667</c:v>
                </c:pt>
                <c:pt idx="800" c:formatCode="m/d;@">
                  <c:v>45666.3333333333</c:v>
                </c:pt>
                <c:pt idx="801" c:formatCode="m/d;@">
                  <c:v>45666.34375</c:v>
                </c:pt>
                <c:pt idx="802" c:formatCode="m/d;@">
                  <c:v>45666.3541666667</c:v>
                </c:pt>
                <c:pt idx="803" c:formatCode="m/d;@">
                  <c:v>45666.3645833333</c:v>
                </c:pt>
                <c:pt idx="804" c:formatCode="m/d;@">
                  <c:v>45666.375</c:v>
                </c:pt>
                <c:pt idx="805" c:formatCode="m/d;@">
                  <c:v>45666.3854166667</c:v>
                </c:pt>
                <c:pt idx="806" c:formatCode="m/d;@">
                  <c:v>45666.3958333333</c:v>
                </c:pt>
                <c:pt idx="807" c:formatCode="m/d;@">
                  <c:v>45666.40625</c:v>
                </c:pt>
                <c:pt idx="808" c:formatCode="m/d;@">
                  <c:v>45666.4166666667</c:v>
                </c:pt>
                <c:pt idx="809" c:formatCode="m/d;@">
                  <c:v>45666.4270833333</c:v>
                </c:pt>
                <c:pt idx="810" c:formatCode="m/d;@">
                  <c:v>45666.4375</c:v>
                </c:pt>
                <c:pt idx="811" c:formatCode="m/d;@">
                  <c:v>45666.4479166667</c:v>
                </c:pt>
                <c:pt idx="812" c:formatCode="m/d;@">
                  <c:v>45666.4583333333</c:v>
                </c:pt>
                <c:pt idx="813" c:formatCode="m/d;@">
                  <c:v>45666.46875</c:v>
                </c:pt>
                <c:pt idx="814" c:formatCode="m/d;@">
                  <c:v>45666.4791666667</c:v>
                </c:pt>
                <c:pt idx="815" c:formatCode="m/d;@">
                  <c:v>45666.4895833333</c:v>
                </c:pt>
                <c:pt idx="816" c:formatCode="m/d;@">
                  <c:v>45666.5</c:v>
                </c:pt>
                <c:pt idx="817" c:formatCode="m/d;@">
                  <c:v>45666.5104166667</c:v>
                </c:pt>
                <c:pt idx="818" c:formatCode="m/d;@">
                  <c:v>45666.5208333333</c:v>
                </c:pt>
                <c:pt idx="819" c:formatCode="m/d;@">
                  <c:v>45666.53125</c:v>
                </c:pt>
                <c:pt idx="820" c:formatCode="m/d;@">
                  <c:v>45666.5416666667</c:v>
                </c:pt>
                <c:pt idx="821" c:formatCode="m/d;@">
                  <c:v>45666.5520833333</c:v>
                </c:pt>
                <c:pt idx="822" c:formatCode="m/d;@">
                  <c:v>45666.5625</c:v>
                </c:pt>
                <c:pt idx="823" c:formatCode="m/d;@">
                  <c:v>45666.5729166667</c:v>
                </c:pt>
                <c:pt idx="824" c:formatCode="m/d;@">
                  <c:v>45666.5833333333</c:v>
                </c:pt>
                <c:pt idx="825" c:formatCode="m/d;@">
                  <c:v>45666.59375</c:v>
                </c:pt>
                <c:pt idx="826" c:formatCode="m/d;@">
                  <c:v>45666.6041666667</c:v>
                </c:pt>
                <c:pt idx="827" c:formatCode="m/d;@">
                  <c:v>45666.6145833333</c:v>
                </c:pt>
                <c:pt idx="828" c:formatCode="m/d;@">
                  <c:v>45666.625</c:v>
                </c:pt>
                <c:pt idx="829" c:formatCode="m/d;@">
                  <c:v>45666.6354166667</c:v>
                </c:pt>
                <c:pt idx="830" c:formatCode="m/d;@">
                  <c:v>45666.6458333333</c:v>
                </c:pt>
                <c:pt idx="831" c:formatCode="m/d;@">
                  <c:v>45666.65625</c:v>
                </c:pt>
                <c:pt idx="832" c:formatCode="m/d;@">
                  <c:v>45666.6666666667</c:v>
                </c:pt>
                <c:pt idx="833" c:formatCode="m/d;@">
                  <c:v>45666.6770833333</c:v>
                </c:pt>
                <c:pt idx="834" c:formatCode="m/d;@">
                  <c:v>45666.6875</c:v>
                </c:pt>
                <c:pt idx="835" c:formatCode="m/d;@">
                  <c:v>45666.6979166667</c:v>
                </c:pt>
                <c:pt idx="836" c:formatCode="m/d;@">
                  <c:v>45666.7083333333</c:v>
                </c:pt>
                <c:pt idx="837" c:formatCode="m/d;@">
                  <c:v>45666.71875</c:v>
                </c:pt>
                <c:pt idx="838" c:formatCode="m/d;@">
                  <c:v>45666.7291666667</c:v>
                </c:pt>
                <c:pt idx="839" c:formatCode="m/d;@">
                  <c:v>45666.7395833333</c:v>
                </c:pt>
                <c:pt idx="840" c:formatCode="m/d;@">
                  <c:v>45666.75</c:v>
                </c:pt>
                <c:pt idx="841" c:formatCode="m/d;@">
                  <c:v>45666.7604166667</c:v>
                </c:pt>
                <c:pt idx="842" c:formatCode="m/d;@">
                  <c:v>45666.7708333333</c:v>
                </c:pt>
                <c:pt idx="843" c:formatCode="m/d;@">
                  <c:v>45666.78125</c:v>
                </c:pt>
                <c:pt idx="844" c:formatCode="m/d;@">
                  <c:v>45666.7916666667</c:v>
                </c:pt>
                <c:pt idx="845" c:formatCode="m/d;@">
                  <c:v>45666.8020833333</c:v>
                </c:pt>
                <c:pt idx="846" c:formatCode="m/d;@">
                  <c:v>45666.8125</c:v>
                </c:pt>
                <c:pt idx="847" c:formatCode="m/d;@">
                  <c:v>45666.8229166667</c:v>
                </c:pt>
                <c:pt idx="848" c:formatCode="m/d;@">
                  <c:v>45666.8333333333</c:v>
                </c:pt>
                <c:pt idx="849" c:formatCode="m/d;@">
                  <c:v>45666.84375</c:v>
                </c:pt>
                <c:pt idx="850" c:formatCode="m/d;@">
                  <c:v>45666.8541666667</c:v>
                </c:pt>
                <c:pt idx="851" c:formatCode="m/d;@">
                  <c:v>45666.8645833333</c:v>
                </c:pt>
                <c:pt idx="852" c:formatCode="m/d;@">
                  <c:v>45666.875</c:v>
                </c:pt>
                <c:pt idx="853" c:formatCode="m/d;@">
                  <c:v>45666.8854166667</c:v>
                </c:pt>
                <c:pt idx="854" c:formatCode="m/d;@">
                  <c:v>45666.8958333333</c:v>
                </c:pt>
                <c:pt idx="855" c:formatCode="m/d;@">
                  <c:v>45666.90625</c:v>
                </c:pt>
                <c:pt idx="856" c:formatCode="m/d;@">
                  <c:v>45666.9166666667</c:v>
                </c:pt>
                <c:pt idx="857" c:formatCode="m/d;@">
                  <c:v>45666.9270833333</c:v>
                </c:pt>
                <c:pt idx="858" c:formatCode="m/d;@">
                  <c:v>45666.9375</c:v>
                </c:pt>
                <c:pt idx="859" c:formatCode="m/d;@">
                  <c:v>45666.9479166667</c:v>
                </c:pt>
                <c:pt idx="860" c:formatCode="m/d;@">
                  <c:v>45666.9583333333</c:v>
                </c:pt>
                <c:pt idx="861" c:formatCode="m/d;@">
                  <c:v>45666.96875</c:v>
                </c:pt>
                <c:pt idx="862" c:formatCode="m/d;@">
                  <c:v>45666.9791666667</c:v>
                </c:pt>
                <c:pt idx="863" c:formatCode="m/d;@">
                  <c:v>45666.9895833333</c:v>
                </c:pt>
                <c:pt idx="864" c:formatCode="m/d;@">
                  <c:v>45667</c:v>
                </c:pt>
                <c:pt idx="865" c:formatCode="m/d;@">
                  <c:v>45667.0104166667</c:v>
                </c:pt>
                <c:pt idx="866" c:formatCode="m/d;@">
                  <c:v>45667.0208333333</c:v>
                </c:pt>
                <c:pt idx="867" c:formatCode="m/d;@">
                  <c:v>45667.03125</c:v>
                </c:pt>
                <c:pt idx="868" c:formatCode="m/d;@">
                  <c:v>45667.0416666667</c:v>
                </c:pt>
                <c:pt idx="869" c:formatCode="m/d;@">
                  <c:v>45667.0520833333</c:v>
                </c:pt>
                <c:pt idx="870" c:formatCode="m/d;@">
                  <c:v>45667.0625</c:v>
                </c:pt>
                <c:pt idx="871" c:formatCode="m/d;@">
                  <c:v>45667.0729166667</c:v>
                </c:pt>
                <c:pt idx="872" c:formatCode="m/d;@">
                  <c:v>45667.0833333333</c:v>
                </c:pt>
                <c:pt idx="873" c:formatCode="m/d;@">
                  <c:v>45667.09375</c:v>
                </c:pt>
                <c:pt idx="874" c:formatCode="m/d;@">
                  <c:v>45667.1041666667</c:v>
                </c:pt>
                <c:pt idx="875" c:formatCode="m/d;@">
                  <c:v>45667.1145833333</c:v>
                </c:pt>
                <c:pt idx="876" c:formatCode="m/d;@">
                  <c:v>45667.125</c:v>
                </c:pt>
                <c:pt idx="877" c:formatCode="m/d;@">
                  <c:v>45667.1354166667</c:v>
                </c:pt>
                <c:pt idx="878" c:formatCode="m/d;@">
                  <c:v>45667.1458333333</c:v>
                </c:pt>
                <c:pt idx="879" c:formatCode="m/d;@">
                  <c:v>45667.15625</c:v>
                </c:pt>
                <c:pt idx="880" c:formatCode="m/d;@">
                  <c:v>45667.1666666667</c:v>
                </c:pt>
                <c:pt idx="881" c:formatCode="m/d;@">
                  <c:v>45667.1770833333</c:v>
                </c:pt>
                <c:pt idx="882" c:formatCode="m/d;@">
                  <c:v>45667.1875</c:v>
                </c:pt>
                <c:pt idx="883" c:formatCode="m/d;@">
                  <c:v>45667.1979166667</c:v>
                </c:pt>
                <c:pt idx="884" c:formatCode="m/d;@">
                  <c:v>45667.2083333333</c:v>
                </c:pt>
                <c:pt idx="885" c:formatCode="m/d;@">
                  <c:v>45667.21875</c:v>
                </c:pt>
                <c:pt idx="886" c:formatCode="m/d;@">
                  <c:v>45667.2291666667</c:v>
                </c:pt>
                <c:pt idx="887" c:formatCode="m/d;@">
                  <c:v>45667.2395833333</c:v>
                </c:pt>
                <c:pt idx="888" c:formatCode="m/d;@">
                  <c:v>45667.25</c:v>
                </c:pt>
                <c:pt idx="889" c:formatCode="m/d;@">
                  <c:v>45667.2604166667</c:v>
                </c:pt>
                <c:pt idx="890" c:formatCode="m/d;@">
                  <c:v>45667.2708333333</c:v>
                </c:pt>
                <c:pt idx="891" c:formatCode="m/d;@">
                  <c:v>45667.28125</c:v>
                </c:pt>
                <c:pt idx="892" c:formatCode="m/d;@">
                  <c:v>45667.2916666667</c:v>
                </c:pt>
                <c:pt idx="893" c:formatCode="m/d;@">
                  <c:v>45667.3020833333</c:v>
                </c:pt>
                <c:pt idx="894" c:formatCode="m/d;@">
                  <c:v>45667.3125</c:v>
                </c:pt>
                <c:pt idx="895" c:formatCode="m/d;@">
                  <c:v>45667.3229166667</c:v>
                </c:pt>
                <c:pt idx="896" c:formatCode="m/d;@">
                  <c:v>45667.3333333333</c:v>
                </c:pt>
                <c:pt idx="897" c:formatCode="m/d;@">
                  <c:v>45667.34375</c:v>
                </c:pt>
                <c:pt idx="898" c:formatCode="m/d;@">
                  <c:v>45667.3541666667</c:v>
                </c:pt>
                <c:pt idx="899" c:formatCode="m/d;@">
                  <c:v>45667.3645833333</c:v>
                </c:pt>
                <c:pt idx="900" c:formatCode="m/d;@">
                  <c:v>45667.375</c:v>
                </c:pt>
                <c:pt idx="901" c:formatCode="m/d;@">
                  <c:v>45667.3854166667</c:v>
                </c:pt>
                <c:pt idx="902" c:formatCode="m/d;@">
                  <c:v>45667.3958333333</c:v>
                </c:pt>
                <c:pt idx="903" c:formatCode="m/d;@">
                  <c:v>45667.40625</c:v>
                </c:pt>
                <c:pt idx="904" c:formatCode="m/d;@">
                  <c:v>45667.4166666667</c:v>
                </c:pt>
                <c:pt idx="905" c:formatCode="m/d;@">
                  <c:v>45667.4270833333</c:v>
                </c:pt>
                <c:pt idx="906" c:formatCode="m/d;@">
                  <c:v>45667.4375</c:v>
                </c:pt>
                <c:pt idx="907" c:formatCode="m/d;@">
                  <c:v>45667.4479166667</c:v>
                </c:pt>
                <c:pt idx="908" c:formatCode="m/d;@">
                  <c:v>45667.4583333333</c:v>
                </c:pt>
                <c:pt idx="909" c:formatCode="m/d;@">
                  <c:v>45667.46875</c:v>
                </c:pt>
                <c:pt idx="910" c:formatCode="m/d;@">
                  <c:v>45667.4791666667</c:v>
                </c:pt>
                <c:pt idx="911" c:formatCode="m/d;@">
                  <c:v>45667.4895833333</c:v>
                </c:pt>
                <c:pt idx="912" c:formatCode="m/d;@">
                  <c:v>45667.5</c:v>
                </c:pt>
                <c:pt idx="913" c:formatCode="m/d;@">
                  <c:v>45667.5104166667</c:v>
                </c:pt>
                <c:pt idx="914" c:formatCode="m/d;@">
                  <c:v>45667.5208333333</c:v>
                </c:pt>
                <c:pt idx="915" c:formatCode="m/d;@">
                  <c:v>45667.53125</c:v>
                </c:pt>
                <c:pt idx="916" c:formatCode="m/d;@">
                  <c:v>45667.5416666667</c:v>
                </c:pt>
                <c:pt idx="917" c:formatCode="m/d;@">
                  <c:v>45667.5520833333</c:v>
                </c:pt>
                <c:pt idx="918" c:formatCode="m/d;@">
                  <c:v>45667.5625</c:v>
                </c:pt>
                <c:pt idx="919" c:formatCode="m/d;@">
                  <c:v>45667.5729166667</c:v>
                </c:pt>
                <c:pt idx="920" c:formatCode="m/d;@">
                  <c:v>45667.5833333333</c:v>
                </c:pt>
                <c:pt idx="921" c:formatCode="m/d;@">
                  <c:v>45667.59375</c:v>
                </c:pt>
                <c:pt idx="922" c:formatCode="m/d;@">
                  <c:v>45667.6041666667</c:v>
                </c:pt>
                <c:pt idx="923" c:formatCode="m/d;@">
                  <c:v>45667.6145833333</c:v>
                </c:pt>
                <c:pt idx="924" c:formatCode="m/d;@">
                  <c:v>45667.625</c:v>
                </c:pt>
                <c:pt idx="925" c:formatCode="m/d;@">
                  <c:v>45667.6354166667</c:v>
                </c:pt>
                <c:pt idx="926" c:formatCode="m/d;@">
                  <c:v>45667.6458333333</c:v>
                </c:pt>
                <c:pt idx="927" c:formatCode="m/d;@">
                  <c:v>45667.65625</c:v>
                </c:pt>
                <c:pt idx="928" c:formatCode="m/d;@">
                  <c:v>45667.6666666667</c:v>
                </c:pt>
                <c:pt idx="929" c:formatCode="m/d;@">
                  <c:v>45667.6770833333</c:v>
                </c:pt>
                <c:pt idx="930" c:formatCode="m/d;@">
                  <c:v>45667.6875</c:v>
                </c:pt>
                <c:pt idx="931" c:formatCode="m/d;@">
                  <c:v>45667.6979166667</c:v>
                </c:pt>
                <c:pt idx="932" c:formatCode="m/d;@">
                  <c:v>45667.7083333333</c:v>
                </c:pt>
                <c:pt idx="933" c:formatCode="m/d;@">
                  <c:v>45667.71875</c:v>
                </c:pt>
                <c:pt idx="934" c:formatCode="m/d;@">
                  <c:v>45667.7291666667</c:v>
                </c:pt>
                <c:pt idx="935" c:formatCode="m/d;@">
                  <c:v>45667.7395833333</c:v>
                </c:pt>
                <c:pt idx="936" c:formatCode="m/d;@">
                  <c:v>45667.75</c:v>
                </c:pt>
                <c:pt idx="937" c:formatCode="m/d;@">
                  <c:v>45667.7604166667</c:v>
                </c:pt>
                <c:pt idx="938" c:formatCode="m/d;@">
                  <c:v>45667.7708333333</c:v>
                </c:pt>
                <c:pt idx="939" c:formatCode="m/d;@">
                  <c:v>45667.78125</c:v>
                </c:pt>
                <c:pt idx="940" c:formatCode="m/d;@">
                  <c:v>45667.7916666667</c:v>
                </c:pt>
                <c:pt idx="941" c:formatCode="m/d;@">
                  <c:v>45667.8020833333</c:v>
                </c:pt>
                <c:pt idx="942" c:formatCode="m/d;@">
                  <c:v>45667.8125</c:v>
                </c:pt>
                <c:pt idx="943" c:formatCode="m/d;@">
                  <c:v>45667.8229166667</c:v>
                </c:pt>
                <c:pt idx="944" c:formatCode="m/d;@">
                  <c:v>45667.8333333333</c:v>
                </c:pt>
                <c:pt idx="945" c:formatCode="m/d;@">
                  <c:v>45667.84375</c:v>
                </c:pt>
                <c:pt idx="946" c:formatCode="m/d;@">
                  <c:v>45667.8541666667</c:v>
                </c:pt>
                <c:pt idx="947" c:formatCode="m/d;@">
                  <c:v>45667.8645833333</c:v>
                </c:pt>
                <c:pt idx="948" c:formatCode="m/d;@">
                  <c:v>45667.875</c:v>
                </c:pt>
                <c:pt idx="949" c:formatCode="m/d;@">
                  <c:v>45667.8854166667</c:v>
                </c:pt>
                <c:pt idx="950" c:formatCode="m/d;@">
                  <c:v>45667.8958333333</c:v>
                </c:pt>
                <c:pt idx="951" c:formatCode="m/d;@">
                  <c:v>45667.90625</c:v>
                </c:pt>
                <c:pt idx="952" c:formatCode="m/d;@">
                  <c:v>45667.9166666667</c:v>
                </c:pt>
                <c:pt idx="953" c:formatCode="m/d;@">
                  <c:v>45667.9270833333</c:v>
                </c:pt>
                <c:pt idx="954" c:formatCode="m/d;@">
                  <c:v>45667.9375</c:v>
                </c:pt>
                <c:pt idx="955" c:formatCode="m/d;@">
                  <c:v>45667.9479166667</c:v>
                </c:pt>
                <c:pt idx="956" c:formatCode="m/d;@">
                  <c:v>45667.9583333333</c:v>
                </c:pt>
                <c:pt idx="957" c:formatCode="m/d;@">
                  <c:v>45667.96875</c:v>
                </c:pt>
                <c:pt idx="958" c:formatCode="m/d;@">
                  <c:v>45667.9791666667</c:v>
                </c:pt>
                <c:pt idx="959" c:formatCode="m/d;@">
                  <c:v>45667.9895833333</c:v>
                </c:pt>
                <c:pt idx="960" c:formatCode="m/d;@">
                  <c:v>45668</c:v>
                </c:pt>
                <c:pt idx="961" c:formatCode="m/d;@">
                  <c:v>45668.0104166667</c:v>
                </c:pt>
                <c:pt idx="962" c:formatCode="m/d;@">
                  <c:v>45668.0208333333</c:v>
                </c:pt>
                <c:pt idx="963" c:formatCode="m/d;@">
                  <c:v>45668.03125</c:v>
                </c:pt>
                <c:pt idx="964" c:formatCode="m/d;@">
                  <c:v>45668.0416666667</c:v>
                </c:pt>
                <c:pt idx="965" c:formatCode="m/d;@">
                  <c:v>45668.0520833333</c:v>
                </c:pt>
                <c:pt idx="966" c:formatCode="m/d;@">
                  <c:v>45668.0625</c:v>
                </c:pt>
                <c:pt idx="967" c:formatCode="m/d;@">
                  <c:v>45668.0729166667</c:v>
                </c:pt>
                <c:pt idx="968" c:formatCode="m/d;@">
                  <c:v>45668.0833333333</c:v>
                </c:pt>
                <c:pt idx="969" c:formatCode="m/d;@">
                  <c:v>45668.09375</c:v>
                </c:pt>
                <c:pt idx="970" c:formatCode="m/d;@">
                  <c:v>45668.1041666667</c:v>
                </c:pt>
                <c:pt idx="971" c:formatCode="m/d;@">
                  <c:v>45668.1145833333</c:v>
                </c:pt>
                <c:pt idx="972" c:formatCode="m/d;@">
                  <c:v>45668.125</c:v>
                </c:pt>
                <c:pt idx="973" c:formatCode="m/d;@">
                  <c:v>45668.1354166667</c:v>
                </c:pt>
                <c:pt idx="974" c:formatCode="m/d;@">
                  <c:v>45668.1458333333</c:v>
                </c:pt>
                <c:pt idx="975" c:formatCode="m/d;@">
                  <c:v>45668.15625</c:v>
                </c:pt>
                <c:pt idx="976" c:formatCode="m/d;@">
                  <c:v>45668.1666666667</c:v>
                </c:pt>
                <c:pt idx="977" c:formatCode="m/d;@">
                  <c:v>45668.1770833333</c:v>
                </c:pt>
                <c:pt idx="978" c:formatCode="m/d;@">
                  <c:v>45668.1875</c:v>
                </c:pt>
                <c:pt idx="979" c:formatCode="m/d;@">
                  <c:v>45668.1979166667</c:v>
                </c:pt>
                <c:pt idx="980" c:formatCode="m/d;@">
                  <c:v>45668.2083333333</c:v>
                </c:pt>
                <c:pt idx="981" c:formatCode="m/d;@">
                  <c:v>45668.21875</c:v>
                </c:pt>
                <c:pt idx="982" c:formatCode="m/d;@">
                  <c:v>45668.2291666667</c:v>
                </c:pt>
                <c:pt idx="983" c:formatCode="m/d;@">
                  <c:v>45668.2395833333</c:v>
                </c:pt>
                <c:pt idx="984" c:formatCode="m/d;@">
                  <c:v>45668.25</c:v>
                </c:pt>
                <c:pt idx="985" c:formatCode="m/d;@">
                  <c:v>45668.2604166667</c:v>
                </c:pt>
                <c:pt idx="986" c:formatCode="m/d;@">
                  <c:v>45668.2708333333</c:v>
                </c:pt>
                <c:pt idx="987" c:formatCode="m/d;@">
                  <c:v>45668.28125</c:v>
                </c:pt>
                <c:pt idx="988" c:formatCode="m/d;@">
                  <c:v>45668.2916666667</c:v>
                </c:pt>
                <c:pt idx="989" c:formatCode="m/d;@">
                  <c:v>45668.3020833333</c:v>
                </c:pt>
                <c:pt idx="990" c:formatCode="m/d;@">
                  <c:v>45668.3125</c:v>
                </c:pt>
                <c:pt idx="991" c:formatCode="m/d;@">
                  <c:v>45668.3229166667</c:v>
                </c:pt>
                <c:pt idx="992" c:formatCode="m/d;@">
                  <c:v>45668.3333333333</c:v>
                </c:pt>
                <c:pt idx="993" c:formatCode="m/d;@">
                  <c:v>45668.34375</c:v>
                </c:pt>
                <c:pt idx="994" c:formatCode="m/d;@">
                  <c:v>45668.3541666667</c:v>
                </c:pt>
                <c:pt idx="995" c:formatCode="m/d;@">
                  <c:v>45668.3645833333</c:v>
                </c:pt>
                <c:pt idx="996" c:formatCode="m/d;@">
                  <c:v>45668.375</c:v>
                </c:pt>
                <c:pt idx="997" c:formatCode="m/d;@">
                  <c:v>45668.3854166667</c:v>
                </c:pt>
                <c:pt idx="998" c:formatCode="m/d;@">
                  <c:v>45668.3958333333</c:v>
                </c:pt>
                <c:pt idx="999" c:formatCode="m/d;@">
                  <c:v>45668.40625</c:v>
                </c:pt>
                <c:pt idx="1000" c:formatCode="m/d;@">
                  <c:v>45668.4166666667</c:v>
                </c:pt>
                <c:pt idx="1001" c:formatCode="m/d;@">
                  <c:v>45668.4270833333</c:v>
                </c:pt>
                <c:pt idx="1002" c:formatCode="m/d;@">
                  <c:v>45668.4375</c:v>
                </c:pt>
                <c:pt idx="1003" c:formatCode="m/d;@">
                  <c:v>45668.4479166667</c:v>
                </c:pt>
                <c:pt idx="1004" c:formatCode="m/d;@">
                  <c:v>45668.4583333333</c:v>
                </c:pt>
                <c:pt idx="1005" c:formatCode="m/d;@">
                  <c:v>45668.46875</c:v>
                </c:pt>
                <c:pt idx="1006" c:formatCode="m/d;@">
                  <c:v>45668.4791666667</c:v>
                </c:pt>
                <c:pt idx="1007" c:formatCode="m/d;@">
                  <c:v>45668.4895833333</c:v>
                </c:pt>
                <c:pt idx="1008" c:formatCode="m/d;@">
                  <c:v>45668.5</c:v>
                </c:pt>
                <c:pt idx="1009" c:formatCode="m/d;@">
                  <c:v>45668.5104166667</c:v>
                </c:pt>
                <c:pt idx="1010" c:formatCode="m/d;@">
                  <c:v>45668.5208333333</c:v>
                </c:pt>
                <c:pt idx="1011" c:formatCode="m/d;@">
                  <c:v>45668.53125</c:v>
                </c:pt>
                <c:pt idx="1012" c:formatCode="m/d;@">
                  <c:v>45668.5416666667</c:v>
                </c:pt>
                <c:pt idx="1013" c:formatCode="m/d;@">
                  <c:v>45668.5520833333</c:v>
                </c:pt>
                <c:pt idx="1014" c:formatCode="m/d;@">
                  <c:v>45668.5625</c:v>
                </c:pt>
                <c:pt idx="1015" c:formatCode="m/d;@">
                  <c:v>45668.5729166667</c:v>
                </c:pt>
                <c:pt idx="1016" c:formatCode="m/d;@">
                  <c:v>45668.5833333333</c:v>
                </c:pt>
                <c:pt idx="1017" c:formatCode="m/d;@">
                  <c:v>45668.59375</c:v>
                </c:pt>
                <c:pt idx="1018" c:formatCode="m/d;@">
                  <c:v>45668.6041666667</c:v>
                </c:pt>
                <c:pt idx="1019" c:formatCode="m/d;@">
                  <c:v>45668.6145833333</c:v>
                </c:pt>
                <c:pt idx="1020" c:formatCode="m/d;@">
                  <c:v>45668.625</c:v>
                </c:pt>
                <c:pt idx="1021" c:formatCode="m/d;@">
                  <c:v>45668.6354166667</c:v>
                </c:pt>
                <c:pt idx="1022" c:formatCode="m/d;@">
                  <c:v>45668.6458333333</c:v>
                </c:pt>
                <c:pt idx="1023" c:formatCode="m/d;@">
                  <c:v>45668.65625</c:v>
                </c:pt>
                <c:pt idx="1024" c:formatCode="m/d;@">
                  <c:v>45668.6666666667</c:v>
                </c:pt>
                <c:pt idx="1025" c:formatCode="m/d;@">
                  <c:v>45668.6770833333</c:v>
                </c:pt>
                <c:pt idx="1026" c:formatCode="m/d;@">
                  <c:v>45668.6875</c:v>
                </c:pt>
                <c:pt idx="1027" c:formatCode="m/d;@">
                  <c:v>45668.6979166667</c:v>
                </c:pt>
                <c:pt idx="1028" c:formatCode="m/d;@">
                  <c:v>45668.7083333333</c:v>
                </c:pt>
                <c:pt idx="1029" c:formatCode="m/d;@">
                  <c:v>45668.71875</c:v>
                </c:pt>
                <c:pt idx="1030" c:formatCode="m/d;@">
                  <c:v>45668.7291666667</c:v>
                </c:pt>
                <c:pt idx="1031" c:formatCode="m/d;@">
                  <c:v>45668.7395833333</c:v>
                </c:pt>
                <c:pt idx="1032" c:formatCode="m/d;@">
                  <c:v>45668.75</c:v>
                </c:pt>
                <c:pt idx="1033" c:formatCode="m/d;@">
                  <c:v>45668.7604166667</c:v>
                </c:pt>
                <c:pt idx="1034" c:formatCode="m/d;@">
                  <c:v>45668.7708333333</c:v>
                </c:pt>
                <c:pt idx="1035" c:formatCode="m/d;@">
                  <c:v>45668.78125</c:v>
                </c:pt>
                <c:pt idx="1036" c:formatCode="m/d;@">
                  <c:v>45668.7916666667</c:v>
                </c:pt>
                <c:pt idx="1037" c:formatCode="m/d;@">
                  <c:v>45668.8020833333</c:v>
                </c:pt>
                <c:pt idx="1038" c:formatCode="m/d;@">
                  <c:v>45668.8125</c:v>
                </c:pt>
                <c:pt idx="1039" c:formatCode="m/d;@">
                  <c:v>45668.8229166667</c:v>
                </c:pt>
                <c:pt idx="1040" c:formatCode="m/d;@">
                  <c:v>45668.8333333333</c:v>
                </c:pt>
                <c:pt idx="1041" c:formatCode="m/d;@">
                  <c:v>45668.84375</c:v>
                </c:pt>
                <c:pt idx="1042" c:formatCode="m/d;@">
                  <c:v>45668.8541666667</c:v>
                </c:pt>
                <c:pt idx="1043" c:formatCode="m/d;@">
                  <c:v>45668.8645833333</c:v>
                </c:pt>
                <c:pt idx="1044" c:formatCode="m/d;@">
                  <c:v>45668.875</c:v>
                </c:pt>
                <c:pt idx="1045" c:formatCode="m/d;@">
                  <c:v>45668.8854166667</c:v>
                </c:pt>
                <c:pt idx="1046" c:formatCode="m/d;@">
                  <c:v>45668.8958333333</c:v>
                </c:pt>
                <c:pt idx="1047" c:formatCode="m/d;@">
                  <c:v>45668.90625</c:v>
                </c:pt>
                <c:pt idx="1048" c:formatCode="m/d;@">
                  <c:v>45668.9166666667</c:v>
                </c:pt>
                <c:pt idx="1049" c:formatCode="m/d;@">
                  <c:v>45668.9270833333</c:v>
                </c:pt>
                <c:pt idx="1050" c:formatCode="m/d;@">
                  <c:v>45668.9375</c:v>
                </c:pt>
                <c:pt idx="1051" c:formatCode="m/d;@">
                  <c:v>45668.9479166667</c:v>
                </c:pt>
                <c:pt idx="1052" c:formatCode="m/d;@">
                  <c:v>45668.9583333333</c:v>
                </c:pt>
                <c:pt idx="1053" c:formatCode="m/d;@">
                  <c:v>45668.96875</c:v>
                </c:pt>
                <c:pt idx="1054" c:formatCode="m/d;@">
                  <c:v>45668.9791666667</c:v>
                </c:pt>
                <c:pt idx="1055" c:formatCode="m/d;@">
                  <c:v>45668.9895833333</c:v>
                </c:pt>
                <c:pt idx="1056" c:formatCode="m/d;@">
                  <c:v>45669</c:v>
                </c:pt>
                <c:pt idx="1057" c:formatCode="m/d;@">
                  <c:v>45669.0104166667</c:v>
                </c:pt>
                <c:pt idx="1058" c:formatCode="m/d;@">
                  <c:v>45669.0208333333</c:v>
                </c:pt>
                <c:pt idx="1059" c:formatCode="m/d;@">
                  <c:v>45669.03125</c:v>
                </c:pt>
                <c:pt idx="1060" c:formatCode="m/d;@">
                  <c:v>45669.0416666667</c:v>
                </c:pt>
                <c:pt idx="1061" c:formatCode="m/d;@">
                  <c:v>45669.0520833333</c:v>
                </c:pt>
                <c:pt idx="1062" c:formatCode="m/d;@">
                  <c:v>45669.0625</c:v>
                </c:pt>
                <c:pt idx="1063" c:formatCode="m/d;@">
                  <c:v>45669.0729166667</c:v>
                </c:pt>
                <c:pt idx="1064" c:formatCode="m/d;@">
                  <c:v>45669.0833333333</c:v>
                </c:pt>
                <c:pt idx="1065" c:formatCode="m/d;@">
                  <c:v>45669.09375</c:v>
                </c:pt>
                <c:pt idx="1066" c:formatCode="m/d;@">
                  <c:v>45669.1041666667</c:v>
                </c:pt>
                <c:pt idx="1067" c:formatCode="m/d;@">
                  <c:v>45669.1145833333</c:v>
                </c:pt>
                <c:pt idx="1068" c:formatCode="m/d;@">
                  <c:v>45669.125</c:v>
                </c:pt>
                <c:pt idx="1069" c:formatCode="m/d;@">
                  <c:v>45669.1354166667</c:v>
                </c:pt>
                <c:pt idx="1070" c:formatCode="m/d;@">
                  <c:v>45669.1458333333</c:v>
                </c:pt>
                <c:pt idx="1071" c:formatCode="m/d;@">
                  <c:v>45669.15625</c:v>
                </c:pt>
                <c:pt idx="1072" c:formatCode="m/d;@">
                  <c:v>45669.1666666667</c:v>
                </c:pt>
                <c:pt idx="1073" c:formatCode="m/d;@">
                  <c:v>45669.1770833333</c:v>
                </c:pt>
                <c:pt idx="1074" c:formatCode="m/d;@">
                  <c:v>45669.1875</c:v>
                </c:pt>
                <c:pt idx="1075" c:formatCode="m/d;@">
                  <c:v>45669.1979166667</c:v>
                </c:pt>
                <c:pt idx="1076" c:formatCode="m/d;@">
                  <c:v>45669.2083333333</c:v>
                </c:pt>
                <c:pt idx="1077" c:formatCode="m/d;@">
                  <c:v>45669.21875</c:v>
                </c:pt>
                <c:pt idx="1078" c:formatCode="m/d;@">
                  <c:v>45669.2291666667</c:v>
                </c:pt>
                <c:pt idx="1079" c:formatCode="m/d;@">
                  <c:v>45669.2395833333</c:v>
                </c:pt>
                <c:pt idx="1080" c:formatCode="m/d;@">
                  <c:v>45669.25</c:v>
                </c:pt>
                <c:pt idx="1081" c:formatCode="m/d;@">
                  <c:v>45669.2604166667</c:v>
                </c:pt>
                <c:pt idx="1082" c:formatCode="m/d;@">
                  <c:v>45669.2708333333</c:v>
                </c:pt>
                <c:pt idx="1083" c:formatCode="m/d;@">
                  <c:v>45669.28125</c:v>
                </c:pt>
                <c:pt idx="1084" c:formatCode="m/d;@">
                  <c:v>45669.2916666667</c:v>
                </c:pt>
                <c:pt idx="1085" c:formatCode="m/d;@">
                  <c:v>45669.3020833333</c:v>
                </c:pt>
                <c:pt idx="1086" c:formatCode="m/d;@">
                  <c:v>45669.3125</c:v>
                </c:pt>
                <c:pt idx="1087" c:formatCode="m/d;@">
                  <c:v>45669.3229166667</c:v>
                </c:pt>
                <c:pt idx="1088" c:formatCode="m/d;@">
                  <c:v>45669.3333333333</c:v>
                </c:pt>
                <c:pt idx="1089" c:formatCode="m/d;@">
                  <c:v>45669.34375</c:v>
                </c:pt>
                <c:pt idx="1090" c:formatCode="m/d;@">
                  <c:v>45669.3541666667</c:v>
                </c:pt>
                <c:pt idx="1091" c:formatCode="m/d;@">
                  <c:v>45669.3645833333</c:v>
                </c:pt>
                <c:pt idx="1092" c:formatCode="m/d;@">
                  <c:v>45669.375</c:v>
                </c:pt>
                <c:pt idx="1093" c:formatCode="m/d;@">
                  <c:v>45669.3854166667</c:v>
                </c:pt>
                <c:pt idx="1094" c:formatCode="m/d;@">
                  <c:v>45669.3958333333</c:v>
                </c:pt>
                <c:pt idx="1095" c:formatCode="m/d;@">
                  <c:v>45669.40625</c:v>
                </c:pt>
                <c:pt idx="1096" c:formatCode="m/d;@">
                  <c:v>45669.4166666667</c:v>
                </c:pt>
                <c:pt idx="1097" c:formatCode="m/d;@">
                  <c:v>45669.4270833333</c:v>
                </c:pt>
                <c:pt idx="1098" c:formatCode="m/d;@">
                  <c:v>45669.4375</c:v>
                </c:pt>
                <c:pt idx="1099" c:formatCode="m/d;@">
                  <c:v>45669.4479166667</c:v>
                </c:pt>
                <c:pt idx="1100" c:formatCode="m/d;@">
                  <c:v>45669.4583333333</c:v>
                </c:pt>
                <c:pt idx="1101" c:formatCode="m/d;@">
                  <c:v>45669.46875</c:v>
                </c:pt>
                <c:pt idx="1102" c:formatCode="m/d;@">
                  <c:v>45669.4791666667</c:v>
                </c:pt>
                <c:pt idx="1103" c:formatCode="m/d;@">
                  <c:v>45669.4895833333</c:v>
                </c:pt>
                <c:pt idx="1104" c:formatCode="m/d;@">
                  <c:v>45669.5</c:v>
                </c:pt>
                <c:pt idx="1105" c:formatCode="m/d;@">
                  <c:v>45669.5104166667</c:v>
                </c:pt>
                <c:pt idx="1106" c:formatCode="m/d;@">
                  <c:v>45669.5208333333</c:v>
                </c:pt>
                <c:pt idx="1107" c:formatCode="m/d;@">
                  <c:v>45669.53125</c:v>
                </c:pt>
                <c:pt idx="1108" c:formatCode="m/d;@">
                  <c:v>45669.5416666667</c:v>
                </c:pt>
                <c:pt idx="1109" c:formatCode="m/d;@">
                  <c:v>45669.5520833333</c:v>
                </c:pt>
                <c:pt idx="1110" c:formatCode="m/d;@">
                  <c:v>45669.5625</c:v>
                </c:pt>
                <c:pt idx="1111" c:formatCode="m/d;@">
                  <c:v>45669.5729166667</c:v>
                </c:pt>
                <c:pt idx="1112" c:formatCode="m/d;@">
                  <c:v>45669.5833333333</c:v>
                </c:pt>
                <c:pt idx="1113" c:formatCode="m/d;@">
                  <c:v>45669.59375</c:v>
                </c:pt>
                <c:pt idx="1114" c:formatCode="m/d;@">
                  <c:v>45669.6041666667</c:v>
                </c:pt>
                <c:pt idx="1115" c:formatCode="m/d;@">
                  <c:v>45669.6145833333</c:v>
                </c:pt>
                <c:pt idx="1116" c:formatCode="m/d;@">
                  <c:v>45669.625</c:v>
                </c:pt>
                <c:pt idx="1117" c:formatCode="m/d;@">
                  <c:v>45669.6354166667</c:v>
                </c:pt>
                <c:pt idx="1118" c:formatCode="m/d;@">
                  <c:v>45669.6458333333</c:v>
                </c:pt>
                <c:pt idx="1119" c:formatCode="m/d;@">
                  <c:v>45669.65625</c:v>
                </c:pt>
                <c:pt idx="1120" c:formatCode="m/d;@">
                  <c:v>45669.6666666667</c:v>
                </c:pt>
                <c:pt idx="1121" c:formatCode="m/d;@">
                  <c:v>45669.6770833333</c:v>
                </c:pt>
                <c:pt idx="1122" c:formatCode="m/d;@">
                  <c:v>45669.6875</c:v>
                </c:pt>
                <c:pt idx="1123" c:formatCode="m/d;@">
                  <c:v>45669.6979166667</c:v>
                </c:pt>
                <c:pt idx="1124" c:formatCode="m/d;@">
                  <c:v>45669.7083333333</c:v>
                </c:pt>
                <c:pt idx="1125" c:formatCode="m/d;@">
                  <c:v>45669.71875</c:v>
                </c:pt>
                <c:pt idx="1126" c:formatCode="m/d;@">
                  <c:v>45669.7291666667</c:v>
                </c:pt>
                <c:pt idx="1127" c:formatCode="m/d;@">
                  <c:v>45669.7395833333</c:v>
                </c:pt>
                <c:pt idx="1128" c:formatCode="m/d;@">
                  <c:v>45669.75</c:v>
                </c:pt>
                <c:pt idx="1129" c:formatCode="m/d;@">
                  <c:v>45669.7604166667</c:v>
                </c:pt>
                <c:pt idx="1130" c:formatCode="m/d;@">
                  <c:v>45669.7708333333</c:v>
                </c:pt>
                <c:pt idx="1131" c:formatCode="m/d;@">
                  <c:v>45669.78125</c:v>
                </c:pt>
                <c:pt idx="1132" c:formatCode="m/d;@">
                  <c:v>45669.7916666667</c:v>
                </c:pt>
                <c:pt idx="1133" c:formatCode="m/d;@">
                  <c:v>45669.8020833333</c:v>
                </c:pt>
                <c:pt idx="1134" c:formatCode="m/d;@">
                  <c:v>45669.8125</c:v>
                </c:pt>
                <c:pt idx="1135" c:formatCode="m/d;@">
                  <c:v>45669.8229166667</c:v>
                </c:pt>
                <c:pt idx="1136" c:formatCode="m/d;@">
                  <c:v>45669.8333333333</c:v>
                </c:pt>
                <c:pt idx="1137" c:formatCode="m/d;@">
                  <c:v>45669.84375</c:v>
                </c:pt>
                <c:pt idx="1138" c:formatCode="m/d;@">
                  <c:v>45669.8541666667</c:v>
                </c:pt>
                <c:pt idx="1139" c:formatCode="m/d;@">
                  <c:v>45669.8645833333</c:v>
                </c:pt>
                <c:pt idx="1140" c:formatCode="m/d;@">
                  <c:v>45669.875</c:v>
                </c:pt>
                <c:pt idx="1141" c:formatCode="m/d;@">
                  <c:v>45669.8854166667</c:v>
                </c:pt>
                <c:pt idx="1142" c:formatCode="m/d;@">
                  <c:v>45669.8958333333</c:v>
                </c:pt>
                <c:pt idx="1143" c:formatCode="m/d;@">
                  <c:v>45669.90625</c:v>
                </c:pt>
                <c:pt idx="1144" c:formatCode="m/d;@">
                  <c:v>45669.9166666667</c:v>
                </c:pt>
                <c:pt idx="1145" c:formatCode="m/d;@">
                  <c:v>45669.9270833333</c:v>
                </c:pt>
                <c:pt idx="1146" c:formatCode="m/d;@">
                  <c:v>45669.9375</c:v>
                </c:pt>
                <c:pt idx="1147" c:formatCode="m/d;@">
                  <c:v>45669.9479166667</c:v>
                </c:pt>
                <c:pt idx="1148" c:formatCode="m/d;@">
                  <c:v>45669.9583333333</c:v>
                </c:pt>
                <c:pt idx="1149" c:formatCode="m/d;@">
                  <c:v>45669.96875</c:v>
                </c:pt>
                <c:pt idx="1150" c:formatCode="m/d;@">
                  <c:v>45669.9791666667</c:v>
                </c:pt>
                <c:pt idx="1151" c:formatCode="m/d;@">
                  <c:v>45669.9895833333</c:v>
                </c:pt>
                <c:pt idx="1152" c:formatCode="m/d;@">
                  <c:v>45670</c:v>
                </c:pt>
                <c:pt idx="1153" c:formatCode="m/d;@">
                  <c:v>45670.0104166667</c:v>
                </c:pt>
                <c:pt idx="1154" c:formatCode="m/d;@">
                  <c:v>45670.0208333333</c:v>
                </c:pt>
                <c:pt idx="1155" c:formatCode="m/d;@">
                  <c:v>45670.03125</c:v>
                </c:pt>
                <c:pt idx="1156" c:formatCode="m/d;@">
                  <c:v>45670.0416666667</c:v>
                </c:pt>
                <c:pt idx="1157" c:formatCode="m/d;@">
                  <c:v>45670.0520833333</c:v>
                </c:pt>
                <c:pt idx="1158" c:formatCode="m/d;@">
                  <c:v>45670.0625</c:v>
                </c:pt>
                <c:pt idx="1159" c:formatCode="m/d;@">
                  <c:v>45670.0729166667</c:v>
                </c:pt>
                <c:pt idx="1160" c:formatCode="m/d;@">
                  <c:v>45670.0833333333</c:v>
                </c:pt>
                <c:pt idx="1161" c:formatCode="m/d;@">
                  <c:v>45670.09375</c:v>
                </c:pt>
                <c:pt idx="1162" c:formatCode="m/d;@">
                  <c:v>45670.1041666667</c:v>
                </c:pt>
                <c:pt idx="1163" c:formatCode="m/d;@">
                  <c:v>45670.1145833333</c:v>
                </c:pt>
                <c:pt idx="1164" c:formatCode="m/d;@">
                  <c:v>45670.125</c:v>
                </c:pt>
                <c:pt idx="1165" c:formatCode="m/d;@">
                  <c:v>45670.1354166667</c:v>
                </c:pt>
                <c:pt idx="1166" c:formatCode="m/d;@">
                  <c:v>45670.1458333333</c:v>
                </c:pt>
                <c:pt idx="1167" c:formatCode="m/d;@">
                  <c:v>45670.15625</c:v>
                </c:pt>
                <c:pt idx="1168" c:formatCode="m/d;@">
                  <c:v>45670.1666666667</c:v>
                </c:pt>
                <c:pt idx="1169" c:formatCode="m/d;@">
                  <c:v>45670.1770833333</c:v>
                </c:pt>
                <c:pt idx="1170" c:formatCode="m/d;@">
                  <c:v>45670.1875</c:v>
                </c:pt>
                <c:pt idx="1171" c:formatCode="m/d;@">
                  <c:v>45670.1979166667</c:v>
                </c:pt>
                <c:pt idx="1172" c:formatCode="m/d;@">
                  <c:v>45670.2083333333</c:v>
                </c:pt>
                <c:pt idx="1173" c:formatCode="m/d;@">
                  <c:v>45670.21875</c:v>
                </c:pt>
                <c:pt idx="1174" c:formatCode="m/d;@">
                  <c:v>45670.2291666667</c:v>
                </c:pt>
                <c:pt idx="1175" c:formatCode="m/d;@">
                  <c:v>45670.2395833333</c:v>
                </c:pt>
                <c:pt idx="1176" c:formatCode="m/d;@">
                  <c:v>45670.25</c:v>
                </c:pt>
                <c:pt idx="1177" c:formatCode="m/d;@">
                  <c:v>45670.2604166667</c:v>
                </c:pt>
                <c:pt idx="1178" c:formatCode="m/d;@">
                  <c:v>45670.2708333333</c:v>
                </c:pt>
                <c:pt idx="1179" c:formatCode="m/d;@">
                  <c:v>45670.28125</c:v>
                </c:pt>
                <c:pt idx="1180" c:formatCode="m/d;@">
                  <c:v>45670.2916666667</c:v>
                </c:pt>
                <c:pt idx="1181" c:formatCode="m/d;@">
                  <c:v>45670.3020833333</c:v>
                </c:pt>
                <c:pt idx="1182" c:formatCode="m/d;@">
                  <c:v>45670.3125</c:v>
                </c:pt>
                <c:pt idx="1183" c:formatCode="m/d;@">
                  <c:v>45670.3229166667</c:v>
                </c:pt>
                <c:pt idx="1184" c:formatCode="m/d;@">
                  <c:v>45670.3333333333</c:v>
                </c:pt>
                <c:pt idx="1185" c:formatCode="m/d;@">
                  <c:v>45670.34375</c:v>
                </c:pt>
                <c:pt idx="1186" c:formatCode="m/d;@">
                  <c:v>45670.3541666667</c:v>
                </c:pt>
                <c:pt idx="1187" c:formatCode="m/d;@">
                  <c:v>45670.3645833333</c:v>
                </c:pt>
                <c:pt idx="1188" c:formatCode="m/d;@">
                  <c:v>45670.375</c:v>
                </c:pt>
                <c:pt idx="1189" c:formatCode="m/d;@">
                  <c:v>45670.3854166667</c:v>
                </c:pt>
                <c:pt idx="1190" c:formatCode="m/d;@">
                  <c:v>45670.3958333333</c:v>
                </c:pt>
                <c:pt idx="1191" c:formatCode="m/d;@">
                  <c:v>45670.40625</c:v>
                </c:pt>
                <c:pt idx="1192" c:formatCode="m/d;@">
                  <c:v>45670.4166666667</c:v>
                </c:pt>
                <c:pt idx="1193" c:formatCode="m/d;@">
                  <c:v>45670.4270833333</c:v>
                </c:pt>
                <c:pt idx="1194" c:formatCode="m/d;@">
                  <c:v>45670.4375</c:v>
                </c:pt>
                <c:pt idx="1195" c:formatCode="m/d;@">
                  <c:v>45670.4479166667</c:v>
                </c:pt>
                <c:pt idx="1196" c:formatCode="m/d;@">
                  <c:v>45670.4583333333</c:v>
                </c:pt>
                <c:pt idx="1197" c:formatCode="m/d;@">
                  <c:v>45670.46875</c:v>
                </c:pt>
                <c:pt idx="1198" c:formatCode="m/d;@">
                  <c:v>45670.4791666667</c:v>
                </c:pt>
                <c:pt idx="1199" c:formatCode="m/d;@">
                  <c:v>45670.4895833333</c:v>
                </c:pt>
                <c:pt idx="1200" c:formatCode="m/d;@">
                  <c:v>45670.5</c:v>
                </c:pt>
                <c:pt idx="1201" c:formatCode="m/d;@">
                  <c:v>45670.5104166667</c:v>
                </c:pt>
                <c:pt idx="1202" c:formatCode="m/d;@">
                  <c:v>45670.5208333333</c:v>
                </c:pt>
                <c:pt idx="1203" c:formatCode="m/d;@">
                  <c:v>45670.53125</c:v>
                </c:pt>
                <c:pt idx="1204" c:formatCode="m/d;@">
                  <c:v>45670.5416666667</c:v>
                </c:pt>
                <c:pt idx="1205" c:formatCode="m/d;@">
                  <c:v>45670.5520833333</c:v>
                </c:pt>
                <c:pt idx="1206" c:formatCode="m/d;@">
                  <c:v>45670.5625</c:v>
                </c:pt>
                <c:pt idx="1207" c:formatCode="m/d;@">
                  <c:v>45670.5729166667</c:v>
                </c:pt>
                <c:pt idx="1208" c:formatCode="m/d;@">
                  <c:v>45670.5833333333</c:v>
                </c:pt>
                <c:pt idx="1209" c:formatCode="m/d;@">
                  <c:v>45670.59375</c:v>
                </c:pt>
                <c:pt idx="1210" c:formatCode="m/d;@">
                  <c:v>45670.6041666667</c:v>
                </c:pt>
                <c:pt idx="1211" c:formatCode="m/d;@">
                  <c:v>45670.6145833333</c:v>
                </c:pt>
                <c:pt idx="1212" c:formatCode="m/d;@">
                  <c:v>45670.625</c:v>
                </c:pt>
                <c:pt idx="1213" c:formatCode="m/d;@">
                  <c:v>45670.6354166667</c:v>
                </c:pt>
                <c:pt idx="1214" c:formatCode="m/d;@">
                  <c:v>45670.6458333333</c:v>
                </c:pt>
                <c:pt idx="1215" c:formatCode="m/d;@">
                  <c:v>45670.65625</c:v>
                </c:pt>
                <c:pt idx="1216" c:formatCode="m/d;@">
                  <c:v>45670.6666666667</c:v>
                </c:pt>
                <c:pt idx="1217" c:formatCode="m/d;@">
                  <c:v>45670.6770833333</c:v>
                </c:pt>
                <c:pt idx="1218" c:formatCode="m/d;@">
                  <c:v>45670.6875</c:v>
                </c:pt>
                <c:pt idx="1219" c:formatCode="m/d;@">
                  <c:v>45670.6979166667</c:v>
                </c:pt>
                <c:pt idx="1220" c:formatCode="m/d;@">
                  <c:v>45670.7083333333</c:v>
                </c:pt>
                <c:pt idx="1221" c:formatCode="m/d;@">
                  <c:v>45670.71875</c:v>
                </c:pt>
                <c:pt idx="1222" c:formatCode="m/d;@">
                  <c:v>45670.7291666667</c:v>
                </c:pt>
                <c:pt idx="1223" c:formatCode="m/d;@">
                  <c:v>45670.7395833333</c:v>
                </c:pt>
                <c:pt idx="1224" c:formatCode="m/d;@">
                  <c:v>45670.75</c:v>
                </c:pt>
                <c:pt idx="1225" c:formatCode="m/d;@">
                  <c:v>45670.7604166667</c:v>
                </c:pt>
                <c:pt idx="1226" c:formatCode="m/d;@">
                  <c:v>45670.7708333333</c:v>
                </c:pt>
                <c:pt idx="1227" c:formatCode="m/d;@">
                  <c:v>45670.78125</c:v>
                </c:pt>
                <c:pt idx="1228" c:formatCode="m/d;@">
                  <c:v>45670.7916666667</c:v>
                </c:pt>
                <c:pt idx="1229" c:formatCode="m/d;@">
                  <c:v>45670.8020833333</c:v>
                </c:pt>
                <c:pt idx="1230" c:formatCode="m/d;@">
                  <c:v>45670.8125</c:v>
                </c:pt>
                <c:pt idx="1231" c:formatCode="m/d;@">
                  <c:v>45670.8229166667</c:v>
                </c:pt>
                <c:pt idx="1232" c:formatCode="m/d;@">
                  <c:v>45670.8333333333</c:v>
                </c:pt>
                <c:pt idx="1233" c:formatCode="m/d;@">
                  <c:v>45670.84375</c:v>
                </c:pt>
                <c:pt idx="1234" c:formatCode="m/d;@">
                  <c:v>45670.8541666667</c:v>
                </c:pt>
                <c:pt idx="1235" c:formatCode="m/d;@">
                  <c:v>45670.8645833333</c:v>
                </c:pt>
                <c:pt idx="1236" c:formatCode="m/d;@">
                  <c:v>45670.875</c:v>
                </c:pt>
                <c:pt idx="1237" c:formatCode="m/d;@">
                  <c:v>45670.8854166667</c:v>
                </c:pt>
                <c:pt idx="1238" c:formatCode="m/d;@">
                  <c:v>45670.8958333333</c:v>
                </c:pt>
                <c:pt idx="1239" c:formatCode="m/d;@">
                  <c:v>45670.90625</c:v>
                </c:pt>
                <c:pt idx="1240" c:formatCode="m/d;@">
                  <c:v>45670.9166666667</c:v>
                </c:pt>
                <c:pt idx="1241" c:formatCode="m/d;@">
                  <c:v>45670.9270833333</c:v>
                </c:pt>
                <c:pt idx="1242" c:formatCode="m/d;@">
                  <c:v>45670.9375</c:v>
                </c:pt>
                <c:pt idx="1243" c:formatCode="m/d;@">
                  <c:v>45670.9479166667</c:v>
                </c:pt>
                <c:pt idx="1244" c:formatCode="m/d;@">
                  <c:v>45670.9583333333</c:v>
                </c:pt>
                <c:pt idx="1245" c:formatCode="m/d;@">
                  <c:v>45670.96875</c:v>
                </c:pt>
                <c:pt idx="1246" c:formatCode="m/d;@">
                  <c:v>45670.9791666667</c:v>
                </c:pt>
                <c:pt idx="1247" c:formatCode="m/d;@">
                  <c:v>45670.9895833333</c:v>
                </c:pt>
                <c:pt idx="1248" c:formatCode="m/d;@">
                  <c:v>45671</c:v>
                </c:pt>
                <c:pt idx="1249" c:formatCode="m/d;@">
                  <c:v>45671.0104166667</c:v>
                </c:pt>
                <c:pt idx="1250" c:formatCode="m/d;@">
                  <c:v>45671.0208333333</c:v>
                </c:pt>
                <c:pt idx="1251" c:formatCode="m/d;@">
                  <c:v>45671.03125</c:v>
                </c:pt>
                <c:pt idx="1252" c:formatCode="m/d;@">
                  <c:v>45671.0416666667</c:v>
                </c:pt>
                <c:pt idx="1253" c:formatCode="m/d;@">
                  <c:v>45671.0520833333</c:v>
                </c:pt>
                <c:pt idx="1254" c:formatCode="m/d;@">
                  <c:v>45671.0625</c:v>
                </c:pt>
                <c:pt idx="1255" c:formatCode="m/d;@">
                  <c:v>45671.0729166667</c:v>
                </c:pt>
                <c:pt idx="1256" c:formatCode="m/d;@">
                  <c:v>45671.0833333333</c:v>
                </c:pt>
                <c:pt idx="1257" c:formatCode="m/d;@">
                  <c:v>45671.09375</c:v>
                </c:pt>
                <c:pt idx="1258" c:formatCode="m/d;@">
                  <c:v>45671.1041666667</c:v>
                </c:pt>
                <c:pt idx="1259" c:formatCode="m/d;@">
                  <c:v>45671.1145833333</c:v>
                </c:pt>
                <c:pt idx="1260" c:formatCode="m/d;@">
                  <c:v>45671.125</c:v>
                </c:pt>
                <c:pt idx="1261" c:formatCode="m/d;@">
                  <c:v>45671.1354166667</c:v>
                </c:pt>
                <c:pt idx="1262" c:formatCode="m/d;@">
                  <c:v>45671.1458333333</c:v>
                </c:pt>
                <c:pt idx="1263" c:formatCode="m/d;@">
                  <c:v>45671.15625</c:v>
                </c:pt>
                <c:pt idx="1264" c:formatCode="m/d;@">
                  <c:v>45671.1666666667</c:v>
                </c:pt>
                <c:pt idx="1265" c:formatCode="m/d;@">
                  <c:v>45671.1770833333</c:v>
                </c:pt>
                <c:pt idx="1266" c:formatCode="m/d;@">
                  <c:v>45671.1875</c:v>
                </c:pt>
                <c:pt idx="1267" c:formatCode="m/d;@">
                  <c:v>45671.1979166667</c:v>
                </c:pt>
                <c:pt idx="1268" c:formatCode="m/d;@">
                  <c:v>45671.2083333333</c:v>
                </c:pt>
                <c:pt idx="1269" c:formatCode="m/d;@">
                  <c:v>45671.21875</c:v>
                </c:pt>
                <c:pt idx="1270" c:formatCode="m/d;@">
                  <c:v>45671.2291666667</c:v>
                </c:pt>
                <c:pt idx="1271" c:formatCode="m/d;@">
                  <c:v>45671.2395833333</c:v>
                </c:pt>
                <c:pt idx="1272" c:formatCode="m/d;@">
                  <c:v>45671.25</c:v>
                </c:pt>
                <c:pt idx="1273" c:formatCode="m/d;@">
                  <c:v>45671.2604166667</c:v>
                </c:pt>
                <c:pt idx="1274" c:formatCode="m/d;@">
                  <c:v>45671.2708333333</c:v>
                </c:pt>
                <c:pt idx="1275" c:formatCode="m/d;@">
                  <c:v>45671.28125</c:v>
                </c:pt>
                <c:pt idx="1276" c:formatCode="m/d;@">
                  <c:v>45671.2916666667</c:v>
                </c:pt>
                <c:pt idx="1277" c:formatCode="m/d;@">
                  <c:v>45671.3020833333</c:v>
                </c:pt>
                <c:pt idx="1278" c:formatCode="m/d;@">
                  <c:v>45671.3125</c:v>
                </c:pt>
                <c:pt idx="1279" c:formatCode="m/d;@">
                  <c:v>45671.3229166667</c:v>
                </c:pt>
                <c:pt idx="1280" c:formatCode="m/d;@">
                  <c:v>45671.3333333333</c:v>
                </c:pt>
                <c:pt idx="1281" c:formatCode="m/d;@">
                  <c:v>45671.34375</c:v>
                </c:pt>
                <c:pt idx="1282" c:formatCode="m/d;@">
                  <c:v>45671.3541666667</c:v>
                </c:pt>
                <c:pt idx="1283" c:formatCode="m/d;@">
                  <c:v>45671.3645833333</c:v>
                </c:pt>
                <c:pt idx="1284" c:formatCode="m/d;@">
                  <c:v>45671.375</c:v>
                </c:pt>
                <c:pt idx="1285" c:formatCode="m/d;@">
                  <c:v>45671.3854166667</c:v>
                </c:pt>
                <c:pt idx="1286" c:formatCode="m/d;@">
                  <c:v>45671.3958333333</c:v>
                </c:pt>
                <c:pt idx="1287" c:formatCode="m/d;@">
                  <c:v>45671.40625</c:v>
                </c:pt>
                <c:pt idx="1288" c:formatCode="m/d;@">
                  <c:v>45671.4166666667</c:v>
                </c:pt>
                <c:pt idx="1289" c:formatCode="m/d;@">
                  <c:v>45671.4270833333</c:v>
                </c:pt>
                <c:pt idx="1290" c:formatCode="m/d;@">
                  <c:v>45671.4375</c:v>
                </c:pt>
                <c:pt idx="1291" c:formatCode="m/d;@">
                  <c:v>45671.4479166667</c:v>
                </c:pt>
                <c:pt idx="1292" c:formatCode="m/d;@">
                  <c:v>45671.4583333333</c:v>
                </c:pt>
                <c:pt idx="1293" c:formatCode="m/d;@">
                  <c:v>45671.46875</c:v>
                </c:pt>
                <c:pt idx="1294" c:formatCode="m/d;@">
                  <c:v>45671.4791666667</c:v>
                </c:pt>
                <c:pt idx="1295" c:formatCode="m/d;@">
                  <c:v>45671.4895833333</c:v>
                </c:pt>
                <c:pt idx="1296" c:formatCode="m/d;@">
                  <c:v>45671.5</c:v>
                </c:pt>
                <c:pt idx="1297" c:formatCode="m/d;@">
                  <c:v>45671.5104166667</c:v>
                </c:pt>
                <c:pt idx="1298" c:formatCode="m/d;@">
                  <c:v>45671.5208333333</c:v>
                </c:pt>
                <c:pt idx="1299" c:formatCode="m/d;@">
                  <c:v>45671.53125</c:v>
                </c:pt>
                <c:pt idx="1300" c:formatCode="m/d;@">
                  <c:v>45671.5416666667</c:v>
                </c:pt>
                <c:pt idx="1301" c:formatCode="m/d;@">
                  <c:v>45671.5520833333</c:v>
                </c:pt>
                <c:pt idx="1302" c:formatCode="m/d;@">
                  <c:v>45671.5625</c:v>
                </c:pt>
                <c:pt idx="1303" c:formatCode="m/d;@">
                  <c:v>45671.5729166667</c:v>
                </c:pt>
                <c:pt idx="1304" c:formatCode="m/d;@">
                  <c:v>45671.5833333333</c:v>
                </c:pt>
                <c:pt idx="1305" c:formatCode="m/d;@">
                  <c:v>45671.59375</c:v>
                </c:pt>
                <c:pt idx="1306" c:formatCode="m/d;@">
                  <c:v>45671.6041666667</c:v>
                </c:pt>
                <c:pt idx="1307" c:formatCode="m/d;@">
                  <c:v>45671.6145833333</c:v>
                </c:pt>
                <c:pt idx="1308" c:formatCode="m/d;@">
                  <c:v>45671.625</c:v>
                </c:pt>
                <c:pt idx="1309" c:formatCode="m/d;@">
                  <c:v>45671.6354166667</c:v>
                </c:pt>
                <c:pt idx="1310" c:formatCode="m/d;@">
                  <c:v>45671.6458333333</c:v>
                </c:pt>
                <c:pt idx="1311" c:formatCode="m/d;@">
                  <c:v>45671.65625</c:v>
                </c:pt>
                <c:pt idx="1312" c:formatCode="m/d;@">
                  <c:v>45671.6666666667</c:v>
                </c:pt>
                <c:pt idx="1313" c:formatCode="m/d;@">
                  <c:v>45671.6770833333</c:v>
                </c:pt>
                <c:pt idx="1314" c:formatCode="m/d;@">
                  <c:v>45671.6875</c:v>
                </c:pt>
                <c:pt idx="1315" c:formatCode="m/d;@">
                  <c:v>45671.6979166667</c:v>
                </c:pt>
                <c:pt idx="1316" c:formatCode="m/d;@">
                  <c:v>45671.7083333333</c:v>
                </c:pt>
                <c:pt idx="1317" c:formatCode="m/d;@">
                  <c:v>45671.71875</c:v>
                </c:pt>
                <c:pt idx="1318" c:formatCode="m/d;@">
                  <c:v>45671.7291666667</c:v>
                </c:pt>
                <c:pt idx="1319" c:formatCode="m/d;@">
                  <c:v>45671.7395833333</c:v>
                </c:pt>
                <c:pt idx="1320" c:formatCode="m/d;@">
                  <c:v>45671.75</c:v>
                </c:pt>
                <c:pt idx="1321" c:formatCode="m/d;@">
                  <c:v>45671.7604166667</c:v>
                </c:pt>
                <c:pt idx="1322" c:formatCode="m/d;@">
                  <c:v>45671.7708333333</c:v>
                </c:pt>
                <c:pt idx="1323" c:formatCode="m/d;@">
                  <c:v>45671.78125</c:v>
                </c:pt>
                <c:pt idx="1324" c:formatCode="m/d;@">
                  <c:v>45671.7916666667</c:v>
                </c:pt>
                <c:pt idx="1325" c:formatCode="m/d;@">
                  <c:v>45671.8020833333</c:v>
                </c:pt>
                <c:pt idx="1326" c:formatCode="m/d;@">
                  <c:v>45671.8125</c:v>
                </c:pt>
                <c:pt idx="1327" c:formatCode="m/d;@">
                  <c:v>45671.8229166667</c:v>
                </c:pt>
                <c:pt idx="1328" c:formatCode="m/d;@">
                  <c:v>45671.8333333333</c:v>
                </c:pt>
                <c:pt idx="1329" c:formatCode="m/d;@">
                  <c:v>45671.84375</c:v>
                </c:pt>
                <c:pt idx="1330" c:formatCode="m/d;@">
                  <c:v>45671.8541666667</c:v>
                </c:pt>
                <c:pt idx="1331" c:formatCode="m/d;@">
                  <c:v>45671.8645833333</c:v>
                </c:pt>
                <c:pt idx="1332" c:formatCode="m/d;@">
                  <c:v>45671.875</c:v>
                </c:pt>
                <c:pt idx="1333" c:formatCode="m/d;@">
                  <c:v>45671.8854166667</c:v>
                </c:pt>
                <c:pt idx="1334" c:formatCode="m/d;@">
                  <c:v>45671.8958333333</c:v>
                </c:pt>
                <c:pt idx="1335" c:formatCode="m/d;@">
                  <c:v>45671.90625</c:v>
                </c:pt>
                <c:pt idx="1336" c:formatCode="m/d;@">
                  <c:v>45671.9166666667</c:v>
                </c:pt>
                <c:pt idx="1337" c:formatCode="m/d;@">
                  <c:v>45671.9270833333</c:v>
                </c:pt>
                <c:pt idx="1338" c:formatCode="m/d;@">
                  <c:v>45671.9375</c:v>
                </c:pt>
                <c:pt idx="1339" c:formatCode="m/d;@">
                  <c:v>45671.9479166667</c:v>
                </c:pt>
                <c:pt idx="1340" c:formatCode="m/d;@">
                  <c:v>45671.9583333333</c:v>
                </c:pt>
                <c:pt idx="1341" c:formatCode="m/d;@">
                  <c:v>45671.96875</c:v>
                </c:pt>
                <c:pt idx="1342" c:formatCode="m/d;@">
                  <c:v>45671.9791666667</c:v>
                </c:pt>
                <c:pt idx="1343" c:formatCode="m/d;@">
                  <c:v>45671.9895833333</c:v>
                </c:pt>
                <c:pt idx="1344" c:formatCode="m/d;@">
                  <c:v>45672</c:v>
                </c:pt>
                <c:pt idx="1345" c:formatCode="m/d;@">
                  <c:v>45672.0104166667</c:v>
                </c:pt>
                <c:pt idx="1346" c:formatCode="m/d;@">
                  <c:v>45672.0208333333</c:v>
                </c:pt>
                <c:pt idx="1347" c:formatCode="m/d;@">
                  <c:v>45672.03125</c:v>
                </c:pt>
                <c:pt idx="1348" c:formatCode="m/d;@">
                  <c:v>45672.0416666667</c:v>
                </c:pt>
                <c:pt idx="1349" c:formatCode="m/d;@">
                  <c:v>45672.0520833333</c:v>
                </c:pt>
                <c:pt idx="1350" c:formatCode="m/d;@">
                  <c:v>45672.0625</c:v>
                </c:pt>
                <c:pt idx="1351" c:formatCode="m/d;@">
                  <c:v>45672.0729166667</c:v>
                </c:pt>
                <c:pt idx="1352" c:formatCode="m/d;@">
                  <c:v>45672.0833333333</c:v>
                </c:pt>
                <c:pt idx="1353" c:formatCode="m/d;@">
                  <c:v>45672.09375</c:v>
                </c:pt>
                <c:pt idx="1354" c:formatCode="m/d;@">
                  <c:v>45672.1041666667</c:v>
                </c:pt>
                <c:pt idx="1355" c:formatCode="m/d;@">
                  <c:v>45672.1145833333</c:v>
                </c:pt>
                <c:pt idx="1356" c:formatCode="m/d;@">
                  <c:v>45672.125</c:v>
                </c:pt>
                <c:pt idx="1357" c:formatCode="m/d;@">
                  <c:v>45672.1354166667</c:v>
                </c:pt>
                <c:pt idx="1358" c:formatCode="m/d;@">
                  <c:v>45672.1458333333</c:v>
                </c:pt>
                <c:pt idx="1359" c:formatCode="m/d;@">
                  <c:v>45672.15625</c:v>
                </c:pt>
                <c:pt idx="1360" c:formatCode="m/d;@">
                  <c:v>45672.1666666667</c:v>
                </c:pt>
                <c:pt idx="1361" c:formatCode="m/d;@">
                  <c:v>45672.1770833333</c:v>
                </c:pt>
                <c:pt idx="1362" c:formatCode="m/d;@">
                  <c:v>45672.1875</c:v>
                </c:pt>
                <c:pt idx="1363" c:formatCode="m/d;@">
                  <c:v>45672.1979166667</c:v>
                </c:pt>
                <c:pt idx="1364" c:formatCode="m/d;@">
                  <c:v>45672.2083333333</c:v>
                </c:pt>
                <c:pt idx="1365" c:formatCode="m/d;@">
                  <c:v>45672.21875</c:v>
                </c:pt>
                <c:pt idx="1366" c:formatCode="m/d;@">
                  <c:v>45672.2291666667</c:v>
                </c:pt>
                <c:pt idx="1367" c:formatCode="m/d;@">
                  <c:v>45672.2395833333</c:v>
                </c:pt>
                <c:pt idx="1368" c:formatCode="m/d;@">
                  <c:v>45672.25</c:v>
                </c:pt>
                <c:pt idx="1369" c:formatCode="m/d;@">
                  <c:v>45672.2604166667</c:v>
                </c:pt>
                <c:pt idx="1370" c:formatCode="m/d;@">
                  <c:v>45672.2708333333</c:v>
                </c:pt>
                <c:pt idx="1371" c:formatCode="m/d;@">
                  <c:v>45672.28125</c:v>
                </c:pt>
                <c:pt idx="1372" c:formatCode="m/d;@">
                  <c:v>45672.2916666667</c:v>
                </c:pt>
                <c:pt idx="1373" c:formatCode="m/d;@">
                  <c:v>45672.3020833333</c:v>
                </c:pt>
                <c:pt idx="1374" c:formatCode="m/d;@">
                  <c:v>45672.3125</c:v>
                </c:pt>
                <c:pt idx="1375" c:formatCode="m/d;@">
                  <c:v>45672.3229166667</c:v>
                </c:pt>
                <c:pt idx="1376" c:formatCode="m/d;@">
                  <c:v>45672.3333333333</c:v>
                </c:pt>
                <c:pt idx="1377" c:formatCode="m/d;@">
                  <c:v>45672.34375</c:v>
                </c:pt>
                <c:pt idx="1378" c:formatCode="m/d;@">
                  <c:v>45672.3541666667</c:v>
                </c:pt>
                <c:pt idx="1379" c:formatCode="m/d;@">
                  <c:v>45672.3645833333</c:v>
                </c:pt>
                <c:pt idx="1380" c:formatCode="m/d;@">
                  <c:v>45672.375</c:v>
                </c:pt>
                <c:pt idx="1381" c:formatCode="m/d;@">
                  <c:v>45672.3854166667</c:v>
                </c:pt>
                <c:pt idx="1382" c:formatCode="m/d;@">
                  <c:v>45672.3958333333</c:v>
                </c:pt>
                <c:pt idx="1383" c:formatCode="m/d;@">
                  <c:v>45672.40625</c:v>
                </c:pt>
                <c:pt idx="1384" c:formatCode="m/d;@">
                  <c:v>45672.4166666667</c:v>
                </c:pt>
                <c:pt idx="1385" c:formatCode="m/d;@">
                  <c:v>45672.4270833333</c:v>
                </c:pt>
                <c:pt idx="1386" c:formatCode="m/d;@">
                  <c:v>45672.4375</c:v>
                </c:pt>
                <c:pt idx="1387" c:formatCode="m/d;@">
                  <c:v>45672.4479166667</c:v>
                </c:pt>
                <c:pt idx="1388" c:formatCode="m/d;@">
                  <c:v>45672.4583333333</c:v>
                </c:pt>
                <c:pt idx="1389" c:formatCode="m/d;@">
                  <c:v>45672.46875</c:v>
                </c:pt>
                <c:pt idx="1390" c:formatCode="m/d;@">
                  <c:v>45672.4791666667</c:v>
                </c:pt>
                <c:pt idx="1391" c:formatCode="m/d;@">
                  <c:v>45672.4895833333</c:v>
                </c:pt>
                <c:pt idx="1392" c:formatCode="m/d;@">
                  <c:v>45672.5</c:v>
                </c:pt>
                <c:pt idx="1393" c:formatCode="m/d;@">
                  <c:v>45672.5104166667</c:v>
                </c:pt>
                <c:pt idx="1394" c:formatCode="m/d;@">
                  <c:v>45672.5208333333</c:v>
                </c:pt>
                <c:pt idx="1395" c:formatCode="m/d;@">
                  <c:v>45672.53125</c:v>
                </c:pt>
                <c:pt idx="1396" c:formatCode="m/d;@">
                  <c:v>45672.5416666667</c:v>
                </c:pt>
                <c:pt idx="1397" c:formatCode="m/d;@">
                  <c:v>45672.5520833333</c:v>
                </c:pt>
                <c:pt idx="1398" c:formatCode="m/d;@">
                  <c:v>45672.5625</c:v>
                </c:pt>
                <c:pt idx="1399" c:formatCode="m/d;@">
                  <c:v>45672.5729166667</c:v>
                </c:pt>
                <c:pt idx="1400" c:formatCode="m/d;@">
                  <c:v>45672.5833333333</c:v>
                </c:pt>
                <c:pt idx="1401" c:formatCode="m/d;@">
                  <c:v>45672.59375</c:v>
                </c:pt>
                <c:pt idx="1402" c:formatCode="m/d;@">
                  <c:v>45672.6041666667</c:v>
                </c:pt>
                <c:pt idx="1403" c:formatCode="m/d;@">
                  <c:v>45672.6145833333</c:v>
                </c:pt>
                <c:pt idx="1404" c:formatCode="m/d;@">
                  <c:v>45672.625</c:v>
                </c:pt>
                <c:pt idx="1405" c:formatCode="m/d;@">
                  <c:v>45672.6354166667</c:v>
                </c:pt>
                <c:pt idx="1406" c:formatCode="m/d;@">
                  <c:v>45672.6458333333</c:v>
                </c:pt>
                <c:pt idx="1407" c:formatCode="m/d;@">
                  <c:v>45672.65625</c:v>
                </c:pt>
                <c:pt idx="1408" c:formatCode="m/d;@">
                  <c:v>45672.6666666667</c:v>
                </c:pt>
                <c:pt idx="1409" c:formatCode="m/d;@">
                  <c:v>45672.6770833333</c:v>
                </c:pt>
                <c:pt idx="1410" c:formatCode="m/d;@">
                  <c:v>45672.6875</c:v>
                </c:pt>
                <c:pt idx="1411" c:formatCode="m/d;@">
                  <c:v>45672.6979166667</c:v>
                </c:pt>
                <c:pt idx="1412" c:formatCode="m/d;@">
                  <c:v>45672.7083333333</c:v>
                </c:pt>
                <c:pt idx="1413" c:formatCode="m/d;@">
                  <c:v>45672.71875</c:v>
                </c:pt>
                <c:pt idx="1414" c:formatCode="m/d;@">
                  <c:v>45672.7291666667</c:v>
                </c:pt>
                <c:pt idx="1415" c:formatCode="m/d;@">
                  <c:v>45672.7395833333</c:v>
                </c:pt>
                <c:pt idx="1416" c:formatCode="m/d;@">
                  <c:v>45672.75</c:v>
                </c:pt>
                <c:pt idx="1417" c:formatCode="m/d;@">
                  <c:v>45672.7604166667</c:v>
                </c:pt>
                <c:pt idx="1418" c:formatCode="m/d;@">
                  <c:v>45672.7708333333</c:v>
                </c:pt>
                <c:pt idx="1419" c:formatCode="m/d;@">
                  <c:v>45672.78125</c:v>
                </c:pt>
                <c:pt idx="1420" c:formatCode="m/d;@">
                  <c:v>45672.7916666667</c:v>
                </c:pt>
                <c:pt idx="1421" c:formatCode="m/d;@">
                  <c:v>45672.8020833333</c:v>
                </c:pt>
                <c:pt idx="1422" c:formatCode="m/d;@">
                  <c:v>45672.8125</c:v>
                </c:pt>
                <c:pt idx="1423" c:formatCode="m/d;@">
                  <c:v>45672.8229166667</c:v>
                </c:pt>
                <c:pt idx="1424" c:formatCode="m/d;@">
                  <c:v>45672.8333333333</c:v>
                </c:pt>
                <c:pt idx="1425" c:formatCode="m/d;@">
                  <c:v>45672.84375</c:v>
                </c:pt>
                <c:pt idx="1426" c:formatCode="m/d;@">
                  <c:v>45672.8541666667</c:v>
                </c:pt>
                <c:pt idx="1427" c:formatCode="m/d;@">
                  <c:v>45672.8645833333</c:v>
                </c:pt>
                <c:pt idx="1428" c:formatCode="m/d;@">
                  <c:v>45672.875</c:v>
                </c:pt>
                <c:pt idx="1429" c:formatCode="m/d;@">
                  <c:v>45672.8854166667</c:v>
                </c:pt>
                <c:pt idx="1430" c:formatCode="m/d;@">
                  <c:v>45672.8958333333</c:v>
                </c:pt>
                <c:pt idx="1431" c:formatCode="m/d;@">
                  <c:v>45672.90625</c:v>
                </c:pt>
                <c:pt idx="1432" c:formatCode="m/d;@">
                  <c:v>45672.9166666667</c:v>
                </c:pt>
                <c:pt idx="1433" c:formatCode="m/d;@">
                  <c:v>45672.9270833333</c:v>
                </c:pt>
                <c:pt idx="1434" c:formatCode="m/d;@">
                  <c:v>45672.9375</c:v>
                </c:pt>
                <c:pt idx="1435" c:formatCode="m/d;@">
                  <c:v>45672.9479166667</c:v>
                </c:pt>
                <c:pt idx="1436" c:formatCode="m/d;@">
                  <c:v>45672.9583333333</c:v>
                </c:pt>
                <c:pt idx="1437" c:formatCode="m/d;@">
                  <c:v>45672.96875</c:v>
                </c:pt>
                <c:pt idx="1438" c:formatCode="m/d;@">
                  <c:v>45672.9791666667</c:v>
                </c:pt>
                <c:pt idx="1439" c:formatCode="m/d;@">
                  <c:v>45672.9895833333</c:v>
                </c:pt>
                <c:pt idx="1440" c:formatCode="m/d;@">
                  <c:v>45673</c:v>
                </c:pt>
                <c:pt idx="1441" c:formatCode="m/d;@">
                  <c:v>45673.0104166667</c:v>
                </c:pt>
                <c:pt idx="1442" c:formatCode="m/d;@">
                  <c:v>45673.0208333333</c:v>
                </c:pt>
                <c:pt idx="1443" c:formatCode="m/d;@">
                  <c:v>45673.03125</c:v>
                </c:pt>
                <c:pt idx="1444" c:formatCode="m/d;@">
                  <c:v>45673.0416666667</c:v>
                </c:pt>
                <c:pt idx="1445" c:formatCode="m/d;@">
                  <c:v>45673.0520833333</c:v>
                </c:pt>
                <c:pt idx="1446" c:formatCode="m/d;@">
                  <c:v>45673.0625</c:v>
                </c:pt>
                <c:pt idx="1447" c:formatCode="m/d;@">
                  <c:v>45673.0729166667</c:v>
                </c:pt>
                <c:pt idx="1448" c:formatCode="m/d;@">
                  <c:v>45673.0833333333</c:v>
                </c:pt>
                <c:pt idx="1449" c:formatCode="m/d;@">
                  <c:v>45673.09375</c:v>
                </c:pt>
                <c:pt idx="1450" c:formatCode="m/d;@">
                  <c:v>45673.1041666667</c:v>
                </c:pt>
                <c:pt idx="1451" c:formatCode="m/d;@">
                  <c:v>45673.1145833333</c:v>
                </c:pt>
                <c:pt idx="1452" c:formatCode="m/d;@">
                  <c:v>45673.125</c:v>
                </c:pt>
                <c:pt idx="1453" c:formatCode="m/d;@">
                  <c:v>45673.1354166667</c:v>
                </c:pt>
                <c:pt idx="1454" c:formatCode="m/d;@">
                  <c:v>45673.1458333333</c:v>
                </c:pt>
                <c:pt idx="1455" c:formatCode="m/d;@">
                  <c:v>45673.15625</c:v>
                </c:pt>
                <c:pt idx="1456" c:formatCode="m/d;@">
                  <c:v>45673.1666666667</c:v>
                </c:pt>
                <c:pt idx="1457" c:formatCode="m/d;@">
                  <c:v>45673.1770833333</c:v>
                </c:pt>
                <c:pt idx="1458" c:formatCode="m/d;@">
                  <c:v>45673.1875</c:v>
                </c:pt>
                <c:pt idx="1459" c:formatCode="m/d;@">
                  <c:v>45673.1979166667</c:v>
                </c:pt>
                <c:pt idx="1460" c:formatCode="m/d;@">
                  <c:v>45673.2083333333</c:v>
                </c:pt>
                <c:pt idx="1461" c:formatCode="m/d;@">
                  <c:v>45673.21875</c:v>
                </c:pt>
                <c:pt idx="1462" c:formatCode="m/d;@">
                  <c:v>45673.2291666667</c:v>
                </c:pt>
                <c:pt idx="1463" c:formatCode="m/d;@">
                  <c:v>45673.2395833333</c:v>
                </c:pt>
                <c:pt idx="1464" c:formatCode="m/d;@">
                  <c:v>45673.25</c:v>
                </c:pt>
                <c:pt idx="1465" c:formatCode="m/d;@">
                  <c:v>45673.2604166667</c:v>
                </c:pt>
                <c:pt idx="1466" c:formatCode="m/d;@">
                  <c:v>45673.2708333333</c:v>
                </c:pt>
                <c:pt idx="1467" c:formatCode="m/d;@">
                  <c:v>45673.28125</c:v>
                </c:pt>
                <c:pt idx="1468" c:formatCode="m/d;@">
                  <c:v>45673.2916666667</c:v>
                </c:pt>
                <c:pt idx="1469" c:formatCode="m/d;@">
                  <c:v>45673.3020833333</c:v>
                </c:pt>
                <c:pt idx="1470" c:formatCode="m/d;@">
                  <c:v>45673.3125</c:v>
                </c:pt>
                <c:pt idx="1471" c:formatCode="m/d;@">
                  <c:v>45673.3229166667</c:v>
                </c:pt>
                <c:pt idx="1472" c:formatCode="m/d;@">
                  <c:v>45673.3333333333</c:v>
                </c:pt>
                <c:pt idx="1473" c:formatCode="m/d;@">
                  <c:v>45673.34375</c:v>
                </c:pt>
                <c:pt idx="1474" c:formatCode="m/d;@">
                  <c:v>45673.3541666667</c:v>
                </c:pt>
                <c:pt idx="1475" c:formatCode="m/d;@">
                  <c:v>45673.3645833333</c:v>
                </c:pt>
                <c:pt idx="1476" c:formatCode="m/d;@">
                  <c:v>45673.375</c:v>
                </c:pt>
                <c:pt idx="1477" c:formatCode="m/d;@">
                  <c:v>45673.3854166667</c:v>
                </c:pt>
                <c:pt idx="1478" c:formatCode="m/d;@">
                  <c:v>45673.3958333333</c:v>
                </c:pt>
                <c:pt idx="1479" c:formatCode="m/d;@">
                  <c:v>45673.40625</c:v>
                </c:pt>
                <c:pt idx="1480" c:formatCode="m/d;@">
                  <c:v>45673.4166666667</c:v>
                </c:pt>
                <c:pt idx="1481" c:formatCode="m/d;@">
                  <c:v>45673.4270833333</c:v>
                </c:pt>
                <c:pt idx="1482" c:formatCode="m/d;@">
                  <c:v>45673.4375</c:v>
                </c:pt>
                <c:pt idx="1483" c:formatCode="m/d;@">
                  <c:v>45673.4479166667</c:v>
                </c:pt>
                <c:pt idx="1484" c:formatCode="m/d;@">
                  <c:v>45673.4583333333</c:v>
                </c:pt>
                <c:pt idx="1485" c:formatCode="m/d;@">
                  <c:v>45673.46875</c:v>
                </c:pt>
                <c:pt idx="1486" c:formatCode="m/d;@">
                  <c:v>45673.4791666667</c:v>
                </c:pt>
                <c:pt idx="1487" c:formatCode="m/d;@">
                  <c:v>45673.4895833333</c:v>
                </c:pt>
                <c:pt idx="1488" c:formatCode="m/d;@">
                  <c:v>45673.5</c:v>
                </c:pt>
                <c:pt idx="1489" c:formatCode="m/d;@">
                  <c:v>45673.5104166667</c:v>
                </c:pt>
                <c:pt idx="1490" c:formatCode="m/d;@">
                  <c:v>45673.5208333333</c:v>
                </c:pt>
                <c:pt idx="1491" c:formatCode="m/d;@">
                  <c:v>45673.53125</c:v>
                </c:pt>
                <c:pt idx="1492" c:formatCode="m/d;@">
                  <c:v>45673.5416666667</c:v>
                </c:pt>
                <c:pt idx="1493" c:formatCode="m/d;@">
                  <c:v>45673.5520833333</c:v>
                </c:pt>
                <c:pt idx="1494" c:formatCode="m/d;@">
                  <c:v>45673.5625</c:v>
                </c:pt>
                <c:pt idx="1495" c:formatCode="m/d;@">
                  <c:v>45673.5729166667</c:v>
                </c:pt>
                <c:pt idx="1496" c:formatCode="m/d;@">
                  <c:v>45673.5833333333</c:v>
                </c:pt>
                <c:pt idx="1497" c:formatCode="m/d;@">
                  <c:v>45673.59375</c:v>
                </c:pt>
                <c:pt idx="1498" c:formatCode="m/d;@">
                  <c:v>45673.6041666667</c:v>
                </c:pt>
                <c:pt idx="1499" c:formatCode="m/d;@">
                  <c:v>45673.6145833333</c:v>
                </c:pt>
                <c:pt idx="1500" c:formatCode="m/d;@">
                  <c:v>45673.625</c:v>
                </c:pt>
                <c:pt idx="1501" c:formatCode="m/d;@">
                  <c:v>45673.6354166667</c:v>
                </c:pt>
                <c:pt idx="1502" c:formatCode="m/d;@">
                  <c:v>45673.6458333333</c:v>
                </c:pt>
                <c:pt idx="1503" c:formatCode="m/d;@">
                  <c:v>45673.65625</c:v>
                </c:pt>
                <c:pt idx="1504" c:formatCode="m/d;@">
                  <c:v>45673.6666666667</c:v>
                </c:pt>
                <c:pt idx="1505" c:formatCode="m/d;@">
                  <c:v>45673.6770833333</c:v>
                </c:pt>
                <c:pt idx="1506" c:formatCode="m/d;@">
                  <c:v>45673.6875</c:v>
                </c:pt>
                <c:pt idx="1507" c:formatCode="m/d;@">
                  <c:v>45673.6979166667</c:v>
                </c:pt>
                <c:pt idx="1508" c:formatCode="m/d;@">
                  <c:v>45673.7083333333</c:v>
                </c:pt>
                <c:pt idx="1509" c:formatCode="m/d;@">
                  <c:v>45673.71875</c:v>
                </c:pt>
                <c:pt idx="1510" c:formatCode="m/d;@">
                  <c:v>45673.7291666667</c:v>
                </c:pt>
                <c:pt idx="1511" c:formatCode="m/d;@">
                  <c:v>45673.7395833333</c:v>
                </c:pt>
                <c:pt idx="1512" c:formatCode="m/d;@">
                  <c:v>45673.75</c:v>
                </c:pt>
                <c:pt idx="1513" c:formatCode="m/d;@">
                  <c:v>45673.7604166667</c:v>
                </c:pt>
                <c:pt idx="1514" c:formatCode="m/d;@">
                  <c:v>45673.7708333333</c:v>
                </c:pt>
                <c:pt idx="1515" c:formatCode="m/d;@">
                  <c:v>45673.78125</c:v>
                </c:pt>
                <c:pt idx="1516" c:formatCode="m/d;@">
                  <c:v>45673.7916666667</c:v>
                </c:pt>
                <c:pt idx="1517" c:formatCode="m/d;@">
                  <c:v>45673.8020833333</c:v>
                </c:pt>
                <c:pt idx="1518" c:formatCode="m/d;@">
                  <c:v>45673.8125</c:v>
                </c:pt>
                <c:pt idx="1519" c:formatCode="m/d;@">
                  <c:v>45673.8229166667</c:v>
                </c:pt>
                <c:pt idx="1520" c:formatCode="m/d;@">
                  <c:v>45673.8333333333</c:v>
                </c:pt>
                <c:pt idx="1521" c:formatCode="m/d;@">
                  <c:v>45673.84375</c:v>
                </c:pt>
                <c:pt idx="1522" c:formatCode="m/d;@">
                  <c:v>45673.8541666667</c:v>
                </c:pt>
                <c:pt idx="1523" c:formatCode="m/d;@">
                  <c:v>45673.8645833333</c:v>
                </c:pt>
                <c:pt idx="1524" c:formatCode="m/d;@">
                  <c:v>45673.875</c:v>
                </c:pt>
                <c:pt idx="1525" c:formatCode="m/d;@">
                  <c:v>45673.8854166667</c:v>
                </c:pt>
                <c:pt idx="1526" c:formatCode="m/d;@">
                  <c:v>45673.8958333333</c:v>
                </c:pt>
                <c:pt idx="1527" c:formatCode="m/d;@">
                  <c:v>45673.90625</c:v>
                </c:pt>
                <c:pt idx="1528" c:formatCode="m/d;@">
                  <c:v>45673.9166666667</c:v>
                </c:pt>
                <c:pt idx="1529" c:formatCode="m/d;@">
                  <c:v>45673.9270833333</c:v>
                </c:pt>
                <c:pt idx="1530" c:formatCode="m/d;@">
                  <c:v>45673.9375</c:v>
                </c:pt>
                <c:pt idx="1531" c:formatCode="m/d;@">
                  <c:v>45673.9479166667</c:v>
                </c:pt>
                <c:pt idx="1532" c:formatCode="m/d;@">
                  <c:v>45673.9583333333</c:v>
                </c:pt>
                <c:pt idx="1533" c:formatCode="m/d;@">
                  <c:v>45673.96875</c:v>
                </c:pt>
                <c:pt idx="1534" c:formatCode="m/d;@">
                  <c:v>45673.9791666667</c:v>
                </c:pt>
                <c:pt idx="1535" c:formatCode="m/d;@">
                  <c:v>45673.9895833333</c:v>
                </c:pt>
                <c:pt idx="1536" c:formatCode="m/d;@">
                  <c:v>45674</c:v>
                </c:pt>
                <c:pt idx="1537" c:formatCode="m/d;@">
                  <c:v>45674.0104166667</c:v>
                </c:pt>
                <c:pt idx="1538" c:formatCode="m/d;@">
                  <c:v>45674.0208333333</c:v>
                </c:pt>
                <c:pt idx="1539" c:formatCode="m/d;@">
                  <c:v>45674.03125</c:v>
                </c:pt>
                <c:pt idx="1540" c:formatCode="m/d;@">
                  <c:v>45674.0416666667</c:v>
                </c:pt>
                <c:pt idx="1541" c:formatCode="m/d;@">
                  <c:v>45674.0520833333</c:v>
                </c:pt>
                <c:pt idx="1542" c:formatCode="m/d;@">
                  <c:v>45674.0625</c:v>
                </c:pt>
                <c:pt idx="1543" c:formatCode="m/d;@">
                  <c:v>45674.0729166667</c:v>
                </c:pt>
                <c:pt idx="1544" c:formatCode="m/d;@">
                  <c:v>45674.0833333333</c:v>
                </c:pt>
                <c:pt idx="1545" c:formatCode="m/d;@">
                  <c:v>45674.09375</c:v>
                </c:pt>
                <c:pt idx="1546" c:formatCode="m/d;@">
                  <c:v>45674.1041666667</c:v>
                </c:pt>
                <c:pt idx="1547" c:formatCode="m/d;@">
                  <c:v>45674.1145833333</c:v>
                </c:pt>
                <c:pt idx="1548" c:formatCode="m/d;@">
                  <c:v>45674.125</c:v>
                </c:pt>
                <c:pt idx="1549" c:formatCode="m/d;@">
                  <c:v>45674.1354166667</c:v>
                </c:pt>
                <c:pt idx="1550" c:formatCode="m/d;@">
                  <c:v>45674.1458333333</c:v>
                </c:pt>
                <c:pt idx="1551" c:formatCode="m/d;@">
                  <c:v>45674.15625</c:v>
                </c:pt>
                <c:pt idx="1552" c:formatCode="m/d;@">
                  <c:v>45674.1666666667</c:v>
                </c:pt>
                <c:pt idx="1553" c:formatCode="m/d;@">
                  <c:v>45674.1770833333</c:v>
                </c:pt>
                <c:pt idx="1554" c:formatCode="m/d;@">
                  <c:v>45674.1875</c:v>
                </c:pt>
                <c:pt idx="1555" c:formatCode="m/d;@">
                  <c:v>45674.1979166667</c:v>
                </c:pt>
                <c:pt idx="1556" c:formatCode="m/d;@">
                  <c:v>45674.2083333333</c:v>
                </c:pt>
                <c:pt idx="1557" c:formatCode="m/d;@">
                  <c:v>45674.21875</c:v>
                </c:pt>
                <c:pt idx="1558" c:formatCode="m/d;@">
                  <c:v>45674.2291666667</c:v>
                </c:pt>
                <c:pt idx="1559" c:formatCode="m/d;@">
                  <c:v>45674.2395833333</c:v>
                </c:pt>
                <c:pt idx="1560" c:formatCode="m/d;@">
                  <c:v>45674.25</c:v>
                </c:pt>
                <c:pt idx="1561" c:formatCode="m/d;@">
                  <c:v>45674.2604166667</c:v>
                </c:pt>
                <c:pt idx="1562" c:formatCode="m/d;@">
                  <c:v>45674.2708333333</c:v>
                </c:pt>
                <c:pt idx="1563" c:formatCode="m/d;@">
                  <c:v>45674.28125</c:v>
                </c:pt>
                <c:pt idx="1564" c:formatCode="m/d;@">
                  <c:v>45674.2916666667</c:v>
                </c:pt>
                <c:pt idx="1565" c:formatCode="m/d;@">
                  <c:v>45674.3020833333</c:v>
                </c:pt>
                <c:pt idx="1566" c:formatCode="m/d;@">
                  <c:v>45674.3125</c:v>
                </c:pt>
                <c:pt idx="1567" c:formatCode="m/d;@">
                  <c:v>45674.3229166667</c:v>
                </c:pt>
                <c:pt idx="1568" c:formatCode="m/d;@">
                  <c:v>45674.3333333333</c:v>
                </c:pt>
                <c:pt idx="1569" c:formatCode="m/d;@">
                  <c:v>45674.34375</c:v>
                </c:pt>
                <c:pt idx="1570" c:formatCode="m/d;@">
                  <c:v>45674.3541666667</c:v>
                </c:pt>
                <c:pt idx="1571" c:formatCode="m/d;@">
                  <c:v>45674.3645833333</c:v>
                </c:pt>
                <c:pt idx="1572" c:formatCode="m/d;@">
                  <c:v>45674.375</c:v>
                </c:pt>
                <c:pt idx="1573" c:formatCode="m/d;@">
                  <c:v>45674.3854166667</c:v>
                </c:pt>
                <c:pt idx="1574" c:formatCode="m/d;@">
                  <c:v>45674.3958333333</c:v>
                </c:pt>
                <c:pt idx="1575" c:formatCode="m/d;@">
                  <c:v>45674.40625</c:v>
                </c:pt>
                <c:pt idx="1576" c:formatCode="m/d;@">
                  <c:v>45674.4166666667</c:v>
                </c:pt>
                <c:pt idx="1577" c:formatCode="m/d;@">
                  <c:v>45674.4270833333</c:v>
                </c:pt>
                <c:pt idx="1578" c:formatCode="m/d;@">
                  <c:v>45674.4375</c:v>
                </c:pt>
                <c:pt idx="1579" c:formatCode="m/d;@">
                  <c:v>45674.4479166667</c:v>
                </c:pt>
                <c:pt idx="1580" c:formatCode="m/d;@">
                  <c:v>45674.4583333333</c:v>
                </c:pt>
                <c:pt idx="1581" c:formatCode="m/d;@">
                  <c:v>45674.46875</c:v>
                </c:pt>
                <c:pt idx="1582" c:formatCode="m/d;@">
                  <c:v>45674.4791666667</c:v>
                </c:pt>
                <c:pt idx="1583" c:formatCode="m/d;@">
                  <c:v>45674.4895833333</c:v>
                </c:pt>
                <c:pt idx="1584" c:formatCode="m/d;@">
                  <c:v>45674.5</c:v>
                </c:pt>
                <c:pt idx="1585" c:formatCode="m/d;@">
                  <c:v>45674.5104166667</c:v>
                </c:pt>
                <c:pt idx="1586" c:formatCode="m/d;@">
                  <c:v>45674.5208333333</c:v>
                </c:pt>
                <c:pt idx="1587" c:formatCode="m/d;@">
                  <c:v>45674.53125</c:v>
                </c:pt>
                <c:pt idx="1588" c:formatCode="m/d;@">
                  <c:v>45674.5416666667</c:v>
                </c:pt>
                <c:pt idx="1589" c:formatCode="m/d;@">
                  <c:v>45674.5520833333</c:v>
                </c:pt>
                <c:pt idx="1590" c:formatCode="m/d;@">
                  <c:v>45674.5625</c:v>
                </c:pt>
                <c:pt idx="1591" c:formatCode="m/d;@">
                  <c:v>45674.5729166667</c:v>
                </c:pt>
                <c:pt idx="1592" c:formatCode="m/d;@">
                  <c:v>45674.5833333333</c:v>
                </c:pt>
                <c:pt idx="1593" c:formatCode="m/d;@">
                  <c:v>45674.59375</c:v>
                </c:pt>
                <c:pt idx="1594" c:formatCode="m/d;@">
                  <c:v>45674.6041666667</c:v>
                </c:pt>
                <c:pt idx="1595" c:formatCode="m/d;@">
                  <c:v>45674.6145833333</c:v>
                </c:pt>
                <c:pt idx="1596" c:formatCode="m/d;@">
                  <c:v>45674.625</c:v>
                </c:pt>
                <c:pt idx="1597" c:formatCode="m/d;@">
                  <c:v>45674.6354166667</c:v>
                </c:pt>
                <c:pt idx="1598" c:formatCode="m/d;@">
                  <c:v>45674.6458333333</c:v>
                </c:pt>
                <c:pt idx="1599" c:formatCode="m/d;@">
                  <c:v>45674.65625</c:v>
                </c:pt>
                <c:pt idx="1600" c:formatCode="m/d;@">
                  <c:v>45674.6666666667</c:v>
                </c:pt>
                <c:pt idx="1601" c:formatCode="m/d;@">
                  <c:v>45674.6770833333</c:v>
                </c:pt>
                <c:pt idx="1602" c:formatCode="m/d;@">
                  <c:v>45674.6875</c:v>
                </c:pt>
                <c:pt idx="1603" c:formatCode="m/d;@">
                  <c:v>45674.6979166667</c:v>
                </c:pt>
                <c:pt idx="1604" c:formatCode="m/d;@">
                  <c:v>45674.7083333333</c:v>
                </c:pt>
                <c:pt idx="1605" c:formatCode="m/d;@">
                  <c:v>45674.71875</c:v>
                </c:pt>
                <c:pt idx="1606" c:formatCode="m/d;@">
                  <c:v>45674.7291666667</c:v>
                </c:pt>
                <c:pt idx="1607" c:formatCode="m/d;@">
                  <c:v>45674.7395833333</c:v>
                </c:pt>
                <c:pt idx="1608" c:formatCode="m/d;@">
                  <c:v>45674.75</c:v>
                </c:pt>
                <c:pt idx="1609" c:formatCode="m/d;@">
                  <c:v>45674.7604166667</c:v>
                </c:pt>
                <c:pt idx="1610" c:formatCode="m/d;@">
                  <c:v>45674.7708333333</c:v>
                </c:pt>
                <c:pt idx="1611" c:formatCode="m/d;@">
                  <c:v>45674.78125</c:v>
                </c:pt>
                <c:pt idx="1612" c:formatCode="m/d;@">
                  <c:v>45674.7916666667</c:v>
                </c:pt>
                <c:pt idx="1613" c:formatCode="m/d;@">
                  <c:v>45674.8020833333</c:v>
                </c:pt>
                <c:pt idx="1614" c:formatCode="m/d;@">
                  <c:v>45674.8125</c:v>
                </c:pt>
                <c:pt idx="1615" c:formatCode="m/d;@">
                  <c:v>45674.8229166667</c:v>
                </c:pt>
                <c:pt idx="1616" c:formatCode="m/d;@">
                  <c:v>45674.8333333333</c:v>
                </c:pt>
                <c:pt idx="1617" c:formatCode="m/d;@">
                  <c:v>45674.84375</c:v>
                </c:pt>
                <c:pt idx="1618" c:formatCode="m/d;@">
                  <c:v>45674.8541666667</c:v>
                </c:pt>
                <c:pt idx="1619" c:formatCode="m/d;@">
                  <c:v>45674.8645833333</c:v>
                </c:pt>
                <c:pt idx="1620" c:formatCode="m/d;@">
                  <c:v>45674.875</c:v>
                </c:pt>
                <c:pt idx="1621" c:formatCode="m/d;@">
                  <c:v>45674.8854166667</c:v>
                </c:pt>
                <c:pt idx="1622" c:formatCode="m/d;@">
                  <c:v>45674.8958333333</c:v>
                </c:pt>
                <c:pt idx="1623" c:formatCode="m/d;@">
                  <c:v>45674.90625</c:v>
                </c:pt>
                <c:pt idx="1624" c:formatCode="m/d;@">
                  <c:v>45674.9166666667</c:v>
                </c:pt>
                <c:pt idx="1625" c:formatCode="m/d;@">
                  <c:v>45674.9270833333</c:v>
                </c:pt>
                <c:pt idx="1626" c:formatCode="m/d;@">
                  <c:v>45674.9375</c:v>
                </c:pt>
                <c:pt idx="1627" c:formatCode="m/d;@">
                  <c:v>45674.9479166667</c:v>
                </c:pt>
                <c:pt idx="1628" c:formatCode="m/d;@">
                  <c:v>45674.9583333333</c:v>
                </c:pt>
                <c:pt idx="1629" c:formatCode="m/d;@">
                  <c:v>45674.96875</c:v>
                </c:pt>
                <c:pt idx="1630" c:formatCode="m/d;@">
                  <c:v>45674.9791666667</c:v>
                </c:pt>
                <c:pt idx="1631" c:formatCode="m/d;@">
                  <c:v>45674.9895833333</c:v>
                </c:pt>
                <c:pt idx="1632" c:formatCode="m/d;@">
                  <c:v>45675</c:v>
                </c:pt>
                <c:pt idx="1633" c:formatCode="m/d;@">
                  <c:v>45675.0104166667</c:v>
                </c:pt>
                <c:pt idx="1634" c:formatCode="m/d;@">
                  <c:v>45675.0208333333</c:v>
                </c:pt>
                <c:pt idx="1635" c:formatCode="m/d;@">
                  <c:v>45675.03125</c:v>
                </c:pt>
                <c:pt idx="1636" c:formatCode="m/d;@">
                  <c:v>45675.0416666667</c:v>
                </c:pt>
                <c:pt idx="1637" c:formatCode="m/d;@">
                  <c:v>45675.0520833333</c:v>
                </c:pt>
                <c:pt idx="1638" c:formatCode="m/d;@">
                  <c:v>45675.0625</c:v>
                </c:pt>
                <c:pt idx="1639" c:formatCode="m/d;@">
                  <c:v>45675.0729166667</c:v>
                </c:pt>
                <c:pt idx="1640" c:formatCode="m/d;@">
                  <c:v>45675.0833333333</c:v>
                </c:pt>
                <c:pt idx="1641" c:formatCode="m/d;@">
                  <c:v>45675.09375</c:v>
                </c:pt>
                <c:pt idx="1642" c:formatCode="m/d;@">
                  <c:v>45675.1041666667</c:v>
                </c:pt>
                <c:pt idx="1643" c:formatCode="m/d;@">
                  <c:v>45675.1145833333</c:v>
                </c:pt>
                <c:pt idx="1644" c:formatCode="m/d;@">
                  <c:v>45675.125</c:v>
                </c:pt>
                <c:pt idx="1645" c:formatCode="m/d;@">
                  <c:v>45675.1354166667</c:v>
                </c:pt>
                <c:pt idx="1646" c:formatCode="m/d;@">
                  <c:v>45675.1458333333</c:v>
                </c:pt>
                <c:pt idx="1647" c:formatCode="m/d;@">
                  <c:v>45675.15625</c:v>
                </c:pt>
                <c:pt idx="1648" c:formatCode="m/d;@">
                  <c:v>45675.1666666667</c:v>
                </c:pt>
                <c:pt idx="1649" c:formatCode="m/d;@">
                  <c:v>45675.1770833333</c:v>
                </c:pt>
                <c:pt idx="1650" c:formatCode="m/d;@">
                  <c:v>45675.1875</c:v>
                </c:pt>
                <c:pt idx="1651" c:formatCode="m/d;@">
                  <c:v>45675.1979166667</c:v>
                </c:pt>
                <c:pt idx="1652" c:formatCode="m/d;@">
                  <c:v>45675.2083333333</c:v>
                </c:pt>
                <c:pt idx="1653" c:formatCode="m/d;@">
                  <c:v>45675.21875</c:v>
                </c:pt>
                <c:pt idx="1654" c:formatCode="m/d;@">
                  <c:v>45675.2291666667</c:v>
                </c:pt>
                <c:pt idx="1655" c:formatCode="m/d;@">
                  <c:v>45675.2395833333</c:v>
                </c:pt>
                <c:pt idx="1656" c:formatCode="m/d;@">
                  <c:v>45675.25</c:v>
                </c:pt>
                <c:pt idx="1657" c:formatCode="m/d;@">
                  <c:v>45675.2604166667</c:v>
                </c:pt>
                <c:pt idx="1658" c:formatCode="m/d;@">
                  <c:v>45675.2708333333</c:v>
                </c:pt>
                <c:pt idx="1659" c:formatCode="m/d;@">
                  <c:v>45675.28125</c:v>
                </c:pt>
                <c:pt idx="1660" c:formatCode="m/d;@">
                  <c:v>45675.2916666667</c:v>
                </c:pt>
                <c:pt idx="1661" c:formatCode="m/d;@">
                  <c:v>45675.3020833333</c:v>
                </c:pt>
                <c:pt idx="1662" c:formatCode="m/d;@">
                  <c:v>45675.3125</c:v>
                </c:pt>
                <c:pt idx="1663" c:formatCode="m/d;@">
                  <c:v>45675.3229166667</c:v>
                </c:pt>
                <c:pt idx="1664" c:formatCode="m/d;@">
                  <c:v>45675.3333333333</c:v>
                </c:pt>
                <c:pt idx="1665" c:formatCode="m/d;@">
                  <c:v>45675.34375</c:v>
                </c:pt>
                <c:pt idx="1666" c:formatCode="m/d;@">
                  <c:v>45675.3541666667</c:v>
                </c:pt>
                <c:pt idx="1667" c:formatCode="m/d;@">
                  <c:v>45675.3645833333</c:v>
                </c:pt>
                <c:pt idx="1668" c:formatCode="m/d;@">
                  <c:v>45675.375</c:v>
                </c:pt>
                <c:pt idx="1669" c:formatCode="m/d;@">
                  <c:v>45675.3854166667</c:v>
                </c:pt>
                <c:pt idx="1670" c:formatCode="m/d;@">
                  <c:v>45675.3958333333</c:v>
                </c:pt>
                <c:pt idx="1671" c:formatCode="m/d;@">
                  <c:v>45675.40625</c:v>
                </c:pt>
                <c:pt idx="1672" c:formatCode="m/d;@">
                  <c:v>45675.4166666667</c:v>
                </c:pt>
                <c:pt idx="1673" c:formatCode="m/d;@">
                  <c:v>45675.4270833333</c:v>
                </c:pt>
                <c:pt idx="1674" c:formatCode="m/d;@">
                  <c:v>45675.4375</c:v>
                </c:pt>
                <c:pt idx="1675" c:formatCode="m/d;@">
                  <c:v>45675.4479166667</c:v>
                </c:pt>
                <c:pt idx="1676" c:formatCode="m/d;@">
                  <c:v>45675.4583333333</c:v>
                </c:pt>
                <c:pt idx="1677" c:formatCode="m/d;@">
                  <c:v>45675.46875</c:v>
                </c:pt>
                <c:pt idx="1678" c:formatCode="m/d;@">
                  <c:v>45675.4791666667</c:v>
                </c:pt>
                <c:pt idx="1679" c:formatCode="m/d;@">
                  <c:v>45675.4895833333</c:v>
                </c:pt>
                <c:pt idx="1680" c:formatCode="m/d;@">
                  <c:v>45675.5</c:v>
                </c:pt>
                <c:pt idx="1681" c:formatCode="m/d;@">
                  <c:v>45675.5104166667</c:v>
                </c:pt>
                <c:pt idx="1682" c:formatCode="m/d;@">
                  <c:v>45675.5208333333</c:v>
                </c:pt>
                <c:pt idx="1683" c:formatCode="m/d;@">
                  <c:v>45675.53125</c:v>
                </c:pt>
                <c:pt idx="1684" c:formatCode="m/d;@">
                  <c:v>45675.5416666667</c:v>
                </c:pt>
                <c:pt idx="1685" c:formatCode="m/d;@">
                  <c:v>45675.5520833333</c:v>
                </c:pt>
                <c:pt idx="1686" c:formatCode="m/d;@">
                  <c:v>45675.5625</c:v>
                </c:pt>
                <c:pt idx="1687" c:formatCode="m/d;@">
                  <c:v>45675.5729166667</c:v>
                </c:pt>
                <c:pt idx="1688" c:formatCode="m/d;@">
                  <c:v>45675.5833333333</c:v>
                </c:pt>
                <c:pt idx="1689" c:formatCode="m/d;@">
                  <c:v>45675.59375</c:v>
                </c:pt>
                <c:pt idx="1690" c:formatCode="m/d;@">
                  <c:v>45675.6041666667</c:v>
                </c:pt>
                <c:pt idx="1691" c:formatCode="m/d;@">
                  <c:v>45675.6145833333</c:v>
                </c:pt>
                <c:pt idx="1692" c:formatCode="m/d;@">
                  <c:v>45675.625</c:v>
                </c:pt>
                <c:pt idx="1693" c:formatCode="m/d;@">
                  <c:v>45675.6354166667</c:v>
                </c:pt>
                <c:pt idx="1694" c:formatCode="m/d;@">
                  <c:v>45675.6458333333</c:v>
                </c:pt>
                <c:pt idx="1695" c:formatCode="m/d;@">
                  <c:v>45675.65625</c:v>
                </c:pt>
                <c:pt idx="1696" c:formatCode="m/d;@">
                  <c:v>45675.6666666667</c:v>
                </c:pt>
                <c:pt idx="1697" c:formatCode="m/d;@">
                  <c:v>45675.6770833333</c:v>
                </c:pt>
                <c:pt idx="1698" c:formatCode="m/d;@">
                  <c:v>45675.6875</c:v>
                </c:pt>
                <c:pt idx="1699" c:formatCode="m/d;@">
                  <c:v>45675.6979166667</c:v>
                </c:pt>
                <c:pt idx="1700" c:formatCode="m/d;@">
                  <c:v>45675.7083333333</c:v>
                </c:pt>
                <c:pt idx="1701" c:formatCode="m/d;@">
                  <c:v>45675.71875</c:v>
                </c:pt>
                <c:pt idx="1702" c:formatCode="m/d;@">
                  <c:v>45675.7291666667</c:v>
                </c:pt>
                <c:pt idx="1703" c:formatCode="m/d;@">
                  <c:v>45675.7395833333</c:v>
                </c:pt>
                <c:pt idx="1704" c:formatCode="m/d;@">
                  <c:v>45675.75</c:v>
                </c:pt>
                <c:pt idx="1705" c:formatCode="m/d;@">
                  <c:v>45675.7604166667</c:v>
                </c:pt>
                <c:pt idx="1706" c:formatCode="m/d;@">
                  <c:v>45675.7708333333</c:v>
                </c:pt>
                <c:pt idx="1707" c:formatCode="m/d;@">
                  <c:v>45675.78125</c:v>
                </c:pt>
                <c:pt idx="1708" c:formatCode="m/d;@">
                  <c:v>45675.7916666667</c:v>
                </c:pt>
                <c:pt idx="1709" c:formatCode="m/d;@">
                  <c:v>45675.8020833333</c:v>
                </c:pt>
                <c:pt idx="1710" c:formatCode="m/d;@">
                  <c:v>45675.8125</c:v>
                </c:pt>
                <c:pt idx="1711" c:formatCode="m/d;@">
                  <c:v>45675.8229166667</c:v>
                </c:pt>
                <c:pt idx="1712" c:formatCode="m/d;@">
                  <c:v>45675.8333333333</c:v>
                </c:pt>
                <c:pt idx="1713" c:formatCode="m/d;@">
                  <c:v>45675.84375</c:v>
                </c:pt>
                <c:pt idx="1714" c:formatCode="m/d;@">
                  <c:v>45675.8541666667</c:v>
                </c:pt>
                <c:pt idx="1715" c:formatCode="m/d;@">
                  <c:v>45675.8645833333</c:v>
                </c:pt>
                <c:pt idx="1716" c:formatCode="m/d;@">
                  <c:v>45675.875</c:v>
                </c:pt>
                <c:pt idx="1717" c:formatCode="m/d;@">
                  <c:v>45675.8854166667</c:v>
                </c:pt>
                <c:pt idx="1718" c:formatCode="m/d;@">
                  <c:v>45675.8958333333</c:v>
                </c:pt>
                <c:pt idx="1719" c:formatCode="m/d;@">
                  <c:v>45675.90625</c:v>
                </c:pt>
                <c:pt idx="1720" c:formatCode="m/d;@">
                  <c:v>45675.9166666667</c:v>
                </c:pt>
                <c:pt idx="1721" c:formatCode="m/d;@">
                  <c:v>45675.9270833333</c:v>
                </c:pt>
                <c:pt idx="1722" c:formatCode="m/d;@">
                  <c:v>45675.9375</c:v>
                </c:pt>
                <c:pt idx="1723" c:formatCode="m/d;@">
                  <c:v>45675.9479166667</c:v>
                </c:pt>
                <c:pt idx="1724" c:formatCode="m/d;@">
                  <c:v>45675.9583333333</c:v>
                </c:pt>
                <c:pt idx="1725" c:formatCode="m/d;@">
                  <c:v>45675.96875</c:v>
                </c:pt>
                <c:pt idx="1726" c:formatCode="m/d;@">
                  <c:v>45675.9791666667</c:v>
                </c:pt>
                <c:pt idx="1727" c:formatCode="m/d;@">
                  <c:v>45675.9895833333</c:v>
                </c:pt>
                <c:pt idx="1728" c:formatCode="m/d;@">
                  <c:v>45676</c:v>
                </c:pt>
                <c:pt idx="1729" c:formatCode="m/d;@">
                  <c:v>45676.0104166667</c:v>
                </c:pt>
                <c:pt idx="1730" c:formatCode="m/d;@">
                  <c:v>45676.0208333333</c:v>
                </c:pt>
                <c:pt idx="1731" c:formatCode="m/d;@">
                  <c:v>45676.03125</c:v>
                </c:pt>
                <c:pt idx="1732" c:formatCode="m/d;@">
                  <c:v>45676.0416666667</c:v>
                </c:pt>
                <c:pt idx="1733" c:formatCode="m/d;@">
                  <c:v>45676.0520833333</c:v>
                </c:pt>
                <c:pt idx="1734" c:formatCode="m/d;@">
                  <c:v>45676.0625</c:v>
                </c:pt>
                <c:pt idx="1735" c:formatCode="m/d;@">
                  <c:v>45676.0729166667</c:v>
                </c:pt>
                <c:pt idx="1736" c:formatCode="m/d;@">
                  <c:v>45676.0833333333</c:v>
                </c:pt>
                <c:pt idx="1737" c:formatCode="m/d;@">
                  <c:v>45676.09375</c:v>
                </c:pt>
                <c:pt idx="1738" c:formatCode="m/d;@">
                  <c:v>45676.1041666667</c:v>
                </c:pt>
                <c:pt idx="1739" c:formatCode="m/d;@">
                  <c:v>45676.1145833333</c:v>
                </c:pt>
                <c:pt idx="1740" c:formatCode="m/d;@">
                  <c:v>45676.125</c:v>
                </c:pt>
                <c:pt idx="1741" c:formatCode="m/d;@">
                  <c:v>45676.1354166667</c:v>
                </c:pt>
                <c:pt idx="1742" c:formatCode="m/d;@">
                  <c:v>45676.1458333333</c:v>
                </c:pt>
                <c:pt idx="1743" c:formatCode="m/d;@">
                  <c:v>45676.15625</c:v>
                </c:pt>
                <c:pt idx="1744" c:formatCode="m/d;@">
                  <c:v>45676.1666666667</c:v>
                </c:pt>
                <c:pt idx="1745" c:formatCode="m/d;@">
                  <c:v>45676.1770833333</c:v>
                </c:pt>
                <c:pt idx="1746" c:formatCode="m/d;@">
                  <c:v>45676.1875</c:v>
                </c:pt>
                <c:pt idx="1747" c:formatCode="m/d;@">
                  <c:v>45676.1979166667</c:v>
                </c:pt>
                <c:pt idx="1748" c:formatCode="m/d;@">
                  <c:v>45676.2083333333</c:v>
                </c:pt>
                <c:pt idx="1749" c:formatCode="m/d;@">
                  <c:v>45676.21875</c:v>
                </c:pt>
                <c:pt idx="1750" c:formatCode="m/d;@">
                  <c:v>45676.2291666667</c:v>
                </c:pt>
                <c:pt idx="1751" c:formatCode="m/d;@">
                  <c:v>45676.2395833333</c:v>
                </c:pt>
                <c:pt idx="1752" c:formatCode="m/d;@">
                  <c:v>45676.25</c:v>
                </c:pt>
                <c:pt idx="1753" c:formatCode="m/d;@">
                  <c:v>45676.2604166667</c:v>
                </c:pt>
                <c:pt idx="1754" c:formatCode="m/d;@">
                  <c:v>45676.2708333333</c:v>
                </c:pt>
                <c:pt idx="1755" c:formatCode="m/d;@">
                  <c:v>45676.28125</c:v>
                </c:pt>
                <c:pt idx="1756" c:formatCode="m/d;@">
                  <c:v>45676.2916666667</c:v>
                </c:pt>
                <c:pt idx="1757" c:formatCode="m/d;@">
                  <c:v>45676.3020833333</c:v>
                </c:pt>
                <c:pt idx="1758" c:formatCode="m/d;@">
                  <c:v>45676.3125</c:v>
                </c:pt>
                <c:pt idx="1759" c:formatCode="m/d;@">
                  <c:v>45676.3229166667</c:v>
                </c:pt>
                <c:pt idx="1760" c:formatCode="m/d;@">
                  <c:v>45676.3333333333</c:v>
                </c:pt>
                <c:pt idx="1761" c:formatCode="m/d;@">
                  <c:v>45676.34375</c:v>
                </c:pt>
                <c:pt idx="1762" c:formatCode="m/d;@">
                  <c:v>45676.3541666667</c:v>
                </c:pt>
                <c:pt idx="1763" c:formatCode="m/d;@">
                  <c:v>45676.3645833333</c:v>
                </c:pt>
                <c:pt idx="1764" c:formatCode="m/d;@">
                  <c:v>45676.375</c:v>
                </c:pt>
                <c:pt idx="1765" c:formatCode="m/d;@">
                  <c:v>45676.3854166667</c:v>
                </c:pt>
                <c:pt idx="1766" c:formatCode="m/d;@">
                  <c:v>45676.3958333333</c:v>
                </c:pt>
                <c:pt idx="1767" c:formatCode="m/d;@">
                  <c:v>45676.40625</c:v>
                </c:pt>
                <c:pt idx="1768" c:formatCode="m/d;@">
                  <c:v>45676.4166666667</c:v>
                </c:pt>
                <c:pt idx="1769" c:formatCode="m/d;@">
                  <c:v>45676.4270833333</c:v>
                </c:pt>
                <c:pt idx="1770" c:formatCode="m/d;@">
                  <c:v>45676.4375</c:v>
                </c:pt>
                <c:pt idx="1771" c:formatCode="m/d;@">
                  <c:v>45676.4479166667</c:v>
                </c:pt>
                <c:pt idx="1772" c:formatCode="m/d;@">
                  <c:v>45676.4583333333</c:v>
                </c:pt>
                <c:pt idx="1773" c:formatCode="m/d;@">
                  <c:v>45676.46875</c:v>
                </c:pt>
                <c:pt idx="1774" c:formatCode="m/d;@">
                  <c:v>45676.4791666667</c:v>
                </c:pt>
                <c:pt idx="1775" c:formatCode="m/d;@">
                  <c:v>45676.4895833333</c:v>
                </c:pt>
                <c:pt idx="1776" c:formatCode="m/d;@">
                  <c:v>45676.5</c:v>
                </c:pt>
                <c:pt idx="1777" c:formatCode="m/d;@">
                  <c:v>45676.5104166667</c:v>
                </c:pt>
                <c:pt idx="1778" c:formatCode="m/d;@">
                  <c:v>45676.5208333333</c:v>
                </c:pt>
                <c:pt idx="1779" c:formatCode="m/d;@">
                  <c:v>45676.53125</c:v>
                </c:pt>
                <c:pt idx="1780" c:formatCode="m/d;@">
                  <c:v>45676.5416666667</c:v>
                </c:pt>
                <c:pt idx="1781" c:formatCode="m/d;@">
                  <c:v>45676.5520833333</c:v>
                </c:pt>
                <c:pt idx="1782" c:formatCode="m/d;@">
                  <c:v>45676.5625</c:v>
                </c:pt>
                <c:pt idx="1783" c:formatCode="m/d;@">
                  <c:v>45676.5729166667</c:v>
                </c:pt>
                <c:pt idx="1784" c:formatCode="m/d;@">
                  <c:v>45676.5833333333</c:v>
                </c:pt>
                <c:pt idx="1785" c:formatCode="m/d;@">
                  <c:v>45676.59375</c:v>
                </c:pt>
                <c:pt idx="1786" c:formatCode="m/d;@">
                  <c:v>45676.6041666667</c:v>
                </c:pt>
                <c:pt idx="1787" c:formatCode="m/d;@">
                  <c:v>45676.6145833333</c:v>
                </c:pt>
                <c:pt idx="1788" c:formatCode="m/d;@">
                  <c:v>45676.625</c:v>
                </c:pt>
                <c:pt idx="1789" c:formatCode="m/d;@">
                  <c:v>45676.6354166667</c:v>
                </c:pt>
                <c:pt idx="1790" c:formatCode="m/d;@">
                  <c:v>45676.6458333333</c:v>
                </c:pt>
                <c:pt idx="1791" c:formatCode="m/d;@">
                  <c:v>45676.65625</c:v>
                </c:pt>
                <c:pt idx="1792" c:formatCode="m/d;@">
                  <c:v>45676.6666666667</c:v>
                </c:pt>
                <c:pt idx="1793" c:formatCode="m/d;@">
                  <c:v>45676.6770833333</c:v>
                </c:pt>
                <c:pt idx="1794" c:formatCode="m/d;@">
                  <c:v>45676.6875</c:v>
                </c:pt>
                <c:pt idx="1795" c:formatCode="m/d;@">
                  <c:v>45676.6979166667</c:v>
                </c:pt>
                <c:pt idx="1796" c:formatCode="m/d;@">
                  <c:v>45676.7083333333</c:v>
                </c:pt>
                <c:pt idx="1797" c:formatCode="m/d;@">
                  <c:v>45676.71875</c:v>
                </c:pt>
                <c:pt idx="1798" c:formatCode="m/d;@">
                  <c:v>45676.7291666667</c:v>
                </c:pt>
                <c:pt idx="1799" c:formatCode="m/d;@">
                  <c:v>45676.7395833333</c:v>
                </c:pt>
                <c:pt idx="1800" c:formatCode="m/d;@">
                  <c:v>45676.75</c:v>
                </c:pt>
                <c:pt idx="1801" c:formatCode="m/d;@">
                  <c:v>45676.7604166667</c:v>
                </c:pt>
                <c:pt idx="1802" c:formatCode="m/d;@">
                  <c:v>45676.7708333333</c:v>
                </c:pt>
                <c:pt idx="1803" c:formatCode="m/d;@">
                  <c:v>45676.78125</c:v>
                </c:pt>
                <c:pt idx="1804" c:formatCode="m/d;@">
                  <c:v>45676.7916666667</c:v>
                </c:pt>
                <c:pt idx="1805" c:formatCode="m/d;@">
                  <c:v>45676.8020833333</c:v>
                </c:pt>
                <c:pt idx="1806" c:formatCode="m/d;@">
                  <c:v>45676.8125</c:v>
                </c:pt>
                <c:pt idx="1807" c:formatCode="m/d;@">
                  <c:v>45676.8229166667</c:v>
                </c:pt>
                <c:pt idx="1808" c:formatCode="m/d;@">
                  <c:v>45676.8333333333</c:v>
                </c:pt>
                <c:pt idx="1809" c:formatCode="m/d;@">
                  <c:v>45676.84375</c:v>
                </c:pt>
                <c:pt idx="1810" c:formatCode="m/d;@">
                  <c:v>45676.8541666667</c:v>
                </c:pt>
                <c:pt idx="1811" c:formatCode="m/d;@">
                  <c:v>45676.8645833333</c:v>
                </c:pt>
                <c:pt idx="1812" c:formatCode="m/d;@">
                  <c:v>45676.875</c:v>
                </c:pt>
                <c:pt idx="1813" c:formatCode="m/d;@">
                  <c:v>45676.8854166667</c:v>
                </c:pt>
                <c:pt idx="1814" c:formatCode="m/d;@">
                  <c:v>45676.8958333333</c:v>
                </c:pt>
                <c:pt idx="1815" c:formatCode="m/d;@">
                  <c:v>45676.90625</c:v>
                </c:pt>
                <c:pt idx="1816" c:formatCode="m/d;@">
                  <c:v>45676.9166666667</c:v>
                </c:pt>
                <c:pt idx="1817" c:formatCode="m/d;@">
                  <c:v>45676.9270833333</c:v>
                </c:pt>
                <c:pt idx="1818" c:formatCode="m/d;@">
                  <c:v>45676.9375</c:v>
                </c:pt>
                <c:pt idx="1819" c:formatCode="m/d;@">
                  <c:v>45676.9479166667</c:v>
                </c:pt>
                <c:pt idx="1820" c:formatCode="m/d;@">
                  <c:v>45676.9583333333</c:v>
                </c:pt>
                <c:pt idx="1821" c:formatCode="m/d;@">
                  <c:v>45676.96875</c:v>
                </c:pt>
                <c:pt idx="1822" c:formatCode="m/d;@">
                  <c:v>45676.9791666667</c:v>
                </c:pt>
                <c:pt idx="1823" c:formatCode="m/d;@">
                  <c:v>45676.9895833333</c:v>
                </c:pt>
                <c:pt idx="1824" c:formatCode="m/d;@">
                  <c:v>45677</c:v>
                </c:pt>
                <c:pt idx="1825" c:formatCode="m/d;@">
                  <c:v>45677.0104166667</c:v>
                </c:pt>
                <c:pt idx="1826" c:formatCode="m/d;@">
                  <c:v>45677.0208333333</c:v>
                </c:pt>
                <c:pt idx="1827" c:formatCode="m/d;@">
                  <c:v>45677.03125</c:v>
                </c:pt>
                <c:pt idx="1828" c:formatCode="m/d;@">
                  <c:v>45677.0416666667</c:v>
                </c:pt>
                <c:pt idx="1829" c:formatCode="m/d;@">
                  <c:v>45677.0520833333</c:v>
                </c:pt>
                <c:pt idx="1830" c:formatCode="m/d;@">
                  <c:v>45677.0625</c:v>
                </c:pt>
                <c:pt idx="1831" c:formatCode="m/d;@">
                  <c:v>45677.0729166667</c:v>
                </c:pt>
                <c:pt idx="1832" c:formatCode="m/d;@">
                  <c:v>45677.0833333333</c:v>
                </c:pt>
                <c:pt idx="1833" c:formatCode="m/d;@">
                  <c:v>45677.09375</c:v>
                </c:pt>
                <c:pt idx="1834" c:formatCode="m/d;@">
                  <c:v>45677.1041666667</c:v>
                </c:pt>
                <c:pt idx="1835" c:formatCode="m/d;@">
                  <c:v>45677.1145833333</c:v>
                </c:pt>
                <c:pt idx="1836" c:formatCode="m/d;@">
                  <c:v>45677.125</c:v>
                </c:pt>
                <c:pt idx="1837" c:formatCode="m/d;@">
                  <c:v>45677.1354166667</c:v>
                </c:pt>
                <c:pt idx="1838" c:formatCode="m/d;@">
                  <c:v>45677.1458333333</c:v>
                </c:pt>
                <c:pt idx="1839" c:formatCode="m/d;@">
                  <c:v>45677.15625</c:v>
                </c:pt>
                <c:pt idx="1840" c:formatCode="m/d;@">
                  <c:v>45677.1666666667</c:v>
                </c:pt>
                <c:pt idx="1841" c:formatCode="m/d;@">
                  <c:v>45677.1770833333</c:v>
                </c:pt>
                <c:pt idx="1842" c:formatCode="m/d;@">
                  <c:v>45677.1875</c:v>
                </c:pt>
                <c:pt idx="1843" c:formatCode="m/d;@">
                  <c:v>45677.1979166667</c:v>
                </c:pt>
                <c:pt idx="1844" c:formatCode="m/d;@">
                  <c:v>45677.2083333333</c:v>
                </c:pt>
                <c:pt idx="1845" c:formatCode="m/d;@">
                  <c:v>45677.21875</c:v>
                </c:pt>
                <c:pt idx="1846" c:formatCode="m/d;@">
                  <c:v>45677.2291666667</c:v>
                </c:pt>
                <c:pt idx="1847" c:formatCode="m/d;@">
                  <c:v>45677.2395833333</c:v>
                </c:pt>
                <c:pt idx="1848" c:formatCode="m/d;@">
                  <c:v>45677.25</c:v>
                </c:pt>
                <c:pt idx="1849" c:formatCode="m/d;@">
                  <c:v>45677.2604166667</c:v>
                </c:pt>
                <c:pt idx="1850" c:formatCode="m/d;@">
                  <c:v>45677.2708333333</c:v>
                </c:pt>
                <c:pt idx="1851" c:formatCode="m/d;@">
                  <c:v>45677.28125</c:v>
                </c:pt>
                <c:pt idx="1852" c:formatCode="m/d;@">
                  <c:v>45677.2916666667</c:v>
                </c:pt>
                <c:pt idx="1853" c:formatCode="m/d;@">
                  <c:v>45677.3020833333</c:v>
                </c:pt>
                <c:pt idx="1854" c:formatCode="m/d;@">
                  <c:v>45677.3125</c:v>
                </c:pt>
                <c:pt idx="1855" c:formatCode="m/d;@">
                  <c:v>45677.3229166667</c:v>
                </c:pt>
                <c:pt idx="1856" c:formatCode="m/d;@">
                  <c:v>45677.3333333333</c:v>
                </c:pt>
                <c:pt idx="1857" c:formatCode="m/d;@">
                  <c:v>45677.34375</c:v>
                </c:pt>
                <c:pt idx="1858" c:formatCode="m/d;@">
                  <c:v>45677.3541666667</c:v>
                </c:pt>
                <c:pt idx="1859" c:formatCode="m/d;@">
                  <c:v>45677.3645833333</c:v>
                </c:pt>
                <c:pt idx="1860" c:formatCode="m/d;@">
                  <c:v>45677.375</c:v>
                </c:pt>
                <c:pt idx="1861" c:formatCode="m/d;@">
                  <c:v>45677.3854166667</c:v>
                </c:pt>
                <c:pt idx="1862" c:formatCode="m/d;@">
                  <c:v>45677.3958333333</c:v>
                </c:pt>
                <c:pt idx="1863" c:formatCode="m/d;@">
                  <c:v>45677.40625</c:v>
                </c:pt>
                <c:pt idx="1864" c:formatCode="m/d;@">
                  <c:v>45677.4166666667</c:v>
                </c:pt>
                <c:pt idx="1865" c:formatCode="m/d;@">
                  <c:v>45677.4270833333</c:v>
                </c:pt>
                <c:pt idx="1866" c:formatCode="m/d;@">
                  <c:v>45677.4375</c:v>
                </c:pt>
                <c:pt idx="1867" c:formatCode="m/d;@">
                  <c:v>45677.4479166667</c:v>
                </c:pt>
                <c:pt idx="1868" c:formatCode="m/d;@">
                  <c:v>45677.4583333333</c:v>
                </c:pt>
                <c:pt idx="1869" c:formatCode="m/d;@">
                  <c:v>45677.46875</c:v>
                </c:pt>
                <c:pt idx="1870" c:formatCode="m/d;@">
                  <c:v>45677.4791666667</c:v>
                </c:pt>
                <c:pt idx="1871" c:formatCode="m/d;@">
                  <c:v>45677.4895833333</c:v>
                </c:pt>
                <c:pt idx="1872" c:formatCode="m/d;@">
                  <c:v>45677.5</c:v>
                </c:pt>
                <c:pt idx="1873" c:formatCode="m/d;@">
                  <c:v>45677.5104166667</c:v>
                </c:pt>
                <c:pt idx="1874" c:formatCode="m/d;@">
                  <c:v>45677.5208333333</c:v>
                </c:pt>
                <c:pt idx="1875" c:formatCode="m/d;@">
                  <c:v>45677.53125</c:v>
                </c:pt>
                <c:pt idx="1876" c:formatCode="m/d;@">
                  <c:v>45677.5416666667</c:v>
                </c:pt>
                <c:pt idx="1877" c:formatCode="m/d;@">
                  <c:v>45677.5520833333</c:v>
                </c:pt>
                <c:pt idx="1878" c:formatCode="m/d;@">
                  <c:v>45677.5625</c:v>
                </c:pt>
                <c:pt idx="1879" c:formatCode="m/d;@">
                  <c:v>45677.5729166667</c:v>
                </c:pt>
                <c:pt idx="1880" c:formatCode="m/d;@">
                  <c:v>45677.5833333333</c:v>
                </c:pt>
                <c:pt idx="1881" c:formatCode="m/d;@">
                  <c:v>45677.59375</c:v>
                </c:pt>
                <c:pt idx="1882" c:formatCode="m/d;@">
                  <c:v>45677.6041666667</c:v>
                </c:pt>
                <c:pt idx="1883" c:formatCode="m/d;@">
                  <c:v>45677.6145833333</c:v>
                </c:pt>
                <c:pt idx="1884" c:formatCode="m/d;@">
                  <c:v>45677.625</c:v>
                </c:pt>
                <c:pt idx="1885" c:formatCode="m/d;@">
                  <c:v>45677.6354166667</c:v>
                </c:pt>
                <c:pt idx="1886" c:formatCode="m/d;@">
                  <c:v>45677.6458333333</c:v>
                </c:pt>
                <c:pt idx="1887" c:formatCode="m/d;@">
                  <c:v>45677.65625</c:v>
                </c:pt>
                <c:pt idx="1888" c:formatCode="m/d;@">
                  <c:v>45677.6666666667</c:v>
                </c:pt>
                <c:pt idx="1889" c:formatCode="m/d;@">
                  <c:v>45677.6770833333</c:v>
                </c:pt>
                <c:pt idx="1890" c:formatCode="m/d;@">
                  <c:v>45677.6875</c:v>
                </c:pt>
                <c:pt idx="1891" c:formatCode="m/d;@">
                  <c:v>45677.6979166667</c:v>
                </c:pt>
                <c:pt idx="1892" c:formatCode="m/d;@">
                  <c:v>45677.7083333333</c:v>
                </c:pt>
                <c:pt idx="1893" c:formatCode="m/d;@">
                  <c:v>45677.71875</c:v>
                </c:pt>
                <c:pt idx="1894" c:formatCode="m/d;@">
                  <c:v>45677.7291666667</c:v>
                </c:pt>
                <c:pt idx="1895" c:formatCode="m/d;@">
                  <c:v>45677.7395833333</c:v>
                </c:pt>
                <c:pt idx="1896" c:formatCode="m/d;@">
                  <c:v>45677.75</c:v>
                </c:pt>
                <c:pt idx="1897" c:formatCode="m/d;@">
                  <c:v>45677.7604166667</c:v>
                </c:pt>
                <c:pt idx="1898" c:formatCode="m/d;@">
                  <c:v>45677.7708333333</c:v>
                </c:pt>
                <c:pt idx="1899" c:formatCode="m/d;@">
                  <c:v>45677.78125</c:v>
                </c:pt>
                <c:pt idx="1900" c:formatCode="m/d;@">
                  <c:v>45677.7916666667</c:v>
                </c:pt>
                <c:pt idx="1901" c:formatCode="m/d;@">
                  <c:v>45677.8020833333</c:v>
                </c:pt>
                <c:pt idx="1902" c:formatCode="m/d;@">
                  <c:v>45677.8125</c:v>
                </c:pt>
                <c:pt idx="1903" c:formatCode="m/d;@">
                  <c:v>45677.8229166667</c:v>
                </c:pt>
                <c:pt idx="1904" c:formatCode="m/d;@">
                  <c:v>45677.8333333333</c:v>
                </c:pt>
                <c:pt idx="1905" c:formatCode="m/d;@">
                  <c:v>45677.84375</c:v>
                </c:pt>
                <c:pt idx="1906" c:formatCode="m/d;@">
                  <c:v>45677.8541666667</c:v>
                </c:pt>
                <c:pt idx="1907" c:formatCode="m/d;@">
                  <c:v>45677.8645833333</c:v>
                </c:pt>
                <c:pt idx="1908" c:formatCode="m/d;@">
                  <c:v>45677.875</c:v>
                </c:pt>
                <c:pt idx="1909" c:formatCode="m/d;@">
                  <c:v>45677.8854166667</c:v>
                </c:pt>
                <c:pt idx="1910" c:formatCode="m/d;@">
                  <c:v>45677.8958333333</c:v>
                </c:pt>
                <c:pt idx="1911" c:formatCode="m/d;@">
                  <c:v>45677.90625</c:v>
                </c:pt>
                <c:pt idx="1912" c:formatCode="m/d;@">
                  <c:v>45677.9166666667</c:v>
                </c:pt>
                <c:pt idx="1913" c:formatCode="m/d;@">
                  <c:v>45677.9270833333</c:v>
                </c:pt>
                <c:pt idx="1914" c:formatCode="m/d;@">
                  <c:v>45677.9375</c:v>
                </c:pt>
                <c:pt idx="1915" c:formatCode="m/d;@">
                  <c:v>45677.9479166667</c:v>
                </c:pt>
                <c:pt idx="1916" c:formatCode="m/d;@">
                  <c:v>45677.9583333333</c:v>
                </c:pt>
                <c:pt idx="1917" c:formatCode="m/d;@">
                  <c:v>45677.96875</c:v>
                </c:pt>
                <c:pt idx="1918" c:formatCode="m/d;@">
                  <c:v>45677.9791666667</c:v>
                </c:pt>
                <c:pt idx="1919" c:formatCode="m/d;@">
                  <c:v>45677.9895833333</c:v>
                </c:pt>
                <c:pt idx="1920" c:formatCode="m/d;@">
                  <c:v>45678</c:v>
                </c:pt>
                <c:pt idx="1921" c:formatCode="m/d;@">
                  <c:v>45678.0104166667</c:v>
                </c:pt>
                <c:pt idx="1922" c:formatCode="m/d;@">
                  <c:v>45678.0208333333</c:v>
                </c:pt>
                <c:pt idx="1923" c:formatCode="m/d;@">
                  <c:v>45678.03125</c:v>
                </c:pt>
                <c:pt idx="1924" c:formatCode="m/d;@">
                  <c:v>45678.0416666667</c:v>
                </c:pt>
                <c:pt idx="1925" c:formatCode="m/d;@">
                  <c:v>45678.0520833333</c:v>
                </c:pt>
                <c:pt idx="1926" c:formatCode="m/d;@">
                  <c:v>45678.0625</c:v>
                </c:pt>
                <c:pt idx="1927" c:formatCode="m/d;@">
                  <c:v>45678.0729166667</c:v>
                </c:pt>
                <c:pt idx="1928" c:formatCode="m/d;@">
                  <c:v>45678.0833333333</c:v>
                </c:pt>
                <c:pt idx="1929" c:formatCode="m/d;@">
                  <c:v>45678.09375</c:v>
                </c:pt>
                <c:pt idx="1930" c:formatCode="m/d;@">
                  <c:v>45678.1041666667</c:v>
                </c:pt>
                <c:pt idx="1931" c:formatCode="m/d;@">
                  <c:v>45678.1145833333</c:v>
                </c:pt>
                <c:pt idx="1932" c:formatCode="m/d;@">
                  <c:v>45678.125</c:v>
                </c:pt>
                <c:pt idx="1933" c:formatCode="m/d;@">
                  <c:v>45678.1354166667</c:v>
                </c:pt>
                <c:pt idx="1934" c:formatCode="m/d;@">
                  <c:v>45678.1458333333</c:v>
                </c:pt>
                <c:pt idx="1935" c:formatCode="m/d;@">
                  <c:v>45678.15625</c:v>
                </c:pt>
                <c:pt idx="1936" c:formatCode="m/d;@">
                  <c:v>45678.1666666667</c:v>
                </c:pt>
                <c:pt idx="1937" c:formatCode="m/d;@">
                  <c:v>45678.1770833333</c:v>
                </c:pt>
                <c:pt idx="1938" c:formatCode="m/d;@">
                  <c:v>45678.1875</c:v>
                </c:pt>
                <c:pt idx="1939" c:formatCode="m/d;@">
                  <c:v>45678.1979166667</c:v>
                </c:pt>
                <c:pt idx="1940" c:formatCode="m/d;@">
                  <c:v>45678.2083333333</c:v>
                </c:pt>
                <c:pt idx="1941" c:formatCode="m/d;@">
                  <c:v>45678.21875</c:v>
                </c:pt>
                <c:pt idx="1942" c:formatCode="m/d;@">
                  <c:v>45678.2291666667</c:v>
                </c:pt>
                <c:pt idx="1943" c:formatCode="m/d;@">
                  <c:v>45678.2395833333</c:v>
                </c:pt>
                <c:pt idx="1944" c:formatCode="m/d;@">
                  <c:v>45678.25</c:v>
                </c:pt>
                <c:pt idx="1945" c:formatCode="m/d;@">
                  <c:v>45678.2604166667</c:v>
                </c:pt>
                <c:pt idx="1946" c:formatCode="m/d;@">
                  <c:v>45678.2708333333</c:v>
                </c:pt>
                <c:pt idx="1947" c:formatCode="m/d;@">
                  <c:v>45678.28125</c:v>
                </c:pt>
                <c:pt idx="1948" c:formatCode="m/d;@">
                  <c:v>45678.2916666667</c:v>
                </c:pt>
                <c:pt idx="1949" c:formatCode="m/d;@">
                  <c:v>45678.3020833333</c:v>
                </c:pt>
                <c:pt idx="1950" c:formatCode="m/d;@">
                  <c:v>45678.3125</c:v>
                </c:pt>
                <c:pt idx="1951" c:formatCode="m/d;@">
                  <c:v>45678.3229166667</c:v>
                </c:pt>
                <c:pt idx="1952" c:formatCode="m/d;@">
                  <c:v>45678.3333333333</c:v>
                </c:pt>
                <c:pt idx="1953" c:formatCode="m/d;@">
                  <c:v>45678.34375</c:v>
                </c:pt>
                <c:pt idx="1954" c:formatCode="m/d;@">
                  <c:v>45678.3541666667</c:v>
                </c:pt>
                <c:pt idx="1955" c:formatCode="m/d;@">
                  <c:v>45678.3645833333</c:v>
                </c:pt>
                <c:pt idx="1956" c:formatCode="m/d;@">
                  <c:v>45678.375</c:v>
                </c:pt>
                <c:pt idx="1957" c:formatCode="m/d;@">
                  <c:v>45678.3854166667</c:v>
                </c:pt>
                <c:pt idx="1958" c:formatCode="m/d;@">
                  <c:v>45678.3958333333</c:v>
                </c:pt>
                <c:pt idx="1959" c:formatCode="m/d;@">
                  <c:v>45678.40625</c:v>
                </c:pt>
                <c:pt idx="1960" c:formatCode="m/d;@">
                  <c:v>45678.4166666667</c:v>
                </c:pt>
                <c:pt idx="1961" c:formatCode="m/d;@">
                  <c:v>45678.4270833333</c:v>
                </c:pt>
                <c:pt idx="1962" c:formatCode="m/d;@">
                  <c:v>45678.4375</c:v>
                </c:pt>
                <c:pt idx="1963" c:formatCode="m/d;@">
                  <c:v>45678.4479166667</c:v>
                </c:pt>
                <c:pt idx="1964" c:formatCode="m/d;@">
                  <c:v>45678.4583333333</c:v>
                </c:pt>
                <c:pt idx="1965" c:formatCode="m/d;@">
                  <c:v>45678.46875</c:v>
                </c:pt>
                <c:pt idx="1966" c:formatCode="m/d;@">
                  <c:v>45678.4791666667</c:v>
                </c:pt>
                <c:pt idx="1967" c:formatCode="m/d;@">
                  <c:v>45678.4895833333</c:v>
                </c:pt>
                <c:pt idx="1968" c:formatCode="m/d;@">
                  <c:v>45678.5</c:v>
                </c:pt>
                <c:pt idx="1969" c:formatCode="m/d;@">
                  <c:v>45678.5104166667</c:v>
                </c:pt>
                <c:pt idx="1970" c:formatCode="m/d;@">
                  <c:v>45678.5208333333</c:v>
                </c:pt>
                <c:pt idx="1971" c:formatCode="m/d;@">
                  <c:v>45678.53125</c:v>
                </c:pt>
                <c:pt idx="1972" c:formatCode="m/d;@">
                  <c:v>45678.5416666667</c:v>
                </c:pt>
                <c:pt idx="1973" c:formatCode="m/d;@">
                  <c:v>45678.5520833333</c:v>
                </c:pt>
                <c:pt idx="1974" c:formatCode="m/d;@">
                  <c:v>45678.5625</c:v>
                </c:pt>
                <c:pt idx="1975" c:formatCode="m/d;@">
                  <c:v>45678.5729166667</c:v>
                </c:pt>
                <c:pt idx="1976" c:formatCode="m/d;@">
                  <c:v>45678.5833333333</c:v>
                </c:pt>
                <c:pt idx="1977" c:formatCode="m/d;@">
                  <c:v>45678.59375</c:v>
                </c:pt>
                <c:pt idx="1978" c:formatCode="m/d;@">
                  <c:v>45678.6041666667</c:v>
                </c:pt>
                <c:pt idx="1979" c:formatCode="m/d;@">
                  <c:v>45678.6145833333</c:v>
                </c:pt>
                <c:pt idx="1980" c:formatCode="m/d;@">
                  <c:v>45678.625</c:v>
                </c:pt>
                <c:pt idx="1981" c:formatCode="m/d;@">
                  <c:v>45678.6354166667</c:v>
                </c:pt>
                <c:pt idx="1982" c:formatCode="m/d;@">
                  <c:v>45678.6458333333</c:v>
                </c:pt>
                <c:pt idx="1983" c:formatCode="m/d;@">
                  <c:v>45678.65625</c:v>
                </c:pt>
                <c:pt idx="1984" c:formatCode="m/d;@">
                  <c:v>45678.6666666667</c:v>
                </c:pt>
                <c:pt idx="1985" c:formatCode="m/d;@">
                  <c:v>45678.6770833333</c:v>
                </c:pt>
                <c:pt idx="1986" c:formatCode="m/d;@">
                  <c:v>45678.6875</c:v>
                </c:pt>
                <c:pt idx="1987" c:formatCode="m/d;@">
                  <c:v>45678.6979166667</c:v>
                </c:pt>
                <c:pt idx="1988" c:formatCode="m/d;@">
                  <c:v>45678.7083333333</c:v>
                </c:pt>
                <c:pt idx="1989" c:formatCode="m/d;@">
                  <c:v>45678.71875</c:v>
                </c:pt>
                <c:pt idx="1990" c:formatCode="m/d;@">
                  <c:v>45678.7291666667</c:v>
                </c:pt>
                <c:pt idx="1991" c:formatCode="m/d;@">
                  <c:v>45678.7395833333</c:v>
                </c:pt>
                <c:pt idx="1992" c:formatCode="m/d;@">
                  <c:v>45678.75</c:v>
                </c:pt>
                <c:pt idx="1993" c:formatCode="m/d;@">
                  <c:v>45678.7604166667</c:v>
                </c:pt>
                <c:pt idx="1994" c:formatCode="m/d;@">
                  <c:v>45678.7708333333</c:v>
                </c:pt>
                <c:pt idx="1995" c:formatCode="m/d;@">
                  <c:v>45678.78125</c:v>
                </c:pt>
                <c:pt idx="1996" c:formatCode="m/d;@">
                  <c:v>45678.7916666667</c:v>
                </c:pt>
                <c:pt idx="1997" c:formatCode="m/d;@">
                  <c:v>45678.8020833333</c:v>
                </c:pt>
                <c:pt idx="1998" c:formatCode="m/d;@">
                  <c:v>45678.8125</c:v>
                </c:pt>
                <c:pt idx="1999" c:formatCode="m/d;@">
                  <c:v>45678.8229166667</c:v>
                </c:pt>
                <c:pt idx="2000" c:formatCode="m/d;@">
                  <c:v>45678.8333333333</c:v>
                </c:pt>
                <c:pt idx="2001" c:formatCode="m/d;@">
                  <c:v>45678.84375</c:v>
                </c:pt>
                <c:pt idx="2002" c:formatCode="m/d;@">
                  <c:v>45678.8541666667</c:v>
                </c:pt>
                <c:pt idx="2003" c:formatCode="m/d;@">
                  <c:v>45678.8645833333</c:v>
                </c:pt>
                <c:pt idx="2004" c:formatCode="m/d;@">
                  <c:v>45678.875</c:v>
                </c:pt>
                <c:pt idx="2005" c:formatCode="m/d;@">
                  <c:v>45678.8854166667</c:v>
                </c:pt>
                <c:pt idx="2006" c:formatCode="m/d;@">
                  <c:v>45678.8958333333</c:v>
                </c:pt>
                <c:pt idx="2007" c:formatCode="m/d;@">
                  <c:v>45678.90625</c:v>
                </c:pt>
                <c:pt idx="2008" c:formatCode="m/d;@">
                  <c:v>45678.9166666667</c:v>
                </c:pt>
                <c:pt idx="2009" c:formatCode="m/d;@">
                  <c:v>45678.9270833333</c:v>
                </c:pt>
                <c:pt idx="2010" c:formatCode="m/d;@">
                  <c:v>45678.9375</c:v>
                </c:pt>
                <c:pt idx="2011" c:formatCode="m/d;@">
                  <c:v>45678.9479166667</c:v>
                </c:pt>
                <c:pt idx="2012" c:formatCode="m/d;@">
                  <c:v>45678.9583333333</c:v>
                </c:pt>
                <c:pt idx="2013" c:formatCode="m/d;@">
                  <c:v>45678.96875</c:v>
                </c:pt>
                <c:pt idx="2014" c:formatCode="m/d;@">
                  <c:v>45678.9791666667</c:v>
                </c:pt>
                <c:pt idx="2015" c:formatCode="m/d;@">
                  <c:v>45678.9895833333</c:v>
                </c:pt>
                <c:pt idx="2016" c:formatCode="m/d;@">
                  <c:v>45679</c:v>
                </c:pt>
                <c:pt idx="2017" c:formatCode="m/d;@">
                  <c:v>45679.0104166667</c:v>
                </c:pt>
                <c:pt idx="2018" c:formatCode="m/d;@">
                  <c:v>45679.0208333333</c:v>
                </c:pt>
                <c:pt idx="2019" c:formatCode="m/d;@">
                  <c:v>45679.03125</c:v>
                </c:pt>
                <c:pt idx="2020" c:formatCode="m/d;@">
                  <c:v>45679.0416666667</c:v>
                </c:pt>
                <c:pt idx="2021" c:formatCode="m/d;@">
                  <c:v>45679.0520833333</c:v>
                </c:pt>
                <c:pt idx="2022" c:formatCode="m/d;@">
                  <c:v>45679.0625</c:v>
                </c:pt>
                <c:pt idx="2023" c:formatCode="m/d;@">
                  <c:v>45679.0729166667</c:v>
                </c:pt>
                <c:pt idx="2024" c:formatCode="m/d;@">
                  <c:v>45679.0833333333</c:v>
                </c:pt>
                <c:pt idx="2025" c:formatCode="m/d;@">
                  <c:v>45679.09375</c:v>
                </c:pt>
                <c:pt idx="2026" c:formatCode="m/d;@">
                  <c:v>45679.1041666667</c:v>
                </c:pt>
                <c:pt idx="2027" c:formatCode="m/d;@">
                  <c:v>45679.1145833333</c:v>
                </c:pt>
                <c:pt idx="2028" c:formatCode="m/d;@">
                  <c:v>45679.125</c:v>
                </c:pt>
                <c:pt idx="2029" c:formatCode="m/d;@">
                  <c:v>45679.1354166667</c:v>
                </c:pt>
                <c:pt idx="2030" c:formatCode="m/d;@">
                  <c:v>45679.1458333333</c:v>
                </c:pt>
                <c:pt idx="2031" c:formatCode="m/d;@">
                  <c:v>45679.15625</c:v>
                </c:pt>
                <c:pt idx="2032" c:formatCode="m/d;@">
                  <c:v>45679.1666666667</c:v>
                </c:pt>
                <c:pt idx="2033" c:formatCode="m/d;@">
                  <c:v>45679.1770833333</c:v>
                </c:pt>
                <c:pt idx="2034" c:formatCode="m/d;@">
                  <c:v>45679.1875</c:v>
                </c:pt>
                <c:pt idx="2035" c:formatCode="m/d;@">
                  <c:v>45679.1979166667</c:v>
                </c:pt>
                <c:pt idx="2036" c:formatCode="m/d;@">
                  <c:v>45679.2083333333</c:v>
                </c:pt>
                <c:pt idx="2037" c:formatCode="m/d;@">
                  <c:v>45679.21875</c:v>
                </c:pt>
                <c:pt idx="2038" c:formatCode="m/d;@">
                  <c:v>45679.2291666667</c:v>
                </c:pt>
                <c:pt idx="2039" c:formatCode="m/d;@">
                  <c:v>45679.2395833333</c:v>
                </c:pt>
                <c:pt idx="2040" c:formatCode="m/d;@">
                  <c:v>45679.25</c:v>
                </c:pt>
                <c:pt idx="2041" c:formatCode="m/d;@">
                  <c:v>45679.2604166667</c:v>
                </c:pt>
                <c:pt idx="2042" c:formatCode="m/d;@">
                  <c:v>45679.2708333333</c:v>
                </c:pt>
                <c:pt idx="2043" c:formatCode="m/d;@">
                  <c:v>45679.28125</c:v>
                </c:pt>
                <c:pt idx="2044" c:formatCode="m/d;@">
                  <c:v>45679.2916666667</c:v>
                </c:pt>
                <c:pt idx="2045" c:formatCode="m/d;@">
                  <c:v>45679.3020833333</c:v>
                </c:pt>
                <c:pt idx="2046" c:formatCode="m/d;@">
                  <c:v>45679.3125</c:v>
                </c:pt>
                <c:pt idx="2047" c:formatCode="m/d;@">
                  <c:v>45679.3229166667</c:v>
                </c:pt>
                <c:pt idx="2048" c:formatCode="m/d;@">
                  <c:v>45679.3333333333</c:v>
                </c:pt>
                <c:pt idx="2049" c:formatCode="m/d;@">
                  <c:v>45679.34375</c:v>
                </c:pt>
                <c:pt idx="2050" c:formatCode="m/d;@">
                  <c:v>45679.3541666667</c:v>
                </c:pt>
                <c:pt idx="2051" c:formatCode="m/d;@">
                  <c:v>45679.3645833333</c:v>
                </c:pt>
                <c:pt idx="2052" c:formatCode="m/d;@">
                  <c:v>45679.375</c:v>
                </c:pt>
                <c:pt idx="2053" c:formatCode="m/d;@">
                  <c:v>45679.3854166667</c:v>
                </c:pt>
                <c:pt idx="2054" c:formatCode="m/d;@">
                  <c:v>45679.3958333333</c:v>
                </c:pt>
                <c:pt idx="2055" c:formatCode="m/d;@">
                  <c:v>45679.40625</c:v>
                </c:pt>
                <c:pt idx="2056" c:formatCode="m/d;@">
                  <c:v>45679.4166666667</c:v>
                </c:pt>
                <c:pt idx="2057" c:formatCode="m/d;@">
                  <c:v>45679.4270833333</c:v>
                </c:pt>
                <c:pt idx="2058" c:formatCode="m/d;@">
                  <c:v>45679.4375</c:v>
                </c:pt>
                <c:pt idx="2059" c:formatCode="m/d;@">
                  <c:v>45679.4479166667</c:v>
                </c:pt>
                <c:pt idx="2060" c:formatCode="m/d;@">
                  <c:v>45679.4583333333</c:v>
                </c:pt>
                <c:pt idx="2061" c:formatCode="m/d;@">
                  <c:v>45679.46875</c:v>
                </c:pt>
                <c:pt idx="2062" c:formatCode="m/d;@">
                  <c:v>45679.4791666667</c:v>
                </c:pt>
                <c:pt idx="2063" c:formatCode="m/d;@">
                  <c:v>45679.4895833333</c:v>
                </c:pt>
                <c:pt idx="2064" c:formatCode="m/d;@">
                  <c:v>45679.5</c:v>
                </c:pt>
                <c:pt idx="2065" c:formatCode="m/d;@">
                  <c:v>45679.5104166667</c:v>
                </c:pt>
                <c:pt idx="2066" c:formatCode="m/d;@">
                  <c:v>45679.5208333333</c:v>
                </c:pt>
                <c:pt idx="2067" c:formatCode="m/d;@">
                  <c:v>45679.53125</c:v>
                </c:pt>
                <c:pt idx="2068" c:formatCode="m/d;@">
                  <c:v>45679.5416666667</c:v>
                </c:pt>
                <c:pt idx="2069" c:formatCode="m/d;@">
                  <c:v>45679.5520833333</c:v>
                </c:pt>
                <c:pt idx="2070" c:formatCode="m/d;@">
                  <c:v>45679.5625</c:v>
                </c:pt>
                <c:pt idx="2071" c:formatCode="m/d;@">
                  <c:v>45679.5729166667</c:v>
                </c:pt>
                <c:pt idx="2072" c:formatCode="m/d;@">
                  <c:v>45679.5833333333</c:v>
                </c:pt>
                <c:pt idx="2073" c:formatCode="m/d;@">
                  <c:v>45679.59375</c:v>
                </c:pt>
                <c:pt idx="2074" c:formatCode="m/d;@">
                  <c:v>45679.6041666667</c:v>
                </c:pt>
                <c:pt idx="2075" c:formatCode="m/d;@">
                  <c:v>45679.6145833333</c:v>
                </c:pt>
                <c:pt idx="2076" c:formatCode="m/d;@">
                  <c:v>45679.625</c:v>
                </c:pt>
                <c:pt idx="2077" c:formatCode="m/d;@">
                  <c:v>45679.6354166667</c:v>
                </c:pt>
                <c:pt idx="2078" c:formatCode="m/d;@">
                  <c:v>45679.6458333333</c:v>
                </c:pt>
                <c:pt idx="2079" c:formatCode="m/d;@">
                  <c:v>45679.65625</c:v>
                </c:pt>
                <c:pt idx="2080" c:formatCode="m/d;@">
                  <c:v>45679.6666666667</c:v>
                </c:pt>
                <c:pt idx="2081" c:formatCode="m/d;@">
                  <c:v>45679.6770833333</c:v>
                </c:pt>
                <c:pt idx="2082" c:formatCode="m/d;@">
                  <c:v>45679.6875</c:v>
                </c:pt>
                <c:pt idx="2083" c:formatCode="m/d;@">
                  <c:v>45679.6979166667</c:v>
                </c:pt>
                <c:pt idx="2084" c:formatCode="m/d;@">
                  <c:v>45679.7083333333</c:v>
                </c:pt>
                <c:pt idx="2085" c:formatCode="m/d;@">
                  <c:v>45679.71875</c:v>
                </c:pt>
                <c:pt idx="2086" c:formatCode="m/d;@">
                  <c:v>45679.7291666667</c:v>
                </c:pt>
                <c:pt idx="2087" c:formatCode="m/d;@">
                  <c:v>45679.7395833333</c:v>
                </c:pt>
                <c:pt idx="2088" c:formatCode="m/d;@">
                  <c:v>45679.75</c:v>
                </c:pt>
                <c:pt idx="2089" c:formatCode="m/d;@">
                  <c:v>45679.7604166667</c:v>
                </c:pt>
                <c:pt idx="2090" c:formatCode="m/d;@">
                  <c:v>45679.7708333333</c:v>
                </c:pt>
                <c:pt idx="2091" c:formatCode="m/d;@">
                  <c:v>45679.78125</c:v>
                </c:pt>
                <c:pt idx="2092" c:formatCode="m/d;@">
                  <c:v>45679.7916666667</c:v>
                </c:pt>
                <c:pt idx="2093" c:formatCode="m/d;@">
                  <c:v>45679.8020833333</c:v>
                </c:pt>
                <c:pt idx="2094" c:formatCode="m/d;@">
                  <c:v>45679.8125</c:v>
                </c:pt>
                <c:pt idx="2095" c:formatCode="m/d;@">
                  <c:v>45679.8229166667</c:v>
                </c:pt>
                <c:pt idx="2096" c:formatCode="m/d;@">
                  <c:v>45679.8333333333</c:v>
                </c:pt>
                <c:pt idx="2097" c:formatCode="m/d;@">
                  <c:v>45679.84375</c:v>
                </c:pt>
                <c:pt idx="2098" c:formatCode="m/d;@">
                  <c:v>45679.8541666667</c:v>
                </c:pt>
                <c:pt idx="2099" c:formatCode="m/d;@">
                  <c:v>45679.8645833333</c:v>
                </c:pt>
                <c:pt idx="2100" c:formatCode="m/d;@">
                  <c:v>45679.875</c:v>
                </c:pt>
                <c:pt idx="2101" c:formatCode="m/d;@">
                  <c:v>45679.8854166667</c:v>
                </c:pt>
                <c:pt idx="2102" c:formatCode="m/d;@">
                  <c:v>45679.8958333333</c:v>
                </c:pt>
                <c:pt idx="2103" c:formatCode="m/d;@">
                  <c:v>45679.90625</c:v>
                </c:pt>
                <c:pt idx="2104" c:formatCode="m/d;@">
                  <c:v>45679.9166666667</c:v>
                </c:pt>
                <c:pt idx="2105" c:formatCode="m/d;@">
                  <c:v>45679.9270833333</c:v>
                </c:pt>
                <c:pt idx="2106" c:formatCode="m/d;@">
                  <c:v>45679.9375</c:v>
                </c:pt>
                <c:pt idx="2107" c:formatCode="m/d;@">
                  <c:v>45679.9479166667</c:v>
                </c:pt>
                <c:pt idx="2108" c:formatCode="m/d;@">
                  <c:v>45679.9583333333</c:v>
                </c:pt>
                <c:pt idx="2109" c:formatCode="m/d;@">
                  <c:v>45679.96875</c:v>
                </c:pt>
                <c:pt idx="2110" c:formatCode="m/d;@">
                  <c:v>45679.9791666667</c:v>
                </c:pt>
                <c:pt idx="2111" c:formatCode="m/d;@">
                  <c:v>45679.9895833333</c:v>
                </c:pt>
                <c:pt idx="2112" c:formatCode="m/d;@">
                  <c:v>45680</c:v>
                </c:pt>
                <c:pt idx="2113" c:formatCode="m/d;@">
                  <c:v>45680.0104166667</c:v>
                </c:pt>
                <c:pt idx="2114" c:formatCode="m/d;@">
                  <c:v>45680.0208333333</c:v>
                </c:pt>
                <c:pt idx="2115" c:formatCode="m/d;@">
                  <c:v>45680.03125</c:v>
                </c:pt>
                <c:pt idx="2116" c:formatCode="m/d;@">
                  <c:v>45680.0416666667</c:v>
                </c:pt>
                <c:pt idx="2117" c:formatCode="m/d;@">
                  <c:v>45680.0520833333</c:v>
                </c:pt>
                <c:pt idx="2118" c:formatCode="m/d;@">
                  <c:v>45680.0625</c:v>
                </c:pt>
                <c:pt idx="2119" c:formatCode="m/d;@">
                  <c:v>45680.0729166667</c:v>
                </c:pt>
                <c:pt idx="2120" c:formatCode="m/d;@">
                  <c:v>45680.0833333333</c:v>
                </c:pt>
                <c:pt idx="2121" c:formatCode="m/d;@">
                  <c:v>45680.09375</c:v>
                </c:pt>
                <c:pt idx="2122" c:formatCode="m/d;@">
                  <c:v>45680.1041666667</c:v>
                </c:pt>
                <c:pt idx="2123" c:formatCode="m/d;@">
                  <c:v>45680.1145833333</c:v>
                </c:pt>
                <c:pt idx="2124" c:formatCode="m/d;@">
                  <c:v>45680.125</c:v>
                </c:pt>
                <c:pt idx="2125" c:formatCode="m/d;@">
                  <c:v>45680.1354166667</c:v>
                </c:pt>
                <c:pt idx="2126" c:formatCode="m/d;@">
                  <c:v>45680.1458333333</c:v>
                </c:pt>
                <c:pt idx="2127" c:formatCode="m/d;@">
                  <c:v>45680.15625</c:v>
                </c:pt>
                <c:pt idx="2128" c:formatCode="m/d;@">
                  <c:v>45680.1666666667</c:v>
                </c:pt>
                <c:pt idx="2129" c:formatCode="m/d;@">
                  <c:v>45680.1770833333</c:v>
                </c:pt>
                <c:pt idx="2130" c:formatCode="m/d;@">
                  <c:v>45680.1875</c:v>
                </c:pt>
                <c:pt idx="2131" c:formatCode="m/d;@">
                  <c:v>45680.1979166667</c:v>
                </c:pt>
                <c:pt idx="2132" c:formatCode="m/d;@">
                  <c:v>45680.2083333333</c:v>
                </c:pt>
                <c:pt idx="2133" c:formatCode="m/d;@">
                  <c:v>45680.21875</c:v>
                </c:pt>
                <c:pt idx="2134" c:formatCode="m/d;@">
                  <c:v>45680.2291666667</c:v>
                </c:pt>
                <c:pt idx="2135" c:formatCode="m/d;@">
                  <c:v>45680.2395833333</c:v>
                </c:pt>
                <c:pt idx="2136" c:formatCode="m/d;@">
                  <c:v>45680.25</c:v>
                </c:pt>
                <c:pt idx="2137" c:formatCode="m/d;@">
                  <c:v>45680.2604166667</c:v>
                </c:pt>
                <c:pt idx="2138" c:formatCode="m/d;@">
                  <c:v>45680.2708333333</c:v>
                </c:pt>
                <c:pt idx="2139" c:formatCode="m/d;@">
                  <c:v>45680.28125</c:v>
                </c:pt>
                <c:pt idx="2140" c:formatCode="m/d;@">
                  <c:v>45680.2916666667</c:v>
                </c:pt>
                <c:pt idx="2141" c:formatCode="m/d;@">
                  <c:v>45680.3020833333</c:v>
                </c:pt>
                <c:pt idx="2142" c:formatCode="m/d;@">
                  <c:v>45680.3125</c:v>
                </c:pt>
                <c:pt idx="2143" c:formatCode="m/d;@">
                  <c:v>45680.3229166667</c:v>
                </c:pt>
                <c:pt idx="2144" c:formatCode="m/d;@">
                  <c:v>45680.3333333333</c:v>
                </c:pt>
                <c:pt idx="2145" c:formatCode="m/d;@">
                  <c:v>45680.34375</c:v>
                </c:pt>
                <c:pt idx="2146" c:formatCode="m/d;@">
                  <c:v>45680.3541666667</c:v>
                </c:pt>
                <c:pt idx="2147" c:formatCode="m/d;@">
                  <c:v>45680.3645833333</c:v>
                </c:pt>
                <c:pt idx="2148" c:formatCode="m/d;@">
                  <c:v>45680.375</c:v>
                </c:pt>
                <c:pt idx="2149" c:formatCode="m/d;@">
                  <c:v>45680.3854166667</c:v>
                </c:pt>
                <c:pt idx="2150" c:formatCode="m/d;@">
                  <c:v>45680.3958333333</c:v>
                </c:pt>
                <c:pt idx="2151" c:formatCode="m/d;@">
                  <c:v>45680.40625</c:v>
                </c:pt>
                <c:pt idx="2152" c:formatCode="m/d;@">
                  <c:v>45680.4166666667</c:v>
                </c:pt>
                <c:pt idx="2153" c:formatCode="m/d;@">
                  <c:v>45680.4270833333</c:v>
                </c:pt>
                <c:pt idx="2154" c:formatCode="m/d;@">
                  <c:v>45680.4375</c:v>
                </c:pt>
                <c:pt idx="2155" c:formatCode="m/d;@">
                  <c:v>45680.4479166667</c:v>
                </c:pt>
                <c:pt idx="2156" c:formatCode="m/d;@">
                  <c:v>45680.4583333333</c:v>
                </c:pt>
                <c:pt idx="2157" c:formatCode="m/d;@">
                  <c:v>45680.46875</c:v>
                </c:pt>
                <c:pt idx="2158" c:formatCode="m/d;@">
                  <c:v>45680.4791666667</c:v>
                </c:pt>
                <c:pt idx="2159" c:formatCode="m/d;@">
                  <c:v>45680.4895833333</c:v>
                </c:pt>
                <c:pt idx="2160" c:formatCode="m/d;@">
                  <c:v>45680.5</c:v>
                </c:pt>
                <c:pt idx="2161" c:formatCode="m/d;@">
                  <c:v>45680.5104166667</c:v>
                </c:pt>
                <c:pt idx="2162" c:formatCode="m/d;@">
                  <c:v>45680.5208333333</c:v>
                </c:pt>
                <c:pt idx="2163" c:formatCode="m/d;@">
                  <c:v>45680.53125</c:v>
                </c:pt>
                <c:pt idx="2164" c:formatCode="m/d;@">
                  <c:v>45680.5416666667</c:v>
                </c:pt>
                <c:pt idx="2165" c:formatCode="m/d;@">
                  <c:v>45680.5520833333</c:v>
                </c:pt>
                <c:pt idx="2166" c:formatCode="m/d;@">
                  <c:v>45680.5625</c:v>
                </c:pt>
                <c:pt idx="2167" c:formatCode="m/d;@">
                  <c:v>45680.5729166667</c:v>
                </c:pt>
                <c:pt idx="2168" c:formatCode="m/d;@">
                  <c:v>45680.5833333333</c:v>
                </c:pt>
                <c:pt idx="2169" c:formatCode="m/d;@">
                  <c:v>45680.59375</c:v>
                </c:pt>
                <c:pt idx="2170" c:formatCode="m/d;@">
                  <c:v>45680.6041666667</c:v>
                </c:pt>
                <c:pt idx="2171" c:formatCode="m/d;@">
                  <c:v>45680.6145833333</c:v>
                </c:pt>
                <c:pt idx="2172" c:formatCode="m/d;@">
                  <c:v>45680.625</c:v>
                </c:pt>
                <c:pt idx="2173" c:formatCode="m/d;@">
                  <c:v>45680.6354166667</c:v>
                </c:pt>
                <c:pt idx="2174" c:formatCode="m/d;@">
                  <c:v>45680.6458333333</c:v>
                </c:pt>
                <c:pt idx="2175" c:formatCode="m/d;@">
                  <c:v>45680.65625</c:v>
                </c:pt>
                <c:pt idx="2176" c:formatCode="m/d;@">
                  <c:v>45680.6666666667</c:v>
                </c:pt>
                <c:pt idx="2177" c:formatCode="m/d;@">
                  <c:v>45680.6770833333</c:v>
                </c:pt>
                <c:pt idx="2178" c:formatCode="m/d;@">
                  <c:v>45680.6875</c:v>
                </c:pt>
                <c:pt idx="2179" c:formatCode="m/d;@">
                  <c:v>45680.6979166667</c:v>
                </c:pt>
                <c:pt idx="2180" c:formatCode="m/d;@">
                  <c:v>45680.7083333333</c:v>
                </c:pt>
                <c:pt idx="2181" c:formatCode="m/d;@">
                  <c:v>45680.71875</c:v>
                </c:pt>
                <c:pt idx="2182" c:formatCode="m/d;@">
                  <c:v>45680.7291666667</c:v>
                </c:pt>
                <c:pt idx="2183" c:formatCode="m/d;@">
                  <c:v>45680.7395833333</c:v>
                </c:pt>
                <c:pt idx="2184" c:formatCode="m/d;@">
                  <c:v>45680.75</c:v>
                </c:pt>
                <c:pt idx="2185" c:formatCode="m/d;@">
                  <c:v>45680.7604166667</c:v>
                </c:pt>
                <c:pt idx="2186" c:formatCode="m/d;@">
                  <c:v>45680.7708333333</c:v>
                </c:pt>
                <c:pt idx="2187" c:formatCode="m/d;@">
                  <c:v>45680.78125</c:v>
                </c:pt>
                <c:pt idx="2188" c:formatCode="m/d;@">
                  <c:v>45680.7916666667</c:v>
                </c:pt>
                <c:pt idx="2189" c:formatCode="m/d;@">
                  <c:v>45680.8020833333</c:v>
                </c:pt>
                <c:pt idx="2190" c:formatCode="m/d;@">
                  <c:v>45680.8125</c:v>
                </c:pt>
                <c:pt idx="2191" c:formatCode="m/d;@">
                  <c:v>45680.8229166667</c:v>
                </c:pt>
                <c:pt idx="2192" c:formatCode="m/d;@">
                  <c:v>45680.8333333333</c:v>
                </c:pt>
                <c:pt idx="2193" c:formatCode="m/d;@">
                  <c:v>45680.84375</c:v>
                </c:pt>
                <c:pt idx="2194" c:formatCode="m/d;@">
                  <c:v>45680.8541666667</c:v>
                </c:pt>
                <c:pt idx="2195" c:formatCode="m/d;@">
                  <c:v>45680.8645833333</c:v>
                </c:pt>
                <c:pt idx="2196" c:formatCode="m/d;@">
                  <c:v>45680.875</c:v>
                </c:pt>
                <c:pt idx="2197" c:formatCode="m/d;@">
                  <c:v>45680.8854166667</c:v>
                </c:pt>
                <c:pt idx="2198" c:formatCode="m/d;@">
                  <c:v>45680.8958333333</c:v>
                </c:pt>
                <c:pt idx="2199" c:formatCode="m/d;@">
                  <c:v>45680.90625</c:v>
                </c:pt>
                <c:pt idx="2200" c:formatCode="m/d;@">
                  <c:v>45680.9166666667</c:v>
                </c:pt>
                <c:pt idx="2201" c:formatCode="m/d;@">
                  <c:v>45680.9270833333</c:v>
                </c:pt>
                <c:pt idx="2202" c:formatCode="m/d;@">
                  <c:v>45680.9375</c:v>
                </c:pt>
                <c:pt idx="2203" c:formatCode="m/d;@">
                  <c:v>45680.9479166667</c:v>
                </c:pt>
                <c:pt idx="2204" c:formatCode="m/d;@">
                  <c:v>45680.9583333333</c:v>
                </c:pt>
                <c:pt idx="2205" c:formatCode="m/d;@">
                  <c:v>45680.96875</c:v>
                </c:pt>
                <c:pt idx="2206" c:formatCode="m/d;@">
                  <c:v>45680.9791666667</c:v>
                </c:pt>
                <c:pt idx="2207" c:formatCode="m/d;@">
                  <c:v>45680.9895833333</c:v>
                </c:pt>
                <c:pt idx="2208" c:formatCode="m/d;@">
                  <c:v>45681</c:v>
                </c:pt>
                <c:pt idx="2209" c:formatCode="m/d;@">
                  <c:v>45681.0104166667</c:v>
                </c:pt>
                <c:pt idx="2210" c:formatCode="m/d;@">
                  <c:v>45681.0208333333</c:v>
                </c:pt>
                <c:pt idx="2211" c:formatCode="m/d;@">
                  <c:v>45681.03125</c:v>
                </c:pt>
                <c:pt idx="2212" c:formatCode="m/d;@">
                  <c:v>45681.0416666667</c:v>
                </c:pt>
                <c:pt idx="2213" c:formatCode="m/d;@">
                  <c:v>45681.0520833333</c:v>
                </c:pt>
                <c:pt idx="2214" c:formatCode="m/d;@">
                  <c:v>45681.0625</c:v>
                </c:pt>
                <c:pt idx="2215" c:formatCode="m/d;@">
                  <c:v>45681.0729166667</c:v>
                </c:pt>
                <c:pt idx="2216" c:formatCode="m/d;@">
                  <c:v>45681.0833333333</c:v>
                </c:pt>
                <c:pt idx="2217" c:formatCode="m/d;@">
                  <c:v>45681.09375</c:v>
                </c:pt>
                <c:pt idx="2218" c:formatCode="m/d;@">
                  <c:v>45681.1041666667</c:v>
                </c:pt>
                <c:pt idx="2219" c:formatCode="m/d;@">
                  <c:v>45681.1145833333</c:v>
                </c:pt>
                <c:pt idx="2220" c:formatCode="m/d;@">
                  <c:v>45681.125</c:v>
                </c:pt>
                <c:pt idx="2221" c:formatCode="m/d;@">
                  <c:v>45681.1354166667</c:v>
                </c:pt>
                <c:pt idx="2222" c:formatCode="m/d;@">
                  <c:v>45681.1458333333</c:v>
                </c:pt>
                <c:pt idx="2223" c:formatCode="m/d;@">
                  <c:v>45681.15625</c:v>
                </c:pt>
                <c:pt idx="2224" c:formatCode="m/d;@">
                  <c:v>45681.1666666667</c:v>
                </c:pt>
                <c:pt idx="2225" c:formatCode="m/d;@">
                  <c:v>45681.1770833333</c:v>
                </c:pt>
                <c:pt idx="2226" c:formatCode="m/d;@">
                  <c:v>45681.1875</c:v>
                </c:pt>
                <c:pt idx="2227" c:formatCode="m/d;@">
                  <c:v>45681.1979166667</c:v>
                </c:pt>
                <c:pt idx="2228" c:formatCode="m/d;@">
                  <c:v>45681.2083333333</c:v>
                </c:pt>
                <c:pt idx="2229" c:formatCode="m/d;@">
                  <c:v>45681.21875</c:v>
                </c:pt>
                <c:pt idx="2230" c:formatCode="m/d;@">
                  <c:v>45681.2291666667</c:v>
                </c:pt>
                <c:pt idx="2231" c:formatCode="m/d;@">
                  <c:v>45681.2395833333</c:v>
                </c:pt>
                <c:pt idx="2232" c:formatCode="m/d;@">
                  <c:v>45681.25</c:v>
                </c:pt>
                <c:pt idx="2233" c:formatCode="m/d;@">
                  <c:v>45681.2604166667</c:v>
                </c:pt>
                <c:pt idx="2234" c:formatCode="m/d;@">
                  <c:v>45681.2708333333</c:v>
                </c:pt>
                <c:pt idx="2235" c:formatCode="m/d;@">
                  <c:v>45681.28125</c:v>
                </c:pt>
                <c:pt idx="2236" c:formatCode="m/d;@">
                  <c:v>45681.2916666667</c:v>
                </c:pt>
                <c:pt idx="2237" c:formatCode="m/d;@">
                  <c:v>45681.3020833333</c:v>
                </c:pt>
                <c:pt idx="2238" c:formatCode="m/d;@">
                  <c:v>45681.3125</c:v>
                </c:pt>
                <c:pt idx="2239" c:formatCode="m/d;@">
                  <c:v>45681.3229166667</c:v>
                </c:pt>
                <c:pt idx="2240" c:formatCode="m/d;@">
                  <c:v>45681.3333333333</c:v>
                </c:pt>
                <c:pt idx="2241" c:formatCode="m/d;@">
                  <c:v>45681.34375</c:v>
                </c:pt>
                <c:pt idx="2242" c:formatCode="m/d;@">
                  <c:v>45681.3541666667</c:v>
                </c:pt>
                <c:pt idx="2243" c:formatCode="m/d;@">
                  <c:v>45681.3645833333</c:v>
                </c:pt>
                <c:pt idx="2244" c:formatCode="m/d;@">
                  <c:v>45681.375</c:v>
                </c:pt>
                <c:pt idx="2245" c:formatCode="m/d;@">
                  <c:v>45681.3854166667</c:v>
                </c:pt>
                <c:pt idx="2246" c:formatCode="m/d;@">
                  <c:v>45681.3958333333</c:v>
                </c:pt>
                <c:pt idx="2247" c:formatCode="m/d;@">
                  <c:v>45681.40625</c:v>
                </c:pt>
                <c:pt idx="2248" c:formatCode="m/d;@">
                  <c:v>45681.4166666667</c:v>
                </c:pt>
                <c:pt idx="2249" c:formatCode="m/d;@">
                  <c:v>45681.4270833333</c:v>
                </c:pt>
                <c:pt idx="2250" c:formatCode="m/d;@">
                  <c:v>45681.4375</c:v>
                </c:pt>
                <c:pt idx="2251" c:formatCode="m/d;@">
                  <c:v>45681.4479166667</c:v>
                </c:pt>
                <c:pt idx="2252" c:formatCode="m/d;@">
                  <c:v>45681.4583333333</c:v>
                </c:pt>
                <c:pt idx="2253" c:formatCode="m/d;@">
                  <c:v>45681.46875</c:v>
                </c:pt>
                <c:pt idx="2254" c:formatCode="m/d;@">
                  <c:v>45681.4791666667</c:v>
                </c:pt>
                <c:pt idx="2255" c:formatCode="m/d;@">
                  <c:v>45681.4895833333</c:v>
                </c:pt>
                <c:pt idx="2256" c:formatCode="m/d;@">
                  <c:v>45681.5</c:v>
                </c:pt>
                <c:pt idx="2257" c:formatCode="m/d;@">
                  <c:v>45681.5104166667</c:v>
                </c:pt>
                <c:pt idx="2258" c:formatCode="m/d;@">
                  <c:v>45681.5208333333</c:v>
                </c:pt>
                <c:pt idx="2259" c:formatCode="m/d;@">
                  <c:v>45681.53125</c:v>
                </c:pt>
                <c:pt idx="2260" c:formatCode="m/d;@">
                  <c:v>45681.5416666667</c:v>
                </c:pt>
                <c:pt idx="2261" c:formatCode="m/d;@">
                  <c:v>45681.5520833333</c:v>
                </c:pt>
                <c:pt idx="2262" c:formatCode="m/d;@">
                  <c:v>45681.5625</c:v>
                </c:pt>
                <c:pt idx="2263" c:formatCode="m/d;@">
                  <c:v>45681.5729166667</c:v>
                </c:pt>
                <c:pt idx="2264" c:formatCode="m/d;@">
                  <c:v>45681.5833333333</c:v>
                </c:pt>
                <c:pt idx="2265" c:formatCode="m/d;@">
                  <c:v>45681.59375</c:v>
                </c:pt>
                <c:pt idx="2266" c:formatCode="m/d;@">
                  <c:v>45681.6041666667</c:v>
                </c:pt>
                <c:pt idx="2267" c:formatCode="m/d;@">
                  <c:v>45681.6145833333</c:v>
                </c:pt>
                <c:pt idx="2268" c:formatCode="m/d;@">
                  <c:v>45681.625</c:v>
                </c:pt>
                <c:pt idx="2269" c:formatCode="m/d;@">
                  <c:v>45681.6354166667</c:v>
                </c:pt>
                <c:pt idx="2270" c:formatCode="m/d;@">
                  <c:v>45681.6458333333</c:v>
                </c:pt>
                <c:pt idx="2271" c:formatCode="m/d;@">
                  <c:v>45681.65625</c:v>
                </c:pt>
                <c:pt idx="2272" c:formatCode="m/d;@">
                  <c:v>45681.6666666667</c:v>
                </c:pt>
                <c:pt idx="2273" c:formatCode="m/d;@">
                  <c:v>45681.6770833333</c:v>
                </c:pt>
                <c:pt idx="2274" c:formatCode="m/d;@">
                  <c:v>45681.6875</c:v>
                </c:pt>
                <c:pt idx="2275" c:formatCode="m/d;@">
                  <c:v>45681.6979166667</c:v>
                </c:pt>
                <c:pt idx="2276" c:formatCode="m/d;@">
                  <c:v>45681.7083333333</c:v>
                </c:pt>
                <c:pt idx="2277" c:formatCode="m/d;@">
                  <c:v>45681.71875</c:v>
                </c:pt>
                <c:pt idx="2278" c:formatCode="m/d;@">
                  <c:v>45681.7291666667</c:v>
                </c:pt>
                <c:pt idx="2279" c:formatCode="m/d;@">
                  <c:v>45681.7395833333</c:v>
                </c:pt>
                <c:pt idx="2280" c:formatCode="m/d;@">
                  <c:v>45681.75</c:v>
                </c:pt>
                <c:pt idx="2281" c:formatCode="m/d;@">
                  <c:v>45681.7604166667</c:v>
                </c:pt>
                <c:pt idx="2282" c:formatCode="m/d;@">
                  <c:v>45681.7708333333</c:v>
                </c:pt>
                <c:pt idx="2283" c:formatCode="m/d;@">
                  <c:v>45681.78125</c:v>
                </c:pt>
                <c:pt idx="2284" c:formatCode="m/d;@">
                  <c:v>45681.7916666667</c:v>
                </c:pt>
                <c:pt idx="2285" c:formatCode="m/d;@">
                  <c:v>45681.8020833333</c:v>
                </c:pt>
                <c:pt idx="2286" c:formatCode="m/d;@">
                  <c:v>45681.8125</c:v>
                </c:pt>
                <c:pt idx="2287" c:formatCode="m/d;@">
                  <c:v>45681.8229166667</c:v>
                </c:pt>
                <c:pt idx="2288" c:formatCode="m/d;@">
                  <c:v>45681.8333333333</c:v>
                </c:pt>
                <c:pt idx="2289" c:formatCode="m/d;@">
                  <c:v>45681.84375</c:v>
                </c:pt>
                <c:pt idx="2290" c:formatCode="m/d;@">
                  <c:v>45681.8541666667</c:v>
                </c:pt>
                <c:pt idx="2291" c:formatCode="m/d;@">
                  <c:v>45681.8645833333</c:v>
                </c:pt>
                <c:pt idx="2292" c:formatCode="m/d;@">
                  <c:v>45681.875</c:v>
                </c:pt>
                <c:pt idx="2293" c:formatCode="m/d;@">
                  <c:v>45681.8854166667</c:v>
                </c:pt>
                <c:pt idx="2294" c:formatCode="m/d;@">
                  <c:v>45681.8958333333</c:v>
                </c:pt>
                <c:pt idx="2295" c:formatCode="m/d;@">
                  <c:v>45681.90625</c:v>
                </c:pt>
                <c:pt idx="2296" c:formatCode="m/d;@">
                  <c:v>45681.9166666667</c:v>
                </c:pt>
                <c:pt idx="2297" c:formatCode="m/d;@">
                  <c:v>45681.9270833333</c:v>
                </c:pt>
                <c:pt idx="2298" c:formatCode="m/d;@">
                  <c:v>45681.9375</c:v>
                </c:pt>
                <c:pt idx="2299" c:formatCode="m/d;@">
                  <c:v>45681.9479166667</c:v>
                </c:pt>
                <c:pt idx="2300" c:formatCode="m/d;@">
                  <c:v>45681.9583333333</c:v>
                </c:pt>
                <c:pt idx="2301" c:formatCode="m/d;@">
                  <c:v>45681.96875</c:v>
                </c:pt>
                <c:pt idx="2302" c:formatCode="m/d;@">
                  <c:v>45681.9791666667</c:v>
                </c:pt>
                <c:pt idx="2303" c:formatCode="m/d;@">
                  <c:v>45681.9895833333</c:v>
                </c:pt>
                <c:pt idx="2304" c:formatCode="m/d;@">
                  <c:v>45682</c:v>
                </c:pt>
                <c:pt idx="2305" c:formatCode="m/d;@">
                  <c:v>45682.0104166667</c:v>
                </c:pt>
                <c:pt idx="2306" c:formatCode="m/d;@">
                  <c:v>45682.0208333333</c:v>
                </c:pt>
                <c:pt idx="2307" c:formatCode="m/d;@">
                  <c:v>45682.03125</c:v>
                </c:pt>
                <c:pt idx="2308" c:formatCode="m/d;@">
                  <c:v>45682.0416666667</c:v>
                </c:pt>
                <c:pt idx="2309" c:formatCode="m/d;@">
                  <c:v>45682.0520833333</c:v>
                </c:pt>
                <c:pt idx="2310" c:formatCode="m/d;@">
                  <c:v>45682.0625</c:v>
                </c:pt>
                <c:pt idx="2311" c:formatCode="m/d;@">
                  <c:v>45682.0729166667</c:v>
                </c:pt>
                <c:pt idx="2312" c:formatCode="m/d;@">
                  <c:v>45682.0833333333</c:v>
                </c:pt>
                <c:pt idx="2313" c:formatCode="m/d;@">
                  <c:v>45682.09375</c:v>
                </c:pt>
                <c:pt idx="2314" c:formatCode="m/d;@">
                  <c:v>45682.1041666667</c:v>
                </c:pt>
                <c:pt idx="2315" c:formatCode="m/d;@">
                  <c:v>45682.1145833333</c:v>
                </c:pt>
                <c:pt idx="2316" c:formatCode="m/d;@">
                  <c:v>45682.125</c:v>
                </c:pt>
                <c:pt idx="2317" c:formatCode="m/d;@">
                  <c:v>45682.1354166667</c:v>
                </c:pt>
                <c:pt idx="2318" c:formatCode="m/d;@">
                  <c:v>45682.1458333333</c:v>
                </c:pt>
                <c:pt idx="2319" c:formatCode="m/d;@">
                  <c:v>45682.15625</c:v>
                </c:pt>
                <c:pt idx="2320" c:formatCode="m/d;@">
                  <c:v>45682.1666666667</c:v>
                </c:pt>
                <c:pt idx="2321" c:formatCode="m/d;@">
                  <c:v>45682.1770833333</c:v>
                </c:pt>
                <c:pt idx="2322" c:formatCode="m/d;@">
                  <c:v>45682.1875</c:v>
                </c:pt>
                <c:pt idx="2323" c:formatCode="m/d;@">
                  <c:v>45682.1979166667</c:v>
                </c:pt>
                <c:pt idx="2324" c:formatCode="m/d;@">
                  <c:v>45682.2083333333</c:v>
                </c:pt>
                <c:pt idx="2325" c:formatCode="m/d;@">
                  <c:v>45682.21875</c:v>
                </c:pt>
                <c:pt idx="2326" c:formatCode="m/d;@">
                  <c:v>45682.2291666667</c:v>
                </c:pt>
                <c:pt idx="2327" c:formatCode="m/d;@">
                  <c:v>45682.2395833333</c:v>
                </c:pt>
                <c:pt idx="2328" c:formatCode="m/d;@">
                  <c:v>45682.25</c:v>
                </c:pt>
                <c:pt idx="2329" c:formatCode="m/d;@">
                  <c:v>45682.2604166667</c:v>
                </c:pt>
                <c:pt idx="2330" c:formatCode="m/d;@">
                  <c:v>45682.2708333333</c:v>
                </c:pt>
                <c:pt idx="2331" c:formatCode="m/d;@">
                  <c:v>45682.28125</c:v>
                </c:pt>
                <c:pt idx="2332" c:formatCode="m/d;@">
                  <c:v>45682.2916666667</c:v>
                </c:pt>
                <c:pt idx="2333" c:formatCode="m/d;@">
                  <c:v>45682.3020833333</c:v>
                </c:pt>
                <c:pt idx="2334" c:formatCode="m/d;@">
                  <c:v>45682.3125</c:v>
                </c:pt>
                <c:pt idx="2335" c:formatCode="m/d;@">
                  <c:v>45682.3229166667</c:v>
                </c:pt>
                <c:pt idx="2336" c:formatCode="m/d;@">
                  <c:v>45682.3333333333</c:v>
                </c:pt>
                <c:pt idx="2337" c:formatCode="m/d;@">
                  <c:v>45682.34375</c:v>
                </c:pt>
                <c:pt idx="2338" c:formatCode="m/d;@">
                  <c:v>45682.3541666667</c:v>
                </c:pt>
                <c:pt idx="2339" c:formatCode="m/d;@">
                  <c:v>45682.3645833333</c:v>
                </c:pt>
                <c:pt idx="2340" c:formatCode="m/d;@">
                  <c:v>45682.375</c:v>
                </c:pt>
                <c:pt idx="2341" c:formatCode="m/d;@">
                  <c:v>45682.3854166667</c:v>
                </c:pt>
                <c:pt idx="2342" c:formatCode="m/d;@">
                  <c:v>45682.3958333333</c:v>
                </c:pt>
                <c:pt idx="2343" c:formatCode="m/d;@">
                  <c:v>45682.40625</c:v>
                </c:pt>
                <c:pt idx="2344" c:formatCode="m/d;@">
                  <c:v>45682.4166666667</c:v>
                </c:pt>
                <c:pt idx="2345" c:formatCode="m/d;@">
                  <c:v>45682.4270833333</c:v>
                </c:pt>
                <c:pt idx="2346" c:formatCode="m/d;@">
                  <c:v>45682.4375</c:v>
                </c:pt>
                <c:pt idx="2347" c:formatCode="m/d;@">
                  <c:v>45682.4479166667</c:v>
                </c:pt>
                <c:pt idx="2348" c:formatCode="m/d;@">
                  <c:v>45682.4583333333</c:v>
                </c:pt>
                <c:pt idx="2349" c:formatCode="m/d;@">
                  <c:v>45682.46875</c:v>
                </c:pt>
                <c:pt idx="2350" c:formatCode="m/d;@">
                  <c:v>45682.4791666667</c:v>
                </c:pt>
                <c:pt idx="2351" c:formatCode="m/d;@">
                  <c:v>45682.4895833333</c:v>
                </c:pt>
                <c:pt idx="2352" c:formatCode="m/d;@">
                  <c:v>45682.5</c:v>
                </c:pt>
                <c:pt idx="2353" c:formatCode="m/d;@">
                  <c:v>45682.5104166667</c:v>
                </c:pt>
                <c:pt idx="2354" c:formatCode="m/d;@">
                  <c:v>45682.5208333333</c:v>
                </c:pt>
                <c:pt idx="2355" c:formatCode="m/d;@">
                  <c:v>45682.53125</c:v>
                </c:pt>
                <c:pt idx="2356" c:formatCode="m/d;@">
                  <c:v>45682.5416666667</c:v>
                </c:pt>
                <c:pt idx="2357" c:formatCode="m/d;@">
                  <c:v>45682.5520833333</c:v>
                </c:pt>
                <c:pt idx="2358" c:formatCode="m/d;@">
                  <c:v>45682.5625</c:v>
                </c:pt>
                <c:pt idx="2359" c:formatCode="m/d;@">
                  <c:v>45682.5729166667</c:v>
                </c:pt>
                <c:pt idx="2360" c:formatCode="m/d;@">
                  <c:v>45682.5833333333</c:v>
                </c:pt>
                <c:pt idx="2361" c:formatCode="m/d;@">
                  <c:v>45682.59375</c:v>
                </c:pt>
                <c:pt idx="2362" c:formatCode="m/d;@">
                  <c:v>45682.6041666667</c:v>
                </c:pt>
                <c:pt idx="2363" c:formatCode="m/d;@">
                  <c:v>45682.6145833333</c:v>
                </c:pt>
                <c:pt idx="2364" c:formatCode="m/d;@">
                  <c:v>45682.625</c:v>
                </c:pt>
                <c:pt idx="2365" c:formatCode="m/d;@">
                  <c:v>45682.6354166667</c:v>
                </c:pt>
                <c:pt idx="2366" c:formatCode="m/d;@">
                  <c:v>45682.6458333333</c:v>
                </c:pt>
                <c:pt idx="2367" c:formatCode="m/d;@">
                  <c:v>45682.65625</c:v>
                </c:pt>
                <c:pt idx="2368" c:formatCode="m/d;@">
                  <c:v>45682.6666666667</c:v>
                </c:pt>
                <c:pt idx="2369" c:formatCode="m/d;@">
                  <c:v>45682.6770833333</c:v>
                </c:pt>
                <c:pt idx="2370" c:formatCode="m/d;@">
                  <c:v>45682.6875</c:v>
                </c:pt>
                <c:pt idx="2371" c:formatCode="m/d;@">
                  <c:v>45682.6979166667</c:v>
                </c:pt>
                <c:pt idx="2372" c:formatCode="m/d;@">
                  <c:v>45682.7083333333</c:v>
                </c:pt>
                <c:pt idx="2373" c:formatCode="m/d;@">
                  <c:v>45682.71875</c:v>
                </c:pt>
                <c:pt idx="2374" c:formatCode="m/d;@">
                  <c:v>45682.7291666667</c:v>
                </c:pt>
                <c:pt idx="2375" c:formatCode="m/d;@">
                  <c:v>45682.7395833333</c:v>
                </c:pt>
                <c:pt idx="2376" c:formatCode="m/d;@">
                  <c:v>45682.75</c:v>
                </c:pt>
                <c:pt idx="2377" c:formatCode="m/d;@">
                  <c:v>45682.7604166667</c:v>
                </c:pt>
                <c:pt idx="2378" c:formatCode="m/d;@">
                  <c:v>45682.7708333333</c:v>
                </c:pt>
                <c:pt idx="2379" c:formatCode="m/d;@">
                  <c:v>45682.78125</c:v>
                </c:pt>
                <c:pt idx="2380" c:formatCode="m/d;@">
                  <c:v>45682.7916666667</c:v>
                </c:pt>
                <c:pt idx="2381" c:formatCode="m/d;@">
                  <c:v>45682.8020833333</c:v>
                </c:pt>
                <c:pt idx="2382" c:formatCode="m/d;@">
                  <c:v>45682.8125</c:v>
                </c:pt>
                <c:pt idx="2383" c:formatCode="m/d;@">
                  <c:v>45682.8229166667</c:v>
                </c:pt>
                <c:pt idx="2384" c:formatCode="m/d;@">
                  <c:v>45682.8333333333</c:v>
                </c:pt>
                <c:pt idx="2385" c:formatCode="m/d;@">
                  <c:v>45682.84375</c:v>
                </c:pt>
                <c:pt idx="2386" c:formatCode="m/d;@">
                  <c:v>45682.8541666667</c:v>
                </c:pt>
                <c:pt idx="2387" c:formatCode="m/d;@">
                  <c:v>45682.8645833333</c:v>
                </c:pt>
                <c:pt idx="2388" c:formatCode="m/d;@">
                  <c:v>45682.875</c:v>
                </c:pt>
                <c:pt idx="2389" c:formatCode="m/d;@">
                  <c:v>45682.8854166667</c:v>
                </c:pt>
                <c:pt idx="2390" c:formatCode="m/d;@">
                  <c:v>45682.8958333333</c:v>
                </c:pt>
                <c:pt idx="2391" c:formatCode="m/d;@">
                  <c:v>45682.90625</c:v>
                </c:pt>
                <c:pt idx="2392" c:formatCode="m/d;@">
                  <c:v>45682.9166666667</c:v>
                </c:pt>
                <c:pt idx="2393" c:formatCode="m/d;@">
                  <c:v>45682.9270833333</c:v>
                </c:pt>
                <c:pt idx="2394" c:formatCode="m/d;@">
                  <c:v>45682.9375</c:v>
                </c:pt>
                <c:pt idx="2395" c:formatCode="m/d;@">
                  <c:v>45682.9479166667</c:v>
                </c:pt>
                <c:pt idx="2396" c:formatCode="m/d;@">
                  <c:v>45682.9583333333</c:v>
                </c:pt>
                <c:pt idx="2397" c:formatCode="m/d;@">
                  <c:v>45682.96875</c:v>
                </c:pt>
                <c:pt idx="2398" c:formatCode="m/d;@">
                  <c:v>45682.9791666667</c:v>
                </c:pt>
                <c:pt idx="2399" c:formatCode="m/d;@">
                  <c:v>45682.9895833333</c:v>
                </c:pt>
                <c:pt idx="2400" c:formatCode="m/d;@">
                  <c:v>45683</c:v>
                </c:pt>
                <c:pt idx="2401" c:formatCode="m/d;@">
                  <c:v>45683.0104166667</c:v>
                </c:pt>
                <c:pt idx="2402" c:formatCode="m/d;@">
                  <c:v>45683.0208333333</c:v>
                </c:pt>
                <c:pt idx="2403" c:formatCode="m/d;@">
                  <c:v>45683.03125</c:v>
                </c:pt>
                <c:pt idx="2404" c:formatCode="m/d;@">
                  <c:v>45683.0416666667</c:v>
                </c:pt>
                <c:pt idx="2405" c:formatCode="m/d;@">
                  <c:v>45683.0520833333</c:v>
                </c:pt>
                <c:pt idx="2406" c:formatCode="m/d;@">
                  <c:v>45683.0625</c:v>
                </c:pt>
                <c:pt idx="2407" c:formatCode="m/d;@">
                  <c:v>45683.0729166667</c:v>
                </c:pt>
                <c:pt idx="2408" c:formatCode="m/d;@">
                  <c:v>45683.0833333333</c:v>
                </c:pt>
                <c:pt idx="2409" c:formatCode="m/d;@">
                  <c:v>45683.09375</c:v>
                </c:pt>
                <c:pt idx="2410" c:formatCode="m/d;@">
                  <c:v>45683.1041666667</c:v>
                </c:pt>
                <c:pt idx="2411" c:formatCode="m/d;@">
                  <c:v>45683.1145833333</c:v>
                </c:pt>
                <c:pt idx="2412" c:formatCode="m/d;@">
                  <c:v>45683.125</c:v>
                </c:pt>
                <c:pt idx="2413" c:formatCode="m/d;@">
                  <c:v>45683.1354166667</c:v>
                </c:pt>
                <c:pt idx="2414" c:formatCode="m/d;@">
                  <c:v>45683.1458333333</c:v>
                </c:pt>
                <c:pt idx="2415" c:formatCode="m/d;@">
                  <c:v>45683.15625</c:v>
                </c:pt>
                <c:pt idx="2416" c:formatCode="m/d;@">
                  <c:v>45683.1666666667</c:v>
                </c:pt>
                <c:pt idx="2417" c:formatCode="m/d;@">
                  <c:v>45683.1770833333</c:v>
                </c:pt>
                <c:pt idx="2418" c:formatCode="m/d;@">
                  <c:v>45683.1875</c:v>
                </c:pt>
                <c:pt idx="2419" c:formatCode="m/d;@">
                  <c:v>45683.1979166667</c:v>
                </c:pt>
                <c:pt idx="2420" c:formatCode="m/d;@">
                  <c:v>45683.2083333333</c:v>
                </c:pt>
                <c:pt idx="2421" c:formatCode="m/d;@">
                  <c:v>45683.21875</c:v>
                </c:pt>
                <c:pt idx="2422" c:formatCode="m/d;@">
                  <c:v>45683.2291666667</c:v>
                </c:pt>
                <c:pt idx="2423" c:formatCode="m/d;@">
                  <c:v>45683.2395833333</c:v>
                </c:pt>
                <c:pt idx="2424" c:formatCode="m/d;@">
                  <c:v>45683.25</c:v>
                </c:pt>
                <c:pt idx="2425" c:formatCode="m/d;@">
                  <c:v>45683.2604166667</c:v>
                </c:pt>
                <c:pt idx="2426" c:formatCode="m/d;@">
                  <c:v>45683.2708333333</c:v>
                </c:pt>
                <c:pt idx="2427" c:formatCode="m/d;@">
                  <c:v>45683.28125</c:v>
                </c:pt>
                <c:pt idx="2428" c:formatCode="m/d;@">
                  <c:v>45683.2916666667</c:v>
                </c:pt>
                <c:pt idx="2429" c:formatCode="m/d;@">
                  <c:v>45683.3020833333</c:v>
                </c:pt>
                <c:pt idx="2430" c:formatCode="m/d;@">
                  <c:v>45683.3125</c:v>
                </c:pt>
                <c:pt idx="2431" c:formatCode="m/d;@">
                  <c:v>45683.3229166667</c:v>
                </c:pt>
                <c:pt idx="2432" c:formatCode="m/d;@">
                  <c:v>45683.3333333333</c:v>
                </c:pt>
                <c:pt idx="2433" c:formatCode="m/d;@">
                  <c:v>45683.34375</c:v>
                </c:pt>
                <c:pt idx="2434" c:formatCode="m/d;@">
                  <c:v>45683.3541666667</c:v>
                </c:pt>
                <c:pt idx="2435" c:formatCode="m/d;@">
                  <c:v>45683.3645833333</c:v>
                </c:pt>
                <c:pt idx="2436" c:formatCode="m/d;@">
                  <c:v>45683.375</c:v>
                </c:pt>
                <c:pt idx="2437" c:formatCode="m/d;@">
                  <c:v>45683.3854166667</c:v>
                </c:pt>
                <c:pt idx="2438" c:formatCode="m/d;@">
                  <c:v>45683.3958333333</c:v>
                </c:pt>
                <c:pt idx="2439" c:formatCode="m/d;@">
                  <c:v>45683.40625</c:v>
                </c:pt>
                <c:pt idx="2440" c:formatCode="m/d;@">
                  <c:v>45683.4166666667</c:v>
                </c:pt>
                <c:pt idx="2441" c:formatCode="m/d;@">
                  <c:v>45683.4270833333</c:v>
                </c:pt>
                <c:pt idx="2442" c:formatCode="m/d;@">
                  <c:v>45683.4375</c:v>
                </c:pt>
                <c:pt idx="2443" c:formatCode="m/d;@">
                  <c:v>45683.4479166667</c:v>
                </c:pt>
                <c:pt idx="2444" c:formatCode="m/d;@">
                  <c:v>45683.4583333333</c:v>
                </c:pt>
                <c:pt idx="2445" c:formatCode="m/d;@">
                  <c:v>45683.46875</c:v>
                </c:pt>
                <c:pt idx="2446" c:formatCode="m/d;@">
                  <c:v>45683.4791666667</c:v>
                </c:pt>
                <c:pt idx="2447" c:formatCode="m/d;@">
                  <c:v>45683.4895833333</c:v>
                </c:pt>
                <c:pt idx="2448" c:formatCode="m/d;@">
                  <c:v>45683.5</c:v>
                </c:pt>
                <c:pt idx="2449" c:formatCode="m/d;@">
                  <c:v>45683.5104166667</c:v>
                </c:pt>
                <c:pt idx="2450" c:formatCode="m/d;@">
                  <c:v>45683.5208333333</c:v>
                </c:pt>
                <c:pt idx="2451" c:formatCode="m/d;@">
                  <c:v>45683.53125</c:v>
                </c:pt>
                <c:pt idx="2452" c:formatCode="m/d;@">
                  <c:v>45683.5416666667</c:v>
                </c:pt>
                <c:pt idx="2453" c:formatCode="m/d;@">
                  <c:v>45683.5520833333</c:v>
                </c:pt>
                <c:pt idx="2454" c:formatCode="m/d;@">
                  <c:v>45683.5625</c:v>
                </c:pt>
                <c:pt idx="2455" c:formatCode="m/d;@">
                  <c:v>45683.5729166667</c:v>
                </c:pt>
                <c:pt idx="2456" c:formatCode="m/d;@">
                  <c:v>45683.5833333333</c:v>
                </c:pt>
                <c:pt idx="2457" c:formatCode="m/d;@">
                  <c:v>45683.59375</c:v>
                </c:pt>
                <c:pt idx="2458" c:formatCode="m/d;@">
                  <c:v>45683.6041666667</c:v>
                </c:pt>
                <c:pt idx="2459" c:formatCode="m/d;@">
                  <c:v>45683.6145833333</c:v>
                </c:pt>
                <c:pt idx="2460" c:formatCode="m/d;@">
                  <c:v>45683.625</c:v>
                </c:pt>
                <c:pt idx="2461" c:formatCode="m/d;@">
                  <c:v>45683.6354166667</c:v>
                </c:pt>
                <c:pt idx="2462" c:formatCode="m/d;@">
                  <c:v>45683.6458333333</c:v>
                </c:pt>
                <c:pt idx="2463" c:formatCode="m/d;@">
                  <c:v>45683.65625</c:v>
                </c:pt>
                <c:pt idx="2464" c:formatCode="m/d;@">
                  <c:v>45683.6666666667</c:v>
                </c:pt>
                <c:pt idx="2465" c:formatCode="m/d;@">
                  <c:v>45683.6770833333</c:v>
                </c:pt>
                <c:pt idx="2466" c:formatCode="m/d;@">
                  <c:v>45683.6875</c:v>
                </c:pt>
                <c:pt idx="2467" c:formatCode="m/d;@">
                  <c:v>45683.6979166667</c:v>
                </c:pt>
                <c:pt idx="2468" c:formatCode="m/d;@">
                  <c:v>45683.7083333333</c:v>
                </c:pt>
                <c:pt idx="2469" c:formatCode="m/d;@">
                  <c:v>45683.71875</c:v>
                </c:pt>
                <c:pt idx="2470" c:formatCode="m/d;@">
                  <c:v>45683.7291666667</c:v>
                </c:pt>
                <c:pt idx="2471" c:formatCode="m/d;@">
                  <c:v>45683.7395833333</c:v>
                </c:pt>
                <c:pt idx="2472" c:formatCode="m/d;@">
                  <c:v>45683.75</c:v>
                </c:pt>
                <c:pt idx="2473" c:formatCode="m/d;@">
                  <c:v>45683.7604166667</c:v>
                </c:pt>
                <c:pt idx="2474" c:formatCode="m/d;@">
                  <c:v>45683.7708333333</c:v>
                </c:pt>
                <c:pt idx="2475" c:formatCode="m/d;@">
                  <c:v>45683.78125</c:v>
                </c:pt>
                <c:pt idx="2476" c:formatCode="m/d;@">
                  <c:v>45683.7916666667</c:v>
                </c:pt>
                <c:pt idx="2477" c:formatCode="m/d;@">
                  <c:v>45683.8020833333</c:v>
                </c:pt>
                <c:pt idx="2478" c:formatCode="m/d;@">
                  <c:v>45683.8125</c:v>
                </c:pt>
                <c:pt idx="2479" c:formatCode="m/d;@">
                  <c:v>45683.8229166667</c:v>
                </c:pt>
                <c:pt idx="2480" c:formatCode="m/d;@">
                  <c:v>45683.8333333333</c:v>
                </c:pt>
                <c:pt idx="2481" c:formatCode="m/d;@">
                  <c:v>45683.84375</c:v>
                </c:pt>
                <c:pt idx="2482" c:formatCode="m/d;@">
                  <c:v>45683.8541666667</c:v>
                </c:pt>
                <c:pt idx="2483" c:formatCode="m/d;@">
                  <c:v>45683.8645833333</c:v>
                </c:pt>
                <c:pt idx="2484" c:formatCode="m/d;@">
                  <c:v>45683.875</c:v>
                </c:pt>
                <c:pt idx="2485" c:formatCode="m/d;@">
                  <c:v>45683.8854166667</c:v>
                </c:pt>
                <c:pt idx="2486" c:formatCode="m/d;@">
                  <c:v>45683.8958333333</c:v>
                </c:pt>
                <c:pt idx="2487" c:formatCode="m/d;@">
                  <c:v>45683.90625</c:v>
                </c:pt>
                <c:pt idx="2488" c:formatCode="m/d;@">
                  <c:v>45683.9166666667</c:v>
                </c:pt>
                <c:pt idx="2489" c:formatCode="m/d;@">
                  <c:v>45683.9270833333</c:v>
                </c:pt>
                <c:pt idx="2490" c:formatCode="m/d;@">
                  <c:v>45683.9375</c:v>
                </c:pt>
                <c:pt idx="2491" c:formatCode="m/d;@">
                  <c:v>45683.9479166667</c:v>
                </c:pt>
                <c:pt idx="2492" c:formatCode="m/d;@">
                  <c:v>45683.9583333333</c:v>
                </c:pt>
                <c:pt idx="2493" c:formatCode="m/d;@">
                  <c:v>45683.96875</c:v>
                </c:pt>
                <c:pt idx="2494" c:formatCode="m/d;@">
                  <c:v>45683.9791666667</c:v>
                </c:pt>
                <c:pt idx="2495" c:formatCode="m/d;@">
                  <c:v>45683.9895833333</c:v>
                </c:pt>
                <c:pt idx="2496" c:formatCode="m/d;@">
                  <c:v>45684</c:v>
                </c:pt>
                <c:pt idx="2497" c:formatCode="m/d;@">
                  <c:v>45684.0104166667</c:v>
                </c:pt>
                <c:pt idx="2498" c:formatCode="m/d;@">
                  <c:v>45684.0208333333</c:v>
                </c:pt>
                <c:pt idx="2499" c:formatCode="m/d;@">
                  <c:v>45684.03125</c:v>
                </c:pt>
                <c:pt idx="2500" c:formatCode="m/d;@">
                  <c:v>45684.0416666667</c:v>
                </c:pt>
                <c:pt idx="2501" c:formatCode="m/d;@">
                  <c:v>45684.0520833333</c:v>
                </c:pt>
                <c:pt idx="2502" c:formatCode="m/d;@">
                  <c:v>45684.0625</c:v>
                </c:pt>
                <c:pt idx="2503" c:formatCode="m/d;@">
                  <c:v>45684.0729166667</c:v>
                </c:pt>
                <c:pt idx="2504" c:formatCode="m/d;@">
                  <c:v>45684.0833333333</c:v>
                </c:pt>
                <c:pt idx="2505" c:formatCode="m/d;@">
                  <c:v>45684.09375</c:v>
                </c:pt>
                <c:pt idx="2506" c:formatCode="m/d;@">
                  <c:v>45684.1041666667</c:v>
                </c:pt>
                <c:pt idx="2507" c:formatCode="m/d;@">
                  <c:v>45684.1145833333</c:v>
                </c:pt>
                <c:pt idx="2508" c:formatCode="m/d;@">
                  <c:v>45684.125</c:v>
                </c:pt>
                <c:pt idx="2509" c:formatCode="m/d;@">
                  <c:v>45684.1354166667</c:v>
                </c:pt>
                <c:pt idx="2510" c:formatCode="m/d;@">
                  <c:v>45684.1458333333</c:v>
                </c:pt>
                <c:pt idx="2511" c:formatCode="m/d;@">
                  <c:v>45684.15625</c:v>
                </c:pt>
                <c:pt idx="2512" c:formatCode="m/d;@">
                  <c:v>45684.1666666667</c:v>
                </c:pt>
                <c:pt idx="2513" c:formatCode="m/d;@">
                  <c:v>45684.1770833333</c:v>
                </c:pt>
                <c:pt idx="2514" c:formatCode="m/d;@">
                  <c:v>45684.1875</c:v>
                </c:pt>
                <c:pt idx="2515" c:formatCode="m/d;@">
                  <c:v>45684.1979166667</c:v>
                </c:pt>
                <c:pt idx="2516" c:formatCode="m/d;@">
                  <c:v>45684.2083333333</c:v>
                </c:pt>
                <c:pt idx="2517" c:formatCode="m/d;@">
                  <c:v>45684.21875</c:v>
                </c:pt>
                <c:pt idx="2518" c:formatCode="m/d;@">
                  <c:v>45684.2291666667</c:v>
                </c:pt>
                <c:pt idx="2519" c:formatCode="m/d;@">
                  <c:v>45684.2395833333</c:v>
                </c:pt>
                <c:pt idx="2520" c:formatCode="m/d;@">
                  <c:v>45684.25</c:v>
                </c:pt>
                <c:pt idx="2521" c:formatCode="m/d;@">
                  <c:v>45684.2604166667</c:v>
                </c:pt>
                <c:pt idx="2522" c:formatCode="m/d;@">
                  <c:v>45684.2708333333</c:v>
                </c:pt>
                <c:pt idx="2523" c:formatCode="m/d;@">
                  <c:v>45684.28125</c:v>
                </c:pt>
                <c:pt idx="2524" c:formatCode="m/d;@">
                  <c:v>45684.2916666667</c:v>
                </c:pt>
                <c:pt idx="2525" c:formatCode="m/d;@">
                  <c:v>45684.3020833333</c:v>
                </c:pt>
                <c:pt idx="2526" c:formatCode="m/d;@">
                  <c:v>45684.3125</c:v>
                </c:pt>
                <c:pt idx="2527" c:formatCode="m/d;@">
                  <c:v>45684.3229166667</c:v>
                </c:pt>
                <c:pt idx="2528" c:formatCode="m/d;@">
                  <c:v>45684.3333333333</c:v>
                </c:pt>
                <c:pt idx="2529" c:formatCode="m/d;@">
                  <c:v>45684.34375</c:v>
                </c:pt>
                <c:pt idx="2530" c:formatCode="m/d;@">
                  <c:v>45684.3541666667</c:v>
                </c:pt>
                <c:pt idx="2531" c:formatCode="m/d;@">
                  <c:v>45684.3645833333</c:v>
                </c:pt>
                <c:pt idx="2532" c:formatCode="m/d;@">
                  <c:v>45684.375</c:v>
                </c:pt>
                <c:pt idx="2533" c:formatCode="m/d;@">
                  <c:v>45684.3854166667</c:v>
                </c:pt>
                <c:pt idx="2534" c:formatCode="m/d;@">
                  <c:v>45684.3958333333</c:v>
                </c:pt>
                <c:pt idx="2535" c:formatCode="m/d;@">
                  <c:v>45684.40625</c:v>
                </c:pt>
                <c:pt idx="2536" c:formatCode="m/d;@">
                  <c:v>45684.4166666667</c:v>
                </c:pt>
                <c:pt idx="2537" c:formatCode="m/d;@">
                  <c:v>45684.4270833333</c:v>
                </c:pt>
                <c:pt idx="2538" c:formatCode="m/d;@">
                  <c:v>45684.4375</c:v>
                </c:pt>
                <c:pt idx="2539" c:formatCode="m/d;@">
                  <c:v>45684.4479166667</c:v>
                </c:pt>
                <c:pt idx="2540" c:formatCode="m/d;@">
                  <c:v>45684.4583333333</c:v>
                </c:pt>
                <c:pt idx="2541" c:formatCode="m/d;@">
                  <c:v>45684.46875</c:v>
                </c:pt>
                <c:pt idx="2542" c:formatCode="m/d;@">
                  <c:v>45684.4791666667</c:v>
                </c:pt>
                <c:pt idx="2543" c:formatCode="m/d;@">
                  <c:v>45684.4895833333</c:v>
                </c:pt>
                <c:pt idx="2544" c:formatCode="m/d;@">
                  <c:v>45684.5</c:v>
                </c:pt>
                <c:pt idx="2545" c:formatCode="m/d;@">
                  <c:v>45684.5104166667</c:v>
                </c:pt>
                <c:pt idx="2546" c:formatCode="m/d;@">
                  <c:v>45684.5208333333</c:v>
                </c:pt>
                <c:pt idx="2547" c:formatCode="m/d;@">
                  <c:v>45684.53125</c:v>
                </c:pt>
                <c:pt idx="2548" c:formatCode="m/d;@">
                  <c:v>45684.5416666667</c:v>
                </c:pt>
                <c:pt idx="2549" c:formatCode="m/d;@">
                  <c:v>45684.5520833333</c:v>
                </c:pt>
                <c:pt idx="2550" c:formatCode="m/d;@">
                  <c:v>45684.5625</c:v>
                </c:pt>
                <c:pt idx="2551" c:formatCode="m/d;@">
                  <c:v>45684.5729166667</c:v>
                </c:pt>
                <c:pt idx="2552" c:formatCode="m/d;@">
                  <c:v>45684.5833333333</c:v>
                </c:pt>
                <c:pt idx="2553" c:formatCode="m/d;@">
                  <c:v>45684.59375</c:v>
                </c:pt>
                <c:pt idx="2554" c:formatCode="m/d;@">
                  <c:v>45684.6041666667</c:v>
                </c:pt>
                <c:pt idx="2555" c:formatCode="m/d;@">
                  <c:v>45684.6145833333</c:v>
                </c:pt>
                <c:pt idx="2556" c:formatCode="m/d;@">
                  <c:v>45684.625</c:v>
                </c:pt>
                <c:pt idx="2557" c:formatCode="m/d;@">
                  <c:v>45684.6354166667</c:v>
                </c:pt>
                <c:pt idx="2558" c:formatCode="m/d;@">
                  <c:v>45684.6458333333</c:v>
                </c:pt>
                <c:pt idx="2559" c:formatCode="m/d;@">
                  <c:v>45684.65625</c:v>
                </c:pt>
                <c:pt idx="2560" c:formatCode="m/d;@">
                  <c:v>45684.6666666667</c:v>
                </c:pt>
                <c:pt idx="2561" c:formatCode="m/d;@">
                  <c:v>45684.6770833333</c:v>
                </c:pt>
                <c:pt idx="2562" c:formatCode="m/d;@">
                  <c:v>45684.6875</c:v>
                </c:pt>
                <c:pt idx="2563" c:formatCode="m/d;@">
                  <c:v>45684.6979166667</c:v>
                </c:pt>
                <c:pt idx="2564" c:formatCode="m/d;@">
                  <c:v>45684.7083333333</c:v>
                </c:pt>
                <c:pt idx="2565" c:formatCode="m/d;@">
                  <c:v>45684.71875</c:v>
                </c:pt>
                <c:pt idx="2566" c:formatCode="m/d;@">
                  <c:v>45684.7291666667</c:v>
                </c:pt>
                <c:pt idx="2567" c:formatCode="m/d;@">
                  <c:v>45684.7395833333</c:v>
                </c:pt>
                <c:pt idx="2568" c:formatCode="m/d;@">
                  <c:v>45684.75</c:v>
                </c:pt>
                <c:pt idx="2569" c:formatCode="m/d;@">
                  <c:v>45684.7604166667</c:v>
                </c:pt>
                <c:pt idx="2570" c:formatCode="m/d;@">
                  <c:v>45684.7708333333</c:v>
                </c:pt>
                <c:pt idx="2571" c:formatCode="m/d;@">
                  <c:v>45684.78125</c:v>
                </c:pt>
                <c:pt idx="2572" c:formatCode="m/d;@">
                  <c:v>45684.7916666667</c:v>
                </c:pt>
                <c:pt idx="2573" c:formatCode="m/d;@">
                  <c:v>45684.8020833333</c:v>
                </c:pt>
                <c:pt idx="2574" c:formatCode="m/d;@">
                  <c:v>45684.8125</c:v>
                </c:pt>
                <c:pt idx="2575" c:formatCode="m/d;@">
                  <c:v>45684.8229166667</c:v>
                </c:pt>
                <c:pt idx="2576" c:formatCode="m/d;@">
                  <c:v>45684.8333333333</c:v>
                </c:pt>
                <c:pt idx="2577" c:formatCode="m/d;@">
                  <c:v>45684.84375</c:v>
                </c:pt>
                <c:pt idx="2578" c:formatCode="m/d;@">
                  <c:v>45684.8541666667</c:v>
                </c:pt>
                <c:pt idx="2579" c:formatCode="m/d;@">
                  <c:v>45684.8645833333</c:v>
                </c:pt>
                <c:pt idx="2580" c:formatCode="m/d;@">
                  <c:v>45684.875</c:v>
                </c:pt>
                <c:pt idx="2581" c:formatCode="m/d;@">
                  <c:v>45684.8854166667</c:v>
                </c:pt>
                <c:pt idx="2582" c:formatCode="m/d;@">
                  <c:v>45684.8958333333</c:v>
                </c:pt>
                <c:pt idx="2583" c:formatCode="m/d;@">
                  <c:v>45684.90625</c:v>
                </c:pt>
                <c:pt idx="2584" c:formatCode="m/d;@">
                  <c:v>45684.9166666667</c:v>
                </c:pt>
                <c:pt idx="2585" c:formatCode="m/d;@">
                  <c:v>45684.9270833333</c:v>
                </c:pt>
                <c:pt idx="2586" c:formatCode="m/d;@">
                  <c:v>45684.9375</c:v>
                </c:pt>
                <c:pt idx="2587" c:formatCode="m/d;@">
                  <c:v>45684.9479166667</c:v>
                </c:pt>
                <c:pt idx="2588" c:formatCode="m/d;@">
                  <c:v>45684.9583333333</c:v>
                </c:pt>
                <c:pt idx="2589" c:formatCode="m/d;@">
                  <c:v>45684.96875</c:v>
                </c:pt>
                <c:pt idx="2590" c:formatCode="m/d;@">
                  <c:v>45684.9791666667</c:v>
                </c:pt>
                <c:pt idx="2591" c:formatCode="m/d;@">
                  <c:v>45684.9895833333</c:v>
                </c:pt>
                <c:pt idx="2592" c:formatCode="m/d;@">
                  <c:v>45685</c:v>
                </c:pt>
                <c:pt idx="2593" c:formatCode="m/d;@">
                  <c:v>45685.0104166667</c:v>
                </c:pt>
                <c:pt idx="2594" c:formatCode="m/d;@">
                  <c:v>45685.0208333333</c:v>
                </c:pt>
                <c:pt idx="2595" c:formatCode="m/d;@">
                  <c:v>45685.03125</c:v>
                </c:pt>
                <c:pt idx="2596" c:formatCode="m/d;@">
                  <c:v>45685.0416666667</c:v>
                </c:pt>
                <c:pt idx="2597" c:formatCode="m/d;@">
                  <c:v>45685.0520833333</c:v>
                </c:pt>
                <c:pt idx="2598" c:formatCode="m/d;@">
                  <c:v>45685.0625</c:v>
                </c:pt>
                <c:pt idx="2599" c:formatCode="m/d;@">
                  <c:v>45685.0729166667</c:v>
                </c:pt>
                <c:pt idx="2600" c:formatCode="m/d;@">
                  <c:v>45685.0833333333</c:v>
                </c:pt>
                <c:pt idx="2601" c:formatCode="m/d;@">
                  <c:v>45685.09375</c:v>
                </c:pt>
                <c:pt idx="2602" c:formatCode="m/d;@">
                  <c:v>45685.1041666667</c:v>
                </c:pt>
                <c:pt idx="2603" c:formatCode="m/d;@">
                  <c:v>45685.1145833333</c:v>
                </c:pt>
                <c:pt idx="2604" c:formatCode="m/d;@">
                  <c:v>45685.125</c:v>
                </c:pt>
                <c:pt idx="2605" c:formatCode="m/d;@">
                  <c:v>45685.1354166667</c:v>
                </c:pt>
                <c:pt idx="2606" c:formatCode="m/d;@">
                  <c:v>45685.1458333333</c:v>
                </c:pt>
                <c:pt idx="2607" c:formatCode="m/d;@">
                  <c:v>45685.15625</c:v>
                </c:pt>
                <c:pt idx="2608" c:formatCode="m/d;@">
                  <c:v>45685.1666666667</c:v>
                </c:pt>
                <c:pt idx="2609" c:formatCode="m/d;@">
                  <c:v>45685.1770833333</c:v>
                </c:pt>
                <c:pt idx="2610" c:formatCode="m/d;@">
                  <c:v>45685.1875</c:v>
                </c:pt>
                <c:pt idx="2611" c:formatCode="m/d;@">
                  <c:v>45685.1979166667</c:v>
                </c:pt>
                <c:pt idx="2612" c:formatCode="m/d;@">
                  <c:v>45685.2083333333</c:v>
                </c:pt>
                <c:pt idx="2613" c:formatCode="m/d;@">
                  <c:v>45685.21875</c:v>
                </c:pt>
                <c:pt idx="2614" c:formatCode="m/d;@">
                  <c:v>45685.2291666667</c:v>
                </c:pt>
                <c:pt idx="2615" c:formatCode="m/d;@">
                  <c:v>45685.2395833333</c:v>
                </c:pt>
                <c:pt idx="2616" c:formatCode="m/d;@">
                  <c:v>45685.25</c:v>
                </c:pt>
                <c:pt idx="2617" c:formatCode="m/d;@">
                  <c:v>45685.2604166667</c:v>
                </c:pt>
                <c:pt idx="2618" c:formatCode="m/d;@">
                  <c:v>45685.2708333333</c:v>
                </c:pt>
                <c:pt idx="2619" c:formatCode="m/d;@">
                  <c:v>45685.28125</c:v>
                </c:pt>
                <c:pt idx="2620" c:formatCode="m/d;@">
                  <c:v>45685.2916666667</c:v>
                </c:pt>
                <c:pt idx="2621" c:formatCode="m/d;@">
                  <c:v>45685.3020833333</c:v>
                </c:pt>
                <c:pt idx="2622" c:formatCode="m/d;@">
                  <c:v>45685.3125</c:v>
                </c:pt>
                <c:pt idx="2623" c:formatCode="m/d;@">
                  <c:v>45685.3229166667</c:v>
                </c:pt>
                <c:pt idx="2624" c:formatCode="m/d;@">
                  <c:v>45685.3333333333</c:v>
                </c:pt>
                <c:pt idx="2625" c:formatCode="m/d;@">
                  <c:v>45685.34375</c:v>
                </c:pt>
                <c:pt idx="2626" c:formatCode="m/d;@">
                  <c:v>45685.3541666667</c:v>
                </c:pt>
                <c:pt idx="2627" c:formatCode="m/d;@">
                  <c:v>45685.3645833333</c:v>
                </c:pt>
                <c:pt idx="2628" c:formatCode="m/d;@">
                  <c:v>45685.375</c:v>
                </c:pt>
                <c:pt idx="2629" c:formatCode="m/d;@">
                  <c:v>45685.3854166667</c:v>
                </c:pt>
                <c:pt idx="2630" c:formatCode="m/d;@">
                  <c:v>45685.3958333333</c:v>
                </c:pt>
                <c:pt idx="2631" c:formatCode="m/d;@">
                  <c:v>45685.40625</c:v>
                </c:pt>
                <c:pt idx="2632" c:formatCode="m/d;@">
                  <c:v>45685.4166666667</c:v>
                </c:pt>
                <c:pt idx="2633" c:formatCode="m/d;@">
                  <c:v>45685.4270833333</c:v>
                </c:pt>
                <c:pt idx="2634" c:formatCode="m/d;@">
                  <c:v>45685.4375</c:v>
                </c:pt>
                <c:pt idx="2635" c:formatCode="m/d;@">
                  <c:v>45685.4479166667</c:v>
                </c:pt>
                <c:pt idx="2636" c:formatCode="m/d;@">
                  <c:v>45685.4583333333</c:v>
                </c:pt>
                <c:pt idx="2637" c:formatCode="m/d;@">
                  <c:v>45685.46875</c:v>
                </c:pt>
                <c:pt idx="2638" c:formatCode="m/d;@">
                  <c:v>45685.4791666667</c:v>
                </c:pt>
                <c:pt idx="2639" c:formatCode="m/d;@">
                  <c:v>45685.4895833333</c:v>
                </c:pt>
                <c:pt idx="2640" c:formatCode="m/d;@">
                  <c:v>45685.5</c:v>
                </c:pt>
                <c:pt idx="2641" c:formatCode="m/d;@">
                  <c:v>45685.5104166667</c:v>
                </c:pt>
                <c:pt idx="2642" c:formatCode="m/d;@">
                  <c:v>45685.5208333333</c:v>
                </c:pt>
                <c:pt idx="2643" c:formatCode="m/d;@">
                  <c:v>45685.53125</c:v>
                </c:pt>
                <c:pt idx="2644" c:formatCode="m/d;@">
                  <c:v>45685.5416666667</c:v>
                </c:pt>
                <c:pt idx="2645" c:formatCode="m/d;@">
                  <c:v>45685.5520833333</c:v>
                </c:pt>
                <c:pt idx="2646" c:formatCode="m/d;@">
                  <c:v>45685.5625</c:v>
                </c:pt>
                <c:pt idx="2647" c:formatCode="m/d;@">
                  <c:v>45685.5729166667</c:v>
                </c:pt>
                <c:pt idx="2648" c:formatCode="m/d;@">
                  <c:v>45685.5833333333</c:v>
                </c:pt>
                <c:pt idx="2649" c:formatCode="m/d;@">
                  <c:v>45685.59375</c:v>
                </c:pt>
                <c:pt idx="2650" c:formatCode="m/d;@">
                  <c:v>45685.6041666667</c:v>
                </c:pt>
                <c:pt idx="2651" c:formatCode="m/d;@">
                  <c:v>45685.6145833333</c:v>
                </c:pt>
                <c:pt idx="2652" c:formatCode="m/d;@">
                  <c:v>45685.625</c:v>
                </c:pt>
                <c:pt idx="2653" c:formatCode="m/d;@">
                  <c:v>45685.6354166667</c:v>
                </c:pt>
                <c:pt idx="2654" c:formatCode="m/d;@">
                  <c:v>45685.6458333333</c:v>
                </c:pt>
                <c:pt idx="2655" c:formatCode="m/d;@">
                  <c:v>45685.65625</c:v>
                </c:pt>
                <c:pt idx="2656" c:formatCode="m/d;@">
                  <c:v>45685.6666666667</c:v>
                </c:pt>
                <c:pt idx="2657" c:formatCode="m/d;@">
                  <c:v>45685.6770833333</c:v>
                </c:pt>
                <c:pt idx="2658" c:formatCode="m/d;@">
                  <c:v>45685.6875</c:v>
                </c:pt>
                <c:pt idx="2659" c:formatCode="m/d;@">
                  <c:v>45685.6979166667</c:v>
                </c:pt>
                <c:pt idx="2660" c:formatCode="m/d;@">
                  <c:v>45685.7083333333</c:v>
                </c:pt>
                <c:pt idx="2661" c:formatCode="m/d;@">
                  <c:v>45685.71875</c:v>
                </c:pt>
                <c:pt idx="2662" c:formatCode="m/d;@">
                  <c:v>45685.7291666667</c:v>
                </c:pt>
                <c:pt idx="2663" c:formatCode="m/d;@">
                  <c:v>45685.7395833333</c:v>
                </c:pt>
                <c:pt idx="2664" c:formatCode="m/d;@">
                  <c:v>45685.75</c:v>
                </c:pt>
                <c:pt idx="2665" c:formatCode="m/d;@">
                  <c:v>45685.7604166667</c:v>
                </c:pt>
                <c:pt idx="2666" c:formatCode="m/d;@">
                  <c:v>45685.7708333333</c:v>
                </c:pt>
                <c:pt idx="2667" c:formatCode="m/d;@">
                  <c:v>45685.78125</c:v>
                </c:pt>
                <c:pt idx="2668" c:formatCode="m/d;@">
                  <c:v>45685.7916666667</c:v>
                </c:pt>
                <c:pt idx="2669" c:formatCode="m/d;@">
                  <c:v>45685.8020833333</c:v>
                </c:pt>
                <c:pt idx="2670" c:formatCode="m/d;@">
                  <c:v>45685.8125</c:v>
                </c:pt>
                <c:pt idx="2671" c:formatCode="m/d;@">
                  <c:v>45685.8229166667</c:v>
                </c:pt>
                <c:pt idx="2672" c:formatCode="m/d;@">
                  <c:v>45685.8333333333</c:v>
                </c:pt>
                <c:pt idx="2673" c:formatCode="m/d;@">
                  <c:v>45685.84375</c:v>
                </c:pt>
                <c:pt idx="2674" c:formatCode="m/d;@">
                  <c:v>45685.8541666667</c:v>
                </c:pt>
                <c:pt idx="2675" c:formatCode="m/d;@">
                  <c:v>45685.8645833333</c:v>
                </c:pt>
                <c:pt idx="2676" c:formatCode="m/d;@">
                  <c:v>45685.875</c:v>
                </c:pt>
                <c:pt idx="2677" c:formatCode="m/d;@">
                  <c:v>45685.8854166667</c:v>
                </c:pt>
                <c:pt idx="2678" c:formatCode="m/d;@">
                  <c:v>45685.8958333333</c:v>
                </c:pt>
                <c:pt idx="2679" c:formatCode="m/d;@">
                  <c:v>45685.90625</c:v>
                </c:pt>
                <c:pt idx="2680" c:formatCode="m/d;@">
                  <c:v>45685.9166666667</c:v>
                </c:pt>
                <c:pt idx="2681" c:formatCode="m/d;@">
                  <c:v>45685.9270833333</c:v>
                </c:pt>
                <c:pt idx="2682" c:formatCode="m/d;@">
                  <c:v>45685.9375</c:v>
                </c:pt>
                <c:pt idx="2683" c:formatCode="m/d;@">
                  <c:v>45685.9479166667</c:v>
                </c:pt>
                <c:pt idx="2684" c:formatCode="m/d;@">
                  <c:v>45685.9583333333</c:v>
                </c:pt>
                <c:pt idx="2685" c:formatCode="m/d;@">
                  <c:v>45685.96875</c:v>
                </c:pt>
                <c:pt idx="2686" c:formatCode="m/d;@">
                  <c:v>45685.9791666667</c:v>
                </c:pt>
                <c:pt idx="2687" c:formatCode="m/d;@">
                  <c:v>45685.9895833333</c:v>
                </c:pt>
                <c:pt idx="2688" c:formatCode="m/d;@">
                  <c:v>45686</c:v>
                </c:pt>
                <c:pt idx="2689" c:formatCode="m/d;@">
                  <c:v>45686.0104166667</c:v>
                </c:pt>
                <c:pt idx="2690" c:formatCode="m/d;@">
                  <c:v>45686.0208333333</c:v>
                </c:pt>
                <c:pt idx="2691" c:formatCode="m/d;@">
                  <c:v>45686.03125</c:v>
                </c:pt>
                <c:pt idx="2692" c:formatCode="m/d;@">
                  <c:v>45686.0416666667</c:v>
                </c:pt>
                <c:pt idx="2693" c:formatCode="m/d;@">
                  <c:v>45686.0520833333</c:v>
                </c:pt>
                <c:pt idx="2694" c:formatCode="m/d;@">
                  <c:v>45686.0625</c:v>
                </c:pt>
                <c:pt idx="2695" c:formatCode="m/d;@">
                  <c:v>45686.0729166667</c:v>
                </c:pt>
                <c:pt idx="2696" c:formatCode="m/d;@">
                  <c:v>45686.0833333333</c:v>
                </c:pt>
                <c:pt idx="2697" c:formatCode="m/d;@">
                  <c:v>45686.09375</c:v>
                </c:pt>
                <c:pt idx="2698" c:formatCode="m/d;@">
                  <c:v>45686.1041666667</c:v>
                </c:pt>
                <c:pt idx="2699" c:formatCode="m/d;@">
                  <c:v>45686.1145833333</c:v>
                </c:pt>
                <c:pt idx="2700" c:formatCode="m/d;@">
                  <c:v>45686.125</c:v>
                </c:pt>
                <c:pt idx="2701" c:formatCode="m/d;@">
                  <c:v>45686.1354166667</c:v>
                </c:pt>
                <c:pt idx="2702" c:formatCode="m/d;@">
                  <c:v>45686.1458333333</c:v>
                </c:pt>
                <c:pt idx="2703" c:formatCode="m/d;@">
                  <c:v>45686.15625</c:v>
                </c:pt>
                <c:pt idx="2704" c:formatCode="m/d;@">
                  <c:v>45686.1666666667</c:v>
                </c:pt>
                <c:pt idx="2705" c:formatCode="m/d;@">
                  <c:v>45686.1770833333</c:v>
                </c:pt>
                <c:pt idx="2706" c:formatCode="m/d;@">
                  <c:v>45686.1875</c:v>
                </c:pt>
                <c:pt idx="2707" c:formatCode="m/d;@">
                  <c:v>45686.1979166667</c:v>
                </c:pt>
                <c:pt idx="2708" c:formatCode="m/d;@">
                  <c:v>45686.2083333333</c:v>
                </c:pt>
                <c:pt idx="2709" c:formatCode="m/d;@">
                  <c:v>45686.21875</c:v>
                </c:pt>
                <c:pt idx="2710" c:formatCode="m/d;@">
                  <c:v>45686.2291666667</c:v>
                </c:pt>
                <c:pt idx="2711" c:formatCode="m/d;@">
                  <c:v>45686.2395833333</c:v>
                </c:pt>
                <c:pt idx="2712" c:formatCode="m/d;@">
                  <c:v>45686.25</c:v>
                </c:pt>
                <c:pt idx="2713" c:formatCode="m/d;@">
                  <c:v>45686.2604166667</c:v>
                </c:pt>
                <c:pt idx="2714" c:formatCode="m/d;@">
                  <c:v>45686.2708333333</c:v>
                </c:pt>
                <c:pt idx="2715" c:formatCode="m/d;@">
                  <c:v>45686.28125</c:v>
                </c:pt>
                <c:pt idx="2716" c:formatCode="m/d;@">
                  <c:v>45686.2916666667</c:v>
                </c:pt>
                <c:pt idx="2717" c:formatCode="m/d;@">
                  <c:v>45686.3020833333</c:v>
                </c:pt>
                <c:pt idx="2718" c:formatCode="m/d;@">
                  <c:v>45686.3125</c:v>
                </c:pt>
                <c:pt idx="2719" c:formatCode="m/d;@">
                  <c:v>45686.3229166667</c:v>
                </c:pt>
                <c:pt idx="2720" c:formatCode="m/d;@">
                  <c:v>45686.3333333333</c:v>
                </c:pt>
                <c:pt idx="2721" c:formatCode="m/d;@">
                  <c:v>45686.34375</c:v>
                </c:pt>
                <c:pt idx="2722" c:formatCode="m/d;@">
                  <c:v>45686.3541666667</c:v>
                </c:pt>
                <c:pt idx="2723" c:formatCode="m/d;@">
                  <c:v>45686.3645833333</c:v>
                </c:pt>
                <c:pt idx="2724" c:formatCode="m/d;@">
                  <c:v>45686.375</c:v>
                </c:pt>
                <c:pt idx="2725" c:formatCode="m/d;@">
                  <c:v>45686.3854166667</c:v>
                </c:pt>
                <c:pt idx="2726" c:formatCode="m/d;@">
                  <c:v>45686.3958333333</c:v>
                </c:pt>
                <c:pt idx="2727" c:formatCode="m/d;@">
                  <c:v>45686.40625</c:v>
                </c:pt>
                <c:pt idx="2728" c:formatCode="m/d;@">
                  <c:v>45686.4166666667</c:v>
                </c:pt>
                <c:pt idx="2729" c:formatCode="m/d;@">
                  <c:v>45686.4270833333</c:v>
                </c:pt>
                <c:pt idx="2730" c:formatCode="m/d;@">
                  <c:v>45686.4375</c:v>
                </c:pt>
                <c:pt idx="2731" c:formatCode="m/d;@">
                  <c:v>45686.4479166667</c:v>
                </c:pt>
                <c:pt idx="2732" c:formatCode="m/d;@">
                  <c:v>45686.4583333333</c:v>
                </c:pt>
                <c:pt idx="2733" c:formatCode="m/d;@">
                  <c:v>45686.46875</c:v>
                </c:pt>
                <c:pt idx="2734" c:formatCode="m/d;@">
                  <c:v>45686.4791666667</c:v>
                </c:pt>
                <c:pt idx="2735" c:formatCode="m/d;@">
                  <c:v>45686.4895833333</c:v>
                </c:pt>
                <c:pt idx="2736" c:formatCode="m/d;@">
                  <c:v>45686.5</c:v>
                </c:pt>
                <c:pt idx="2737" c:formatCode="m/d;@">
                  <c:v>45686.5104166667</c:v>
                </c:pt>
                <c:pt idx="2738" c:formatCode="m/d;@">
                  <c:v>45686.5208333333</c:v>
                </c:pt>
                <c:pt idx="2739" c:formatCode="m/d;@">
                  <c:v>45686.53125</c:v>
                </c:pt>
                <c:pt idx="2740" c:formatCode="m/d;@">
                  <c:v>45686.5416666667</c:v>
                </c:pt>
                <c:pt idx="2741" c:formatCode="m/d;@">
                  <c:v>45686.5520833333</c:v>
                </c:pt>
                <c:pt idx="2742" c:formatCode="m/d;@">
                  <c:v>45686.5625</c:v>
                </c:pt>
                <c:pt idx="2743" c:formatCode="m/d;@">
                  <c:v>45686.5729166667</c:v>
                </c:pt>
                <c:pt idx="2744" c:formatCode="m/d;@">
                  <c:v>45686.5833333333</c:v>
                </c:pt>
                <c:pt idx="2745" c:formatCode="m/d;@">
                  <c:v>45686.59375</c:v>
                </c:pt>
                <c:pt idx="2746" c:formatCode="m/d;@">
                  <c:v>45686.6041666667</c:v>
                </c:pt>
                <c:pt idx="2747" c:formatCode="m/d;@">
                  <c:v>45686.6145833333</c:v>
                </c:pt>
                <c:pt idx="2748" c:formatCode="m/d;@">
                  <c:v>45686.625</c:v>
                </c:pt>
                <c:pt idx="2749" c:formatCode="m/d;@">
                  <c:v>45686.6354166667</c:v>
                </c:pt>
                <c:pt idx="2750" c:formatCode="m/d;@">
                  <c:v>45686.6458333333</c:v>
                </c:pt>
                <c:pt idx="2751" c:formatCode="m/d;@">
                  <c:v>45686.65625</c:v>
                </c:pt>
                <c:pt idx="2752" c:formatCode="m/d;@">
                  <c:v>45686.6666666667</c:v>
                </c:pt>
                <c:pt idx="2753" c:formatCode="m/d;@">
                  <c:v>45686.6770833333</c:v>
                </c:pt>
                <c:pt idx="2754" c:formatCode="m/d;@">
                  <c:v>45686.6875</c:v>
                </c:pt>
                <c:pt idx="2755" c:formatCode="m/d;@">
                  <c:v>45686.6979166667</c:v>
                </c:pt>
                <c:pt idx="2756" c:formatCode="m/d;@">
                  <c:v>45686.7083333333</c:v>
                </c:pt>
                <c:pt idx="2757" c:formatCode="m/d;@">
                  <c:v>45686.71875</c:v>
                </c:pt>
                <c:pt idx="2758" c:formatCode="m/d;@">
                  <c:v>45686.7291666667</c:v>
                </c:pt>
                <c:pt idx="2759" c:formatCode="m/d;@">
                  <c:v>45686.7395833333</c:v>
                </c:pt>
                <c:pt idx="2760" c:formatCode="m/d;@">
                  <c:v>45686.75</c:v>
                </c:pt>
                <c:pt idx="2761" c:formatCode="m/d;@">
                  <c:v>45686.7604166667</c:v>
                </c:pt>
                <c:pt idx="2762" c:formatCode="m/d;@">
                  <c:v>45686.7708333333</c:v>
                </c:pt>
                <c:pt idx="2763" c:formatCode="m/d;@">
                  <c:v>45686.78125</c:v>
                </c:pt>
                <c:pt idx="2764" c:formatCode="m/d;@">
                  <c:v>45686.7916666667</c:v>
                </c:pt>
                <c:pt idx="2765" c:formatCode="m/d;@">
                  <c:v>45686.8020833333</c:v>
                </c:pt>
                <c:pt idx="2766" c:formatCode="m/d;@">
                  <c:v>45686.8125</c:v>
                </c:pt>
                <c:pt idx="2767" c:formatCode="m/d;@">
                  <c:v>45686.8229166667</c:v>
                </c:pt>
                <c:pt idx="2768" c:formatCode="m/d;@">
                  <c:v>45686.8333333333</c:v>
                </c:pt>
                <c:pt idx="2769" c:formatCode="m/d;@">
                  <c:v>45686.84375</c:v>
                </c:pt>
                <c:pt idx="2770" c:formatCode="m/d;@">
                  <c:v>45686.8541666667</c:v>
                </c:pt>
                <c:pt idx="2771" c:formatCode="m/d;@">
                  <c:v>45686.8645833333</c:v>
                </c:pt>
                <c:pt idx="2772" c:formatCode="m/d;@">
                  <c:v>45686.875</c:v>
                </c:pt>
                <c:pt idx="2773" c:formatCode="m/d;@">
                  <c:v>45686.8854166667</c:v>
                </c:pt>
                <c:pt idx="2774" c:formatCode="m/d;@">
                  <c:v>45686.8958333333</c:v>
                </c:pt>
                <c:pt idx="2775" c:formatCode="m/d;@">
                  <c:v>45686.90625</c:v>
                </c:pt>
                <c:pt idx="2776" c:formatCode="m/d;@">
                  <c:v>45686.9166666667</c:v>
                </c:pt>
                <c:pt idx="2777" c:formatCode="m/d;@">
                  <c:v>45686.9270833333</c:v>
                </c:pt>
                <c:pt idx="2778" c:formatCode="m/d;@">
                  <c:v>45686.9375</c:v>
                </c:pt>
                <c:pt idx="2779" c:formatCode="m/d;@">
                  <c:v>45686.9479166667</c:v>
                </c:pt>
                <c:pt idx="2780" c:formatCode="m/d;@">
                  <c:v>45686.9583333333</c:v>
                </c:pt>
                <c:pt idx="2781" c:formatCode="m/d;@">
                  <c:v>45686.96875</c:v>
                </c:pt>
                <c:pt idx="2782" c:formatCode="m/d;@">
                  <c:v>45686.9791666667</c:v>
                </c:pt>
                <c:pt idx="2783" c:formatCode="m/d;@">
                  <c:v>45686.9895833333</c:v>
                </c:pt>
                <c:pt idx="2784" c:formatCode="m/d;@">
                  <c:v>45687</c:v>
                </c:pt>
                <c:pt idx="2785" c:formatCode="m/d;@">
                  <c:v>45687.0104166667</c:v>
                </c:pt>
                <c:pt idx="2786" c:formatCode="m/d;@">
                  <c:v>45687.0208333333</c:v>
                </c:pt>
                <c:pt idx="2787" c:formatCode="m/d;@">
                  <c:v>45687.03125</c:v>
                </c:pt>
                <c:pt idx="2788" c:formatCode="m/d;@">
                  <c:v>45687.0416666667</c:v>
                </c:pt>
                <c:pt idx="2789" c:formatCode="m/d;@">
                  <c:v>45687.0520833333</c:v>
                </c:pt>
                <c:pt idx="2790" c:formatCode="m/d;@">
                  <c:v>45687.0625</c:v>
                </c:pt>
                <c:pt idx="2791" c:formatCode="m/d;@">
                  <c:v>45687.0729166667</c:v>
                </c:pt>
                <c:pt idx="2792" c:formatCode="m/d;@">
                  <c:v>45687.0833333333</c:v>
                </c:pt>
                <c:pt idx="2793" c:formatCode="m/d;@">
                  <c:v>45687.09375</c:v>
                </c:pt>
                <c:pt idx="2794" c:formatCode="m/d;@">
                  <c:v>45687.1041666667</c:v>
                </c:pt>
                <c:pt idx="2795" c:formatCode="m/d;@">
                  <c:v>45687.1145833333</c:v>
                </c:pt>
                <c:pt idx="2796" c:formatCode="m/d;@">
                  <c:v>45687.125</c:v>
                </c:pt>
                <c:pt idx="2797" c:formatCode="m/d;@">
                  <c:v>45687.1354166667</c:v>
                </c:pt>
                <c:pt idx="2798" c:formatCode="m/d;@">
                  <c:v>45687.1458333333</c:v>
                </c:pt>
                <c:pt idx="2799" c:formatCode="m/d;@">
                  <c:v>45687.15625</c:v>
                </c:pt>
                <c:pt idx="2800" c:formatCode="m/d;@">
                  <c:v>45687.1666666667</c:v>
                </c:pt>
                <c:pt idx="2801" c:formatCode="m/d;@">
                  <c:v>45687.1770833333</c:v>
                </c:pt>
                <c:pt idx="2802" c:formatCode="m/d;@">
                  <c:v>45687.1875</c:v>
                </c:pt>
                <c:pt idx="2803" c:formatCode="m/d;@">
                  <c:v>45687.1979166667</c:v>
                </c:pt>
                <c:pt idx="2804" c:formatCode="m/d;@">
                  <c:v>45687.2083333333</c:v>
                </c:pt>
                <c:pt idx="2805" c:formatCode="m/d;@">
                  <c:v>45687.21875</c:v>
                </c:pt>
                <c:pt idx="2806" c:formatCode="m/d;@">
                  <c:v>45687.2291666667</c:v>
                </c:pt>
                <c:pt idx="2807" c:formatCode="m/d;@">
                  <c:v>45687.2395833333</c:v>
                </c:pt>
                <c:pt idx="2808" c:formatCode="m/d;@">
                  <c:v>45687.25</c:v>
                </c:pt>
                <c:pt idx="2809" c:formatCode="m/d;@">
                  <c:v>45687.2604166667</c:v>
                </c:pt>
                <c:pt idx="2810" c:formatCode="m/d;@">
                  <c:v>45687.2708333333</c:v>
                </c:pt>
                <c:pt idx="2811" c:formatCode="m/d;@">
                  <c:v>45687.28125</c:v>
                </c:pt>
                <c:pt idx="2812" c:formatCode="m/d;@">
                  <c:v>45687.2916666667</c:v>
                </c:pt>
                <c:pt idx="2813" c:formatCode="m/d;@">
                  <c:v>45687.3020833333</c:v>
                </c:pt>
                <c:pt idx="2814" c:formatCode="m/d;@">
                  <c:v>45687.3125</c:v>
                </c:pt>
                <c:pt idx="2815" c:formatCode="m/d;@">
                  <c:v>45687.3229166667</c:v>
                </c:pt>
                <c:pt idx="2816" c:formatCode="m/d;@">
                  <c:v>45687.3333333333</c:v>
                </c:pt>
                <c:pt idx="2817" c:formatCode="m/d;@">
                  <c:v>45687.34375</c:v>
                </c:pt>
                <c:pt idx="2818" c:formatCode="m/d;@">
                  <c:v>45687.3541666667</c:v>
                </c:pt>
                <c:pt idx="2819" c:formatCode="m/d;@">
                  <c:v>45687.3645833333</c:v>
                </c:pt>
                <c:pt idx="2820" c:formatCode="m/d;@">
                  <c:v>45687.375</c:v>
                </c:pt>
                <c:pt idx="2821" c:formatCode="m/d;@">
                  <c:v>45687.3854166667</c:v>
                </c:pt>
                <c:pt idx="2822" c:formatCode="m/d;@">
                  <c:v>45687.3958333333</c:v>
                </c:pt>
                <c:pt idx="2823" c:formatCode="m/d;@">
                  <c:v>45687.40625</c:v>
                </c:pt>
                <c:pt idx="2824" c:formatCode="m/d;@">
                  <c:v>45687.4166666667</c:v>
                </c:pt>
                <c:pt idx="2825" c:formatCode="m/d;@">
                  <c:v>45687.4270833333</c:v>
                </c:pt>
                <c:pt idx="2826" c:formatCode="m/d;@">
                  <c:v>45687.4375</c:v>
                </c:pt>
                <c:pt idx="2827" c:formatCode="m/d;@">
                  <c:v>45687.4479166667</c:v>
                </c:pt>
                <c:pt idx="2828" c:formatCode="m/d;@">
                  <c:v>45687.4583333333</c:v>
                </c:pt>
                <c:pt idx="2829" c:formatCode="m/d;@">
                  <c:v>45687.46875</c:v>
                </c:pt>
                <c:pt idx="2830" c:formatCode="m/d;@">
                  <c:v>45687.4791666667</c:v>
                </c:pt>
                <c:pt idx="2831" c:formatCode="m/d;@">
                  <c:v>45687.4895833333</c:v>
                </c:pt>
                <c:pt idx="2832" c:formatCode="m/d;@">
                  <c:v>45687.5</c:v>
                </c:pt>
                <c:pt idx="2833" c:formatCode="m/d;@">
                  <c:v>45687.5104166667</c:v>
                </c:pt>
                <c:pt idx="2834" c:formatCode="m/d;@">
                  <c:v>45687.5208333333</c:v>
                </c:pt>
                <c:pt idx="2835" c:formatCode="m/d;@">
                  <c:v>45687.53125</c:v>
                </c:pt>
                <c:pt idx="2836" c:formatCode="m/d;@">
                  <c:v>45687.5416666667</c:v>
                </c:pt>
                <c:pt idx="2837" c:formatCode="m/d;@">
                  <c:v>45687.5520833333</c:v>
                </c:pt>
                <c:pt idx="2838" c:formatCode="m/d;@">
                  <c:v>45687.5625</c:v>
                </c:pt>
                <c:pt idx="2839" c:formatCode="m/d;@">
                  <c:v>45687.5729166667</c:v>
                </c:pt>
                <c:pt idx="2840" c:formatCode="m/d;@">
                  <c:v>45687.5833333333</c:v>
                </c:pt>
                <c:pt idx="2841" c:formatCode="m/d;@">
                  <c:v>45687.59375</c:v>
                </c:pt>
                <c:pt idx="2842" c:formatCode="m/d;@">
                  <c:v>45687.6041666667</c:v>
                </c:pt>
                <c:pt idx="2843" c:formatCode="m/d;@">
                  <c:v>45687.6145833333</c:v>
                </c:pt>
                <c:pt idx="2844" c:formatCode="m/d;@">
                  <c:v>45687.625</c:v>
                </c:pt>
                <c:pt idx="2845" c:formatCode="m/d;@">
                  <c:v>45687.6354166667</c:v>
                </c:pt>
                <c:pt idx="2846" c:formatCode="m/d;@">
                  <c:v>45687.6458333333</c:v>
                </c:pt>
                <c:pt idx="2847" c:formatCode="m/d;@">
                  <c:v>45687.65625</c:v>
                </c:pt>
                <c:pt idx="2848" c:formatCode="m/d;@">
                  <c:v>45687.6666666667</c:v>
                </c:pt>
                <c:pt idx="2849" c:formatCode="m/d;@">
                  <c:v>45687.6770833333</c:v>
                </c:pt>
                <c:pt idx="2850" c:formatCode="m/d;@">
                  <c:v>45687.6875</c:v>
                </c:pt>
                <c:pt idx="2851" c:formatCode="m/d;@">
                  <c:v>45687.6979166667</c:v>
                </c:pt>
                <c:pt idx="2852" c:formatCode="m/d;@">
                  <c:v>45687.7083333333</c:v>
                </c:pt>
                <c:pt idx="2853" c:formatCode="m/d;@">
                  <c:v>45687.71875</c:v>
                </c:pt>
                <c:pt idx="2854" c:formatCode="m/d;@">
                  <c:v>45687.7291666667</c:v>
                </c:pt>
                <c:pt idx="2855" c:formatCode="m/d;@">
                  <c:v>45687.7395833333</c:v>
                </c:pt>
                <c:pt idx="2856" c:formatCode="m/d;@">
                  <c:v>45687.75</c:v>
                </c:pt>
                <c:pt idx="2857" c:formatCode="m/d;@">
                  <c:v>45687.7604166667</c:v>
                </c:pt>
                <c:pt idx="2858" c:formatCode="m/d;@">
                  <c:v>45687.7708333333</c:v>
                </c:pt>
                <c:pt idx="2859" c:formatCode="m/d;@">
                  <c:v>45687.78125</c:v>
                </c:pt>
                <c:pt idx="2860" c:formatCode="m/d;@">
                  <c:v>45687.7916666667</c:v>
                </c:pt>
                <c:pt idx="2861" c:formatCode="m/d;@">
                  <c:v>45687.8020833333</c:v>
                </c:pt>
                <c:pt idx="2862" c:formatCode="m/d;@">
                  <c:v>45687.8125</c:v>
                </c:pt>
                <c:pt idx="2863" c:formatCode="m/d;@">
                  <c:v>45687.8229166667</c:v>
                </c:pt>
                <c:pt idx="2864" c:formatCode="m/d;@">
                  <c:v>45687.8333333333</c:v>
                </c:pt>
                <c:pt idx="2865" c:formatCode="m/d;@">
                  <c:v>45687.84375</c:v>
                </c:pt>
                <c:pt idx="2866" c:formatCode="m/d;@">
                  <c:v>45687.8541666667</c:v>
                </c:pt>
                <c:pt idx="2867" c:formatCode="m/d;@">
                  <c:v>45687.8645833333</c:v>
                </c:pt>
                <c:pt idx="2868" c:formatCode="m/d;@">
                  <c:v>45687.875</c:v>
                </c:pt>
                <c:pt idx="2869" c:formatCode="m/d;@">
                  <c:v>45687.8854166667</c:v>
                </c:pt>
                <c:pt idx="2870" c:formatCode="m/d;@">
                  <c:v>45687.8958333333</c:v>
                </c:pt>
                <c:pt idx="2871" c:formatCode="m/d;@">
                  <c:v>45687.90625</c:v>
                </c:pt>
                <c:pt idx="2872" c:formatCode="m/d;@">
                  <c:v>45687.9166666667</c:v>
                </c:pt>
                <c:pt idx="2873" c:formatCode="m/d;@">
                  <c:v>45687.9270833333</c:v>
                </c:pt>
                <c:pt idx="2874" c:formatCode="m/d;@">
                  <c:v>45687.9375</c:v>
                </c:pt>
                <c:pt idx="2875" c:formatCode="m/d;@">
                  <c:v>45687.9479166667</c:v>
                </c:pt>
                <c:pt idx="2876" c:formatCode="m/d;@">
                  <c:v>45687.9583333333</c:v>
                </c:pt>
                <c:pt idx="2877" c:formatCode="m/d;@">
                  <c:v>45687.96875</c:v>
                </c:pt>
                <c:pt idx="2878" c:formatCode="m/d;@">
                  <c:v>45687.9791666667</c:v>
                </c:pt>
                <c:pt idx="2879" c:formatCode="m/d;@">
                  <c:v>45687.9895833333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统调负荷!$F$2:$F$2881</c15:sqref>
                  </c15:fullRef>
                </c:ext>
              </c:extLst>
              <c:f>统调负荷!$F$3:$F$2881</c:f>
              <c:numCache>
                <c:formatCode>General</c:formatCode>
                <c:ptCount val="2879"/>
                <c:pt idx="0">
                  <c:v>39525</c:v>
                </c:pt>
                <c:pt idx="1">
                  <c:v>38268</c:v>
                </c:pt>
                <c:pt idx="2">
                  <c:v>38025</c:v>
                </c:pt>
                <c:pt idx="3">
                  <c:v>36460</c:v>
                </c:pt>
                <c:pt idx="4">
                  <c:v>36229</c:v>
                </c:pt>
                <c:pt idx="5">
                  <c:v>35240</c:v>
                </c:pt>
                <c:pt idx="6">
                  <c:v>34901</c:v>
                </c:pt>
                <c:pt idx="7">
                  <c:v>35995</c:v>
                </c:pt>
                <c:pt idx="8">
                  <c:v>34761</c:v>
                </c:pt>
                <c:pt idx="9">
                  <c:v>34825</c:v>
                </c:pt>
                <c:pt idx="10">
                  <c:v>34496</c:v>
                </c:pt>
                <c:pt idx="11">
                  <c:v>34107</c:v>
                </c:pt>
                <c:pt idx="12">
                  <c:v>33708</c:v>
                </c:pt>
                <c:pt idx="13">
                  <c:v>33349</c:v>
                </c:pt>
                <c:pt idx="14">
                  <c:v>32696</c:v>
                </c:pt>
                <c:pt idx="15">
                  <c:v>31542</c:v>
                </c:pt>
                <c:pt idx="16">
                  <c:v>31032</c:v>
                </c:pt>
                <c:pt idx="17">
                  <c:v>30514</c:v>
                </c:pt>
                <c:pt idx="18">
                  <c:v>30244</c:v>
                </c:pt>
                <c:pt idx="19">
                  <c:v>30374</c:v>
                </c:pt>
                <c:pt idx="20">
                  <c:v>30116</c:v>
                </c:pt>
                <c:pt idx="21">
                  <c:v>29841</c:v>
                </c:pt>
                <c:pt idx="22">
                  <c:v>30236</c:v>
                </c:pt>
                <c:pt idx="23">
                  <c:v>30541</c:v>
                </c:pt>
                <c:pt idx="24">
                  <c:v>31115</c:v>
                </c:pt>
                <c:pt idx="25">
                  <c:v>31228</c:v>
                </c:pt>
                <c:pt idx="26">
                  <c:v>30844</c:v>
                </c:pt>
                <c:pt idx="27">
                  <c:v>31212</c:v>
                </c:pt>
                <c:pt idx="28">
                  <c:v>31128</c:v>
                </c:pt>
                <c:pt idx="29">
                  <c:v>30672</c:v>
                </c:pt>
                <c:pt idx="30">
                  <c:v>29218</c:v>
                </c:pt>
                <c:pt idx="31">
                  <c:v>25686</c:v>
                </c:pt>
                <c:pt idx="32">
                  <c:v>24700</c:v>
                </c:pt>
                <c:pt idx="33">
                  <c:v>24437</c:v>
                </c:pt>
                <c:pt idx="34">
                  <c:v>25097</c:v>
                </c:pt>
                <c:pt idx="35">
                  <c:v>23795</c:v>
                </c:pt>
                <c:pt idx="36">
                  <c:v>23105</c:v>
                </c:pt>
                <c:pt idx="37">
                  <c:v>23296</c:v>
                </c:pt>
                <c:pt idx="38">
                  <c:v>23360</c:v>
                </c:pt>
                <c:pt idx="39">
                  <c:v>22355</c:v>
                </c:pt>
                <c:pt idx="40">
                  <c:v>21629</c:v>
                </c:pt>
                <c:pt idx="41">
                  <c:v>21755</c:v>
                </c:pt>
                <c:pt idx="42">
                  <c:v>21598</c:v>
                </c:pt>
                <c:pt idx="43">
                  <c:v>21096</c:v>
                </c:pt>
                <c:pt idx="44">
                  <c:v>21331</c:v>
                </c:pt>
                <c:pt idx="45">
                  <c:v>21111</c:v>
                </c:pt>
                <c:pt idx="46">
                  <c:v>21298</c:v>
                </c:pt>
                <c:pt idx="47">
                  <c:v>22854</c:v>
                </c:pt>
                <c:pt idx="48">
                  <c:v>22744</c:v>
                </c:pt>
                <c:pt idx="49">
                  <c:v>22326</c:v>
                </c:pt>
                <c:pt idx="50">
                  <c:v>21598</c:v>
                </c:pt>
                <c:pt idx="51">
                  <c:v>21564</c:v>
                </c:pt>
                <c:pt idx="52">
                  <c:v>21812</c:v>
                </c:pt>
                <c:pt idx="53">
                  <c:v>21874</c:v>
                </c:pt>
                <c:pt idx="54">
                  <c:v>21923</c:v>
                </c:pt>
                <c:pt idx="55">
                  <c:v>19518</c:v>
                </c:pt>
                <c:pt idx="56">
                  <c:v>19839</c:v>
                </c:pt>
                <c:pt idx="57">
                  <c:v>20600</c:v>
                </c:pt>
                <c:pt idx="58">
                  <c:v>21213</c:v>
                </c:pt>
                <c:pt idx="59">
                  <c:v>22301</c:v>
                </c:pt>
                <c:pt idx="60">
                  <c:v>23056</c:v>
                </c:pt>
                <c:pt idx="61">
                  <c:v>23606</c:v>
                </c:pt>
                <c:pt idx="62">
                  <c:v>24820</c:v>
                </c:pt>
                <c:pt idx="63">
                  <c:v>21917</c:v>
                </c:pt>
                <c:pt idx="64">
                  <c:v>23645</c:v>
                </c:pt>
                <c:pt idx="65">
                  <c:v>24799</c:v>
                </c:pt>
                <c:pt idx="66">
                  <c:v>25817</c:v>
                </c:pt>
                <c:pt idx="67">
                  <c:v>27332</c:v>
                </c:pt>
                <c:pt idx="68">
                  <c:v>30352</c:v>
                </c:pt>
                <c:pt idx="69">
                  <c:v>31813</c:v>
                </c:pt>
                <c:pt idx="70">
                  <c:v>34807</c:v>
                </c:pt>
                <c:pt idx="71">
                  <c:v>35224</c:v>
                </c:pt>
                <c:pt idx="72">
                  <c:v>35666</c:v>
                </c:pt>
                <c:pt idx="73">
                  <c:v>35594</c:v>
                </c:pt>
                <c:pt idx="74">
                  <c:v>35342</c:v>
                </c:pt>
                <c:pt idx="75">
                  <c:v>36204</c:v>
                </c:pt>
                <c:pt idx="76">
                  <c:v>36886</c:v>
                </c:pt>
                <c:pt idx="77">
                  <c:v>37374</c:v>
                </c:pt>
                <c:pt idx="78">
                  <c:v>36879</c:v>
                </c:pt>
                <c:pt idx="79">
                  <c:v>37286</c:v>
                </c:pt>
                <c:pt idx="80">
                  <c:v>37534</c:v>
                </c:pt>
                <c:pt idx="81">
                  <c:v>38022</c:v>
                </c:pt>
                <c:pt idx="82">
                  <c:v>37736</c:v>
                </c:pt>
                <c:pt idx="83">
                  <c:v>38238</c:v>
                </c:pt>
                <c:pt idx="84">
                  <c:v>38002</c:v>
                </c:pt>
                <c:pt idx="85">
                  <c:v>36749</c:v>
                </c:pt>
                <c:pt idx="86">
                  <c:v>38127</c:v>
                </c:pt>
                <c:pt idx="87">
                  <c:v>38767</c:v>
                </c:pt>
                <c:pt idx="88">
                  <c:v>37888</c:v>
                </c:pt>
                <c:pt idx="89">
                  <c:v>36065</c:v>
                </c:pt>
                <c:pt idx="90">
                  <c:v>34957</c:v>
                </c:pt>
                <c:pt idx="91">
                  <c:v>34596</c:v>
                </c:pt>
                <c:pt idx="92">
                  <c:v>33218</c:v>
                </c:pt>
                <c:pt idx="93">
                  <c:v>31909</c:v>
                </c:pt>
                <c:pt idx="94">
                  <c:v>30768</c:v>
                </c:pt>
                <c:pt idx="95">
                  <c:v>34565</c:v>
                </c:pt>
                <c:pt idx="96">
                  <c:v>40443</c:v>
                </c:pt>
                <c:pt idx="97">
                  <c:v>39632</c:v>
                </c:pt>
                <c:pt idx="98">
                  <c:v>38384</c:v>
                </c:pt>
                <c:pt idx="99">
                  <c:v>37308</c:v>
                </c:pt>
                <c:pt idx="100">
                  <c:v>37082</c:v>
                </c:pt>
                <c:pt idx="101">
                  <c:v>36535</c:v>
                </c:pt>
                <c:pt idx="102">
                  <c:v>36998</c:v>
                </c:pt>
                <c:pt idx="103">
                  <c:v>36508</c:v>
                </c:pt>
                <c:pt idx="104">
                  <c:v>36599</c:v>
                </c:pt>
                <c:pt idx="105">
                  <c:v>35966</c:v>
                </c:pt>
                <c:pt idx="106">
                  <c:v>34995</c:v>
                </c:pt>
                <c:pt idx="107">
                  <c:v>34384</c:v>
                </c:pt>
                <c:pt idx="108">
                  <c:v>33704</c:v>
                </c:pt>
                <c:pt idx="109">
                  <c:v>33471</c:v>
                </c:pt>
                <c:pt idx="110">
                  <c:v>32685</c:v>
                </c:pt>
                <c:pt idx="111">
                  <c:v>32275</c:v>
                </c:pt>
                <c:pt idx="112">
                  <c:v>32164</c:v>
                </c:pt>
                <c:pt idx="113">
                  <c:v>31678</c:v>
                </c:pt>
                <c:pt idx="114">
                  <c:v>31959</c:v>
                </c:pt>
                <c:pt idx="115">
                  <c:v>32103</c:v>
                </c:pt>
                <c:pt idx="116">
                  <c:v>32487</c:v>
                </c:pt>
                <c:pt idx="117">
                  <c:v>33087</c:v>
                </c:pt>
                <c:pt idx="118">
                  <c:v>34032</c:v>
                </c:pt>
                <c:pt idx="119">
                  <c:v>35914</c:v>
                </c:pt>
                <c:pt idx="120">
                  <c:v>38327</c:v>
                </c:pt>
                <c:pt idx="121">
                  <c:v>40083</c:v>
                </c:pt>
                <c:pt idx="122">
                  <c:v>40749</c:v>
                </c:pt>
                <c:pt idx="123">
                  <c:v>41681</c:v>
                </c:pt>
                <c:pt idx="124">
                  <c:v>43686</c:v>
                </c:pt>
                <c:pt idx="125">
                  <c:v>43681</c:v>
                </c:pt>
                <c:pt idx="126">
                  <c:v>45060</c:v>
                </c:pt>
                <c:pt idx="127">
                  <c:v>44173</c:v>
                </c:pt>
                <c:pt idx="128">
                  <c:v>47497</c:v>
                </c:pt>
                <c:pt idx="129">
                  <c:v>49367</c:v>
                </c:pt>
                <c:pt idx="130">
                  <c:v>51887</c:v>
                </c:pt>
                <c:pt idx="131">
                  <c:v>51278</c:v>
                </c:pt>
                <c:pt idx="132">
                  <c:v>51282</c:v>
                </c:pt>
                <c:pt idx="133">
                  <c:v>51012</c:v>
                </c:pt>
                <c:pt idx="134">
                  <c:v>50598</c:v>
                </c:pt>
                <c:pt idx="135">
                  <c:v>48673</c:v>
                </c:pt>
                <c:pt idx="136">
                  <c:v>47634</c:v>
                </c:pt>
                <c:pt idx="137">
                  <c:v>47646</c:v>
                </c:pt>
                <c:pt idx="138">
                  <c:v>47563</c:v>
                </c:pt>
                <c:pt idx="139">
                  <c:v>45743</c:v>
                </c:pt>
                <c:pt idx="140">
                  <c:v>46369</c:v>
                </c:pt>
                <c:pt idx="141">
                  <c:v>45913</c:v>
                </c:pt>
                <c:pt idx="142">
                  <c:v>44134</c:v>
                </c:pt>
                <c:pt idx="143">
                  <c:v>41358</c:v>
                </c:pt>
                <c:pt idx="144">
                  <c:v>42559</c:v>
                </c:pt>
                <c:pt idx="145">
                  <c:v>42208</c:v>
                </c:pt>
                <c:pt idx="146">
                  <c:v>41983</c:v>
                </c:pt>
                <c:pt idx="147">
                  <c:v>42370</c:v>
                </c:pt>
                <c:pt idx="148">
                  <c:v>44080</c:v>
                </c:pt>
                <c:pt idx="149">
                  <c:v>46173</c:v>
                </c:pt>
                <c:pt idx="150">
                  <c:v>49120</c:v>
                </c:pt>
                <c:pt idx="151">
                  <c:v>48888</c:v>
                </c:pt>
                <c:pt idx="152">
                  <c:v>49812</c:v>
                </c:pt>
                <c:pt idx="153">
                  <c:v>50064</c:v>
                </c:pt>
                <c:pt idx="154">
                  <c:v>50565</c:v>
                </c:pt>
                <c:pt idx="155">
                  <c:v>51820</c:v>
                </c:pt>
                <c:pt idx="156">
                  <c:v>52641</c:v>
                </c:pt>
                <c:pt idx="157">
                  <c:v>52997</c:v>
                </c:pt>
                <c:pt idx="158">
                  <c:v>53017</c:v>
                </c:pt>
                <c:pt idx="159">
                  <c:v>52586</c:v>
                </c:pt>
                <c:pt idx="160">
                  <c:v>53947</c:v>
                </c:pt>
                <c:pt idx="161">
                  <c:v>54839</c:v>
                </c:pt>
                <c:pt idx="162">
                  <c:v>55896</c:v>
                </c:pt>
                <c:pt idx="163">
                  <c:v>58001</c:v>
                </c:pt>
                <c:pt idx="164">
                  <c:v>60660</c:v>
                </c:pt>
                <c:pt idx="165">
                  <c:v>59525</c:v>
                </c:pt>
                <c:pt idx="166">
                  <c:v>59288</c:v>
                </c:pt>
                <c:pt idx="167">
                  <c:v>58376</c:v>
                </c:pt>
                <c:pt idx="168">
                  <c:v>58943</c:v>
                </c:pt>
                <c:pt idx="169">
                  <c:v>60351</c:v>
                </c:pt>
                <c:pt idx="170">
                  <c:v>60369</c:v>
                </c:pt>
                <c:pt idx="171">
                  <c:v>59152</c:v>
                </c:pt>
                <c:pt idx="172">
                  <c:v>61868</c:v>
                </c:pt>
                <c:pt idx="173">
                  <c:v>61865</c:v>
                </c:pt>
                <c:pt idx="174">
                  <c:v>60784</c:v>
                </c:pt>
                <c:pt idx="175">
                  <c:v>59693</c:v>
                </c:pt>
                <c:pt idx="176">
                  <c:v>59652</c:v>
                </c:pt>
                <c:pt idx="177">
                  <c:v>59331</c:v>
                </c:pt>
                <c:pt idx="178">
                  <c:v>58905</c:v>
                </c:pt>
                <c:pt idx="179">
                  <c:v>58942</c:v>
                </c:pt>
                <c:pt idx="180">
                  <c:v>58843</c:v>
                </c:pt>
                <c:pt idx="181">
                  <c:v>57857</c:v>
                </c:pt>
                <c:pt idx="182">
                  <c:v>56715</c:v>
                </c:pt>
                <c:pt idx="183">
                  <c:v>55330</c:v>
                </c:pt>
                <c:pt idx="184">
                  <c:v>54367</c:v>
                </c:pt>
                <c:pt idx="185">
                  <c:v>52909</c:v>
                </c:pt>
                <c:pt idx="186">
                  <c:v>51908</c:v>
                </c:pt>
                <c:pt idx="187">
                  <c:v>49027</c:v>
                </c:pt>
                <c:pt idx="188">
                  <c:v>47123</c:v>
                </c:pt>
                <c:pt idx="189">
                  <c:v>45609</c:v>
                </c:pt>
                <c:pt idx="190">
                  <c:v>43696</c:v>
                </c:pt>
                <c:pt idx="191">
                  <c:v>44634</c:v>
                </c:pt>
                <c:pt idx="192">
                  <c:v>49903</c:v>
                </c:pt>
                <c:pt idx="193">
                  <c:v>49432</c:v>
                </c:pt>
                <c:pt idx="194">
                  <c:v>48569</c:v>
                </c:pt>
                <c:pt idx="195">
                  <c:v>47679</c:v>
                </c:pt>
                <c:pt idx="196">
                  <c:v>46550</c:v>
                </c:pt>
                <c:pt idx="197">
                  <c:v>46592</c:v>
                </c:pt>
                <c:pt idx="198">
                  <c:v>47169</c:v>
                </c:pt>
                <c:pt idx="199">
                  <c:v>46167</c:v>
                </c:pt>
                <c:pt idx="200">
                  <c:v>47183</c:v>
                </c:pt>
                <c:pt idx="201">
                  <c:v>47652</c:v>
                </c:pt>
                <c:pt idx="202">
                  <c:v>48528</c:v>
                </c:pt>
                <c:pt idx="203">
                  <c:v>48770</c:v>
                </c:pt>
                <c:pt idx="204">
                  <c:v>48174</c:v>
                </c:pt>
                <c:pt idx="205">
                  <c:v>47652</c:v>
                </c:pt>
                <c:pt idx="206">
                  <c:v>46924</c:v>
                </c:pt>
                <c:pt idx="207">
                  <c:v>46648</c:v>
                </c:pt>
                <c:pt idx="208">
                  <c:v>46211</c:v>
                </c:pt>
                <c:pt idx="209">
                  <c:v>45886</c:v>
                </c:pt>
                <c:pt idx="210">
                  <c:v>45661</c:v>
                </c:pt>
                <c:pt idx="211">
                  <c:v>45416</c:v>
                </c:pt>
                <c:pt idx="212">
                  <c:v>45481</c:v>
                </c:pt>
                <c:pt idx="213">
                  <c:v>46012</c:v>
                </c:pt>
                <c:pt idx="214">
                  <c:v>46825</c:v>
                </c:pt>
                <c:pt idx="215">
                  <c:v>47871</c:v>
                </c:pt>
                <c:pt idx="216">
                  <c:v>50580</c:v>
                </c:pt>
                <c:pt idx="217">
                  <c:v>51592</c:v>
                </c:pt>
                <c:pt idx="218">
                  <c:v>52289</c:v>
                </c:pt>
                <c:pt idx="219">
                  <c:v>53843</c:v>
                </c:pt>
                <c:pt idx="220">
                  <c:v>55040</c:v>
                </c:pt>
                <c:pt idx="221">
                  <c:v>53749</c:v>
                </c:pt>
                <c:pt idx="222">
                  <c:v>53320</c:v>
                </c:pt>
                <c:pt idx="223">
                  <c:v>50629</c:v>
                </c:pt>
                <c:pt idx="224">
                  <c:v>49185</c:v>
                </c:pt>
                <c:pt idx="225">
                  <c:v>50323</c:v>
                </c:pt>
                <c:pt idx="226">
                  <c:v>51127</c:v>
                </c:pt>
                <c:pt idx="227">
                  <c:v>48839</c:v>
                </c:pt>
                <c:pt idx="228">
                  <c:v>48966</c:v>
                </c:pt>
                <c:pt idx="229">
                  <c:v>47878</c:v>
                </c:pt>
                <c:pt idx="230">
                  <c:v>46890</c:v>
                </c:pt>
                <c:pt idx="231">
                  <c:v>45336</c:v>
                </c:pt>
                <c:pt idx="232">
                  <c:v>44946</c:v>
                </c:pt>
                <c:pt idx="233">
                  <c:v>44252</c:v>
                </c:pt>
                <c:pt idx="234">
                  <c:v>44414</c:v>
                </c:pt>
                <c:pt idx="235">
                  <c:v>44683</c:v>
                </c:pt>
                <c:pt idx="236">
                  <c:v>45560</c:v>
                </c:pt>
                <c:pt idx="237">
                  <c:v>45026</c:v>
                </c:pt>
                <c:pt idx="238">
                  <c:v>43770</c:v>
                </c:pt>
                <c:pt idx="239">
                  <c:v>37931</c:v>
                </c:pt>
                <c:pt idx="240">
                  <c:v>38905</c:v>
                </c:pt>
                <c:pt idx="241">
                  <c:v>38299</c:v>
                </c:pt>
                <c:pt idx="242">
                  <c:v>37863</c:v>
                </c:pt>
                <c:pt idx="243">
                  <c:v>38182</c:v>
                </c:pt>
                <c:pt idx="244">
                  <c:v>40012</c:v>
                </c:pt>
                <c:pt idx="245">
                  <c:v>42733</c:v>
                </c:pt>
                <c:pt idx="246">
                  <c:v>46372</c:v>
                </c:pt>
                <c:pt idx="247">
                  <c:v>46197</c:v>
                </c:pt>
                <c:pt idx="248">
                  <c:v>46393</c:v>
                </c:pt>
                <c:pt idx="249">
                  <c:v>47717</c:v>
                </c:pt>
                <c:pt idx="250">
                  <c:v>48006</c:v>
                </c:pt>
                <c:pt idx="251">
                  <c:v>48515</c:v>
                </c:pt>
                <c:pt idx="252">
                  <c:v>49006</c:v>
                </c:pt>
                <c:pt idx="253">
                  <c:v>49871</c:v>
                </c:pt>
                <c:pt idx="254">
                  <c:v>49710</c:v>
                </c:pt>
                <c:pt idx="255">
                  <c:v>49611</c:v>
                </c:pt>
                <c:pt idx="256">
                  <c:v>51765</c:v>
                </c:pt>
                <c:pt idx="257">
                  <c:v>52121</c:v>
                </c:pt>
                <c:pt idx="258">
                  <c:v>54592</c:v>
                </c:pt>
                <c:pt idx="259">
                  <c:v>56706</c:v>
                </c:pt>
                <c:pt idx="260">
                  <c:v>58417</c:v>
                </c:pt>
                <c:pt idx="261">
                  <c:v>55920</c:v>
                </c:pt>
                <c:pt idx="262">
                  <c:v>56895</c:v>
                </c:pt>
                <c:pt idx="263">
                  <c:v>57623</c:v>
                </c:pt>
                <c:pt idx="264">
                  <c:v>59872</c:v>
                </c:pt>
                <c:pt idx="265">
                  <c:v>60564</c:v>
                </c:pt>
                <c:pt idx="266">
                  <c:v>60331</c:v>
                </c:pt>
                <c:pt idx="267">
                  <c:v>60205</c:v>
                </c:pt>
                <c:pt idx="268">
                  <c:v>61759</c:v>
                </c:pt>
                <c:pt idx="269">
                  <c:v>61938</c:v>
                </c:pt>
                <c:pt idx="270">
                  <c:v>61489</c:v>
                </c:pt>
                <c:pt idx="271">
                  <c:v>59982</c:v>
                </c:pt>
                <c:pt idx="272">
                  <c:v>60107</c:v>
                </c:pt>
                <c:pt idx="273">
                  <c:v>60078</c:v>
                </c:pt>
                <c:pt idx="274">
                  <c:v>59509</c:v>
                </c:pt>
                <c:pt idx="275">
                  <c:v>59186</c:v>
                </c:pt>
                <c:pt idx="276">
                  <c:v>59984</c:v>
                </c:pt>
                <c:pt idx="277">
                  <c:v>58800</c:v>
                </c:pt>
                <c:pt idx="278">
                  <c:v>57824</c:v>
                </c:pt>
                <c:pt idx="279">
                  <c:v>55878</c:v>
                </c:pt>
                <c:pt idx="280">
                  <c:v>55177</c:v>
                </c:pt>
                <c:pt idx="281">
                  <c:v>54398</c:v>
                </c:pt>
                <c:pt idx="282">
                  <c:v>53412</c:v>
                </c:pt>
                <c:pt idx="283">
                  <c:v>51618</c:v>
                </c:pt>
                <c:pt idx="284">
                  <c:v>49117</c:v>
                </c:pt>
                <c:pt idx="285">
                  <c:v>48094</c:v>
                </c:pt>
                <c:pt idx="286">
                  <c:v>45661</c:v>
                </c:pt>
                <c:pt idx="287">
                  <c:v>45885</c:v>
                </c:pt>
                <c:pt idx="288">
                  <c:v>51390</c:v>
                </c:pt>
                <c:pt idx="289">
                  <c:v>50311</c:v>
                </c:pt>
                <c:pt idx="290">
                  <c:v>48759</c:v>
                </c:pt>
                <c:pt idx="291">
                  <c:v>48160</c:v>
                </c:pt>
                <c:pt idx="292">
                  <c:v>46528</c:v>
                </c:pt>
                <c:pt idx="293">
                  <c:v>46027</c:v>
                </c:pt>
                <c:pt idx="294">
                  <c:v>46041</c:v>
                </c:pt>
                <c:pt idx="295">
                  <c:v>44429</c:v>
                </c:pt>
                <c:pt idx="296">
                  <c:v>45613</c:v>
                </c:pt>
                <c:pt idx="297">
                  <c:v>46004</c:v>
                </c:pt>
                <c:pt idx="298">
                  <c:v>46839</c:v>
                </c:pt>
                <c:pt idx="299">
                  <c:v>46467</c:v>
                </c:pt>
                <c:pt idx="300">
                  <c:v>45927</c:v>
                </c:pt>
                <c:pt idx="301">
                  <c:v>45302</c:v>
                </c:pt>
                <c:pt idx="302">
                  <c:v>45121</c:v>
                </c:pt>
                <c:pt idx="303">
                  <c:v>44103</c:v>
                </c:pt>
                <c:pt idx="304">
                  <c:v>43875</c:v>
                </c:pt>
                <c:pt idx="305">
                  <c:v>43179</c:v>
                </c:pt>
                <c:pt idx="306">
                  <c:v>42716</c:v>
                </c:pt>
                <c:pt idx="307">
                  <c:v>42651</c:v>
                </c:pt>
                <c:pt idx="308">
                  <c:v>42696</c:v>
                </c:pt>
                <c:pt idx="309">
                  <c:v>43102</c:v>
                </c:pt>
                <c:pt idx="310">
                  <c:v>43674</c:v>
                </c:pt>
                <c:pt idx="311">
                  <c:v>43996</c:v>
                </c:pt>
                <c:pt idx="312">
                  <c:v>45138</c:v>
                </c:pt>
                <c:pt idx="313">
                  <c:v>45859</c:v>
                </c:pt>
                <c:pt idx="314">
                  <c:v>46393</c:v>
                </c:pt>
                <c:pt idx="315">
                  <c:v>46532</c:v>
                </c:pt>
                <c:pt idx="316">
                  <c:v>47783</c:v>
                </c:pt>
                <c:pt idx="317">
                  <c:v>47056</c:v>
                </c:pt>
                <c:pt idx="318">
                  <c:v>46203</c:v>
                </c:pt>
                <c:pt idx="319">
                  <c:v>43716</c:v>
                </c:pt>
                <c:pt idx="320">
                  <c:v>44709</c:v>
                </c:pt>
                <c:pt idx="321">
                  <c:v>45465</c:v>
                </c:pt>
                <c:pt idx="322">
                  <c:v>46008</c:v>
                </c:pt>
                <c:pt idx="323">
                  <c:v>45514</c:v>
                </c:pt>
                <c:pt idx="324">
                  <c:v>46187</c:v>
                </c:pt>
                <c:pt idx="325">
                  <c:v>45681</c:v>
                </c:pt>
                <c:pt idx="326">
                  <c:v>44755</c:v>
                </c:pt>
                <c:pt idx="327">
                  <c:v>43676</c:v>
                </c:pt>
                <c:pt idx="328">
                  <c:v>42639</c:v>
                </c:pt>
                <c:pt idx="329">
                  <c:v>43655</c:v>
                </c:pt>
                <c:pt idx="330">
                  <c:v>43418</c:v>
                </c:pt>
                <c:pt idx="331">
                  <c:v>43023</c:v>
                </c:pt>
                <c:pt idx="332">
                  <c:v>42848</c:v>
                </c:pt>
                <c:pt idx="333">
                  <c:v>42905</c:v>
                </c:pt>
                <c:pt idx="334">
                  <c:v>40895</c:v>
                </c:pt>
                <c:pt idx="335">
                  <c:v>36497</c:v>
                </c:pt>
                <c:pt idx="336">
                  <c:v>36937</c:v>
                </c:pt>
                <c:pt idx="337">
                  <c:v>36595</c:v>
                </c:pt>
                <c:pt idx="338">
                  <c:v>36521</c:v>
                </c:pt>
                <c:pt idx="339">
                  <c:v>36893</c:v>
                </c:pt>
                <c:pt idx="340">
                  <c:v>38658</c:v>
                </c:pt>
                <c:pt idx="341">
                  <c:v>41079</c:v>
                </c:pt>
                <c:pt idx="342">
                  <c:v>44764</c:v>
                </c:pt>
                <c:pt idx="343">
                  <c:v>44417</c:v>
                </c:pt>
                <c:pt idx="344">
                  <c:v>43941</c:v>
                </c:pt>
                <c:pt idx="345">
                  <c:v>44302</c:v>
                </c:pt>
                <c:pt idx="346">
                  <c:v>44625</c:v>
                </c:pt>
                <c:pt idx="347">
                  <c:v>45042</c:v>
                </c:pt>
                <c:pt idx="348">
                  <c:v>44630</c:v>
                </c:pt>
                <c:pt idx="349">
                  <c:v>44411</c:v>
                </c:pt>
                <c:pt idx="350">
                  <c:v>44752</c:v>
                </c:pt>
                <c:pt idx="351">
                  <c:v>45355</c:v>
                </c:pt>
                <c:pt idx="352">
                  <c:v>46974</c:v>
                </c:pt>
                <c:pt idx="353">
                  <c:v>48220</c:v>
                </c:pt>
                <c:pt idx="354">
                  <c:v>50688</c:v>
                </c:pt>
                <c:pt idx="355">
                  <c:v>52792</c:v>
                </c:pt>
                <c:pt idx="356">
                  <c:v>55197</c:v>
                </c:pt>
                <c:pt idx="357">
                  <c:v>54490</c:v>
                </c:pt>
                <c:pt idx="358">
                  <c:v>55324</c:v>
                </c:pt>
                <c:pt idx="359">
                  <c:v>56681</c:v>
                </c:pt>
                <c:pt idx="360">
                  <c:v>58401</c:v>
                </c:pt>
                <c:pt idx="361">
                  <c:v>58803</c:v>
                </c:pt>
                <c:pt idx="362">
                  <c:v>58960</c:v>
                </c:pt>
                <c:pt idx="363">
                  <c:v>58034</c:v>
                </c:pt>
                <c:pt idx="364">
                  <c:v>59914</c:v>
                </c:pt>
                <c:pt idx="365">
                  <c:v>59997</c:v>
                </c:pt>
                <c:pt idx="366">
                  <c:v>59317</c:v>
                </c:pt>
                <c:pt idx="367">
                  <c:v>58843</c:v>
                </c:pt>
                <c:pt idx="368">
                  <c:v>59104</c:v>
                </c:pt>
                <c:pt idx="369">
                  <c:v>59192</c:v>
                </c:pt>
                <c:pt idx="370">
                  <c:v>59212</c:v>
                </c:pt>
                <c:pt idx="371">
                  <c:v>58878</c:v>
                </c:pt>
                <c:pt idx="372">
                  <c:v>59361</c:v>
                </c:pt>
                <c:pt idx="373">
                  <c:v>58908</c:v>
                </c:pt>
                <c:pt idx="374">
                  <c:v>58760</c:v>
                </c:pt>
                <c:pt idx="375">
                  <c:v>56920</c:v>
                </c:pt>
                <c:pt idx="376">
                  <c:v>56033</c:v>
                </c:pt>
                <c:pt idx="377">
                  <c:v>54516</c:v>
                </c:pt>
                <c:pt idx="378">
                  <c:v>52985</c:v>
                </c:pt>
                <c:pt idx="379">
                  <c:v>51281</c:v>
                </c:pt>
                <c:pt idx="380">
                  <c:v>49826</c:v>
                </c:pt>
                <c:pt idx="381">
                  <c:v>48394</c:v>
                </c:pt>
                <c:pt idx="382">
                  <c:v>46821</c:v>
                </c:pt>
                <c:pt idx="383">
                  <c:v>45195</c:v>
                </c:pt>
                <c:pt idx="384">
                  <c:v>50746</c:v>
                </c:pt>
                <c:pt idx="385">
                  <c:v>50066</c:v>
                </c:pt>
                <c:pt idx="386">
                  <c:v>48820</c:v>
                </c:pt>
                <c:pt idx="387">
                  <c:v>48374</c:v>
                </c:pt>
                <c:pt idx="388">
                  <c:v>46464</c:v>
                </c:pt>
                <c:pt idx="389">
                  <c:v>46577</c:v>
                </c:pt>
                <c:pt idx="390">
                  <c:v>46250</c:v>
                </c:pt>
                <c:pt idx="391">
                  <c:v>45624</c:v>
                </c:pt>
                <c:pt idx="392">
                  <c:v>46250</c:v>
                </c:pt>
                <c:pt idx="393">
                  <c:v>46364</c:v>
                </c:pt>
                <c:pt idx="394">
                  <c:v>46814</c:v>
                </c:pt>
                <c:pt idx="395">
                  <c:v>46434</c:v>
                </c:pt>
                <c:pt idx="396">
                  <c:v>45531</c:v>
                </c:pt>
                <c:pt idx="397">
                  <c:v>45223</c:v>
                </c:pt>
                <c:pt idx="398">
                  <c:v>44532</c:v>
                </c:pt>
                <c:pt idx="399">
                  <c:v>43846</c:v>
                </c:pt>
                <c:pt idx="400">
                  <c:v>43715</c:v>
                </c:pt>
                <c:pt idx="401">
                  <c:v>42996</c:v>
                </c:pt>
                <c:pt idx="402">
                  <c:v>43000</c:v>
                </c:pt>
                <c:pt idx="403">
                  <c:v>42853</c:v>
                </c:pt>
                <c:pt idx="404">
                  <c:v>43377</c:v>
                </c:pt>
                <c:pt idx="405">
                  <c:v>43728</c:v>
                </c:pt>
                <c:pt idx="406">
                  <c:v>44353</c:v>
                </c:pt>
                <c:pt idx="407">
                  <c:v>45189</c:v>
                </c:pt>
                <c:pt idx="408">
                  <c:v>45498</c:v>
                </c:pt>
                <c:pt idx="409">
                  <c:v>45370</c:v>
                </c:pt>
                <c:pt idx="410">
                  <c:v>45027</c:v>
                </c:pt>
                <c:pt idx="411">
                  <c:v>44493</c:v>
                </c:pt>
                <c:pt idx="412">
                  <c:v>46233</c:v>
                </c:pt>
                <c:pt idx="413">
                  <c:v>47108</c:v>
                </c:pt>
                <c:pt idx="414">
                  <c:v>47365</c:v>
                </c:pt>
                <c:pt idx="415">
                  <c:v>46006</c:v>
                </c:pt>
                <c:pt idx="416">
                  <c:v>47095</c:v>
                </c:pt>
                <c:pt idx="417">
                  <c:v>47945</c:v>
                </c:pt>
                <c:pt idx="418">
                  <c:v>47605</c:v>
                </c:pt>
                <c:pt idx="419">
                  <c:v>47228</c:v>
                </c:pt>
                <c:pt idx="420">
                  <c:v>47245</c:v>
                </c:pt>
                <c:pt idx="421">
                  <c:v>47939</c:v>
                </c:pt>
                <c:pt idx="422">
                  <c:v>46801</c:v>
                </c:pt>
                <c:pt idx="423">
                  <c:v>46377</c:v>
                </c:pt>
                <c:pt idx="424">
                  <c:v>44820</c:v>
                </c:pt>
                <c:pt idx="425">
                  <c:v>44410</c:v>
                </c:pt>
                <c:pt idx="426">
                  <c:v>42786</c:v>
                </c:pt>
                <c:pt idx="427">
                  <c:v>41894</c:v>
                </c:pt>
                <c:pt idx="428">
                  <c:v>42317</c:v>
                </c:pt>
                <c:pt idx="429">
                  <c:v>41431</c:v>
                </c:pt>
                <c:pt idx="430">
                  <c:v>39946</c:v>
                </c:pt>
                <c:pt idx="431">
                  <c:v>36039</c:v>
                </c:pt>
                <c:pt idx="432">
                  <c:v>36903</c:v>
                </c:pt>
                <c:pt idx="433">
                  <c:v>36449</c:v>
                </c:pt>
                <c:pt idx="434">
                  <c:v>36813</c:v>
                </c:pt>
                <c:pt idx="435">
                  <c:v>37466</c:v>
                </c:pt>
                <c:pt idx="436">
                  <c:v>39340</c:v>
                </c:pt>
                <c:pt idx="437">
                  <c:v>41289</c:v>
                </c:pt>
                <c:pt idx="438">
                  <c:v>44328</c:v>
                </c:pt>
                <c:pt idx="439">
                  <c:v>43728</c:v>
                </c:pt>
                <c:pt idx="440">
                  <c:v>43457</c:v>
                </c:pt>
                <c:pt idx="441">
                  <c:v>42806</c:v>
                </c:pt>
                <c:pt idx="442">
                  <c:v>43457</c:v>
                </c:pt>
                <c:pt idx="443">
                  <c:v>44190</c:v>
                </c:pt>
                <c:pt idx="444">
                  <c:v>44148</c:v>
                </c:pt>
                <c:pt idx="445">
                  <c:v>43472</c:v>
                </c:pt>
                <c:pt idx="446">
                  <c:v>43712</c:v>
                </c:pt>
                <c:pt idx="447">
                  <c:v>44343</c:v>
                </c:pt>
                <c:pt idx="448">
                  <c:v>45268</c:v>
                </c:pt>
                <c:pt idx="449">
                  <c:v>46458</c:v>
                </c:pt>
                <c:pt idx="450">
                  <c:v>48772</c:v>
                </c:pt>
                <c:pt idx="451">
                  <c:v>51195</c:v>
                </c:pt>
                <c:pt idx="452">
                  <c:v>53912</c:v>
                </c:pt>
                <c:pt idx="453">
                  <c:v>54083</c:v>
                </c:pt>
                <c:pt idx="454">
                  <c:v>55477</c:v>
                </c:pt>
                <c:pt idx="455">
                  <c:v>56747</c:v>
                </c:pt>
                <c:pt idx="456">
                  <c:v>57110</c:v>
                </c:pt>
                <c:pt idx="457">
                  <c:v>57151</c:v>
                </c:pt>
                <c:pt idx="458">
                  <c:v>56955</c:v>
                </c:pt>
                <c:pt idx="459">
                  <c:v>56619</c:v>
                </c:pt>
                <c:pt idx="460">
                  <c:v>58556</c:v>
                </c:pt>
                <c:pt idx="461">
                  <c:v>59251</c:v>
                </c:pt>
                <c:pt idx="462">
                  <c:v>58823</c:v>
                </c:pt>
                <c:pt idx="463">
                  <c:v>58177</c:v>
                </c:pt>
                <c:pt idx="464">
                  <c:v>58821</c:v>
                </c:pt>
                <c:pt idx="465">
                  <c:v>59013</c:v>
                </c:pt>
                <c:pt idx="466">
                  <c:v>58968</c:v>
                </c:pt>
                <c:pt idx="467">
                  <c:v>58660</c:v>
                </c:pt>
                <c:pt idx="468">
                  <c:v>58231</c:v>
                </c:pt>
                <c:pt idx="469">
                  <c:v>57069</c:v>
                </c:pt>
                <c:pt idx="470">
                  <c:v>56355</c:v>
                </c:pt>
                <c:pt idx="471">
                  <c:v>54600</c:v>
                </c:pt>
                <c:pt idx="472">
                  <c:v>53944</c:v>
                </c:pt>
                <c:pt idx="473">
                  <c:v>53318</c:v>
                </c:pt>
                <c:pt idx="474">
                  <c:v>51438</c:v>
                </c:pt>
                <c:pt idx="475">
                  <c:v>50156</c:v>
                </c:pt>
                <c:pt idx="476">
                  <c:v>47644</c:v>
                </c:pt>
                <c:pt idx="477">
                  <c:v>46269</c:v>
                </c:pt>
                <c:pt idx="478">
                  <c:v>44265</c:v>
                </c:pt>
                <c:pt idx="479">
                  <c:v>44366.85</c:v>
                </c:pt>
                <c:pt idx="480">
                  <c:v>49544.95</c:v>
                </c:pt>
                <c:pt idx="481">
                  <c:v>49357.55</c:v>
                </c:pt>
                <c:pt idx="482">
                  <c:v>47959.25</c:v>
                </c:pt>
                <c:pt idx="483">
                  <c:v>46834.35</c:v>
                </c:pt>
                <c:pt idx="484">
                  <c:v>45279.15</c:v>
                </c:pt>
                <c:pt idx="485">
                  <c:v>45219.95</c:v>
                </c:pt>
                <c:pt idx="486">
                  <c:v>45455.25</c:v>
                </c:pt>
                <c:pt idx="487">
                  <c:v>44175.45</c:v>
                </c:pt>
                <c:pt idx="488">
                  <c:v>44454.35</c:v>
                </c:pt>
                <c:pt idx="489">
                  <c:v>45121.85</c:v>
                </c:pt>
                <c:pt idx="490">
                  <c:v>45756.45</c:v>
                </c:pt>
                <c:pt idx="491">
                  <c:v>46097.55</c:v>
                </c:pt>
                <c:pt idx="492">
                  <c:v>45157.05</c:v>
                </c:pt>
                <c:pt idx="493">
                  <c:v>44741.55</c:v>
                </c:pt>
                <c:pt idx="494">
                  <c:v>43700.15</c:v>
                </c:pt>
                <c:pt idx="495">
                  <c:v>43233.35</c:v>
                </c:pt>
                <c:pt idx="496">
                  <c:v>42463.65</c:v>
                </c:pt>
                <c:pt idx="497">
                  <c:v>42283.35</c:v>
                </c:pt>
                <c:pt idx="498">
                  <c:v>42146</c:v>
                </c:pt>
                <c:pt idx="499">
                  <c:v>41830.85</c:v>
                </c:pt>
                <c:pt idx="500">
                  <c:v>42230.15</c:v>
                </c:pt>
                <c:pt idx="501">
                  <c:v>42568.35</c:v>
                </c:pt>
                <c:pt idx="502">
                  <c:v>42985.45</c:v>
                </c:pt>
                <c:pt idx="503">
                  <c:v>44721.75</c:v>
                </c:pt>
                <c:pt idx="504">
                  <c:v>45399.35</c:v>
                </c:pt>
                <c:pt idx="505">
                  <c:v>45868.55</c:v>
                </c:pt>
                <c:pt idx="506">
                  <c:v>46334.25</c:v>
                </c:pt>
                <c:pt idx="507">
                  <c:v>46268.25</c:v>
                </c:pt>
                <c:pt idx="508">
                  <c:v>48309.55</c:v>
                </c:pt>
                <c:pt idx="509">
                  <c:v>48614.85</c:v>
                </c:pt>
                <c:pt idx="510">
                  <c:v>49045.55</c:v>
                </c:pt>
                <c:pt idx="511">
                  <c:v>48923.45</c:v>
                </c:pt>
                <c:pt idx="512">
                  <c:v>50799.75</c:v>
                </c:pt>
                <c:pt idx="513">
                  <c:v>51655.95</c:v>
                </c:pt>
                <c:pt idx="514">
                  <c:v>51483.05</c:v>
                </c:pt>
                <c:pt idx="515">
                  <c:v>51190.85</c:v>
                </c:pt>
                <c:pt idx="516">
                  <c:v>51113.25</c:v>
                </c:pt>
                <c:pt idx="517">
                  <c:v>50154.95</c:v>
                </c:pt>
                <c:pt idx="518">
                  <c:v>49118.35</c:v>
                </c:pt>
                <c:pt idx="519">
                  <c:v>47117.95</c:v>
                </c:pt>
                <c:pt idx="520">
                  <c:v>45156.35</c:v>
                </c:pt>
                <c:pt idx="521">
                  <c:v>44607.35</c:v>
                </c:pt>
                <c:pt idx="522">
                  <c:v>44422.05</c:v>
                </c:pt>
                <c:pt idx="523">
                  <c:v>43987.75</c:v>
                </c:pt>
                <c:pt idx="524">
                  <c:v>44217.25</c:v>
                </c:pt>
                <c:pt idx="525">
                  <c:v>43106.55</c:v>
                </c:pt>
                <c:pt idx="526">
                  <c:v>41529.75</c:v>
                </c:pt>
                <c:pt idx="527">
                  <c:v>36838.45</c:v>
                </c:pt>
                <c:pt idx="528">
                  <c:v>38320.15</c:v>
                </c:pt>
                <c:pt idx="529">
                  <c:v>37530.65</c:v>
                </c:pt>
                <c:pt idx="530">
                  <c:v>37602.55</c:v>
                </c:pt>
                <c:pt idx="531">
                  <c:v>38152.05</c:v>
                </c:pt>
                <c:pt idx="532">
                  <c:v>39650.65</c:v>
                </c:pt>
                <c:pt idx="533">
                  <c:v>42640.75</c:v>
                </c:pt>
                <c:pt idx="534">
                  <c:v>46404.95</c:v>
                </c:pt>
                <c:pt idx="535">
                  <c:v>46456.75</c:v>
                </c:pt>
                <c:pt idx="536">
                  <c:v>46000.75</c:v>
                </c:pt>
                <c:pt idx="537">
                  <c:v>45777.15</c:v>
                </c:pt>
                <c:pt idx="538">
                  <c:v>46574.15</c:v>
                </c:pt>
                <c:pt idx="539">
                  <c:v>47092.75</c:v>
                </c:pt>
                <c:pt idx="540">
                  <c:v>47521.25</c:v>
                </c:pt>
                <c:pt idx="541">
                  <c:v>47391.55</c:v>
                </c:pt>
                <c:pt idx="542">
                  <c:v>47720.65</c:v>
                </c:pt>
                <c:pt idx="543">
                  <c:v>49225.95</c:v>
                </c:pt>
                <c:pt idx="544">
                  <c:v>50773.35</c:v>
                </c:pt>
                <c:pt idx="545">
                  <c:v>52237.55</c:v>
                </c:pt>
                <c:pt idx="546">
                  <c:v>54322.35</c:v>
                </c:pt>
                <c:pt idx="547">
                  <c:v>56787.05</c:v>
                </c:pt>
                <c:pt idx="548">
                  <c:v>59198.65</c:v>
                </c:pt>
                <c:pt idx="549">
                  <c:v>58582.25</c:v>
                </c:pt>
                <c:pt idx="550">
                  <c:v>59453.85</c:v>
                </c:pt>
                <c:pt idx="551">
                  <c:v>60721.25</c:v>
                </c:pt>
                <c:pt idx="552">
                  <c:v>63442.85</c:v>
                </c:pt>
                <c:pt idx="553">
                  <c:v>63861.45</c:v>
                </c:pt>
                <c:pt idx="554">
                  <c:v>64695.55</c:v>
                </c:pt>
                <c:pt idx="555">
                  <c:v>64661.35</c:v>
                </c:pt>
                <c:pt idx="556">
                  <c:v>66518.55</c:v>
                </c:pt>
                <c:pt idx="557">
                  <c:v>66446.55</c:v>
                </c:pt>
                <c:pt idx="558">
                  <c:v>65939.95</c:v>
                </c:pt>
                <c:pt idx="559">
                  <c:v>64770.55</c:v>
                </c:pt>
                <c:pt idx="560">
                  <c:v>64986.85</c:v>
                </c:pt>
                <c:pt idx="561">
                  <c:v>64803.05</c:v>
                </c:pt>
                <c:pt idx="562">
                  <c:v>64226.35</c:v>
                </c:pt>
                <c:pt idx="563">
                  <c:v>63532.55</c:v>
                </c:pt>
                <c:pt idx="564">
                  <c:v>63697.55</c:v>
                </c:pt>
                <c:pt idx="565">
                  <c:v>62597.75</c:v>
                </c:pt>
                <c:pt idx="566">
                  <c:v>62123.85</c:v>
                </c:pt>
                <c:pt idx="567">
                  <c:v>59567.85</c:v>
                </c:pt>
                <c:pt idx="568">
                  <c:v>57435.95</c:v>
                </c:pt>
                <c:pt idx="569">
                  <c:v>56427.35</c:v>
                </c:pt>
                <c:pt idx="570">
                  <c:v>53492.55</c:v>
                </c:pt>
                <c:pt idx="571">
                  <c:v>51776.15</c:v>
                </c:pt>
                <c:pt idx="572">
                  <c:v>48887.85</c:v>
                </c:pt>
                <c:pt idx="573">
                  <c:v>46810.25</c:v>
                </c:pt>
                <c:pt idx="574">
                  <c:v>45076.95</c:v>
                </c:pt>
                <c:pt idx="575">
                  <c:v>42450.15</c:v>
                </c:pt>
                <c:pt idx="576">
                  <c:v>47649.8</c:v>
                </c:pt>
                <c:pt idx="577">
                  <c:v>46503.15</c:v>
                </c:pt>
                <c:pt idx="578">
                  <c:v>45362.65</c:v>
                </c:pt>
                <c:pt idx="579">
                  <c:v>44104.35</c:v>
                </c:pt>
                <c:pt idx="580">
                  <c:v>42755.55</c:v>
                </c:pt>
                <c:pt idx="581">
                  <c:v>42679.25</c:v>
                </c:pt>
                <c:pt idx="582">
                  <c:v>42635.65</c:v>
                </c:pt>
                <c:pt idx="583">
                  <c:v>41810.75</c:v>
                </c:pt>
                <c:pt idx="584">
                  <c:v>42475.55</c:v>
                </c:pt>
                <c:pt idx="585">
                  <c:v>43332.15</c:v>
                </c:pt>
                <c:pt idx="586">
                  <c:v>44223.45</c:v>
                </c:pt>
                <c:pt idx="587">
                  <c:v>44355.35</c:v>
                </c:pt>
                <c:pt idx="588">
                  <c:v>43480.35</c:v>
                </c:pt>
                <c:pt idx="589">
                  <c:v>43138.85</c:v>
                </c:pt>
                <c:pt idx="590">
                  <c:v>42725.95</c:v>
                </c:pt>
                <c:pt idx="591">
                  <c:v>42065.75</c:v>
                </c:pt>
                <c:pt idx="592">
                  <c:v>41399.95</c:v>
                </c:pt>
                <c:pt idx="593">
                  <c:v>41580.65</c:v>
                </c:pt>
                <c:pt idx="594">
                  <c:v>41283.85</c:v>
                </c:pt>
                <c:pt idx="595">
                  <c:v>41233.75</c:v>
                </c:pt>
                <c:pt idx="596">
                  <c:v>41303.25</c:v>
                </c:pt>
                <c:pt idx="597">
                  <c:v>41813.05</c:v>
                </c:pt>
                <c:pt idx="598">
                  <c:v>42678.75</c:v>
                </c:pt>
                <c:pt idx="599">
                  <c:v>43473.35</c:v>
                </c:pt>
                <c:pt idx="600">
                  <c:v>45068.45</c:v>
                </c:pt>
                <c:pt idx="601">
                  <c:v>46289.55</c:v>
                </c:pt>
                <c:pt idx="602">
                  <c:v>47253.85</c:v>
                </c:pt>
                <c:pt idx="603">
                  <c:v>46768.75</c:v>
                </c:pt>
                <c:pt idx="604">
                  <c:v>48153.65</c:v>
                </c:pt>
                <c:pt idx="605">
                  <c:v>46552.75</c:v>
                </c:pt>
                <c:pt idx="606">
                  <c:v>45605.65</c:v>
                </c:pt>
                <c:pt idx="607">
                  <c:v>44723.15</c:v>
                </c:pt>
                <c:pt idx="608">
                  <c:v>47102.05</c:v>
                </c:pt>
                <c:pt idx="609">
                  <c:v>47215.35</c:v>
                </c:pt>
                <c:pt idx="610">
                  <c:v>47484.65</c:v>
                </c:pt>
                <c:pt idx="611">
                  <c:v>46564.65</c:v>
                </c:pt>
                <c:pt idx="612">
                  <c:v>45491.35</c:v>
                </c:pt>
                <c:pt idx="613">
                  <c:v>44502.85</c:v>
                </c:pt>
                <c:pt idx="614">
                  <c:v>43234.35</c:v>
                </c:pt>
                <c:pt idx="615">
                  <c:v>41886.35</c:v>
                </c:pt>
                <c:pt idx="616">
                  <c:v>39413.35</c:v>
                </c:pt>
                <c:pt idx="617">
                  <c:v>39097.35</c:v>
                </c:pt>
                <c:pt idx="618">
                  <c:v>39230.65</c:v>
                </c:pt>
                <c:pt idx="619">
                  <c:v>39146.55</c:v>
                </c:pt>
                <c:pt idx="620">
                  <c:v>39131.35</c:v>
                </c:pt>
                <c:pt idx="621">
                  <c:v>38318.45</c:v>
                </c:pt>
                <c:pt idx="622">
                  <c:v>36124.55</c:v>
                </c:pt>
                <c:pt idx="623">
                  <c:v>33447.05</c:v>
                </c:pt>
                <c:pt idx="624">
                  <c:v>33923.35</c:v>
                </c:pt>
                <c:pt idx="625">
                  <c:v>33810.45</c:v>
                </c:pt>
                <c:pt idx="626">
                  <c:v>33508.55</c:v>
                </c:pt>
                <c:pt idx="627">
                  <c:v>33467.45</c:v>
                </c:pt>
                <c:pt idx="628">
                  <c:v>34909.95</c:v>
                </c:pt>
                <c:pt idx="629">
                  <c:v>37389.55</c:v>
                </c:pt>
                <c:pt idx="630">
                  <c:v>40603.75</c:v>
                </c:pt>
                <c:pt idx="631">
                  <c:v>40515.35</c:v>
                </c:pt>
                <c:pt idx="632">
                  <c:v>39470.15</c:v>
                </c:pt>
                <c:pt idx="633">
                  <c:v>39078.85</c:v>
                </c:pt>
                <c:pt idx="634">
                  <c:v>40077.75</c:v>
                </c:pt>
                <c:pt idx="635">
                  <c:v>40021.85</c:v>
                </c:pt>
                <c:pt idx="636">
                  <c:v>41754.05</c:v>
                </c:pt>
                <c:pt idx="637">
                  <c:v>43067.35</c:v>
                </c:pt>
                <c:pt idx="638">
                  <c:v>44146.35</c:v>
                </c:pt>
                <c:pt idx="639">
                  <c:v>45651.25</c:v>
                </c:pt>
                <c:pt idx="640">
                  <c:v>47378.75</c:v>
                </c:pt>
                <c:pt idx="641">
                  <c:v>48964.15</c:v>
                </c:pt>
                <c:pt idx="642">
                  <c:v>51184.35</c:v>
                </c:pt>
                <c:pt idx="643">
                  <c:v>53501.85</c:v>
                </c:pt>
                <c:pt idx="644">
                  <c:v>55640.35</c:v>
                </c:pt>
                <c:pt idx="645">
                  <c:v>54971.95</c:v>
                </c:pt>
                <c:pt idx="646">
                  <c:v>55612.95</c:v>
                </c:pt>
                <c:pt idx="647">
                  <c:v>56414.65</c:v>
                </c:pt>
                <c:pt idx="648">
                  <c:v>58727.15</c:v>
                </c:pt>
                <c:pt idx="649">
                  <c:v>59943.15</c:v>
                </c:pt>
                <c:pt idx="650">
                  <c:v>60973.35</c:v>
                </c:pt>
                <c:pt idx="651">
                  <c:v>60780.45</c:v>
                </c:pt>
                <c:pt idx="652">
                  <c:v>62372.15</c:v>
                </c:pt>
                <c:pt idx="653">
                  <c:v>62476.85</c:v>
                </c:pt>
                <c:pt idx="654">
                  <c:v>61877.25</c:v>
                </c:pt>
                <c:pt idx="655">
                  <c:v>60783.15</c:v>
                </c:pt>
                <c:pt idx="656">
                  <c:v>60995.25</c:v>
                </c:pt>
                <c:pt idx="657">
                  <c:v>61297.75</c:v>
                </c:pt>
                <c:pt idx="658">
                  <c:v>60949.75</c:v>
                </c:pt>
                <c:pt idx="659">
                  <c:v>59914.25</c:v>
                </c:pt>
                <c:pt idx="660">
                  <c:v>60276.05</c:v>
                </c:pt>
                <c:pt idx="661">
                  <c:v>59375.45</c:v>
                </c:pt>
                <c:pt idx="662">
                  <c:v>58415.55</c:v>
                </c:pt>
                <c:pt idx="663">
                  <c:v>55962.35</c:v>
                </c:pt>
                <c:pt idx="664">
                  <c:v>53742.85</c:v>
                </c:pt>
                <c:pt idx="665">
                  <c:v>52658.05</c:v>
                </c:pt>
                <c:pt idx="666">
                  <c:v>50247.65</c:v>
                </c:pt>
                <c:pt idx="667">
                  <c:v>48332.15</c:v>
                </c:pt>
                <c:pt idx="668">
                  <c:v>46131.75</c:v>
                </c:pt>
                <c:pt idx="669">
                  <c:v>44234.65</c:v>
                </c:pt>
                <c:pt idx="670">
                  <c:v>42088.65</c:v>
                </c:pt>
                <c:pt idx="671">
                  <c:v>42166.85</c:v>
                </c:pt>
                <c:pt idx="672">
                  <c:v>48584.35</c:v>
                </c:pt>
                <c:pt idx="673">
                  <c:v>47672.45</c:v>
                </c:pt>
                <c:pt idx="674">
                  <c:v>45902.05</c:v>
                </c:pt>
                <c:pt idx="675">
                  <c:v>44340.75</c:v>
                </c:pt>
                <c:pt idx="676">
                  <c:v>43078.45</c:v>
                </c:pt>
                <c:pt idx="677">
                  <c:v>42978.25</c:v>
                </c:pt>
                <c:pt idx="678">
                  <c:v>42722.75</c:v>
                </c:pt>
                <c:pt idx="679">
                  <c:v>41490.65</c:v>
                </c:pt>
                <c:pt idx="680">
                  <c:v>42341.35</c:v>
                </c:pt>
                <c:pt idx="681">
                  <c:v>43215.35</c:v>
                </c:pt>
                <c:pt idx="682">
                  <c:v>44017.35</c:v>
                </c:pt>
                <c:pt idx="683">
                  <c:v>44199.45</c:v>
                </c:pt>
                <c:pt idx="684">
                  <c:v>43228.35</c:v>
                </c:pt>
                <c:pt idx="685">
                  <c:v>42823.25</c:v>
                </c:pt>
                <c:pt idx="686">
                  <c:v>42420.85</c:v>
                </c:pt>
                <c:pt idx="687">
                  <c:v>41854.25</c:v>
                </c:pt>
                <c:pt idx="688">
                  <c:v>41280.15</c:v>
                </c:pt>
                <c:pt idx="689">
                  <c:v>41204.85</c:v>
                </c:pt>
                <c:pt idx="690">
                  <c:v>40813.55</c:v>
                </c:pt>
                <c:pt idx="691">
                  <c:v>40707.95</c:v>
                </c:pt>
                <c:pt idx="692">
                  <c:v>41594.95</c:v>
                </c:pt>
                <c:pt idx="693">
                  <c:v>42144.55</c:v>
                </c:pt>
                <c:pt idx="694">
                  <c:v>43073.65</c:v>
                </c:pt>
                <c:pt idx="695">
                  <c:v>44026.85</c:v>
                </c:pt>
                <c:pt idx="696">
                  <c:v>45749.85</c:v>
                </c:pt>
                <c:pt idx="697">
                  <c:v>46443.15</c:v>
                </c:pt>
                <c:pt idx="698">
                  <c:v>48017.45</c:v>
                </c:pt>
                <c:pt idx="699">
                  <c:v>48048.45</c:v>
                </c:pt>
                <c:pt idx="700">
                  <c:v>49941.15</c:v>
                </c:pt>
                <c:pt idx="701">
                  <c:v>48701.05</c:v>
                </c:pt>
                <c:pt idx="702">
                  <c:v>48041.15</c:v>
                </c:pt>
                <c:pt idx="703">
                  <c:v>47249.85</c:v>
                </c:pt>
                <c:pt idx="704">
                  <c:v>50035.45</c:v>
                </c:pt>
                <c:pt idx="705">
                  <c:v>51025.05</c:v>
                </c:pt>
                <c:pt idx="706">
                  <c:v>51568.45</c:v>
                </c:pt>
                <c:pt idx="707">
                  <c:v>51114.15</c:v>
                </c:pt>
                <c:pt idx="708">
                  <c:v>50425.25</c:v>
                </c:pt>
                <c:pt idx="709">
                  <c:v>49852.95</c:v>
                </c:pt>
                <c:pt idx="710">
                  <c:v>48826.85</c:v>
                </c:pt>
                <c:pt idx="711">
                  <c:v>47507.05</c:v>
                </c:pt>
                <c:pt idx="712">
                  <c:v>45486.45</c:v>
                </c:pt>
                <c:pt idx="713">
                  <c:v>45695.15</c:v>
                </c:pt>
                <c:pt idx="714">
                  <c:v>45442.75</c:v>
                </c:pt>
                <c:pt idx="715">
                  <c:v>46161.25</c:v>
                </c:pt>
                <c:pt idx="716">
                  <c:v>46946.65</c:v>
                </c:pt>
                <c:pt idx="717">
                  <c:v>46331.55</c:v>
                </c:pt>
                <c:pt idx="718">
                  <c:v>44623.15</c:v>
                </c:pt>
                <c:pt idx="719">
                  <c:v>40849.55</c:v>
                </c:pt>
                <c:pt idx="720">
                  <c:v>42273.85</c:v>
                </c:pt>
                <c:pt idx="721">
                  <c:v>42102.25</c:v>
                </c:pt>
                <c:pt idx="722">
                  <c:v>42330.35</c:v>
                </c:pt>
                <c:pt idx="723">
                  <c:v>42533.75</c:v>
                </c:pt>
                <c:pt idx="724">
                  <c:v>43663.15</c:v>
                </c:pt>
                <c:pt idx="725">
                  <c:v>46195.15</c:v>
                </c:pt>
                <c:pt idx="726">
                  <c:v>49491.05</c:v>
                </c:pt>
                <c:pt idx="727">
                  <c:v>49429.55</c:v>
                </c:pt>
                <c:pt idx="728">
                  <c:v>48432.55</c:v>
                </c:pt>
                <c:pt idx="729">
                  <c:v>46870.05</c:v>
                </c:pt>
                <c:pt idx="730">
                  <c:v>47533.45</c:v>
                </c:pt>
                <c:pt idx="731">
                  <c:v>47754.45</c:v>
                </c:pt>
                <c:pt idx="732">
                  <c:v>48902.05</c:v>
                </c:pt>
                <c:pt idx="733">
                  <c:v>48399.35</c:v>
                </c:pt>
                <c:pt idx="734">
                  <c:v>48696.95</c:v>
                </c:pt>
                <c:pt idx="735">
                  <c:v>49648.15</c:v>
                </c:pt>
                <c:pt idx="736">
                  <c:v>50674.05</c:v>
                </c:pt>
                <c:pt idx="737">
                  <c:v>52080.25</c:v>
                </c:pt>
                <c:pt idx="738">
                  <c:v>53961.45</c:v>
                </c:pt>
                <c:pt idx="739">
                  <c:v>56661.65</c:v>
                </c:pt>
                <c:pt idx="740">
                  <c:v>58212.75</c:v>
                </c:pt>
                <c:pt idx="741">
                  <c:v>57669.15</c:v>
                </c:pt>
                <c:pt idx="742">
                  <c:v>57657.05</c:v>
                </c:pt>
                <c:pt idx="743">
                  <c:v>59160.45</c:v>
                </c:pt>
                <c:pt idx="744">
                  <c:v>61778.25</c:v>
                </c:pt>
                <c:pt idx="745">
                  <c:v>63128.15</c:v>
                </c:pt>
                <c:pt idx="746">
                  <c:v>63741.75</c:v>
                </c:pt>
                <c:pt idx="747">
                  <c:v>63280.15</c:v>
                </c:pt>
                <c:pt idx="748">
                  <c:v>64848.35</c:v>
                </c:pt>
                <c:pt idx="749">
                  <c:v>65444.25</c:v>
                </c:pt>
                <c:pt idx="750">
                  <c:v>64744.55</c:v>
                </c:pt>
                <c:pt idx="751">
                  <c:v>64346.55</c:v>
                </c:pt>
                <c:pt idx="752">
                  <c:v>64918.65</c:v>
                </c:pt>
                <c:pt idx="753">
                  <c:v>64699.75</c:v>
                </c:pt>
                <c:pt idx="754">
                  <c:v>63868.75</c:v>
                </c:pt>
                <c:pt idx="755">
                  <c:v>63160.45</c:v>
                </c:pt>
                <c:pt idx="756">
                  <c:v>63617.45</c:v>
                </c:pt>
                <c:pt idx="757">
                  <c:v>62829.45</c:v>
                </c:pt>
                <c:pt idx="758">
                  <c:v>62161.95</c:v>
                </c:pt>
                <c:pt idx="759">
                  <c:v>59751.15</c:v>
                </c:pt>
                <c:pt idx="760">
                  <c:v>57585.65</c:v>
                </c:pt>
                <c:pt idx="761">
                  <c:v>55876.55</c:v>
                </c:pt>
                <c:pt idx="762">
                  <c:v>52673.45</c:v>
                </c:pt>
                <c:pt idx="763">
                  <c:v>50467.15</c:v>
                </c:pt>
                <c:pt idx="764">
                  <c:v>48440.15</c:v>
                </c:pt>
                <c:pt idx="765">
                  <c:v>46760.35</c:v>
                </c:pt>
                <c:pt idx="766">
                  <c:v>44367.55</c:v>
                </c:pt>
                <c:pt idx="767">
                  <c:v>44335.25</c:v>
                </c:pt>
                <c:pt idx="768">
                  <c:v>50958.4</c:v>
                </c:pt>
                <c:pt idx="769">
                  <c:v>50507.2</c:v>
                </c:pt>
                <c:pt idx="770">
                  <c:v>49254.85</c:v>
                </c:pt>
                <c:pt idx="771">
                  <c:v>47679.45</c:v>
                </c:pt>
                <c:pt idx="772">
                  <c:v>46409.25</c:v>
                </c:pt>
                <c:pt idx="773">
                  <c:v>46066.1</c:v>
                </c:pt>
                <c:pt idx="774">
                  <c:v>45102.25</c:v>
                </c:pt>
                <c:pt idx="775">
                  <c:v>44089.15</c:v>
                </c:pt>
                <c:pt idx="776">
                  <c:v>44296.25</c:v>
                </c:pt>
                <c:pt idx="777">
                  <c:v>43933.25</c:v>
                </c:pt>
                <c:pt idx="778">
                  <c:v>43791.45</c:v>
                </c:pt>
                <c:pt idx="779">
                  <c:v>44025.85</c:v>
                </c:pt>
                <c:pt idx="780">
                  <c:v>43771.05</c:v>
                </c:pt>
                <c:pt idx="781">
                  <c:v>43586.25</c:v>
                </c:pt>
                <c:pt idx="782">
                  <c:v>42782.15</c:v>
                </c:pt>
                <c:pt idx="783">
                  <c:v>43079.15</c:v>
                </c:pt>
                <c:pt idx="784">
                  <c:v>42388.45</c:v>
                </c:pt>
                <c:pt idx="785">
                  <c:v>42126.15</c:v>
                </c:pt>
                <c:pt idx="786">
                  <c:v>41927.35</c:v>
                </c:pt>
                <c:pt idx="787">
                  <c:v>41705.25</c:v>
                </c:pt>
                <c:pt idx="788">
                  <c:v>42242.95</c:v>
                </c:pt>
                <c:pt idx="789">
                  <c:v>43041.75</c:v>
                </c:pt>
                <c:pt idx="790">
                  <c:v>42992.55</c:v>
                </c:pt>
                <c:pt idx="791">
                  <c:v>43309.05</c:v>
                </c:pt>
                <c:pt idx="792">
                  <c:v>44037.05</c:v>
                </c:pt>
                <c:pt idx="793">
                  <c:v>44747.85</c:v>
                </c:pt>
                <c:pt idx="794">
                  <c:v>46391.45</c:v>
                </c:pt>
                <c:pt idx="795">
                  <c:v>46431.05</c:v>
                </c:pt>
                <c:pt idx="796">
                  <c:v>48643.05</c:v>
                </c:pt>
                <c:pt idx="797">
                  <c:v>47938.45</c:v>
                </c:pt>
                <c:pt idx="798">
                  <c:v>49186.75</c:v>
                </c:pt>
                <c:pt idx="799">
                  <c:v>49803.95</c:v>
                </c:pt>
                <c:pt idx="800">
                  <c:v>52239.05</c:v>
                </c:pt>
                <c:pt idx="801">
                  <c:v>52877.25</c:v>
                </c:pt>
                <c:pt idx="802">
                  <c:v>52734.25</c:v>
                </c:pt>
                <c:pt idx="803">
                  <c:v>52245.75</c:v>
                </c:pt>
                <c:pt idx="804">
                  <c:v>52371.65</c:v>
                </c:pt>
                <c:pt idx="805">
                  <c:v>50945.45</c:v>
                </c:pt>
                <c:pt idx="806">
                  <c:v>50258.95</c:v>
                </c:pt>
                <c:pt idx="807">
                  <c:v>48890.55</c:v>
                </c:pt>
                <c:pt idx="808">
                  <c:v>47543.15</c:v>
                </c:pt>
                <c:pt idx="809">
                  <c:v>47912.65</c:v>
                </c:pt>
                <c:pt idx="810">
                  <c:v>47663.7</c:v>
                </c:pt>
                <c:pt idx="811">
                  <c:v>47943.1</c:v>
                </c:pt>
                <c:pt idx="812">
                  <c:v>47431</c:v>
                </c:pt>
                <c:pt idx="813">
                  <c:v>47021.5</c:v>
                </c:pt>
                <c:pt idx="814">
                  <c:v>44891.2</c:v>
                </c:pt>
                <c:pt idx="815">
                  <c:v>41901.19</c:v>
                </c:pt>
                <c:pt idx="816">
                  <c:v>43321.8</c:v>
                </c:pt>
                <c:pt idx="817">
                  <c:v>43142.2</c:v>
                </c:pt>
                <c:pt idx="818">
                  <c:v>43312.4</c:v>
                </c:pt>
                <c:pt idx="819">
                  <c:v>43867.2</c:v>
                </c:pt>
                <c:pt idx="820">
                  <c:v>45727</c:v>
                </c:pt>
                <c:pt idx="821">
                  <c:v>48144.6</c:v>
                </c:pt>
                <c:pt idx="822">
                  <c:v>50918.3</c:v>
                </c:pt>
                <c:pt idx="823">
                  <c:v>50647.49</c:v>
                </c:pt>
                <c:pt idx="824">
                  <c:v>49031.29</c:v>
                </c:pt>
                <c:pt idx="825">
                  <c:v>46741.2</c:v>
                </c:pt>
                <c:pt idx="826">
                  <c:v>47428.69</c:v>
                </c:pt>
                <c:pt idx="827">
                  <c:v>47819.5</c:v>
                </c:pt>
                <c:pt idx="828">
                  <c:v>48153.8</c:v>
                </c:pt>
                <c:pt idx="829">
                  <c:v>48511.59</c:v>
                </c:pt>
                <c:pt idx="830">
                  <c:v>49030.8</c:v>
                </c:pt>
                <c:pt idx="831">
                  <c:v>50546.79</c:v>
                </c:pt>
                <c:pt idx="832">
                  <c:v>51235</c:v>
                </c:pt>
                <c:pt idx="833">
                  <c:v>52638.4</c:v>
                </c:pt>
                <c:pt idx="834">
                  <c:v>54463.3</c:v>
                </c:pt>
                <c:pt idx="835">
                  <c:v>55844.3</c:v>
                </c:pt>
                <c:pt idx="836">
                  <c:v>56709.3</c:v>
                </c:pt>
                <c:pt idx="837">
                  <c:v>55665.2</c:v>
                </c:pt>
                <c:pt idx="838">
                  <c:v>55505.2</c:v>
                </c:pt>
                <c:pt idx="839">
                  <c:v>54750.29</c:v>
                </c:pt>
                <c:pt idx="840">
                  <c:v>56971.5</c:v>
                </c:pt>
                <c:pt idx="841">
                  <c:v>57941.2</c:v>
                </c:pt>
                <c:pt idx="842">
                  <c:v>58900.79</c:v>
                </c:pt>
                <c:pt idx="843">
                  <c:v>58604.79</c:v>
                </c:pt>
                <c:pt idx="844">
                  <c:v>60637.9</c:v>
                </c:pt>
                <c:pt idx="845">
                  <c:v>60485.7</c:v>
                </c:pt>
                <c:pt idx="846">
                  <c:v>60085.99</c:v>
                </c:pt>
                <c:pt idx="847">
                  <c:v>58862.9</c:v>
                </c:pt>
                <c:pt idx="848">
                  <c:v>59642.5</c:v>
                </c:pt>
                <c:pt idx="849">
                  <c:v>59994.09</c:v>
                </c:pt>
                <c:pt idx="850">
                  <c:v>59530.79</c:v>
                </c:pt>
                <c:pt idx="851">
                  <c:v>58721.49</c:v>
                </c:pt>
                <c:pt idx="852">
                  <c:v>58995.39</c:v>
                </c:pt>
                <c:pt idx="853">
                  <c:v>57972</c:v>
                </c:pt>
                <c:pt idx="854">
                  <c:v>56799.4</c:v>
                </c:pt>
                <c:pt idx="855">
                  <c:v>54990.05</c:v>
                </c:pt>
                <c:pt idx="856">
                  <c:v>54613.45</c:v>
                </c:pt>
                <c:pt idx="857">
                  <c:v>54304.29</c:v>
                </c:pt>
                <c:pt idx="858">
                  <c:v>51791.4</c:v>
                </c:pt>
                <c:pt idx="859">
                  <c:v>48513.99</c:v>
                </c:pt>
                <c:pt idx="860">
                  <c:v>46409.5</c:v>
                </c:pt>
                <c:pt idx="861">
                  <c:v>44333.2</c:v>
                </c:pt>
                <c:pt idx="862">
                  <c:v>42249.29</c:v>
                </c:pt>
                <c:pt idx="863">
                  <c:v>39602.19</c:v>
                </c:pt>
                <c:pt idx="864">
                  <c:v>46207.99</c:v>
                </c:pt>
                <c:pt idx="865">
                  <c:v>45818.39</c:v>
                </c:pt>
                <c:pt idx="866">
                  <c:v>45474.09</c:v>
                </c:pt>
                <c:pt idx="867">
                  <c:v>43909</c:v>
                </c:pt>
                <c:pt idx="868">
                  <c:v>42897.89</c:v>
                </c:pt>
                <c:pt idx="869">
                  <c:v>42420.39</c:v>
                </c:pt>
                <c:pt idx="870">
                  <c:v>41908.1</c:v>
                </c:pt>
                <c:pt idx="871">
                  <c:v>40571.3</c:v>
                </c:pt>
                <c:pt idx="872">
                  <c:v>40227</c:v>
                </c:pt>
                <c:pt idx="873">
                  <c:v>39920.59</c:v>
                </c:pt>
                <c:pt idx="874">
                  <c:v>39500.4</c:v>
                </c:pt>
                <c:pt idx="875">
                  <c:v>39078.2</c:v>
                </c:pt>
                <c:pt idx="876">
                  <c:v>38389</c:v>
                </c:pt>
                <c:pt idx="877">
                  <c:v>38290.99</c:v>
                </c:pt>
                <c:pt idx="878">
                  <c:v>37636.1</c:v>
                </c:pt>
                <c:pt idx="879">
                  <c:v>37842.79</c:v>
                </c:pt>
                <c:pt idx="880">
                  <c:v>37446.59</c:v>
                </c:pt>
                <c:pt idx="881">
                  <c:v>37041.9</c:v>
                </c:pt>
                <c:pt idx="882">
                  <c:v>36800.9</c:v>
                </c:pt>
                <c:pt idx="883">
                  <c:v>36646.59</c:v>
                </c:pt>
                <c:pt idx="884">
                  <c:v>36886.65</c:v>
                </c:pt>
                <c:pt idx="885">
                  <c:v>37761.7</c:v>
                </c:pt>
                <c:pt idx="886">
                  <c:v>38271.7</c:v>
                </c:pt>
                <c:pt idx="887">
                  <c:v>39097.7</c:v>
                </c:pt>
                <c:pt idx="888">
                  <c:v>40392.5</c:v>
                </c:pt>
                <c:pt idx="889">
                  <c:v>41771.1</c:v>
                </c:pt>
                <c:pt idx="890">
                  <c:v>43059.1</c:v>
                </c:pt>
                <c:pt idx="891">
                  <c:v>43029.8</c:v>
                </c:pt>
                <c:pt idx="892">
                  <c:v>44878.19</c:v>
                </c:pt>
                <c:pt idx="893">
                  <c:v>45109.3</c:v>
                </c:pt>
                <c:pt idx="894">
                  <c:v>46435.9</c:v>
                </c:pt>
                <c:pt idx="895">
                  <c:v>45313.9</c:v>
                </c:pt>
                <c:pt idx="896">
                  <c:v>48710.79</c:v>
                </c:pt>
                <c:pt idx="897">
                  <c:v>49385</c:v>
                </c:pt>
                <c:pt idx="898">
                  <c:v>50292.2</c:v>
                </c:pt>
                <c:pt idx="899">
                  <c:v>49814.8</c:v>
                </c:pt>
                <c:pt idx="900">
                  <c:v>49961.4</c:v>
                </c:pt>
                <c:pt idx="901">
                  <c:v>49271.7</c:v>
                </c:pt>
                <c:pt idx="902">
                  <c:v>48457.59</c:v>
                </c:pt>
                <c:pt idx="903">
                  <c:v>47293.1</c:v>
                </c:pt>
                <c:pt idx="904">
                  <c:v>45982.7</c:v>
                </c:pt>
                <c:pt idx="905">
                  <c:v>45430.89</c:v>
                </c:pt>
                <c:pt idx="906">
                  <c:v>45804.2</c:v>
                </c:pt>
                <c:pt idx="907">
                  <c:v>46087.9</c:v>
                </c:pt>
                <c:pt idx="908">
                  <c:v>45297.8</c:v>
                </c:pt>
                <c:pt idx="909">
                  <c:v>44887.4</c:v>
                </c:pt>
                <c:pt idx="910">
                  <c:v>44155.7</c:v>
                </c:pt>
                <c:pt idx="911">
                  <c:v>38826</c:v>
                </c:pt>
                <c:pt idx="912">
                  <c:v>40445.59</c:v>
                </c:pt>
                <c:pt idx="913">
                  <c:v>40203.45</c:v>
                </c:pt>
                <c:pt idx="914">
                  <c:v>40271.7</c:v>
                </c:pt>
                <c:pt idx="915">
                  <c:v>40794.5</c:v>
                </c:pt>
                <c:pt idx="916">
                  <c:v>41549.5</c:v>
                </c:pt>
                <c:pt idx="917">
                  <c:v>42905.19</c:v>
                </c:pt>
                <c:pt idx="918">
                  <c:v>46677.19</c:v>
                </c:pt>
                <c:pt idx="919">
                  <c:v>46581.8</c:v>
                </c:pt>
                <c:pt idx="920">
                  <c:v>45692.59</c:v>
                </c:pt>
                <c:pt idx="921">
                  <c:v>45792.9</c:v>
                </c:pt>
                <c:pt idx="922">
                  <c:v>46875.8</c:v>
                </c:pt>
                <c:pt idx="923">
                  <c:v>47327.4</c:v>
                </c:pt>
                <c:pt idx="924">
                  <c:v>47967.3</c:v>
                </c:pt>
                <c:pt idx="925">
                  <c:v>48840.99</c:v>
                </c:pt>
                <c:pt idx="926">
                  <c:v>48598.6</c:v>
                </c:pt>
                <c:pt idx="927">
                  <c:v>49095.5</c:v>
                </c:pt>
                <c:pt idx="928">
                  <c:v>49487.75</c:v>
                </c:pt>
                <c:pt idx="929">
                  <c:v>50296.4</c:v>
                </c:pt>
                <c:pt idx="930">
                  <c:v>52483</c:v>
                </c:pt>
                <c:pt idx="931">
                  <c:v>53974.2</c:v>
                </c:pt>
                <c:pt idx="932">
                  <c:v>55609.7</c:v>
                </c:pt>
                <c:pt idx="933">
                  <c:v>55384.7</c:v>
                </c:pt>
                <c:pt idx="934">
                  <c:v>55448</c:v>
                </c:pt>
                <c:pt idx="935">
                  <c:v>55722.2</c:v>
                </c:pt>
                <c:pt idx="936">
                  <c:v>58214.99</c:v>
                </c:pt>
                <c:pt idx="937">
                  <c:v>58852.2</c:v>
                </c:pt>
                <c:pt idx="938">
                  <c:v>60264.99</c:v>
                </c:pt>
                <c:pt idx="939">
                  <c:v>59628.6</c:v>
                </c:pt>
                <c:pt idx="940">
                  <c:v>61472.49</c:v>
                </c:pt>
                <c:pt idx="941">
                  <c:v>61606.79</c:v>
                </c:pt>
                <c:pt idx="942">
                  <c:v>61113.2</c:v>
                </c:pt>
                <c:pt idx="943">
                  <c:v>59666.7</c:v>
                </c:pt>
                <c:pt idx="944">
                  <c:v>60420.1</c:v>
                </c:pt>
                <c:pt idx="945">
                  <c:v>60006.99</c:v>
                </c:pt>
                <c:pt idx="946">
                  <c:v>59872.5</c:v>
                </c:pt>
                <c:pt idx="947">
                  <c:v>59515.1</c:v>
                </c:pt>
                <c:pt idx="948">
                  <c:v>59390.69</c:v>
                </c:pt>
                <c:pt idx="949">
                  <c:v>58375.49</c:v>
                </c:pt>
                <c:pt idx="950">
                  <c:v>57045.6</c:v>
                </c:pt>
                <c:pt idx="951">
                  <c:v>53947.6</c:v>
                </c:pt>
                <c:pt idx="952">
                  <c:v>53095.1</c:v>
                </c:pt>
                <c:pt idx="953">
                  <c:v>52479.89</c:v>
                </c:pt>
                <c:pt idx="954">
                  <c:v>50028.89</c:v>
                </c:pt>
                <c:pt idx="955">
                  <c:v>47312</c:v>
                </c:pt>
                <c:pt idx="956">
                  <c:v>44996.4</c:v>
                </c:pt>
                <c:pt idx="957">
                  <c:v>42981</c:v>
                </c:pt>
                <c:pt idx="958">
                  <c:v>41082.3</c:v>
                </c:pt>
                <c:pt idx="959">
                  <c:v>41228.2</c:v>
                </c:pt>
                <c:pt idx="960">
                  <c:v>47218.19</c:v>
                </c:pt>
                <c:pt idx="961">
                  <c:v>46739.5</c:v>
                </c:pt>
                <c:pt idx="962">
                  <c:v>45003</c:v>
                </c:pt>
                <c:pt idx="963">
                  <c:v>44167.15</c:v>
                </c:pt>
                <c:pt idx="964">
                  <c:v>42737.1</c:v>
                </c:pt>
                <c:pt idx="965">
                  <c:v>42053.8</c:v>
                </c:pt>
                <c:pt idx="966">
                  <c:v>42157.09</c:v>
                </c:pt>
                <c:pt idx="967">
                  <c:v>42063.2</c:v>
                </c:pt>
                <c:pt idx="968">
                  <c:v>41523.39</c:v>
                </c:pt>
                <c:pt idx="969">
                  <c:v>40794</c:v>
                </c:pt>
                <c:pt idx="970">
                  <c:v>40311.1</c:v>
                </c:pt>
                <c:pt idx="971">
                  <c:v>39189.79</c:v>
                </c:pt>
                <c:pt idx="972">
                  <c:v>38270.4</c:v>
                </c:pt>
                <c:pt idx="973">
                  <c:v>38001.1</c:v>
                </c:pt>
                <c:pt idx="974">
                  <c:v>37495.3</c:v>
                </c:pt>
                <c:pt idx="975">
                  <c:v>36783.89</c:v>
                </c:pt>
                <c:pt idx="976">
                  <c:v>36241.2</c:v>
                </c:pt>
                <c:pt idx="977">
                  <c:v>35727.59</c:v>
                </c:pt>
                <c:pt idx="978">
                  <c:v>34986.4</c:v>
                </c:pt>
                <c:pt idx="979">
                  <c:v>34951.9</c:v>
                </c:pt>
                <c:pt idx="980">
                  <c:v>35107.1</c:v>
                </c:pt>
                <c:pt idx="981">
                  <c:v>35491.59</c:v>
                </c:pt>
                <c:pt idx="982">
                  <c:v>35827.5</c:v>
                </c:pt>
                <c:pt idx="983">
                  <c:v>36666.79</c:v>
                </c:pt>
                <c:pt idx="984">
                  <c:v>37975.7</c:v>
                </c:pt>
                <c:pt idx="985">
                  <c:v>38280.29</c:v>
                </c:pt>
                <c:pt idx="986">
                  <c:v>39865.79</c:v>
                </c:pt>
                <c:pt idx="987">
                  <c:v>39911.5</c:v>
                </c:pt>
                <c:pt idx="988">
                  <c:v>41968.39</c:v>
                </c:pt>
                <c:pt idx="989">
                  <c:v>42334.3</c:v>
                </c:pt>
                <c:pt idx="990">
                  <c:v>43194.69</c:v>
                </c:pt>
                <c:pt idx="991">
                  <c:v>44458</c:v>
                </c:pt>
                <c:pt idx="992">
                  <c:v>48687.99</c:v>
                </c:pt>
                <c:pt idx="993">
                  <c:v>50052.79</c:v>
                </c:pt>
                <c:pt idx="994">
                  <c:v>49880.5</c:v>
                </c:pt>
                <c:pt idx="995">
                  <c:v>49679.6</c:v>
                </c:pt>
                <c:pt idx="996">
                  <c:v>49778.3</c:v>
                </c:pt>
                <c:pt idx="997">
                  <c:v>49514.1</c:v>
                </c:pt>
                <c:pt idx="998">
                  <c:v>48368.7</c:v>
                </c:pt>
                <c:pt idx="999">
                  <c:v>46832.09</c:v>
                </c:pt>
                <c:pt idx="1000">
                  <c:v>44717.7</c:v>
                </c:pt>
                <c:pt idx="1001">
                  <c:v>43850.1</c:v>
                </c:pt>
                <c:pt idx="1002">
                  <c:v>44454.1</c:v>
                </c:pt>
                <c:pt idx="1003">
                  <c:v>44454.3</c:v>
                </c:pt>
                <c:pt idx="1004">
                  <c:v>43588.2</c:v>
                </c:pt>
                <c:pt idx="1005">
                  <c:v>41892.39</c:v>
                </c:pt>
                <c:pt idx="1006">
                  <c:v>39107.09</c:v>
                </c:pt>
                <c:pt idx="1007">
                  <c:v>35932.89</c:v>
                </c:pt>
                <c:pt idx="1008">
                  <c:v>35976.5</c:v>
                </c:pt>
                <c:pt idx="1009">
                  <c:v>36236.7</c:v>
                </c:pt>
                <c:pt idx="1010">
                  <c:v>35798.2</c:v>
                </c:pt>
                <c:pt idx="1011">
                  <c:v>35966.3</c:v>
                </c:pt>
                <c:pt idx="1012">
                  <c:v>37593.7</c:v>
                </c:pt>
                <c:pt idx="1013">
                  <c:v>39453.1</c:v>
                </c:pt>
                <c:pt idx="1014">
                  <c:v>42073.39</c:v>
                </c:pt>
                <c:pt idx="1015">
                  <c:v>41785</c:v>
                </c:pt>
                <c:pt idx="1016">
                  <c:v>40288.8</c:v>
                </c:pt>
                <c:pt idx="1017">
                  <c:v>40765.4</c:v>
                </c:pt>
                <c:pt idx="1018">
                  <c:v>42228.49</c:v>
                </c:pt>
                <c:pt idx="1019">
                  <c:v>43416.19</c:v>
                </c:pt>
                <c:pt idx="1020">
                  <c:v>44816.6</c:v>
                </c:pt>
                <c:pt idx="1021">
                  <c:v>46349.19</c:v>
                </c:pt>
                <c:pt idx="1022">
                  <c:v>47681.39</c:v>
                </c:pt>
                <c:pt idx="1023">
                  <c:v>49349.4</c:v>
                </c:pt>
                <c:pt idx="1024">
                  <c:v>51002.89</c:v>
                </c:pt>
                <c:pt idx="1025">
                  <c:v>52655.59</c:v>
                </c:pt>
                <c:pt idx="1026">
                  <c:v>54623.7</c:v>
                </c:pt>
                <c:pt idx="1027">
                  <c:v>57443</c:v>
                </c:pt>
                <c:pt idx="1028">
                  <c:v>58679.59</c:v>
                </c:pt>
                <c:pt idx="1029">
                  <c:v>58609.69</c:v>
                </c:pt>
                <c:pt idx="1030">
                  <c:v>58444.39</c:v>
                </c:pt>
                <c:pt idx="1031">
                  <c:v>58416.4</c:v>
                </c:pt>
                <c:pt idx="1032">
                  <c:v>60653</c:v>
                </c:pt>
                <c:pt idx="1033">
                  <c:v>60842.99</c:v>
                </c:pt>
                <c:pt idx="1034">
                  <c:v>60719</c:v>
                </c:pt>
                <c:pt idx="1035">
                  <c:v>61035.4</c:v>
                </c:pt>
                <c:pt idx="1036">
                  <c:v>62623.79</c:v>
                </c:pt>
                <c:pt idx="1037">
                  <c:v>62208.8</c:v>
                </c:pt>
                <c:pt idx="1038">
                  <c:v>61795.5</c:v>
                </c:pt>
                <c:pt idx="1039">
                  <c:v>60988.4</c:v>
                </c:pt>
                <c:pt idx="1040">
                  <c:v>61804.69</c:v>
                </c:pt>
                <c:pt idx="1041">
                  <c:v>61739.19</c:v>
                </c:pt>
                <c:pt idx="1042">
                  <c:v>62017.29</c:v>
                </c:pt>
                <c:pt idx="1043">
                  <c:v>61978</c:v>
                </c:pt>
                <c:pt idx="1044">
                  <c:v>61768.9</c:v>
                </c:pt>
                <c:pt idx="1045">
                  <c:v>61281.29</c:v>
                </c:pt>
                <c:pt idx="1046">
                  <c:v>59882.7</c:v>
                </c:pt>
                <c:pt idx="1047">
                  <c:v>57922.4</c:v>
                </c:pt>
                <c:pt idx="1048">
                  <c:v>57599.2</c:v>
                </c:pt>
                <c:pt idx="1049">
                  <c:v>56634.8</c:v>
                </c:pt>
                <c:pt idx="1050">
                  <c:v>54826</c:v>
                </c:pt>
                <c:pt idx="1051">
                  <c:v>52020.5</c:v>
                </c:pt>
                <c:pt idx="1052">
                  <c:v>50163.1</c:v>
                </c:pt>
                <c:pt idx="1053">
                  <c:v>48848.49</c:v>
                </c:pt>
                <c:pt idx="1054">
                  <c:v>47006.5</c:v>
                </c:pt>
                <c:pt idx="1055">
                  <c:v>46296</c:v>
                </c:pt>
                <c:pt idx="1056">
                  <c:v>52327.9</c:v>
                </c:pt>
                <c:pt idx="1057">
                  <c:v>51495.4</c:v>
                </c:pt>
                <c:pt idx="1058">
                  <c:v>49821.95</c:v>
                </c:pt>
                <c:pt idx="1059">
                  <c:v>48564</c:v>
                </c:pt>
                <c:pt idx="1060">
                  <c:v>47373.99</c:v>
                </c:pt>
                <c:pt idx="1061">
                  <c:v>46479.1</c:v>
                </c:pt>
                <c:pt idx="1062">
                  <c:v>46452.2</c:v>
                </c:pt>
                <c:pt idx="1063">
                  <c:v>45213.09</c:v>
                </c:pt>
                <c:pt idx="1064">
                  <c:v>45492.9</c:v>
                </c:pt>
                <c:pt idx="1065">
                  <c:v>44942.9</c:v>
                </c:pt>
                <c:pt idx="1066">
                  <c:v>44567.7</c:v>
                </c:pt>
                <c:pt idx="1067">
                  <c:v>43708</c:v>
                </c:pt>
                <c:pt idx="1068">
                  <c:v>42950.19</c:v>
                </c:pt>
                <c:pt idx="1069">
                  <c:v>42662</c:v>
                </c:pt>
                <c:pt idx="1070">
                  <c:v>42543.4</c:v>
                </c:pt>
                <c:pt idx="1071">
                  <c:v>42165.7</c:v>
                </c:pt>
                <c:pt idx="1072">
                  <c:v>41870.69</c:v>
                </c:pt>
                <c:pt idx="1073">
                  <c:v>41493.4</c:v>
                </c:pt>
                <c:pt idx="1074">
                  <c:v>41248.09</c:v>
                </c:pt>
                <c:pt idx="1075">
                  <c:v>41047.5</c:v>
                </c:pt>
                <c:pt idx="1076">
                  <c:v>41297.89</c:v>
                </c:pt>
                <c:pt idx="1077">
                  <c:v>41544.2</c:v>
                </c:pt>
                <c:pt idx="1078">
                  <c:v>41940.5</c:v>
                </c:pt>
                <c:pt idx="1079">
                  <c:v>42776.05</c:v>
                </c:pt>
                <c:pt idx="1080">
                  <c:v>43646.2</c:v>
                </c:pt>
                <c:pt idx="1081">
                  <c:v>43598.79</c:v>
                </c:pt>
                <c:pt idx="1082">
                  <c:v>44850.7</c:v>
                </c:pt>
                <c:pt idx="1083">
                  <c:v>45033.2</c:v>
                </c:pt>
                <c:pt idx="1084">
                  <c:v>46492.9</c:v>
                </c:pt>
                <c:pt idx="1085">
                  <c:v>46372.79</c:v>
                </c:pt>
                <c:pt idx="1086">
                  <c:v>48326.6</c:v>
                </c:pt>
                <c:pt idx="1087">
                  <c:v>48630.7</c:v>
                </c:pt>
                <c:pt idx="1088">
                  <c:v>50441.59</c:v>
                </c:pt>
                <c:pt idx="1089">
                  <c:v>49962.59</c:v>
                </c:pt>
                <c:pt idx="1090">
                  <c:v>49487.4</c:v>
                </c:pt>
                <c:pt idx="1091">
                  <c:v>48721.5</c:v>
                </c:pt>
                <c:pt idx="1092">
                  <c:v>48694.2</c:v>
                </c:pt>
                <c:pt idx="1093">
                  <c:v>48354.6</c:v>
                </c:pt>
                <c:pt idx="1094">
                  <c:v>47389.19</c:v>
                </c:pt>
                <c:pt idx="1095">
                  <c:v>46190.79</c:v>
                </c:pt>
                <c:pt idx="1096">
                  <c:v>43824.99</c:v>
                </c:pt>
                <c:pt idx="1097">
                  <c:v>43601.2</c:v>
                </c:pt>
                <c:pt idx="1098">
                  <c:v>43613.9</c:v>
                </c:pt>
                <c:pt idx="1099">
                  <c:v>43755.99</c:v>
                </c:pt>
                <c:pt idx="1100">
                  <c:v>42584.3</c:v>
                </c:pt>
                <c:pt idx="1101">
                  <c:v>42366.2</c:v>
                </c:pt>
                <c:pt idx="1102">
                  <c:v>41161.99</c:v>
                </c:pt>
                <c:pt idx="1103">
                  <c:v>38131.59</c:v>
                </c:pt>
                <c:pt idx="1104">
                  <c:v>38449.2</c:v>
                </c:pt>
                <c:pt idx="1105">
                  <c:v>38497.4</c:v>
                </c:pt>
                <c:pt idx="1106">
                  <c:v>38889.8</c:v>
                </c:pt>
                <c:pt idx="1107">
                  <c:v>38544.5</c:v>
                </c:pt>
                <c:pt idx="1108">
                  <c:v>39566</c:v>
                </c:pt>
                <c:pt idx="1109">
                  <c:v>40363.4</c:v>
                </c:pt>
                <c:pt idx="1110">
                  <c:v>42792</c:v>
                </c:pt>
                <c:pt idx="1111">
                  <c:v>42312.7</c:v>
                </c:pt>
                <c:pt idx="1112">
                  <c:v>40344.79</c:v>
                </c:pt>
                <c:pt idx="1113">
                  <c:v>39893.19</c:v>
                </c:pt>
                <c:pt idx="1114">
                  <c:v>40706.99</c:v>
                </c:pt>
                <c:pt idx="1115">
                  <c:v>43028.5</c:v>
                </c:pt>
                <c:pt idx="1116">
                  <c:v>43795.4</c:v>
                </c:pt>
                <c:pt idx="1117">
                  <c:v>44514.1</c:v>
                </c:pt>
                <c:pt idx="1118">
                  <c:v>45310.9</c:v>
                </c:pt>
                <c:pt idx="1119">
                  <c:v>47475.6</c:v>
                </c:pt>
                <c:pt idx="1120">
                  <c:v>48777.7</c:v>
                </c:pt>
                <c:pt idx="1121">
                  <c:v>50963.69</c:v>
                </c:pt>
                <c:pt idx="1122">
                  <c:v>53524.9</c:v>
                </c:pt>
                <c:pt idx="1123">
                  <c:v>54956.6</c:v>
                </c:pt>
                <c:pt idx="1124">
                  <c:v>56699.7</c:v>
                </c:pt>
                <c:pt idx="1125">
                  <c:v>56150.09</c:v>
                </c:pt>
                <c:pt idx="1126">
                  <c:v>56848.39</c:v>
                </c:pt>
                <c:pt idx="1127">
                  <c:v>56510.4</c:v>
                </c:pt>
                <c:pt idx="1128">
                  <c:v>57860.5</c:v>
                </c:pt>
                <c:pt idx="1129">
                  <c:v>57589.9</c:v>
                </c:pt>
                <c:pt idx="1130">
                  <c:v>56946.5</c:v>
                </c:pt>
                <c:pt idx="1131">
                  <c:v>56875.7</c:v>
                </c:pt>
                <c:pt idx="1132">
                  <c:v>58554.1</c:v>
                </c:pt>
                <c:pt idx="1133">
                  <c:v>58544.89</c:v>
                </c:pt>
                <c:pt idx="1134">
                  <c:v>58072.2</c:v>
                </c:pt>
                <c:pt idx="1135">
                  <c:v>57022.6</c:v>
                </c:pt>
                <c:pt idx="1136">
                  <c:v>57686.29</c:v>
                </c:pt>
                <c:pt idx="1137">
                  <c:v>57907.8</c:v>
                </c:pt>
                <c:pt idx="1138">
                  <c:v>58895.89</c:v>
                </c:pt>
                <c:pt idx="1139">
                  <c:v>58342.69</c:v>
                </c:pt>
                <c:pt idx="1140">
                  <c:v>58544.29</c:v>
                </c:pt>
                <c:pt idx="1141">
                  <c:v>57497.5</c:v>
                </c:pt>
                <c:pt idx="1142">
                  <c:v>56229.69</c:v>
                </c:pt>
                <c:pt idx="1143">
                  <c:v>56118.2</c:v>
                </c:pt>
                <c:pt idx="1144">
                  <c:v>55667.7</c:v>
                </c:pt>
                <c:pt idx="1145">
                  <c:v>55038.99</c:v>
                </c:pt>
                <c:pt idx="1146">
                  <c:v>53079.69</c:v>
                </c:pt>
                <c:pt idx="1147">
                  <c:v>50395.19</c:v>
                </c:pt>
                <c:pt idx="1148">
                  <c:v>48972.1</c:v>
                </c:pt>
                <c:pt idx="1149">
                  <c:v>47618.7</c:v>
                </c:pt>
                <c:pt idx="1150">
                  <c:v>45554.69</c:v>
                </c:pt>
                <c:pt idx="1151">
                  <c:v>43689.8</c:v>
                </c:pt>
                <c:pt idx="1152">
                  <c:v>48662.9</c:v>
                </c:pt>
                <c:pt idx="1153">
                  <c:v>47554.7</c:v>
                </c:pt>
                <c:pt idx="1154">
                  <c:v>45973.89</c:v>
                </c:pt>
                <c:pt idx="1155">
                  <c:v>44035.9</c:v>
                </c:pt>
                <c:pt idx="1156">
                  <c:v>42735.59</c:v>
                </c:pt>
                <c:pt idx="1157">
                  <c:v>41848.8</c:v>
                </c:pt>
                <c:pt idx="1158">
                  <c:v>41595.2</c:v>
                </c:pt>
                <c:pt idx="1159">
                  <c:v>41278.6</c:v>
                </c:pt>
                <c:pt idx="1160">
                  <c:v>40585.8</c:v>
                </c:pt>
                <c:pt idx="1161">
                  <c:v>40534.5</c:v>
                </c:pt>
                <c:pt idx="1162">
                  <c:v>39895.6</c:v>
                </c:pt>
                <c:pt idx="1163">
                  <c:v>39171.8</c:v>
                </c:pt>
                <c:pt idx="1164">
                  <c:v>38648.79</c:v>
                </c:pt>
                <c:pt idx="1165">
                  <c:v>38553.3</c:v>
                </c:pt>
                <c:pt idx="1166">
                  <c:v>38249.8</c:v>
                </c:pt>
                <c:pt idx="1167">
                  <c:v>38060.1</c:v>
                </c:pt>
                <c:pt idx="1168">
                  <c:v>37724.8</c:v>
                </c:pt>
                <c:pt idx="1169">
                  <c:v>37369.5</c:v>
                </c:pt>
                <c:pt idx="1170">
                  <c:v>37381.8</c:v>
                </c:pt>
                <c:pt idx="1171">
                  <c:v>37387.99</c:v>
                </c:pt>
                <c:pt idx="1172">
                  <c:v>37699.7</c:v>
                </c:pt>
                <c:pt idx="1173">
                  <c:v>37938.69</c:v>
                </c:pt>
                <c:pt idx="1174">
                  <c:v>38609.69</c:v>
                </c:pt>
                <c:pt idx="1175">
                  <c:v>39541.8</c:v>
                </c:pt>
                <c:pt idx="1176">
                  <c:v>41265.4</c:v>
                </c:pt>
                <c:pt idx="1177">
                  <c:v>42313.7</c:v>
                </c:pt>
                <c:pt idx="1178">
                  <c:v>44044.9</c:v>
                </c:pt>
                <c:pt idx="1179">
                  <c:v>44769.49</c:v>
                </c:pt>
                <c:pt idx="1180">
                  <c:v>46207.4</c:v>
                </c:pt>
                <c:pt idx="1181">
                  <c:v>46167.4</c:v>
                </c:pt>
                <c:pt idx="1182">
                  <c:v>48004.2</c:v>
                </c:pt>
                <c:pt idx="1183">
                  <c:v>48598.6</c:v>
                </c:pt>
                <c:pt idx="1184">
                  <c:v>50657.3</c:v>
                </c:pt>
                <c:pt idx="1185">
                  <c:v>51677.3</c:v>
                </c:pt>
                <c:pt idx="1186">
                  <c:v>52099.29</c:v>
                </c:pt>
                <c:pt idx="1187">
                  <c:v>51143.79</c:v>
                </c:pt>
                <c:pt idx="1188">
                  <c:v>51679.9</c:v>
                </c:pt>
                <c:pt idx="1189">
                  <c:v>51147</c:v>
                </c:pt>
                <c:pt idx="1190">
                  <c:v>50298.4</c:v>
                </c:pt>
                <c:pt idx="1191">
                  <c:v>49455.9</c:v>
                </c:pt>
                <c:pt idx="1192">
                  <c:v>47505.1</c:v>
                </c:pt>
                <c:pt idx="1193">
                  <c:v>46692.29</c:v>
                </c:pt>
                <c:pt idx="1194">
                  <c:v>46055.2</c:v>
                </c:pt>
                <c:pt idx="1195">
                  <c:v>45835.1</c:v>
                </c:pt>
                <c:pt idx="1196">
                  <c:v>44548.5</c:v>
                </c:pt>
                <c:pt idx="1197">
                  <c:v>42684.1</c:v>
                </c:pt>
                <c:pt idx="1198">
                  <c:v>40811.9</c:v>
                </c:pt>
                <c:pt idx="1199">
                  <c:v>36375.5</c:v>
                </c:pt>
                <c:pt idx="1200">
                  <c:v>37170.49</c:v>
                </c:pt>
                <c:pt idx="1201">
                  <c:v>36074.1</c:v>
                </c:pt>
                <c:pt idx="1202">
                  <c:v>35338.7</c:v>
                </c:pt>
                <c:pt idx="1203">
                  <c:v>35644.6</c:v>
                </c:pt>
                <c:pt idx="1204">
                  <c:v>36126.9</c:v>
                </c:pt>
                <c:pt idx="1205">
                  <c:v>37616.5</c:v>
                </c:pt>
                <c:pt idx="1206">
                  <c:v>41724.2</c:v>
                </c:pt>
                <c:pt idx="1207">
                  <c:v>40635.8</c:v>
                </c:pt>
                <c:pt idx="1208">
                  <c:v>39888.1</c:v>
                </c:pt>
                <c:pt idx="1209">
                  <c:v>39131.5</c:v>
                </c:pt>
                <c:pt idx="1210">
                  <c:v>40331.8</c:v>
                </c:pt>
                <c:pt idx="1211">
                  <c:v>41456.7</c:v>
                </c:pt>
                <c:pt idx="1212">
                  <c:v>42936.2</c:v>
                </c:pt>
                <c:pt idx="1213">
                  <c:v>43925.29</c:v>
                </c:pt>
                <c:pt idx="1214">
                  <c:v>45541.79</c:v>
                </c:pt>
                <c:pt idx="1215">
                  <c:v>47797.5</c:v>
                </c:pt>
                <c:pt idx="1216">
                  <c:v>50869.3</c:v>
                </c:pt>
                <c:pt idx="1217">
                  <c:v>54416.7</c:v>
                </c:pt>
                <c:pt idx="1218">
                  <c:v>56651.39</c:v>
                </c:pt>
                <c:pt idx="1219">
                  <c:v>58144.99</c:v>
                </c:pt>
                <c:pt idx="1220">
                  <c:v>58807</c:v>
                </c:pt>
                <c:pt idx="1221">
                  <c:v>58103.99</c:v>
                </c:pt>
                <c:pt idx="1222">
                  <c:v>57619.6</c:v>
                </c:pt>
                <c:pt idx="1223">
                  <c:v>58563.99</c:v>
                </c:pt>
                <c:pt idx="1224">
                  <c:v>61257.19</c:v>
                </c:pt>
                <c:pt idx="1225">
                  <c:v>61899.19</c:v>
                </c:pt>
                <c:pt idx="1226">
                  <c:v>62493.2</c:v>
                </c:pt>
                <c:pt idx="1227">
                  <c:v>62083.2</c:v>
                </c:pt>
                <c:pt idx="1228">
                  <c:v>63715.8</c:v>
                </c:pt>
                <c:pt idx="1229">
                  <c:v>63704</c:v>
                </c:pt>
                <c:pt idx="1230">
                  <c:v>63619</c:v>
                </c:pt>
                <c:pt idx="1231">
                  <c:v>62614</c:v>
                </c:pt>
                <c:pt idx="1232">
                  <c:v>62897.49</c:v>
                </c:pt>
                <c:pt idx="1233">
                  <c:v>63058.5</c:v>
                </c:pt>
                <c:pt idx="1234">
                  <c:v>62681.39</c:v>
                </c:pt>
                <c:pt idx="1235">
                  <c:v>62150.1</c:v>
                </c:pt>
                <c:pt idx="1236">
                  <c:v>61961.5</c:v>
                </c:pt>
                <c:pt idx="1237">
                  <c:v>61226.5</c:v>
                </c:pt>
                <c:pt idx="1238">
                  <c:v>59647.19</c:v>
                </c:pt>
                <c:pt idx="1239">
                  <c:v>58547.99</c:v>
                </c:pt>
                <c:pt idx="1240">
                  <c:v>58785.8</c:v>
                </c:pt>
                <c:pt idx="1241">
                  <c:v>58559.75</c:v>
                </c:pt>
                <c:pt idx="1242">
                  <c:v>56335.5</c:v>
                </c:pt>
                <c:pt idx="1243">
                  <c:v>53786.89</c:v>
                </c:pt>
                <c:pt idx="1244">
                  <c:v>52640</c:v>
                </c:pt>
                <c:pt idx="1245">
                  <c:v>50779.1</c:v>
                </c:pt>
                <c:pt idx="1246">
                  <c:v>48350.1</c:v>
                </c:pt>
                <c:pt idx="1247">
                  <c:v>44498.7</c:v>
                </c:pt>
                <c:pt idx="1248">
                  <c:v>49121.99</c:v>
                </c:pt>
                <c:pt idx="1249">
                  <c:v>48191.6</c:v>
                </c:pt>
                <c:pt idx="1250">
                  <c:v>46619.79</c:v>
                </c:pt>
                <c:pt idx="1251">
                  <c:v>44515.99</c:v>
                </c:pt>
                <c:pt idx="1252">
                  <c:v>43510.19</c:v>
                </c:pt>
                <c:pt idx="1253">
                  <c:v>42147.9</c:v>
                </c:pt>
                <c:pt idx="1254">
                  <c:v>42075.6</c:v>
                </c:pt>
                <c:pt idx="1255">
                  <c:v>41561.09</c:v>
                </c:pt>
                <c:pt idx="1256">
                  <c:v>41267</c:v>
                </c:pt>
                <c:pt idx="1257">
                  <c:v>40655</c:v>
                </c:pt>
                <c:pt idx="1258">
                  <c:v>40207.99</c:v>
                </c:pt>
                <c:pt idx="1259">
                  <c:v>39508.19</c:v>
                </c:pt>
                <c:pt idx="1260">
                  <c:v>39086.3</c:v>
                </c:pt>
                <c:pt idx="1261">
                  <c:v>38733.8</c:v>
                </c:pt>
                <c:pt idx="1262">
                  <c:v>38294.69</c:v>
                </c:pt>
                <c:pt idx="1263">
                  <c:v>38627</c:v>
                </c:pt>
                <c:pt idx="1264">
                  <c:v>38218.89</c:v>
                </c:pt>
                <c:pt idx="1265">
                  <c:v>37840</c:v>
                </c:pt>
                <c:pt idx="1266">
                  <c:v>37445.3</c:v>
                </c:pt>
                <c:pt idx="1267">
                  <c:v>37417.5</c:v>
                </c:pt>
                <c:pt idx="1268">
                  <c:v>37621.2</c:v>
                </c:pt>
                <c:pt idx="1269">
                  <c:v>38118</c:v>
                </c:pt>
                <c:pt idx="1270">
                  <c:v>38901.59</c:v>
                </c:pt>
                <c:pt idx="1271">
                  <c:v>39834.29</c:v>
                </c:pt>
                <c:pt idx="1272">
                  <c:v>40861.19</c:v>
                </c:pt>
                <c:pt idx="1273">
                  <c:v>41630.89</c:v>
                </c:pt>
                <c:pt idx="1274">
                  <c:v>43733.2</c:v>
                </c:pt>
                <c:pt idx="1275">
                  <c:v>44579.7</c:v>
                </c:pt>
                <c:pt idx="1276">
                  <c:v>45463.1</c:v>
                </c:pt>
                <c:pt idx="1277">
                  <c:v>45506.8</c:v>
                </c:pt>
                <c:pt idx="1278">
                  <c:v>46208.1</c:v>
                </c:pt>
                <c:pt idx="1279">
                  <c:v>46557.79</c:v>
                </c:pt>
                <c:pt idx="1280">
                  <c:v>49023.4</c:v>
                </c:pt>
                <c:pt idx="1281">
                  <c:v>49891.59</c:v>
                </c:pt>
                <c:pt idx="1282">
                  <c:v>50745.79</c:v>
                </c:pt>
                <c:pt idx="1283">
                  <c:v>50986.19</c:v>
                </c:pt>
                <c:pt idx="1284">
                  <c:v>52493.4</c:v>
                </c:pt>
                <c:pt idx="1285">
                  <c:v>52277.4</c:v>
                </c:pt>
                <c:pt idx="1286">
                  <c:v>52196.7</c:v>
                </c:pt>
                <c:pt idx="1287">
                  <c:v>52080.29</c:v>
                </c:pt>
                <c:pt idx="1288">
                  <c:v>49963.79</c:v>
                </c:pt>
                <c:pt idx="1289">
                  <c:v>50375.89</c:v>
                </c:pt>
                <c:pt idx="1290">
                  <c:v>50418.09</c:v>
                </c:pt>
                <c:pt idx="1291">
                  <c:v>51605.39</c:v>
                </c:pt>
                <c:pt idx="1292">
                  <c:v>51408.39</c:v>
                </c:pt>
                <c:pt idx="1293">
                  <c:v>48904.7</c:v>
                </c:pt>
                <c:pt idx="1294">
                  <c:v>46684.79</c:v>
                </c:pt>
                <c:pt idx="1295">
                  <c:v>42122.29</c:v>
                </c:pt>
                <c:pt idx="1296">
                  <c:v>42787.8</c:v>
                </c:pt>
                <c:pt idx="1297">
                  <c:v>41833.49</c:v>
                </c:pt>
                <c:pt idx="1298">
                  <c:v>41115.39</c:v>
                </c:pt>
                <c:pt idx="1299">
                  <c:v>40904.99</c:v>
                </c:pt>
                <c:pt idx="1300">
                  <c:v>41363.1</c:v>
                </c:pt>
                <c:pt idx="1301">
                  <c:v>42614.39</c:v>
                </c:pt>
                <c:pt idx="1302">
                  <c:v>46096.39</c:v>
                </c:pt>
                <c:pt idx="1303">
                  <c:v>46174.39</c:v>
                </c:pt>
                <c:pt idx="1304">
                  <c:v>45508.79</c:v>
                </c:pt>
                <c:pt idx="1305">
                  <c:v>45142.49</c:v>
                </c:pt>
                <c:pt idx="1306">
                  <c:v>45914.49</c:v>
                </c:pt>
                <c:pt idx="1307">
                  <c:v>46901</c:v>
                </c:pt>
                <c:pt idx="1308">
                  <c:v>48380.7</c:v>
                </c:pt>
                <c:pt idx="1309">
                  <c:v>48934.09</c:v>
                </c:pt>
                <c:pt idx="1310">
                  <c:v>50379.85</c:v>
                </c:pt>
                <c:pt idx="1311">
                  <c:v>52182.79</c:v>
                </c:pt>
                <c:pt idx="1312">
                  <c:v>53913.39</c:v>
                </c:pt>
                <c:pt idx="1313">
                  <c:v>56718.4</c:v>
                </c:pt>
                <c:pt idx="1314">
                  <c:v>57927.89</c:v>
                </c:pt>
                <c:pt idx="1315">
                  <c:v>58907.99</c:v>
                </c:pt>
                <c:pt idx="1316">
                  <c:v>58760.7</c:v>
                </c:pt>
                <c:pt idx="1317">
                  <c:v>57021.29</c:v>
                </c:pt>
                <c:pt idx="1318">
                  <c:v>55751</c:v>
                </c:pt>
                <c:pt idx="1319">
                  <c:v>56776.9</c:v>
                </c:pt>
                <c:pt idx="1320">
                  <c:v>59262.9</c:v>
                </c:pt>
                <c:pt idx="1321">
                  <c:v>60280.5</c:v>
                </c:pt>
                <c:pt idx="1322">
                  <c:v>60660.69</c:v>
                </c:pt>
                <c:pt idx="1323">
                  <c:v>60556</c:v>
                </c:pt>
                <c:pt idx="1324">
                  <c:v>62332.49</c:v>
                </c:pt>
                <c:pt idx="1325">
                  <c:v>62236.9</c:v>
                </c:pt>
                <c:pt idx="1326">
                  <c:v>61262.69</c:v>
                </c:pt>
                <c:pt idx="1327">
                  <c:v>60480.05</c:v>
                </c:pt>
                <c:pt idx="1328">
                  <c:v>60438.3</c:v>
                </c:pt>
                <c:pt idx="1329">
                  <c:v>60368.8</c:v>
                </c:pt>
                <c:pt idx="1330">
                  <c:v>60644.7</c:v>
                </c:pt>
                <c:pt idx="1331">
                  <c:v>59377.8</c:v>
                </c:pt>
                <c:pt idx="1332">
                  <c:v>59435.69</c:v>
                </c:pt>
                <c:pt idx="1333">
                  <c:v>59201.8</c:v>
                </c:pt>
                <c:pt idx="1334">
                  <c:v>58249</c:v>
                </c:pt>
                <c:pt idx="1335">
                  <c:v>57131.8</c:v>
                </c:pt>
                <c:pt idx="1336">
                  <c:v>56286.99</c:v>
                </c:pt>
                <c:pt idx="1337">
                  <c:v>55607.79</c:v>
                </c:pt>
                <c:pt idx="1338">
                  <c:v>52852.5</c:v>
                </c:pt>
                <c:pt idx="1339">
                  <c:v>50106.59</c:v>
                </c:pt>
                <c:pt idx="1340">
                  <c:v>48633.3</c:v>
                </c:pt>
                <c:pt idx="1341">
                  <c:v>47145.2</c:v>
                </c:pt>
                <c:pt idx="1342">
                  <c:v>45046.99</c:v>
                </c:pt>
                <c:pt idx="1343">
                  <c:v>44436.9</c:v>
                </c:pt>
                <c:pt idx="1344">
                  <c:v>50020.5</c:v>
                </c:pt>
                <c:pt idx="1345">
                  <c:v>49478.8</c:v>
                </c:pt>
                <c:pt idx="1346">
                  <c:v>48085.99</c:v>
                </c:pt>
                <c:pt idx="1347">
                  <c:v>45812.99</c:v>
                </c:pt>
                <c:pt idx="1348">
                  <c:v>45005.19</c:v>
                </c:pt>
                <c:pt idx="1349">
                  <c:v>44677.49</c:v>
                </c:pt>
                <c:pt idx="1350">
                  <c:v>44344.19</c:v>
                </c:pt>
                <c:pt idx="1351">
                  <c:v>43433.99</c:v>
                </c:pt>
                <c:pt idx="1352">
                  <c:v>42606.8</c:v>
                </c:pt>
                <c:pt idx="1353">
                  <c:v>41993.8</c:v>
                </c:pt>
                <c:pt idx="1354">
                  <c:v>40402.19</c:v>
                </c:pt>
                <c:pt idx="1355">
                  <c:v>39375.09</c:v>
                </c:pt>
                <c:pt idx="1356">
                  <c:v>38617.99</c:v>
                </c:pt>
                <c:pt idx="1357">
                  <c:v>37869.2</c:v>
                </c:pt>
                <c:pt idx="1358">
                  <c:v>37423.4</c:v>
                </c:pt>
                <c:pt idx="1359">
                  <c:v>37342.5</c:v>
                </c:pt>
                <c:pt idx="1360">
                  <c:v>37389.59</c:v>
                </c:pt>
                <c:pt idx="1361">
                  <c:v>36759.89</c:v>
                </c:pt>
                <c:pt idx="1362">
                  <c:v>36879.3</c:v>
                </c:pt>
                <c:pt idx="1363">
                  <c:v>36524.49</c:v>
                </c:pt>
                <c:pt idx="1364">
                  <c:v>37063.09</c:v>
                </c:pt>
                <c:pt idx="1365">
                  <c:v>36817</c:v>
                </c:pt>
                <c:pt idx="1366">
                  <c:v>37616.99</c:v>
                </c:pt>
                <c:pt idx="1367">
                  <c:v>38467.29</c:v>
                </c:pt>
                <c:pt idx="1368">
                  <c:v>39937.59</c:v>
                </c:pt>
                <c:pt idx="1369">
                  <c:v>40822.5</c:v>
                </c:pt>
                <c:pt idx="1370">
                  <c:v>43137.9</c:v>
                </c:pt>
                <c:pt idx="1371">
                  <c:v>42446.89</c:v>
                </c:pt>
                <c:pt idx="1372">
                  <c:v>43975.7</c:v>
                </c:pt>
                <c:pt idx="1373">
                  <c:v>44023.99</c:v>
                </c:pt>
                <c:pt idx="1374">
                  <c:v>45287.29</c:v>
                </c:pt>
                <c:pt idx="1375">
                  <c:v>46145.49</c:v>
                </c:pt>
                <c:pt idx="1376">
                  <c:v>49723.49</c:v>
                </c:pt>
                <c:pt idx="1377">
                  <c:v>50828.19</c:v>
                </c:pt>
                <c:pt idx="1378">
                  <c:v>51597.6</c:v>
                </c:pt>
                <c:pt idx="1379">
                  <c:v>51416.89</c:v>
                </c:pt>
                <c:pt idx="1380">
                  <c:v>52664.29</c:v>
                </c:pt>
                <c:pt idx="1381">
                  <c:v>51982.3</c:v>
                </c:pt>
                <c:pt idx="1382">
                  <c:v>51535.49</c:v>
                </c:pt>
                <c:pt idx="1383">
                  <c:v>51194.49</c:v>
                </c:pt>
                <c:pt idx="1384">
                  <c:v>49583.59</c:v>
                </c:pt>
                <c:pt idx="1385">
                  <c:v>48881.1</c:v>
                </c:pt>
                <c:pt idx="1386">
                  <c:v>48499.9</c:v>
                </c:pt>
                <c:pt idx="1387">
                  <c:v>47613.1</c:v>
                </c:pt>
                <c:pt idx="1388">
                  <c:v>46795</c:v>
                </c:pt>
                <c:pt idx="1389">
                  <c:v>44442.89</c:v>
                </c:pt>
                <c:pt idx="1390">
                  <c:v>42747.49</c:v>
                </c:pt>
                <c:pt idx="1391">
                  <c:v>37648.49</c:v>
                </c:pt>
                <c:pt idx="1392">
                  <c:v>38036.5</c:v>
                </c:pt>
                <c:pt idx="1393">
                  <c:v>36505.3</c:v>
                </c:pt>
                <c:pt idx="1394">
                  <c:v>35684.19</c:v>
                </c:pt>
                <c:pt idx="1395">
                  <c:v>35195.1</c:v>
                </c:pt>
                <c:pt idx="1396">
                  <c:v>35270.19</c:v>
                </c:pt>
                <c:pt idx="1397">
                  <c:v>36580.89</c:v>
                </c:pt>
                <c:pt idx="1398">
                  <c:v>40019.49</c:v>
                </c:pt>
                <c:pt idx="1399">
                  <c:v>39493.59</c:v>
                </c:pt>
                <c:pt idx="1400">
                  <c:v>39202.8</c:v>
                </c:pt>
                <c:pt idx="1401">
                  <c:v>39343.95</c:v>
                </c:pt>
                <c:pt idx="1402">
                  <c:v>39724</c:v>
                </c:pt>
                <c:pt idx="1403">
                  <c:v>40748.19</c:v>
                </c:pt>
                <c:pt idx="1404">
                  <c:v>41538.39</c:v>
                </c:pt>
                <c:pt idx="1405">
                  <c:v>42928.3</c:v>
                </c:pt>
                <c:pt idx="1406">
                  <c:v>44657.89</c:v>
                </c:pt>
                <c:pt idx="1407">
                  <c:v>46914.6</c:v>
                </c:pt>
                <c:pt idx="1408">
                  <c:v>48178.69</c:v>
                </c:pt>
                <c:pt idx="1409">
                  <c:v>50060.4</c:v>
                </c:pt>
                <c:pt idx="1410">
                  <c:v>51146.29</c:v>
                </c:pt>
                <c:pt idx="1411">
                  <c:v>52989.2</c:v>
                </c:pt>
                <c:pt idx="1412">
                  <c:v>53676.5</c:v>
                </c:pt>
                <c:pt idx="1413">
                  <c:v>52921.79</c:v>
                </c:pt>
                <c:pt idx="1414">
                  <c:v>52685.4</c:v>
                </c:pt>
                <c:pt idx="1415">
                  <c:v>54065.39</c:v>
                </c:pt>
                <c:pt idx="1416">
                  <c:v>55806.4</c:v>
                </c:pt>
                <c:pt idx="1417">
                  <c:v>56872.1</c:v>
                </c:pt>
                <c:pt idx="1418">
                  <c:v>57958.79</c:v>
                </c:pt>
                <c:pt idx="1419">
                  <c:v>57453</c:v>
                </c:pt>
                <c:pt idx="1420">
                  <c:v>59390.09</c:v>
                </c:pt>
                <c:pt idx="1421">
                  <c:v>59059.1</c:v>
                </c:pt>
                <c:pt idx="1422">
                  <c:v>58164.6</c:v>
                </c:pt>
                <c:pt idx="1423">
                  <c:v>56804.3</c:v>
                </c:pt>
                <c:pt idx="1424">
                  <c:v>56923.55</c:v>
                </c:pt>
                <c:pt idx="1425">
                  <c:v>57018.1</c:v>
                </c:pt>
                <c:pt idx="1426">
                  <c:v>57049.99</c:v>
                </c:pt>
                <c:pt idx="1427">
                  <c:v>55972.4</c:v>
                </c:pt>
                <c:pt idx="1428">
                  <c:v>55955.19</c:v>
                </c:pt>
                <c:pt idx="1429">
                  <c:v>55711.8</c:v>
                </c:pt>
                <c:pt idx="1430">
                  <c:v>54545.6</c:v>
                </c:pt>
                <c:pt idx="1431">
                  <c:v>53740.7</c:v>
                </c:pt>
                <c:pt idx="1432">
                  <c:v>53413.1</c:v>
                </c:pt>
                <c:pt idx="1433">
                  <c:v>52713.7</c:v>
                </c:pt>
                <c:pt idx="1434">
                  <c:v>50361.8</c:v>
                </c:pt>
                <c:pt idx="1435">
                  <c:v>47546.3</c:v>
                </c:pt>
                <c:pt idx="1436">
                  <c:v>46829.39</c:v>
                </c:pt>
                <c:pt idx="1437">
                  <c:v>44977.4</c:v>
                </c:pt>
                <c:pt idx="1438">
                  <c:v>43247.19</c:v>
                </c:pt>
                <c:pt idx="1439">
                  <c:v>39309.89</c:v>
                </c:pt>
                <c:pt idx="1440">
                  <c:v>45958.4</c:v>
                </c:pt>
                <c:pt idx="1441">
                  <c:v>45680.89</c:v>
                </c:pt>
                <c:pt idx="1442">
                  <c:v>43675</c:v>
                </c:pt>
                <c:pt idx="1443">
                  <c:v>41397.4</c:v>
                </c:pt>
                <c:pt idx="1444">
                  <c:v>40311.59</c:v>
                </c:pt>
                <c:pt idx="1445">
                  <c:v>39910.99</c:v>
                </c:pt>
                <c:pt idx="1446">
                  <c:v>39477.9</c:v>
                </c:pt>
                <c:pt idx="1447">
                  <c:v>38151.6</c:v>
                </c:pt>
                <c:pt idx="1448">
                  <c:v>37872</c:v>
                </c:pt>
                <c:pt idx="1449">
                  <c:v>37321.9</c:v>
                </c:pt>
                <c:pt idx="1450">
                  <c:v>36015.4</c:v>
                </c:pt>
                <c:pt idx="1451">
                  <c:v>35397.1</c:v>
                </c:pt>
                <c:pt idx="1452">
                  <c:v>34701.29</c:v>
                </c:pt>
                <c:pt idx="1453">
                  <c:v>34551.1</c:v>
                </c:pt>
                <c:pt idx="1454">
                  <c:v>34225.29</c:v>
                </c:pt>
                <c:pt idx="1455">
                  <c:v>34216.69</c:v>
                </c:pt>
                <c:pt idx="1456">
                  <c:v>34055.79</c:v>
                </c:pt>
                <c:pt idx="1457">
                  <c:v>33561.09</c:v>
                </c:pt>
                <c:pt idx="1458">
                  <c:v>33556.39</c:v>
                </c:pt>
                <c:pt idx="1459">
                  <c:v>33630</c:v>
                </c:pt>
                <c:pt idx="1460">
                  <c:v>33506.99</c:v>
                </c:pt>
                <c:pt idx="1461">
                  <c:v>33704.19</c:v>
                </c:pt>
                <c:pt idx="1462">
                  <c:v>34996.89</c:v>
                </c:pt>
                <c:pt idx="1463">
                  <c:v>35716.49</c:v>
                </c:pt>
                <c:pt idx="1464">
                  <c:v>37415.59</c:v>
                </c:pt>
                <c:pt idx="1465">
                  <c:v>38183.75</c:v>
                </c:pt>
                <c:pt idx="1466">
                  <c:v>40002.89</c:v>
                </c:pt>
                <c:pt idx="1467">
                  <c:v>40071.7</c:v>
                </c:pt>
                <c:pt idx="1468">
                  <c:v>40686.4</c:v>
                </c:pt>
                <c:pt idx="1469">
                  <c:v>39981.8</c:v>
                </c:pt>
                <c:pt idx="1470">
                  <c:v>41417.89</c:v>
                </c:pt>
                <c:pt idx="1471">
                  <c:v>41775.2</c:v>
                </c:pt>
                <c:pt idx="1472">
                  <c:v>44393.1</c:v>
                </c:pt>
                <c:pt idx="1473">
                  <c:v>45312.09</c:v>
                </c:pt>
                <c:pt idx="1474">
                  <c:v>46011.79</c:v>
                </c:pt>
                <c:pt idx="1475">
                  <c:v>44949.3</c:v>
                </c:pt>
                <c:pt idx="1476">
                  <c:v>46540.6</c:v>
                </c:pt>
                <c:pt idx="1477">
                  <c:v>45708</c:v>
                </c:pt>
                <c:pt idx="1478">
                  <c:v>44756.49</c:v>
                </c:pt>
                <c:pt idx="1479">
                  <c:v>44194.8</c:v>
                </c:pt>
                <c:pt idx="1480">
                  <c:v>42396.3</c:v>
                </c:pt>
                <c:pt idx="1481">
                  <c:v>41908.9</c:v>
                </c:pt>
                <c:pt idx="1482">
                  <c:v>41150.99</c:v>
                </c:pt>
                <c:pt idx="1483">
                  <c:v>40003.19</c:v>
                </c:pt>
                <c:pt idx="1484">
                  <c:v>40438.8</c:v>
                </c:pt>
                <c:pt idx="1485">
                  <c:v>39167.79</c:v>
                </c:pt>
                <c:pt idx="1486">
                  <c:v>37499.8</c:v>
                </c:pt>
                <c:pt idx="1487">
                  <c:v>34123.5</c:v>
                </c:pt>
                <c:pt idx="1488">
                  <c:v>36135.19</c:v>
                </c:pt>
                <c:pt idx="1489">
                  <c:v>35409.1</c:v>
                </c:pt>
                <c:pt idx="1490">
                  <c:v>35190.29</c:v>
                </c:pt>
                <c:pt idx="1491">
                  <c:v>34764.2</c:v>
                </c:pt>
                <c:pt idx="1492">
                  <c:v>35892.6</c:v>
                </c:pt>
                <c:pt idx="1493">
                  <c:v>36281.6</c:v>
                </c:pt>
                <c:pt idx="1494">
                  <c:v>39543.5</c:v>
                </c:pt>
                <c:pt idx="1495">
                  <c:v>39917.79</c:v>
                </c:pt>
                <c:pt idx="1496">
                  <c:v>39205.8</c:v>
                </c:pt>
                <c:pt idx="1497">
                  <c:v>39630.99</c:v>
                </c:pt>
                <c:pt idx="1498">
                  <c:v>40066.9</c:v>
                </c:pt>
                <c:pt idx="1499">
                  <c:v>41986</c:v>
                </c:pt>
                <c:pt idx="1500">
                  <c:v>42100.19</c:v>
                </c:pt>
                <c:pt idx="1501">
                  <c:v>43580.09</c:v>
                </c:pt>
                <c:pt idx="1502">
                  <c:v>44443.9</c:v>
                </c:pt>
                <c:pt idx="1503">
                  <c:v>45782</c:v>
                </c:pt>
                <c:pt idx="1504">
                  <c:v>46853.8</c:v>
                </c:pt>
                <c:pt idx="1505">
                  <c:v>48582</c:v>
                </c:pt>
                <c:pt idx="1506">
                  <c:v>50549.8</c:v>
                </c:pt>
                <c:pt idx="1507">
                  <c:v>52952.6</c:v>
                </c:pt>
                <c:pt idx="1508">
                  <c:v>53954.8</c:v>
                </c:pt>
                <c:pt idx="1509">
                  <c:v>53965.4</c:v>
                </c:pt>
                <c:pt idx="1510">
                  <c:v>53584.49</c:v>
                </c:pt>
                <c:pt idx="1511">
                  <c:v>55035.89</c:v>
                </c:pt>
                <c:pt idx="1512">
                  <c:v>57290.39</c:v>
                </c:pt>
                <c:pt idx="1513">
                  <c:v>57716.9</c:v>
                </c:pt>
                <c:pt idx="1514">
                  <c:v>58506</c:v>
                </c:pt>
                <c:pt idx="1515">
                  <c:v>58068.6</c:v>
                </c:pt>
                <c:pt idx="1516">
                  <c:v>59683.4</c:v>
                </c:pt>
                <c:pt idx="1517">
                  <c:v>59643</c:v>
                </c:pt>
                <c:pt idx="1518">
                  <c:v>58915.3</c:v>
                </c:pt>
                <c:pt idx="1519">
                  <c:v>57990.1</c:v>
                </c:pt>
                <c:pt idx="1520">
                  <c:v>58044</c:v>
                </c:pt>
                <c:pt idx="1521">
                  <c:v>58058.59</c:v>
                </c:pt>
                <c:pt idx="1522">
                  <c:v>58020.7</c:v>
                </c:pt>
                <c:pt idx="1523">
                  <c:v>56955.8</c:v>
                </c:pt>
                <c:pt idx="1524">
                  <c:v>57283.99</c:v>
                </c:pt>
                <c:pt idx="1525">
                  <c:v>56919.99</c:v>
                </c:pt>
                <c:pt idx="1526">
                  <c:v>56170.6</c:v>
                </c:pt>
                <c:pt idx="1527">
                  <c:v>54862.8</c:v>
                </c:pt>
                <c:pt idx="1528">
                  <c:v>54265.59</c:v>
                </c:pt>
                <c:pt idx="1529">
                  <c:v>53607.5</c:v>
                </c:pt>
                <c:pt idx="1530">
                  <c:v>51625.69</c:v>
                </c:pt>
                <c:pt idx="1531">
                  <c:v>49018.9</c:v>
                </c:pt>
                <c:pt idx="1532">
                  <c:v>47849.6</c:v>
                </c:pt>
                <c:pt idx="1533">
                  <c:v>46721.1</c:v>
                </c:pt>
                <c:pt idx="1534">
                  <c:v>44506.19</c:v>
                </c:pt>
                <c:pt idx="1535">
                  <c:v>43654.9</c:v>
                </c:pt>
                <c:pt idx="1536">
                  <c:v>48240.4</c:v>
                </c:pt>
                <c:pt idx="1537">
                  <c:v>47681.69</c:v>
                </c:pt>
                <c:pt idx="1538">
                  <c:v>45867.6</c:v>
                </c:pt>
                <c:pt idx="1539">
                  <c:v>44061</c:v>
                </c:pt>
                <c:pt idx="1540">
                  <c:v>42614.5</c:v>
                </c:pt>
                <c:pt idx="1541">
                  <c:v>41679.79</c:v>
                </c:pt>
                <c:pt idx="1542">
                  <c:v>41468.7</c:v>
                </c:pt>
                <c:pt idx="1543">
                  <c:v>40390.8</c:v>
                </c:pt>
                <c:pt idx="1544">
                  <c:v>40001.5</c:v>
                </c:pt>
                <c:pt idx="1545">
                  <c:v>39638.5</c:v>
                </c:pt>
                <c:pt idx="1546">
                  <c:v>38845.2</c:v>
                </c:pt>
                <c:pt idx="1547">
                  <c:v>38316.99</c:v>
                </c:pt>
                <c:pt idx="1548">
                  <c:v>37708.4</c:v>
                </c:pt>
                <c:pt idx="1549">
                  <c:v>37354.2</c:v>
                </c:pt>
                <c:pt idx="1550">
                  <c:v>37290.7</c:v>
                </c:pt>
                <c:pt idx="1551">
                  <c:v>37118.7</c:v>
                </c:pt>
                <c:pt idx="1552">
                  <c:v>36748.59</c:v>
                </c:pt>
                <c:pt idx="1553">
                  <c:v>36083.49</c:v>
                </c:pt>
                <c:pt idx="1554">
                  <c:v>35970</c:v>
                </c:pt>
                <c:pt idx="1555">
                  <c:v>35609.7</c:v>
                </c:pt>
                <c:pt idx="1556">
                  <c:v>35442.5</c:v>
                </c:pt>
                <c:pt idx="1557">
                  <c:v>35884.39</c:v>
                </c:pt>
                <c:pt idx="1558">
                  <c:v>36829.6</c:v>
                </c:pt>
                <c:pt idx="1559">
                  <c:v>37308.49</c:v>
                </c:pt>
                <c:pt idx="1560">
                  <c:v>38664.09</c:v>
                </c:pt>
                <c:pt idx="1561">
                  <c:v>39000.69</c:v>
                </c:pt>
                <c:pt idx="1562">
                  <c:v>40297.2</c:v>
                </c:pt>
                <c:pt idx="1563">
                  <c:v>39978.4</c:v>
                </c:pt>
                <c:pt idx="1564">
                  <c:v>41321.85</c:v>
                </c:pt>
                <c:pt idx="1565">
                  <c:v>40315.99</c:v>
                </c:pt>
                <c:pt idx="1566">
                  <c:v>41399.9</c:v>
                </c:pt>
                <c:pt idx="1567">
                  <c:v>41850.09</c:v>
                </c:pt>
                <c:pt idx="1568">
                  <c:v>44654.09</c:v>
                </c:pt>
                <c:pt idx="1569">
                  <c:v>44887.9</c:v>
                </c:pt>
                <c:pt idx="1570">
                  <c:v>45124.09</c:v>
                </c:pt>
                <c:pt idx="1571">
                  <c:v>44684.29</c:v>
                </c:pt>
                <c:pt idx="1572">
                  <c:v>45249.09</c:v>
                </c:pt>
                <c:pt idx="1573">
                  <c:v>44271.89</c:v>
                </c:pt>
                <c:pt idx="1574">
                  <c:v>42729.1</c:v>
                </c:pt>
                <c:pt idx="1575">
                  <c:v>40748.19</c:v>
                </c:pt>
                <c:pt idx="1576">
                  <c:v>39102.09</c:v>
                </c:pt>
                <c:pt idx="1577">
                  <c:v>38453.59</c:v>
                </c:pt>
                <c:pt idx="1578">
                  <c:v>37532.49</c:v>
                </c:pt>
                <c:pt idx="1579">
                  <c:v>36428.39</c:v>
                </c:pt>
                <c:pt idx="1580">
                  <c:v>35735.59</c:v>
                </c:pt>
                <c:pt idx="1581">
                  <c:v>34735.59</c:v>
                </c:pt>
                <c:pt idx="1582">
                  <c:v>33658.69</c:v>
                </c:pt>
                <c:pt idx="1583">
                  <c:v>30385.19</c:v>
                </c:pt>
                <c:pt idx="1584">
                  <c:v>32114.09</c:v>
                </c:pt>
                <c:pt idx="1585">
                  <c:v>33370.5</c:v>
                </c:pt>
                <c:pt idx="1586">
                  <c:v>32844.19</c:v>
                </c:pt>
                <c:pt idx="1587">
                  <c:v>33213.5</c:v>
                </c:pt>
                <c:pt idx="1588">
                  <c:v>33121.59</c:v>
                </c:pt>
                <c:pt idx="1589">
                  <c:v>34689</c:v>
                </c:pt>
                <c:pt idx="1590">
                  <c:v>37003.1</c:v>
                </c:pt>
                <c:pt idx="1591">
                  <c:v>36582.4</c:v>
                </c:pt>
                <c:pt idx="1592">
                  <c:v>35955.4</c:v>
                </c:pt>
                <c:pt idx="1593">
                  <c:v>35315.6</c:v>
                </c:pt>
                <c:pt idx="1594">
                  <c:v>35675.99</c:v>
                </c:pt>
                <c:pt idx="1595">
                  <c:v>35693.09</c:v>
                </c:pt>
                <c:pt idx="1596">
                  <c:v>36402.29</c:v>
                </c:pt>
                <c:pt idx="1597">
                  <c:v>38131.4</c:v>
                </c:pt>
                <c:pt idx="1598">
                  <c:v>39669.09</c:v>
                </c:pt>
                <c:pt idx="1599">
                  <c:v>41847.3</c:v>
                </c:pt>
                <c:pt idx="1600">
                  <c:v>43705.7</c:v>
                </c:pt>
                <c:pt idx="1601">
                  <c:v>45442.79</c:v>
                </c:pt>
                <c:pt idx="1602">
                  <c:v>46957</c:v>
                </c:pt>
                <c:pt idx="1603">
                  <c:v>49106.9</c:v>
                </c:pt>
                <c:pt idx="1604">
                  <c:v>49685.69</c:v>
                </c:pt>
                <c:pt idx="1605">
                  <c:v>48995.3</c:v>
                </c:pt>
                <c:pt idx="1606">
                  <c:v>48552.1</c:v>
                </c:pt>
                <c:pt idx="1607">
                  <c:v>49699.09</c:v>
                </c:pt>
                <c:pt idx="1608">
                  <c:v>51819.6</c:v>
                </c:pt>
                <c:pt idx="1609">
                  <c:v>52180.3</c:v>
                </c:pt>
                <c:pt idx="1610">
                  <c:v>52710.1</c:v>
                </c:pt>
                <c:pt idx="1611">
                  <c:v>52228.89</c:v>
                </c:pt>
                <c:pt idx="1612">
                  <c:v>53487.59</c:v>
                </c:pt>
                <c:pt idx="1613">
                  <c:v>53355.9</c:v>
                </c:pt>
                <c:pt idx="1614">
                  <c:v>52550</c:v>
                </c:pt>
                <c:pt idx="1615">
                  <c:v>51378.39</c:v>
                </c:pt>
                <c:pt idx="1616">
                  <c:v>52060.59</c:v>
                </c:pt>
                <c:pt idx="1617">
                  <c:v>51796.3</c:v>
                </c:pt>
                <c:pt idx="1618">
                  <c:v>52016.3</c:v>
                </c:pt>
                <c:pt idx="1619">
                  <c:v>50915.69</c:v>
                </c:pt>
                <c:pt idx="1620">
                  <c:v>51452.19</c:v>
                </c:pt>
                <c:pt idx="1621">
                  <c:v>51317.5</c:v>
                </c:pt>
                <c:pt idx="1622">
                  <c:v>50593.89</c:v>
                </c:pt>
                <c:pt idx="1623">
                  <c:v>50647.69</c:v>
                </c:pt>
                <c:pt idx="1624">
                  <c:v>49758.79</c:v>
                </c:pt>
                <c:pt idx="1625">
                  <c:v>49478.89</c:v>
                </c:pt>
                <c:pt idx="1626">
                  <c:v>47467.49</c:v>
                </c:pt>
                <c:pt idx="1627">
                  <c:v>44810.39</c:v>
                </c:pt>
                <c:pt idx="1628">
                  <c:v>44053.59</c:v>
                </c:pt>
                <c:pt idx="1629">
                  <c:v>42645.59</c:v>
                </c:pt>
                <c:pt idx="1630">
                  <c:v>40745.19</c:v>
                </c:pt>
                <c:pt idx="1631">
                  <c:v>41635</c:v>
                </c:pt>
                <c:pt idx="1632">
                  <c:v>45979</c:v>
                </c:pt>
                <c:pt idx="1633">
                  <c:v>45767</c:v>
                </c:pt>
                <c:pt idx="1634">
                  <c:v>43967</c:v>
                </c:pt>
                <c:pt idx="1635">
                  <c:v>41520</c:v>
                </c:pt>
                <c:pt idx="1636">
                  <c:v>40314</c:v>
                </c:pt>
                <c:pt idx="1637">
                  <c:v>39969</c:v>
                </c:pt>
                <c:pt idx="1638">
                  <c:v>39361</c:v>
                </c:pt>
                <c:pt idx="1639">
                  <c:v>38879</c:v>
                </c:pt>
                <c:pt idx="1640">
                  <c:v>39285</c:v>
                </c:pt>
                <c:pt idx="1641">
                  <c:v>38949</c:v>
                </c:pt>
                <c:pt idx="1642">
                  <c:v>38569</c:v>
                </c:pt>
                <c:pt idx="1643">
                  <c:v>37680</c:v>
                </c:pt>
                <c:pt idx="1644">
                  <c:v>36952</c:v>
                </c:pt>
                <c:pt idx="1645">
                  <c:v>36801</c:v>
                </c:pt>
                <c:pt idx="1646">
                  <c:v>36435</c:v>
                </c:pt>
                <c:pt idx="1647">
                  <c:v>36309</c:v>
                </c:pt>
                <c:pt idx="1648">
                  <c:v>35825</c:v>
                </c:pt>
                <c:pt idx="1649">
                  <c:v>35430</c:v>
                </c:pt>
                <c:pt idx="1650">
                  <c:v>35253</c:v>
                </c:pt>
                <c:pt idx="1651">
                  <c:v>35105</c:v>
                </c:pt>
                <c:pt idx="1652">
                  <c:v>35265</c:v>
                </c:pt>
                <c:pt idx="1653">
                  <c:v>35627</c:v>
                </c:pt>
                <c:pt idx="1654">
                  <c:v>36281</c:v>
                </c:pt>
                <c:pt idx="1655">
                  <c:v>36586</c:v>
                </c:pt>
                <c:pt idx="1656">
                  <c:v>37467</c:v>
                </c:pt>
                <c:pt idx="1657">
                  <c:v>37421</c:v>
                </c:pt>
                <c:pt idx="1658">
                  <c:v>39072</c:v>
                </c:pt>
                <c:pt idx="1659">
                  <c:v>38728</c:v>
                </c:pt>
                <c:pt idx="1660">
                  <c:v>39257</c:v>
                </c:pt>
                <c:pt idx="1661">
                  <c:v>38716</c:v>
                </c:pt>
                <c:pt idx="1662">
                  <c:v>39686</c:v>
                </c:pt>
                <c:pt idx="1663">
                  <c:v>39513</c:v>
                </c:pt>
                <c:pt idx="1664">
                  <c:v>41854</c:v>
                </c:pt>
                <c:pt idx="1665">
                  <c:v>42145</c:v>
                </c:pt>
                <c:pt idx="1666">
                  <c:v>41944</c:v>
                </c:pt>
                <c:pt idx="1667">
                  <c:v>41325</c:v>
                </c:pt>
                <c:pt idx="1668">
                  <c:v>41610</c:v>
                </c:pt>
                <c:pt idx="1669">
                  <c:v>40547</c:v>
                </c:pt>
                <c:pt idx="1670">
                  <c:v>38668</c:v>
                </c:pt>
                <c:pt idx="1671">
                  <c:v>37355</c:v>
                </c:pt>
                <c:pt idx="1672">
                  <c:v>35357</c:v>
                </c:pt>
                <c:pt idx="1673">
                  <c:v>34703</c:v>
                </c:pt>
                <c:pt idx="1674">
                  <c:v>33868</c:v>
                </c:pt>
                <c:pt idx="1675">
                  <c:v>32269</c:v>
                </c:pt>
                <c:pt idx="1676">
                  <c:v>32237</c:v>
                </c:pt>
                <c:pt idx="1677">
                  <c:v>31257</c:v>
                </c:pt>
                <c:pt idx="1678">
                  <c:v>30998</c:v>
                </c:pt>
                <c:pt idx="1679">
                  <c:v>27918</c:v>
                </c:pt>
                <c:pt idx="1680">
                  <c:v>29747</c:v>
                </c:pt>
                <c:pt idx="1681">
                  <c:v>29074</c:v>
                </c:pt>
                <c:pt idx="1682">
                  <c:v>28759</c:v>
                </c:pt>
                <c:pt idx="1683">
                  <c:v>28417</c:v>
                </c:pt>
                <c:pt idx="1684">
                  <c:v>28966</c:v>
                </c:pt>
                <c:pt idx="1685">
                  <c:v>29780</c:v>
                </c:pt>
                <c:pt idx="1686">
                  <c:v>32159</c:v>
                </c:pt>
                <c:pt idx="1687">
                  <c:v>31876</c:v>
                </c:pt>
                <c:pt idx="1688">
                  <c:v>30904</c:v>
                </c:pt>
                <c:pt idx="1689">
                  <c:v>31405</c:v>
                </c:pt>
                <c:pt idx="1690">
                  <c:v>31186</c:v>
                </c:pt>
                <c:pt idx="1691">
                  <c:v>33000</c:v>
                </c:pt>
                <c:pt idx="1692">
                  <c:v>33078</c:v>
                </c:pt>
                <c:pt idx="1693">
                  <c:v>35334</c:v>
                </c:pt>
                <c:pt idx="1694">
                  <c:v>37301</c:v>
                </c:pt>
                <c:pt idx="1695">
                  <c:v>37810</c:v>
                </c:pt>
                <c:pt idx="1696">
                  <c:v>39822</c:v>
                </c:pt>
                <c:pt idx="1697">
                  <c:v>41946</c:v>
                </c:pt>
                <c:pt idx="1698">
                  <c:v>43357</c:v>
                </c:pt>
                <c:pt idx="1699">
                  <c:v>45471</c:v>
                </c:pt>
                <c:pt idx="1700">
                  <c:v>46358</c:v>
                </c:pt>
                <c:pt idx="1701">
                  <c:v>46171</c:v>
                </c:pt>
                <c:pt idx="1702">
                  <c:v>46550</c:v>
                </c:pt>
                <c:pt idx="1703">
                  <c:v>47706</c:v>
                </c:pt>
                <c:pt idx="1704">
                  <c:v>50002</c:v>
                </c:pt>
                <c:pt idx="1705">
                  <c:v>50823</c:v>
                </c:pt>
                <c:pt idx="1706">
                  <c:v>51853</c:v>
                </c:pt>
                <c:pt idx="1707">
                  <c:v>51360</c:v>
                </c:pt>
                <c:pt idx="1708">
                  <c:v>52913</c:v>
                </c:pt>
                <c:pt idx="1709">
                  <c:v>53352</c:v>
                </c:pt>
                <c:pt idx="1710">
                  <c:v>52867</c:v>
                </c:pt>
                <c:pt idx="1711">
                  <c:v>52094</c:v>
                </c:pt>
                <c:pt idx="1712">
                  <c:v>51847</c:v>
                </c:pt>
                <c:pt idx="1713">
                  <c:v>52385</c:v>
                </c:pt>
                <c:pt idx="1714">
                  <c:v>52103</c:v>
                </c:pt>
                <c:pt idx="1715">
                  <c:v>51561</c:v>
                </c:pt>
                <c:pt idx="1716">
                  <c:v>53190</c:v>
                </c:pt>
                <c:pt idx="1717">
                  <c:v>53115</c:v>
                </c:pt>
                <c:pt idx="1718">
                  <c:v>53115</c:v>
                </c:pt>
                <c:pt idx="1719">
                  <c:v>52320</c:v>
                </c:pt>
                <c:pt idx="1720">
                  <c:v>51234</c:v>
                </c:pt>
                <c:pt idx="1721">
                  <c:v>51077</c:v>
                </c:pt>
                <c:pt idx="1722">
                  <c:v>49349</c:v>
                </c:pt>
                <c:pt idx="1723">
                  <c:v>47047</c:v>
                </c:pt>
                <c:pt idx="1724">
                  <c:v>46275</c:v>
                </c:pt>
                <c:pt idx="1725">
                  <c:v>45431</c:v>
                </c:pt>
                <c:pt idx="1726">
                  <c:v>43394</c:v>
                </c:pt>
                <c:pt idx="1727">
                  <c:v>44418.29</c:v>
                </c:pt>
                <c:pt idx="1728">
                  <c:v>47507.29</c:v>
                </c:pt>
                <c:pt idx="1729">
                  <c:v>47062.2</c:v>
                </c:pt>
                <c:pt idx="1730">
                  <c:v>45791.7</c:v>
                </c:pt>
                <c:pt idx="1731">
                  <c:v>43836.6</c:v>
                </c:pt>
                <c:pt idx="1732">
                  <c:v>42454.9</c:v>
                </c:pt>
                <c:pt idx="1733">
                  <c:v>41299.1</c:v>
                </c:pt>
                <c:pt idx="1734">
                  <c:v>40922.7</c:v>
                </c:pt>
                <c:pt idx="1735">
                  <c:v>40446.69</c:v>
                </c:pt>
                <c:pt idx="1736">
                  <c:v>40579.19</c:v>
                </c:pt>
                <c:pt idx="1737">
                  <c:v>40224.19</c:v>
                </c:pt>
                <c:pt idx="1738">
                  <c:v>39754.09</c:v>
                </c:pt>
                <c:pt idx="1739">
                  <c:v>39190.5</c:v>
                </c:pt>
                <c:pt idx="1740">
                  <c:v>38600.39</c:v>
                </c:pt>
                <c:pt idx="1741">
                  <c:v>38454</c:v>
                </c:pt>
                <c:pt idx="1742">
                  <c:v>38289.6</c:v>
                </c:pt>
                <c:pt idx="1743">
                  <c:v>37909.5</c:v>
                </c:pt>
                <c:pt idx="1744">
                  <c:v>37447.39</c:v>
                </c:pt>
                <c:pt idx="1745">
                  <c:v>37033</c:v>
                </c:pt>
                <c:pt idx="1746">
                  <c:v>36906.5</c:v>
                </c:pt>
                <c:pt idx="1747">
                  <c:v>36815.4</c:v>
                </c:pt>
                <c:pt idx="1748">
                  <c:v>36984.4</c:v>
                </c:pt>
                <c:pt idx="1749">
                  <c:v>37285.59</c:v>
                </c:pt>
                <c:pt idx="1750">
                  <c:v>37783.8</c:v>
                </c:pt>
                <c:pt idx="1751">
                  <c:v>38054.6</c:v>
                </c:pt>
                <c:pt idx="1752">
                  <c:v>38349.9</c:v>
                </c:pt>
                <c:pt idx="1753">
                  <c:v>38309.29</c:v>
                </c:pt>
                <c:pt idx="1754">
                  <c:v>39309.39</c:v>
                </c:pt>
                <c:pt idx="1755">
                  <c:v>39372.2</c:v>
                </c:pt>
                <c:pt idx="1756">
                  <c:v>39863.79</c:v>
                </c:pt>
                <c:pt idx="1757">
                  <c:v>38897.1</c:v>
                </c:pt>
                <c:pt idx="1758">
                  <c:v>38999.8</c:v>
                </c:pt>
                <c:pt idx="1759">
                  <c:v>36897.6</c:v>
                </c:pt>
                <c:pt idx="1760">
                  <c:v>36743.1</c:v>
                </c:pt>
                <c:pt idx="1761">
                  <c:v>36683.99</c:v>
                </c:pt>
                <c:pt idx="1762">
                  <c:v>36000</c:v>
                </c:pt>
                <c:pt idx="1763">
                  <c:v>34780.59</c:v>
                </c:pt>
                <c:pt idx="1764">
                  <c:v>34531.39</c:v>
                </c:pt>
                <c:pt idx="1765">
                  <c:v>32929.69</c:v>
                </c:pt>
                <c:pt idx="1766">
                  <c:v>31257.79</c:v>
                </c:pt>
                <c:pt idx="1767">
                  <c:v>29208.4</c:v>
                </c:pt>
                <c:pt idx="1768">
                  <c:v>27898.39</c:v>
                </c:pt>
                <c:pt idx="1769">
                  <c:v>26569.59</c:v>
                </c:pt>
                <c:pt idx="1770">
                  <c:v>25410.5</c:v>
                </c:pt>
                <c:pt idx="1771">
                  <c:v>24163.59</c:v>
                </c:pt>
                <c:pt idx="1772">
                  <c:v>23740.79</c:v>
                </c:pt>
                <c:pt idx="1773">
                  <c:v>23735</c:v>
                </c:pt>
                <c:pt idx="1774">
                  <c:v>22912.8</c:v>
                </c:pt>
                <c:pt idx="1775">
                  <c:v>21045.7</c:v>
                </c:pt>
                <c:pt idx="1776">
                  <c:v>22905.79</c:v>
                </c:pt>
                <c:pt idx="1777">
                  <c:v>22630</c:v>
                </c:pt>
                <c:pt idx="1778">
                  <c:v>22028.1</c:v>
                </c:pt>
                <c:pt idx="1779">
                  <c:v>21715.2</c:v>
                </c:pt>
                <c:pt idx="1780">
                  <c:v>21997</c:v>
                </c:pt>
                <c:pt idx="1781">
                  <c:v>22275.5</c:v>
                </c:pt>
                <c:pt idx="1782">
                  <c:v>23531.5</c:v>
                </c:pt>
                <c:pt idx="1783">
                  <c:v>23324.39</c:v>
                </c:pt>
                <c:pt idx="1784">
                  <c:v>22828.5</c:v>
                </c:pt>
                <c:pt idx="1785">
                  <c:v>22623.7</c:v>
                </c:pt>
                <c:pt idx="1786">
                  <c:v>22539.09</c:v>
                </c:pt>
                <c:pt idx="1787">
                  <c:v>23440.19</c:v>
                </c:pt>
                <c:pt idx="1788">
                  <c:v>24489.4</c:v>
                </c:pt>
                <c:pt idx="1789">
                  <c:v>26907.79</c:v>
                </c:pt>
                <c:pt idx="1790">
                  <c:v>29064.99</c:v>
                </c:pt>
                <c:pt idx="1791">
                  <c:v>30662.49</c:v>
                </c:pt>
                <c:pt idx="1792">
                  <c:v>32970.3</c:v>
                </c:pt>
                <c:pt idx="1793">
                  <c:v>35679.59</c:v>
                </c:pt>
                <c:pt idx="1794">
                  <c:v>38033.3</c:v>
                </c:pt>
                <c:pt idx="1795">
                  <c:v>40698.1</c:v>
                </c:pt>
                <c:pt idx="1796">
                  <c:v>42368.99</c:v>
                </c:pt>
                <c:pt idx="1797">
                  <c:v>42454.8</c:v>
                </c:pt>
                <c:pt idx="1798">
                  <c:v>43352</c:v>
                </c:pt>
                <c:pt idx="1799">
                  <c:v>44764.69</c:v>
                </c:pt>
                <c:pt idx="1800">
                  <c:v>46351.1</c:v>
                </c:pt>
                <c:pt idx="1801">
                  <c:v>47325</c:v>
                </c:pt>
                <c:pt idx="1802">
                  <c:v>48270.2</c:v>
                </c:pt>
                <c:pt idx="1803">
                  <c:v>47962.79</c:v>
                </c:pt>
                <c:pt idx="1804">
                  <c:v>49443.29</c:v>
                </c:pt>
                <c:pt idx="1805">
                  <c:v>49546.8</c:v>
                </c:pt>
                <c:pt idx="1806">
                  <c:v>49266.3</c:v>
                </c:pt>
                <c:pt idx="1807">
                  <c:v>48113.09</c:v>
                </c:pt>
                <c:pt idx="1808">
                  <c:v>48433.99</c:v>
                </c:pt>
                <c:pt idx="1809">
                  <c:v>48743.1</c:v>
                </c:pt>
                <c:pt idx="1810">
                  <c:v>48397.49</c:v>
                </c:pt>
                <c:pt idx="1811">
                  <c:v>48144.9</c:v>
                </c:pt>
                <c:pt idx="1812">
                  <c:v>48243.1</c:v>
                </c:pt>
                <c:pt idx="1813">
                  <c:v>48569.29</c:v>
                </c:pt>
                <c:pt idx="1814">
                  <c:v>48724.3</c:v>
                </c:pt>
                <c:pt idx="1815">
                  <c:v>49340.25</c:v>
                </c:pt>
                <c:pt idx="1816">
                  <c:v>48528.3</c:v>
                </c:pt>
                <c:pt idx="1817">
                  <c:v>47878.75</c:v>
                </c:pt>
                <c:pt idx="1818">
                  <c:v>46073.4</c:v>
                </c:pt>
                <c:pt idx="1819">
                  <c:v>43769.3</c:v>
                </c:pt>
                <c:pt idx="1820">
                  <c:v>43138.79</c:v>
                </c:pt>
                <c:pt idx="1821">
                  <c:v>41972.79</c:v>
                </c:pt>
                <c:pt idx="1822">
                  <c:v>40185.19</c:v>
                </c:pt>
                <c:pt idx="1823">
                  <c:v>42128.69</c:v>
                </c:pt>
                <c:pt idx="1824">
                  <c:v>45807.69</c:v>
                </c:pt>
                <c:pt idx="1825">
                  <c:v>45781.09</c:v>
                </c:pt>
                <c:pt idx="1826">
                  <c:v>44040.79</c:v>
                </c:pt>
                <c:pt idx="1827">
                  <c:v>41855.9</c:v>
                </c:pt>
                <c:pt idx="1828">
                  <c:v>40194.39</c:v>
                </c:pt>
                <c:pt idx="1829">
                  <c:v>39590.6</c:v>
                </c:pt>
                <c:pt idx="1830">
                  <c:v>38778</c:v>
                </c:pt>
                <c:pt idx="1831">
                  <c:v>38109.99</c:v>
                </c:pt>
                <c:pt idx="1832">
                  <c:v>37865</c:v>
                </c:pt>
                <c:pt idx="1833">
                  <c:v>37425.7</c:v>
                </c:pt>
                <c:pt idx="1834">
                  <c:v>37176.9</c:v>
                </c:pt>
                <c:pt idx="1835">
                  <c:v>36459.79</c:v>
                </c:pt>
                <c:pt idx="1836">
                  <c:v>35753.49</c:v>
                </c:pt>
                <c:pt idx="1837">
                  <c:v>35498.55</c:v>
                </c:pt>
                <c:pt idx="1838">
                  <c:v>35265.49</c:v>
                </c:pt>
                <c:pt idx="1839">
                  <c:v>34773.4</c:v>
                </c:pt>
                <c:pt idx="1840">
                  <c:v>34416.2</c:v>
                </c:pt>
                <c:pt idx="1841">
                  <c:v>33995.89</c:v>
                </c:pt>
                <c:pt idx="1842">
                  <c:v>33723.7</c:v>
                </c:pt>
                <c:pt idx="1843">
                  <c:v>33936.3</c:v>
                </c:pt>
                <c:pt idx="1844">
                  <c:v>34030</c:v>
                </c:pt>
                <c:pt idx="1845">
                  <c:v>34458.3</c:v>
                </c:pt>
                <c:pt idx="1846">
                  <c:v>35228</c:v>
                </c:pt>
                <c:pt idx="1847">
                  <c:v>36005.19</c:v>
                </c:pt>
                <c:pt idx="1848">
                  <c:v>36895.49</c:v>
                </c:pt>
                <c:pt idx="1849">
                  <c:v>37350.6</c:v>
                </c:pt>
                <c:pt idx="1850">
                  <c:v>38797.6</c:v>
                </c:pt>
                <c:pt idx="1851">
                  <c:v>38881.9</c:v>
                </c:pt>
                <c:pt idx="1852">
                  <c:v>40161.79</c:v>
                </c:pt>
                <c:pt idx="1853">
                  <c:v>39367.8</c:v>
                </c:pt>
                <c:pt idx="1854">
                  <c:v>39657.2</c:v>
                </c:pt>
                <c:pt idx="1855">
                  <c:v>39493.59</c:v>
                </c:pt>
                <c:pt idx="1856">
                  <c:v>40732.9</c:v>
                </c:pt>
                <c:pt idx="1857">
                  <c:v>40605.4</c:v>
                </c:pt>
                <c:pt idx="1858">
                  <c:v>40512.99</c:v>
                </c:pt>
                <c:pt idx="1859">
                  <c:v>39622.29</c:v>
                </c:pt>
                <c:pt idx="1860">
                  <c:v>39796.59</c:v>
                </c:pt>
                <c:pt idx="1861">
                  <c:v>38503.2</c:v>
                </c:pt>
                <c:pt idx="1862">
                  <c:v>36913.99</c:v>
                </c:pt>
                <c:pt idx="1863">
                  <c:v>35557.79</c:v>
                </c:pt>
                <c:pt idx="1864">
                  <c:v>33907.39</c:v>
                </c:pt>
                <c:pt idx="1865">
                  <c:v>32871.69</c:v>
                </c:pt>
                <c:pt idx="1866">
                  <c:v>32437.3</c:v>
                </c:pt>
                <c:pt idx="1867">
                  <c:v>32118.09</c:v>
                </c:pt>
                <c:pt idx="1868">
                  <c:v>31246.79</c:v>
                </c:pt>
                <c:pt idx="1869">
                  <c:v>30896.15</c:v>
                </c:pt>
                <c:pt idx="1870">
                  <c:v>29748.6</c:v>
                </c:pt>
                <c:pt idx="1871">
                  <c:v>27575.2</c:v>
                </c:pt>
                <c:pt idx="1872">
                  <c:v>29434.09</c:v>
                </c:pt>
                <c:pt idx="1873">
                  <c:v>28832.79</c:v>
                </c:pt>
                <c:pt idx="1874">
                  <c:v>28232.1</c:v>
                </c:pt>
                <c:pt idx="1875">
                  <c:v>27774.4</c:v>
                </c:pt>
                <c:pt idx="1876">
                  <c:v>28113.8</c:v>
                </c:pt>
                <c:pt idx="1877">
                  <c:v>28413.29</c:v>
                </c:pt>
                <c:pt idx="1878">
                  <c:v>29580.99</c:v>
                </c:pt>
                <c:pt idx="1879">
                  <c:v>28430.5</c:v>
                </c:pt>
                <c:pt idx="1880">
                  <c:v>28160.3</c:v>
                </c:pt>
                <c:pt idx="1881">
                  <c:v>28389.8</c:v>
                </c:pt>
                <c:pt idx="1882">
                  <c:v>28352.5</c:v>
                </c:pt>
                <c:pt idx="1883">
                  <c:v>29939.39</c:v>
                </c:pt>
                <c:pt idx="1884">
                  <c:v>30487.3</c:v>
                </c:pt>
                <c:pt idx="1885">
                  <c:v>31449.4</c:v>
                </c:pt>
                <c:pt idx="1886">
                  <c:v>32905.09</c:v>
                </c:pt>
                <c:pt idx="1887">
                  <c:v>34091.3</c:v>
                </c:pt>
                <c:pt idx="1888">
                  <c:v>36296.3</c:v>
                </c:pt>
                <c:pt idx="1889">
                  <c:v>38646.7</c:v>
                </c:pt>
                <c:pt idx="1890">
                  <c:v>40069.59</c:v>
                </c:pt>
                <c:pt idx="1891">
                  <c:v>42078</c:v>
                </c:pt>
                <c:pt idx="1892">
                  <c:v>43614.2</c:v>
                </c:pt>
                <c:pt idx="1893">
                  <c:v>44494.9</c:v>
                </c:pt>
                <c:pt idx="1894">
                  <c:v>45540.59</c:v>
                </c:pt>
                <c:pt idx="1895">
                  <c:v>46931.5</c:v>
                </c:pt>
                <c:pt idx="1896">
                  <c:v>49136.79</c:v>
                </c:pt>
                <c:pt idx="1897">
                  <c:v>50348.3</c:v>
                </c:pt>
                <c:pt idx="1898">
                  <c:v>51068.9</c:v>
                </c:pt>
                <c:pt idx="1899">
                  <c:v>50486.2</c:v>
                </c:pt>
                <c:pt idx="1900">
                  <c:v>52114.9</c:v>
                </c:pt>
                <c:pt idx="1901">
                  <c:v>51973.39</c:v>
                </c:pt>
                <c:pt idx="1902">
                  <c:v>51189.09</c:v>
                </c:pt>
                <c:pt idx="1903">
                  <c:v>50138.19</c:v>
                </c:pt>
                <c:pt idx="1904">
                  <c:v>50510.69</c:v>
                </c:pt>
                <c:pt idx="1905">
                  <c:v>50695.1</c:v>
                </c:pt>
                <c:pt idx="1906">
                  <c:v>50481.3</c:v>
                </c:pt>
                <c:pt idx="1907">
                  <c:v>49724.5</c:v>
                </c:pt>
                <c:pt idx="1908">
                  <c:v>50633.39</c:v>
                </c:pt>
                <c:pt idx="1909">
                  <c:v>50429.2</c:v>
                </c:pt>
                <c:pt idx="1910">
                  <c:v>50626.09</c:v>
                </c:pt>
                <c:pt idx="1911">
                  <c:v>50475.59</c:v>
                </c:pt>
                <c:pt idx="1912">
                  <c:v>50374</c:v>
                </c:pt>
                <c:pt idx="1913">
                  <c:v>49710.75</c:v>
                </c:pt>
                <c:pt idx="1914">
                  <c:v>47821.1</c:v>
                </c:pt>
                <c:pt idx="1915">
                  <c:v>45238.9</c:v>
                </c:pt>
                <c:pt idx="1916">
                  <c:v>44523.6</c:v>
                </c:pt>
                <c:pt idx="1917">
                  <c:v>42610.8</c:v>
                </c:pt>
                <c:pt idx="1918">
                  <c:v>40178.5</c:v>
                </c:pt>
                <c:pt idx="1919">
                  <c:v>36536.99</c:v>
                </c:pt>
                <c:pt idx="1920">
                  <c:v>40141.19</c:v>
                </c:pt>
                <c:pt idx="1921">
                  <c:v>39847.1</c:v>
                </c:pt>
                <c:pt idx="1922">
                  <c:v>38270.7</c:v>
                </c:pt>
                <c:pt idx="1923">
                  <c:v>36593.89</c:v>
                </c:pt>
                <c:pt idx="1924">
                  <c:v>35614.4</c:v>
                </c:pt>
                <c:pt idx="1925">
                  <c:v>35084</c:v>
                </c:pt>
                <c:pt idx="1926">
                  <c:v>34565.09</c:v>
                </c:pt>
                <c:pt idx="1927">
                  <c:v>34024.79</c:v>
                </c:pt>
                <c:pt idx="1928">
                  <c:v>33713.4</c:v>
                </c:pt>
                <c:pt idx="1929">
                  <c:v>33403.69</c:v>
                </c:pt>
                <c:pt idx="1930">
                  <c:v>33554.59</c:v>
                </c:pt>
                <c:pt idx="1931">
                  <c:v>33397.19</c:v>
                </c:pt>
                <c:pt idx="1932">
                  <c:v>32761.1</c:v>
                </c:pt>
                <c:pt idx="1933">
                  <c:v>32567.69</c:v>
                </c:pt>
                <c:pt idx="1934">
                  <c:v>32317.4</c:v>
                </c:pt>
                <c:pt idx="1935">
                  <c:v>32089.49</c:v>
                </c:pt>
                <c:pt idx="1936">
                  <c:v>31616.1</c:v>
                </c:pt>
                <c:pt idx="1937">
                  <c:v>31262.39</c:v>
                </c:pt>
                <c:pt idx="1938">
                  <c:v>31038.3</c:v>
                </c:pt>
                <c:pt idx="1939">
                  <c:v>30946.29</c:v>
                </c:pt>
                <c:pt idx="1940">
                  <c:v>30972.99</c:v>
                </c:pt>
                <c:pt idx="1941">
                  <c:v>31363.89</c:v>
                </c:pt>
                <c:pt idx="1942">
                  <c:v>31912.89</c:v>
                </c:pt>
                <c:pt idx="1943">
                  <c:v>31973.89</c:v>
                </c:pt>
                <c:pt idx="1944">
                  <c:v>31836.6</c:v>
                </c:pt>
                <c:pt idx="1945">
                  <c:v>31974.5</c:v>
                </c:pt>
                <c:pt idx="1946">
                  <c:v>33154.2</c:v>
                </c:pt>
                <c:pt idx="1947">
                  <c:v>32864.1</c:v>
                </c:pt>
                <c:pt idx="1948">
                  <c:v>33459.3</c:v>
                </c:pt>
                <c:pt idx="1949">
                  <c:v>32393.1</c:v>
                </c:pt>
                <c:pt idx="1950">
                  <c:v>32644.1</c:v>
                </c:pt>
                <c:pt idx="1951">
                  <c:v>31712.4</c:v>
                </c:pt>
                <c:pt idx="1952">
                  <c:v>31826.5</c:v>
                </c:pt>
                <c:pt idx="1953">
                  <c:v>31621.4</c:v>
                </c:pt>
                <c:pt idx="1954">
                  <c:v>31198.49</c:v>
                </c:pt>
                <c:pt idx="1955">
                  <c:v>30002.6</c:v>
                </c:pt>
                <c:pt idx="1956">
                  <c:v>29909.89</c:v>
                </c:pt>
                <c:pt idx="1957">
                  <c:v>28331.4</c:v>
                </c:pt>
                <c:pt idx="1958">
                  <c:v>26489.99</c:v>
                </c:pt>
                <c:pt idx="1959">
                  <c:v>25356.79</c:v>
                </c:pt>
                <c:pt idx="1960">
                  <c:v>23945.8</c:v>
                </c:pt>
                <c:pt idx="1961">
                  <c:v>22588.8</c:v>
                </c:pt>
                <c:pt idx="1962">
                  <c:v>21938.7</c:v>
                </c:pt>
                <c:pt idx="1963">
                  <c:v>19888.85</c:v>
                </c:pt>
                <c:pt idx="1964">
                  <c:v>19116.69</c:v>
                </c:pt>
                <c:pt idx="1965">
                  <c:v>17519.2</c:v>
                </c:pt>
                <c:pt idx="1966">
                  <c:v>17004.55</c:v>
                </c:pt>
                <c:pt idx="1967">
                  <c:v>15068.2</c:v>
                </c:pt>
                <c:pt idx="1968">
                  <c:v>17597.35</c:v>
                </c:pt>
                <c:pt idx="1969">
                  <c:v>16528.8</c:v>
                </c:pt>
                <c:pt idx="1970">
                  <c:v>16187.6</c:v>
                </c:pt>
                <c:pt idx="1971">
                  <c:v>15904.4</c:v>
                </c:pt>
                <c:pt idx="1972">
                  <c:v>16143.7</c:v>
                </c:pt>
                <c:pt idx="1973">
                  <c:v>16422.59</c:v>
                </c:pt>
                <c:pt idx="1974">
                  <c:v>18241.9</c:v>
                </c:pt>
                <c:pt idx="1975">
                  <c:v>17209.7</c:v>
                </c:pt>
                <c:pt idx="1976">
                  <c:v>16308.4</c:v>
                </c:pt>
                <c:pt idx="1977">
                  <c:v>16448.99</c:v>
                </c:pt>
                <c:pt idx="1978">
                  <c:v>16677.7</c:v>
                </c:pt>
                <c:pt idx="1979">
                  <c:v>18092.19</c:v>
                </c:pt>
                <c:pt idx="1980">
                  <c:v>19160.69</c:v>
                </c:pt>
                <c:pt idx="1981">
                  <c:v>20745.09</c:v>
                </c:pt>
                <c:pt idx="1982">
                  <c:v>21699.3</c:v>
                </c:pt>
                <c:pt idx="1983">
                  <c:v>23209.19</c:v>
                </c:pt>
                <c:pt idx="1984">
                  <c:v>25224.5</c:v>
                </c:pt>
                <c:pt idx="1985">
                  <c:v>27519.29</c:v>
                </c:pt>
                <c:pt idx="1986">
                  <c:v>28516.49</c:v>
                </c:pt>
                <c:pt idx="1987">
                  <c:v>30389.69</c:v>
                </c:pt>
                <c:pt idx="1988">
                  <c:v>32631.79</c:v>
                </c:pt>
                <c:pt idx="1989">
                  <c:v>32860.3</c:v>
                </c:pt>
                <c:pt idx="1990">
                  <c:v>34399.49</c:v>
                </c:pt>
                <c:pt idx="1991">
                  <c:v>35884.09</c:v>
                </c:pt>
                <c:pt idx="1992">
                  <c:v>37737.5</c:v>
                </c:pt>
                <c:pt idx="1993">
                  <c:v>38820.3</c:v>
                </c:pt>
                <c:pt idx="1994">
                  <c:v>39846.19</c:v>
                </c:pt>
                <c:pt idx="1995">
                  <c:v>39428.49</c:v>
                </c:pt>
                <c:pt idx="1996">
                  <c:v>40147.99</c:v>
                </c:pt>
                <c:pt idx="1997">
                  <c:v>40071.69</c:v>
                </c:pt>
                <c:pt idx="1998">
                  <c:v>39660.69</c:v>
                </c:pt>
                <c:pt idx="1999">
                  <c:v>39102.2</c:v>
                </c:pt>
                <c:pt idx="2000">
                  <c:v>39268.3</c:v>
                </c:pt>
                <c:pt idx="2001">
                  <c:v>39469.6</c:v>
                </c:pt>
                <c:pt idx="2002">
                  <c:v>38641.4</c:v>
                </c:pt>
                <c:pt idx="2003">
                  <c:v>37916.49</c:v>
                </c:pt>
                <c:pt idx="2004">
                  <c:v>38645.8</c:v>
                </c:pt>
                <c:pt idx="2005">
                  <c:v>38693.29</c:v>
                </c:pt>
                <c:pt idx="2006">
                  <c:v>38626.89</c:v>
                </c:pt>
                <c:pt idx="2007">
                  <c:v>38613.1</c:v>
                </c:pt>
                <c:pt idx="2008">
                  <c:v>38823.9</c:v>
                </c:pt>
                <c:pt idx="2009">
                  <c:v>38879.6</c:v>
                </c:pt>
                <c:pt idx="2010">
                  <c:v>37257.6</c:v>
                </c:pt>
                <c:pt idx="2011">
                  <c:v>35041.3</c:v>
                </c:pt>
                <c:pt idx="2012">
                  <c:v>34726.09</c:v>
                </c:pt>
                <c:pt idx="2013">
                  <c:v>33356.8</c:v>
                </c:pt>
                <c:pt idx="2014">
                  <c:v>31342.8</c:v>
                </c:pt>
                <c:pt idx="2015">
                  <c:v>28972.19</c:v>
                </c:pt>
                <c:pt idx="2016">
                  <c:v>30635.19</c:v>
                </c:pt>
                <c:pt idx="2017">
                  <c:v>30421.8</c:v>
                </c:pt>
                <c:pt idx="2018">
                  <c:v>28690</c:v>
                </c:pt>
                <c:pt idx="2019">
                  <c:v>27358.9</c:v>
                </c:pt>
                <c:pt idx="2020">
                  <c:v>26765</c:v>
                </c:pt>
                <c:pt idx="2021">
                  <c:v>26117.79</c:v>
                </c:pt>
                <c:pt idx="2022">
                  <c:v>25144</c:v>
                </c:pt>
                <c:pt idx="2023">
                  <c:v>25003.39</c:v>
                </c:pt>
                <c:pt idx="2024">
                  <c:v>24858.6</c:v>
                </c:pt>
                <c:pt idx="2025">
                  <c:v>24739.39</c:v>
                </c:pt>
                <c:pt idx="2026">
                  <c:v>25384.3</c:v>
                </c:pt>
                <c:pt idx="2027">
                  <c:v>25523.39</c:v>
                </c:pt>
                <c:pt idx="2028">
                  <c:v>25373.59</c:v>
                </c:pt>
                <c:pt idx="2029">
                  <c:v>25309.79</c:v>
                </c:pt>
                <c:pt idx="2030">
                  <c:v>25495.49</c:v>
                </c:pt>
                <c:pt idx="2031">
                  <c:v>24940.6</c:v>
                </c:pt>
                <c:pt idx="2032">
                  <c:v>24773.69</c:v>
                </c:pt>
                <c:pt idx="2033">
                  <c:v>24531.29</c:v>
                </c:pt>
                <c:pt idx="2034">
                  <c:v>24410.99</c:v>
                </c:pt>
                <c:pt idx="2035">
                  <c:v>24342.49</c:v>
                </c:pt>
                <c:pt idx="2036">
                  <c:v>24531.5</c:v>
                </c:pt>
                <c:pt idx="2037">
                  <c:v>24777.09</c:v>
                </c:pt>
                <c:pt idx="2038">
                  <c:v>24921</c:v>
                </c:pt>
                <c:pt idx="2039">
                  <c:v>24801.29</c:v>
                </c:pt>
                <c:pt idx="2040">
                  <c:v>24803.4</c:v>
                </c:pt>
                <c:pt idx="2041">
                  <c:v>24950.39</c:v>
                </c:pt>
                <c:pt idx="2042">
                  <c:v>25978.49</c:v>
                </c:pt>
                <c:pt idx="2043">
                  <c:v>26423.1</c:v>
                </c:pt>
                <c:pt idx="2044">
                  <c:v>26343.2</c:v>
                </c:pt>
                <c:pt idx="2045">
                  <c:v>26323.5</c:v>
                </c:pt>
                <c:pt idx="2046">
                  <c:v>26057.89</c:v>
                </c:pt>
                <c:pt idx="2047">
                  <c:v>24917.29</c:v>
                </c:pt>
                <c:pt idx="2048">
                  <c:v>25209.3</c:v>
                </c:pt>
                <c:pt idx="2049">
                  <c:v>24367.4</c:v>
                </c:pt>
                <c:pt idx="2050">
                  <c:v>24339.8</c:v>
                </c:pt>
                <c:pt idx="2051">
                  <c:v>24012.69</c:v>
                </c:pt>
                <c:pt idx="2052">
                  <c:v>23220</c:v>
                </c:pt>
                <c:pt idx="2053">
                  <c:v>22272.5</c:v>
                </c:pt>
                <c:pt idx="2054">
                  <c:v>21285.59</c:v>
                </c:pt>
                <c:pt idx="2055">
                  <c:v>19744.3</c:v>
                </c:pt>
                <c:pt idx="2056">
                  <c:v>19937.1</c:v>
                </c:pt>
                <c:pt idx="2057">
                  <c:v>19322.1</c:v>
                </c:pt>
                <c:pt idx="2058">
                  <c:v>18901.69</c:v>
                </c:pt>
                <c:pt idx="2059">
                  <c:v>18294.45</c:v>
                </c:pt>
                <c:pt idx="2060">
                  <c:v>17287.3</c:v>
                </c:pt>
                <c:pt idx="2061">
                  <c:v>16187.9</c:v>
                </c:pt>
                <c:pt idx="2062">
                  <c:v>16402.65</c:v>
                </c:pt>
                <c:pt idx="2063">
                  <c:v>15874.59</c:v>
                </c:pt>
                <c:pt idx="2064">
                  <c:v>18283.25</c:v>
                </c:pt>
                <c:pt idx="2065">
                  <c:v>18631.09</c:v>
                </c:pt>
                <c:pt idx="2066">
                  <c:v>18803.8</c:v>
                </c:pt>
                <c:pt idx="2067">
                  <c:v>18136.89</c:v>
                </c:pt>
                <c:pt idx="2068">
                  <c:v>17324.6</c:v>
                </c:pt>
                <c:pt idx="2069">
                  <c:v>16841.3</c:v>
                </c:pt>
                <c:pt idx="2070">
                  <c:v>17794.8</c:v>
                </c:pt>
                <c:pt idx="2071">
                  <c:v>18506.09</c:v>
                </c:pt>
                <c:pt idx="2072">
                  <c:v>18025.6</c:v>
                </c:pt>
                <c:pt idx="2073">
                  <c:v>17475.8</c:v>
                </c:pt>
                <c:pt idx="2074">
                  <c:v>17280.8</c:v>
                </c:pt>
                <c:pt idx="2075">
                  <c:v>18349.99</c:v>
                </c:pt>
                <c:pt idx="2076">
                  <c:v>19854.3</c:v>
                </c:pt>
                <c:pt idx="2077">
                  <c:v>21300.39</c:v>
                </c:pt>
                <c:pt idx="2078">
                  <c:v>21944.8</c:v>
                </c:pt>
                <c:pt idx="2079">
                  <c:v>22100.2</c:v>
                </c:pt>
                <c:pt idx="2080">
                  <c:v>22995.6</c:v>
                </c:pt>
                <c:pt idx="2081">
                  <c:v>24304.89</c:v>
                </c:pt>
                <c:pt idx="2082">
                  <c:v>24377.89</c:v>
                </c:pt>
                <c:pt idx="2083">
                  <c:v>25503.29</c:v>
                </c:pt>
                <c:pt idx="2084">
                  <c:v>26762.49</c:v>
                </c:pt>
                <c:pt idx="2085">
                  <c:v>27694.19</c:v>
                </c:pt>
                <c:pt idx="2086">
                  <c:v>28889.69</c:v>
                </c:pt>
                <c:pt idx="2087">
                  <c:v>30002.3</c:v>
                </c:pt>
                <c:pt idx="2088">
                  <c:v>32001.6</c:v>
                </c:pt>
                <c:pt idx="2089">
                  <c:v>32244.89</c:v>
                </c:pt>
                <c:pt idx="2090">
                  <c:v>32194.69</c:v>
                </c:pt>
                <c:pt idx="2091">
                  <c:v>31763.5</c:v>
                </c:pt>
                <c:pt idx="2092">
                  <c:v>32402</c:v>
                </c:pt>
                <c:pt idx="2093">
                  <c:v>32462.3</c:v>
                </c:pt>
                <c:pt idx="2094">
                  <c:v>32048.19</c:v>
                </c:pt>
                <c:pt idx="2095">
                  <c:v>31222.2</c:v>
                </c:pt>
                <c:pt idx="2096">
                  <c:v>31155.99</c:v>
                </c:pt>
                <c:pt idx="2097">
                  <c:v>31032.6</c:v>
                </c:pt>
                <c:pt idx="2098">
                  <c:v>30821.69</c:v>
                </c:pt>
                <c:pt idx="2099">
                  <c:v>30174.5</c:v>
                </c:pt>
                <c:pt idx="2100">
                  <c:v>31513.59</c:v>
                </c:pt>
                <c:pt idx="2101">
                  <c:v>31666.19</c:v>
                </c:pt>
                <c:pt idx="2102">
                  <c:v>31668.6</c:v>
                </c:pt>
                <c:pt idx="2103">
                  <c:v>32301.99</c:v>
                </c:pt>
                <c:pt idx="2104">
                  <c:v>33294.59</c:v>
                </c:pt>
                <c:pt idx="2105">
                  <c:v>33837.69</c:v>
                </c:pt>
                <c:pt idx="2106">
                  <c:v>32967.59</c:v>
                </c:pt>
                <c:pt idx="2107">
                  <c:v>31149.89</c:v>
                </c:pt>
                <c:pt idx="2108">
                  <c:v>31447.5</c:v>
                </c:pt>
                <c:pt idx="2109">
                  <c:v>30489</c:v>
                </c:pt>
                <c:pt idx="2110">
                  <c:v>28795.8</c:v>
                </c:pt>
                <c:pt idx="2111">
                  <c:v>26599.3</c:v>
                </c:pt>
                <c:pt idx="2112">
                  <c:v>29549.79</c:v>
                </c:pt>
                <c:pt idx="2113">
                  <c:v>29239.8</c:v>
                </c:pt>
                <c:pt idx="2114">
                  <c:v>27720</c:v>
                </c:pt>
                <c:pt idx="2115">
                  <c:v>25707.6</c:v>
                </c:pt>
                <c:pt idx="2116">
                  <c:v>24824.99</c:v>
                </c:pt>
                <c:pt idx="2117">
                  <c:v>24079.8</c:v>
                </c:pt>
                <c:pt idx="2118">
                  <c:v>23132.8</c:v>
                </c:pt>
                <c:pt idx="2119">
                  <c:v>23202.2</c:v>
                </c:pt>
                <c:pt idx="2120">
                  <c:v>23125.2</c:v>
                </c:pt>
                <c:pt idx="2121">
                  <c:v>22772.39</c:v>
                </c:pt>
                <c:pt idx="2122">
                  <c:v>23439.89</c:v>
                </c:pt>
                <c:pt idx="2123">
                  <c:v>23502.7</c:v>
                </c:pt>
                <c:pt idx="2124">
                  <c:v>23280.59</c:v>
                </c:pt>
                <c:pt idx="2125">
                  <c:v>23211.4</c:v>
                </c:pt>
                <c:pt idx="2126">
                  <c:v>23488.6</c:v>
                </c:pt>
                <c:pt idx="2127">
                  <c:v>23032.7</c:v>
                </c:pt>
                <c:pt idx="2128">
                  <c:v>22796.2</c:v>
                </c:pt>
                <c:pt idx="2129">
                  <c:v>22536.39</c:v>
                </c:pt>
                <c:pt idx="2130">
                  <c:v>22435.79</c:v>
                </c:pt>
                <c:pt idx="2131">
                  <c:v>22412.49</c:v>
                </c:pt>
                <c:pt idx="2132">
                  <c:v>22598.6</c:v>
                </c:pt>
                <c:pt idx="2133">
                  <c:v>22857.09</c:v>
                </c:pt>
                <c:pt idx="2134">
                  <c:v>23319.29</c:v>
                </c:pt>
                <c:pt idx="2135">
                  <c:v>23602.1</c:v>
                </c:pt>
                <c:pt idx="2136">
                  <c:v>23700.89</c:v>
                </c:pt>
                <c:pt idx="2137">
                  <c:v>23680.5</c:v>
                </c:pt>
                <c:pt idx="2138">
                  <c:v>24448.49</c:v>
                </c:pt>
                <c:pt idx="2139">
                  <c:v>24804.89</c:v>
                </c:pt>
                <c:pt idx="2140">
                  <c:v>24995.9</c:v>
                </c:pt>
                <c:pt idx="2141">
                  <c:v>25467.19</c:v>
                </c:pt>
                <c:pt idx="2142">
                  <c:v>24776.09</c:v>
                </c:pt>
                <c:pt idx="2143">
                  <c:v>24507.3</c:v>
                </c:pt>
                <c:pt idx="2144">
                  <c:v>24801</c:v>
                </c:pt>
                <c:pt idx="2145">
                  <c:v>24704.29</c:v>
                </c:pt>
                <c:pt idx="2146">
                  <c:v>24515.8</c:v>
                </c:pt>
                <c:pt idx="2147">
                  <c:v>24107.8</c:v>
                </c:pt>
                <c:pt idx="2148">
                  <c:v>23694.69</c:v>
                </c:pt>
                <c:pt idx="2149">
                  <c:v>22978.4</c:v>
                </c:pt>
                <c:pt idx="2150">
                  <c:v>21969</c:v>
                </c:pt>
                <c:pt idx="2151">
                  <c:v>21281.1</c:v>
                </c:pt>
                <c:pt idx="2152">
                  <c:v>20978.49</c:v>
                </c:pt>
                <c:pt idx="2153">
                  <c:v>20225.7</c:v>
                </c:pt>
                <c:pt idx="2154">
                  <c:v>19395</c:v>
                </c:pt>
                <c:pt idx="2155">
                  <c:v>19379.7</c:v>
                </c:pt>
                <c:pt idx="2156">
                  <c:v>18794.4</c:v>
                </c:pt>
                <c:pt idx="2157">
                  <c:v>18078.5</c:v>
                </c:pt>
                <c:pt idx="2158">
                  <c:v>17995.4</c:v>
                </c:pt>
                <c:pt idx="2159">
                  <c:v>17973.7</c:v>
                </c:pt>
                <c:pt idx="2160">
                  <c:v>19447.99</c:v>
                </c:pt>
                <c:pt idx="2161">
                  <c:v>19542.39</c:v>
                </c:pt>
                <c:pt idx="2162">
                  <c:v>19259.99</c:v>
                </c:pt>
                <c:pt idx="2163">
                  <c:v>18667.99</c:v>
                </c:pt>
                <c:pt idx="2164">
                  <c:v>18340.39</c:v>
                </c:pt>
                <c:pt idx="2165">
                  <c:v>17356.3</c:v>
                </c:pt>
                <c:pt idx="2166">
                  <c:v>17586.5</c:v>
                </c:pt>
                <c:pt idx="2167">
                  <c:v>17045.8</c:v>
                </c:pt>
                <c:pt idx="2168">
                  <c:v>15727.3</c:v>
                </c:pt>
                <c:pt idx="2169">
                  <c:v>15347.39</c:v>
                </c:pt>
                <c:pt idx="2170">
                  <c:v>15272.79</c:v>
                </c:pt>
                <c:pt idx="2171">
                  <c:v>15647.99</c:v>
                </c:pt>
                <c:pt idx="2172">
                  <c:v>17021.59</c:v>
                </c:pt>
                <c:pt idx="2173">
                  <c:v>18276.09</c:v>
                </c:pt>
                <c:pt idx="2174">
                  <c:v>18290.6</c:v>
                </c:pt>
                <c:pt idx="2175">
                  <c:v>18491.6</c:v>
                </c:pt>
                <c:pt idx="2176">
                  <c:v>19192.6</c:v>
                </c:pt>
                <c:pt idx="2177">
                  <c:v>20565.7</c:v>
                </c:pt>
                <c:pt idx="2178">
                  <c:v>20512.79</c:v>
                </c:pt>
                <c:pt idx="2179">
                  <c:v>21769.49</c:v>
                </c:pt>
                <c:pt idx="2180">
                  <c:v>22936.9</c:v>
                </c:pt>
                <c:pt idx="2181">
                  <c:v>23716.2</c:v>
                </c:pt>
                <c:pt idx="2182">
                  <c:v>25619.2</c:v>
                </c:pt>
                <c:pt idx="2183">
                  <c:v>26628.7</c:v>
                </c:pt>
                <c:pt idx="2184">
                  <c:v>28369.2</c:v>
                </c:pt>
                <c:pt idx="2185">
                  <c:v>28413.99</c:v>
                </c:pt>
                <c:pt idx="2186">
                  <c:v>28790.09</c:v>
                </c:pt>
                <c:pt idx="2187">
                  <c:v>28462.29</c:v>
                </c:pt>
                <c:pt idx="2188">
                  <c:v>29228.39</c:v>
                </c:pt>
                <c:pt idx="2189">
                  <c:v>29136.3</c:v>
                </c:pt>
                <c:pt idx="2190">
                  <c:v>28299.49</c:v>
                </c:pt>
                <c:pt idx="2191">
                  <c:v>27594</c:v>
                </c:pt>
                <c:pt idx="2192">
                  <c:v>27879.3</c:v>
                </c:pt>
                <c:pt idx="2193">
                  <c:v>27914.5</c:v>
                </c:pt>
                <c:pt idx="2194">
                  <c:v>27646.59</c:v>
                </c:pt>
                <c:pt idx="2195">
                  <c:v>27139.09</c:v>
                </c:pt>
                <c:pt idx="2196">
                  <c:v>28369.2</c:v>
                </c:pt>
                <c:pt idx="2197">
                  <c:v>28313.9</c:v>
                </c:pt>
                <c:pt idx="2198">
                  <c:v>28322.9</c:v>
                </c:pt>
                <c:pt idx="2199">
                  <c:v>28566.5</c:v>
                </c:pt>
                <c:pt idx="2200">
                  <c:v>28788.29</c:v>
                </c:pt>
                <c:pt idx="2201">
                  <c:v>29394.39</c:v>
                </c:pt>
                <c:pt idx="2202">
                  <c:v>28760.6</c:v>
                </c:pt>
                <c:pt idx="2203">
                  <c:v>27052.39</c:v>
                </c:pt>
                <c:pt idx="2204">
                  <c:v>27621.4</c:v>
                </c:pt>
                <c:pt idx="2205">
                  <c:v>27119.1</c:v>
                </c:pt>
                <c:pt idx="2206">
                  <c:v>25759.19</c:v>
                </c:pt>
                <c:pt idx="2207">
                  <c:v>24713.1</c:v>
                </c:pt>
                <c:pt idx="2208">
                  <c:v>27245.3</c:v>
                </c:pt>
                <c:pt idx="2209">
                  <c:v>26272.59</c:v>
                </c:pt>
                <c:pt idx="2210">
                  <c:v>23850.3</c:v>
                </c:pt>
                <c:pt idx="2211">
                  <c:v>21045.8</c:v>
                </c:pt>
                <c:pt idx="2212">
                  <c:v>19815.1</c:v>
                </c:pt>
                <c:pt idx="2213">
                  <c:v>19268.5</c:v>
                </c:pt>
                <c:pt idx="2214">
                  <c:v>17799.59</c:v>
                </c:pt>
                <c:pt idx="2215">
                  <c:v>17312.9</c:v>
                </c:pt>
                <c:pt idx="2216">
                  <c:v>17770.5</c:v>
                </c:pt>
                <c:pt idx="2217">
                  <c:v>17184.1</c:v>
                </c:pt>
                <c:pt idx="2218">
                  <c:v>17747.4</c:v>
                </c:pt>
                <c:pt idx="2219">
                  <c:v>17580.89</c:v>
                </c:pt>
                <c:pt idx="2220">
                  <c:v>17346.59</c:v>
                </c:pt>
                <c:pt idx="2221">
                  <c:v>17176</c:v>
                </c:pt>
                <c:pt idx="2222">
                  <c:v>17261.4</c:v>
                </c:pt>
                <c:pt idx="2223">
                  <c:v>16773.5</c:v>
                </c:pt>
                <c:pt idx="2224">
                  <c:v>16343.6</c:v>
                </c:pt>
                <c:pt idx="2225">
                  <c:v>15950.1</c:v>
                </c:pt>
                <c:pt idx="2226">
                  <c:v>15755.9</c:v>
                </c:pt>
                <c:pt idx="2227">
                  <c:v>15526.1</c:v>
                </c:pt>
                <c:pt idx="2228">
                  <c:v>15666</c:v>
                </c:pt>
                <c:pt idx="2229">
                  <c:v>16296.5</c:v>
                </c:pt>
                <c:pt idx="2230">
                  <c:v>16748.19</c:v>
                </c:pt>
                <c:pt idx="2231">
                  <c:v>16998.9</c:v>
                </c:pt>
                <c:pt idx="2232">
                  <c:v>17197.2</c:v>
                </c:pt>
                <c:pt idx="2233">
                  <c:v>17086.8</c:v>
                </c:pt>
                <c:pt idx="2234">
                  <c:v>17703.4</c:v>
                </c:pt>
                <c:pt idx="2235">
                  <c:v>17997.7</c:v>
                </c:pt>
                <c:pt idx="2236">
                  <c:v>18029.2</c:v>
                </c:pt>
                <c:pt idx="2237">
                  <c:v>18430</c:v>
                </c:pt>
                <c:pt idx="2238">
                  <c:v>17258.39</c:v>
                </c:pt>
                <c:pt idx="2239">
                  <c:v>16398.1</c:v>
                </c:pt>
                <c:pt idx="2240">
                  <c:v>16598.7</c:v>
                </c:pt>
                <c:pt idx="2241">
                  <c:v>15983.5</c:v>
                </c:pt>
                <c:pt idx="2242">
                  <c:v>15901</c:v>
                </c:pt>
                <c:pt idx="2243">
                  <c:v>15484.4</c:v>
                </c:pt>
                <c:pt idx="2244">
                  <c:v>15307.9</c:v>
                </c:pt>
                <c:pt idx="2245">
                  <c:v>14744</c:v>
                </c:pt>
                <c:pt idx="2246">
                  <c:v>14244.6</c:v>
                </c:pt>
                <c:pt idx="2247">
                  <c:v>13490.6</c:v>
                </c:pt>
                <c:pt idx="2248">
                  <c:v>14124.6</c:v>
                </c:pt>
                <c:pt idx="2249">
                  <c:v>13392.5</c:v>
                </c:pt>
                <c:pt idx="2250">
                  <c:v>12931.89</c:v>
                </c:pt>
                <c:pt idx="2251">
                  <c:v>13066.5</c:v>
                </c:pt>
                <c:pt idx="2252">
                  <c:v>12317</c:v>
                </c:pt>
                <c:pt idx="2253">
                  <c:v>12094.99</c:v>
                </c:pt>
                <c:pt idx="2254">
                  <c:v>12469.3</c:v>
                </c:pt>
                <c:pt idx="2255">
                  <c:v>12628.4</c:v>
                </c:pt>
                <c:pt idx="2256">
                  <c:v>14722.9</c:v>
                </c:pt>
                <c:pt idx="2257">
                  <c:v>14654.3</c:v>
                </c:pt>
                <c:pt idx="2258">
                  <c:v>14121</c:v>
                </c:pt>
                <c:pt idx="2259">
                  <c:v>13711.9</c:v>
                </c:pt>
                <c:pt idx="2260">
                  <c:v>12639.4</c:v>
                </c:pt>
                <c:pt idx="2261">
                  <c:v>11495.5</c:v>
                </c:pt>
                <c:pt idx="2262">
                  <c:v>11508.7</c:v>
                </c:pt>
                <c:pt idx="2263">
                  <c:v>10594.7</c:v>
                </c:pt>
                <c:pt idx="2264">
                  <c:v>9387.1</c:v>
                </c:pt>
                <c:pt idx="2265">
                  <c:v>9192.25</c:v>
                </c:pt>
                <c:pt idx="2266">
                  <c:v>9071.4</c:v>
                </c:pt>
                <c:pt idx="2267">
                  <c:v>9217.1</c:v>
                </c:pt>
                <c:pt idx="2268">
                  <c:v>10325.1</c:v>
                </c:pt>
                <c:pt idx="2269">
                  <c:v>11228.7</c:v>
                </c:pt>
                <c:pt idx="2270">
                  <c:v>11069.7</c:v>
                </c:pt>
                <c:pt idx="2271">
                  <c:v>11065.1</c:v>
                </c:pt>
                <c:pt idx="2272">
                  <c:v>11630.7</c:v>
                </c:pt>
                <c:pt idx="2273">
                  <c:v>12885.9</c:v>
                </c:pt>
                <c:pt idx="2274">
                  <c:v>12584.4</c:v>
                </c:pt>
                <c:pt idx="2275">
                  <c:v>13518.9</c:v>
                </c:pt>
                <c:pt idx="2276">
                  <c:v>14929.7</c:v>
                </c:pt>
                <c:pt idx="2277">
                  <c:v>16411.8</c:v>
                </c:pt>
                <c:pt idx="2278">
                  <c:v>17668.5</c:v>
                </c:pt>
                <c:pt idx="2279">
                  <c:v>18422.9</c:v>
                </c:pt>
                <c:pt idx="2280">
                  <c:v>20263.99</c:v>
                </c:pt>
                <c:pt idx="2281">
                  <c:v>20616.7</c:v>
                </c:pt>
                <c:pt idx="2282">
                  <c:v>20443.1</c:v>
                </c:pt>
                <c:pt idx="2283">
                  <c:v>20107.49</c:v>
                </c:pt>
                <c:pt idx="2284">
                  <c:v>20664.29</c:v>
                </c:pt>
                <c:pt idx="2285">
                  <c:v>20239.3</c:v>
                </c:pt>
                <c:pt idx="2286">
                  <c:v>19596.7</c:v>
                </c:pt>
                <c:pt idx="2287">
                  <c:v>19327.4</c:v>
                </c:pt>
                <c:pt idx="2288">
                  <c:v>19389.8</c:v>
                </c:pt>
                <c:pt idx="2289">
                  <c:v>19247.4</c:v>
                </c:pt>
                <c:pt idx="2290">
                  <c:v>18990.2</c:v>
                </c:pt>
                <c:pt idx="2291">
                  <c:v>18417</c:v>
                </c:pt>
                <c:pt idx="2292">
                  <c:v>19075.6</c:v>
                </c:pt>
                <c:pt idx="2293">
                  <c:v>19040.29</c:v>
                </c:pt>
                <c:pt idx="2294">
                  <c:v>19158.9</c:v>
                </c:pt>
                <c:pt idx="2295">
                  <c:v>19088.3</c:v>
                </c:pt>
                <c:pt idx="2296">
                  <c:v>19367.6</c:v>
                </c:pt>
                <c:pt idx="2297">
                  <c:v>20164.7</c:v>
                </c:pt>
                <c:pt idx="2298">
                  <c:v>19821.2</c:v>
                </c:pt>
                <c:pt idx="2299">
                  <c:v>18066.6</c:v>
                </c:pt>
                <c:pt idx="2300">
                  <c:v>18392.3</c:v>
                </c:pt>
                <c:pt idx="2301">
                  <c:v>17654.7</c:v>
                </c:pt>
                <c:pt idx="2302">
                  <c:v>16606</c:v>
                </c:pt>
                <c:pt idx="2303">
                  <c:v>19808.4</c:v>
                </c:pt>
                <c:pt idx="2304">
                  <c:v>22624.6</c:v>
                </c:pt>
                <c:pt idx="2305">
                  <c:v>22183.8</c:v>
                </c:pt>
                <c:pt idx="2306">
                  <c:v>20283.7</c:v>
                </c:pt>
                <c:pt idx="2307">
                  <c:v>17748.6</c:v>
                </c:pt>
                <c:pt idx="2308">
                  <c:v>16382.59</c:v>
                </c:pt>
                <c:pt idx="2309">
                  <c:v>15512.89</c:v>
                </c:pt>
                <c:pt idx="2310">
                  <c:v>14213.49</c:v>
                </c:pt>
                <c:pt idx="2311">
                  <c:v>13458.39</c:v>
                </c:pt>
                <c:pt idx="2312">
                  <c:v>13678.5</c:v>
                </c:pt>
                <c:pt idx="2313">
                  <c:v>13284.6</c:v>
                </c:pt>
                <c:pt idx="2314">
                  <c:v>13858.89</c:v>
                </c:pt>
                <c:pt idx="2315">
                  <c:v>13949.9</c:v>
                </c:pt>
                <c:pt idx="2316">
                  <c:v>13650.8</c:v>
                </c:pt>
                <c:pt idx="2317">
                  <c:v>13487.89</c:v>
                </c:pt>
                <c:pt idx="2318">
                  <c:v>13606.5</c:v>
                </c:pt>
                <c:pt idx="2319">
                  <c:v>12981.3</c:v>
                </c:pt>
                <c:pt idx="2320">
                  <c:v>12743.4</c:v>
                </c:pt>
                <c:pt idx="2321">
                  <c:v>12445.8</c:v>
                </c:pt>
                <c:pt idx="2322">
                  <c:v>12166.79</c:v>
                </c:pt>
                <c:pt idx="2323">
                  <c:v>12113.25</c:v>
                </c:pt>
                <c:pt idx="2324">
                  <c:v>12154.7</c:v>
                </c:pt>
                <c:pt idx="2325">
                  <c:v>12277.19</c:v>
                </c:pt>
                <c:pt idx="2326">
                  <c:v>12611.8</c:v>
                </c:pt>
                <c:pt idx="2327">
                  <c:v>12903.09</c:v>
                </c:pt>
                <c:pt idx="2328">
                  <c:v>12891.39</c:v>
                </c:pt>
                <c:pt idx="2329">
                  <c:v>12562.39</c:v>
                </c:pt>
                <c:pt idx="2330">
                  <c:v>13140</c:v>
                </c:pt>
                <c:pt idx="2331">
                  <c:v>13450.9</c:v>
                </c:pt>
                <c:pt idx="2332">
                  <c:v>13123.79</c:v>
                </c:pt>
                <c:pt idx="2333">
                  <c:v>13729.89</c:v>
                </c:pt>
                <c:pt idx="2334">
                  <c:v>12915.9</c:v>
                </c:pt>
                <c:pt idx="2335">
                  <c:v>11683.9</c:v>
                </c:pt>
                <c:pt idx="2336">
                  <c:v>11050.49</c:v>
                </c:pt>
                <c:pt idx="2337">
                  <c:v>10005.79</c:v>
                </c:pt>
                <c:pt idx="2338">
                  <c:v>9836.4</c:v>
                </c:pt>
                <c:pt idx="2339">
                  <c:v>9496.6</c:v>
                </c:pt>
                <c:pt idx="2340">
                  <c:v>9216.49</c:v>
                </c:pt>
                <c:pt idx="2341">
                  <c:v>8774.8</c:v>
                </c:pt>
                <c:pt idx="2342">
                  <c:v>8389.89</c:v>
                </c:pt>
                <c:pt idx="2343">
                  <c:v>8181.5</c:v>
                </c:pt>
                <c:pt idx="2344">
                  <c:v>8305.5</c:v>
                </c:pt>
                <c:pt idx="2345">
                  <c:v>8247.4</c:v>
                </c:pt>
                <c:pt idx="2346">
                  <c:v>8974.09</c:v>
                </c:pt>
                <c:pt idx="2347">
                  <c:v>8938.6</c:v>
                </c:pt>
                <c:pt idx="2348">
                  <c:v>8959.6</c:v>
                </c:pt>
                <c:pt idx="2349">
                  <c:v>9542.1</c:v>
                </c:pt>
                <c:pt idx="2350">
                  <c:v>10598.7</c:v>
                </c:pt>
                <c:pt idx="2351">
                  <c:v>11424.2</c:v>
                </c:pt>
                <c:pt idx="2352">
                  <c:v>12725.1</c:v>
                </c:pt>
                <c:pt idx="2353">
                  <c:v>11456.5</c:v>
                </c:pt>
                <c:pt idx="2354">
                  <c:v>11081</c:v>
                </c:pt>
                <c:pt idx="2355">
                  <c:v>11308.7</c:v>
                </c:pt>
                <c:pt idx="2356">
                  <c:v>11285.6</c:v>
                </c:pt>
                <c:pt idx="2357">
                  <c:v>11600.59</c:v>
                </c:pt>
                <c:pt idx="2358">
                  <c:v>12036.19</c:v>
                </c:pt>
                <c:pt idx="2359">
                  <c:v>11450.9</c:v>
                </c:pt>
                <c:pt idx="2360">
                  <c:v>10471.2</c:v>
                </c:pt>
                <c:pt idx="2361">
                  <c:v>10177.39</c:v>
                </c:pt>
                <c:pt idx="2362">
                  <c:v>10401.7</c:v>
                </c:pt>
                <c:pt idx="2363">
                  <c:v>11265.8</c:v>
                </c:pt>
                <c:pt idx="2364">
                  <c:v>12070.89</c:v>
                </c:pt>
                <c:pt idx="2365">
                  <c:v>12065.2</c:v>
                </c:pt>
                <c:pt idx="2366">
                  <c:v>11346.4</c:v>
                </c:pt>
                <c:pt idx="2367">
                  <c:v>9481.6</c:v>
                </c:pt>
                <c:pt idx="2368">
                  <c:v>9239.9</c:v>
                </c:pt>
                <c:pt idx="2369">
                  <c:v>9957.99</c:v>
                </c:pt>
                <c:pt idx="2370">
                  <c:v>9449.7</c:v>
                </c:pt>
                <c:pt idx="2371">
                  <c:v>9727.89</c:v>
                </c:pt>
                <c:pt idx="2372">
                  <c:v>10177.59</c:v>
                </c:pt>
                <c:pt idx="2373">
                  <c:v>9302.1</c:v>
                </c:pt>
                <c:pt idx="2374">
                  <c:v>10239.59</c:v>
                </c:pt>
                <c:pt idx="2375">
                  <c:v>11228.4</c:v>
                </c:pt>
                <c:pt idx="2376">
                  <c:v>12511</c:v>
                </c:pt>
                <c:pt idx="2377">
                  <c:v>12607.7</c:v>
                </c:pt>
                <c:pt idx="2378">
                  <c:v>12881.8</c:v>
                </c:pt>
                <c:pt idx="2379">
                  <c:v>12317.79</c:v>
                </c:pt>
                <c:pt idx="2380">
                  <c:v>12657</c:v>
                </c:pt>
                <c:pt idx="2381">
                  <c:v>12743.4</c:v>
                </c:pt>
                <c:pt idx="2382">
                  <c:v>12597.3</c:v>
                </c:pt>
                <c:pt idx="2383">
                  <c:v>12363.3</c:v>
                </c:pt>
                <c:pt idx="2384">
                  <c:v>12380.2</c:v>
                </c:pt>
                <c:pt idx="2385">
                  <c:v>12236.89</c:v>
                </c:pt>
                <c:pt idx="2386">
                  <c:v>11821.8</c:v>
                </c:pt>
                <c:pt idx="2387">
                  <c:v>11676.89</c:v>
                </c:pt>
                <c:pt idx="2388">
                  <c:v>14536.99</c:v>
                </c:pt>
                <c:pt idx="2389">
                  <c:v>15826.8</c:v>
                </c:pt>
                <c:pt idx="2390">
                  <c:v>16841</c:v>
                </c:pt>
                <c:pt idx="2391">
                  <c:v>17486.3</c:v>
                </c:pt>
                <c:pt idx="2392">
                  <c:v>18406.95</c:v>
                </c:pt>
                <c:pt idx="2393">
                  <c:v>19527.2</c:v>
                </c:pt>
                <c:pt idx="2394">
                  <c:v>19079.7</c:v>
                </c:pt>
                <c:pt idx="2395">
                  <c:v>17518</c:v>
                </c:pt>
                <c:pt idx="2396">
                  <c:v>18165.3</c:v>
                </c:pt>
                <c:pt idx="2397">
                  <c:v>18001.8</c:v>
                </c:pt>
                <c:pt idx="2398">
                  <c:v>17466.1</c:v>
                </c:pt>
                <c:pt idx="2399">
                  <c:v>18732.9</c:v>
                </c:pt>
                <c:pt idx="2400">
                  <c:v>22170.4</c:v>
                </c:pt>
                <c:pt idx="2401">
                  <c:v>20954.1</c:v>
                </c:pt>
                <c:pt idx="2402">
                  <c:v>18651.9</c:v>
                </c:pt>
                <c:pt idx="2403">
                  <c:v>16987.3</c:v>
                </c:pt>
                <c:pt idx="2404">
                  <c:v>16043.85</c:v>
                </c:pt>
                <c:pt idx="2405">
                  <c:v>16026.6</c:v>
                </c:pt>
                <c:pt idx="2406">
                  <c:v>15762.3</c:v>
                </c:pt>
                <c:pt idx="2407">
                  <c:v>15223.4</c:v>
                </c:pt>
                <c:pt idx="2408">
                  <c:v>15181.2</c:v>
                </c:pt>
                <c:pt idx="2409">
                  <c:v>14779.29</c:v>
                </c:pt>
                <c:pt idx="2410">
                  <c:v>14682.4</c:v>
                </c:pt>
                <c:pt idx="2411">
                  <c:v>15745.8</c:v>
                </c:pt>
                <c:pt idx="2412">
                  <c:v>15606.09</c:v>
                </c:pt>
                <c:pt idx="2413">
                  <c:v>15120.8</c:v>
                </c:pt>
                <c:pt idx="2414">
                  <c:v>15317.3</c:v>
                </c:pt>
                <c:pt idx="2415">
                  <c:v>15673.49</c:v>
                </c:pt>
                <c:pt idx="2416">
                  <c:v>15518.3</c:v>
                </c:pt>
                <c:pt idx="2417">
                  <c:v>15271.2</c:v>
                </c:pt>
                <c:pt idx="2418">
                  <c:v>15137.4</c:v>
                </c:pt>
                <c:pt idx="2419">
                  <c:v>15017.09</c:v>
                </c:pt>
                <c:pt idx="2420">
                  <c:v>15314.79</c:v>
                </c:pt>
                <c:pt idx="2421">
                  <c:v>15523.5</c:v>
                </c:pt>
                <c:pt idx="2422">
                  <c:v>15964.19</c:v>
                </c:pt>
                <c:pt idx="2423">
                  <c:v>15387</c:v>
                </c:pt>
                <c:pt idx="2424">
                  <c:v>14133.89</c:v>
                </c:pt>
                <c:pt idx="2425">
                  <c:v>14235.75</c:v>
                </c:pt>
                <c:pt idx="2426">
                  <c:v>14655.89</c:v>
                </c:pt>
                <c:pt idx="2427">
                  <c:v>14890.5</c:v>
                </c:pt>
                <c:pt idx="2428">
                  <c:v>13843.09</c:v>
                </c:pt>
                <c:pt idx="2429">
                  <c:v>14575.6</c:v>
                </c:pt>
                <c:pt idx="2430">
                  <c:v>15146.9</c:v>
                </c:pt>
                <c:pt idx="2431">
                  <c:v>14855.6</c:v>
                </c:pt>
                <c:pt idx="2432">
                  <c:v>14730.8</c:v>
                </c:pt>
                <c:pt idx="2433">
                  <c:v>15086.79</c:v>
                </c:pt>
                <c:pt idx="2434">
                  <c:v>15103.7</c:v>
                </c:pt>
                <c:pt idx="2435">
                  <c:v>14122.5</c:v>
                </c:pt>
                <c:pt idx="2436">
                  <c:v>14329.8</c:v>
                </c:pt>
                <c:pt idx="2437">
                  <c:v>14284.1</c:v>
                </c:pt>
                <c:pt idx="2438">
                  <c:v>14227.3</c:v>
                </c:pt>
                <c:pt idx="2439">
                  <c:v>14082.3</c:v>
                </c:pt>
                <c:pt idx="2440">
                  <c:v>13662.7</c:v>
                </c:pt>
                <c:pt idx="2441">
                  <c:v>13683.3</c:v>
                </c:pt>
                <c:pt idx="2442">
                  <c:v>14132.9</c:v>
                </c:pt>
                <c:pt idx="2443">
                  <c:v>13863.1</c:v>
                </c:pt>
                <c:pt idx="2444">
                  <c:v>13589.09</c:v>
                </c:pt>
                <c:pt idx="2445">
                  <c:v>13202.3</c:v>
                </c:pt>
                <c:pt idx="2446">
                  <c:v>12992.9</c:v>
                </c:pt>
                <c:pt idx="2447">
                  <c:v>13828.4</c:v>
                </c:pt>
                <c:pt idx="2448">
                  <c:v>14170.79</c:v>
                </c:pt>
                <c:pt idx="2449">
                  <c:v>12285.2</c:v>
                </c:pt>
                <c:pt idx="2450">
                  <c:v>11708.2</c:v>
                </c:pt>
                <c:pt idx="2451">
                  <c:v>11085.7</c:v>
                </c:pt>
                <c:pt idx="2452">
                  <c:v>10699.3</c:v>
                </c:pt>
                <c:pt idx="2453">
                  <c:v>12160</c:v>
                </c:pt>
                <c:pt idx="2454">
                  <c:v>12074.1</c:v>
                </c:pt>
                <c:pt idx="2455">
                  <c:v>12357.1</c:v>
                </c:pt>
                <c:pt idx="2456">
                  <c:v>11881</c:v>
                </c:pt>
                <c:pt idx="2457">
                  <c:v>12551</c:v>
                </c:pt>
                <c:pt idx="2458">
                  <c:v>12168</c:v>
                </c:pt>
                <c:pt idx="2459">
                  <c:v>12489.9</c:v>
                </c:pt>
                <c:pt idx="2460">
                  <c:v>11577.8</c:v>
                </c:pt>
                <c:pt idx="2461">
                  <c:v>11328.2</c:v>
                </c:pt>
                <c:pt idx="2462">
                  <c:v>10794.8</c:v>
                </c:pt>
                <c:pt idx="2463">
                  <c:v>10267.99</c:v>
                </c:pt>
                <c:pt idx="2464">
                  <c:v>9406.3</c:v>
                </c:pt>
                <c:pt idx="2465">
                  <c:v>9136.4</c:v>
                </c:pt>
                <c:pt idx="2466">
                  <c:v>10274.4</c:v>
                </c:pt>
                <c:pt idx="2467">
                  <c:v>10305.7</c:v>
                </c:pt>
                <c:pt idx="2468">
                  <c:v>10029.2</c:v>
                </c:pt>
                <c:pt idx="2469">
                  <c:v>10115.7</c:v>
                </c:pt>
                <c:pt idx="2470">
                  <c:v>11632.19</c:v>
                </c:pt>
                <c:pt idx="2471">
                  <c:v>12011.55</c:v>
                </c:pt>
                <c:pt idx="2472">
                  <c:v>13003.7</c:v>
                </c:pt>
                <c:pt idx="2473">
                  <c:v>13836.1</c:v>
                </c:pt>
                <c:pt idx="2474">
                  <c:v>14105.4</c:v>
                </c:pt>
                <c:pt idx="2475">
                  <c:v>13777.5</c:v>
                </c:pt>
                <c:pt idx="2476">
                  <c:v>14116.4</c:v>
                </c:pt>
                <c:pt idx="2477">
                  <c:v>14338.79</c:v>
                </c:pt>
                <c:pt idx="2478">
                  <c:v>14045.5</c:v>
                </c:pt>
                <c:pt idx="2479">
                  <c:v>13972.8</c:v>
                </c:pt>
                <c:pt idx="2480">
                  <c:v>14145.7</c:v>
                </c:pt>
                <c:pt idx="2481">
                  <c:v>14174.2</c:v>
                </c:pt>
                <c:pt idx="2482">
                  <c:v>13680.19</c:v>
                </c:pt>
                <c:pt idx="2483">
                  <c:v>13474.3</c:v>
                </c:pt>
                <c:pt idx="2484">
                  <c:v>13474.19</c:v>
                </c:pt>
                <c:pt idx="2485">
                  <c:v>14418.5</c:v>
                </c:pt>
                <c:pt idx="2486">
                  <c:v>14407.3</c:v>
                </c:pt>
                <c:pt idx="2487">
                  <c:v>15168.4</c:v>
                </c:pt>
                <c:pt idx="2488">
                  <c:v>15792.9</c:v>
                </c:pt>
                <c:pt idx="2489">
                  <c:v>16082.99</c:v>
                </c:pt>
                <c:pt idx="2490">
                  <c:v>15571.3</c:v>
                </c:pt>
                <c:pt idx="2491">
                  <c:v>14603.5</c:v>
                </c:pt>
                <c:pt idx="2492">
                  <c:v>15121.39</c:v>
                </c:pt>
                <c:pt idx="2493">
                  <c:v>14683</c:v>
                </c:pt>
                <c:pt idx="2494">
                  <c:v>14369.3</c:v>
                </c:pt>
                <c:pt idx="2495">
                  <c:v>13373.69</c:v>
                </c:pt>
                <c:pt idx="2496">
                  <c:v>16844.6</c:v>
                </c:pt>
                <c:pt idx="2497">
                  <c:v>16748.7</c:v>
                </c:pt>
                <c:pt idx="2498">
                  <c:v>15287.09</c:v>
                </c:pt>
                <c:pt idx="2499">
                  <c:v>15772.7</c:v>
                </c:pt>
                <c:pt idx="2500">
                  <c:v>15200.8</c:v>
                </c:pt>
                <c:pt idx="2501">
                  <c:v>14174.3</c:v>
                </c:pt>
                <c:pt idx="2502">
                  <c:v>13671.6</c:v>
                </c:pt>
                <c:pt idx="2503">
                  <c:v>13931.8</c:v>
                </c:pt>
                <c:pt idx="2504">
                  <c:v>13684.3</c:v>
                </c:pt>
                <c:pt idx="2505">
                  <c:v>13424.8</c:v>
                </c:pt>
                <c:pt idx="2506">
                  <c:v>12868.99</c:v>
                </c:pt>
                <c:pt idx="2507">
                  <c:v>12951.8</c:v>
                </c:pt>
                <c:pt idx="2508">
                  <c:v>12340.19</c:v>
                </c:pt>
                <c:pt idx="2509">
                  <c:v>12485.69</c:v>
                </c:pt>
                <c:pt idx="2510">
                  <c:v>12571.7</c:v>
                </c:pt>
                <c:pt idx="2511">
                  <c:v>11977</c:v>
                </c:pt>
                <c:pt idx="2512">
                  <c:v>11660</c:v>
                </c:pt>
                <c:pt idx="2513">
                  <c:v>11315.2</c:v>
                </c:pt>
                <c:pt idx="2514">
                  <c:v>11081.09</c:v>
                </c:pt>
                <c:pt idx="2515">
                  <c:v>10948.3</c:v>
                </c:pt>
                <c:pt idx="2516">
                  <c:v>11190.79</c:v>
                </c:pt>
                <c:pt idx="2517">
                  <c:v>11247.8</c:v>
                </c:pt>
                <c:pt idx="2518">
                  <c:v>11614.4</c:v>
                </c:pt>
                <c:pt idx="2519">
                  <c:v>12162.19</c:v>
                </c:pt>
                <c:pt idx="2520">
                  <c:v>11794.2</c:v>
                </c:pt>
                <c:pt idx="2521">
                  <c:v>11709.3</c:v>
                </c:pt>
                <c:pt idx="2522">
                  <c:v>12116.1</c:v>
                </c:pt>
                <c:pt idx="2523">
                  <c:v>12312.6</c:v>
                </c:pt>
                <c:pt idx="2524">
                  <c:v>13032.5</c:v>
                </c:pt>
                <c:pt idx="2525">
                  <c:v>13376.9</c:v>
                </c:pt>
                <c:pt idx="2526">
                  <c:v>13397.5</c:v>
                </c:pt>
                <c:pt idx="2527">
                  <c:v>12586.5</c:v>
                </c:pt>
                <c:pt idx="2528">
                  <c:v>12397.5</c:v>
                </c:pt>
                <c:pt idx="2529">
                  <c:v>11695.19</c:v>
                </c:pt>
                <c:pt idx="2530">
                  <c:v>11378.59</c:v>
                </c:pt>
                <c:pt idx="2531">
                  <c:v>11158.3</c:v>
                </c:pt>
                <c:pt idx="2532">
                  <c:v>10830.7</c:v>
                </c:pt>
                <c:pt idx="2533">
                  <c:v>11003.9</c:v>
                </c:pt>
                <c:pt idx="2534">
                  <c:v>10993.8</c:v>
                </c:pt>
                <c:pt idx="2535">
                  <c:v>11507.39</c:v>
                </c:pt>
                <c:pt idx="2536">
                  <c:v>10649.9</c:v>
                </c:pt>
                <c:pt idx="2537">
                  <c:v>10730.1</c:v>
                </c:pt>
                <c:pt idx="2538">
                  <c:v>10455.8</c:v>
                </c:pt>
                <c:pt idx="2539">
                  <c:v>10209.5</c:v>
                </c:pt>
                <c:pt idx="2540">
                  <c:v>10272.4</c:v>
                </c:pt>
                <c:pt idx="2541">
                  <c:v>10139.9</c:v>
                </c:pt>
                <c:pt idx="2542">
                  <c:v>9731.1</c:v>
                </c:pt>
                <c:pt idx="2543">
                  <c:v>11027.6</c:v>
                </c:pt>
                <c:pt idx="2544">
                  <c:v>11579.6</c:v>
                </c:pt>
                <c:pt idx="2545">
                  <c:v>10586.3</c:v>
                </c:pt>
                <c:pt idx="2546">
                  <c:v>10233.03</c:v>
                </c:pt>
                <c:pt idx="2547">
                  <c:v>9631.49</c:v>
                </c:pt>
                <c:pt idx="2548">
                  <c:v>9859.34</c:v>
                </c:pt>
                <c:pt idx="2549">
                  <c:v>9801.17</c:v>
                </c:pt>
                <c:pt idx="2550">
                  <c:v>9845.45</c:v>
                </c:pt>
                <c:pt idx="2551">
                  <c:v>9631.07</c:v>
                </c:pt>
                <c:pt idx="2552">
                  <c:v>9790.14</c:v>
                </c:pt>
                <c:pt idx="2553">
                  <c:v>10371.53</c:v>
                </c:pt>
                <c:pt idx="2554">
                  <c:v>10110.27</c:v>
                </c:pt>
                <c:pt idx="2555">
                  <c:v>10835.77</c:v>
                </c:pt>
                <c:pt idx="2556">
                  <c:v>9584.63</c:v>
                </c:pt>
                <c:pt idx="2557">
                  <c:v>9707.56</c:v>
                </c:pt>
                <c:pt idx="2558">
                  <c:v>9717.1</c:v>
                </c:pt>
                <c:pt idx="2559">
                  <c:v>9420.1</c:v>
                </c:pt>
                <c:pt idx="2560">
                  <c:v>9740.5</c:v>
                </c:pt>
                <c:pt idx="2561">
                  <c:v>10960.2</c:v>
                </c:pt>
                <c:pt idx="2562">
                  <c:v>13322.1</c:v>
                </c:pt>
                <c:pt idx="2563">
                  <c:v>13864.1</c:v>
                </c:pt>
                <c:pt idx="2564">
                  <c:v>14767.55</c:v>
                </c:pt>
                <c:pt idx="2565">
                  <c:v>16560.7</c:v>
                </c:pt>
                <c:pt idx="2566">
                  <c:v>18282.8</c:v>
                </c:pt>
                <c:pt idx="2567">
                  <c:v>18683.4</c:v>
                </c:pt>
                <c:pt idx="2568">
                  <c:v>19443.6</c:v>
                </c:pt>
                <c:pt idx="2569">
                  <c:v>20548.6</c:v>
                </c:pt>
                <c:pt idx="2570">
                  <c:v>21498.2</c:v>
                </c:pt>
                <c:pt idx="2571">
                  <c:v>21339.69</c:v>
                </c:pt>
                <c:pt idx="2572">
                  <c:v>21466.99</c:v>
                </c:pt>
                <c:pt idx="2573">
                  <c:v>21623.2</c:v>
                </c:pt>
                <c:pt idx="2574">
                  <c:v>21423.6</c:v>
                </c:pt>
                <c:pt idx="2575">
                  <c:v>21155</c:v>
                </c:pt>
                <c:pt idx="2576">
                  <c:v>21128.7</c:v>
                </c:pt>
                <c:pt idx="2577">
                  <c:v>20950.5</c:v>
                </c:pt>
                <c:pt idx="2578">
                  <c:v>21266.3</c:v>
                </c:pt>
                <c:pt idx="2579">
                  <c:v>21695.6</c:v>
                </c:pt>
                <c:pt idx="2580">
                  <c:v>21390.59</c:v>
                </c:pt>
                <c:pt idx="2581">
                  <c:v>21762.4</c:v>
                </c:pt>
                <c:pt idx="2582">
                  <c:v>21267.7</c:v>
                </c:pt>
                <c:pt idx="2583">
                  <c:v>21238.6</c:v>
                </c:pt>
                <c:pt idx="2584">
                  <c:v>21811</c:v>
                </c:pt>
                <c:pt idx="2585">
                  <c:v>21204.8</c:v>
                </c:pt>
                <c:pt idx="2586">
                  <c:v>20324.79</c:v>
                </c:pt>
                <c:pt idx="2587">
                  <c:v>18793.19</c:v>
                </c:pt>
                <c:pt idx="2588">
                  <c:v>18616.4</c:v>
                </c:pt>
                <c:pt idx="2589">
                  <c:v>17259.69</c:v>
                </c:pt>
                <c:pt idx="2590">
                  <c:v>16232.89</c:v>
                </c:pt>
                <c:pt idx="2591">
                  <c:v>15458.6</c:v>
                </c:pt>
                <c:pt idx="2592">
                  <c:v>18723.7</c:v>
                </c:pt>
                <c:pt idx="2593">
                  <c:v>20029.5</c:v>
                </c:pt>
                <c:pt idx="2594">
                  <c:v>19298.6</c:v>
                </c:pt>
                <c:pt idx="2595">
                  <c:v>18957.79</c:v>
                </c:pt>
                <c:pt idx="2596">
                  <c:v>17450.69</c:v>
                </c:pt>
                <c:pt idx="2597">
                  <c:v>16340.59</c:v>
                </c:pt>
                <c:pt idx="2598">
                  <c:v>15574.9</c:v>
                </c:pt>
                <c:pt idx="2599">
                  <c:v>16439.89</c:v>
                </c:pt>
                <c:pt idx="2600">
                  <c:v>15620.1</c:v>
                </c:pt>
                <c:pt idx="2601">
                  <c:v>15291</c:v>
                </c:pt>
                <c:pt idx="2602">
                  <c:v>14445.3</c:v>
                </c:pt>
                <c:pt idx="2603">
                  <c:v>14323.7</c:v>
                </c:pt>
                <c:pt idx="2604">
                  <c:v>13854.89</c:v>
                </c:pt>
                <c:pt idx="2605">
                  <c:v>14122.4</c:v>
                </c:pt>
                <c:pt idx="2606">
                  <c:v>14121.29</c:v>
                </c:pt>
                <c:pt idx="2607">
                  <c:v>14891.8</c:v>
                </c:pt>
                <c:pt idx="2608">
                  <c:v>14673.4</c:v>
                </c:pt>
                <c:pt idx="2609">
                  <c:v>14320.6</c:v>
                </c:pt>
                <c:pt idx="2610">
                  <c:v>14237.49</c:v>
                </c:pt>
                <c:pt idx="2611">
                  <c:v>14097.4</c:v>
                </c:pt>
                <c:pt idx="2612">
                  <c:v>13876</c:v>
                </c:pt>
                <c:pt idx="2613">
                  <c:v>14042.5</c:v>
                </c:pt>
                <c:pt idx="2614">
                  <c:v>14393.4</c:v>
                </c:pt>
                <c:pt idx="2615">
                  <c:v>14356.9</c:v>
                </c:pt>
                <c:pt idx="2616">
                  <c:v>13740</c:v>
                </c:pt>
                <c:pt idx="2617">
                  <c:v>13962.89</c:v>
                </c:pt>
                <c:pt idx="2618">
                  <c:v>13877.1</c:v>
                </c:pt>
                <c:pt idx="2619">
                  <c:v>14097.9</c:v>
                </c:pt>
                <c:pt idx="2620">
                  <c:v>14683.09</c:v>
                </c:pt>
                <c:pt idx="2621">
                  <c:v>15258.4</c:v>
                </c:pt>
                <c:pt idx="2622">
                  <c:v>15333.19</c:v>
                </c:pt>
                <c:pt idx="2623">
                  <c:v>14634.7</c:v>
                </c:pt>
                <c:pt idx="2624">
                  <c:v>14128.6</c:v>
                </c:pt>
                <c:pt idx="2625">
                  <c:v>13526.3</c:v>
                </c:pt>
                <c:pt idx="2626">
                  <c:v>12742.09</c:v>
                </c:pt>
                <c:pt idx="2627">
                  <c:v>12362.69</c:v>
                </c:pt>
                <c:pt idx="2628">
                  <c:v>11855.5</c:v>
                </c:pt>
                <c:pt idx="2629">
                  <c:v>12659.69</c:v>
                </c:pt>
                <c:pt idx="2630">
                  <c:v>11510.79</c:v>
                </c:pt>
                <c:pt idx="2631">
                  <c:v>11308.09</c:v>
                </c:pt>
                <c:pt idx="2632">
                  <c:v>10149.39</c:v>
                </c:pt>
                <c:pt idx="2633">
                  <c:v>9468.09</c:v>
                </c:pt>
                <c:pt idx="2634">
                  <c:v>9452.09</c:v>
                </c:pt>
                <c:pt idx="2635">
                  <c:v>8823.19</c:v>
                </c:pt>
                <c:pt idx="2636">
                  <c:v>8488.49</c:v>
                </c:pt>
                <c:pt idx="2637">
                  <c:v>8644.1</c:v>
                </c:pt>
                <c:pt idx="2638">
                  <c:v>8308.89</c:v>
                </c:pt>
                <c:pt idx="2639">
                  <c:v>8614.69</c:v>
                </c:pt>
                <c:pt idx="2640">
                  <c:v>8571.29</c:v>
                </c:pt>
                <c:pt idx="2641">
                  <c:v>7941.69</c:v>
                </c:pt>
                <c:pt idx="2642">
                  <c:v>7652.99</c:v>
                </c:pt>
                <c:pt idx="2643">
                  <c:v>7532.6</c:v>
                </c:pt>
                <c:pt idx="2644">
                  <c:v>7367.6</c:v>
                </c:pt>
                <c:pt idx="2645">
                  <c:v>7518.09</c:v>
                </c:pt>
                <c:pt idx="2646">
                  <c:v>7457.47</c:v>
                </c:pt>
                <c:pt idx="2647">
                  <c:v>7164.24</c:v>
                </c:pt>
                <c:pt idx="2648">
                  <c:v>6698</c:v>
                </c:pt>
                <c:pt idx="2649">
                  <c:v>6933.83</c:v>
                </c:pt>
                <c:pt idx="2650">
                  <c:v>7660.92</c:v>
                </c:pt>
                <c:pt idx="2651">
                  <c:v>8548.12</c:v>
                </c:pt>
                <c:pt idx="2652">
                  <c:v>9495.1</c:v>
                </c:pt>
                <c:pt idx="2653">
                  <c:v>10239</c:v>
                </c:pt>
                <c:pt idx="2654">
                  <c:v>10139.99</c:v>
                </c:pt>
                <c:pt idx="2655">
                  <c:v>10084.19</c:v>
                </c:pt>
                <c:pt idx="2656">
                  <c:v>11004.99</c:v>
                </c:pt>
                <c:pt idx="2657">
                  <c:v>11724.49</c:v>
                </c:pt>
                <c:pt idx="2658">
                  <c:v>12954.6</c:v>
                </c:pt>
                <c:pt idx="2659">
                  <c:v>12397.49</c:v>
                </c:pt>
                <c:pt idx="2660">
                  <c:v>12299.7</c:v>
                </c:pt>
                <c:pt idx="2661">
                  <c:v>13520.6</c:v>
                </c:pt>
                <c:pt idx="2662">
                  <c:v>15374.79</c:v>
                </c:pt>
                <c:pt idx="2663">
                  <c:v>16509.4</c:v>
                </c:pt>
                <c:pt idx="2664">
                  <c:v>17592.2</c:v>
                </c:pt>
                <c:pt idx="2665">
                  <c:v>18556.79</c:v>
                </c:pt>
                <c:pt idx="2666">
                  <c:v>19846.3</c:v>
                </c:pt>
                <c:pt idx="2667">
                  <c:v>19595.9</c:v>
                </c:pt>
                <c:pt idx="2668">
                  <c:v>19265.49</c:v>
                </c:pt>
                <c:pt idx="2669">
                  <c:v>19661.9</c:v>
                </c:pt>
                <c:pt idx="2670">
                  <c:v>19654.29</c:v>
                </c:pt>
                <c:pt idx="2671">
                  <c:v>19236.8</c:v>
                </c:pt>
                <c:pt idx="2672">
                  <c:v>19708.69</c:v>
                </c:pt>
                <c:pt idx="2673">
                  <c:v>19988.19</c:v>
                </c:pt>
                <c:pt idx="2674">
                  <c:v>20333.4</c:v>
                </c:pt>
                <c:pt idx="2675">
                  <c:v>20895.89</c:v>
                </c:pt>
                <c:pt idx="2676">
                  <c:v>20618.5</c:v>
                </c:pt>
                <c:pt idx="2677">
                  <c:v>20735.99</c:v>
                </c:pt>
                <c:pt idx="2678">
                  <c:v>20635.1</c:v>
                </c:pt>
                <c:pt idx="2679">
                  <c:v>20620.1</c:v>
                </c:pt>
                <c:pt idx="2680">
                  <c:v>20518.3</c:v>
                </c:pt>
                <c:pt idx="2681">
                  <c:v>20027.39</c:v>
                </c:pt>
                <c:pt idx="2682">
                  <c:v>19761.89</c:v>
                </c:pt>
                <c:pt idx="2683">
                  <c:v>18859.39</c:v>
                </c:pt>
                <c:pt idx="2684">
                  <c:v>19046.49</c:v>
                </c:pt>
                <c:pt idx="2685">
                  <c:v>17851.8</c:v>
                </c:pt>
                <c:pt idx="2686">
                  <c:v>16672.39</c:v>
                </c:pt>
                <c:pt idx="2687">
                  <c:v>14230.7</c:v>
                </c:pt>
                <c:pt idx="2688">
                  <c:v>17690.29</c:v>
                </c:pt>
                <c:pt idx="2689">
                  <c:v>18736.4</c:v>
                </c:pt>
                <c:pt idx="2690">
                  <c:v>18147.8</c:v>
                </c:pt>
                <c:pt idx="2691">
                  <c:v>17989.09</c:v>
                </c:pt>
                <c:pt idx="2692">
                  <c:v>17800.15</c:v>
                </c:pt>
                <c:pt idx="2693">
                  <c:v>17378.8</c:v>
                </c:pt>
                <c:pt idx="2694">
                  <c:v>16563.3</c:v>
                </c:pt>
                <c:pt idx="2695">
                  <c:v>16810.6</c:v>
                </c:pt>
                <c:pt idx="2696">
                  <c:v>16790.1</c:v>
                </c:pt>
                <c:pt idx="2697">
                  <c:v>16082</c:v>
                </c:pt>
                <c:pt idx="2698">
                  <c:v>15241.6</c:v>
                </c:pt>
                <c:pt idx="2699">
                  <c:v>15530.9</c:v>
                </c:pt>
                <c:pt idx="2700">
                  <c:v>14766.59</c:v>
                </c:pt>
                <c:pt idx="2701">
                  <c:v>14454.4</c:v>
                </c:pt>
                <c:pt idx="2702">
                  <c:v>14177.09</c:v>
                </c:pt>
                <c:pt idx="2703">
                  <c:v>14988.8</c:v>
                </c:pt>
                <c:pt idx="2704">
                  <c:v>14623.8</c:v>
                </c:pt>
                <c:pt idx="2705">
                  <c:v>14259.7</c:v>
                </c:pt>
                <c:pt idx="2706">
                  <c:v>13916.7</c:v>
                </c:pt>
                <c:pt idx="2707">
                  <c:v>13809.4</c:v>
                </c:pt>
                <c:pt idx="2708">
                  <c:v>13605.5</c:v>
                </c:pt>
                <c:pt idx="2709">
                  <c:v>13571.49</c:v>
                </c:pt>
                <c:pt idx="2710">
                  <c:v>13757.7</c:v>
                </c:pt>
                <c:pt idx="2711">
                  <c:v>14216.1</c:v>
                </c:pt>
                <c:pt idx="2712">
                  <c:v>13510.7</c:v>
                </c:pt>
                <c:pt idx="2713">
                  <c:v>13554.1</c:v>
                </c:pt>
                <c:pt idx="2714">
                  <c:v>13227.5</c:v>
                </c:pt>
                <c:pt idx="2715">
                  <c:v>13082.7</c:v>
                </c:pt>
                <c:pt idx="2716">
                  <c:v>13608</c:v>
                </c:pt>
                <c:pt idx="2717">
                  <c:v>13795.3</c:v>
                </c:pt>
                <c:pt idx="2718">
                  <c:v>13621.5</c:v>
                </c:pt>
                <c:pt idx="2719">
                  <c:v>12960.5</c:v>
                </c:pt>
                <c:pt idx="2720">
                  <c:v>12136.29</c:v>
                </c:pt>
                <c:pt idx="2721">
                  <c:v>11034.5</c:v>
                </c:pt>
                <c:pt idx="2722">
                  <c:v>10123.8</c:v>
                </c:pt>
                <c:pt idx="2723">
                  <c:v>9395</c:v>
                </c:pt>
                <c:pt idx="2724">
                  <c:v>8975.2</c:v>
                </c:pt>
                <c:pt idx="2725">
                  <c:v>9472.19</c:v>
                </c:pt>
                <c:pt idx="2726">
                  <c:v>8249.49</c:v>
                </c:pt>
                <c:pt idx="2727">
                  <c:v>7705.09</c:v>
                </c:pt>
                <c:pt idx="2728">
                  <c:v>7058.09</c:v>
                </c:pt>
                <c:pt idx="2729">
                  <c:v>7055.8</c:v>
                </c:pt>
                <c:pt idx="2730">
                  <c:v>7016.3</c:v>
                </c:pt>
                <c:pt idx="2731">
                  <c:v>7099.8</c:v>
                </c:pt>
                <c:pt idx="2732">
                  <c:v>6947.9</c:v>
                </c:pt>
                <c:pt idx="2733">
                  <c:v>7056.37</c:v>
                </c:pt>
                <c:pt idx="2734">
                  <c:v>6759.18</c:v>
                </c:pt>
                <c:pt idx="2735">
                  <c:v>6525.91</c:v>
                </c:pt>
                <c:pt idx="2736">
                  <c:v>6541.53</c:v>
                </c:pt>
                <c:pt idx="2737">
                  <c:v>6405.85</c:v>
                </c:pt>
                <c:pt idx="2738">
                  <c:v>6100.38</c:v>
                </c:pt>
                <c:pt idx="2739">
                  <c:v>6139.48</c:v>
                </c:pt>
                <c:pt idx="2740">
                  <c:v>5952.25</c:v>
                </c:pt>
                <c:pt idx="2741">
                  <c:v>5538.99</c:v>
                </c:pt>
                <c:pt idx="2742">
                  <c:v>5568.89</c:v>
                </c:pt>
                <c:pt idx="2743">
                  <c:v>5448.43</c:v>
                </c:pt>
                <c:pt idx="2744">
                  <c:v>5388.26</c:v>
                </c:pt>
                <c:pt idx="2745">
                  <c:v>5821.9</c:v>
                </c:pt>
                <c:pt idx="2746">
                  <c:v>5915.97</c:v>
                </c:pt>
                <c:pt idx="2747">
                  <c:v>6561.79</c:v>
                </c:pt>
                <c:pt idx="2748">
                  <c:v>6810.68</c:v>
                </c:pt>
                <c:pt idx="2749">
                  <c:v>6597.13</c:v>
                </c:pt>
                <c:pt idx="2750">
                  <c:v>7371.33</c:v>
                </c:pt>
                <c:pt idx="2751">
                  <c:v>7366.2</c:v>
                </c:pt>
                <c:pt idx="2752">
                  <c:v>7526.89</c:v>
                </c:pt>
                <c:pt idx="2753">
                  <c:v>7697.19</c:v>
                </c:pt>
                <c:pt idx="2754">
                  <c:v>8987.69</c:v>
                </c:pt>
                <c:pt idx="2755">
                  <c:v>11085.5</c:v>
                </c:pt>
                <c:pt idx="2756">
                  <c:v>13113</c:v>
                </c:pt>
                <c:pt idx="2757">
                  <c:v>13280.2</c:v>
                </c:pt>
                <c:pt idx="2758">
                  <c:v>14133.1</c:v>
                </c:pt>
                <c:pt idx="2759">
                  <c:v>15330.5</c:v>
                </c:pt>
                <c:pt idx="2760">
                  <c:v>16185.9</c:v>
                </c:pt>
                <c:pt idx="2761">
                  <c:v>16747.1</c:v>
                </c:pt>
                <c:pt idx="2762">
                  <c:v>17588.1</c:v>
                </c:pt>
                <c:pt idx="2763">
                  <c:v>17318.89</c:v>
                </c:pt>
                <c:pt idx="2764">
                  <c:v>17918</c:v>
                </c:pt>
                <c:pt idx="2765">
                  <c:v>17849.3</c:v>
                </c:pt>
                <c:pt idx="2766">
                  <c:v>17545.49</c:v>
                </c:pt>
                <c:pt idx="2767">
                  <c:v>17682.4</c:v>
                </c:pt>
                <c:pt idx="2768">
                  <c:v>17691.99</c:v>
                </c:pt>
                <c:pt idx="2769">
                  <c:v>17516.89</c:v>
                </c:pt>
                <c:pt idx="2770">
                  <c:v>17347.5</c:v>
                </c:pt>
                <c:pt idx="2771">
                  <c:v>17444.89</c:v>
                </c:pt>
                <c:pt idx="2772">
                  <c:v>17217.29</c:v>
                </c:pt>
                <c:pt idx="2773">
                  <c:v>16740.59</c:v>
                </c:pt>
                <c:pt idx="2774">
                  <c:v>16584.89</c:v>
                </c:pt>
                <c:pt idx="2775">
                  <c:v>15757.19</c:v>
                </c:pt>
                <c:pt idx="2776">
                  <c:v>14743.8</c:v>
                </c:pt>
                <c:pt idx="2777">
                  <c:v>14599.5</c:v>
                </c:pt>
                <c:pt idx="2778">
                  <c:v>14179.79</c:v>
                </c:pt>
                <c:pt idx="2779">
                  <c:v>15165.59</c:v>
                </c:pt>
                <c:pt idx="2780">
                  <c:v>15203.39</c:v>
                </c:pt>
                <c:pt idx="2781">
                  <c:v>15190.5</c:v>
                </c:pt>
                <c:pt idx="2782">
                  <c:v>14248.4</c:v>
                </c:pt>
                <c:pt idx="2783">
                  <c:v>11807.19</c:v>
                </c:pt>
                <c:pt idx="2784">
                  <c:v>14769.59</c:v>
                </c:pt>
                <c:pt idx="2785">
                  <c:v>14950.45</c:v>
                </c:pt>
                <c:pt idx="2786">
                  <c:v>15068.15</c:v>
                </c:pt>
                <c:pt idx="2787">
                  <c:v>15231.4</c:v>
                </c:pt>
                <c:pt idx="2788">
                  <c:v>15247.49</c:v>
                </c:pt>
                <c:pt idx="2789">
                  <c:v>14606.1</c:v>
                </c:pt>
                <c:pt idx="2790">
                  <c:v>13763.7</c:v>
                </c:pt>
                <c:pt idx="2791">
                  <c:v>14049.5</c:v>
                </c:pt>
                <c:pt idx="2792">
                  <c:v>14175.3</c:v>
                </c:pt>
                <c:pt idx="2793">
                  <c:v>13270.89</c:v>
                </c:pt>
                <c:pt idx="2794">
                  <c:v>13120.59</c:v>
                </c:pt>
                <c:pt idx="2795">
                  <c:v>13424.6</c:v>
                </c:pt>
                <c:pt idx="2796">
                  <c:v>12908.7</c:v>
                </c:pt>
                <c:pt idx="2797">
                  <c:v>12868.4</c:v>
                </c:pt>
                <c:pt idx="2798">
                  <c:v>12561.7</c:v>
                </c:pt>
                <c:pt idx="2799">
                  <c:v>13427.3</c:v>
                </c:pt>
                <c:pt idx="2800">
                  <c:v>13344</c:v>
                </c:pt>
                <c:pt idx="2801">
                  <c:v>13118.9</c:v>
                </c:pt>
                <c:pt idx="2802">
                  <c:v>13055</c:v>
                </c:pt>
                <c:pt idx="2803">
                  <c:v>12892.8</c:v>
                </c:pt>
                <c:pt idx="2804">
                  <c:v>12753.4</c:v>
                </c:pt>
                <c:pt idx="2805">
                  <c:v>12853.29</c:v>
                </c:pt>
                <c:pt idx="2806">
                  <c:v>13164.3</c:v>
                </c:pt>
                <c:pt idx="2807">
                  <c:v>13584.7</c:v>
                </c:pt>
                <c:pt idx="2808">
                  <c:v>12645.8</c:v>
                </c:pt>
                <c:pt idx="2809">
                  <c:v>12736.6</c:v>
                </c:pt>
                <c:pt idx="2810">
                  <c:v>12451.49</c:v>
                </c:pt>
                <c:pt idx="2811">
                  <c:v>12236.6</c:v>
                </c:pt>
                <c:pt idx="2812">
                  <c:v>12753.8</c:v>
                </c:pt>
                <c:pt idx="2813">
                  <c:v>13252.4</c:v>
                </c:pt>
                <c:pt idx="2814">
                  <c:v>13020.2</c:v>
                </c:pt>
                <c:pt idx="2815">
                  <c:v>12568</c:v>
                </c:pt>
                <c:pt idx="2816">
                  <c:v>11658.5</c:v>
                </c:pt>
                <c:pt idx="2817">
                  <c:v>11080.29</c:v>
                </c:pt>
                <c:pt idx="2818">
                  <c:v>10929.2</c:v>
                </c:pt>
                <c:pt idx="2819">
                  <c:v>10669.99</c:v>
                </c:pt>
                <c:pt idx="2820">
                  <c:v>10070.29</c:v>
                </c:pt>
                <c:pt idx="2821">
                  <c:v>9476.69</c:v>
                </c:pt>
                <c:pt idx="2822">
                  <c:v>9525.4</c:v>
                </c:pt>
                <c:pt idx="2823">
                  <c:v>8935.9</c:v>
                </c:pt>
                <c:pt idx="2824">
                  <c:v>8647.5</c:v>
                </c:pt>
                <c:pt idx="2825">
                  <c:v>8178.49</c:v>
                </c:pt>
                <c:pt idx="2826">
                  <c:v>7535.49</c:v>
                </c:pt>
                <c:pt idx="2827">
                  <c:v>7631.09</c:v>
                </c:pt>
                <c:pt idx="2828">
                  <c:v>7607.59</c:v>
                </c:pt>
                <c:pt idx="2829">
                  <c:v>7861.99</c:v>
                </c:pt>
                <c:pt idx="2830">
                  <c:v>7685</c:v>
                </c:pt>
                <c:pt idx="2831">
                  <c:v>7903.2</c:v>
                </c:pt>
                <c:pt idx="2832">
                  <c:v>8419.5</c:v>
                </c:pt>
                <c:pt idx="2833">
                  <c:v>8449.53</c:v>
                </c:pt>
                <c:pt idx="2834">
                  <c:v>8318.32</c:v>
                </c:pt>
                <c:pt idx="2835">
                  <c:v>8817.45</c:v>
                </c:pt>
                <c:pt idx="2836">
                  <c:v>8880.56</c:v>
                </c:pt>
                <c:pt idx="2837">
                  <c:v>8956</c:v>
                </c:pt>
                <c:pt idx="2838">
                  <c:v>8990.36</c:v>
                </c:pt>
                <c:pt idx="2839">
                  <c:v>8939.6</c:v>
                </c:pt>
                <c:pt idx="2840">
                  <c:v>9013.79</c:v>
                </c:pt>
                <c:pt idx="2841">
                  <c:v>9270.85</c:v>
                </c:pt>
                <c:pt idx="2842">
                  <c:v>9501.16</c:v>
                </c:pt>
                <c:pt idx="2843">
                  <c:v>10145.95</c:v>
                </c:pt>
                <c:pt idx="2844">
                  <c:v>10351.8</c:v>
                </c:pt>
                <c:pt idx="2845">
                  <c:v>10393.4</c:v>
                </c:pt>
                <c:pt idx="2846">
                  <c:v>10170.6</c:v>
                </c:pt>
                <c:pt idx="2847">
                  <c:v>10203.59</c:v>
                </c:pt>
                <c:pt idx="2848">
                  <c:v>10798.49</c:v>
                </c:pt>
                <c:pt idx="2849">
                  <c:v>10961.89</c:v>
                </c:pt>
                <c:pt idx="2850">
                  <c:v>11268.29</c:v>
                </c:pt>
                <c:pt idx="2851">
                  <c:v>12130.9</c:v>
                </c:pt>
                <c:pt idx="2852">
                  <c:v>13965.6</c:v>
                </c:pt>
                <c:pt idx="2853">
                  <c:v>14239.19</c:v>
                </c:pt>
                <c:pt idx="2854">
                  <c:v>14251.39</c:v>
                </c:pt>
                <c:pt idx="2855">
                  <c:v>14342.89</c:v>
                </c:pt>
                <c:pt idx="2856">
                  <c:v>15471.2</c:v>
                </c:pt>
                <c:pt idx="2857">
                  <c:v>16309</c:v>
                </c:pt>
                <c:pt idx="2858">
                  <c:v>16768.2</c:v>
                </c:pt>
                <c:pt idx="2859">
                  <c:v>16471.3</c:v>
                </c:pt>
                <c:pt idx="2860">
                  <c:v>16431.6</c:v>
                </c:pt>
                <c:pt idx="2861">
                  <c:v>16419.39</c:v>
                </c:pt>
                <c:pt idx="2862">
                  <c:v>16340.39</c:v>
                </c:pt>
                <c:pt idx="2863">
                  <c:v>16482.6</c:v>
                </c:pt>
                <c:pt idx="2864">
                  <c:v>16651.2</c:v>
                </c:pt>
                <c:pt idx="2865">
                  <c:v>16492.9</c:v>
                </c:pt>
                <c:pt idx="2866">
                  <c:v>16239.59</c:v>
                </c:pt>
                <c:pt idx="2867">
                  <c:v>16473.5</c:v>
                </c:pt>
                <c:pt idx="2868">
                  <c:v>16084.2</c:v>
                </c:pt>
                <c:pt idx="2869">
                  <c:v>15686.1</c:v>
                </c:pt>
                <c:pt idx="2870">
                  <c:v>15338.49</c:v>
                </c:pt>
                <c:pt idx="2871">
                  <c:v>14699.2</c:v>
                </c:pt>
                <c:pt idx="2872">
                  <c:v>14074.4</c:v>
                </c:pt>
                <c:pt idx="2873">
                  <c:v>13750.59</c:v>
                </c:pt>
                <c:pt idx="2874">
                  <c:v>13089.6</c:v>
                </c:pt>
                <c:pt idx="2875">
                  <c:v>12863.1</c:v>
                </c:pt>
                <c:pt idx="2876">
                  <c:v>12969.8</c:v>
                </c:pt>
                <c:pt idx="2877">
                  <c:v>12823.69</c:v>
                </c:pt>
                <c:pt idx="2878">
                  <c:v>12126.29</c:v>
                </c:pt>
              </c:numCache>
            </c:numRef>
          </c:val>
          <c:smooth val="0"/>
        </c:ser>
        <c:ser>
          <c:idx val="10"/>
          <c:order val="1"/>
          <c:tx>
            <c:strRef>
              <c:f>"B类实际"</c:f>
              <c:strCache>
                <c:ptCount val="1"/>
                <c:pt idx="0">
                  <c:v>B类实际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统调负荷!$AD$1:$AD$2881</c15:sqref>
                  </c15:fullRef>
                </c:ext>
              </c:extLst>
              <c:f>统调负荷!$AD$2:$AD$2881</c:f>
              <c:numCache>
                <c:formatCode>m/d;@</c:formatCode>
                <c:ptCount val="2880"/>
                <c:pt idx="0" c:formatCode="m/d;@">
                  <c:v>45658</c:v>
                </c:pt>
                <c:pt idx="1" c:formatCode="m/d;@">
                  <c:v>45658.0104166667</c:v>
                </c:pt>
                <c:pt idx="2" c:formatCode="m/d;@">
                  <c:v>45658.0208333333</c:v>
                </c:pt>
                <c:pt idx="3" c:formatCode="m/d;@">
                  <c:v>45658.03125</c:v>
                </c:pt>
                <c:pt idx="4" c:formatCode="m/d;@">
                  <c:v>45658.0416666667</c:v>
                </c:pt>
                <c:pt idx="5" c:formatCode="m/d;@">
                  <c:v>45658.0520833333</c:v>
                </c:pt>
                <c:pt idx="6" c:formatCode="m/d;@">
                  <c:v>45658.0625</c:v>
                </c:pt>
                <c:pt idx="7" c:formatCode="m/d;@">
                  <c:v>45658.0729166667</c:v>
                </c:pt>
                <c:pt idx="8" c:formatCode="m/d;@">
                  <c:v>45658.0833333333</c:v>
                </c:pt>
                <c:pt idx="9" c:formatCode="m/d;@">
                  <c:v>45658.09375</c:v>
                </c:pt>
                <c:pt idx="10" c:formatCode="m/d;@">
                  <c:v>45658.1041666667</c:v>
                </c:pt>
                <c:pt idx="11" c:formatCode="m/d;@">
                  <c:v>45658.1145833333</c:v>
                </c:pt>
                <c:pt idx="12" c:formatCode="m/d;@">
                  <c:v>45658.125</c:v>
                </c:pt>
                <c:pt idx="13" c:formatCode="m/d;@">
                  <c:v>45658.1354166667</c:v>
                </c:pt>
                <c:pt idx="14" c:formatCode="m/d;@">
                  <c:v>45658.1458333333</c:v>
                </c:pt>
                <c:pt idx="15" c:formatCode="m/d;@">
                  <c:v>45658.15625</c:v>
                </c:pt>
                <c:pt idx="16" c:formatCode="m/d;@">
                  <c:v>45658.1666666667</c:v>
                </c:pt>
                <c:pt idx="17" c:formatCode="m/d;@">
                  <c:v>45658.1770833333</c:v>
                </c:pt>
                <c:pt idx="18" c:formatCode="m/d;@">
                  <c:v>45658.1875</c:v>
                </c:pt>
                <c:pt idx="19" c:formatCode="m/d;@">
                  <c:v>45658.1979166667</c:v>
                </c:pt>
                <c:pt idx="20" c:formatCode="m/d;@">
                  <c:v>45658.2083333333</c:v>
                </c:pt>
                <c:pt idx="21" c:formatCode="m/d;@">
                  <c:v>45658.21875</c:v>
                </c:pt>
                <c:pt idx="22" c:formatCode="m/d;@">
                  <c:v>45658.2291666667</c:v>
                </c:pt>
                <c:pt idx="23" c:formatCode="m/d;@">
                  <c:v>45658.2395833333</c:v>
                </c:pt>
                <c:pt idx="24" c:formatCode="m/d;@">
                  <c:v>45658.25</c:v>
                </c:pt>
                <c:pt idx="25" c:formatCode="m/d;@">
                  <c:v>45658.2604166667</c:v>
                </c:pt>
                <c:pt idx="26" c:formatCode="m/d;@">
                  <c:v>45658.2708333333</c:v>
                </c:pt>
                <c:pt idx="27" c:formatCode="m/d;@">
                  <c:v>45658.28125</c:v>
                </c:pt>
                <c:pt idx="28" c:formatCode="m/d;@">
                  <c:v>45658.2916666667</c:v>
                </c:pt>
                <c:pt idx="29" c:formatCode="m/d;@">
                  <c:v>45658.3020833333</c:v>
                </c:pt>
                <c:pt idx="30" c:formatCode="m/d;@">
                  <c:v>45658.3125</c:v>
                </c:pt>
                <c:pt idx="31" c:formatCode="m/d;@">
                  <c:v>45658.3229166667</c:v>
                </c:pt>
                <c:pt idx="32" c:formatCode="m/d;@">
                  <c:v>45658.3333333333</c:v>
                </c:pt>
                <c:pt idx="33" c:formatCode="m/d;@">
                  <c:v>45658.34375</c:v>
                </c:pt>
                <c:pt idx="34" c:formatCode="m/d;@">
                  <c:v>45658.3541666667</c:v>
                </c:pt>
                <c:pt idx="35" c:formatCode="m/d;@">
                  <c:v>45658.3645833333</c:v>
                </c:pt>
                <c:pt idx="36" c:formatCode="m/d;@">
                  <c:v>45658.375</c:v>
                </c:pt>
                <c:pt idx="37" c:formatCode="m/d;@">
                  <c:v>45658.3854166667</c:v>
                </c:pt>
                <c:pt idx="38" c:formatCode="m/d;@">
                  <c:v>45658.3958333333</c:v>
                </c:pt>
                <c:pt idx="39" c:formatCode="m/d;@">
                  <c:v>45658.40625</c:v>
                </c:pt>
                <c:pt idx="40" c:formatCode="m/d;@">
                  <c:v>45658.4166666667</c:v>
                </c:pt>
                <c:pt idx="41" c:formatCode="m/d;@">
                  <c:v>45658.4270833333</c:v>
                </c:pt>
                <c:pt idx="42" c:formatCode="m/d;@">
                  <c:v>45658.4375</c:v>
                </c:pt>
                <c:pt idx="43" c:formatCode="m/d;@">
                  <c:v>45658.4479166667</c:v>
                </c:pt>
                <c:pt idx="44" c:formatCode="m/d;@">
                  <c:v>45658.4583333333</c:v>
                </c:pt>
                <c:pt idx="45" c:formatCode="m/d;@">
                  <c:v>45658.46875</c:v>
                </c:pt>
                <c:pt idx="46" c:formatCode="m/d;@">
                  <c:v>45658.4791666667</c:v>
                </c:pt>
                <c:pt idx="47" c:formatCode="m/d;@">
                  <c:v>45658.4895833333</c:v>
                </c:pt>
                <c:pt idx="48" c:formatCode="m/d;@">
                  <c:v>45658.5</c:v>
                </c:pt>
                <c:pt idx="49" c:formatCode="m/d;@">
                  <c:v>45658.5104166667</c:v>
                </c:pt>
                <c:pt idx="50" c:formatCode="m/d;@">
                  <c:v>45658.5208333333</c:v>
                </c:pt>
                <c:pt idx="51" c:formatCode="m/d;@">
                  <c:v>45658.53125</c:v>
                </c:pt>
                <c:pt idx="52" c:formatCode="m/d;@">
                  <c:v>45658.5416666667</c:v>
                </c:pt>
                <c:pt idx="53" c:formatCode="m/d;@">
                  <c:v>45658.5520833333</c:v>
                </c:pt>
                <c:pt idx="54" c:formatCode="m/d;@">
                  <c:v>45658.5625</c:v>
                </c:pt>
                <c:pt idx="55" c:formatCode="m/d;@">
                  <c:v>45658.5729166667</c:v>
                </c:pt>
                <c:pt idx="56" c:formatCode="m/d;@">
                  <c:v>45658.5833333333</c:v>
                </c:pt>
                <c:pt idx="57" c:formatCode="m/d;@">
                  <c:v>45658.59375</c:v>
                </c:pt>
                <c:pt idx="58" c:formatCode="m/d;@">
                  <c:v>45658.6041666667</c:v>
                </c:pt>
                <c:pt idx="59" c:formatCode="m/d;@">
                  <c:v>45658.6145833333</c:v>
                </c:pt>
                <c:pt idx="60" c:formatCode="m/d;@">
                  <c:v>45658.625</c:v>
                </c:pt>
                <c:pt idx="61" c:formatCode="m/d;@">
                  <c:v>45658.6354166667</c:v>
                </c:pt>
                <c:pt idx="62" c:formatCode="m/d;@">
                  <c:v>45658.6458333333</c:v>
                </c:pt>
                <c:pt idx="63" c:formatCode="m/d;@">
                  <c:v>45658.65625</c:v>
                </c:pt>
                <c:pt idx="64" c:formatCode="m/d;@">
                  <c:v>45658.6666666667</c:v>
                </c:pt>
                <c:pt idx="65" c:formatCode="m/d;@">
                  <c:v>45658.6770833333</c:v>
                </c:pt>
                <c:pt idx="66" c:formatCode="m/d;@">
                  <c:v>45658.6875</c:v>
                </c:pt>
                <c:pt idx="67" c:formatCode="m/d;@">
                  <c:v>45658.6979166667</c:v>
                </c:pt>
                <c:pt idx="68" c:formatCode="m/d;@">
                  <c:v>45658.7083333333</c:v>
                </c:pt>
                <c:pt idx="69" c:formatCode="m/d;@">
                  <c:v>45658.71875</c:v>
                </c:pt>
                <c:pt idx="70" c:formatCode="m/d;@">
                  <c:v>45658.7291666667</c:v>
                </c:pt>
                <c:pt idx="71" c:formatCode="m/d;@">
                  <c:v>45658.7395833333</c:v>
                </c:pt>
                <c:pt idx="72" c:formatCode="m/d;@">
                  <c:v>45658.75</c:v>
                </c:pt>
                <c:pt idx="73" c:formatCode="m/d;@">
                  <c:v>45658.7604166667</c:v>
                </c:pt>
                <c:pt idx="74" c:formatCode="m/d;@">
                  <c:v>45658.7708333333</c:v>
                </c:pt>
                <c:pt idx="75" c:formatCode="m/d;@">
                  <c:v>45658.78125</c:v>
                </c:pt>
                <c:pt idx="76" c:formatCode="m/d;@">
                  <c:v>45658.7916666667</c:v>
                </c:pt>
                <c:pt idx="77" c:formatCode="m/d;@">
                  <c:v>45658.8020833333</c:v>
                </c:pt>
                <c:pt idx="78" c:formatCode="m/d;@">
                  <c:v>45658.8125</c:v>
                </c:pt>
                <c:pt idx="79" c:formatCode="m/d;@">
                  <c:v>45658.8229166667</c:v>
                </c:pt>
                <c:pt idx="80" c:formatCode="m/d;@">
                  <c:v>45658.8333333333</c:v>
                </c:pt>
                <c:pt idx="81" c:formatCode="m/d;@">
                  <c:v>45658.84375</c:v>
                </c:pt>
                <c:pt idx="82" c:formatCode="m/d;@">
                  <c:v>45658.8541666667</c:v>
                </c:pt>
                <c:pt idx="83" c:formatCode="m/d;@">
                  <c:v>45658.8645833333</c:v>
                </c:pt>
                <c:pt idx="84" c:formatCode="m/d;@">
                  <c:v>45658.875</c:v>
                </c:pt>
                <c:pt idx="85" c:formatCode="m/d;@">
                  <c:v>45658.8854166667</c:v>
                </c:pt>
                <c:pt idx="86" c:formatCode="m/d;@">
                  <c:v>45658.8958333333</c:v>
                </c:pt>
                <c:pt idx="87" c:formatCode="m/d;@">
                  <c:v>45658.90625</c:v>
                </c:pt>
                <c:pt idx="88" c:formatCode="m/d;@">
                  <c:v>45658.9166666667</c:v>
                </c:pt>
                <c:pt idx="89" c:formatCode="m/d;@">
                  <c:v>45658.9270833333</c:v>
                </c:pt>
                <c:pt idx="90" c:formatCode="m/d;@">
                  <c:v>45658.9375</c:v>
                </c:pt>
                <c:pt idx="91" c:formatCode="m/d;@">
                  <c:v>45658.9479166667</c:v>
                </c:pt>
                <c:pt idx="92" c:formatCode="m/d;@">
                  <c:v>45658.9583333333</c:v>
                </c:pt>
                <c:pt idx="93" c:formatCode="m/d;@">
                  <c:v>45658.96875</c:v>
                </c:pt>
                <c:pt idx="94" c:formatCode="m/d;@">
                  <c:v>45658.9791666667</c:v>
                </c:pt>
                <c:pt idx="95" c:formatCode="m/d;@">
                  <c:v>45658.9895833333</c:v>
                </c:pt>
                <c:pt idx="96" c:formatCode="m/d;@">
                  <c:v>45659</c:v>
                </c:pt>
                <c:pt idx="97" c:formatCode="m/d;@">
                  <c:v>45659.0104166667</c:v>
                </c:pt>
                <c:pt idx="98" c:formatCode="m/d;@">
                  <c:v>45659.0208333333</c:v>
                </c:pt>
                <c:pt idx="99" c:formatCode="m/d;@">
                  <c:v>45659.03125</c:v>
                </c:pt>
                <c:pt idx="100" c:formatCode="m/d;@">
                  <c:v>45659.0416666667</c:v>
                </c:pt>
                <c:pt idx="101" c:formatCode="m/d;@">
                  <c:v>45659.0520833333</c:v>
                </c:pt>
                <c:pt idx="102" c:formatCode="m/d;@">
                  <c:v>45659.0625</c:v>
                </c:pt>
                <c:pt idx="103" c:formatCode="m/d;@">
                  <c:v>45659.0729166667</c:v>
                </c:pt>
                <c:pt idx="104" c:formatCode="m/d;@">
                  <c:v>45659.0833333333</c:v>
                </c:pt>
                <c:pt idx="105" c:formatCode="m/d;@">
                  <c:v>45659.09375</c:v>
                </c:pt>
                <c:pt idx="106" c:formatCode="m/d;@">
                  <c:v>45659.1041666667</c:v>
                </c:pt>
                <c:pt idx="107" c:formatCode="m/d;@">
                  <c:v>45659.1145833333</c:v>
                </c:pt>
                <c:pt idx="108" c:formatCode="m/d;@">
                  <c:v>45659.125</c:v>
                </c:pt>
                <c:pt idx="109" c:formatCode="m/d;@">
                  <c:v>45659.1354166667</c:v>
                </c:pt>
                <c:pt idx="110" c:formatCode="m/d;@">
                  <c:v>45659.1458333333</c:v>
                </c:pt>
                <c:pt idx="111" c:formatCode="m/d;@">
                  <c:v>45659.15625</c:v>
                </c:pt>
                <c:pt idx="112" c:formatCode="m/d;@">
                  <c:v>45659.1666666667</c:v>
                </c:pt>
                <c:pt idx="113" c:formatCode="m/d;@">
                  <c:v>45659.1770833333</c:v>
                </c:pt>
                <c:pt idx="114" c:formatCode="m/d;@">
                  <c:v>45659.1875</c:v>
                </c:pt>
                <c:pt idx="115" c:formatCode="m/d;@">
                  <c:v>45659.1979166667</c:v>
                </c:pt>
                <c:pt idx="116" c:formatCode="m/d;@">
                  <c:v>45659.2083333333</c:v>
                </c:pt>
                <c:pt idx="117" c:formatCode="m/d;@">
                  <c:v>45659.21875</c:v>
                </c:pt>
                <c:pt idx="118" c:formatCode="m/d;@">
                  <c:v>45659.2291666667</c:v>
                </c:pt>
                <c:pt idx="119" c:formatCode="m/d;@">
                  <c:v>45659.2395833333</c:v>
                </c:pt>
                <c:pt idx="120" c:formatCode="m/d;@">
                  <c:v>45659.25</c:v>
                </c:pt>
                <c:pt idx="121" c:formatCode="m/d;@">
                  <c:v>45659.2604166667</c:v>
                </c:pt>
                <c:pt idx="122" c:formatCode="m/d;@">
                  <c:v>45659.2708333333</c:v>
                </c:pt>
                <c:pt idx="123" c:formatCode="m/d;@">
                  <c:v>45659.28125</c:v>
                </c:pt>
                <c:pt idx="124" c:formatCode="m/d;@">
                  <c:v>45659.2916666667</c:v>
                </c:pt>
                <c:pt idx="125" c:formatCode="m/d;@">
                  <c:v>45659.3020833333</c:v>
                </c:pt>
                <c:pt idx="126" c:formatCode="m/d;@">
                  <c:v>45659.3125</c:v>
                </c:pt>
                <c:pt idx="127" c:formatCode="m/d;@">
                  <c:v>45659.3229166667</c:v>
                </c:pt>
                <c:pt idx="128" c:formatCode="m/d;@">
                  <c:v>45659.3333333333</c:v>
                </c:pt>
                <c:pt idx="129" c:formatCode="m/d;@">
                  <c:v>45659.34375</c:v>
                </c:pt>
                <c:pt idx="130" c:formatCode="m/d;@">
                  <c:v>45659.3541666667</c:v>
                </c:pt>
                <c:pt idx="131" c:formatCode="m/d;@">
                  <c:v>45659.3645833333</c:v>
                </c:pt>
                <c:pt idx="132" c:formatCode="m/d;@">
                  <c:v>45659.375</c:v>
                </c:pt>
                <c:pt idx="133" c:formatCode="m/d;@">
                  <c:v>45659.3854166667</c:v>
                </c:pt>
                <c:pt idx="134" c:formatCode="m/d;@">
                  <c:v>45659.3958333333</c:v>
                </c:pt>
                <c:pt idx="135" c:formatCode="m/d;@">
                  <c:v>45659.40625</c:v>
                </c:pt>
                <c:pt idx="136" c:formatCode="m/d;@">
                  <c:v>45659.4166666667</c:v>
                </c:pt>
                <c:pt idx="137" c:formatCode="m/d;@">
                  <c:v>45659.4270833333</c:v>
                </c:pt>
                <c:pt idx="138" c:formatCode="m/d;@">
                  <c:v>45659.4375</c:v>
                </c:pt>
                <c:pt idx="139" c:formatCode="m/d;@">
                  <c:v>45659.4479166667</c:v>
                </c:pt>
                <c:pt idx="140" c:formatCode="m/d;@">
                  <c:v>45659.4583333333</c:v>
                </c:pt>
                <c:pt idx="141" c:formatCode="m/d;@">
                  <c:v>45659.46875</c:v>
                </c:pt>
                <c:pt idx="142" c:formatCode="m/d;@">
                  <c:v>45659.4791666667</c:v>
                </c:pt>
                <c:pt idx="143" c:formatCode="m/d;@">
                  <c:v>45659.4895833333</c:v>
                </c:pt>
                <c:pt idx="144" c:formatCode="m/d;@">
                  <c:v>45659.5</c:v>
                </c:pt>
                <c:pt idx="145" c:formatCode="m/d;@">
                  <c:v>45659.5104166667</c:v>
                </c:pt>
                <c:pt idx="146" c:formatCode="m/d;@">
                  <c:v>45659.5208333333</c:v>
                </c:pt>
                <c:pt idx="147" c:formatCode="m/d;@">
                  <c:v>45659.53125</c:v>
                </c:pt>
                <c:pt idx="148" c:formatCode="m/d;@">
                  <c:v>45659.5416666667</c:v>
                </c:pt>
                <c:pt idx="149" c:formatCode="m/d;@">
                  <c:v>45659.5520833333</c:v>
                </c:pt>
                <c:pt idx="150" c:formatCode="m/d;@">
                  <c:v>45659.5625</c:v>
                </c:pt>
                <c:pt idx="151" c:formatCode="m/d;@">
                  <c:v>45659.5729166667</c:v>
                </c:pt>
                <c:pt idx="152" c:formatCode="m/d;@">
                  <c:v>45659.5833333333</c:v>
                </c:pt>
                <c:pt idx="153" c:formatCode="m/d;@">
                  <c:v>45659.59375</c:v>
                </c:pt>
                <c:pt idx="154" c:formatCode="m/d;@">
                  <c:v>45659.6041666667</c:v>
                </c:pt>
                <c:pt idx="155" c:formatCode="m/d;@">
                  <c:v>45659.6145833333</c:v>
                </c:pt>
                <c:pt idx="156" c:formatCode="m/d;@">
                  <c:v>45659.625</c:v>
                </c:pt>
                <c:pt idx="157" c:formatCode="m/d;@">
                  <c:v>45659.6354166667</c:v>
                </c:pt>
                <c:pt idx="158" c:formatCode="m/d;@">
                  <c:v>45659.6458333333</c:v>
                </c:pt>
                <c:pt idx="159" c:formatCode="m/d;@">
                  <c:v>45659.65625</c:v>
                </c:pt>
                <c:pt idx="160" c:formatCode="m/d;@">
                  <c:v>45659.6666666667</c:v>
                </c:pt>
                <c:pt idx="161" c:formatCode="m/d;@">
                  <c:v>45659.6770833333</c:v>
                </c:pt>
                <c:pt idx="162" c:formatCode="m/d;@">
                  <c:v>45659.6875</c:v>
                </c:pt>
                <c:pt idx="163" c:formatCode="m/d;@">
                  <c:v>45659.6979166667</c:v>
                </c:pt>
                <c:pt idx="164" c:formatCode="m/d;@">
                  <c:v>45659.7083333333</c:v>
                </c:pt>
                <c:pt idx="165" c:formatCode="m/d;@">
                  <c:v>45659.71875</c:v>
                </c:pt>
                <c:pt idx="166" c:formatCode="m/d;@">
                  <c:v>45659.7291666667</c:v>
                </c:pt>
                <c:pt idx="167" c:formatCode="m/d;@">
                  <c:v>45659.7395833333</c:v>
                </c:pt>
                <c:pt idx="168" c:formatCode="m/d;@">
                  <c:v>45659.75</c:v>
                </c:pt>
                <c:pt idx="169" c:formatCode="m/d;@">
                  <c:v>45659.7604166667</c:v>
                </c:pt>
                <c:pt idx="170" c:formatCode="m/d;@">
                  <c:v>45659.7708333333</c:v>
                </c:pt>
                <c:pt idx="171" c:formatCode="m/d;@">
                  <c:v>45659.78125</c:v>
                </c:pt>
                <c:pt idx="172" c:formatCode="m/d;@">
                  <c:v>45659.7916666667</c:v>
                </c:pt>
                <c:pt idx="173" c:formatCode="m/d;@">
                  <c:v>45659.8020833333</c:v>
                </c:pt>
                <c:pt idx="174" c:formatCode="m/d;@">
                  <c:v>45659.8125</c:v>
                </c:pt>
                <c:pt idx="175" c:formatCode="m/d;@">
                  <c:v>45659.8229166667</c:v>
                </c:pt>
                <c:pt idx="176" c:formatCode="m/d;@">
                  <c:v>45659.8333333333</c:v>
                </c:pt>
                <c:pt idx="177" c:formatCode="m/d;@">
                  <c:v>45659.84375</c:v>
                </c:pt>
                <c:pt idx="178" c:formatCode="m/d;@">
                  <c:v>45659.8541666667</c:v>
                </c:pt>
                <c:pt idx="179" c:formatCode="m/d;@">
                  <c:v>45659.8645833333</c:v>
                </c:pt>
                <c:pt idx="180" c:formatCode="m/d;@">
                  <c:v>45659.875</c:v>
                </c:pt>
                <c:pt idx="181" c:formatCode="m/d;@">
                  <c:v>45659.8854166667</c:v>
                </c:pt>
                <c:pt idx="182" c:formatCode="m/d;@">
                  <c:v>45659.8958333333</c:v>
                </c:pt>
                <c:pt idx="183" c:formatCode="m/d;@">
                  <c:v>45659.90625</c:v>
                </c:pt>
                <c:pt idx="184" c:formatCode="m/d;@">
                  <c:v>45659.9166666667</c:v>
                </c:pt>
                <c:pt idx="185" c:formatCode="m/d;@">
                  <c:v>45659.9270833333</c:v>
                </c:pt>
                <c:pt idx="186" c:formatCode="m/d;@">
                  <c:v>45659.9375</c:v>
                </c:pt>
                <c:pt idx="187" c:formatCode="m/d;@">
                  <c:v>45659.9479166667</c:v>
                </c:pt>
                <c:pt idx="188" c:formatCode="m/d;@">
                  <c:v>45659.9583333333</c:v>
                </c:pt>
                <c:pt idx="189" c:formatCode="m/d;@">
                  <c:v>45659.96875</c:v>
                </c:pt>
                <c:pt idx="190" c:formatCode="m/d;@">
                  <c:v>45659.9791666667</c:v>
                </c:pt>
                <c:pt idx="191" c:formatCode="m/d;@">
                  <c:v>45659.9895833333</c:v>
                </c:pt>
                <c:pt idx="192" c:formatCode="m/d;@">
                  <c:v>45660</c:v>
                </c:pt>
                <c:pt idx="193" c:formatCode="m/d;@">
                  <c:v>45660.0104166667</c:v>
                </c:pt>
                <c:pt idx="194" c:formatCode="m/d;@">
                  <c:v>45660.0208333333</c:v>
                </c:pt>
                <c:pt idx="195" c:formatCode="m/d;@">
                  <c:v>45660.03125</c:v>
                </c:pt>
                <c:pt idx="196" c:formatCode="m/d;@">
                  <c:v>45660.0416666667</c:v>
                </c:pt>
                <c:pt idx="197" c:formatCode="m/d;@">
                  <c:v>45660.0520833333</c:v>
                </c:pt>
                <c:pt idx="198" c:formatCode="m/d;@">
                  <c:v>45660.0625</c:v>
                </c:pt>
                <c:pt idx="199" c:formatCode="m/d;@">
                  <c:v>45660.0729166667</c:v>
                </c:pt>
                <c:pt idx="200" c:formatCode="m/d;@">
                  <c:v>45660.0833333333</c:v>
                </c:pt>
                <c:pt idx="201" c:formatCode="m/d;@">
                  <c:v>45660.09375</c:v>
                </c:pt>
                <c:pt idx="202" c:formatCode="m/d;@">
                  <c:v>45660.1041666667</c:v>
                </c:pt>
                <c:pt idx="203" c:formatCode="m/d;@">
                  <c:v>45660.1145833333</c:v>
                </c:pt>
                <c:pt idx="204" c:formatCode="m/d;@">
                  <c:v>45660.125</c:v>
                </c:pt>
                <c:pt idx="205" c:formatCode="m/d;@">
                  <c:v>45660.1354166667</c:v>
                </c:pt>
                <c:pt idx="206" c:formatCode="m/d;@">
                  <c:v>45660.1458333333</c:v>
                </c:pt>
                <c:pt idx="207" c:formatCode="m/d;@">
                  <c:v>45660.15625</c:v>
                </c:pt>
                <c:pt idx="208" c:formatCode="m/d;@">
                  <c:v>45660.1666666667</c:v>
                </c:pt>
                <c:pt idx="209" c:formatCode="m/d;@">
                  <c:v>45660.1770833333</c:v>
                </c:pt>
                <c:pt idx="210" c:formatCode="m/d;@">
                  <c:v>45660.1875</c:v>
                </c:pt>
                <c:pt idx="211" c:formatCode="m/d;@">
                  <c:v>45660.1979166667</c:v>
                </c:pt>
                <c:pt idx="212" c:formatCode="m/d;@">
                  <c:v>45660.2083333333</c:v>
                </c:pt>
                <c:pt idx="213" c:formatCode="m/d;@">
                  <c:v>45660.21875</c:v>
                </c:pt>
                <c:pt idx="214" c:formatCode="m/d;@">
                  <c:v>45660.2291666667</c:v>
                </c:pt>
                <c:pt idx="215" c:formatCode="m/d;@">
                  <c:v>45660.2395833333</c:v>
                </c:pt>
                <c:pt idx="216" c:formatCode="m/d;@">
                  <c:v>45660.25</c:v>
                </c:pt>
                <c:pt idx="217" c:formatCode="m/d;@">
                  <c:v>45660.2604166667</c:v>
                </c:pt>
                <c:pt idx="218" c:formatCode="m/d;@">
                  <c:v>45660.2708333333</c:v>
                </c:pt>
                <c:pt idx="219" c:formatCode="m/d;@">
                  <c:v>45660.28125</c:v>
                </c:pt>
                <c:pt idx="220" c:formatCode="m/d;@">
                  <c:v>45660.2916666667</c:v>
                </c:pt>
                <c:pt idx="221" c:formatCode="m/d;@">
                  <c:v>45660.3020833333</c:v>
                </c:pt>
                <c:pt idx="222" c:formatCode="m/d;@">
                  <c:v>45660.3125</c:v>
                </c:pt>
                <c:pt idx="223" c:formatCode="m/d;@">
                  <c:v>45660.3229166667</c:v>
                </c:pt>
                <c:pt idx="224" c:formatCode="m/d;@">
                  <c:v>45660.3333333333</c:v>
                </c:pt>
                <c:pt idx="225" c:formatCode="m/d;@">
                  <c:v>45660.34375</c:v>
                </c:pt>
                <c:pt idx="226" c:formatCode="m/d;@">
                  <c:v>45660.3541666667</c:v>
                </c:pt>
                <c:pt idx="227" c:formatCode="m/d;@">
                  <c:v>45660.3645833333</c:v>
                </c:pt>
                <c:pt idx="228" c:formatCode="m/d;@">
                  <c:v>45660.375</c:v>
                </c:pt>
                <c:pt idx="229" c:formatCode="m/d;@">
                  <c:v>45660.3854166667</c:v>
                </c:pt>
                <c:pt idx="230" c:formatCode="m/d;@">
                  <c:v>45660.3958333333</c:v>
                </c:pt>
                <c:pt idx="231" c:formatCode="m/d;@">
                  <c:v>45660.40625</c:v>
                </c:pt>
                <c:pt idx="232" c:formatCode="m/d;@">
                  <c:v>45660.4166666667</c:v>
                </c:pt>
                <c:pt idx="233" c:formatCode="m/d;@">
                  <c:v>45660.4270833333</c:v>
                </c:pt>
                <c:pt idx="234" c:formatCode="m/d;@">
                  <c:v>45660.4375</c:v>
                </c:pt>
                <c:pt idx="235" c:formatCode="m/d;@">
                  <c:v>45660.4479166667</c:v>
                </c:pt>
                <c:pt idx="236" c:formatCode="m/d;@">
                  <c:v>45660.4583333333</c:v>
                </c:pt>
                <c:pt idx="237" c:formatCode="m/d;@">
                  <c:v>45660.46875</c:v>
                </c:pt>
                <c:pt idx="238" c:formatCode="m/d;@">
                  <c:v>45660.4791666667</c:v>
                </c:pt>
                <c:pt idx="239" c:formatCode="m/d;@">
                  <c:v>45660.4895833333</c:v>
                </c:pt>
                <c:pt idx="240" c:formatCode="m/d;@">
                  <c:v>45660.5</c:v>
                </c:pt>
                <c:pt idx="241" c:formatCode="m/d;@">
                  <c:v>45660.5104166667</c:v>
                </c:pt>
                <c:pt idx="242" c:formatCode="m/d;@">
                  <c:v>45660.5208333333</c:v>
                </c:pt>
                <c:pt idx="243" c:formatCode="m/d;@">
                  <c:v>45660.53125</c:v>
                </c:pt>
                <c:pt idx="244" c:formatCode="m/d;@">
                  <c:v>45660.5416666667</c:v>
                </c:pt>
                <c:pt idx="245" c:formatCode="m/d;@">
                  <c:v>45660.5520833333</c:v>
                </c:pt>
                <c:pt idx="246" c:formatCode="m/d;@">
                  <c:v>45660.5625</c:v>
                </c:pt>
                <c:pt idx="247" c:formatCode="m/d;@">
                  <c:v>45660.5729166667</c:v>
                </c:pt>
                <c:pt idx="248" c:formatCode="m/d;@">
                  <c:v>45660.5833333333</c:v>
                </c:pt>
                <c:pt idx="249" c:formatCode="m/d;@">
                  <c:v>45660.59375</c:v>
                </c:pt>
                <c:pt idx="250" c:formatCode="m/d;@">
                  <c:v>45660.6041666667</c:v>
                </c:pt>
                <c:pt idx="251" c:formatCode="m/d;@">
                  <c:v>45660.6145833333</c:v>
                </c:pt>
                <c:pt idx="252" c:formatCode="m/d;@">
                  <c:v>45660.625</c:v>
                </c:pt>
                <c:pt idx="253" c:formatCode="m/d;@">
                  <c:v>45660.6354166667</c:v>
                </c:pt>
                <c:pt idx="254" c:formatCode="m/d;@">
                  <c:v>45660.6458333333</c:v>
                </c:pt>
                <c:pt idx="255" c:formatCode="m/d;@">
                  <c:v>45660.65625</c:v>
                </c:pt>
                <c:pt idx="256" c:formatCode="m/d;@">
                  <c:v>45660.6666666667</c:v>
                </c:pt>
                <c:pt idx="257" c:formatCode="m/d;@">
                  <c:v>45660.6770833333</c:v>
                </c:pt>
                <c:pt idx="258" c:formatCode="m/d;@">
                  <c:v>45660.6875</c:v>
                </c:pt>
                <c:pt idx="259" c:formatCode="m/d;@">
                  <c:v>45660.6979166667</c:v>
                </c:pt>
                <c:pt idx="260" c:formatCode="m/d;@">
                  <c:v>45660.7083333333</c:v>
                </c:pt>
                <c:pt idx="261" c:formatCode="m/d;@">
                  <c:v>45660.71875</c:v>
                </c:pt>
                <c:pt idx="262" c:formatCode="m/d;@">
                  <c:v>45660.7291666667</c:v>
                </c:pt>
                <c:pt idx="263" c:formatCode="m/d;@">
                  <c:v>45660.7395833333</c:v>
                </c:pt>
                <c:pt idx="264" c:formatCode="m/d;@">
                  <c:v>45660.75</c:v>
                </c:pt>
                <c:pt idx="265" c:formatCode="m/d;@">
                  <c:v>45660.7604166667</c:v>
                </c:pt>
                <c:pt idx="266" c:formatCode="m/d;@">
                  <c:v>45660.7708333333</c:v>
                </c:pt>
                <c:pt idx="267" c:formatCode="m/d;@">
                  <c:v>45660.78125</c:v>
                </c:pt>
                <c:pt idx="268" c:formatCode="m/d;@">
                  <c:v>45660.7916666667</c:v>
                </c:pt>
                <c:pt idx="269" c:formatCode="m/d;@">
                  <c:v>45660.8020833333</c:v>
                </c:pt>
                <c:pt idx="270" c:formatCode="m/d;@">
                  <c:v>45660.8125</c:v>
                </c:pt>
                <c:pt idx="271" c:formatCode="m/d;@">
                  <c:v>45660.8229166667</c:v>
                </c:pt>
                <c:pt idx="272" c:formatCode="m/d;@">
                  <c:v>45660.8333333333</c:v>
                </c:pt>
                <c:pt idx="273" c:formatCode="m/d;@">
                  <c:v>45660.84375</c:v>
                </c:pt>
                <c:pt idx="274" c:formatCode="m/d;@">
                  <c:v>45660.8541666667</c:v>
                </c:pt>
                <c:pt idx="275" c:formatCode="m/d;@">
                  <c:v>45660.8645833333</c:v>
                </c:pt>
                <c:pt idx="276" c:formatCode="m/d;@">
                  <c:v>45660.875</c:v>
                </c:pt>
                <c:pt idx="277" c:formatCode="m/d;@">
                  <c:v>45660.8854166667</c:v>
                </c:pt>
                <c:pt idx="278" c:formatCode="m/d;@">
                  <c:v>45660.8958333333</c:v>
                </c:pt>
                <c:pt idx="279" c:formatCode="m/d;@">
                  <c:v>45660.90625</c:v>
                </c:pt>
                <c:pt idx="280" c:formatCode="m/d;@">
                  <c:v>45660.9166666667</c:v>
                </c:pt>
                <c:pt idx="281" c:formatCode="m/d;@">
                  <c:v>45660.9270833333</c:v>
                </c:pt>
                <c:pt idx="282" c:formatCode="m/d;@">
                  <c:v>45660.9375</c:v>
                </c:pt>
                <c:pt idx="283" c:formatCode="m/d;@">
                  <c:v>45660.9479166667</c:v>
                </c:pt>
                <c:pt idx="284" c:formatCode="m/d;@">
                  <c:v>45660.9583333333</c:v>
                </c:pt>
                <c:pt idx="285" c:formatCode="m/d;@">
                  <c:v>45660.96875</c:v>
                </c:pt>
                <c:pt idx="286" c:formatCode="m/d;@">
                  <c:v>45660.9791666667</c:v>
                </c:pt>
                <c:pt idx="287" c:formatCode="m/d;@">
                  <c:v>45660.9895833333</c:v>
                </c:pt>
                <c:pt idx="288" c:formatCode="m/d;@">
                  <c:v>45661</c:v>
                </c:pt>
                <c:pt idx="289" c:formatCode="m/d;@">
                  <c:v>45661.0104166667</c:v>
                </c:pt>
                <c:pt idx="290" c:formatCode="m/d;@">
                  <c:v>45661.0208333333</c:v>
                </c:pt>
                <c:pt idx="291" c:formatCode="m/d;@">
                  <c:v>45661.03125</c:v>
                </c:pt>
                <c:pt idx="292" c:formatCode="m/d;@">
                  <c:v>45661.0416666667</c:v>
                </c:pt>
                <c:pt idx="293" c:formatCode="m/d;@">
                  <c:v>45661.0520833333</c:v>
                </c:pt>
                <c:pt idx="294" c:formatCode="m/d;@">
                  <c:v>45661.0625</c:v>
                </c:pt>
                <c:pt idx="295" c:formatCode="m/d;@">
                  <c:v>45661.0729166667</c:v>
                </c:pt>
                <c:pt idx="296" c:formatCode="m/d;@">
                  <c:v>45661.0833333333</c:v>
                </c:pt>
                <c:pt idx="297" c:formatCode="m/d;@">
                  <c:v>45661.09375</c:v>
                </c:pt>
                <c:pt idx="298" c:formatCode="m/d;@">
                  <c:v>45661.1041666667</c:v>
                </c:pt>
                <c:pt idx="299" c:formatCode="m/d;@">
                  <c:v>45661.1145833333</c:v>
                </c:pt>
                <c:pt idx="300" c:formatCode="m/d;@">
                  <c:v>45661.125</c:v>
                </c:pt>
                <c:pt idx="301" c:formatCode="m/d;@">
                  <c:v>45661.1354166667</c:v>
                </c:pt>
                <c:pt idx="302" c:formatCode="m/d;@">
                  <c:v>45661.1458333333</c:v>
                </c:pt>
                <c:pt idx="303" c:formatCode="m/d;@">
                  <c:v>45661.15625</c:v>
                </c:pt>
                <c:pt idx="304" c:formatCode="m/d;@">
                  <c:v>45661.1666666667</c:v>
                </c:pt>
                <c:pt idx="305" c:formatCode="m/d;@">
                  <c:v>45661.1770833333</c:v>
                </c:pt>
                <c:pt idx="306" c:formatCode="m/d;@">
                  <c:v>45661.1875</c:v>
                </c:pt>
                <c:pt idx="307" c:formatCode="m/d;@">
                  <c:v>45661.1979166667</c:v>
                </c:pt>
                <c:pt idx="308" c:formatCode="m/d;@">
                  <c:v>45661.2083333333</c:v>
                </c:pt>
                <c:pt idx="309" c:formatCode="m/d;@">
                  <c:v>45661.21875</c:v>
                </c:pt>
                <c:pt idx="310" c:formatCode="m/d;@">
                  <c:v>45661.2291666667</c:v>
                </c:pt>
                <c:pt idx="311" c:formatCode="m/d;@">
                  <c:v>45661.2395833333</c:v>
                </c:pt>
                <c:pt idx="312" c:formatCode="m/d;@">
                  <c:v>45661.25</c:v>
                </c:pt>
                <c:pt idx="313" c:formatCode="m/d;@">
                  <c:v>45661.2604166667</c:v>
                </c:pt>
                <c:pt idx="314" c:formatCode="m/d;@">
                  <c:v>45661.2708333333</c:v>
                </c:pt>
                <c:pt idx="315" c:formatCode="m/d;@">
                  <c:v>45661.28125</c:v>
                </c:pt>
                <c:pt idx="316" c:formatCode="m/d;@">
                  <c:v>45661.2916666667</c:v>
                </c:pt>
                <c:pt idx="317" c:formatCode="m/d;@">
                  <c:v>45661.3020833333</c:v>
                </c:pt>
                <c:pt idx="318" c:formatCode="m/d;@">
                  <c:v>45661.3125</c:v>
                </c:pt>
                <c:pt idx="319" c:formatCode="m/d;@">
                  <c:v>45661.3229166667</c:v>
                </c:pt>
                <c:pt idx="320" c:formatCode="m/d;@">
                  <c:v>45661.3333333333</c:v>
                </c:pt>
                <c:pt idx="321" c:formatCode="m/d;@">
                  <c:v>45661.34375</c:v>
                </c:pt>
                <c:pt idx="322" c:formatCode="m/d;@">
                  <c:v>45661.3541666667</c:v>
                </c:pt>
                <c:pt idx="323" c:formatCode="m/d;@">
                  <c:v>45661.3645833333</c:v>
                </c:pt>
                <c:pt idx="324" c:formatCode="m/d;@">
                  <c:v>45661.375</c:v>
                </c:pt>
                <c:pt idx="325" c:formatCode="m/d;@">
                  <c:v>45661.3854166667</c:v>
                </c:pt>
                <c:pt idx="326" c:formatCode="m/d;@">
                  <c:v>45661.3958333333</c:v>
                </c:pt>
                <c:pt idx="327" c:formatCode="m/d;@">
                  <c:v>45661.40625</c:v>
                </c:pt>
                <c:pt idx="328" c:formatCode="m/d;@">
                  <c:v>45661.4166666667</c:v>
                </c:pt>
                <c:pt idx="329" c:formatCode="m/d;@">
                  <c:v>45661.4270833333</c:v>
                </c:pt>
                <c:pt idx="330" c:formatCode="m/d;@">
                  <c:v>45661.4375</c:v>
                </c:pt>
                <c:pt idx="331" c:formatCode="m/d;@">
                  <c:v>45661.4479166667</c:v>
                </c:pt>
                <c:pt idx="332" c:formatCode="m/d;@">
                  <c:v>45661.4583333333</c:v>
                </c:pt>
                <c:pt idx="333" c:formatCode="m/d;@">
                  <c:v>45661.46875</c:v>
                </c:pt>
                <c:pt idx="334" c:formatCode="m/d;@">
                  <c:v>45661.4791666667</c:v>
                </c:pt>
                <c:pt idx="335" c:formatCode="m/d;@">
                  <c:v>45661.4895833333</c:v>
                </c:pt>
                <c:pt idx="336" c:formatCode="m/d;@">
                  <c:v>45661.5</c:v>
                </c:pt>
                <c:pt idx="337" c:formatCode="m/d;@">
                  <c:v>45661.5104166667</c:v>
                </c:pt>
                <c:pt idx="338" c:formatCode="m/d;@">
                  <c:v>45661.5208333333</c:v>
                </c:pt>
                <c:pt idx="339" c:formatCode="m/d;@">
                  <c:v>45661.53125</c:v>
                </c:pt>
                <c:pt idx="340" c:formatCode="m/d;@">
                  <c:v>45661.5416666667</c:v>
                </c:pt>
                <c:pt idx="341" c:formatCode="m/d;@">
                  <c:v>45661.5520833333</c:v>
                </c:pt>
                <c:pt idx="342" c:formatCode="m/d;@">
                  <c:v>45661.5625</c:v>
                </c:pt>
                <c:pt idx="343" c:formatCode="m/d;@">
                  <c:v>45661.5729166667</c:v>
                </c:pt>
                <c:pt idx="344" c:formatCode="m/d;@">
                  <c:v>45661.5833333333</c:v>
                </c:pt>
                <c:pt idx="345" c:formatCode="m/d;@">
                  <c:v>45661.59375</c:v>
                </c:pt>
                <c:pt idx="346" c:formatCode="m/d;@">
                  <c:v>45661.6041666667</c:v>
                </c:pt>
                <c:pt idx="347" c:formatCode="m/d;@">
                  <c:v>45661.6145833333</c:v>
                </c:pt>
                <c:pt idx="348" c:formatCode="m/d;@">
                  <c:v>45661.625</c:v>
                </c:pt>
                <c:pt idx="349" c:formatCode="m/d;@">
                  <c:v>45661.6354166667</c:v>
                </c:pt>
                <c:pt idx="350" c:formatCode="m/d;@">
                  <c:v>45661.6458333333</c:v>
                </c:pt>
                <c:pt idx="351" c:formatCode="m/d;@">
                  <c:v>45661.65625</c:v>
                </c:pt>
                <c:pt idx="352" c:formatCode="m/d;@">
                  <c:v>45661.6666666667</c:v>
                </c:pt>
                <c:pt idx="353" c:formatCode="m/d;@">
                  <c:v>45661.6770833333</c:v>
                </c:pt>
                <c:pt idx="354" c:formatCode="m/d;@">
                  <c:v>45661.6875</c:v>
                </c:pt>
                <c:pt idx="355" c:formatCode="m/d;@">
                  <c:v>45661.6979166667</c:v>
                </c:pt>
                <c:pt idx="356" c:formatCode="m/d;@">
                  <c:v>45661.7083333333</c:v>
                </c:pt>
                <c:pt idx="357" c:formatCode="m/d;@">
                  <c:v>45661.71875</c:v>
                </c:pt>
                <c:pt idx="358" c:formatCode="m/d;@">
                  <c:v>45661.7291666667</c:v>
                </c:pt>
                <c:pt idx="359" c:formatCode="m/d;@">
                  <c:v>45661.7395833333</c:v>
                </c:pt>
                <c:pt idx="360" c:formatCode="m/d;@">
                  <c:v>45661.75</c:v>
                </c:pt>
                <c:pt idx="361" c:formatCode="m/d;@">
                  <c:v>45661.7604166667</c:v>
                </c:pt>
                <c:pt idx="362" c:formatCode="m/d;@">
                  <c:v>45661.7708333333</c:v>
                </c:pt>
                <c:pt idx="363" c:formatCode="m/d;@">
                  <c:v>45661.78125</c:v>
                </c:pt>
                <c:pt idx="364" c:formatCode="m/d;@">
                  <c:v>45661.7916666667</c:v>
                </c:pt>
                <c:pt idx="365" c:formatCode="m/d;@">
                  <c:v>45661.8020833333</c:v>
                </c:pt>
                <c:pt idx="366" c:formatCode="m/d;@">
                  <c:v>45661.8125</c:v>
                </c:pt>
                <c:pt idx="367" c:formatCode="m/d;@">
                  <c:v>45661.8229166667</c:v>
                </c:pt>
                <c:pt idx="368" c:formatCode="m/d;@">
                  <c:v>45661.8333333333</c:v>
                </c:pt>
                <c:pt idx="369" c:formatCode="m/d;@">
                  <c:v>45661.84375</c:v>
                </c:pt>
                <c:pt idx="370" c:formatCode="m/d;@">
                  <c:v>45661.8541666667</c:v>
                </c:pt>
                <c:pt idx="371" c:formatCode="m/d;@">
                  <c:v>45661.8645833333</c:v>
                </c:pt>
                <c:pt idx="372" c:formatCode="m/d;@">
                  <c:v>45661.875</c:v>
                </c:pt>
                <c:pt idx="373" c:formatCode="m/d;@">
                  <c:v>45661.8854166667</c:v>
                </c:pt>
                <c:pt idx="374" c:formatCode="m/d;@">
                  <c:v>45661.8958333333</c:v>
                </c:pt>
                <c:pt idx="375" c:formatCode="m/d;@">
                  <c:v>45661.90625</c:v>
                </c:pt>
                <c:pt idx="376" c:formatCode="m/d;@">
                  <c:v>45661.9166666667</c:v>
                </c:pt>
                <c:pt idx="377" c:formatCode="m/d;@">
                  <c:v>45661.9270833333</c:v>
                </c:pt>
                <c:pt idx="378" c:formatCode="m/d;@">
                  <c:v>45661.9375</c:v>
                </c:pt>
                <c:pt idx="379" c:formatCode="m/d;@">
                  <c:v>45661.9479166667</c:v>
                </c:pt>
                <c:pt idx="380" c:formatCode="m/d;@">
                  <c:v>45661.9583333333</c:v>
                </c:pt>
                <c:pt idx="381" c:formatCode="m/d;@">
                  <c:v>45661.96875</c:v>
                </c:pt>
                <c:pt idx="382" c:formatCode="m/d;@">
                  <c:v>45661.9791666667</c:v>
                </c:pt>
                <c:pt idx="383" c:formatCode="m/d;@">
                  <c:v>45661.9895833333</c:v>
                </c:pt>
                <c:pt idx="384" c:formatCode="m/d;@">
                  <c:v>45662</c:v>
                </c:pt>
                <c:pt idx="385" c:formatCode="m/d;@">
                  <c:v>45662.0104166667</c:v>
                </c:pt>
                <c:pt idx="386" c:formatCode="m/d;@">
                  <c:v>45662.0208333333</c:v>
                </c:pt>
                <c:pt idx="387" c:formatCode="m/d;@">
                  <c:v>45662.03125</c:v>
                </c:pt>
                <c:pt idx="388" c:formatCode="m/d;@">
                  <c:v>45662.0416666667</c:v>
                </c:pt>
                <c:pt idx="389" c:formatCode="m/d;@">
                  <c:v>45662.0520833333</c:v>
                </c:pt>
                <c:pt idx="390" c:formatCode="m/d;@">
                  <c:v>45662.0625</c:v>
                </c:pt>
                <c:pt idx="391" c:formatCode="m/d;@">
                  <c:v>45662.0729166667</c:v>
                </c:pt>
                <c:pt idx="392" c:formatCode="m/d;@">
                  <c:v>45662.0833333333</c:v>
                </c:pt>
                <c:pt idx="393" c:formatCode="m/d;@">
                  <c:v>45662.09375</c:v>
                </c:pt>
                <c:pt idx="394" c:formatCode="m/d;@">
                  <c:v>45662.1041666667</c:v>
                </c:pt>
                <c:pt idx="395" c:formatCode="m/d;@">
                  <c:v>45662.1145833333</c:v>
                </c:pt>
                <c:pt idx="396" c:formatCode="m/d;@">
                  <c:v>45662.125</c:v>
                </c:pt>
                <c:pt idx="397" c:formatCode="m/d;@">
                  <c:v>45662.1354166667</c:v>
                </c:pt>
                <c:pt idx="398" c:formatCode="m/d;@">
                  <c:v>45662.1458333333</c:v>
                </c:pt>
                <c:pt idx="399" c:formatCode="m/d;@">
                  <c:v>45662.15625</c:v>
                </c:pt>
                <c:pt idx="400" c:formatCode="m/d;@">
                  <c:v>45662.1666666667</c:v>
                </c:pt>
                <c:pt idx="401" c:formatCode="m/d;@">
                  <c:v>45662.1770833333</c:v>
                </c:pt>
                <c:pt idx="402" c:formatCode="m/d;@">
                  <c:v>45662.1875</c:v>
                </c:pt>
                <c:pt idx="403" c:formatCode="m/d;@">
                  <c:v>45662.1979166667</c:v>
                </c:pt>
                <c:pt idx="404" c:formatCode="m/d;@">
                  <c:v>45662.2083333333</c:v>
                </c:pt>
                <c:pt idx="405" c:formatCode="m/d;@">
                  <c:v>45662.21875</c:v>
                </c:pt>
                <c:pt idx="406" c:formatCode="m/d;@">
                  <c:v>45662.2291666667</c:v>
                </c:pt>
                <c:pt idx="407" c:formatCode="m/d;@">
                  <c:v>45662.2395833333</c:v>
                </c:pt>
                <c:pt idx="408" c:formatCode="m/d;@">
                  <c:v>45662.25</c:v>
                </c:pt>
                <c:pt idx="409" c:formatCode="m/d;@">
                  <c:v>45662.2604166667</c:v>
                </c:pt>
                <c:pt idx="410" c:formatCode="m/d;@">
                  <c:v>45662.2708333333</c:v>
                </c:pt>
                <c:pt idx="411" c:formatCode="m/d;@">
                  <c:v>45662.28125</c:v>
                </c:pt>
                <c:pt idx="412" c:formatCode="m/d;@">
                  <c:v>45662.2916666667</c:v>
                </c:pt>
                <c:pt idx="413" c:formatCode="m/d;@">
                  <c:v>45662.3020833333</c:v>
                </c:pt>
                <c:pt idx="414" c:formatCode="m/d;@">
                  <c:v>45662.3125</c:v>
                </c:pt>
                <c:pt idx="415" c:formatCode="m/d;@">
                  <c:v>45662.3229166667</c:v>
                </c:pt>
                <c:pt idx="416" c:formatCode="m/d;@">
                  <c:v>45662.3333333333</c:v>
                </c:pt>
                <c:pt idx="417" c:formatCode="m/d;@">
                  <c:v>45662.34375</c:v>
                </c:pt>
                <c:pt idx="418" c:formatCode="m/d;@">
                  <c:v>45662.3541666667</c:v>
                </c:pt>
                <c:pt idx="419" c:formatCode="m/d;@">
                  <c:v>45662.3645833333</c:v>
                </c:pt>
                <c:pt idx="420" c:formatCode="m/d;@">
                  <c:v>45662.375</c:v>
                </c:pt>
                <c:pt idx="421" c:formatCode="m/d;@">
                  <c:v>45662.3854166667</c:v>
                </c:pt>
                <c:pt idx="422" c:formatCode="m/d;@">
                  <c:v>45662.3958333333</c:v>
                </c:pt>
                <c:pt idx="423" c:formatCode="m/d;@">
                  <c:v>45662.40625</c:v>
                </c:pt>
                <c:pt idx="424" c:formatCode="m/d;@">
                  <c:v>45662.4166666667</c:v>
                </c:pt>
                <c:pt idx="425" c:formatCode="m/d;@">
                  <c:v>45662.4270833333</c:v>
                </c:pt>
                <c:pt idx="426" c:formatCode="m/d;@">
                  <c:v>45662.4375</c:v>
                </c:pt>
                <c:pt idx="427" c:formatCode="m/d;@">
                  <c:v>45662.4479166667</c:v>
                </c:pt>
                <c:pt idx="428" c:formatCode="m/d;@">
                  <c:v>45662.4583333333</c:v>
                </c:pt>
                <c:pt idx="429" c:formatCode="m/d;@">
                  <c:v>45662.46875</c:v>
                </c:pt>
                <c:pt idx="430" c:formatCode="m/d;@">
                  <c:v>45662.4791666667</c:v>
                </c:pt>
                <c:pt idx="431" c:formatCode="m/d;@">
                  <c:v>45662.4895833333</c:v>
                </c:pt>
                <c:pt idx="432" c:formatCode="m/d;@">
                  <c:v>45662.5</c:v>
                </c:pt>
                <c:pt idx="433" c:formatCode="m/d;@">
                  <c:v>45662.5104166667</c:v>
                </c:pt>
                <c:pt idx="434" c:formatCode="m/d;@">
                  <c:v>45662.5208333333</c:v>
                </c:pt>
                <c:pt idx="435" c:formatCode="m/d;@">
                  <c:v>45662.53125</c:v>
                </c:pt>
                <c:pt idx="436" c:formatCode="m/d;@">
                  <c:v>45662.5416666667</c:v>
                </c:pt>
                <c:pt idx="437" c:formatCode="m/d;@">
                  <c:v>45662.5520833333</c:v>
                </c:pt>
                <c:pt idx="438" c:formatCode="m/d;@">
                  <c:v>45662.5625</c:v>
                </c:pt>
                <c:pt idx="439" c:formatCode="m/d;@">
                  <c:v>45662.5729166667</c:v>
                </c:pt>
                <c:pt idx="440" c:formatCode="m/d;@">
                  <c:v>45662.5833333333</c:v>
                </c:pt>
                <c:pt idx="441" c:formatCode="m/d;@">
                  <c:v>45662.59375</c:v>
                </c:pt>
                <c:pt idx="442" c:formatCode="m/d;@">
                  <c:v>45662.6041666667</c:v>
                </c:pt>
                <c:pt idx="443" c:formatCode="m/d;@">
                  <c:v>45662.6145833333</c:v>
                </c:pt>
                <c:pt idx="444" c:formatCode="m/d;@">
                  <c:v>45662.625</c:v>
                </c:pt>
                <c:pt idx="445" c:formatCode="m/d;@">
                  <c:v>45662.6354166667</c:v>
                </c:pt>
                <c:pt idx="446" c:formatCode="m/d;@">
                  <c:v>45662.6458333333</c:v>
                </c:pt>
                <c:pt idx="447" c:formatCode="m/d;@">
                  <c:v>45662.65625</c:v>
                </c:pt>
                <c:pt idx="448" c:formatCode="m/d;@">
                  <c:v>45662.6666666667</c:v>
                </c:pt>
                <c:pt idx="449" c:formatCode="m/d;@">
                  <c:v>45662.6770833333</c:v>
                </c:pt>
                <c:pt idx="450" c:formatCode="m/d;@">
                  <c:v>45662.6875</c:v>
                </c:pt>
                <c:pt idx="451" c:formatCode="m/d;@">
                  <c:v>45662.6979166667</c:v>
                </c:pt>
                <c:pt idx="452" c:formatCode="m/d;@">
                  <c:v>45662.7083333333</c:v>
                </c:pt>
                <c:pt idx="453" c:formatCode="m/d;@">
                  <c:v>45662.71875</c:v>
                </c:pt>
                <c:pt idx="454" c:formatCode="m/d;@">
                  <c:v>45662.7291666667</c:v>
                </c:pt>
                <c:pt idx="455" c:formatCode="m/d;@">
                  <c:v>45662.7395833333</c:v>
                </c:pt>
                <c:pt idx="456" c:formatCode="m/d;@">
                  <c:v>45662.75</c:v>
                </c:pt>
                <c:pt idx="457" c:formatCode="m/d;@">
                  <c:v>45662.7604166667</c:v>
                </c:pt>
                <c:pt idx="458" c:formatCode="m/d;@">
                  <c:v>45662.7708333333</c:v>
                </c:pt>
                <c:pt idx="459" c:formatCode="m/d;@">
                  <c:v>45662.78125</c:v>
                </c:pt>
                <c:pt idx="460" c:formatCode="m/d;@">
                  <c:v>45662.7916666667</c:v>
                </c:pt>
                <c:pt idx="461" c:formatCode="m/d;@">
                  <c:v>45662.8020833333</c:v>
                </c:pt>
                <c:pt idx="462" c:formatCode="m/d;@">
                  <c:v>45662.8125</c:v>
                </c:pt>
                <c:pt idx="463" c:formatCode="m/d;@">
                  <c:v>45662.8229166667</c:v>
                </c:pt>
                <c:pt idx="464" c:formatCode="m/d;@">
                  <c:v>45662.8333333333</c:v>
                </c:pt>
                <c:pt idx="465" c:formatCode="m/d;@">
                  <c:v>45662.84375</c:v>
                </c:pt>
                <c:pt idx="466" c:formatCode="m/d;@">
                  <c:v>45662.8541666667</c:v>
                </c:pt>
                <c:pt idx="467" c:formatCode="m/d;@">
                  <c:v>45662.8645833333</c:v>
                </c:pt>
                <c:pt idx="468" c:formatCode="m/d;@">
                  <c:v>45662.875</c:v>
                </c:pt>
                <c:pt idx="469" c:formatCode="m/d;@">
                  <c:v>45662.8854166667</c:v>
                </c:pt>
                <c:pt idx="470" c:formatCode="m/d;@">
                  <c:v>45662.8958333333</c:v>
                </c:pt>
                <c:pt idx="471" c:formatCode="m/d;@">
                  <c:v>45662.90625</c:v>
                </c:pt>
                <c:pt idx="472" c:formatCode="m/d;@">
                  <c:v>45662.9166666667</c:v>
                </c:pt>
                <c:pt idx="473" c:formatCode="m/d;@">
                  <c:v>45662.9270833333</c:v>
                </c:pt>
                <c:pt idx="474" c:formatCode="m/d;@">
                  <c:v>45662.9375</c:v>
                </c:pt>
                <c:pt idx="475" c:formatCode="m/d;@">
                  <c:v>45662.9479166667</c:v>
                </c:pt>
                <c:pt idx="476" c:formatCode="m/d;@">
                  <c:v>45662.9583333333</c:v>
                </c:pt>
                <c:pt idx="477" c:formatCode="m/d;@">
                  <c:v>45662.96875</c:v>
                </c:pt>
                <c:pt idx="478" c:formatCode="m/d;@">
                  <c:v>45662.9791666667</c:v>
                </c:pt>
                <c:pt idx="479" c:formatCode="m/d;@">
                  <c:v>45662.9895833333</c:v>
                </c:pt>
                <c:pt idx="480" c:formatCode="m/d;@">
                  <c:v>45663</c:v>
                </c:pt>
                <c:pt idx="481" c:formatCode="m/d;@">
                  <c:v>45663.0104166667</c:v>
                </c:pt>
                <c:pt idx="482" c:formatCode="m/d;@">
                  <c:v>45663.0208333333</c:v>
                </c:pt>
                <c:pt idx="483" c:formatCode="m/d;@">
                  <c:v>45663.03125</c:v>
                </c:pt>
                <c:pt idx="484" c:formatCode="m/d;@">
                  <c:v>45663.0416666667</c:v>
                </c:pt>
                <c:pt idx="485" c:formatCode="m/d;@">
                  <c:v>45663.0520833333</c:v>
                </c:pt>
                <c:pt idx="486" c:formatCode="m/d;@">
                  <c:v>45663.0625</c:v>
                </c:pt>
                <c:pt idx="487" c:formatCode="m/d;@">
                  <c:v>45663.0729166667</c:v>
                </c:pt>
                <c:pt idx="488" c:formatCode="m/d;@">
                  <c:v>45663.0833333333</c:v>
                </c:pt>
                <c:pt idx="489" c:formatCode="m/d;@">
                  <c:v>45663.09375</c:v>
                </c:pt>
                <c:pt idx="490" c:formatCode="m/d;@">
                  <c:v>45663.1041666667</c:v>
                </c:pt>
                <c:pt idx="491" c:formatCode="m/d;@">
                  <c:v>45663.1145833333</c:v>
                </c:pt>
                <c:pt idx="492" c:formatCode="m/d;@">
                  <c:v>45663.125</c:v>
                </c:pt>
                <c:pt idx="493" c:formatCode="m/d;@">
                  <c:v>45663.1354166667</c:v>
                </c:pt>
                <c:pt idx="494" c:formatCode="m/d;@">
                  <c:v>45663.1458333333</c:v>
                </c:pt>
                <c:pt idx="495" c:formatCode="m/d;@">
                  <c:v>45663.15625</c:v>
                </c:pt>
                <c:pt idx="496" c:formatCode="m/d;@">
                  <c:v>45663.1666666667</c:v>
                </c:pt>
                <c:pt idx="497" c:formatCode="m/d;@">
                  <c:v>45663.1770833333</c:v>
                </c:pt>
                <c:pt idx="498" c:formatCode="m/d;@">
                  <c:v>45663.1875</c:v>
                </c:pt>
                <c:pt idx="499" c:formatCode="m/d;@">
                  <c:v>45663.1979166667</c:v>
                </c:pt>
                <c:pt idx="500" c:formatCode="m/d;@">
                  <c:v>45663.2083333333</c:v>
                </c:pt>
                <c:pt idx="501" c:formatCode="m/d;@">
                  <c:v>45663.21875</c:v>
                </c:pt>
                <c:pt idx="502" c:formatCode="m/d;@">
                  <c:v>45663.2291666667</c:v>
                </c:pt>
                <c:pt idx="503" c:formatCode="m/d;@">
                  <c:v>45663.2395833333</c:v>
                </c:pt>
                <c:pt idx="504" c:formatCode="m/d;@">
                  <c:v>45663.25</c:v>
                </c:pt>
                <c:pt idx="505" c:formatCode="m/d;@">
                  <c:v>45663.2604166667</c:v>
                </c:pt>
                <c:pt idx="506" c:formatCode="m/d;@">
                  <c:v>45663.2708333333</c:v>
                </c:pt>
                <c:pt idx="507" c:formatCode="m/d;@">
                  <c:v>45663.28125</c:v>
                </c:pt>
                <c:pt idx="508" c:formatCode="m/d;@">
                  <c:v>45663.2916666667</c:v>
                </c:pt>
                <c:pt idx="509" c:formatCode="m/d;@">
                  <c:v>45663.3020833333</c:v>
                </c:pt>
                <c:pt idx="510" c:formatCode="m/d;@">
                  <c:v>45663.3125</c:v>
                </c:pt>
                <c:pt idx="511" c:formatCode="m/d;@">
                  <c:v>45663.3229166667</c:v>
                </c:pt>
                <c:pt idx="512" c:formatCode="m/d;@">
                  <c:v>45663.3333333333</c:v>
                </c:pt>
                <c:pt idx="513" c:formatCode="m/d;@">
                  <c:v>45663.34375</c:v>
                </c:pt>
                <c:pt idx="514" c:formatCode="m/d;@">
                  <c:v>45663.3541666667</c:v>
                </c:pt>
                <c:pt idx="515" c:formatCode="m/d;@">
                  <c:v>45663.3645833333</c:v>
                </c:pt>
                <c:pt idx="516" c:formatCode="m/d;@">
                  <c:v>45663.375</c:v>
                </c:pt>
                <c:pt idx="517" c:formatCode="m/d;@">
                  <c:v>45663.3854166667</c:v>
                </c:pt>
                <c:pt idx="518" c:formatCode="m/d;@">
                  <c:v>45663.3958333333</c:v>
                </c:pt>
                <c:pt idx="519" c:formatCode="m/d;@">
                  <c:v>45663.40625</c:v>
                </c:pt>
                <c:pt idx="520" c:formatCode="m/d;@">
                  <c:v>45663.4166666667</c:v>
                </c:pt>
                <c:pt idx="521" c:formatCode="m/d;@">
                  <c:v>45663.4270833333</c:v>
                </c:pt>
                <c:pt idx="522" c:formatCode="m/d;@">
                  <c:v>45663.4375</c:v>
                </c:pt>
                <c:pt idx="523" c:formatCode="m/d;@">
                  <c:v>45663.4479166667</c:v>
                </c:pt>
                <c:pt idx="524" c:formatCode="m/d;@">
                  <c:v>45663.4583333333</c:v>
                </c:pt>
                <c:pt idx="525" c:formatCode="m/d;@">
                  <c:v>45663.46875</c:v>
                </c:pt>
                <c:pt idx="526" c:formatCode="m/d;@">
                  <c:v>45663.4791666667</c:v>
                </c:pt>
                <c:pt idx="527" c:formatCode="m/d;@">
                  <c:v>45663.4895833333</c:v>
                </c:pt>
                <c:pt idx="528" c:formatCode="m/d;@">
                  <c:v>45663.5</c:v>
                </c:pt>
                <c:pt idx="529" c:formatCode="m/d;@">
                  <c:v>45663.5104166667</c:v>
                </c:pt>
                <c:pt idx="530" c:formatCode="m/d;@">
                  <c:v>45663.5208333333</c:v>
                </c:pt>
                <c:pt idx="531" c:formatCode="m/d;@">
                  <c:v>45663.53125</c:v>
                </c:pt>
                <c:pt idx="532" c:formatCode="m/d;@">
                  <c:v>45663.5416666667</c:v>
                </c:pt>
                <c:pt idx="533" c:formatCode="m/d;@">
                  <c:v>45663.5520833333</c:v>
                </c:pt>
                <c:pt idx="534" c:formatCode="m/d;@">
                  <c:v>45663.5625</c:v>
                </c:pt>
                <c:pt idx="535" c:formatCode="m/d;@">
                  <c:v>45663.5729166667</c:v>
                </c:pt>
                <c:pt idx="536" c:formatCode="m/d;@">
                  <c:v>45663.5833333333</c:v>
                </c:pt>
                <c:pt idx="537" c:formatCode="m/d;@">
                  <c:v>45663.59375</c:v>
                </c:pt>
                <c:pt idx="538" c:formatCode="m/d;@">
                  <c:v>45663.6041666667</c:v>
                </c:pt>
                <c:pt idx="539" c:formatCode="m/d;@">
                  <c:v>45663.6145833333</c:v>
                </c:pt>
                <c:pt idx="540" c:formatCode="m/d;@">
                  <c:v>45663.625</c:v>
                </c:pt>
                <c:pt idx="541" c:formatCode="m/d;@">
                  <c:v>45663.6354166667</c:v>
                </c:pt>
                <c:pt idx="542" c:formatCode="m/d;@">
                  <c:v>45663.6458333333</c:v>
                </c:pt>
                <c:pt idx="543" c:formatCode="m/d;@">
                  <c:v>45663.65625</c:v>
                </c:pt>
                <c:pt idx="544" c:formatCode="m/d;@">
                  <c:v>45663.6666666667</c:v>
                </c:pt>
                <c:pt idx="545" c:formatCode="m/d;@">
                  <c:v>45663.6770833333</c:v>
                </c:pt>
                <c:pt idx="546" c:formatCode="m/d;@">
                  <c:v>45663.6875</c:v>
                </c:pt>
                <c:pt idx="547" c:formatCode="m/d;@">
                  <c:v>45663.6979166667</c:v>
                </c:pt>
                <c:pt idx="548" c:formatCode="m/d;@">
                  <c:v>45663.7083333333</c:v>
                </c:pt>
                <c:pt idx="549" c:formatCode="m/d;@">
                  <c:v>45663.71875</c:v>
                </c:pt>
                <c:pt idx="550" c:formatCode="m/d;@">
                  <c:v>45663.7291666667</c:v>
                </c:pt>
                <c:pt idx="551" c:formatCode="m/d;@">
                  <c:v>45663.7395833333</c:v>
                </c:pt>
                <c:pt idx="552" c:formatCode="m/d;@">
                  <c:v>45663.75</c:v>
                </c:pt>
                <c:pt idx="553" c:formatCode="m/d;@">
                  <c:v>45663.7604166667</c:v>
                </c:pt>
                <c:pt idx="554" c:formatCode="m/d;@">
                  <c:v>45663.7708333333</c:v>
                </c:pt>
                <c:pt idx="555" c:formatCode="m/d;@">
                  <c:v>45663.78125</c:v>
                </c:pt>
                <c:pt idx="556" c:formatCode="m/d;@">
                  <c:v>45663.7916666667</c:v>
                </c:pt>
                <c:pt idx="557" c:formatCode="m/d;@">
                  <c:v>45663.8020833333</c:v>
                </c:pt>
                <c:pt idx="558" c:formatCode="m/d;@">
                  <c:v>45663.8125</c:v>
                </c:pt>
                <c:pt idx="559" c:formatCode="m/d;@">
                  <c:v>45663.8229166667</c:v>
                </c:pt>
                <c:pt idx="560" c:formatCode="m/d;@">
                  <c:v>45663.8333333333</c:v>
                </c:pt>
                <c:pt idx="561" c:formatCode="m/d;@">
                  <c:v>45663.84375</c:v>
                </c:pt>
                <c:pt idx="562" c:formatCode="m/d;@">
                  <c:v>45663.8541666667</c:v>
                </c:pt>
                <c:pt idx="563" c:formatCode="m/d;@">
                  <c:v>45663.8645833333</c:v>
                </c:pt>
                <c:pt idx="564" c:formatCode="m/d;@">
                  <c:v>45663.875</c:v>
                </c:pt>
                <c:pt idx="565" c:formatCode="m/d;@">
                  <c:v>45663.8854166667</c:v>
                </c:pt>
                <c:pt idx="566" c:formatCode="m/d;@">
                  <c:v>45663.8958333333</c:v>
                </c:pt>
                <c:pt idx="567" c:formatCode="m/d;@">
                  <c:v>45663.90625</c:v>
                </c:pt>
                <c:pt idx="568" c:formatCode="m/d;@">
                  <c:v>45663.9166666667</c:v>
                </c:pt>
                <c:pt idx="569" c:formatCode="m/d;@">
                  <c:v>45663.9270833333</c:v>
                </c:pt>
                <c:pt idx="570" c:formatCode="m/d;@">
                  <c:v>45663.9375</c:v>
                </c:pt>
                <c:pt idx="571" c:formatCode="m/d;@">
                  <c:v>45663.9479166667</c:v>
                </c:pt>
                <c:pt idx="572" c:formatCode="m/d;@">
                  <c:v>45663.9583333333</c:v>
                </c:pt>
                <c:pt idx="573" c:formatCode="m/d;@">
                  <c:v>45663.96875</c:v>
                </c:pt>
                <c:pt idx="574" c:formatCode="m/d;@">
                  <c:v>45663.9791666667</c:v>
                </c:pt>
                <c:pt idx="575" c:formatCode="m/d;@">
                  <c:v>45663.9895833333</c:v>
                </c:pt>
                <c:pt idx="576" c:formatCode="m/d;@">
                  <c:v>45664</c:v>
                </c:pt>
                <c:pt idx="577" c:formatCode="m/d;@">
                  <c:v>45664.0104166667</c:v>
                </c:pt>
                <c:pt idx="578" c:formatCode="m/d;@">
                  <c:v>45664.0208333333</c:v>
                </c:pt>
                <c:pt idx="579" c:formatCode="m/d;@">
                  <c:v>45664.03125</c:v>
                </c:pt>
                <c:pt idx="580" c:formatCode="m/d;@">
                  <c:v>45664.0416666667</c:v>
                </c:pt>
                <c:pt idx="581" c:formatCode="m/d;@">
                  <c:v>45664.0520833333</c:v>
                </c:pt>
                <c:pt idx="582" c:formatCode="m/d;@">
                  <c:v>45664.0625</c:v>
                </c:pt>
                <c:pt idx="583" c:formatCode="m/d;@">
                  <c:v>45664.0729166667</c:v>
                </c:pt>
                <c:pt idx="584" c:formatCode="m/d;@">
                  <c:v>45664.0833333333</c:v>
                </c:pt>
                <c:pt idx="585" c:formatCode="m/d;@">
                  <c:v>45664.09375</c:v>
                </c:pt>
                <c:pt idx="586" c:formatCode="m/d;@">
                  <c:v>45664.1041666667</c:v>
                </c:pt>
                <c:pt idx="587" c:formatCode="m/d;@">
                  <c:v>45664.1145833333</c:v>
                </c:pt>
                <c:pt idx="588" c:formatCode="m/d;@">
                  <c:v>45664.125</c:v>
                </c:pt>
                <c:pt idx="589" c:formatCode="m/d;@">
                  <c:v>45664.1354166667</c:v>
                </c:pt>
                <c:pt idx="590" c:formatCode="m/d;@">
                  <c:v>45664.1458333333</c:v>
                </c:pt>
                <c:pt idx="591" c:formatCode="m/d;@">
                  <c:v>45664.15625</c:v>
                </c:pt>
                <c:pt idx="592" c:formatCode="m/d;@">
                  <c:v>45664.1666666667</c:v>
                </c:pt>
                <c:pt idx="593" c:formatCode="m/d;@">
                  <c:v>45664.1770833333</c:v>
                </c:pt>
                <c:pt idx="594" c:formatCode="m/d;@">
                  <c:v>45664.1875</c:v>
                </c:pt>
                <c:pt idx="595" c:formatCode="m/d;@">
                  <c:v>45664.1979166667</c:v>
                </c:pt>
                <c:pt idx="596" c:formatCode="m/d;@">
                  <c:v>45664.2083333333</c:v>
                </c:pt>
                <c:pt idx="597" c:formatCode="m/d;@">
                  <c:v>45664.21875</c:v>
                </c:pt>
                <c:pt idx="598" c:formatCode="m/d;@">
                  <c:v>45664.2291666667</c:v>
                </c:pt>
                <c:pt idx="599" c:formatCode="m/d;@">
                  <c:v>45664.2395833333</c:v>
                </c:pt>
                <c:pt idx="600" c:formatCode="m/d;@">
                  <c:v>45664.25</c:v>
                </c:pt>
                <c:pt idx="601" c:formatCode="m/d;@">
                  <c:v>45664.2604166667</c:v>
                </c:pt>
                <c:pt idx="602" c:formatCode="m/d;@">
                  <c:v>45664.2708333333</c:v>
                </c:pt>
                <c:pt idx="603" c:formatCode="m/d;@">
                  <c:v>45664.28125</c:v>
                </c:pt>
                <c:pt idx="604" c:formatCode="m/d;@">
                  <c:v>45664.2916666667</c:v>
                </c:pt>
                <c:pt idx="605" c:formatCode="m/d;@">
                  <c:v>45664.3020833333</c:v>
                </c:pt>
                <c:pt idx="606" c:formatCode="m/d;@">
                  <c:v>45664.3125</c:v>
                </c:pt>
                <c:pt idx="607" c:formatCode="m/d;@">
                  <c:v>45664.3229166667</c:v>
                </c:pt>
                <c:pt idx="608" c:formatCode="m/d;@">
                  <c:v>45664.3333333333</c:v>
                </c:pt>
                <c:pt idx="609" c:formatCode="m/d;@">
                  <c:v>45664.34375</c:v>
                </c:pt>
                <c:pt idx="610" c:formatCode="m/d;@">
                  <c:v>45664.3541666667</c:v>
                </c:pt>
                <c:pt idx="611" c:formatCode="m/d;@">
                  <c:v>45664.3645833333</c:v>
                </c:pt>
                <c:pt idx="612" c:formatCode="m/d;@">
                  <c:v>45664.375</c:v>
                </c:pt>
                <c:pt idx="613" c:formatCode="m/d;@">
                  <c:v>45664.3854166667</c:v>
                </c:pt>
                <c:pt idx="614" c:formatCode="m/d;@">
                  <c:v>45664.3958333333</c:v>
                </c:pt>
                <c:pt idx="615" c:formatCode="m/d;@">
                  <c:v>45664.40625</c:v>
                </c:pt>
                <c:pt idx="616" c:formatCode="m/d;@">
                  <c:v>45664.4166666667</c:v>
                </c:pt>
                <c:pt idx="617" c:formatCode="m/d;@">
                  <c:v>45664.4270833333</c:v>
                </c:pt>
                <c:pt idx="618" c:formatCode="m/d;@">
                  <c:v>45664.4375</c:v>
                </c:pt>
                <c:pt idx="619" c:formatCode="m/d;@">
                  <c:v>45664.4479166667</c:v>
                </c:pt>
                <c:pt idx="620" c:formatCode="m/d;@">
                  <c:v>45664.4583333333</c:v>
                </c:pt>
                <c:pt idx="621" c:formatCode="m/d;@">
                  <c:v>45664.46875</c:v>
                </c:pt>
                <c:pt idx="622" c:formatCode="m/d;@">
                  <c:v>45664.4791666667</c:v>
                </c:pt>
                <c:pt idx="623" c:formatCode="m/d;@">
                  <c:v>45664.4895833333</c:v>
                </c:pt>
                <c:pt idx="624" c:formatCode="m/d;@">
                  <c:v>45664.5</c:v>
                </c:pt>
                <c:pt idx="625" c:formatCode="m/d;@">
                  <c:v>45664.5104166667</c:v>
                </c:pt>
                <c:pt idx="626" c:formatCode="m/d;@">
                  <c:v>45664.5208333333</c:v>
                </c:pt>
                <c:pt idx="627" c:formatCode="m/d;@">
                  <c:v>45664.53125</c:v>
                </c:pt>
                <c:pt idx="628" c:formatCode="m/d;@">
                  <c:v>45664.5416666667</c:v>
                </c:pt>
                <c:pt idx="629" c:formatCode="m/d;@">
                  <c:v>45664.5520833333</c:v>
                </c:pt>
                <c:pt idx="630" c:formatCode="m/d;@">
                  <c:v>45664.5625</c:v>
                </c:pt>
                <c:pt idx="631" c:formatCode="m/d;@">
                  <c:v>45664.5729166667</c:v>
                </c:pt>
                <c:pt idx="632" c:formatCode="m/d;@">
                  <c:v>45664.5833333333</c:v>
                </c:pt>
                <c:pt idx="633" c:formatCode="m/d;@">
                  <c:v>45664.59375</c:v>
                </c:pt>
                <c:pt idx="634" c:formatCode="m/d;@">
                  <c:v>45664.6041666667</c:v>
                </c:pt>
                <c:pt idx="635" c:formatCode="m/d;@">
                  <c:v>45664.6145833333</c:v>
                </c:pt>
                <c:pt idx="636" c:formatCode="m/d;@">
                  <c:v>45664.625</c:v>
                </c:pt>
                <c:pt idx="637" c:formatCode="m/d;@">
                  <c:v>45664.6354166667</c:v>
                </c:pt>
                <c:pt idx="638" c:formatCode="m/d;@">
                  <c:v>45664.6458333333</c:v>
                </c:pt>
                <c:pt idx="639" c:formatCode="m/d;@">
                  <c:v>45664.65625</c:v>
                </c:pt>
                <c:pt idx="640" c:formatCode="m/d;@">
                  <c:v>45664.6666666667</c:v>
                </c:pt>
                <c:pt idx="641" c:formatCode="m/d;@">
                  <c:v>45664.6770833333</c:v>
                </c:pt>
                <c:pt idx="642" c:formatCode="m/d;@">
                  <c:v>45664.6875</c:v>
                </c:pt>
                <c:pt idx="643" c:formatCode="m/d;@">
                  <c:v>45664.6979166667</c:v>
                </c:pt>
                <c:pt idx="644" c:formatCode="m/d;@">
                  <c:v>45664.7083333333</c:v>
                </c:pt>
                <c:pt idx="645" c:formatCode="m/d;@">
                  <c:v>45664.71875</c:v>
                </c:pt>
                <c:pt idx="646" c:formatCode="m/d;@">
                  <c:v>45664.7291666667</c:v>
                </c:pt>
                <c:pt idx="647" c:formatCode="m/d;@">
                  <c:v>45664.7395833333</c:v>
                </c:pt>
                <c:pt idx="648" c:formatCode="m/d;@">
                  <c:v>45664.75</c:v>
                </c:pt>
                <c:pt idx="649" c:formatCode="m/d;@">
                  <c:v>45664.7604166667</c:v>
                </c:pt>
                <c:pt idx="650" c:formatCode="m/d;@">
                  <c:v>45664.7708333333</c:v>
                </c:pt>
                <c:pt idx="651" c:formatCode="m/d;@">
                  <c:v>45664.78125</c:v>
                </c:pt>
                <c:pt idx="652" c:formatCode="m/d;@">
                  <c:v>45664.7916666667</c:v>
                </c:pt>
                <c:pt idx="653" c:formatCode="m/d;@">
                  <c:v>45664.8020833333</c:v>
                </c:pt>
                <c:pt idx="654" c:formatCode="m/d;@">
                  <c:v>45664.8125</c:v>
                </c:pt>
                <c:pt idx="655" c:formatCode="m/d;@">
                  <c:v>45664.8229166667</c:v>
                </c:pt>
                <c:pt idx="656" c:formatCode="m/d;@">
                  <c:v>45664.8333333333</c:v>
                </c:pt>
                <c:pt idx="657" c:formatCode="m/d;@">
                  <c:v>45664.84375</c:v>
                </c:pt>
                <c:pt idx="658" c:formatCode="m/d;@">
                  <c:v>45664.8541666667</c:v>
                </c:pt>
                <c:pt idx="659" c:formatCode="m/d;@">
                  <c:v>45664.8645833333</c:v>
                </c:pt>
                <c:pt idx="660" c:formatCode="m/d;@">
                  <c:v>45664.875</c:v>
                </c:pt>
                <c:pt idx="661" c:formatCode="m/d;@">
                  <c:v>45664.8854166667</c:v>
                </c:pt>
                <c:pt idx="662" c:formatCode="m/d;@">
                  <c:v>45664.8958333333</c:v>
                </c:pt>
                <c:pt idx="663" c:formatCode="m/d;@">
                  <c:v>45664.90625</c:v>
                </c:pt>
                <c:pt idx="664" c:formatCode="m/d;@">
                  <c:v>45664.9166666667</c:v>
                </c:pt>
                <c:pt idx="665" c:formatCode="m/d;@">
                  <c:v>45664.9270833333</c:v>
                </c:pt>
                <c:pt idx="666" c:formatCode="m/d;@">
                  <c:v>45664.9375</c:v>
                </c:pt>
                <c:pt idx="667" c:formatCode="m/d;@">
                  <c:v>45664.9479166667</c:v>
                </c:pt>
                <c:pt idx="668" c:formatCode="m/d;@">
                  <c:v>45664.9583333333</c:v>
                </c:pt>
                <c:pt idx="669" c:formatCode="m/d;@">
                  <c:v>45664.96875</c:v>
                </c:pt>
                <c:pt idx="670" c:formatCode="m/d;@">
                  <c:v>45664.9791666667</c:v>
                </c:pt>
                <c:pt idx="671" c:formatCode="m/d;@">
                  <c:v>45664.9895833333</c:v>
                </c:pt>
                <c:pt idx="672" c:formatCode="m/d;@">
                  <c:v>45665</c:v>
                </c:pt>
                <c:pt idx="673" c:formatCode="m/d;@">
                  <c:v>45665.0104166667</c:v>
                </c:pt>
                <c:pt idx="674" c:formatCode="m/d;@">
                  <c:v>45665.0208333333</c:v>
                </c:pt>
                <c:pt idx="675" c:formatCode="m/d;@">
                  <c:v>45665.03125</c:v>
                </c:pt>
                <c:pt idx="676" c:formatCode="m/d;@">
                  <c:v>45665.0416666667</c:v>
                </c:pt>
                <c:pt idx="677" c:formatCode="m/d;@">
                  <c:v>45665.0520833333</c:v>
                </c:pt>
                <c:pt idx="678" c:formatCode="m/d;@">
                  <c:v>45665.0625</c:v>
                </c:pt>
                <c:pt idx="679" c:formatCode="m/d;@">
                  <c:v>45665.0729166667</c:v>
                </c:pt>
                <c:pt idx="680" c:formatCode="m/d;@">
                  <c:v>45665.0833333333</c:v>
                </c:pt>
                <c:pt idx="681" c:formatCode="m/d;@">
                  <c:v>45665.09375</c:v>
                </c:pt>
                <c:pt idx="682" c:formatCode="m/d;@">
                  <c:v>45665.1041666667</c:v>
                </c:pt>
                <c:pt idx="683" c:formatCode="m/d;@">
                  <c:v>45665.1145833333</c:v>
                </c:pt>
                <c:pt idx="684" c:formatCode="m/d;@">
                  <c:v>45665.125</c:v>
                </c:pt>
                <c:pt idx="685" c:formatCode="m/d;@">
                  <c:v>45665.1354166667</c:v>
                </c:pt>
                <c:pt idx="686" c:formatCode="m/d;@">
                  <c:v>45665.1458333333</c:v>
                </c:pt>
                <c:pt idx="687" c:formatCode="m/d;@">
                  <c:v>45665.15625</c:v>
                </c:pt>
                <c:pt idx="688" c:formatCode="m/d;@">
                  <c:v>45665.1666666667</c:v>
                </c:pt>
                <c:pt idx="689" c:formatCode="m/d;@">
                  <c:v>45665.1770833333</c:v>
                </c:pt>
                <c:pt idx="690" c:formatCode="m/d;@">
                  <c:v>45665.1875</c:v>
                </c:pt>
                <c:pt idx="691" c:formatCode="m/d;@">
                  <c:v>45665.1979166667</c:v>
                </c:pt>
                <c:pt idx="692" c:formatCode="m/d;@">
                  <c:v>45665.2083333333</c:v>
                </c:pt>
                <c:pt idx="693" c:formatCode="m/d;@">
                  <c:v>45665.21875</c:v>
                </c:pt>
                <c:pt idx="694" c:formatCode="m/d;@">
                  <c:v>45665.2291666667</c:v>
                </c:pt>
                <c:pt idx="695" c:formatCode="m/d;@">
                  <c:v>45665.2395833333</c:v>
                </c:pt>
                <c:pt idx="696" c:formatCode="m/d;@">
                  <c:v>45665.25</c:v>
                </c:pt>
                <c:pt idx="697" c:formatCode="m/d;@">
                  <c:v>45665.2604166667</c:v>
                </c:pt>
                <c:pt idx="698" c:formatCode="m/d;@">
                  <c:v>45665.2708333333</c:v>
                </c:pt>
                <c:pt idx="699" c:formatCode="m/d;@">
                  <c:v>45665.28125</c:v>
                </c:pt>
                <c:pt idx="700" c:formatCode="m/d;@">
                  <c:v>45665.2916666667</c:v>
                </c:pt>
                <c:pt idx="701" c:formatCode="m/d;@">
                  <c:v>45665.3020833333</c:v>
                </c:pt>
                <c:pt idx="702" c:formatCode="m/d;@">
                  <c:v>45665.3125</c:v>
                </c:pt>
                <c:pt idx="703" c:formatCode="m/d;@">
                  <c:v>45665.3229166667</c:v>
                </c:pt>
                <c:pt idx="704" c:formatCode="m/d;@">
                  <c:v>45665.3333333333</c:v>
                </c:pt>
                <c:pt idx="705" c:formatCode="m/d;@">
                  <c:v>45665.34375</c:v>
                </c:pt>
                <c:pt idx="706" c:formatCode="m/d;@">
                  <c:v>45665.3541666667</c:v>
                </c:pt>
                <c:pt idx="707" c:formatCode="m/d;@">
                  <c:v>45665.3645833333</c:v>
                </c:pt>
                <c:pt idx="708" c:formatCode="m/d;@">
                  <c:v>45665.375</c:v>
                </c:pt>
                <c:pt idx="709" c:formatCode="m/d;@">
                  <c:v>45665.3854166667</c:v>
                </c:pt>
                <c:pt idx="710" c:formatCode="m/d;@">
                  <c:v>45665.3958333333</c:v>
                </c:pt>
                <c:pt idx="711" c:formatCode="m/d;@">
                  <c:v>45665.40625</c:v>
                </c:pt>
                <c:pt idx="712" c:formatCode="m/d;@">
                  <c:v>45665.4166666667</c:v>
                </c:pt>
                <c:pt idx="713" c:formatCode="m/d;@">
                  <c:v>45665.4270833333</c:v>
                </c:pt>
                <c:pt idx="714" c:formatCode="m/d;@">
                  <c:v>45665.4375</c:v>
                </c:pt>
                <c:pt idx="715" c:formatCode="m/d;@">
                  <c:v>45665.4479166667</c:v>
                </c:pt>
                <c:pt idx="716" c:formatCode="m/d;@">
                  <c:v>45665.4583333333</c:v>
                </c:pt>
                <c:pt idx="717" c:formatCode="m/d;@">
                  <c:v>45665.46875</c:v>
                </c:pt>
                <c:pt idx="718" c:formatCode="m/d;@">
                  <c:v>45665.4791666667</c:v>
                </c:pt>
                <c:pt idx="719" c:formatCode="m/d;@">
                  <c:v>45665.4895833333</c:v>
                </c:pt>
                <c:pt idx="720" c:formatCode="m/d;@">
                  <c:v>45665.5</c:v>
                </c:pt>
                <c:pt idx="721" c:formatCode="m/d;@">
                  <c:v>45665.5104166667</c:v>
                </c:pt>
                <c:pt idx="722" c:formatCode="m/d;@">
                  <c:v>45665.5208333333</c:v>
                </c:pt>
                <c:pt idx="723" c:formatCode="m/d;@">
                  <c:v>45665.53125</c:v>
                </c:pt>
                <c:pt idx="724" c:formatCode="m/d;@">
                  <c:v>45665.5416666667</c:v>
                </c:pt>
                <c:pt idx="725" c:formatCode="m/d;@">
                  <c:v>45665.5520833333</c:v>
                </c:pt>
                <c:pt idx="726" c:formatCode="m/d;@">
                  <c:v>45665.5625</c:v>
                </c:pt>
                <c:pt idx="727" c:formatCode="m/d;@">
                  <c:v>45665.5729166667</c:v>
                </c:pt>
                <c:pt idx="728" c:formatCode="m/d;@">
                  <c:v>45665.5833333333</c:v>
                </c:pt>
                <c:pt idx="729" c:formatCode="m/d;@">
                  <c:v>45665.59375</c:v>
                </c:pt>
                <c:pt idx="730" c:formatCode="m/d;@">
                  <c:v>45665.6041666667</c:v>
                </c:pt>
                <c:pt idx="731" c:formatCode="m/d;@">
                  <c:v>45665.6145833333</c:v>
                </c:pt>
                <c:pt idx="732" c:formatCode="m/d;@">
                  <c:v>45665.625</c:v>
                </c:pt>
                <c:pt idx="733" c:formatCode="m/d;@">
                  <c:v>45665.6354166667</c:v>
                </c:pt>
                <c:pt idx="734" c:formatCode="m/d;@">
                  <c:v>45665.6458333333</c:v>
                </c:pt>
                <c:pt idx="735" c:formatCode="m/d;@">
                  <c:v>45665.65625</c:v>
                </c:pt>
                <c:pt idx="736" c:formatCode="m/d;@">
                  <c:v>45665.6666666667</c:v>
                </c:pt>
                <c:pt idx="737" c:formatCode="m/d;@">
                  <c:v>45665.6770833333</c:v>
                </c:pt>
                <c:pt idx="738" c:formatCode="m/d;@">
                  <c:v>45665.6875</c:v>
                </c:pt>
                <c:pt idx="739" c:formatCode="m/d;@">
                  <c:v>45665.6979166667</c:v>
                </c:pt>
                <c:pt idx="740" c:formatCode="m/d;@">
                  <c:v>45665.7083333333</c:v>
                </c:pt>
                <c:pt idx="741" c:formatCode="m/d;@">
                  <c:v>45665.71875</c:v>
                </c:pt>
                <c:pt idx="742" c:formatCode="m/d;@">
                  <c:v>45665.7291666667</c:v>
                </c:pt>
                <c:pt idx="743" c:formatCode="m/d;@">
                  <c:v>45665.7395833333</c:v>
                </c:pt>
                <c:pt idx="744" c:formatCode="m/d;@">
                  <c:v>45665.75</c:v>
                </c:pt>
                <c:pt idx="745" c:formatCode="m/d;@">
                  <c:v>45665.7604166667</c:v>
                </c:pt>
                <c:pt idx="746" c:formatCode="m/d;@">
                  <c:v>45665.7708333333</c:v>
                </c:pt>
                <c:pt idx="747" c:formatCode="m/d;@">
                  <c:v>45665.78125</c:v>
                </c:pt>
                <c:pt idx="748" c:formatCode="m/d;@">
                  <c:v>45665.7916666667</c:v>
                </c:pt>
                <c:pt idx="749" c:formatCode="m/d;@">
                  <c:v>45665.8020833333</c:v>
                </c:pt>
                <c:pt idx="750" c:formatCode="m/d;@">
                  <c:v>45665.8125</c:v>
                </c:pt>
                <c:pt idx="751" c:formatCode="m/d;@">
                  <c:v>45665.8229166667</c:v>
                </c:pt>
                <c:pt idx="752" c:formatCode="m/d;@">
                  <c:v>45665.8333333333</c:v>
                </c:pt>
                <c:pt idx="753" c:formatCode="m/d;@">
                  <c:v>45665.84375</c:v>
                </c:pt>
                <c:pt idx="754" c:formatCode="m/d;@">
                  <c:v>45665.8541666667</c:v>
                </c:pt>
                <c:pt idx="755" c:formatCode="m/d;@">
                  <c:v>45665.8645833333</c:v>
                </c:pt>
                <c:pt idx="756" c:formatCode="m/d;@">
                  <c:v>45665.875</c:v>
                </c:pt>
                <c:pt idx="757" c:formatCode="m/d;@">
                  <c:v>45665.8854166667</c:v>
                </c:pt>
                <c:pt idx="758" c:formatCode="m/d;@">
                  <c:v>45665.8958333333</c:v>
                </c:pt>
                <c:pt idx="759" c:formatCode="m/d;@">
                  <c:v>45665.90625</c:v>
                </c:pt>
                <c:pt idx="760" c:formatCode="m/d;@">
                  <c:v>45665.9166666667</c:v>
                </c:pt>
                <c:pt idx="761" c:formatCode="m/d;@">
                  <c:v>45665.9270833333</c:v>
                </c:pt>
                <c:pt idx="762" c:formatCode="m/d;@">
                  <c:v>45665.9375</c:v>
                </c:pt>
                <c:pt idx="763" c:formatCode="m/d;@">
                  <c:v>45665.9479166667</c:v>
                </c:pt>
                <c:pt idx="764" c:formatCode="m/d;@">
                  <c:v>45665.9583333333</c:v>
                </c:pt>
                <c:pt idx="765" c:formatCode="m/d;@">
                  <c:v>45665.96875</c:v>
                </c:pt>
                <c:pt idx="766" c:formatCode="m/d;@">
                  <c:v>45665.9791666667</c:v>
                </c:pt>
                <c:pt idx="767" c:formatCode="m/d;@">
                  <c:v>45665.9895833333</c:v>
                </c:pt>
                <c:pt idx="768" c:formatCode="m/d;@">
                  <c:v>45666</c:v>
                </c:pt>
                <c:pt idx="769" c:formatCode="m/d;@">
                  <c:v>45666.0104166667</c:v>
                </c:pt>
                <c:pt idx="770" c:formatCode="m/d;@">
                  <c:v>45666.0208333333</c:v>
                </c:pt>
                <c:pt idx="771" c:formatCode="m/d;@">
                  <c:v>45666.03125</c:v>
                </c:pt>
                <c:pt idx="772" c:formatCode="m/d;@">
                  <c:v>45666.0416666667</c:v>
                </c:pt>
                <c:pt idx="773" c:formatCode="m/d;@">
                  <c:v>45666.0520833333</c:v>
                </c:pt>
                <c:pt idx="774" c:formatCode="m/d;@">
                  <c:v>45666.0625</c:v>
                </c:pt>
                <c:pt idx="775" c:formatCode="m/d;@">
                  <c:v>45666.0729166667</c:v>
                </c:pt>
                <c:pt idx="776" c:formatCode="m/d;@">
                  <c:v>45666.0833333333</c:v>
                </c:pt>
                <c:pt idx="777" c:formatCode="m/d;@">
                  <c:v>45666.09375</c:v>
                </c:pt>
                <c:pt idx="778" c:formatCode="m/d;@">
                  <c:v>45666.1041666667</c:v>
                </c:pt>
                <c:pt idx="779" c:formatCode="m/d;@">
                  <c:v>45666.1145833333</c:v>
                </c:pt>
                <c:pt idx="780" c:formatCode="m/d;@">
                  <c:v>45666.125</c:v>
                </c:pt>
                <c:pt idx="781" c:formatCode="m/d;@">
                  <c:v>45666.1354166667</c:v>
                </c:pt>
                <c:pt idx="782" c:formatCode="m/d;@">
                  <c:v>45666.1458333333</c:v>
                </c:pt>
                <c:pt idx="783" c:formatCode="m/d;@">
                  <c:v>45666.15625</c:v>
                </c:pt>
                <c:pt idx="784" c:formatCode="m/d;@">
                  <c:v>45666.1666666667</c:v>
                </c:pt>
                <c:pt idx="785" c:formatCode="m/d;@">
                  <c:v>45666.1770833333</c:v>
                </c:pt>
                <c:pt idx="786" c:formatCode="m/d;@">
                  <c:v>45666.1875</c:v>
                </c:pt>
                <c:pt idx="787" c:formatCode="m/d;@">
                  <c:v>45666.1979166667</c:v>
                </c:pt>
                <c:pt idx="788" c:formatCode="m/d;@">
                  <c:v>45666.2083333333</c:v>
                </c:pt>
                <c:pt idx="789" c:formatCode="m/d;@">
                  <c:v>45666.21875</c:v>
                </c:pt>
                <c:pt idx="790" c:formatCode="m/d;@">
                  <c:v>45666.2291666667</c:v>
                </c:pt>
                <c:pt idx="791" c:formatCode="m/d;@">
                  <c:v>45666.2395833333</c:v>
                </c:pt>
                <c:pt idx="792" c:formatCode="m/d;@">
                  <c:v>45666.25</c:v>
                </c:pt>
                <c:pt idx="793" c:formatCode="m/d;@">
                  <c:v>45666.2604166667</c:v>
                </c:pt>
                <c:pt idx="794" c:formatCode="m/d;@">
                  <c:v>45666.2708333333</c:v>
                </c:pt>
                <c:pt idx="795" c:formatCode="m/d;@">
                  <c:v>45666.28125</c:v>
                </c:pt>
                <c:pt idx="796" c:formatCode="m/d;@">
                  <c:v>45666.2916666667</c:v>
                </c:pt>
                <c:pt idx="797" c:formatCode="m/d;@">
                  <c:v>45666.3020833333</c:v>
                </c:pt>
                <c:pt idx="798" c:formatCode="m/d;@">
                  <c:v>45666.3125</c:v>
                </c:pt>
                <c:pt idx="799" c:formatCode="m/d;@">
                  <c:v>45666.3229166667</c:v>
                </c:pt>
                <c:pt idx="800" c:formatCode="m/d;@">
                  <c:v>45666.3333333333</c:v>
                </c:pt>
                <c:pt idx="801" c:formatCode="m/d;@">
                  <c:v>45666.34375</c:v>
                </c:pt>
                <c:pt idx="802" c:formatCode="m/d;@">
                  <c:v>45666.3541666667</c:v>
                </c:pt>
                <c:pt idx="803" c:formatCode="m/d;@">
                  <c:v>45666.3645833333</c:v>
                </c:pt>
                <c:pt idx="804" c:formatCode="m/d;@">
                  <c:v>45666.375</c:v>
                </c:pt>
                <c:pt idx="805" c:formatCode="m/d;@">
                  <c:v>45666.3854166667</c:v>
                </c:pt>
                <c:pt idx="806" c:formatCode="m/d;@">
                  <c:v>45666.3958333333</c:v>
                </c:pt>
                <c:pt idx="807" c:formatCode="m/d;@">
                  <c:v>45666.40625</c:v>
                </c:pt>
                <c:pt idx="808" c:formatCode="m/d;@">
                  <c:v>45666.4166666667</c:v>
                </c:pt>
                <c:pt idx="809" c:formatCode="m/d;@">
                  <c:v>45666.4270833333</c:v>
                </c:pt>
                <c:pt idx="810" c:formatCode="m/d;@">
                  <c:v>45666.4375</c:v>
                </c:pt>
                <c:pt idx="811" c:formatCode="m/d;@">
                  <c:v>45666.4479166667</c:v>
                </c:pt>
                <c:pt idx="812" c:formatCode="m/d;@">
                  <c:v>45666.4583333333</c:v>
                </c:pt>
                <c:pt idx="813" c:formatCode="m/d;@">
                  <c:v>45666.46875</c:v>
                </c:pt>
                <c:pt idx="814" c:formatCode="m/d;@">
                  <c:v>45666.4791666667</c:v>
                </c:pt>
                <c:pt idx="815" c:formatCode="m/d;@">
                  <c:v>45666.4895833333</c:v>
                </c:pt>
                <c:pt idx="816" c:formatCode="m/d;@">
                  <c:v>45666.5</c:v>
                </c:pt>
                <c:pt idx="817" c:formatCode="m/d;@">
                  <c:v>45666.5104166667</c:v>
                </c:pt>
                <c:pt idx="818" c:formatCode="m/d;@">
                  <c:v>45666.5208333333</c:v>
                </c:pt>
                <c:pt idx="819" c:formatCode="m/d;@">
                  <c:v>45666.53125</c:v>
                </c:pt>
                <c:pt idx="820" c:formatCode="m/d;@">
                  <c:v>45666.5416666667</c:v>
                </c:pt>
                <c:pt idx="821" c:formatCode="m/d;@">
                  <c:v>45666.5520833333</c:v>
                </c:pt>
                <c:pt idx="822" c:formatCode="m/d;@">
                  <c:v>45666.5625</c:v>
                </c:pt>
                <c:pt idx="823" c:formatCode="m/d;@">
                  <c:v>45666.5729166667</c:v>
                </c:pt>
                <c:pt idx="824" c:formatCode="m/d;@">
                  <c:v>45666.5833333333</c:v>
                </c:pt>
                <c:pt idx="825" c:formatCode="m/d;@">
                  <c:v>45666.59375</c:v>
                </c:pt>
                <c:pt idx="826" c:formatCode="m/d;@">
                  <c:v>45666.6041666667</c:v>
                </c:pt>
                <c:pt idx="827" c:formatCode="m/d;@">
                  <c:v>45666.6145833333</c:v>
                </c:pt>
                <c:pt idx="828" c:formatCode="m/d;@">
                  <c:v>45666.625</c:v>
                </c:pt>
                <c:pt idx="829" c:formatCode="m/d;@">
                  <c:v>45666.6354166667</c:v>
                </c:pt>
                <c:pt idx="830" c:formatCode="m/d;@">
                  <c:v>45666.6458333333</c:v>
                </c:pt>
                <c:pt idx="831" c:formatCode="m/d;@">
                  <c:v>45666.65625</c:v>
                </c:pt>
                <c:pt idx="832" c:formatCode="m/d;@">
                  <c:v>45666.6666666667</c:v>
                </c:pt>
                <c:pt idx="833" c:formatCode="m/d;@">
                  <c:v>45666.6770833333</c:v>
                </c:pt>
                <c:pt idx="834" c:formatCode="m/d;@">
                  <c:v>45666.6875</c:v>
                </c:pt>
                <c:pt idx="835" c:formatCode="m/d;@">
                  <c:v>45666.6979166667</c:v>
                </c:pt>
                <c:pt idx="836" c:formatCode="m/d;@">
                  <c:v>45666.7083333333</c:v>
                </c:pt>
                <c:pt idx="837" c:formatCode="m/d;@">
                  <c:v>45666.71875</c:v>
                </c:pt>
                <c:pt idx="838" c:formatCode="m/d;@">
                  <c:v>45666.7291666667</c:v>
                </c:pt>
                <c:pt idx="839" c:formatCode="m/d;@">
                  <c:v>45666.7395833333</c:v>
                </c:pt>
                <c:pt idx="840" c:formatCode="m/d;@">
                  <c:v>45666.75</c:v>
                </c:pt>
                <c:pt idx="841" c:formatCode="m/d;@">
                  <c:v>45666.7604166667</c:v>
                </c:pt>
                <c:pt idx="842" c:formatCode="m/d;@">
                  <c:v>45666.7708333333</c:v>
                </c:pt>
                <c:pt idx="843" c:formatCode="m/d;@">
                  <c:v>45666.78125</c:v>
                </c:pt>
                <c:pt idx="844" c:formatCode="m/d;@">
                  <c:v>45666.7916666667</c:v>
                </c:pt>
                <c:pt idx="845" c:formatCode="m/d;@">
                  <c:v>45666.8020833333</c:v>
                </c:pt>
                <c:pt idx="846" c:formatCode="m/d;@">
                  <c:v>45666.8125</c:v>
                </c:pt>
                <c:pt idx="847" c:formatCode="m/d;@">
                  <c:v>45666.8229166667</c:v>
                </c:pt>
                <c:pt idx="848" c:formatCode="m/d;@">
                  <c:v>45666.8333333333</c:v>
                </c:pt>
                <c:pt idx="849" c:formatCode="m/d;@">
                  <c:v>45666.84375</c:v>
                </c:pt>
                <c:pt idx="850" c:formatCode="m/d;@">
                  <c:v>45666.8541666667</c:v>
                </c:pt>
                <c:pt idx="851" c:formatCode="m/d;@">
                  <c:v>45666.8645833333</c:v>
                </c:pt>
                <c:pt idx="852" c:formatCode="m/d;@">
                  <c:v>45666.875</c:v>
                </c:pt>
                <c:pt idx="853" c:formatCode="m/d;@">
                  <c:v>45666.8854166667</c:v>
                </c:pt>
                <c:pt idx="854" c:formatCode="m/d;@">
                  <c:v>45666.8958333333</c:v>
                </c:pt>
                <c:pt idx="855" c:formatCode="m/d;@">
                  <c:v>45666.90625</c:v>
                </c:pt>
                <c:pt idx="856" c:formatCode="m/d;@">
                  <c:v>45666.9166666667</c:v>
                </c:pt>
                <c:pt idx="857" c:formatCode="m/d;@">
                  <c:v>45666.9270833333</c:v>
                </c:pt>
                <c:pt idx="858" c:formatCode="m/d;@">
                  <c:v>45666.9375</c:v>
                </c:pt>
                <c:pt idx="859" c:formatCode="m/d;@">
                  <c:v>45666.9479166667</c:v>
                </c:pt>
                <c:pt idx="860" c:formatCode="m/d;@">
                  <c:v>45666.9583333333</c:v>
                </c:pt>
                <c:pt idx="861" c:formatCode="m/d;@">
                  <c:v>45666.96875</c:v>
                </c:pt>
                <c:pt idx="862" c:formatCode="m/d;@">
                  <c:v>45666.9791666667</c:v>
                </c:pt>
                <c:pt idx="863" c:formatCode="m/d;@">
                  <c:v>45666.9895833333</c:v>
                </c:pt>
                <c:pt idx="864" c:formatCode="m/d;@">
                  <c:v>45667</c:v>
                </c:pt>
                <c:pt idx="865" c:formatCode="m/d;@">
                  <c:v>45667.0104166667</c:v>
                </c:pt>
                <c:pt idx="866" c:formatCode="m/d;@">
                  <c:v>45667.0208333333</c:v>
                </c:pt>
                <c:pt idx="867" c:formatCode="m/d;@">
                  <c:v>45667.03125</c:v>
                </c:pt>
                <c:pt idx="868" c:formatCode="m/d;@">
                  <c:v>45667.0416666667</c:v>
                </c:pt>
                <c:pt idx="869" c:formatCode="m/d;@">
                  <c:v>45667.0520833333</c:v>
                </c:pt>
                <c:pt idx="870" c:formatCode="m/d;@">
                  <c:v>45667.0625</c:v>
                </c:pt>
                <c:pt idx="871" c:formatCode="m/d;@">
                  <c:v>45667.0729166667</c:v>
                </c:pt>
                <c:pt idx="872" c:formatCode="m/d;@">
                  <c:v>45667.0833333333</c:v>
                </c:pt>
                <c:pt idx="873" c:formatCode="m/d;@">
                  <c:v>45667.09375</c:v>
                </c:pt>
                <c:pt idx="874" c:formatCode="m/d;@">
                  <c:v>45667.1041666667</c:v>
                </c:pt>
                <c:pt idx="875" c:formatCode="m/d;@">
                  <c:v>45667.1145833333</c:v>
                </c:pt>
                <c:pt idx="876" c:formatCode="m/d;@">
                  <c:v>45667.125</c:v>
                </c:pt>
                <c:pt idx="877" c:formatCode="m/d;@">
                  <c:v>45667.1354166667</c:v>
                </c:pt>
                <c:pt idx="878" c:formatCode="m/d;@">
                  <c:v>45667.1458333333</c:v>
                </c:pt>
                <c:pt idx="879" c:formatCode="m/d;@">
                  <c:v>45667.15625</c:v>
                </c:pt>
                <c:pt idx="880" c:formatCode="m/d;@">
                  <c:v>45667.1666666667</c:v>
                </c:pt>
                <c:pt idx="881" c:formatCode="m/d;@">
                  <c:v>45667.1770833333</c:v>
                </c:pt>
                <c:pt idx="882" c:formatCode="m/d;@">
                  <c:v>45667.1875</c:v>
                </c:pt>
                <c:pt idx="883" c:formatCode="m/d;@">
                  <c:v>45667.1979166667</c:v>
                </c:pt>
                <c:pt idx="884" c:formatCode="m/d;@">
                  <c:v>45667.2083333333</c:v>
                </c:pt>
                <c:pt idx="885" c:formatCode="m/d;@">
                  <c:v>45667.21875</c:v>
                </c:pt>
                <c:pt idx="886" c:formatCode="m/d;@">
                  <c:v>45667.2291666667</c:v>
                </c:pt>
                <c:pt idx="887" c:formatCode="m/d;@">
                  <c:v>45667.2395833333</c:v>
                </c:pt>
                <c:pt idx="888" c:formatCode="m/d;@">
                  <c:v>45667.25</c:v>
                </c:pt>
                <c:pt idx="889" c:formatCode="m/d;@">
                  <c:v>45667.2604166667</c:v>
                </c:pt>
                <c:pt idx="890" c:formatCode="m/d;@">
                  <c:v>45667.2708333333</c:v>
                </c:pt>
                <c:pt idx="891" c:formatCode="m/d;@">
                  <c:v>45667.28125</c:v>
                </c:pt>
                <c:pt idx="892" c:formatCode="m/d;@">
                  <c:v>45667.2916666667</c:v>
                </c:pt>
                <c:pt idx="893" c:formatCode="m/d;@">
                  <c:v>45667.3020833333</c:v>
                </c:pt>
                <c:pt idx="894" c:formatCode="m/d;@">
                  <c:v>45667.3125</c:v>
                </c:pt>
                <c:pt idx="895" c:formatCode="m/d;@">
                  <c:v>45667.3229166667</c:v>
                </c:pt>
                <c:pt idx="896" c:formatCode="m/d;@">
                  <c:v>45667.3333333333</c:v>
                </c:pt>
                <c:pt idx="897" c:formatCode="m/d;@">
                  <c:v>45667.34375</c:v>
                </c:pt>
                <c:pt idx="898" c:formatCode="m/d;@">
                  <c:v>45667.3541666667</c:v>
                </c:pt>
                <c:pt idx="899" c:formatCode="m/d;@">
                  <c:v>45667.3645833333</c:v>
                </c:pt>
                <c:pt idx="900" c:formatCode="m/d;@">
                  <c:v>45667.375</c:v>
                </c:pt>
                <c:pt idx="901" c:formatCode="m/d;@">
                  <c:v>45667.3854166667</c:v>
                </c:pt>
                <c:pt idx="902" c:formatCode="m/d;@">
                  <c:v>45667.3958333333</c:v>
                </c:pt>
                <c:pt idx="903" c:formatCode="m/d;@">
                  <c:v>45667.40625</c:v>
                </c:pt>
                <c:pt idx="904" c:formatCode="m/d;@">
                  <c:v>45667.4166666667</c:v>
                </c:pt>
                <c:pt idx="905" c:formatCode="m/d;@">
                  <c:v>45667.4270833333</c:v>
                </c:pt>
                <c:pt idx="906" c:formatCode="m/d;@">
                  <c:v>45667.4375</c:v>
                </c:pt>
                <c:pt idx="907" c:formatCode="m/d;@">
                  <c:v>45667.4479166667</c:v>
                </c:pt>
                <c:pt idx="908" c:formatCode="m/d;@">
                  <c:v>45667.4583333333</c:v>
                </c:pt>
                <c:pt idx="909" c:formatCode="m/d;@">
                  <c:v>45667.46875</c:v>
                </c:pt>
                <c:pt idx="910" c:formatCode="m/d;@">
                  <c:v>45667.4791666667</c:v>
                </c:pt>
                <c:pt idx="911" c:formatCode="m/d;@">
                  <c:v>45667.4895833333</c:v>
                </c:pt>
                <c:pt idx="912" c:formatCode="m/d;@">
                  <c:v>45667.5</c:v>
                </c:pt>
                <c:pt idx="913" c:formatCode="m/d;@">
                  <c:v>45667.5104166667</c:v>
                </c:pt>
                <c:pt idx="914" c:formatCode="m/d;@">
                  <c:v>45667.5208333333</c:v>
                </c:pt>
                <c:pt idx="915" c:formatCode="m/d;@">
                  <c:v>45667.53125</c:v>
                </c:pt>
                <c:pt idx="916" c:formatCode="m/d;@">
                  <c:v>45667.5416666667</c:v>
                </c:pt>
                <c:pt idx="917" c:formatCode="m/d;@">
                  <c:v>45667.5520833333</c:v>
                </c:pt>
                <c:pt idx="918" c:formatCode="m/d;@">
                  <c:v>45667.5625</c:v>
                </c:pt>
                <c:pt idx="919" c:formatCode="m/d;@">
                  <c:v>45667.5729166667</c:v>
                </c:pt>
                <c:pt idx="920" c:formatCode="m/d;@">
                  <c:v>45667.5833333333</c:v>
                </c:pt>
                <c:pt idx="921" c:formatCode="m/d;@">
                  <c:v>45667.59375</c:v>
                </c:pt>
                <c:pt idx="922" c:formatCode="m/d;@">
                  <c:v>45667.6041666667</c:v>
                </c:pt>
                <c:pt idx="923" c:formatCode="m/d;@">
                  <c:v>45667.6145833333</c:v>
                </c:pt>
                <c:pt idx="924" c:formatCode="m/d;@">
                  <c:v>45667.625</c:v>
                </c:pt>
                <c:pt idx="925" c:formatCode="m/d;@">
                  <c:v>45667.6354166667</c:v>
                </c:pt>
                <c:pt idx="926" c:formatCode="m/d;@">
                  <c:v>45667.6458333333</c:v>
                </c:pt>
                <c:pt idx="927" c:formatCode="m/d;@">
                  <c:v>45667.65625</c:v>
                </c:pt>
                <c:pt idx="928" c:formatCode="m/d;@">
                  <c:v>45667.6666666667</c:v>
                </c:pt>
                <c:pt idx="929" c:formatCode="m/d;@">
                  <c:v>45667.6770833333</c:v>
                </c:pt>
                <c:pt idx="930" c:formatCode="m/d;@">
                  <c:v>45667.6875</c:v>
                </c:pt>
                <c:pt idx="931" c:formatCode="m/d;@">
                  <c:v>45667.6979166667</c:v>
                </c:pt>
                <c:pt idx="932" c:formatCode="m/d;@">
                  <c:v>45667.7083333333</c:v>
                </c:pt>
                <c:pt idx="933" c:formatCode="m/d;@">
                  <c:v>45667.71875</c:v>
                </c:pt>
                <c:pt idx="934" c:formatCode="m/d;@">
                  <c:v>45667.7291666667</c:v>
                </c:pt>
                <c:pt idx="935" c:formatCode="m/d;@">
                  <c:v>45667.7395833333</c:v>
                </c:pt>
                <c:pt idx="936" c:formatCode="m/d;@">
                  <c:v>45667.75</c:v>
                </c:pt>
                <c:pt idx="937" c:formatCode="m/d;@">
                  <c:v>45667.7604166667</c:v>
                </c:pt>
                <c:pt idx="938" c:formatCode="m/d;@">
                  <c:v>45667.7708333333</c:v>
                </c:pt>
                <c:pt idx="939" c:formatCode="m/d;@">
                  <c:v>45667.78125</c:v>
                </c:pt>
                <c:pt idx="940" c:formatCode="m/d;@">
                  <c:v>45667.7916666667</c:v>
                </c:pt>
                <c:pt idx="941" c:formatCode="m/d;@">
                  <c:v>45667.8020833333</c:v>
                </c:pt>
                <c:pt idx="942" c:formatCode="m/d;@">
                  <c:v>45667.8125</c:v>
                </c:pt>
                <c:pt idx="943" c:formatCode="m/d;@">
                  <c:v>45667.8229166667</c:v>
                </c:pt>
                <c:pt idx="944" c:formatCode="m/d;@">
                  <c:v>45667.8333333333</c:v>
                </c:pt>
                <c:pt idx="945" c:formatCode="m/d;@">
                  <c:v>45667.84375</c:v>
                </c:pt>
                <c:pt idx="946" c:formatCode="m/d;@">
                  <c:v>45667.8541666667</c:v>
                </c:pt>
                <c:pt idx="947" c:formatCode="m/d;@">
                  <c:v>45667.8645833333</c:v>
                </c:pt>
                <c:pt idx="948" c:formatCode="m/d;@">
                  <c:v>45667.875</c:v>
                </c:pt>
                <c:pt idx="949" c:formatCode="m/d;@">
                  <c:v>45667.8854166667</c:v>
                </c:pt>
                <c:pt idx="950" c:formatCode="m/d;@">
                  <c:v>45667.8958333333</c:v>
                </c:pt>
                <c:pt idx="951" c:formatCode="m/d;@">
                  <c:v>45667.90625</c:v>
                </c:pt>
                <c:pt idx="952" c:formatCode="m/d;@">
                  <c:v>45667.9166666667</c:v>
                </c:pt>
                <c:pt idx="953" c:formatCode="m/d;@">
                  <c:v>45667.9270833333</c:v>
                </c:pt>
                <c:pt idx="954" c:formatCode="m/d;@">
                  <c:v>45667.9375</c:v>
                </c:pt>
                <c:pt idx="955" c:formatCode="m/d;@">
                  <c:v>45667.9479166667</c:v>
                </c:pt>
                <c:pt idx="956" c:formatCode="m/d;@">
                  <c:v>45667.9583333333</c:v>
                </c:pt>
                <c:pt idx="957" c:formatCode="m/d;@">
                  <c:v>45667.96875</c:v>
                </c:pt>
                <c:pt idx="958" c:formatCode="m/d;@">
                  <c:v>45667.9791666667</c:v>
                </c:pt>
                <c:pt idx="959" c:formatCode="m/d;@">
                  <c:v>45667.9895833333</c:v>
                </c:pt>
                <c:pt idx="960" c:formatCode="m/d;@">
                  <c:v>45668</c:v>
                </c:pt>
                <c:pt idx="961" c:formatCode="m/d;@">
                  <c:v>45668.0104166667</c:v>
                </c:pt>
                <c:pt idx="962" c:formatCode="m/d;@">
                  <c:v>45668.0208333333</c:v>
                </c:pt>
                <c:pt idx="963" c:formatCode="m/d;@">
                  <c:v>45668.03125</c:v>
                </c:pt>
                <c:pt idx="964" c:formatCode="m/d;@">
                  <c:v>45668.0416666667</c:v>
                </c:pt>
                <c:pt idx="965" c:formatCode="m/d;@">
                  <c:v>45668.0520833333</c:v>
                </c:pt>
                <c:pt idx="966" c:formatCode="m/d;@">
                  <c:v>45668.0625</c:v>
                </c:pt>
                <c:pt idx="967" c:formatCode="m/d;@">
                  <c:v>45668.0729166667</c:v>
                </c:pt>
                <c:pt idx="968" c:formatCode="m/d;@">
                  <c:v>45668.0833333333</c:v>
                </c:pt>
                <c:pt idx="969" c:formatCode="m/d;@">
                  <c:v>45668.09375</c:v>
                </c:pt>
                <c:pt idx="970" c:formatCode="m/d;@">
                  <c:v>45668.1041666667</c:v>
                </c:pt>
                <c:pt idx="971" c:formatCode="m/d;@">
                  <c:v>45668.1145833333</c:v>
                </c:pt>
                <c:pt idx="972" c:formatCode="m/d;@">
                  <c:v>45668.125</c:v>
                </c:pt>
                <c:pt idx="973" c:formatCode="m/d;@">
                  <c:v>45668.1354166667</c:v>
                </c:pt>
                <c:pt idx="974" c:formatCode="m/d;@">
                  <c:v>45668.1458333333</c:v>
                </c:pt>
                <c:pt idx="975" c:formatCode="m/d;@">
                  <c:v>45668.15625</c:v>
                </c:pt>
                <c:pt idx="976" c:formatCode="m/d;@">
                  <c:v>45668.1666666667</c:v>
                </c:pt>
                <c:pt idx="977" c:formatCode="m/d;@">
                  <c:v>45668.1770833333</c:v>
                </c:pt>
                <c:pt idx="978" c:formatCode="m/d;@">
                  <c:v>45668.1875</c:v>
                </c:pt>
                <c:pt idx="979" c:formatCode="m/d;@">
                  <c:v>45668.1979166667</c:v>
                </c:pt>
                <c:pt idx="980" c:formatCode="m/d;@">
                  <c:v>45668.2083333333</c:v>
                </c:pt>
                <c:pt idx="981" c:formatCode="m/d;@">
                  <c:v>45668.21875</c:v>
                </c:pt>
                <c:pt idx="982" c:formatCode="m/d;@">
                  <c:v>45668.2291666667</c:v>
                </c:pt>
                <c:pt idx="983" c:formatCode="m/d;@">
                  <c:v>45668.2395833333</c:v>
                </c:pt>
                <c:pt idx="984" c:formatCode="m/d;@">
                  <c:v>45668.25</c:v>
                </c:pt>
                <c:pt idx="985" c:formatCode="m/d;@">
                  <c:v>45668.2604166667</c:v>
                </c:pt>
                <c:pt idx="986" c:formatCode="m/d;@">
                  <c:v>45668.2708333333</c:v>
                </c:pt>
                <c:pt idx="987" c:formatCode="m/d;@">
                  <c:v>45668.28125</c:v>
                </c:pt>
                <c:pt idx="988" c:formatCode="m/d;@">
                  <c:v>45668.2916666667</c:v>
                </c:pt>
                <c:pt idx="989" c:formatCode="m/d;@">
                  <c:v>45668.3020833333</c:v>
                </c:pt>
                <c:pt idx="990" c:formatCode="m/d;@">
                  <c:v>45668.3125</c:v>
                </c:pt>
                <c:pt idx="991" c:formatCode="m/d;@">
                  <c:v>45668.3229166667</c:v>
                </c:pt>
                <c:pt idx="992" c:formatCode="m/d;@">
                  <c:v>45668.3333333333</c:v>
                </c:pt>
                <c:pt idx="993" c:formatCode="m/d;@">
                  <c:v>45668.34375</c:v>
                </c:pt>
                <c:pt idx="994" c:formatCode="m/d;@">
                  <c:v>45668.3541666667</c:v>
                </c:pt>
                <c:pt idx="995" c:formatCode="m/d;@">
                  <c:v>45668.3645833333</c:v>
                </c:pt>
                <c:pt idx="996" c:formatCode="m/d;@">
                  <c:v>45668.375</c:v>
                </c:pt>
                <c:pt idx="997" c:formatCode="m/d;@">
                  <c:v>45668.3854166667</c:v>
                </c:pt>
                <c:pt idx="998" c:formatCode="m/d;@">
                  <c:v>45668.3958333333</c:v>
                </c:pt>
                <c:pt idx="999" c:formatCode="m/d;@">
                  <c:v>45668.40625</c:v>
                </c:pt>
                <c:pt idx="1000" c:formatCode="m/d;@">
                  <c:v>45668.4166666667</c:v>
                </c:pt>
                <c:pt idx="1001" c:formatCode="m/d;@">
                  <c:v>45668.4270833333</c:v>
                </c:pt>
                <c:pt idx="1002" c:formatCode="m/d;@">
                  <c:v>45668.4375</c:v>
                </c:pt>
                <c:pt idx="1003" c:formatCode="m/d;@">
                  <c:v>45668.4479166667</c:v>
                </c:pt>
                <c:pt idx="1004" c:formatCode="m/d;@">
                  <c:v>45668.4583333333</c:v>
                </c:pt>
                <c:pt idx="1005" c:formatCode="m/d;@">
                  <c:v>45668.46875</c:v>
                </c:pt>
                <c:pt idx="1006" c:formatCode="m/d;@">
                  <c:v>45668.4791666667</c:v>
                </c:pt>
                <c:pt idx="1007" c:formatCode="m/d;@">
                  <c:v>45668.4895833333</c:v>
                </c:pt>
                <c:pt idx="1008" c:formatCode="m/d;@">
                  <c:v>45668.5</c:v>
                </c:pt>
                <c:pt idx="1009" c:formatCode="m/d;@">
                  <c:v>45668.5104166667</c:v>
                </c:pt>
                <c:pt idx="1010" c:formatCode="m/d;@">
                  <c:v>45668.5208333333</c:v>
                </c:pt>
                <c:pt idx="1011" c:formatCode="m/d;@">
                  <c:v>45668.53125</c:v>
                </c:pt>
                <c:pt idx="1012" c:formatCode="m/d;@">
                  <c:v>45668.5416666667</c:v>
                </c:pt>
                <c:pt idx="1013" c:formatCode="m/d;@">
                  <c:v>45668.5520833333</c:v>
                </c:pt>
                <c:pt idx="1014" c:formatCode="m/d;@">
                  <c:v>45668.5625</c:v>
                </c:pt>
                <c:pt idx="1015" c:formatCode="m/d;@">
                  <c:v>45668.5729166667</c:v>
                </c:pt>
                <c:pt idx="1016" c:formatCode="m/d;@">
                  <c:v>45668.5833333333</c:v>
                </c:pt>
                <c:pt idx="1017" c:formatCode="m/d;@">
                  <c:v>45668.59375</c:v>
                </c:pt>
                <c:pt idx="1018" c:formatCode="m/d;@">
                  <c:v>45668.6041666667</c:v>
                </c:pt>
                <c:pt idx="1019" c:formatCode="m/d;@">
                  <c:v>45668.6145833333</c:v>
                </c:pt>
                <c:pt idx="1020" c:formatCode="m/d;@">
                  <c:v>45668.625</c:v>
                </c:pt>
                <c:pt idx="1021" c:formatCode="m/d;@">
                  <c:v>45668.6354166667</c:v>
                </c:pt>
                <c:pt idx="1022" c:formatCode="m/d;@">
                  <c:v>45668.6458333333</c:v>
                </c:pt>
                <c:pt idx="1023" c:formatCode="m/d;@">
                  <c:v>45668.65625</c:v>
                </c:pt>
                <c:pt idx="1024" c:formatCode="m/d;@">
                  <c:v>45668.6666666667</c:v>
                </c:pt>
                <c:pt idx="1025" c:formatCode="m/d;@">
                  <c:v>45668.6770833333</c:v>
                </c:pt>
                <c:pt idx="1026" c:formatCode="m/d;@">
                  <c:v>45668.6875</c:v>
                </c:pt>
                <c:pt idx="1027" c:formatCode="m/d;@">
                  <c:v>45668.6979166667</c:v>
                </c:pt>
                <c:pt idx="1028" c:formatCode="m/d;@">
                  <c:v>45668.7083333333</c:v>
                </c:pt>
                <c:pt idx="1029" c:formatCode="m/d;@">
                  <c:v>45668.71875</c:v>
                </c:pt>
                <c:pt idx="1030" c:formatCode="m/d;@">
                  <c:v>45668.7291666667</c:v>
                </c:pt>
                <c:pt idx="1031" c:formatCode="m/d;@">
                  <c:v>45668.7395833333</c:v>
                </c:pt>
                <c:pt idx="1032" c:formatCode="m/d;@">
                  <c:v>45668.75</c:v>
                </c:pt>
                <c:pt idx="1033" c:formatCode="m/d;@">
                  <c:v>45668.7604166667</c:v>
                </c:pt>
                <c:pt idx="1034" c:formatCode="m/d;@">
                  <c:v>45668.7708333333</c:v>
                </c:pt>
                <c:pt idx="1035" c:formatCode="m/d;@">
                  <c:v>45668.78125</c:v>
                </c:pt>
                <c:pt idx="1036" c:formatCode="m/d;@">
                  <c:v>45668.7916666667</c:v>
                </c:pt>
                <c:pt idx="1037" c:formatCode="m/d;@">
                  <c:v>45668.8020833333</c:v>
                </c:pt>
                <c:pt idx="1038" c:formatCode="m/d;@">
                  <c:v>45668.8125</c:v>
                </c:pt>
                <c:pt idx="1039" c:formatCode="m/d;@">
                  <c:v>45668.8229166667</c:v>
                </c:pt>
                <c:pt idx="1040" c:formatCode="m/d;@">
                  <c:v>45668.8333333333</c:v>
                </c:pt>
                <c:pt idx="1041" c:formatCode="m/d;@">
                  <c:v>45668.84375</c:v>
                </c:pt>
                <c:pt idx="1042" c:formatCode="m/d;@">
                  <c:v>45668.8541666667</c:v>
                </c:pt>
                <c:pt idx="1043" c:formatCode="m/d;@">
                  <c:v>45668.8645833333</c:v>
                </c:pt>
                <c:pt idx="1044" c:formatCode="m/d;@">
                  <c:v>45668.875</c:v>
                </c:pt>
                <c:pt idx="1045" c:formatCode="m/d;@">
                  <c:v>45668.8854166667</c:v>
                </c:pt>
                <c:pt idx="1046" c:formatCode="m/d;@">
                  <c:v>45668.8958333333</c:v>
                </c:pt>
                <c:pt idx="1047" c:formatCode="m/d;@">
                  <c:v>45668.90625</c:v>
                </c:pt>
                <c:pt idx="1048" c:formatCode="m/d;@">
                  <c:v>45668.9166666667</c:v>
                </c:pt>
                <c:pt idx="1049" c:formatCode="m/d;@">
                  <c:v>45668.9270833333</c:v>
                </c:pt>
                <c:pt idx="1050" c:formatCode="m/d;@">
                  <c:v>45668.9375</c:v>
                </c:pt>
                <c:pt idx="1051" c:formatCode="m/d;@">
                  <c:v>45668.9479166667</c:v>
                </c:pt>
                <c:pt idx="1052" c:formatCode="m/d;@">
                  <c:v>45668.9583333333</c:v>
                </c:pt>
                <c:pt idx="1053" c:formatCode="m/d;@">
                  <c:v>45668.96875</c:v>
                </c:pt>
                <c:pt idx="1054" c:formatCode="m/d;@">
                  <c:v>45668.9791666667</c:v>
                </c:pt>
                <c:pt idx="1055" c:formatCode="m/d;@">
                  <c:v>45668.9895833333</c:v>
                </c:pt>
                <c:pt idx="1056" c:formatCode="m/d;@">
                  <c:v>45669</c:v>
                </c:pt>
                <c:pt idx="1057" c:formatCode="m/d;@">
                  <c:v>45669.0104166667</c:v>
                </c:pt>
                <c:pt idx="1058" c:formatCode="m/d;@">
                  <c:v>45669.0208333333</c:v>
                </c:pt>
                <c:pt idx="1059" c:formatCode="m/d;@">
                  <c:v>45669.03125</c:v>
                </c:pt>
                <c:pt idx="1060" c:formatCode="m/d;@">
                  <c:v>45669.0416666667</c:v>
                </c:pt>
                <c:pt idx="1061" c:formatCode="m/d;@">
                  <c:v>45669.0520833333</c:v>
                </c:pt>
                <c:pt idx="1062" c:formatCode="m/d;@">
                  <c:v>45669.0625</c:v>
                </c:pt>
                <c:pt idx="1063" c:formatCode="m/d;@">
                  <c:v>45669.0729166667</c:v>
                </c:pt>
                <c:pt idx="1064" c:formatCode="m/d;@">
                  <c:v>45669.0833333333</c:v>
                </c:pt>
                <c:pt idx="1065" c:formatCode="m/d;@">
                  <c:v>45669.09375</c:v>
                </c:pt>
                <c:pt idx="1066" c:formatCode="m/d;@">
                  <c:v>45669.1041666667</c:v>
                </c:pt>
                <c:pt idx="1067" c:formatCode="m/d;@">
                  <c:v>45669.1145833333</c:v>
                </c:pt>
                <c:pt idx="1068" c:formatCode="m/d;@">
                  <c:v>45669.125</c:v>
                </c:pt>
                <c:pt idx="1069" c:formatCode="m/d;@">
                  <c:v>45669.1354166667</c:v>
                </c:pt>
                <c:pt idx="1070" c:formatCode="m/d;@">
                  <c:v>45669.1458333333</c:v>
                </c:pt>
                <c:pt idx="1071" c:formatCode="m/d;@">
                  <c:v>45669.15625</c:v>
                </c:pt>
                <c:pt idx="1072" c:formatCode="m/d;@">
                  <c:v>45669.1666666667</c:v>
                </c:pt>
                <c:pt idx="1073" c:formatCode="m/d;@">
                  <c:v>45669.1770833333</c:v>
                </c:pt>
                <c:pt idx="1074" c:formatCode="m/d;@">
                  <c:v>45669.1875</c:v>
                </c:pt>
                <c:pt idx="1075" c:formatCode="m/d;@">
                  <c:v>45669.1979166667</c:v>
                </c:pt>
                <c:pt idx="1076" c:formatCode="m/d;@">
                  <c:v>45669.2083333333</c:v>
                </c:pt>
                <c:pt idx="1077" c:formatCode="m/d;@">
                  <c:v>45669.21875</c:v>
                </c:pt>
                <c:pt idx="1078" c:formatCode="m/d;@">
                  <c:v>45669.2291666667</c:v>
                </c:pt>
                <c:pt idx="1079" c:formatCode="m/d;@">
                  <c:v>45669.2395833333</c:v>
                </c:pt>
                <c:pt idx="1080" c:formatCode="m/d;@">
                  <c:v>45669.25</c:v>
                </c:pt>
                <c:pt idx="1081" c:formatCode="m/d;@">
                  <c:v>45669.2604166667</c:v>
                </c:pt>
                <c:pt idx="1082" c:formatCode="m/d;@">
                  <c:v>45669.2708333333</c:v>
                </c:pt>
                <c:pt idx="1083" c:formatCode="m/d;@">
                  <c:v>45669.28125</c:v>
                </c:pt>
                <c:pt idx="1084" c:formatCode="m/d;@">
                  <c:v>45669.2916666667</c:v>
                </c:pt>
                <c:pt idx="1085" c:formatCode="m/d;@">
                  <c:v>45669.3020833333</c:v>
                </c:pt>
                <c:pt idx="1086" c:formatCode="m/d;@">
                  <c:v>45669.3125</c:v>
                </c:pt>
                <c:pt idx="1087" c:formatCode="m/d;@">
                  <c:v>45669.3229166667</c:v>
                </c:pt>
                <c:pt idx="1088" c:formatCode="m/d;@">
                  <c:v>45669.3333333333</c:v>
                </c:pt>
                <c:pt idx="1089" c:formatCode="m/d;@">
                  <c:v>45669.34375</c:v>
                </c:pt>
                <c:pt idx="1090" c:formatCode="m/d;@">
                  <c:v>45669.3541666667</c:v>
                </c:pt>
                <c:pt idx="1091" c:formatCode="m/d;@">
                  <c:v>45669.3645833333</c:v>
                </c:pt>
                <c:pt idx="1092" c:formatCode="m/d;@">
                  <c:v>45669.375</c:v>
                </c:pt>
                <c:pt idx="1093" c:formatCode="m/d;@">
                  <c:v>45669.3854166667</c:v>
                </c:pt>
                <c:pt idx="1094" c:formatCode="m/d;@">
                  <c:v>45669.3958333333</c:v>
                </c:pt>
                <c:pt idx="1095" c:formatCode="m/d;@">
                  <c:v>45669.40625</c:v>
                </c:pt>
                <c:pt idx="1096" c:formatCode="m/d;@">
                  <c:v>45669.4166666667</c:v>
                </c:pt>
                <c:pt idx="1097" c:formatCode="m/d;@">
                  <c:v>45669.4270833333</c:v>
                </c:pt>
                <c:pt idx="1098" c:formatCode="m/d;@">
                  <c:v>45669.4375</c:v>
                </c:pt>
                <c:pt idx="1099" c:formatCode="m/d;@">
                  <c:v>45669.4479166667</c:v>
                </c:pt>
                <c:pt idx="1100" c:formatCode="m/d;@">
                  <c:v>45669.4583333333</c:v>
                </c:pt>
                <c:pt idx="1101" c:formatCode="m/d;@">
                  <c:v>45669.46875</c:v>
                </c:pt>
                <c:pt idx="1102" c:formatCode="m/d;@">
                  <c:v>45669.4791666667</c:v>
                </c:pt>
                <c:pt idx="1103" c:formatCode="m/d;@">
                  <c:v>45669.4895833333</c:v>
                </c:pt>
                <c:pt idx="1104" c:formatCode="m/d;@">
                  <c:v>45669.5</c:v>
                </c:pt>
                <c:pt idx="1105" c:formatCode="m/d;@">
                  <c:v>45669.5104166667</c:v>
                </c:pt>
                <c:pt idx="1106" c:formatCode="m/d;@">
                  <c:v>45669.5208333333</c:v>
                </c:pt>
                <c:pt idx="1107" c:formatCode="m/d;@">
                  <c:v>45669.53125</c:v>
                </c:pt>
                <c:pt idx="1108" c:formatCode="m/d;@">
                  <c:v>45669.5416666667</c:v>
                </c:pt>
                <c:pt idx="1109" c:formatCode="m/d;@">
                  <c:v>45669.5520833333</c:v>
                </c:pt>
                <c:pt idx="1110" c:formatCode="m/d;@">
                  <c:v>45669.5625</c:v>
                </c:pt>
                <c:pt idx="1111" c:formatCode="m/d;@">
                  <c:v>45669.5729166667</c:v>
                </c:pt>
                <c:pt idx="1112" c:formatCode="m/d;@">
                  <c:v>45669.5833333333</c:v>
                </c:pt>
                <c:pt idx="1113" c:formatCode="m/d;@">
                  <c:v>45669.59375</c:v>
                </c:pt>
                <c:pt idx="1114" c:formatCode="m/d;@">
                  <c:v>45669.6041666667</c:v>
                </c:pt>
                <c:pt idx="1115" c:formatCode="m/d;@">
                  <c:v>45669.6145833333</c:v>
                </c:pt>
                <c:pt idx="1116" c:formatCode="m/d;@">
                  <c:v>45669.625</c:v>
                </c:pt>
                <c:pt idx="1117" c:formatCode="m/d;@">
                  <c:v>45669.6354166667</c:v>
                </c:pt>
                <c:pt idx="1118" c:formatCode="m/d;@">
                  <c:v>45669.6458333333</c:v>
                </c:pt>
                <c:pt idx="1119" c:formatCode="m/d;@">
                  <c:v>45669.65625</c:v>
                </c:pt>
                <c:pt idx="1120" c:formatCode="m/d;@">
                  <c:v>45669.6666666667</c:v>
                </c:pt>
                <c:pt idx="1121" c:formatCode="m/d;@">
                  <c:v>45669.6770833333</c:v>
                </c:pt>
                <c:pt idx="1122" c:formatCode="m/d;@">
                  <c:v>45669.6875</c:v>
                </c:pt>
                <c:pt idx="1123" c:formatCode="m/d;@">
                  <c:v>45669.6979166667</c:v>
                </c:pt>
                <c:pt idx="1124" c:formatCode="m/d;@">
                  <c:v>45669.7083333333</c:v>
                </c:pt>
                <c:pt idx="1125" c:formatCode="m/d;@">
                  <c:v>45669.71875</c:v>
                </c:pt>
                <c:pt idx="1126" c:formatCode="m/d;@">
                  <c:v>45669.7291666667</c:v>
                </c:pt>
                <c:pt idx="1127" c:formatCode="m/d;@">
                  <c:v>45669.7395833333</c:v>
                </c:pt>
                <c:pt idx="1128" c:formatCode="m/d;@">
                  <c:v>45669.75</c:v>
                </c:pt>
                <c:pt idx="1129" c:formatCode="m/d;@">
                  <c:v>45669.7604166667</c:v>
                </c:pt>
                <c:pt idx="1130" c:formatCode="m/d;@">
                  <c:v>45669.7708333333</c:v>
                </c:pt>
                <c:pt idx="1131" c:formatCode="m/d;@">
                  <c:v>45669.78125</c:v>
                </c:pt>
                <c:pt idx="1132" c:formatCode="m/d;@">
                  <c:v>45669.7916666667</c:v>
                </c:pt>
                <c:pt idx="1133" c:formatCode="m/d;@">
                  <c:v>45669.8020833333</c:v>
                </c:pt>
                <c:pt idx="1134" c:formatCode="m/d;@">
                  <c:v>45669.8125</c:v>
                </c:pt>
                <c:pt idx="1135" c:formatCode="m/d;@">
                  <c:v>45669.8229166667</c:v>
                </c:pt>
                <c:pt idx="1136" c:formatCode="m/d;@">
                  <c:v>45669.8333333333</c:v>
                </c:pt>
                <c:pt idx="1137" c:formatCode="m/d;@">
                  <c:v>45669.84375</c:v>
                </c:pt>
                <c:pt idx="1138" c:formatCode="m/d;@">
                  <c:v>45669.8541666667</c:v>
                </c:pt>
                <c:pt idx="1139" c:formatCode="m/d;@">
                  <c:v>45669.8645833333</c:v>
                </c:pt>
                <c:pt idx="1140" c:formatCode="m/d;@">
                  <c:v>45669.875</c:v>
                </c:pt>
                <c:pt idx="1141" c:formatCode="m/d;@">
                  <c:v>45669.8854166667</c:v>
                </c:pt>
                <c:pt idx="1142" c:formatCode="m/d;@">
                  <c:v>45669.8958333333</c:v>
                </c:pt>
                <c:pt idx="1143" c:formatCode="m/d;@">
                  <c:v>45669.90625</c:v>
                </c:pt>
                <c:pt idx="1144" c:formatCode="m/d;@">
                  <c:v>45669.9166666667</c:v>
                </c:pt>
                <c:pt idx="1145" c:formatCode="m/d;@">
                  <c:v>45669.9270833333</c:v>
                </c:pt>
                <c:pt idx="1146" c:formatCode="m/d;@">
                  <c:v>45669.9375</c:v>
                </c:pt>
                <c:pt idx="1147" c:formatCode="m/d;@">
                  <c:v>45669.9479166667</c:v>
                </c:pt>
                <c:pt idx="1148" c:formatCode="m/d;@">
                  <c:v>45669.9583333333</c:v>
                </c:pt>
                <c:pt idx="1149" c:formatCode="m/d;@">
                  <c:v>45669.96875</c:v>
                </c:pt>
                <c:pt idx="1150" c:formatCode="m/d;@">
                  <c:v>45669.9791666667</c:v>
                </c:pt>
                <c:pt idx="1151" c:formatCode="m/d;@">
                  <c:v>45669.9895833333</c:v>
                </c:pt>
                <c:pt idx="1152" c:formatCode="m/d;@">
                  <c:v>45670</c:v>
                </c:pt>
                <c:pt idx="1153" c:formatCode="m/d;@">
                  <c:v>45670.0104166667</c:v>
                </c:pt>
                <c:pt idx="1154" c:formatCode="m/d;@">
                  <c:v>45670.0208333333</c:v>
                </c:pt>
                <c:pt idx="1155" c:formatCode="m/d;@">
                  <c:v>45670.03125</c:v>
                </c:pt>
                <c:pt idx="1156" c:formatCode="m/d;@">
                  <c:v>45670.0416666667</c:v>
                </c:pt>
                <c:pt idx="1157" c:formatCode="m/d;@">
                  <c:v>45670.0520833333</c:v>
                </c:pt>
                <c:pt idx="1158" c:formatCode="m/d;@">
                  <c:v>45670.0625</c:v>
                </c:pt>
                <c:pt idx="1159" c:formatCode="m/d;@">
                  <c:v>45670.0729166667</c:v>
                </c:pt>
                <c:pt idx="1160" c:formatCode="m/d;@">
                  <c:v>45670.0833333333</c:v>
                </c:pt>
                <c:pt idx="1161" c:formatCode="m/d;@">
                  <c:v>45670.09375</c:v>
                </c:pt>
                <c:pt idx="1162" c:formatCode="m/d;@">
                  <c:v>45670.1041666667</c:v>
                </c:pt>
                <c:pt idx="1163" c:formatCode="m/d;@">
                  <c:v>45670.1145833333</c:v>
                </c:pt>
                <c:pt idx="1164" c:formatCode="m/d;@">
                  <c:v>45670.125</c:v>
                </c:pt>
                <c:pt idx="1165" c:formatCode="m/d;@">
                  <c:v>45670.1354166667</c:v>
                </c:pt>
                <c:pt idx="1166" c:formatCode="m/d;@">
                  <c:v>45670.1458333333</c:v>
                </c:pt>
                <c:pt idx="1167" c:formatCode="m/d;@">
                  <c:v>45670.15625</c:v>
                </c:pt>
                <c:pt idx="1168" c:formatCode="m/d;@">
                  <c:v>45670.1666666667</c:v>
                </c:pt>
                <c:pt idx="1169" c:formatCode="m/d;@">
                  <c:v>45670.1770833333</c:v>
                </c:pt>
                <c:pt idx="1170" c:formatCode="m/d;@">
                  <c:v>45670.1875</c:v>
                </c:pt>
                <c:pt idx="1171" c:formatCode="m/d;@">
                  <c:v>45670.1979166667</c:v>
                </c:pt>
                <c:pt idx="1172" c:formatCode="m/d;@">
                  <c:v>45670.2083333333</c:v>
                </c:pt>
                <c:pt idx="1173" c:formatCode="m/d;@">
                  <c:v>45670.21875</c:v>
                </c:pt>
                <c:pt idx="1174" c:formatCode="m/d;@">
                  <c:v>45670.2291666667</c:v>
                </c:pt>
                <c:pt idx="1175" c:formatCode="m/d;@">
                  <c:v>45670.2395833333</c:v>
                </c:pt>
                <c:pt idx="1176" c:formatCode="m/d;@">
                  <c:v>45670.25</c:v>
                </c:pt>
                <c:pt idx="1177" c:formatCode="m/d;@">
                  <c:v>45670.2604166667</c:v>
                </c:pt>
                <c:pt idx="1178" c:formatCode="m/d;@">
                  <c:v>45670.2708333333</c:v>
                </c:pt>
                <c:pt idx="1179" c:formatCode="m/d;@">
                  <c:v>45670.28125</c:v>
                </c:pt>
                <c:pt idx="1180" c:formatCode="m/d;@">
                  <c:v>45670.2916666667</c:v>
                </c:pt>
                <c:pt idx="1181" c:formatCode="m/d;@">
                  <c:v>45670.3020833333</c:v>
                </c:pt>
                <c:pt idx="1182" c:formatCode="m/d;@">
                  <c:v>45670.3125</c:v>
                </c:pt>
                <c:pt idx="1183" c:formatCode="m/d;@">
                  <c:v>45670.3229166667</c:v>
                </c:pt>
                <c:pt idx="1184" c:formatCode="m/d;@">
                  <c:v>45670.3333333333</c:v>
                </c:pt>
                <c:pt idx="1185" c:formatCode="m/d;@">
                  <c:v>45670.34375</c:v>
                </c:pt>
                <c:pt idx="1186" c:formatCode="m/d;@">
                  <c:v>45670.3541666667</c:v>
                </c:pt>
                <c:pt idx="1187" c:formatCode="m/d;@">
                  <c:v>45670.3645833333</c:v>
                </c:pt>
                <c:pt idx="1188" c:formatCode="m/d;@">
                  <c:v>45670.375</c:v>
                </c:pt>
                <c:pt idx="1189" c:formatCode="m/d;@">
                  <c:v>45670.3854166667</c:v>
                </c:pt>
                <c:pt idx="1190" c:formatCode="m/d;@">
                  <c:v>45670.3958333333</c:v>
                </c:pt>
                <c:pt idx="1191" c:formatCode="m/d;@">
                  <c:v>45670.40625</c:v>
                </c:pt>
                <c:pt idx="1192" c:formatCode="m/d;@">
                  <c:v>45670.4166666667</c:v>
                </c:pt>
                <c:pt idx="1193" c:formatCode="m/d;@">
                  <c:v>45670.4270833333</c:v>
                </c:pt>
                <c:pt idx="1194" c:formatCode="m/d;@">
                  <c:v>45670.4375</c:v>
                </c:pt>
                <c:pt idx="1195" c:formatCode="m/d;@">
                  <c:v>45670.4479166667</c:v>
                </c:pt>
                <c:pt idx="1196" c:formatCode="m/d;@">
                  <c:v>45670.4583333333</c:v>
                </c:pt>
                <c:pt idx="1197" c:formatCode="m/d;@">
                  <c:v>45670.46875</c:v>
                </c:pt>
                <c:pt idx="1198" c:formatCode="m/d;@">
                  <c:v>45670.4791666667</c:v>
                </c:pt>
                <c:pt idx="1199" c:formatCode="m/d;@">
                  <c:v>45670.4895833333</c:v>
                </c:pt>
                <c:pt idx="1200" c:formatCode="m/d;@">
                  <c:v>45670.5</c:v>
                </c:pt>
                <c:pt idx="1201" c:formatCode="m/d;@">
                  <c:v>45670.5104166667</c:v>
                </c:pt>
                <c:pt idx="1202" c:formatCode="m/d;@">
                  <c:v>45670.5208333333</c:v>
                </c:pt>
                <c:pt idx="1203" c:formatCode="m/d;@">
                  <c:v>45670.53125</c:v>
                </c:pt>
                <c:pt idx="1204" c:formatCode="m/d;@">
                  <c:v>45670.5416666667</c:v>
                </c:pt>
                <c:pt idx="1205" c:formatCode="m/d;@">
                  <c:v>45670.5520833333</c:v>
                </c:pt>
                <c:pt idx="1206" c:formatCode="m/d;@">
                  <c:v>45670.5625</c:v>
                </c:pt>
                <c:pt idx="1207" c:formatCode="m/d;@">
                  <c:v>45670.5729166667</c:v>
                </c:pt>
                <c:pt idx="1208" c:formatCode="m/d;@">
                  <c:v>45670.5833333333</c:v>
                </c:pt>
                <c:pt idx="1209" c:formatCode="m/d;@">
                  <c:v>45670.59375</c:v>
                </c:pt>
                <c:pt idx="1210" c:formatCode="m/d;@">
                  <c:v>45670.6041666667</c:v>
                </c:pt>
                <c:pt idx="1211" c:formatCode="m/d;@">
                  <c:v>45670.6145833333</c:v>
                </c:pt>
                <c:pt idx="1212" c:formatCode="m/d;@">
                  <c:v>45670.625</c:v>
                </c:pt>
                <c:pt idx="1213" c:formatCode="m/d;@">
                  <c:v>45670.6354166667</c:v>
                </c:pt>
                <c:pt idx="1214" c:formatCode="m/d;@">
                  <c:v>45670.6458333333</c:v>
                </c:pt>
                <c:pt idx="1215" c:formatCode="m/d;@">
                  <c:v>45670.65625</c:v>
                </c:pt>
                <c:pt idx="1216" c:formatCode="m/d;@">
                  <c:v>45670.6666666667</c:v>
                </c:pt>
                <c:pt idx="1217" c:formatCode="m/d;@">
                  <c:v>45670.6770833333</c:v>
                </c:pt>
                <c:pt idx="1218" c:formatCode="m/d;@">
                  <c:v>45670.6875</c:v>
                </c:pt>
                <c:pt idx="1219" c:formatCode="m/d;@">
                  <c:v>45670.6979166667</c:v>
                </c:pt>
                <c:pt idx="1220" c:formatCode="m/d;@">
                  <c:v>45670.7083333333</c:v>
                </c:pt>
                <c:pt idx="1221" c:formatCode="m/d;@">
                  <c:v>45670.71875</c:v>
                </c:pt>
                <c:pt idx="1222" c:formatCode="m/d;@">
                  <c:v>45670.7291666667</c:v>
                </c:pt>
                <c:pt idx="1223" c:formatCode="m/d;@">
                  <c:v>45670.7395833333</c:v>
                </c:pt>
                <c:pt idx="1224" c:formatCode="m/d;@">
                  <c:v>45670.75</c:v>
                </c:pt>
                <c:pt idx="1225" c:formatCode="m/d;@">
                  <c:v>45670.7604166667</c:v>
                </c:pt>
                <c:pt idx="1226" c:formatCode="m/d;@">
                  <c:v>45670.7708333333</c:v>
                </c:pt>
                <c:pt idx="1227" c:formatCode="m/d;@">
                  <c:v>45670.78125</c:v>
                </c:pt>
                <c:pt idx="1228" c:formatCode="m/d;@">
                  <c:v>45670.7916666667</c:v>
                </c:pt>
                <c:pt idx="1229" c:formatCode="m/d;@">
                  <c:v>45670.8020833333</c:v>
                </c:pt>
                <c:pt idx="1230" c:formatCode="m/d;@">
                  <c:v>45670.8125</c:v>
                </c:pt>
                <c:pt idx="1231" c:formatCode="m/d;@">
                  <c:v>45670.8229166667</c:v>
                </c:pt>
                <c:pt idx="1232" c:formatCode="m/d;@">
                  <c:v>45670.8333333333</c:v>
                </c:pt>
                <c:pt idx="1233" c:formatCode="m/d;@">
                  <c:v>45670.84375</c:v>
                </c:pt>
                <c:pt idx="1234" c:formatCode="m/d;@">
                  <c:v>45670.8541666667</c:v>
                </c:pt>
                <c:pt idx="1235" c:formatCode="m/d;@">
                  <c:v>45670.8645833333</c:v>
                </c:pt>
                <c:pt idx="1236" c:formatCode="m/d;@">
                  <c:v>45670.875</c:v>
                </c:pt>
                <c:pt idx="1237" c:formatCode="m/d;@">
                  <c:v>45670.8854166667</c:v>
                </c:pt>
                <c:pt idx="1238" c:formatCode="m/d;@">
                  <c:v>45670.8958333333</c:v>
                </c:pt>
                <c:pt idx="1239" c:formatCode="m/d;@">
                  <c:v>45670.90625</c:v>
                </c:pt>
                <c:pt idx="1240" c:formatCode="m/d;@">
                  <c:v>45670.9166666667</c:v>
                </c:pt>
                <c:pt idx="1241" c:formatCode="m/d;@">
                  <c:v>45670.9270833333</c:v>
                </c:pt>
                <c:pt idx="1242" c:formatCode="m/d;@">
                  <c:v>45670.9375</c:v>
                </c:pt>
                <c:pt idx="1243" c:formatCode="m/d;@">
                  <c:v>45670.9479166667</c:v>
                </c:pt>
                <c:pt idx="1244" c:formatCode="m/d;@">
                  <c:v>45670.9583333333</c:v>
                </c:pt>
                <c:pt idx="1245" c:formatCode="m/d;@">
                  <c:v>45670.96875</c:v>
                </c:pt>
                <c:pt idx="1246" c:formatCode="m/d;@">
                  <c:v>45670.9791666667</c:v>
                </c:pt>
                <c:pt idx="1247" c:formatCode="m/d;@">
                  <c:v>45670.9895833333</c:v>
                </c:pt>
                <c:pt idx="1248" c:formatCode="m/d;@">
                  <c:v>45671</c:v>
                </c:pt>
                <c:pt idx="1249" c:formatCode="m/d;@">
                  <c:v>45671.0104166667</c:v>
                </c:pt>
                <c:pt idx="1250" c:formatCode="m/d;@">
                  <c:v>45671.0208333333</c:v>
                </c:pt>
                <c:pt idx="1251" c:formatCode="m/d;@">
                  <c:v>45671.03125</c:v>
                </c:pt>
                <c:pt idx="1252" c:formatCode="m/d;@">
                  <c:v>45671.0416666667</c:v>
                </c:pt>
                <c:pt idx="1253" c:formatCode="m/d;@">
                  <c:v>45671.0520833333</c:v>
                </c:pt>
                <c:pt idx="1254" c:formatCode="m/d;@">
                  <c:v>45671.0625</c:v>
                </c:pt>
                <c:pt idx="1255" c:formatCode="m/d;@">
                  <c:v>45671.0729166667</c:v>
                </c:pt>
                <c:pt idx="1256" c:formatCode="m/d;@">
                  <c:v>45671.0833333333</c:v>
                </c:pt>
                <c:pt idx="1257" c:formatCode="m/d;@">
                  <c:v>45671.09375</c:v>
                </c:pt>
                <c:pt idx="1258" c:formatCode="m/d;@">
                  <c:v>45671.1041666667</c:v>
                </c:pt>
                <c:pt idx="1259" c:formatCode="m/d;@">
                  <c:v>45671.1145833333</c:v>
                </c:pt>
                <c:pt idx="1260" c:formatCode="m/d;@">
                  <c:v>45671.125</c:v>
                </c:pt>
                <c:pt idx="1261" c:formatCode="m/d;@">
                  <c:v>45671.1354166667</c:v>
                </c:pt>
                <c:pt idx="1262" c:formatCode="m/d;@">
                  <c:v>45671.1458333333</c:v>
                </c:pt>
                <c:pt idx="1263" c:formatCode="m/d;@">
                  <c:v>45671.15625</c:v>
                </c:pt>
                <c:pt idx="1264" c:formatCode="m/d;@">
                  <c:v>45671.1666666667</c:v>
                </c:pt>
                <c:pt idx="1265" c:formatCode="m/d;@">
                  <c:v>45671.1770833333</c:v>
                </c:pt>
                <c:pt idx="1266" c:formatCode="m/d;@">
                  <c:v>45671.1875</c:v>
                </c:pt>
                <c:pt idx="1267" c:formatCode="m/d;@">
                  <c:v>45671.1979166667</c:v>
                </c:pt>
                <c:pt idx="1268" c:formatCode="m/d;@">
                  <c:v>45671.2083333333</c:v>
                </c:pt>
                <c:pt idx="1269" c:formatCode="m/d;@">
                  <c:v>45671.21875</c:v>
                </c:pt>
                <c:pt idx="1270" c:formatCode="m/d;@">
                  <c:v>45671.2291666667</c:v>
                </c:pt>
                <c:pt idx="1271" c:formatCode="m/d;@">
                  <c:v>45671.2395833333</c:v>
                </c:pt>
                <c:pt idx="1272" c:formatCode="m/d;@">
                  <c:v>45671.25</c:v>
                </c:pt>
                <c:pt idx="1273" c:formatCode="m/d;@">
                  <c:v>45671.2604166667</c:v>
                </c:pt>
                <c:pt idx="1274" c:formatCode="m/d;@">
                  <c:v>45671.2708333333</c:v>
                </c:pt>
                <c:pt idx="1275" c:formatCode="m/d;@">
                  <c:v>45671.28125</c:v>
                </c:pt>
                <c:pt idx="1276" c:formatCode="m/d;@">
                  <c:v>45671.2916666667</c:v>
                </c:pt>
                <c:pt idx="1277" c:formatCode="m/d;@">
                  <c:v>45671.3020833333</c:v>
                </c:pt>
                <c:pt idx="1278" c:formatCode="m/d;@">
                  <c:v>45671.3125</c:v>
                </c:pt>
                <c:pt idx="1279" c:formatCode="m/d;@">
                  <c:v>45671.3229166667</c:v>
                </c:pt>
                <c:pt idx="1280" c:formatCode="m/d;@">
                  <c:v>45671.3333333333</c:v>
                </c:pt>
                <c:pt idx="1281" c:formatCode="m/d;@">
                  <c:v>45671.34375</c:v>
                </c:pt>
                <c:pt idx="1282" c:formatCode="m/d;@">
                  <c:v>45671.3541666667</c:v>
                </c:pt>
                <c:pt idx="1283" c:formatCode="m/d;@">
                  <c:v>45671.3645833333</c:v>
                </c:pt>
                <c:pt idx="1284" c:formatCode="m/d;@">
                  <c:v>45671.375</c:v>
                </c:pt>
                <c:pt idx="1285" c:formatCode="m/d;@">
                  <c:v>45671.3854166667</c:v>
                </c:pt>
                <c:pt idx="1286" c:formatCode="m/d;@">
                  <c:v>45671.3958333333</c:v>
                </c:pt>
                <c:pt idx="1287" c:formatCode="m/d;@">
                  <c:v>45671.40625</c:v>
                </c:pt>
                <c:pt idx="1288" c:formatCode="m/d;@">
                  <c:v>45671.4166666667</c:v>
                </c:pt>
                <c:pt idx="1289" c:formatCode="m/d;@">
                  <c:v>45671.4270833333</c:v>
                </c:pt>
                <c:pt idx="1290" c:formatCode="m/d;@">
                  <c:v>45671.4375</c:v>
                </c:pt>
                <c:pt idx="1291" c:formatCode="m/d;@">
                  <c:v>45671.4479166667</c:v>
                </c:pt>
                <c:pt idx="1292" c:formatCode="m/d;@">
                  <c:v>45671.4583333333</c:v>
                </c:pt>
                <c:pt idx="1293" c:formatCode="m/d;@">
                  <c:v>45671.46875</c:v>
                </c:pt>
                <c:pt idx="1294" c:formatCode="m/d;@">
                  <c:v>45671.4791666667</c:v>
                </c:pt>
                <c:pt idx="1295" c:formatCode="m/d;@">
                  <c:v>45671.4895833333</c:v>
                </c:pt>
                <c:pt idx="1296" c:formatCode="m/d;@">
                  <c:v>45671.5</c:v>
                </c:pt>
                <c:pt idx="1297" c:formatCode="m/d;@">
                  <c:v>45671.5104166667</c:v>
                </c:pt>
                <c:pt idx="1298" c:formatCode="m/d;@">
                  <c:v>45671.5208333333</c:v>
                </c:pt>
                <c:pt idx="1299" c:formatCode="m/d;@">
                  <c:v>45671.53125</c:v>
                </c:pt>
                <c:pt idx="1300" c:formatCode="m/d;@">
                  <c:v>45671.5416666667</c:v>
                </c:pt>
                <c:pt idx="1301" c:formatCode="m/d;@">
                  <c:v>45671.5520833333</c:v>
                </c:pt>
                <c:pt idx="1302" c:formatCode="m/d;@">
                  <c:v>45671.5625</c:v>
                </c:pt>
                <c:pt idx="1303" c:formatCode="m/d;@">
                  <c:v>45671.5729166667</c:v>
                </c:pt>
                <c:pt idx="1304" c:formatCode="m/d;@">
                  <c:v>45671.5833333333</c:v>
                </c:pt>
                <c:pt idx="1305" c:formatCode="m/d;@">
                  <c:v>45671.59375</c:v>
                </c:pt>
                <c:pt idx="1306" c:formatCode="m/d;@">
                  <c:v>45671.6041666667</c:v>
                </c:pt>
                <c:pt idx="1307" c:formatCode="m/d;@">
                  <c:v>45671.6145833333</c:v>
                </c:pt>
                <c:pt idx="1308" c:formatCode="m/d;@">
                  <c:v>45671.625</c:v>
                </c:pt>
                <c:pt idx="1309" c:formatCode="m/d;@">
                  <c:v>45671.6354166667</c:v>
                </c:pt>
                <c:pt idx="1310" c:formatCode="m/d;@">
                  <c:v>45671.6458333333</c:v>
                </c:pt>
                <c:pt idx="1311" c:formatCode="m/d;@">
                  <c:v>45671.65625</c:v>
                </c:pt>
                <c:pt idx="1312" c:formatCode="m/d;@">
                  <c:v>45671.6666666667</c:v>
                </c:pt>
                <c:pt idx="1313" c:formatCode="m/d;@">
                  <c:v>45671.6770833333</c:v>
                </c:pt>
                <c:pt idx="1314" c:formatCode="m/d;@">
                  <c:v>45671.6875</c:v>
                </c:pt>
                <c:pt idx="1315" c:formatCode="m/d;@">
                  <c:v>45671.6979166667</c:v>
                </c:pt>
                <c:pt idx="1316" c:formatCode="m/d;@">
                  <c:v>45671.7083333333</c:v>
                </c:pt>
                <c:pt idx="1317" c:formatCode="m/d;@">
                  <c:v>45671.71875</c:v>
                </c:pt>
                <c:pt idx="1318" c:formatCode="m/d;@">
                  <c:v>45671.7291666667</c:v>
                </c:pt>
                <c:pt idx="1319" c:formatCode="m/d;@">
                  <c:v>45671.7395833333</c:v>
                </c:pt>
                <c:pt idx="1320" c:formatCode="m/d;@">
                  <c:v>45671.75</c:v>
                </c:pt>
                <c:pt idx="1321" c:formatCode="m/d;@">
                  <c:v>45671.7604166667</c:v>
                </c:pt>
                <c:pt idx="1322" c:formatCode="m/d;@">
                  <c:v>45671.7708333333</c:v>
                </c:pt>
                <c:pt idx="1323" c:formatCode="m/d;@">
                  <c:v>45671.78125</c:v>
                </c:pt>
                <c:pt idx="1324" c:formatCode="m/d;@">
                  <c:v>45671.7916666667</c:v>
                </c:pt>
                <c:pt idx="1325" c:formatCode="m/d;@">
                  <c:v>45671.8020833333</c:v>
                </c:pt>
                <c:pt idx="1326" c:formatCode="m/d;@">
                  <c:v>45671.8125</c:v>
                </c:pt>
                <c:pt idx="1327" c:formatCode="m/d;@">
                  <c:v>45671.8229166667</c:v>
                </c:pt>
                <c:pt idx="1328" c:formatCode="m/d;@">
                  <c:v>45671.8333333333</c:v>
                </c:pt>
                <c:pt idx="1329" c:formatCode="m/d;@">
                  <c:v>45671.84375</c:v>
                </c:pt>
                <c:pt idx="1330" c:formatCode="m/d;@">
                  <c:v>45671.8541666667</c:v>
                </c:pt>
                <c:pt idx="1331" c:formatCode="m/d;@">
                  <c:v>45671.8645833333</c:v>
                </c:pt>
                <c:pt idx="1332" c:formatCode="m/d;@">
                  <c:v>45671.875</c:v>
                </c:pt>
                <c:pt idx="1333" c:formatCode="m/d;@">
                  <c:v>45671.8854166667</c:v>
                </c:pt>
                <c:pt idx="1334" c:formatCode="m/d;@">
                  <c:v>45671.8958333333</c:v>
                </c:pt>
                <c:pt idx="1335" c:formatCode="m/d;@">
                  <c:v>45671.90625</c:v>
                </c:pt>
                <c:pt idx="1336" c:formatCode="m/d;@">
                  <c:v>45671.9166666667</c:v>
                </c:pt>
                <c:pt idx="1337" c:formatCode="m/d;@">
                  <c:v>45671.9270833333</c:v>
                </c:pt>
                <c:pt idx="1338" c:formatCode="m/d;@">
                  <c:v>45671.9375</c:v>
                </c:pt>
                <c:pt idx="1339" c:formatCode="m/d;@">
                  <c:v>45671.9479166667</c:v>
                </c:pt>
                <c:pt idx="1340" c:formatCode="m/d;@">
                  <c:v>45671.9583333333</c:v>
                </c:pt>
                <c:pt idx="1341" c:formatCode="m/d;@">
                  <c:v>45671.96875</c:v>
                </c:pt>
                <c:pt idx="1342" c:formatCode="m/d;@">
                  <c:v>45671.9791666667</c:v>
                </c:pt>
                <c:pt idx="1343" c:formatCode="m/d;@">
                  <c:v>45671.9895833333</c:v>
                </c:pt>
                <c:pt idx="1344" c:formatCode="m/d;@">
                  <c:v>45672</c:v>
                </c:pt>
                <c:pt idx="1345" c:formatCode="m/d;@">
                  <c:v>45672.0104166667</c:v>
                </c:pt>
                <c:pt idx="1346" c:formatCode="m/d;@">
                  <c:v>45672.0208333333</c:v>
                </c:pt>
                <c:pt idx="1347" c:formatCode="m/d;@">
                  <c:v>45672.03125</c:v>
                </c:pt>
                <c:pt idx="1348" c:formatCode="m/d;@">
                  <c:v>45672.0416666667</c:v>
                </c:pt>
                <c:pt idx="1349" c:formatCode="m/d;@">
                  <c:v>45672.0520833333</c:v>
                </c:pt>
                <c:pt idx="1350" c:formatCode="m/d;@">
                  <c:v>45672.0625</c:v>
                </c:pt>
                <c:pt idx="1351" c:formatCode="m/d;@">
                  <c:v>45672.0729166667</c:v>
                </c:pt>
                <c:pt idx="1352" c:formatCode="m/d;@">
                  <c:v>45672.0833333333</c:v>
                </c:pt>
                <c:pt idx="1353" c:formatCode="m/d;@">
                  <c:v>45672.09375</c:v>
                </c:pt>
                <c:pt idx="1354" c:formatCode="m/d;@">
                  <c:v>45672.1041666667</c:v>
                </c:pt>
                <c:pt idx="1355" c:formatCode="m/d;@">
                  <c:v>45672.1145833333</c:v>
                </c:pt>
                <c:pt idx="1356" c:formatCode="m/d;@">
                  <c:v>45672.125</c:v>
                </c:pt>
                <c:pt idx="1357" c:formatCode="m/d;@">
                  <c:v>45672.1354166667</c:v>
                </c:pt>
                <c:pt idx="1358" c:formatCode="m/d;@">
                  <c:v>45672.1458333333</c:v>
                </c:pt>
                <c:pt idx="1359" c:formatCode="m/d;@">
                  <c:v>45672.15625</c:v>
                </c:pt>
                <c:pt idx="1360" c:formatCode="m/d;@">
                  <c:v>45672.1666666667</c:v>
                </c:pt>
                <c:pt idx="1361" c:formatCode="m/d;@">
                  <c:v>45672.1770833333</c:v>
                </c:pt>
                <c:pt idx="1362" c:formatCode="m/d;@">
                  <c:v>45672.1875</c:v>
                </c:pt>
                <c:pt idx="1363" c:formatCode="m/d;@">
                  <c:v>45672.1979166667</c:v>
                </c:pt>
                <c:pt idx="1364" c:formatCode="m/d;@">
                  <c:v>45672.2083333333</c:v>
                </c:pt>
                <c:pt idx="1365" c:formatCode="m/d;@">
                  <c:v>45672.21875</c:v>
                </c:pt>
                <c:pt idx="1366" c:formatCode="m/d;@">
                  <c:v>45672.2291666667</c:v>
                </c:pt>
                <c:pt idx="1367" c:formatCode="m/d;@">
                  <c:v>45672.2395833333</c:v>
                </c:pt>
                <c:pt idx="1368" c:formatCode="m/d;@">
                  <c:v>45672.25</c:v>
                </c:pt>
                <c:pt idx="1369" c:formatCode="m/d;@">
                  <c:v>45672.2604166667</c:v>
                </c:pt>
                <c:pt idx="1370" c:formatCode="m/d;@">
                  <c:v>45672.2708333333</c:v>
                </c:pt>
                <c:pt idx="1371" c:formatCode="m/d;@">
                  <c:v>45672.28125</c:v>
                </c:pt>
                <c:pt idx="1372" c:formatCode="m/d;@">
                  <c:v>45672.2916666667</c:v>
                </c:pt>
                <c:pt idx="1373" c:formatCode="m/d;@">
                  <c:v>45672.3020833333</c:v>
                </c:pt>
                <c:pt idx="1374" c:formatCode="m/d;@">
                  <c:v>45672.3125</c:v>
                </c:pt>
                <c:pt idx="1375" c:formatCode="m/d;@">
                  <c:v>45672.3229166667</c:v>
                </c:pt>
                <c:pt idx="1376" c:formatCode="m/d;@">
                  <c:v>45672.3333333333</c:v>
                </c:pt>
                <c:pt idx="1377" c:formatCode="m/d;@">
                  <c:v>45672.34375</c:v>
                </c:pt>
                <c:pt idx="1378" c:formatCode="m/d;@">
                  <c:v>45672.3541666667</c:v>
                </c:pt>
                <c:pt idx="1379" c:formatCode="m/d;@">
                  <c:v>45672.3645833333</c:v>
                </c:pt>
                <c:pt idx="1380" c:formatCode="m/d;@">
                  <c:v>45672.375</c:v>
                </c:pt>
                <c:pt idx="1381" c:formatCode="m/d;@">
                  <c:v>45672.3854166667</c:v>
                </c:pt>
                <c:pt idx="1382" c:formatCode="m/d;@">
                  <c:v>45672.3958333333</c:v>
                </c:pt>
                <c:pt idx="1383" c:formatCode="m/d;@">
                  <c:v>45672.40625</c:v>
                </c:pt>
                <c:pt idx="1384" c:formatCode="m/d;@">
                  <c:v>45672.4166666667</c:v>
                </c:pt>
                <c:pt idx="1385" c:formatCode="m/d;@">
                  <c:v>45672.4270833333</c:v>
                </c:pt>
                <c:pt idx="1386" c:formatCode="m/d;@">
                  <c:v>45672.4375</c:v>
                </c:pt>
                <c:pt idx="1387" c:formatCode="m/d;@">
                  <c:v>45672.4479166667</c:v>
                </c:pt>
                <c:pt idx="1388" c:formatCode="m/d;@">
                  <c:v>45672.4583333333</c:v>
                </c:pt>
                <c:pt idx="1389" c:formatCode="m/d;@">
                  <c:v>45672.46875</c:v>
                </c:pt>
                <c:pt idx="1390" c:formatCode="m/d;@">
                  <c:v>45672.4791666667</c:v>
                </c:pt>
                <c:pt idx="1391" c:formatCode="m/d;@">
                  <c:v>45672.4895833333</c:v>
                </c:pt>
                <c:pt idx="1392" c:formatCode="m/d;@">
                  <c:v>45672.5</c:v>
                </c:pt>
                <c:pt idx="1393" c:formatCode="m/d;@">
                  <c:v>45672.5104166667</c:v>
                </c:pt>
                <c:pt idx="1394" c:formatCode="m/d;@">
                  <c:v>45672.5208333333</c:v>
                </c:pt>
                <c:pt idx="1395" c:formatCode="m/d;@">
                  <c:v>45672.53125</c:v>
                </c:pt>
                <c:pt idx="1396" c:formatCode="m/d;@">
                  <c:v>45672.5416666667</c:v>
                </c:pt>
                <c:pt idx="1397" c:formatCode="m/d;@">
                  <c:v>45672.5520833333</c:v>
                </c:pt>
                <c:pt idx="1398" c:formatCode="m/d;@">
                  <c:v>45672.5625</c:v>
                </c:pt>
                <c:pt idx="1399" c:formatCode="m/d;@">
                  <c:v>45672.5729166667</c:v>
                </c:pt>
                <c:pt idx="1400" c:formatCode="m/d;@">
                  <c:v>45672.5833333333</c:v>
                </c:pt>
                <c:pt idx="1401" c:formatCode="m/d;@">
                  <c:v>45672.59375</c:v>
                </c:pt>
                <c:pt idx="1402" c:formatCode="m/d;@">
                  <c:v>45672.6041666667</c:v>
                </c:pt>
                <c:pt idx="1403" c:formatCode="m/d;@">
                  <c:v>45672.6145833333</c:v>
                </c:pt>
                <c:pt idx="1404" c:formatCode="m/d;@">
                  <c:v>45672.625</c:v>
                </c:pt>
                <c:pt idx="1405" c:formatCode="m/d;@">
                  <c:v>45672.6354166667</c:v>
                </c:pt>
                <c:pt idx="1406" c:formatCode="m/d;@">
                  <c:v>45672.6458333333</c:v>
                </c:pt>
                <c:pt idx="1407" c:formatCode="m/d;@">
                  <c:v>45672.65625</c:v>
                </c:pt>
                <c:pt idx="1408" c:formatCode="m/d;@">
                  <c:v>45672.6666666667</c:v>
                </c:pt>
                <c:pt idx="1409" c:formatCode="m/d;@">
                  <c:v>45672.6770833333</c:v>
                </c:pt>
                <c:pt idx="1410" c:formatCode="m/d;@">
                  <c:v>45672.6875</c:v>
                </c:pt>
                <c:pt idx="1411" c:formatCode="m/d;@">
                  <c:v>45672.6979166667</c:v>
                </c:pt>
                <c:pt idx="1412" c:formatCode="m/d;@">
                  <c:v>45672.7083333333</c:v>
                </c:pt>
                <c:pt idx="1413" c:formatCode="m/d;@">
                  <c:v>45672.71875</c:v>
                </c:pt>
                <c:pt idx="1414" c:formatCode="m/d;@">
                  <c:v>45672.7291666667</c:v>
                </c:pt>
                <c:pt idx="1415" c:formatCode="m/d;@">
                  <c:v>45672.7395833333</c:v>
                </c:pt>
                <c:pt idx="1416" c:formatCode="m/d;@">
                  <c:v>45672.75</c:v>
                </c:pt>
                <c:pt idx="1417" c:formatCode="m/d;@">
                  <c:v>45672.7604166667</c:v>
                </c:pt>
                <c:pt idx="1418" c:formatCode="m/d;@">
                  <c:v>45672.7708333333</c:v>
                </c:pt>
                <c:pt idx="1419" c:formatCode="m/d;@">
                  <c:v>45672.78125</c:v>
                </c:pt>
                <c:pt idx="1420" c:formatCode="m/d;@">
                  <c:v>45672.7916666667</c:v>
                </c:pt>
                <c:pt idx="1421" c:formatCode="m/d;@">
                  <c:v>45672.8020833333</c:v>
                </c:pt>
                <c:pt idx="1422" c:formatCode="m/d;@">
                  <c:v>45672.8125</c:v>
                </c:pt>
                <c:pt idx="1423" c:formatCode="m/d;@">
                  <c:v>45672.8229166667</c:v>
                </c:pt>
                <c:pt idx="1424" c:formatCode="m/d;@">
                  <c:v>45672.8333333333</c:v>
                </c:pt>
                <c:pt idx="1425" c:formatCode="m/d;@">
                  <c:v>45672.84375</c:v>
                </c:pt>
                <c:pt idx="1426" c:formatCode="m/d;@">
                  <c:v>45672.8541666667</c:v>
                </c:pt>
                <c:pt idx="1427" c:formatCode="m/d;@">
                  <c:v>45672.8645833333</c:v>
                </c:pt>
                <c:pt idx="1428" c:formatCode="m/d;@">
                  <c:v>45672.875</c:v>
                </c:pt>
                <c:pt idx="1429" c:formatCode="m/d;@">
                  <c:v>45672.8854166667</c:v>
                </c:pt>
                <c:pt idx="1430" c:formatCode="m/d;@">
                  <c:v>45672.8958333333</c:v>
                </c:pt>
                <c:pt idx="1431" c:formatCode="m/d;@">
                  <c:v>45672.90625</c:v>
                </c:pt>
                <c:pt idx="1432" c:formatCode="m/d;@">
                  <c:v>45672.9166666667</c:v>
                </c:pt>
                <c:pt idx="1433" c:formatCode="m/d;@">
                  <c:v>45672.9270833333</c:v>
                </c:pt>
                <c:pt idx="1434" c:formatCode="m/d;@">
                  <c:v>45672.9375</c:v>
                </c:pt>
                <c:pt idx="1435" c:formatCode="m/d;@">
                  <c:v>45672.9479166667</c:v>
                </c:pt>
                <c:pt idx="1436" c:formatCode="m/d;@">
                  <c:v>45672.9583333333</c:v>
                </c:pt>
                <c:pt idx="1437" c:formatCode="m/d;@">
                  <c:v>45672.96875</c:v>
                </c:pt>
                <c:pt idx="1438" c:formatCode="m/d;@">
                  <c:v>45672.9791666667</c:v>
                </c:pt>
                <c:pt idx="1439" c:formatCode="m/d;@">
                  <c:v>45672.9895833333</c:v>
                </c:pt>
                <c:pt idx="1440" c:formatCode="m/d;@">
                  <c:v>45673</c:v>
                </c:pt>
                <c:pt idx="1441" c:formatCode="m/d;@">
                  <c:v>45673.0104166667</c:v>
                </c:pt>
                <c:pt idx="1442" c:formatCode="m/d;@">
                  <c:v>45673.0208333333</c:v>
                </c:pt>
                <c:pt idx="1443" c:formatCode="m/d;@">
                  <c:v>45673.03125</c:v>
                </c:pt>
                <c:pt idx="1444" c:formatCode="m/d;@">
                  <c:v>45673.0416666667</c:v>
                </c:pt>
                <c:pt idx="1445" c:formatCode="m/d;@">
                  <c:v>45673.0520833333</c:v>
                </c:pt>
                <c:pt idx="1446" c:formatCode="m/d;@">
                  <c:v>45673.0625</c:v>
                </c:pt>
                <c:pt idx="1447" c:formatCode="m/d;@">
                  <c:v>45673.0729166667</c:v>
                </c:pt>
                <c:pt idx="1448" c:formatCode="m/d;@">
                  <c:v>45673.0833333333</c:v>
                </c:pt>
                <c:pt idx="1449" c:formatCode="m/d;@">
                  <c:v>45673.09375</c:v>
                </c:pt>
                <c:pt idx="1450" c:formatCode="m/d;@">
                  <c:v>45673.1041666667</c:v>
                </c:pt>
                <c:pt idx="1451" c:formatCode="m/d;@">
                  <c:v>45673.1145833333</c:v>
                </c:pt>
                <c:pt idx="1452" c:formatCode="m/d;@">
                  <c:v>45673.125</c:v>
                </c:pt>
                <c:pt idx="1453" c:formatCode="m/d;@">
                  <c:v>45673.1354166667</c:v>
                </c:pt>
                <c:pt idx="1454" c:formatCode="m/d;@">
                  <c:v>45673.1458333333</c:v>
                </c:pt>
                <c:pt idx="1455" c:formatCode="m/d;@">
                  <c:v>45673.15625</c:v>
                </c:pt>
                <c:pt idx="1456" c:formatCode="m/d;@">
                  <c:v>45673.1666666667</c:v>
                </c:pt>
                <c:pt idx="1457" c:formatCode="m/d;@">
                  <c:v>45673.1770833333</c:v>
                </c:pt>
                <c:pt idx="1458" c:formatCode="m/d;@">
                  <c:v>45673.1875</c:v>
                </c:pt>
                <c:pt idx="1459" c:formatCode="m/d;@">
                  <c:v>45673.1979166667</c:v>
                </c:pt>
                <c:pt idx="1460" c:formatCode="m/d;@">
                  <c:v>45673.2083333333</c:v>
                </c:pt>
                <c:pt idx="1461" c:formatCode="m/d;@">
                  <c:v>45673.21875</c:v>
                </c:pt>
                <c:pt idx="1462" c:formatCode="m/d;@">
                  <c:v>45673.2291666667</c:v>
                </c:pt>
                <c:pt idx="1463" c:formatCode="m/d;@">
                  <c:v>45673.2395833333</c:v>
                </c:pt>
                <c:pt idx="1464" c:formatCode="m/d;@">
                  <c:v>45673.25</c:v>
                </c:pt>
                <c:pt idx="1465" c:formatCode="m/d;@">
                  <c:v>45673.2604166667</c:v>
                </c:pt>
                <c:pt idx="1466" c:formatCode="m/d;@">
                  <c:v>45673.2708333333</c:v>
                </c:pt>
                <c:pt idx="1467" c:formatCode="m/d;@">
                  <c:v>45673.28125</c:v>
                </c:pt>
                <c:pt idx="1468" c:formatCode="m/d;@">
                  <c:v>45673.2916666667</c:v>
                </c:pt>
                <c:pt idx="1469" c:formatCode="m/d;@">
                  <c:v>45673.3020833333</c:v>
                </c:pt>
                <c:pt idx="1470" c:formatCode="m/d;@">
                  <c:v>45673.3125</c:v>
                </c:pt>
                <c:pt idx="1471" c:formatCode="m/d;@">
                  <c:v>45673.3229166667</c:v>
                </c:pt>
                <c:pt idx="1472" c:formatCode="m/d;@">
                  <c:v>45673.3333333333</c:v>
                </c:pt>
                <c:pt idx="1473" c:formatCode="m/d;@">
                  <c:v>45673.34375</c:v>
                </c:pt>
                <c:pt idx="1474" c:formatCode="m/d;@">
                  <c:v>45673.3541666667</c:v>
                </c:pt>
                <c:pt idx="1475" c:formatCode="m/d;@">
                  <c:v>45673.3645833333</c:v>
                </c:pt>
                <c:pt idx="1476" c:formatCode="m/d;@">
                  <c:v>45673.375</c:v>
                </c:pt>
                <c:pt idx="1477" c:formatCode="m/d;@">
                  <c:v>45673.3854166667</c:v>
                </c:pt>
                <c:pt idx="1478" c:formatCode="m/d;@">
                  <c:v>45673.3958333333</c:v>
                </c:pt>
                <c:pt idx="1479" c:formatCode="m/d;@">
                  <c:v>45673.40625</c:v>
                </c:pt>
                <c:pt idx="1480" c:formatCode="m/d;@">
                  <c:v>45673.4166666667</c:v>
                </c:pt>
                <c:pt idx="1481" c:formatCode="m/d;@">
                  <c:v>45673.4270833333</c:v>
                </c:pt>
                <c:pt idx="1482" c:formatCode="m/d;@">
                  <c:v>45673.4375</c:v>
                </c:pt>
                <c:pt idx="1483" c:formatCode="m/d;@">
                  <c:v>45673.4479166667</c:v>
                </c:pt>
                <c:pt idx="1484" c:formatCode="m/d;@">
                  <c:v>45673.4583333333</c:v>
                </c:pt>
                <c:pt idx="1485" c:formatCode="m/d;@">
                  <c:v>45673.46875</c:v>
                </c:pt>
                <c:pt idx="1486" c:formatCode="m/d;@">
                  <c:v>45673.4791666667</c:v>
                </c:pt>
                <c:pt idx="1487" c:formatCode="m/d;@">
                  <c:v>45673.4895833333</c:v>
                </c:pt>
                <c:pt idx="1488" c:formatCode="m/d;@">
                  <c:v>45673.5</c:v>
                </c:pt>
                <c:pt idx="1489" c:formatCode="m/d;@">
                  <c:v>45673.5104166667</c:v>
                </c:pt>
                <c:pt idx="1490" c:formatCode="m/d;@">
                  <c:v>45673.5208333333</c:v>
                </c:pt>
                <c:pt idx="1491" c:formatCode="m/d;@">
                  <c:v>45673.53125</c:v>
                </c:pt>
                <c:pt idx="1492" c:formatCode="m/d;@">
                  <c:v>45673.5416666667</c:v>
                </c:pt>
                <c:pt idx="1493" c:formatCode="m/d;@">
                  <c:v>45673.5520833333</c:v>
                </c:pt>
                <c:pt idx="1494" c:formatCode="m/d;@">
                  <c:v>45673.5625</c:v>
                </c:pt>
                <c:pt idx="1495" c:formatCode="m/d;@">
                  <c:v>45673.5729166667</c:v>
                </c:pt>
                <c:pt idx="1496" c:formatCode="m/d;@">
                  <c:v>45673.5833333333</c:v>
                </c:pt>
                <c:pt idx="1497" c:formatCode="m/d;@">
                  <c:v>45673.59375</c:v>
                </c:pt>
                <c:pt idx="1498" c:formatCode="m/d;@">
                  <c:v>45673.6041666667</c:v>
                </c:pt>
                <c:pt idx="1499" c:formatCode="m/d;@">
                  <c:v>45673.6145833333</c:v>
                </c:pt>
                <c:pt idx="1500" c:formatCode="m/d;@">
                  <c:v>45673.625</c:v>
                </c:pt>
                <c:pt idx="1501" c:formatCode="m/d;@">
                  <c:v>45673.6354166667</c:v>
                </c:pt>
                <c:pt idx="1502" c:formatCode="m/d;@">
                  <c:v>45673.6458333333</c:v>
                </c:pt>
                <c:pt idx="1503" c:formatCode="m/d;@">
                  <c:v>45673.65625</c:v>
                </c:pt>
                <c:pt idx="1504" c:formatCode="m/d;@">
                  <c:v>45673.6666666667</c:v>
                </c:pt>
                <c:pt idx="1505" c:formatCode="m/d;@">
                  <c:v>45673.6770833333</c:v>
                </c:pt>
                <c:pt idx="1506" c:formatCode="m/d;@">
                  <c:v>45673.6875</c:v>
                </c:pt>
                <c:pt idx="1507" c:formatCode="m/d;@">
                  <c:v>45673.6979166667</c:v>
                </c:pt>
                <c:pt idx="1508" c:formatCode="m/d;@">
                  <c:v>45673.7083333333</c:v>
                </c:pt>
                <c:pt idx="1509" c:formatCode="m/d;@">
                  <c:v>45673.71875</c:v>
                </c:pt>
                <c:pt idx="1510" c:formatCode="m/d;@">
                  <c:v>45673.7291666667</c:v>
                </c:pt>
                <c:pt idx="1511" c:formatCode="m/d;@">
                  <c:v>45673.7395833333</c:v>
                </c:pt>
                <c:pt idx="1512" c:formatCode="m/d;@">
                  <c:v>45673.75</c:v>
                </c:pt>
                <c:pt idx="1513" c:formatCode="m/d;@">
                  <c:v>45673.7604166667</c:v>
                </c:pt>
                <c:pt idx="1514" c:formatCode="m/d;@">
                  <c:v>45673.7708333333</c:v>
                </c:pt>
                <c:pt idx="1515" c:formatCode="m/d;@">
                  <c:v>45673.78125</c:v>
                </c:pt>
                <c:pt idx="1516" c:formatCode="m/d;@">
                  <c:v>45673.7916666667</c:v>
                </c:pt>
                <c:pt idx="1517" c:formatCode="m/d;@">
                  <c:v>45673.8020833333</c:v>
                </c:pt>
                <c:pt idx="1518" c:formatCode="m/d;@">
                  <c:v>45673.8125</c:v>
                </c:pt>
                <c:pt idx="1519" c:formatCode="m/d;@">
                  <c:v>45673.8229166667</c:v>
                </c:pt>
                <c:pt idx="1520" c:formatCode="m/d;@">
                  <c:v>45673.8333333333</c:v>
                </c:pt>
                <c:pt idx="1521" c:formatCode="m/d;@">
                  <c:v>45673.84375</c:v>
                </c:pt>
                <c:pt idx="1522" c:formatCode="m/d;@">
                  <c:v>45673.8541666667</c:v>
                </c:pt>
                <c:pt idx="1523" c:formatCode="m/d;@">
                  <c:v>45673.8645833333</c:v>
                </c:pt>
                <c:pt idx="1524" c:formatCode="m/d;@">
                  <c:v>45673.875</c:v>
                </c:pt>
                <c:pt idx="1525" c:formatCode="m/d;@">
                  <c:v>45673.8854166667</c:v>
                </c:pt>
                <c:pt idx="1526" c:formatCode="m/d;@">
                  <c:v>45673.8958333333</c:v>
                </c:pt>
                <c:pt idx="1527" c:formatCode="m/d;@">
                  <c:v>45673.90625</c:v>
                </c:pt>
                <c:pt idx="1528" c:formatCode="m/d;@">
                  <c:v>45673.9166666667</c:v>
                </c:pt>
                <c:pt idx="1529" c:formatCode="m/d;@">
                  <c:v>45673.9270833333</c:v>
                </c:pt>
                <c:pt idx="1530" c:formatCode="m/d;@">
                  <c:v>45673.9375</c:v>
                </c:pt>
                <c:pt idx="1531" c:formatCode="m/d;@">
                  <c:v>45673.9479166667</c:v>
                </c:pt>
                <c:pt idx="1532" c:formatCode="m/d;@">
                  <c:v>45673.9583333333</c:v>
                </c:pt>
                <c:pt idx="1533" c:formatCode="m/d;@">
                  <c:v>45673.96875</c:v>
                </c:pt>
                <c:pt idx="1534" c:formatCode="m/d;@">
                  <c:v>45673.9791666667</c:v>
                </c:pt>
                <c:pt idx="1535" c:formatCode="m/d;@">
                  <c:v>45673.9895833333</c:v>
                </c:pt>
                <c:pt idx="1536" c:formatCode="m/d;@">
                  <c:v>45674</c:v>
                </c:pt>
                <c:pt idx="1537" c:formatCode="m/d;@">
                  <c:v>45674.0104166667</c:v>
                </c:pt>
                <c:pt idx="1538" c:formatCode="m/d;@">
                  <c:v>45674.0208333333</c:v>
                </c:pt>
                <c:pt idx="1539" c:formatCode="m/d;@">
                  <c:v>45674.03125</c:v>
                </c:pt>
                <c:pt idx="1540" c:formatCode="m/d;@">
                  <c:v>45674.0416666667</c:v>
                </c:pt>
                <c:pt idx="1541" c:formatCode="m/d;@">
                  <c:v>45674.0520833333</c:v>
                </c:pt>
                <c:pt idx="1542" c:formatCode="m/d;@">
                  <c:v>45674.0625</c:v>
                </c:pt>
                <c:pt idx="1543" c:formatCode="m/d;@">
                  <c:v>45674.0729166667</c:v>
                </c:pt>
                <c:pt idx="1544" c:formatCode="m/d;@">
                  <c:v>45674.0833333333</c:v>
                </c:pt>
                <c:pt idx="1545" c:formatCode="m/d;@">
                  <c:v>45674.09375</c:v>
                </c:pt>
                <c:pt idx="1546" c:formatCode="m/d;@">
                  <c:v>45674.1041666667</c:v>
                </c:pt>
                <c:pt idx="1547" c:formatCode="m/d;@">
                  <c:v>45674.1145833333</c:v>
                </c:pt>
                <c:pt idx="1548" c:formatCode="m/d;@">
                  <c:v>45674.125</c:v>
                </c:pt>
                <c:pt idx="1549" c:formatCode="m/d;@">
                  <c:v>45674.1354166667</c:v>
                </c:pt>
                <c:pt idx="1550" c:formatCode="m/d;@">
                  <c:v>45674.1458333333</c:v>
                </c:pt>
                <c:pt idx="1551" c:formatCode="m/d;@">
                  <c:v>45674.15625</c:v>
                </c:pt>
                <c:pt idx="1552" c:formatCode="m/d;@">
                  <c:v>45674.1666666667</c:v>
                </c:pt>
                <c:pt idx="1553" c:formatCode="m/d;@">
                  <c:v>45674.1770833333</c:v>
                </c:pt>
                <c:pt idx="1554" c:formatCode="m/d;@">
                  <c:v>45674.1875</c:v>
                </c:pt>
                <c:pt idx="1555" c:formatCode="m/d;@">
                  <c:v>45674.1979166667</c:v>
                </c:pt>
                <c:pt idx="1556" c:formatCode="m/d;@">
                  <c:v>45674.2083333333</c:v>
                </c:pt>
                <c:pt idx="1557" c:formatCode="m/d;@">
                  <c:v>45674.21875</c:v>
                </c:pt>
                <c:pt idx="1558" c:formatCode="m/d;@">
                  <c:v>45674.2291666667</c:v>
                </c:pt>
                <c:pt idx="1559" c:formatCode="m/d;@">
                  <c:v>45674.2395833333</c:v>
                </c:pt>
                <c:pt idx="1560" c:formatCode="m/d;@">
                  <c:v>45674.25</c:v>
                </c:pt>
                <c:pt idx="1561" c:formatCode="m/d;@">
                  <c:v>45674.2604166667</c:v>
                </c:pt>
                <c:pt idx="1562" c:formatCode="m/d;@">
                  <c:v>45674.2708333333</c:v>
                </c:pt>
                <c:pt idx="1563" c:formatCode="m/d;@">
                  <c:v>45674.28125</c:v>
                </c:pt>
                <c:pt idx="1564" c:formatCode="m/d;@">
                  <c:v>45674.2916666667</c:v>
                </c:pt>
                <c:pt idx="1565" c:formatCode="m/d;@">
                  <c:v>45674.3020833333</c:v>
                </c:pt>
                <c:pt idx="1566" c:formatCode="m/d;@">
                  <c:v>45674.3125</c:v>
                </c:pt>
                <c:pt idx="1567" c:formatCode="m/d;@">
                  <c:v>45674.3229166667</c:v>
                </c:pt>
                <c:pt idx="1568" c:formatCode="m/d;@">
                  <c:v>45674.3333333333</c:v>
                </c:pt>
                <c:pt idx="1569" c:formatCode="m/d;@">
                  <c:v>45674.34375</c:v>
                </c:pt>
                <c:pt idx="1570" c:formatCode="m/d;@">
                  <c:v>45674.3541666667</c:v>
                </c:pt>
                <c:pt idx="1571" c:formatCode="m/d;@">
                  <c:v>45674.3645833333</c:v>
                </c:pt>
                <c:pt idx="1572" c:formatCode="m/d;@">
                  <c:v>45674.375</c:v>
                </c:pt>
                <c:pt idx="1573" c:formatCode="m/d;@">
                  <c:v>45674.3854166667</c:v>
                </c:pt>
                <c:pt idx="1574" c:formatCode="m/d;@">
                  <c:v>45674.3958333333</c:v>
                </c:pt>
                <c:pt idx="1575" c:formatCode="m/d;@">
                  <c:v>45674.40625</c:v>
                </c:pt>
                <c:pt idx="1576" c:formatCode="m/d;@">
                  <c:v>45674.4166666667</c:v>
                </c:pt>
                <c:pt idx="1577" c:formatCode="m/d;@">
                  <c:v>45674.4270833333</c:v>
                </c:pt>
                <c:pt idx="1578" c:formatCode="m/d;@">
                  <c:v>45674.4375</c:v>
                </c:pt>
                <c:pt idx="1579" c:formatCode="m/d;@">
                  <c:v>45674.4479166667</c:v>
                </c:pt>
                <c:pt idx="1580" c:formatCode="m/d;@">
                  <c:v>45674.4583333333</c:v>
                </c:pt>
                <c:pt idx="1581" c:formatCode="m/d;@">
                  <c:v>45674.46875</c:v>
                </c:pt>
                <c:pt idx="1582" c:formatCode="m/d;@">
                  <c:v>45674.4791666667</c:v>
                </c:pt>
                <c:pt idx="1583" c:formatCode="m/d;@">
                  <c:v>45674.4895833333</c:v>
                </c:pt>
                <c:pt idx="1584" c:formatCode="m/d;@">
                  <c:v>45674.5</c:v>
                </c:pt>
                <c:pt idx="1585" c:formatCode="m/d;@">
                  <c:v>45674.5104166667</c:v>
                </c:pt>
                <c:pt idx="1586" c:formatCode="m/d;@">
                  <c:v>45674.5208333333</c:v>
                </c:pt>
                <c:pt idx="1587" c:formatCode="m/d;@">
                  <c:v>45674.53125</c:v>
                </c:pt>
                <c:pt idx="1588" c:formatCode="m/d;@">
                  <c:v>45674.5416666667</c:v>
                </c:pt>
                <c:pt idx="1589" c:formatCode="m/d;@">
                  <c:v>45674.5520833333</c:v>
                </c:pt>
                <c:pt idx="1590" c:formatCode="m/d;@">
                  <c:v>45674.5625</c:v>
                </c:pt>
                <c:pt idx="1591" c:formatCode="m/d;@">
                  <c:v>45674.5729166667</c:v>
                </c:pt>
                <c:pt idx="1592" c:formatCode="m/d;@">
                  <c:v>45674.5833333333</c:v>
                </c:pt>
                <c:pt idx="1593" c:formatCode="m/d;@">
                  <c:v>45674.59375</c:v>
                </c:pt>
                <c:pt idx="1594" c:formatCode="m/d;@">
                  <c:v>45674.6041666667</c:v>
                </c:pt>
                <c:pt idx="1595" c:formatCode="m/d;@">
                  <c:v>45674.6145833333</c:v>
                </c:pt>
                <c:pt idx="1596" c:formatCode="m/d;@">
                  <c:v>45674.625</c:v>
                </c:pt>
                <c:pt idx="1597" c:formatCode="m/d;@">
                  <c:v>45674.6354166667</c:v>
                </c:pt>
                <c:pt idx="1598" c:formatCode="m/d;@">
                  <c:v>45674.6458333333</c:v>
                </c:pt>
                <c:pt idx="1599" c:formatCode="m/d;@">
                  <c:v>45674.65625</c:v>
                </c:pt>
                <c:pt idx="1600" c:formatCode="m/d;@">
                  <c:v>45674.6666666667</c:v>
                </c:pt>
                <c:pt idx="1601" c:formatCode="m/d;@">
                  <c:v>45674.6770833333</c:v>
                </c:pt>
                <c:pt idx="1602" c:formatCode="m/d;@">
                  <c:v>45674.6875</c:v>
                </c:pt>
                <c:pt idx="1603" c:formatCode="m/d;@">
                  <c:v>45674.6979166667</c:v>
                </c:pt>
                <c:pt idx="1604" c:formatCode="m/d;@">
                  <c:v>45674.7083333333</c:v>
                </c:pt>
                <c:pt idx="1605" c:formatCode="m/d;@">
                  <c:v>45674.71875</c:v>
                </c:pt>
                <c:pt idx="1606" c:formatCode="m/d;@">
                  <c:v>45674.7291666667</c:v>
                </c:pt>
                <c:pt idx="1607" c:formatCode="m/d;@">
                  <c:v>45674.7395833333</c:v>
                </c:pt>
                <c:pt idx="1608" c:formatCode="m/d;@">
                  <c:v>45674.75</c:v>
                </c:pt>
                <c:pt idx="1609" c:formatCode="m/d;@">
                  <c:v>45674.7604166667</c:v>
                </c:pt>
                <c:pt idx="1610" c:formatCode="m/d;@">
                  <c:v>45674.7708333333</c:v>
                </c:pt>
                <c:pt idx="1611" c:formatCode="m/d;@">
                  <c:v>45674.78125</c:v>
                </c:pt>
                <c:pt idx="1612" c:formatCode="m/d;@">
                  <c:v>45674.7916666667</c:v>
                </c:pt>
                <c:pt idx="1613" c:formatCode="m/d;@">
                  <c:v>45674.8020833333</c:v>
                </c:pt>
                <c:pt idx="1614" c:formatCode="m/d;@">
                  <c:v>45674.8125</c:v>
                </c:pt>
                <c:pt idx="1615" c:formatCode="m/d;@">
                  <c:v>45674.8229166667</c:v>
                </c:pt>
                <c:pt idx="1616" c:formatCode="m/d;@">
                  <c:v>45674.8333333333</c:v>
                </c:pt>
                <c:pt idx="1617" c:formatCode="m/d;@">
                  <c:v>45674.84375</c:v>
                </c:pt>
                <c:pt idx="1618" c:formatCode="m/d;@">
                  <c:v>45674.8541666667</c:v>
                </c:pt>
                <c:pt idx="1619" c:formatCode="m/d;@">
                  <c:v>45674.8645833333</c:v>
                </c:pt>
                <c:pt idx="1620" c:formatCode="m/d;@">
                  <c:v>45674.875</c:v>
                </c:pt>
                <c:pt idx="1621" c:formatCode="m/d;@">
                  <c:v>45674.8854166667</c:v>
                </c:pt>
                <c:pt idx="1622" c:formatCode="m/d;@">
                  <c:v>45674.8958333333</c:v>
                </c:pt>
                <c:pt idx="1623" c:formatCode="m/d;@">
                  <c:v>45674.90625</c:v>
                </c:pt>
                <c:pt idx="1624" c:formatCode="m/d;@">
                  <c:v>45674.9166666667</c:v>
                </c:pt>
                <c:pt idx="1625" c:formatCode="m/d;@">
                  <c:v>45674.9270833333</c:v>
                </c:pt>
                <c:pt idx="1626" c:formatCode="m/d;@">
                  <c:v>45674.9375</c:v>
                </c:pt>
                <c:pt idx="1627" c:formatCode="m/d;@">
                  <c:v>45674.9479166667</c:v>
                </c:pt>
                <c:pt idx="1628" c:formatCode="m/d;@">
                  <c:v>45674.9583333333</c:v>
                </c:pt>
                <c:pt idx="1629" c:formatCode="m/d;@">
                  <c:v>45674.96875</c:v>
                </c:pt>
                <c:pt idx="1630" c:formatCode="m/d;@">
                  <c:v>45674.9791666667</c:v>
                </c:pt>
                <c:pt idx="1631" c:formatCode="m/d;@">
                  <c:v>45674.9895833333</c:v>
                </c:pt>
                <c:pt idx="1632" c:formatCode="m/d;@">
                  <c:v>45675</c:v>
                </c:pt>
                <c:pt idx="1633" c:formatCode="m/d;@">
                  <c:v>45675.0104166667</c:v>
                </c:pt>
                <c:pt idx="1634" c:formatCode="m/d;@">
                  <c:v>45675.0208333333</c:v>
                </c:pt>
                <c:pt idx="1635" c:formatCode="m/d;@">
                  <c:v>45675.03125</c:v>
                </c:pt>
                <c:pt idx="1636" c:formatCode="m/d;@">
                  <c:v>45675.0416666667</c:v>
                </c:pt>
                <c:pt idx="1637" c:formatCode="m/d;@">
                  <c:v>45675.0520833333</c:v>
                </c:pt>
                <c:pt idx="1638" c:formatCode="m/d;@">
                  <c:v>45675.0625</c:v>
                </c:pt>
                <c:pt idx="1639" c:formatCode="m/d;@">
                  <c:v>45675.0729166667</c:v>
                </c:pt>
                <c:pt idx="1640" c:formatCode="m/d;@">
                  <c:v>45675.0833333333</c:v>
                </c:pt>
                <c:pt idx="1641" c:formatCode="m/d;@">
                  <c:v>45675.09375</c:v>
                </c:pt>
                <c:pt idx="1642" c:formatCode="m/d;@">
                  <c:v>45675.1041666667</c:v>
                </c:pt>
                <c:pt idx="1643" c:formatCode="m/d;@">
                  <c:v>45675.1145833333</c:v>
                </c:pt>
                <c:pt idx="1644" c:formatCode="m/d;@">
                  <c:v>45675.125</c:v>
                </c:pt>
                <c:pt idx="1645" c:formatCode="m/d;@">
                  <c:v>45675.1354166667</c:v>
                </c:pt>
                <c:pt idx="1646" c:formatCode="m/d;@">
                  <c:v>45675.1458333333</c:v>
                </c:pt>
                <c:pt idx="1647" c:formatCode="m/d;@">
                  <c:v>45675.15625</c:v>
                </c:pt>
                <c:pt idx="1648" c:formatCode="m/d;@">
                  <c:v>45675.1666666667</c:v>
                </c:pt>
                <c:pt idx="1649" c:formatCode="m/d;@">
                  <c:v>45675.1770833333</c:v>
                </c:pt>
                <c:pt idx="1650" c:formatCode="m/d;@">
                  <c:v>45675.1875</c:v>
                </c:pt>
                <c:pt idx="1651" c:formatCode="m/d;@">
                  <c:v>45675.1979166667</c:v>
                </c:pt>
                <c:pt idx="1652" c:formatCode="m/d;@">
                  <c:v>45675.2083333333</c:v>
                </c:pt>
                <c:pt idx="1653" c:formatCode="m/d;@">
                  <c:v>45675.21875</c:v>
                </c:pt>
                <c:pt idx="1654" c:formatCode="m/d;@">
                  <c:v>45675.2291666667</c:v>
                </c:pt>
                <c:pt idx="1655" c:formatCode="m/d;@">
                  <c:v>45675.2395833333</c:v>
                </c:pt>
                <c:pt idx="1656" c:formatCode="m/d;@">
                  <c:v>45675.25</c:v>
                </c:pt>
                <c:pt idx="1657" c:formatCode="m/d;@">
                  <c:v>45675.2604166667</c:v>
                </c:pt>
                <c:pt idx="1658" c:formatCode="m/d;@">
                  <c:v>45675.2708333333</c:v>
                </c:pt>
                <c:pt idx="1659" c:formatCode="m/d;@">
                  <c:v>45675.28125</c:v>
                </c:pt>
                <c:pt idx="1660" c:formatCode="m/d;@">
                  <c:v>45675.2916666667</c:v>
                </c:pt>
                <c:pt idx="1661" c:formatCode="m/d;@">
                  <c:v>45675.3020833333</c:v>
                </c:pt>
                <c:pt idx="1662" c:formatCode="m/d;@">
                  <c:v>45675.3125</c:v>
                </c:pt>
                <c:pt idx="1663" c:formatCode="m/d;@">
                  <c:v>45675.3229166667</c:v>
                </c:pt>
                <c:pt idx="1664" c:formatCode="m/d;@">
                  <c:v>45675.3333333333</c:v>
                </c:pt>
                <c:pt idx="1665" c:formatCode="m/d;@">
                  <c:v>45675.34375</c:v>
                </c:pt>
                <c:pt idx="1666" c:formatCode="m/d;@">
                  <c:v>45675.3541666667</c:v>
                </c:pt>
                <c:pt idx="1667" c:formatCode="m/d;@">
                  <c:v>45675.3645833333</c:v>
                </c:pt>
                <c:pt idx="1668" c:formatCode="m/d;@">
                  <c:v>45675.375</c:v>
                </c:pt>
                <c:pt idx="1669" c:formatCode="m/d;@">
                  <c:v>45675.3854166667</c:v>
                </c:pt>
                <c:pt idx="1670" c:formatCode="m/d;@">
                  <c:v>45675.3958333333</c:v>
                </c:pt>
                <c:pt idx="1671" c:formatCode="m/d;@">
                  <c:v>45675.40625</c:v>
                </c:pt>
                <c:pt idx="1672" c:formatCode="m/d;@">
                  <c:v>45675.4166666667</c:v>
                </c:pt>
                <c:pt idx="1673" c:formatCode="m/d;@">
                  <c:v>45675.4270833333</c:v>
                </c:pt>
                <c:pt idx="1674" c:formatCode="m/d;@">
                  <c:v>45675.4375</c:v>
                </c:pt>
                <c:pt idx="1675" c:formatCode="m/d;@">
                  <c:v>45675.4479166667</c:v>
                </c:pt>
                <c:pt idx="1676" c:formatCode="m/d;@">
                  <c:v>45675.4583333333</c:v>
                </c:pt>
                <c:pt idx="1677" c:formatCode="m/d;@">
                  <c:v>45675.46875</c:v>
                </c:pt>
                <c:pt idx="1678" c:formatCode="m/d;@">
                  <c:v>45675.4791666667</c:v>
                </c:pt>
                <c:pt idx="1679" c:formatCode="m/d;@">
                  <c:v>45675.4895833333</c:v>
                </c:pt>
                <c:pt idx="1680" c:formatCode="m/d;@">
                  <c:v>45675.5</c:v>
                </c:pt>
                <c:pt idx="1681" c:formatCode="m/d;@">
                  <c:v>45675.5104166667</c:v>
                </c:pt>
                <c:pt idx="1682" c:formatCode="m/d;@">
                  <c:v>45675.5208333333</c:v>
                </c:pt>
                <c:pt idx="1683" c:formatCode="m/d;@">
                  <c:v>45675.53125</c:v>
                </c:pt>
                <c:pt idx="1684" c:formatCode="m/d;@">
                  <c:v>45675.5416666667</c:v>
                </c:pt>
                <c:pt idx="1685" c:formatCode="m/d;@">
                  <c:v>45675.5520833333</c:v>
                </c:pt>
                <c:pt idx="1686" c:formatCode="m/d;@">
                  <c:v>45675.5625</c:v>
                </c:pt>
                <c:pt idx="1687" c:formatCode="m/d;@">
                  <c:v>45675.5729166667</c:v>
                </c:pt>
                <c:pt idx="1688" c:formatCode="m/d;@">
                  <c:v>45675.5833333333</c:v>
                </c:pt>
                <c:pt idx="1689" c:formatCode="m/d;@">
                  <c:v>45675.59375</c:v>
                </c:pt>
                <c:pt idx="1690" c:formatCode="m/d;@">
                  <c:v>45675.6041666667</c:v>
                </c:pt>
                <c:pt idx="1691" c:formatCode="m/d;@">
                  <c:v>45675.6145833333</c:v>
                </c:pt>
                <c:pt idx="1692" c:formatCode="m/d;@">
                  <c:v>45675.625</c:v>
                </c:pt>
                <c:pt idx="1693" c:formatCode="m/d;@">
                  <c:v>45675.6354166667</c:v>
                </c:pt>
                <c:pt idx="1694" c:formatCode="m/d;@">
                  <c:v>45675.6458333333</c:v>
                </c:pt>
                <c:pt idx="1695" c:formatCode="m/d;@">
                  <c:v>45675.65625</c:v>
                </c:pt>
                <c:pt idx="1696" c:formatCode="m/d;@">
                  <c:v>45675.6666666667</c:v>
                </c:pt>
                <c:pt idx="1697" c:formatCode="m/d;@">
                  <c:v>45675.6770833333</c:v>
                </c:pt>
                <c:pt idx="1698" c:formatCode="m/d;@">
                  <c:v>45675.6875</c:v>
                </c:pt>
                <c:pt idx="1699" c:formatCode="m/d;@">
                  <c:v>45675.6979166667</c:v>
                </c:pt>
                <c:pt idx="1700" c:formatCode="m/d;@">
                  <c:v>45675.7083333333</c:v>
                </c:pt>
                <c:pt idx="1701" c:formatCode="m/d;@">
                  <c:v>45675.71875</c:v>
                </c:pt>
                <c:pt idx="1702" c:formatCode="m/d;@">
                  <c:v>45675.7291666667</c:v>
                </c:pt>
                <c:pt idx="1703" c:formatCode="m/d;@">
                  <c:v>45675.7395833333</c:v>
                </c:pt>
                <c:pt idx="1704" c:formatCode="m/d;@">
                  <c:v>45675.75</c:v>
                </c:pt>
                <c:pt idx="1705" c:formatCode="m/d;@">
                  <c:v>45675.7604166667</c:v>
                </c:pt>
                <c:pt idx="1706" c:formatCode="m/d;@">
                  <c:v>45675.7708333333</c:v>
                </c:pt>
                <c:pt idx="1707" c:formatCode="m/d;@">
                  <c:v>45675.78125</c:v>
                </c:pt>
                <c:pt idx="1708" c:formatCode="m/d;@">
                  <c:v>45675.7916666667</c:v>
                </c:pt>
                <c:pt idx="1709" c:formatCode="m/d;@">
                  <c:v>45675.8020833333</c:v>
                </c:pt>
                <c:pt idx="1710" c:formatCode="m/d;@">
                  <c:v>45675.8125</c:v>
                </c:pt>
                <c:pt idx="1711" c:formatCode="m/d;@">
                  <c:v>45675.8229166667</c:v>
                </c:pt>
                <c:pt idx="1712" c:formatCode="m/d;@">
                  <c:v>45675.8333333333</c:v>
                </c:pt>
                <c:pt idx="1713" c:formatCode="m/d;@">
                  <c:v>45675.84375</c:v>
                </c:pt>
                <c:pt idx="1714" c:formatCode="m/d;@">
                  <c:v>45675.8541666667</c:v>
                </c:pt>
                <c:pt idx="1715" c:formatCode="m/d;@">
                  <c:v>45675.8645833333</c:v>
                </c:pt>
                <c:pt idx="1716" c:formatCode="m/d;@">
                  <c:v>45675.875</c:v>
                </c:pt>
                <c:pt idx="1717" c:formatCode="m/d;@">
                  <c:v>45675.8854166667</c:v>
                </c:pt>
                <c:pt idx="1718" c:formatCode="m/d;@">
                  <c:v>45675.8958333333</c:v>
                </c:pt>
                <c:pt idx="1719" c:formatCode="m/d;@">
                  <c:v>45675.90625</c:v>
                </c:pt>
                <c:pt idx="1720" c:formatCode="m/d;@">
                  <c:v>45675.9166666667</c:v>
                </c:pt>
                <c:pt idx="1721" c:formatCode="m/d;@">
                  <c:v>45675.9270833333</c:v>
                </c:pt>
                <c:pt idx="1722" c:formatCode="m/d;@">
                  <c:v>45675.9375</c:v>
                </c:pt>
                <c:pt idx="1723" c:formatCode="m/d;@">
                  <c:v>45675.9479166667</c:v>
                </c:pt>
                <c:pt idx="1724" c:formatCode="m/d;@">
                  <c:v>45675.9583333333</c:v>
                </c:pt>
                <c:pt idx="1725" c:formatCode="m/d;@">
                  <c:v>45675.96875</c:v>
                </c:pt>
                <c:pt idx="1726" c:formatCode="m/d;@">
                  <c:v>45675.9791666667</c:v>
                </c:pt>
                <c:pt idx="1727" c:formatCode="m/d;@">
                  <c:v>45675.9895833333</c:v>
                </c:pt>
                <c:pt idx="1728" c:formatCode="m/d;@">
                  <c:v>45676</c:v>
                </c:pt>
                <c:pt idx="1729" c:formatCode="m/d;@">
                  <c:v>45676.0104166667</c:v>
                </c:pt>
                <c:pt idx="1730" c:formatCode="m/d;@">
                  <c:v>45676.0208333333</c:v>
                </c:pt>
                <c:pt idx="1731" c:formatCode="m/d;@">
                  <c:v>45676.03125</c:v>
                </c:pt>
                <c:pt idx="1732" c:formatCode="m/d;@">
                  <c:v>45676.0416666667</c:v>
                </c:pt>
                <c:pt idx="1733" c:formatCode="m/d;@">
                  <c:v>45676.0520833333</c:v>
                </c:pt>
                <c:pt idx="1734" c:formatCode="m/d;@">
                  <c:v>45676.0625</c:v>
                </c:pt>
                <c:pt idx="1735" c:formatCode="m/d;@">
                  <c:v>45676.0729166667</c:v>
                </c:pt>
                <c:pt idx="1736" c:formatCode="m/d;@">
                  <c:v>45676.0833333333</c:v>
                </c:pt>
                <c:pt idx="1737" c:formatCode="m/d;@">
                  <c:v>45676.09375</c:v>
                </c:pt>
                <c:pt idx="1738" c:formatCode="m/d;@">
                  <c:v>45676.1041666667</c:v>
                </c:pt>
                <c:pt idx="1739" c:formatCode="m/d;@">
                  <c:v>45676.1145833333</c:v>
                </c:pt>
                <c:pt idx="1740" c:formatCode="m/d;@">
                  <c:v>45676.125</c:v>
                </c:pt>
                <c:pt idx="1741" c:formatCode="m/d;@">
                  <c:v>45676.1354166667</c:v>
                </c:pt>
                <c:pt idx="1742" c:formatCode="m/d;@">
                  <c:v>45676.1458333333</c:v>
                </c:pt>
                <c:pt idx="1743" c:formatCode="m/d;@">
                  <c:v>45676.15625</c:v>
                </c:pt>
                <c:pt idx="1744" c:formatCode="m/d;@">
                  <c:v>45676.1666666667</c:v>
                </c:pt>
                <c:pt idx="1745" c:formatCode="m/d;@">
                  <c:v>45676.1770833333</c:v>
                </c:pt>
                <c:pt idx="1746" c:formatCode="m/d;@">
                  <c:v>45676.1875</c:v>
                </c:pt>
                <c:pt idx="1747" c:formatCode="m/d;@">
                  <c:v>45676.1979166667</c:v>
                </c:pt>
                <c:pt idx="1748" c:formatCode="m/d;@">
                  <c:v>45676.2083333333</c:v>
                </c:pt>
                <c:pt idx="1749" c:formatCode="m/d;@">
                  <c:v>45676.21875</c:v>
                </c:pt>
                <c:pt idx="1750" c:formatCode="m/d;@">
                  <c:v>45676.2291666667</c:v>
                </c:pt>
                <c:pt idx="1751" c:formatCode="m/d;@">
                  <c:v>45676.2395833333</c:v>
                </c:pt>
                <c:pt idx="1752" c:formatCode="m/d;@">
                  <c:v>45676.25</c:v>
                </c:pt>
                <c:pt idx="1753" c:formatCode="m/d;@">
                  <c:v>45676.2604166667</c:v>
                </c:pt>
                <c:pt idx="1754" c:formatCode="m/d;@">
                  <c:v>45676.2708333333</c:v>
                </c:pt>
                <c:pt idx="1755" c:formatCode="m/d;@">
                  <c:v>45676.28125</c:v>
                </c:pt>
                <c:pt idx="1756" c:formatCode="m/d;@">
                  <c:v>45676.2916666667</c:v>
                </c:pt>
                <c:pt idx="1757" c:formatCode="m/d;@">
                  <c:v>45676.3020833333</c:v>
                </c:pt>
                <c:pt idx="1758" c:formatCode="m/d;@">
                  <c:v>45676.3125</c:v>
                </c:pt>
                <c:pt idx="1759" c:formatCode="m/d;@">
                  <c:v>45676.3229166667</c:v>
                </c:pt>
                <c:pt idx="1760" c:formatCode="m/d;@">
                  <c:v>45676.3333333333</c:v>
                </c:pt>
                <c:pt idx="1761" c:formatCode="m/d;@">
                  <c:v>45676.34375</c:v>
                </c:pt>
                <c:pt idx="1762" c:formatCode="m/d;@">
                  <c:v>45676.3541666667</c:v>
                </c:pt>
                <c:pt idx="1763" c:formatCode="m/d;@">
                  <c:v>45676.3645833333</c:v>
                </c:pt>
                <c:pt idx="1764" c:formatCode="m/d;@">
                  <c:v>45676.375</c:v>
                </c:pt>
                <c:pt idx="1765" c:formatCode="m/d;@">
                  <c:v>45676.3854166667</c:v>
                </c:pt>
                <c:pt idx="1766" c:formatCode="m/d;@">
                  <c:v>45676.3958333333</c:v>
                </c:pt>
                <c:pt idx="1767" c:formatCode="m/d;@">
                  <c:v>45676.40625</c:v>
                </c:pt>
                <c:pt idx="1768" c:formatCode="m/d;@">
                  <c:v>45676.4166666667</c:v>
                </c:pt>
                <c:pt idx="1769" c:formatCode="m/d;@">
                  <c:v>45676.4270833333</c:v>
                </c:pt>
                <c:pt idx="1770" c:formatCode="m/d;@">
                  <c:v>45676.4375</c:v>
                </c:pt>
                <c:pt idx="1771" c:formatCode="m/d;@">
                  <c:v>45676.4479166667</c:v>
                </c:pt>
                <c:pt idx="1772" c:formatCode="m/d;@">
                  <c:v>45676.4583333333</c:v>
                </c:pt>
                <c:pt idx="1773" c:formatCode="m/d;@">
                  <c:v>45676.46875</c:v>
                </c:pt>
                <c:pt idx="1774" c:formatCode="m/d;@">
                  <c:v>45676.4791666667</c:v>
                </c:pt>
                <c:pt idx="1775" c:formatCode="m/d;@">
                  <c:v>45676.4895833333</c:v>
                </c:pt>
                <c:pt idx="1776" c:formatCode="m/d;@">
                  <c:v>45676.5</c:v>
                </c:pt>
                <c:pt idx="1777" c:formatCode="m/d;@">
                  <c:v>45676.5104166667</c:v>
                </c:pt>
                <c:pt idx="1778" c:formatCode="m/d;@">
                  <c:v>45676.5208333333</c:v>
                </c:pt>
                <c:pt idx="1779" c:formatCode="m/d;@">
                  <c:v>45676.53125</c:v>
                </c:pt>
                <c:pt idx="1780" c:formatCode="m/d;@">
                  <c:v>45676.5416666667</c:v>
                </c:pt>
                <c:pt idx="1781" c:formatCode="m/d;@">
                  <c:v>45676.5520833333</c:v>
                </c:pt>
                <c:pt idx="1782" c:formatCode="m/d;@">
                  <c:v>45676.5625</c:v>
                </c:pt>
                <c:pt idx="1783" c:formatCode="m/d;@">
                  <c:v>45676.5729166667</c:v>
                </c:pt>
                <c:pt idx="1784" c:formatCode="m/d;@">
                  <c:v>45676.5833333333</c:v>
                </c:pt>
                <c:pt idx="1785" c:formatCode="m/d;@">
                  <c:v>45676.59375</c:v>
                </c:pt>
                <c:pt idx="1786" c:formatCode="m/d;@">
                  <c:v>45676.6041666667</c:v>
                </c:pt>
                <c:pt idx="1787" c:formatCode="m/d;@">
                  <c:v>45676.6145833333</c:v>
                </c:pt>
                <c:pt idx="1788" c:formatCode="m/d;@">
                  <c:v>45676.625</c:v>
                </c:pt>
                <c:pt idx="1789" c:formatCode="m/d;@">
                  <c:v>45676.6354166667</c:v>
                </c:pt>
                <c:pt idx="1790" c:formatCode="m/d;@">
                  <c:v>45676.6458333333</c:v>
                </c:pt>
                <c:pt idx="1791" c:formatCode="m/d;@">
                  <c:v>45676.65625</c:v>
                </c:pt>
                <c:pt idx="1792" c:formatCode="m/d;@">
                  <c:v>45676.6666666667</c:v>
                </c:pt>
                <c:pt idx="1793" c:formatCode="m/d;@">
                  <c:v>45676.6770833333</c:v>
                </c:pt>
                <c:pt idx="1794" c:formatCode="m/d;@">
                  <c:v>45676.6875</c:v>
                </c:pt>
                <c:pt idx="1795" c:formatCode="m/d;@">
                  <c:v>45676.6979166667</c:v>
                </c:pt>
                <c:pt idx="1796" c:formatCode="m/d;@">
                  <c:v>45676.7083333333</c:v>
                </c:pt>
                <c:pt idx="1797" c:formatCode="m/d;@">
                  <c:v>45676.71875</c:v>
                </c:pt>
                <c:pt idx="1798" c:formatCode="m/d;@">
                  <c:v>45676.7291666667</c:v>
                </c:pt>
                <c:pt idx="1799" c:formatCode="m/d;@">
                  <c:v>45676.7395833333</c:v>
                </c:pt>
                <c:pt idx="1800" c:formatCode="m/d;@">
                  <c:v>45676.75</c:v>
                </c:pt>
                <c:pt idx="1801" c:formatCode="m/d;@">
                  <c:v>45676.7604166667</c:v>
                </c:pt>
                <c:pt idx="1802" c:formatCode="m/d;@">
                  <c:v>45676.7708333333</c:v>
                </c:pt>
                <c:pt idx="1803" c:formatCode="m/d;@">
                  <c:v>45676.78125</c:v>
                </c:pt>
                <c:pt idx="1804" c:formatCode="m/d;@">
                  <c:v>45676.7916666667</c:v>
                </c:pt>
                <c:pt idx="1805" c:formatCode="m/d;@">
                  <c:v>45676.8020833333</c:v>
                </c:pt>
                <c:pt idx="1806" c:formatCode="m/d;@">
                  <c:v>45676.8125</c:v>
                </c:pt>
                <c:pt idx="1807" c:formatCode="m/d;@">
                  <c:v>45676.8229166667</c:v>
                </c:pt>
                <c:pt idx="1808" c:formatCode="m/d;@">
                  <c:v>45676.8333333333</c:v>
                </c:pt>
                <c:pt idx="1809" c:formatCode="m/d;@">
                  <c:v>45676.84375</c:v>
                </c:pt>
                <c:pt idx="1810" c:formatCode="m/d;@">
                  <c:v>45676.8541666667</c:v>
                </c:pt>
                <c:pt idx="1811" c:formatCode="m/d;@">
                  <c:v>45676.8645833333</c:v>
                </c:pt>
                <c:pt idx="1812" c:formatCode="m/d;@">
                  <c:v>45676.875</c:v>
                </c:pt>
                <c:pt idx="1813" c:formatCode="m/d;@">
                  <c:v>45676.8854166667</c:v>
                </c:pt>
                <c:pt idx="1814" c:formatCode="m/d;@">
                  <c:v>45676.8958333333</c:v>
                </c:pt>
                <c:pt idx="1815" c:formatCode="m/d;@">
                  <c:v>45676.90625</c:v>
                </c:pt>
                <c:pt idx="1816" c:formatCode="m/d;@">
                  <c:v>45676.9166666667</c:v>
                </c:pt>
                <c:pt idx="1817" c:formatCode="m/d;@">
                  <c:v>45676.9270833333</c:v>
                </c:pt>
                <c:pt idx="1818" c:formatCode="m/d;@">
                  <c:v>45676.9375</c:v>
                </c:pt>
                <c:pt idx="1819" c:formatCode="m/d;@">
                  <c:v>45676.9479166667</c:v>
                </c:pt>
                <c:pt idx="1820" c:formatCode="m/d;@">
                  <c:v>45676.9583333333</c:v>
                </c:pt>
                <c:pt idx="1821" c:formatCode="m/d;@">
                  <c:v>45676.96875</c:v>
                </c:pt>
                <c:pt idx="1822" c:formatCode="m/d;@">
                  <c:v>45676.9791666667</c:v>
                </c:pt>
                <c:pt idx="1823" c:formatCode="m/d;@">
                  <c:v>45676.9895833333</c:v>
                </c:pt>
                <c:pt idx="1824" c:formatCode="m/d;@">
                  <c:v>45677</c:v>
                </c:pt>
                <c:pt idx="1825" c:formatCode="m/d;@">
                  <c:v>45677.0104166667</c:v>
                </c:pt>
                <c:pt idx="1826" c:formatCode="m/d;@">
                  <c:v>45677.0208333333</c:v>
                </c:pt>
                <c:pt idx="1827" c:formatCode="m/d;@">
                  <c:v>45677.03125</c:v>
                </c:pt>
                <c:pt idx="1828" c:formatCode="m/d;@">
                  <c:v>45677.0416666667</c:v>
                </c:pt>
                <c:pt idx="1829" c:formatCode="m/d;@">
                  <c:v>45677.0520833333</c:v>
                </c:pt>
                <c:pt idx="1830" c:formatCode="m/d;@">
                  <c:v>45677.0625</c:v>
                </c:pt>
                <c:pt idx="1831" c:formatCode="m/d;@">
                  <c:v>45677.0729166667</c:v>
                </c:pt>
                <c:pt idx="1832" c:formatCode="m/d;@">
                  <c:v>45677.0833333333</c:v>
                </c:pt>
                <c:pt idx="1833" c:formatCode="m/d;@">
                  <c:v>45677.09375</c:v>
                </c:pt>
                <c:pt idx="1834" c:formatCode="m/d;@">
                  <c:v>45677.1041666667</c:v>
                </c:pt>
                <c:pt idx="1835" c:formatCode="m/d;@">
                  <c:v>45677.1145833333</c:v>
                </c:pt>
                <c:pt idx="1836" c:formatCode="m/d;@">
                  <c:v>45677.125</c:v>
                </c:pt>
                <c:pt idx="1837" c:formatCode="m/d;@">
                  <c:v>45677.1354166667</c:v>
                </c:pt>
                <c:pt idx="1838" c:formatCode="m/d;@">
                  <c:v>45677.1458333333</c:v>
                </c:pt>
                <c:pt idx="1839" c:formatCode="m/d;@">
                  <c:v>45677.15625</c:v>
                </c:pt>
                <c:pt idx="1840" c:formatCode="m/d;@">
                  <c:v>45677.1666666667</c:v>
                </c:pt>
                <c:pt idx="1841" c:formatCode="m/d;@">
                  <c:v>45677.1770833333</c:v>
                </c:pt>
                <c:pt idx="1842" c:formatCode="m/d;@">
                  <c:v>45677.1875</c:v>
                </c:pt>
                <c:pt idx="1843" c:formatCode="m/d;@">
                  <c:v>45677.1979166667</c:v>
                </c:pt>
                <c:pt idx="1844" c:formatCode="m/d;@">
                  <c:v>45677.2083333333</c:v>
                </c:pt>
                <c:pt idx="1845" c:formatCode="m/d;@">
                  <c:v>45677.21875</c:v>
                </c:pt>
                <c:pt idx="1846" c:formatCode="m/d;@">
                  <c:v>45677.2291666667</c:v>
                </c:pt>
                <c:pt idx="1847" c:formatCode="m/d;@">
                  <c:v>45677.2395833333</c:v>
                </c:pt>
                <c:pt idx="1848" c:formatCode="m/d;@">
                  <c:v>45677.25</c:v>
                </c:pt>
                <c:pt idx="1849" c:formatCode="m/d;@">
                  <c:v>45677.2604166667</c:v>
                </c:pt>
                <c:pt idx="1850" c:formatCode="m/d;@">
                  <c:v>45677.2708333333</c:v>
                </c:pt>
                <c:pt idx="1851" c:formatCode="m/d;@">
                  <c:v>45677.28125</c:v>
                </c:pt>
                <c:pt idx="1852" c:formatCode="m/d;@">
                  <c:v>45677.2916666667</c:v>
                </c:pt>
                <c:pt idx="1853" c:formatCode="m/d;@">
                  <c:v>45677.3020833333</c:v>
                </c:pt>
                <c:pt idx="1854" c:formatCode="m/d;@">
                  <c:v>45677.3125</c:v>
                </c:pt>
                <c:pt idx="1855" c:formatCode="m/d;@">
                  <c:v>45677.3229166667</c:v>
                </c:pt>
                <c:pt idx="1856" c:formatCode="m/d;@">
                  <c:v>45677.3333333333</c:v>
                </c:pt>
                <c:pt idx="1857" c:formatCode="m/d;@">
                  <c:v>45677.34375</c:v>
                </c:pt>
                <c:pt idx="1858" c:formatCode="m/d;@">
                  <c:v>45677.3541666667</c:v>
                </c:pt>
                <c:pt idx="1859" c:formatCode="m/d;@">
                  <c:v>45677.3645833333</c:v>
                </c:pt>
                <c:pt idx="1860" c:formatCode="m/d;@">
                  <c:v>45677.375</c:v>
                </c:pt>
                <c:pt idx="1861" c:formatCode="m/d;@">
                  <c:v>45677.3854166667</c:v>
                </c:pt>
                <c:pt idx="1862" c:formatCode="m/d;@">
                  <c:v>45677.3958333333</c:v>
                </c:pt>
                <c:pt idx="1863" c:formatCode="m/d;@">
                  <c:v>45677.40625</c:v>
                </c:pt>
                <c:pt idx="1864" c:formatCode="m/d;@">
                  <c:v>45677.4166666667</c:v>
                </c:pt>
                <c:pt idx="1865" c:formatCode="m/d;@">
                  <c:v>45677.4270833333</c:v>
                </c:pt>
                <c:pt idx="1866" c:formatCode="m/d;@">
                  <c:v>45677.4375</c:v>
                </c:pt>
                <c:pt idx="1867" c:formatCode="m/d;@">
                  <c:v>45677.4479166667</c:v>
                </c:pt>
                <c:pt idx="1868" c:formatCode="m/d;@">
                  <c:v>45677.4583333333</c:v>
                </c:pt>
                <c:pt idx="1869" c:formatCode="m/d;@">
                  <c:v>45677.46875</c:v>
                </c:pt>
                <c:pt idx="1870" c:formatCode="m/d;@">
                  <c:v>45677.4791666667</c:v>
                </c:pt>
                <c:pt idx="1871" c:formatCode="m/d;@">
                  <c:v>45677.4895833333</c:v>
                </c:pt>
                <c:pt idx="1872" c:formatCode="m/d;@">
                  <c:v>45677.5</c:v>
                </c:pt>
                <c:pt idx="1873" c:formatCode="m/d;@">
                  <c:v>45677.5104166667</c:v>
                </c:pt>
                <c:pt idx="1874" c:formatCode="m/d;@">
                  <c:v>45677.5208333333</c:v>
                </c:pt>
                <c:pt idx="1875" c:formatCode="m/d;@">
                  <c:v>45677.53125</c:v>
                </c:pt>
                <c:pt idx="1876" c:formatCode="m/d;@">
                  <c:v>45677.5416666667</c:v>
                </c:pt>
                <c:pt idx="1877" c:formatCode="m/d;@">
                  <c:v>45677.5520833333</c:v>
                </c:pt>
                <c:pt idx="1878" c:formatCode="m/d;@">
                  <c:v>45677.5625</c:v>
                </c:pt>
                <c:pt idx="1879" c:formatCode="m/d;@">
                  <c:v>45677.5729166667</c:v>
                </c:pt>
                <c:pt idx="1880" c:formatCode="m/d;@">
                  <c:v>45677.5833333333</c:v>
                </c:pt>
                <c:pt idx="1881" c:formatCode="m/d;@">
                  <c:v>45677.59375</c:v>
                </c:pt>
                <c:pt idx="1882" c:formatCode="m/d;@">
                  <c:v>45677.6041666667</c:v>
                </c:pt>
                <c:pt idx="1883" c:formatCode="m/d;@">
                  <c:v>45677.6145833333</c:v>
                </c:pt>
                <c:pt idx="1884" c:formatCode="m/d;@">
                  <c:v>45677.625</c:v>
                </c:pt>
                <c:pt idx="1885" c:formatCode="m/d;@">
                  <c:v>45677.6354166667</c:v>
                </c:pt>
                <c:pt idx="1886" c:formatCode="m/d;@">
                  <c:v>45677.6458333333</c:v>
                </c:pt>
                <c:pt idx="1887" c:formatCode="m/d;@">
                  <c:v>45677.65625</c:v>
                </c:pt>
                <c:pt idx="1888" c:formatCode="m/d;@">
                  <c:v>45677.6666666667</c:v>
                </c:pt>
                <c:pt idx="1889" c:formatCode="m/d;@">
                  <c:v>45677.6770833333</c:v>
                </c:pt>
                <c:pt idx="1890" c:formatCode="m/d;@">
                  <c:v>45677.6875</c:v>
                </c:pt>
                <c:pt idx="1891" c:formatCode="m/d;@">
                  <c:v>45677.6979166667</c:v>
                </c:pt>
                <c:pt idx="1892" c:formatCode="m/d;@">
                  <c:v>45677.7083333333</c:v>
                </c:pt>
                <c:pt idx="1893" c:formatCode="m/d;@">
                  <c:v>45677.71875</c:v>
                </c:pt>
                <c:pt idx="1894" c:formatCode="m/d;@">
                  <c:v>45677.7291666667</c:v>
                </c:pt>
                <c:pt idx="1895" c:formatCode="m/d;@">
                  <c:v>45677.7395833333</c:v>
                </c:pt>
                <c:pt idx="1896" c:formatCode="m/d;@">
                  <c:v>45677.75</c:v>
                </c:pt>
                <c:pt idx="1897" c:formatCode="m/d;@">
                  <c:v>45677.7604166667</c:v>
                </c:pt>
                <c:pt idx="1898" c:formatCode="m/d;@">
                  <c:v>45677.7708333333</c:v>
                </c:pt>
                <c:pt idx="1899" c:formatCode="m/d;@">
                  <c:v>45677.78125</c:v>
                </c:pt>
                <c:pt idx="1900" c:formatCode="m/d;@">
                  <c:v>45677.7916666667</c:v>
                </c:pt>
                <c:pt idx="1901" c:formatCode="m/d;@">
                  <c:v>45677.8020833333</c:v>
                </c:pt>
                <c:pt idx="1902" c:formatCode="m/d;@">
                  <c:v>45677.8125</c:v>
                </c:pt>
                <c:pt idx="1903" c:formatCode="m/d;@">
                  <c:v>45677.8229166667</c:v>
                </c:pt>
                <c:pt idx="1904" c:formatCode="m/d;@">
                  <c:v>45677.8333333333</c:v>
                </c:pt>
                <c:pt idx="1905" c:formatCode="m/d;@">
                  <c:v>45677.84375</c:v>
                </c:pt>
                <c:pt idx="1906" c:formatCode="m/d;@">
                  <c:v>45677.8541666667</c:v>
                </c:pt>
                <c:pt idx="1907" c:formatCode="m/d;@">
                  <c:v>45677.8645833333</c:v>
                </c:pt>
                <c:pt idx="1908" c:formatCode="m/d;@">
                  <c:v>45677.875</c:v>
                </c:pt>
                <c:pt idx="1909" c:formatCode="m/d;@">
                  <c:v>45677.8854166667</c:v>
                </c:pt>
                <c:pt idx="1910" c:formatCode="m/d;@">
                  <c:v>45677.8958333333</c:v>
                </c:pt>
                <c:pt idx="1911" c:formatCode="m/d;@">
                  <c:v>45677.90625</c:v>
                </c:pt>
                <c:pt idx="1912" c:formatCode="m/d;@">
                  <c:v>45677.9166666667</c:v>
                </c:pt>
                <c:pt idx="1913" c:formatCode="m/d;@">
                  <c:v>45677.9270833333</c:v>
                </c:pt>
                <c:pt idx="1914" c:formatCode="m/d;@">
                  <c:v>45677.9375</c:v>
                </c:pt>
                <c:pt idx="1915" c:formatCode="m/d;@">
                  <c:v>45677.9479166667</c:v>
                </c:pt>
                <c:pt idx="1916" c:formatCode="m/d;@">
                  <c:v>45677.9583333333</c:v>
                </c:pt>
                <c:pt idx="1917" c:formatCode="m/d;@">
                  <c:v>45677.96875</c:v>
                </c:pt>
                <c:pt idx="1918" c:formatCode="m/d;@">
                  <c:v>45677.9791666667</c:v>
                </c:pt>
                <c:pt idx="1919" c:formatCode="m/d;@">
                  <c:v>45677.9895833333</c:v>
                </c:pt>
                <c:pt idx="1920" c:formatCode="m/d;@">
                  <c:v>45678</c:v>
                </c:pt>
                <c:pt idx="1921" c:formatCode="m/d;@">
                  <c:v>45678.0104166667</c:v>
                </c:pt>
                <c:pt idx="1922" c:formatCode="m/d;@">
                  <c:v>45678.0208333333</c:v>
                </c:pt>
                <c:pt idx="1923" c:formatCode="m/d;@">
                  <c:v>45678.03125</c:v>
                </c:pt>
                <c:pt idx="1924" c:formatCode="m/d;@">
                  <c:v>45678.0416666667</c:v>
                </c:pt>
                <c:pt idx="1925" c:formatCode="m/d;@">
                  <c:v>45678.0520833333</c:v>
                </c:pt>
                <c:pt idx="1926" c:formatCode="m/d;@">
                  <c:v>45678.0625</c:v>
                </c:pt>
                <c:pt idx="1927" c:formatCode="m/d;@">
                  <c:v>45678.0729166667</c:v>
                </c:pt>
                <c:pt idx="1928" c:formatCode="m/d;@">
                  <c:v>45678.0833333333</c:v>
                </c:pt>
                <c:pt idx="1929" c:formatCode="m/d;@">
                  <c:v>45678.09375</c:v>
                </c:pt>
                <c:pt idx="1930" c:formatCode="m/d;@">
                  <c:v>45678.1041666667</c:v>
                </c:pt>
                <c:pt idx="1931" c:formatCode="m/d;@">
                  <c:v>45678.1145833333</c:v>
                </c:pt>
                <c:pt idx="1932" c:formatCode="m/d;@">
                  <c:v>45678.125</c:v>
                </c:pt>
                <c:pt idx="1933" c:formatCode="m/d;@">
                  <c:v>45678.1354166667</c:v>
                </c:pt>
                <c:pt idx="1934" c:formatCode="m/d;@">
                  <c:v>45678.1458333333</c:v>
                </c:pt>
                <c:pt idx="1935" c:formatCode="m/d;@">
                  <c:v>45678.15625</c:v>
                </c:pt>
                <c:pt idx="1936" c:formatCode="m/d;@">
                  <c:v>45678.1666666667</c:v>
                </c:pt>
                <c:pt idx="1937" c:formatCode="m/d;@">
                  <c:v>45678.1770833333</c:v>
                </c:pt>
                <c:pt idx="1938" c:formatCode="m/d;@">
                  <c:v>45678.1875</c:v>
                </c:pt>
                <c:pt idx="1939" c:formatCode="m/d;@">
                  <c:v>45678.1979166667</c:v>
                </c:pt>
                <c:pt idx="1940" c:formatCode="m/d;@">
                  <c:v>45678.2083333333</c:v>
                </c:pt>
                <c:pt idx="1941" c:formatCode="m/d;@">
                  <c:v>45678.21875</c:v>
                </c:pt>
                <c:pt idx="1942" c:formatCode="m/d;@">
                  <c:v>45678.2291666667</c:v>
                </c:pt>
                <c:pt idx="1943" c:formatCode="m/d;@">
                  <c:v>45678.2395833333</c:v>
                </c:pt>
                <c:pt idx="1944" c:formatCode="m/d;@">
                  <c:v>45678.25</c:v>
                </c:pt>
                <c:pt idx="1945" c:formatCode="m/d;@">
                  <c:v>45678.2604166667</c:v>
                </c:pt>
                <c:pt idx="1946" c:formatCode="m/d;@">
                  <c:v>45678.2708333333</c:v>
                </c:pt>
                <c:pt idx="1947" c:formatCode="m/d;@">
                  <c:v>45678.28125</c:v>
                </c:pt>
                <c:pt idx="1948" c:formatCode="m/d;@">
                  <c:v>45678.2916666667</c:v>
                </c:pt>
                <c:pt idx="1949" c:formatCode="m/d;@">
                  <c:v>45678.3020833333</c:v>
                </c:pt>
                <c:pt idx="1950" c:formatCode="m/d;@">
                  <c:v>45678.3125</c:v>
                </c:pt>
                <c:pt idx="1951" c:formatCode="m/d;@">
                  <c:v>45678.3229166667</c:v>
                </c:pt>
                <c:pt idx="1952" c:formatCode="m/d;@">
                  <c:v>45678.3333333333</c:v>
                </c:pt>
                <c:pt idx="1953" c:formatCode="m/d;@">
                  <c:v>45678.34375</c:v>
                </c:pt>
                <c:pt idx="1954" c:formatCode="m/d;@">
                  <c:v>45678.3541666667</c:v>
                </c:pt>
                <c:pt idx="1955" c:formatCode="m/d;@">
                  <c:v>45678.3645833333</c:v>
                </c:pt>
                <c:pt idx="1956" c:formatCode="m/d;@">
                  <c:v>45678.375</c:v>
                </c:pt>
                <c:pt idx="1957" c:formatCode="m/d;@">
                  <c:v>45678.3854166667</c:v>
                </c:pt>
                <c:pt idx="1958" c:formatCode="m/d;@">
                  <c:v>45678.3958333333</c:v>
                </c:pt>
                <c:pt idx="1959" c:formatCode="m/d;@">
                  <c:v>45678.40625</c:v>
                </c:pt>
                <c:pt idx="1960" c:formatCode="m/d;@">
                  <c:v>45678.4166666667</c:v>
                </c:pt>
                <c:pt idx="1961" c:formatCode="m/d;@">
                  <c:v>45678.4270833333</c:v>
                </c:pt>
                <c:pt idx="1962" c:formatCode="m/d;@">
                  <c:v>45678.4375</c:v>
                </c:pt>
                <c:pt idx="1963" c:formatCode="m/d;@">
                  <c:v>45678.4479166667</c:v>
                </c:pt>
                <c:pt idx="1964" c:formatCode="m/d;@">
                  <c:v>45678.4583333333</c:v>
                </c:pt>
                <c:pt idx="1965" c:formatCode="m/d;@">
                  <c:v>45678.46875</c:v>
                </c:pt>
                <c:pt idx="1966" c:formatCode="m/d;@">
                  <c:v>45678.4791666667</c:v>
                </c:pt>
                <c:pt idx="1967" c:formatCode="m/d;@">
                  <c:v>45678.4895833333</c:v>
                </c:pt>
                <c:pt idx="1968" c:formatCode="m/d;@">
                  <c:v>45678.5</c:v>
                </c:pt>
                <c:pt idx="1969" c:formatCode="m/d;@">
                  <c:v>45678.5104166667</c:v>
                </c:pt>
                <c:pt idx="1970" c:formatCode="m/d;@">
                  <c:v>45678.5208333333</c:v>
                </c:pt>
                <c:pt idx="1971" c:formatCode="m/d;@">
                  <c:v>45678.53125</c:v>
                </c:pt>
                <c:pt idx="1972" c:formatCode="m/d;@">
                  <c:v>45678.5416666667</c:v>
                </c:pt>
                <c:pt idx="1973" c:formatCode="m/d;@">
                  <c:v>45678.5520833333</c:v>
                </c:pt>
                <c:pt idx="1974" c:formatCode="m/d;@">
                  <c:v>45678.5625</c:v>
                </c:pt>
                <c:pt idx="1975" c:formatCode="m/d;@">
                  <c:v>45678.5729166667</c:v>
                </c:pt>
                <c:pt idx="1976" c:formatCode="m/d;@">
                  <c:v>45678.5833333333</c:v>
                </c:pt>
                <c:pt idx="1977" c:formatCode="m/d;@">
                  <c:v>45678.59375</c:v>
                </c:pt>
                <c:pt idx="1978" c:formatCode="m/d;@">
                  <c:v>45678.6041666667</c:v>
                </c:pt>
                <c:pt idx="1979" c:formatCode="m/d;@">
                  <c:v>45678.6145833333</c:v>
                </c:pt>
                <c:pt idx="1980" c:formatCode="m/d;@">
                  <c:v>45678.625</c:v>
                </c:pt>
                <c:pt idx="1981" c:formatCode="m/d;@">
                  <c:v>45678.6354166667</c:v>
                </c:pt>
                <c:pt idx="1982" c:formatCode="m/d;@">
                  <c:v>45678.6458333333</c:v>
                </c:pt>
                <c:pt idx="1983" c:formatCode="m/d;@">
                  <c:v>45678.65625</c:v>
                </c:pt>
                <c:pt idx="1984" c:formatCode="m/d;@">
                  <c:v>45678.6666666667</c:v>
                </c:pt>
                <c:pt idx="1985" c:formatCode="m/d;@">
                  <c:v>45678.6770833333</c:v>
                </c:pt>
                <c:pt idx="1986" c:formatCode="m/d;@">
                  <c:v>45678.6875</c:v>
                </c:pt>
                <c:pt idx="1987" c:formatCode="m/d;@">
                  <c:v>45678.6979166667</c:v>
                </c:pt>
                <c:pt idx="1988" c:formatCode="m/d;@">
                  <c:v>45678.7083333333</c:v>
                </c:pt>
                <c:pt idx="1989" c:formatCode="m/d;@">
                  <c:v>45678.71875</c:v>
                </c:pt>
                <c:pt idx="1990" c:formatCode="m/d;@">
                  <c:v>45678.7291666667</c:v>
                </c:pt>
                <c:pt idx="1991" c:formatCode="m/d;@">
                  <c:v>45678.7395833333</c:v>
                </c:pt>
                <c:pt idx="1992" c:formatCode="m/d;@">
                  <c:v>45678.75</c:v>
                </c:pt>
                <c:pt idx="1993" c:formatCode="m/d;@">
                  <c:v>45678.7604166667</c:v>
                </c:pt>
                <c:pt idx="1994" c:formatCode="m/d;@">
                  <c:v>45678.7708333333</c:v>
                </c:pt>
                <c:pt idx="1995" c:formatCode="m/d;@">
                  <c:v>45678.78125</c:v>
                </c:pt>
                <c:pt idx="1996" c:formatCode="m/d;@">
                  <c:v>45678.7916666667</c:v>
                </c:pt>
                <c:pt idx="1997" c:formatCode="m/d;@">
                  <c:v>45678.8020833333</c:v>
                </c:pt>
                <c:pt idx="1998" c:formatCode="m/d;@">
                  <c:v>45678.8125</c:v>
                </c:pt>
                <c:pt idx="1999" c:formatCode="m/d;@">
                  <c:v>45678.8229166667</c:v>
                </c:pt>
                <c:pt idx="2000" c:formatCode="m/d;@">
                  <c:v>45678.8333333333</c:v>
                </c:pt>
                <c:pt idx="2001" c:formatCode="m/d;@">
                  <c:v>45678.84375</c:v>
                </c:pt>
                <c:pt idx="2002" c:formatCode="m/d;@">
                  <c:v>45678.8541666667</c:v>
                </c:pt>
                <c:pt idx="2003" c:formatCode="m/d;@">
                  <c:v>45678.8645833333</c:v>
                </c:pt>
                <c:pt idx="2004" c:formatCode="m/d;@">
                  <c:v>45678.875</c:v>
                </c:pt>
                <c:pt idx="2005" c:formatCode="m/d;@">
                  <c:v>45678.8854166667</c:v>
                </c:pt>
                <c:pt idx="2006" c:formatCode="m/d;@">
                  <c:v>45678.8958333333</c:v>
                </c:pt>
                <c:pt idx="2007" c:formatCode="m/d;@">
                  <c:v>45678.90625</c:v>
                </c:pt>
                <c:pt idx="2008" c:formatCode="m/d;@">
                  <c:v>45678.9166666667</c:v>
                </c:pt>
                <c:pt idx="2009" c:formatCode="m/d;@">
                  <c:v>45678.9270833333</c:v>
                </c:pt>
                <c:pt idx="2010" c:formatCode="m/d;@">
                  <c:v>45678.9375</c:v>
                </c:pt>
                <c:pt idx="2011" c:formatCode="m/d;@">
                  <c:v>45678.9479166667</c:v>
                </c:pt>
                <c:pt idx="2012" c:formatCode="m/d;@">
                  <c:v>45678.9583333333</c:v>
                </c:pt>
                <c:pt idx="2013" c:formatCode="m/d;@">
                  <c:v>45678.96875</c:v>
                </c:pt>
                <c:pt idx="2014" c:formatCode="m/d;@">
                  <c:v>45678.9791666667</c:v>
                </c:pt>
                <c:pt idx="2015" c:formatCode="m/d;@">
                  <c:v>45678.9895833333</c:v>
                </c:pt>
                <c:pt idx="2016" c:formatCode="m/d;@">
                  <c:v>45679</c:v>
                </c:pt>
                <c:pt idx="2017" c:formatCode="m/d;@">
                  <c:v>45679.0104166667</c:v>
                </c:pt>
                <c:pt idx="2018" c:formatCode="m/d;@">
                  <c:v>45679.0208333333</c:v>
                </c:pt>
                <c:pt idx="2019" c:formatCode="m/d;@">
                  <c:v>45679.03125</c:v>
                </c:pt>
                <c:pt idx="2020" c:formatCode="m/d;@">
                  <c:v>45679.0416666667</c:v>
                </c:pt>
                <c:pt idx="2021" c:formatCode="m/d;@">
                  <c:v>45679.0520833333</c:v>
                </c:pt>
                <c:pt idx="2022" c:formatCode="m/d;@">
                  <c:v>45679.0625</c:v>
                </c:pt>
                <c:pt idx="2023" c:formatCode="m/d;@">
                  <c:v>45679.0729166667</c:v>
                </c:pt>
                <c:pt idx="2024" c:formatCode="m/d;@">
                  <c:v>45679.0833333333</c:v>
                </c:pt>
                <c:pt idx="2025" c:formatCode="m/d;@">
                  <c:v>45679.09375</c:v>
                </c:pt>
                <c:pt idx="2026" c:formatCode="m/d;@">
                  <c:v>45679.1041666667</c:v>
                </c:pt>
                <c:pt idx="2027" c:formatCode="m/d;@">
                  <c:v>45679.1145833333</c:v>
                </c:pt>
                <c:pt idx="2028" c:formatCode="m/d;@">
                  <c:v>45679.125</c:v>
                </c:pt>
                <c:pt idx="2029" c:formatCode="m/d;@">
                  <c:v>45679.1354166667</c:v>
                </c:pt>
                <c:pt idx="2030" c:formatCode="m/d;@">
                  <c:v>45679.1458333333</c:v>
                </c:pt>
                <c:pt idx="2031" c:formatCode="m/d;@">
                  <c:v>45679.15625</c:v>
                </c:pt>
                <c:pt idx="2032" c:formatCode="m/d;@">
                  <c:v>45679.1666666667</c:v>
                </c:pt>
                <c:pt idx="2033" c:formatCode="m/d;@">
                  <c:v>45679.1770833333</c:v>
                </c:pt>
                <c:pt idx="2034" c:formatCode="m/d;@">
                  <c:v>45679.1875</c:v>
                </c:pt>
                <c:pt idx="2035" c:formatCode="m/d;@">
                  <c:v>45679.1979166667</c:v>
                </c:pt>
                <c:pt idx="2036" c:formatCode="m/d;@">
                  <c:v>45679.2083333333</c:v>
                </c:pt>
                <c:pt idx="2037" c:formatCode="m/d;@">
                  <c:v>45679.21875</c:v>
                </c:pt>
                <c:pt idx="2038" c:formatCode="m/d;@">
                  <c:v>45679.2291666667</c:v>
                </c:pt>
                <c:pt idx="2039" c:formatCode="m/d;@">
                  <c:v>45679.2395833333</c:v>
                </c:pt>
                <c:pt idx="2040" c:formatCode="m/d;@">
                  <c:v>45679.25</c:v>
                </c:pt>
                <c:pt idx="2041" c:formatCode="m/d;@">
                  <c:v>45679.2604166667</c:v>
                </c:pt>
                <c:pt idx="2042" c:formatCode="m/d;@">
                  <c:v>45679.2708333333</c:v>
                </c:pt>
                <c:pt idx="2043" c:formatCode="m/d;@">
                  <c:v>45679.28125</c:v>
                </c:pt>
                <c:pt idx="2044" c:formatCode="m/d;@">
                  <c:v>45679.2916666667</c:v>
                </c:pt>
                <c:pt idx="2045" c:formatCode="m/d;@">
                  <c:v>45679.3020833333</c:v>
                </c:pt>
                <c:pt idx="2046" c:formatCode="m/d;@">
                  <c:v>45679.3125</c:v>
                </c:pt>
                <c:pt idx="2047" c:formatCode="m/d;@">
                  <c:v>45679.3229166667</c:v>
                </c:pt>
                <c:pt idx="2048" c:formatCode="m/d;@">
                  <c:v>45679.3333333333</c:v>
                </c:pt>
                <c:pt idx="2049" c:formatCode="m/d;@">
                  <c:v>45679.34375</c:v>
                </c:pt>
                <c:pt idx="2050" c:formatCode="m/d;@">
                  <c:v>45679.3541666667</c:v>
                </c:pt>
                <c:pt idx="2051" c:formatCode="m/d;@">
                  <c:v>45679.3645833333</c:v>
                </c:pt>
                <c:pt idx="2052" c:formatCode="m/d;@">
                  <c:v>45679.375</c:v>
                </c:pt>
                <c:pt idx="2053" c:formatCode="m/d;@">
                  <c:v>45679.3854166667</c:v>
                </c:pt>
                <c:pt idx="2054" c:formatCode="m/d;@">
                  <c:v>45679.3958333333</c:v>
                </c:pt>
                <c:pt idx="2055" c:formatCode="m/d;@">
                  <c:v>45679.40625</c:v>
                </c:pt>
                <c:pt idx="2056" c:formatCode="m/d;@">
                  <c:v>45679.4166666667</c:v>
                </c:pt>
                <c:pt idx="2057" c:formatCode="m/d;@">
                  <c:v>45679.4270833333</c:v>
                </c:pt>
                <c:pt idx="2058" c:formatCode="m/d;@">
                  <c:v>45679.4375</c:v>
                </c:pt>
                <c:pt idx="2059" c:formatCode="m/d;@">
                  <c:v>45679.4479166667</c:v>
                </c:pt>
                <c:pt idx="2060" c:formatCode="m/d;@">
                  <c:v>45679.4583333333</c:v>
                </c:pt>
                <c:pt idx="2061" c:formatCode="m/d;@">
                  <c:v>45679.46875</c:v>
                </c:pt>
                <c:pt idx="2062" c:formatCode="m/d;@">
                  <c:v>45679.4791666667</c:v>
                </c:pt>
                <c:pt idx="2063" c:formatCode="m/d;@">
                  <c:v>45679.4895833333</c:v>
                </c:pt>
                <c:pt idx="2064" c:formatCode="m/d;@">
                  <c:v>45679.5</c:v>
                </c:pt>
                <c:pt idx="2065" c:formatCode="m/d;@">
                  <c:v>45679.5104166667</c:v>
                </c:pt>
                <c:pt idx="2066" c:formatCode="m/d;@">
                  <c:v>45679.5208333333</c:v>
                </c:pt>
                <c:pt idx="2067" c:formatCode="m/d;@">
                  <c:v>45679.53125</c:v>
                </c:pt>
                <c:pt idx="2068" c:formatCode="m/d;@">
                  <c:v>45679.5416666667</c:v>
                </c:pt>
                <c:pt idx="2069" c:formatCode="m/d;@">
                  <c:v>45679.5520833333</c:v>
                </c:pt>
                <c:pt idx="2070" c:formatCode="m/d;@">
                  <c:v>45679.5625</c:v>
                </c:pt>
                <c:pt idx="2071" c:formatCode="m/d;@">
                  <c:v>45679.5729166667</c:v>
                </c:pt>
                <c:pt idx="2072" c:formatCode="m/d;@">
                  <c:v>45679.5833333333</c:v>
                </c:pt>
                <c:pt idx="2073" c:formatCode="m/d;@">
                  <c:v>45679.59375</c:v>
                </c:pt>
                <c:pt idx="2074" c:formatCode="m/d;@">
                  <c:v>45679.6041666667</c:v>
                </c:pt>
                <c:pt idx="2075" c:formatCode="m/d;@">
                  <c:v>45679.6145833333</c:v>
                </c:pt>
                <c:pt idx="2076" c:formatCode="m/d;@">
                  <c:v>45679.625</c:v>
                </c:pt>
                <c:pt idx="2077" c:formatCode="m/d;@">
                  <c:v>45679.6354166667</c:v>
                </c:pt>
                <c:pt idx="2078" c:formatCode="m/d;@">
                  <c:v>45679.6458333333</c:v>
                </c:pt>
                <c:pt idx="2079" c:formatCode="m/d;@">
                  <c:v>45679.65625</c:v>
                </c:pt>
                <c:pt idx="2080" c:formatCode="m/d;@">
                  <c:v>45679.6666666667</c:v>
                </c:pt>
                <c:pt idx="2081" c:formatCode="m/d;@">
                  <c:v>45679.6770833333</c:v>
                </c:pt>
                <c:pt idx="2082" c:formatCode="m/d;@">
                  <c:v>45679.6875</c:v>
                </c:pt>
                <c:pt idx="2083" c:formatCode="m/d;@">
                  <c:v>45679.6979166667</c:v>
                </c:pt>
                <c:pt idx="2084" c:formatCode="m/d;@">
                  <c:v>45679.7083333333</c:v>
                </c:pt>
                <c:pt idx="2085" c:formatCode="m/d;@">
                  <c:v>45679.71875</c:v>
                </c:pt>
                <c:pt idx="2086" c:formatCode="m/d;@">
                  <c:v>45679.7291666667</c:v>
                </c:pt>
                <c:pt idx="2087" c:formatCode="m/d;@">
                  <c:v>45679.7395833333</c:v>
                </c:pt>
                <c:pt idx="2088" c:formatCode="m/d;@">
                  <c:v>45679.75</c:v>
                </c:pt>
                <c:pt idx="2089" c:formatCode="m/d;@">
                  <c:v>45679.7604166667</c:v>
                </c:pt>
                <c:pt idx="2090" c:formatCode="m/d;@">
                  <c:v>45679.7708333333</c:v>
                </c:pt>
                <c:pt idx="2091" c:formatCode="m/d;@">
                  <c:v>45679.78125</c:v>
                </c:pt>
                <c:pt idx="2092" c:formatCode="m/d;@">
                  <c:v>45679.7916666667</c:v>
                </c:pt>
                <c:pt idx="2093" c:formatCode="m/d;@">
                  <c:v>45679.8020833333</c:v>
                </c:pt>
                <c:pt idx="2094" c:formatCode="m/d;@">
                  <c:v>45679.8125</c:v>
                </c:pt>
                <c:pt idx="2095" c:formatCode="m/d;@">
                  <c:v>45679.8229166667</c:v>
                </c:pt>
                <c:pt idx="2096" c:formatCode="m/d;@">
                  <c:v>45679.8333333333</c:v>
                </c:pt>
                <c:pt idx="2097" c:formatCode="m/d;@">
                  <c:v>45679.84375</c:v>
                </c:pt>
                <c:pt idx="2098" c:formatCode="m/d;@">
                  <c:v>45679.8541666667</c:v>
                </c:pt>
                <c:pt idx="2099" c:formatCode="m/d;@">
                  <c:v>45679.8645833333</c:v>
                </c:pt>
                <c:pt idx="2100" c:formatCode="m/d;@">
                  <c:v>45679.875</c:v>
                </c:pt>
                <c:pt idx="2101" c:formatCode="m/d;@">
                  <c:v>45679.8854166667</c:v>
                </c:pt>
                <c:pt idx="2102" c:formatCode="m/d;@">
                  <c:v>45679.8958333333</c:v>
                </c:pt>
                <c:pt idx="2103" c:formatCode="m/d;@">
                  <c:v>45679.90625</c:v>
                </c:pt>
                <c:pt idx="2104" c:formatCode="m/d;@">
                  <c:v>45679.9166666667</c:v>
                </c:pt>
                <c:pt idx="2105" c:formatCode="m/d;@">
                  <c:v>45679.9270833333</c:v>
                </c:pt>
                <c:pt idx="2106" c:formatCode="m/d;@">
                  <c:v>45679.9375</c:v>
                </c:pt>
                <c:pt idx="2107" c:formatCode="m/d;@">
                  <c:v>45679.9479166667</c:v>
                </c:pt>
                <c:pt idx="2108" c:formatCode="m/d;@">
                  <c:v>45679.9583333333</c:v>
                </c:pt>
                <c:pt idx="2109" c:formatCode="m/d;@">
                  <c:v>45679.96875</c:v>
                </c:pt>
                <c:pt idx="2110" c:formatCode="m/d;@">
                  <c:v>45679.9791666667</c:v>
                </c:pt>
                <c:pt idx="2111" c:formatCode="m/d;@">
                  <c:v>45679.9895833333</c:v>
                </c:pt>
                <c:pt idx="2112" c:formatCode="m/d;@">
                  <c:v>45680</c:v>
                </c:pt>
                <c:pt idx="2113" c:formatCode="m/d;@">
                  <c:v>45680.0104166667</c:v>
                </c:pt>
                <c:pt idx="2114" c:formatCode="m/d;@">
                  <c:v>45680.0208333333</c:v>
                </c:pt>
                <c:pt idx="2115" c:formatCode="m/d;@">
                  <c:v>45680.03125</c:v>
                </c:pt>
                <c:pt idx="2116" c:formatCode="m/d;@">
                  <c:v>45680.0416666667</c:v>
                </c:pt>
                <c:pt idx="2117" c:formatCode="m/d;@">
                  <c:v>45680.0520833333</c:v>
                </c:pt>
                <c:pt idx="2118" c:formatCode="m/d;@">
                  <c:v>45680.0625</c:v>
                </c:pt>
                <c:pt idx="2119" c:formatCode="m/d;@">
                  <c:v>45680.0729166667</c:v>
                </c:pt>
                <c:pt idx="2120" c:formatCode="m/d;@">
                  <c:v>45680.0833333333</c:v>
                </c:pt>
                <c:pt idx="2121" c:formatCode="m/d;@">
                  <c:v>45680.09375</c:v>
                </c:pt>
                <c:pt idx="2122" c:formatCode="m/d;@">
                  <c:v>45680.1041666667</c:v>
                </c:pt>
                <c:pt idx="2123" c:formatCode="m/d;@">
                  <c:v>45680.1145833333</c:v>
                </c:pt>
                <c:pt idx="2124" c:formatCode="m/d;@">
                  <c:v>45680.125</c:v>
                </c:pt>
                <c:pt idx="2125" c:formatCode="m/d;@">
                  <c:v>45680.1354166667</c:v>
                </c:pt>
                <c:pt idx="2126" c:formatCode="m/d;@">
                  <c:v>45680.1458333333</c:v>
                </c:pt>
                <c:pt idx="2127" c:formatCode="m/d;@">
                  <c:v>45680.15625</c:v>
                </c:pt>
                <c:pt idx="2128" c:formatCode="m/d;@">
                  <c:v>45680.1666666667</c:v>
                </c:pt>
                <c:pt idx="2129" c:formatCode="m/d;@">
                  <c:v>45680.1770833333</c:v>
                </c:pt>
                <c:pt idx="2130" c:formatCode="m/d;@">
                  <c:v>45680.1875</c:v>
                </c:pt>
                <c:pt idx="2131" c:formatCode="m/d;@">
                  <c:v>45680.1979166667</c:v>
                </c:pt>
                <c:pt idx="2132" c:formatCode="m/d;@">
                  <c:v>45680.2083333333</c:v>
                </c:pt>
                <c:pt idx="2133" c:formatCode="m/d;@">
                  <c:v>45680.21875</c:v>
                </c:pt>
                <c:pt idx="2134" c:formatCode="m/d;@">
                  <c:v>45680.2291666667</c:v>
                </c:pt>
                <c:pt idx="2135" c:formatCode="m/d;@">
                  <c:v>45680.2395833333</c:v>
                </c:pt>
                <c:pt idx="2136" c:formatCode="m/d;@">
                  <c:v>45680.25</c:v>
                </c:pt>
                <c:pt idx="2137" c:formatCode="m/d;@">
                  <c:v>45680.2604166667</c:v>
                </c:pt>
                <c:pt idx="2138" c:formatCode="m/d;@">
                  <c:v>45680.2708333333</c:v>
                </c:pt>
                <c:pt idx="2139" c:formatCode="m/d;@">
                  <c:v>45680.28125</c:v>
                </c:pt>
                <c:pt idx="2140" c:formatCode="m/d;@">
                  <c:v>45680.2916666667</c:v>
                </c:pt>
                <c:pt idx="2141" c:formatCode="m/d;@">
                  <c:v>45680.3020833333</c:v>
                </c:pt>
                <c:pt idx="2142" c:formatCode="m/d;@">
                  <c:v>45680.3125</c:v>
                </c:pt>
                <c:pt idx="2143" c:formatCode="m/d;@">
                  <c:v>45680.3229166667</c:v>
                </c:pt>
                <c:pt idx="2144" c:formatCode="m/d;@">
                  <c:v>45680.3333333333</c:v>
                </c:pt>
                <c:pt idx="2145" c:formatCode="m/d;@">
                  <c:v>45680.34375</c:v>
                </c:pt>
                <c:pt idx="2146" c:formatCode="m/d;@">
                  <c:v>45680.3541666667</c:v>
                </c:pt>
                <c:pt idx="2147" c:formatCode="m/d;@">
                  <c:v>45680.3645833333</c:v>
                </c:pt>
                <c:pt idx="2148" c:formatCode="m/d;@">
                  <c:v>45680.375</c:v>
                </c:pt>
                <c:pt idx="2149" c:formatCode="m/d;@">
                  <c:v>45680.3854166667</c:v>
                </c:pt>
                <c:pt idx="2150" c:formatCode="m/d;@">
                  <c:v>45680.3958333333</c:v>
                </c:pt>
                <c:pt idx="2151" c:formatCode="m/d;@">
                  <c:v>45680.40625</c:v>
                </c:pt>
                <c:pt idx="2152" c:formatCode="m/d;@">
                  <c:v>45680.4166666667</c:v>
                </c:pt>
                <c:pt idx="2153" c:formatCode="m/d;@">
                  <c:v>45680.4270833333</c:v>
                </c:pt>
                <c:pt idx="2154" c:formatCode="m/d;@">
                  <c:v>45680.4375</c:v>
                </c:pt>
                <c:pt idx="2155" c:formatCode="m/d;@">
                  <c:v>45680.4479166667</c:v>
                </c:pt>
                <c:pt idx="2156" c:formatCode="m/d;@">
                  <c:v>45680.4583333333</c:v>
                </c:pt>
                <c:pt idx="2157" c:formatCode="m/d;@">
                  <c:v>45680.46875</c:v>
                </c:pt>
                <c:pt idx="2158" c:formatCode="m/d;@">
                  <c:v>45680.4791666667</c:v>
                </c:pt>
                <c:pt idx="2159" c:formatCode="m/d;@">
                  <c:v>45680.4895833333</c:v>
                </c:pt>
                <c:pt idx="2160" c:formatCode="m/d;@">
                  <c:v>45680.5</c:v>
                </c:pt>
                <c:pt idx="2161" c:formatCode="m/d;@">
                  <c:v>45680.5104166667</c:v>
                </c:pt>
                <c:pt idx="2162" c:formatCode="m/d;@">
                  <c:v>45680.5208333333</c:v>
                </c:pt>
                <c:pt idx="2163" c:formatCode="m/d;@">
                  <c:v>45680.53125</c:v>
                </c:pt>
                <c:pt idx="2164" c:formatCode="m/d;@">
                  <c:v>45680.5416666667</c:v>
                </c:pt>
                <c:pt idx="2165" c:formatCode="m/d;@">
                  <c:v>45680.5520833333</c:v>
                </c:pt>
                <c:pt idx="2166" c:formatCode="m/d;@">
                  <c:v>45680.5625</c:v>
                </c:pt>
                <c:pt idx="2167" c:formatCode="m/d;@">
                  <c:v>45680.5729166667</c:v>
                </c:pt>
                <c:pt idx="2168" c:formatCode="m/d;@">
                  <c:v>45680.5833333333</c:v>
                </c:pt>
                <c:pt idx="2169" c:formatCode="m/d;@">
                  <c:v>45680.59375</c:v>
                </c:pt>
                <c:pt idx="2170" c:formatCode="m/d;@">
                  <c:v>45680.6041666667</c:v>
                </c:pt>
                <c:pt idx="2171" c:formatCode="m/d;@">
                  <c:v>45680.6145833333</c:v>
                </c:pt>
                <c:pt idx="2172" c:formatCode="m/d;@">
                  <c:v>45680.625</c:v>
                </c:pt>
                <c:pt idx="2173" c:formatCode="m/d;@">
                  <c:v>45680.6354166667</c:v>
                </c:pt>
                <c:pt idx="2174" c:formatCode="m/d;@">
                  <c:v>45680.6458333333</c:v>
                </c:pt>
                <c:pt idx="2175" c:formatCode="m/d;@">
                  <c:v>45680.65625</c:v>
                </c:pt>
                <c:pt idx="2176" c:formatCode="m/d;@">
                  <c:v>45680.6666666667</c:v>
                </c:pt>
                <c:pt idx="2177" c:formatCode="m/d;@">
                  <c:v>45680.6770833333</c:v>
                </c:pt>
                <c:pt idx="2178" c:formatCode="m/d;@">
                  <c:v>45680.6875</c:v>
                </c:pt>
                <c:pt idx="2179" c:formatCode="m/d;@">
                  <c:v>45680.6979166667</c:v>
                </c:pt>
                <c:pt idx="2180" c:formatCode="m/d;@">
                  <c:v>45680.7083333333</c:v>
                </c:pt>
                <c:pt idx="2181" c:formatCode="m/d;@">
                  <c:v>45680.71875</c:v>
                </c:pt>
                <c:pt idx="2182" c:formatCode="m/d;@">
                  <c:v>45680.7291666667</c:v>
                </c:pt>
                <c:pt idx="2183" c:formatCode="m/d;@">
                  <c:v>45680.7395833333</c:v>
                </c:pt>
                <c:pt idx="2184" c:formatCode="m/d;@">
                  <c:v>45680.75</c:v>
                </c:pt>
                <c:pt idx="2185" c:formatCode="m/d;@">
                  <c:v>45680.7604166667</c:v>
                </c:pt>
                <c:pt idx="2186" c:formatCode="m/d;@">
                  <c:v>45680.7708333333</c:v>
                </c:pt>
                <c:pt idx="2187" c:formatCode="m/d;@">
                  <c:v>45680.78125</c:v>
                </c:pt>
                <c:pt idx="2188" c:formatCode="m/d;@">
                  <c:v>45680.7916666667</c:v>
                </c:pt>
                <c:pt idx="2189" c:formatCode="m/d;@">
                  <c:v>45680.8020833333</c:v>
                </c:pt>
                <c:pt idx="2190" c:formatCode="m/d;@">
                  <c:v>45680.8125</c:v>
                </c:pt>
                <c:pt idx="2191" c:formatCode="m/d;@">
                  <c:v>45680.8229166667</c:v>
                </c:pt>
                <c:pt idx="2192" c:formatCode="m/d;@">
                  <c:v>45680.8333333333</c:v>
                </c:pt>
                <c:pt idx="2193" c:formatCode="m/d;@">
                  <c:v>45680.84375</c:v>
                </c:pt>
                <c:pt idx="2194" c:formatCode="m/d;@">
                  <c:v>45680.8541666667</c:v>
                </c:pt>
                <c:pt idx="2195" c:formatCode="m/d;@">
                  <c:v>45680.8645833333</c:v>
                </c:pt>
                <c:pt idx="2196" c:formatCode="m/d;@">
                  <c:v>45680.875</c:v>
                </c:pt>
                <c:pt idx="2197" c:formatCode="m/d;@">
                  <c:v>45680.8854166667</c:v>
                </c:pt>
                <c:pt idx="2198" c:formatCode="m/d;@">
                  <c:v>45680.8958333333</c:v>
                </c:pt>
                <c:pt idx="2199" c:formatCode="m/d;@">
                  <c:v>45680.90625</c:v>
                </c:pt>
                <c:pt idx="2200" c:formatCode="m/d;@">
                  <c:v>45680.9166666667</c:v>
                </c:pt>
                <c:pt idx="2201" c:formatCode="m/d;@">
                  <c:v>45680.9270833333</c:v>
                </c:pt>
                <c:pt idx="2202" c:formatCode="m/d;@">
                  <c:v>45680.9375</c:v>
                </c:pt>
                <c:pt idx="2203" c:formatCode="m/d;@">
                  <c:v>45680.9479166667</c:v>
                </c:pt>
                <c:pt idx="2204" c:formatCode="m/d;@">
                  <c:v>45680.9583333333</c:v>
                </c:pt>
                <c:pt idx="2205" c:formatCode="m/d;@">
                  <c:v>45680.96875</c:v>
                </c:pt>
                <c:pt idx="2206" c:formatCode="m/d;@">
                  <c:v>45680.9791666667</c:v>
                </c:pt>
                <c:pt idx="2207" c:formatCode="m/d;@">
                  <c:v>45680.9895833333</c:v>
                </c:pt>
                <c:pt idx="2208" c:formatCode="m/d;@">
                  <c:v>45681</c:v>
                </c:pt>
                <c:pt idx="2209" c:formatCode="m/d;@">
                  <c:v>45681.0104166667</c:v>
                </c:pt>
                <c:pt idx="2210" c:formatCode="m/d;@">
                  <c:v>45681.0208333333</c:v>
                </c:pt>
                <c:pt idx="2211" c:formatCode="m/d;@">
                  <c:v>45681.03125</c:v>
                </c:pt>
                <c:pt idx="2212" c:formatCode="m/d;@">
                  <c:v>45681.0416666667</c:v>
                </c:pt>
                <c:pt idx="2213" c:formatCode="m/d;@">
                  <c:v>45681.0520833333</c:v>
                </c:pt>
                <c:pt idx="2214" c:formatCode="m/d;@">
                  <c:v>45681.0625</c:v>
                </c:pt>
                <c:pt idx="2215" c:formatCode="m/d;@">
                  <c:v>45681.0729166667</c:v>
                </c:pt>
                <c:pt idx="2216" c:formatCode="m/d;@">
                  <c:v>45681.0833333333</c:v>
                </c:pt>
                <c:pt idx="2217" c:formatCode="m/d;@">
                  <c:v>45681.09375</c:v>
                </c:pt>
                <c:pt idx="2218" c:formatCode="m/d;@">
                  <c:v>45681.1041666667</c:v>
                </c:pt>
                <c:pt idx="2219" c:formatCode="m/d;@">
                  <c:v>45681.1145833333</c:v>
                </c:pt>
                <c:pt idx="2220" c:formatCode="m/d;@">
                  <c:v>45681.125</c:v>
                </c:pt>
                <c:pt idx="2221" c:formatCode="m/d;@">
                  <c:v>45681.1354166667</c:v>
                </c:pt>
                <c:pt idx="2222" c:formatCode="m/d;@">
                  <c:v>45681.1458333333</c:v>
                </c:pt>
                <c:pt idx="2223" c:formatCode="m/d;@">
                  <c:v>45681.15625</c:v>
                </c:pt>
                <c:pt idx="2224" c:formatCode="m/d;@">
                  <c:v>45681.1666666667</c:v>
                </c:pt>
                <c:pt idx="2225" c:formatCode="m/d;@">
                  <c:v>45681.1770833333</c:v>
                </c:pt>
                <c:pt idx="2226" c:formatCode="m/d;@">
                  <c:v>45681.1875</c:v>
                </c:pt>
                <c:pt idx="2227" c:formatCode="m/d;@">
                  <c:v>45681.1979166667</c:v>
                </c:pt>
                <c:pt idx="2228" c:formatCode="m/d;@">
                  <c:v>45681.2083333333</c:v>
                </c:pt>
                <c:pt idx="2229" c:formatCode="m/d;@">
                  <c:v>45681.21875</c:v>
                </c:pt>
                <c:pt idx="2230" c:formatCode="m/d;@">
                  <c:v>45681.2291666667</c:v>
                </c:pt>
                <c:pt idx="2231" c:formatCode="m/d;@">
                  <c:v>45681.2395833333</c:v>
                </c:pt>
                <c:pt idx="2232" c:formatCode="m/d;@">
                  <c:v>45681.25</c:v>
                </c:pt>
                <c:pt idx="2233" c:formatCode="m/d;@">
                  <c:v>45681.2604166667</c:v>
                </c:pt>
                <c:pt idx="2234" c:formatCode="m/d;@">
                  <c:v>45681.2708333333</c:v>
                </c:pt>
                <c:pt idx="2235" c:formatCode="m/d;@">
                  <c:v>45681.28125</c:v>
                </c:pt>
                <c:pt idx="2236" c:formatCode="m/d;@">
                  <c:v>45681.2916666667</c:v>
                </c:pt>
                <c:pt idx="2237" c:formatCode="m/d;@">
                  <c:v>45681.3020833333</c:v>
                </c:pt>
                <c:pt idx="2238" c:formatCode="m/d;@">
                  <c:v>45681.3125</c:v>
                </c:pt>
                <c:pt idx="2239" c:formatCode="m/d;@">
                  <c:v>45681.3229166667</c:v>
                </c:pt>
                <c:pt idx="2240" c:formatCode="m/d;@">
                  <c:v>45681.3333333333</c:v>
                </c:pt>
                <c:pt idx="2241" c:formatCode="m/d;@">
                  <c:v>45681.34375</c:v>
                </c:pt>
                <c:pt idx="2242" c:formatCode="m/d;@">
                  <c:v>45681.3541666667</c:v>
                </c:pt>
                <c:pt idx="2243" c:formatCode="m/d;@">
                  <c:v>45681.3645833333</c:v>
                </c:pt>
                <c:pt idx="2244" c:formatCode="m/d;@">
                  <c:v>45681.375</c:v>
                </c:pt>
                <c:pt idx="2245" c:formatCode="m/d;@">
                  <c:v>45681.3854166667</c:v>
                </c:pt>
                <c:pt idx="2246" c:formatCode="m/d;@">
                  <c:v>45681.3958333333</c:v>
                </c:pt>
                <c:pt idx="2247" c:formatCode="m/d;@">
                  <c:v>45681.40625</c:v>
                </c:pt>
                <c:pt idx="2248" c:formatCode="m/d;@">
                  <c:v>45681.4166666667</c:v>
                </c:pt>
                <c:pt idx="2249" c:formatCode="m/d;@">
                  <c:v>45681.4270833333</c:v>
                </c:pt>
                <c:pt idx="2250" c:formatCode="m/d;@">
                  <c:v>45681.4375</c:v>
                </c:pt>
                <c:pt idx="2251" c:formatCode="m/d;@">
                  <c:v>45681.4479166667</c:v>
                </c:pt>
                <c:pt idx="2252" c:formatCode="m/d;@">
                  <c:v>45681.4583333333</c:v>
                </c:pt>
                <c:pt idx="2253" c:formatCode="m/d;@">
                  <c:v>45681.46875</c:v>
                </c:pt>
                <c:pt idx="2254" c:formatCode="m/d;@">
                  <c:v>45681.4791666667</c:v>
                </c:pt>
                <c:pt idx="2255" c:formatCode="m/d;@">
                  <c:v>45681.4895833333</c:v>
                </c:pt>
                <c:pt idx="2256" c:formatCode="m/d;@">
                  <c:v>45681.5</c:v>
                </c:pt>
                <c:pt idx="2257" c:formatCode="m/d;@">
                  <c:v>45681.5104166667</c:v>
                </c:pt>
                <c:pt idx="2258" c:formatCode="m/d;@">
                  <c:v>45681.5208333333</c:v>
                </c:pt>
                <c:pt idx="2259" c:formatCode="m/d;@">
                  <c:v>45681.53125</c:v>
                </c:pt>
                <c:pt idx="2260" c:formatCode="m/d;@">
                  <c:v>45681.5416666667</c:v>
                </c:pt>
                <c:pt idx="2261" c:formatCode="m/d;@">
                  <c:v>45681.5520833333</c:v>
                </c:pt>
                <c:pt idx="2262" c:formatCode="m/d;@">
                  <c:v>45681.5625</c:v>
                </c:pt>
                <c:pt idx="2263" c:formatCode="m/d;@">
                  <c:v>45681.5729166667</c:v>
                </c:pt>
                <c:pt idx="2264" c:formatCode="m/d;@">
                  <c:v>45681.5833333333</c:v>
                </c:pt>
                <c:pt idx="2265" c:formatCode="m/d;@">
                  <c:v>45681.59375</c:v>
                </c:pt>
                <c:pt idx="2266" c:formatCode="m/d;@">
                  <c:v>45681.6041666667</c:v>
                </c:pt>
                <c:pt idx="2267" c:formatCode="m/d;@">
                  <c:v>45681.6145833333</c:v>
                </c:pt>
                <c:pt idx="2268" c:formatCode="m/d;@">
                  <c:v>45681.625</c:v>
                </c:pt>
                <c:pt idx="2269" c:formatCode="m/d;@">
                  <c:v>45681.6354166667</c:v>
                </c:pt>
                <c:pt idx="2270" c:formatCode="m/d;@">
                  <c:v>45681.6458333333</c:v>
                </c:pt>
                <c:pt idx="2271" c:formatCode="m/d;@">
                  <c:v>45681.65625</c:v>
                </c:pt>
                <c:pt idx="2272" c:formatCode="m/d;@">
                  <c:v>45681.6666666667</c:v>
                </c:pt>
                <c:pt idx="2273" c:formatCode="m/d;@">
                  <c:v>45681.6770833333</c:v>
                </c:pt>
                <c:pt idx="2274" c:formatCode="m/d;@">
                  <c:v>45681.6875</c:v>
                </c:pt>
                <c:pt idx="2275" c:formatCode="m/d;@">
                  <c:v>45681.6979166667</c:v>
                </c:pt>
                <c:pt idx="2276" c:formatCode="m/d;@">
                  <c:v>45681.7083333333</c:v>
                </c:pt>
                <c:pt idx="2277" c:formatCode="m/d;@">
                  <c:v>45681.71875</c:v>
                </c:pt>
                <c:pt idx="2278" c:formatCode="m/d;@">
                  <c:v>45681.7291666667</c:v>
                </c:pt>
                <c:pt idx="2279" c:formatCode="m/d;@">
                  <c:v>45681.7395833333</c:v>
                </c:pt>
                <c:pt idx="2280" c:formatCode="m/d;@">
                  <c:v>45681.75</c:v>
                </c:pt>
                <c:pt idx="2281" c:formatCode="m/d;@">
                  <c:v>45681.7604166667</c:v>
                </c:pt>
                <c:pt idx="2282" c:formatCode="m/d;@">
                  <c:v>45681.7708333333</c:v>
                </c:pt>
                <c:pt idx="2283" c:formatCode="m/d;@">
                  <c:v>45681.78125</c:v>
                </c:pt>
                <c:pt idx="2284" c:formatCode="m/d;@">
                  <c:v>45681.7916666667</c:v>
                </c:pt>
                <c:pt idx="2285" c:formatCode="m/d;@">
                  <c:v>45681.8020833333</c:v>
                </c:pt>
                <c:pt idx="2286" c:formatCode="m/d;@">
                  <c:v>45681.8125</c:v>
                </c:pt>
                <c:pt idx="2287" c:formatCode="m/d;@">
                  <c:v>45681.8229166667</c:v>
                </c:pt>
                <c:pt idx="2288" c:formatCode="m/d;@">
                  <c:v>45681.8333333333</c:v>
                </c:pt>
                <c:pt idx="2289" c:formatCode="m/d;@">
                  <c:v>45681.84375</c:v>
                </c:pt>
                <c:pt idx="2290" c:formatCode="m/d;@">
                  <c:v>45681.8541666667</c:v>
                </c:pt>
                <c:pt idx="2291" c:formatCode="m/d;@">
                  <c:v>45681.8645833333</c:v>
                </c:pt>
                <c:pt idx="2292" c:formatCode="m/d;@">
                  <c:v>45681.875</c:v>
                </c:pt>
                <c:pt idx="2293" c:formatCode="m/d;@">
                  <c:v>45681.8854166667</c:v>
                </c:pt>
                <c:pt idx="2294" c:formatCode="m/d;@">
                  <c:v>45681.8958333333</c:v>
                </c:pt>
                <c:pt idx="2295" c:formatCode="m/d;@">
                  <c:v>45681.90625</c:v>
                </c:pt>
                <c:pt idx="2296" c:formatCode="m/d;@">
                  <c:v>45681.9166666667</c:v>
                </c:pt>
                <c:pt idx="2297" c:formatCode="m/d;@">
                  <c:v>45681.9270833333</c:v>
                </c:pt>
                <c:pt idx="2298" c:formatCode="m/d;@">
                  <c:v>45681.9375</c:v>
                </c:pt>
                <c:pt idx="2299" c:formatCode="m/d;@">
                  <c:v>45681.9479166667</c:v>
                </c:pt>
                <c:pt idx="2300" c:formatCode="m/d;@">
                  <c:v>45681.9583333333</c:v>
                </c:pt>
                <c:pt idx="2301" c:formatCode="m/d;@">
                  <c:v>45681.96875</c:v>
                </c:pt>
                <c:pt idx="2302" c:formatCode="m/d;@">
                  <c:v>45681.9791666667</c:v>
                </c:pt>
                <c:pt idx="2303" c:formatCode="m/d;@">
                  <c:v>45681.9895833333</c:v>
                </c:pt>
                <c:pt idx="2304" c:formatCode="m/d;@">
                  <c:v>45682</c:v>
                </c:pt>
                <c:pt idx="2305" c:formatCode="m/d;@">
                  <c:v>45682.0104166667</c:v>
                </c:pt>
                <c:pt idx="2306" c:formatCode="m/d;@">
                  <c:v>45682.0208333333</c:v>
                </c:pt>
                <c:pt idx="2307" c:formatCode="m/d;@">
                  <c:v>45682.03125</c:v>
                </c:pt>
                <c:pt idx="2308" c:formatCode="m/d;@">
                  <c:v>45682.0416666667</c:v>
                </c:pt>
                <c:pt idx="2309" c:formatCode="m/d;@">
                  <c:v>45682.0520833333</c:v>
                </c:pt>
                <c:pt idx="2310" c:formatCode="m/d;@">
                  <c:v>45682.0625</c:v>
                </c:pt>
                <c:pt idx="2311" c:formatCode="m/d;@">
                  <c:v>45682.0729166667</c:v>
                </c:pt>
                <c:pt idx="2312" c:formatCode="m/d;@">
                  <c:v>45682.0833333333</c:v>
                </c:pt>
                <c:pt idx="2313" c:formatCode="m/d;@">
                  <c:v>45682.09375</c:v>
                </c:pt>
                <c:pt idx="2314" c:formatCode="m/d;@">
                  <c:v>45682.1041666667</c:v>
                </c:pt>
                <c:pt idx="2315" c:formatCode="m/d;@">
                  <c:v>45682.1145833333</c:v>
                </c:pt>
                <c:pt idx="2316" c:formatCode="m/d;@">
                  <c:v>45682.125</c:v>
                </c:pt>
                <c:pt idx="2317" c:formatCode="m/d;@">
                  <c:v>45682.1354166667</c:v>
                </c:pt>
                <c:pt idx="2318" c:formatCode="m/d;@">
                  <c:v>45682.1458333333</c:v>
                </c:pt>
                <c:pt idx="2319" c:formatCode="m/d;@">
                  <c:v>45682.15625</c:v>
                </c:pt>
                <c:pt idx="2320" c:formatCode="m/d;@">
                  <c:v>45682.1666666667</c:v>
                </c:pt>
                <c:pt idx="2321" c:formatCode="m/d;@">
                  <c:v>45682.1770833333</c:v>
                </c:pt>
                <c:pt idx="2322" c:formatCode="m/d;@">
                  <c:v>45682.1875</c:v>
                </c:pt>
                <c:pt idx="2323" c:formatCode="m/d;@">
                  <c:v>45682.1979166667</c:v>
                </c:pt>
                <c:pt idx="2324" c:formatCode="m/d;@">
                  <c:v>45682.2083333333</c:v>
                </c:pt>
                <c:pt idx="2325" c:formatCode="m/d;@">
                  <c:v>45682.21875</c:v>
                </c:pt>
                <c:pt idx="2326" c:formatCode="m/d;@">
                  <c:v>45682.2291666667</c:v>
                </c:pt>
                <c:pt idx="2327" c:formatCode="m/d;@">
                  <c:v>45682.2395833333</c:v>
                </c:pt>
                <c:pt idx="2328" c:formatCode="m/d;@">
                  <c:v>45682.25</c:v>
                </c:pt>
                <c:pt idx="2329" c:formatCode="m/d;@">
                  <c:v>45682.2604166667</c:v>
                </c:pt>
                <c:pt idx="2330" c:formatCode="m/d;@">
                  <c:v>45682.2708333333</c:v>
                </c:pt>
                <c:pt idx="2331" c:formatCode="m/d;@">
                  <c:v>45682.28125</c:v>
                </c:pt>
                <c:pt idx="2332" c:formatCode="m/d;@">
                  <c:v>45682.2916666667</c:v>
                </c:pt>
                <c:pt idx="2333" c:formatCode="m/d;@">
                  <c:v>45682.3020833333</c:v>
                </c:pt>
                <c:pt idx="2334" c:formatCode="m/d;@">
                  <c:v>45682.3125</c:v>
                </c:pt>
                <c:pt idx="2335" c:formatCode="m/d;@">
                  <c:v>45682.3229166667</c:v>
                </c:pt>
                <c:pt idx="2336" c:formatCode="m/d;@">
                  <c:v>45682.3333333333</c:v>
                </c:pt>
                <c:pt idx="2337" c:formatCode="m/d;@">
                  <c:v>45682.34375</c:v>
                </c:pt>
                <c:pt idx="2338" c:formatCode="m/d;@">
                  <c:v>45682.3541666667</c:v>
                </c:pt>
                <c:pt idx="2339" c:formatCode="m/d;@">
                  <c:v>45682.3645833333</c:v>
                </c:pt>
                <c:pt idx="2340" c:formatCode="m/d;@">
                  <c:v>45682.375</c:v>
                </c:pt>
                <c:pt idx="2341" c:formatCode="m/d;@">
                  <c:v>45682.3854166667</c:v>
                </c:pt>
                <c:pt idx="2342" c:formatCode="m/d;@">
                  <c:v>45682.3958333333</c:v>
                </c:pt>
                <c:pt idx="2343" c:formatCode="m/d;@">
                  <c:v>45682.40625</c:v>
                </c:pt>
                <c:pt idx="2344" c:formatCode="m/d;@">
                  <c:v>45682.4166666667</c:v>
                </c:pt>
                <c:pt idx="2345" c:formatCode="m/d;@">
                  <c:v>45682.4270833333</c:v>
                </c:pt>
                <c:pt idx="2346" c:formatCode="m/d;@">
                  <c:v>45682.4375</c:v>
                </c:pt>
                <c:pt idx="2347" c:formatCode="m/d;@">
                  <c:v>45682.4479166667</c:v>
                </c:pt>
                <c:pt idx="2348" c:formatCode="m/d;@">
                  <c:v>45682.4583333333</c:v>
                </c:pt>
                <c:pt idx="2349" c:formatCode="m/d;@">
                  <c:v>45682.46875</c:v>
                </c:pt>
                <c:pt idx="2350" c:formatCode="m/d;@">
                  <c:v>45682.4791666667</c:v>
                </c:pt>
                <c:pt idx="2351" c:formatCode="m/d;@">
                  <c:v>45682.4895833333</c:v>
                </c:pt>
                <c:pt idx="2352" c:formatCode="m/d;@">
                  <c:v>45682.5</c:v>
                </c:pt>
                <c:pt idx="2353" c:formatCode="m/d;@">
                  <c:v>45682.5104166667</c:v>
                </c:pt>
                <c:pt idx="2354" c:formatCode="m/d;@">
                  <c:v>45682.5208333333</c:v>
                </c:pt>
                <c:pt idx="2355" c:formatCode="m/d;@">
                  <c:v>45682.53125</c:v>
                </c:pt>
                <c:pt idx="2356" c:formatCode="m/d;@">
                  <c:v>45682.5416666667</c:v>
                </c:pt>
                <c:pt idx="2357" c:formatCode="m/d;@">
                  <c:v>45682.5520833333</c:v>
                </c:pt>
                <c:pt idx="2358" c:formatCode="m/d;@">
                  <c:v>45682.5625</c:v>
                </c:pt>
                <c:pt idx="2359" c:formatCode="m/d;@">
                  <c:v>45682.5729166667</c:v>
                </c:pt>
                <c:pt idx="2360" c:formatCode="m/d;@">
                  <c:v>45682.5833333333</c:v>
                </c:pt>
                <c:pt idx="2361" c:formatCode="m/d;@">
                  <c:v>45682.59375</c:v>
                </c:pt>
                <c:pt idx="2362" c:formatCode="m/d;@">
                  <c:v>45682.6041666667</c:v>
                </c:pt>
                <c:pt idx="2363" c:formatCode="m/d;@">
                  <c:v>45682.6145833333</c:v>
                </c:pt>
                <c:pt idx="2364" c:formatCode="m/d;@">
                  <c:v>45682.625</c:v>
                </c:pt>
                <c:pt idx="2365" c:formatCode="m/d;@">
                  <c:v>45682.6354166667</c:v>
                </c:pt>
                <c:pt idx="2366" c:formatCode="m/d;@">
                  <c:v>45682.6458333333</c:v>
                </c:pt>
                <c:pt idx="2367" c:formatCode="m/d;@">
                  <c:v>45682.65625</c:v>
                </c:pt>
                <c:pt idx="2368" c:formatCode="m/d;@">
                  <c:v>45682.6666666667</c:v>
                </c:pt>
                <c:pt idx="2369" c:formatCode="m/d;@">
                  <c:v>45682.6770833333</c:v>
                </c:pt>
                <c:pt idx="2370" c:formatCode="m/d;@">
                  <c:v>45682.6875</c:v>
                </c:pt>
                <c:pt idx="2371" c:formatCode="m/d;@">
                  <c:v>45682.6979166667</c:v>
                </c:pt>
                <c:pt idx="2372" c:formatCode="m/d;@">
                  <c:v>45682.7083333333</c:v>
                </c:pt>
                <c:pt idx="2373" c:formatCode="m/d;@">
                  <c:v>45682.71875</c:v>
                </c:pt>
                <c:pt idx="2374" c:formatCode="m/d;@">
                  <c:v>45682.7291666667</c:v>
                </c:pt>
                <c:pt idx="2375" c:formatCode="m/d;@">
                  <c:v>45682.7395833333</c:v>
                </c:pt>
                <c:pt idx="2376" c:formatCode="m/d;@">
                  <c:v>45682.75</c:v>
                </c:pt>
                <c:pt idx="2377" c:formatCode="m/d;@">
                  <c:v>45682.7604166667</c:v>
                </c:pt>
                <c:pt idx="2378" c:formatCode="m/d;@">
                  <c:v>45682.7708333333</c:v>
                </c:pt>
                <c:pt idx="2379" c:formatCode="m/d;@">
                  <c:v>45682.78125</c:v>
                </c:pt>
                <c:pt idx="2380" c:formatCode="m/d;@">
                  <c:v>45682.7916666667</c:v>
                </c:pt>
                <c:pt idx="2381" c:formatCode="m/d;@">
                  <c:v>45682.8020833333</c:v>
                </c:pt>
                <c:pt idx="2382" c:formatCode="m/d;@">
                  <c:v>45682.8125</c:v>
                </c:pt>
                <c:pt idx="2383" c:formatCode="m/d;@">
                  <c:v>45682.8229166667</c:v>
                </c:pt>
                <c:pt idx="2384" c:formatCode="m/d;@">
                  <c:v>45682.8333333333</c:v>
                </c:pt>
                <c:pt idx="2385" c:formatCode="m/d;@">
                  <c:v>45682.84375</c:v>
                </c:pt>
                <c:pt idx="2386" c:formatCode="m/d;@">
                  <c:v>45682.8541666667</c:v>
                </c:pt>
                <c:pt idx="2387" c:formatCode="m/d;@">
                  <c:v>45682.8645833333</c:v>
                </c:pt>
                <c:pt idx="2388" c:formatCode="m/d;@">
                  <c:v>45682.875</c:v>
                </c:pt>
                <c:pt idx="2389" c:formatCode="m/d;@">
                  <c:v>45682.8854166667</c:v>
                </c:pt>
                <c:pt idx="2390" c:formatCode="m/d;@">
                  <c:v>45682.8958333333</c:v>
                </c:pt>
                <c:pt idx="2391" c:formatCode="m/d;@">
                  <c:v>45682.90625</c:v>
                </c:pt>
                <c:pt idx="2392" c:formatCode="m/d;@">
                  <c:v>45682.9166666667</c:v>
                </c:pt>
                <c:pt idx="2393" c:formatCode="m/d;@">
                  <c:v>45682.9270833333</c:v>
                </c:pt>
                <c:pt idx="2394" c:formatCode="m/d;@">
                  <c:v>45682.9375</c:v>
                </c:pt>
                <c:pt idx="2395" c:formatCode="m/d;@">
                  <c:v>45682.9479166667</c:v>
                </c:pt>
                <c:pt idx="2396" c:formatCode="m/d;@">
                  <c:v>45682.9583333333</c:v>
                </c:pt>
                <c:pt idx="2397" c:formatCode="m/d;@">
                  <c:v>45682.96875</c:v>
                </c:pt>
                <c:pt idx="2398" c:formatCode="m/d;@">
                  <c:v>45682.9791666667</c:v>
                </c:pt>
                <c:pt idx="2399" c:formatCode="m/d;@">
                  <c:v>45682.9895833333</c:v>
                </c:pt>
                <c:pt idx="2400" c:formatCode="m/d;@">
                  <c:v>45683</c:v>
                </c:pt>
                <c:pt idx="2401" c:formatCode="m/d;@">
                  <c:v>45683.0104166667</c:v>
                </c:pt>
                <c:pt idx="2402" c:formatCode="m/d;@">
                  <c:v>45683.0208333333</c:v>
                </c:pt>
                <c:pt idx="2403" c:formatCode="m/d;@">
                  <c:v>45683.03125</c:v>
                </c:pt>
                <c:pt idx="2404" c:formatCode="m/d;@">
                  <c:v>45683.0416666667</c:v>
                </c:pt>
                <c:pt idx="2405" c:formatCode="m/d;@">
                  <c:v>45683.0520833333</c:v>
                </c:pt>
                <c:pt idx="2406" c:formatCode="m/d;@">
                  <c:v>45683.0625</c:v>
                </c:pt>
                <c:pt idx="2407" c:formatCode="m/d;@">
                  <c:v>45683.0729166667</c:v>
                </c:pt>
                <c:pt idx="2408" c:formatCode="m/d;@">
                  <c:v>45683.0833333333</c:v>
                </c:pt>
                <c:pt idx="2409" c:formatCode="m/d;@">
                  <c:v>45683.09375</c:v>
                </c:pt>
                <c:pt idx="2410" c:formatCode="m/d;@">
                  <c:v>45683.1041666667</c:v>
                </c:pt>
                <c:pt idx="2411" c:formatCode="m/d;@">
                  <c:v>45683.1145833333</c:v>
                </c:pt>
                <c:pt idx="2412" c:formatCode="m/d;@">
                  <c:v>45683.125</c:v>
                </c:pt>
                <c:pt idx="2413" c:formatCode="m/d;@">
                  <c:v>45683.1354166667</c:v>
                </c:pt>
                <c:pt idx="2414" c:formatCode="m/d;@">
                  <c:v>45683.1458333333</c:v>
                </c:pt>
                <c:pt idx="2415" c:formatCode="m/d;@">
                  <c:v>45683.15625</c:v>
                </c:pt>
                <c:pt idx="2416" c:formatCode="m/d;@">
                  <c:v>45683.1666666667</c:v>
                </c:pt>
                <c:pt idx="2417" c:formatCode="m/d;@">
                  <c:v>45683.1770833333</c:v>
                </c:pt>
                <c:pt idx="2418" c:formatCode="m/d;@">
                  <c:v>45683.1875</c:v>
                </c:pt>
                <c:pt idx="2419" c:formatCode="m/d;@">
                  <c:v>45683.1979166667</c:v>
                </c:pt>
                <c:pt idx="2420" c:formatCode="m/d;@">
                  <c:v>45683.2083333333</c:v>
                </c:pt>
                <c:pt idx="2421" c:formatCode="m/d;@">
                  <c:v>45683.21875</c:v>
                </c:pt>
                <c:pt idx="2422" c:formatCode="m/d;@">
                  <c:v>45683.2291666667</c:v>
                </c:pt>
                <c:pt idx="2423" c:formatCode="m/d;@">
                  <c:v>45683.2395833333</c:v>
                </c:pt>
                <c:pt idx="2424" c:formatCode="m/d;@">
                  <c:v>45683.25</c:v>
                </c:pt>
                <c:pt idx="2425" c:formatCode="m/d;@">
                  <c:v>45683.2604166667</c:v>
                </c:pt>
                <c:pt idx="2426" c:formatCode="m/d;@">
                  <c:v>45683.2708333333</c:v>
                </c:pt>
                <c:pt idx="2427" c:formatCode="m/d;@">
                  <c:v>45683.28125</c:v>
                </c:pt>
                <c:pt idx="2428" c:formatCode="m/d;@">
                  <c:v>45683.2916666667</c:v>
                </c:pt>
                <c:pt idx="2429" c:formatCode="m/d;@">
                  <c:v>45683.3020833333</c:v>
                </c:pt>
                <c:pt idx="2430" c:formatCode="m/d;@">
                  <c:v>45683.3125</c:v>
                </c:pt>
                <c:pt idx="2431" c:formatCode="m/d;@">
                  <c:v>45683.3229166667</c:v>
                </c:pt>
                <c:pt idx="2432" c:formatCode="m/d;@">
                  <c:v>45683.3333333333</c:v>
                </c:pt>
                <c:pt idx="2433" c:formatCode="m/d;@">
                  <c:v>45683.34375</c:v>
                </c:pt>
                <c:pt idx="2434" c:formatCode="m/d;@">
                  <c:v>45683.3541666667</c:v>
                </c:pt>
                <c:pt idx="2435" c:formatCode="m/d;@">
                  <c:v>45683.3645833333</c:v>
                </c:pt>
                <c:pt idx="2436" c:formatCode="m/d;@">
                  <c:v>45683.375</c:v>
                </c:pt>
                <c:pt idx="2437" c:formatCode="m/d;@">
                  <c:v>45683.3854166667</c:v>
                </c:pt>
                <c:pt idx="2438" c:formatCode="m/d;@">
                  <c:v>45683.3958333333</c:v>
                </c:pt>
                <c:pt idx="2439" c:formatCode="m/d;@">
                  <c:v>45683.40625</c:v>
                </c:pt>
                <c:pt idx="2440" c:formatCode="m/d;@">
                  <c:v>45683.4166666667</c:v>
                </c:pt>
                <c:pt idx="2441" c:formatCode="m/d;@">
                  <c:v>45683.4270833333</c:v>
                </c:pt>
                <c:pt idx="2442" c:formatCode="m/d;@">
                  <c:v>45683.4375</c:v>
                </c:pt>
                <c:pt idx="2443" c:formatCode="m/d;@">
                  <c:v>45683.4479166667</c:v>
                </c:pt>
                <c:pt idx="2444" c:formatCode="m/d;@">
                  <c:v>45683.4583333333</c:v>
                </c:pt>
                <c:pt idx="2445" c:formatCode="m/d;@">
                  <c:v>45683.46875</c:v>
                </c:pt>
                <c:pt idx="2446" c:formatCode="m/d;@">
                  <c:v>45683.4791666667</c:v>
                </c:pt>
                <c:pt idx="2447" c:formatCode="m/d;@">
                  <c:v>45683.4895833333</c:v>
                </c:pt>
                <c:pt idx="2448" c:formatCode="m/d;@">
                  <c:v>45683.5</c:v>
                </c:pt>
                <c:pt idx="2449" c:formatCode="m/d;@">
                  <c:v>45683.5104166667</c:v>
                </c:pt>
                <c:pt idx="2450" c:formatCode="m/d;@">
                  <c:v>45683.5208333333</c:v>
                </c:pt>
                <c:pt idx="2451" c:formatCode="m/d;@">
                  <c:v>45683.53125</c:v>
                </c:pt>
                <c:pt idx="2452" c:formatCode="m/d;@">
                  <c:v>45683.5416666667</c:v>
                </c:pt>
                <c:pt idx="2453" c:formatCode="m/d;@">
                  <c:v>45683.5520833333</c:v>
                </c:pt>
                <c:pt idx="2454" c:formatCode="m/d;@">
                  <c:v>45683.5625</c:v>
                </c:pt>
                <c:pt idx="2455" c:formatCode="m/d;@">
                  <c:v>45683.5729166667</c:v>
                </c:pt>
                <c:pt idx="2456" c:formatCode="m/d;@">
                  <c:v>45683.5833333333</c:v>
                </c:pt>
                <c:pt idx="2457" c:formatCode="m/d;@">
                  <c:v>45683.59375</c:v>
                </c:pt>
                <c:pt idx="2458" c:formatCode="m/d;@">
                  <c:v>45683.6041666667</c:v>
                </c:pt>
                <c:pt idx="2459" c:formatCode="m/d;@">
                  <c:v>45683.6145833333</c:v>
                </c:pt>
                <c:pt idx="2460" c:formatCode="m/d;@">
                  <c:v>45683.625</c:v>
                </c:pt>
                <c:pt idx="2461" c:formatCode="m/d;@">
                  <c:v>45683.6354166667</c:v>
                </c:pt>
                <c:pt idx="2462" c:formatCode="m/d;@">
                  <c:v>45683.6458333333</c:v>
                </c:pt>
                <c:pt idx="2463" c:formatCode="m/d;@">
                  <c:v>45683.65625</c:v>
                </c:pt>
                <c:pt idx="2464" c:formatCode="m/d;@">
                  <c:v>45683.6666666667</c:v>
                </c:pt>
                <c:pt idx="2465" c:formatCode="m/d;@">
                  <c:v>45683.6770833333</c:v>
                </c:pt>
                <c:pt idx="2466" c:formatCode="m/d;@">
                  <c:v>45683.6875</c:v>
                </c:pt>
                <c:pt idx="2467" c:formatCode="m/d;@">
                  <c:v>45683.6979166667</c:v>
                </c:pt>
                <c:pt idx="2468" c:formatCode="m/d;@">
                  <c:v>45683.7083333333</c:v>
                </c:pt>
                <c:pt idx="2469" c:formatCode="m/d;@">
                  <c:v>45683.71875</c:v>
                </c:pt>
                <c:pt idx="2470" c:formatCode="m/d;@">
                  <c:v>45683.7291666667</c:v>
                </c:pt>
                <c:pt idx="2471" c:formatCode="m/d;@">
                  <c:v>45683.7395833333</c:v>
                </c:pt>
                <c:pt idx="2472" c:formatCode="m/d;@">
                  <c:v>45683.75</c:v>
                </c:pt>
                <c:pt idx="2473" c:formatCode="m/d;@">
                  <c:v>45683.7604166667</c:v>
                </c:pt>
                <c:pt idx="2474" c:formatCode="m/d;@">
                  <c:v>45683.7708333333</c:v>
                </c:pt>
                <c:pt idx="2475" c:formatCode="m/d;@">
                  <c:v>45683.78125</c:v>
                </c:pt>
                <c:pt idx="2476" c:formatCode="m/d;@">
                  <c:v>45683.7916666667</c:v>
                </c:pt>
                <c:pt idx="2477" c:formatCode="m/d;@">
                  <c:v>45683.8020833333</c:v>
                </c:pt>
                <c:pt idx="2478" c:formatCode="m/d;@">
                  <c:v>45683.8125</c:v>
                </c:pt>
                <c:pt idx="2479" c:formatCode="m/d;@">
                  <c:v>45683.8229166667</c:v>
                </c:pt>
                <c:pt idx="2480" c:formatCode="m/d;@">
                  <c:v>45683.8333333333</c:v>
                </c:pt>
                <c:pt idx="2481" c:formatCode="m/d;@">
                  <c:v>45683.84375</c:v>
                </c:pt>
                <c:pt idx="2482" c:formatCode="m/d;@">
                  <c:v>45683.8541666667</c:v>
                </c:pt>
                <c:pt idx="2483" c:formatCode="m/d;@">
                  <c:v>45683.8645833333</c:v>
                </c:pt>
                <c:pt idx="2484" c:formatCode="m/d;@">
                  <c:v>45683.875</c:v>
                </c:pt>
                <c:pt idx="2485" c:formatCode="m/d;@">
                  <c:v>45683.8854166667</c:v>
                </c:pt>
                <c:pt idx="2486" c:formatCode="m/d;@">
                  <c:v>45683.8958333333</c:v>
                </c:pt>
                <c:pt idx="2487" c:formatCode="m/d;@">
                  <c:v>45683.90625</c:v>
                </c:pt>
                <c:pt idx="2488" c:formatCode="m/d;@">
                  <c:v>45683.9166666667</c:v>
                </c:pt>
                <c:pt idx="2489" c:formatCode="m/d;@">
                  <c:v>45683.9270833333</c:v>
                </c:pt>
                <c:pt idx="2490" c:formatCode="m/d;@">
                  <c:v>45683.9375</c:v>
                </c:pt>
                <c:pt idx="2491" c:formatCode="m/d;@">
                  <c:v>45683.9479166667</c:v>
                </c:pt>
                <c:pt idx="2492" c:formatCode="m/d;@">
                  <c:v>45683.9583333333</c:v>
                </c:pt>
                <c:pt idx="2493" c:formatCode="m/d;@">
                  <c:v>45683.96875</c:v>
                </c:pt>
                <c:pt idx="2494" c:formatCode="m/d;@">
                  <c:v>45683.9791666667</c:v>
                </c:pt>
                <c:pt idx="2495" c:formatCode="m/d;@">
                  <c:v>45683.9895833333</c:v>
                </c:pt>
                <c:pt idx="2496" c:formatCode="m/d;@">
                  <c:v>45684</c:v>
                </c:pt>
                <c:pt idx="2497" c:formatCode="m/d;@">
                  <c:v>45684.0104166667</c:v>
                </c:pt>
                <c:pt idx="2498" c:formatCode="m/d;@">
                  <c:v>45684.0208333333</c:v>
                </c:pt>
                <c:pt idx="2499" c:formatCode="m/d;@">
                  <c:v>45684.03125</c:v>
                </c:pt>
                <c:pt idx="2500" c:formatCode="m/d;@">
                  <c:v>45684.0416666667</c:v>
                </c:pt>
                <c:pt idx="2501" c:formatCode="m/d;@">
                  <c:v>45684.0520833333</c:v>
                </c:pt>
                <c:pt idx="2502" c:formatCode="m/d;@">
                  <c:v>45684.0625</c:v>
                </c:pt>
                <c:pt idx="2503" c:formatCode="m/d;@">
                  <c:v>45684.0729166667</c:v>
                </c:pt>
                <c:pt idx="2504" c:formatCode="m/d;@">
                  <c:v>45684.0833333333</c:v>
                </c:pt>
                <c:pt idx="2505" c:formatCode="m/d;@">
                  <c:v>45684.09375</c:v>
                </c:pt>
                <c:pt idx="2506" c:formatCode="m/d;@">
                  <c:v>45684.1041666667</c:v>
                </c:pt>
                <c:pt idx="2507" c:formatCode="m/d;@">
                  <c:v>45684.1145833333</c:v>
                </c:pt>
                <c:pt idx="2508" c:formatCode="m/d;@">
                  <c:v>45684.125</c:v>
                </c:pt>
                <c:pt idx="2509" c:formatCode="m/d;@">
                  <c:v>45684.1354166667</c:v>
                </c:pt>
                <c:pt idx="2510" c:formatCode="m/d;@">
                  <c:v>45684.1458333333</c:v>
                </c:pt>
                <c:pt idx="2511" c:formatCode="m/d;@">
                  <c:v>45684.15625</c:v>
                </c:pt>
                <c:pt idx="2512" c:formatCode="m/d;@">
                  <c:v>45684.1666666667</c:v>
                </c:pt>
                <c:pt idx="2513" c:formatCode="m/d;@">
                  <c:v>45684.1770833333</c:v>
                </c:pt>
                <c:pt idx="2514" c:formatCode="m/d;@">
                  <c:v>45684.1875</c:v>
                </c:pt>
                <c:pt idx="2515" c:formatCode="m/d;@">
                  <c:v>45684.1979166667</c:v>
                </c:pt>
                <c:pt idx="2516" c:formatCode="m/d;@">
                  <c:v>45684.2083333333</c:v>
                </c:pt>
                <c:pt idx="2517" c:formatCode="m/d;@">
                  <c:v>45684.21875</c:v>
                </c:pt>
                <c:pt idx="2518" c:formatCode="m/d;@">
                  <c:v>45684.2291666667</c:v>
                </c:pt>
                <c:pt idx="2519" c:formatCode="m/d;@">
                  <c:v>45684.2395833333</c:v>
                </c:pt>
                <c:pt idx="2520" c:formatCode="m/d;@">
                  <c:v>45684.25</c:v>
                </c:pt>
                <c:pt idx="2521" c:formatCode="m/d;@">
                  <c:v>45684.2604166667</c:v>
                </c:pt>
                <c:pt idx="2522" c:formatCode="m/d;@">
                  <c:v>45684.2708333333</c:v>
                </c:pt>
                <c:pt idx="2523" c:formatCode="m/d;@">
                  <c:v>45684.28125</c:v>
                </c:pt>
                <c:pt idx="2524" c:formatCode="m/d;@">
                  <c:v>45684.2916666667</c:v>
                </c:pt>
                <c:pt idx="2525" c:formatCode="m/d;@">
                  <c:v>45684.3020833333</c:v>
                </c:pt>
                <c:pt idx="2526" c:formatCode="m/d;@">
                  <c:v>45684.3125</c:v>
                </c:pt>
                <c:pt idx="2527" c:formatCode="m/d;@">
                  <c:v>45684.3229166667</c:v>
                </c:pt>
                <c:pt idx="2528" c:formatCode="m/d;@">
                  <c:v>45684.3333333333</c:v>
                </c:pt>
                <c:pt idx="2529" c:formatCode="m/d;@">
                  <c:v>45684.34375</c:v>
                </c:pt>
                <c:pt idx="2530" c:formatCode="m/d;@">
                  <c:v>45684.3541666667</c:v>
                </c:pt>
                <c:pt idx="2531" c:formatCode="m/d;@">
                  <c:v>45684.3645833333</c:v>
                </c:pt>
                <c:pt idx="2532" c:formatCode="m/d;@">
                  <c:v>45684.375</c:v>
                </c:pt>
                <c:pt idx="2533" c:formatCode="m/d;@">
                  <c:v>45684.3854166667</c:v>
                </c:pt>
                <c:pt idx="2534" c:formatCode="m/d;@">
                  <c:v>45684.3958333333</c:v>
                </c:pt>
                <c:pt idx="2535" c:formatCode="m/d;@">
                  <c:v>45684.40625</c:v>
                </c:pt>
                <c:pt idx="2536" c:formatCode="m/d;@">
                  <c:v>45684.4166666667</c:v>
                </c:pt>
                <c:pt idx="2537" c:formatCode="m/d;@">
                  <c:v>45684.4270833333</c:v>
                </c:pt>
                <c:pt idx="2538" c:formatCode="m/d;@">
                  <c:v>45684.4375</c:v>
                </c:pt>
                <c:pt idx="2539" c:formatCode="m/d;@">
                  <c:v>45684.4479166667</c:v>
                </c:pt>
                <c:pt idx="2540" c:formatCode="m/d;@">
                  <c:v>45684.4583333333</c:v>
                </c:pt>
                <c:pt idx="2541" c:formatCode="m/d;@">
                  <c:v>45684.46875</c:v>
                </c:pt>
                <c:pt idx="2542" c:formatCode="m/d;@">
                  <c:v>45684.4791666667</c:v>
                </c:pt>
                <c:pt idx="2543" c:formatCode="m/d;@">
                  <c:v>45684.4895833333</c:v>
                </c:pt>
                <c:pt idx="2544" c:formatCode="m/d;@">
                  <c:v>45684.5</c:v>
                </c:pt>
                <c:pt idx="2545" c:formatCode="m/d;@">
                  <c:v>45684.5104166667</c:v>
                </c:pt>
                <c:pt idx="2546" c:formatCode="m/d;@">
                  <c:v>45684.5208333333</c:v>
                </c:pt>
                <c:pt idx="2547" c:formatCode="m/d;@">
                  <c:v>45684.53125</c:v>
                </c:pt>
                <c:pt idx="2548" c:formatCode="m/d;@">
                  <c:v>45684.5416666667</c:v>
                </c:pt>
                <c:pt idx="2549" c:formatCode="m/d;@">
                  <c:v>45684.5520833333</c:v>
                </c:pt>
                <c:pt idx="2550" c:formatCode="m/d;@">
                  <c:v>45684.5625</c:v>
                </c:pt>
                <c:pt idx="2551" c:formatCode="m/d;@">
                  <c:v>45684.5729166667</c:v>
                </c:pt>
                <c:pt idx="2552" c:formatCode="m/d;@">
                  <c:v>45684.5833333333</c:v>
                </c:pt>
                <c:pt idx="2553" c:formatCode="m/d;@">
                  <c:v>45684.59375</c:v>
                </c:pt>
                <c:pt idx="2554" c:formatCode="m/d;@">
                  <c:v>45684.6041666667</c:v>
                </c:pt>
                <c:pt idx="2555" c:formatCode="m/d;@">
                  <c:v>45684.6145833333</c:v>
                </c:pt>
                <c:pt idx="2556" c:formatCode="m/d;@">
                  <c:v>45684.625</c:v>
                </c:pt>
                <c:pt idx="2557" c:formatCode="m/d;@">
                  <c:v>45684.6354166667</c:v>
                </c:pt>
                <c:pt idx="2558" c:formatCode="m/d;@">
                  <c:v>45684.6458333333</c:v>
                </c:pt>
                <c:pt idx="2559" c:formatCode="m/d;@">
                  <c:v>45684.65625</c:v>
                </c:pt>
                <c:pt idx="2560" c:formatCode="m/d;@">
                  <c:v>45684.6666666667</c:v>
                </c:pt>
                <c:pt idx="2561" c:formatCode="m/d;@">
                  <c:v>45684.6770833333</c:v>
                </c:pt>
                <c:pt idx="2562" c:formatCode="m/d;@">
                  <c:v>45684.6875</c:v>
                </c:pt>
                <c:pt idx="2563" c:formatCode="m/d;@">
                  <c:v>45684.6979166667</c:v>
                </c:pt>
                <c:pt idx="2564" c:formatCode="m/d;@">
                  <c:v>45684.7083333333</c:v>
                </c:pt>
                <c:pt idx="2565" c:formatCode="m/d;@">
                  <c:v>45684.71875</c:v>
                </c:pt>
                <c:pt idx="2566" c:formatCode="m/d;@">
                  <c:v>45684.7291666667</c:v>
                </c:pt>
                <c:pt idx="2567" c:formatCode="m/d;@">
                  <c:v>45684.7395833333</c:v>
                </c:pt>
                <c:pt idx="2568" c:formatCode="m/d;@">
                  <c:v>45684.75</c:v>
                </c:pt>
                <c:pt idx="2569" c:formatCode="m/d;@">
                  <c:v>45684.7604166667</c:v>
                </c:pt>
                <c:pt idx="2570" c:formatCode="m/d;@">
                  <c:v>45684.7708333333</c:v>
                </c:pt>
                <c:pt idx="2571" c:formatCode="m/d;@">
                  <c:v>45684.78125</c:v>
                </c:pt>
                <c:pt idx="2572" c:formatCode="m/d;@">
                  <c:v>45684.7916666667</c:v>
                </c:pt>
                <c:pt idx="2573" c:formatCode="m/d;@">
                  <c:v>45684.8020833333</c:v>
                </c:pt>
                <c:pt idx="2574" c:formatCode="m/d;@">
                  <c:v>45684.8125</c:v>
                </c:pt>
                <c:pt idx="2575" c:formatCode="m/d;@">
                  <c:v>45684.8229166667</c:v>
                </c:pt>
                <c:pt idx="2576" c:formatCode="m/d;@">
                  <c:v>45684.8333333333</c:v>
                </c:pt>
                <c:pt idx="2577" c:formatCode="m/d;@">
                  <c:v>45684.84375</c:v>
                </c:pt>
                <c:pt idx="2578" c:formatCode="m/d;@">
                  <c:v>45684.8541666667</c:v>
                </c:pt>
                <c:pt idx="2579" c:formatCode="m/d;@">
                  <c:v>45684.8645833333</c:v>
                </c:pt>
                <c:pt idx="2580" c:formatCode="m/d;@">
                  <c:v>45684.875</c:v>
                </c:pt>
                <c:pt idx="2581" c:formatCode="m/d;@">
                  <c:v>45684.8854166667</c:v>
                </c:pt>
                <c:pt idx="2582" c:formatCode="m/d;@">
                  <c:v>45684.8958333333</c:v>
                </c:pt>
                <c:pt idx="2583" c:formatCode="m/d;@">
                  <c:v>45684.90625</c:v>
                </c:pt>
                <c:pt idx="2584" c:formatCode="m/d;@">
                  <c:v>45684.9166666667</c:v>
                </c:pt>
                <c:pt idx="2585" c:formatCode="m/d;@">
                  <c:v>45684.9270833333</c:v>
                </c:pt>
                <c:pt idx="2586" c:formatCode="m/d;@">
                  <c:v>45684.9375</c:v>
                </c:pt>
                <c:pt idx="2587" c:formatCode="m/d;@">
                  <c:v>45684.9479166667</c:v>
                </c:pt>
                <c:pt idx="2588" c:formatCode="m/d;@">
                  <c:v>45684.9583333333</c:v>
                </c:pt>
                <c:pt idx="2589" c:formatCode="m/d;@">
                  <c:v>45684.96875</c:v>
                </c:pt>
                <c:pt idx="2590" c:formatCode="m/d;@">
                  <c:v>45684.9791666667</c:v>
                </c:pt>
                <c:pt idx="2591" c:formatCode="m/d;@">
                  <c:v>45684.9895833333</c:v>
                </c:pt>
                <c:pt idx="2592" c:formatCode="m/d;@">
                  <c:v>45685</c:v>
                </c:pt>
                <c:pt idx="2593" c:formatCode="m/d;@">
                  <c:v>45685.0104166667</c:v>
                </c:pt>
                <c:pt idx="2594" c:formatCode="m/d;@">
                  <c:v>45685.0208333333</c:v>
                </c:pt>
                <c:pt idx="2595" c:formatCode="m/d;@">
                  <c:v>45685.03125</c:v>
                </c:pt>
                <c:pt idx="2596" c:formatCode="m/d;@">
                  <c:v>45685.0416666667</c:v>
                </c:pt>
                <c:pt idx="2597" c:formatCode="m/d;@">
                  <c:v>45685.0520833333</c:v>
                </c:pt>
                <c:pt idx="2598" c:formatCode="m/d;@">
                  <c:v>45685.0625</c:v>
                </c:pt>
                <c:pt idx="2599" c:formatCode="m/d;@">
                  <c:v>45685.0729166667</c:v>
                </c:pt>
                <c:pt idx="2600" c:formatCode="m/d;@">
                  <c:v>45685.0833333333</c:v>
                </c:pt>
                <c:pt idx="2601" c:formatCode="m/d;@">
                  <c:v>45685.09375</c:v>
                </c:pt>
                <c:pt idx="2602" c:formatCode="m/d;@">
                  <c:v>45685.1041666667</c:v>
                </c:pt>
                <c:pt idx="2603" c:formatCode="m/d;@">
                  <c:v>45685.1145833333</c:v>
                </c:pt>
                <c:pt idx="2604" c:formatCode="m/d;@">
                  <c:v>45685.125</c:v>
                </c:pt>
                <c:pt idx="2605" c:formatCode="m/d;@">
                  <c:v>45685.1354166667</c:v>
                </c:pt>
                <c:pt idx="2606" c:formatCode="m/d;@">
                  <c:v>45685.1458333333</c:v>
                </c:pt>
                <c:pt idx="2607" c:formatCode="m/d;@">
                  <c:v>45685.15625</c:v>
                </c:pt>
                <c:pt idx="2608" c:formatCode="m/d;@">
                  <c:v>45685.1666666667</c:v>
                </c:pt>
                <c:pt idx="2609" c:formatCode="m/d;@">
                  <c:v>45685.1770833333</c:v>
                </c:pt>
                <c:pt idx="2610" c:formatCode="m/d;@">
                  <c:v>45685.1875</c:v>
                </c:pt>
                <c:pt idx="2611" c:formatCode="m/d;@">
                  <c:v>45685.1979166667</c:v>
                </c:pt>
                <c:pt idx="2612" c:formatCode="m/d;@">
                  <c:v>45685.2083333333</c:v>
                </c:pt>
                <c:pt idx="2613" c:formatCode="m/d;@">
                  <c:v>45685.21875</c:v>
                </c:pt>
                <c:pt idx="2614" c:formatCode="m/d;@">
                  <c:v>45685.2291666667</c:v>
                </c:pt>
                <c:pt idx="2615" c:formatCode="m/d;@">
                  <c:v>45685.2395833333</c:v>
                </c:pt>
                <c:pt idx="2616" c:formatCode="m/d;@">
                  <c:v>45685.25</c:v>
                </c:pt>
                <c:pt idx="2617" c:formatCode="m/d;@">
                  <c:v>45685.2604166667</c:v>
                </c:pt>
                <c:pt idx="2618" c:formatCode="m/d;@">
                  <c:v>45685.2708333333</c:v>
                </c:pt>
                <c:pt idx="2619" c:formatCode="m/d;@">
                  <c:v>45685.28125</c:v>
                </c:pt>
                <c:pt idx="2620" c:formatCode="m/d;@">
                  <c:v>45685.2916666667</c:v>
                </c:pt>
                <c:pt idx="2621" c:formatCode="m/d;@">
                  <c:v>45685.3020833333</c:v>
                </c:pt>
                <c:pt idx="2622" c:formatCode="m/d;@">
                  <c:v>45685.3125</c:v>
                </c:pt>
                <c:pt idx="2623" c:formatCode="m/d;@">
                  <c:v>45685.3229166667</c:v>
                </c:pt>
                <c:pt idx="2624" c:formatCode="m/d;@">
                  <c:v>45685.3333333333</c:v>
                </c:pt>
                <c:pt idx="2625" c:formatCode="m/d;@">
                  <c:v>45685.34375</c:v>
                </c:pt>
                <c:pt idx="2626" c:formatCode="m/d;@">
                  <c:v>45685.3541666667</c:v>
                </c:pt>
                <c:pt idx="2627" c:formatCode="m/d;@">
                  <c:v>45685.3645833333</c:v>
                </c:pt>
                <c:pt idx="2628" c:formatCode="m/d;@">
                  <c:v>45685.375</c:v>
                </c:pt>
                <c:pt idx="2629" c:formatCode="m/d;@">
                  <c:v>45685.3854166667</c:v>
                </c:pt>
                <c:pt idx="2630" c:formatCode="m/d;@">
                  <c:v>45685.3958333333</c:v>
                </c:pt>
                <c:pt idx="2631" c:formatCode="m/d;@">
                  <c:v>45685.40625</c:v>
                </c:pt>
                <c:pt idx="2632" c:formatCode="m/d;@">
                  <c:v>45685.4166666667</c:v>
                </c:pt>
                <c:pt idx="2633" c:formatCode="m/d;@">
                  <c:v>45685.4270833333</c:v>
                </c:pt>
                <c:pt idx="2634" c:formatCode="m/d;@">
                  <c:v>45685.4375</c:v>
                </c:pt>
                <c:pt idx="2635" c:formatCode="m/d;@">
                  <c:v>45685.4479166667</c:v>
                </c:pt>
                <c:pt idx="2636" c:formatCode="m/d;@">
                  <c:v>45685.4583333333</c:v>
                </c:pt>
                <c:pt idx="2637" c:formatCode="m/d;@">
                  <c:v>45685.46875</c:v>
                </c:pt>
                <c:pt idx="2638" c:formatCode="m/d;@">
                  <c:v>45685.4791666667</c:v>
                </c:pt>
                <c:pt idx="2639" c:formatCode="m/d;@">
                  <c:v>45685.4895833333</c:v>
                </c:pt>
                <c:pt idx="2640" c:formatCode="m/d;@">
                  <c:v>45685.5</c:v>
                </c:pt>
                <c:pt idx="2641" c:formatCode="m/d;@">
                  <c:v>45685.5104166667</c:v>
                </c:pt>
                <c:pt idx="2642" c:formatCode="m/d;@">
                  <c:v>45685.5208333333</c:v>
                </c:pt>
                <c:pt idx="2643" c:formatCode="m/d;@">
                  <c:v>45685.53125</c:v>
                </c:pt>
                <c:pt idx="2644" c:formatCode="m/d;@">
                  <c:v>45685.5416666667</c:v>
                </c:pt>
                <c:pt idx="2645" c:formatCode="m/d;@">
                  <c:v>45685.5520833333</c:v>
                </c:pt>
                <c:pt idx="2646" c:formatCode="m/d;@">
                  <c:v>45685.5625</c:v>
                </c:pt>
                <c:pt idx="2647" c:formatCode="m/d;@">
                  <c:v>45685.5729166667</c:v>
                </c:pt>
                <c:pt idx="2648" c:formatCode="m/d;@">
                  <c:v>45685.5833333333</c:v>
                </c:pt>
                <c:pt idx="2649" c:formatCode="m/d;@">
                  <c:v>45685.59375</c:v>
                </c:pt>
                <c:pt idx="2650" c:formatCode="m/d;@">
                  <c:v>45685.6041666667</c:v>
                </c:pt>
                <c:pt idx="2651" c:formatCode="m/d;@">
                  <c:v>45685.6145833333</c:v>
                </c:pt>
                <c:pt idx="2652" c:formatCode="m/d;@">
                  <c:v>45685.625</c:v>
                </c:pt>
                <c:pt idx="2653" c:formatCode="m/d;@">
                  <c:v>45685.6354166667</c:v>
                </c:pt>
                <c:pt idx="2654" c:formatCode="m/d;@">
                  <c:v>45685.6458333333</c:v>
                </c:pt>
                <c:pt idx="2655" c:formatCode="m/d;@">
                  <c:v>45685.65625</c:v>
                </c:pt>
                <c:pt idx="2656" c:formatCode="m/d;@">
                  <c:v>45685.6666666667</c:v>
                </c:pt>
                <c:pt idx="2657" c:formatCode="m/d;@">
                  <c:v>45685.6770833333</c:v>
                </c:pt>
                <c:pt idx="2658" c:formatCode="m/d;@">
                  <c:v>45685.6875</c:v>
                </c:pt>
                <c:pt idx="2659" c:formatCode="m/d;@">
                  <c:v>45685.6979166667</c:v>
                </c:pt>
                <c:pt idx="2660" c:formatCode="m/d;@">
                  <c:v>45685.7083333333</c:v>
                </c:pt>
                <c:pt idx="2661" c:formatCode="m/d;@">
                  <c:v>45685.71875</c:v>
                </c:pt>
                <c:pt idx="2662" c:formatCode="m/d;@">
                  <c:v>45685.7291666667</c:v>
                </c:pt>
                <c:pt idx="2663" c:formatCode="m/d;@">
                  <c:v>45685.7395833333</c:v>
                </c:pt>
                <c:pt idx="2664" c:formatCode="m/d;@">
                  <c:v>45685.75</c:v>
                </c:pt>
                <c:pt idx="2665" c:formatCode="m/d;@">
                  <c:v>45685.7604166667</c:v>
                </c:pt>
                <c:pt idx="2666" c:formatCode="m/d;@">
                  <c:v>45685.7708333333</c:v>
                </c:pt>
                <c:pt idx="2667" c:formatCode="m/d;@">
                  <c:v>45685.78125</c:v>
                </c:pt>
                <c:pt idx="2668" c:formatCode="m/d;@">
                  <c:v>45685.7916666667</c:v>
                </c:pt>
                <c:pt idx="2669" c:formatCode="m/d;@">
                  <c:v>45685.8020833333</c:v>
                </c:pt>
                <c:pt idx="2670" c:formatCode="m/d;@">
                  <c:v>45685.8125</c:v>
                </c:pt>
                <c:pt idx="2671" c:formatCode="m/d;@">
                  <c:v>45685.8229166667</c:v>
                </c:pt>
                <c:pt idx="2672" c:formatCode="m/d;@">
                  <c:v>45685.8333333333</c:v>
                </c:pt>
                <c:pt idx="2673" c:formatCode="m/d;@">
                  <c:v>45685.84375</c:v>
                </c:pt>
                <c:pt idx="2674" c:formatCode="m/d;@">
                  <c:v>45685.8541666667</c:v>
                </c:pt>
                <c:pt idx="2675" c:formatCode="m/d;@">
                  <c:v>45685.8645833333</c:v>
                </c:pt>
                <c:pt idx="2676" c:formatCode="m/d;@">
                  <c:v>45685.875</c:v>
                </c:pt>
                <c:pt idx="2677" c:formatCode="m/d;@">
                  <c:v>45685.8854166667</c:v>
                </c:pt>
                <c:pt idx="2678" c:formatCode="m/d;@">
                  <c:v>45685.8958333333</c:v>
                </c:pt>
                <c:pt idx="2679" c:formatCode="m/d;@">
                  <c:v>45685.90625</c:v>
                </c:pt>
                <c:pt idx="2680" c:formatCode="m/d;@">
                  <c:v>45685.9166666667</c:v>
                </c:pt>
                <c:pt idx="2681" c:formatCode="m/d;@">
                  <c:v>45685.9270833333</c:v>
                </c:pt>
                <c:pt idx="2682" c:formatCode="m/d;@">
                  <c:v>45685.9375</c:v>
                </c:pt>
                <c:pt idx="2683" c:formatCode="m/d;@">
                  <c:v>45685.9479166667</c:v>
                </c:pt>
                <c:pt idx="2684" c:formatCode="m/d;@">
                  <c:v>45685.9583333333</c:v>
                </c:pt>
                <c:pt idx="2685" c:formatCode="m/d;@">
                  <c:v>45685.96875</c:v>
                </c:pt>
                <c:pt idx="2686" c:formatCode="m/d;@">
                  <c:v>45685.9791666667</c:v>
                </c:pt>
                <c:pt idx="2687" c:formatCode="m/d;@">
                  <c:v>45685.9895833333</c:v>
                </c:pt>
                <c:pt idx="2688" c:formatCode="m/d;@">
                  <c:v>45686</c:v>
                </c:pt>
                <c:pt idx="2689" c:formatCode="m/d;@">
                  <c:v>45686.0104166667</c:v>
                </c:pt>
                <c:pt idx="2690" c:formatCode="m/d;@">
                  <c:v>45686.0208333333</c:v>
                </c:pt>
                <c:pt idx="2691" c:formatCode="m/d;@">
                  <c:v>45686.03125</c:v>
                </c:pt>
                <c:pt idx="2692" c:formatCode="m/d;@">
                  <c:v>45686.0416666667</c:v>
                </c:pt>
                <c:pt idx="2693" c:formatCode="m/d;@">
                  <c:v>45686.0520833333</c:v>
                </c:pt>
                <c:pt idx="2694" c:formatCode="m/d;@">
                  <c:v>45686.0625</c:v>
                </c:pt>
                <c:pt idx="2695" c:formatCode="m/d;@">
                  <c:v>45686.0729166667</c:v>
                </c:pt>
                <c:pt idx="2696" c:formatCode="m/d;@">
                  <c:v>45686.0833333333</c:v>
                </c:pt>
                <c:pt idx="2697" c:formatCode="m/d;@">
                  <c:v>45686.09375</c:v>
                </c:pt>
                <c:pt idx="2698" c:formatCode="m/d;@">
                  <c:v>45686.1041666667</c:v>
                </c:pt>
                <c:pt idx="2699" c:formatCode="m/d;@">
                  <c:v>45686.1145833333</c:v>
                </c:pt>
                <c:pt idx="2700" c:formatCode="m/d;@">
                  <c:v>45686.125</c:v>
                </c:pt>
                <c:pt idx="2701" c:formatCode="m/d;@">
                  <c:v>45686.1354166667</c:v>
                </c:pt>
                <c:pt idx="2702" c:formatCode="m/d;@">
                  <c:v>45686.1458333333</c:v>
                </c:pt>
                <c:pt idx="2703" c:formatCode="m/d;@">
                  <c:v>45686.15625</c:v>
                </c:pt>
                <c:pt idx="2704" c:formatCode="m/d;@">
                  <c:v>45686.1666666667</c:v>
                </c:pt>
                <c:pt idx="2705" c:formatCode="m/d;@">
                  <c:v>45686.1770833333</c:v>
                </c:pt>
                <c:pt idx="2706" c:formatCode="m/d;@">
                  <c:v>45686.1875</c:v>
                </c:pt>
                <c:pt idx="2707" c:formatCode="m/d;@">
                  <c:v>45686.1979166667</c:v>
                </c:pt>
                <c:pt idx="2708" c:formatCode="m/d;@">
                  <c:v>45686.2083333333</c:v>
                </c:pt>
                <c:pt idx="2709" c:formatCode="m/d;@">
                  <c:v>45686.21875</c:v>
                </c:pt>
                <c:pt idx="2710" c:formatCode="m/d;@">
                  <c:v>45686.2291666667</c:v>
                </c:pt>
                <c:pt idx="2711" c:formatCode="m/d;@">
                  <c:v>45686.2395833333</c:v>
                </c:pt>
                <c:pt idx="2712" c:formatCode="m/d;@">
                  <c:v>45686.25</c:v>
                </c:pt>
                <c:pt idx="2713" c:formatCode="m/d;@">
                  <c:v>45686.2604166667</c:v>
                </c:pt>
                <c:pt idx="2714" c:formatCode="m/d;@">
                  <c:v>45686.2708333333</c:v>
                </c:pt>
                <c:pt idx="2715" c:formatCode="m/d;@">
                  <c:v>45686.28125</c:v>
                </c:pt>
                <c:pt idx="2716" c:formatCode="m/d;@">
                  <c:v>45686.2916666667</c:v>
                </c:pt>
                <c:pt idx="2717" c:formatCode="m/d;@">
                  <c:v>45686.3020833333</c:v>
                </c:pt>
                <c:pt idx="2718" c:formatCode="m/d;@">
                  <c:v>45686.3125</c:v>
                </c:pt>
                <c:pt idx="2719" c:formatCode="m/d;@">
                  <c:v>45686.3229166667</c:v>
                </c:pt>
                <c:pt idx="2720" c:formatCode="m/d;@">
                  <c:v>45686.3333333333</c:v>
                </c:pt>
                <c:pt idx="2721" c:formatCode="m/d;@">
                  <c:v>45686.34375</c:v>
                </c:pt>
                <c:pt idx="2722" c:formatCode="m/d;@">
                  <c:v>45686.3541666667</c:v>
                </c:pt>
                <c:pt idx="2723" c:formatCode="m/d;@">
                  <c:v>45686.3645833333</c:v>
                </c:pt>
                <c:pt idx="2724" c:formatCode="m/d;@">
                  <c:v>45686.375</c:v>
                </c:pt>
                <c:pt idx="2725" c:formatCode="m/d;@">
                  <c:v>45686.3854166667</c:v>
                </c:pt>
                <c:pt idx="2726" c:formatCode="m/d;@">
                  <c:v>45686.3958333333</c:v>
                </c:pt>
                <c:pt idx="2727" c:formatCode="m/d;@">
                  <c:v>45686.40625</c:v>
                </c:pt>
                <c:pt idx="2728" c:formatCode="m/d;@">
                  <c:v>45686.4166666667</c:v>
                </c:pt>
                <c:pt idx="2729" c:formatCode="m/d;@">
                  <c:v>45686.4270833333</c:v>
                </c:pt>
                <c:pt idx="2730" c:formatCode="m/d;@">
                  <c:v>45686.4375</c:v>
                </c:pt>
                <c:pt idx="2731" c:formatCode="m/d;@">
                  <c:v>45686.4479166667</c:v>
                </c:pt>
                <c:pt idx="2732" c:formatCode="m/d;@">
                  <c:v>45686.4583333333</c:v>
                </c:pt>
                <c:pt idx="2733" c:formatCode="m/d;@">
                  <c:v>45686.46875</c:v>
                </c:pt>
                <c:pt idx="2734" c:formatCode="m/d;@">
                  <c:v>45686.4791666667</c:v>
                </c:pt>
                <c:pt idx="2735" c:formatCode="m/d;@">
                  <c:v>45686.4895833333</c:v>
                </c:pt>
                <c:pt idx="2736" c:formatCode="m/d;@">
                  <c:v>45686.5</c:v>
                </c:pt>
                <c:pt idx="2737" c:formatCode="m/d;@">
                  <c:v>45686.5104166667</c:v>
                </c:pt>
                <c:pt idx="2738" c:formatCode="m/d;@">
                  <c:v>45686.5208333333</c:v>
                </c:pt>
                <c:pt idx="2739" c:formatCode="m/d;@">
                  <c:v>45686.53125</c:v>
                </c:pt>
                <c:pt idx="2740" c:formatCode="m/d;@">
                  <c:v>45686.5416666667</c:v>
                </c:pt>
                <c:pt idx="2741" c:formatCode="m/d;@">
                  <c:v>45686.5520833333</c:v>
                </c:pt>
                <c:pt idx="2742" c:formatCode="m/d;@">
                  <c:v>45686.5625</c:v>
                </c:pt>
                <c:pt idx="2743" c:formatCode="m/d;@">
                  <c:v>45686.5729166667</c:v>
                </c:pt>
                <c:pt idx="2744" c:formatCode="m/d;@">
                  <c:v>45686.5833333333</c:v>
                </c:pt>
                <c:pt idx="2745" c:formatCode="m/d;@">
                  <c:v>45686.59375</c:v>
                </c:pt>
                <c:pt idx="2746" c:formatCode="m/d;@">
                  <c:v>45686.6041666667</c:v>
                </c:pt>
                <c:pt idx="2747" c:formatCode="m/d;@">
                  <c:v>45686.6145833333</c:v>
                </c:pt>
                <c:pt idx="2748" c:formatCode="m/d;@">
                  <c:v>45686.625</c:v>
                </c:pt>
                <c:pt idx="2749" c:formatCode="m/d;@">
                  <c:v>45686.6354166667</c:v>
                </c:pt>
                <c:pt idx="2750" c:formatCode="m/d;@">
                  <c:v>45686.6458333333</c:v>
                </c:pt>
                <c:pt idx="2751" c:formatCode="m/d;@">
                  <c:v>45686.65625</c:v>
                </c:pt>
                <c:pt idx="2752" c:formatCode="m/d;@">
                  <c:v>45686.6666666667</c:v>
                </c:pt>
                <c:pt idx="2753" c:formatCode="m/d;@">
                  <c:v>45686.6770833333</c:v>
                </c:pt>
                <c:pt idx="2754" c:formatCode="m/d;@">
                  <c:v>45686.6875</c:v>
                </c:pt>
                <c:pt idx="2755" c:formatCode="m/d;@">
                  <c:v>45686.6979166667</c:v>
                </c:pt>
                <c:pt idx="2756" c:formatCode="m/d;@">
                  <c:v>45686.7083333333</c:v>
                </c:pt>
                <c:pt idx="2757" c:formatCode="m/d;@">
                  <c:v>45686.71875</c:v>
                </c:pt>
                <c:pt idx="2758" c:formatCode="m/d;@">
                  <c:v>45686.7291666667</c:v>
                </c:pt>
                <c:pt idx="2759" c:formatCode="m/d;@">
                  <c:v>45686.7395833333</c:v>
                </c:pt>
                <c:pt idx="2760" c:formatCode="m/d;@">
                  <c:v>45686.75</c:v>
                </c:pt>
                <c:pt idx="2761" c:formatCode="m/d;@">
                  <c:v>45686.7604166667</c:v>
                </c:pt>
                <c:pt idx="2762" c:formatCode="m/d;@">
                  <c:v>45686.7708333333</c:v>
                </c:pt>
                <c:pt idx="2763" c:formatCode="m/d;@">
                  <c:v>45686.78125</c:v>
                </c:pt>
                <c:pt idx="2764" c:formatCode="m/d;@">
                  <c:v>45686.7916666667</c:v>
                </c:pt>
                <c:pt idx="2765" c:formatCode="m/d;@">
                  <c:v>45686.8020833333</c:v>
                </c:pt>
                <c:pt idx="2766" c:formatCode="m/d;@">
                  <c:v>45686.8125</c:v>
                </c:pt>
                <c:pt idx="2767" c:formatCode="m/d;@">
                  <c:v>45686.8229166667</c:v>
                </c:pt>
                <c:pt idx="2768" c:formatCode="m/d;@">
                  <c:v>45686.8333333333</c:v>
                </c:pt>
                <c:pt idx="2769" c:formatCode="m/d;@">
                  <c:v>45686.84375</c:v>
                </c:pt>
                <c:pt idx="2770" c:formatCode="m/d;@">
                  <c:v>45686.8541666667</c:v>
                </c:pt>
                <c:pt idx="2771" c:formatCode="m/d;@">
                  <c:v>45686.8645833333</c:v>
                </c:pt>
                <c:pt idx="2772" c:formatCode="m/d;@">
                  <c:v>45686.875</c:v>
                </c:pt>
                <c:pt idx="2773" c:formatCode="m/d;@">
                  <c:v>45686.8854166667</c:v>
                </c:pt>
                <c:pt idx="2774" c:formatCode="m/d;@">
                  <c:v>45686.8958333333</c:v>
                </c:pt>
                <c:pt idx="2775" c:formatCode="m/d;@">
                  <c:v>45686.90625</c:v>
                </c:pt>
                <c:pt idx="2776" c:formatCode="m/d;@">
                  <c:v>45686.9166666667</c:v>
                </c:pt>
                <c:pt idx="2777" c:formatCode="m/d;@">
                  <c:v>45686.9270833333</c:v>
                </c:pt>
                <c:pt idx="2778" c:formatCode="m/d;@">
                  <c:v>45686.9375</c:v>
                </c:pt>
                <c:pt idx="2779" c:formatCode="m/d;@">
                  <c:v>45686.9479166667</c:v>
                </c:pt>
                <c:pt idx="2780" c:formatCode="m/d;@">
                  <c:v>45686.9583333333</c:v>
                </c:pt>
                <c:pt idx="2781" c:formatCode="m/d;@">
                  <c:v>45686.96875</c:v>
                </c:pt>
                <c:pt idx="2782" c:formatCode="m/d;@">
                  <c:v>45686.9791666667</c:v>
                </c:pt>
                <c:pt idx="2783" c:formatCode="m/d;@">
                  <c:v>45686.9895833333</c:v>
                </c:pt>
                <c:pt idx="2784" c:formatCode="m/d;@">
                  <c:v>45687</c:v>
                </c:pt>
                <c:pt idx="2785" c:formatCode="m/d;@">
                  <c:v>45687.0104166667</c:v>
                </c:pt>
                <c:pt idx="2786" c:formatCode="m/d;@">
                  <c:v>45687.0208333333</c:v>
                </c:pt>
                <c:pt idx="2787" c:formatCode="m/d;@">
                  <c:v>45687.03125</c:v>
                </c:pt>
                <c:pt idx="2788" c:formatCode="m/d;@">
                  <c:v>45687.0416666667</c:v>
                </c:pt>
                <c:pt idx="2789" c:formatCode="m/d;@">
                  <c:v>45687.0520833333</c:v>
                </c:pt>
                <c:pt idx="2790" c:formatCode="m/d;@">
                  <c:v>45687.0625</c:v>
                </c:pt>
                <c:pt idx="2791" c:formatCode="m/d;@">
                  <c:v>45687.0729166667</c:v>
                </c:pt>
                <c:pt idx="2792" c:formatCode="m/d;@">
                  <c:v>45687.0833333333</c:v>
                </c:pt>
                <c:pt idx="2793" c:formatCode="m/d;@">
                  <c:v>45687.09375</c:v>
                </c:pt>
                <c:pt idx="2794" c:formatCode="m/d;@">
                  <c:v>45687.1041666667</c:v>
                </c:pt>
                <c:pt idx="2795" c:formatCode="m/d;@">
                  <c:v>45687.1145833333</c:v>
                </c:pt>
                <c:pt idx="2796" c:formatCode="m/d;@">
                  <c:v>45687.125</c:v>
                </c:pt>
                <c:pt idx="2797" c:formatCode="m/d;@">
                  <c:v>45687.1354166667</c:v>
                </c:pt>
                <c:pt idx="2798" c:formatCode="m/d;@">
                  <c:v>45687.1458333333</c:v>
                </c:pt>
                <c:pt idx="2799" c:formatCode="m/d;@">
                  <c:v>45687.15625</c:v>
                </c:pt>
                <c:pt idx="2800" c:formatCode="m/d;@">
                  <c:v>45687.1666666667</c:v>
                </c:pt>
                <c:pt idx="2801" c:formatCode="m/d;@">
                  <c:v>45687.1770833333</c:v>
                </c:pt>
                <c:pt idx="2802" c:formatCode="m/d;@">
                  <c:v>45687.1875</c:v>
                </c:pt>
                <c:pt idx="2803" c:formatCode="m/d;@">
                  <c:v>45687.1979166667</c:v>
                </c:pt>
                <c:pt idx="2804" c:formatCode="m/d;@">
                  <c:v>45687.2083333333</c:v>
                </c:pt>
                <c:pt idx="2805" c:formatCode="m/d;@">
                  <c:v>45687.21875</c:v>
                </c:pt>
                <c:pt idx="2806" c:formatCode="m/d;@">
                  <c:v>45687.2291666667</c:v>
                </c:pt>
                <c:pt idx="2807" c:formatCode="m/d;@">
                  <c:v>45687.2395833333</c:v>
                </c:pt>
                <c:pt idx="2808" c:formatCode="m/d;@">
                  <c:v>45687.25</c:v>
                </c:pt>
                <c:pt idx="2809" c:formatCode="m/d;@">
                  <c:v>45687.2604166667</c:v>
                </c:pt>
                <c:pt idx="2810" c:formatCode="m/d;@">
                  <c:v>45687.2708333333</c:v>
                </c:pt>
                <c:pt idx="2811" c:formatCode="m/d;@">
                  <c:v>45687.28125</c:v>
                </c:pt>
                <c:pt idx="2812" c:formatCode="m/d;@">
                  <c:v>45687.2916666667</c:v>
                </c:pt>
                <c:pt idx="2813" c:formatCode="m/d;@">
                  <c:v>45687.3020833333</c:v>
                </c:pt>
                <c:pt idx="2814" c:formatCode="m/d;@">
                  <c:v>45687.3125</c:v>
                </c:pt>
                <c:pt idx="2815" c:formatCode="m/d;@">
                  <c:v>45687.3229166667</c:v>
                </c:pt>
                <c:pt idx="2816" c:formatCode="m/d;@">
                  <c:v>45687.3333333333</c:v>
                </c:pt>
                <c:pt idx="2817" c:formatCode="m/d;@">
                  <c:v>45687.34375</c:v>
                </c:pt>
                <c:pt idx="2818" c:formatCode="m/d;@">
                  <c:v>45687.3541666667</c:v>
                </c:pt>
                <c:pt idx="2819" c:formatCode="m/d;@">
                  <c:v>45687.3645833333</c:v>
                </c:pt>
                <c:pt idx="2820" c:formatCode="m/d;@">
                  <c:v>45687.375</c:v>
                </c:pt>
                <c:pt idx="2821" c:formatCode="m/d;@">
                  <c:v>45687.3854166667</c:v>
                </c:pt>
                <c:pt idx="2822" c:formatCode="m/d;@">
                  <c:v>45687.3958333333</c:v>
                </c:pt>
                <c:pt idx="2823" c:formatCode="m/d;@">
                  <c:v>45687.40625</c:v>
                </c:pt>
                <c:pt idx="2824" c:formatCode="m/d;@">
                  <c:v>45687.4166666667</c:v>
                </c:pt>
                <c:pt idx="2825" c:formatCode="m/d;@">
                  <c:v>45687.4270833333</c:v>
                </c:pt>
                <c:pt idx="2826" c:formatCode="m/d;@">
                  <c:v>45687.4375</c:v>
                </c:pt>
                <c:pt idx="2827" c:formatCode="m/d;@">
                  <c:v>45687.4479166667</c:v>
                </c:pt>
                <c:pt idx="2828" c:formatCode="m/d;@">
                  <c:v>45687.4583333333</c:v>
                </c:pt>
                <c:pt idx="2829" c:formatCode="m/d;@">
                  <c:v>45687.46875</c:v>
                </c:pt>
                <c:pt idx="2830" c:formatCode="m/d;@">
                  <c:v>45687.4791666667</c:v>
                </c:pt>
                <c:pt idx="2831" c:formatCode="m/d;@">
                  <c:v>45687.4895833333</c:v>
                </c:pt>
                <c:pt idx="2832" c:formatCode="m/d;@">
                  <c:v>45687.5</c:v>
                </c:pt>
                <c:pt idx="2833" c:formatCode="m/d;@">
                  <c:v>45687.5104166667</c:v>
                </c:pt>
                <c:pt idx="2834" c:formatCode="m/d;@">
                  <c:v>45687.5208333333</c:v>
                </c:pt>
                <c:pt idx="2835" c:formatCode="m/d;@">
                  <c:v>45687.53125</c:v>
                </c:pt>
                <c:pt idx="2836" c:formatCode="m/d;@">
                  <c:v>45687.5416666667</c:v>
                </c:pt>
                <c:pt idx="2837" c:formatCode="m/d;@">
                  <c:v>45687.5520833333</c:v>
                </c:pt>
                <c:pt idx="2838" c:formatCode="m/d;@">
                  <c:v>45687.5625</c:v>
                </c:pt>
                <c:pt idx="2839" c:formatCode="m/d;@">
                  <c:v>45687.5729166667</c:v>
                </c:pt>
                <c:pt idx="2840" c:formatCode="m/d;@">
                  <c:v>45687.5833333333</c:v>
                </c:pt>
                <c:pt idx="2841" c:formatCode="m/d;@">
                  <c:v>45687.59375</c:v>
                </c:pt>
                <c:pt idx="2842" c:formatCode="m/d;@">
                  <c:v>45687.6041666667</c:v>
                </c:pt>
                <c:pt idx="2843" c:formatCode="m/d;@">
                  <c:v>45687.6145833333</c:v>
                </c:pt>
                <c:pt idx="2844" c:formatCode="m/d;@">
                  <c:v>45687.625</c:v>
                </c:pt>
                <c:pt idx="2845" c:formatCode="m/d;@">
                  <c:v>45687.6354166667</c:v>
                </c:pt>
                <c:pt idx="2846" c:formatCode="m/d;@">
                  <c:v>45687.6458333333</c:v>
                </c:pt>
                <c:pt idx="2847" c:formatCode="m/d;@">
                  <c:v>45687.65625</c:v>
                </c:pt>
                <c:pt idx="2848" c:formatCode="m/d;@">
                  <c:v>45687.6666666667</c:v>
                </c:pt>
                <c:pt idx="2849" c:formatCode="m/d;@">
                  <c:v>45687.6770833333</c:v>
                </c:pt>
                <c:pt idx="2850" c:formatCode="m/d;@">
                  <c:v>45687.6875</c:v>
                </c:pt>
                <c:pt idx="2851" c:formatCode="m/d;@">
                  <c:v>45687.6979166667</c:v>
                </c:pt>
                <c:pt idx="2852" c:formatCode="m/d;@">
                  <c:v>45687.7083333333</c:v>
                </c:pt>
                <c:pt idx="2853" c:formatCode="m/d;@">
                  <c:v>45687.71875</c:v>
                </c:pt>
                <c:pt idx="2854" c:formatCode="m/d;@">
                  <c:v>45687.7291666667</c:v>
                </c:pt>
                <c:pt idx="2855" c:formatCode="m/d;@">
                  <c:v>45687.7395833333</c:v>
                </c:pt>
                <c:pt idx="2856" c:formatCode="m/d;@">
                  <c:v>45687.75</c:v>
                </c:pt>
                <c:pt idx="2857" c:formatCode="m/d;@">
                  <c:v>45687.7604166667</c:v>
                </c:pt>
                <c:pt idx="2858" c:formatCode="m/d;@">
                  <c:v>45687.7708333333</c:v>
                </c:pt>
                <c:pt idx="2859" c:formatCode="m/d;@">
                  <c:v>45687.78125</c:v>
                </c:pt>
                <c:pt idx="2860" c:formatCode="m/d;@">
                  <c:v>45687.7916666667</c:v>
                </c:pt>
                <c:pt idx="2861" c:formatCode="m/d;@">
                  <c:v>45687.8020833333</c:v>
                </c:pt>
                <c:pt idx="2862" c:formatCode="m/d;@">
                  <c:v>45687.8125</c:v>
                </c:pt>
                <c:pt idx="2863" c:formatCode="m/d;@">
                  <c:v>45687.8229166667</c:v>
                </c:pt>
                <c:pt idx="2864" c:formatCode="m/d;@">
                  <c:v>45687.8333333333</c:v>
                </c:pt>
                <c:pt idx="2865" c:formatCode="m/d;@">
                  <c:v>45687.84375</c:v>
                </c:pt>
                <c:pt idx="2866" c:formatCode="m/d;@">
                  <c:v>45687.8541666667</c:v>
                </c:pt>
                <c:pt idx="2867" c:formatCode="m/d;@">
                  <c:v>45687.8645833333</c:v>
                </c:pt>
                <c:pt idx="2868" c:formatCode="m/d;@">
                  <c:v>45687.875</c:v>
                </c:pt>
                <c:pt idx="2869" c:formatCode="m/d;@">
                  <c:v>45687.8854166667</c:v>
                </c:pt>
                <c:pt idx="2870" c:formatCode="m/d;@">
                  <c:v>45687.8958333333</c:v>
                </c:pt>
                <c:pt idx="2871" c:formatCode="m/d;@">
                  <c:v>45687.90625</c:v>
                </c:pt>
                <c:pt idx="2872" c:formatCode="m/d;@">
                  <c:v>45687.9166666667</c:v>
                </c:pt>
                <c:pt idx="2873" c:formatCode="m/d;@">
                  <c:v>45687.9270833333</c:v>
                </c:pt>
                <c:pt idx="2874" c:formatCode="m/d;@">
                  <c:v>45687.9375</c:v>
                </c:pt>
                <c:pt idx="2875" c:formatCode="m/d;@">
                  <c:v>45687.9479166667</c:v>
                </c:pt>
                <c:pt idx="2876" c:formatCode="m/d;@">
                  <c:v>45687.9583333333</c:v>
                </c:pt>
                <c:pt idx="2877" c:formatCode="m/d;@">
                  <c:v>45687.96875</c:v>
                </c:pt>
                <c:pt idx="2878" c:formatCode="m/d;@">
                  <c:v>45687.9791666667</c:v>
                </c:pt>
                <c:pt idx="2879" c:formatCode="m/d;@">
                  <c:v>45687.9895833333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统调负荷!$O$2:$O$2881</c15:sqref>
                  </c15:fullRef>
                </c:ext>
              </c:extLst>
              <c:f>统调负荷!$O$3:$O$2881</c:f>
              <c:numCache>
                <c:formatCode>General</c:formatCode>
                <c:ptCount val="2879"/>
                <c:pt idx="0">
                  <c:v>40266.9</c:v>
                </c:pt>
                <c:pt idx="1">
                  <c:v>39435.4</c:v>
                </c:pt>
                <c:pt idx="2">
                  <c:v>38978</c:v>
                </c:pt>
                <c:pt idx="3">
                  <c:v>37742.4</c:v>
                </c:pt>
                <c:pt idx="4">
                  <c:v>37865.1</c:v>
                </c:pt>
                <c:pt idx="5">
                  <c:v>37437.7</c:v>
                </c:pt>
                <c:pt idx="6">
                  <c:v>37149.19</c:v>
                </c:pt>
                <c:pt idx="7">
                  <c:v>36775.25</c:v>
                </c:pt>
                <c:pt idx="8">
                  <c:v>36457.75</c:v>
                </c:pt>
                <c:pt idx="9">
                  <c:v>36376.24</c:v>
                </c:pt>
                <c:pt idx="10">
                  <c:v>35973.17</c:v>
                </c:pt>
                <c:pt idx="11">
                  <c:v>34889.92</c:v>
                </c:pt>
                <c:pt idx="12">
                  <c:v>34885.2</c:v>
                </c:pt>
                <c:pt idx="13">
                  <c:v>34508.49</c:v>
                </c:pt>
                <c:pt idx="14">
                  <c:v>34201.31</c:v>
                </c:pt>
                <c:pt idx="15">
                  <c:v>33575.65</c:v>
                </c:pt>
                <c:pt idx="16">
                  <c:v>32906.62</c:v>
                </c:pt>
                <c:pt idx="17">
                  <c:v>32398.91</c:v>
                </c:pt>
                <c:pt idx="18">
                  <c:v>32159.64</c:v>
                </c:pt>
                <c:pt idx="19">
                  <c:v>31710.95</c:v>
                </c:pt>
                <c:pt idx="20">
                  <c:v>31641.64</c:v>
                </c:pt>
                <c:pt idx="21">
                  <c:v>31624.48</c:v>
                </c:pt>
                <c:pt idx="22">
                  <c:v>31699.04</c:v>
                </c:pt>
                <c:pt idx="23">
                  <c:v>31469.11</c:v>
                </c:pt>
                <c:pt idx="24">
                  <c:v>31402.82</c:v>
                </c:pt>
                <c:pt idx="25">
                  <c:v>31672.69</c:v>
                </c:pt>
                <c:pt idx="26">
                  <c:v>32240.07</c:v>
                </c:pt>
                <c:pt idx="27">
                  <c:v>32682.19</c:v>
                </c:pt>
                <c:pt idx="28">
                  <c:v>33953.2</c:v>
                </c:pt>
                <c:pt idx="29">
                  <c:v>34355.08</c:v>
                </c:pt>
                <c:pt idx="30">
                  <c:v>33384.43</c:v>
                </c:pt>
                <c:pt idx="31">
                  <c:v>31355.1</c:v>
                </c:pt>
                <c:pt idx="32">
                  <c:v>30091.9</c:v>
                </c:pt>
                <c:pt idx="33">
                  <c:v>28613.1</c:v>
                </c:pt>
                <c:pt idx="34">
                  <c:v>28451.6</c:v>
                </c:pt>
                <c:pt idx="35">
                  <c:v>27422.8</c:v>
                </c:pt>
                <c:pt idx="36">
                  <c:v>26577.5</c:v>
                </c:pt>
                <c:pt idx="37">
                  <c:v>25626.7</c:v>
                </c:pt>
                <c:pt idx="38">
                  <c:v>25154.2</c:v>
                </c:pt>
                <c:pt idx="39">
                  <c:v>24896.9</c:v>
                </c:pt>
                <c:pt idx="40">
                  <c:v>24560.3</c:v>
                </c:pt>
                <c:pt idx="41">
                  <c:v>23645.2</c:v>
                </c:pt>
                <c:pt idx="42">
                  <c:v>23174.5</c:v>
                </c:pt>
                <c:pt idx="43">
                  <c:v>23237.7</c:v>
                </c:pt>
                <c:pt idx="44">
                  <c:v>23533.6</c:v>
                </c:pt>
                <c:pt idx="45">
                  <c:v>23666.3</c:v>
                </c:pt>
                <c:pt idx="46">
                  <c:v>23971.2</c:v>
                </c:pt>
                <c:pt idx="47">
                  <c:v>24991.62</c:v>
                </c:pt>
                <c:pt idx="48">
                  <c:v>27194.57</c:v>
                </c:pt>
                <c:pt idx="49">
                  <c:v>26668.43</c:v>
                </c:pt>
                <c:pt idx="50">
                  <c:v>26706.64</c:v>
                </c:pt>
                <c:pt idx="51">
                  <c:v>26620.58</c:v>
                </c:pt>
                <c:pt idx="52">
                  <c:v>26843.58</c:v>
                </c:pt>
                <c:pt idx="53">
                  <c:v>27350.64</c:v>
                </c:pt>
                <c:pt idx="54">
                  <c:v>28332.68</c:v>
                </c:pt>
                <c:pt idx="55">
                  <c:v>27548.1</c:v>
                </c:pt>
                <c:pt idx="56">
                  <c:v>27186.6</c:v>
                </c:pt>
                <c:pt idx="57">
                  <c:v>26538.3</c:v>
                </c:pt>
                <c:pt idx="58">
                  <c:v>27477.8</c:v>
                </c:pt>
                <c:pt idx="59">
                  <c:v>29196.17</c:v>
                </c:pt>
                <c:pt idx="60">
                  <c:v>29678.05</c:v>
                </c:pt>
                <c:pt idx="61">
                  <c:v>30093.1</c:v>
                </c:pt>
                <c:pt idx="62">
                  <c:v>30087.3</c:v>
                </c:pt>
                <c:pt idx="63">
                  <c:v>28436.7</c:v>
                </c:pt>
                <c:pt idx="64">
                  <c:v>27786.9</c:v>
                </c:pt>
                <c:pt idx="65">
                  <c:v>28377.1</c:v>
                </c:pt>
                <c:pt idx="66">
                  <c:v>29615.2</c:v>
                </c:pt>
                <c:pt idx="67">
                  <c:v>31586.7</c:v>
                </c:pt>
                <c:pt idx="68">
                  <c:v>33866.3</c:v>
                </c:pt>
                <c:pt idx="69">
                  <c:v>35266.3</c:v>
                </c:pt>
                <c:pt idx="70">
                  <c:v>36999.3</c:v>
                </c:pt>
                <c:pt idx="71">
                  <c:v>38271.9</c:v>
                </c:pt>
                <c:pt idx="72">
                  <c:v>39722.3</c:v>
                </c:pt>
                <c:pt idx="73">
                  <c:v>39288</c:v>
                </c:pt>
                <c:pt idx="74">
                  <c:v>38810.5</c:v>
                </c:pt>
                <c:pt idx="75">
                  <c:v>39055</c:v>
                </c:pt>
                <c:pt idx="76">
                  <c:v>40388.9</c:v>
                </c:pt>
                <c:pt idx="77">
                  <c:v>40076.8</c:v>
                </c:pt>
                <c:pt idx="78">
                  <c:v>40316.3</c:v>
                </c:pt>
                <c:pt idx="79">
                  <c:v>40343.6</c:v>
                </c:pt>
                <c:pt idx="80">
                  <c:v>41173.7</c:v>
                </c:pt>
                <c:pt idx="81">
                  <c:v>41172.3</c:v>
                </c:pt>
                <c:pt idx="82">
                  <c:v>41344.1</c:v>
                </c:pt>
                <c:pt idx="83">
                  <c:v>42220.8</c:v>
                </c:pt>
                <c:pt idx="84">
                  <c:v>42710.5</c:v>
                </c:pt>
                <c:pt idx="85">
                  <c:v>42093.8</c:v>
                </c:pt>
                <c:pt idx="86">
                  <c:v>42463.4</c:v>
                </c:pt>
                <c:pt idx="87">
                  <c:v>42749.1</c:v>
                </c:pt>
                <c:pt idx="88">
                  <c:v>41379.5</c:v>
                </c:pt>
                <c:pt idx="89">
                  <c:v>39697.6</c:v>
                </c:pt>
                <c:pt idx="90">
                  <c:v>37868.8</c:v>
                </c:pt>
                <c:pt idx="91">
                  <c:v>36954.1</c:v>
                </c:pt>
                <c:pt idx="92">
                  <c:v>35881.3</c:v>
                </c:pt>
                <c:pt idx="93">
                  <c:v>35231.5</c:v>
                </c:pt>
                <c:pt idx="94">
                  <c:v>34113.1</c:v>
                </c:pt>
                <c:pt idx="95">
                  <c:v>33260.5</c:v>
                </c:pt>
                <c:pt idx="96">
                  <c:v>37054.6</c:v>
                </c:pt>
                <c:pt idx="97">
                  <c:v>37252.1</c:v>
                </c:pt>
                <c:pt idx="98">
                  <c:v>36032.6</c:v>
                </c:pt>
                <c:pt idx="99">
                  <c:v>34572.6</c:v>
                </c:pt>
                <c:pt idx="100">
                  <c:v>33968.4</c:v>
                </c:pt>
                <c:pt idx="101">
                  <c:v>33565.4</c:v>
                </c:pt>
                <c:pt idx="102">
                  <c:v>32795.7</c:v>
                </c:pt>
                <c:pt idx="103">
                  <c:v>32411.5</c:v>
                </c:pt>
                <c:pt idx="104">
                  <c:v>32279.2</c:v>
                </c:pt>
                <c:pt idx="105">
                  <c:v>31528.6</c:v>
                </c:pt>
                <c:pt idx="106">
                  <c:v>31403.12</c:v>
                </c:pt>
                <c:pt idx="107">
                  <c:v>30975.39</c:v>
                </c:pt>
                <c:pt idx="108">
                  <c:v>30173.89</c:v>
                </c:pt>
                <c:pt idx="109">
                  <c:v>30072.68</c:v>
                </c:pt>
                <c:pt idx="110">
                  <c:v>29663.21</c:v>
                </c:pt>
                <c:pt idx="111">
                  <c:v>30162.91</c:v>
                </c:pt>
                <c:pt idx="112">
                  <c:v>29572.46</c:v>
                </c:pt>
                <c:pt idx="113">
                  <c:v>29310.51</c:v>
                </c:pt>
                <c:pt idx="114">
                  <c:v>29523.02</c:v>
                </c:pt>
                <c:pt idx="115">
                  <c:v>29282.2</c:v>
                </c:pt>
                <c:pt idx="116">
                  <c:v>29739.61</c:v>
                </c:pt>
                <c:pt idx="117">
                  <c:v>30061.27</c:v>
                </c:pt>
                <c:pt idx="118">
                  <c:v>31308.51</c:v>
                </c:pt>
                <c:pt idx="119">
                  <c:v>32583.78</c:v>
                </c:pt>
                <c:pt idx="120">
                  <c:v>34964</c:v>
                </c:pt>
                <c:pt idx="121">
                  <c:v>36803.34</c:v>
                </c:pt>
                <c:pt idx="122">
                  <c:v>38574.46</c:v>
                </c:pt>
                <c:pt idx="123">
                  <c:v>40797.75</c:v>
                </c:pt>
                <c:pt idx="124">
                  <c:v>42452.4</c:v>
                </c:pt>
                <c:pt idx="125">
                  <c:v>42575.7</c:v>
                </c:pt>
                <c:pt idx="126">
                  <c:v>43067.7</c:v>
                </c:pt>
                <c:pt idx="127">
                  <c:v>44171</c:v>
                </c:pt>
                <c:pt idx="128">
                  <c:v>45674.4</c:v>
                </c:pt>
                <c:pt idx="129">
                  <c:v>47238.3</c:v>
                </c:pt>
                <c:pt idx="130">
                  <c:v>47792.9</c:v>
                </c:pt>
                <c:pt idx="131">
                  <c:v>46660.1</c:v>
                </c:pt>
                <c:pt idx="132">
                  <c:v>46903.8</c:v>
                </c:pt>
                <c:pt idx="133">
                  <c:v>46638.5</c:v>
                </c:pt>
                <c:pt idx="134">
                  <c:v>45654.4</c:v>
                </c:pt>
                <c:pt idx="135">
                  <c:v>44882.8</c:v>
                </c:pt>
                <c:pt idx="136">
                  <c:v>42574</c:v>
                </c:pt>
                <c:pt idx="137">
                  <c:v>42237.4</c:v>
                </c:pt>
                <c:pt idx="138">
                  <c:v>41916.4</c:v>
                </c:pt>
                <c:pt idx="139">
                  <c:v>40474.5</c:v>
                </c:pt>
                <c:pt idx="140">
                  <c:v>40527.5</c:v>
                </c:pt>
                <c:pt idx="141">
                  <c:v>38791.7</c:v>
                </c:pt>
                <c:pt idx="142">
                  <c:v>37319.9</c:v>
                </c:pt>
                <c:pt idx="143">
                  <c:v>33748.9</c:v>
                </c:pt>
                <c:pt idx="144">
                  <c:v>36159.8</c:v>
                </c:pt>
                <c:pt idx="145">
                  <c:v>36014.5</c:v>
                </c:pt>
                <c:pt idx="146">
                  <c:v>35526.1</c:v>
                </c:pt>
                <c:pt idx="147">
                  <c:v>35866.9</c:v>
                </c:pt>
                <c:pt idx="148">
                  <c:v>37159.3</c:v>
                </c:pt>
                <c:pt idx="149">
                  <c:v>38712.5</c:v>
                </c:pt>
                <c:pt idx="150">
                  <c:v>42257.6</c:v>
                </c:pt>
                <c:pt idx="151">
                  <c:v>43222.4</c:v>
                </c:pt>
                <c:pt idx="152">
                  <c:v>42942.3</c:v>
                </c:pt>
                <c:pt idx="153">
                  <c:v>43813.4</c:v>
                </c:pt>
                <c:pt idx="154">
                  <c:v>44118.5</c:v>
                </c:pt>
                <c:pt idx="155">
                  <c:v>45352.6</c:v>
                </c:pt>
                <c:pt idx="156">
                  <c:v>46634</c:v>
                </c:pt>
                <c:pt idx="157">
                  <c:v>48347.9</c:v>
                </c:pt>
                <c:pt idx="158">
                  <c:v>48717.1</c:v>
                </c:pt>
                <c:pt idx="159">
                  <c:v>48928.1</c:v>
                </c:pt>
                <c:pt idx="160">
                  <c:v>50089.7</c:v>
                </c:pt>
                <c:pt idx="161">
                  <c:v>51636.4</c:v>
                </c:pt>
                <c:pt idx="162">
                  <c:v>52511.8</c:v>
                </c:pt>
                <c:pt idx="163">
                  <c:v>53266.9</c:v>
                </c:pt>
                <c:pt idx="164">
                  <c:v>54898.8</c:v>
                </c:pt>
                <c:pt idx="165">
                  <c:v>54285.9</c:v>
                </c:pt>
                <c:pt idx="166">
                  <c:v>54730.1</c:v>
                </c:pt>
                <c:pt idx="167">
                  <c:v>55432.5</c:v>
                </c:pt>
                <c:pt idx="168">
                  <c:v>57679.1</c:v>
                </c:pt>
                <c:pt idx="169">
                  <c:v>59321.4</c:v>
                </c:pt>
                <c:pt idx="170">
                  <c:v>60302.1</c:v>
                </c:pt>
                <c:pt idx="171">
                  <c:v>59574.4</c:v>
                </c:pt>
                <c:pt idx="172">
                  <c:v>61295.9</c:v>
                </c:pt>
                <c:pt idx="173">
                  <c:v>60805.7</c:v>
                </c:pt>
                <c:pt idx="174">
                  <c:v>60098</c:v>
                </c:pt>
                <c:pt idx="175">
                  <c:v>59340.6</c:v>
                </c:pt>
                <c:pt idx="176">
                  <c:v>59038.8</c:v>
                </c:pt>
                <c:pt idx="177">
                  <c:v>59479.5</c:v>
                </c:pt>
                <c:pt idx="178">
                  <c:v>59578.7</c:v>
                </c:pt>
                <c:pt idx="179">
                  <c:v>58611.7</c:v>
                </c:pt>
                <c:pt idx="180">
                  <c:v>58768.5</c:v>
                </c:pt>
                <c:pt idx="181">
                  <c:v>58289.7</c:v>
                </c:pt>
                <c:pt idx="182">
                  <c:v>57305.3</c:v>
                </c:pt>
                <c:pt idx="183">
                  <c:v>55630.8</c:v>
                </c:pt>
                <c:pt idx="184">
                  <c:v>54462.9</c:v>
                </c:pt>
                <c:pt idx="185">
                  <c:v>52569.8</c:v>
                </c:pt>
                <c:pt idx="186">
                  <c:v>50957.1</c:v>
                </c:pt>
                <c:pt idx="187">
                  <c:v>48511.9</c:v>
                </c:pt>
                <c:pt idx="188">
                  <c:v>47265</c:v>
                </c:pt>
                <c:pt idx="189">
                  <c:v>45743.9</c:v>
                </c:pt>
                <c:pt idx="190">
                  <c:v>43666.6</c:v>
                </c:pt>
                <c:pt idx="191">
                  <c:v>43050.7</c:v>
                </c:pt>
                <c:pt idx="192">
                  <c:v>48092.4</c:v>
                </c:pt>
                <c:pt idx="193">
                  <c:v>47144.1</c:v>
                </c:pt>
                <c:pt idx="194">
                  <c:v>45191.5</c:v>
                </c:pt>
                <c:pt idx="195">
                  <c:v>43839.3</c:v>
                </c:pt>
                <c:pt idx="196">
                  <c:v>42500.1</c:v>
                </c:pt>
                <c:pt idx="197">
                  <c:v>41175.3</c:v>
                </c:pt>
                <c:pt idx="198">
                  <c:v>40061.8</c:v>
                </c:pt>
                <c:pt idx="199">
                  <c:v>39129.9</c:v>
                </c:pt>
                <c:pt idx="200">
                  <c:v>39786.5</c:v>
                </c:pt>
                <c:pt idx="201">
                  <c:v>40638.9</c:v>
                </c:pt>
                <c:pt idx="202">
                  <c:v>40758.6</c:v>
                </c:pt>
                <c:pt idx="203">
                  <c:v>40603.3</c:v>
                </c:pt>
                <c:pt idx="204">
                  <c:v>40121.6</c:v>
                </c:pt>
                <c:pt idx="205">
                  <c:v>39569.2</c:v>
                </c:pt>
                <c:pt idx="206">
                  <c:v>38740</c:v>
                </c:pt>
                <c:pt idx="207">
                  <c:v>37877.2</c:v>
                </c:pt>
                <c:pt idx="208">
                  <c:v>37091.7</c:v>
                </c:pt>
                <c:pt idx="209">
                  <c:v>36218.8</c:v>
                </c:pt>
                <c:pt idx="210">
                  <c:v>36138.8</c:v>
                </c:pt>
                <c:pt idx="211">
                  <c:v>36090.4</c:v>
                </c:pt>
                <c:pt idx="212">
                  <c:v>36676.4</c:v>
                </c:pt>
                <c:pt idx="213">
                  <c:v>37181.4</c:v>
                </c:pt>
                <c:pt idx="214">
                  <c:v>38426.3</c:v>
                </c:pt>
                <c:pt idx="215">
                  <c:v>38996.6</c:v>
                </c:pt>
                <c:pt idx="216">
                  <c:v>40784.2</c:v>
                </c:pt>
                <c:pt idx="217">
                  <c:v>42792.5</c:v>
                </c:pt>
                <c:pt idx="218">
                  <c:v>45452.7</c:v>
                </c:pt>
                <c:pt idx="219">
                  <c:v>46919.5</c:v>
                </c:pt>
                <c:pt idx="220">
                  <c:v>48226.2</c:v>
                </c:pt>
                <c:pt idx="221">
                  <c:v>46030.9</c:v>
                </c:pt>
                <c:pt idx="222">
                  <c:v>43953.3</c:v>
                </c:pt>
                <c:pt idx="223">
                  <c:v>41964.8</c:v>
                </c:pt>
                <c:pt idx="224">
                  <c:v>43772.1</c:v>
                </c:pt>
                <c:pt idx="225">
                  <c:v>43778.8</c:v>
                </c:pt>
                <c:pt idx="226">
                  <c:v>43865.8</c:v>
                </c:pt>
                <c:pt idx="227">
                  <c:v>42864.8</c:v>
                </c:pt>
                <c:pt idx="228">
                  <c:v>41860.9</c:v>
                </c:pt>
                <c:pt idx="229">
                  <c:v>41268.7</c:v>
                </c:pt>
                <c:pt idx="230">
                  <c:v>39557.7</c:v>
                </c:pt>
                <c:pt idx="231">
                  <c:v>37570.9</c:v>
                </c:pt>
                <c:pt idx="232">
                  <c:v>36459</c:v>
                </c:pt>
                <c:pt idx="233">
                  <c:v>36395.3</c:v>
                </c:pt>
                <c:pt idx="234">
                  <c:v>35949.5</c:v>
                </c:pt>
                <c:pt idx="235">
                  <c:v>36824</c:v>
                </c:pt>
                <c:pt idx="236">
                  <c:v>37035.3</c:v>
                </c:pt>
                <c:pt idx="237">
                  <c:v>35343.9</c:v>
                </c:pt>
                <c:pt idx="238">
                  <c:v>33691.6</c:v>
                </c:pt>
                <c:pt idx="239">
                  <c:v>30379.2</c:v>
                </c:pt>
                <c:pt idx="240">
                  <c:v>32247.3</c:v>
                </c:pt>
                <c:pt idx="241">
                  <c:v>34029.1</c:v>
                </c:pt>
                <c:pt idx="242">
                  <c:v>33897.1</c:v>
                </c:pt>
                <c:pt idx="243">
                  <c:v>34423.5</c:v>
                </c:pt>
                <c:pt idx="244">
                  <c:v>35808.4</c:v>
                </c:pt>
                <c:pt idx="245">
                  <c:v>37162.4</c:v>
                </c:pt>
                <c:pt idx="246">
                  <c:v>40013.7</c:v>
                </c:pt>
                <c:pt idx="247">
                  <c:v>39714.9</c:v>
                </c:pt>
                <c:pt idx="248">
                  <c:v>39461.8</c:v>
                </c:pt>
                <c:pt idx="249">
                  <c:v>40863.5</c:v>
                </c:pt>
                <c:pt idx="250">
                  <c:v>42505.9</c:v>
                </c:pt>
                <c:pt idx="251">
                  <c:v>43518.9</c:v>
                </c:pt>
                <c:pt idx="252">
                  <c:v>44868.1</c:v>
                </c:pt>
                <c:pt idx="253">
                  <c:v>45507.7</c:v>
                </c:pt>
                <c:pt idx="254">
                  <c:v>44219.6</c:v>
                </c:pt>
                <c:pt idx="255">
                  <c:v>43912.7</c:v>
                </c:pt>
                <c:pt idx="256">
                  <c:v>45370.1</c:v>
                </c:pt>
                <c:pt idx="257">
                  <c:v>47737.1</c:v>
                </c:pt>
                <c:pt idx="258">
                  <c:v>49354.6</c:v>
                </c:pt>
                <c:pt idx="259">
                  <c:v>50634.1</c:v>
                </c:pt>
                <c:pt idx="260">
                  <c:v>52646.9</c:v>
                </c:pt>
                <c:pt idx="261">
                  <c:v>51630.2</c:v>
                </c:pt>
                <c:pt idx="262">
                  <c:v>52519.6</c:v>
                </c:pt>
                <c:pt idx="263">
                  <c:v>53909.6</c:v>
                </c:pt>
                <c:pt idx="264">
                  <c:v>56108.4</c:v>
                </c:pt>
                <c:pt idx="265">
                  <c:v>56808.4</c:v>
                </c:pt>
                <c:pt idx="266">
                  <c:v>57258.4</c:v>
                </c:pt>
                <c:pt idx="267">
                  <c:v>57419.8</c:v>
                </c:pt>
                <c:pt idx="268">
                  <c:v>59025.8</c:v>
                </c:pt>
                <c:pt idx="269">
                  <c:v>58979</c:v>
                </c:pt>
                <c:pt idx="270">
                  <c:v>58454.9</c:v>
                </c:pt>
                <c:pt idx="271">
                  <c:v>57286.1</c:v>
                </c:pt>
                <c:pt idx="272">
                  <c:v>56764.6</c:v>
                </c:pt>
                <c:pt idx="273">
                  <c:v>55948.1</c:v>
                </c:pt>
                <c:pt idx="274">
                  <c:v>55952.4</c:v>
                </c:pt>
                <c:pt idx="275">
                  <c:v>55483.6</c:v>
                </c:pt>
                <c:pt idx="276">
                  <c:v>57132</c:v>
                </c:pt>
                <c:pt idx="277">
                  <c:v>56843.1</c:v>
                </c:pt>
                <c:pt idx="278">
                  <c:v>56123.3</c:v>
                </c:pt>
                <c:pt idx="279">
                  <c:v>54876.7</c:v>
                </c:pt>
                <c:pt idx="280">
                  <c:v>53524.1</c:v>
                </c:pt>
                <c:pt idx="281">
                  <c:v>51842.2</c:v>
                </c:pt>
                <c:pt idx="282">
                  <c:v>50757.9</c:v>
                </c:pt>
                <c:pt idx="283">
                  <c:v>48521.8</c:v>
                </c:pt>
                <c:pt idx="284">
                  <c:v>46662.4</c:v>
                </c:pt>
                <c:pt idx="285">
                  <c:v>44180.5</c:v>
                </c:pt>
                <c:pt idx="286">
                  <c:v>42082.8</c:v>
                </c:pt>
                <c:pt idx="287">
                  <c:v>41608.93</c:v>
                </c:pt>
                <c:pt idx="288">
                  <c:v>46874.4</c:v>
                </c:pt>
                <c:pt idx="289">
                  <c:v>46390.83</c:v>
                </c:pt>
                <c:pt idx="290">
                  <c:v>44897.76</c:v>
                </c:pt>
                <c:pt idx="291">
                  <c:v>44137.15</c:v>
                </c:pt>
                <c:pt idx="292">
                  <c:v>42860.05</c:v>
                </c:pt>
                <c:pt idx="293">
                  <c:v>41940.06</c:v>
                </c:pt>
                <c:pt idx="294">
                  <c:v>41778.04</c:v>
                </c:pt>
                <c:pt idx="295">
                  <c:v>40353.42</c:v>
                </c:pt>
                <c:pt idx="296">
                  <c:v>40750.45</c:v>
                </c:pt>
                <c:pt idx="297">
                  <c:v>41119.72</c:v>
                </c:pt>
                <c:pt idx="298">
                  <c:v>41789.84</c:v>
                </c:pt>
                <c:pt idx="299">
                  <c:v>41997.62</c:v>
                </c:pt>
                <c:pt idx="300">
                  <c:v>41540.86</c:v>
                </c:pt>
                <c:pt idx="301">
                  <c:v>40787.23</c:v>
                </c:pt>
                <c:pt idx="302">
                  <c:v>40753.78</c:v>
                </c:pt>
                <c:pt idx="303">
                  <c:v>40009.83</c:v>
                </c:pt>
                <c:pt idx="304">
                  <c:v>39184.1</c:v>
                </c:pt>
                <c:pt idx="305">
                  <c:v>39344.79</c:v>
                </c:pt>
                <c:pt idx="306">
                  <c:v>39083.73</c:v>
                </c:pt>
                <c:pt idx="307">
                  <c:v>39015.12</c:v>
                </c:pt>
                <c:pt idx="308">
                  <c:v>38790.09</c:v>
                </c:pt>
                <c:pt idx="309">
                  <c:v>39087.17</c:v>
                </c:pt>
                <c:pt idx="310">
                  <c:v>38907.61</c:v>
                </c:pt>
                <c:pt idx="311">
                  <c:v>39596.44</c:v>
                </c:pt>
                <c:pt idx="312">
                  <c:v>40494.27</c:v>
                </c:pt>
                <c:pt idx="313">
                  <c:v>41562.75</c:v>
                </c:pt>
                <c:pt idx="314">
                  <c:v>41971.73</c:v>
                </c:pt>
                <c:pt idx="315">
                  <c:v>41795.02</c:v>
                </c:pt>
                <c:pt idx="316">
                  <c:v>43235.68</c:v>
                </c:pt>
                <c:pt idx="317">
                  <c:v>43140.25</c:v>
                </c:pt>
                <c:pt idx="318">
                  <c:v>42605.63</c:v>
                </c:pt>
                <c:pt idx="319">
                  <c:v>42138.89</c:v>
                </c:pt>
                <c:pt idx="320">
                  <c:v>44696.3</c:v>
                </c:pt>
                <c:pt idx="321">
                  <c:v>45301.86</c:v>
                </c:pt>
                <c:pt idx="322">
                  <c:v>45170.51</c:v>
                </c:pt>
                <c:pt idx="323">
                  <c:v>44016</c:v>
                </c:pt>
                <c:pt idx="324">
                  <c:v>43655.7</c:v>
                </c:pt>
                <c:pt idx="325">
                  <c:v>41951.18</c:v>
                </c:pt>
                <c:pt idx="326">
                  <c:v>40308.05</c:v>
                </c:pt>
                <c:pt idx="327">
                  <c:v>38398.85</c:v>
                </c:pt>
                <c:pt idx="328">
                  <c:v>36952.67</c:v>
                </c:pt>
                <c:pt idx="329">
                  <c:v>36780.36</c:v>
                </c:pt>
                <c:pt idx="330">
                  <c:v>36345.3</c:v>
                </c:pt>
                <c:pt idx="331">
                  <c:v>36142.6</c:v>
                </c:pt>
                <c:pt idx="332">
                  <c:v>35964.19</c:v>
                </c:pt>
                <c:pt idx="333">
                  <c:v>35166.45</c:v>
                </c:pt>
                <c:pt idx="334">
                  <c:v>33790.47</c:v>
                </c:pt>
                <c:pt idx="335">
                  <c:v>31600.65</c:v>
                </c:pt>
                <c:pt idx="336">
                  <c:v>31658.7</c:v>
                </c:pt>
                <c:pt idx="337">
                  <c:v>31135.52</c:v>
                </c:pt>
                <c:pt idx="338">
                  <c:v>31675.32</c:v>
                </c:pt>
                <c:pt idx="339">
                  <c:v>32074.42</c:v>
                </c:pt>
                <c:pt idx="340">
                  <c:v>33915.72</c:v>
                </c:pt>
                <c:pt idx="341">
                  <c:v>36320.81</c:v>
                </c:pt>
                <c:pt idx="342">
                  <c:v>39492.53</c:v>
                </c:pt>
                <c:pt idx="343">
                  <c:v>39772.81</c:v>
                </c:pt>
                <c:pt idx="344">
                  <c:v>39112</c:v>
                </c:pt>
                <c:pt idx="345">
                  <c:v>38533.89</c:v>
                </c:pt>
                <c:pt idx="346">
                  <c:v>40037.42</c:v>
                </c:pt>
                <c:pt idx="347">
                  <c:v>40142.09</c:v>
                </c:pt>
                <c:pt idx="348">
                  <c:v>40104.27</c:v>
                </c:pt>
                <c:pt idx="349">
                  <c:v>39702.74</c:v>
                </c:pt>
                <c:pt idx="350">
                  <c:v>40201.63</c:v>
                </c:pt>
                <c:pt idx="351">
                  <c:v>41632.72</c:v>
                </c:pt>
                <c:pt idx="352">
                  <c:v>43073.52</c:v>
                </c:pt>
                <c:pt idx="353">
                  <c:v>45195.45</c:v>
                </c:pt>
                <c:pt idx="354">
                  <c:v>47506.26</c:v>
                </c:pt>
                <c:pt idx="355">
                  <c:v>49726.36</c:v>
                </c:pt>
                <c:pt idx="356">
                  <c:v>51574.49</c:v>
                </c:pt>
                <c:pt idx="357">
                  <c:v>50899.06</c:v>
                </c:pt>
                <c:pt idx="358">
                  <c:v>51304.37</c:v>
                </c:pt>
                <c:pt idx="359">
                  <c:v>53138</c:v>
                </c:pt>
                <c:pt idx="360">
                  <c:v>55853.98</c:v>
                </c:pt>
                <c:pt idx="361">
                  <c:v>56120.83</c:v>
                </c:pt>
                <c:pt idx="362">
                  <c:v>56504.38</c:v>
                </c:pt>
                <c:pt idx="363">
                  <c:v>56200.96</c:v>
                </c:pt>
                <c:pt idx="364">
                  <c:v>57883.65</c:v>
                </c:pt>
                <c:pt idx="365">
                  <c:v>58337.78</c:v>
                </c:pt>
                <c:pt idx="366">
                  <c:v>57802.9</c:v>
                </c:pt>
                <c:pt idx="367">
                  <c:v>57572.05</c:v>
                </c:pt>
                <c:pt idx="368">
                  <c:v>57232.43</c:v>
                </c:pt>
                <c:pt idx="369">
                  <c:v>57118.55</c:v>
                </c:pt>
                <c:pt idx="370">
                  <c:v>57029.26</c:v>
                </c:pt>
                <c:pt idx="371">
                  <c:v>56043.37</c:v>
                </c:pt>
                <c:pt idx="372">
                  <c:v>56255.79</c:v>
                </c:pt>
                <c:pt idx="373">
                  <c:v>56169.45</c:v>
                </c:pt>
                <c:pt idx="374">
                  <c:v>56281.67</c:v>
                </c:pt>
                <c:pt idx="375">
                  <c:v>54772.87</c:v>
                </c:pt>
                <c:pt idx="376">
                  <c:v>53391.27</c:v>
                </c:pt>
                <c:pt idx="377">
                  <c:v>52188.05</c:v>
                </c:pt>
                <c:pt idx="378">
                  <c:v>49963.73</c:v>
                </c:pt>
                <c:pt idx="379">
                  <c:v>48511.92</c:v>
                </c:pt>
                <c:pt idx="380">
                  <c:v>47808.52</c:v>
                </c:pt>
                <c:pt idx="381">
                  <c:v>47352.43</c:v>
                </c:pt>
                <c:pt idx="382">
                  <c:v>45926.24</c:v>
                </c:pt>
                <c:pt idx="383">
                  <c:v>44457.12</c:v>
                </c:pt>
                <c:pt idx="384">
                  <c:v>48696.02</c:v>
                </c:pt>
                <c:pt idx="385">
                  <c:v>47862.74</c:v>
                </c:pt>
                <c:pt idx="386">
                  <c:v>46434.14</c:v>
                </c:pt>
                <c:pt idx="387">
                  <c:v>45407.45</c:v>
                </c:pt>
                <c:pt idx="388">
                  <c:v>43459.35</c:v>
                </c:pt>
                <c:pt idx="389">
                  <c:v>42883.28</c:v>
                </c:pt>
                <c:pt idx="390">
                  <c:v>41921.88</c:v>
                </c:pt>
                <c:pt idx="391">
                  <c:v>41098.42</c:v>
                </c:pt>
                <c:pt idx="392">
                  <c:v>41581.76</c:v>
                </c:pt>
                <c:pt idx="393">
                  <c:v>42248.67</c:v>
                </c:pt>
                <c:pt idx="394">
                  <c:v>42600.14</c:v>
                </c:pt>
                <c:pt idx="395">
                  <c:v>42117.48</c:v>
                </c:pt>
                <c:pt idx="396">
                  <c:v>41170.07</c:v>
                </c:pt>
                <c:pt idx="397">
                  <c:v>41225.45</c:v>
                </c:pt>
                <c:pt idx="398">
                  <c:v>40854.95</c:v>
                </c:pt>
                <c:pt idx="399">
                  <c:v>40556.47</c:v>
                </c:pt>
                <c:pt idx="400">
                  <c:v>40030.04</c:v>
                </c:pt>
                <c:pt idx="401">
                  <c:v>39847.18</c:v>
                </c:pt>
                <c:pt idx="402">
                  <c:v>40064.19</c:v>
                </c:pt>
                <c:pt idx="403">
                  <c:v>40022.16</c:v>
                </c:pt>
                <c:pt idx="404">
                  <c:v>40715.1</c:v>
                </c:pt>
                <c:pt idx="405">
                  <c:v>41642.24</c:v>
                </c:pt>
                <c:pt idx="406">
                  <c:v>42083.41</c:v>
                </c:pt>
                <c:pt idx="407">
                  <c:v>42904.29</c:v>
                </c:pt>
                <c:pt idx="408">
                  <c:v>43334.47</c:v>
                </c:pt>
                <c:pt idx="409">
                  <c:v>43536.89</c:v>
                </c:pt>
                <c:pt idx="410">
                  <c:v>44138.51</c:v>
                </c:pt>
                <c:pt idx="411">
                  <c:v>43873.19</c:v>
                </c:pt>
                <c:pt idx="412">
                  <c:v>44603.19</c:v>
                </c:pt>
                <c:pt idx="413">
                  <c:v>45562.2</c:v>
                </c:pt>
                <c:pt idx="414">
                  <c:v>45535.62</c:v>
                </c:pt>
                <c:pt idx="415">
                  <c:v>45265.2</c:v>
                </c:pt>
                <c:pt idx="416">
                  <c:v>46754.92</c:v>
                </c:pt>
                <c:pt idx="417">
                  <c:v>47644.73</c:v>
                </c:pt>
                <c:pt idx="418">
                  <c:v>47206.68</c:v>
                </c:pt>
                <c:pt idx="419">
                  <c:v>46768.05</c:v>
                </c:pt>
                <c:pt idx="420">
                  <c:v>46342</c:v>
                </c:pt>
                <c:pt idx="421">
                  <c:v>45999.63</c:v>
                </c:pt>
                <c:pt idx="422">
                  <c:v>45151.38</c:v>
                </c:pt>
                <c:pt idx="423">
                  <c:v>44940.37</c:v>
                </c:pt>
                <c:pt idx="424">
                  <c:v>43801.86</c:v>
                </c:pt>
                <c:pt idx="425">
                  <c:v>42652.1</c:v>
                </c:pt>
                <c:pt idx="426">
                  <c:v>41767.8</c:v>
                </c:pt>
                <c:pt idx="427">
                  <c:v>40591.27</c:v>
                </c:pt>
                <c:pt idx="428">
                  <c:v>40197.9</c:v>
                </c:pt>
                <c:pt idx="429">
                  <c:v>39291.51</c:v>
                </c:pt>
                <c:pt idx="430">
                  <c:v>37992.32</c:v>
                </c:pt>
                <c:pt idx="431">
                  <c:v>34819.56</c:v>
                </c:pt>
                <c:pt idx="432">
                  <c:v>36138.56</c:v>
                </c:pt>
                <c:pt idx="433">
                  <c:v>35828.92</c:v>
                </c:pt>
                <c:pt idx="434">
                  <c:v>36670.82</c:v>
                </c:pt>
                <c:pt idx="435">
                  <c:v>36526.34</c:v>
                </c:pt>
                <c:pt idx="436">
                  <c:v>38786.86</c:v>
                </c:pt>
                <c:pt idx="437">
                  <c:v>40933.87</c:v>
                </c:pt>
                <c:pt idx="438">
                  <c:v>43902.72</c:v>
                </c:pt>
                <c:pt idx="439">
                  <c:v>43992.16</c:v>
                </c:pt>
                <c:pt idx="440">
                  <c:v>43354.2</c:v>
                </c:pt>
                <c:pt idx="441">
                  <c:v>42913.75</c:v>
                </c:pt>
                <c:pt idx="442">
                  <c:v>43535.26</c:v>
                </c:pt>
                <c:pt idx="443">
                  <c:v>44379.7</c:v>
                </c:pt>
                <c:pt idx="444">
                  <c:v>44240.58</c:v>
                </c:pt>
                <c:pt idx="445">
                  <c:v>43874.68</c:v>
                </c:pt>
                <c:pt idx="446">
                  <c:v>45004.64</c:v>
                </c:pt>
                <c:pt idx="447">
                  <c:v>45408.17</c:v>
                </c:pt>
                <c:pt idx="448">
                  <c:v>45564.85</c:v>
                </c:pt>
                <c:pt idx="449">
                  <c:v>47902.61</c:v>
                </c:pt>
                <c:pt idx="450">
                  <c:v>49831.66</c:v>
                </c:pt>
                <c:pt idx="451">
                  <c:v>50946.42</c:v>
                </c:pt>
                <c:pt idx="452">
                  <c:v>53379.98</c:v>
                </c:pt>
                <c:pt idx="453">
                  <c:v>53214.94</c:v>
                </c:pt>
                <c:pt idx="454">
                  <c:v>54233.3</c:v>
                </c:pt>
                <c:pt idx="455">
                  <c:v>55163.06</c:v>
                </c:pt>
                <c:pt idx="456">
                  <c:v>55858.36</c:v>
                </c:pt>
                <c:pt idx="457">
                  <c:v>55951.18</c:v>
                </c:pt>
                <c:pt idx="458">
                  <c:v>55892.54</c:v>
                </c:pt>
                <c:pt idx="459">
                  <c:v>55574.45</c:v>
                </c:pt>
                <c:pt idx="460">
                  <c:v>57868.39</c:v>
                </c:pt>
                <c:pt idx="461">
                  <c:v>57717.35</c:v>
                </c:pt>
                <c:pt idx="462">
                  <c:v>57693.2</c:v>
                </c:pt>
                <c:pt idx="463">
                  <c:v>56742.4</c:v>
                </c:pt>
                <c:pt idx="464">
                  <c:v>56453.22</c:v>
                </c:pt>
                <c:pt idx="465">
                  <c:v>56153.78</c:v>
                </c:pt>
                <c:pt idx="466">
                  <c:v>56507.71</c:v>
                </c:pt>
                <c:pt idx="467">
                  <c:v>55392.16</c:v>
                </c:pt>
                <c:pt idx="468">
                  <c:v>55880.86</c:v>
                </c:pt>
                <c:pt idx="469">
                  <c:v>55013.68</c:v>
                </c:pt>
                <c:pt idx="470">
                  <c:v>54007.5</c:v>
                </c:pt>
                <c:pt idx="471">
                  <c:v>52738.73</c:v>
                </c:pt>
                <c:pt idx="472">
                  <c:v>51974</c:v>
                </c:pt>
                <c:pt idx="473">
                  <c:v>51118.59</c:v>
                </c:pt>
                <c:pt idx="474">
                  <c:v>49081.1</c:v>
                </c:pt>
                <c:pt idx="475">
                  <c:v>47651.05</c:v>
                </c:pt>
                <c:pt idx="476">
                  <c:v>46499.95</c:v>
                </c:pt>
                <c:pt idx="477">
                  <c:v>45050.19</c:v>
                </c:pt>
                <c:pt idx="478">
                  <c:v>43401.07</c:v>
                </c:pt>
                <c:pt idx="479">
                  <c:v>43948.71</c:v>
                </c:pt>
                <c:pt idx="480">
                  <c:v>48875.3</c:v>
                </c:pt>
                <c:pt idx="481">
                  <c:v>47819.75</c:v>
                </c:pt>
                <c:pt idx="482">
                  <c:v>46824.75</c:v>
                </c:pt>
                <c:pt idx="483">
                  <c:v>45289.12</c:v>
                </c:pt>
                <c:pt idx="484">
                  <c:v>43948.79</c:v>
                </c:pt>
                <c:pt idx="485">
                  <c:v>42987.91</c:v>
                </c:pt>
                <c:pt idx="486">
                  <c:v>41867.42</c:v>
                </c:pt>
                <c:pt idx="487">
                  <c:v>40862.73</c:v>
                </c:pt>
                <c:pt idx="488">
                  <c:v>41760.8</c:v>
                </c:pt>
                <c:pt idx="489">
                  <c:v>41859.94</c:v>
                </c:pt>
                <c:pt idx="490">
                  <c:v>42914.33</c:v>
                </c:pt>
                <c:pt idx="491">
                  <c:v>42467.64</c:v>
                </c:pt>
                <c:pt idx="492">
                  <c:v>41587.77</c:v>
                </c:pt>
                <c:pt idx="493">
                  <c:v>41185.74</c:v>
                </c:pt>
                <c:pt idx="494">
                  <c:v>40385.9</c:v>
                </c:pt>
                <c:pt idx="495">
                  <c:v>40091.31</c:v>
                </c:pt>
                <c:pt idx="496">
                  <c:v>40140.93</c:v>
                </c:pt>
                <c:pt idx="497">
                  <c:v>39407.34</c:v>
                </c:pt>
                <c:pt idx="498">
                  <c:v>39280.91</c:v>
                </c:pt>
                <c:pt idx="499">
                  <c:v>39108.81</c:v>
                </c:pt>
                <c:pt idx="500">
                  <c:v>39723.27</c:v>
                </c:pt>
                <c:pt idx="501">
                  <c:v>39492.72</c:v>
                </c:pt>
                <c:pt idx="502">
                  <c:v>40078.68</c:v>
                </c:pt>
                <c:pt idx="503">
                  <c:v>41505.3</c:v>
                </c:pt>
                <c:pt idx="504">
                  <c:v>43250.47</c:v>
                </c:pt>
                <c:pt idx="505">
                  <c:v>44863.95</c:v>
                </c:pt>
                <c:pt idx="506">
                  <c:v>45881.77</c:v>
                </c:pt>
                <c:pt idx="507">
                  <c:v>46484.44</c:v>
                </c:pt>
                <c:pt idx="508">
                  <c:v>47150.37</c:v>
                </c:pt>
                <c:pt idx="509">
                  <c:v>46467.42</c:v>
                </c:pt>
                <c:pt idx="510">
                  <c:v>45451.61</c:v>
                </c:pt>
                <c:pt idx="511">
                  <c:v>45136.1</c:v>
                </c:pt>
                <c:pt idx="512">
                  <c:v>48589.55</c:v>
                </c:pt>
                <c:pt idx="513">
                  <c:v>49078.74</c:v>
                </c:pt>
                <c:pt idx="514">
                  <c:v>48760.99</c:v>
                </c:pt>
                <c:pt idx="515">
                  <c:v>48336.04</c:v>
                </c:pt>
                <c:pt idx="516">
                  <c:v>47440.78</c:v>
                </c:pt>
                <c:pt idx="517">
                  <c:v>46574.72</c:v>
                </c:pt>
                <c:pt idx="518">
                  <c:v>44625.92</c:v>
                </c:pt>
                <c:pt idx="519">
                  <c:v>42896.22</c:v>
                </c:pt>
                <c:pt idx="520">
                  <c:v>40815.95</c:v>
                </c:pt>
                <c:pt idx="521">
                  <c:v>40361.1</c:v>
                </c:pt>
                <c:pt idx="522">
                  <c:v>40385.1</c:v>
                </c:pt>
                <c:pt idx="523">
                  <c:v>40946.19</c:v>
                </c:pt>
                <c:pt idx="524">
                  <c:v>41534.23</c:v>
                </c:pt>
                <c:pt idx="525">
                  <c:v>41883.81</c:v>
                </c:pt>
                <c:pt idx="526">
                  <c:v>40280.04</c:v>
                </c:pt>
                <c:pt idx="527">
                  <c:v>35618.19</c:v>
                </c:pt>
                <c:pt idx="528">
                  <c:v>37707.39</c:v>
                </c:pt>
                <c:pt idx="529">
                  <c:v>37084.03</c:v>
                </c:pt>
                <c:pt idx="530">
                  <c:v>36947.91</c:v>
                </c:pt>
                <c:pt idx="531">
                  <c:v>37024.05</c:v>
                </c:pt>
                <c:pt idx="532">
                  <c:v>38658.68</c:v>
                </c:pt>
                <c:pt idx="533">
                  <c:v>40127.64</c:v>
                </c:pt>
                <c:pt idx="534">
                  <c:v>43244.94</c:v>
                </c:pt>
                <c:pt idx="535">
                  <c:v>42104</c:v>
                </c:pt>
                <c:pt idx="536">
                  <c:v>41568.95</c:v>
                </c:pt>
                <c:pt idx="537">
                  <c:v>41516.41</c:v>
                </c:pt>
                <c:pt idx="538">
                  <c:v>42342.41</c:v>
                </c:pt>
                <c:pt idx="539">
                  <c:v>42549.11</c:v>
                </c:pt>
                <c:pt idx="540">
                  <c:v>43558.39</c:v>
                </c:pt>
                <c:pt idx="541">
                  <c:v>43856.04</c:v>
                </c:pt>
                <c:pt idx="542">
                  <c:v>44632.86</c:v>
                </c:pt>
                <c:pt idx="543">
                  <c:v>45546.16</c:v>
                </c:pt>
                <c:pt idx="544">
                  <c:v>47460</c:v>
                </c:pt>
                <c:pt idx="545">
                  <c:v>49239.69</c:v>
                </c:pt>
                <c:pt idx="546">
                  <c:v>50737.51</c:v>
                </c:pt>
                <c:pt idx="547">
                  <c:v>52384.34</c:v>
                </c:pt>
                <c:pt idx="548">
                  <c:v>55507.45</c:v>
                </c:pt>
                <c:pt idx="549">
                  <c:v>55157.95</c:v>
                </c:pt>
                <c:pt idx="550">
                  <c:v>55843.17</c:v>
                </c:pt>
                <c:pt idx="551">
                  <c:v>56319.37</c:v>
                </c:pt>
                <c:pt idx="552">
                  <c:v>58474.78</c:v>
                </c:pt>
                <c:pt idx="553">
                  <c:v>59433.57</c:v>
                </c:pt>
                <c:pt idx="554">
                  <c:v>60762.37</c:v>
                </c:pt>
                <c:pt idx="555">
                  <c:v>60209.29</c:v>
                </c:pt>
                <c:pt idx="556">
                  <c:v>61578.24</c:v>
                </c:pt>
                <c:pt idx="557">
                  <c:v>61441.02</c:v>
                </c:pt>
                <c:pt idx="558">
                  <c:v>61217.26</c:v>
                </c:pt>
                <c:pt idx="559">
                  <c:v>60224.88</c:v>
                </c:pt>
                <c:pt idx="560">
                  <c:v>60005.59</c:v>
                </c:pt>
                <c:pt idx="561">
                  <c:v>60390.39</c:v>
                </c:pt>
                <c:pt idx="562">
                  <c:v>60746.93</c:v>
                </c:pt>
                <c:pt idx="563">
                  <c:v>59055.02</c:v>
                </c:pt>
                <c:pt idx="564">
                  <c:v>59617.1</c:v>
                </c:pt>
                <c:pt idx="565">
                  <c:v>59119.85</c:v>
                </c:pt>
                <c:pt idx="566">
                  <c:v>57778.92</c:v>
                </c:pt>
                <c:pt idx="567">
                  <c:v>55868.49</c:v>
                </c:pt>
                <c:pt idx="568">
                  <c:v>53142.54</c:v>
                </c:pt>
                <c:pt idx="569">
                  <c:v>51741.36</c:v>
                </c:pt>
                <c:pt idx="570">
                  <c:v>48461.94</c:v>
                </c:pt>
                <c:pt idx="571">
                  <c:v>47016.19</c:v>
                </c:pt>
                <c:pt idx="572">
                  <c:v>44947.49</c:v>
                </c:pt>
                <c:pt idx="573">
                  <c:v>43777.11</c:v>
                </c:pt>
                <c:pt idx="574">
                  <c:v>41740.2</c:v>
                </c:pt>
                <c:pt idx="575">
                  <c:v>41423.82</c:v>
                </c:pt>
                <c:pt idx="576">
                  <c:v>45999.08</c:v>
                </c:pt>
                <c:pt idx="577">
                  <c:v>44631.83</c:v>
                </c:pt>
                <c:pt idx="578">
                  <c:v>43010.1</c:v>
                </c:pt>
                <c:pt idx="579">
                  <c:v>41787.85</c:v>
                </c:pt>
                <c:pt idx="580">
                  <c:v>40432.88</c:v>
                </c:pt>
                <c:pt idx="581">
                  <c:v>39589.36</c:v>
                </c:pt>
                <c:pt idx="582">
                  <c:v>38776.03</c:v>
                </c:pt>
                <c:pt idx="583">
                  <c:v>38166.1</c:v>
                </c:pt>
                <c:pt idx="584">
                  <c:v>38742.14</c:v>
                </c:pt>
                <c:pt idx="585">
                  <c:v>38847.1</c:v>
                </c:pt>
                <c:pt idx="586">
                  <c:v>39540.56</c:v>
                </c:pt>
                <c:pt idx="587">
                  <c:v>39624.47</c:v>
                </c:pt>
                <c:pt idx="588">
                  <c:v>38893.64</c:v>
                </c:pt>
                <c:pt idx="589">
                  <c:v>38394.2</c:v>
                </c:pt>
                <c:pt idx="590">
                  <c:v>38079.29</c:v>
                </c:pt>
                <c:pt idx="591">
                  <c:v>37511.75</c:v>
                </c:pt>
                <c:pt idx="592">
                  <c:v>37407.74</c:v>
                </c:pt>
                <c:pt idx="593">
                  <c:v>37291.67</c:v>
                </c:pt>
                <c:pt idx="594">
                  <c:v>36822.99</c:v>
                </c:pt>
                <c:pt idx="595">
                  <c:v>36673.34</c:v>
                </c:pt>
                <c:pt idx="596">
                  <c:v>37098.01</c:v>
                </c:pt>
                <c:pt idx="597">
                  <c:v>37686.89</c:v>
                </c:pt>
                <c:pt idx="598">
                  <c:v>39060.48</c:v>
                </c:pt>
                <c:pt idx="599">
                  <c:v>39650.1</c:v>
                </c:pt>
                <c:pt idx="600">
                  <c:v>41708.18</c:v>
                </c:pt>
                <c:pt idx="601">
                  <c:v>43146.28</c:v>
                </c:pt>
                <c:pt idx="602">
                  <c:v>44820.39</c:v>
                </c:pt>
                <c:pt idx="603">
                  <c:v>45219.78</c:v>
                </c:pt>
                <c:pt idx="604">
                  <c:v>46982.89</c:v>
                </c:pt>
                <c:pt idx="605">
                  <c:v>46240.47</c:v>
                </c:pt>
                <c:pt idx="606">
                  <c:v>45401.84</c:v>
                </c:pt>
                <c:pt idx="607">
                  <c:v>45249.18</c:v>
                </c:pt>
                <c:pt idx="608">
                  <c:v>47744.61</c:v>
                </c:pt>
                <c:pt idx="609">
                  <c:v>48064.39</c:v>
                </c:pt>
                <c:pt idx="610">
                  <c:v>47675.16</c:v>
                </c:pt>
                <c:pt idx="611">
                  <c:v>46833.6</c:v>
                </c:pt>
                <c:pt idx="612">
                  <c:v>46039.77</c:v>
                </c:pt>
                <c:pt idx="613">
                  <c:v>44857.21</c:v>
                </c:pt>
                <c:pt idx="614">
                  <c:v>43376.91</c:v>
                </c:pt>
                <c:pt idx="615">
                  <c:v>41464.81</c:v>
                </c:pt>
                <c:pt idx="616">
                  <c:v>38757.73</c:v>
                </c:pt>
                <c:pt idx="617">
                  <c:v>38221.58</c:v>
                </c:pt>
                <c:pt idx="618">
                  <c:v>39132.94</c:v>
                </c:pt>
                <c:pt idx="619">
                  <c:v>39918.55</c:v>
                </c:pt>
                <c:pt idx="620">
                  <c:v>40359.85</c:v>
                </c:pt>
                <c:pt idx="621">
                  <c:v>39585.91</c:v>
                </c:pt>
                <c:pt idx="622">
                  <c:v>38095.84</c:v>
                </c:pt>
                <c:pt idx="623">
                  <c:v>34217.13</c:v>
                </c:pt>
                <c:pt idx="624">
                  <c:v>36721.06</c:v>
                </c:pt>
                <c:pt idx="625">
                  <c:v>36946.95</c:v>
                </c:pt>
                <c:pt idx="626">
                  <c:v>36997.13</c:v>
                </c:pt>
                <c:pt idx="627">
                  <c:v>37377.64</c:v>
                </c:pt>
                <c:pt idx="628">
                  <c:v>39703.24</c:v>
                </c:pt>
                <c:pt idx="629">
                  <c:v>41839.46</c:v>
                </c:pt>
                <c:pt idx="630">
                  <c:v>44722.08</c:v>
                </c:pt>
                <c:pt idx="631">
                  <c:v>44287.97</c:v>
                </c:pt>
                <c:pt idx="632">
                  <c:v>43125.85</c:v>
                </c:pt>
                <c:pt idx="633">
                  <c:v>41889.87</c:v>
                </c:pt>
                <c:pt idx="634">
                  <c:v>42462.41</c:v>
                </c:pt>
                <c:pt idx="635">
                  <c:v>42825.41</c:v>
                </c:pt>
                <c:pt idx="636">
                  <c:v>43213.94</c:v>
                </c:pt>
                <c:pt idx="637">
                  <c:v>43968.93</c:v>
                </c:pt>
                <c:pt idx="638">
                  <c:v>44568.4</c:v>
                </c:pt>
                <c:pt idx="639">
                  <c:v>45773.39</c:v>
                </c:pt>
                <c:pt idx="640">
                  <c:v>47619.83</c:v>
                </c:pt>
                <c:pt idx="641">
                  <c:v>49470.19</c:v>
                </c:pt>
                <c:pt idx="642">
                  <c:v>50916.36</c:v>
                </c:pt>
                <c:pt idx="643">
                  <c:v>53054.33</c:v>
                </c:pt>
                <c:pt idx="644">
                  <c:v>54295.48</c:v>
                </c:pt>
                <c:pt idx="645">
                  <c:v>53763.85</c:v>
                </c:pt>
                <c:pt idx="646">
                  <c:v>54132.88</c:v>
                </c:pt>
                <c:pt idx="647">
                  <c:v>54984.02</c:v>
                </c:pt>
                <c:pt idx="648">
                  <c:v>57532.79</c:v>
                </c:pt>
                <c:pt idx="649">
                  <c:v>58804.65</c:v>
                </c:pt>
                <c:pt idx="650">
                  <c:v>59720.75</c:v>
                </c:pt>
                <c:pt idx="651">
                  <c:v>58658</c:v>
                </c:pt>
                <c:pt idx="652">
                  <c:v>60132.21</c:v>
                </c:pt>
                <c:pt idx="653">
                  <c:v>60710.56</c:v>
                </c:pt>
                <c:pt idx="654">
                  <c:v>60379.99</c:v>
                </c:pt>
                <c:pt idx="655">
                  <c:v>59171.21</c:v>
                </c:pt>
                <c:pt idx="656">
                  <c:v>59901.63</c:v>
                </c:pt>
                <c:pt idx="657">
                  <c:v>59898.34</c:v>
                </c:pt>
                <c:pt idx="658">
                  <c:v>59738.66</c:v>
                </c:pt>
                <c:pt idx="659">
                  <c:v>58332.89</c:v>
                </c:pt>
                <c:pt idx="660">
                  <c:v>58158.38</c:v>
                </c:pt>
                <c:pt idx="661">
                  <c:v>57615.27</c:v>
                </c:pt>
                <c:pt idx="662">
                  <c:v>57046.27</c:v>
                </c:pt>
                <c:pt idx="663">
                  <c:v>55503.51</c:v>
                </c:pt>
                <c:pt idx="664">
                  <c:v>53324.08</c:v>
                </c:pt>
                <c:pt idx="665">
                  <c:v>52374.58</c:v>
                </c:pt>
                <c:pt idx="666">
                  <c:v>49181.18</c:v>
                </c:pt>
                <c:pt idx="667">
                  <c:v>46400.34</c:v>
                </c:pt>
                <c:pt idx="668">
                  <c:v>44657.41</c:v>
                </c:pt>
                <c:pt idx="669">
                  <c:v>43724.99</c:v>
                </c:pt>
                <c:pt idx="670">
                  <c:v>42270.02</c:v>
                </c:pt>
                <c:pt idx="671">
                  <c:v>42172.12</c:v>
                </c:pt>
                <c:pt idx="672">
                  <c:v>47375.01</c:v>
                </c:pt>
                <c:pt idx="673">
                  <c:v>46752.81</c:v>
                </c:pt>
                <c:pt idx="674">
                  <c:v>44884.47</c:v>
                </c:pt>
                <c:pt idx="675">
                  <c:v>43598.9</c:v>
                </c:pt>
                <c:pt idx="676">
                  <c:v>42312.09</c:v>
                </c:pt>
                <c:pt idx="677">
                  <c:v>41823.68</c:v>
                </c:pt>
                <c:pt idx="678">
                  <c:v>40834.42</c:v>
                </c:pt>
                <c:pt idx="679">
                  <c:v>40298.88</c:v>
                </c:pt>
                <c:pt idx="680">
                  <c:v>40423.06</c:v>
                </c:pt>
                <c:pt idx="681">
                  <c:v>40587.77</c:v>
                </c:pt>
                <c:pt idx="682">
                  <c:v>41053.62</c:v>
                </c:pt>
                <c:pt idx="683">
                  <c:v>40942.03</c:v>
                </c:pt>
                <c:pt idx="684">
                  <c:v>40580.52</c:v>
                </c:pt>
                <c:pt idx="685">
                  <c:v>39542.08</c:v>
                </c:pt>
                <c:pt idx="686">
                  <c:v>38725.05</c:v>
                </c:pt>
                <c:pt idx="687">
                  <c:v>38687.21</c:v>
                </c:pt>
                <c:pt idx="688">
                  <c:v>37974.62</c:v>
                </c:pt>
                <c:pt idx="689">
                  <c:v>36858.18</c:v>
                </c:pt>
                <c:pt idx="690">
                  <c:v>36195.85</c:v>
                </c:pt>
                <c:pt idx="691">
                  <c:v>36226.1</c:v>
                </c:pt>
                <c:pt idx="692">
                  <c:v>36553.86</c:v>
                </c:pt>
                <c:pt idx="693">
                  <c:v>37470.36</c:v>
                </c:pt>
                <c:pt idx="694">
                  <c:v>38649.42</c:v>
                </c:pt>
                <c:pt idx="695">
                  <c:v>39629.47</c:v>
                </c:pt>
                <c:pt idx="696">
                  <c:v>41175.96</c:v>
                </c:pt>
                <c:pt idx="697">
                  <c:v>42422.2</c:v>
                </c:pt>
                <c:pt idx="698">
                  <c:v>44625.91</c:v>
                </c:pt>
                <c:pt idx="699">
                  <c:v>45759.94</c:v>
                </c:pt>
                <c:pt idx="700">
                  <c:v>48112.56</c:v>
                </c:pt>
                <c:pt idx="701">
                  <c:v>48230.81</c:v>
                </c:pt>
                <c:pt idx="702">
                  <c:v>49354.86</c:v>
                </c:pt>
                <c:pt idx="703">
                  <c:v>50284.36</c:v>
                </c:pt>
                <c:pt idx="704">
                  <c:v>51392.15</c:v>
                </c:pt>
                <c:pt idx="705">
                  <c:v>52051.12</c:v>
                </c:pt>
                <c:pt idx="706">
                  <c:v>51546.94</c:v>
                </c:pt>
                <c:pt idx="707">
                  <c:v>51203.56</c:v>
                </c:pt>
                <c:pt idx="708">
                  <c:v>50168.19</c:v>
                </c:pt>
                <c:pt idx="709">
                  <c:v>50394.52</c:v>
                </c:pt>
                <c:pt idx="710">
                  <c:v>49257.1</c:v>
                </c:pt>
                <c:pt idx="711">
                  <c:v>48595.67</c:v>
                </c:pt>
                <c:pt idx="712">
                  <c:v>48432.56</c:v>
                </c:pt>
                <c:pt idx="713">
                  <c:v>49020.19</c:v>
                </c:pt>
                <c:pt idx="714">
                  <c:v>48493.32</c:v>
                </c:pt>
                <c:pt idx="715">
                  <c:v>48581.88</c:v>
                </c:pt>
                <c:pt idx="716">
                  <c:v>48704.14</c:v>
                </c:pt>
                <c:pt idx="717">
                  <c:v>47886.61</c:v>
                </c:pt>
                <c:pt idx="718">
                  <c:v>45803.86</c:v>
                </c:pt>
                <c:pt idx="719">
                  <c:v>42717.7</c:v>
                </c:pt>
                <c:pt idx="720">
                  <c:v>44438.61</c:v>
                </c:pt>
                <c:pt idx="721">
                  <c:v>44300.8</c:v>
                </c:pt>
                <c:pt idx="722">
                  <c:v>44456.3</c:v>
                </c:pt>
                <c:pt idx="723">
                  <c:v>44854.69</c:v>
                </c:pt>
                <c:pt idx="724">
                  <c:v>46594.25</c:v>
                </c:pt>
                <c:pt idx="725">
                  <c:v>48623.17</c:v>
                </c:pt>
                <c:pt idx="726">
                  <c:v>51027.91</c:v>
                </c:pt>
                <c:pt idx="727">
                  <c:v>51335.2</c:v>
                </c:pt>
                <c:pt idx="728">
                  <c:v>49223.09</c:v>
                </c:pt>
                <c:pt idx="729">
                  <c:v>47418.33</c:v>
                </c:pt>
                <c:pt idx="730">
                  <c:v>47546.05</c:v>
                </c:pt>
                <c:pt idx="731">
                  <c:v>48412.12</c:v>
                </c:pt>
                <c:pt idx="732">
                  <c:v>48892.82</c:v>
                </c:pt>
                <c:pt idx="733">
                  <c:v>49753.06</c:v>
                </c:pt>
                <c:pt idx="734">
                  <c:v>49945.02</c:v>
                </c:pt>
                <c:pt idx="735">
                  <c:v>51310.76</c:v>
                </c:pt>
                <c:pt idx="736">
                  <c:v>51894.16</c:v>
                </c:pt>
                <c:pt idx="737">
                  <c:v>52846.26</c:v>
                </c:pt>
                <c:pt idx="738">
                  <c:v>54843.7</c:v>
                </c:pt>
                <c:pt idx="739">
                  <c:v>55566.13</c:v>
                </c:pt>
                <c:pt idx="740">
                  <c:v>56935.95</c:v>
                </c:pt>
                <c:pt idx="741">
                  <c:v>55312.97</c:v>
                </c:pt>
                <c:pt idx="742">
                  <c:v>55657.4</c:v>
                </c:pt>
                <c:pt idx="743">
                  <c:v>56091.69</c:v>
                </c:pt>
                <c:pt idx="744">
                  <c:v>58406.05</c:v>
                </c:pt>
                <c:pt idx="745">
                  <c:v>60032.75</c:v>
                </c:pt>
                <c:pt idx="746">
                  <c:v>61698.8</c:v>
                </c:pt>
                <c:pt idx="747">
                  <c:v>60756.04</c:v>
                </c:pt>
                <c:pt idx="748">
                  <c:v>62669.15</c:v>
                </c:pt>
                <c:pt idx="749">
                  <c:v>62743.43</c:v>
                </c:pt>
                <c:pt idx="750">
                  <c:v>62342.06</c:v>
                </c:pt>
                <c:pt idx="751">
                  <c:v>61592.43</c:v>
                </c:pt>
                <c:pt idx="752">
                  <c:v>61509.97</c:v>
                </c:pt>
                <c:pt idx="753">
                  <c:v>60321.59</c:v>
                </c:pt>
                <c:pt idx="754">
                  <c:v>59981.6</c:v>
                </c:pt>
                <c:pt idx="755">
                  <c:v>58694.72</c:v>
                </c:pt>
                <c:pt idx="756">
                  <c:v>58573.67</c:v>
                </c:pt>
                <c:pt idx="757">
                  <c:v>57789.39</c:v>
                </c:pt>
                <c:pt idx="758">
                  <c:v>56406.18</c:v>
                </c:pt>
                <c:pt idx="759">
                  <c:v>54584.96</c:v>
                </c:pt>
                <c:pt idx="760">
                  <c:v>53539.57</c:v>
                </c:pt>
                <c:pt idx="761">
                  <c:v>53211.35</c:v>
                </c:pt>
                <c:pt idx="762">
                  <c:v>51509.45</c:v>
                </c:pt>
                <c:pt idx="763">
                  <c:v>48760.65</c:v>
                </c:pt>
                <c:pt idx="764">
                  <c:v>46344.26</c:v>
                </c:pt>
                <c:pt idx="765">
                  <c:v>45044.84</c:v>
                </c:pt>
                <c:pt idx="766">
                  <c:v>44486.66</c:v>
                </c:pt>
                <c:pt idx="767">
                  <c:v>43928.67</c:v>
                </c:pt>
                <c:pt idx="768">
                  <c:v>48660.76</c:v>
                </c:pt>
                <c:pt idx="769">
                  <c:v>47954.28</c:v>
                </c:pt>
                <c:pt idx="770">
                  <c:v>47300.33</c:v>
                </c:pt>
                <c:pt idx="771">
                  <c:v>45682.04</c:v>
                </c:pt>
                <c:pt idx="772">
                  <c:v>44602.91</c:v>
                </c:pt>
                <c:pt idx="773">
                  <c:v>43668.99</c:v>
                </c:pt>
                <c:pt idx="774">
                  <c:v>42696.06</c:v>
                </c:pt>
                <c:pt idx="775">
                  <c:v>41700.29</c:v>
                </c:pt>
                <c:pt idx="776">
                  <c:v>41875.43</c:v>
                </c:pt>
                <c:pt idx="777">
                  <c:v>41530.45</c:v>
                </c:pt>
                <c:pt idx="778">
                  <c:v>41881.26</c:v>
                </c:pt>
                <c:pt idx="779">
                  <c:v>42876.43</c:v>
                </c:pt>
                <c:pt idx="780">
                  <c:v>43231.89</c:v>
                </c:pt>
                <c:pt idx="781">
                  <c:v>43227.3</c:v>
                </c:pt>
                <c:pt idx="782">
                  <c:v>42587.94</c:v>
                </c:pt>
                <c:pt idx="783">
                  <c:v>43189.46</c:v>
                </c:pt>
                <c:pt idx="784">
                  <c:v>43026.01</c:v>
                </c:pt>
                <c:pt idx="785">
                  <c:v>43004.55</c:v>
                </c:pt>
                <c:pt idx="786">
                  <c:v>42128.97</c:v>
                </c:pt>
                <c:pt idx="787">
                  <c:v>41549.96</c:v>
                </c:pt>
                <c:pt idx="788">
                  <c:v>41689.53</c:v>
                </c:pt>
                <c:pt idx="789">
                  <c:v>42665.91</c:v>
                </c:pt>
                <c:pt idx="790">
                  <c:v>42486.14</c:v>
                </c:pt>
                <c:pt idx="791">
                  <c:v>42680.52</c:v>
                </c:pt>
                <c:pt idx="792">
                  <c:v>43559.73</c:v>
                </c:pt>
                <c:pt idx="793">
                  <c:v>44595.7</c:v>
                </c:pt>
                <c:pt idx="794">
                  <c:v>45948.11</c:v>
                </c:pt>
                <c:pt idx="795">
                  <c:v>45754.63</c:v>
                </c:pt>
                <c:pt idx="796">
                  <c:v>47613.43</c:v>
                </c:pt>
                <c:pt idx="797">
                  <c:v>47827.93</c:v>
                </c:pt>
                <c:pt idx="798">
                  <c:v>49421.18</c:v>
                </c:pt>
                <c:pt idx="799">
                  <c:v>49557.54</c:v>
                </c:pt>
                <c:pt idx="800">
                  <c:v>51635.74</c:v>
                </c:pt>
                <c:pt idx="801">
                  <c:v>51594.01</c:v>
                </c:pt>
                <c:pt idx="802">
                  <c:v>52623.4</c:v>
                </c:pt>
                <c:pt idx="803">
                  <c:v>51866.86</c:v>
                </c:pt>
                <c:pt idx="804">
                  <c:v>52110.84</c:v>
                </c:pt>
                <c:pt idx="805">
                  <c:v>50479.99</c:v>
                </c:pt>
                <c:pt idx="806">
                  <c:v>49716.45</c:v>
                </c:pt>
                <c:pt idx="807">
                  <c:v>48509.5</c:v>
                </c:pt>
                <c:pt idx="808">
                  <c:v>47232.03</c:v>
                </c:pt>
                <c:pt idx="809">
                  <c:v>46065.13</c:v>
                </c:pt>
                <c:pt idx="810">
                  <c:v>45676.12</c:v>
                </c:pt>
                <c:pt idx="811">
                  <c:v>45769.85</c:v>
                </c:pt>
                <c:pt idx="812">
                  <c:v>45432.81</c:v>
                </c:pt>
                <c:pt idx="813">
                  <c:v>44487.8</c:v>
                </c:pt>
                <c:pt idx="814">
                  <c:v>43232.16</c:v>
                </c:pt>
                <c:pt idx="815">
                  <c:v>39489.42</c:v>
                </c:pt>
                <c:pt idx="816">
                  <c:v>41279.96</c:v>
                </c:pt>
                <c:pt idx="817">
                  <c:v>41095.48</c:v>
                </c:pt>
                <c:pt idx="818">
                  <c:v>41190.86</c:v>
                </c:pt>
                <c:pt idx="819">
                  <c:v>41657.68</c:v>
                </c:pt>
                <c:pt idx="820">
                  <c:v>42752.08</c:v>
                </c:pt>
                <c:pt idx="821">
                  <c:v>44685.27</c:v>
                </c:pt>
                <c:pt idx="822">
                  <c:v>48157.58</c:v>
                </c:pt>
                <c:pt idx="823">
                  <c:v>47517.63</c:v>
                </c:pt>
                <c:pt idx="824">
                  <c:v>45133.18</c:v>
                </c:pt>
                <c:pt idx="825">
                  <c:v>43191.17</c:v>
                </c:pt>
                <c:pt idx="826">
                  <c:v>43458.12</c:v>
                </c:pt>
                <c:pt idx="827">
                  <c:v>43981.22</c:v>
                </c:pt>
                <c:pt idx="828">
                  <c:v>44628.85</c:v>
                </c:pt>
                <c:pt idx="829">
                  <c:v>45898.18</c:v>
                </c:pt>
                <c:pt idx="830">
                  <c:v>46633.24</c:v>
                </c:pt>
                <c:pt idx="831">
                  <c:v>47106.95</c:v>
                </c:pt>
                <c:pt idx="832">
                  <c:v>48459.13</c:v>
                </c:pt>
                <c:pt idx="833">
                  <c:v>49909.59</c:v>
                </c:pt>
                <c:pt idx="834">
                  <c:v>51334.02</c:v>
                </c:pt>
                <c:pt idx="835">
                  <c:v>52886.11</c:v>
                </c:pt>
                <c:pt idx="836">
                  <c:v>54546.74</c:v>
                </c:pt>
                <c:pt idx="837">
                  <c:v>53715.65</c:v>
                </c:pt>
                <c:pt idx="838">
                  <c:v>53621.71</c:v>
                </c:pt>
                <c:pt idx="839">
                  <c:v>54417.36</c:v>
                </c:pt>
                <c:pt idx="840">
                  <c:v>56530.47</c:v>
                </c:pt>
                <c:pt idx="841">
                  <c:v>57091.17</c:v>
                </c:pt>
                <c:pt idx="842">
                  <c:v>57745.9</c:v>
                </c:pt>
                <c:pt idx="843">
                  <c:v>57293.72</c:v>
                </c:pt>
                <c:pt idx="844">
                  <c:v>58821.87</c:v>
                </c:pt>
                <c:pt idx="845">
                  <c:v>58927.72</c:v>
                </c:pt>
                <c:pt idx="846">
                  <c:v>58583.19</c:v>
                </c:pt>
                <c:pt idx="847">
                  <c:v>57550.96</c:v>
                </c:pt>
                <c:pt idx="848">
                  <c:v>57863.7</c:v>
                </c:pt>
                <c:pt idx="849">
                  <c:v>57891.46</c:v>
                </c:pt>
                <c:pt idx="850">
                  <c:v>57968.63</c:v>
                </c:pt>
                <c:pt idx="851">
                  <c:v>57285.02</c:v>
                </c:pt>
                <c:pt idx="852">
                  <c:v>57624.66</c:v>
                </c:pt>
                <c:pt idx="853">
                  <c:v>57266.11</c:v>
                </c:pt>
                <c:pt idx="854">
                  <c:v>55892.52</c:v>
                </c:pt>
                <c:pt idx="855">
                  <c:v>53830.81</c:v>
                </c:pt>
                <c:pt idx="856">
                  <c:v>53766.79</c:v>
                </c:pt>
                <c:pt idx="857">
                  <c:v>52245.11</c:v>
                </c:pt>
                <c:pt idx="858">
                  <c:v>49930.17</c:v>
                </c:pt>
                <c:pt idx="859">
                  <c:v>47426.18</c:v>
                </c:pt>
                <c:pt idx="860">
                  <c:v>45276.21</c:v>
                </c:pt>
                <c:pt idx="861">
                  <c:v>42848.9</c:v>
                </c:pt>
                <c:pt idx="862">
                  <c:v>40783.15</c:v>
                </c:pt>
                <c:pt idx="863">
                  <c:v>39891.33</c:v>
                </c:pt>
                <c:pt idx="864">
                  <c:v>44688.31</c:v>
                </c:pt>
                <c:pt idx="865">
                  <c:v>44322.22</c:v>
                </c:pt>
                <c:pt idx="866">
                  <c:v>43472.63</c:v>
                </c:pt>
                <c:pt idx="867">
                  <c:v>41542.58</c:v>
                </c:pt>
                <c:pt idx="868">
                  <c:v>40572.98</c:v>
                </c:pt>
                <c:pt idx="869">
                  <c:v>39304.32</c:v>
                </c:pt>
                <c:pt idx="870">
                  <c:v>38439.57</c:v>
                </c:pt>
                <c:pt idx="871">
                  <c:v>37186.59</c:v>
                </c:pt>
                <c:pt idx="872">
                  <c:v>36568.59</c:v>
                </c:pt>
                <c:pt idx="873">
                  <c:v>36288.12</c:v>
                </c:pt>
                <c:pt idx="874">
                  <c:v>36128.85</c:v>
                </c:pt>
                <c:pt idx="875">
                  <c:v>35956.06</c:v>
                </c:pt>
                <c:pt idx="876">
                  <c:v>35258.47</c:v>
                </c:pt>
                <c:pt idx="877">
                  <c:v>35015.19</c:v>
                </c:pt>
                <c:pt idx="878">
                  <c:v>34578.16</c:v>
                </c:pt>
                <c:pt idx="879">
                  <c:v>34721.38</c:v>
                </c:pt>
                <c:pt idx="880">
                  <c:v>34625.36</c:v>
                </c:pt>
                <c:pt idx="881">
                  <c:v>34343.04</c:v>
                </c:pt>
                <c:pt idx="882">
                  <c:v>33830.25</c:v>
                </c:pt>
                <c:pt idx="883">
                  <c:v>33699.37</c:v>
                </c:pt>
                <c:pt idx="884">
                  <c:v>34095.17</c:v>
                </c:pt>
                <c:pt idx="885">
                  <c:v>34889.15</c:v>
                </c:pt>
                <c:pt idx="886">
                  <c:v>35058.32</c:v>
                </c:pt>
                <c:pt idx="887">
                  <c:v>36033.1</c:v>
                </c:pt>
                <c:pt idx="888">
                  <c:v>37402.91</c:v>
                </c:pt>
                <c:pt idx="889">
                  <c:v>39049.16</c:v>
                </c:pt>
                <c:pt idx="890">
                  <c:v>40843.13</c:v>
                </c:pt>
                <c:pt idx="891">
                  <c:v>41687.25</c:v>
                </c:pt>
                <c:pt idx="892">
                  <c:v>43339.68</c:v>
                </c:pt>
                <c:pt idx="893">
                  <c:v>43624.31</c:v>
                </c:pt>
                <c:pt idx="894">
                  <c:v>44201.1</c:v>
                </c:pt>
                <c:pt idx="895">
                  <c:v>44538.64</c:v>
                </c:pt>
                <c:pt idx="896">
                  <c:v>48014.98</c:v>
                </c:pt>
                <c:pt idx="897">
                  <c:v>48608.11</c:v>
                </c:pt>
                <c:pt idx="898">
                  <c:v>49477.25</c:v>
                </c:pt>
                <c:pt idx="899">
                  <c:v>48863.49</c:v>
                </c:pt>
                <c:pt idx="900">
                  <c:v>48880.51</c:v>
                </c:pt>
                <c:pt idx="901">
                  <c:v>47358.05</c:v>
                </c:pt>
                <c:pt idx="902">
                  <c:v>46708.67</c:v>
                </c:pt>
                <c:pt idx="903">
                  <c:v>44578.06</c:v>
                </c:pt>
                <c:pt idx="904">
                  <c:v>43754.84</c:v>
                </c:pt>
                <c:pt idx="905">
                  <c:v>43035.17</c:v>
                </c:pt>
                <c:pt idx="906">
                  <c:v>43397.06</c:v>
                </c:pt>
                <c:pt idx="907">
                  <c:v>43701.1</c:v>
                </c:pt>
                <c:pt idx="908">
                  <c:v>43053.66</c:v>
                </c:pt>
                <c:pt idx="909">
                  <c:v>42139.79</c:v>
                </c:pt>
                <c:pt idx="910">
                  <c:v>40664.53</c:v>
                </c:pt>
                <c:pt idx="911">
                  <c:v>36732.16</c:v>
                </c:pt>
                <c:pt idx="912">
                  <c:v>37408.09</c:v>
                </c:pt>
                <c:pt idx="913">
                  <c:v>36857.71</c:v>
                </c:pt>
                <c:pt idx="914">
                  <c:v>37402.99</c:v>
                </c:pt>
                <c:pt idx="915">
                  <c:v>38184.06</c:v>
                </c:pt>
                <c:pt idx="916">
                  <c:v>39843.74</c:v>
                </c:pt>
                <c:pt idx="917">
                  <c:v>41133.81</c:v>
                </c:pt>
                <c:pt idx="918">
                  <c:v>44401.36</c:v>
                </c:pt>
                <c:pt idx="919">
                  <c:v>43682.73</c:v>
                </c:pt>
                <c:pt idx="920">
                  <c:v>42268.32</c:v>
                </c:pt>
                <c:pt idx="921">
                  <c:v>42341.52</c:v>
                </c:pt>
                <c:pt idx="922">
                  <c:v>43132.51</c:v>
                </c:pt>
                <c:pt idx="923">
                  <c:v>43169.7</c:v>
                </c:pt>
                <c:pt idx="924">
                  <c:v>44005.72</c:v>
                </c:pt>
                <c:pt idx="925">
                  <c:v>45024.46</c:v>
                </c:pt>
                <c:pt idx="926">
                  <c:v>45666.37</c:v>
                </c:pt>
                <c:pt idx="927">
                  <c:v>46659.14</c:v>
                </c:pt>
                <c:pt idx="928">
                  <c:v>47460.39</c:v>
                </c:pt>
                <c:pt idx="929">
                  <c:v>49574.89</c:v>
                </c:pt>
                <c:pt idx="930">
                  <c:v>51361.7</c:v>
                </c:pt>
                <c:pt idx="931">
                  <c:v>52651.68</c:v>
                </c:pt>
                <c:pt idx="932">
                  <c:v>54839.53</c:v>
                </c:pt>
                <c:pt idx="933">
                  <c:v>54336.78</c:v>
                </c:pt>
                <c:pt idx="934">
                  <c:v>54079.68</c:v>
                </c:pt>
                <c:pt idx="935">
                  <c:v>54630.76</c:v>
                </c:pt>
                <c:pt idx="936">
                  <c:v>57731.97</c:v>
                </c:pt>
                <c:pt idx="937">
                  <c:v>57867.88</c:v>
                </c:pt>
                <c:pt idx="938">
                  <c:v>58422.76</c:v>
                </c:pt>
                <c:pt idx="939">
                  <c:v>58401.89</c:v>
                </c:pt>
                <c:pt idx="940">
                  <c:v>60043.11</c:v>
                </c:pt>
                <c:pt idx="941">
                  <c:v>60259.95</c:v>
                </c:pt>
                <c:pt idx="942">
                  <c:v>59923.3</c:v>
                </c:pt>
                <c:pt idx="943">
                  <c:v>58168.61</c:v>
                </c:pt>
                <c:pt idx="944">
                  <c:v>59498.82</c:v>
                </c:pt>
                <c:pt idx="945">
                  <c:v>59418.96</c:v>
                </c:pt>
                <c:pt idx="946">
                  <c:v>59489.38</c:v>
                </c:pt>
                <c:pt idx="947">
                  <c:v>58199.79</c:v>
                </c:pt>
                <c:pt idx="948">
                  <c:v>59147.86</c:v>
                </c:pt>
                <c:pt idx="949">
                  <c:v>58328.66</c:v>
                </c:pt>
                <c:pt idx="950">
                  <c:v>57034.51</c:v>
                </c:pt>
                <c:pt idx="951">
                  <c:v>54568.4</c:v>
                </c:pt>
                <c:pt idx="952">
                  <c:v>53462.58</c:v>
                </c:pt>
                <c:pt idx="953">
                  <c:v>52157.92</c:v>
                </c:pt>
                <c:pt idx="954">
                  <c:v>50934.88</c:v>
                </c:pt>
                <c:pt idx="955">
                  <c:v>47617.79</c:v>
                </c:pt>
                <c:pt idx="956">
                  <c:v>46012.28</c:v>
                </c:pt>
                <c:pt idx="957">
                  <c:v>44493.33</c:v>
                </c:pt>
                <c:pt idx="958">
                  <c:v>42837.69</c:v>
                </c:pt>
                <c:pt idx="959">
                  <c:v>42815.99</c:v>
                </c:pt>
                <c:pt idx="960">
                  <c:v>47069.47</c:v>
                </c:pt>
                <c:pt idx="961">
                  <c:v>45661.89</c:v>
                </c:pt>
                <c:pt idx="962">
                  <c:v>44782.85</c:v>
                </c:pt>
                <c:pt idx="963">
                  <c:v>44216.36</c:v>
                </c:pt>
                <c:pt idx="964">
                  <c:v>43331.36</c:v>
                </c:pt>
                <c:pt idx="965">
                  <c:v>41829.35</c:v>
                </c:pt>
                <c:pt idx="966">
                  <c:v>40899.93</c:v>
                </c:pt>
                <c:pt idx="967">
                  <c:v>40218.69</c:v>
                </c:pt>
                <c:pt idx="968">
                  <c:v>39910.41</c:v>
                </c:pt>
                <c:pt idx="969">
                  <c:v>39963.21</c:v>
                </c:pt>
                <c:pt idx="970">
                  <c:v>38981.46</c:v>
                </c:pt>
                <c:pt idx="971">
                  <c:v>38208.53</c:v>
                </c:pt>
                <c:pt idx="972">
                  <c:v>37090.87</c:v>
                </c:pt>
                <c:pt idx="973">
                  <c:v>36420.85</c:v>
                </c:pt>
                <c:pt idx="974">
                  <c:v>36830.39</c:v>
                </c:pt>
                <c:pt idx="975">
                  <c:v>35844.83</c:v>
                </c:pt>
                <c:pt idx="976">
                  <c:v>35579</c:v>
                </c:pt>
                <c:pt idx="977">
                  <c:v>34473.04</c:v>
                </c:pt>
                <c:pt idx="978">
                  <c:v>33720.73</c:v>
                </c:pt>
                <c:pt idx="979">
                  <c:v>33155.85</c:v>
                </c:pt>
                <c:pt idx="980">
                  <c:v>33269.83</c:v>
                </c:pt>
                <c:pt idx="981">
                  <c:v>33499.72</c:v>
                </c:pt>
                <c:pt idx="982">
                  <c:v>33913.09</c:v>
                </c:pt>
                <c:pt idx="983">
                  <c:v>34319.26</c:v>
                </c:pt>
                <c:pt idx="984">
                  <c:v>35799.24</c:v>
                </c:pt>
                <c:pt idx="985">
                  <c:v>36319.5</c:v>
                </c:pt>
                <c:pt idx="986">
                  <c:v>38128.22</c:v>
                </c:pt>
                <c:pt idx="987">
                  <c:v>39193.82</c:v>
                </c:pt>
                <c:pt idx="988">
                  <c:v>40943.34</c:v>
                </c:pt>
                <c:pt idx="989">
                  <c:v>42708.7</c:v>
                </c:pt>
                <c:pt idx="990">
                  <c:v>43831.87</c:v>
                </c:pt>
                <c:pt idx="991">
                  <c:v>45819.57</c:v>
                </c:pt>
                <c:pt idx="992">
                  <c:v>48464.52</c:v>
                </c:pt>
                <c:pt idx="993">
                  <c:v>48843.13</c:v>
                </c:pt>
                <c:pt idx="994">
                  <c:v>48146.84</c:v>
                </c:pt>
                <c:pt idx="995">
                  <c:v>47915.24</c:v>
                </c:pt>
                <c:pt idx="996">
                  <c:v>48042.96</c:v>
                </c:pt>
                <c:pt idx="997">
                  <c:v>47083.48</c:v>
                </c:pt>
                <c:pt idx="998">
                  <c:v>46541.17</c:v>
                </c:pt>
                <c:pt idx="999">
                  <c:v>44784.86</c:v>
                </c:pt>
                <c:pt idx="1000">
                  <c:v>43355.42</c:v>
                </c:pt>
                <c:pt idx="1001">
                  <c:v>42663.14</c:v>
                </c:pt>
                <c:pt idx="1002">
                  <c:v>43455.46</c:v>
                </c:pt>
                <c:pt idx="1003">
                  <c:v>43520.18</c:v>
                </c:pt>
                <c:pt idx="1004">
                  <c:v>43281.18</c:v>
                </c:pt>
                <c:pt idx="1005">
                  <c:v>42263.05</c:v>
                </c:pt>
                <c:pt idx="1006">
                  <c:v>40037.76</c:v>
                </c:pt>
                <c:pt idx="1007">
                  <c:v>37458.1</c:v>
                </c:pt>
                <c:pt idx="1008">
                  <c:v>37142.78</c:v>
                </c:pt>
                <c:pt idx="1009">
                  <c:v>36704.98</c:v>
                </c:pt>
                <c:pt idx="1010">
                  <c:v>37198.21</c:v>
                </c:pt>
                <c:pt idx="1011">
                  <c:v>38237.58</c:v>
                </c:pt>
                <c:pt idx="1012">
                  <c:v>38530.81</c:v>
                </c:pt>
                <c:pt idx="1013">
                  <c:v>40806.02</c:v>
                </c:pt>
                <c:pt idx="1014">
                  <c:v>43176.73</c:v>
                </c:pt>
                <c:pt idx="1015">
                  <c:v>42748.05</c:v>
                </c:pt>
                <c:pt idx="1016">
                  <c:v>40748.18</c:v>
                </c:pt>
                <c:pt idx="1017">
                  <c:v>39049.66</c:v>
                </c:pt>
                <c:pt idx="1018">
                  <c:v>40289.9</c:v>
                </c:pt>
                <c:pt idx="1019">
                  <c:v>42019.03</c:v>
                </c:pt>
                <c:pt idx="1020">
                  <c:v>42713.12</c:v>
                </c:pt>
                <c:pt idx="1021">
                  <c:v>44289.08</c:v>
                </c:pt>
                <c:pt idx="1022">
                  <c:v>46102.79</c:v>
                </c:pt>
                <c:pt idx="1023">
                  <c:v>47483.59</c:v>
                </c:pt>
                <c:pt idx="1024">
                  <c:v>50303.02</c:v>
                </c:pt>
                <c:pt idx="1025">
                  <c:v>53600.33</c:v>
                </c:pt>
                <c:pt idx="1026">
                  <c:v>55423.96</c:v>
                </c:pt>
                <c:pt idx="1027">
                  <c:v>56720.61</c:v>
                </c:pt>
                <c:pt idx="1028">
                  <c:v>58660.54</c:v>
                </c:pt>
                <c:pt idx="1029">
                  <c:v>58395.47</c:v>
                </c:pt>
                <c:pt idx="1030">
                  <c:v>57499</c:v>
                </c:pt>
                <c:pt idx="1031">
                  <c:v>57781.28</c:v>
                </c:pt>
                <c:pt idx="1032">
                  <c:v>59813.85</c:v>
                </c:pt>
                <c:pt idx="1033">
                  <c:v>59889.58</c:v>
                </c:pt>
                <c:pt idx="1034">
                  <c:v>60367.86</c:v>
                </c:pt>
                <c:pt idx="1035">
                  <c:v>59945.51</c:v>
                </c:pt>
                <c:pt idx="1036">
                  <c:v>61234.68</c:v>
                </c:pt>
                <c:pt idx="1037">
                  <c:v>61859.77</c:v>
                </c:pt>
                <c:pt idx="1038">
                  <c:v>62137.52</c:v>
                </c:pt>
                <c:pt idx="1039">
                  <c:v>61910.76</c:v>
                </c:pt>
                <c:pt idx="1040">
                  <c:v>62157.4</c:v>
                </c:pt>
                <c:pt idx="1041">
                  <c:v>62508.95</c:v>
                </c:pt>
                <c:pt idx="1042">
                  <c:v>63470.13</c:v>
                </c:pt>
                <c:pt idx="1043">
                  <c:v>62707.55</c:v>
                </c:pt>
                <c:pt idx="1044">
                  <c:v>61212.57</c:v>
                </c:pt>
                <c:pt idx="1045">
                  <c:v>60346.4</c:v>
                </c:pt>
                <c:pt idx="1046">
                  <c:v>58780.84</c:v>
                </c:pt>
                <c:pt idx="1047">
                  <c:v>58195.64</c:v>
                </c:pt>
                <c:pt idx="1048">
                  <c:v>56601.01</c:v>
                </c:pt>
                <c:pt idx="1049">
                  <c:v>56042.29</c:v>
                </c:pt>
                <c:pt idx="1050">
                  <c:v>54326.18</c:v>
                </c:pt>
                <c:pt idx="1051">
                  <c:v>51811.39</c:v>
                </c:pt>
                <c:pt idx="1052">
                  <c:v>50366.38</c:v>
                </c:pt>
                <c:pt idx="1053">
                  <c:v>49635.99</c:v>
                </c:pt>
                <c:pt idx="1054">
                  <c:v>48217.22</c:v>
                </c:pt>
                <c:pt idx="1055">
                  <c:v>47749.55</c:v>
                </c:pt>
                <c:pt idx="1056">
                  <c:v>51434.25</c:v>
                </c:pt>
                <c:pt idx="1057">
                  <c:v>51432.79</c:v>
                </c:pt>
                <c:pt idx="1058">
                  <c:v>49821.4</c:v>
                </c:pt>
                <c:pt idx="1059">
                  <c:v>47173.29</c:v>
                </c:pt>
                <c:pt idx="1060">
                  <c:v>45634.18</c:v>
                </c:pt>
                <c:pt idx="1061">
                  <c:v>44692.31</c:v>
                </c:pt>
                <c:pt idx="1062">
                  <c:v>44058.35</c:v>
                </c:pt>
                <c:pt idx="1063">
                  <c:v>42967.44</c:v>
                </c:pt>
                <c:pt idx="1064">
                  <c:v>42371.68</c:v>
                </c:pt>
                <c:pt idx="1065">
                  <c:v>41801.17</c:v>
                </c:pt>
                <c:pt idx="1066">
                  <c:v>40878.9</c:v>
                </c:pt>
                <c:pt idx="1067">
                  <c:v>40288.1</c:v>
                </c:pt>
                <c:pt idx="1068">
                  <c:v>39512.21</c:v>
                </c:pt>
                <c:pt idx="1069">
                  <c:v>38808.95</c:v>
                </c:pt>
                <c:pt idx="1070">
                  <c:v>38427.02</c:v>
                </c:pt>
                <c:pt idx="1071">
                  <c:v>36942.61</c:v>
                </c:pt>
                <c:pt idx="1072">
                  <c:v>36879.72</c:v>
                </c:pt>
                <c:pt idx="1073">
                  <c:v>36422.48</c:v>
                </c:pt>
                <c:pt idx="1074">
                  <c:v>36109.02</c:v>
                </c:pt>
                <c:pt idx="1075">
                  <c:v>35810.29</c:v>
                </c:pt>
                <c:pt idx="1076">
                  <c:v>36314.29</c:v>
                </c:pt>
                <c:pt idx="1077">
                  <c:v>36117.03</c:v>
                </c:pt>
                <c:pt idx="1078">
                  <c:v>36635.18</c:v>
                </c:pt>
                <c:pt idx="1079">
                  <c:v>37046.48</c:v>
                </c:pt>
                <c:pt idx="1080">
                  <c:v>38604.82</c:v>
                </c:pt>
                <c:pt idx="1081">
                  <c:v>39297.67</c:v>
                </c:pt>
                <c:pt idx="1082">
                  <c:v>41098.1</c:v>
                </c:pt>
                <c:pt idx="1083">
                  <c:v>41412.1</c:v>
                </c:pt>
                <c:pt idx="1084">
                  <c:v>42377.11</c:v>
                </c:pt>
                <c:pt idx="1085">
                  <c:v>42870.08</c:v>
                </c:pt>
                <c:pt idx="1086">
                  <c:v>43395.37</c:v>
                </c:pt>
                <c:pt idx="1087">
                  <c:v>43298.52</c:v>
                </c:pt>
                <c:pt idx="1088">
                  <c:v>46032.25</c:v>
                </c:pt>
                <c:pt idx="1089">
                  <c:v>45794.16</c:v>
                </c:pt>
                <c:pt idx="1090">
                  <c:v>44766.24</c:v>
                </c:pt>
                <c:pt idx="1091">
                  <c:v>43623.53</c:v>
                </c:pt>
                <c:pt idx="1092">
                  <c:v>43182.44</c:v>
                </c:pt>
                <c:pt idx="1093">
                  <c:v>41934.68</c:v>
                </c:pt>
                <c:pt idx="1094">
                  <c:v>39826.28</c:v>
                </c:pt>
                <c:pt idx="1095">
                  <c:v>38933.31</c:v>
                </c:pt>
                <c:pt idx="1096">
                  <c:v>36746.79</c:v>
                </c:pt>
                <c:pt idx="1097">
                  <c:v>36394.53</c:v>
                </c:pt>
                <c:pt idx="1098">
                  <c:v>37070.54</c:v>
                </c:pt>
                <c:pt idx="1099">
                  <c:v>37402.75</c:v>
                </c:pt>
                <c:pt idx="1100">
                  <c:v>36054.38</c:v>
                </c:pt>
                <c:pt idx="1101">
                  <c:v>35668.69</c:v>
                </c:pt>
                <c:pt idx="1102">
                  <c:v>34190.67</c:v>
                </c:pt>
                <c:pt idx="1103">
                  <c:v>31103.81</c:v>
                </c:pt>
                <c:pt idx="1104">
                  <c:v>32189.09</c:v>
                </c:pt>
                <c:pt idx="1105">
                  <c:v>32467.24</c:v>
                </c:pt>
                <c:pt idx="1106">
                  <c:v>32436.66</c:v>
                </c:pt>
                <c:pt idx="1107">
                  <c:v>32665.51</c:v>
                </c:pt>
                <c:pt idx="1108">
                  <c:v>33666.13</c:v>
                </c:pt>
                <c:pt idx="1109">
                  <c:v>35051.94</c:v>
                </c:pt>
                <c:pt idx="1110">
                  <c:v>36285.76</c:v>
                </c:pt>
                <c:pt idx="1111">
                  <c:v>35276.17</c:v>
                </c:pt>
                <c:pt idx="1112">
                  <c:v>33698.48</c:v>
                </c:pt>
                <c:pt idx="1113">
                  <c:v>32532.15</c:v>
                </c:pt>
                <c:pt idx="1114">
                  <c:v>33086.22</c:v>
                </c:pt>
                <c:pt idx="1115">
                  <c:v>34758.47</c:v>
                </c:pt>
                <c:pt idx="1116">
                  <c:v>35240.43</c:v>
                </c:pt>
                <c:pt idx="1117">
                  <c:v>36127.48</c:v>
                </c:pt>
                <c:pt idx="1118">
                  <c:v>37248.46</c:v>
                </c:pt>
                <c:pt idx="1119">
                  <c:v>38943.69</c:v>
                </c:pt>
                <c:pt idx="1120">
                  <c:v>40760.32</c:v>
                </c:pt>
                <c:pt idx="1121">
                  <c:v>43957</c:v>
                </c:pt>
                <c:pt idx="1122">
                  <c:v>47054.05</c:v>
                </c:pt>
                <c:pt idx="1123">
                  <c:v>48905.63</c:v>
                </c:pt>
                <c:pt idx="1124">
                  <c:v>50998.78</c:v>
                </c:pt>
                <c:pt idx="1125">
                  <c:v>50964.51</c:v>
                </c:pt>
                <c:pt idx="1126">
                  <c:v>51784.09</c:v>
                </c:pt>
                <c:pt idx="1127">
                  <c:v>52401.86</c:v>
                </c:pt>
                <c:pt idx="1128">
                  <c:v>53727.44</c:v>
                </c:pt>
                <c:pt idx="1129">
                  <c:v>54530.64</c:v>
                </c:pt>
                <c:pt idx="1130">
                  <c:v>55087.4</c:v>
                </c:pt>
                <c:pt idx="1131">
                  <c:v>54649.71</c:v>
                </c:pt>
                <c:pt idx="1132">
                  <c:v>56182.15</c:v>
                </c:pt>
                <c:pt idx="1133">
                  <c:v>55980.09</c:v>
                </c:pt>
                <c:pt idx="1134">
                  <c:v>56361.81</c:v>
                </c:pt>
                <c:pt idx="1135">
                  <c:v>56429.16</c:v>
                </c:pt>
                <c:pt idx="1136">
                  <c:v>57628.21</c:v>
                </c:pt>
                <c:pt idx="1137">
                  <c:v>58710.61</c:v>
                </c:pt>
                <c:pt idx="1138">
                  <c:v>58999.52</c:v>
                </c:pt>
                <c:pt idx="1139">
                  <c:v>58778.44</c:v>
                </c:pt>
                <c:pt idx="1140">
                  <c:v>59154.51</c:v>
                </c:pt>
                <c:pt idx="1141">
                  <c:v>58394.81</c:v>
                </c:pt>
                <c:pt idx="1142">
                  <c:v>57814.46</c:v>
                </c:pt>
                <c:pt idx="1143">
                  <c:v>56639.22</c:v>
                </c:pt>
                <c:pt idx="1144">
                  <c:v>55711.55</c:v>
                </c:pt>
                <c:pt idx="1145">
                  <c:v>54944.79</c:v>
                </c:pt>
                <c:pt idx="1146">
                  <c:v>52216.33</c:v>
                </c:pt>
                <c:pt idx="1147">
                  <c:v>49492.55</c:v>
                </c:pt>
                <c:pt idx="1148">
                  <c:v>48191.06</c:v>
                </c:pt>
                <c:pt idx="1149">
                  <c:v>46507.58</c:v>
                </c:pt>
                <c:pt idx="1150">
                  <c:v>44504.71</c:v>
                </c:pt>
                <c:pt idx="1151">
                  <c:v>43123.97</c:v>
                </c:pt>
                <c:pt idx="1152">
                  <c:v>47685.96</c:v>
                </c:pt>
                <c:pt idx="1153">
                  <c:v>47299.78</c:v>
                </c:pt>
                <c:pt idx="1154">
                  <c:v>45890.38</c:v>
                </c:pt>
                <c:pt idx="1155">
                  <c:v>44339.43</c:v>
                </c:pt>
                <c:pt idx="1156">
                  <c:v>43173.84</c:v>
                </c:pt>
                <c:pt idx="1157">
                  <c:v>42143.16</c:v>
                </c:pt>
                <c:pt idx="1158">
                  <c:v>41583.97</c:v>
                </c:pt>
                <c:pt idx="1159">
                  <c:v>40720.38</c:v>
                </c:pt>
                <c:pt idx="1160">
                  <c:v>40044.04</c:v>
                </c:pt>
                <c:pt idx="1161">
                  <c:v>39575.76</c:v>
                </c:pt>
                <c:pt idx="1162">
                  <c:v>38466.11</c:v>
                </c:pt>
                <c:pt idx="1163">
                  <c:v>38134.94</c:v>
                </c:pt>
                <c:pt idx="1164">
                  <c:v>36889.96</c:v>
                </c:pt>
                <c:pt idx="1165">
                  <c:v>36566.08</c:v>
                </c:pt>
                <c:pt idx="1166">
                  <c:v>36355.51</c:v>
                </c:pt>
                <c:pt idx="1167">
                  <c:v>35832.72</c:v>
                </c:pt>
                <c:pt idx="1168">
                  <c:v>35636.97</c:v>
                </c:pt>
                <c:pt idx="1169">
                  <c:v>35430.96</c:v>
                </c:pt>
                <c:pt idx="1170">
                  <c:v>35232.58</c:v>
                </c:pt>
                <c:pt idx="1171">
                  <c:v>35864.77</c:v>
                </c:pt>
                <c:pt idx="1172">
                  <c:v>35868.66</c:v>
                </c:pt>
                <c:pt idx="1173">
                  <c:v>36360.66</c:v>
                </c:pt>
                <c:pt idx="1174">
                  <c:v>37242.11</c:v>
                </c:pt>
                <c:pt idx="1175">
                  <c:v>38014.22</c:v>
                </c:pt>
                <c:pt idx="1176">
                  <c:v>39584.74</c:v>
                </c:pt>
                <c:pt idx="1177">
                  <c:v>40653.25</c:v>
                </c:pt>
                <c:pt idx="1178">
                  <c:v>41985.85</c:v>
                </c:pt>
                <c:pt idx="1179">
                  <c:v>42567.28</c:v>
                </c:pt>
                <c:pt idx="1180">
                  <c:v>44428.19</c:v>
                </c:pt>
                <c:pt idx="1181">
                  <c:v>45033.69</c:v>
                </c:pt>
                <c:pt idx="1182">
                  <c:v>46274.42</c:v>
                </c:pt>
                <c:pt idx="1183">
                  <c:v>46307.86</c:v>
                </c:pt>
                <c:pt idx="1184">
                  <c:v>48931.87</c:v>
                </c:pt>
                <c:pt idx="1185">
                  <c:v>48986.42</c:v>
                </c:pt>
                <c:pt idx="1186">
                  <c:v>49194.47</c:v>
                </c:pt>
                <c:pt idx="1187">
                  <c:v>47860.85</c:v>
                </c:pt>
                <c:pt idx="1188">
                  <c:v>47612.21</c:v>
                </c:pt>
                <c:pt idx="1189">
                  <c:v>45795.34</c:v>
                </c:pt>
                <c:pt idx="1190">
                  <c:v>44849.39</c:v>
                </c:pt>
                <c:pt idx="1191">
                  <c:v>43409.34</c:v>
                </c:pt>
                <c:pt idx="1192">
                  <c:v>42285.98</c:v>
                </c:pt>
                <c:pt idx="1193">
                  <c:v>41687.99</c:v>
                </c:pt>
                <c:pt idx="1194">
                  <c:v>41622.18</c:v>
                </c:pt>
                <c:pt idx="1195">
                  <c:v>41681.45</c:v>
                </c:pt>
                <c:pt idx="1196">
                  <c:v>40304.62</c:v>
                </c:pt>
                <c:pt idx="1197">
                  <c:v>39150.53</c:v>
                </c:pt>
                <c:pt idx="1198">
                  <c:v>37387.49</c:v>
                </c:pt>
                <c:pt idx="1199">
                  <c:v>33308.29</c:v>
                </c:pt>
                <c:pt idx="1200">
                  <c:v>33693.8</c:v>
                </c:pt>
                <c:pt idx="1201">
                  <c:v>32880.83</c:v>
                </c:pt>
                <c:pt idx="1202">
                  <c:v>32059.63</c:v>
                </c:pt>
                <c:pt idx="1203">
                  <c:v>31953.83</c:v>
                </c:pt>
                <c:pt idx="1204">
                  <c:v>32916.06</c:v>
                </c:pt>
                <c:pt idx="1205">
                  <c:v>34399.63</c:v>
                </c:pt>
                <c:pt idx="1206">
                  <c:v>37096.67</c:v>
                </c:pt>
                <c:pt idx="1207">
                  <c:v>36195.99</c:v>
                </c:pt>
                <c:pt idx="1208">
                  <c:v>34758.32</c:v>
                </c:pt>
                <c:pt idx="1209">
                  <c:v>34816.46</c:v>
                </c:pt>
                <c:pt idx="1210">
                  <c:v>35139.81</c:v>
                </c:pt>
                <c:pt idx="1211">
                  <c:v>35307.18</c:v>
                </c:pt>
                <c:pt idx="1212">
                  <c:v>37189.12</c:v>
                </c:pt>
                <c:pt idx="1213">
                  <c:v>38316.94</c:v>
                </c:pt>
                <c:pt idx="1214">
                  <c:v>39959.73</c:v>
                </c:pt>
                <c:pt idx="1215">
                  <c:v>41798.38</c:v>
                </c:pt>
                <c:pt idx="1216">
                  <c:v>44731.51</c:v>
                </c:pt>
                <c:pt idx="1217">
                  <c:v>48027.85</c:v>
                </c:pt>
                <c:pt idx="1218">
                  <c:v>50869.95</c:v>
                </c:pt>
                <c:pt idx="1219">
                  <c:v>53368.69</c:v>
                </c:pt>
                <c:pt idx="1220">
                  <c:v>54582.52</c:v>
                </c:pt>
                <c:pt idx="1221">
                  <c:v>55264.58</c:v>
                </c:pt>
                <c:pt idx="1222">
                  <c:v>55016.17</c:v>
                </c:pt>
                <c:pt idx="1223">
                  <c:v>55457.63</c:v>
                </c:pt>
                <c:pt idx="1224">
                  <c:v>58015.8</c:v>
                </c:pt>
                <c:pt idx="1225">
                  <c:v>58520.56</c:v>
                </c:pt>
                <c:pt idx="1226">
                  <c:v>58690.45</c:v>
                </c:pt>
                <c:pt idx="1227">
                  <c:v>58511.2</c:v>
                </c:pt>
                <c:pt idx="1228">
                  <c:v>60151.96</c:v>
                </c:pt>
                <c:pt idx="1229">
                  <c:v>59398.77</c:v>
                </c:pt>
                <c:pt idx="1230">
                  <c:v>59104.14</c:v>
                </c:pt>
                <c:pt idx="1231">
                  <c:v>59338.08</c:v>
                </c:pt>
                <c:pt idx="1232">
                  <c:v>59845.17</c:v>
                </c:pt>
                <c:pt idx="1233">
                  <c:v>60126.45</c:v>
                </c:pt>
                <c:pt idx="1234">
                  <c:v>60198.64</c:v>
                </c:pt>
                <c:pt idx="1235">
                  <c:v>59270.39</c:v>
                </c:pt>
                <c:pt idx="1236">
                  <c:v>59904.05</c:v>
                </c:pt>
                <c:pt idx="1237">
                  <c:v>59496.05</c:v>
                </c:pt>
                <c:pt idx="1238">
                  <c:v>58869.75</c:v>
                </c:pt>
                <c:pt idx="1239">
                  <c:v>58227.49</c:v>
                </c:pt>
                <c:pt idx="1240">
                  <c:v>57098.79</c:v>
                </c:pt>
                <c:pt idx="1241">
                  <c:v>56580.09</c:v>
                </c:pt>
                <c:pt idx="1242">
                  <c:v>54096.34</c:v>
                </c:pt>
                <c:pt idx="1243">
                  <c:v>50645.62</c:v>
                </c:pt>
                <c:pt idx="1244">
                  <c:v>49509.81</c:v>
                </c:pt>
                <c:pt idx="1245">
                  <c:v>47226.36</c:v>
                </c:pt>
                <c:pt idx="1246">
                  <c:v>45771.44</c:v>
                </c:pt>
                <c:pt idx="1247">
                  <c:v>43573.49</c:v>
                </c:pt>
                <c:pt idx="1248">
                  <c:v>48164.72</c:v>
                </c:pt>
                <c:pt idx="1249">
                  <c:v>47324.64</c:v>
                </c:pt>
                <c:pt idx="1250">
                  <c:v>45823.48</c:v>
                </c:pt>
                <c:pt idx="1251">
                  <c:v>43205.69</c:v>
                </c:pt>
                <c:pt idx="1252">
                  <c:v>41729.06</c:v>
                </c:pt>
                <c:pt idx="1253">
                  <c:v>40782.66</c:v>
                </c:pt>
                <c:pt idx="1254">
                  <c:v>40086.33</c:v>
                </c:pt>
                <c:pt idx="1255">
                  <c:v>39277.62</c:v>
                </c:pt>
                <c:pt idx="1256">
                  <c:v>38447.86</c:v>
                </c:pt>
                <c:pt idx="1257">
                  <c:v>38044.5</c:v>
                </c:pt>
                <c:pt idx="1258">
                  <c:v>37070.7</c:v>
                </c:pt>
                <c:pt idx="1259">
                  <c:v>36610.08</c:v>
                </c:pt>
                <c:pt idx="1260">
                  <c:v>36144.55</c:v>
                </c:pt>
                <c:pt idx="1261">
                  <c:v>35854.46</c:v>
                </c:pt>
                <c:pt idx="1262">
                  <c:v>35697.42</c:v>
                </c:pt>
                <c:pt idx="1263">
                  <c:v>35428.08</c:v>
                </c:pt>
                <c:pt idx="1264">
                  <c:v>35306.9</c:v>
                </c:pt>
                <c:pt idx="1265">
                  <c:v>34763.56</c:v>
                </c:pt>
                <c:pt idx="1266">
                  <c:v>34682.73</c:v>
                </c:pt>
                <c:pt idx="1267">
                  <c:v>34875.04</c:v>
                </c:pt>
                <c:pt idx="1268">
                  <c:v>35113.67</c:v>
                </c:pt>
                <c:pt idx="1269">
                  <c:v>35272.09</c:v>
                </c:pt>
                <c:pt idx="1270">
                  <c:v>36433.19</c:v>
                </c:pt>
                <c:pt idx="1271">
                  <c:v>36424.02</c:v>
                </c:pt>
                <c:pt idx="1272">
                  <c:v>38081.35</c:v>
                </c:pt>
                <c:pt idx="1273">
                  <c:v>39004.32</c:v>
                </c:pt>
                <c:pt idx="1274">
                  <c:v>41327.96</c:v>
                </c:pt>
                <c:pt idx="1275">
                  <c:v>42217.26</c:v>
                </c:pt>
                <c:pt idx="1276">
                  <c:v>43697.17</c:v>
                </c:pt>
                <c:pt idx="1277">
                  <c:v>44317.66</c:v>
                </c:pt>
                <c:pt idx="1278">
                  <c:v>45544.75</c:v>
                </c:pt>
                <c:pt idx="1279">
                  <c:v>46477.6</c:v>
                </c:pt>
                <c:pt idx="1280">
                  <c:v>48894.88</c:v>
                </c:pt>
                <c:pt idx="1281">
                  <c:v>50293.13</c:v>
                </c:pt>
                <c:pt idx="1282">
                  <c:v>50927.09</c:v>
                </c:pt>
                <c:pt idx="1283">
                  <c:v>51316.18</c:v>
                </c:pt>
                <c:pt idx="1284">
                  <c:v>52400.95</c:v>
                </c:pt>
                <c:pt idx="1285">
                  <c:v>52540.72</c:v>
                </c:pt>
                <c:pt idx="1286">
                  <c:v>51808.96</c:v>
                </c:pt>
                <c:pt idx="1287">
                  <c:v>51480.33</c:v>
                </c:pt>
                <c:pt idx="1288">
                  <c:v>49942.88</c:v>
                </c:pt>
                <c:pt idx="1289">
                  <c:v>49648.8</c:v>
                </c:pt>
                <c:pt idx="1290">
                  <c:v>49168.8</c:v>
                </c:pt>
                <c:pt idx="1291">
                  <c:v>50504.09</c:v>
                </c:pt>
                <c:pt idx="1292">
                  <c:v>50538.26</c:v>
                </c:pt>
                <c:pt idx="1293">
                  <c:v>50102.02</c:v>
                </c:pt>
                <c:pt idx="1294">
                  <c:v>49288.69</c:v>
                </c:pt>
                <c:pt idx="1295">
                  <c:v>45907.27</c:v>
                </c:pt>
                <c:pt idx="1296">
                  <c:v>47067.07</c:v>
                </c:pt>
                <c:pt idx="1297">
                  <c:v>46697.69</c:v>
                </c:pt>
                <c:pt idx="1298">
                  <c:v>46021.91</c:v>
                </c:pt>
                <c:pt idx="1299">
                  <c:v>46256.27</c:v>
                </c:pt>
                <c:pt idx="1300">
                  <c:v>46756.66</c:v>
                </c:pt>
                <c:pt idx="1301">
                  <c:v>48016.01</c:v>
                </c:pt>
                <c:pt idx="1302">
                  <c:v>49992.56</c:v>
                </c:pt>
                <c:pt idx="1303">
                  <c:v>49997.47</c:v>
                </c:pt>
                <c:pt idx="1304">
                  <c:v>49313.88</c:v>
                </c:pt>
                <c:pt idx="1305">
                  <c:v>49579.62</c:v>
                </c:pt>
                <c:pt idx="1306">
                  <c:v>49762.53</c:v>
                </c:pt>
                <c:pt idx="1307">
                  <c:v>50995</c:v>
                </c:pt>
                <c:pt idx="1308">
                  <c:v>51301.22</c:v>
                </c:pt>
                <c:pt idx="1309">
                  <c:v>52130.18</c:v>
                </c:pt>
                <c:pt idx="1310">
                  <c:v>52828.56</c:v>
                </c:pt>
                <c:pt idx="1311">
                  <c:v>53903.59</c:v>
                </c:pt>
                <c:pt idx="1312">
                  <c:v>54638.43</c:v>
                </c:pt>
                <c:pt idx="1313">
                  <c:v>55978.16</c:v>
                </c:pt>
                <c:pt idx="1314">
                  <c:v>56159.54</c:v>
                </c:pt>
                <c:pt idx="1315">
                  <c:v>56032</c:v>
                </c:pt>
                <c:pt idx="1316">
                  <c:v>56001.58</c:v>
                </c:pt>
                <c:pt idx="1317">
                  <c:v>55300.68</c:v>
                </c:pt>
                <c:pt idx="1318">
                  <c:v>55154.56</c:v>
                </c:pt>
                <c:pt idx="1319">
                  <c:v>56055.04</c:v>
                </c:pt>
                <c:pt idx="1320">
                  <c:v>58451.5</c:v>
                </c:pt>
                <c:pt idx="1321">
                  <c:v>59780.36</c:v>
                </c:pt>
                <c:pt idx="1322">
                  <c:v>60286.56</c:v>
                </c:pt>
                <c:pt idx="1323">
                  <c:v>59916.24</c:v>
                </c:pt>
                <c:pt idx="1324">
                  <c:v>61164.09</c:v>
                </c:pt>
                <c:pt idx="1325">
                  <c:v>60923.97</c:v>
                </c:pt>
                <c:pt idx="1326">
                  <c:v>60584.49</c:v>
                </c:pt>
                <c:pt idx="1327">
                  <c:v>60139.07</c:v>
                </c:pt>
                <c:pt idx="1328">
                  <c:v>60157.34</c:v>
                </c:pt>
                <c:pt idx="1329">
                  <c:v>60060.77</c:v>
                </c:pt>
                <c:pt idx="1330">
                  <c:v>59968.12</c:v>
                </c:pt>
                <c:pt idx="1331">
                  <c:v>59361.47</c:v>
                </c:pt>
                <c:pt idx="1332">
                  <c:v>59659.28</c:v>
                </c:pt>
                <c:pt idx="1333">
                  <c:v>59466.53</c:v>
                </c:pt>
                <c:pt idx="1334">
                  <c:v>58519.79</c:v>
                </c:pt>
                <c:pt idx="1335">
                  <c:v>56775.25</c:v>
                </c:pt>
                <c:pt idx="1336">
                  <c:v>55405.86</c:v>
                </c:pt>
                <c:pt idx="1337">
                  <c:v>53950.54</c:v>
                </c:pt>
                <c:pt idx="1338">
                  <c:v>51706.09</c:v>
                </c:pt>
                <c:pt idx="1339">
                  <c:v>49611.76</c:v>
                </c:pt>
                <c:pt idx="1340">
                  <c:v>48852.14</c:v>
                </c:pt>
                <c:pt idx="1341">
                  <c:v>46838.51</c:v>
                </c:pt>
                <c:pt idx="1342">
                  <c:v>44869.82</c:v>
                </c:pt>
                <c:pt idx="1343">
                  <c:v>45012.71</c:v>
                </c:pt>
                <c:pt idx="1344">
                  <c:v>50293.48</c:v>
                </c:pt>
                <c:pt idx="1345">
                  <c:v>49227.05</c:v>
                </c:pt>
                <c:pt idx="1346">
                  <c:v>47281.05</c:v>
                </c:pt>
                <c:pt idx="1347">
                  <c:v>45605.6</c:v>
                </c:pt>
                <c:pt idx="1348">
                  <c:v>44561.3</c:v>
                </c:pt>
                <c:pt idx="1349">
                  <c:v>43737.39</c:v>
                </c:pt>
                <c:pt idx="1350">
                  <c:v>43008.83</c:v>
                </c:pt>
                <c:pt idx="1351">
                  <c:v>41859.41</c:v>
                </c:pt>
                <c:pt idx="1352">
                  <c:v>40811.73</c:v>
                </c:pt>
                <c:pt idx="1353">
                  <c:v>39578.82</c:v>
                </c:pt>
                <c:pt idx="1354">
                  <c:v>38101.74</c:v>
                </c:pt>
                <c:pt idx="1355">
                  <c:v>37036.57</c:v>
                </c:pt>
                <c:pt idx="1356">
                  <c:v>36323.23</c:v>
                </c:pt>
                <c:pt idx="1357">
                  <c:v>35653.67</c:v>
                </c:pt>
                <c:pt idx="1358">
                  <c:v>34912.62</c:v>
                </c:pt>
                <c:pt idx="1359">
                  <c:v>34564</c:v>
                </c:pt>
                <c:pt idx="1360">
                  <c:v>34256.25</c:v>
                </c:pt>
                <c:pt idx="1361">
                  <c:v>33157.84</c:v>
                </c:pt>
                <c:pt idx="1362">
                  <c:v>33076.53</c:v>
                </c:pt>
                <c:pt idx="1363">
                  <c:v>32653.27</c:v>
                </c:pt>
                <c:pt idx="1364">
                  <c:v>33103.1</c:v>
                </c:pt>
                <c:pt idx="1365">
                  <c:v>32886.55</c:v>
                </c:pt>
                <c:pt idx="1366">
                  <c:v>33417.99</c:v>
                </c:pt>
                <c:pt idx="1367">
                  <c:v>34085.03</c:v>
                </c:pt>
                <c:pt idx="1368">
                  <c:v>36159.91</c:v>
                </c:pt>
                <c:pt idx="1369">
                  <c:v>37049.55</c:v>
                </c:pt>
                <c:pt idx="1370">
                  <c:v>38629.14</c:v>
                </c:pt>
                <c:pt idx="1371">
                  <c:v>38916.15</c:v>
                </c:pt>
                <c:pt idx="1372">
                  <c:v>40873.75</c:v>
                </c:pt>
                <c:pt idx="1373">
                  <c:v>40940.32</c:v>
                </c:pt>
                <c:pt idx="1374">
                  <c:v>41832.06</c:v>
                </c:pt>
                <c:pt idx="1375">
                  <c:v>43962.87</c:v>
                </c:pt>
                <c:pt idx="1376">
                  <c:v>47552.63</c:v>
                </c:pt>
                <c:pt idx="1377">
                  <c:v>47805.77</c:v>
                </c:pt>
                <c:pt idx="1378">
                  <c:v>49544.69</c:v>
                </c:pt>
                <c:pt idx="1379">
                  <c:v>49413.4</c:v>
                </c:pt>
                <c:pt idx="1380">
                  <c:v>49894.6</c:v>
                </c:pt>
                <c:pt idx="1381">
                  <c:v>49655.48</c:v>
                </c:pt>
                <c:pt idx="1382">
                  <c:v>48756.75</c:v>
                </c:pt>
                <c:pt idx="1383">
                  <c:v>47364.3</c:v>
                </c:pt>
                <c:pt idx="1384">
                  <c:v>46680.41</c:v>
                </c:pt>
                <c:pt idx="1385">
                  <c:v>46794.46</c:v>
                </c:pt>
                <c:pt idx="1386">
                  <c:v>46782.62</c:v>
                </c:pt>
                <c:pt idx="1387">
                  <c:v>46263.78</c:v>
                </c:pt>
                <c:pt idx="1388">
                  <c:v>45151.48</c:v>
                </c:pt>
                <c:pt idx="1389">
                  <c:v>42725.73</c:v>
                </c:pt>
                <c:pt idx="1390">
                  <c:v>40329.05</c:v>
                </c:pt>
                <c:pt idx="1391">
                  <c:v>35599.14</c:v>
                </c:pt>
                <c:pt idx="1392">
                  <c:v>36001.71</c:v>
                </c:pt>
                <c:pt idx="1393">
                  <c:v>36273.42</c:v>
                </c:pt>
                <c:pt idx="1394">
                  <c:v>36141.26</c:v>
                </c:pt>
                <c:pt idx="1395">
                  <c:v>35265.21</c:v>
                </c:pt>
                <c:pt idx="1396">
                  <c:v>36064.24</c:v>
                </c:pt>
                <c:pt idx="1397">
                  <c:v>36785.64</c:v>
                </c:pt>
                <c:pt idx="1398">
                  <c:v>39003.01</c:v>
                </c:pt>
                <c:pt idx="1399">
                  <c:v>37966.09</c:v>
                </c:pt>
                <c:pt idx="1400">
                  <c:v>36633.35</c:v>
                </c:pt>
                <c:pt idx="1401">
                  <c:v>36745.67</c:v>
                </c:pt>
                <c:pt idx="1402">
                  <c:v>37392.34</c:v>
                </c:pt>
                <c:pt idx="1403">
                  <c:v>38241.43</c:v>
                </c:pt>
                <c:pt idx="1404">
                  <c:v>39258.95</c:v>
                </c:pt>
                <c:pt idx="1405">
                  <c:v>40630.97</c:v>
                </c:pt>
                <c:pt idx="1406">
                  <c:v>42057.44</c:v>
                </c:pt>
                <c:pt idx="1407">
                  <c:v>44103.58</c:v>
                </c:pt>
                <c:pt idx="1408">
                  <c:v>45844.59</c:v>
                </c:pt>
                <c:pt idx="1409">
                  <c:v>47219.28</c:v>
                </c:pt>
                <c:pt idx="1410">
                  <c:v>48673.75</c:v>
                </c:pt>
                <c:pt idx="1411">
                  <c:v>50071.34</c:v>
                </c:pt>
                <c:pt idx="1412">
                  <c:v>50834.48</c:v>
                </c:pt>
                <c:pt idx="1413">
                  <c:v>49950.49</c:v>
                </c:pt>
                <c:pt idx="1414">
                  <c:v>50409.44</c:v>
                </c:pt>
                <c:pt idx="1415">
                  <c:v>51539.89</c:v>
                </c:pt>
                <c:pt idx="1416">
                  <c:v>53707.62</c:v>
                </c:pt>
                <c:pt idx="1417">
                  <c:v>54086.99</c:v>
                </c:pt>
                <c:pt idx="1418">
                  <c:v>54524.7</c:v>
                </c:pt>
                <c:pt idx="1419">
                  <c:v>53555.99</c:v>
                </c:pt>
                <c:pt idx="1420">
                  <c:v>54634.72</c:v>
                </c:pt>
                <c:pt idx="1421">
                  <c:v>54344.78</c:v>
                </c:pt>
                <c:pt idx="1422">
                  <c:v>53852.25</c:v>
                </c:pt>
                <c:pt idx="1423">
                  <c:v>52452.02</c:v>
                </c:pt>
                <c:pt idx="1424">
                  <c:v>52075.35</c:v>
                </c:pt>
                <c:pt idx="1425">
                  <c:v>52147.99</c:v>
                </c:pt>
                <c:pt idx="1426">
                  <c:v>52429.85</c:v>
                </c:pt>
                <c:pt idx="1427">
                  <c:v>51496.22</c:v>
                </c:pt>
                <c:pt idx="1428">
                  <c:v>51301.69</c:v>
                </c:pt>
                <c:pt idx="1429">
                  <c:v>51661.72</c:v>
                </c:pt>
                <c:pt idx="1430">
                  <c:v>50491.9</c:v>
                </c:pt>
                <c:pt idx="1431">
                  <c:v>50129.04</c:v>
                </c:pt>
                <c:pt idx="1432">
                  <c:v>49061.84</c:v>
                </c:pt>
                <c:pt idx="1433">
                  <c:v>48398.03</c:v>
                </c:pt>
                <c:pt idx="1434">
                  <c:v>46364.79</c:v>
                </c:pt>
                <c:pt idx="1435">
                  <c:v>44235.36</c:v>
                </c:pt>
                <c:pt idx="1436">
                  <c:v>43255.61</c:v>
                </c:pt>
                <c:pt idx="1437">
                  <c:v>41699.12</c:v>
                </c:pt>
                <c:pt idx="1438">
                  <c:v>39100.24</c:v>
                </c:pt>
                <c:pt idx="1439">
                  <c:v>38874.51</c:v>
                </c:pt>
                <c:pt idx="1440">
                  <c:v>43701.7</c:v>
                </c:pt>
                <c:pt idx="1441">
                  <c:v>43264.15</c:v>
                </c:pt>
                <c:pt idx="1442">
                  <c:v>41309.78</c:v>
                </c:pt>
                <c:pt idx="1443">
                  <c:v>39917.39</c:v>
                </c:pt>
                <c:pt idx="1444">
                  <c:v>38668.26</c:v>
                </c:pt>
                <c:pt idx="1445">
                  <c:v>38129.61</c:v>
                </c:pt>
                <c:pt idx="1446">
                  <c:v>37350.33</c:v>
                </c:pt>
                <c:pt idx="1447">
                  <c:v>36347.13</c:v>
                </c:pt>
                <c:pt idx="1448">
                  <c:v>35395.62</c:v>
                </c:pt>
                <c:pt idx="1449">
                  <c:v>34877.81</c:v>
                </c:pt>
                <c:pt idx="1450">
                  <c:v>33878.2</c:v>
                </c:pt>
                <c:pt idx="1451">
                  <c:v>33312.38</c:v>
                </c:pt>
                <c:pt idx="1452">
                  <c:v>32878.05</c:v>
                </c:pt>
                <c:pt idx="1453">
                  <c:v>31816.72</c:v>
                </c:pt>
                <c:pt idx="1454">
                  <c:v>31951.04</c:v>
                </c:pt>
                <c:pt idx="1455">
                  <c:v>31162.04</c:v>
                </c:pt>
                <c:pt idx="1456">
                  <c:v>30875.66</c:v>
                </c:pt>
                <c:pt idx="1457">
                  <c:v>29968.76</c:v>
                </c:pt>
                <c:pt idx="1458">
                  <c:v>30129.88</c:v>
                </c:pt>
                <c:pt idx="1459">
                  <c:v>29976.92</c:v>
                </c:pt>
                <c:pt idx="1460">
                  <c:v>29740.25</c:v>
                </c:pt>
                <c:pt idx="1461">
                  <c:v>29817.33</c:v>
                </c:pt>
                <c:pt idx="1462">
                  <c:v>31019.28</c:v>
                </c:pt>
                <c:pt idx="1463">
                  <c:v>31792.45</c:v>
                </c:pt>
                <c:pt idx="1464">
                  <c:v>33081.11</c:v>
                </c:pt>
                <c:pt idx="1465">
                  <c:v>33810.4</c:v>
                </c:pt>
                <c:pt idx="1466">
                  <c:v>35482.17</c:v>
                </c:pt>
                <c:pt idx="1467">
                  <c:v>35806.37</c:v>
                </c:pt>
                <c:pt idx="1468">
                  <c:v>36690.82</c:v>
                </c:pt>
                <c:pt idx="1469">
                  <c:v>37068.78</c:v>
                </c:pt>
                <c:pt idx="1470">
                  <c:v>38771.78</c:v>
                </c:pt>
                <c:pt idx="1471">
                  <c:v>40663.91</c:v>
                </c:pt>
                <c:pt idx="1472">
                  <c:v>43856.36</c:v>
                </c:pt>
                <c:pt idx="1473">
                  <c:v>44622.59</c:v>
                </c:pt>
                <c:pt idx="1474">
                  <c:v>44416.53</c:v>
                </c:pt>
                <c:pt idx="1475">
                  <c:v>43399.47</c:v>
                </c:pt>
                <c:pt idx="1476">
                  <c:v>43526.81</c:v>
                </c:pt>
                <c:pt idx="1477">
                  <c:v>42683.07</c:v>
                </c:pt>
                <c:pt idx="1478">
                  <c:v>41325.93</c:v>
                </c:pt>
                <c:pt idx="1479">
                  <c:v>41051.9</c:v>
                </c:pt>
                <c:pt idx="1480">
                  <c:v>38866.75</c:v>
                </c:pt>
                <c:pt idx="1481">
                  <c:v>37964.04</c:v>
                </c:pt>
                <c:pt idx="1482">
                  <c:v>37481.84</c:v>
                </c:pt>
                <c:pt idx="1483">
                  <c:v>38154.01</c:v>
                </c:pt>
                <c:pt idx="1484">
                  <c:v>39117.66</c:v>
                </c:pt>
                <c:pt idx="1485">
                  <c:v>39553.93</c:v>
                </c:pt>
                <c:pt idx="1486">
                  <c:v>37885.64</c:v>
                </c:pt>
                <c:pt idx="1487">
                  <c:v>34313.59</c:v>
                </c:pt>
                <c:pt idx="1488">
                  <c:v>36749.29</c:v>
                </c:pt>
                <c:pt idx="1489">
                  <c:v>36346.74</c:v>
                </c:pt>
                <c:pt idx="1490">
                  <c:v>36471.57</c:v>
                </c:pt>
                <c:pt idx="1491">
                  <c:v>36605.74</c:v>
                </c:pt>
                <c:pt idx="1492">
                  <c:v>36718.22</c:v>
                </c:pt>
                <c:pt idx="1493">
                  <c:v>38252.7</c:v>
                </c:pt>
                <c:pt idx="1494">
                  <c:v>40284.77</c:v>
                </c:pt>
                <c:pt idx="1495">
                  <c:v>40362.32</c:v>
                </c:pt>
                <c:pt idx="1496">
                  <c:v>39210.85</c:v>
                </c:pt>
                <c:pt idx="1497">
                  <c:v>39582.81</c:v>
                </c:pt>
                <c:pt idx="1498">
                  <c:v>39570.14</c:v>
                </c:pt>
                <c:pt idx="1499">
                  <c:v>40498.7</c:v>
                </c:pt>
                <c:pt idx="1500">
                  <c:v>42209.99</c:v>
                </c:pt>
                <c:pt idx="1501">
                  <c:v>43535.96</c:v>
                </c:pt>
                <c:pt idx="1502">
                  <c:v>45235.07</c:v>
                </c:pt>
                <c:pt idx="1503">
                  <c:v>46767.05</c:v>
                </c:pt>
                <c:pt idx="1504">
                  <c:v>48769.02</c:v>
                </c:pt>
                <c:pt idx="1505">
                  <c:v>51239.98</c:v>
                </c:pt>
                <c:pt idx="1506">
                  <c:v>53100.77</c:v>
                </c:pt>
                <c:pt idx="1507">
                  <c:v>54548.21</c:v>
                </c:pt>
                <c:pt idx="1508">
                  <c:v>55523.13</c:v>
                </c:pt>
                <c:pt idx="1509">
                  <c:v>54877.6</c:v>
                </c:pt>
                <c:pt idx="1510">
                  <c:v>54507.35</c:v>
                </c:pt>
                <c:pt idx="1511">
                  <c:v>55162.52</c:v>
                </c:pt>
                <c:pt idx="1512">
                  <c:v>57605.25</c:v>
                </c:pt>
                <c:pt idx="1513">
                  <c:v>57548.69</c:v>
                </c:pt>
                <c:pt idx="1514">
                  <c:v>57805.57</c:v>
                </c:pt>
                <c:pt idx="1515">
                  <c:v>57421.48</c:v>
                </c:pt>
                <c:pt idx="1516">
                  <c:v>58086.34</c:v>
                </c:pt>
                <c:pt idx="1517">
                  <c:v>57878.65</c:v>
                </c:pt>
                <c:pt idx="1518">
                  <c:v>57471.98</c:v>
                </c:pt>
                <c:pt idx="1519">
                  <c:v>56295.75</c:v>
                </c:pt>
                <c:pt idx="1520">
                  <c:v>56154.85</c:v>
                </c:pt>
                <c:pt idx="1521">
                  <c:v>56522.64</c:v>
                </c:pt>
                <c:pt idx="1522">
                  <c:v>57024.49</c:v>
                </c:pt>
                <c:pt idx="1523">
                  <c:v>56727.99</c:v>
                </c:pt>
                <c:pt idx="1524">
                  <c:v>56359.46</c:v>
                </c:pt>
                <c:pt idx="1525">
                  <c:v>56435.88</c:v>
                </c:pt>
                <c:pt idx="1526">
                  <c:v>55567.99</c:v>
                </c:pt>
                <c:pt idx="1527">
                  <c:v>55570.01</c:v>
                </c:pt>
                <c:pt idx="1528">
                  <c:v>55193.73</c:v>
                </c:pt>
                <c:pt idx="1529">
                  <c:v>54659.6</c:v>
                </c:pt>
                <c:pt idx="1530">
                  <c:v>52841.77</c:v>
                </c:pt>
                <c:pt idx="1531">
                  <c:v>50117.34</c:v>
                </c:pt>
                <c:pt idx="1532">
                  <c:v>48575.51</c:v>
                </c:pt>
                <c:pt idx="1533">
                  <c:v>47264.6</c:v>
                </c:pt>
                <c:pt idx="1534">
                  <c:v>45499.8</c:v>
                </c:pt>
                <c:pt idx="1535">
                  <c:v>44348.85</c:v>
                </c:pt>
                <c:pt idx="1536">
                  <c:v>48757.42</c:v>
                </c:pt>
                <c:pt idx="1537">
                  <c:v>48716.52</c:v>
                </c:pt>
                <c:pt idx="1538">
                  <c:v>46491.27</c:v>
                </c:pt>
                <c:pt idx="1539">
                  <c:v>44042.11</c:v>
                </c:pt>
                <c:pt idx="1540">
                  <c:v>43276.2</c:v>
                </c:pt>
                <c:pt idx="1541">
                  <c:v>41710.06</c:v>
                </c:pt>
                <c:pt idx="1542">
                  <c:v>41111.84</c:v>
                </c:pt>
                <c:pt idx="1543">
                  <c:v>40094.78</c:v>
                </c:pt>
                <c:pt idx="1544">
                  <c:v>39447.21</c:v>
                </c:pt>
                <c:pt idx="1545">
                  <c:v>38569.82</c:v>
                </c:pt>
                <c:pt idx="1546">
                  <c:v>38140.74</c:v>
                </c:pt>
                <c:pt idx="1547">
                  <c:v>37554.32</c:v>
                </c:pt>
                <c:pt idx="1548">
                  <c:v>36596.26</c:v>
                </c:pt>
                <c:pt idx="1549">
                  <c:v>36072.59</c:v>
                </c:pt>
                <c:pt idx="1550">
                  <c:v>35622.74</c:v>
                </c:pt>
                <c:pt idx="1551">
                  <c:v>35355.81</c:v>
                </c:pt>
                <c:pt idx="1552">
                  <c:v>34388.31</c:v>
                </c:pt>
                <c:pt idx="1553">
                  <c:v>33551.15</c:v>
                </c:pt>
                <c:pt idx="1554">
                  <c:v>33164.17</c:v>
                </c:pt>
                <c:pt idx="1555">
                  <c:v>32839.1</c:v>
                </c:pt>
                <c:pt idx="1556">
                  <c:v>33223.12</c:v>
                </c:pt>
                <c:pt idx="1557">
                  <c:v>33652.14</c:v>
                </c:pt>
                <c:pt idx="1558">
                  <c:v>34495.94</c:v>
                </c:pt>
                <c:pt idx="1559">
                  <c:v>34654.34</c:v>
                </c:pt>
                <c:pt idx="1560">
                  <c:v>36112.75</c:v>
                </c:pt>
                <c:pt idx="1561">
                  <c:v>37001.39</c:v>
                </c:pt>
                <c:pt idx="1562">
                  <c:v>38186.04</c:v>
                </c:pt>
                <c:pt idx="1563">
                  <c:v>39273.79</c:v>
                </c:pt>
                <c:pt idx="1564">
                  <c:v>41126.22</c:v>
                </c:pt>
                <c:pt idx="1565">
                  <c:v>40813.08</c:v>
                </c:pt>
                <c:pt idx="1566">
                  <c:v>41911.98</c:v>
                </c:pt>
                <c:pt idx="1567">
                  <c:v>43443.39</c:v>
                </c:pt>
                <c:pt idx="1568">
                  <c:v>44564.19</c:v>
                </c:pt>
                <c:pt idx="1569">
                  <c:v>44390.86</c:v>
                </c:pt>
                <c:pt idx="1570">
                  <c:v>43493.93</c:v>
                </c:pt>
                <c:pt idx="1571">
                  <c:v>42301.37</c:v>
                </c:pt>
                <c:pt idx="1572">
                  <c:v>41615.07</c:v>
                </c:pt>
                <c:pt idx="1573">
                  <c:v>40790.15</c:v>
                </c:pt>
                <c:pt idx="1574">
                  <c:v>38584.8</c:v>
                </c:pt>
                <c:pt idx="1575">
                  <c:v>36443.08</c:v>
                </c:pt>
                <c:pt idx="1576">
                  <c:v>34491.08</c:v>
                </c:pt>
                <c:pt idx="1577">
                  <c:v>33872.36</c:v>
                </c:pt>
                <c:pt idx="1578">
                  <c:v>33821.32</c:v>
                </c:pt>
                <c:pt idx="1579">
                  <c:v>34249.58</c:v>
                </c:pt>
                <c:pt idx="1580">
                  <c:v>36015.7</c:v>
                </c:pt>
                <c:pt idx="1581">
                  <c:v>36097.13</c:v>
                </c:pt>
                <c:pt idx="1582">
                  <c:v>34875.62</c:v>
                </c:pt>
                <c:pt idx="1583">
                  <c:v>31811.67</c:v>
                </c:pt>
                <c:pt idx="1584">
                  <c:v>34015.48</c:v>
                </c:pt>
                <c:pt idx="1585">
                  <c:v>34520.15</c:v>
                </c:pt>
                <c:pt idx="1586">
                  <c:v>34128.65</c:v>
                </c:pt>
                <c:pt idx="1587">
                  <c:v>33519.33</c:v>
                </c:pt>
                <c:pt idx="1588">
                  <c:v>34140.64</c:v>
                </c:pt>
                <c:pt idx="1589">
                  <c:v>35167.08</c:v>
                </c:pt>
                <c:pt idx="1590">
                  <c:v>37067.05</c:v>
                </c:pt>
                <c:pt idx="1591">
                  <c:v>34892.79</c:v>
                </c:pt>
                <c:pt idx="1592">
                  <c:v>33247.85</c:v>
                </c:pt>
                <c:pt idx="1593">
                  <c:v>33037.48</c:v>
                </c:pt>
                <c:pt idx="1594">
                  <c:v>32961.78</c:v>
                </c:pt>
                <c:pt idx="1595">
                  <c:v>33243.04</c:v>
                </c:pt>
                <c:pt idx="1596">
                  <c:v>33465.97</c:v>
                </c:pt>
                <c:pt idx="1597">
                  <c:v>34996.99</c:v>
                </c:pt>
                <c:pt idx="1598">
                  <c:v>36365.36</c:v>
                </c:pt>
                <c:pt idx="1599">
                  <c:v>38195.61</c:v>
                </c:pt>
                <c:pt idx="1600">
                  <c:v>40086.4</c:v>
                </c:pt>
                <c:pt idx="1601">
                  <c:v>42410.31</c:v>
                </c:pt>
                <c:pt idx="1602">
                  <c:v>44491.79</c:v>
                </c:pt>
                <c:pt idx="1603">
                  <c:v>46117.51</c:v>
                </c:pt>
                <c:pt idx="1604">
                  <c:v>47262.99</c:v>
                </c:pt>
                <c:pt idx="1605">
                  <c:v>46867.92</c:v>
                </c:pt>
                <c:pt idx="1606">
                  <c:v>47178.72</c:v>
                </c:pt>
                <c:pt idx="1607">
                  <c:v>47991.79</c:v>
                </c:pt>
                <c:pt idx="1608">
                  <c:v>50420.1</c:v>
                </c:pt>
                <c:pt idx="1609">
                  <c:v>51278.35</c:v>
                </c:pt>
                <c:pt idx="1610">
                  <c:v>51782.7</c:v>
                </c:pt>
                <c:pt idx="1611">
                  <c:v>51605.76</c:v>
                </c:pt>
                <c:pt idx="1612">
                  <c:v>52532</c:v>
                </c:pt>
                <c:pt idx="1613">
                  <c:v>52430.07</c:v>
                </c:pt>
                <c:pt idx="1614">
                  <c:v>51944.53</c:v>
                </c:pt>
                <c:pt idx="1615">
                  <c:v>50548.94</c:v>
                </c:pt>
                <c:pt idx="1616">
                  <c:v>50403.98</c:v>
                </c:pt>
                <c:pt idx="1617">
                  <c:v>50494.37</c:v>
                </c:pt>
                <c:pt idx="1618">
                  <c:v>50483.15</c:v>
                </c:pt>
                <c:pt idx="1619">
                  <c:v>50041.04</c:v>
                </c:pt>
                <c:pt idx="1620">
                  <c:v>49928.54</c:v>
                </c:pt>
                <c:pt idx="1621">
                  <c:v>49592.56</c:v>
                </c:pt>
                <c:pt idx="1622">
                  <c:v>48983.57</c:v>
                </c:pt>
                <c:pt idx="1623">
                  <c:v>48671.63</c:v>
                </c:pt>
                <c:pt idx="1624">
                  <c:v>48021.16</c:v>
                </c:pt>
                <c:pt idx="1625">
                  <c:v>47686.4</c:v>
                </c:pt>
                <c:pt idx="1626">
                  <c:v>45955.44</c:v>
                </c:pt>
                <c:pt idx="1627">
                  <c:v>43788.98</c:v>
                </c:pt>
                <c:pt idx="1628">
                  <c:v>43319.41</c:v>
                </c:pt>
                <c:pt idx="1629">
                  <c:v>41580.59</c:v>
                </c:pt>
                <c:pt idx="1630">
                  <c:v>40176.26</c:v>
                </c:pt>
                <c:pt idx="1631">
                  <c:v>39229.3</c:v>
                </c:pt>
                <c:pt idx="1632">
                  <c:v>44067.09</c:v>
                </c:pt>
                <c:pt idx="1633">
                  <c:v>43825.8</c:v>
                </c:pt>
                <c:pt idx="1634">
                  <c:v>41992.22</c:v>
                </c:pt>
                <c:pt idx="1635">
                  <c:v>40431.43</c:v>
                </c:pt>
                <c:pt idx="1636">
                  <c:v>39366.67</c:v>
                </c:pt>
                <c:pt idx="1637">
                  <c:v>38455.9</c:v>
                </c:pt>
                <c:pt idx="1638">
                  <c:v>37029.48</c:v>
                </c:pt>
                <c:pt idx="1639">
                  <c:v>35845.63</c:v>
                </c:pt>
                <c:pt idx="1640">
                  <c:v>35556.98</c:v>
                </c:pt>
                <c:pt idx="1641">
                  <c:v>35462.71</c:v>
                </c:pt>
                <c:pt idx="1642">
                  <c:v>34731.66</c:v>
                </c:pt>
                <c:pt idx="1643">
                  <c:v>34135.39</c:v>
                </c:pt>
                <c:pt idx="1644">
                  <c:v>33885.26</c:v>
                </c:pt>
                <c:pt idx="1645">
                  <c:v>33438.57</c:v>
                </c:pt>
                <c:pt idx="1646">
                  <c:v>33305.94</c:v>
                </c:pt>
                <c:pt idx="1647">
                  <c:v>32460.81</c:v>
                </c:pt>
                <c:pt idx="1648">
                  <c:v>32232.54</c:v>
                </c:pt>
                <c:pt idx="1649">
                  <c:v>31751.74</c:v>
                </c:pt>
                <c:pt idx="1650">
                  <c:v>31643.51</c:v>
                </c:pt>
                <c:pt idx="1651">
                  <c:v>31466.84</c:v>
                </c:pt>
                <c:pt idx="1652">
                  <c:v>31948.94</c:v>
                </c:pt>
                <c:pt idx="1653">
                  <c:v>32009.66</c:v>
                </c:pt>
                <c:pt idx="1654">
                  <c:v>32362.92</c:v>
                </c:pt>
                <c:pt idx="1655">
                  <c:v>32355.34</c:v>
                </c:pt>
                <c:pt idx="1656">
                  <c:v>33546.61</c:v>
                </c:pt>
                <c:pt idx="1657">
                  <c:v>34317.95</c:v>
                </c:pt>
                <c:pt idx="1658">
                  <c:v>35452.03</c:v>
                </c:pt>
                <c:pt idx="1659">
                  <c:v>36541.9</c:v>
                </c:pt>
                <c:pt idx="1660">
                  <c:v>38416.22</c:v>
                </c:pt>
                <c:pt idx="1661">
                  <c:v>39038.46</c:v>
                </c:pt>
                <c:pt idx="1662">
                  <c:v>41057.63</c:v>
                </c:pt>
                <c:pt idx="1663">
                  <c:v>42589.62</c:v>
                </c:pt>
                <c:pt idx="1664">
                  <c:v>43717.69</c:v>
                </c:pt>
                <c:pt idx="1665">
                  <c:v>42830.03</c:v>
                </c:pt>
                <c:pt idx="1666">
                  <c:v>42224.39</c:v>
                </c:pt>
                <c:pt idx="1667">
                  <c:v>41588.82</c:v>
                </c:pt>
                <c:pt idx="1668">
                  <c:v>41011.05</c:v>
                </c:pt>
                <c:pt idx="1669">
                  <c:v>40688.95</c:v>
                </c:pt>
                <c:pt idx="1670">
                  <c:v>38979.71</c:v>
                </c:pt>
                <c:pt idx="1671">
                  <c:v>37607.42</c:v>
                </c:pt>
                <c:pt idx="1672">
                  <c:v>35796.7</c:v>
                </c:pt>
                <c:pt idx="1673">
                  <c:v>35170.41</c:v>
                </c:pt>
                <c:pt idx="1674">
                  <c:v>33917.79</c:v>
                </c:pt>
                <c:pt idx="1675">
                  <c:v>33339.29</c:v>
                </c:pt>
                <c:pt idx="1676">
                  <c:v>34164.55</c:v>
                </c:pt>
                <c:pt idx="1677">
                  <c:v>33933.79</c:v>
                </c:pt>
                <c:pt idx="1678">
                  <c:v>34401.07</c:v>
                </c:pt>
                <c:pt idx="1679">
                  <c:v>32218.82</c:v>
                </c:pt>
                <c:pt idx="1680">
                  <c:v>34019.53</c:v>
                </c:pt>
                <c:pt idx="1681">
                  <c:v>33305.56</c:v>
                </c:pt>
                <c:pt idx="1682">
                  <c:v>33277.37</c:v>
                </c:pt>
                <c:pt idx="1683">
                  <c:v>32908.11</c:v>
                </c:pt>
                <c:pt idx="1684">
                  <c:v>33164.68</c:v>
                </c:pt>
                <c:pt idx="1685">
                  <c:v>33886.77</c:v>
                </c:pt>
                <c:pt idx="1686">
                  <c:v>34879.89</c:v>
                </c:pt>
                <c:pt idx="1687">
                  <c:v>34599.59</c:v>
                </c:pt>
                <c:pt idx="1688">
                  <c:v>32935.99</c:v>
                </c:pt>
                <c:pt idx="1689">
                  <c:v>33152.76</c:v>
                </c:pt>
                <c:pt idx="1690">
                  <c:v>32654.62</c:v>
                </c:pt>
                <c:pt idx="1691">
                  <c:v>32937.28</c:v>
                </c:pt>
                <c:pt idx="1692">
                  <c:v>32926.32</c:v>
                </c:pt>
                <c:pt idx="1693">
                  <c:v>34174.09</c:v>
                </c:pt>
                <c:pt idx="1694">
                  <c:v>36042.54</c:v>
                </c:pt>
                <c:pt idx="1695">
                  <c:v>36492.1</c:v>
                </c:pt>
                <c:pt idx="1696">
                  <c:v>37714.1</c:v>
                </c:pt>
                <c:pt idx="1697">
                  <c:v>40796.93</c:v>
                </c:pt>
                <c:pt idx="1698">
                  <c:v>41940.37</c:v>
                </c:pt>
                <c:pt idx="1699">
                  <c:v>44289.12</c:v>
                </c:pt>
                <c:pt idx="1700">
                  <c:v>45868.36</c:v>
                </c:pt>
                <c:pt idx="1701">
                  <c:v>46385.05</c:v>
                </c:pt>
                <c:pt idx="1702">
                  <c:v>46292.94</c:v>
                </c:pt>
                <c:pt idx="1703">
                  <c:v>47414.93</c:v>
                </c:pt>
                <c:pt idx="1704">
                  <c:v>49133.11</c:v>
                </c:pt>
                <c:pt idx="1705">
                  <c:v>50632.42</c:v>
                </c:pt>
                <c:pt idx="1706">
                  <c:v>51174.91</c:v>
                </c:pt>
                <c:pt idx="1707">
                  <c:v>50246.89</c:v>
                </c:pt>
                <c:pt idx="1708">
                  <c:v>51383.36</c:v>
                </c:pt>
                <c:pt idx="1709">
                  <c:v>51789.56</c:v>
                </c:pt>
                <c:pt idx="1710">
                  <c:v>51568.37</c:v>
                </c:pt>
                <c:pt idx="1711">
                  <c:v>50653.02</c:v>
                </c:pt>
                <c:pt idx="1712">
                  <c:v>50927.44</c:v>
                </c:pt>
                <c:pt idx="1713">
                  <c:v>51476.75</c:v>
                </c:pt>
                <c:pt idx="1714">
                  <c:v>51746.71</c:v>
                </c:pt>
                <c:pt idx="1715">
                  <c:v>51007.99</c:v>
                </c:pt>
                <c:pt idx="1716">
                  <c:v>52153.05</c:v>
                </c:pt>
                <c:pt idx="1717">
                  <c:v>52543.45</c:v>
                </c:pt>
                <c:pt idx="1718">
                  <c:v>52943.87</c:v>
                </c:pt>
                <c:pt idx="1719">
                  <c:v>53199.13</c:v>
                </c:pt>
                <c:pt idx="1720">
                  <c:v>52478.17</c:v>
                </c:pt>
                <c:pt idx="1721">
                  <c:v>51780.4</c:v>
                </c:pt>
                <c:pt idx="1722">
                  <c:v>50025.02</c:v>
                </c:pt>
                <c:pt idx="1723">
                  <c:v>47470.14</c:v>
                </c:pt>
                <c:pt idx="1724">
                  <c:v>46702.29</c:v>
                </c:pt>
                <c:pt idx="1725">
                  <c:v>46051.95</c:v>
                </c:pt>
                <c:pt idx="1726">
                  <c:v>44186.66</c:v>
                </c:pt>
                <c:pt idx="1727">
                  <c:v>43354.3</c:v>
                </c:pt>
                <c:pt idx="1728">
                  <c:v>47495.57</c:v>
                </c:pt>
                <c:pt idx="1729">
                  <c:v>46825.16</c:v>
                </c:pt>
                <c:pt idx="1730">
                  <c:v>45442.17</c:v>
                </c:pt>
                <c:pt idx="1731">
                  <c:v>43301.29</c:v>
                </c:pt>
                <c:pt idx="1732">
                  <c:v>42248.18</c:v>
                </c:pt>
                <c:pt idx="1733">
                  <c:v>40819.72</c:v>
                </c:pt>
                <c:pt idx="1734">
                  <c:v>39968.22</c:v>
                </c:pt>
                <c:pt idx="1735">
                  <c:v>39650.97</c:v>
                </c:pt>
                <c:pt idx="1736">
                  <c:v>38891.59</c:v>
                </c:pt>
                <c:pt idx="1737">
                  <c:v>38927.26</c:v>
                </c:pt>
                <c:pt idx="1738">
                  <c:v>38110.01</c:v>
                </c:pt>
                <c:pt idx="1739">
                  <c:v>37324.65</c:v>
                </c:pt>
                <c:pt idx="1740">
                  <c:v>36586.62</c:v>
                </c:pt>
                <c:pt idx="1741">
                  <c:v>36407.28</c:v>
                </c:pt>
                <c:pt idx="1742">
                  <c:v>36340.56</c:v>
                </c:pt>
                <c:pt idx="1743">
                  <c:v>35619.58</c:v>
                </c:pt>
                <c:pt idx="1744">
                  <c:v>34994.49</c:v>
                </c:pt>
                <c:pt idx="1745">
                  <c:v>34937.23</c:v>
                </c:pt>
                <c:pt idx="1746">
                  <c:v>34987.22</c:v>
                </c:pt>
                <c:pt idx="1747">
                  <c:v>34741.1</c:v>
                </c:pt>
                <c:pt idx="1748">
                  <c:v>34940.83</c:v>
                </c:pt>
                <c:pt idx="1749">
                  <c:v>34981.41</c:v>
                </c:pt>
                <c:pt idx="1750">
                  <c:v>35390.16</c:v>
                </c:pt>
                <c:pt idx="1751">
                  <c:v>35430.28</c:v>
                </c:pt>
                <c:pt idx="1752">
                  <c:v>36177.03</c:v>
                </c:pt>
                <c:pt idx="1753">
                  <c:v>36456.63</c:v>
                </c:pt>
                <c:pt idx="1754">
                  <c:v>37737.22</c:v>
                </c:pt>
                <c:pt idx="1755">
                  <c:v>37712.02</c:v>
                </c:pt>
                <c:pt idx="1756">
                  <c:v>38604.38</c:v>
                </c:pt>
                <c:pt idx="1757">
                  <c:v>39282.54</c:v>
                </c:pt>
                <c:pt idx="1758">
                  <c:v>39104.82</c:v>
                </c:pt>
                <c:pt idx="1759">
                  <c:v>38259.94</c:v>
                </c:pt>
                <c:pt idx="1760">
                  <c:v>38820.65</c:v>
                </c:pt>
                <c:pt idx="1761">
                  <c:v>38873.59</c:v>
                </c:pt>
                <c:pt idx="1762">
                  <c:v>38368.97</c:v>
                </c:pt>
                <c:pt idx="1763">
                  <c:v>37074.61</c:v>
                </c:pt>
                <c:pt idx="1764">
                  <c:v>37123.65</c:v>
                </c:pt>
                <c:pt idx="1765">
                  <c:v>35853.8</c:v>
                </c:pt>
                <c:pt idx="1766">
                  <c:v>33665.06</c:v>
                </c:pt>
                <c:pt idx="1767">
                  <c:v>31930.46</c:v>
                </c:pt>
                <c:pt idx="1768">
                  <c:v>30799.55</c:v>
                </c:pt>
                <c:pt idx="1769">
                  <c:v>29625</c:v>
                </c:pt>
                <c:pt idx="1770">
                  <c:v>28881.91</c:v>
                </c:pt>
                <c:pt idx="1771">
                  <c:v>27927.61</c:v>
                </c:pt>
                <c:pt idx="1772">
                  <c:v>28802.87</c:v>
                </c:pt>
                <c:pt idx="1773">
                  <c:v>28990.09</c:v>
                </c:pt>
                <c:pt idx="1774">
                  <c:v>28248.4</c:v>
                </c:pt>
                <c:pt idx="1775">
                  <c:v>26599.02</c:v>
                </c:pt>
                <c:pt idx="1776">
                  <c:v>28411.37</c:v>
                </c:pt>
                <c:pt idx="1777">
                  <c:v>28649.08</c:v>
                </c:pt>
                <c:pt idx="1778">
                  <c:v>28549.22</c:v>
                </c:pt>
                <c:pt idx="1779">
                  <c:v>28106.35</c:v>
                </c:pt>
                <c:pt idx="1780">
                  <c:v>28374.91</c:v>
                </c:pt>
                <c:pt idx="1781">
                  <c:v>28354.69</c:v>
                </c:pt>
                <c:pt idx="1782">
                  <c:v>28965.6</c:v>
                </c:pt>
                <c:pt idx="1783">
                  <c:v>27753.53</c:v>
                </c:pt>
                <c:pt idx="1784">
                  <c:v>26281.42</c:v>
                </c:pt>
                <c:pt idx="1785">
                  <c:v>25427.18</c:v>
                </c:pt>
                <c:pt idx="1786">
                  <c:v>25221.52</c:v>
                </c:pt>
                <c:pt idx="1787">
                  <c:v>25371.93</c:v>
                </c:pt>
                <c:pt idx="1788">
                  <c:v>25905.85</c:v>
                </c:pt>
                <c:pt idx="1789">
                  <c:v>26735.12</c:v>
                </c:pt>
                <c:pt idx="1790">
                  <c:v>28654.23</c:v>
                </c:pt>
                <c:pt idx="1791">
                  <c:v>30044.21</c:v>
                </c:pt>
                <c:pt idx="1792">
                  <c:v>32199.01</c:v>
                </c:pt>
                <c:pt idx="1793">
                  <c:v>34465.87</c:v>
                </c:pt>
                <c:pt idx="1794">
                  <c:v>36399.83</c:v>
                </c:pt>
                <c:pt idx="1795">
                  <c:v>38728.09</c:v>
                </c:pt>
                <c:pt idx="1796">
                  <c:v>40943.87</c:v>
                </c:pt>
                <c:pt idx="1797">
                  <c:v>40445.74</c:v>
                </c:pt>
                <c:pt idx="1798">
                  <c:v>41817.2</c:v>
                </c:pt>
                <c:pt idx="1799">
                  <c:v>43846.54</c:v>
                </c:pt>
                <c:pt idx="1800">
                  <c:v>46028.4</c:v>
                </c:pt>
                <c:pt idx="1801">
                  <c:v>46930.69</c:v>
                </c:pt>
                <c:pt idx="1802">
                  <c:v>47183.68</c:v>
                </c:pt>
                <c:pt idx="1803">
                  <c:v>46590.86</c:v>
                </c:pt>
                <c:pt idx="1804">
                  <c:v>47464.5</c:v>
                </c:pt>
                <c:pt idx="1805">
                  <c:v>47623.55</c:v>
                </c:pt>
                <c:pt idx="1806">
                  <c:v>47628.36</c:v>
                </c:pt>
                <c:pt idx="1807">
                  <c:v>46743.61</c:v>
                </c:pt>
                <c:pt idx="1808">
                  <c:v>47427.63</c:v>
                </c:pt>
                <c:pt idx="1809">
                  <c:v>46765.3</c:v>
                </c:pt>
                <c:pt idx="1810">
                  <c:v>46758.83</c:v>
                </c:pt>
                <c:pt idx="1811">
                  <c:v>46396.26</c:v>
                </c:pt>
                <c:pt idx="1812">
                  <c:v>46362.81</c:v>
                </c:pt>
                <c:pt idx="1813">
                  <c:v>46902.6</c:v>
                </c:pt>
                <c:pt idx="1814">
                  <c:v>47734.5</c:v>
                </c:pt>
                <c:pt idx="1815">
                  <c:v>48954.68</c:v>
                </c:pt>
                <c:pt idx="1816">
                  <c:v>48802.26</c:v>
                </c:pt>
                <c:pt idx="1817">
                  <c:v>47984.01</c:v>
                </c:pt>
                <c:pt idx="1818">
                  <c:v>46243.44</c:v>
                </c:pt>
                <c:pt idx="1819">
                  <c:v>43808.51</c:v>
                </c:pt>
                <c:pt idx="1820">
                  <c:v>42206.85</c:v>
                </c:pt>
                <c:pt idx="1821">
                  <c:v>41281.82</c:v>
                </c:pt>
                <c:pt idx="1822">
                  <c:v>40006.66</c:v>
                </c:pt>
                <c:pt idx="1823">
                  <c:v>39407.47</c:v>
                </c:pt>
                <c:pt idx="1824">
                  <c:v>44324.87</c:v>
                </c:pt>
                <c:pt idx="1825">
                  <c:v>43781.98</c:v>
                </c:pt>
                <c:pt idx="1826">
                  <c:v>42163.83</c:v>
                </c:pt>
                <c:pt idx="1827">
                  <c:v>39932.41</c:v>
                </c:pt>
                <c:pt idx="1828">
                  <c:v>38662.17</c:v>
                </c:pt>
                <c:pt idx="1829">
                  <c:v>37764.11</c:v>
                </c:pt>
                <c:pt idx="1830">
                  <c:v>36568.7</c:v>
                </c:pt>
                <c:pt idx="1831">
                  <c:v>35726.53</c:v>
                </c:pt>
                <c:pt idx="1832">
                  <c:v>34950.25</c:v>
                </c:pt>
                <c:pt idx="1833">
                  <c:v>34266.87</c:v>
                </c:pt>
                <c:pt idx="1834">
                  <c:v>34062.48</c:v>
                </c:pt>
                <c:pt idx="1835">
                  <c:v>33289.21</c:v>
                </c:pt>
                <c:pt idx="1836">
                  <c:v>32614.19</c:v>
                </c:pt>
                <c:pt idx="1837">
                  <c:v>32587.53</c:v>
                </c:pt>
                <c:pt idx="1838">
                  <c:v>32369.31</c:v>
                </c:pt>
                <c:pt idx="1839">
                  <c:v>31720.64</c:v>
                </c:pt>
                <c:pt idx="1840">
                  <c:v>31173.54</c:v>
                </c:pt>
                <c:pt idx="1841">
                  <c:v>31373.53</c:v>
                </c:pt>
                <c:pt idx="1842">
                  <c:v>30961.69</c:v>
                </c:pt>
                <c:pt idx="1843">
                  <c:v>31069.65</c:v>
                </c:pt>
                <c:pt idx="1844">
                  <c:v>31450.61</c:v>
                </c:pt>
                <c:pt idx="1845">
                  <c:v>31973.36</c:v>
                </c:pt>
                <c:pt idx="1846">
                  <c:v>32493.09</c:v>
                </c:pt>
                <c:pt idx="1847">
                  <c:v>33000.07</c:v>
                </c:pt>
                <c:pt idx="1848">
                  <c:v>33916.23</c:v>
                </c:pt>
                <c:pt idx="1849">
                  <c:v>34798.71</c:v>
                </c:pt>
                <c:pt idx="1850">
                  <c:v>36503.16</c:v>
                </c:pt>
                <c:pt idx="1851">
                  <c:v>36500.52</c:v>
                </c:pt>
                <c:pt idx="1852">
                  <c:v>36801.93</c:v>
                </c:pt>
                <c:pt idx="1853">
                  <c:v>37308.91</c:v>
                </c:pt>
                <c:pt idx="1854">
                  <c:v>37483.69</c:v>
                </c:pt>
                <c:pt idx="1855">
                  <c:v>37946.39</c:v>
                </c:pt>
                <c:pt idx="1856">
                  <c:v>39279.51</c:v>
                </c:pt>
                <c:pt idx="1857">
                  <c:v>38047.59</c:v>
                </c:pt>
                <c:pt idx="1858">
                  <c:v>36691.27</c:v>
                </c:pt>
                <c:pt idx="1859">
                  <c:v>35581.19</c:v>
                </c:pt>
                <c:pt idx="1860">
                  <c:v>35592.32</c:v>
                </c:pt>
                <c:pt idx="1861">
                  <c:v>34838.74</c:v>
                </c:pt>
                <c:pt idx="1862">
                  <c:v>33191.99</c:v>
                </c:pt>
                <c:pt idx="1863">
                  <c:v>31572.78</c:v>
                </c:pt>
                <c:pt idx="1864">
                  <c:v>29983.46</c:v>
                </c:pt>
                <c:pt idx="1865">
                  <c:v>29186.33</c:v>
                </c:pt>
                <c:pt idx="1866">
                  <c:v>29029.67</c:v>
                </c:pt>
                <c:pt idx="1867">
                  <c:v>28797.69</c:v>
                </c:pt>
                <c:pt idx="1868">
                  <c:v>29801.17</c:v>
                </c:pt>
                <c:pt idx="1869">
                  <c:v>29448.31</c:v>
                </c:pt>
                <c:pt idx="1870">
                  <c:v>28800.19</c:v>
                </c:pt>
                <c:pt idx="1871">
                  <c:v>27719.03</c:v>
                </c:pt>
                <c:pt idx="1872">
                  <c:v>29788.72</c:v>
                </c:pt>
                <c:pt idx="1873">
                  <c:v>29417.08</c:v>
                </c:pt>
                <c:pt idx="1874">
                  <c:v>28899.71</c:v>
                </c:pt>
                <c:pt idx="1875">
                  <c:v>28133.25</c:v>
                </c:pt>
                <c:pt idx="1876">
                  <c:v>28563.36</c:v>
                </c:pt>
                <c:pt idx="1877">
                  <c:v>28033.94</c:v>
                </c:pt>
                <c:pt idx="1878">
                  <c:v>28858.83</c:v>
                </c:pt>
                <c:pt idx="1879">
                  <c:v>27227.25</c:v>
                </c:pt>
                <c:pt idx="1880">
                  <c:v>25559.02</c:v>
                </c:pt>
                <c:pt idx="1881">
                  <c:v>25417.75</c:v>
                </c:pt>
                <c:pt idx="1882">
                  <c:v>24699.91</c:v>
                </c:pt>
                <c:pt idx="1883">
                  <c:v>25585.08</c:v>
                </c:pt>
                <c:pt idx="1884">
                  <c:v>26985.69</c:v>
                </c:pt>
                <c:pt idx="1885">
                  <c:v>28120.37</c:v>
                </c:pt>
                <c:pt idx="1886">
                  <c:v>29184.72</c:v>
                </c:pt>
                <c:pt idx="1887">
                  <c:v>30161.94</c:v>
                </c:pt>
                <c:pt idx="1888">
                  <c:v>31492.71</c:v>
                </c:pt>
                <c:pt idx="1889">
                  <c:v>33418.92</c:v>
                </c:pt>
                <c:pt idx="1890">
                  <c:v>34168.12</c:v>
                </c:pt>
                <c:pt idx="1891">
                  <c:v>35833.28</c:v>
                </c:pt>
                <c:pt idx="1892">
                  <c:v>37277.1</c:v>
                </c:pt>
                <c:pt idx="1893">
                  <c:v>36967.54</c:v>
                </c:pt>
                <c:pt idx="1894">
                  <c:v>37973.84</c:v>
                </c:pt>
                <c:pt idx="1895">
                  <c:v>39531.32</c:v>
                </c:pt>
                <c:pt idx="1896">
                  <c:v>41243</c:v>
                </c:pt>
                <c:pt idx="1897">
                  <c:v>42368.77</c:v>
                </c:pt>
                <c:pt idx="1898">
                  <c:v>43027.8</c:v>
                </c:pt>
                <c:pt idx="1899">
                  <c:v>42145.04</c:v>
                </c:pt>
                <c:pt idx="1900">
                  <c:v>43660.69</c:v>
                </c:pt>
                <c:pt idx="1901">
                  <c:v>43590.19</c:v>
                </c:pt>
                <c:pt idx="1902">
                  <c:v>43253.29</c:v>
                </c:pt>
                <c:pt idx="1903">
                  <c:v>42915.42</c:v>
                </c:pt>
                <c:pt idx="1904">
                  <c:v>43198.89</c:v>
                </c:pt>
                <c:pt idx="1905">
                  <c:v>43344.73</c:v>
                </c:pt>
                <c:pt idx="1906">
                  <c:v>43357.04</c:v>
                </c:pt>
                <c:pt idx="1907">
                  <c:v>42715.75</c:v>
                </c:pt>
                <c:pt idx="1908">
                  <c:v>43028.7</c:v>
                </c:pt>
                <c:pt idx="1909">
                  <c:v>43697.17</c:v>
                </c:pt>
                <c:pt idx="1910">
                  <c:v>43752.16</c:v>
                </c:pt>
                <c:pt idx="1911">
                  <c:v>43422.21</c:v>
                </c:pt>
                <c:pt idx="1912">
                  <c:v>43566.83</c:v>
                </c:pt>
                <c:pt idx="1913">
                  <c:v>43384.45</c:v>
                </c:pt>
                <c:pt idx="1914">
                  <c:v>42213.55</c:v>
                </c:pt>
                <c:pt idx="1915">
                  <c:v>40040.21</c:v>
                </c:pt>
                <c:pt idx="1916">
                  <c:v>39662.93</c:v>
                </c:pt>
                <c:pt idx="1917">
                  <c:v>38758.21</c:v>
                </c:pt>
                <c:pt idx="1918">
                  <c:v>36765.25</c:v>
                </c:pt>
                <c:pt idx="1919">
                  <c:v>36475.49</c:v>
                </c:pt>
                <c:pt idx="1920">
                  <c:v>40335.47</c:v>
                </c:pt>
                <c:pt idx="1921">
                  <c:v>40024.73</c:v>
                </c:pt>
                <c:pt idx="1922">
                  <c:v>38526.76</c:v>
                </c:pt>
                <c:pt idx="1923">
                  <c:v>36723.66</c:v>
                </c:pt>
                <c:pt idx="1924">
                  <c:v>35161.92</c:v>
                </c:pt>
                <c:pt idx="1925">
                  <c:v>33814.93</c:v>
                </c:pt>
                <c:pt idx="1926">
                  <c:v>31961.08</c:v>
                </c:pt>
                <c:pt idx="1927">
                  <c:v>30892.56</c:v>
                </c:pt>
                <c:pt idx="1928">
                  <c:v>30094.19</c:v>
                </c:pt>
                <c:pt idx="1929">
                  <c:v>29306.73</c:v>
                </c:pt>
                <c:pt idx="1930">
                  <c:v>29389.32</c:v>
                </c:pt>
                <c:pt idx="1931">
                  <c:v>29092.89</c:v>
                </c:pt>
                <c:pt idx="1932">
                  <c:v>28672.53</c:v>
                </c:pt>
                <c:pt idx="1933">
                  <c:v>28182.19</c:v>
                </c:pt>
                <c:pt idx="1934">
                  <c:v>28191.07</c:v>
                </c:pt>
                <c:pt idx="1935">
                  <c:v>27341.75</c:v>
                </c:pt>
                <c:pt idx="1936">
                  <c:v>27170.47</c:v>
                </c:pt>
                <c:pt idx="1937">
                  <c:v>26410.18</c:v>
                </c:pt>
                <c:pt idx="1938">
                  <c:v>26508.95</c:v>
                </c:pt>
                <c:pt idx="1939">
                  <c:v>26630.75</c:v>
                </c:pt>
                <c:pt idx="1940">
                  <c:v>26338.5</c:v>
                </c:pt>
                <c:pt idx="1941">
                  <c:v>26636.97</c:v>
                </c:pt>
                <c:pt idx="1942">
                  <c:v>27020.1</c:v>
                </c:pt>
                <c:pt idx="1943">
                  <c:v>26594.18</c:v>
                </c:pt>
                <c:pt idx="1944">
                  <c:v>27064.94</c:v>
                </c:pt>
                <c:pt idx="1945">
                  <c:v>27724.34</c:v>
                </c:pt>
                <c:pt idx="1946">
                  <c:v>28482.22</c:v>
                </c:pt>
                <c:pt idx="1947">
                  <c:v>28876.38</c:v>
                </c:pt>
                <c:pt idx="1948">
                  <c:v>30137.68</c:v>
                </c:pt>
                <c:pt idx="1949">
                  <c:v>30505.49</c:v>
                </c:pt>
                <c:pt idx="1950">
                  <c:v>29511.36</c:v>
                </c:pt>
                <c:pt idx="1951">
                  <c:v>28868.38</c:v>
                </c:pt>
                <c:pt idx="1952">
                  <c:v>28935.57</c:v>
                </c:pt>
                <c:pt idx="1953">
                  <c:v>27957.43</c:v>
                </c:pt>
                <c:pt idx="1954">
                  <c:v>27465.58</c:v>
                </c:pt>
                <c:pt idx="1955">
                  <c:v>26169.74</c:v>
                </c:pt>
                <c:pt idx="1956">
                  <c:v>25702.95</c:v>
                </c:pt>
                <c:pt idx="1957">
                  <c:v>25168.03</c:v>
                </c:pt>
                <c:pt idx="1958">
                  <c:v>24258.17</c:v>
                </c:pt>
                <c:pt idx="1959">
                  <c:v>22814.4</c:v>
                </c:pt>
                <c:pt idx="1960">
                  <c:v>22200.88</c:v>
                </c:pt>
                <c:pt idx="1961">
                  <c:v>21795.67</c:v>
                </c:pt>
                <c:pt idx="1962">
                  <c:v>21467.28</c:v>
                </c:pt>
                <c:pt idx="1963">
                  <c:v>20843.41</c:v>
                </c:pt>
                <c:pt idx="1964">
                  <c:v>20782.48</c:v>
                </c:pt>
                <c:pt idx="1965">
                  <c:v>20896.75</c:v>
                </c:pt>
                <c:pt idx="1966">
                  <c:v>21324.31</c:v>
                </c:pt>
                <c:pt idx="1967">
                  <c:v>21107.53</c:v>
                </c:pt>
                <c:pt idx="1968">
                  <c:v>22783.69</c:v>
                </c:pt>
                <c:pt idx="1969">
                  <c:v>22145.86</c:v>
                </c:pt>
                <c:pt idx="1970">
                  <c:v>22172.91</c:v>
                </c:pt>
                <c:pt idx="1971">
                  <c:v>21843.18</c:v>
                </c:pt>
                <c:pt idx="1972">
                  <c:v>22634.64</c:v>
                </c:pt>
                <c:pt idx="1973">
                  <c:v>23099.81</c:v>
                </c:pt>
                <c:pt idx="1974">
                  <c:v>23693.19</c:v>
                </c:pt>
                <c:pt idx="1975">
                  <c:v>22228.17</c:v>
                </c:pt>
                <c:pt idx="1976">
                  <c:v>20767.86</c:v>
                </c:pt>
                <c:pt idx="1977">
                  <c:v>20489.09</c:v>
                </c:pt>
                <c:pt idx="1978">
                  <c:v>20442.34</c:v>
                </c:pt>
                <c:pt idx="1979">
                  <c:v>21594.89</c:v>
                </c:pt>
                <c:pt idx="1980">
                  <c:v>22453.25</c:v>
                </c:pt>
                <c:pt idx="1981">
                  <c:v>23200.09</c:v>
                </c:pt>
                <c:pt idx="1982">
                  <c:v>23645.19</c:v>
                </c:pt>
                <c:pt idx="1983">
                  <c:v>25119.7</c:v>
                </c:pt>
                <c:pt idx="1984">
                  <c:v>25232.1</c:v>
                </c:pt>
                <c:pt idx="1985">
                  <c:v>26021.33</c:v>
                </c:pt>
                <c:pt idx="1986">
                  <c:v>27850.42</c:v>
                </c:pt>
                <c:pt idx="1987">
                  <c:v>28541.55</c:v>
                </c:pt>
                <c:pt idx="1988">
                  <c:v>29411.3</c:v>
                </c:pt>
                <c:pt idx="1989">
                  <c:v>31001.97</c:v>
                </c:pt>
                <c:pt idx="1990">
                  <c:v>32622.67</c:v>
                </c:pt>
                <c:pt idx="1991">
                  <c:v>34081.38</c:v>
                </c:pt>
                <c:pt idx="1992">
                  <c:v>35832.92</c:v>
                </c:pt>
                <c:pt idx="1993">
                  <c:v>36236.11</c:v>
                </c:pt>
                <c:pt idx="1994">
                  <c:v>36869.19</c:v>
                </c:pt>
                <c:pt idx="1995">
                  <c:v>36302.81</c:v>
                </c:pt>
                <c:pt idx="1996">
                  <c:v>36337.63</c:v>
                </c:pt>
                <c:pt idx="1997">
                  <c:v>35862.92</c:v>
                </c:pt>
                <c:pt idx="1998">
                  <c:v>35222.85</c:v>
                </c:pt>
                <c:pt idx="1999">
                  <c:v>34637.4</c:v>
                </c:pt>
                <c:pt idx="2000">
                  <c:v>35221.12</c:v>
                </c:pt>
                <c:pt idx="2001">
                  <c:v>34853.15</c:v>
                </c:pt>
                <c:pt idx="2002">
                  <c:v>34562.42</c:v>
                </c:pt>
                <c:pt idx="2003">
                  <c:v>33001.75</c:v>
                </c:pt>
                <c:pt idx="2004">
                  <c:v>32878.4</c:v>
                </c:pt>
                <c:pt idx="2005">
                  <c:v>33163.37</c:v>
                </c:pt>
                <c:pt idx="2006">
                  <c:v>32938.85</c:v>
                </c:pt>
                <c:pt idx="2007">
                  <c:v>33299.26</c:v>
                </c:pt>
                <c:pt idx="2008">
                  <c:v>34769.46</c:v>
                </c:pt>
                <c:pt idx="2009">
                  <c:v>35120.4</c:v>
                </c:pt>
                <c:pt idx="2010">
                  <c:v>34083.43</c:v>
                </c:pt>
                <c:pt idx="2011">
                  <c:v>32429.87</c:v>
                </c:pt>
                <c:pt idx="2012">
                  <c:v>31939.33</c:v>
                </c:pt>
                <c:pt idx="2013">
                  <c:v>30821.65</c:v>
                </c:pt>
                <c:pt idx="2014">
                  <c:v>29113.78</c:v>
                </c:pt>
                <c:pt idx="2015">
                  <c:v>28881.72</c:v>
                </c:pt>
                <c:pt idx="2016">
                  <c:v>32011.71</c:v>
                </c:pt>
                <c:pt idx="2017">
                  <c:v>32054.74</c:v>
                </c:pt>
                <c:pt idx="2018">
                  <c:v>30292.57</c:v>
                </c:pt>
                <c:pt idx="2019">
                  <c:v>28298.1</c:v>
                </c:pt>
                <c:pt idx="2020">
                  <c:v>27392.19</c:v>
                </c:pt>
                <c:pt idx="2021">
                  <c:v>26825.02</c:v>
                </c:pt>
                <c:pt idx="2022">
                  <c:v>25872.48</c:v>
                </c:pt>
                <c:pt idx="2023">
                  <c:v>24929.8</c:v>
                </c:pt>
                <c:pt idx="2024">
                  <c:v>24449.92</c:v>
                </c:pt>
                <c:pt idx="2025">
                  <c:v>23837.37</c:v>
                </c:pt>
                <c:pt idx="2026">
                  <c:v>23707.28</c:v>
                </c:pt>
                <c:pt idx="2027">
                  <c:v>23804.08</c:v>
                </c:pt>
                <c:pt idx="2028">
                  <c:v>23345.51</c:v>
                </c:pt>
                <c:pt idx="2029">
                  <c:v>23197.92</c:v>
                </c:pt>
                <c:pt idx="2030">
                  <c:v>23074.71</c:v>
                </c:pt>
                <c:pt idx="2031">
                  <c:v>22274.46</c:v>
                </c:pt>
                <c:pt idx="2032">
                  <c:v>21924.25</c:v>
                </c:pt>
                <c:pt idx="2033">
                  <c:v>21215.77</c:v>
                </c:pt>
                <c:pt idx="2034">
                  <c:v>21419.52</c:v>
                </c:pt>
                <c:pt idx="2035">
                  <c:v>21073.93</c:v>
                </c:pt>
                <c:pt idx="2036">
                  <c:v>21499.27</c:v>
                </c:pt>
                <c:pt idx="2037">
                  <c:v>21832.89</c:v>
                </c:pt>
                <c:pt idx="2038">
                  <c:v>22429.54</c:v>
                </c:pt>
                <c:pt idx="2039">
                  <c:v>23446.85</c:v>
                </c:pt>
                <c:pt idx="2040">
                  <c:v>24246.46</c:v>
                </c:pt>
                <c:pt idx="2041">
                  <c:v>25520.69</c:v>
                </c:pt>
                <c:pt idx="2042">
                  <c:v>26829.05</c:v>
                </c:pt>
                <c:pt idx="2043">
                  <c:v>27331.28</c:v>
                </c:pt>
                <c:pt idx="2044">
                  <c:v>28428.4</c:v>
                </c:pt>
                <c:pt idx="2045">
                  <c:v>28966.55</c:v>
                </c:pt>
                <c:pt idx="2046">
                  <c:v>28032.34</c:v>
                </c:pt>
                <c:pt idx="2047">
                  <c:v>26645.84</c:v>
                </c:pt>
                <c:pt idx="2048">
                  <c:v>26279.55</c:v>
                </c:pt>
                <c:pt idx="2049">
                  <c:v>26189.43</c:v>
                </c:pt>
                <c:pt idx="2050">
                  <c:v>26411.8</c:v>
                </c:pt>
                <c:pt idx="2051">
                  <c:v>25968.35</c:v>
                </c:pt>
                <c:pt idx="2052">
                  <c:v>26956.61</c:v>
                </c:pt>
                <c:pt idx="2053">
                  <c:v>27282.27</c:v>
                </c:pt>
                <c:pt idx="2054">
                  <c:v>27064.76</c:v>
                </c:pt>
                <c:pt idx="2055">
                  <c:v>26162.82</c:v>
                </c:pt>
                <c:pt idx="2056">
                  <c:v>26197.98</c:v>
                </c:pt>
                <c:pt idx="2057">
                  <c:v>26138.44</c:v>
                </c:pt>
                <c:pt idx="2058">
                  <c:v>25961.48</c:v>
                </c:pt>
                <c:pt idx="2059">
                  <c:v>26387.46</c:v>
                </c:pt>
                <c:pt idx="2060">
                  <c:v>26928.5</c:v>
                </c:pt>
                <c:pt idx="2061">
                  <c:v>25491.95</c:v>
                </c:pt>
                <c:pt idx="2062">
                  <c:v>25328.27</c:v>
                </c:pt>
                <c:pt idx="2063">
                  <c:v>23950.3</c:v>
                </c:pt>
                <c:pt idx="2064">
                  <c:v>25862.36</c:v>
                </c:pt>
                <c:pt idx="2065">
                  <c:v>26736.67</c:v>
                </c:pt>
                <c:pt idx="2066">
                  <c:v>26773.05</c:v>
                </c:pt>
                <c:pt idx="2067">
                  <c:v>25939.08</c:v>
                </c:pt>
                <c:pt idx="2068">
                  <c:v>25257.58</c:v>
                </c:pt>
                <c:pt idx="2069">
                  <c:v>24804.66</c:v>
                </c:pt>
                <c:pt idx="2070">
                  <c:v>24262.76</c:v>
                </c:pt>
                <c:pt idx="2071">
                  <c:v>22780.64</c:v>
                </c:pt>
                <c:pt idx="2072">
                  <c:v>21103.97</c:v>
                </c:pt>
                <c:pt idx="2073">
                  <c:v>19607.73</c:v>
                </c:pt>
                <c:pt idx="2074">
                  <c:v>19008.69</c:v>
                </c:pt>
                <c:pt idx="2075">
                  <c:v>19853.18</c:v>
                </c:pt>
                <c:pt idx="2076">
                  <c:v>20259.11</c:v>
                </c:pt>
                <c:pt idx="2077">
                  <c:v>20820.84</c:v>
                </c:pt>
                <c:pt idx="2078">
                  <c:v>21838.94</c:v>
                </c:pt>
                <c:pt idx="2079">
                  <c:v>22466.92</c:v>
                </c:pt>
                <c:pt idx="2080">
                  <c:v>22766.85</c:v>
                </c:pt>
                <c:pt idx="2081">
                  <c:v>23960.07</c:v>
                </c:pt>
                <c:pt idx="2082">
                  <c:v>24200.4</c:v>
                </c:pt>
                <c:pt idx="2083">
                  <c:v>25378.71</c:v>
                </c:pt>
                <c:pt idx="2084">
                  <c:v>27340.68</c:v>
                </c:pt>
                <c:pt idx="2085">
                  <c:v>28266.49</c:v>
                </c:pt>
                <c:pt idx="2086">
                  <c:v>29838.24</c:v>
                </c:pt>
                <c:pt idx="2087">
                  <c:v>30616.28</c:v>
                </c:pt>
                <c:pt idx="2088">
                  <c:v>32298.92</c:v>
                </c:pt>
                <c:pt idx="2089">
                  <c:v>32771.14</c:v>
                </c:pt>
                <c:pt idx="2090">
                  <c:v>33258.72</c:v>
                </c:pt>
                <c:pt idx="2091">
                  <c:v>33162.73</c:v>
                </c:pt>
                <c:pt idx="2092">
                  <c:v>33682.7</c:v>
                </c:pt>
                <c:pt idx="2093">
                  <c:v>33617.7</c:v>
                </c:pt>
                <c:pt idx="2094">
                  <c:v>33280.6</c:v>
                </c:pt>
                <c:pt idx="2095">
                  <c:v>32426.33</c:v>
                </c:pt>
                <c:pt idx="2096">
                  <c:v>32439.43</c:v>
                </c:pt>
                <c:pt idx="2097">
                  <c:v>32316.5</c:v>
                </c:pt>
                <c:pt idx="2098">
                  <c:v>32183.68</c:v>
                </c:pt>
                <c:pt idx="2099">
                  <c:v>31251.33</c:v>
                </c:pt>
                <c:pt idx="2100">
                  <c:v>31831.77</c:v>
                </c:pt>
                <c:pt idx="2101">
                  <c:v>31709.22</c:v>
                </c:pt>
                <c:pt idx="2102">
                  <c:v>31966.13</c:v>
                </c:pt>
                <c:pt idx="2103">
                  <c:v>31855.31</c:v>
                </c:pt>
                <c:pt idx="2104">
                  <c:v>31935.84</c:v>
                </c:pt>
                <c:pt idx="2105">
                  <c:v>32041.97</c:v>
                </c:pt>
                <c:pt idx="2106">
                  <c:v>30822.4</c:v>
                </c:pt>
                <c:pt idx="2107">
                  <c:v>28951.42</c:v>
                </c:pt>
                <c:pt idx="2108">
                  <c:v>28356.12</c:v>
                </c:pt>
                <c:pt idx="2109">
                  <c:v>26905.66</c:v>
                </c:pt>
                <c:pt idx="2110">
                  <c:v>25287.42</c:v>
                </c:pt>
                <c:pt idx="2111">
                  <c:v>26118.3</c:v>
                </c:pt>
                <c:pt idx="2112">
                  <c:v>28582.79</c:v>
                </c:pt>
                <c:pt idx="2113">
                  <c:v>28272.8</c:v>
                </c:pt>
                <c:pt idx="2114">
                  <c:v>26753</c:v>
                </c:pt>
                <c:pt idx="2115">
                  <c:v>24740.6</c:v>
                </c:pt>
                <c:pt idx="2116">
                  <c:v>23846.99</c:v>
                </c:pt>
                <c:pt idx="2117">
                  <c:v>23101.8</c:v>
                </c:pt>
                <c:pt idx="2118">
                  <c:v>22154.8</c:v>
                </c:pt>
                <c:pt idx="2119">
                  <c:v>22224.2</c:v>
                </c:pt>
                <c:pt idx="2120">
                  <c:v>22633.2</c:v>
                </c:pt>
                <c:pt idx="2121">
                  <c:v>22280.39</c:v>
                </c:pt>
                <c:pt idx="2122">
                  <c:v>22947.89</c:v>
                </c:pt>
                <c:pt idx="2123">
                  <c:v>23010.7</c:v>
                </c:pt>
                <c:pt idx="2124">
                  <c:v>22788.59</c:v>
                </c:pt>
                <c:pt idx="2125">
                  <c:v>22719.4</c:v>
                </c:pt>
                <c:pt idx="2126">
                  <c:v>22996.6</c:v>
                </c:pt>
                <c:pt idx="2127">
                  <c:v>22540.7</c:v>
                </c:pt>
                <c:pt idx="2128">
                  <c:v>22304.2</c:v>
                </c:pt>
                <c:pt idx="2129">
                  <c:v>22044.39</c:v>
                </c:pt>
                <c:pt idx="2130">
                  <c:v>21943.79</c:v>
                </c:pt>
                <c:pt idx="2131">
                  <c:v>21920.49</c:v>
                </c:pt>
                <c:pt idx="2132">
                  <c:v>22106.6</c:v>
                </c:pt>
                <c:pt idx="2133">
                  <c:v>22857.09</c:v>
                </c:pt>
                <c:pt idx="2134">
                  <c:v>23319.29</c:v>
                </c:pt>
                <c:pt idx="2135">
                  <c:v>23602.1</c:v>
                </c:pt>
                <c:pt idx="2136">
                  <c:v>23700.89</c:v>
                </c:pt>
                <c:pt idx="2137">
                  <c:v>23680.5</c:v>
                </c:pt>
                <c:pt idx="2138">
                  <c:v>24448.49</c:v>
                </c:pt>
                <c:pt idx="2139">
                  <c:v>24804.89</c:v>
                </c:pt>
                <c:pt idx="2140">
                  <c:v>24995.9</c:v>
                </c:pt>
                <c:pt idx="2141">
                  <c:v>25467.19</c:v>
                </c:pt>
                <c:pt idx="2142">
                  <c:v>24776.09</c:v>
                </c:pt>
                <c:pt idx="2143">
                  <c:v>24507.3</c:v>
                </c:pt>
                <c:pt idx="2144">
                  <c:v>24801</c:v>
                </c:pt>
                <c:pt idx="2145">
                  <c:v>24704.29</c:v>
                </c:pt>
                <c:pt idx="2146">
                  <c:v>24515.8</c:v>
                </c:pt>
                <c:pt idx="2147">
                  <c:v>24107.8</c:v>
                </c:pt>
                <c:pt idx="2148">
                  <c:v>23694.69</c:v>
                </c:pt>
                <c:pt idx="2149">
                  <c:v>22978.4</c:v>
                </c:pt>
                <c:pt idx="2150">
                  <c:v>21969</c:v>
                </c:pt>
                <c:pt idx="2151">
                  <c:v>21281.1</c:v>
                </c:pt>
                <c:pt idx="2152">
                  <c:v>20978.49</c:v>
                </c:pt>
                <c:pt idx="2153">
                  <c:v>20225.7</c:v>
                </c:pt>
                <c:pt idx="2154">
                  <c:v>19395</c:v>
                </c:pt>
                <c:pt idx="2155">
                  <c:v>19379.7</c:v>
                </c:pt>
                <c:pt idx="2156">
                  <c:v>18794.4</c:v>
                </c:pt>
                <c:pt idx="2157">
                  <c:v>18078.5</c:v>
                </c:pt>
                <c:pt idx="2158">
                  <c:v>17995.4</c:v>
                </c:pt>
                <c:pt idx="2159">
                  <c:v>17973.7</c:v>
                </c:pt>
                <c:pt idx="2160">
                  <c:v>19447.99</c:v>
                </c:pt>
                <c:pt idx="2161">
                  <c:v>19542.39</c:v>
                </c:pt>
                <c:pt idx="2162">
                  <c:v>19259.99</c:v>
                </c:pt>
                <c:pt idx="2163">
                  <c:v>18667.99</c:v>
                </c:pt>
                <c:pt idx="2164">
                  <c:v>18340.39</c:v>
                </c:pt>
                <c:pt idx="2165">
                  <c:v>17356.3</c:v>
                </c:pt>
                <c:pt idx="2166">
                  <c:v>17586.5</c:v>
                </c:pt>
                <c:pt idx="2167">
                  <c:v>17045.8</c:v>
                </c:pt>
                <c:pt idx="2168">
                  <c:v>15727.3</c:v>
                </c:pt>
                <c:pt idx="2169">
                  <c:v>15347.39</c:v>
                </c:pt>
                <c:pt idx="2170">
                  <c:v>15272.79</c:v>
                </c:pt>
                <c:pt idx="2171">
                  <c:v>15647.99</c:v>
                </c:pt>
                <c:pt idx="2172">
                  <c:v>17021.59</c:v>
                </c:pt>
                <c:pt idx="2173">
                  <c:v>18276.09</c:v>
                </c:pt>
                <c:pt idx="2174">
                  <c:v>18290.6</c:v>
                </c:pt>
                <c:pt idx="2175">
                  <c:v>18491.6</c:v>
                </c:pt>
                <c:pt idx="2176">
                  <c:v>19192.6</c:v>
                </c:pt>
                <c:pt idx="2177">
                  <c:v>20565.7</c:v>
                </c:pt>
                <c:pt idx="2178">
                  <c:v>20512.79</c:v>
                </c:pt>
                <c:pt idx="2179">
                  <c:v>21769.49</c:v>
                </c:pt>
                <c:pt idx="2180">
                  <c:v>22936.9</c:v>
                </c:pt>
                <c:pt idx="2181">
                  <c:v>23716.2</c:v>
                </c:pt>
                <c:pt idx="2182">
                  <c:v>25144.2</c:v>
                </c:pt>
                <c:pt idx="2183">
                  <c:v>26158.7</c:v>
                </c:pt>
                <c:pt idx="2184">
                  <c:v>27899.2</c:v>
                </c:pt>
                <c:pt idx="2185">
                  <c:v>27943.99</c:v>
                </c:pt>
                <c:pt idx="2186">
                  <c:v>28320.09</c:v>
                </c:pt>
                <c:pt idx="2187">
                  <c:v>27992.29</c:v>
                </c:pt>
                <c:pt idx="2188">
                  <c:v>28758.39</c:v>
                </c:pt>
                <c:pt idx="2189">
                  <c:v>28666.3</c:v>
                </c:pt>
                <c:pt idx="2190">
                  <c:v>27829.49</c:v>
                </c:pt>
                <c:pt idx="2191">
                  <c:v>27124</c:v>
                </c:pt>
                <c:pt idx="2192">
                  <c:v>27409.3</c:v>
                </c:pt>
                <c:pt idx="2193">
                  <c:v>27444.5</c:v>
                </c:pt>
                <c:pt idx="2194">
                  <c:v>27176.59</c:v>
                </c:pt>
                <c:pt idx="2195">
                  <c:v>26669.09</c:v>
                </c:pt>
                <c:pt idx="2196">
                  <c:v>27424.2</c:v>
                </c:pt>
                <c:pt idx="2197">
                  <c:v>27368.9</c:v>
                </c:pt>
                <c:pt idx="2198">
                  <c:v>27377.9</c:v>
                </c:pt>
                <c:pt idx="2199">
                  <c:v>27131.5</c:v>
                </c:pt>
                <c:pt idx="2200">
                  <c:v>26872.29</c:v>
                </c:pt>
                <c:pt idx="2201">
                  <c:v>27474.39</c:v>
                </c:pt>
                <c:pt idx="2202">
                  <c:v>26840.6</c:v>
                </c:pt>
                <c:pt idx="2203">
                  <c:v>25132.39</c:v>
                </c:pt>
                <c:pt idx="2204">
                  <c:v>25694.4</c:v>
                </c:pt>
                <c:pt idx="2205">
                  <c:v>25192.1</c:v>
                </c:pt>
                <c:pt idx="2206">
                  <c:v>23833.19</c:v>
                </c:pt>
                <c:pt idx="2207">
                  <c:v>21132.64</c:v>
                </c:pt>
                <c:pt idx="2208">
                  <c:v>24647.23</c:v>
                </c:pt>
                <c:pt idx="2209">
                  <c:v>23124.7</c:v>
                </c:pt>
                <c:pt idx="2210">
                  <c:v>20787.77</c:v>
                </c:pt>
                <c:pt idx="2211">
                  <c:v>19118.81</c:v>
                </c:pt>
                <c:pt idx="2212">
                  <c:v>18012.13</c:v>
                </c:pt>
                <c:pt idx="2213">
                  <c:v>17411.71</c:v>
                </c:pt>
                <c:pt idx="2214">
                  <c:v>16717.48</c:v>
                </c:pt>
                <c:pt idx="2215">
                  <c:v>16467.54</c:v>
                </c:pt>
                <c:pt idx="2216">
                  <c:v>16735.88</c:v>
                </c:pt>
                <c:pt idx="2217">
                  <c:v>16149.04</c:v>
                </c:pt>
                <c:pt idx="2218">
                  <c:v>16401.48</c:v>
                </c:pt>
                <c:pt idx="2219">
                  <c:v>16436.94</c:v>
                </c:pt>
                <c:pt idx="2220">
                  <c:v>15947.31</c:v>
                </c:pt>
                <c:pt idx="2221">
                  <c:v>15488.21</c:v>
                </c:pt>
                <c:pt idx="2222">
                  <c:v>15111.87</c:v>
                </c:pt>
                <c:pt idx="2223">
                  <c:v>14463.93</c:v>
                </c:pt>
                <c:pt idx="2224">
                  <c:v>14309.9</c:v>
                </c:pt>
                <c:pt idx="2225">
                  <c:v>14074.14</c:v>
                </c:pt>
                <c:pt idx="2226">
                  <c:v>14107.29</c:v>
                </c:pt>
                <c:pt idx="2227">
                  <c:v>14056.58</c:v>
                </c:pt>
                <c:pt idx="2228">
                  <c:v>14296.11</c:v>
                </c:pt>
                <c:pt idx="2229">
                  <c:v>14265.44</c:v>
                </c:pt>
                <c:pt idx="2230">
                  <c:v>14574.88</c:v>
                </c:pt>
                <c:pt idx="2231">
                  <c:v>14679.76</c:v>
                </c:pt>
                <c:pt idx="2232">
                  <c:v>14674.59</c:v>
                </c:pt>
                <c:pt idx="2233">
                  <c:v>15209.72</c:v>
                </c:pt>
                <c:pt idx="2234">
                  <c:v>15967.19</c:v>
                </c:pt>
                <c:pt idx="2235">
                  <c:v>17022.37</c:v>
                </c:pt>
                <c:pt idx="2236">
                  <c:v>17167.91</c:v>
                </c:pt>
                <c:pt idx="2237">
                  <c:v>18099.87</c:v>
                </c:pt>
                <c:pt idx="2238">
                  <c:v>18154.59</c:v>
                </c:pt>
                <c:pt idx="2239">
                  <c:v>17249.9</c:v>
                </c:pt>
                <c:pt idx="2240">
                  <c:v>16638.96</c:v>
                </c:pt>
                <c:pt idx="2241">
                  <c:v>15606.95</c:v>
                </c:pt>
                <c:pt idx="2242">
                  <c:v>15235.39</c:v>
                </c:pt>
                <c:pt idx="2243">
                  <c:v>14650.57</c:v>
                </c:pt>
                <c:pt idx="2244">
                  <c:v>14523.67</c:v>
                </c:pt>
                <c:pt idx="2245">
                  <c:v>14297.74</c:v>
                </c:pt>
                <c:pt idx="2246">
                  <c:v>13681.5</c:v>
                </c:pt>
                <c:pt idx="2247">
                  <c:v>13609.47</c:v>
                </c:pt>
                <c:pt idx="2248">
                  <c:v>13241.78</c:v>
                </c:pt>
                <c:pt idx="2249">
                  <c:v>13599.32</c:v>
                </c:pt>
                <c:pt idx="2250">
                  <c:v>13966.37</c:v>
                </c:pt>
                <c:pt idx="2251">
                  <c:v>14023.78</c:v>
                </c:pt>
                <c:pt idx="2252">
                  <c:v>14211.71</c:v>
                </c:pt>
                <c:pt idx="2253">
                  <c:v>14770.94</c:v>
                </c:pt>
                <c:pt idx="2254">
                  <c:v>15323.89</c:v>
                </c:pt>
                <c:pt idx="2255">
                  <c:v>15184.4</c:v>
                </c:pt>
                <c:pt idx="2256">
                  <c:v>16627.18</c:v>
                </c:pt>
                <c:pt idx="2257">
                  <c:v>15265.69</c:v>
                </c:pt>
                <c:pt idx="2258">
                  <c:v>14311.63</c:v>
                </c:pt>
                <c:pt idx="2259">
                  <c:v>14039.17</c:v>
                </c:pt>
                <c:pt idx="2260">
                  <c:v>14046.81</c:v>
                </c:pt>
                <c:pt idx="2261">
                  <c:v>15212.41</c:v>
                </c:pt>
                <c:pt idx="2262">
                  <c:v>16320.61</c:v>
                </c:pt>
                <c:pt idx="2263">
                  <c:v>15729.71</c:v>
                </c:pt>
                <c:pt idx="2264">
                  <c:v>14303.59</c:v>
                </c:pt>
                <c:pt idx="2265">
                  <c:v>14216.07</c:v>
                </c:pt>
                <c:pt idx="2266">
                  <c:v>14008.03</c:v>
                </c:pt>
                <c:pt idx="2267">
                  <c:v>14997.32</c:v>
                </c:pt>
                <c:pt idx="2268">
                  <c:v>15300.48</c:v>
                </c:pt>
                <c:pt idx="2269">
                  <c:v>15715.21</c:v>
                </c:pt>
                <c:pt idx="2270">
                  <c:v>14967.29</c:v>
                </c:pt>
                <c:pt idx="2271">
                  <c:v>15193.05</c:v>
                </c:pt>
                <c:pt idx="2272">
                  <c:v>15754.73</c:v>
                </c:pt>
                <c:pt idx="2273">
                  <c:v>15756.7</c:v>
                </c:pt>
                <c:pt idx="2274">
                  <c:v>15828.48</c:v>
                </c:pt>
                <c:pt idx="2275">
                  <c:v>16390.3</c:v>
                </c:pt>
                <c:pt idx="2276">
                  <c:v>16961.79</c:v>
                </c:pt>
                <c:pt idx="2277">
                  <c:v>16620.71</c:v>
                </c:pt>
                <c:pt idx="2278">
                  <c:v>16801.22</c:v>
                </c:pt>
                <c:pt idx="2279">
                  <c:v>16882.21</c:v>
                </c:pt>
                <c:pt idx="2280">
                  <c:v>15826.04</c:v>
                </c:pt>
                <c:pt idx="2281">
                  <c:v>16106.73</c:v>
                </c:pt>
                <c:pt idx="2282">
                  <c:v>15750.19</c:v>
                </c:pt>
                <c:pt idx="2283">
                  <c:v>15475.03</c:v>
                </c:pt>
                <c:pt idx="2284">
                  <c:v>15328.29</c:v>
                </c:pt>
                <c:pt idx="2285">
                  <c:v>15399.41</c:v>
                </c:pt>
                <c:pt idx="2286">
                  <c:v>15027.22</c:v>
                </c:pt>
                <c:pt idx="2287">
                  <c:v>14322.5</c:v>
                </c:pt>
                <c:pt idx="2288">
                  <c:v>14251.59</c:v>
                </c:pt>
                <c:pt idx="2289">
                  <c:v>13809.55</c:v>
                </c:pt>
                <c:pt idx="2290">
                  <c:v>13630.34</c:v>
                </c:pt>
                <c:pt idx="2291">
                  <c:v>13102.67</c:v>
                </c:pt>
                <c:pt idx="2292">
                  <c:v>14600.56</c:v>
                </c:pt>
                <c:pt idx="2293">
                  <c:v>14687.36</c:v>
                </c:pt>
                <c:pt idx="2294">
                  <c:v>15068.66</c:v>
                </c:pt>
                <c:pt idx="2295">
                  <c:v>15638.5</c:v>
                </c:pt>
                <c:pt idx="2296">
                  <c:v>16223.48</c:v>
                </c:pt>
                <c:pt idx="2297">
                  <c:v>16974.62</c:v>
                </c:pt>
                <c:pt idx="2298">
                  <c:v>17160.97</c:v>
                </c:pt>
                <c:pt idx="2299">
                  <c:v>16600.76</c:v>
                </c:pt>
                <c:pt idx="2300">
                  <c:v>16490.49</c:v>
                </c:pt>
                <c:pt idx="2301">
                  <c:v>15931.34</c:v>
                </c:pt>
                <c:pt idx="2302">
                  <c:v>15580.23</c:v>
                </c:pt>
                <c:pt idx="2303">
                  <c:v>14684.3</c:v>
                </c:pt>
                <c:pt idx="2304">
                  <c:v>16704.95</c:v>
                </c:pt>
                <c:pt idx="2305">
                  <c:v>16255.11</c:v>
                </c:pt>
                <c:pt idx="2306">
                  <c:v>15380.66</c:v>
                </c:pt>
                <c:pt idx="2307">
                  <c:v>15366.02</c:v>
                </c:pt>
                <c:pt idx="2308">
                  <c:v>15384.49</c:v>
                </c:pt>
                <c:pt idx="2309">
                  <c:v>15145.83</c:v>
                </c:pt>
                <c:pt idx="2310">
                  <c:v>14990.04</c:v>
                </c:pt>
                <c:pt idx="2311">
                  <c:v>14507.96</c:v>
                </c:pt>
                <c:pt idx="2312">
                  <c:v>14046.38</c:v>
                </c:pt>
                <c:pt idx="2313">
                  <c:v>14068.48</c:v>
                </c:pt>
                <c:pt idx="2314">
                  <c:v>14064.12</c:v>
                </c:pt>
                <c:pt idx="2315">
                  <c:v>14034.97</c:v>
                </c:pt>
                <c:pt idx="2316">
                  <c:v>13818.32</c:v>
                </c:pt>
                <c:pt idx="2317">
                  <c:v>13631.36</c:v>
                </c:pt>
                <c:pt idx="2318">
                  <c:v>13341.02</c:v>
                </c:pt>
                <c:pt idx="2319">
                  <c:v>12764.82</c:v>
                </c:pt>
                <c:pt idx="2320">
                  <c:v>11840.14</c:v>
                </c:pt>
                <c:pt idx="2321">
                  <c:v>11467.23</c:v>
                </c:pt>
                <c:pt idx="2322">
                  <c:v>11449.67</c:v>
                </c:pt>
                <c:pt idx="2323">
                  <c:v>11321.2</c:v>
                </c:pt>
                <c:pt idx="2324">
                  <c:v>11497.26</c:v>
                </c:pt>
                <c:pt idx="2325">
                  <c:v>11174.12</c:v>
                </c:pt>
                <c:pt idx="2326">
                  <c:v>11325.3</c:v>
                </c:pt>
                <c:pt idx="2327">
                  <c:v>11362.03</c:v>
                </c:pt>
                <c:pt idx="2328">
                  <c:v>11400.05</c:v>
                </c:pt>
                <c:pt idx="2329">
                  <c:v>11472.96</c:v>
                </c:pt>
                <c:pt idx="2330">
                  <c:v>11647.2</c:v>
                </c:pt>
                <c:pt idx="2331">
                  <c:v>11906.59</c:v>
                </c:pt>
                <c:pt idx="2332">
                  <c:v>12070.71</c:v>
                </c:pt>
                <c:pt idx="2333">
                  <c:v>12525.32</c:v>
                </c:pt>
                <c:pt idx="2334">
                  <c:v>12312.25</c:v>
                </c:pt>
                <c:pt idx="2335">
                  <c:v>11335.25</c:v>
                </c:pt>
                <c:pt idx="2336">
                  <c:v>11014.98</c:v>
                </c:pt>
                <c:pt idx="2337">
                  <c:v>11189.43</c:v>
                </c:pt>
                <c:pt idx="2338">
                  <c:v>10778.64</c:v>
                </c:pt>
                <c:pt idx="2339">
                  <c:v>10465.78</c:v>
                </c:pt>
                <c:pt idx="2340">
                  <c:v>10214.53</c:v>
                </c:pt>
                <c:pt idx="2341">
                  <c:v>9984.82</c:v>
                </c:pt>
                <c:pt idx="2342">
                  <c:v>10149.63</c:v>
                </c:pt>
                <c:pt idx="2343">
                  <c:v>11271.47</c:v>
                </c:pt>
                <c:pt idx="2344">
                  <c:v>11117.19</c:v>
                </c:pt>
                <c:pt idx="2345">
                  <c:v>11855.64</c:v>
                </c:pt>
                <c:pt idx="2346">
                  <c:v>11291.59</c:v>
                </c:pt>
                <c:pt idx="2347">
                  <c:v>10776.23</c:v>
                </c:pt>
                <c:pt idx="2348">
                  <c:v>9950.94</c:v>
                </c:pt>
                <c:pt idx="2349">
                  <c:v>10075.69</c:v>
                </c:pt>
                <c:pt idx="2350">
                  <c:v>10336.35</c:v>
                </c:pt>
                <c:pt idx="2351">
                  <c:v>10177.26</c:v>
                </c:pt>
                <c:pt idx="2352">
                  <c:v>10428.3</c:v>
                </c:pt>
                <c:pt idx="2353">
                  <c:v>10525.53</c:v>
                </c:pt>
                <c:pt idx="2354">
                  <c:v>10968.79</c:v>
                </c:pt>
                <c:pt idx="2355">
                  <c:v>10853.76</c:v>
                </c:pt>
                <c:pt idx="2356">
                  <c:v>11019.61</c:v>
                </c:pt>
                <c:pt idx="2357">
                  <c:v>10865.34</c:v>
                </c:pt>
                <c:pt idx="2358">
                  <c:v>10395.35</c:v>
                </c:pt>
                <c:pt idx="2359">
                  <c:v>10235.41</c:v>
                </c:pt>
                <c:pt idx="2360">
                  <c:v>9775.08</c:v>
                </c:pt>
                <c:pt idx="2361">
                  <c:v>9854.64</c:v>
                </c:pt>
                <c:pt idx="2362">
                  <c:v>9924.37</c:v>
                </c:pt>
                <c:pt idx="2363">
                  <c:v>9911.04</c:v>
                </c:pt>
                <c:pt idx="2364">
                  <c:v>9891.73</c:v>
                </c:pt>
                <c:pt idx="2365">
                  <c:v>9817.03</c:v>
                </c:pt>
                <c:pt idx="2366">
                  <c:v>10706.41</c:v>
                </c:pt>
                <c:pt idx="2367">
                  <c:v>10731.8</c:v>
                </c:pt>
                <c:pt idx="2368">
                  <c:v>10517.11</c:v>
                </c:pt>
                <c:pt idx="2369">
                  <c:v>10276.57</c:v>
                </c:pt>
                <c:pt idx="2370">
                  <c:v>10297.06</c:v>
                </c:pt>
                <c:pt idx="2371">
                  <c:v>10351.46</c:v>
                </c:pt>
                <c:pt idx="2372">
                  <c:v>10709.14</c:v>
                </c:pt>
                <c:pt idx="2373">
                  <c:v>11004.76</c:v>
                </c:pt>
                <c:pt idx="2374">
                  <c:v>12154.47</c:v>
                </c:pt>
                <c:pt idx="2375">
                  <c:v>12834.56</c:v>
                </c:pt>
                <c:pt idx="2376">
                  <c:v>13719.76</c:v>
                </c:pt>
                <c:pt idx="2377">
                  <c:v>13877.92</c:v>
                </c:pt>
                <c:pt idx="2378">
                  <c:v>13887.71</c:v>
                </c:pt>
                <c:pt idx="2379">
                  <c:v>13513.29</c:v>
                </c:pt>
                <c:pt idx="2380">
                  <c:v>13536.11</c:v>
                </c:pt>
                <c:pt idx="2381">
                  <c:v>13537.34</c:v>
                </c:pt>
                <c:pt idx="2382">
                  <c:v>13269.11</c:v>
                </c:pt>
                <c:pt idx="2383">
                  <c:v>12966.44</c:v>
                </c:pt>
                <c:pt idx="2384">
                  <c:v>12668.07</c:v>
                </c:pt>
                <c:pt idx="2385">
                  <c:v>13048.03</c:v>
                </c:pt>
                <c:pt idx="2386">
                  <c:v>12789.19</c:v>
                </c:pt>
                <c:pt idx="2387">
                  <c:v>12349.51</c:v>
                </c:pt>
                <c:pt idx="2388">
                  <c:v>12723.4</c:v>
                </c:pt>
                <c:pt idx="2389">
                  <c:v>13763.78</c:v>
                </c:pt>
                <c:pt idx="2390">
                  <c:v>14522.45</c:v>
                </c:pt>
                <c:pt idx="2391">
                  <c:v>15467.08</c:v>
                </c:pt>
                <c:pt idx="2392">
                  <c:v>16519.91</c:v>
                </c:pt>
                <c:pt idx="2393">
                  <c:v>17179.9</c:v>
                </c:pt>
                <c:pt idx="2394">
                  <c:v>17689.21</c:v>
                </c:pt>
                <c:pt idx="2395">
                  <c:v>16776.41</c:v>
                </c:pt>
                <c:pt idx="2396">
                  <c:v>16443.62</c:v>
                </c:pt>
                <c:pt idx="2397">
                  <c:v>15885.46</c:v>
                </c:pt>
                <c:pt idx="2398">
                  <c:v>15490.03</c:v>
                </c:pt>
                <c:pt idx="2399">
                  <c:v>16425.73</c:v>
                </c:pt>
                <c:pt idx="2400">
                  <c:v>20178.77</c:v>
                </c:pt>
                <c:pt idx="2401">
                  <c:v>19658.23</c:v>
                </c:pt>
                <c:pt idx="2402">
                  <c:v>17214.22</c:v>
                </c:pt>
                <c:pt idx="2403">
                  <c:v>15984.39</c:v>
                </c:pt>
                <c:pt idx="2404">
                  <c:v>15252.5</c:v>
                </c:pt>
                <c:pt idx="2405">
                  <c:v>14693.13</c:v>
                </c:pt>
                <c:pt idx="2406">
                  <c:v>14033.33</c:v>
                </c:pt>
                <c:pt idx="2407">
                  <c:v>13826.5</c:v>
                </c:pt>
                <c:pt idx="2408">
                  <c:v>13354.13</c:v>
                </c:pt>
                <c:pt idx="2409">
                  <c:v>13096.94</c:v>
                </c:pt>
                <c:pt idx="2410">
                  <c:v>13135.84</c:v>
                </c:pt>
                <c:pt idx="2411">
                  <c:v>13685.89</c:v>
                </c:pt>
                <c:pt idx="2412">
                  <c:v>13915.45</c:v>
                </c:pt>
                <c:pt idx="2413">
                  <c:v>13524.01</c:v>
                </c:pt>
                <c:pt idx="2414">
                  <c:v>12924.63</c:v>
                </c:pt>
                <c:pt idx="2415">
                  <c:v>12905.74</c:v>
                </c:pt>
                <c:pt idx="2416">
                  <c:v>12468.49</c:v>
                </c:pt>
                <c:pt idx="2417">
                  <c:v>12405.87</c:v>
                </c:pt>
                <c:pt idx="2418">
                  <c:v>12186.25</c:v>
                </c:pt>
                <c:pt idx="2419">
                  <c:v>12075.49</c:v>
                </c:pt>
                <c:pt idx="2420">
                  <c:v>12382.17</c:v>
                </c:pt>
                <c:pt idx="2421">
                  <c:v>12385.22</c:v>
                </c:pt>
                <c:pt idx="2422">
                  <c:v>12345.13</c:v>
                </c:pt>
                <c:pt idx="2423">
                  <c:v>12025.74</c:v>
                </c:pt>
                <c:pt idx="2424">
                  <c:v>11424.45</c:v>
                </c:pt>
                <c:pt idx="2425">
                  <c:v>11822.5</c:v>
                </c:pt>
                <c:pt idx="2426">
                  <c:v>12211.83</c:v>
                </c:pt>
                <c:pt idx="2427">
                  <c:v>12178.76</c:v>
                </c:pt>
                <c:pt idx="2428">
                  <c:v>12297.41</c:v>
                </c:pt>
                <c:pt idx="2429">
                  <c:v>13267.46</c:v>
                </c:pt>
                <c:pt idx="2430">
                  <c:v>13612.37</c:v>
                </c:pt>
                <c:pt idx="2431">
                  <c:v>13473.89</c:v>
                </c:pt>
                <c:pt idx="2432">
                  <c:v>13841.81</c:v>
                </c:pt>
                <c:pt idx="2433">
                  <c:v>13731.12</c:v>
                </c:pt>
                <c:pt idx="2434">
                  <c:v>13911.56</c:v>
                </c:pt>
                <c:pt idx="2435">
                  <c:v>13905.12</c:v>
                </c:pt>
                <c:pt idx="2436">
                  <c:v>13828.57</c:v>
                </c:pt>
                <c:pt idx="2437">
                  <c:v>13907.52</c:v>
                </c:pt>
                <c:pt idx="2438">
                  <c:v>14400.29</c:v>
                </c:pt>
                <c:pt idx="2439">
                  <c:v>14654.08</c:v>
                </c:pt>
                <c:pt idx="2440">
                  <c:v>14661.04</c:v>
                </c:pt>
                <c:pt idx="2441">
                  <c:v>15823.22</c:v>
                </c:pt>
                <c:pt idx="2442">
                  <c:v>16110.53</c:v>
                </c:pt>
                <c:pt idx="2443">
                  <c:v>17455.3</c:v>
                </c:pt>
                <c:pt idx="2444">
                  <c:v>17322.03</c:v>
                </c:pt>
                <c:pt idx="2445">
                  <c:v>17401.19</c:v>
                </c:pt>
                <c:pt idx="2446">
                  <c:v>17097.86</c:v>
                </c:pt>
                <c:pt idx="2447">
                  <c:v>16723.4</c:v>
                </c:pt>
                <c:pt idx="2448">
                  <c:v>17799.12</c:v>
                </c:pt>
                <c:pt idx="2449">
                  <c:v>17099.8</c:v>
                </c:pt>
                <c:pt idx="2450">
                  <c:v>16776.74</c:v>
                </c:pt>
                <c:pt idx="2451">
                  <c:v>17159.33</c:v>
                </c:pt>
                <c:pt idx="2452">
                  <c:v>17137.73</c:v>
                </c:pt>
                <c:pt idx="2453">
                  <c:v>16267.63</c:v>
                </c:pt>
                <c:pt idx="2454">
                  <c:v>16088.89</c:v>
                </c:pt>
                <c:pt idx="2455">
                  <c:v>15472.86</c:v>
                </c:pt>
                <c:pt idx="2456">
                  <c:v>14724.84</c:v>
                </c:pt>
                <c:pt idx="2457">
                  <c:v>14048.82</c:v>
                </c:pt>
                <c:pt idx="2458">
                  <c:v>13690.02</c:v>
                </c:pt>
                <c:pt idx="2459">
                  <c:v>13525.39</c:v>
                </c:pt>
                <c:pt idx="2460">
                  <c:v>12427</c:v>
                </c:pt>
                <c:pt idx="2461">
                  <c:v>12172.02</c:v>
                </c:pt>
                <c:pt idx="2462">
                  <c:v>11650.07</c:v>
                </c:pt>
                <c:pt idx="2463">
                  <c:v>11082.07</c:v>
                </c:pt>
                <c:pt idx="2464">
                  <c:v>10578.52</c:v>
                </c:pt>
                <c:pt idx="2465">
                  <c:v>10720.24</c:v>
                </c:pt>
                <c:pt idx="2466">
                  <c:v>11120.32</c:v>
                </c:pt>
                <c:pt idx="2467">
                  <c:v>11366.02</c:v>
                </c:pt>
                <c:pt idx="2468">
                  <c:v>11687.16</c:v>
                </c:pt>
                <c:pt idx="2469">
                  <c:v>11168.33</c:v>
                </c:pt>
                <c:pt idx="2470">
                  <c:v>11775</c:v>
                </c:pt>
                <c:pt idx="2471">
                  <c:v>11784.97</c:v>
                </c:pt>
                <c:pt idx="2472">
                  <c:v>12374.22</c:v>
                </c:pt>
                <c:pt idx="2473">
                  <c:v>13252.69</c:v>
                </c:pt>
                <c:pt idx="2474">
                  <c:v>13058.13</c:v>
                </c:pt>
                <c:pt idx="2475">
                  <c:v>12747.58</c:v>
                </c:pt>
                <c:pt idx="2476">
                  <c:v>12498.78</c:v>
                </c:pt>
                <c:pt idx="2477">
                  <c:v>12854.05</c:v>
                </c:pt>
                <c:pt idx="2478">
                  <c:v>12209.98</c:v>
                </c:pt>
                <c:pt idx="2479">
                  <c:v>12006.34</c:v>
                </c:pt>
                <c:pt idx="2480">
                  <c:v>11988.49</c:v>
                </c:pt>
                <c:pt idx="2481">
                  <c:v>11965.1</c:v>
                </c:pt>
                <c:pt idx="2482">
                  <c:v>12464.24</c:v>
                </c:pt>
                <c:pt idx="2483">
                  <c:v>12280.37</c:v>
                </c:pt>
                <c:pt idx="2484">
                  <c:v>13950.62</c:v>
                </c:pt>
                <c:pt idx="2485">
                  <c:v>14665.96</c:v>
                </c:pt>
                <c:pt idx="2486">
                  <c:v>14863.84</c:v>
                </c:pt>
                <c:pt idx="2487">
                  <c:v>14738.46</c:v>
                </c:pt>
                <c:pt idx="2488">
                  <c:v>15695.05</c:v>
                </c:pt>
                <c:pt idx="2489">
                  <c:v>16606.36</c:v>
                </c:pt>
                <c:pt idx="2490">
                  <c:v>16349.17</c:v>
                </c:pt>
                <c:pt idx="2491">
                  <c:v>15716.88</c:v>
                </c:pt>
                <c:pt idx="2492">
                  <c:v>14888.05</c:v>
                </c:pt>
                <c:pt idx="2493">
                  <c:v>14935.02</c:v>
                </c:pt>
                <c:pt idx="2494">
                  <c:v>15099.56</c:v>
                </c:pt>
                <c:pt idx="2495">
                  <c:v>16589.71</c:v>
                </c:pt>
                <c:pt idx="2496">
                  <c:v>19323.67</c:v>
                </c:pt>
                <c:pt idx="2497">
                  <c:v>17234.3</c:v>
                </c:pt>
                <c:pt idx="2498">
                  <c:v>14787.46</c:v>
                </c:pt>
                <c:pt idx="2499">
                  <c:v>13893.75</c:v>
                </c:pt>
                <c:pt idx="2500">
                  <c:v>13644.12</c:v>
                </c:pt>
                <c:pt idx="2501">
                  <c:v>13627.48</c:v>
                </c:pt>
                <c:pt idx="2502">
                  <c:v>13247.1</c:v>
                </c:pt>
                <c:pt idx="2503">
                  <c:v>13135.23</c:v>
                </c:pt>
                <c:pt idx="2504">
                  <c:v>12450.39</c:v>
                </c:pt>
                <c:pt idx="2505">
                  <c:v>12154.64</c:v>
                </c:pt>
                <c:pt idx="2506">
                  <c:v>11723.5</c:v>
                </c:pt>
                <c:pt idx="2507">
                  <c:v>12103.79</c:v>
                </c:pt>
                <c:pt idx="2508">
                  <c:v>11344.04</c:v>
                </c:pt>
                <c:pt idx="2509">
                  <c:v>11444.77</c:v>
                </c:pt>
                <c:pt idx="2510">
                  <c:v>11020.87</c:v>
                </c:pt>
                <c:pt idx="2511">
                  <c:v>11312.64</c:v>
                </c:pt>
                <c:pt idx="2512">
                  <c:v>11346.92</c:v>
                </c:pt>
                <c:pt idx="2513">
                  <c:v>11308.11</c:v>
                </c:pt>
                <c:pt idx="2514">
                  <c:v>10927.04</c:v>
                </c:pt>
                <c:pt idx="2515">
                  <c:v>10939.48</c:v>
                </c:pt>
                <c:pt idx="2516">
                  <c:v>11037.85</c:v>
                </c:pt>
                <c:pt idx="2517">
                  <c:v>10921.47</c:v>
                </c:pt>
                <c:pt idx="2518">
                  <c:v>10903.27</c:v>
                </c:pt>
                <c:pt idx="2519">
                  <c:v>10717.09</c:v>
                </c:pt>
                <c:pt idx="2520">
                  <c:v>11174.78</c:v>
                </c:pt>
                <c:pt idx="2521">
                  <c:v>10824.95</c:v>
                </c:pt>
                <c:pt idx="2522">
                  <c:v>11121.29</c:v>
                </c:pt>
                <c:pt idx="2523">
                  <c:v>11621.11</c:v>
                </c:pt>
                <c:pt idx="2524">
                  <c:v>12646.63</c:v>
                </c:pt>
                <c:pt idx="2525">
                  <c:v>13211.04</c:v>
                </c:pt>
                <c:pt idx="2526">
                  <c:v>13113.04</c:v>
                </c:pt>
                <c:pt idx="2527">
                  <c:v>12113.66</c:v>
                </c:pt>
                <c:pt idx="2528">
                  <c:v>11052.31</c:v>
                </c:pt>
                <c:pt idx="2529">
                  <c:v>10614.09</c:v>
                </c:pt>
                <c:pt idx="2530">
                  <c:v>9692.73</c:v>
                </c:pt>
                <c:pt idx="2531">
                  <c:v>9386.62</c:v>
                </c:pt>
                <c:pt idx="2532">
                  <c:v>9211.05</c:v>
                </c:pt>
                <c:pt idx="2533">
                  <c:v>9222.39</c:v>
                </c:pt>
                <c:pt idx="2534">
                  <c:v>9153.69</c:v>
                </c:pt>
                <c:pt idx="2535">
                  <c:v>8765.55</c:v>
                </c:pt>
                <c:pt idx="2536">
                  <c:v>8493.75</c:v>
                </c:pt>
                <c:pt idx="2537">
                  <c:v>8574.06</c:v>
                </c:pt>
                <c:pt idx="2538">
                  <c:v>9021.48</c:v>
                </c:pt>
                <c:pt idx="2539">
                  <c:v>8903.11</c:v>
                </c:pt>
                <c:pt idx="2540">
                  <c:v>8454.61</c:v>
                </c:pt>
                <c:pt idx="2541">
                  <c:v>9074.38</c:v>
                </c:pt>
                <c:pt idx="2542">
                  <c:v>8920.66</c:v>
                </c:pt>
                <c:pt idx="2543">
                  <c:v>8862.64</c:v>
                </c:pt>
                <c:pt idx="2544">
                  <c:v>9150.66</c:v>
                </c:pt>
                <c:pt idx="2545">
                  <c:v>8673.17</c:v>
                </c:pt>
                <c:pt idx="2546">
                  <c:v>8640.01</c:v>
                </c:pt>
                <c:pt idx="2547">
                  <c:v>8942.91</c:v>
                </c:pt>
                <c:pt idx="2548">
                  <c:v>9025.49</c:v>
                </c:pt>
                <c:pt idx="2549">
                  <c:v>9265.28</c:v>
                </c:pt>
                <c:pt idx="2550">
                  <c:v>9545.63</c:v>
                </c:pt>
                <c:pt idx="2551">
                  <c:v>9570.02</c:v>
                </c:pt>
                <c:pt idx="2552">
                  <c:v>10018.13</c:v>
                </c:pt>
                <c:pt idx="2553">
                  <c:v>10233.89</c:v>
                </c:pt>
                <c:pt idx="2554">
                  <c:v>10294.43</c:v>
                </c:pt>
                <c:pt idx="2555">
                  <c:v>10278.16</c:v>
                </c:pt>
                <c:pt idx="2556">
                  <c:v>10803.93</c:v>
                </c:pt>
                <c:pt idx="2557">
                  <c:v>10945.49</c:v>
                </c:pt>
                <c:pt idx="2558">
                  <c:v>11510.46</c:v>
                </c:pt>
                <c:pt idx="2559">
                  <c:v>11533.64</c:v>
                </c:pt>
                <c:pt idx="2560">
                  <c:v>12045.33</c:v>
                </c:pt>
                <c:pt idx="2561">
                  <c:v>12964.24</c:v>
                </c:pt>
                <c:pt idx="2562">
                  <c:v>14448.65</c:v>
                </c:pt>
                <c:pt idx="2563">
                  <c:v>15290.42</c:v>
                </c:pt>
                <c:pt idx="2564">
                  <c:v>15150.55</c:v>
                </c:pt>
                <c:pt idx="2565">
                  <c:v>16668.6</c:v>
                </c:pt>
                <c:pt idx="2566">
                  <c:v>18346.92</c:v>
                </c:pt>
                <c:pt idx="2567">
                  <c:v>19616.93</c:v>
                </c:pt>
                <c:pt idx="2568">
                  <c:v>20751.59</c:v>
                </c:pt>
                <c:pt idx="2569">
                  <c:v>21569.57</c:v>
                </c:pt>
                <c:pt idx="2570">
                  <c:v>21699.67</c:v>
                </c:pt>
                <c:pt idx="2571">
                  <c:v>21806.54</c:v>
                </c:pt>
                <c:pt idx="2572">
                  <c:v>21234.9</c:v>
                </c:pt>
                <c:pt idx="2573">
                  <c:v>20635.22</c:v>
                </c:pt>
                <c:pt idx="2574">
                  <c:v>21056.43</c:v>
                </c:pt>
                <c:pt idx="2575">
                  <c:v>20563.44</c:v>
                </c:pt>
                <c:pt idx="2576">
                  <c:v>20933.64</c:v>
                </c:pt>
                <c:pt idx="2577">
                  <c:v>20992.75</c:v>
                </c:pt>
                <c:pt idx="2578">
                  <c:v>20920.57</c:v>
                </c:pt>
                <c:pt idx="2579">
                  <c:v>21017.39</c:v>
                </c:pt>
                <c:pt idx="2580">
                  <c:v>20709.31</c:v>
                </c:pt>
                <c:pt idx="2581">
                  <c:v>20316.14</c:v>
                </c:pt>
                <c:pt idx="2582">
                  <c:v>20040.88</c:v>
                </c:pt>
                <c:pt idx="2583">
                  <c:v>20966.02</c:v>
                </c:pt>
                <c:pt idx="2584">
                  <c:v>21145.92</c:v>
                </c:pt>
                <c:pt idx="2585">
                  <c:v>21304.63</c:v>
                </c:pt>
                <c:pt idx="2586">
                  <c:v>20923.93</c:v>
                </c:pt>
                <c:pt idx="2587">
                  <c:v>20365.98</c:v>
                </c:pt>
                <c:pt idx="2588">
                  <c:v>19703.02</c:v>
                </c:pt>
                <c:pt idx="2589">
                  <c:v>18190.96</c:v>
                </c:pt>
                <c:pt idx="2590">
                  <c:v>17150.63</c:v>
                </c:pt>
                <c:pt idx="2591">
                  <c:v>16338.29</c:v>
                </c:pt>
                <c:pt idx="2592">
                  <c:v>18497.98</c:v>
                </c:pt>
                <c:pt idx="2593">
                  <c:v>17815.95</c:v>
                </c:pt>
                <c:pt idx="2594">
                  <c:v>16353.87</c:v>
                </c:pt>
                <c:pt idx="2595">
                  <c:v>16287.43</c:v>
                </c:pt>
                <c:pt idx="2596">
                  <c:v>16514.33</c:v>
                </c:pt>
                <c:pt idx="2597">
                  <c:v>16540.2</c:v>
                </c:pt>
                <c:pt idx="2598">
                  <c:v>15783.8</c:v>
                </c:pt>
                <c:pt idx="2599">
                  <c:v>15676.94</c:v>
                </c:pt>
                <c:pt idx="2600">
                  <c:v>15344.96</c:v>
                </c:pt>
                <c:pt idx="2601">
                  <c:v>14938.18</c:v>
                </c:pt>
                <c:pt idx="2602">
                  <c:v>14444.6</c:v>
                </c:pt>
                <c:pt idx="2603">
                  <c:v>14170.98</c:v>
                </c:pt>
                <c:pt idx="2604">
                  <c:v>13957.9</c:v>
                </c:pt>
                <c:pt idx="2605">
                  <c:v>14104.52</c:v>
                </c:pt>
                <c:pt idx="2606">
                  <c:v>13716.05</c:v>
                </c:pt>
                <c:pt idx="2607">
                  <c:v>13855.66</c:v>
                </c:pt>
                <c:pt idx="2608">
                  <c:v>13335.13</c:v>
                </c:pt>
                <c:pt idx="2609">
                  <c:v>13031.78</c:v>
                </c:pt>
                <c:pt idx="2610">
                  <c:v>12821.79</c:v>
                </c:pt>
                <c:pt idx="2611">
                  <c:v>12794.47</c:v>
                </c:pt>
                <c:pt idx="2612">
                  <c:v>12929.48</c:v>
                </c:pt>
                <c:pt idx="2613">
                  <c:v>13070.68</c:v>
                </c:pt>
                <c:pt idx="2614">
                  <c:v>13087.45</c:v>
                </c:pt>
                <c:pt idx="2615">
                  <c:v>13590.83</c:v>
                </c:pt>
                <c:pt idx="2616">
                  <c:v>13521.37</c:v>
                </c:pt>
                <c:pt idx="2617">
                  <c:v>14023.5</c:v>
                </c:pt>
                <c:pt idx="2618">
                  <c:v>14170.15</c:v>
                </c:pt>
                <c:pt idx="2619">
                  <c:v>14585.99</c:v>
                </c:pt>
                <c:pt idx="2620">
                  <c:v>15552.97</c:v>
                </c:pt>
                <c:pt idx="2621">
                  <c:v>17054.5</c:v>
                </c:pt>
                <c:pt idx="2622">
                  <c:v>17326.64</c:v>
                </c:pt>
                <c:pt idx="2623">
                  <c:v>16885.15</c:v>
                </c:pt>
                <c:pt idx="2624">
                  <c:v>16418.6</c:v>
                </c:pt>
                <c:pt idx="2625">
                  <c:v>15258.26</c:v>
                </c:pt>
                <c:pt idx="2626">
                  <c:v>14429.58</c:v>
                </c:pt>
                <c:pt idx="2627">
                  <c:v>14114.57</c:v>
                </c:pt>
                <c:pt idx="2628">
                  <c:v>13572.69</c:v>
                </c:pt>
                <c:pt idx="2629">
                  <c:v>13141.54</c:v>
                </c:pt>
                <c:pt idx="2630">
                  <c:v>12708.34</c:v>
                </c:pt>
                <c:pt idx="2631">
                  <c:v>11866.71</c:v>
                </c:pt>
                <c:pt idx="2632">
                  <c:v>11252.43</c:v>
                </c:pt>
                <c:pt idx="2633">
                  <c:v>12175.17</c:v>
                </c:pt>
                <c:pt idx="2634">
                  <c:v>11587.27</c:v>
                </c:pt>
                <c:pt idx="2635">
                  <c:v>10989.2</c:v>
                </c:pt>
                <c:pt idx="2636">
                  <c:v>10669.95</c:v>
                </c:pt>
                <c:pt idx="2637">
                  <c:v>10383.9</c:v>
                </c:pt>
                <c:pt idx="2638">
                  <c:v>9876.92</c:v>
                </c:pt>
                <c:pt idx="2639">
                  <c:v>10035.26</c:v>
                </c:pt>
                <c:pt idx="2640">
                  <c:v>10022.8</c:v>
                </c:pt>
                <c:pt idx="2641">
                  <c:v>9755</c:v>
                </c:pt>
                <c:pt idx="2642">
                  <c:v>9881.3</c:v>
                </c:pt>
                <c:pt idx="2643">
                  <c:v>9913.31</c:v>
                </c:pt>
                <c:pt idx="2644">
                  <c:v>9796.81</c:v>
                </c:pt>
                <c:pt idx="2645">
                  <c:v>10650.52</c:v>
                </c:pt>
                <c:pt idx="2646">
                  <c:v>11175.13</c:v>
                </c:pt>
                <c:pt idx="2647">
                  <c:v>10893.7</c:v>
                </c:pt>
                <c:pt idx="2648">
                  <c:v>11486.96</c:v>
                </c:pt>
                <c:pt idx="2649">
                  <c:v>12348.7</c:v>
                </c:pt>
                <c:pt idx="2650">
                  <c:v>12955.96</c:v>
                </c:pt>
                <c:pt idx="2651">
                  <c:v>13513.23</c:v>
                </c:pt>
                <c:pt idx="2652">
                  <c:v>13405.03</c:v>
                </c:pt>
                <c:pt idx="2653">
                  <c:v>13842.2</c:v>
                </c:pt>
                <c:pt idx="2654">
                  <c:v>13478.33</c:v>
                </c:pt>
                <c:pt idx="2655">
                  <c:v>13563.39</c:v>
                </c:pt>
                <c:pt idx="2656">
                  <c:v>14169.72</c:v>
                </c:pt>
                <c:pt idx="2657">
                  <c:v>15027.16</c:v>
                </c:pt>
                <c:pt idx="2658">
                  <c:v>16290.09</c:v>
                </c:pt>
                <c:pt idx="2659">
                  <c:v>17333.29</c:v>
                </c:pt>
                <c:pt idx="2660">
                  <c:v>16992.56</c:v>
                </c:pt>
                <c:pt idx="2661">
                  <c:v>17536.63</c:v>
                </c:pt>
                <c:pt idx="2662">
                  <c:v>19360.42</c:v>
                </c:pt>
                <c:pt idx="2663">
                  <c:v>19805.02</c:v>
                </c:pt>
                <c:pt idx="2664">
                  <c:v>20457.26</c:v>
                </c:pt>
                <c:pt idx="2665">
                  <c:v>20099.39</c:v>
                </c:pt>
                <c:pt idx="2666">
                  <c:v>20271.52</c:v>
                </c:pt>
                <c:pt idx="2667">
                  <c:v>19629.55</c:v>
                </c:pt>
                <c:pt idx="2668">
                  <c:v>19339.98</c:v>
                </c:pt>
                <c:pt idx="2669">
                  <c:v>18849.21</c:v>
                </c:pt>
                <c:pt idx="2670">
                  <c:v>19324.76</c:v>
                </c:pt>
                <c:pt idx="2671">
                  <c:v>19660.44</c:v>
                </c:pt>
                <c:pt idx="2672">
                  <c:v>20960.93</c:v>
                </c:pt>
                <c:pt idx="2673">
                  <c:v>21587.98</c:v>
                </c:pt>
                <c:pt idx="2674">
                  <c:v>21688.54</c:v>
                </c:pt>
                <c:pt idx="2675">
                  <c:v>22503.4</c:v>
                </c:pt>
                <c:pt idx="2676">
                  <c:v>22197.92</c:v>
                </c:pt>
                <c:pt idx="2677">
                  <c:v>21618.5</c:v>
                </c:pt>
                <c:pt idx="2678">
                  <c:v>21132.45</c:v>
                </c:pt>
                <c:pt idx="2679">
                  <c:v>21463.91</c:v>
                </c:pt>
                <c:pt idx="2680">
                  <c:v>21502.56</c:v>
                </c:pt>
                <c:pt idx="2681">
                  <c:v>21837.97</c:v>
                </c:pt>
                <c:pt idx="2682">
                  <c:v>22129.77</c:v>
                </c:pt>
                <c:pt idx="2683">
                  <c:v>21752.72</c:v>
                </c:pt>
                <c:pt idx="2684">
                  <c:v>22117.01</c:v>
                </c:pt>
                <c:pt idx="2685">
                  <c:v>21477.53</c:v>
                </c:pt>
                <c:pt idx="2686">
                  <c:v>20326.99</c:v>
                </c:pt>
                <c:pt idx="2687">
                  <c:v>18395.6</c:v>
                </c:pt>
                <c:pt idx="2688">
                  <c:v>19172.57</c:v>
                </c:pt>
                <c:pt idx="2689">
                  <c:v>18401.51</c:v>
                </c:pt>
                <c:pt idx="2690">
                  <c:v>17823.2</c:v>
                </c:pt>
                <c:pt idx="2691">
                  <c:v>16942.22</c:v>
                </c:pt>
                <c:pt idx="2692">
                  <c:v>17007.68</c:v>
                </c:pt>
                <c:pt idx="2693">
                  <c:v>16375.43</c:v>
                </c:pt>
                <c:pt idx="2694">
                  <c:v>15364.69</c:v>
                </c:pt>
                <c:pt idx="2695">
                  <c:v>15536.15</c:v>
                </c:pt>
                <c:pt idx="2696">
                  <c:v>15197.69</c:v>
                </c:pt>
                <c:pt idx="2697">
                  <c:v>14508.06</c:v>
                </c:pt>
                <c:pt idx="2698">
                  <c:v>14144.59</c:v>
                </c:pt>
                <c:pt idx="2699">
                  <c:v>13797.35</c:v>
                </c:pt>
                <c:pt idx="2700">
                  <c:v>13635.6</c:v>
                </c:pt>
                <c:pt idx="2701">
                  <c:v>13442.51</c:v>
                </c:pt>
                <c:pt idx="2702">
                  <c:v>13128.51</c:v>
                </c:pt>
                <c:pt idx="2703">
                  <c:v>14202.29</c:v>
                </c:pt>
                <c:pt idx="2704">
                  <c:v>14291.4</c:v>
                </c:pt>
                <c:pt idx="2705">
                  <c:v>14336.39</c:v>
                </c:pt>
                <c:pt idx="2706">
                  <c:v>14171.25</c:v>
                </c:pt>
                <c:pt idx="2707">
                  <c:v>14074.59</c:v>
                </c:pt>
                <c:pt idx="2708">
                  <c:v>13564.81</c:v>
                </c:pt>
                <c:pt idx="2709">
                  <c:v>13664.29</c:v>
                </c:pt>
                <c:pt idx="2710">
                  <c:v>14105.94</c:v>
                </c:pt>
                <c:pt idx="2711">
                  <c:v>13902.5</c:v>
                </c:pt>
                <c:pt idx="2712">
                  <c:v>13438.54</c:v>
                </c:pt>
                <c:pt idx="2713">
                  <c:v>14085.71</c:v>
                </c:pt>
                <c:pt idx="2714">
                  <c:v>14242.38</c:v>
                </c:pt>
                <c:pt idx="2715">
                  <c:v>14647.38</c:v>
                </c:pt>
                <c:pt idx="2716">
                  <c:v>15110.28</c:v>
                </c:pt>
                <c:pt idx="2717">
                  <c:v>15634.53</c:v>
                </c:pt>
                <c:pt idx="2718">
                  <c:v>15059.38</c:v>
                </c:pt>
                <c:pt idx="2719">
                  <c:v>15202.44</c:v>
                </c:pt>
                <c:pt idx="2720">
                  <c:v>13769.64</c:v>
                </c:pt>
                <c:pt idx="2721">
                  <c:v>13730.45</c:v>
                </c:pt>
                <c:pt idx="2722">
                  <c:v>13952.49</c:v>
                </c:pt>
                <c:pt idx="2723">
                  <c:v>13104.24</c:v>
                </c:pt>
                <c:pt idx="2724">
                  <c:v>12762</c:v>
                </c:pt>
                <c:pt idx="2725">
                  <c:v>13095.21</c:v>
                </c:pt>
                <c:pt idx="2726">
                  <c:v>13056.13</c:v>
                </c:pt>
                <c:pt idx="2727">
                  <c:v>12091.61</c:v>
                </c:pt>
                <c:pt idx="2728">
                  <c:v>11174.17</c:v>
                </c:pt>
                <c:pt idx="2729">
                  <c:v>10735.3</c:v>
                </c:pt>
                <c:pt idx="2730">
                  <c:v>10356.71</c:v>
                </c:pt>
                <c:pt idx="2731">
                  <c:v>10503.72</c:v>
                </c:pt>
                <c:pt idx="2732">
                  <c:v>9973.02</c:v>
                </c:pt>
                <c:pt idx="2733">
                  <c:v>10635.63</c:v>
                </c:pt>
                <c:pt idx="2734">
                  <c:v>10320.08</c:v>
                </c:pt>
                <c:pt idx="2735">
                  <c:v>9772.56</c:v>
                </c:pt>
                <c:pt idx="2736">
                  <c:v>9884.48</c:v>
                </c:pt>
                <c:pt idx="2737">
                  <c:v>9722.16</c:v>
                </c:pt>
                <c:pt idx="2738">
                  <c:v>9201.15</c:v>
                </c:pt>
                <c:pt idx="2739">
                  <c:v>9370.39</c:v>
                </c:pt>
                <c:pt idx="2740">
                  <c:v>10038.81</c:v>
                </c:pt>
                <c:pt idx="2741">
                  <c:v>9789.34</c:v>
                </c:pt>
                <c:pt idx="2742">
                  <c:v>9861.01</c:v>
                </c:pt>
                <c:pt idx="2743">
                  <c:v>9892.78</c:v>
                </c:pt>
                <c:pt idx="2744">
                  <c:v>9817.02</c:v>
                </c:pt>
                <c:pt idx="2745">
                  <c:v>10174.07</c:v>
                </c:pt>
                <c:pt idx="2746">
                  <c:v>9854.37</c:v>
                </c:pt>
                <c:pt idx="2747">
                  <c:v>9920.64</c:v>
                </c:pt>
                <c:pt idx="2748">
                  <c:v>10076.44</c:v>
                </c:pt>
                <c:pt idx="2749">
                  <c:v>10167.98</c:v>
                </c:pt>
                <c:pt idx="2750">
                  <c:v>10418.24</c:v>
                </c:pt>
                <c:pt idx="2751">
                  <c:v>9764.21</c:v>
                </c:pt>
                <c:pt idx="2752">
                  <c:v>10622.15</c:v>
                </c:pt>
                <c:pt idx="2753">
                  <c:v>10698.45</c:v>
                </c:pt>
                <c:pt idx="2754">
                  <c:v>11836.77</c:v>
                </c:pt>
                <c:pt idx="2755">
                  <c:v>11926.15</c:v>
                </c:pt>
                <c:pt idx="2756">
                  <c:v>13674.34</c:v>
                </c:pt>
                <c:pt idx="2757">
                  <c:v>14353.09</c:v>
                </c:pt>
                <c:pt idx="2758">
                  <c:v>15526.12</c:v>
                </c:pt>
                <c:pt idx="2759">
                  <c:v>16523.92</c:v>
                </c:pt>
                <c:pt idx="2760">
                  <c:v>17879.69</c:v>
                </c:pt>
                <c:pt idx="2761">
                  <c:v>18773.01</c:v>
                </c:pt>
                <c:pt idx="2762">
                  <c:v>18686.72</c:v>
                </c:pt>
                <c:pt idx="2763">
                  <c:v>18012.42</c:v>
                </c:pt>
                <c:pt idx="2764">
                  <c:v>17032.64</c:v>
                </c:pt>
                <c:pt idx="2765">
                  <c:v>16766.45</c:v>
                </c:pt>
                <c:pt idx="2766">
                  <c:v>16983.21</c:v>
                </c:pt>
                <c:pt idx="2767">
                  <c:v>16532.47</c:v>
                </c:pt>
                <c:pt idx="2768">
                  <c:v>16648</c:v>
                </c:pt>
                <c:pt idx="2769">
                  <c:v>16596.69</c:v>
                </c:pt>
                <c:pt idx="2770">
                  <c:v>16885.76</c:v>
                </c:pt>
                <c:pt idx="2771">
                  <c:v>17036</c:v>
                </c:pt>
                <c:pt idx="2772">
                  <c:v>17024.61</c:v>
                </c:pt>
                <c:pt idx="2773">
                  <c:v>16124.14</c:v>
                </c:pt>
                <c:pt idx="2774">
                  <c:v>15309.99</c:v>
                </c:pt>
                <c:pt idx="2775">
                  <c:v>14547.03</c:v>
                </c:pt>
                <c:pt idx="2776">
                  <c:v>14670.94</c:v>
                </c:pt>
                <c:pt idx="2777">
                  <c:v>14392.91</c:v>
                </c:pt>
                <c:pt idx="2778">
                  <c:v>13865.99</c:v>
                </c:pt>
                <c:pt idx="2779">
                  <c:v>14710.4</c:v>
                </c:pt>
                <c:pt idx="2780">
                  <c:v>14558.92</c:v>
                </c:pt>
                <c:pt idx="2781">
                  <c:v>14478.71</c:v>
                </c:pt>
                <c:pt idx="2782">
                  <c:v>14347.87</c:v>
                </c:pt>
                <c:pt idx="2783">
                  <c:v>12927.23</c:v>
                </c:pt>
                <c:pt idx="2784">
                  <c:v>14468.12</c:v>
                </c:pt>
                <c:pt idx="2785">
                  <c:v>14277.92</c:v>
                </c:pt>
                <c:pt idx="2786">
                  <c:v>14317.18</c:v>
                </c:pt>
                <c:pt idx="2787">
                  <c:v>14267.23</c:v>
                </c:pt>
                <c:pt idx="2788">
                  <c:v>14574.75</c:v>
                </c:pt>
                <c:pt idx="2789">
                  <c:v>14144.52</c:v>
                </c:pt>
                <c:pt idx="2790">
                  <c:v>13338.77</c:v>
                </c:pt>
                <c:pt idx="2791">
                  <c:v>13573.05</c:v>
                </c:pt>
                <c:pt idx="2792">
                  <c:v>13548.5</c:v>
                </c:pt>
                <c:pt idx="2793">
                  <c:v>13653.13</c:v>
                </c:pt>
                <c:pt idx="2794">
                  <c:v>13411.37</c:v>
                </c:pt>
                <c:pt idx="2795">
                  <c:v>13396.11</c:v>
                </c:pt>
                <c:pt idx="2796">
                  <c:v>13353.85</c:v>
                </c:pt>
                <c:pt idx="2797">
                  <c:v>13421.57</c:v>
                </c:pt>
                <c:pt idx="2798">
                  <c:v>12960.6</c:v>
                </c:pt>
                <c:pt idx="2799">
                  <c:v>13622.19</c:v>
                </c:pt>
                <c:pt idx="2800">
                  <c:v>13689.23</c:v>
                </c:pt>
                <c:pt idx="2801">
                  <c:v>13188.62</c:v>
                </c:pt>
                <c:pt idx="2802">
                  <c:v>12964.24</c:v>
                </c:pt>
                <c:pt idx="2803">
                  <c:v>12610.5</c:v>
                </c:pt>
                <c:pt idx="2804">
                  <c:v>12593.36</c:v>
                </c:pt>
                <c:pt idx="2805">
                  <c:v>13114.02</c:v>
                </c:pt>
                <c:pt idx="2806">
                  <c:v>13351.72</c:v>
                </c:pt>
                <c:pt idx="2807">
                  <c:v>13436.41</c:v>
                </c:pt>
                <c:pt idx="2808">
                  <c:v>12923.53</c:v>
                </c:pt>
                <c:pt idx="2809">
                  <c:v>13267.61</c:v>
                </c:pt>
                <c:pt idx="2810">
                  <c:v>13351.99</c:v>
                </c:pt>
                <c:pt idx="2811">
                  <c:v>13597.59</c:v>
                </c:pt>
                <c:pt idx="2812">
                  <c:v>14519.42</c:v>
                </c:pt>
                <c:pt idx="2813">
                  <c:v>15142.13</c:v>
                </c:pt>
                <c:pt idx="2814">
                  <c:v>15316.85</c:v>
                </c:pt>
                <c:pt idx="2815">
                  <c:v>14916.84</c:v>
                </c:pt>
                <c:pt idx="2816">
                  <c:v>14345.25</c:v>
                </c:pt>
                <c:pt idx="2817">
                  <c:v>13358.36</c:v>
                </c:pt>
                <c:pt idx="2818">
                  <c:v>12635.81</c:v>
                </c:pt>
                <c:pt idx="2819">
                  <c:v>12068.18</c:v>
                </c:pt>
                <c:pt idx="2820">
                  <c:v>11281.02</c:v>
                </c:pt>
                <c:pt idx="2821">
                  <c:v>10427.78</c:v>
                </c:pt>
                <c:pt idx="2822">
                  <c:v>9443.17</c:v>
                </c:pt>
                <c:pt idx="2823">
                  <c:v>9724.64</c:v>
                </c:pt>
                <c:pt idx="2824">
                  <c:v>9224.1</c:v>
                </c:pt>
                <c:pt idx="2825">
                  <c:v>8884.33</c:v>
                </c:pt>
                <c:pt idx="2826">
                  <c:v>8872.47</c:v>
                </c:pt>
                <c:pt idx="2827">
                  <c:v>9466.02</c:v>
                </c:pt>
                <c:pt idx="2828">
                  <c:v>9417.99</c:v>
                </c:pt>
                <c:pt idx="2829">
                  <c:v>9613.43</c:v>
                </c:pt>
                <c:pt idx="2830">
                  <c:v>9582.77</c:v>
                </c:pt>
                <c:pt idx="2831">
                  <c:v>9289.2</c:v>
                </c:pt>
                <c:pt idx="2832">
                  <c:v>9430.32</c:v>
                </c:pt>
                <c:pt idx="2833">
                  <c:v>9369.49</c:v>
                </c:pt>
                <c:pt idx="2834">
                  <c:v>9095.16</c:v>
                </c:pt>
                <c:pt idx="2835">
                  <c:v>9215.91</c:v>
                </c:pt>
                <c:pt idx="2836">
                  <c:v>9688.53</c:v>
                </c:pt>
                <c:pt idx="2837">
                  <c:v>9124.58</c:v>
                </c:pt>
                <c:pt idx="2838">
                  <c:v>9758.64</c:v>
                </c:pt>
                <c:pt idx="2839">
                  <c:v>9180.3</c:v>
                </c:pt>
                <c:pt idx="2840">
                  <c:v>9915.76</c:v>
                </c:pt>
                <c:pt idx="2841">
                  <c:v>9827.05</c:v>
                </c:pt>
                <c:pt idx="2842">
                  <c:v>9722.97</c:v>
                </c:pt>
                <c:pt idx="2843">
                  <c:v>10304.41</c:v>
                </c:pt>
                <c:pt idx="2844">
                  <c:v>10407.29</c:v>
                </c:pt>
                <c:pt idx="2845">
                  <c:v>11706.4</c:v>
                </c:pt>
                <c:pt idx="2846">
                  <c:v>11701.68</c:v>
                </c:pt>
                <c:pt idx="2847">
                  <c:v>12023.77</c:v>
                </c:pt>
                <c:pt idx="2848">
                  <c:v>12723.47</c:v>
                </c:pt>
                <c:pt idx="2849">
                  <c:v>13391.74</c:v>
                </c:pt>
                <c:pt idx="2850">
                  <c:v>13975.48</c:v>
                </c:pt>
                <c:pt idx="2851">
                  <c:v>14417.88</c:v>
                </c:pt>
                <c:pt idx="2852">
                  <c:v>15506.42</c:v>
                </c:pt>
                <c:pt idx="2853">
                  <c:v>15675.93</c:v>
                </c:pt>
                <c:pt idx="2854">
                  <c:v>15371.21</c:v>
                </c:pt>
                <c:pt idx="2855">
                  <c:v>15263.06</c:v>
                </c:pt>
                <c:pt idx="2856">
                  <c:v>15778.93</c:v>
                </c:pt>
                <c:pt idx="2857">
                  <c:v>16577.93</c:v>
                </c:pt>
                <c:pt idx="2858">
                  <c:v>16847.86</c:v>
                </c:pt>
                <c:pt idx="2859">
                  <c:v>15723.62</c:v>
                </c:pt>
                <c:pt idx="2860">
                  <c:v>15464.39</c:v>
                </c:pt>
                <c:pt idx="2861">
                  <c:v>15240.53</c:v>
                </c:pt>
                <c:pt idx="2862">
                  <c:v>14870.02</c:v>
                </c:pt>
                <c:pt idx="2863">
                  <c:v>15062.77</c:v>
                </c:pt>
                <c:pt idx="2864">
                  <c:v>15975.3</c:v>
                </c:pt>
                <c:pt idx="2865">
                  <c:v>16293.1</c:v>
                </c:pt>
                <c:pt idx="2866">
                  <c:v>16990.84</c:v>
                </c:pt>
                <c:pt idx="2867">
                  <c:v>17133.64</c:v>
                </c:pt>
                <c:pt idx="2868">
                  <c:v>17395.56</c:v>
                </c:pt>
                <c:pt idx="2869">
                  <c:v>17212.27</c:v>
                </c:pt>
                <c:pt idx="2870">
                  <c:v>17181.52</c:v>
                </c:pt>
                <c:pt idx="2871">
                  <c:v>17462.73</c:v>
                </c:pt>
                <c:pt idx="2872">
                  <c:v>17273.29</c:v>
                </c:pt>
                <c:pt idx="2873">
                  <c:v>17019.32</c:v>
                </c:pt>
                <c:pt idx="2874">
                  <c:v>16368.72</c:v>
                </c:pt>
                <c:pt idx="2875">
                  <c:v>15985.75</c:v>
                </c:pt>
                <c:pt idx="2876">
                  <c:v>15498.9</c:v>
                </c:pt>
                <c:pt idx="2877">
                  <c:v>14647.24</c:v>
                </c:pt>
                <c:pt idx="2878">
                  <c:v>13886.77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463727"/>
        <c:axId val="10449999"/>
      </c:lineChart>
      <c:catAx>
        <c:axId val="10463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449999"/>
        <c:crosses val="autoZero"/>
        <c:auto val="0"/>
        <c:lblAlgn val="ctr"/>
        <c:lblOffset val="100"/>
        <c:tickLblSkip val="96"/>
        <c:tickMarkSkip val="96"/>
        <c:noMultiLvlLbl val="0"/>
      </c:catAx>
      <c:valAx>
        <c:axId val="10449999"/>
        <c:scaling>
          <c:orientation val="minMax"/>
          <c:min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46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49d8253-2a2a-4ad9-8df3-e3572c75fc7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18218129377585"/>
          <c:y val="0.0424121165182221"/>
          <c:w val="0.959629284323047"/>
          <c:h val="0.79616891025539"/>
        </c:manualLayout>
      </c:layout>
      <c:lineChart>
        <c:grouping val="standard"/>
        <c:varyColors val="0"/>
        <c:ser>
          <c:idx val="20"/>
          <c:order val="0"/>
          <c:tx>
            <c:strRef>
              <c:f>"竞价空间预测"</c:f>
              <c:strCache>
                <c:ptCount val="1"/>
                <c:pt idx="0">
                  <c:v>竞价空间预测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40000"/>
                  <a:lumOff val="60000"/>
                </a:schemeClr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统调负荷!$AD$2:$AD$2881</c:f>
              <c:numCache>
                <c:formatCode>m/d;@</c:formatCode>
                <c:ptCount val="2880"/>
                <c:pt idx="0" c:formatCode="m/d;@">
                  <c:v>45658</c:v>
                </c:pt>
                <c:pt idx="1" c:formatCode="m/d;@">
                  <c:v>45658.0104166667</c:v>
                </c:pt>
                <c:pt idx="2" c:formatCode="m/d;@">
                  <c:v>45658.0208333333</c:v>
                </c:pt>
                <c:pt idx="3" c:formatCode="m/d;@">
                  <c:v>45658.03125</c:v>
                </c:pt>
                <c:pt idx="4" c:formatCode="m/d;@">
                  <c:v>45658.0416666667</c:v>
                </c:pt>
                <c:pt idx="5" c:formatCode="m/d;@">
                  <c:v>45658.0520833333</c:v>
                </c:pt>
                <c:pt idx="6" c:formatCode="m/d;@">
                  <c:v>45658.0625</c:v>
                </c:pt>
                <c:pt idx="7" c:formatCode="m/d;@">
                  <c:v>45658.0729166667</c:v>
                </c:pt>
                <c:pt idx="8" c:formatCode="m/d;@">
                  <c:v>45658.0833333333</c:v>
                </c:pt>
                <c:pt idx="9" c:formatCode="m/d;@">
                  <c:v>45658.09375</c:v>
                </c:pt>
                <c:pt idx="10" c:formatCode="m/d;@">
                  <c:v>45658.1041666667</c:v>
                </c:pt>
                <c:pt idx="11" c:formatCode="m/d;@">
                  <c:v>45658.1145833333</c:v>
                </c:pt>
                <c:pt idx="12" c:formatCode="m/d;@">
                  <c:v>45658.125</c:v>
                </c:pt>
                <c:pt idx="13" c:formatCode="m/d;@">
                  <c:v>45658.1354166667</c:v>
                </c:pt>
                <c:pt idx="14" c:formatCode="m/d;@">
                  <c:v>45658.1458333333</c:v>
                </c:pt>
                <c:pt idx="15" c:formatCode="m/d;@">
                  <c:v>45658.15625</c:v>
                </c:pt>
                <c:pt idx="16" c:formatCode="m/d;@">
                  <c:v>45658.1666666667</c:v>
                </c:pt>
                <c:pt idx="17" c:formatCode="m/d;@">
                  <c:v>45658.1770833333</c:v>
                </c:pt>
                <c:pt idx="18" c:formatCode="m/d;@">
                  <c:v>45658.1875</c:v>
                </c:pt>
                <c:pt idx="19" c:formatCode="m/d;@">
                  <c:v>45658.1979166667</c:v>
                </c:pt>
                <c:pt idx="20" c:formatCode="m/d;@">
                  <c:v>45658.2083333333</c:v>
                </c:pt>
                <c:pt idx="21" c:formatCode="m/d;@">
                  <c:v>45658.21875</c:v>
                </c:pt>
                <c:pt idx="22" c:formatCode="m/d;@">
                  <c:v>45658.2291666667</c:v>
                </c:pt>
                <c:pt idx="23" c:formatCode="m/d;@">
                  <c:v>45658.2395833333</c:v>
                </c:pt>
                <c:pt idx="24" c:formatCode="m/d;@">
                  <c:v>45658.25</c:v>
                </c:pt>
                <c:pt idx="25" c:formatCode="m/d;@">
                  <c:v>45658.2604166667</c:v>
                </c:pt>
                <c:pt idx="26" c:formatCode="m/d;@">
                  <c:v>45658.2708333333</c:v>
                </c:pt>
                <c:pt idx="27" c:formatCode="m/d;@">
                  <c:v>45658.28125</c:v>
                </c:pt>
                <c:pt idx="28" c:formatCode="m/d;@">
                  <c:v>45658.2916666667</c:v>
                </c:pt>
                <c:pt idx="29" c:formatCode="m/d;@">
                  <c:v>45658.3020833333</c:v>
                </c:pt>
                <c:pt idx="30" c:formatCode="m/d;@">
                  <c:v>45658.3125</c:v>
                </c:pt>
                <c:pt idx="31" c:formatCode="m/d;@">
                  <c:v>45658.3229166667</c:v>
                </c:pt>
                <c:pt idx="32" c:formatCode="m/d;@">
                  <c:v>45658.3333333333</c:v>
                </c:pt>
                <c:pt idx="33" c:formatCode="m/d;@">
                  <c:v>45658.34375</c:v>
                </c:pt>
                <c:pt idx="34" c:formatCode="m/d;@">
                  <c:v>45658.3541666667</c:v>
                </c:pt>
                <c:pt idx="35" c:formatCode="m/d;@">
                  <c:v>45658.3645833333</c:v>
                </c:pt>
                <c:pt idx="36" c:formatCode="m/d;@">
                  <c:v>45658.375</c:v>
                </c:pt>
                <c:pt idx="37" c:formatCode="m/d;@">
                  <c:v>45658.3854166667</c:v>
                </c:pt>
                <c:pt idx="38" c:formatCode="m/d;@">
                  <c:v>45658.3958333333</c:v>
                </c:pt>
                <c:pt idx="39" c:formatCode="m/d;@">
                  <c:v>45658.40625</c:v>
                </c:pt>
                <c:pt idx="40" c:formatCode="m/d;@">
                  <c:v>45658.4166666667</c:v>
                </c:pt>
                <c:pt idx="41" c:formatCode="m/d;@">
                  <c:v>45658.4270833333</c:v>
                </c:pt>
                <c:pt idx="42" c:formatCode="m/d;@">
                  <c:v>45658.4375</c:v>
                </c:pt>
                <c:pt idx="43" c:formatCode="m/d;@">
                  <c:v>45658.4479166667</c:v>
                </c:pt>
                <c:pt idx="44" c:formatCode="m/d;@">
                  <c:v>45658.4583333333</c:v>
                </c:pt>
                <c:pt idx="45" c:formatCode="m/d;@">
                  <c:v>45658.46875</c:v>
                </c:pt>
                <c:pt idx="46" c:formatCode="m/d;@">
                  <c:v>45658.4791666667</c:v>
                </c:pt>
                <c:pt idx="47" c:formatCode="m/d;@">
                  <c:v>45658.4895833333</c:v>
                </c:pt>
                <c:pt idx="48" c:formatCode="m/d;@">
                  <c:v>45658.5</c:v>
                </c:pt>
                <c:pt idx="49" c:formatCode="m/d;@">
                  <c:v>45658.5104166667</c:v>
                </c:pt>
                <c:pt idx="50" c:formatCode="m/d;@">
                  <c:v>45658.5208333333</c:v>
                </c:pt>
                <c:pt idx="51" c:formatCode="m/d;@">
                  <c:v>45658.53125</c:v>
                </c:pt>
                <c:pt idx="52" c:formatCode="m/d;@">
                  <c:v>45658.5416666667</c:v>
                </c:pt>
                <c:pt idx="53" c:formatCode="m/d;@">
                  <c:v>45658.5520833333</c:v>
                </c:pt>
                <c:pt idx="54" c:formatCode="m/d;@">
                  <c:v>45658.5625</c:v>
                </c:pt>
                <c:pt idx="55" c:formatCode="m/d;@">
                  <c:v>45658.5729166667</c:v>
                </c:pt>
                <c:pt idx="56" c:formatCode="m/d;@">
                  <c:v>45658.5833333333</c:v>
                </c:pt>
                <c:pt idx="57" c:formatCode="m/d;@">
                  <c:v>45658.59375</c:v>
                </c:pt>
                <c:pt idx="58" c:formatCode="m/d;@">
                  <c:v>45658.6041666667</c:v>
                </c:pt>
                <c:pt idx="59" c:formatCode="m/d;@">
                  <c:v>45658.6145833333</c:v>
                </c:pt>
                <c:pt idx="60" c:formatCode="m/d;@">
                  <c:v>45658.625</c:v>
                </c:pt>
                <c:pt idx="61" c:formatCode="m/d;@">
                  <c:v>45658.6354166667</c:v>
                </c:pt>
                <c:pt idx="62" c:formatCode="m/d;@">
                  <c:v>45658.6458333333</c:v>
                </c:pt>
                <c:pt idx="63" c:formatCode="m/d;@">
                  <c:v>45658.65625</c:v>
                </c:pt>
                <c:pt idx="64" c:formatCode="m/d;@">
                  <c:v>45658.6666666667</c:v>
                </c:pt>
                <c:pt idx="65" c:formatCode="m/d;@">
                  <c:v>45658.6770833333</c:v>
                </c:pt>
                <c:pt idx="66" c:formatCode="m/d;@">
                  <c:v>45658.6875</c:v>
                </c:pt>
                <c:pt idx="67" c:formatCode="m/d;@">
                  <c:v>45658.6979166667</c:v>
                </c:pt>
                <c:pt idx="68" c:formatCode="m/d;@">
                  <c:v>45658.7083333333</c:v>
                </c:pt>
                <c:pt idx="69" c:formatCode="m/d;@">
                  <c:v>45658.71875</c:v>
                </c:pt>
                <c:pt idx="70" c:formatCode="m/d;@">
                  <c:v>45658.7291666667</c:v>
                </c:pt>
                <c:pt idx="71" c:formatCode="m/d;@">
                  <c:v>45658.7395833333</c:v>
                </c:pt>
                <c:pt idx="72" c:formatCode="m/d;@">
                  <c:v>45658.75</c:v>
                </c:pt>
                <c:pt idx="73" c:formatCode="m/d;@">
                  <c:v>45658.7604166667</c:v>
                </c:pt>
                <c:pt idx="74" c:formatCode="m/d;@">
                  <c:v>45658.7708333333</c:v>
                </c:pt>
                <c:pt idx="75" c:formatCode="m/d;@">
                  <c:v>45658.78125</c:v>
                </c:pt>
                <c:pt idx="76" c:formatCode="m/d;@">
                  <c:v>45658.7916666667</c:v>
                </c:pt>
                <c:pt idx="77" c:formatCode="m/d;@">
                  <c:v>45658.8020833333</c:v>
                </c:pt>
                <c:pt idx="78" c:formatCode="m/d;@">
                  <c:v>45658.8125</c:v>
                </c:pt>
                <c:pt idx="79" c:formatCode="m/d;@">
                  <c:v>45658.8229166667</c:v>
                </c:pt>
                <c:pt idx="80" c:formatCode="m/d;@">
                  <c:v>45658.8333333333</c:v>
                </c:pt>
                <c:pt idx="81" c:formatCode="m/d;@">
                  <c:v>45658.84375</c:v>
                </c:pt>
                <c:pt idx="82" c:formatCode="m/d;@">
                  <c:v>45658.8541666667</c:v>
                </c:pt>
                <c:pt idx="83" c:formatCode="m/d;@">
                  <c:v>45658.8645833333</c:v>
                </c:pt>
                <c:pt idx="84" c:formatCode="m/d;@">
                  <c:v>45658.875</c:v>
                </c:pt>
                <c:pt idx="85" c:formatCode="m/d;@">
                  <c:v>45658.8854166667</c:v>
                </c:pt>
                <c:pt idx="86" c:formatCode="m/d;@">
                  <c:v>45658.8958333333</c:v>
                </c:pt>
                <c:pt idx="87" c:formatCode="m/d;@">
                  <c:v>45658.90625</c:v>
                </c:pt>
                <c:pt idx="88" c:formatCode="m/d;@">
                  <c:v>45658.9166666667</c:v>
                </c:pt>
                <c:pt idx="89" c:formatCode="m/d;@">
                  <c:v>45658.9270833333</c:v>
                </c:pt>
                <c:pt idx="90" c:formatCode="m/d;@">
                  <c:v>45658.9375</c:v>
                </c:pt>
                <c:pt idx="91" c:formatCode="m/d;@">
                  <c:v>45658.9479166667</c:v>
                </c:pt>
                <c:pt idx="92" c:formatCode="m/d;@">
                  <c:v>45658.9583333333</c:v>
                </c:pt>
                <c:pt idx="93" c:formatCode="m/d;@">
                  <c:v>45658.96875</c:v>
                </c:pt>
                <c:pt idx="94" c:formatCode="m/d;@">
                  <c:v>45658.9791666667</c:v>
                </c:pt>
                <c:pt idx="95" c:formatCode="m/d;@">
                  <c:v>45658.9895833333</c:v>
                </c:pt>
                <c:pt idx="96" c:formatCode="m/d;@">
                  <c:v>45659</c:v>
                </c:pt>
                <c:pt idx="97" c:formatCode="m/d;@">
                  <c:v>45659.0104166667</c:v>
                </c:pt>
                <c:pt idx="98" c:formatCode="m/d;@">
                  <c:v>45659.0208333333</c:v>
                </c:pt>
                <c:pt idx="99" c:formatCode="m/d;@">
                  <c:v>45659.03125</c:v>
                </c:pt>
                <c:pt idx="100" c:formatCode="m/d;@">
                  <c:v>45659.0416666667</c:v>
                </c:pt>
                <c:pt idx="101" c:formatCode="m/d;@">
                  <c:v>45659.0520833333</c:v>
                </c:pt>
                <c:pt idx="102" c:formatCode="m/d;@">
                  <c:v>45659.0625</c:v>
                </c:pt>
                <c:pt idx="103" c:formatCode="m/d;@">
                  <c:v>45659.0729166667</c:v>
                </c:pt>
                <c:pt idx="104" c:formatCode="m/d;@">
                  <c:v>45659.0833333333</c:v>
                </c:pt>
                <c:pt idx="105" c:formatCode="m/d;@">
                  <c:v>45659.09375</c:v>
                </c:pt>
                <c:pt idx="106" c:formatCode="m/d;@">
                  <c:v>45659.1041666667</c:v>
                </c:pt>
                <c:pt idx="107" c:formatCode="m/d;@">
                  <c:v>45659.1145833333</c:v>
                </c:pt>
                <c:pt idx="108" c:formatCode="m/d;@">
                  <c:v>45659.125</c:v>
                </c:pt>
                <c:pt idx="109" c:formatCode="m/d;@">
                  <c:v>45659.1354166667</c:v>
                </c:pt>
                <c:pt idx="110" c:formatCode="m/d;@">
                  <c:v>45659.1458333333</c:v>
                </c:pt>
                <c:pt idx="111" c:formatCode="m/d;@">
                  <c:v>45659.15625</c:v>
                </c:pt>
                <c:pt idx="112" c:formatCode="m/d;@">
                  <c:v>45659.1666666667</c:v>
                </c:pt>
                <c:pt idx="113" c:formatCode="m/d;@">
                  <c:v>45659.1770833333</c:v>
                </c:pt>
                <c:pt idx="114" c:formatCode="m/d;@">
                  <c:v>45659.1875</c:v>
                </c:pt>
                <c:pt idx="115" c:formatCode="m/d;@">
                  <c:v>45659.1979166667</c:v>
                </c:pt>
                <c:pt idx="116" c:formatCode="m/d;@">
                  <c:v>45659.2083333333</c:v>
                </c:pt>
                <c:pt idx="117" c:formatCode="m/d;@">
                  <c:v>45659.21875</c:v>
                </c:pt>
                <c:pt idx="118" c:formatCode="m/d;@">
                  <c:v>45659.2291666667</c:v>
                </c:pt>
                <c:pt idx="119" c:formatCode="m/d;@">
                  <c:v>45659.2395833333</c:v>
                </c:pt>
                <c:pt idx="120" c:formatCode="m/d;@">
                  <c:v>45659.25</c:v>
                </c:pt>
                <c:pt idx="121" c:formatCode="m/d;@">
                  <c:v>45659.2604166667</c:v>
                </c:pt>
                <c:pt idx="122" c:formatCode="m/d;@">
                  <c:v>45659.2708333333</c:v>
                </c:pt>
                <c:pt idx="123" c:formatCode="m/d;@">
                  <c:v>45659.28125</c:v>
                </c:pt>
                <c:pt idx="124" c:formatCode="m/d;@">
                  <c:v>45659.2916666667</c:v>
                </c:pt>
                <c:pt idx="125" c:formatCode="m/d;@">
                  <c:v>45659.3020833333</c:v>
                </c:pt>
                <c:pt idx="126" c:formatCode="m/d;@">
                  <c:v>45659.3125</c:v>
                </c:pt>
                <c:pt idx="127" c:formatCode="m/d;@">
                  <c:v>45659.3229166667</c:v>
                </c:pt>
                <c:pt idx="128" c:formatCode="m/d;@">
                  <c:v>45659.3333333333</c:v>
                </c:pt>
                <c:pt idx="129" c:formatCode="m/d;@">
                  <c:v>45659.34375</c:v>
                </c:pt>
                <c:pt idx="130" c:formatCode="m/d;@">
                  <c:v>45659.3541666667</c:v>
                </c:pt>
                <c:pt idx="131" c:formatCode="m/d;@">
                  <c:v>45659.3645833333</c:v>
                </c:pt>
                <c:pt idx="132" c:formatCode="m/d;@">
                  <c:v>45659.375</c:v>
                </c:pt>
                <c:pt idx="133" c:formatCode="m/d;@">
                  <c:v>45659.3854166667</c:v>
                </c:pt>
                <c:pt idx="134" c:formatCode="m/d;@">
                  <c:v>45659.3958333333</c:v>
                </c:pt>
                <c:pt idx="135" c:formatCode="m/d;@">
                  <c:v>45659.40625</c:v>
                </c:pt>
                <c:pt idx="136" c:formatCode="m/d;@">
                  <c:v>45659.4166666667</c:v>
                </c:pt>
                <c:pt idx="137" c:formatCode="m/d;@">
                  <c:v>45659.4270833333</c:v>
                </c:pt>
                <c:pt idx="138" c:formatCode="m/d;@">
                  <c:v>45659.4375</c:v>
                </c:pt>
                <c:pt idx="139" c:formatCode="m/d;@">
                  <c:v>45659.4479166667</c:v>
                </c:pt>
                <c:pt idx="140" c:formatCode="m/d;@">
                  <c:v>45659.4583333333</c:v>
                </c:pt>
                <c:pt idx="141" c:formatCode="m/d;@">
                  <c:v>45659.46875</c:v>
                </c:pt>
                <c:pt idx="142" c:formatCode="m/d;@">
                  <c:v>45659.4791666667</c:v>
                </c:pt>
                <c:pt idx="143" c:formatCode="m/d;@">
                  <c:v>45659.4895833333</c:v>
                </c:pt>
                <c:pt idx="144" c:formatCode="m/d;@">
                  <c:v>45659.5</c:v>
                </c:pt>
                <c:pt idx="145" c:formatCode="m/d;@">
                  <c:v>45659.5104166667</c:v>
                </c:pt>
                <c:pt idx="146" c:formatCode="m/d;@">
                  <c:v>45659.5208333333</c:v>
                </c:pt>
                <c:pt idx="147" c:formatCode="m/d;@">
                  <c:v>45659.53125</c:v>
                </c:pt>
                <c:pt idx="148" c:formatCode="m/d;@">
                  <c:v>45659.5416666667</c:v>
                </c:pt>
                <c:pt idx="149" c:formatCode="m/d;@">
                  <c:v>45659.5520833333</c:v>
                </c:pt>
                <c:pt idx="150" c:formatCode="m/d;@">
                  <c:v>45659.5625</c:v>
                </c:pt>
                <c:pt idx="151" c:formatCode="m/d;@">
                  <c:v>45659.5729166667</c:v>
                </c:pt>
                <c:pt idx="152" c:formatCode="m/d;@">
                  <c:v>45659.5833333333</c:v>
                </c:pt>
                <c:pt idx="153" c:formatCode="m/d;@">
                  <c:v>45659.59375</c:v>
                </c:pt>
                <c:pt idx="154" c:formatCode="m/d;@">
                  <c:v>45659.6041666667</c:v>
                </c:pt>
                <c:pt idx="155" c:formatCode="m/d;@">
                  <c:v>45659.6145833333</c:v>
                </c:pt>
                <c:pt idx="156" c:formatCode="m/d;@">
                  <c:v>45659.625</c:v>
                </c:pt>
                <c:pt idx="157" c:formatCode="m/d;@">
                  <c:v>45659.6354166667</c:v>
                </c:pt>
                <c:pt idx="158" c:formatCode="m/d;@">
                  <c:v>45659.6458333333</c:v>
                </c:pt>
                <c:pt idx="159" c:formatCode="m/d;@">
                  <c:v>45659.65625</c:v>
                </c:pt>
                <c:pt idx="160" c:formatCode="m/d;@">
                  <c:v>45659.6666666667</c:v>
                </c:pt>
                <c:pt idx="161" c:formatCode="m/d;@">
                  <c:v>45659.6770833333</c:v>
                </c:pt>
                <c:pt idx="162" c:formatCode="m/d;@">
                  <c:v>45659.6875</c:v>
                </c:pt>
                <c:pt idx="163" c:formatCode="m/d;@">
                  <c:v>45659.6979166667</c:v>
                </c:pt>
                <c:pt idx="164" c:formatCode="m/d;@">
                  <c:v>45659.7083333333</c:v>
                </c:pt>
                <c:pt idx="165" c:formatCode="m/d;@">
                  <c:v>45659.71875</c:v>
                </c:pt>
                <c:pt idx="166" c:formatCode="m/d;@">
                  <c:v>45659.7291666667</c:v>
                </c:pt>
                <c:pt idx="167" c:formatCode="m/d;@">
                  <c:v>45659.7395833333</c:v>
                </c:pt>
                <c:pt idx="168" c:formatCode="m/d;@">
                  <c:v>45659.75</c:v>
                </c:pt>
                <c:pt idx="169" c:formatCode="m/d;@">
                  <c:v>45659.7604166667</c:v>
                </c:pt>
                <c:pt idx="170" c:formatCode="m/d;@">
                  <c:v>45659.7708333333</c:v>
                </c:pt>
                <c:pt idx="171" c:formatCode="m/d;@">
                  <c:v>45659.78125</c:v>
                </c:pt>
                <c:pt idx="172" c:formatCode="m/d;@">
                  <c:v>45659.7916666667</c:v>
                </c:pt>
                <c:pt idx="173" c:formatCode="m/d;@">
                  <c:v>45659.8020833333</c:v>
                </c:pt>
                <c:pt idx="174" c:formatCode="m/d;@">
                  <c:v>45659.8125</c:v>
                </c:pt>
                <c:pt idx="175" c:formatCode="m/d;@">
                  <c:v>45659.8229166667</c:v>
                </c:pt>
                <c:pt idx="176" c:formatCode="m/d;@">
                  <c:v>45659.8333333333</c:v>
                </c:pt>
                <c:pt idx="177" c:formatCode="m/d;@">
                  <c:v>45659.84375</c:v>
                </c:pt>
                <c:pt idx="178" c:formatCode="m/d;@">
                  <c:v>45659.8541666667</c:v>
                </c:pt>
                <c:pt idx="179" c:formatCode="m/d;@">
                  <c:v>45659.8645833333</c:v>
                </c:pt>
                <c:pt idx="180" c:formatCode="m/d;@">
                  <c:v>45659.875</c:v>
                </c:pt>
                <c:pt idx="181" c:formatCode="m/d;@">
                  <c:v>45659.8854166667</c:v>
                </c:pt>
                <c:pt idx="182" c:formatCode="m/d;@">
                  <c:v>45659.8958333333</c:v>
                </c:pt>
                <c:pt idx="183" c:formatCode="m/d;@">
                  <c:v>45659.90625</c:v>
                </c:pt>
                <c:pt idx="184" c:formatCode="m/d;@">
                  <c:v>45659.9166666667</c:v>
                </c:pt>
                <c:pt idx="185" c:formatCode="m/d;@">
                  <c:v>45659.9270833333</c:v>
                </c:pt>
                <c:pt idx="186" c:formatCode="m/d;@">
                  <c:v>45659.9375</c:v>
                </c:pt>
                <c:pt idx="187" c:formatCode="m/d;@">
                  <c:v>45659.9479166667</c:v>
                </c:pt>
                <c:pt idx="188" c:formatCode="m/d;@">
                  <c:v>45659.9583333333</c:v>
                </c:pt>
                <c:pt idx="189" c:formatCode="m/d;@">
                  <c:v>45659.96875</c:v>
                </c:pt>
                <c:pt idx="190" c:formatCode="m/d;@">
                  <c:v>45659.9791666667</c:v>
                </c:pt>
                <c:pt idx="191" c:formatCode="m/d;@">
                  <c:v>45659.9895833333</c:v>
                </c:pt>
                <c:pt idx="192" c:formatCode="m/d;@">
                  <c:v>45660</c:v>
                </c:pt>
                <c:pt idx="193" c:formatCode="m/d;@">
                  <c:v>45660.0104166667</c:v>
                </c:pt>
                <c:pt idx="194" c:formatCode="m/d;@">
                  <c:v>45660.0208333333</c:v>
                </c:pt>
                <c:pt idx="195" c:formatCode="m/d;@">
                  <c:v>45660.03125</c:v>
                </c:pt>
                <c:pt idx="196" c:formatCode="m/d;@">
                  <c:v>45660.0416666667</c:v>
                </c:pt>
                <c:pt idx="197" c:formatCode="m/d;@">
                  <c:v>45660.0520833333</c:v>
                </c:pt>
                <c:pt idx="198" c:formatCode="m/d;@">
                  <c:v>45660.0625</c:v>
                </c:pt>
                <c:pt idx="199" c:formatCode="m/d;@">
                  <c:v>45660.0729166667</c:v>
                </c:pt>
                <c:pt idx="200" c:formatCode="m/d;@">
                  <c:v>45660.0833333333</c:v>
                </c:pt>
                <c:pt idx="201" c:formatCode="m/d;@">
                  <c:v>45660.09375</c:v>
                </c:pt>
                <c:pt idx="202" c:formatCode="m/d;@">
                  <c:v>45660.1041666667</c:v>
                </c:pt>
                <c:pt idx="203" c:formatCode="m/d;@">
                  <c:v>45660.1145833333</c:v>
                </c:pt>
                <c:pt idx="204" c:formatCode="m/d;@">
                  <c:v>45660.125</c:v>
                </c:pt>
                <c:pt idx="205" c:formatCode="m/d;@">
                  <c:v>45660.1354166667</c:v>
                </c:pt>
                <c:pt idx="206" c:formatCode="m/d;@">
                  <c:v>45660.1458333333</c:v>
                </c:pt>
                <c:pt idx="207" c:formatCode="m/d;@">
                  <c:v>45660.15625</c:v>
                </c:pt>
                <c:pt idx="208" c:formatCode="m/d;@">
                  <c:v>45660.1666666667</c:v>
                </c:pt>
                <c:pt idx="209" c:formatCode="m/d;@">
                  <c:v>45660.1770833333</c:v>
                </c:pt>
                <c:pt idx="210" c:formatCode="m/d;@">
                  <c:v>45660.1875</c:v>
                </c:pt>
                <c:pt idx="211" c:formatCode="m/d;@">
                  <c:v>45660.1979166667</c:v>
                </c:pt>
                <c:pt idx="212" c:formatCode="m/d;@">
                  <c:v>45660.2083333333</c:v>
                </c:pt>
                <c:pt idx="213" c:formatCode="m/d;@">
                  <c:v>45660.21875</c:v>
                </c:pt>
                <c:pt idx="214" c:formatCode="m/d;@">
                  <c:v>45660.2291666667</c:v>
                </c:pt>
                <c:pt idx="215" c:formatCode="m/d;@">
                  <c:v>45660.2395833333</c:v>
                </c:pt>
                <c:pt idx="216" c:formatCode="m/d;@">
                  <c:v>45660.25</c:v>
                </c:pt>
                <c:pt idx="217" c:formatCode="m/d;@">
                  <c:v>45660.2604166667</c:v>
                </c:pt>
                <c:pt idx="218" c:formatCode="m/d;@">
                  <c:v>45660.2708333333</c:v>
                </c:pt>
                <c:pt idx="219" c:formatCode="m/d;@">
                  <c:v>45660.28125</c:v>
                </c:pt>
                <c:pt idx="220" c:formatCode="m/d;@">
                  <c:v>45660.2916666667</c:v>
                </c:pt>
                <c:pt idx="221" c:formatCode="m/d;@">
                  <c:v>45660.3020833333</c:v>
                </c:pt>
                <c:pt idx="222" c:formatCode="m/d;@">
                  <c:v>45660.3125</c:v>
                </c:pt>
                <c:pt idx="223" c:formatCode="m/d;@">
                  <c:v>45660.3229166667</c:v>
                </c:pt>
                <c:pt idx="224" c:formatCode="m/d;@">
                  <c:v>45660.3333333333</c:v>
                </c:pt>
                <c:pt idx="225" c:formatCode="m/d;@">
                  <c:v>45660.34375</c:v>
                </c:pt>
                <c:pt idx="226" c:formatCode="m/d;@">
                  <c:v>45660.3541666667</c:v>
                </c:pt>
                <c:pt idx="227" c:formatCode="m/d;@">
                  <c:v>45660.3645833333</c:v>
                </c:pt>
                <c:pt idx="228" c:formatCode="m/d;@">
                  <c:v>45660.375</c:v>
                </c:pt>
                <c:pt idx="229" c:formatCode="m/d;@">
                  <c:v>45660.3854166667</c:v>
                </c:pt>
                <c:pt idx="230" c:formatCode="m/d;@">
                  <c:v>45660.3958333333</c:v>
                </c:pt>
                <c:pt idx="231" c:formatCode="m/d;@">
                  <c:v>45660.40625</c:v>
                </c:pt>
                <c:pt idx="232" c:formatCode="m/d;@">
                  <c:v>45660.4166666667</c:v>
                </c:pt>
                <c:pt idx="233" c:formatCode="m/d;@">
                  <c:v>45660.4270833333</c:v>
                </c:pt>
                <c:pt idx="234" c:formatCode="m/d;@">
                  <c:v>45660.4375</c:v>
                </c:pt>
                <c:pt idx="235" c:formatCode="m/d;@">
                  <c:v>45660.4479166667</c:v>
                </c:pt>
                <c:pt idx="236" c:formatCode="m/d;@">
                  <c:v>45660.4583333333</c:v>
                </c:pt>
                <c:pt idx="237" c:formatCode="m/d;@">
                  <c:v>45660.46875</c:v>
                </c:pt>
                <c:pt idx="238" c:formatCode="m/d;@">
                  <c:v>45660.4791666667</c:v>
                </c:pt>
                <c:pt idx="239" c:formatCode="m/d;@">
                  <c:v>45660.4895833333</c:v>
                </c:pt>
                <c:pt idx="240" c:formatCode="m/d;@">
                  <c:v>45660.5</c:v>
                </c:pt>
                <c:pt idx="241" c:formatCode="m/d;@">
                  <c:v>45660.5104166667</c:v>
                </c:pt>
                <c:pt idx="242" c:formatCode="m/d;@">
                  <c:v>45660.5208333333</c:v>
                </c:pt>
                <c:pt idx="243" c:formatCode="m/d;@">
                  <c:v>45660.53125</c:v>
                </c:pt>
                <c:pt idx="244" c:formatCode="m/d;@">
                  <c:v>45660.5416666667</c:v>
                </c:pt>
                <c:pt idx="245" c:formatCode="m/d;@">
                  <c:v>45660.5520833333</c:v>
                </c:pt>
                <c:pt idx="246" c:formatCode="m/d;@">
                  <c:v>45660.5625</c:v>
                </c:pt>
                <c:pt idx="247" c:formatCode="m/d;@">
                  <c:v>45660.5729166667</c:v>
                </c:pt>
                <c:pt idx="248" c:formatCode="m/d;@">
                  <c:v>45660.5833333333</c:v>
                </c:pt>
                <c:pt idx="249" c:formatCode="m/d;@">
                  <c:v>45660.59375</c:v>
                </c:pt>
                <c:pt idx="250" c:formatCode="m/d;@">
                  <c:v>45660.6041666667</c:v>
                </c:pt>
                <c:pt idx="251" c:formatCode="m/d;@">
                  <c:v>45660.6145833333</c:v>
                </c:pt>
                <c:pt idx="252" c:formatCode="m/d;@">
                  <c:v>45660.625</c:v>
                </c:pt>
                <c:pt idx="253" c:formatCode="m/d;@">
                  <c:v>45660.6354166667</c:v>
                </c:pt>
                <c:pt idx="254" c:formatCode="m/d;@">
                  <c:v>45660.6458333333</c:v>
                </c:pt>
                <c:pt idx="255" c:formatCode="m/d;@">
                  <c:v>45660.65625</c:v>
                </c:pt>
                <c:pt idx="256" c:formatCode="m/d;@">
                  <c:v>45660.6666666667</c:v>
                </c:pt>
                <c:pt idx="257" c:formatCode="m/d;@">
                  <c:v>45660.6770833333</c:v>
                </c:pt>
                <c:pt idx="258" c:formatCode="m/d;@">
                  <c:v>45660.6875</c:v>
                </c:pt>
                <c:pt idx="259" c:formatCode="m/d;@">
                  <c:v>45660.6979166667</c:v>
                </c:pt>
                <c:pt idx="260" c:formatCode="m/d;@">
                  <c:v>45660.7083333333</c:v>
                </c:pt>
                <c:pt idx="261" c:formatCode="m/d;@">
                  <c:v>45660.71875</c:v>
                </c:pt>
                <c:pt idx="262" c:formatCode="m/d;@">
                  <c:v>45660.7291666667</c:v>
                </c:pt>
                <c:pt idx="263" c:formatCode="m/d;@">
                  <c:v>45660.7395833333</c:v>
                </c:pt>
                <c:pt idx="264" c:formatCode="m/d;@">
                  <c:v>45660.75</c:v>
                </c:pt>
                <c:pt idx="265" c:formatCode="m/d;@">
                  <c:v>45660.7604166667</c:v>
                </c:pt>
                <c:pt idx="266" c:formatCode="m/d;@">
                  <c:v>45660.7708333333</c:v>
                </c:pt>
                <c:pt idx="267" c:formatCode="m/d;@">
                  <c:v>45660.78125</c:v>
                </c:pt>
                <c:pt idx="268" c:formatCode="m/d;@">
                  <c:v>45660.7916666667</c:v>
                </c:pt>
                <c:pt idx="269" c:formatCode="m/d;@">
                  <c:v>45660.8020833333</c:v>
                </c:pt>
                <c:pt idx="270" c:formatCode="m/d;@">
                  <c:v>45660.8125</c:v>
                </c:pt>
                <c:pt idx="271" c:formatCode="m/d;@">
                  <c:v>45660.8229166667</c:v>
                </c:pt>
                <c:pt idx="272" c:formatCode="m/d;@">
                  <c:v>45660.8333333333</c:v>
                </c:pt>
                <c:pt idx="273" c:formatCode="m/d;@">
                  <c:v>45660.84375</c:v>
                </c:pt>
                <c:pt idx="274" c:formatCode="m/d;@">
                  <c:v>45660.8541666667</c:v>
                </c:pt>
                <c:pt idx="275" c:formatCode="m/d;@">
                  <c:v>45660.8645833333</c:v>
                </c:pt>
                <c:pt idx="276" c:formatCode="m/d;@">
                  <c:v>45660.875</c:v>
                </c:pt>
                <c:pt idx="277" c:formatCode="m/d;@">
                  <c:v>45660.8854166667</c:v>
                </c:pt>
                <c:pt idx="278" c:formatCode="m/d;@">
                  <c:v>45660.8958333333</c:v>
                </c:pt>
                <c:pt idx="279" c:formatCode="m/d;@">
                  <c:v>45660.90625</c:v>
                </c:pt>
                <c:pt idx="280" c:formatCode="m/d;@">
                  <c:v>45660.9166666667</c:v>
                </c:pt>
                <c:pt idx="281" c:formatCode="m/d;@">
                  <c:v>45660.9270833333</c:v>
                </c:pt>
                <c:pt idx="282" c:formatCode="m/d;@">
                  <c:v>45660.9375</c:v>
                </c:pt>
                <c:pt idx="283" c:formatCode="m/d;@">
                  <c:v>45660.9479166667</c:v>
                </c:pt>
                <c:pt idx="284" c:formatCode="m/d;@">
                  <c:v>45660.9583333333</c:v>
                </c:pt>
                <c:pt idx="285" c:formatCode="m/d;@">
                  <c:v>45660.96875</c:v>
                </c:pt>
                <c:pt idx="286" c:formatCode="m/d;@">
                  <c:v>45660.9791666667</c:v>
                </c:pt>
                <c:pt idx="287" c:formatCode="m/d;@">
                  <c:v>45660.9895833333</c:v>
                </c:pt>
                <c:pt idx="288" c:formatCode="m/d;@">
                  <c:v>45661</c:v>
                </c:pt>
                <c:pt idx="289" c:formatCode="m/d;@">
                  <c:v>45661.0104166667</c:v>
                </c:pt>
                <c:pt idx="290" c:formatCode="m/d;@">
                  <c:v>45661.0208333333</c:v>
                </c:pt>
                <c:pt idx="291" c:formatCode="m/d;@">
                  <c:v>45661.03125</c:v>
                </c:pt>
                <c:pt idx="292" c:formatCode="m/d;@">
                  <c:v>45661.0416666667</c:v>
                </c:pt>
                <c:pt idx="293" c:formatCode="m/d;@">
                  <c:v>45661.0520833333</c:v>
                </c:pt>
                <c:pt idx="294" c:formatCode="m/d;@">
                  <c:v>45661.0625</c:v>
                </c:pt>
                <c:pt idx="295" c:formatCode="m/d;@">
                  <c:v>45661.0729166667</c:v>
                </c:pt>
                <c:pt idx="296" c:formatCode="m/d;@">
                  <c:v>45661.0833333333</c:v>
                </c:pt>
                <c:pt idx="297" c:formatCode="m/d;@">
                  <c:v>45661.09375</c:v>
                </c:pt>
                <c:pt idx="298" c:formatCode="m/d;@">
                  <c:v>45661.1041666667</c:v>
                </c:pt>
                <c:pt idx="299" c:formatCode="m/d;@">
                  <c:v>45661.1145833333</c:v>
                </c:pt>
                <c:pt idx="300" c:formatCode="m/d;@">
                  <c:v>45661.125</c:v>
                </c:pt>
                <c:pt idx="301" c:formatCode="m/d;@">
                  <c:v>45661.1354166667</c:v>
                </c:pt>
                <c:pt idx="302" c:formatCode="m/d;@">
                  <c:v>45661.1458333333</c:v>
                </c:pt>
                <c:pt idx="303" c:formatCode="m/d;@">
                  <c:v>45661.15625</c:v>
                </c:pt>
                <c:pt idx="304" c:formatCode="m/d;@">
                  <c:v>45661.1666666667</c:v>
                </c:pt>
                <c:pt idx="305" c:formatCode="m/d;@">
                  <c:v>45661.1770833333</c:v>
                </c:pt>
                <c:pt idx="306" c:formatCode="m/d;@">
                  <c:v>45661.1875</c:v>
                </c:pt>
                <c:pt idx="307" c:formatCode="m/d;@">
                  <c:v>45661.1979166667</c:v>
                </c:pt>
                <c:pt idx="308" c:formatCode="m/d;@">
                  <c:v>45661.2083333333</c:v>
                </c:pt>
                <c:pt idx="309" c:formatCode="m/d;@">
                  <c:v>45661.21875</c:v>
                </c:pt>
                <c:pt idx="310" c:formatCode="m/d;@">
                  <c:v>45661.2291666667</c:v>
                </c:pt>
                <c:pt idx="311" c:formatCode="m/d;@">
                  <c:v>45661.2395833333</c:v>
                </c:pt>
                <c:pt idx="312" c:formatCode="m/d;@">
                  <c:v>45661.25</c:v>
                </c:pt>
                <c:pt idx="313" c:formatCode="m/d;@">
                  <c:v>45661.2604166667</c:v>
                </c:pt>
                <c:pt idx="314" c:formatCode="m/d;@">
                  <c:v>45661.2708333333</c:v>
                </c:pt>
                <c:pt idx="315" c:formatCode="m/d;@">
                  <c:v>45661.28125</c:v>
                </c:pt>
                <c:pt idx="316" c:formatCode="m/d;@">
                  <c:v>45661.2916666667</c:v>
                </c:pt>
                <c:pt idx="317" c:formatCode="m/d;@">
                  <c:v>45661.3020833333</c:v>
                </c:pt>
                <c:pt idx="318" c:formatCode="m/d;@">
                  <c:v>45661.3125</c:v>
                </c:pt>
                <c:pt idx="319" c:formatCode="m/d;@">
                  <c:v>45661.3229166667</c:v>
                </c:pt>
                <c:pt idx="320" c:formatCode="m/d;@">
                  <c:v>45661.3333333333</c:v>
                </c:pt>
                <c:pt idx="321" c:formatCode="m/d;@">
                  <c:v>45661.34375</c:v>
                </c:pt>
                <c:pt idx="322" c:formatCode="m/d;@">
                  <c:v>45661.3541666667</c:v>
                </c:pt>
                <c:pt idx="323" c:formatCode="m/d;@">
                  <c:v>45661.3645833333</c:v>
                </c:pt>
                <c:pt idx="324" c:formatCode="m/d;@">
                  <c:v>45661.375</c:v>
                </c:pt>
                <c:pt idx="325" c:formatCode="m/d;@">
                  <c:v>45661.3854166667</c:v>
                </c:pt>
                <c:pt idx="326" c:formatCode="m/d;@">
                  <c:v>45661.3958333333</c:v>
                </c:pt>
                <c:pt idx="327" c:formatCode="m/d;@">
                  <c:v>45661.40625</c:v>
                </c:pt>
                <c:pt idx="328" c:formatCode="m/d;@">
                  <c:v>45661.4166666667</c:v>
                </c:pt>
                <c:pt idx="329" c:formatCode="m/d;@">
                  <c:v>45661.4270833333</c:v>
                </c:pt>
                <c:pt idx="330" c:formatCode="m/d;@">
                  <c:v>45661.4375</c:v>
                </c:pt>
                <c:pt idx="331" c:formatCode="m/d;@">
                  <c:v>45661.4479166667</c:v>
                </c:pt>
                <c:pt idx="332" c:formatCode="m/d;@">
                  <c:v>45661.4583333333</c:v>
                </c:pt>
                <c:pt idx="333" c:formatCode="m/d;@">
                  <c:v>45661.46875</c:v>
                </c:pt>
                <c:pt idx="334" c:formatCode="m/d;@">
                  <c:v>45661.4791666667</c:v>
                </c:pt>
                <c:pt idx="335" c:formatCode="m/d;@">
                  <c:v>45661.4895833333</c:v>
                </c:pt>
                <c:pt idx="336" c:formatCode="m/d;@">
                  <c:v>45661.5</c:v>
                </c:pt>
                <c:pt idx="337" c:formatCode="m/d;@">
                  <c:v>45661.5104166667</c:v>
                </c:pt>
                <c:pt idx="338" c:formatCode="m/d;@">
                  <c:v>45661.5208333333</c:v>
                </c:pt>
                <c:pt idx="339" c:formatCode="m/d;@">
                  <c:v>45661.53125</c:v>
                </c:pt>
                <c:pt idx="340" c:formatCode="m/d;@">
                  <c:v>45661.5416666667</c:v>
                </c:pt>
                <c:pt idx="341" c:formatCode="m/d;@">
                  <c:v>45661.5520833333</c:v>
                </c:pt>
                <c:pt idx="342" c:formatCode="m/d;@">
                  <c:v>45661.5625</c:v>
                </c:pt>
                <c:pt idx="343" c:formatCode="m/d;@">
                  <c:v>45661.5729166667</c:v>
                </c:pt>
                <c:pt idx="344" c:formatCode="m/d;@">
                  <c:v>45661.5833333333</c:v>
                </c:pt>
                <c:pt idx="345" c:formatCode="m/d;@">
                  <c:v>45661.59375</c:v>
                </c:pt>
                <c:pt idx="346" c:formatCode="m/d;@">
                  <c:v>45661.6041666667</c:v>
                </c:pt>
                <c:pt idx="347" c:formatCode="m/d;@">
                  <c:v>45661.6145833333</c:v>
                </c:pt>
                <c:pt idx="348" c:formatCode="m/d;@">
                  <c:v>45661.625</c:v>
                </c:pt>
                <c:pt idx="349" c:formatCode="m/d;@">
                  <c:v>45661.6354166667</c:v>
                </c:pt>
                <c:pt idx="350" c:formatCode="m/d;@">
                  <c:v>45661.6458333333</c:v>
                </c:pt>
                <c:pt idx="351" c:formatCode="m/d;@">
                  <c:v>45661.65625</c:v>
                </c:pt>
                <c:pt idx="352" c:formatCode="m/d;@">
                  <c:v>45661.6666666667</c:v>
                </c:pt>
                <c:pt idx="353" c:formatCode="m/d;@">
                  <c:v>45661.6770833333</c:v>
                </c:pt>
                <c:pt idx="354" c:formatCode="m/d;@">
                  <c:v>45661.6875</c:v>
                </c:pt>
                <c:pt idx="355" c:formatCode="m/d;@">
                  <c:v>45661.6979166667</c:v>
                </c:pt>
                <c:pt idx="356" c:formatCode="m/d;@">
                  <c:v>45661.7083333333</c:v>
                </c:pt>
                <c:pt idx="357" c:formatCode="m/d;@">
                  <c:v>45661.71875</c:v>
                </c:pt>
                <c:pt idx="358" c:formatCode="m/d;@">
                  <c:v>45661.7291666667</c:v>
                </c:pt>
                <c:pt idx="359" c:formatCode="m/d;@">
                  <c:v>45661.7395833333</c:v>
                </c:pt>
                <c:pt idx="360" c:formatCode="m/d;@">
                  <c:v>45661.75</c:v>
                </c:pt>
                <c:pt idx="361" c:formatCode="m/d;@">
                  <c:v>45661.7604166667</c:v>
                </c:pt>
                <c:pt idx="362" c:formatCode="m/d;@">
                  <c:v>45661.7708333333</c:v>
                </c:pt>
                <c:pt idx="363" c:formatCode="m/d;@">
                  <c:v>45661.78125</c:v>
                </c:pt>
                <c:pt idx="364" c:formatCode="m/d;@">
                  <c:v>45661.7916666667</c:v>
                </c:pt>
                <c:pt idx="365" c:formatCode="m/d;@">
                  <c:v>45661.8020833333</c:v>
                </c:pt>
                <c:pt idx="366" c:formatCode="m/d;@">
                  <c:v>45661.8125</c:v>
                </c:pt>
                <c:pt idx="367" c:formatCode="m/d;@">
                  <c:v>45661.8229166667</c:v>
                </c:pt>
                <c:pt idx="368" c:formatCode="m/d;@">
                  <c:v>45661.8333333333</c:v>
                </c:pt>
                <c:pt idx="369" c:formatCode="m/d;@">
                  <c:v>45661.84375</c:v>
                </c:pt>
                <c:pt idx="370" c:formatCode="m/d;@">
                  <c:v>45661.8541666667</c:v>
                </c:pt>
                <c:pt idx="371" c:formatCode="m/d;@">
                  <c:v>45661.8645833333</c:v>
                </c:pt>
                <c:pt idx="372" c:formatCode="m/d;@">
                  <c:v>45661.875</c:v>
                </c:pt>
                <c:pt idx="373" c:formatCode="m/d;@">
                  <c:v>45661.8854166667</c:v>
                </c:pt>
                <c:pt idx="374" c:formatCode="m/d;@">
                  <c:v>45661.8958333333</c:v>
                </c:pt>
                <c:pt idx="375" c:formatCode="m/d;@">
                  <c:v>45661.90625</c:v>
                </c:pt>
                <c:pt idx="376" c:formatCode="m/d;@">
                  <c:v>45661.9166666667</c:v>
                </c:pt>
                <c:pt idx="377" c:formatCode="m/d;@">
                  <c:v>45661.9270833333</c:v>
                </c:pt>
                <c:pt idx="378" c:formatCode="m/d;@">
                  <c:v>45661.9375</c:v>
                </c:pt>
                <c:pt idx="379" c:formatCode="m/d;@">
                  <c:v>45661.9479166667</c:v>
                </c:pt>
                <c:pt idx="380" c:formatCode="m/d;@">
                  <c:v>45661.9583333333</c:v>
                </c:pt>
                <c:pt idx="381" c:formatCode="m/d;@">
                  <c:v>45661.96875</c:v>
                </c:pt>
                <c:pt idx="382" c:formatCode="m/d;@">
                  <c:v>45661.9791666667</c:v>
                </c:pt>
                <c:pt idx="383" c:formatCode="m/d;@">
                  <c:v>45661.9895833333</c:v>
                </c:pt>
                <c:pt idx="384" c:formatCode="m/d;@">
                  <c:v>45662</c:v>
                </c:pt>
                <c:pt idx="385" c:formatCode="m/d;@">
                  <c:v>45662.0104166667</c:v>
                </c:pt>
                <c:pt idx="386" c:formatCode="m/d;@">
                  <c:v>45662.0208333333</c:v>
                </c:pt>
                <c:pt idx="387" c:formatCode="m/d;@">
                  <c:v>45662.03125</c:v>
                </c:pt>
                <c:pt idx="388" c:formatCode="m/d;@">
                  <c:v>45662.0416666667</c:v>
                </c:pt>
                <c:pt idx="389" c:formatCode="m/d;@">
                  <c:v>45662.0520833333</c:v>
                </c:pt>
                <c:pt idx="390" c:formatCode="m/d;@">
                  <c:v>45662.0625</c:v>
                </c:pt>
                <c:pt idx="391" c:formatCode="m/d;@">
                  <c:v>45662.0729166667</c:v>
                </c:pt>
                <c:pt idx="392" c:formatCode="m/d;@">
                  <c:v>45662.0833333333</c:v>
                </c:pt>
                <c:pt idx="393" c:formatCode="m/d;@">
                  <c:v>45662.09375</c:v>
                </c:pt>
                <c:pt idx="394" c:formatCode="m/d;@">
                  <c:v>45662.1041666667</c:v>
                </c:pt>
                <c:pt idx="395" c:formatCode="m/d;@">
                  <c:v>45662.1145833333</c:v>
                </c:pt>
                <c:pt idx="396" c:formatCode="m/d;@">
                  <c:v>45662.125</c:v>
                </c:pt>
                <c:pt idx="397" c:formatCode="m/d;@">
                  <c:v>45662.1354166667</c:v>
                </c:pt>
                <c:pt idx="398" c:formatCode="m/d;@">
                  <c:v>45662.1458333333</c:v>
                </c:pt>
                <c:pt idx="399" c:formatCode="m/d;@">
                  <c:v>45662.15625</c:v>
                </c:pt>
                <c:pt idx="400" c:formatCode="m/d;@">
                  <c:v>45662.1666666667</c:v>
                </c:pt>
                <c:pt idx="401" c:formatCode="m/d;@">
                  <c:v>45662.1770833333</c:v>
                </c:pt>
                <c:pt idx="402" c:formatCode="m/d;@">
                  <c:v>45662.1875</c:v>
                </c:pt>
                <c:pt idx="403" c:formatCode="m/d;@">
                  <c:v>45662.1979166667</c:v>
                </c:pt>
                <c:pt idx="404" c:formatCode="m/d;@">
                  <c:v>45662.2083333333</c:v>
                </c:pt>
                <c:pt idx="405" c:formatCode="m/d;@">
                  <c:v>45662.21875</c:v>
                </c:pt>
                <c:pt idx="406" c:formatCode="m/d;@">
                  <c:v>45662.2291666667</c:v>
                </c:pt>
                <c:pt idx="407" c:formatCode="m/d;@">
                  <c:v>45662.2395833333</c:v>
                </c:pt>
                <c:pt idx="408" c:formatCode="m/d;@">
                  <c:v>45662.25</c:v>
                </c:pt>
                <c:pt idx="409" c:formatCode="m/d;@">
                  <c:v>45662.2604166667</c:v>
                </c:pt>
                <c:pt idx="410" c:formatCode="m/d;@">
                  <c:v>45662.2708333333</c:v>
                </c:pt>
                <c:pt idx="411" c:formatCode="m/d;@">
                  <c:v>45662.28125</c:v>
                </c:pt>
                <c:pt idx="412" c:formatCode="m/d;@">
                  <c:v>45662.2916666667</c:v>
                </c:pt>
                <c:pt idx="413" c:formatCode="m/d;@">
                  <c:v>45662.3020833333</c:v>
                </c:pt>
                <c:pt idx="414" c:formatCode="m/d;@">
                  <c:v>45662.3125</c:v>
                </c:pt>
                <c:pt idx="415" c:formatCode="m/d;@">
                  <c:v>45662.3229166667</c:v>
                </c:pt>
                <c:pt idx="416" c:formatCode="m/d;@">
                  <c:v>45662.3333333333</c:v>
                </c:pt>
                <c:pt idx="417" c:formatCode="m/d;@">
                  <c:v>45662.34375</c:v>
                </c:pt>
                <c:pt idx="418" c:formatCode="m/d;@">
                  <c:v>45662.3541666667</c:v>
                </c:pt>
                <c:pt idx="419" c:formatCode="m/d;@">
                  <c:v>45662.3645833333</c:v>
                </c:pt>
                <c:pt idx="420" c:formatCode="m/d;@">
                  <c:v>45662.375</c:v>
                </c:pt>
                <c:pt idx="421" c:formatCode="m/d;@">
                  <c:v>45662.3854166667</c:v>
                </c:pt>
                <c:pt idx="422" c:formatCode="m/d;@">
                  <c:v>45662.3958333333</c:v>
                </c:pt>
                <c:pt idx="423" c:formatCode="m/d;@">
                  <c:v>45662.40625</c:v>
                </c:pt>
                <c:pt idx="424" c:formatCode="m/d;@">
                  <c:v>45662.4166666667</c:v>
                </c:pt>
                <c:pt idx="425" c:formatCode="m/d;@">
                  <c:v>45662.4270833333</c:v>
                </c:pt>
                <c:pt idx="426" c:formatCode="m/d;@">
                  <c:v>45662.4375</c:v>
                </c:pt>
                <c:pt idx="427" c:formatCode="m/d;@">
                  <c:v>45662.4479166667</c:v>
                </c:pt>
                <c:pt idx="428" c:formatCode="m/d;@">
                  <c:v>45662.4583333333</c:v>
                </c:pt>
                <c:pt idx="429" c:formatCode="m/d;@">
                  <c:v>45662.46875</c:v>
                </c:pt>
                <c:pt idx="430" c:formatCode="m/d;@">
                  <c:v>45662.4791666667</c:v>
                </c:pt>
                <c:pt idx="431" c:formatCode="m/d;@">
                  <c:v>45662.4895833333</c:v>
                </c:pt>
                <c:pt idx="432" c:formatCode="m/d;@">
                  <c:v>45662.5</c:v>
                </c:pt>
                <c:pt idx="433" c:formatCode="m/d;@">
                  <c:v>45662.5104166667</c:v>
                </c:pt>
                <c:pt idx="434" c:formatCode="m/d;@">
                  <c:v>45662.5208333333</c:v>
                </c:pt>
                <c:pt idx="435" c:formatCode="m/d;@">
                  <c:v>45662.53125</c:v>
                </c:pt>
                <c:pt idx="436" c:formatCode="m/d;@">
                  <c:v>45662.5416666667</c:v>
                </c:pt>
                <c:pt idx="437" c:formatCode="m/d;@">
                  <c:v>45662.5520833333</c:v>
                </c:pt>
                <c:pt idx="438" c:formatCode="m/d;@">
                  <c:v>45662.5625</c:v>
                </c:pt>
                <c:pt idx="439" c:formatCode="m/d;@">
                  <c:v>45662.5729166667</c:v>
                </c:pt>
                <c:pt idx="440" c:formatCode="m/d;@">
                  <c:v>45662.5833333333</c:v>
                </c:pt>
                <c:pt idx="441" c:formatCode="m/d;@">
                  <c:v>45662.59375</c:v>
                </c:pt>
                <c:pt idx="442" c:formatCode="m/d;@">
                  <c:v>45662.6041666667</c:v>
                </c:pt>
                <c:pt idx="443" c:formatCode="m/d;@">
                  <c:v>45662.6145833333</c:v>
                </c:pt>
                <c:pt idx="444" c:formatCode="m/d;@">
                  <c:v>45662.625</c:v>
                </c:pt>
                <c:pt idx="445" c:formatCode="m/d;@">
                  <c:v>45662.6354166667</c:v>
                </c:pt>
                <c:pt idx="446" c:formatCode="m/d;@">
                  <c:v>45662.6458333333</c:v>
                </c:pt>
                <c:pt idx="447" c:formatCode="m/d;@">
                  <c:v>45662.65625</c:v>
                </c:pt>
                <c:pt idx="448" c:formatCode="m/d;@">
                  <c:v>45662.6666666667</c:v>
                </c:pt>
                <c:pt idx="449" c:formatCode="m/d;@">
                  <c:v>45662.6770833333</c:v>
                </c:pt>
                <c:pt idx="450" c:formatCode="m/d;@">
                  <c:v>45662.6875</c:v>
                </c:pt>
                <c:pt idx="451" c:formatCode="m/d;@">
                  <c:v>45662.6979166667</c:v>
                </c:pt>
                <c:pt idx="452" c:formatCode="m/d;@">
                  <c:v>45662.7083333333</c:v>
                </c:pt>
                <c:pt idx="453" c:formatCode="m/d;@">
                  <c:v>45662.71875</c:v>
                </c:pt>
                <c:pt idx="454" c:formatCode="m/d;@">
                  <c:v>45662.7291666667</c:v>
                </c:pt>
                <c:pt idx="455" c:formatCode="m/d;@">
                  <c:v>45662.7395833333</c:v>
                </c:pt>
                <c:pt idx="456" c:formatCode="m/d;@">
                  <c:v>45662.75</c:v>
                </c:pt>
                <c:pt idx="457" c:formatCode="m/d;@">
                  <c:v>45662.7604166667</c:v>
                </c:pt>
                <c:pt idx="458" c:formatCode="m/d;@">
                  <c:v>45662.7708333333</c:v>
                </c:pt>
                <c:pt idx="459" c:formatCode="m/d;@">
                  <c:v>45662.78125</c:v>
                </c:pt>
                <c:pt idx="460" c:formatCode="m/d;@">
                  <c:v>45662.7916666667</c:v>
                </c:pt>
                <c:pt idx="461" c:formatCode="m/d;@">
                  <c:v>45662.8020833333</c:v>
                </c:pt>
                <c:pt idx="462" c:formatCode="m/d;@">
                  <c:v>45662.8125</c:v>
                </c:pt>
                <c:pt idx="463" c:formatCode="m/d;@">
                  <c:v>45662.8229166667</c:v>
                </c:pt>
                <c:pt idx="464" c:formatCode="m/d;@">
                  <c:v>45662.8333333333</c:v>
                </c:pt>
                <c:pt idx="465" c:formatCode="m/d;@">
                  <c:v>45662.84375</c:v>
                </c:pt>
                <c:pt idx="466" c:formatCode="m/d;@">
                  <c:v>45662.8541666667</c:v>
                </c:pt>
                <c:pt idx="467" c:formatCode="m/d;@">
                  <c:v>45662.8645833333</c:v>
                </c:pt>
                <c:pt idx="468" c:formatCode="m/d;@">
                  <c:v>45662.875</c:v>
                </c:pt>
                <c:pt idx="469" c:formatCode="m/d;@">
                  <c:v>45662.8854166667</c:v>
                </c:pt>
                <c:pt idx="470" c:formatCode="m/d;@">
                  <c:v>45662.8958333333</c:v>
                </c:pt>
                <c:pt idx="471" c:formatCode="m/d;@">
                  <c:v>45662.90625</c:v>
                </c:pt>
                <c:pt idx="472" c:formatCode="m/d;@">
                  <c:v>45662.9166666667</c:v>
                </c:pt>
                <c:pt idx="473" c:formatCode="m/d;@">
                  <c:v>45662.9270833333</c:v>
                </c:pt>
                <c:pt idx="474" c:formatCode="m/d;@">
                  <c:v>45662.9375</c:v>
                </c:pt>
                <c:pt idx="475" c:formatCode="m/d;@">
                  <c:v>45662.9479166667</c:v>
                </c:pt>
                <c:pt idx="476" c:formatCode="m/d;@">
                  <c:v>45662.9583333333</c:v>
                </c:pt>
                <c:pt idx="477" c:formatCode="m/d;@">
                  <c:v>45662.96875</c:v>
                </c:pt>
                <c:pt idx="478" c:formatCode="m/d;@">
                  <c:v>45662.9791666667</c:v>
                </c:pt>
                <c:pt idx="479" c:formatCode="m/d;@">
                  <c:v>45662.9895833333</c:v>
                </c:pt>
                <c:pt idx="480" c:formatCode="m/d;@">
                  <c:v>45663</c:v>
                </c:pt>
                <c:pt idx="481" c:formatCode="m/d;@">
                  <c:v>45663.0104166667</c:v>
                </c:pt>
                <c:pt idx="482" c:formatCode="m/d;@">
                  <c:v>45663.0208333333</c:v>
                </c:pt>
                <c:pt idx="483" c:formatCode="m/d;@">
                  <c:v>45663.03125</c:v>
                </c:pt>
                <c:pt idx="484" c:formatCode="m/d;@">
                  <c:v>45663.0416666667</c:v>
                </c:pt>
                <c:pt idx="485" c:formatCode="m/d;@">
                  <c:v>45663.0520833333</c:v>
                </c:pt>
                <c:pt idx="486" c:formatCode="m/d;@">
                  <c:v>45663.0625</c:v>
                </c:pt>
                <c:pt idx="487" c:formatCode="m/d;@">
                  <c:v>45663.0729166667</c:v>
                </c:pt>
                <c:pt idx="488" c:formatCode="m/d;@">
                  <c:v>45663.0833333333</c:v>
                </c:pt>
                <c:pt idx="489" c:formatCode="m/d;@">
                  <c:v>45663.09375</c:v>
                </c:pt>
                <c:pt idx="490" c:formatCode="m/d;@">
                  <c:v>45663.1041666667</c:v>
                </c:pt>
                <c:pt idx="491" c:formatCode="m/d;@">
                  <c:v>45663.1145833333</c:v>
                </c:pt>
                <c:pt idx="492" c:formatCode="m/d;@">
                  <c:v>45663.125</c:v>
                </c:pt>
                <c:pt idx="493" c:formatCode="m/d;@">
                  <c:v>45663.1354166667</c:v>
                </c:pt>
                <c:pt idx="494" c:formatCode="m/d;@">
                  <c:v>45663.1458333333</c:v>
                </c:pt>
                <c:pt idx="495" c:formatCode="m/d;@">
                  <c:v>45663.15625</c:v>
                </c:pt>
                <c:pt idx="496" c:formatCode="m/d;@">
                  <c:v>45663.1666666667</c:v>
                </c:pt>
                <c:pt idx="497" c:formatCode="m/d;@">
                  <c:v>45663.1770833333</c:v>
                </c:pt>
                <c:pt idx="498" c:formatCode="m/d;@">
                  <c:v>45663.1875</c:v>
                </c:pt>
                <c:pt idx="499" c:formatCode="m/d;@">
                  <c:v>45663.1979166667</c:v>
                </c:pt>
                <c:pt idx="500" c:formatCode="m/d;@">
                  <c:v>45663.2083333333</c:v>
                </c:pt>
                <c:pt idx="501" c:formatCode="m/d;@">
                  <c:v>45663.21875</c:v>
                </c:pt>
                <c:pt idx="502" c:formatCode="m/d;@">
                  <c:v>45663.2291666667</c:v>
                </c:pt>
                <c:pt idx="503" c:formatCode="m/d;@">
                  <c:v>45663.2395833333</c:v>
                </c:pt>
                <c:pt idx="504" c:formatCode="m/d;@">
                  <c:v>45663.25</c:v>
                </c:pt>
                <c:pt idx="505" c:formatCode="m/d;@">
                  <c:v>45663.2604166667</c:v>
                </c:pt>
                <c:pt idx="506" c:formatCode="m/d;@">
                  <c:v>45663.2708333333</c:v>
                </c:pt>
                <c:pt idx="507" c:formatCode="m/d;@">
                  <c:v>45663.28125</c:v>
                </c:pt>
                <c:pt idx="508" c:formatCode="m/d;@">
                  <c:v>45663.2916666667</c:v>
                </c:pt>
                <c:pt idx="509" c:formatCode="m/d;@">
                  <c:v>45663.3020833333</c:v>
                </c:pt>
                <c:pt idx="510" c:formatCode="m/d;@">
                  <c:v>45663.3125</c:v>
                </c:pt>
                <c:pt idx="511" c:formatCode="m/d;@">
                  <c:v>45663.3229166667</c:v>
                </c:pt>
                <c:pt idx="512" c:formatCode="m/d;@">
                  <c:v>45663.3333333333</c:v>
                </c:pt>
                <c:pt idx="513" c:formatCode="m/d;@">
                  <c:v>45663.34375</c:v>
                </c:pt>
                <c:pt idx="514" c:formatCode="m/d;@">
                  <c:v>45663.3541666667</c:v>
                </c:pt>
                <c:pt idx="515" c:formatCode="m/d;@">
                  <c:v>45663.3645833333</c:v>
                </c:pt>
                <c:pt idx="516" c:formatCode="m/d;@">
                  <c:v>45663.375</c:v>
                </c:pt>
                <c:pt idx="517" c:formatCode="m/d;@">
                  <c:v>45663.3854166667</c:v>
                </c:pt>
                <c:pt idx="518" c:formatCode="m/d;@">
                  <c:v>45663.3958333333</c:v>
                </c:pt>
                <c:pt idx="519" c:formatCode="m/d;@">
                  <c:v>45663.40625</c:v>
                </c:pt>
                <c:pt idx="520" c:formatCode="m/d;@">
                  <c:v>45663.4166666667</c:v>
                </c:pt>
                <c:pt idx="521" c:formatCode="m/d;@">
                  <c:v>45663.4270833333</c:v>
                </c:pt>
                <c:pt idx="522" c:formatCode="m/d;@">
                  <c:v>45663.4375</c:v>
                </c:pt>
                <c:pt idx="523" c:formatCode="m/d;@">
                  <c:v>45663.4479166667</c:v>
                </c:pt>
                <c:pt idx="524" c:formatCode="m/d;@">
                  <c:v>45663.4583333333</c:v>
                </c:pt>
                <c:pt idx="525" c:formatCode="m/d;@">
                  <c:v>45663.46875</c:v>
                </c:pt>
                <c:pt idx="526" c:formatCode="m/d;@">
                  <c:v>45663.4791666667</c:v>
                </c:pt>
                <c:pt idx="527" c:formatCode="m/d;@">
                  <c:v>45663.4895833333</c:v>
                </c:pt>
                <c:pt idx="528" c:formatCode="m/d;@">
                  <c:v>45663.5</c:v>
                </c:pt>
                <c:pt idx="529" c:formatCode="m/d;@">
                  <c:v>45663.5104166667</c:v>
                </c:pt>
                <c:pt idx="530" c:formatCode="m/d;@">
                  <c:v>45663.5208333333</c:v>
                </c:pt>
                <c:pt idx="531" c:formatCode="m/d;@">
                  <c:v>45663.53125</c:v>
                </c:pt>
                <c:pt idx="532" c:formatCode="m/d;@">
                  <c:v>45663.5416666667</c:v>
                </c:pt>
                <c:pt idx="533" c:formatCode="m/d;@">
                  <c:v>45663.5520833333</c:v>
                </c:pt>
                <c:pt idx="534" c:formatCode="m/d;@">
                  <c:v>45663.5625</c:v>
                </c:pt>
                <c:pt idx="535" c:formatCode="m/d;@">
                  <c:v>45663.5729166667</c:v>
                </c:pt>
                <c:pt idx="536" c:formatCode="m/d;@">
                  <c:v>45663.5833333333</c:v>
                </c:pt>
                <c:pt idx="537" c:formatCode="m/d;@">
                  <c:v>45663.59375</c:v>
                </c:pt>
                <c:pt idx="538" c:formatCode="m/d;@">
                  <c:v>45663.6041666667</c:v>
                </c:pt>
                <c:pt idx="539" c:formatCode="m/d;@">
                  <c:v>45663.6145833333</c:v>
                </c:pt>
                <c:pt idx="540" c:formatCode="m/d;@">
                  <c:v>45663.625</c:v>
                </c:pt>
                <c:pt idx="541" c:formatCode="m/d;@">
                  <c:v>45663.6354166667</c:v>
                </c:pt>
                <c:pt idx="542" c:formatCode="m/d;@">
                  <c:v>45663.6458333333</c:v>
                </c:pt>
                <c:pt idx="543" c:formatCode="m/d;@">
                  <c:v>45663.65625</c:v>
                </c:pt>
                <c:pt idx="544" c:formatCode="m/d;@">
                  <c:v>45663.6666666667</c:v>
                </c:pt>
                <c:pt idx="545" c:formatCode="m/d;@">
                  <c:v>45663.6770833333</c:v>
                </c:pt>
                <c:pt idx="546" c:formatCode="m/d;@">
                  <c:v>45663.6875</c:v>
                </c:pt>
                <c:pt idx="547" c:formatCode="m/d;@">
                  <c:v>45663.6979166667</c:v>
                </c:pt>
                <c:pt idx="548" c:formatCode="m/d;@">
                  <c:v>45663.7083333333</c:v>
                </c:pt>
                <c:pt idx="549" c:formatCode="m/d;@">
                  <c:v>45663.71875</c:v>
                </c:pt>
                <c:pt idx="550" c:formatCode="m/d;@">
                  <c:v>45663.7291666667</c:v>
                </c:pt>
                <c:pt idx="551" c:formatCode="m/d;@">
                  <c:v>45663.7395833333</c:v>
                </c:pt>
                <c:pt idx="552" c:formatCode="m/d;@">
                  <c:v>45663.75</c:v>
                </c:pt>
                <c:pt idx="553" c:formatCode="m/d;@">
                  <c:v>45663.7604166667</c:v>
                </c:pt>
                <c:pt idx="554" c:formatCode="m/d;@">
                  <c:v>45663.7708333333</c:v>
                </c:pt>
                <c:pt idx="555" c:formatCode="m/d;@">
                  <c:v>45663.78125</c:v>
                </c:pt>
                <c:pt idx="556" c:formatCode="m/d;@">
                  <c:v>45663.7916666667</c:v>
                </c:pt>
                <c:pt idx="557" c:formatCode="m/d;@">
                  <c:v>45663.8020833333</c:v>
                </c:pt>
                <c:pt idx="558" c:formatCode="m/d;@">
                  <c:v>45663.8125</c:v>
                </c:pt>
                <c:pt idx="559" c:formatCode="m/d;@">
                  <c:v>45663.8229166667</c:v>
                </c:pt>
                <c:pt idx="560" c:formatCode="m/d;@">
                  <c:v>45663.8333333333</c:v>
                </c:pt>
                <c:pt idx="561" c:formatCode="m/d;@">
                  <c:v>45663.84375</c:v>
                </c:pt>
                <c:pt idx="562" c:formatCode="m/d;@">
                  <c:v>45663.8541666667</c:v>
                </c:pt>
                <c:pt idx="563" c:formatCode="m/d;@">
                  <c:v>45663.8645833333</c:v>
                </c:pt>
                <c:pt idx="564" c:formatCode="m/d;@">
                  <c:v>45663.875</c:v>
                </c:pt>
                <c:pt idx="565" c:formatCode="m/d;@">
                  <c:v>45663.8854166667</c:v>
                </c:pt>
                <c:pt idx="566" c:formatCode="m/d;@">
                  <c:v>45663.8958333333</c:v>
                </c:pt>
                <c:pt idx="567" c:formatCode="m/d;@">
                  <c:v>45663.90625</c:v>
                </c:pt>
                <c:pt idx="568" c:formatCode="m/d;@">
                  <c:v>45663.9166666667</c:v>
                </c:pt>
                <c:pt idx="569" c:formatCode="m/d;@">
                  <c:v>45663.9270833333</c:v>
                </c:pt>
                <c:pt idx="570" c:formatCode="m/d;@">
                  <c:v>45663.9375</c:v>
                </c:pt>
                <c:pt idx="571" c:formatCode="m/d;@">
                  <c:v>45663.9479166667</c:v>
                </c:pt>
                <c:pt idx="572" c:formatCode="m/d;@">
                  <c:v>45663.9583333333</c:v>
                </c:pt>
                <c:pt idx="573" c:formatCode="m/d;@">
                  <c:v>45663.96875</c:v>
                </c:pt>
                <c:pt idx="574" c:formatCode="m/d;@">
                  <c:v>45663.9791666667</c:v>
                </c:pt>
                <c:pt idx="575" c:formatCode="m/d;@">
                  <c:v>45663.9895833333</c:v>
                </c:pt>
                <c:pt idx="576" c:formatCode="m/d;@">
                  <c:v>45664</c:v>
                </c:pt>
                <c:pt idx="577" c:formatCode="m/d;@">
                  <c:v>45664.0104166667</c:v>
                </c:pt>
                <c:pt idx="578" c:formatCode="m/d;@">
                  <c:v>45664.0208333333</c:v>
                </c:pt>
                <c:pt idx="579" c:formatCode="m/d;@">
                  <c:v>45664.03125</c:v>
                </c:pt>
                <c:pt idx="580" c:formatCode="m/d;@">
                  <c:v>45664.0416666667</c:v>
                </c:pt>
                <c:pt idx="581" c:formatCode="m/d;@">
                  <c:v>45664.0520833333</c:v>
                </c:pt>
                <c:pt idx="582" c:formatCode="m/d;@">
                  <c:v>45664.0625</c:v>
                </c:pt>
                <c:pt idx="583" c:formatCode="m/d;@">
                  <c:v>45664.0729166667</c:v>
                </c:pt>
                <c:pt idx="584" c:formatCode="m/d;@">
                  <c:v>45664.0833333333</c:v>
                </c:pt>
                <c:pt idx="585" c:formatCode="m/d;@">
                  <c:v>45664.09375</c:v>
                </c:pt>
                <c:pt idx="586" c:formatCode="m/d;@">
                  <c:v>45664.1041666667</c:v>
                </c:pt>
                <c:pt idx="587" c:formatCode="m/d;@">
                  <c:v>45664.1145833333</c:v>
                </c:pt>
                <c:pt idx="588" c:formatCode="m/d;@">
                  <c:v>45664.125</c:v>
                </c:pt>
                <c:pt idx="589" c:formatCode="m/d;@">
                  <c:v>45664.1354166667</c:v>
                </c:pt>
                <c:pt idx="590" c:formatCode="m/d;@">
                  <c:v>45664.1458333333</c:v>
                </c:pt>
                <c:pt idx="591" c:formatCode="m/d;@">
                  <c:v>45664.15625</c:v>
                </c:pt>
                <c:pt idx="592" c:formatCode="m/d;@">
                  <c:v>45664.1666666667</c:v>
                </c:pt>
                <c:pt idx="593" c:formatCode="m/d;@">
                  <c:v>45664.1770833333</c:v>
                </c:pt>
                <c:pt idx="594" c:formatCode="m/d;@">
                  <c:v>45664.1875</c:v>
                </c:pt>
                <c:pt idx="595" c:formatCode="m/d;@">
                  <c:v>45664.1979166667</c:v>
                </c:pt>
                <c:pt idx="596" c:formatCode="m/d;@">
                  <c:v>45664.2083333333</c:v>
                </c:pt>
                <c:pt idx="597" c:formatCode="m/d;@">
                  <c:v>45664.21875</c:v>
                </c:pt>
                <c:pt idx="598" c:formatCode="m/d;@">
                  <c:v>45664.2291666667</c:v>
                </c:pt>
                <c:pt idx="599" c:formatCode="m/d;@">
                  <c:v>45664.2395833333</c:v>
                </c:pt>
                <c:pt idx="600" c:formatCode="m/d;@">
                  <c:v>45664.25</c:v>
                </c:pt>
                <c:pt idx="601" c:formatCode="m/d;@">
                  <c:v>45664.2604166667</c:v>
                </c:pt>
                <c:pt idx="602" c:formatCode="m/d;@">
                  <c:v>45664.2708333333</c:v>
                </c:pt>
                <c:pt idx="603" c:formatCode="m/d;@">
                  <c:v>45664.28125</c:v>
                </c:pt>
                <c:pt idx="604" c:formatCode="m/d;@">
                  <c:v>45664.2916666667</c:v>
                </c:pt>
                <c:pt idx="605" c:formatCode="m/d;@">
                  <c:v>45664.3020833333</c:v>
                </c:pt>
                <c:pt idx="606" c:formatCode="m/d;@">
                  <c:v>45664.3125</c:v>
                </c:pt>
                <c:pt idx="607" c:formatCode="m/d;@">
                  <c:v>45664.3229166667</c:v>
                </c:pt>
                <c:pt idx="608" c:formatCode="m/d;@">
                  <c:v>45664.3333333333</c:v>
                </c:pt>
                <c:pt idx="609" c:formatCode="m/d;@">
                  <c:v>45664.34375</c:v>
                </c:pt>
                <c:pt idx="610" c:formatCode="m/d;@">
                  <c:v>45664.3541666667</c:v>
                </c:pt>
                <c:pt idx="611" c:formatCode="m/d;@">
                  <c:v>45664.3645833333</c:v>
                </c:pt>
                <c:pt idx="612" c:formatCode="m/d;@">
                  <c:v>45664.375</c:v>
                </c:pt>
                <c:pt idx="613" c:formatCode="m/d;@">
                  <c:v>45664.3854166667</c:v>
                </c:pt>
                <c:pt idx="614" c:formatCode="m/d;@">
                  <c:v>45664.3958333333</c:v>
                </c:pt>
                <c:pt idx="615" c:formatCode="m/d;@">
                  <c:v>45664.40625</c:v>
                </c:pt>
                <c:pt idx="616" c:formatCode="m/d;@">
                  <c:v>45664.4166666667</c:v>
                </c:pt>
                <c:pt idx="617" c:formatCode="m/d;@">
                  <c:v>45664.4270833333</c:v>
                </c:pt>
                <c:pt idx="618" c:formatCode="m/d;@">
                  <c:v>45664.4375</c:v>
                </c:pt>
                <c:pt idx="619" c:formatCode="m/d;@">
                  <c:v>45664.4479166667</c:v>
                </c:pt>
                <c:pt idx="620" c:formatCode="m/d;@">
                  <c:v>45664.4583333333</c:v>
                </c:pt>
                <c:pt idx="621" c:formatCode="m/d;@">
                  <c:v>45664.46875</c:v>
                </c:pt>
                <c:pt idx="622" c:formatCode="m/d;@">
                  <c:v>45664.4791666667</c:v>
                </c:pt>
                <c:pt idx="623" c:formatCode="m/d;@">
                  <c:v>45664.4895833333</c:v>
                </c:pt>
                <c:pt idx="624" c:formatCode="m/d;@">
                  <c:v>45664.5</c:v>
                </c:pt>
                <c:pt idx="625" c:formatCode="m/d;@">
                  <c:v>45664.5104166667</c:v>
                </c:pt>
                <c:pt idx="626" c:formatCode="m/d;@">
                  <c:v>45664.5208333333</c:v>
                </c:pt>
                <c:pt idx="627" c:formatCode="m/d;@">
                  <c:v>45664.53125</c:v>
                </c:pt>
                <c:pt idx="628" c:formatCode="m/d;@">
                  <c:v>45664.5416666667</c:v>
                </c:pt>
                <c:pt idx="629" c:formatCode="m/d;@">
                  <c:v>45664.5520833333</c:v>
                </c:pt>
                <c:pt idx="630" c:formatCode="m/d;@">
                  <c:v>45664.5625</c:v>
                </c:pt>
                <c:pt idx="631" c:formatCode="m/d;@">
                  <c:v>45664.5729166667</c:v>
                </c:pt>
                <c:pt idx="632" c:formatCode="m/d;@">
                  <c:v>45664.5833333333</c:v>
                </c:pt>
                <c:pt idx="633" c:formatCode="m/d;@">
                  <c:v>45664.59375</c:v>
                </c:pt>
                <c:pt idx="634" c:formatCode="m/d;@">
                  <c:v>45664.6041666667</c:v>
                </c:pt>
                <c:pt idx="635" c:formatCode="m/d;@">
                  <c:v>45664.6145833333</c:v>
                </c:pt>
                <c:pt idx="636" c:formatCode="m/d;@">
                  <c:v>45664.625</c:v>
                </c:pt>
                <c:pt idx="637" c:formatCode="m/d;@">
                  <c:v>45664.6354166667</c:v>
                </c:pt>
                <c:pt idx="638" c:formatCode="m/d;@">
                  <c:v>45664.6458333333</c:v>
                </c:pt>
                <c:pt idx="639" c:formatCode="m/d;@">
                  <c:v>45664.65625</c:v>
                </c:pt>
                <c:pt idx="640" c:formatCode="m/d;@">
                  <c:v>45664.6666666667</c:v>
                </c:pt>
                <c:pt idx="641" c:formatCode="m/d;@">
                  <c:v>45664.6770833333</c:v>
                </c:pt>
                <c:pt idx="642" c:formatCode="m/d;@">
                  <c:v>45664.6875</c:v>
                </c:pt>
                <c:pt idx="643" c:formatCode="m/d;@">
                  <c:v>45664.6979166667</c:v>
                </c:pt>
                <c:pt idx="644" c:formatCode="m/d;@">
                  <c:v>45664.7083333333</c:v>
                </c:pt>
                <c:pt idx="645" c:formatCode="m/d;@">
                  <c:v>45664.71875</c:v>
                </c:pt>
                <c:pt idx="646" c:formatCode="m/d;@">
                  <c:v>45664.7291666667</c:v>
                </c:pt>
                <c:pt idx="647" c:formatCode="m/d;@">
                  <c:v>45664.7395833333</c:v>
                </c:pt>
                <c:pt idx="648" c:formatCode="m/d;@">
                  <c:v>45664.75</c:v>
                </c:pt>
                <c:pt idx="649" c:formatCode="m/d;@">
                  <c:v>45664.7604166667</c:v>
                </c:pt>
                <c:pt idx="650" c:formatCode="m/d;@">
                  <c:v>45664.7708333333</c:v>
                </c:pt>
                <c:pt idx="651" c:formatCode="m/d;@">
                  <c:v>45664.78125</c:v>
                </c:pt>
                <c:pt idx="652" c:formatCode="m/d;@">
                  <c:v>45664.7916666667</c:v>
                </c:pt>
                <c:pt idx="653" c:formatCode="m/d;@">
                  <c:v>45664.8020833333</c:v>
                </c:pt>
                <c:pt idx="654" c:formatCode="m/d;@">
                  <c:v>45664.8125</c:v>
                </c:pt>
                <c:pt idx="655" c:formatCode="m/d;@">
                  <c:v>45664.8229166667</c:v>
                </c:pt>
                <c:pt idx="656" c:formatCode="m/d;@">
                  <c:v>45664.8333333333</c:v>
                </c:pt>
                <c:pt idx="657" c:formatCode="m/d;@">
                  <c:v>45664.84375</c:v>
                </c:pt>
                <c:pt idx="658" c:formatCode="m/d;@">
                  <c:v>45664.8541666667</c:v>
                </c:pt>
                <c:pt idx="659" c:formatCode="m/d;@">
                  <c:v>45664.8645833333</c:v>
                </c:pt>
                <c:pt idx="660" c:formatCode="m/d;@">
                  <c:v>45664.875</c:v>
                </c:pt>
                <c:pt idx="661" c:formatCode="m/d;@">
                  <c:v>45664.8854166667</c:v>
                </c:pt>
                <c:pt idx="662" c:formatCode="m/d;@">
                  <c:v>45664.8958333333</c:v>
                </c:pt>
                <c:pt idx="663" c:formatCode="m/d;@">
                  <c:v>45664.90625</c:v>
                </c:pt>
                <c:pt idx="664" c:formatCode="m/d;@">
                  <c:v>45664.9166666667</c:v>
                </c:pt>
                <c:pt idx="665" c:formatCode="m/d;@">
                  <c:v>45664.9270833333</c:v>
                </c:pt>
                <c:pt idx="666" c:formatCode="m/d;@">
                  <c:v>45664.9375</c:v>
                </c:pt>
                <c:pt idx="667" c:formatCode="m/d;@">
                  <c:v>45664.9479166667</c:v>
                </c:pt>
                <c:pt idx="668" c:formatCode="m/d;@">
                  <c:v>45664.9583333333</c:v>
                </c:pt>
                <c:pt idx="669" c:formatCode="m/d;@">
                  <c:v>45664.96875</c:v>
                </c:pt>
                <c:pt idx="670" c:formatCode="m/d;@">
                  <c:v>45664.9791666667</c:v>
                </c:pt>
                <c:pt idx="671" c:formatCode="m/d;@">
                  <c:v>45664.9895833333</c:v>
                </c:pt>
                <c:pt idx="672" c:formatCode="m/d;@">
                  <c:v>45665</c:v>
                </c:pt>
                <c:pt idx="673" c:formatCode="m/d;@">
                  <c:v>45665.0104166667</c:v>
                </c:pt>
                <c:pt idx="674" c:formatCode="m/d;@">
                  <c:v>45665.0208333333</c:v>
                </c:pt>
                <c:pt idx="675" c:formatCode="m/d;@">
                  <c:v>45665.03125</c:v>
                </c:pt>
                <c:pt idx="676" c:formatCode="m/d;@">
                  <c:v>45665.0416666667</c:v>
                </c:pt>
                <c:pt idx="677" c:formatCode="m/d;@">
                  <c:v>45665.0520833333</c:v>
                </c:pt>
                <c:pt idx="678" c:formatCode="m/d;@">
                  <c:v>45665.0625</c:v>
                </c:pt>
                <c:pt idx="679" c:formatCode="m/d;@">
                  <c:v>45665.0729166667</c:v>
                </c:pt>
                <c:pt idx="680" c:formatCode="m/d;@">
                  <c:v>45665.0833333333</c:v>
                </c:pt>
                <c:pt idx="681" c:formatCode="m/d;@">
                  <c:v>45665.09375</c:v>
                </c:pt>
                <c:pt idx="682" c:formatCode="m/d;@">
                  <c:v>45665.1041666667</c:v>
                </c:pt>
                <c:pt idx="683" c:formatCode="m/d;@">
                  <c:v>45665.1145833333</c:v>
                </c:pt>
                <c:pt idx="684" c:formatCode="m/d;@">
                  <c:v>45665.125</c:v>
                </c:pt>
                <c:pt idx="685" c:formatCode="m/d;@">
                  <c:v>45665.1354166667</c:v>
                </c:pt>
                <c:pt idx="686" c:formatCode="m/d;@">
                  <c:v>45665.1458333333</c:v>
                </c:pt>
                <c:pt idx="687" c:formatCode="m/d;@">
                  <c:v>45665.15625</c:v>
                </c:pt>
                <c:pt idx="688" c:formatCode="m/d;@">
                  <c:v>45665.1666666667</c:v>
                </c:pt>
                <c:pt idx="689" c:formatCode="m/d;@">
                  <c:v>45665.1770833333</c:v>
                </c:pt>
                <c:pt idx="690" c:formatCode="m/d;@">
                  <c:v>45665.1875</c:v>
                </c:pt>
                <c:pt idx="691" c:formatCode="m/d;@">
                  <c:v>45665.1979166667</c:v>
                </c:pt>
                <c:pt idx="692" c:formatCode="m/d;@">
                  <c:v>45665.2083333333</c:v>
                </c:pt>
                <c:pt idx="693" c:formatCode="m/d;@">
                  <c:v>45665.21875</c:v>
                </c:pt>
                <c:pt idx="694" c:formatCode="m/d;@">
                  <c:v>45665.2291666667</c:v>
                </c:pt>
                <c:pt idx="695" c:formatCode="m/d;@">
                  <c:v>45665.2395833333</c:v>
                </c:pt>
                <c:pt idx="696" c:formatCode="m/d;@">
                  <c:v>45665.25</c:v>
                </c:pt>
                <c:pt idx="697" c:formatCode="m/d;@">
                  <c:v>45665.2604166667</c:v>
                </c:pt>
                <c:pt idx="698" c:formatCode="m/d;@">
                  <c:v>45665.2708333333</c:v>
                </c:pt>
                <c:pt idx="699" c:formatCode="m/d;@">
                  <c:v>45665.28125</c:v>
                </c:pt>
                <c:pt idx="700" c:formatCode="m/d;@">
                  <c:v>45665.2916666667</c:v>
                </c:pt>
                <c:pt idx="701" c:formatCode="m/d;@">
                  <c:v>45665.3020833333</c:v>
                </c:pt>
                <c:pt idx="702" c:formatCode="m/d;@">
                  <c:v>45665.3125</c:v>
                </c:pt>
                <c:pt idx="703" c:formatCode="m/d;@">
                  <c:v>45665.3229166667</c:v>
                </c:pt>
                <c:pt idx="704" c:formatCode="m/d;@">
                  <c:v>45665.3333333333</c:v>
                </c:pt>
                <c:pt idx="705" c:formatCode="m/d;@">
                  <c:v>45665.34375</c:v>
                </c:pt>
                <c:pt idx="706" c:formatCode="m/d;@">
                  <c:v>45665.3541666667</c:v>
                </c:pt>
                <c:pt idx="707" c:formatCode="m/d;@">
                  <c:v>45665.3645833333</c:v>
                </c:pt>
                <c:pt idx="708" c:formatCode="m/d;@">
                  <c:v>45665.375</c:v>
                </c:pt>
                <c:pt idx="709" c:formatCode="m/d;@">
                  <c:v>45665.3854166667</c:v>
                </c:pt>
                <c:pt idx="710" c:formatCode="m/d;@">
                  <c:v>45665.3958333333</c:v>
                </c:pt>
                <c:pt idx="711" c:formatCode="m/d;@">
                  <c:v>45665.40625</c:v>
                </c:pt>
                <c:pt idx="712" c:formatCode="m/d;@">
                  <c:v>45665.4166666667</c:v>
                </c:pt>
                <c:pt idx="713" c:formatCode="m/d;@">
                  <c:v>45665.4270833333</c:v>
                </c:pt>
                <c:pt idx="714" c:formatCode="m/d;@">
                  <c:v>45665.4375</c:v>
                </c:pt>
                <c:pt idx="715" c:formatCode="m/d;@">
                  <c:v>45665.4479166667</c:v>
                </c:pt>
                <c:pt idx="716" c:formatCode="m/d;@">
                  <c:v>45665.4583333333</c:v>
                </c:pt>
                <c:pt idx="717" c:formatCode="m/d;@">
                  <c:v>45665.46875</c:v>
                </c:pt>
                <c:pt idx="718" c:formatCode="m/d;@">
                  <c:v>45665.4791666667</c:v>
                </c:pt>
                <c:pt idx="719" c:formatCode="m/d;@">
                  <c:v>45665.4895833333</c:v>
                </c:pt>
                <c:pt idx="720" c:formatCode="m/d;@">
                  <c:v>45665.5</c:v>
                </c:pt>
                <c:pt idx="721" c:formatCode="m/d;@">
                  <c:v>45665.5104166667</c:v>
                </c:pt>
                <c:pt idx="722" c:formatCode="m/d;@">
                  <c:v>45665.5208333333</c:v>
                </c:pt>
                <c:pt idx="723" c:formatCode="m/d;@">
                  <c:v>45665.53125</c:v>
                </c:pt>
                <c:pt idx="724" c:formatCode="m/d;@">
                  <c:v>45665.5416666667</c:v>
                </c:pt>
                <c:pt idx="725" c:formatCode="m/d;@">
                  <c:v>45665.5520833333</c:v>
                </c:pt>
                <c:pt idx="726" c:formatCode="m/d;@">
                  <c:v>45665.5625</c:v>
                </c:pt>
                <c:pt idx="727" c:formatCode="m/d;@">
                  <c:v>45665.5729166667</c:v>
                </c:pt>
                <c:pt idx="728" c:formatCode="m/d;@">
                  <c:v>45665.5833333333</c:v>
                </c:pt>
                <c:pt idx="729" c:formatCode="m/d;@">
                  <c:v>45665.59375</c:v>
                </c:pt>
                <c:pt idx="730" c:formatCode="m/d;@">
                  <c:v>45665.6041666667</c:v>
                </c:pt>
                <c:pt idx="731" c:formatCode="m/d;@">
                  <c:v>45665.6145833333</c:v>
                </c:pt>
                <c:pt idx="732" c:formatCode="m/d;@">
                  <c:v>45665.625</c:v>
                </c:pt>
                <c:pt idx="733" c:formatCode="m/d;@">
                  <c:v>45665.6354166667</c:v>
                </c:pt>
                <c:pt idx="734" c:formatCode="m/d;@">
                  <c:v>45665.6458333333</c:v>
                </c:pt>
                <c:pt idx="735" c:formatCode="m/d;@">
                  <c:v>45665.65625</c:v>
                </c:pt>
                <c:pt idx="736" c:formatCode="m/d;@">
                  <c:v>45665.6666666667</c:v>
                </c:pt>
                <c:pt idx="737" c:formatCode="m/d;@">
                  <c:v>45665.6770833333</c:v>
                </c:pt>
                <c:pt idx="738" c:formatCode="m/d;@">
                  <c:v>45665.6875</c:v>
                </c:pt>
                <c:pt idx="739" c:formatCode="m/d;@">
                  <c:v>45665.6979166667</c:v>
                </c:pt>
                <c:pt idx="740" c:formatCode="m/d;@">
                  <c:v>45665.7083333333</c:v>
                </c:pt>
                <c:pt idx="741" c:formatCode="m/d;@">
                  <c:v>45665.71875</c:v>
                </c:pt>
                <c:pt idx="742" c:formatCode="m/d;@">
                  <c:v>45665.7291666667</c:v>
                </c:pt>
                <c:pt idx="743" c:formatCode="m/d;@">
                  <c:v>45665.7395833333</c:v>
                </c:pt>
                <c:pt idx="744" c:formatCode="m/d;@">
                  <c:v>45665.75</c:v>
                </c:pt>
                <c:pt idx="745" c:formatCode="m/d;@">
                  <c:v>45665.7604166667</c:v>
                </c:pt>
                <c:pt idx="746" c:formatCode="m/d;@">
                  <c:v>45665.7708333333</c:v>
                </c:pt>
                <c:pt idx="747" c:formatCode="m/d;@">
                  <c:v>45665.78125</c:v>
                </c:pt>
                <c:pt idx="748" c:formatCode="m/d;@">
                  <c:v>45665.7916666667</c:v>
                </c:pt>
                <c:pt idx="749" c:formatCode="m/d;@">
                  <c:v>45665.8020833333</c:v>
                </c:pt>
                <c:pt idx="750" c:formatCode="m/d;@">
                  <c:v>45665.8125</c:v>
                </c:pt>
                <c:pt idx="751" c:formatCode="m/d;@">
                  <c:v>45665.8229166667</c:v>
                </c:pt>
                <c:pt idx="752" c:formatCode="m/d;@">
                  <c:v>45665.8333333333</c:v>
                </c:pt>
                <c:pt idx="753" c:formatCode="m/d;@">
                  <c:v>45665.84375</c:v>
                </c:pt>
                <c:pt idx="754" c:formatCode="m/d;@">
                  <c:v>45665.8541666667</c:v>
                </c:pt>
                <c:pt idx="755" c:formatCode="m/d;@">
                  <c:v>45665.8645833333</c:v>
                </c:pt>
                <c:pt idx="756" c:formatCode="m/d;@">
                  <c:v>45665.875</c:v>
                </c:pt>
                <c:pt idx="757" c:formatCode="m/d;@">
                  <c:v>45665.8854166667</c:v>
                </c:pt>
                <c:pt idx="758" c:formatCode="m/d;@">
                  <c:v>45665.8958333333</c:v>
                </c:pt>
                <c:pt idx="759" c:formatCode="m/d;@">
                  <c:v>45665.90625</c:v>
                </c:pt>
                <c:pt idx="760" c:formatCode="m/d;@">
                  <c:v>45665.9166666667</c:v>
                </c:pt>
                <c:pt idx="761" c:formatCode="m/d;@">
                  <c:v>45665.9270833333</c:v>
                </c:pt>
                <c:pt idx="762" c:formatCode="m/d;@">
                  <c:v>45665.9375</c:v>
                </c:pt>
                <c:pt idx="763" c:formatCode="m/d;@">
                  <c:v>45665.9479166667</c:v>
                </c:pt>
                <c:pt idx="764" c:formatCode="m/d;@">
                  <c:v>45665.9583333333</c:v>
                </c:pt>
                <c:pt idx="765" c:formatCode="m/d;@">
                  <c:v>45665.96875</c:v>
                </c:pt>
                <c:pt idx="766" c:formatCode="m/d;@">
                  <c:v>45665.9791666667</c:v>
                </c:pt>
                <c:pt idx="767" c:formatCode="m/d;@">
                  <c:v>45665.9895833333</c:v>
                </c:pt>
                <c:pt idx="768" c:formatCode="m/d;@">
                  <c:v>45666</c:v>
                </c:pt>
                <c:pt idx="769" c:formatCode="m/d;@">
                  <c:v>45666.0104166667</c:v>
                </c:pt>
                <c:pt idx="770" c:formatCode="m/d;@">
                  <c:v>45666.0208333333</c:v>
                </c:pt>
                <c:pt idx="771" c:formatCode="m/d;@">
                  <c:v>45666.03125</c:v>
                </c:pt>
                <c:pt idx="772" c:formatCode="m/d;@">
                  <c:v>45666.0416666667</c:v>
                </c:pt>
                <c:pt idx="773" c:formatCode="m/d;@">
                  <c:v>45666.0520833333</c:v>
                </c:pt>
                <c:pt idx="774" c:formatCode="m/d;@">
                  <c:v>45666.0625</c:v>
                </c:pt>
                <c:pt idx="775" c:formatCode="m/d;@">
                  <c:v>45666.0729166667</c:v>
                </c:pt>
                <c:pt idx="776" c:formatCode="m/d;@">
                  <c:v>45666.0833333333</c:v>
                </c:pt>
                <c:pt idx="777" c:formatCode="m/d;@">
                  <c:v>45666.09375</c:v>
                </c:pt>
                <c:pt idx="778" c:formatCode="m/d;@">
                  <c:v>45666.1041666667</c:v>
                </c:pt>
                <c:pt idx="779" c:formatCode="m/d;@">
                  <c:v>45666.1145833333</c:v>
                </c:pt>
                <c:pt idx="780" c:formatCode="m/d;@">
                  <c:v>45666.125</c:v>
                </c:pt>
                <c:pt idx="781" c:formatCode="m/d;@">
                  <c:v>45666.1354166667</c:v>
                </c:pt>
                <c:pt idx="782" c:formatCode="m/d;@">
                  <c:v>45666.1458333333</c:v>
                </c:pt>
                <c:pt idx="783" c:formatCode="m/d;@">
                  <c:v>45666.15625</c:v>
                </c:pt>
                <c:pt idx="784" c:formatCode="m/d;@">
                  <c:v>45666.1666666667</c:v>
                </c:pt>
                <c:pt idx="785" c:formatCode="m/d;@">
                  <c:v>45666.1770833333</c:v>
                </c:pt>
                <c:pt idx="786" c:formatCode="m/d;@">
                  <c:v>45666.1875</c:v>
                </c:pt>
                <c:pt idx="787" c:formatCode="m/d;@">
                  <c:v>45666.1979166667</c:v>
                </c:pt>
                <c:pt idx="788" c:formatCode="m/d;@">
                  <c:v>45666.2083333333</c:v>
                </c:pt>
                <c:pt idx="789" c:formatCode="m/d;@">
                  <c:v>45666.21875</c:v>
                </c:pt>
                <c:pt idx="790" c:formatCode="m/d;@">
                  <c:v>45666.2291666667</c:v>
                </c:pt>
                <c:pt idx="791" c:formatCode="m/d;@">
                  <c:v>45666.2395833333</c:v>
                </c:pt>
                <c:pt idx="792" c:formatCode="m/d;@">
                  <c:v>45666.25</c:v>
                </c:pt>
                <c:pt idx="793" c:formatCode="m/d;@">
                  <c:v>45666.2604166667</c:v>
                </c:pt>
                <c:pt idx="794" c:formatCode="m/d;@">
                  <c:v>45666.2708333333</c:v>
                </c:pt>
                <c:pt idx="795" c:formatCode="m/d;@">
                  <c:v>45666.28125</c:v>
                </c:pt>
                <c:pt idx="796" c:formatCode="m/d;@">
                  <c:v>45666.2916666667</c:v>
                </c:pt>
                <c:pt idx="797" c:formatCode="m/d;@">
                  <c:v>45666.3020833333</c:v>
                </c:pt>
                <c:pt idx="798" c:formatCode="m/d;@">
                  <c:v>45666.3125</c:v>
                </c:pt>
                <c:pt idx="799" c:formatCode="m/d;@">
                  <c:v>45666.3229166667</c:v>
                </c:pt>
                <c:pt idx="800" c:formatCode="m/d;@">
                  <c:v>45666.3333333333</c:v>
                </c:pt>
                <c:pt idx="801" c:formatCode="m/d;@">
                  <c:v>45666.34375</c:v>
                </c:pt>
                <c:pt idx="802" c:formatCode="m/d;@">
                  <c:v>45666.3541666667</c:v>
                </c:pt>
                <c:pt idx="803" c:formatCode="m/d;@">
                  <c:v>45666.3645833333</c:v>
                </c:pt>
                <c:pt idx="804" c:formatCode="m/d;@">
                  <c:v>45666.375</c:v>
                </c:pt>
                <c:pt idx="805" c:formatCode="m/d;@">
                  <c:v>45666.3854166667</c:v>
                </c:pt>
                <c:pt idx="806" c:formatCode="m/d;@">
                  <c:v>45666.3958333333</c:v>
                </c:pt>
                <c:pt idx="807" c:formatCode="m/d;@">
                  <c:v>45666.40625</c:v>
                </c:pt>
                <c:pt idx="808" c:formatCode="m/d;@">
                  <c:v>45666.4166666667</c:v>
                </c:pt>
                <c:pt idx="809" c:formatCode="m/d;@">
                  <c:v>45666.4270833333</c:v>
                </c:pt>
                <c:pt idx="810" c:formatCode="m/d;@">
                  <c:v>45666.4375</c:v>
                </c:pt>
                <c:pt idx="811" c:formatCode="m/d;@">
                  <c:v>45666.4479166667</c:v>
                </c:pt>
                <c:pt idx="812" c:formatCode="m/d;@">
                  <c:v>45666.4583333333</c:v>
                </c:pt>
                <c:pt idx="813" c:formatCode="m/d;@">
                  <c:v>45666.46875</c:v>
                </c:pt>
                <c:pt idx="814" c:formatCode="m/d;@">
                  <c:v>45666.4791666667</c:v>
                </c:pt>
                <c:pt idx="815" c:formatCode="m/d;@">
                  <c:v>45666.4895833333</c:v>
                </c:pt>
                <c:pt idx="816" c:formatCode="m/d;@">
                  <c:v>45666.5</c:v>
                </c:pt>
                <c:pt idx="817" c:formatCode="m/d;@">
                  <c:v>45666.5104166667</c:v>
                </c:pt>
                <c:pt idx="818" c:formatCode="m/d;@">
                  <c:v>45666.5208333333</c:v>
                </c:pt>
                <c:pt idx="819" c:formatCode="m/d;@">
                  <c:v>45666.53125</c:v>
                </c:pt>
                <c:pt idx="820" c:formatCode="m/d;@">
                  <c:v>45666.5416666667</c:v>
                </c:pt>
                <c:pt idx="821" c:formatCode="m/d;@">
                  <c:v>45666.5520833333</c:v>
                </c:pt>
                <c:pt idx="822" c:formatCode="m/d;@">
                  <c:v>45666.5625</c:v>
                </c:pt>
                <c:pt idx="823" c:formatCode="m/d;@">
                  <c:v>45666.5729166667</c:v>
                </c:pt>
                <c:pt idx="824" c:formatCode="m/d;@">
                  <c:v>45666.5833333333</c:v>
                </c:pt>
                <c:pt idx="825" c:formatCode="m/d;@">
                  <c:v>45666.59375</c:v>
                </c:pt>
                <c:pt idx="826" c:formatCode="m/d;@">
                  <c:v>45666.6041666667</c:v>
                </c:pt>
                <c:pt idx="827" c:formatCode="m/d;@">
                  <c:v>45666.6145833333</c:v>
                </c:pt>
                <c:pt idx="828" c:formatCode="m/d;@">
                  <c:v>45666.625</c:v>
                </c:pt>
                <c:pt idx="829" c:formatCode="m/d;@">
                  <c:v>45666.6354166667</c:v>
                </c:pt>
                <c:pt idx="830" c:formatCode="m/d;@">
                  <c:v>45666.6458333333</c:v>
                </c:pt>
                <c:pt idx="831" c:formatCode="m/d;@">
                  <c:v>45666.65625</c:v>
                </c:pt>
                <c:pt idx="832" c:formatCode="m/d;@">
                  <c:v>45666.6666666667</c:v>
                </c:pt>
                <c:pt idx="833" c:formatCode="m/d;@">
                  <c:v>45666.6770833333</c:v>
                </c:pt>
                <c:pt idx="834" c:formatCode="m/d;@">
                  <c:v>45666.6875</c:v>
                </c:pt>
                <c:pt idx="835" c:formatCode="m/d;@">
                  <c:v>45666.6979166667</c:v>
                </c:pt>
                <c:pt idx="836" c:formatCode="m/d;@">
                  <c:v>45666.7083333333</c:v>
                </c:pt>
                <c:pt idx="837" c:formatCode="m/d;@">
                  <c:v>45666.71875</c:v>
                </c:pt>
                <c:pt idx="838" c:formatCode="m/d;@">
                  <c:v>45666.7291666667</c:v>
                </c:pt>
                <c:pt idx="839" c:formatCode="m/d;@">
                  <c:v>45666.7395833333</c:v>
                </c:pt>
                <c:pt idx="840" c:formatCode="m/d;@">
                  <c:v>45666.75</c:v>
                </c:pt>
                <c:pt idx="841" c:formatCode="m/d;@">
                  <c:v>45666.7604166667</c:v>
                </c:pt>
                <c:pt idx="842" c:formatCode="m/d;@">
                  <c:v>45666.7708333333</c:v>
                </c:pt>
                <c:pt idx="843" c:formatCode="m/d;@">
                  <c:v>45666.78125</c:v>
                </c:pt>
                <c:pt idx="844" c:formatCode="m/d;@">
                  <c:v>45666.7916666667</c:v>
                </c:pt>
                <c:pt idx="845" c:formatCode="m/d;@">
                  <c:v>45666.8020833333</c:v>
                </c:pt>
                <c:pt idx="846" c:formatCode="m/d;@">
                  <c:v>45666.8125</c:v>
                </c:pt>
                <c:pt idx="847" c:formatCode="m/d;@">
                  <c:v>45666.8229166667</c:v>
                </c:pt>
                <c:pt idx="848" c:formatCode="m/d;@">
                  <c:v>45666.8333333333</c:v>
                </c:pt>
                <c:pt idx="849" c:formatCode="m/d;@">
                  <c:v>45666.84375</c:v>
                </c:pt>
                <c:pt idx="850" c:formatCode="m/d;@">
                  <c:v>45666.8541666667</c:v>
                </c:pt>
                <c:pt idx="851" c:formatCode="m/d;@">
                  <c:v>45666.8645833333</c:v>
                </c:pt>
                <c:pt idx="852" c:formatCode="m/d;@">
                  <c:v>45666.875</c:v>
                </c:pt>
                <c:pt idx="853" c:formatCode="m/d;@">
                  <c:v>45666.8854166667</c:v>
                </c:pt>
                <c:pt idx="854" c:formatCode="m/d;@">
                  <c:v>45666.8958333333</c:v>
                </c:pt>
                <c:pt idx="855" c:formatCode="m/d;@">
                  <c:v>45666.90625</c:v>
                </c:pt>
                <c:pt idx="856" c:formatCode="m/d;@">
                  <c:v>45666.9166666667</c:v>
                </c:pt>
                <c:pt idx="857" c:formatCode="m/d;@">
                  <c:v>45666.9270833333</c:v>
                </c:pt>
                <c:pt idx="858" c:formatCode="m/d;@">
                  <c:v>45666.9375</c:v>
                </c:pt>
                <c:pt idx="859" c:formatCode="m/d;@">
                  <c:v>45666.9479166667</c:v>
                </c:pt>
                <c:pt idx="860" c:formatCode="m/d;@">
                  <c:v>45666.9583333333</c:v>
                </c:pt>
                <c:pt idx="861" c:formatCode="m/d;@">
                  <c:v>45666.96875</c:v>
                </c:pt>
                <c:pt idx="862" c:formatCode="m/d;@">
                  <c:v>45666.9791666667</c:v>
                </c:pt>
                <c:pt idx="863" c:formatCode="m/d;@">
                  <c:v>45666.9895833333</c:v>
                </c:pt>
                <c:pt idx="864" c:formatCode="m/d;@">
                  <c:v>45667</c:v>
                </c:pt>
                <c:pt idx="865" c:formatCode="m/d;@">
                  <c:v>45667.0104166667</c:v>
                </c:pt>
                <c:pt idx="866" c:formatCode="m/d;@">
                  <c:v>45667.0208333333</c:v>
                </c:pt>
                <c:pt idx="867" c:formatCode="m/d;@">
                  <c:v>45667.03125</c:v>
                </c:pt>
                <c:pt idx="868" c:formatCode="m/d;@">
                  <c:v>45667.0416666667</c:v>
                </c:pt>
                <c:pt idx="869" c:formatCode="m/d;@">
                  <c:v>45667.0520833333</c:v>
                </c:pt>
                <c:pt idx="870" c:formatCode="m/d;@">
                  <c:v>45667.0625</c:v>
                </c:pt>
                <c:pt idx="871" c:formatCode="m/d;@">
                  <c:v>45667.0729166667</c:v>
                </c:pt>
                <c:pt idx="872" c:formatCode="m/d;@">
                  <c:v>45667.0833333333</c:v>
                </c:pt>
                <c:pt idx="873" c:formatCode="m/d;@">
                  <c:v>45667.09375</c:v>
                </c:pt>
                <c:pt idx="874" c:formatCode="m/d;@">
                  <c:v>45667.1041666667</c:v>
                </c:pt>
                <c:pt idx="875" c:formatCode="m/d;@">
                  <c:v>45667.1145833333</c:v>
                </c:pt>
                <c:pt idx="876" c:formatCode="m/d;@">
                  <c:v>45667.125</c:v>
                </c:pt>
                <c:pt idx="877" c:formatCode="m/d;@">
                  <c:v>45667.1354166667</c:v>
                </c:pt>
                <c:pt idx="878" c:formatCode="m/d;@">
                  <c:v>45667.1458333333</c:v>
                </c:pt>
                <c:pt idx="879" c:formatCode="m/d;@">
                  <c:v>45667.15625</c:v>
                </c:pt>
                <c:pt idx="880" c:formatCode="m/d;@">
                  <c:v>45667.1666666667</c:v>
                </c:pt>
                <c:pt idx="881" c:formatCode="m/d;@">
                  <c:v>45667.1770833333</c:v>
                </c:pt>
                <c:pt idx="882" c:formatCode="m/d;@">
                  <c:v>45667.1875</c:v>
                </c:pt>
                <c:pt idx="883" c:formatCode="m/d;@">
                  <c:v>45667.1979166667</c:v>
                </c:pt>
                <c:pt idx="884" c:formatCode="m/d;@">
                  <c:v>45667.2083333333</c:v>
                </c:pt>
                <c:pt idx="885" c:formatCode="m/d;@">
                  <c:v>45667.21875</c:v>
                </c:pt>
                <c:pt idx="886" c:formatCode="m/d;@">
                  <c:v>45667.2291666667</c:v>
                </c:pt>
                <c:pt idx="887" c:formatCode="m/d;@">
                  <c:v>45667.2395833333</c:v>
                </c:pt>
                <c:pt idx="888" c:formatCode="m/d;@">
                  <c:v>45667.25</c:v>
                </c:pt>
                <c:pt idx="889" c:formatCode="m/d;@">
                  <c:v>45667.2604166667</c:v>
                </c:pt>
                <c:pt idx="890" c:formatCode="m/d;@">
                  <c:v>45667.2708333333</c:v>
                </c:pt>
                <c:pt idx="891" c:formatCode="m/d;@">
                  <c:v>45667.28125</c:v>
                </c:pt>
                <c:pt idx="892" c:formatCode="m/d;@">
                  <c:v>45667.2916666667</c:v>
                </c:pt>
                <c:pt idx="893" c:formatCode="m/d;@">
                  <c:v>45667.3020833333</c:v>
                </c:pt>
                <c:pt idx="894" c:formatCode="m/d;@">
                  <c:v>45667.3125</c:v>
                </c:pt>
                <c:pt idx="895" c:formatCode="m/d;@">
                  <c:v>45667.3229166667</c:v>
                </c:pt>
                <c:pt idx="896" c:formatCode="m/d;@">
                  <c:v>45667.3333333333</c:v>
                </c:pt>
                <c:pt idx="897" c:formatCode="m/d;@">
                  <c:v>45667.34375</c:v>
                </c:pt>
                <c:pt idx="898" c:formatCode="m/d;@">
                  <c:v>45667.3541666667</c:v>
                </c:pt>
                <c:pt idx="899" c:formatCode="m/d;@">
                  <c:v>45667.3645833333</c:v>
                </c:pt>
                <c:pt idx="900" c:formatCode="m/d;@">
                  <c:v>45667.375</c:v>
                </c:pt>
                <c:pt idx="901" c:formatCode="m/d;@">
                  <c:v>45667.3854166667</c:v>
                </c:pt>
                <c:pt idx="902" c:formatCode="m/d;@">
                  <c:v>45667.3958333333</c:v>
                </c:pt>
                <c:pt idx="903" c:formatCode="m/d;@">
                  <c:v>45667.40625</c:v>
                </c:pt>
                <c:pt idx="904" c:formatCode="m/d;@">
                  <c:v>45667.4166666667</c:v>
                </c:pt>
                <c:pt idx="905" c:formatCode="m/d;@">
                  <c:v>45667.4270833333</c:v>
                </c:pt>
                <c:pt idx="906" c:formatCode="m/d;@">
                  <c:v>45667.4375</c:v>
                </c:pt>
                <c:pt idx="907" c:formatCode="m/d;@">
                  <c:v>45667.4479166667</c:v>
                </c:pt>
                <c:pt idx="908" c:formatCode="m/d;@">
                  <c:v>45667.4583333333</c:v>
                </c:pt>
                <c:pt idx="909" c:formatCode="m/d;@">
                  <c:v>45667.46875</c:v>
                </c:pt>
                <c:pt idx="910" c:formatCode="m/d;@">
                  <c:v>45667.4791666667</c:v>
                </c:pt>
                <c:pt idx="911" c:formatCode="m/d;@">
                  <c:v>45667.4895833333</c:v>
                </c:pt>
                <c:pt idx="912" c:formatCode="m/d;@">
                  <c:v>45667.5</c:v>
                </c:pt>
                <c:pt idx="913" c:formatCode="m/d;@">
                  <c:v>45667.5104166667</c:v>
                </c:pt>
                <c:pt idx="914" c:formatCode="m/d;@">
                  <c:v>45667.5208333333</c:v>
                </c:pt>
                <c:pt idx="915" c:formatCode="m/d;@">
                  <c:v>45667.53125</c:v>
                </c:pt>
                <c:pt idx="916" c:formatCode="m/d;@">
                  <c:v>45667.5416666667</c:v>
                </c:pt>
                <c:pt idx="917" c:formatCode="m/d;@">
                  <c:v>45667.5520833333</c:v>
                </c:pt>
                <c:pt idx="918" c:formatCode="m/d;@">
                  <c:v>45667.5625</c:v>
                </c:pt>
                <c:pt idx="919" c:formatCode="m/d;@">
                  <c:v>45667.5729166667</c:v>
                </c:pt>
                <c:pt idx="920" c:formatCode="m/d;@">
                  <c:v>45667.5833333333</c:v>
                </c:pt>
                <c:pt idx="921" c:formatCode="m/d;@">
                  <c:v>45667.59375</c:v>
                </c:pt>
                <c:pt idx="922" c:formatCode="m/d;@">
                  <c:v>45667.6041666667</c:v>
                </c:pt>
                <c:pt idx="923" c:formatCode="m/d;@">
                  <c:v>45667.6145833333</c:v>
                </c:pt>
                <c:pt idx="924" c:formatCode="m/d;@">
                  <c:v>45667.625</c:v>
                </c:pt>
                <c:pt idx="925" c:formatCode="m/d;@">
                  <c:v>45667.6354166667</c:v>
                </c:pt>
                <c:pt idx="926" c:formatCode="m/d;@">
                  <c:v>45667.6458333333</c:v>
                </c:pt>
                <c:pt idx="927" c:formatCode="m/d;@">
                  <c:v>45667.65625</c:v>
                </c:pt>
                <c:pt idx="928" c:formatCode="m/d;@">
                  <c:v>45667.6666666667</c:v>
                </c:pt>
                <c:pt idx="929" c:formatCode="m/d;@">
                  <c:v>45667.6770833333</c:v>
                </c:pt>
                <c:pt idx="930" c:formatCode="m/d;@">
                  <c:v>45667.6875</c:v>
                </c:pt>
                <c:pt idx="931" c:formatCode="m/d;@">
                  <c:v>45667.6979166667</c:v>
                </c:pt>
                <c:pt idx="932" c:formatCode="m/d;@">
                  <c:v>45667.7083333333</c:v>
                </c:pt>
                <c:pt idx="933" c:formatCode="m/d;@">
                  <c:v>45667.71875</c:v>
                </c:pt>
                <c:pt idx="934" c:formatCode="m/d;@">
                  <c:v>45667.7291666667</c:v>
                </c:pt>
                <c:pt idx="935" c:formatCode="m/d;@">
                  <c:v>45667.7395833333</c:v>
                </c:pt>
                <c:pt idx="936" c:formatCode="m/d;@">
                  <c:v>45667.75</c:v>
                </c:pt>
                <c:pt idx="937" c:formatCode="m/d;@">
                  <c:v>45667.7604166667</c:v>
                </c:pt>
                <c:pt idx="938" c:formatCode="m/d;@">
                  <c:v>45667.7708333333</c:v>
                </c:pt>
                <c:pt idx="939" c:formatCode="m/d;@">
                  <c:v>45667.78125</c:v>
                </c:pt>
                <c:pt idx="940" c:formatCode="m/d;@">
                  <c:v>45667.7916666667</c:v>
                </c:pt>
                <c:pt idx="941" c:formatCode="m/d;@">
                  <c:v>45667.8020833333</c:v>
                </c:pt>
                <c:pt idx="942" c:formatCode="m/d;@">
                  <c:v>45667.8125</c:v>
                </c:pt>
                <c:pt idx="943" c:formatCode="m/d;@">
                  <c:v>45667.8229166667</c:v>
                </c:pt>
                <c:pt idx="944" c:formatCode="m/d;@">
                  <c:v>45667.8333333333</c:v>
                </c:pt>
                <c:pt idx="945" c:formatCode="m/d;@">
                  <c:v>45667.84375</c:v>
                </c:pt>
                <c:pt idx="946" c:formatCode="m/d;@">
                  <c:v>45667.8541666667</c:v>
                </c:pt>
                <c:pt idx="947" c:formatCode="m/d;@">
                  <c:v>45667.8645833333</c:v>
                </c:pt>
                <c:pt idx="948" c:formatCode="m/d;@">
                  <c:v>45667.875</c:v>
                </c:pt>
                <c:pt idx="949" c:formatCode="m/d;@">
                  <c:v>45667.8854166667</c:v>
                </c:pt>
                <c:pt idx="950" c:formatCode="m/d;@">
                  <c:v>45667.8958333333</c:v>
                </c:pt>
                <c:pt idx="951" c:formatCode="m/d;@">
                  <c:v>45667.90625</c:v>
                </c:pt>
                <c:pt idx="952" c:formatCode="m/d;@">
                  <c:v>45667.9166666667</c:v>
                </c:pt>
                <c:pt idx="953" c:formatCode="m/d;@">
                  <c:v>45667.9270833333</c:v>
                </c:pt>
                <c:pt idx="954" c:formatCode="m/d;@">
                  <c:v>45667.9375</c:v>
                </c:pt>
                <c:pt idx="955" c:formatCode="m/d;@">
                  <c:v>45667.9479166667</c:v>
                </c:pt>
                <c:pt idx="956" c:formatCode="m/d;@">
                  <c:v>45667.9583333333</c:v>
                </c:pt>
                <c:pt idx="957" c:formatCode="m/d;@">
                  <c:v>45667.96875</c:v>
                </c:pt>
                <c:pt idx="958" c:formatCode="m/d;@">
                  <c:v>45667.9791666667</c:v>
                </c:pt>
                <c:pt idx="959" c:formatCode="m/d;@">
                  <c:v>45667.9895833333</c:v>
                </c:pt>
                <c:pt idx="960" c:formatCode="m/d;@">
                  <c:v>45668</c:v>
                </c:pt>
                <c:pt idx="961" c:formatCode="m/d;@">
                  <c:v>45668.0104166667</c:v>
                </c:pt>
                <c:pt idx="962" c:formatCode="m/d;@">
                  <c:v>45668.0208333333</c:v>
                </c:pt>
                <c:pt idx="963" c:formatCode="m/d;@">
                  <c:v>45668.03125</c:v>
                </c:pt>
                <c:pt idx="964" c:formatCode="m/d;@">
                  <c:v>45668.0416666667</c:v>
                </c:pt>
                <c:pt idx="965" c:formatCode="m/d;@">
                  <c:v>45668.0520833333</c:v>
                </c:pt>
                <c:pt idx="966" c:formatCode="m/d;@">
                  <c:v>45668.0625</c:v>
                </c:pt>
                <c:pt idx="967" c:formatCode="m/d;@">
                  <c:v>45668.0729166667</c:v>
                </c:pt>
                <c:pt idx="968" c:formatCode="m/d;@">
                  <c:v>45668.0833333333</c:v>
                </c:pt>
                <c:pt idx="969" c:formatCode="m/d;@">
                  <c:v>45668.09375</c:v>
                </c:pt>
                <c:pt idx="970" c:formatCode="m/d;@">
                  <c:v>45668.1041666667</c:v>
                </c:pt>
                <c:pt idx="971" c:formatCode="m/d;@">
                  <c:v>45668.1145833333</c:v>
                </c:pt>
                <c:pt idx="972" c:formatCode="m/d;@">
                  <c:v>45668.125</c:v>
                </c:pt>
                <c:pt idx="973" c:formatCode="m/d;@">
                  <c:v>45668.1354166667</c:v>
                </c:pt>
                <c:pt idx="974" c:formatCode="m/d;@">
                  <c:v>45668.1458333333</c:v>
                </c:pt>
                <c:pt idx="975" c:formatCode="m/d;@">
                  <c:v>45668.15625</c:v>
                </c:pt>
                <c:pt idx="976" c:formatCode="m/d;@">
                  <c:v>45668.1666666667</c:v>
                </c:pt>
                <c:pt idx="977" c:formatCode="m/d;@">
                  <c:v>45668.1770833333</c:v>
                </c:pt>
                <c:pt idx="978" c:formatCode="m/d;@">
                  <c:v>45668.1875</c:v>
                </c:pt>
                <c:pt idx="979" c:formatCode="m/d;@">
                  <c:v>45668.1979166667</c:v>
                </c:pt>
                <c:pt idx="980" c:formatCode="m/d;@">
                  <c:v>45668.2083333333</c:v>
                </c:pt>
                <c:pt idx="981" c:formatCode="m/d;@">
                  <c:v>45668.21875</c:v>
                </c:pt>
                <c:pt idx="982" c:formatCode="m/d;@">
                  <c:v>45668.2291666667</c:v>
                </c:pt>
                <c:pt idx="983" c:formatCode="m/d;@">
                  <c:v>45668.2395833333</c:v>
                </c:pt>
                <c:pt idx="984" c:formatCode="m/d;@">
                  <c:v>45668.25</c:v>
                </c:pt>
                <c:pt idx="985" c:formatCode="m/d;@">
                  <c:v>45668.2604166667</c:v>
                </c:pt>
                <c:pt idx="986" c:formatCode="m/d;@">
                  <c:v>45668.2708333333</c:v>
                </c:pt>
                <c:pt idx="987" c:formatCode="m/d;@">
                  <c:v>45668.28125</c:v>
                </c:pt>
                <c:pt idx="988" c:formatCode="m/d;@">
                  <c:v>45668.2916666667</c:v>
                </c:pt>
                <c:pt idx="989" c:formatCode="m/d;@">
                  <c:v>45668.3020833333</c:v>
                </c:pt>
                <c:pt idx="990" c:formatCode="m/d;@">
                  <c:v>45668.3125</c:v>
                </c:pt>
                <c:pt idx="991" c:formatCode="m/d;@">
                  <c:v>45668.3229166667</c:v>
                </c:pt>
                <c:pt idx="992" c:formatCode="m/d;@">
                  <c:v>45668.3333333333</c:v>
                </c:pt>
                <c:pt idx="993" c:formatCode="m/d;@">
                  <c:v>45668.34375</c:v>
                </c:pt>
                <c:pt idx="994" c:formatCode="m/d;@">
                  <c:v>45668.3541666667</c:v>
                </c:pt>
                <c:pt idx="995" c:formatCode="m/d;@">
                  <c:v>45668.3645833333</c:v>
                </c:pt>
                <c:pt idx="996" c:formatCode="m/d;@">
                  <c:v>45668.375</c:v>
                </c:pt>
                <c:pt idx="997" c:formatCode="m/d;@">
                  <c:v>45668.3854166667</c:v>
                </c:pt>
                <c:pt idx="998" c:formatCode="m/d;@">
                  <c:v>45668.3958333333</c:v>
                </c:pt>
                <c:pt idx="999" c:formatCode="m/d;@">
                  <c:v>45668.40625</c:v>
                </c:pt>
                <c:pt idx="1000" c:formatCode="m/d;@">
                  <c:v>45668.4166666667</c:v>
                </c:pt>
                <c:pt idx="1001" c:formatCode="m/d;@">
                  <c:v>45668.4270833333</c:v>
                </c:pt>
                <c:pt idx="1002" c:formatCode="m/d;@">
                  <c:v>45668.4375</c:v>
                </c:pt>
                <c:pt idx="1003" c:formatCode="m/d;@">
                  <c:v>45668.4479166667</c:v>
                </c:pt>
                <c:pt idx="1004" c:formatCode="m/d;@">
                  <c:v>45668.4583333333</c:v>
                </c:pt>
                <c:pt idx="1005" c:formatCode="m/d;@">
                  <c:v>45668.46875</c:v>
                </c:pt>
                <c:pt idx="1006" c:formatCode="m/d;@">
                  <c:v>45668.4791666667</c:v>
                </c:pt>
                <c:pt idx="1007" c:formatCode="m/d;@">
                  <c:v>45668.4895833333</c:v>
                </c:pt>
                <c:pt idx="1008" c:formatCode="m/d;@">
                  <c:v>45668.5</c:v>
                </c:pt>
                <c:pt idx="1009" c:formatCode="m/d;@">
                  <c:v>45668.5104166667</c:v>
                </c:pt>
                <c:pt idx="1010" c:formatCode="m/d;@">
                  <c:v>45668.5208333333</c:v>
                </c:pt>
                <c:pt idx="1011" c:formatCode="m/d;@">
                  <c:v>45668.53125</c:v>
                </c:pt>
                <c:pt idx="1012" c:formatCode="m/d;@">
                  <c:v>45668.5416666667</c:v>
                </c:pt>
                <c:pt idx="1013" c:formatCode="m/d;@">
                  <c:v>45668.5520833333</c:v>
                </c:pt>
                <c:pt idx="1014" c:formatCode="m/d;@">
                  <c:v>45668.5625</c:v>
                </c:pt>
                <c:pt idx="1015" c:formatCode="m/d;@">
                  <c:v>45668.5729166667</c:v>
                </c:pt>
                <c:pt idx="1016" c:formatCode="m/d;@">
                  <c:v>45668.5833333333</c:v>
                </c:pt>
                <c:pt idx="1017" c:formatCode="m/d;@">
                  <c:v>45668.59375</c:v>
                </c:pt>
                <c:pt idx="1018" c:formatCode="m/d;@">
                  <c:v>45668.6041666667</c:v>
                </c:pt>
                <c:pt idx="1019" c:formatCode="m/d;@">
                  <c:v>45668.6145833333</c:v>
                </c:pt>
                <c:pt idx="1020" c:formatCode="m/d;@">
                  <c:v>45668.625</c:v>
                </c:pt>
                <c:pt idx="1021" c:formatCode="m/d;@">
                  <c:v>45668.6354166667</c:v>
                </c:pt>
                <c:pt idx="1022" c:formatCode="m/d;@">
                  <c:v>45668.6458333333</c:v>
                </c:pt>
                <c:pt idx="1023" c:formatCode="m/d;@">
                  <c:v>45668.65625</c:v>
                </c:pt>
                <c:pt idx="1024" c:formatCode="m/d;@">
                  <c:v>45668.6666666667</c:v>
                </c:pt>
                <c:pt idx="1025" c:formatCode="m/d;@">
                  <c:v>45668.6770833333</c:v>
                </c:pt>
                <c:pt idx="1026" c:formatCode="m/d;@">
                  <c:v>45668.6875</c:v>
                </c:pt>
                <c:pt idx="1027" c:formatCode="m/d;@">
                  <c:v>45668.6979166667</c:v>
                </c:pt>
                <c:pt idx="1028" c:formatCode="m/d;@">
                  <c:v>45668.7083333333</c:v>
                </c:pt>
                <c:pt idx="1029" c:formatCode="m/d;@">
                  <c:v>45668.71875</c:v>
                </c:pt>
                <c:pt idx="1030" c:formatCode="m/d;@">
                  <c:v>45668.7291666667</c:v>
                </c:pt>
                <c:pt idx="1031" c:formatCode="m/d;@">
                  <c:v>45668.7395833333</c:v>
                </c:pt>
                <c:pt idx="1032" c:formatCode="m/d;@">
                  <c:v>45668.75</c:v>
                </c:pt>
                <c:pt idx="1033" c:formatCode="m/d;@">
                  <c:v>45668.7604166667</c:v>
                </c:pt>
                <c:pt idx="1034" c:formatCode="m/d;@">
                  <c:v>45668.7708333333</c:v>
                </c:pt>
                <c:pt idx="1035" c:formatCode="m/d;@">
                  <c:v>45668.78125</c:v>
                </c:pt>
                <c:pt idx="1036" c:formatCode="m/d;@">
                  <c:v>45668.7916666667</c:v>
                </c:pt>
                <c:pt idx="1037" c:formatCode="m/d;@">
                  <c:v>45668.8020833333</c:v>
                </c:pt>
                <c:pt idx="1038" c:formatCode="m/d;@">
                  <c:v>45668.8125</c:v>
                </c:pt>
                <c:pt idx="1039" c:formatCode="m/d;@">
                  <c:v>45668.8229166667</c:v>
                </c:pt>
                <c:pt idx="1040" c:formatCode="m/d;@">
                  <c:v>45668.8333333333</c:v>
                </c:pt>
                <c:pt idx="1041" c:formatCode="m/d;@">
                  <c:v>45668.84375</c:v>
                </c:pt>
                <c:pt idx="1042" c:formatCode="m/d;@">
                  <c:v>45668.8541666667</c:v>
                </c:pt>
                <c:pt idx="1043" c:formatCode="m/d;@">
                  <c:v>45668.8645833333</c:v>
                </c:pt>
                <c:pt idx="1044" c:formatCode="m/d;@">
                  <c:v>45668.875</c:v>
                </c:pt>
                <c:pt idx="1045" c:formatCode="m/d;@">
                  <c:v>45668.8854166667</c:v>
                </c:pt>
                <c:pt idx="1046" c:formatCode="m/d;@">
                  <c:v>45668.8958333333</c:v>
                </c:pt>
                <c:pt idx="1047" c:formatCode="m/d;@">
                  <c:v>45668.90625</c:v>
                </c:pt>
                <c:pt idx="1048" c:formatCode="m/d;@">
                  <c:v>45668.9166666667</c:v>
                </c:pt>
                <c:pt idx="1049" c:formatCode="m/d;@">
                  <c:v>45668.9270833333</c:v>
                </c:pt>
                <c:pt idx="1050" c:formatCode="m/d;@">
                  <c:v>45668.9375</c:v>
                </c:pt>
                <c:pt idx="1051" c:formatCode="m/d;@">
                  <c:v>45668.9479166667</c:v>
                </c:pt>
                <c:pt idx="1052" c:formatCode="m/d;@">
                  <c:v>45668.9583333333</c:v>
                </c:pt>
                <c:pt idx="1053" c:formatCode="m/d;@">
                  <c:v>45668.96875</c:v>
                </c:pt>
                <c:pt idx="1054" c:formatCode="m/d;@">
                  <c:v>45668.9791666667</c:v>
                </c:pt>
                <c:pt idx="1055" c:formatCode="m/d;@">
                  <c:v>45668.9895833333</c:v>
                </c:pt>
                <c:pt idx="1056" c:formatCode="m/d;@">
                  <c:v>45669</c:v>
                </c:pt>
                <c:pt idx="1057" c:formatCode="m/d;@">
                  <c:v>45669.0104166667</c:v>
                </c:pt>
                <c:pt idx="1058" c:formatCode="m/d;@">
                  <c:v>45669.0208333333</c:v>
                </c:pt>
                <c:pt idx="1059" c:formatCode="m/d;@">
                  <c:v>45669.03125</c:v>
                </c:pt>
                <c:pt idx="1060" c:formatCode="m/d;@">
                  <c:v>45669.0416666667</c:v>
                </c:pt>
                <c:pt idx="1061" c:formatCode="m/d;@">
                  <c:v>45669.0520833333</c:v>
                </c:pt>
                <c:pt idx="1062" c:formatCode="m/d;@">
                  <c:v>45669.0625</c:v>
                </c:pt>
                <c:pt idx="1063" c:formatCode="m/d;@">
                  <c:v>45669.0729166667</c:v>
                </c:pt>
                <c:pt idx="1064" c:formatCode="m/d;@">
                  <c:v>45669.0833333333</c:v>
                </c:pt>
                <c:pt idx="1065" c:formatCode="m/d;@">
                  <c:v>45669.09375</c:v>
                </c:pt>
                <c:pt idx="1066" c:formatCode="m/d;@">
                  <c:v>45669.1041666667</c:v>
                </c:pt>
                <c:pt idx="1067" c:formatCode="m/d;@">
                  <c:v>45669.1145833333</c:v>
                </c:pt>
                <c:pt idx="1068" c:formatCode="m/d;@">
                  <c:v>45669.125</c:v>
                </c:pt>
                <c:pt idx="1069" c:formatCode="m/d;@">
                  <c:v>45669.1354166667</c:v>
                </c:pt>
                <c:pt idx="1070" c:formatCode="m/d;@">
                  <c:v>45669.1458333333</c:v>
                </c:pt>
                <c:pt idx="1071" c:formatCode="m/d;@">
                  <c:v>45669.15625</c:v>
                </c:pt>
                <c:pt idx="1072" c:formatCode="m/d;@">
                  <c:v>45669.1666666667</c:v>
                </c:pt>
                <c:pt idx="1073" c:formatCode="m/d;@">
                  <c:v>45669.1770833333</c:v>
                </c:pt>
                <c:pt idx="1074" c:formatCode="m/d;@">
                  <c:v>45669.1875</c:v>
                </c:pt>
                <c:pt idx="1075" c:formatCode="m/d;@">
                  <c:v>45669.1979166667</c:v>
                </c:pt>
                <c:pt idx="1076" c:formatCode="m/d;@">
                  <c:v>45669.2083333333</c:v>
                </c:pt>
                <c:pt idx="1077" c:formatCode="m/d;@">
                  <c:v>45669.21875</c:v>
                </c:pt>
                <c:pt idx="1078" c:formatCode="m/d;@">
                  <c:v>45669.2291666667</c:v>
                </c:pt>
                <c:pt idx="1079" c:formatCode="m/d;@">
                  <c:v>45669.2395833333</c:v>
                </c:pt>
                <c:pt idx="1080" c:formatCode="m/d;@">
                  <c:v>45669.25</c:v>
                </c:pt>
                <c:pt idx="1081" c:formatCode="m/d;@">
                  <c:v>45669.2604166667</c:v>
                </c:pt>
                <c:pt idx="1082" c:formatCode="m/d;@">
                  <c:v>45669.2708333333</c:v>
                </c:pt>
                <c:pt idx="1083" c:formatCode="m/d;@">
                  <c:v>45669.28125</c:v>
                </c:pt>
                <c:pt idx="1084" c:formatCode="m/d;@">
                  <c:v>45669.2916666667</c:v>
                </c:pt>
                <c:pt idx="1085" c:formatCode="m/d;@">
                  <c:v>45669.3020833333</c:v>
                </c:pt>
                <c:pt idx="1086" c:formatCode="m/d;@">
                  <c:v>45669.3125</c:v>
                </c:pt>
                <c:pt idx="1087" c:formatCode="m/d;@">
                  <c:v>45669.3229166667</c:v>
                </c:pt>
                <c:pt idx="1088" c:formatCode="m/d;@">
                  <c:v>45669.3333333333</c:v>
                </c:pt>
                <c:pt idx="1089" c:formatCode="m/d;@">
                  <c:v>45669.34375</c:v>
                </c:pt>
                <c:pt idx="1090" c:formatCode="m/d;@">
                  <c:v>45669.3541666667</c:v>
                </c:pt>
                <c:pt idx="1091" c:formatCode="m/d;@">
                  <c:v>45669.3645833333</c:v>
                </c:pt>
                <c:pt idx="1092" c:formatCode="m/d;@">
                  <c:v>45669.375</c:v>
                </c:pt>
                <c:pt idx="1093" c:formatCode="m/d;@">
                  <c:v>45669.3854166667</c:v>
                </c:pt>
                <c:pt idx="1094" c:formatCode="m/d;@">
                  <c:v>45669.3958333333</c:v>
                </c:pt>
                <c:pt idx="1095" c:formatCode="m/d;@">
                  <c:v>45669.40625</c:v>
                </c:pt>
                <c:pt idx="1096" c:formatCode="m/d;@">
                  <c:v>45669.4166666667</c:v>
                </c:pt>
                <c:pt idx="1097" c:formatCode="m/d;@">
                  <c:v>45669.4270833333</c:v>
                </c:pt>
                <c:pt idx="1098" c:formatCode="m/d;@">
                  <c:v>45669.4375</c:v>
                </c:pt>
                <c:pt idx="1099" c:formatCode="m/d;@">
                  <c:v>45669.4479166667</c:v>
                </c:pt>
                <c:pt idx="1100" c:formatCode="m/d;@">
                  <c:v>45669.4583333333</c:v>
                </c:pt>
                <c:pt idx="1101" c:formatCode="m/d;@">
                  <c:v>45669.46875</c:v>
                </c:pt>
                <c:pt idx="1102" c:formatCode="m/d;@">
                  <c:v>45669.4791666667</c:v>
                </c:pt>
                <c:pt idx="1103" c:formatCode="m/d;@">
                  <c:v>45669.4895833333</c:v>
                </c:pt>
                <c:pt idx="1104" c:formatCode="m/d;@">
                  <c:v>45669.5</c:v>
                </c:pt>
                <c:pt idx="1105" c:formatCode="m/d;@">
                  <c:v>45669.5104166667</c:v>
                </c:pt>
                <c:pt idx="1106" c:formatCode="m/d;@">
                  <c:v>45669.5208333333</c:v>
                </c:pt>
                <c:pt idx="1107" c:formatCode="m/d;@">
                  <c:v>45669.53125</c:v>
                </c:pt>
                <c:pt idx="1108" c:formatCode="m/d;@">
                  <c:v>45669.5416666667</c:v>
                </c:pt>
                <c:pt idx="1109" c:formatCode="m/d;@">
                  <c:v>45669.5520833333</c:v>
                </c:pt>
                <c:pt idx="1110" c:formatCode="m/d;@">
                  <c:v>45669.5625</c:v>
                </c:pt>
                <c:pt idx="1111" c:formatCode="m/d;@">
                  <c:v>45669.5729166667</c:v>
                </c:pt>
                <c:pt idx="1112" c:formatCode="m/d;@">
                  <c:v>45669.5833333333</c:v>
                </c:pt>
                <c:pt idx="1113" c:formatCode="m/d;@">
                  <c:v>45669.59375</c:v>
                </c:pt>
                <c:pt idx="1114" c:formatCode="m/d;@">
                  <c:v>45669.6041666667</c:v>
                </c:pt>
                <c:pt idx="1115" c:formatCode="m/d;@">
                  <c:v>45669.6145833333</c:v>
                </c:pt>
                <c:pt idx="1116" c:formatCode="m/d;@">
                  <c:v>45669.625</c:v>
                </c:pt>
                <c:pt idx="1117" c:formatCode="m/d;@">
                  <c:v>45669.6354166667</c:v>
                </c:pt>
                <c:pt idx="1118" c:formatCode="m/d;@">
                  <c:v>45669.6458333333</c:v>
                </c:pt>
                <c:pt idx="1119" c:formatCode="m/d;@">
                  <c:v>45669.65625</c:v>
                </c:pt>
                <c:pt idx="1120" c:formatCode="m/d;@">
                  <c:v>45669.6666666667</c:v>
                </c:pt>
                <c:pt idx="1121" c:formatCode="m/d;@">
                  <c:v>45669.6770833333</c:v>
                </c:pt>
                <c:pt idx="1122" c:formatCode="m/d;@">
                  <c:v>45669.6875</c:v>
                </c:pt>
                <c:pt idx="1123" c:formatCode="m/d;@">
                  <c:v>45669.6979166667</c:v>
                </c:pt>
                <c:pt idx="1124" c:formatCode="m/d;@">
                  <c:v>45669.7083333333</c:v>
                </c:pt>
                <c:pt idx="1125" c:formatCode="m/d;@">
                  <c:v>45669.71875</c:v>
                </c:pt>
                <c:pt idx="1126" c:formatCode="m/d;@">
                  <c:v>45669.7291666667</c:v>
                </c:pt>
                <c:pt idx="1127" c:formatCode="m/d;@">
                  <c:v>45669.7395833333</c:v>
                </c:pt>
                <c:pt idx="1128" c:formatCode="m/d;@">
                  <c:v>45669.75</c:v>
                </c:pt>
                <c:pt idx="1129" c:formatCode="m/d;@">
                  <c:v>45669.7604166667</c:v>
                </c:pt>
                <c:pt idx="1130" c:formatCode="m/d;@">
                  <c:v>45669.7708333333</c:v>
                </c:pt>
                <c:pt idx="1131" c:formatCode="m/d;@">
                  <c:v>45669.78125</c:v>
                </c:pt>
                <c:pt idx="1132" c:formatCode="m/d;@">
                  <c:v>45669.7916666667</c:v>
                </c:pt>
                <c:pt idx="1133" c:formatCode="m/d;@">
                  <c:v>45669.8020833333</c:v>
                </c:pt>
                <c:pt idx="1134" c:formatCode="m/d;@">
                  <c:v>45669.8125</c:v>
                </c:pt>
                <c:pt idx="1135" c:formatCode="m/d;@">
                  <c:v>45669.8229166667</c:v>
                </c:pt>
                <c:pt idx="1136" c:formatCode="m/d;@">
                  <c:v>45669.8333333333</c:v>
                </c:pt>
                <c:pt idx="1137" c:formatCode="m/d;@">
                  <c:v>45669.84375</c:v>
                </c:pt>
                <c:pt idx="1138" c:formatCode="m/d;@">
                  <c:v>45669.8541666667</c:v>
                </c:pt>
                <c:pt idx="1139" c:formatCode="m/d;@">
                  <c:v>45669.8645833333</c:v>
                </c:pt>
                <c:pt idx="1140" c:formatCode="m/d;@">
                  <c:v>45669.875</c:v>
                </c:pt>
                <c:pt idx="1141" c:formatCode="m/d;@">
                  <c:v>45669.8854166667</c:v>
                </c:pt>
                <c:pt idx="1142" c:formatCode="m/d;@">
                  <c:v>45669.8958333333</c:v>
                </c:pt>
                <c:pt idx="1143" c:formatCode="m/d;@">
                  <c:v>45669.90625</c:v>
                </c:pt>
                <c:pt idx="1144" c:formatCode="m/d;@">
                  <c:v>45669.9166666667</c:v>
                </c:pt>
                <c:pt idx="1145" c:formatCode="m/d;@">
                  <c:v>45669.9270833333</c:v>
                </c:pt>
                <c:pt idx="1146" c:formatCode="m/d;@">
                  <c:v>45669.9375</c:v>
                </c:pt>
                <c:pt idx="1147" c:formatCode="m/d;@">
                  <c:v>45669.9479166667</c:v>
                </c:pt>
                <c:pt idx="1148" c:formatCode="m/d;@">
                  <c:v>45669.9583333333</c:v>
                </c:pt>
                <c:pt idx="1149" c:formatCode="m/d;@">
                  <c:v>45669.96875</c:v>
                </c:pt>
                <c:pt idx="1150" c:formatCode="m/d;@">
                  <c:v>45669.9791666667</c:v>
                </c:pt>
                <c:pt idx="1151" c:formatCode="m/d;@">
                  <c:v>45669.9895833333</c:v>
                </c:pt>
                <c:pt idx="1152" c:formatCode="m/d;@">
                  <c:v>45670</c:v>
                </c:pt>
                <c:pt idx="1153" c:formatCode="m/d;@">
                  <c:v>45670.0104166667</c:v>
                </c:pt>
                <c:pt idx="1154" c:formatCode="m/d;@">
                  <c:v>45670.0208333333</c:v>
                </c:pt>
                <c:pt idx="1155" c:formatCode="m/d;@">
                  <c:v>45670.03125</c:v>
                </c:pt>
                <c:pt idx="1156" c:formatCode="m/d;@">
                  <c:v>45670.0416666667</c:v>
                </c:pt>
                <c:pt idx="1157" c:formatCode="m/d;@">
                  <c:v>45670.0520833333</c:v>
                </c:pt>
                <c:pt idx="1158" c:formatCode="m/d;@">
                  <c:v>45670.0625</c:v>
                </c:pt>
                <c:pt idx="1159" c:formatCode="m/d;@">
                  <c:v>45670.0729166667</c:v>
                </c:pt>
                <c:pt idx="1160" c:formatCode="m/d;@">
                  <c:v>45670.0833333333</c:v>
                </c:pt>
                <c:pt idx="1161" c:formatCode="m/d;@">
                  <c:v>45670.09375</c:v>
                </c:pt>
                <c:pt idx="1162" c:formatCode="m/d;@">
                  <c:v>45670.1041666667</c:v>
                </c:pt>
                <c:pt idx="1163" c:formatCode="m/d;@">
                  <c:v>45670.1145833333</c:v>
                </c:pt>
                <c:pt idx="1164" c:formatCode="m/d;@">
                  <c:v>45670.125</c:v>
                </c:pt>
                <c:pt idx="1165" c:formatCode="m/d;@">
                  <c:v>45670.1354166667</c:v>
                </c:pt>
                <c:pt idx="1166" c:formatCode="m/d;@">
                  <c:v>45670.1458333333</c:v>
                </c:pt>
                <c:pt idx="1167" c:formatCode="m/d;@">
                  <c:v>45670.15625</c:v>
                </c:pt>
                <c:pt idx="1168" c:formatCode="m/d;@">
                  <c:v>45670.1666666667</c:v>
                </c:pt>
                <c:pt idx="1169" c:formatCode="m/d;@">
                  <c:v>45670.1770833333</c:v>
                </c:pt>
                <c:pt idx="1170" c:formatCode="m/d;@">
                  <c:v>45670.1875</c:v>
                </c:pt>
                <c:pt idx="1171" c:formatCode="m/d;@">
                  <c:v>45670.1979166667</c:v>
                </c:pt>
                <c:pt idx="1172" c:formatCode="m/d;@">
                  <c:v>45670.2083333333</c:v>
                </c:pt>
                <c:pt idx="1173" c:formatCode="m/d;@">
                  <c:v>45670.21875</c:v>
                </c:pt>
                <c:pt idx="1174" c:formatCode="m/d;@">
                  <c:v>45670.2291666667</c:v>
                </c:pt>
                <c:pt idx="1175" c:formatCode="m/d;@">
                  <c:v>45670.2395833333</c:v>
                </c:pt>
                <c:pt idx="1176" c:formatCode="m/d;@">
                  <c:v>45670.25</c:v>
                </c:pt>
                <c:pt idx="1177" c:formatCode="m/d;@">
                  <c:v>45670.2604166667</c:v>
                </c:pt>
                <c:pt idx="1178" c:formatCode="m/d;@">
                  <c:v>45670.2708333333</c:v>
                </c:pt>
                <c:pt idx="1179" c:formatCode="m/d;@">
                  <c:v>45670.28125</c:v>
                </c:pt>
                <c:pt idx="1180" c:formatCode="m/d;@">
                  <c:v>45670.2916666667</c:v>
                </c:pt>
                <c:pt idx="1181" c:formatCode="m/d;@">
                  <c:v>45670.3020833333</c:v>
                </c:pt>
                <c:pt idx="1182" c:formatCode="m/d;@">
                  <c:v>45670.3125</c:v>
                </c:pt>
                <c:pt idx="1183" c:formatCode="m/d;@">
                  <c:v>45670.3229166667</c:v>
                </c:pt>
                <c:pt idx="1184" c:formatCode="m/d;@">
                  <c:v>45670.3333333333</c:v>
                </c:pt>
                <c:pt idx="1185" c:formatCode="m/d;@">
                  <c:v>45670.34375</c:v>
                </c:pt>
                <c:pt idx="1186" c:formatCode="m/d;@">
                  <c:v>45670.3541666667</c:v>
                </c:pt>
                <c:pt idx="1187" c:formatCode="m/d;@">
                  <c:v>45670.3645833333</c:v>
                </c:pt>
                <c:pt idx="1188" c:formatCode="m/d;@">
                  <c:v>45670.375</c:v>
                </c:pt>
                <c:pt idx="1189" c:formatCode="m/d;@">
                  <c:v>45670.3854166667</c:v>
                </c:pt>
                <c:pt idx="1190" c:formatCode="m/d;@">
                  <c:v>45670.3958333333</c:v>
                </c:pt>
                <c:pt idx="1191" c:formatCode="m/d;@">
                  <c:v>45670.40625</c:v>
                </c:pt>
                <c:pt idx="1192" c:formatCode="m/d;@">
                  <c:v>45670.4166666667</c:v>
                </c:pt>
                <c:pt idx="1193" c:formatCode="m/d;@">
                  <c:v>45670.4270833333</c:v>
                </c:pt>
                <c:pt idx="1194" c:formatCode="m/d;@">
                  <c:v>45670.4375</c:v>
                </c:pt>
                <c:pt idx="1195" c:formatCode="m/d;@">
                  <c:v>45670.4479166667</c:v>
                </c:pt>
                <c:pt idx="1196" c:formatCode="m/d;@">
                  <c:v>45670.4583333333</c:v>
                </c:pt>
                <c:pt idx="1197" c:formatCode="m/d;@">
                  <c:v>45670.46875</c:v>
                </c:pt>
                <c:pt idx="1198" c:formatCode="m/d;@">
                  <c:v>45670.4791666667</c:v>
                </c:pt>
                <c:pt idx="1199" c:formatCode="m/d;@">
                  <c:v>45670.4895833333</c:v>
                </c:pt>
                <c:pt idx="1200" c:formatCode="m/d;@">
                  <c:v>45670.5</c:v>
                </c:pt>
                <c:pt idx="1201" c:formatCode="m/d;@">
                  <c:v>45670.5104166667</c:v>
                </c:pt>
                <c:pt idx="1202" c:formatCode="m/d;@">
                  <c:v>45670.5208333333</c:v>
                </c:pt>
                <c:pt idx="1203" c:formatCode="m/d;@">
                  <c:v>45670.53125</c:v>
                </c:pt>
                <c:pt idx="1204" c:formatCode="m/d;@">
                  <c:v>45670.5416666667</c:v>
                </c:pt>
                <c:pt idx="1205" c:formatCode="m/d;@">
                  <c:v>45670.5520833333</c:v>
                </c:pt>
                <c:pt idx="1206" c:formatCode="m/d;@">
                  <c:v>45670.5625</c:v>
                </c:pt>
                <c:pt idx="1207" c:formatCode="m/d;@">
                  <c:v>45670.5729166667</c:v>
                </c:pt>
                <c:pt idx="1208" c:formatCode="m/d;@">
                  <c:v>45670.5833333333</c:v>
                </c:pt>
                <c:pt idx="1209" c:formatCode="m/d;@">
                  <c:v>45670.59375</c:v>
                </c:pt>
                <c:pt idx="1210" c:formatCode="m/d;@">
                  <c:v>45670.6041666667</c:v>
                </c:pt>
                <c:pt idx="1211" c:formatCode="m/d;@">
                  <c:v>45670.6145833333</c:v>
                </c:pt>
                <c:pt idx="1212" c:formatCode="m/d;@">
                  <c:v>45670.625</c:v>
                </c:pt>
                <c:pt idx="1213" c:formatCode="m/d;@">
                  <c:v>45670.6354166667</c:v>
                </c:pt>
                <c:pt idx="1214" c:formatCode="m/d;@">
                  <c:v>45670.6458333333</c:v>
                </c:pt>
                <c:pt idx="1215" c:formatCode="m/d;@">
                  <c:v>45670.65625</c:v>
                </c:pt>
                <c:pt idx="1216" c:formatCode="m/d;@">
                  <c:v>45670.6666666667</c:v>
                </c:pt>
                <c:pt idx="1217" c:formatCode="m/d;@">
                  <c:v>45670.6770833333</c:v>
                </c:pt>
                <c:pt idx="1218" c:formatCode="m/d;@">
                  <c:v>45670.6875</c:v>
                </c:pt>
                <c:pt idx="1219" c:formatCode="m/d;@">
                  <c:v>45670.6979166667</c:v>
                </c:pt>
                <c:pt idx="1220" c:formatCode="m/d;@">
                  <c:v>45670.7083333333</c:v>
                </c:pt>
                <c:pt idx="1221" c:formatCode="m/d;@">
                  <c:v>45670.71875</c:v>
                </c:pt>
                <c:pt idx="1222" c:formatCode="m/d;@">
                  <c:v>45670.7291666667</c:v>
                </c:pt>
                <c:pt idx="1223" c:formatCode="m/d;@">
                  <c:v>45670.7395833333</c:v>
                </c:pt>
                <c:pt idx="1224" c:formatCode="m/d;@">
                  <c:v>45670.75</c:v>
                </c:pt>
                <c:pt idx="1225" c:formatCode="m/d;@">
                  <c:v>45670.7604166667</c:v>
                </c:pt>
                <c:pt idx="1226" c:formatCode="m/d;@">
                  <c:v>45670.7708333333</c:v>
                </c:pt>
                <c:pt idx="1227" c:formatCode="m/d;@">
                  <c:v>45670.78125</c:v>
                </c:pt>
                <c:pt idx="1228" c:formatCode="m/d;@">
                  <c:v>45670.7916666667</c:v>
                </c:pt>
                <c:pt idx="1229" c:formatCode="m/d;@">
                  <c:v>45670.8020833333</c:v>
                </c:pt>
                <c:pt idx="1230" c:formatCode="m/d;@">
                  <c:v>45670.8125</c:v>
                </c:pt>
                <c:pt idx="1231" c:formatCode="m/d;@">
                  <c:v>45670.8229166667</c:v>
                </c:pt>
                <c:pt idx="1232" c:formatCode="m/d;@">
                  <c:v>45670.8333333333</c:v>
                </c:pt>
                <c:pt idx="1233" c:formatCode="m/d;@">
                  <c:v>45670.84375</c:v>
                </c:pt>
                <c:pt idx="1234" c:formatCode="m/d;@">
                  <c:v>45670.8541666667</c:v>
                </c:pt>
                <c:pt idx="1235" c:formatCode="m/d;@">
                  <c:v>45670.8645833333</c:v>
                </c:pt>
                <c:pt idx="1236" c:formatCode="m/d;@">
                  <c:v>45670.875</c:v>
                </c:pt>
                <c:pt idx="1237" c:formatCode="m/d;@">
                  <c:v>45670.8854166667</c:v>
                </c:pt>
                <c:pt idx="1238" c:formatCode="m/d;@">
                  <c:v>45670.8958333333</c:v>
                </c:pt>
                <c:pt idx="1239" c:formatCode="m/d;@">
                  <c:v>45670.90625</c:v>
                </c:pt>
                <c:pt idx="1240" c:formatCode="m/d;@">
                  <c:v>45670.9166666667</c:v>
                </c:pt>
                <c:pt idx="1241" c:formatCode="m/d;@">
                  <c:v>45670.9270833333</c:v>
                </c:pt>
                <c:pt idx="1242" c:formatCode="m/d;@">
                  <c:v>45670.9375</c:v>
                </c:pt>
                <c:pt idx="1243" c:formatCode="m/d;@">
                  <c:v>45670.9479166667</c:v>
                </c:pt>
                <c:pt idx="1244" c:formatCode="m/d;@">
                  <c:v>45670.9583333333</c:v>
                </c:pt>
                <c:pt idx="1245" c:formatCode="m/d;@">
                  <c:v>45670.96875</c:v>
                </c:pt>
                <c:pt idx="1246" c:formatCode="m/d;@">
                  <c:v>45670.9791666667</c:v>
                </c:pt>
                <c:pt idx="1247" c:formatCode="m/d;@">
                  <c:v>45670.9895833333</c:v>
                </c:pt>
                <c:pt idx="1248" c:formatCode="m/d;@">
                  <c:v>45671</c:v>
                </c:pt>
                <c:pt idx="1249" c:formatCode="m/d;@">
                  <c:v>45671.0104166667</c:v>
                </c:pt>
                <c:pt idx="1250" c:formatCode="m/d;@">
                  <c:v>45671.0208333333</c:v>
                </c:pt>
                <c:pt idx="1251" c:formatCode="m/d;@">
                  <c:v>45671.03125</c:v>
                </c:pt>
                <c:pt idx="1252" c:formatCode="m/d;@">
                  <c:v>45671.0416666667</c:v>
                </c:pt>
                <c:pt idx="1253" c:formatCode="m/d;@">
                  <c:v>45671.0520833333</c:v>
                </c:pt>
                <c:pt idx="1254" c:formatCode="m/d;@">
                  <c:v>45671.0625</c:v>
                </c:pt>
                <c:pt idx="1255" c:formatCode="m/d;@">
                  <c:v>45671.0729166667</c:v>
                </c:pt>
                <c:pt idx="1256" c:formatCode="m/d;@">
                  <c:v>45671.0833333333</c:v>
                </c:pt>
                <c:pt idx="1257" c:formatCode="m/d;@">
                  <c:v>45671.09375</c:v>
                </c:pt>
                <c:pt idx="1258" c:formatCode="m/d;@">
                  <c:v>45671.1041666667</c:v>
                </c:pt>
                <c:pt idx="1259" c:formatCode="m/d;@">
                  <c:v>45671.1145833333</c:v>
                </c:pt>
                <c:pt idx="1260" c:formatCode="m/d;@">
                  <c:v>45671.125</c:v>
                </c:pt>
                <c:pt idx="1261" c:formatCode="m/d;@">
                  <c:v>45671.1354166667</c:v>
                </c:pt>
                <c:pt idx="1262" c:formatCode="m/d;@">
                  <c:v>45671.1458333333</c:v>
                </c:pt>
                <c:pt idx="1263" c:formatCode="m/d;@">
                  <c:v>45671.15625</c:v>
                </c:pt>
                <c:pt idx="1264" c:formatCode="m/d;@">
                  <c:v>45671.1666666667</c:v>
                </c:pt>
                <c:pt idx="1265" c:formatCode="m/d;@">
                  <c:v>45671.1770833333</c:v>
                </c:pt>
                <c:pt idx="1266" c:formatCode="m/d;@">
                  <c:v>45671.1875</c:v>
                </c:pt>
                <c:pt idx="1267" c:formatCode="m/d;@">
                  <c:v>45671.1979166667</c:v>
                </c:pt>
                <c:pt idx="1268" c:formatCode="m/d;@">
                  <c:v>45671.2083333333</c:v>
                </c:pt>
                <c:pt idx="1269" c:formatCode="m/d;@">
                  <c:v>45671.21875</c:v>
                </c:pt>
                <c:pt idx="1270" c:formatCode="m/d;@">
                  <c:v>45671.2291666667</c:v>
                </c:pt>
                <c:pt idx="1271" c:formatCode="m/d;@">
                  <c:v>45671.2395833333</c:v>
                </c:pt>
                <c:pt idx="1272" c:formatCode="m/d;@">
                  <c:v>45671.25</c:v>
                </c:pt>
                <c:pt idx="1273" c:formatCode="m/d;@">
                  <c:v>45671.2604166667</c:v>
                </c:pt>
                <c:pt idx="1274" c:formatCode="m/d;@">
                  <c:v>45671.2708333333</c:v>
                </c:pt>
                <c:pt idx="1275" c:formatCode="m/d;@">
                  <c:v>45671.28125</c:v>
                </c:pt>
                <c:pt idx="1276" c:formatCode="m/d;@">
                  <c:v>45671.2916666667</c:v>
                </c:pt>
                <c:pt idx="1277" c:formatCode="m/d;@">
                  <c:v>45671.3020833333</c:v>
                </c:pt>
                <c:pt idx="1278" c:formatCode="m/d;@">
                  <c:v>45671.3125</c:v>
                </c:pt>
                <c:pt idx="1279" c:formatCode="m/d;@">
                  <c:v>45671.3229166667</c:v>
                </c:pt>
                <c:pt idx="1280" c:formatCode="m/d;@">
                  <c:v>45671.3333333333</c:v>
                </c:pt>
                <c:pt idx="1281" c:formatCode="m/d;@">
                  <c:v>45671.34375</c:v>
                </c:pt>
                <c:pt idx="1282" c:formatCode="m/d;@">
                  <c:v>45671.3541666667</c:v>
                </c:pt>
                <c:pt idx="1283" c:formatCode="m/d;@">
                  <c:v>45671.3645833333</c:v>
                </c:pt>
                <c:pt idx="1284" c:formatCode="m/d;@">
                  <c:v>45671.375</c:v>
                </c:pt>
                <c:pt idx="1285" c:formatCode="m/d;@">
                  <c:v>45671.3854166667</c:v>
                </c:pt>
                <c:pt idx="1286" c:formatCode="m/d;@">
                  <c:v>45671.3958333333</c:v>
                </c:pt>
                <c:pt idx="1287" c:formatCode="m/d;@">
                  <c:v>45671.40625</c:v>
                </c:pt>
                <c:pt idx="1288" c:formatCode="m/d;@">
                  <c:v>45671.4166666667</c:v>
                </c:pt>
                <c:pt idx="1289" c:formatCode="m/d;@">
                  <c:v>45671.4270833333</c:v>
                </c:pt>
                <c:pt idx="1290" c:formatCode="m/d;@">
                  <c:v>45671.4375</c:v>
                </c:pt>
                <c:pt idx="1291" c:formatCode="m/d;@">
                  <c:v>45671.4479166667</c:v>
                </c:pt>
                <c:pt idx="1292" c:formatCode="m/d;@">
                  <c:v>45671.4583333333</c:v>
                </c:pt>
                <c:pt idx="1293" c:formatCode="m/d;@">
                  <c:v>45671.46875</c:v>
                </c:pt>
                <c:pt idx="1294" c:formatCode="m/d;@">
                  <c:v>45671.4791666667</c:v>
                </c:pt>
                <c:pt idx="1295" c:formatCode="m/d;@">
                  <c:v>45671.4895833333</c:v>
                </c:pt>
                <c:pt idx="1296" c:formatCode="m/d;@">
                  <c:v>45671.5</c:v>
                </c:pt>
                <c:pt idx="1297" c:formatCode="m/d;@">
                  <c:v>45671.5104166667</c:v>
                </c:pt>
                <c:pt idx="1298" c:formatCode="m/d;@">
                  <c:v>45671.5208333333</c:v>
                </c:pt>
                <c:pt idx="1299" c:formatCode="m/d;@">
                  <c:v>45671.53125</c:v>
                </c:pt>
                <c:pt idx="1300" c:formatCode="m/d;@">
                  <c:v>45671.5416666667</c:v>
                </c:pt>
                <c:pt idx="1301" c:formatCode="m/d;@">
                  <c:v>45671.5520833333</c:v>
                </c:pt>
                <c:pt idx="1302" c:formatCode="m/d;@">
                  <c:v>45671.5625</c:v>
                </c:pt>
                <c:pt idx="1303" c:formatCode="m/d;@">
                  <c:v>45671.5729166667</c:v>
                </c:pt>
                <c:pt idx="1304" c:formatCode="m/d;@">
                  <c:v>45671.5833333333</c:v>
                </c:pt>
                <c:pt idx="1305" c:formatCode="m/d;@">
                  <c:v>45671.59375</c:v>
                </c:pt>
                <c:pt idx="1306" c:formatCode="m/d;@">
                  <c:v>45671.6041666667</c:v>
                </c:pt>
                <c:pt idx="1307" c:formatCode="m/d;@">
                  <c:v>45671.6145833333</c:v>
                </c:pt>
                <c:pt idx="1308" c:formatCode="m/d;@">
                  <c:v>45671.625</c:v>
                </c:pt>
                <c:pt idx="1309" c:formatCode="m/d;@">
                  <c:v>45671.6354166667</c:v>
                </c:pt>
                <c:pt idx="1310" c:formatCode="m/d;@">
                  <c:v>45671.6458333333</c:v>
                </c:pt>
                <c:pt idx="1311" c:formatCode="m/d;@">
                  <c:v>45671.65625</c:v>
                </c:pt>
                <c:pt idx="1312" c:formatCode="m/d;@">
                  <c:v>45671.6666666667</c:v>
                </c:pt>
                <c:pt idx="1313" c:formatCode="m/d;@">
                  <c:v>45671.6770833333</c:v>
                </c:pt>
                <c:pt idx="1314" c:formatCode="m/d;@">
                  <c:v>45671.6875</c:v>
                </c:pt>
                <c:pt idx="1315" c:formatCode="m/d;@">
                  <c:v>45671.6979166667</c:v>
                </c:pt>
                <c:pt idx="1316" c:formatCode="m/d;@">
                  <c:v>45671.7083333333</c:v>
                </c:pt>
                <c:pt idx="1317" c:formatCode="m/d;@">
                  <c:v>45671.71875</c:v>
                </c:pt>
                <c:pt idx="1318" c:formatCode="m/d;@">
                  <c:v>45671.7291666667</c:v>
                </c:pt>
                <c:pt idx="1319" c:formatCode="m/d;@">
                  <c:v>45671.7395833333</c:v>
                </c:pt>
                <c:pt idx="1320" c:formatCode="m/d;@">
                  <c:v>45671.75</c:v>
                </c:pt>
                <c:pt idx="1321" c:formatCode="m/d;@">
                  <c:v>45671.7604166667</c:v>
                </c:pt>
                <c:pt idx="1322" c:formatCode="m/d;@">
                  <c:v>45671.7708333333</c:v>
                </c:pt>
                <c:pt idx="1323" c:formatCode="m/d;@">
                  <c:v>45671.78125</c:v>
                </c:pt>
                <c:pt idx="1324" c:formatCode="m/d;@">
                  <c:v>45671.7916666667</c:v>
                </c:pt>
                <c:pt idx="1325" c:formatCode="m/d;@">
                  <c:v>45671.8020833333</c:v>
                </c:pt>
                <c:pt idx="1326" c:formatCode="m/d;@">
                  <c:v>45671.8125</c:v>
                </c:pt>
                <c:pt idx="1327" c:formatCode="m/d;@">
                  <c:v>45671.8229166667</c:v>
                </c:pt>
                <c:pt idx="1328" c:formatCode="m/d;@">
                  <c:v>45671.8333333333</c:v>
                </c:pt>
                <c:pt idx="1329" c:formatCode="m/d;@">
                  <c:v>45671.84375</c:v>
                </c:pt>
                <c:pt idx="1330" c:formatCode="m/d;@">
                  <c:v>45671.8541666667</c:v>
                </c:pt>
                <c:pt idx="1331" c:formatCode="m/d;@">
                  <c:v>45671.8645833333</c:v>
                </c:pt>
                <c:pt idx="1332" c:formatCode="m/d;@">
                  <c:v>45671.875</c:v>
                </c:pt>
                <c:pt idx="1333" c:formatCode="m/d;@">
                  <c:v>45671.8854166667</c:v>
                </c:pt>
                <c:pt idx="1334" c:formatCode="m/d;@">
                  <c:v>45671.8958333333</c:v>
                </c:pt>
                <c:pt idx="1335" c:formatCode="m/d;@">
                  <c:v>45671.90625</c:v>
                </c:pt>
                <c:pt idx="1336" c:formatCode="m/d;@">
                  <c:v>45671.9166666667</c:v>
                </c:pt>
                <c:pt idx="1337" c:formatCode="m/d;@">
                  <c:v>45671.9270833333</c:v>
                </c:pt>
                <c:pt idx="1338" c:formatCode="m/d;@">
                  <c:v>45671.9375</c:v>
                </c:pt>
                <c:pt idx="1339" c:formatCode="m/d;@">
                  <c:v>45671.9479166667</c:v>
                </c:pt>
                <c:pt idx="1340" c:formatCode="m/d;@">
                  <c:v>45671.9583333333</c:v>
                </c:pt>
                <c:pt idx="1341" c:formatCode="m/d;@">
                  <c:v>45671.96875</c:v>
                </c:pt>
                <c:pt idx="1342" c:formatCode="m/d;@">
                  <c:v>45671.9791666667</c:v>
                </c:pt>
                <c:pt idx="1343" c:formatCode="m/d;@">
                  <c:v>45671.9895833333</c:v>
                </c:pt>
                <c:pt idx="1344" c:formatCode="m/d;@">
                  <c:v>45672</c:v>
                </c:pt>
                <c:pt idx="1345" c:formatCode="m/d;@">
                  <c:v>45672.0104166667</c:v>
                </c:pt>
                <c:pt idx="1346" c:formatCode="m/d;@">
                  <c:v>45672.0208333333</c:v>
                </c:pt>
                <c:pt idx="1347" c:formatCode="m/d;@">
                  <c:v>45672.03125</c:v>
                </c:pt>
                <c:pt idx="1348" c:formatCode="m/d;@">
                  <c:v>45672.0416666667</c:v>
                </c:pt>
                <c:pt idx="1349" c:formatCode="m/d;@">
                  <c:v>45672.0520833333</c:v>
                </c:pt>
                <c:pt idx="1350" c:formatCode="m/d;@">
                  <c:v>45672.0625</c:v>
                </c:pt>
                <c:pt idx="1351" c:formatCode="m/d;@">
                  <c:v>45672.0729166667</c:v>
                </c:pt>
                <c:pt idx="1352" c:formatCode="m/d;@">
                  <c:v>45672.0833333333</c:v>
                </c:pt>
                <c:pt idx="1353" c:formatCode="m/d;@">
                  <c:v>45672.09375</c:v>
                </c:pt>
                <c:pt idx="1354" c:formatCode="m/d;@">
                  <c:v>45672.1041666667</c:v>
                </c:pt>
                <c:pt idx="1355" c:formatCode="m/d;@">
                  <c:v>45672.1145833333</c:v>
                </c:pt>
                <c:pt idx="1356" c:formatCode="m/d;@">
                  <c:v>45672.125</c:v>
                </c:pt>
                <c:pt idx="1357" c:formatCode="m/d;@">
                  <c:v>45672.1354166667</c:v>
                </c:pt>
                <c:pt idx="1358" c:formatCode="m/d;@">
                  <c:v>45672.1458333333</c:v>
                </c:pt>
                <c:pt idx="1359" c:formatCode="m/d;@">
                  <c:v>45672.15625</c:v>
                </c:pt>
                <c:pt idx="1360" c:formatCode="m/d;@">
                  <c:v>45672.1666666667</c:v>
                </c:pt>
                <c:pt idx="1361" c:formatCode="m/d;@">
                  <c:v>45672.1770833333</c:v>
                </c:pt>
                <c:pt idx="1362" c:formatCode="m/d;@">
                  <c:v>45672.1875</c:v>
                </c:pt>
                <c:pt idx="1363" c:formatCode="m/d;@">
                  <c:v>45672.1979166667</c:v>
                </c:pt>
                <c:pt idx="1364" c:formatCode="m/d;@">
                  <c:v>45672.2083333333</c:v>
                </c:pt>
                <c:pt idx="1365" c:formatCode="m/d;@">
                  <c:v>45672.21875</c:v>
                </c:pt>
                <c:pt idx="1366" c:formatCode="m/d;@">
                  <c:v>45672.2291666667</c:v>
                </c:pt>
                <c:pt idx="1367" c:formatCode="m/d;@">
                  <c:v>45672.2395833333</c:v>
                </c:pt>
                <c:pt idx="1368" c:formatCode="m/d;@">
                  <c:v>45672.25</c:v>
                </c:pt>
                <c:pt idx="1369" c:formatCode="m/d;@">
                  <c:v>45672.2604166667</c:v>
                </c:pt>
                <c:pt idx="1370" c:formatCode="m/d;@">
                  <c:v>45672.2708333333</c:v>
                </c:pt>
                <c:pt idx="1371" c:formatCode="m/d;@">
                  <c:v>45672.28125</c:v>
                </c:pt>
                <c:pt idx="1372" c:formatCode="m/d;@">
                  <c:v>45672.2916666667</c:v>
                </c:pt>
                <c:pt idx="1373" c:formatCode="m/d;@">
                  <c:v>45672.3020833333</c:v>
                </c:pt>
                <c:pt idx="1374" c:formatCode="m/d;@">
                  <c:v>45672.3125</c:v>
                </c:pt>
                <c:pt idx="1375" c:formatCode="m/d;@">
                  <c:v>45672.3229166667</c:v>
                </c:pt>
                <c:pt idx="1376" c:formatCode="m/d;@">
                  <c:v>45672.3333333333</c:v>
                </c:pt>
                <c:pt idx="1377" c:formatCode="m/d;@">
                  <c:v>45672.34375</c:v>
                </c:pt>
                <c:pt idx="1378" c:formatCode="m/d;@">
                  <c:v>45672.3541666667</c:v>
                </c:pt>
                <c:pt idx="1379" c:formatCode="m/d;@">
                  <c:v>45672.3645833333</c:v>
                </c:pt>
                <c:pt idx="1380" c:formatCode="m/d;@">
                  <c:v>45672.375</c:v>
                </c:pt>
                <c:pt idx="1381" c:formatCode="m/d;@">
                  <c:v>45672.3854166667</c:v>
                </c:pt>
                <c:pt idx="1382" c:formatCode="m/d;@">
                  <c:v>45672.3958333333</c:v>
                </c:pt>
                <c:pt idx="1383" c:formatCode="m/d;@">
                  <c:v>45672.40625</c:v>
                </c:pt>
                <c:pt idx="1384" c:formatCode="m/d;@">
                  <c:v>45672.4166666667</c:v>
                </c:pt>
                <c:pt idx="1385" c:formatCode="m/d;@">
                  <c:v>45672.4270833333</c:v>
                </c:pt>
                <c:pt idx="1386" c:formatCode="m/d;@">
                  <c:v>45672.4375</c:v>
                </c:pt>
                <c:pt idx="1387" c:formatCode="m/d;@">
                  <c:v>45672.4479166667</c:v>
                </c:pt>
                <c:pt idx="1388" c:formatCode="m/d;@">
                  <c:v>45672.4583333333</c:v>
                </c:pt>
                <c:pt idx="1389" c:formatCode="m/d;@">
                  <c:v>45672.46875</c:v>
                </c:pt>
                <c:pt idx="1390" c:formatCode="m/d;@">
                  <c:v>45672.4791666667</c:v>
                </c:pt>
                <c:pt idx="1391" c:formatCode="m/d;@">
                  <c:v>45672.4895833333</c:v>
                </c:pt>
                <c:pt idx="1392" c:formatCode="m/d;@">
                  <c:v>45672.5</c:v>
                </c:pt>
                <c:pt idx="1393" c:formatCode="m/d;@">
                  <c:v>45672.5104166667</c:v>
                </c:pt>
                <c:pt idx="1394" c:formatCode="m/d;@">
                  <c:v>45672.5208333333</c:v>
                </c:pt>
                <c:pt idx="1395" c:formatCode="m/d;@">
                  <c:v>45672.53125</c:v>
                </c:pt>
                <c:pt idx="1396" c:formatCode="m/d;@">
                  <c:v>45672.5416666667</c:v>
                </c:pt>
                <c:pt idx="1397" c:formatCode="m/d;@">
                  <c:v>45672.5520833333</c:v>
                </c:pt>
                <c:pt idx="1398" c:formatCode="m/d;@">
                  <c:v>45672.5625</c:v>
                </c:pt>
                <c:pt idx="1399" c:formatCode="m/d;@">
                  <c:v>45672.5729166667</c:v>
                </c:pt>
                <c:pt idx="1400" c:formatCode="m/d;@">
                  <c:v>45672.5833333333</c:v>
                </c:pt>
                <c:pt idx="1401" c:formatCode="m/d;@">
                  <c:v>45672.59375</c:v>
                </c:pt>
                <c:pt idx="1402" c:formatCode="m/d;@">
                  <c:v>45672.6041666667</c:v>
                </c:pt>
                <c:pt idx="1403" c:formatCode="m/d;@">
                  <c:v>45672.6145833333</c:v>
                </c:pt>
                <c:pt idx="1404" c:formatCode="m/d;@">
                  <c:v>45672.625</c:v>
                </c:pt>
                <c:pt idx="1405" c:formatCode="m/d;@">
                  <c:v>45672.6354166667</c:v>
                </c:pt>
                <c:pt idx="1406" c:formatCode="m/d;@">
                  <c:v>45672.6458333333</c:v>
                </c:pt>
                <c:pt idx="1407" c:formatCode="m/d;@">
                  <c:v>45672.65625</c:v>
                </c:pt>
                <c:pt idx="1408" c:formatCode="m/d;@">
                  <c:v>45672.6666666667</c:v>
                </c:pt>
                <c:pt idx="1409" c:formatCode="m/d;@">
                  <c:v>45672.6770833333</c:v>
                </c:pt>
                <c:pt idx="1410" c:formatCode="m/d;@">
                  <c:v>45672.6875</c:v>
                </c:pt>
                <c:pt idx="1411" c:formatCode="m/d;@">
                  <c:v>45672.6979166667</c:v>
                </c:pt>
                <c:pt idx="1412" c:formatCode="m/d;@">
                  <c:v>45672.7083333333</c:v>
                </c:pt>
                <c:pt idx="1413" c:formatCode="m/d;@">
                  <c:v>45672.71875</c:v>
                </c:pt>
                <c:pt idx="1414" c:formatCode="m/d;@">
                  <c:v>45672.7291666667</c:v>
                </c:pt>
                <c:pt idx="1415" c:formatCode="m/d;@">
                  <c:v>45672.7395833333</c:v>
                </c:pt>
                <c:pt idx="1416" c:formatCode="m/d;@">
                  <c:v>45672.75</c:v>
                </c:pt>
                <c:pt idx="1417" c:formatCode="m/d;@">
                  <c:v>45672.7604166667</c:v>
                </c:pt>
                <c:pt idx="1418" c:formatCode="m/d;@">
                  <c:v>45672.7708333333</c:v>
                </c:pt>
                <c:pt idx="1419" c:formatCode="m/d;@">
                  <c:v>45672.78125</c:v>
                </c:pt>
                <c:pt idx="1420" c:formatCode="m/d;@">
                  <c:v>45672.7916666667</c:v>
                </c:pt>
                <c:pt idx="1421" c:formatCode="m/d;@">
                  <c:v>45672.8020833333</c:v>
                </c:pt>
                <c:pt idx="1422" c:formatCode="m/d;@">
                  <c:v>45672.8125</c:v>
                </c:pt>
                <c:pt idx="1423" c:formatCode="m/d;@">
                  <c:v>45672.8229166667</c:v>
                </c:pt>
                <c:pt idx="1424" c:formatCode="m/d;@">
                  <c:v>45672.8333333333</c:v>
                </c:pt>
                <c:pt idx="1425" c:formatCode="m/d;@">
                  <c:v>45672.84375</c:v>
                </c:pt>
                <c:pt idx="1426" c:formatCode="m/d;@">
                  <c:v>45672.8541666667</c:v>
                </c:pt>
                <c:pt idx="1427" c:formatCode="m/d;@">
                  <c:v>45672.8645833333</c:v>
                </c:pt>
                <c:pt idx="1428" c:formatCode="m/d;@">
                  <c:v>45672.875</c:v>
                </c:pt>
                <c:pt idx="1429" c:formatCode="m/d;@">
                  <c:v>45672.8854166667</c:v>
                </c:pt>
                <c:pt idx="1430" c:formatCode="m/d;@">
                  <c:v>45672.8958333333</c:v>
                </c:pt>
                <c:pt idx="1431" c:formatCode="m/d;@">
                  <c:v>45672.90625</c:v>
                </c:pt>
                <c:pt idx="1432" c:formatCode="m/d;@">
                  <c:v>45672.9166666667</c:v>
                </c:pt>
                <c:pt idx="1433" c:formatCode="m/d;@">
                  <c:v>45672.9270833333</c:v>
                </c:pt>
                <c:pt idx="1434" c:formatCode="m/d;@">
                  <c:v>45672.9375</c:v>
                </c:pt>
                <c:pt idx="1435" c:formatCode="m/d;@">
                  <c:v>45672.9479166667</c:v>
                </c:pt>
                <c:pt idx="1436" c:formatCode="m/d;@">
                  <c:v>45672.9583333333</c:v>
                </c:pt>
                <c:pt idx="1437" c:formatCode="m/d;@">
                  <c:v>45672.96875</c:v>
                </c:pt>
                <c:pt idx="1438" c:formatCode="m/d;@">
                  <c:v>45672.9791666667</c:v>
                </c:pt>
                <c:pt idx="1439" c:formatCode="m/d;@">
                  <c:v>45672.9895833333</c:v>
                </c:pt>
                <c:pt idx="1440" c:formatCode="m/d;@">
                  <c:v>45673</c:v>
                </c:pt>
                <c:pt idx="1441" c:formatCode="m/d;@">
                  <c:v>45673.0104166667</c:v>
                </c:pt>
                <c:pt idx="1442" c:formatCode="m/d;@">
                  <c:v>45673.0208333333</c:v>
                </c:pt>
                <c:pt idx="1443" c:formatCode="m/d;@">
                  <c:v>45673.03125</c:v>
                </c:pt>
                <c:pt idx="1444" c:formatCode="m/d;@">
                  <c:v>45673.0416666667</c:v>
                </c:pt>
                <c:pt idx="1445" c:formatCode="m/d;@">
                  <c:v>45673.0520833333</c:v>
                </c:pt>
                <c:pt idx="1446" c:formatCode="m/d;@">
                  <c:v>45673.0625</c:v>
                </c:pt>
                <c:pt idx="1447" c:formatCode="m/d;@">
                  <c:v>45673.0729166667</c:v>
                </c:pt>
                <c:pt idx="1448" c:formatCode="m/d;@">
                  <c:v>45673.0833333333</c:v>
                </c:pt>
                <c:pt idx="1449" c:formatCode="m/d;@">
                  <c:v>45673.09375</c:v>
                </c:pt>
                <c:pt idx="1450" c:formatCode="m/d;@">
                  <c:v>45673.1041666667</c:v>
                </c:pt>
                <c:pt idx="1451" c:formatCode="m/d;@">
                  <c:v>45673.1145833333</c:v>
                </c:pt>
                <c:pt idx="1452" c:formatCode="m/d;@">
                  <c:v>45673.125</c:v>
                </c:pt>
                <c:pt idx="1453" c:formatCode="m/d;@">
                  <c:v>45673.1354166667</c:v>
                </c:pt>
                <c:pt idx="1454" c:formatCode="m/d;@">
                  <c:v>45673.1458333333</c:v>
                </c:pt>
                <c:pt idx="1455" c:formatCode="m/d;@">
                  <c:v>45673.15625</c:v>
                </c:pt>
                <c:pt idx="1456" c:formatCode="m/d;@">
                  <c:v>45673.1666666667</c:v>
                </c:pt>
                <c:pt idx="1457" c:formatCode="m/d;@">
                  <c:v>45673.1770833333</c:v>
                </c:pt>
                <c:pt idx="1458" c:formatCode="m/d;@">
                  <c:v>45673.1875</c:v>
                </c:pt>
                <c:pt idx="1459" c:formatCode="m/d;@">
                  <c:v>45673.1979166667</c:v>
                </c:pt>
                <c:pt idx="1460" c:formatCode="m/d;@">
                  <c:v>45673.2083333333</c:v>
                </c:pt>
                <c:pt idx="1461" c:formatCode="m/d;@">
                  <c:v>45673.21875</c:v>
                </c:pt>
                <c:pt idx="1462" c:formatCode="m/d;@">
                  <c:v>45673.2291666667</c:v>
                </c:pt>
                <c:pt idx="1463" c:formatCode="m/d;@">
                  <c:v>45673.2395833333</c:v>
                </c:pt>
                <c:pt idx="1464" c:formatCode="m/d;@">
                  <c:v>45673.25</c:v>
                </c:pt>
                <c:pt idx="1465" c:formatCode="m/d;@">
                  <c:v>45673.2604166667</c:v>
                </c:pt>
                <c:pt idx="1466" c:formatCode="m/d;@">
                  <c:v>45673.2708333333</c:v>
                </c:pt>
                <c:pt idx="1467" c:formatCode="m/d;@">
                  <c:v>45673.28125</c:v>
                </c:pt>
                <c:pt idx="1468" c:formatCode="m/d;@">
                  <c:v>45673.2916666667</c:v>
                </c:pt>
                <c:pt idx="1469" c:formatCode="m/d;@">
                  <c:v>45673.3020833333</c:v>
                </c:pt>
                <c:pt idx="1470" c:formatCode="m/d;@">
                  <c:v>45673.3125</c:v>
                </c:pt>
                <c:pt idx="1471" c:formatCode="m/d;@">
                  <c:v>45673.3229166667</c:v>
                </c:pt>
                <c:pt idx="1472" c:formatCode="m/d;@">
                  <c:v>45673.3333333333</c:v>
                </c:pt>
                <c:pt idx="1473" c:formatCode="m/d;@">
                  <c:v>45673.34375</c:v>
                </c:pt>
                <c:pt idx="1474" c:formatCode="m/d;@">
                  <c:v>45673.3541666667</c:v>
                </c:pt>
                <c:pt idx="1475" c:formatCode="m/d;@">
                  <c:v>45673.3645833333</c:v>
                </c:pt>
                <c:pt idx="1476" c:formatCode="m/d;@">
                  <c:v>45673.375</c:v>
                </c:pt>
                <c:pt idx="1477" c:formatCode="m/d;@">
                  <c:v>45673.3854166667</c:v>
                </c:pt>
                <c:pt idx="1478" c:formatCode="m/d;@">
                  <c:v>45673.3958333333</c:v>
                </c:pt>
                <c:pt idx="1479" c:formatCode="m/d;@">
                  <c:v>45673.40625</c:v>
                </c:pt>
                <c:pt idx="1480" c:formatCode="m/d;@">
                  <c:v>45673.4166666667</c:v>
                </c:pt>
                <c:pt idx="1481" c:formatCode="m/d;@">
                  <c:v>45673.4270833333</c:v>
                </c:pt>
                <c:pt idx="1482" c:formatCode="m/d;@">
                  <c:v>45673.4375</c:v>
                </c:pt>
                <c:pt idx="1483" c:formatCode="m/d;@">
                  <c:v>45673.4479166667</c:v>
                </c:pt>
                <c:pt idx="1484" c:formatCode="m/d;@">
                  <c:v>45673.4583333333</c:v>
                </c:pt>
                <c:pt idx="1485" c:formatCode="m/d;@">
                  <c:v>45673.46875</c:v>
                </c:pt>
                <c:pt idx="1486" c:formatCode="m/d;@">
                  <c:v>45673.4791666667</c:v>
                </c:pt>
                <c:pt idx="1487" c:formatCode="m/d;@">
                  <c:v>45673.4895833333</c:v>
                </c:pt>
                <c:pt idx="1488" c:formatCode="m/d;@">
                  <c:v>45673.5</c:v>
                </c:pt>
                <c:pt idx="1489" c:formatCode="m/d;@">
                  <c:v>45673.5104166667</c:v>
                </c:pt>
                <c:pt idx="1490" c:formatCode="m/d;@">
                  <c:v>45673.5208333333</c:v>
                </c:pt>
                <c:pt idx="1491" c:formatCode="m/d;@">
                  <c:v>45673.53125</c:v>
                </c:pt>
                <c:pt idx="1492" c:formatCode="m/d;@">
                  <c:v>45673.5416666667</c:v>
                </c:pt>
                <c:pt idx="1493" c:formatCode="m/d;@">
                  <c:v>45673.5520833333</c:v>
                </c:pt>
                <c:pt idx="1494" c:formatCode="m/d;@">
                  <c:v>45673.5625</c:v>
                </c:pt>
                <c:pt idx="1495" c:formatCode="m/d;@">
                  <c:v>45673.5729166667</c:v>
                </c:pt>
                <c:pt idx="1496" c:formatCode="m/d;@">
                  <c:v>45673.5833333333</c:v>
                </c:pt>
                <c:pt idx="1497" c:formatCode="m/d;@">
                  <c:v>45673.59375</c:v>
                </c:pt>
                <c:pt idx="1498" c:formatCode="m/d;@">
                  <c:v>45673.6041666667</c:v>
                </c:pt>
                <c:pt idx="1499" c:formatCode="m/d;@">
                  <c:v>45673.6145833333</c:v>
                </c:pt>
                <c:pt idx="1500" c:formatCode="m/d;@">
                  <c:v>45673.625</c:v>
                </c:pt>
                <c:pt idx="1501" c:formatCode="m/d;@">
                  <c:v>45673.6354166667</c:v>
                </c:pt>
                <c:pt idx="1502" c:formatCode="m/d;@">
                  <c:v>45673.6458333333</c:v>
                </c:pt>
                <c:pt idx="1503" c:formatCode="m/d;@">
                  <c:v>45673.65625</c:v>
                </c:pt>
                <c:pt idx="1504" c:formatCode="m/d;@">
                  <c:v>45673.6666666667</c:v>
                </c:pt>
                <c:pt idx="1505" c:formatCode="m/d;@">
                  <c:v>45673.6770833333</c:v>
                </c:pt>
                <c:pt idx="1506" c:formatCode="m/d;@">
                  <c:v>45673.6875</c:v>
                </c:pt>
                <c:pt idx="1507" c:formatCode="m/d;@">
                  <c:v>45673.6979166667</c:v>
                </c:pt>
                <c:pt idx="1508" c:formatCode="m/d;@">
                  <c:v>45673.7083333333</c:v>
                </c:pt>
                <c:pt idx="1509" c:formatCode="m/d;@">
                  <c:v>45673.71875</c:v>
                </c:pt>
                <c:pt idx="1510" c:formatCode="m/d;@">
                  <c:v>45673.7291666667</c:v>
                </c:pt>
                <c:pt idx="1511" c:formatCode="m/d;@">
                  <c:v>45673.7395833333</c:v>
                </c:pt>
                <c:pt idx="1512" c:formatCode="m/d;@">
                  <c:v>45673.75</c:v>
                </c:pt>
                <c:pt idx="1513" c:formatCode="m/d;@">
                  <c:v>45673.7604166667</c:v>
                </c:pt>
                <c:pt idx="1514" c:formatCode="m/d;@">
                  <c:v>45673.7708333333</c:v>
                </c:pt>
                <c:pt idx="1515" c:formatCode="m/d;@">
                  <c:v>45673.78125</c:v>
                </c:pt>
                <c:pt idx="1516" c:formatCode="m/d;@">
                  <c:v>45673.7916666667</c:v>
                </c:pt>
                <c:pt idx="1517" c:formatCode="m/d;@">
                  <c:v>45673.8020833333</c:v>
                </c:pt>
                <c:pt idx="1518" c:formatCode="m/d;@">
                  <c:v>45673.8125</c:v>
                </c:pt>
                <c:pt idx="1519" c:formatCode="m/d;@">
                  <c:v>45673.8229166667</c:v>
                </c:pt>
                <c:pt idx="1520" c:formatCode="m/d;@">
                  <c:v>45673.8333333333</c:v>
                </c:pt>
                <c:pt idx="1521" c:formatCode="m/d;@">
                  <c:v>45673.84375</c:v>
                </c:pt>
                <c:pt idx="1522" c:formatCode="m/d;@">
                  <c:v>45673.8541666667</c:v>
                </c:pt>
                <c:pt idx="1523" c:formatCode="m/d;@">
                  <c:v>45673.8645833333</c:v>
                </c:pt>
                <c:pt idx="1524" c:formatCode="m/d;@">
                  <c:v>45673.875</c:v>
                </c:pt>
                <c:pt idx="1525" c:formatCode="m/d;@">
                  <c:v>45673.8854166667</c:v>
                </c:pt>
                <c:pt idx="1526" c:formatCode="m/d;@">
                  <c:v>45673.8958333333</c:v>
                </c:pt>
                <c:pt idx="1527" c:formatCode="m/d;@">
                  <c:v>45673.90625</c:v>
                </c:pt>
                <c:pt idx="1528" c:formatCode="m/d;@">
                  <c:v>45673.9166666667</c:v>
                </c:pt>
                <c:pt idx="1529" c:formatCode="m/d;@">
                  <c:v>45673.9270833333</c:v>
                </c:pt>
                <c:pt idx="1530" c:formatCode="m/d;@">
                  <c:v>45673.9375</c:v>
                </c:pt>
                <c:pt idx="1531" c:formatCode="m/d;@">
                  <c:v>45673.9479166667</c:v>
                </c:pt>
                <c:pt idx="1532" c:formatCode="m/d;@">
                  <c:v>45673.9583333333</c:v>
                </c:pt>
                <c:pt idx="1533" c:formatCode="m/d;@">
                  <c:v>45673.96875</c:v>
                </c:pt>
                <c:pt idx="1534" c:formatCode="m/d;@">
                  <c:v>45673.9791666667</c:v>
                </c:pt>
                <c:pt idx="1535" c:formatCode="m/d;@">
                  <c:v>45673.9895833333</c:v>
                </c:pt>
                <c:pt idx="1536" c:formatCode="m/d;@">
                  <c:v>45674</c:v>
                </c:pt>
                <c:pt idx="1537" c:formatCode="m/d;@">
                  <c:v>45674.0104166667</c:v>
                </c:pt>
                <c:pt idx="1538" c:formatCode="m/d;@">
                  <c:v>45674.0208333333</c:v>
                </c:pt>
                <c:pt idx="1539" c:formatCode="m/d;@">
                  <c:v>45674.03125</c:v>
                </c:pt>
                <c:pt idx="1540" c:formatCode="m/d;@">
                  <c:v>45674.0416666667</c:v>
                </c:pt>
                <c:pt idx="1541" c:formatCode="m/d;@">
                  <c:v>45674.0520833333</c:v>
                </c:pt>
                <c:pt idx="1542" c:formatCode="m/d;@">
                  <c:v>45674.0625</c:v>
                </c:pt>
                <c:pt idx="1543" c:formatCode="m/d;@">
                  <c:v>45674.0729166667</c:v>
                </c:pt>
                <c:pt idx="1544" c:formatCode="m/d;@">
                  <c:v>45674.0833333333</c:v>
                </c:pt>
                <c:pt idx="1545" c:formatCode="m/d;@">
                  <c:v>45674.09375</c:v>
                </c:pt>
                <c:pt idx="1546" c:formatCode="m/d;@">
                  <c:v>45674.1041666667</c:v>
                </c:pt>
                <c:pt idx="1547" c:formatCode="m/d;@">
                  <c:v>45674.1145833333</c:v>
                </c:pt>
                <c:pt idx="1548" c:formatCode="m/d;@">
                  <c:v>45674.125</c:v>
                </c:pt>
                <c:pt idx="1549" c:formatCode="m/d;@">
                  <c:v>45674.1354166667</c:v>
                </c:pt>
                <c:pt idx="1550" c:formatCode="m/d;@">
                  <c:v>45674.1458333333</c:v>
                </c:pt>
                <c:pt idx="1551" c:formatCode="m/d;@">
                  <c:v>45674.15625</c:v>
                </c:pt>
                <c:pt idx="1552" c:formatCode="m/d;@">
                  <c:v>45674.1666666667</c:v>
                </c:pt>
                <c:pt idx="1553" c:formatCode="m/d;@">
                  <c:v>45674.1770833333</c:v>
                </c:pt>
                <c:pt idx="1554" c:formatCode="m/d;@">
                  <c:v>45674.1875</c:v>
                </c:pt>
                <c:pt idx="1555" c:formatCode="m/d;@">
                  <c:v>45674.1979166667</c:v>
                </c:pt>
                <c:pt idx="1556" c:formatCode="m/d;@">
                  <c:v>45674.2083333333</c:v>
                </c:pt>
                <c:pt idx="1557" c:formatCode="m/d;@">
                  <c:v>45674.21875</c:v>
                </c:pt>
                <c:pt idx="1558" c:formatCode="m/d;@">
                  <c:v>45674.2291666667</c:v>
                </c:pt>
                <c:pt idx="1559" c:formatCode="m/d;@">
                  <c:v>45674.2395833333</c:v>
                </c:pt>
                <c:pt idx="1560" c:formatCode="m/d;@">
                  <c:v>45674.25</c:v>
                </c:pt>
                <c:pt idx="1561" c:formatCode="m/d;@">
                  <c:v>45674.2604166667</c:v>
                </c:pt>
                <c:pt idx="1562" c:formatCode="m/d;@">
                  <c:v>45674.2708333333</c:v>
                </c:pt>
                <c:pt idx="1563" c:formatCode="m/d;@">
                  <c:v>45674.28125</c:v>
                </c:pt>
                <c:pt idx="1564" c:formatCode="m/d;@">
                  <c:v>45674.2916666667</c:v>
                </c:pt>
                <c:pt idx="1565" c:formatCode="m/d;@">
                  <c:v>45674.3020833333</c:v>
                </c:pt>
                <c:pt idx="1566" c:formatCode="m/d;@">
                  <c:v>45674.3125</c:v>
                </c:pt>
                <c:pt idx="1567" c:formatCode="m/d;@">
                  <c:v>45674.3229166667</c:v>
                </c:pt>
                <c:pt idx="1568" c:formatCode="m/d;@">
                  <c:v>45674.3333333333</c:v>
                </c:pt>
                <c:pt idx="1569" c:formatCode="m/d;@">
                  <c:v>45674.34375</c:v>
                </c:pt>
                <c:pt idx="1570" c:formatCode="m/d;@">
                  <c:v>45674.3541666667</c:v>
                </c:pt>
                <c:pt idx="1571" c:formatCode="m/d;@">
                  <c:v>45674.3645833333</c:v>
                </c:pt>
                <c:pt idx="1572" c:formatCode="m/d;@">
                  <c:v>45674.375</c:v>
                </c:pt>
                <c:pt idx="1573" c:formatCode="m/d;@">
                  <c:v>45674.3854166667</c:v>
                </c:pt>
                <c:pt idx="1574" c:formatCode="m/d;@">
                  <c:v>45674.3958333333</c:v>
                </c:pt>
                <c:pt idx="1575" c:formatCode="m/d;@">
                  <c:v>45674.40625</c:v>
                </c:pt>
                <c:pt idx="1576" c:formatCode="m/d;@">
                  <c:v>45674.4166666667</c:v>
                </c:pt>
                <c:pt idx="1577" c:formatCode="m/d;@">
                  <c:v>45674.4270833333</c:v>
                </c:pt>
                <c:pt idx="1578" c:formatCode="m/d;@">
                  <c:v>45674.4375</c:v>
                </c:pt>
                <c:pt idx="1579" c:formatCode="m/d;@">
                  <c:v>45674.4479166667</c:v>
                </c:pt>
                <c:pt idx="1580" c:formatCode="m/d;@">
                  <c:v>45674.4583333333</c:v>
                </c:pt>
                <c:pt idx="1581" c:formatCode="m/d;@">
                  <c:v>45674.46875</c:v>
                </c:pt>
                <c:pt idx="1582" c:formatCode="m/d;@">
                  <c:v>45674.4791666667</c:v>
                </c:pt>
                <c:pt idx="1583" c:formatCode="m/d;@">
                  <c:v>45674.4895833333</c:v>
                </c:pt>
                <c:pt idx="1584" c:formatCode="m/d;@">
                  <c:v>45674.5</c:v>
                </c:pt>
                <c:pt idx="1585" c:formatCode="m/d;@">
                  <c:v>45674.5104166667</c:v>
                </c:pt>
                <c:pt idx="1586" c:formatCode="m/d;@">
                  <c:v>45674.5208333333</c:v>
                </c:pt>
                <c:pt idx="1587" c:formatCode="m/d;@">
                  <c:v>45674.53125</c:v>
                </c:pt>
                <c:pt idx="1588" c:formatCode="m/d;@">
                  <c:v>45674.5416666667</c:v>
                </c:pt>
                <c:pt idx="1589" c:formatCode="m/d;@">
                  <c:v>45674.5520833333</c:v>
                </c:pt>
                <c:pt idx="1590" c:formatCode="m/d;@">
                  <c:v>45674.5625</c:v>
                </c:pt>
                <c:pt idx="1591" c:formatCode="m/d;@">
                  <c:v>45674.5729166667</c:v>
                </c:pt>
                <c:pt idx="1592" c:formatCode="m/d;@">
                  <c:v>45674.5833333333</c:v>
                </c:pt>
                <c:pt idx="1593" c:formatCode="m/d;@">
                  <c:v>45674.59375</c:v>
                </c:pt>
                <c:pt idx="1594" c:formatCode="m/d;@">
                  <c:v>45674.6041666667</c:v>
                </c:pt>
                <c:pt idx="1595" c:formatCode="m/d;@">
                  <c:v>45674.6145833333</c:v>
                </c:pt>
                <c:pt idx="1596" c:formatCode="m/d;@">
                  <c:v>45674.625</c:v>
                </c:pt>
                <c:pt idx="1597" c:formatCode="m/d;@">
                  <c:v>45674.6354166667</c:v>
                </c:pt>
                <c:pt idx="1598" c:formatCode="m/d;@">
                  <c:v>45674.6458333333</c:v>
                </c:pt>
                <c:pt idx="1599" c:formatCode="m/d;@">
                  <c:v>45674.65625</c:v>
                </c:pt>
                <c:pt idx="1600" c:formatCode="m/d;@">
                  <c:v>45674.6666666667</c:v>
                </c:pt>
                <c:pt idx="1601" c:formatCode="m/d;@">
                  <c:v>45674.6770833333</c:v>
                </c:pt>
                <c:pt idx="1602" c:formatCode="m/d;@">
                  <c:v>45674.6875</c:v>
                </c:pt>
                <c:pt idx="1603" c:formatCode="m/d;@">
                  <c:v>45674.6979166667</c:v>
                </c:pt>
                <c:pt idx="1604" c:formatCode="m/d;@">
                  <c:v>45674.7083333333</c:v>
                </c:pt>
                <c:pt idx="1605" c:formatCode="m/d;@">
                  <c:v>45674.71875</c:v>
                </c:pt>
                <c:pt idx="1606" c:formatCode="m/d;@">
                  <c:v>45674.7291666667</c:v>
                </c:pt>
                <c:pt idx="1607" c:formatCode="m/d;@">
                  <c:v>45674.7395833333</c:v>
                </c:pt>
                <c:pt idx="1608" c:formatCode="m/d;@">
                  <c:v>45674.75</c:v>
                </c:pt>
                <c:pt idx="1609" c:formatCode="m/d;@">
                  <c:v>45674.7604166667</c:v>
                </c:pt>
                <c:pt idx="1610" c:formatCode="m/d;@">
                  <c:v>45674.7708333333</c:v>
                </c:pt>
                <c:pt idx="1611" c:formatCode="m/d;@">
                  <c:v>45674.78125</c:v>
                </c:pt>
                <c:pt idx="1612" c:formatCode="m/d;@">
                  <c:v>45674.7916666667</c:v>
                </c:pt>
                <c:pt idx="1613" c:formatCode="m/d;@">
                  <c:v>45674.8020833333</c:v>
                </c:pt>
                <c:pt idx="1614" c:formatCode="m/d;@">
                  <c:v>45674.8125</c:v>
                </c:pt>
                <c:pt idx="1615" c:formatCode="m/d;@">
                  <c:v>45674.8229166667</c:v>
                </c:pt>
                <c:pt idx="1616" c:formatCode="m/d;@">
                  <c:v>45674.8333333333</c:v>
                </c:pt>
                <c:pt idx="1617" c:formatCode="m/d;@">
                  <c:v>45674.84375</c:v>
                </c:pt>
                <c:pt idx="1618" c:formatCode="m/d;@">
                  <c:v>45674.8541666667</c:v>
                </c:pt>
                <c:pt idx="1619" c:formatCode="m/d;@">
                  <c:v>45674.8645833333</c:v>
                </c:pt>
                <c:pt idx="1620" c:formatCode="m/d;@">
                  <c:v>45674.875</c:v>
                </c:pt>
                <c:pt idx="1621" c:formatCode="m/d;@">
                  <c:v>45674.8854166667</c:v>
                </c:pt>
                <c:pt idx="1622" c:formatCode="m/d;@">
                  <c:v>45674.8958333333</c:v>
                </c:pt>
                <c:pt idx="1623" c:formatCode="m/d;@">
                  <c:v>45674.90625</c:v>
                </c:pt>
                <c:pt idx="1624" c:formatCode="m/d;@">
                  <c:v>45674.9166666667</c:v>
                </c:pt>
                <c:pt idx="1625" c:formatCode="m/d;@">
                  <c:v>45674.9270833333</c:v>
                </c:pt>
                <c:pt idx="1626" c:formatCode="m/d;@">
                  <c:v>45674.9375</c:v>
                </c:pt>
                <c:pt idx="1627" c:formatCode="m/d;@">
                  <c:v>45674.9479166667</c:v>
                </c:pt>
                <c:pt idx="1628" c:formatCode="m/d;@">
                  <c:v>45674.9583333333</c:v>
                </c:pt>
                <c:pt idx="1629" c:formatCode="m/d;@">
                  <c:v>45674.96875</c:v>
                </c:pt>
                <c:pt idx="1630" c:formatCode="m/d;@">
                  <c:v>45674.9791666667</c:v>
                </c:pt>
                <c:pt idx="1631" c:formatCode="m/d;@">
                  <c:v>45674.9895833333</c:v>
                </c:pt>
                <c:pt idx="1632" c:formatCode="m/d;@">
                  <c:v>45675</c:v>
                </c:pt>
                <c:pt idx="1633" c:formatCode="m/d;@">
                  <c:v>45675.0104166667</c:v>
                </c:pt>
                <c:pt idx="1634" c:formatCode="m/d;@">
                  <c:v>45675.0208333333</c:v>
                </c:pt>
                <c:pt idx="1635" c:formatCode="m/d;@">
                  <c:v>45675.03125</c:v>
                </c:pt>
                <c:pt idx="1636" c:formatCode="m/d;@">
                  <c:v>45675.0416666667</c:v>
                </c:pt>
                <c:pt idx="1637" c:formatCode="m/d;@">
                  <c:v>45675.0520833333</c:v>
                </c:pt>
                <c:pt idx="1638" c:formatCode="m/d;@">
                  <c:v>45675.0625</c:v>
                </c:pt>
                <c:pt idx="1639" c:formatCode="m/d;@">
                  <c:v>45675.0729166667</c:v>
                </c:pt>
                <c:pt idx="1640" c:formatCode="m/d;@">
                  <c:v>45675.0833333333</c:v>
                </c:pt>
                <c:pt idx="1641" c:formatCode="m/d;@">
                  <c:v>45675.09375</c:v>
                </c:pt>
                <c:pt idx="1642" c:formatCode="m/d;@">
                  <c:v>45675.1041666667</c:v>
                </c:pt>
                <c:pt idx="1643" c:formatCode="m/d;@">
                  <c:v>45675.1145833333</c:v>
                </c:pt>
                <c:pt idx="1644" c:formatCode="m/d;@">
                  <c:v>45675.125</c:v>
                </c:pt>
                <c:pt idx="1645" c:formatCode="m/d;@">
                  <c:v>45675.1354166667</c:v>
                </c:pt>
                <c:pt idx="1646" c:formatCode="m/d;@">
                  <c:v>45675.1458333333</c:v>
                </c:pt>
                <c:pt idx="1647" c:formatCode="m/d;@">
                  <c:v>45675.15625</c:v>
                </c:pt>
                <c:pt idx="1648" c:formatCode="m/d;@">
                  <c:v>45675.1666666667</c:v>
                </c:pt>
                <c:pt idx="1649" c:formatCode="m/d;@">
                  <c:v>45675.1770833333</c:v>
                </c:pt>
                <c:pt idx="1650" c:formatCode="m/d;@">
                  <c:v>45675.1875</c:v>
                </c:pt>
                <c:pt idx="1651" c:formatCode="m/d;@">
                  <c:v>45675.1979166667</c:v>
                </c:pt>
                <c:pt idx="1652" c:formatCode="m/d;@">
                  <c:v>45675.2083333333</c:v>
                </c:pt>
                <c:pt idx="1653" c:formatCode="m/d;@">
                  <c:v>45675.21875</c:v>
                </c:pt>
                <c:pt idx="1654" c:formatCode="m/d;@">
                  <c:v>45675.2291666667</c:v>
                </c:pt>
                <c:pt idx="1655" c:formatCode="m/d;@">
                  <c:v>45675.2395833333</c:v>
                </c:pt>
                <c:pt idx="1656" c:formatCode="m/d;@">
                  <c:v>45675.25</c:v>
                </c:pt>
                <c:pt idx="1657" c:formatCode="m/d;@">
                  <c:v>45675.2604166667</c:v>
                </c:pt>
                <c:pt idx="1658" c:formatCode="m/d;@">
                  <c:v>45675.2708333333</c:v>
                </c:pt>
                <c:pt idx="1659" c:formatCode="m/d;@">
                  <c:v>45675.28125</c:v>
                </c:pt>
                <c:pt idx="1660" c:formatCode="m/d;@">
                  <c:v>45675.2916666667</c:v>
                </c:pt>
                <c:pt idx="1661" c:formatCode="m/d;@">
                  <c:v>45675.3020833333</c:v>
                </c:pt>
                <c:pt idx="1662" c:formatCode="m/d;@">
                  <c:v>45675.3125</c:v>
                </c:pt>
                <c:pt idx="1663" c:formatCode="m/d;@">
                  <c:v>45675.3229166667</c:v>
                </c:pt>
                <c:pt idx="1664" c:formatCode="m/d;@">
                  <c:v>45675.3333333333</c:v>
                </c:pt>
                <c:pt idx="1665" c:formatCode="m/d;@">
                  <c:v>45675.34375</c:v>
                </c:pt>
                <c:pt idx="1666" c:formatCode="m/d;@">
                  <c:v>45675.3541666667</c:v>
                </c:pt>
                <c:pt idx="1667" c:formatCode="m/d;@">
                  <c:v>45675.3645833333</c:v>
                </c:pt>
                <c:pt idx="1668" c:formatCode="m/d;@">
                  <c:v>45675.375</c:v>
                </c:pt>
                <c:pt idx="1669" c:formatCode="m/d;@">
                  <c:v>45675.3854166667</c:v>
                </c:pt>
                <c:pt idx="1670" c:formatCode="m/d;@">
                  <c:v>45675.3958333333</c:v>
                </c:pt>
                <c:pt idx="1671" c:formatCode="m/d;@">
                  <c:v>45675.40625</c:v>
                </c:pt>
                <c:pt idx="1672" c:formatCode="m/d;@">
                  <c:v>45675.4166666667</c:v>
                </c:pt>
                <c:pt idx="1673" c:formatCode="m/d;@">
                  <c:v>45675.4270833333</c:v>
                </c:pt>
                <c:pt idx="1674" c:formatCode="m/d;@">
                  <c:v>45675.4375</c:v>
                </c:pt>
                <c:pt idx="1675" c:formatCode="m/d;@">
                  <c:v>45675.4479166667</c:v>
                </c:pt>
                <c:pt idx="1676" c:formatCode="m/d;@">
                  <c:v>45675.4583333333</c:v>
                </c:pt>
                <c:pt idx="1677" c:formatCode="m/d;@">
                  <c:v>45675.46875</c:v>
                </c:pt>
                <c:pt idx="1678" c:formatCode="m/d;@">
                  <c:v>45675.4791666667</c:v>
                </c:pt>
                <c:pt idx="1679" c:formatCode="m/d;@">
                  <c:v>45675.4895833333</c:v>
                </c:pt>
                <c:pt idx="1680" c:formatCode="m/d;@">
                  <c:v>45675.5</c:v>
                </c:pt>
                <c:pt idx="1681" c:formatCode="m/d;@">
                  <c:v>45675.5104166667</c:v>
                </c:pt>
                <c:pt idx="1682" c:formatCode="m/d;@">
                  <c:v>45675.5208333333</c:v>
                </c:pt>
                <c:pt idx="1683" c:formatCode="m/d;@">
                  <c:v>45675.53125</c:v>
                </c:pt>
                <c:pt idx="1684" c:formatCode="m/d;@">
                  <c:v>45675.5416666667</c:v>
                </c:pt>
                <c:pt idx="1685" c:formatCode="m/d;@">
                  <c:v>45675.5520833333</c:v>
                </c:pt>
                <c:pt idx="1686" c:formatCode="m/d;@">
                  <c:v>45675.5625</c:v>
                </c:pt>
                <c:pt idx="1687" c:formatCode="m/d;@">
                  <c:v>45675.5729166667</c:v>
                </c:pt>
                <c:pt idx="1688" c:formatCode="m/d;@">
                  <c:v>45675.5833333333</c:v>
                </c:pt>
                <c:pt idx="1689" c:formatCode="m/d;@">
                  <c:v>45675.59375</c:v>
                </c:pt>
                <c:pt idx="1690" c:formatCode="m/d;@">
                  <c:v>45675.6041666667</c:v>
                </c:pt>
                <c:pt idx="1691" c:formatCode="m/d;@">
                  <c:v>45675.6145833333</c:v>
                </c:pt>
                <c:pt idx="1692" c:formatCode="m/d;@">
                  <c:v>45675.625</c:v>
                </c:pt>
                <c:pt idx="1693" c:formatCode="m/d;@">
                  <c:v>45675.6354166667</c:v>
                </c:pt>
                <c:pt idx="1694" c:formatCode="m/d;@">
                  <c:v>45675.6458333333</c:v>
                </c:pt>
                <c:pt idx="1695" c:formatCode="m/d;@">
                  <c:v>45675.65625</c:v>
                </c:pt>
                <c:pt idx="1696" c:formatCode="m/d;@">
                  <c:v>45675.6666666667</c:v>
                </c:pt>
                <c:pt idx="1697" c:formatCode="m/d;@">
                  <c:v>45675.6770833333</c:v>
                </c:pt>
                <c:pt idx="1698" c:formatCode="m/d;@">
                  <c:v>45675.6875</c:v>
                </c:pt>
                <c:pt idx="1699" c:formatCode="m/d;@">
                  <c:v>45675.6979166667</c:v>
                </c:pt>
                <c:pt idx="1700" c:formatCode="m/d;@">
                  <c:v>45675.7083333333</c:v>
                </c:pt>
                <c:pt idx="1701" c:formatCode="m/d;@">
                  <c:v>45675.71875</c:v>
                </c:pt>
                <c:pt idx="1702" c:formatCode="m/d;@">
                  <c:v>45675.7291666667</c:v>
                </c:pt>
                <c:pt idx="1703" c:formatCode="m/d;@">
                  <c:v>45675.7395833333</c:v>
                </c:pt>
                <c:pt idx="1704" c:formatCode="m/d;@">
                  <c:v>45675.75</c:v>
                </c:pt>
                <c:pt idx="1705" c:formatCode="m/d;@">
                  <c:v>45675.7604166667</c:v>
                </c:pt>
                <c:pt idx="1706" c:formatCode="m/d;@">
                  <c:v>45675.7708333333</c:v>
                </c:pt>
                <c:pt idx="1707" c:formatCode="m/d;@">
                  <c:v>45675.78125</c:v>
                </c:pt>
                <c:pt idx="1708" c:formatCode="m/d;@">
                  <c:v>45675.7916666667</c:v>
                </c:pt>
                <c:pt idx="1709" c:formatCode="m/d;@">
                  <c:v>45675.8020833333</c:v>
                </c:pt>
                <c:pt idx="1710" c:formatCode="m/d;@">
                  <c:v>45675.8125</c:v>
                </c:pt>
                <c:pt idx="1711" c:formatCode="m/d;@">
                  <c:v>45675.8229166667</c:v>
                </c:pt>
                <c:pt idx="1712" c:formatCode="m/d;@">
                  <c:v>45675.8333333333</c:v>
                </c:pt>
                <c:pt idx="1713" c:formatCode="m/d;@">
                  <c:v>45675.84375</c:v>
                </c:pt>
                <c:pt idx="1714" c:formatCode="m/d;@">
                  <c:v>45675.8541666667</c:v>
                </c:pt>
                <c:pt idx="1715" c:formatCode="m/d;@">
                  <c:v>45675.8645833333</c:v>
                </c:pt>
                <c:pt idx="1716" c:formatCode="m/d;@">
                  <c:v>45675.875</c:v>
                </c:pt>
                <c:pt idx="1717" c:formatCode="m/d;@">
                  <c:v>45675.8854166667</c:v>
                </c:pt>
                <c:pt idx="1718" c:formatCode="m/d;@">
                  <c:v>45675.8958333333</c:v>
                </c:pt>
                <c:pt idx="1719" c:formatCode="m/d;@">
                  <c:v>45675.90625</c:v>
                </c:pt>
                <c:pt idx="1720" c:formatCode="m/d;@">
                  <c:v>45675.9166666667</c:v>
                </c:pt>
                <c:pt idx="1721" c:formatCode="m/d;@">
                  <c:v>45675.9270833333</c:v>
                </c:pt>
                <c:pt idx="1722" c:formatCode="m/d;@">
                  <c:v>45675.9375</c:v>
                </c:pt>
                <c:pt idx="1723" c:formatCode="m/d;@">
                  <c:v>45675.9479166667</c:v>
                </c:pt>
                <c:pt idx="1724" c:formatCode="m/d;@">
                  <c:v>45675.9583333333</c:v>
                </c:pt>
                <c:pt idx="1725" c:formatCode="m/d;@">
                  <c:v>45675.96875</c:v>
                </c:pt>
                <c:pt idx="1726" c:formatCode="m/d;@">
                  <c:v>45675.9791666667</c:v>
                </c:pt>
                <c:pt idx="1727" c:formatCode="m/d;@">
                  <c:v>45675.9895833333</c:v>
                </c:pt>
                <c:pt idx="1728" c:formatCode="m/d;@">
                  <c:v>45676</c:v>
                </c:pt>
                <c:pt idx="1729" c:formatCode="m/d;@">
                  <c:v>45676.0104166667</c:v>
                </c:pt>
                <c:pt idx="1730" c:formatCode="m/d;@">
                  <c:v>45676.0208333333</c:v>
                </c:pt>
                <c:pt idx="1731" c:formatCode="m/d;@">
                  <c:v>45676.03125</c:v>
                </c:pt>
                <c:pt idx="1732" c:formatCode="m/d;@">
                  <c:v>45676.0416666667</c:v>
                </c:pt>
                <c:pt idx="1733" c:formatCode="m/d;@">
                  <c:v>45676.0520833333</c:v>
                </c:pt>
                <c:pt idx="1734" c:formatCode="m/d;@">
                  <c:v>45676.0625</c:v>
                </c:pt>
                <c:pt idx="1735" c:formatCode="m/d;@">
                  <c:v>45676.0729166667</c:v>
                </c:pt>
                <c:pt idx="1736" c:formatCode="m/d;@">
                  <c:v>45676.0833333333</c:v>
                </c:pt>
                <c:pt idx="1737" c:formatCode="m/d;@">
                  <c:v>45676.09375</c:v>
                </c:pt>
                <c:pt idx="1738" c:formatCode="m/d;@">
                  <c:v>45676.1041666667</c:v>
                </c:pt>
                <c:pt idx="1739" c:formatCode="m/d;@">
                  <c:v>45676.1145833333</c:v>
                </c:pt>
                <c:pt idx="1740" c:formatCode="m/d;@">
                  <c:v>45676.125</c:v>
                </c:pt>
                <c:pt idx="1741" c:formatCode="m/d;@">
                  <c:v>45676.1354166667</c:v>
                </c:pt>
                <c:pt idx="1742" c:formatCode="m/d;@">
                  <c:v>45676.1458333333</c:v>
                </c:pt>
                <c:pt idx="1743" c:formatCode="m/d;@">
                  <c:v>45676.15625</c:v>
                </c:pt>
                <c:pt idx="1744" c:formatCode="m/d;@">
                  <c:v>45676.1666666667</c:v>
                </c:pt>
                <c:pt idx="1745" c:formatCode="m/d;@">
                  <c:v>45676.1770833333</c:v>
                </c:pt>
                <c:pt idx="1746" c:formatCode="m/d;@">
                  <c:v>45676.1875</c:v>
                </c:pt>
                <c:pt idx="1747" c:formatCode="m/d;@">
                  <c:v>45676.1979166667</c:v>
                </c:pt>
                <c:pt idx="1748" c:formatCode="m/d;@">
                  <c:v>45676.2083333333</c:v>
                </c:pt>
                <c:pt idx="1749" c:formatCode="m/d;@">
                  <c:v>45676.21875</c:v>
                </c:pt>
                <c:pt idx="1750" c:formatCode="m/d;@">
                  <c:v>45676.2291666667</c:v>
                </c:pt>
                <c:pt idx="1751" c:formatCode="m/d;@">
                  <c:v>45676.2395833333</c:v>
                </c:pt>
                <c:pt idx="1752" c:formatCode="m/d;@">
                  <c:v>45676.25</c:v>
                </c:pt>
                <c:pt idx="1753" c:formatCode="m/d;@">
                  <c:v>45676.2604166667</c:v>
                </c:pt>
                <c:pt idx="1754" c:formatCode="m/d;@">
                  <c:v>45676.2708333333</c:v>
                </c:pt>
                <c:pt idx="1755" c:formatCode="m/d;@">
                  <c:v>45676.28125</c:v>
                </c:pt>
                <c:pt idx="1756" c:formatCode="m/d;@">
                  <c:v>45676.2916666667</c:v>
                </c:pt>
                <c:pt idx="1757" c:formatCode="m/d;@">
                  <c:v>45676.3020833333</c:v>
                </c:pt>
                <c:pt idx="1758" c:formatCode="m/d;@">
                  <c:v>45676.3125</c:v>
                </c:pt>
                <c:pt idx="1759" c:formatCode="m/d;@">
                  <c:v>45676.3229166667</c:v>
                </c:pt>
                <c:pt idx="1760" c:formatCode="m/d;@">
                  <c:v>45676.3333333333</c:v>
                </c:pt>
                <c:pt idx="1761" c:formatCode="m/d;@">
                  <c:v>45676.34375</c:v>
                </c:pt>
                <c:pt idx="1762" c:formatCode="m/d;@">
                  <c:v>45676.3541666667</c:v>
                </c:pt>
                <c:pt idx="1763" c:formatCode="m/d;@">
                  <c:v>45676.3645833333</c:v>
                </c:pt>
                <c:pt idx="1764" c:formatCode="m/d;@">
                  <c:v>45676.375</c:v>
                </c:pt>
                <c:pt idx="1765" c:formatCode="m/d;@">
                  <c:v>45676.3854166667</c:v>
                </c:pt>
                <c:pt idx="1766" c:formatCode="m/d;@">
                  <c:v>45676.3958333333</c:v>
                </c:pt>
                <c:pt idx="1767" c:formatCode="m/d;@">
                  <c:v>45676.40625</c:v>
                </c:pt>
                <c:pt idx="1768" c:formatCode="m/d;@">
                  <c:v>45676.4166666667</c:v>
                </c:pt>
                <c:pt idx="1769" c:formatCode="m/d;@">
                  <c:v>45676.4270833333</c:v>
                </c:pt>
                <c:pt idx="1770" c:formatCode="m/d;@">
                  <c:v>45676.4375</c:v>
                </c:pt>
                <c:pt idx="1771" c:formatCode="m/d;@">
                  <c:v>45676.4479166667</c:v>
                </c:pt>
                <c:pt idx="1772" c:formatCode="m/d;@">
                  <c:v>45676.4583333333</c:v>
                </c:pt>
                <c:pt idx="1773" c:formatCode="m/d;@">
                  <c:v>45676.46875</c:v>
                </c:pt>
                <c:pt idx="1774" c:formatCode="m/d;@">
                  <c:v>45676.4791666667</c:v>
                </c:pt>
                <c:pt idx="1775" c:formatCode="m/d;@">
                  <c:v>45676.4895833333</c:v>
                </c:pt>
                <c:pt idx="1776" c:formatCode="m/d;@">
                  <c:v>45676.5</c:v>
                </c:pt>
                <c:pt idx="1777" c:formatCode="m/d;@">
                  <c:v>45676.5104166667</c:v>
                </c:pt>
                <c:pt idx="1778" c:formatCode="m/d;@">
                  <c:v>45676.5208333333</c:v>
                </c:pt>
                <c:pt idx="1779" c:formatCode="m/d;@">
                  <c:v>45676.53125</c:v>
                </c:pt>
                <c:pt idx="1780" c:formatCode="m/d;@">
                  <c:v>45676.5416666667</c:v>
                </c:pt>
                <c:pt idx="1781" c:formatCode="m/d;@">
                  <c:v>45676.5520833333</c:v>
                </c:pt>
                <c:pt idx="1782" c:formatCode="m/d;@">
                  <c:v>45676.5625</c:v>
                </c:pt>
                <c:pt idx="1783" c:formatCode="m/d;@">
                  <c:v>45676.5729166667</c:v>
                </c:pt>
                <c:pt idx="1784" c:formatCode="m/d;@">
                  <c:v>45676.5833333333</c:v>
                </c:pt>
                <c:pt idx="1785" c:formatCode="m/d;@">
                  <c:v>45676.59375</c:v>
                </c:pt>
                <c:pt idx="1786" c:formatCode="m/d;@">
                  <c:v>45676.6041666667</c:v>
                </c:pt>
                <c:pt idx="1787" c:formatCode="m/d;@">
                  <c:v>45676.6145833333</c:v>
                </c:pt>
                <c:pt idx="1788" c:formatCode="m/d;@">
                  <c:v>45676.625</c:v>
                </c:pt>
                <c:pt idx="1789" c:formatCode="m/d;@">
                  <c:v>45676.6354166667</c:v>
                </c:pt>
                <c:pt idx="1790" c:formatCode="m/d;@">
                  <c:v>45676.6458333333</c:v>
                </c:pt>
                <c:pt idx="1791" c:formatCode="m/d;@">
                  <c:v>45676.65625</c:v>
                </c:pt>
                <c:pt idx="1792" c:formatCode="m/d;@">
                  <c:v>45676.6666666667</c:v>
                </c:pt>
                <c:pt idx="1793" c:formatCode="m/d;@">
                  <c:v>45676.6770833333</c:v>
                </c:pt>
                <c:pt idx="1794" c:formatCode="m/d;@">
                  <c:v>45676.6875</c:v>
                </c:pt>
                <c:pt idx="1795" c:formatCode="m/d;@">
                  <c:v>45676.6979166667</c:v>
                </c:pt>
                <c:pt idx="1796" c:formatCode="m/d;@">
                  <c:v>45676.7083333333</c:v>
                </c:pt>
                <c:pt idx="1797" c:formatCode="m/d;@">
                  <c:v>45676.71875</c:v>
                </c:pt>
                <c:pt idx="1798" c:formatCode="m/d;@">
                  <c:v>45676.7291666667</c:v>
                </c:pt>
                <c:pt idx="1799" c:formatCode="m/d;@">
                  <c:v>45676.7395833333</c:v>
                </c:pt>
                <c:pt idx="1800" c:formatCode="m/d;@">
                  <c:v>45676.75</c:v>
                </c:pt>
                <c:pt idx="1801" c:formatCode="m/d;@">
                  <c:v>45676.7604166667</c:v>
                </c:pt>
                <c:pt idx="1802" c:formatCode="m/d;@">
                  <c:v>45676.7708333333</c:v>
                </c:pt>
                <c:pt idx="1803" c:formatCode="m/d;@">
                  <c:v>45676.78125</c:v>
                </c:pt>
                <c:pt idx="1804" c:formatCode="m/d;@">
                  <c:v>45676.7916666667</c:v>
                </c:pt>
                <c:pt idx="1805" c:formatCode="m/d;@">
                  <c:v>45676.8020833333</c:v>
                </c:pt>
                <c:pt idx="1806" c:formatCode="m/d;@">
                  <c:v>45676.8125</c:v>
                </c:pt>
                <c:pt idx="1807" c:formatCode="m/d;@">
                  <c:v>45676.8229166667</c:v>
                </c:pt>
                <c:pt idx="1808" c:formatCode="m/d;@">
                  <c:v>45676.8333333333</c:v>
                </c:pt>
                <c:pt idx="1809" c:formatCode="m/d;@">
                  <c:v>45676.84375</c:v>
                </c:pt>
                <c:pt idx="1810" c:formatCode="m/d;@">
                  <c:v>45676.8541666667</c:v>
                </c:pt>
                <c:pt idx="1811" c:formatCode="m/d;@">
                  <c:v>45676.8645833333</c:v>
                </c:pt>
                <c:pt idx="1812" c:formatCode="m/d;@">
                  <c:v>45676.875</c:v>
                </c:pt>
                <c:pt idx="1813" c:formatCode="m/d;@">
                  <c:v>45676.8854166667</c:v>
                </c:pt>
                <c:pt idx="1814" c:formatCode="m/d;@">
                  <c:v>45676.8958333333</c:v>
                </c:pt>
                <c:pt idx="1815" c:formatCode="m/d;@">
                  <c:v>45676.90625</c:v>
                </c:pt>
                <c:pt idx="1816" c:formatCode="m/d;@">
                  <c:v>45676.9166666667</c:v>
                </c:pt>
                <c:pt idx="1817" c:formatCode="m/d;@">
                  <c:v>45676.9270833333</c:v>
                </c:pt>
                <c:pt idx="1818" c:formatCode="m/d;@">
                  <c:v>45676.9375</c:v>
                </c:pt>
                <c:pt idx="1819" c:formatCode="m/d;@">
                  <c:v>45676.9479166667</c:v>
                </c:pt>
                <c:pt idx="1820" c:formatCode="m/d;@">
                  <c:v>45676.9583333333</c:v>
                </c:pt>
                <c:pt idx="1821" c:formatCode="m/d;@">
                  <c:v>45676.96875</c:v>
                </c:pt>
                <c:pt idx="1822" c:formatCode="m/d;@">
                  <c:v>45676.9791666667</c:v>
                </c:pt>
                <c:pt idx="1823" c:formatCode="m/d;@">
                  <c:v>45676.9895833333</c:v>
                </c:pt>
                <c:pt idx="1824" c:formatCode="m/d;@">
                  <c:v>45677</c:v>
                </c:pt>
                <c:pt idx="1825" c:formatCode="m/d;@">
                  <c:v>45677.0104166667</c:v>
                </c:pt>
                <c:pt idx="1826" c:formatCode="m/d;@">
                  <c:v>45677.0208333333</c:v>
                </c:pt>
                <c:pt idx="1827" c:formatCode="m/d;@">
                  <c:v>45677.03125</c:v>
                </c:pt>
                <c:pt idx="1828" c:formatCode="m/d;@">
                  <c:v>45677.0416666667</c:v>
                </c:pt>
                <c:pt idx="1829" c:formatCode="m/d;@">
                  <c:v>45677.0520833333</c:v>
                </c:pt>
                <c:pt idx="1830" c:formatCode="m/d;@">
                  <c:v>45677.0625</c:v>
                </c:pt>
                <c:pt idx="1831" c:formatCode="m/d;@">
                  <c:v>45677.0729166667</c:v>
                </c:pt>
                <c:pt idx="1832" c:formatCode="m/d;@">
                  <c:v>45677.0833333333</c:v>
                </c:pt>
                <c:pt idx="1833" c:formatCode="m/d;@">
                  <c:v>45677.09375</c:v>
                </c:pt>
                <c:pt idx="1834" c:formatCode="m/d;@">
                  <c:v>45677.1041666667</c:v>
                </c:pt>
                <c:pt idx="1835" c:formatCode="m/d;@">
                  <c:v>45677.1145833333</c:v>
                </c:pt>
                <c:pt idx="1836" c:formatCode="m/d;@">
                  <c:v>45677.125</c:v>
                </c:pt>
                <c:pt idx="1837" c:formatCode="m/d;@">
                  <c:v>45677.1354166667</c:v>
                </c:pt>
                <c:pt idx="1838" c:formatCode="m/d;@">
                  <c:v>45677.1458333333</c:v>
                </c:pt>
                <c:pt idx="1839" c:formatCode="m/d;@">
                  <c:v>45677.15625</c:v>
                </c:pt>
                <c:pt idx="1840" c:formatCode="m/d;@">
                  <c:v>45677.1666666667</c:v>
                </c:pt>
                <c:pt idx="1841" c:formatCode="m/d;@">
                  <c:v>45677.1770833333</c:v>
                </c:pt>
                <c:pt idx="1842" c:formatCode="m/d;@">
                  <c:v>45677.1875</c:v>
                </c:pt>
                <c:pt idx="1843" c:formatCode="m/d;@">
                  <c:v>45677.1979166667</c:v>
                </c:pt>
                <c:pt idx="1844" c:formatCode="m/d;@">
                  <c:v>45677.2083333333</c:v>
                </c:pt>
                <c:pt idx="1845" c:formatCode="m/d;@">
                  <c:v>45677.21875</c:v>
                </c:pt>
                <c:pt idx="1846" c:formatCode="m/d;@">
                  <c:v>45677.2291666667</c:v>
                </c:pt>
                <c:pt idx="1847" c:formatCode="m/d;@">
                  <c:v>45677.2395833333</c:v>
                </c:pt>
                <c:pt idx="1848" c:formatCode="m/d;@">
                  <c:v>45677.25</c:v>
                </c:pt>
                <c:pt idx="1849" c:formatCode="m/d;@">
                  <c:v>45677.2604166667</c:v>
                </c:pt>
                <c:pt idx="1850" c:formatCode="m/d;@">
                  <c:v>45677.2708333333</c:v>
                </c:pt>
                <c:pt idx="1851" c:formatCode="m/d;@">
                  <c:v>45677.28125</c:v>
                </c:pt>
                <c:pt idx="1852" c:formatCode="m/d;@">
                  <c:v>45677.2916666667</c:v>
                </c:pt>
                <c:pt idx="1853" c:formatCode="m/d;@">
                  <c:v>45677.3020833333</c:v>
                </c:pt>
                <c:pt idx="1854" c:formatCode="m/d;@">
                  <c:v>45677.3125</c:v>
                </c:pt>
                <c:pt idx="1855" c:formatCode="m/d;@">
                  <c:v>45677.3229166667</c:v>
                </c:pt>
                <c:pt idx="1856" c:formatCode="m/d;@">
                  <c:v>45677.3333333333</c:v>
                </c:pt>
                <c:pt idx="1857" c:formatCode="m/d;@">
                  <c:v>45677.34375</c:v>
                </c:pt>
                <c:pt idx="1858" c:formatCode="m/d;@">
                  <c:v>45677.3541666667</c:v>
                </c:pt>
                <c:pt idx="1859" c:formatCode="m/d;@">
                  <c:v>45677.3645833333</c:v>
                </c:pt>
                <c:pt idx="1860" c:formatCode="m/d;@">
                  <c:v>45677.375</c:v>
                </c:pt>
                <c:pt idx="1861" c:formatCode="m/d;@">
                  <c:v>45677.3854166667</c:v>
                </c:pt>
                <c:pt idx="1862" c:formatCode="m/d;@">
                  <c:v>45677.3958333333</c:v>
                </c:pt>
                <c:pt idx="1863" c:formatCode="m/d;@">
                  <c:v>45677.40625</c:v>
                </c:pt>
                <c:pt idx="1864" c:formatCode="m/d;@">
                  <c:v>45677.4166666667</c:v>
                </c:pt>
                <c:pt idx="1865" c:formatCode="m/d;@">
                  <c:v>45677.4270833333</c:v>
                </c:pt>
                <c:pt idx="1866" c:formatCode="m/d;@">
                  <c:v>45677.4375</c:v>
                </c:pt>
                <c:pt idx="1867" c:formatCode="m/d;@">
                  <c:v>45677.4479166667</c:v>
                </c:pt>
                <c:pt idx="1868" c:formatCode="m/d;@">
                  <c:v>45677.4583333333</c:v>
                </c:pt>
                <c:pt idx="1869" c:formatCode="m/d;@">
                  <c:v>45677.46875</c:v>
                </c:pt>
                <c:pt idx="1870" c:formatCode="m/d;@">
                  <c:v>45677.4791666667</c:v>
                </c:pt>
                <c:pt idx="1871" c:formatCode="m/d;@">
                  <c:v>45677.4895833333</c:v>
                </c:pt>
                <c:pt idx="1872" c:formatCode="m/d;@">
                  <c:v>45677.5</c:v>
                </c:pt>
                <c:pt idx="1873" c:formatCode="m/d;@">
                  <c:v>45677.5104166667</c:v>
                </c:pt>
                <c:pt idx="1874" c:formatCode="m/d;@">
                  <c:v>45677.5208333333</c:v>
                </c:pt>
                <c:pt idx="1875" c:formatCode="m/d;@">
                  <c:v>45677.53125</c:v>
                </c:pt>
                <c:pt idx="1876" c:formatCode="m/d;@">
                  <c:v>45677.5416666667</c:v>
                </c:pt>
                <c:pt idx="1877" c:formatCode="m/d;@">
                  <c:v>45677.5520833333</c:v>
                </c:pt>
                <c:pt idx="1878" c:formatCode="m/d;@">
                  <c:v>45677.5625</c:v>
                </c:pt>
                <c:pt idx="1879" c:formatCode="m/d;@">
                  <c:v>45677.5729166667</c:v>
                </c:pt>
                <c:pt idx="1880" c:formatCode="m/d;@">
                  <c:v>45677.5833333333</c:v>
                </c:pt>
                <c:pt idx="1881" c:formatCode="m/d;@">
                  <c:v>45677.59375</c:v>
                </c:pt>
                <c:pt idx="1882" c:formatCode="m/d;@">
                  <c:v>45677.6041666667</c:v>
                </c:pt>
                <c:pt idx="1883" c:formatCode="m/d;@">
                  <c:v>45677.6145833333</c:v>
                </c:pt>
                <c:pt idx="1884" c:formatCode="m/d;@">
                  <c:v>45677.625</c:v>
                </c:pt>
                <c:pt idx="1885" c:formatCode="m/d;@">
                  <c:v>45677.6354166667</c:v>
                </c:pt>
                <c:pt idx="1886" c:formatCode="m/d;@">
                  <c:v>45677.6458333333</c:v>
                </c:pt>
                <c:pt idx="1887" c:formatCode="m/d;@">
                  <c:v>45677.65625</c:v>
                </c:pt>
                <c:pt idx="1888" c:formatCode="m/d;@">
                  <c:v>45677.6666666667</c:v>
                </c:pt>
                <c:pt idx="1889" c:formatCode="m/d;@">
                  <c:v>45677.6770833333</c:v>
                </c:pt>
                <c:pt idx="1890" c:formatCode="m/d;@">
                  <c:v>45677.6875</c:v>
                </c:pt>
                <c:pt idx="1891" c:formatCode="m/d;@">
                  <c:v>45677.6979166667</c:v>
                </c:pt>
                <c:pt idx="1892" c:formatCode="m/d;@">
                  <c:v>45677.7083333333</c:v>
                </c:pt>
                <c:pt idx="1893" c:formatCode="m/d;@">
                  <c:v>45677.71875</c:v>
                </c:pt>
                <c:pt idx="1894" c:formatCode="m/d;@">
                  <c:v>45677.7291666667</c:v>
                </c:pt>
                <c:pt idx="1895" c:formatCode="m/d;@">
                  <c:v>45677.7395833333</c:v>
                </c:pt>
                <c:pt idx="1896" c:formatCode="m/d;@">
                  <c:v>45677.75</c:v>
                </c:pt>
                <c:pt idx="1897" c:formatCode="m/d;@">
                  <c:v>45677.7604166667</c:v>
                </c:pt>
                <c:pt idx="1898" c:formatCode="m/d;@">
                  <c:v>45677.7708333333</c:v>
                </c:pt>
                <c:pt idx="1899" c:formatCode="m/d;@">
                  <c:v>45677.78125</c:v>
                </c:pt>
                <c:pt idx="1900" c:formatCode="m/d;@">
                  <c:v>45677.7916666667</c:v>
                </c:pt>
                <c:pt idx="1901" c:formatCode="m/d;@">
                  <c:v>45677.8020833333</c:v>
                </c:pt>
                <c:pt idx="1902" c:formatCode="m/d;@">
                  <c:v>45677.8125</c:v>
                </c:pt>
                <c:pt idx="1903" c:formatCode="m/d;@">
                  <c:v>45677.8229166667</c:v>
                </c:pt>
                <c:pt idx="1904" c:formatCode="m/d;@">
                  <c:v>45677.8333333333</c:v>
                </c:pt>
                <c:pt idx="1905" c:formatCode="m/d;@">
                  <c:v>45677.84375</c:v>
                </c:pt>
                <c:pt idx="1906" c:formatCode="m/d;@">
                  <c:v>45677.8541666667</c:v>
                </c:pt>
                <c:pt idx="1907" c:formatCode="m/d;@">
                  <c:v>45677.8645833333</c:v>
                </c:pt>
                <c:pt idx="1908" c:formatCode="m/d;@">
                  <c:v>45677.875</c:v>
                </c:pt>
                <c:pt idx="1909" c:formatCode="m/d;@">
                  <c:v>45677.8854166667</c:v>
                </c:pt>
                <c:pt idx="1910" c:formatCode="m/d;@">
                  <c:v>45677.8958333333</c:v>
                </c:pt>
                <c:pt idx="1911" c:formatCode="m/d;@">
                  <c:v>45677.90625</c:v>
                </c:pt>
                <c:pt idx="1912" c:formatCode="m/d;@">
                  <c:v>45677.9166666667</c:v>
                </c:pt>
                <c:pt idx="1913" c:formatCode="m/d;@">
                  <c:v>45677.9270833333</c:v>
                </c:pt>
                <c:pt idx="1914" c:formatCode="m/d;@">
                  <c:v>45677.9375</c:v>
                </c:pt>
                <c:pt idx="1915" c:formatCode="m/d;@">
                  <c:v>45677.9479166667</c:v>
                </c:pt>
                <c:pt idx="1916" c:formatCode="m/d;@">
                  <c:v>45677.9583333333</c:v>
                </c:pt>
                <c:pt idx="1917" c:formatCode="m/d;@">
                  <c:v>45677.96875</c:v>
                </c:pt>
                <c:pt idx="1918" c:formatCode="m/d;@">
                  <c:v>45677.9791666667</c:v>
                </c:pt>
                <c:pt idx="1919" c:formatCode="m/d;@">
                  <c:v>45677.9895833333</c:v>
                </c:pt>
                <c:pt idx="1920" c:formatCode="m/d;@">
                  <c:v>45678</c:v>
                </c:pt>
                <c:pt idx="1921" c:formatCode="m/d;@">
                  <c:v>45678.0104166667</c:v>
                </c:pt>
                <c:pt idx="1922" c:formatCode="m/d;@">
                  <c:v>45678.0208333333</c:v>
                </c:pt>
                <c:pt idx="1923" c:formatCode="m/d;@">
                  <c:v>45678.03125</c:v>
                </c:pt>
                <c:pt idx="1924" c:formatCode="m/d;@">
                  <c:v>45678.0416666667</c:v>
                </c:pt>
                <c:pt idx="1925" c:formatCode="m/d;@">
                  <c:v>45678.0520833333</c:v>
                </c:pt>
                <c:pt idx="1926" c:formatCode="m/d;@">
                  <c:v>45678.0625</c:v>
                </c:pt>
                <c:pt idx="1927" c:formatCode="m/d;@">
                  <c:v>45678.0729166667</c:v>
                </c:pt>
                <c:pt idx="1928" c:formatCode="m/d;@">
                  <c:v>45678.0833333333</c:v>
                </c:pt>
                <c:pt idx="1929" c:formatCode="m/d;@">
                  <c:v>45678.09375</c:v>
                </c:pt>
                <c:pt idx="1930" c:formatCode="m/d;@">
                  <c:v>45678.1041666667</c:v>
                </c:pt>
                <c:pt idx="1931" c:formatCode="m/d;@">
                  <c:v>45678.1145833333</c:v>
                </c:pt>
                <c:pt idx="1932" c:formatCode="m/d;@">
                  <c:v>45678.125</c:v>
                </c:pt>
                <c:pt idx="1933" c:formatCode="m/d;@">
                  <c:v>45678.1354166667</c:v>
                </c:pt>
                <c:pt idx="1934" c:formatCode="m/d;@">
                  <c:v>45678.1458333333</c:v>
                </c:pt>
                <c:pt idx="1935" c:formatCode="m/d;@">
                  <c:v>45678.15625</c:v>
                </c:pt>
                <c:pt idx="1936" c:formatCode="m/d;@">
                  <c:v>45678.1666666667</c:v>
                </c:pt>
                <c:pt idx="1937" c:formatCode="m/d;@">
                  <c:v>45678.1770833333</c:v>
                </c:pt>
                <c:pt idx="1938" c:formatCode="m/d;@">
                  <c:v>45678.1875</c:v>
                </c:pt>
                <c:pt idx="1939" c:formatCode="m/d;@">
                  <c:v>45678.1979166667</c:v>
                </c:pt>
                <c:pt idx="1940" c:formatCode="m/d;@">
                  <c:v>45678.2083333333</c:v>
                </c:pt>
                <c:pt idx="1941" c:formatCode="m/d;@">
                  <c:v>45678.21875</c:v>
                </c:pt>
                <c:pt idx="1942" c:formatCode="m/d;@">
                  <c:v>45678.2291666667</c:v>
                </c:pt>
                <c:pt idx="1943" c:formatCode="m/d;@">
                  <c:v>45678.2395833333</c:v>
                </c:pt>
                <c:pt idx="1944" c:formatCode="m/d;@">
                  <c:v>45678.25</c:v>
                </c:pt>
                <c:pt idx="1945" c:formatCode="m/d;@">
                  <c:v>45678.2604166667</c:v>
                </c:pt>
                <c:pt idx="1946" c:formatCode="m/d;@">
                  <c:v>45678.2708333333</c:v>
                </c:pt>
                <c:pt idx="1947" c:formatCode="m/d;@">
                  <c:v>45678.28125</c:v>
                </c:pt>
                <c:pt idx="1948" c:formatCode="m/d;@">
                  <c:v>45678.2916666667</c:v>
                </c:pt>
                <c:pt idx="1949" c:formatCode="m/d;@">
                  <c:v>45678.3020833333</c:v>
                </c:pt>
                <c:pt idx="1950" c:formatCode="m/d;@">
                  <c:v>45678.3125</c:v>
                </c:pt>
                <c:pt idx="1951" c:formatCode="m/d;@">
                  <c:v>45678.3229166667</c:v>
                </c:pt>
                <c:pt idx="1952" c:formatCode="m/d;@">
                  <c:v>45678.3333333333</c:v>
                </c:pt>
                <c:pt idx="1953" c:formatCode="m/d;@">
                  <c:v>45678.34375</c:v>
                </c:pt>
                <c:pt idx="1954" c:formatCode="m/d;@">
                  <c:v>45678.3541666667</c:v>
                </c:pt>
                <c:pt idx="1955" c:formatCode="m/d;@">
                  <c:v>45678.3645833333</c:v>
                </c:pt>
                <c:pt idx="1956" c:formatCode="m/d;@">
                  <c:v>45678.375</c:v>
                </c:pt>
                <c:pt idx="1957" c:formatCode="m/d;@">
                  <c:v>45678.3854166667</c:v>
                </c:pt>
                <c:pt idx="1958" c:formatCode="m/d;@">
                  <c:v>45678.3958333333</c:v>
                </c:pt>
                <c:pt idx="1959" c:formatCode="m/d;@">
                  <c:v>45678.40625</c:v>
                </c:pt>
                <c:pt idx="1960" c:formatCode="m/d;@">
                  <c:v>45678.4166666667</c:v>
                </c:pt>
                <c:pt idx="1961" c:formatCode="m/d;@">
                  <c:v>45678.4270833333</c:v>
                </c:pt>
                <c:pt idx="1962" c:formatCode="m/d;@">
                  <c:v>45678.4375</c:v>
                </c:pt>
                <c:pt idx="1963" c:formatCode="m/d;@">
                  <c:v>45678.4479166667</c:v>
                </c:pt>
                <c:pt idx="1964" c:formatCode="m/d;@">
                  <c:v>45678.4583333333</c:v>
                </c:pt>
                <c:pt idx="1965" c:formatCode="m/d;@">
                  <c:v>45678.46875</c:v>
                </c:pt>
                <c:pt idx="1966" c:formatCode="m/d;@">
                  <c:v>45678.4791666667</c:v>
                </c:pt>
                <c:pt idx="1967" c:formatCode="m/d;@">
                  <c:v>45678.4895833333</c:v>
                </c:pt>
                <c:pt idx="1968" c:formatCode="m/d;@">
                  <c:v>45678.5</c:v>
                </c:pt>
                <c:pt idx="1969" c:formatCode="m/d;@">
                  <c:v>45678.5104166667</c:v>
                </c:pt>
                <c:pt idx="1970" c:formatCode="m/d;@">
                  <c:v>45678.5208333333</c:v>
                </c:pt>
                <c:pt idx="1971" c:formatCode="m/d;@">
                  <c:v>45678.53125</c:v>
                </c:pt>
                <c:pt idx="1972" c:formatCode="m/d;@">
                  <c:v>45678.5416666667</c:v>
                </c:pt>
                <c:pt idx="1973" c:formatCode="m/d;@">
                  <c:v>45678.5520833333</c:v>
                </c:pt>
                <c:pt idx="1974" c:formatCode="m/d;@">
                  <c:v>45678.5625</c:v>
                </c:pt>
                <c:pt idx="1975" c:formatCode="m/d;@">
                  <c:v>45678.5729166667</c:v>
                </c:pt>
                <c:pt idx="1976" c:formatCode="m/d;@">
                  <c:v>45678.5833333333</c:v>
                </c:pt>
                <c:pt idx="1977" c:formatCode="m/d;@">
                  <c:v>45678.59375</c:v>
                </c:pt>
                <c:pt idx="1978" c:formatCode="m/d;@">
                  <c:v>45678.6041666667</c:v>
                </c:pt>
                <c:pt idx="1979" c:formatCode="m/d;@">
                  <c:v>45678.6145833333</c:v>
                </c:pt>
                <c:pt idx="1980" c:formatCode="m/d;@">
                  <c:v>45678.625</c:v>
                </c:pt>
                <c:pt idx="1981" c:formatCode="m/d;@">
                  <c:v>45678.6354166667</c:v>
                </c:pt>
                <c:pt idx="1982" c:formatCode="m/d;@">
                  <c:v>45678.6458333333</c:v>
                </c:pt>
                <c:pt idx="1983" c:formatCode="m/d;@">
                  <c:v>45678.65625</c:v>
                </c:pt>
                <c:pt idx="1984" c:formatCode="m/d;@">
                  <c:v>45678.6666666667</c:v>
                </c:pt>
                <c:pt idx="1985" c:formatCode="m/d;@">
                  <c:v>45678.6770833333</c:v>
                </c:pt>
                <c:pt idx="1986" c:formatCode="m/d;@">
                  <c:v>45678.6875</c:v>
                </c:pt>
                <c:pt idx="1987" c:formatCode="m/d;@">
                  <c:v>45678.6979166667</c:v>
                </c:pt>
                <c:pt idx="1988" c:formatCode="m/d;@">
                  <c:v>45678.7083333333</c:v>
                </c:pt>
                <c:pt idx="1989" c:formatCode="m/d;@">
                  <c:v>45678.71875</c:v>
                </c:pt>
                <c:pt idx="1990" c:formatCode="m/d;@">
                  <c:v>45678.7291666667</c:v>
                </c:pt>
                <c:pt idx="1991" c:formatCode="m/d;@">
                  <c:v>45678.7395833333</c:v>
                </c:pt>
                <c:pt idx="1992" c:formatCode="m/d;@">
                  <c:v>45678.75</c:v>
                </c:pt>
                <c:pt idx="1993" c:formatCode="m/d;@">
                  <c:v>45678.7604166667</c:v>
                </c:pt>
                <c:pt idx="1994" c:formatCode="m/d;@">
                  <c:v>45678.7708333333</c:v>
                </c:pt>
                <c:pt idx="1995" c:formatCode="m/d;@">
                  <c:v>45678.78125</c:v>
                </c:pt>
                <c:pt idx="1996" c:formatCode="m/d;@">
                  <c:v>45678.7916666667</c:v>
                </c:pt>
                <c:pt idx="1997" c:formatCode="m/d;@">
                  <c:v>45678.8020833333</c:v>
                </c:pt>
                <c:pt idx="1998" c:formatCode="m/d;@">
                  <c:v>45678.8125</c:v>
                </c:pt>
                <c:pt idx="1999" c:formatCode="m/d;@">
                  <c:v>45678.8229166667</c:v>
                </c:pt>
                <c:pt idx="2000" c:formatCode="m/d;@">
                  <c:v>45678.8333333333</c:v>
                </c:pt>
                <c:pt idx="2001" c:formatCode="m/d;@">
                  <c:v>45678.84375</c:v>
                </c:pt>
                <c:pt idx="2002" c:formatCode="m/d;@">
                  <c:v>45678.8541666667</c:v>
                </c:pt>
                <c:pt idx="2003" c:formatCode="m/d;@">
                  <c:v>45678.8645833333</c:v>
                </c:pt>
                <c:pt idx="2004" c:formatCode="m/d;@">
                  <c:v>45678.875</c:v>
                </c:pt>
                <c:pt idx="2005" c:formatCode="m/d;@">
                  <c:v>45678.8854166667</c:v>
                </c:pt>
                <c:pt idx="2006" c:formatCode="m/d;@">
                  <c:v>45678.8958333333</c:v>
                </c:pt>
                <c:pt idx="2007" c:formatCode="m/d;@">
                  <c:v>45678.90625</c:v>
                </c:pt>
                <c:pt idx="2008" c:formatCode="m/d;@">
                  <c:v>45678.9166666667</c:v>
                </c:pt>
                <c:pt idx="2009" c:formatCode="m/d;@">
                  <c:v>45678.9270833333</c:v>
                </c:pt>
                <c:pt idx="2010" c:formatCode="m/d;@">
                  <c:v>45678.9375</c:v>
                </c:pt>
                <c:pt idx="2011" c:formatCode="m/d;@">
                  <c:v>45678.9479166667</c:v>
                </c:pt>
                <c:pt idx="2012" c:formatCode="m/d;@">
                  <c:v>45678.9583333333</c:v>
                </c:pt>
                <c:pt idx="2013" c:formatCode="m/d;@">
                  <c:v>45678.96875</c:v>
                </c:pt>
                <c:pt idx="2014" c:formatCode="m/d;@">
                  <c:v>45678.9791666667</c:v>
                </c:pt>
                <c:pt idx="2015" c:formatCode="m/d;@">
                  <c:v>45678.9895833333</c:v>
                </c:pt>
                <c:pt idx="2016" c:formatCode="m/d;@">
                  <c:v>45679</c:v>
                </c:pt>
                <c:pt idx="2017" c:formatCode="m/d;@">
                  <c:v>45679.0104166667</c:v>
                </c:pt>
                <c:pt idx="2018" c:formatCode="m/d;@">
                  <c:v>45679.0208333333</c:v>
                </c:pt>
                <c:pt idx="2019" c:formatCode="m/d;@">
                  <c:v>45679.03125</c:v>
                </c:pt>
                <c:pt idx="2020" c:formatCode="m/d;@">
                  <c:v>45679.0416666667</c:v>
                </c:pt>
                <c:pt idx="2021" c:formatCode="m/d;@">
                  <c:v>45679.0520833333</c:v>
                </c:pt>
                <c:pt idx="2022" c:formatCode="m/d;@">
                  <c:v>45679.0625</c:v>
                </c:pt>
                <c:pt idx="2023" c:formatCode="m/d;@">
                  <c:v>45679.0729166667</c:v>
                </c:pt>
                <c:pt idx="2024" c:formatCode="m/d;@">
                  <c:v>45679.0833333333</c:v>
                </c:pt>
                <c:pt idx="2025" c:formatCode="m/d;@">
                  <c:v>45679.09375</c:v>
                </c:pt>
                <c:pt idx="2026" c:formatCode="m/d;@">
                  <c:v>45679.1041666667</c:v>
                </c:pt>
                <c:pt idx="2027" c:formatCode="m/d;@">
                  <c:v>45679.1145833333</c:v>
                </c:pt>
                <c:pt idx="2028" c:formatCode="m/d;@">
                  <c:v>45679.125</c:v>
                </c:pt>
                <c:pt idx="2029" c:formatCode="m/d;@">
                  <c:v>45679.1354166667</c:v>
                </c:pt>
                <c:pt idx="2030" c:formatCode="m/d;@">
                  <c:v>45679.1458333333</c:v>
                </c:pt>
                <c:pt idx="2031" c:formatCode="m/d;@">
                  <c:v>45679.15625</c:v>
                </c:pt>
                <c:pt idx="2032" c:formatCode="m/d;@">
                  <c:v>45679.1666666667</c:v>
                </c:pt>
                <c:pt idx="2033" c:formatCode="m/d;@">
                  <c:v>45679.1770833333</c:v>
                </c:pt>
                <c:pt idx="2034" c:formatCode="m/d;@">
                  <c:v>45679.1875</c:v>
                </c:pt>
                <c:pt idx="2035" c:formatCode="m/d;@">
                  <c:v>45679.1979166667</c:v>
                </c:pt>
                <c:pt idx="2036" c:formatCode="m/d;@">
                  <c:v>45679.2083333333</c:v>
                </c:pt>
                <c:pt idx="2037" c:formatCode="m/d;@">
                  <c:v>45679.21875</c:v>
                </c:pt>
                <c:pt idx="2038" c:formatCode="m/d;@">
                  <c:v>45679.2291666667</c:v>
                </c:pt>
                <c:pt idx="2039" c:formatCode="m/d;@">
                  <c:v>45679.2395833333</c:v>
                </c:pt>
                <c:pt idx="2040" c:formatCode="m/d;@">
                  <c:v>45679.25</c:v>
                </c:pt>
                <c:pt idx="2041" c:formatCode="m/d;@">
                  <c:v>45679.2604166667</c:v>
                </c:pt>
                <c:pt idx="2042" c:formatCode="m/d;@">
                  <c:v>45679.2708333333</c:v>
                </c:pt>
                <c:pt idx="2043" c:formatCode="m/d;@">
                  <c:v>45679.28125</c:v>
                </c:pt>
                <c:pt idx="2044" c:formatCode="m/d;@">
                  <c:v>45679.2916666667</c:v>
                </c:pt>
                <c:pt idx="2045" c:formatCode="m/d;@">
                  <c:v>45679.3020833333</c:v>
                </c:pt>
                <c:pt idx="2046" c:formatCode="m/d;@">
                  <c:v>45679.3125</c:v>
                </c:pt>
                <c:pt idx="2047" c:formatCode="m/d;@">
                  <c:v>45679.3229166667</c:v>
                </c:pt>
                <c:pt idx="2048" c:formatCode="m/d;@">
                  <c:v>45679.3333333333</c:v>
                </c:pt>
                <c:pt idx="2049" c:formatCode="m/d;@">
                  <c:v>45679.34375</c:v>
                </c:pt>
                <c:pt idx="2050" c:formatCode="m/d;@">
                  <c:v>45679.3541666667</c:v>
                </c:pt>
                <c:pt idx="2051" c:formatCode="m/d;@">
                  <c:v>45679.3645833333</c:v>
                </c:pt>
                <c:pt idx="2052" c:formatCode="m/d;@">
                  <c:v>45679.375</c:v>
                </c:pt>
                <c:pt idx="2053" c:formatCode="m/d;@">
                  <c:v>45679.3854166667</c:v>
                </c:pt>
                <c:pt idx="2054" c:formatCode="m/d;@">
                  <c:v>45679.3958333333</c:v>
                </c:pt>
                <c:pt idx="2055" c:formatCode="m/d;@">
                  <c:v>45679.40625</c:v>
                </c:pt>
                <c:pt idx="2056" c:formatCode="m/d;@">
                  <c:v>45679.4166666667</c:v>
                </c:pt>
                <c:pt idx="2057" c:formatCode="m/d;@">
                  <c:v>45679.4270833333</c:v>
                </c:pt>
                <c:pt idx="2058" c:formatCode="m/d;@">
                  <c:v>45679.4375</c:v>
                </c:pt>
                <c:pt idx="2059" c:formatCode="m/d;@">
                  <c:v>45679.4479166667</c:v>
                </c:pt>
                <c:pt idx="2060" c:formatCode="m/d;@">
                  <c:v>45679.4583333333</c:v>
                </c:pt>
                <c:pt idx="2061" c:formatCode="m/d;@">
                  <c:v>45679.46875</c:v>
                </c:pt>
                <c:pt idx="2062" c:formatCode="m/d;@">
                  <c:v>45679.4791666667</c:v>
                </c:pt>
                <c:pt idx="2063" c:formatCode="m/d;@">
                  <c:v>45679.4895833333</c:v>
                </c:pt>
                <c:pt idx="2064" c:formatCode="m/d;@">
                  <c:v>45679.5</c:v>
                </c:pt>
                <c:pt idx="2065" c:formatCode="m/d;@">
                  <c:v>45679.5104166667</c:v>
                </c:pt>
                <c:pt idx="2066" c:formatCode="m/d;@">
                  <c:v>45679.5208333333</c:v>
                </c:pt>
                <c:pt idx="2067" c:formatCode="m/d;@">
                  <c:v>45679.53125</c:v>
                </c:pt>
                <c:pt idx="2068" c:formatCode="m/d;@">
                  <c:v>45679.5416666667</c:v>
                </c:pt>
                <c:pt idx="2069" c:formatCode="m/d;@">
                  <c:v>45679.5520833333</c:v>
                </c:pt>
                <c:pt idx="2070" c:formatCode="m/d;@">
                  <c:v>45679.5625</c:v>
                </c:pt>
                <c:pt idx="2071" c:formatCode="m/d;@">
                  <c:v>45679.5729166667</c:v>
                </c:pt>
                <c:pt idx="2072" c:formatCode="m/d;@">
                  <c:v>45679.5833333333</c:v>
                </c:pt>
                <c:pt idx="2073" c:formatCode="m/d;@">
                  <c:v>45679.59375</c:v>
                </c:pt>
                <c:pt idx="2074" c:formatCode="m/d;@">
                  <c:v>45679.6041666667</c:v>
                </c:pt>
                <c:pt idx="2075" c:formatCode="m/d;@">
                  <c:v>45679.6145833333</c:v>
                </c:pt>
                <c:pt idx="2076" c:formatCode="m/d;@">
                  <c:v>45679.625</c:v>
                </c:pt>
                <c:pt idx="2077" c:formatCode="m/d;@">
                  <c:v>45679.6354166667</c:v>
                </c:pt>
                <c:pt idx="2078" c:formatCode="m/d;@">
                  <c:v>45679.6458333333</c:v>
                </c:pt>
                <c:pt idx="2079" c:formatCode="m/d;@">
                  <c:v>45679.65625</c:v>
                </c:pt>
                <c:pt idx="2080" c:formatCode="m/d;@">
                  <c:v>45679.6666666667</c:v>
                </c:pt>
                <c:pt idx="2081" c:formatCode="m/d;@">
                  <c:v>45679.6770833333</c:v>
                </c:pt>
                <c:pt idx="2082" c:formatCode="m/d;@">
                  <c:v>45679.6875</c:v>
                </c:pt>
                <c:pt idx="2083" c:formatCode="m/d;@">
                  <c:v>45679.6979166667</c:v>
                </c:pt>
                <c:pt idx="2084" c:formatCode="m/d;@">
                  <c:v>45679.7083333333</c:v>
                </c:pt>
                <c:pt idx="2085" c:formatCode="m/d;@">
                  <c:v>45679.71875</c:v>
                </c:pt>
                <c:pt idx="2086" c:formatCode="m/d;@">
                  <c:v>45679.7291666667</c:v>
                </c:pt>
                <c:pt idx="2087" c:formatCode="m/d;@">
                  <c:v>45679.7395833333</c:v>
                </c:pt>
                <c:pt idx="2088" c:formatCode="m/d;@">
                  <c:v>45679.75</c:v>
                </c:pt>
                <c:pt idx="2089" c:formatCode="m/d;@">
                  <c:v>45679.7604166667</c:v>
                </c:pt>
                <c:pt idx="2090" c:formatCode="m/d;@">
                  <c:v>45679.7708333333</c:v>
                </c:pt>
                <c:pt idx="2091" c:formatCode="m/d;@">
                  <c:v>45679.78125</c:v>
                </c:pt>
                <c:pt idx="2092" c:formatCode="m/d;@">
                  <c:v>45679.7916666667</c:v>
                </c:pt>
                <c:pt idx="2093" c:formatCode="m/d;@">
                  <c:v>45679.8020833333</c:v>
                </c:pt>
                <c:pt idx="2094" c:formatCode="m/d;@">
                  <c:v>45679.8125</c:v>
                </c:pt>
                <c:pt idx="2095" c:formatCode="m/d;@">
                  <c:v>45679.8229166667</c:v>
                </c:pt>
                <c:pt idx="2096" c:formatCode="m/d;@">
                  <c:v>45679.8333333333</c:v>
                </c:pt>
                <c:pt idx="2097" c:formatCode="m/d;@">
                  <c:v>45679.84375</c:v>
                </c:pt>
                <c:pt idx="2098" c:formatCode="m/d;@">
                  <c:v>45679.8541666667</c:v>
                </c:pt>
                <c:pt idx="2099" c:formatCode="m/d;@">
                  <c:v>45679.8645833333</c:v>
                </c:pt>
                <c:pt idx="2100" c:formatCode="m/d;@">
                  <c:v>45679.875</c:v>
                </c:pt>
                <c:pt idx="2101" c:formatCode="m/d;@">
                  <c:v>45679.8854166667</c:v>
                </c:pt>
                <c:pt idx="2102" c:formatCode="m/d;@">
                  <c:v>45679.8958333333</c:v>
                </c:pt>
                <c:pt idx="2103" c:formatCode="m/d;@">
                  <c:v>45679.90625</c:v>
                </c:pt>
                <c:pt idx="2104" c:formatCode="m/d;@">
                  <c:v>45679.9166666667</c:v>
                </c:pt>
                <c:pt idx="2105" c:formatCode="m/d;@">
                  <c:v>45679.9270833333</c:v>
                </c:pt>
                <c:pt idx="2106" c:formatCode="m/d;@">
                  <c:v>45679.9375</c:v>
                </c:pt>
                <c:pt idx="2107" c:formatCode="m/d;@">
                  <c:v>45679.9479166667</c:v>
                </c:pt>
                <c:pt idx="2108" c:formatCode="m/d;@">
                  <c:v>45679.9583333333</c:v>
                </c:pt>
                <c:pt idx="2109" c:formatCode="m/d;@">
                  <c:v>45679.96875</c:v>
                </c:pt>
                <c:pt idx="2110" c:formatCode="m/d;@">
                  <c:v>45679.9791666667</c:v>
                </c:pt>
                <c:pt idx="2111" c:formatCode="m/d;@">
                  <c:v>45679.9895833333</c:v>
                </c:pt>
                <c:pt idx="2112" c:formatCode="m/d;@">
                  <c:v>45680</c:v>
                </c:pt>
                <c:pt idx="2113" c:formatCode="m/d;@">
                  <c:v>45680.0104166667</c:v>
                </c:pt>
                <c:pt idx="2114" c:formatCode="m/d;@">
                  <c:v>45680.0208333333</c:v>
                </c:pt>
                <c:pt idx="2115" c:formatCode="m/d;@">
                  <c:v>45680.03125</c:v>
                </c:pt>
                <c:pt idx="2116" c:formatCode="m/d;@">
                  <c:v>45680.0416666667</c:v>
                </c:pt>
                <c:pt idx="2117" c:formatCode="m/d;@">
                  <c:v>45680.0520833333</c:v>
                </c:pt>
                <c:pt idx="2118" c:formatCode="m/d;@">
                  <c:v>45680.0625</c:v>
                </c:pt>
                <c:pt idx="2119" c:formatCode="m/d;@">
                  <c:v>45680.0729166667</c:v>
                </c:pt>
                <c:pt idx="2120" c:formatCode="m/d;@">
                  <c:v>45680.0833333333</c:v>
                </c:pt>
                <c:pt idx="2121" c:formatCode="m/d;@">
                  <c:v>45680.09375</c:v>
                </c:pt>
                <c:pt idx="2122" c:formatCode="m/d;@">
                  <c:v>45680.1041666667</c:v>
                </c:pt>
                <c:pt idx="2123" c:formatCode="m/d;@">
                  <c:v>45680.1145833333</c:v>
                </c:pt>
                <c:pt idx="2124" c:formatCode="m/d;@">
                  <c:v>45680.125</c:v>
                </c:pt>
                <c:pt idx="2125" c:formatCode="m/d;@">
                  <c:v>45680.1354166667</c:v>
                </c:pt>
                <c:pt idx="2126" c:formatCode="m/d;@">
                  <c:v>45680.1458333333</c:v>
                </c:pt>
                <c:pt idx="2127" c:formatCode="m/d;@">
                  <c:v>45680.15625</c:v>
                </c:pt>
                <c:pt idx="2128" c:formatCode="m/d;@">
                  <c:v>45680.1666666667</c:v>
                </c:pt>
                <c:pt idx="2129" c:formatCode="m/d;@">
                  <c:v>45680.1770833333</c:v>
                </c:pt>
                <c:pt idx="2130" c:formatCode="m/d;@">
                  <c:v>45680.1875</c:v>
                </c:pt>
                <c:pt idx="2131" c:formatCode="m/d;@">
                  <c:v>45680.1979166667</c:v>
                </c:pt>
                <c:pt idx="2132" c:formatCode="m/d;@">
                  <c:v>45680.2083333333</c:v>
                </c:pt>
                <c:pt idx="2133" c:formatCode="m/d;@">
                  <c:v>45680.21875</c:v>
                </c:pt>
                <c:pt idx="2134" c:formatCode="m/d;@">
                  <c:v>45680.2291666667</c:v>
                </c:pt>
                <c:pt idx="2135" c:formatCode="m/d;@">
                  <c:v>45680.2395833333</c:v>
                </c:pt>
                <c:pt idx="2136" c:formatCode="m/d;@">
                  <c:v>45680.25</c:v>
                </c:pt>
                <c:pt idx="2137" c:formatCode="m/d;@">
                  <c:v>45680.2604166667</c:v>
                </c:pt>
                <c:pt idx="2138" c:formatCode="m/d;@">
                  <c:v>45680.2708333333</c:v>
                </c:pt>
                <c:pt idx="2139" c:formatCode="m/d;@">
                  <c:v>45680.28125</c:v>
                </c:pt>
                <c:pt idx="2140" c:formatCode="m/d;@">
                  <c:v>45680.2916666667</c:v>
                </c:pt>
                <c:pt idx="2141" c:formatCode="m/d;@">
                  <c:v>45680.3020833333</c:v>
                </c:pt>
                <c:pt idx="2142" c:formatCode="m/d;@">
                  <c:v>45680.3125</c:v>
                </c:pt>
                <c:pt idx="2143" c:formatCode="m/d;@">
                  <c:v>45680.3229166667</c:v>
                </c:pt>
                <c:pt idx="2144" c:formatCode="m/d;@">
                  <c:v>45680.3333333333</c:v>
                </c:pt>
                <c:pt idx="2145" c:formatCode="m/d;@">
                  <c:v>45680.34375</c:v>
                </c:pt>
                <c:pt idx="2146" c:formatCode="m/d;@">
                  <c:v>45680.3541666667</c:v>
                </c:pt>
                <c:pt idx="2147" c:formatCode="m/d;@">
                  <c:v>45680.3645833333</c:v>
                </c:pt>
                <c:pt idx="2148" c:formatCode="m/d;@">
                  <c:v>45680.375</c:v>
                </c:pt>
                <c:pt idx="2149" c:formatCode="m/d;@">
                  <c:v>45680.3854166667</c:v>
                </c:pt>
                <c:pt idx="2150" c:formatCode="m/d;@">
                  <c:v>45680.3958333333</c:v>
                </c:pt>
                <c:pt idx="2151" c:formatCode="m/d;@">
                  <c:v>45680.40625</c:v>
                </c:pt>
                <c:pt idx="2152" c:formatCode="m/d;@">
                  <c:v>45680.4166666667</c:v>
                </c:pt>
                <c:pt idx="2153" c:formatCode="m/d;@">
                  <c:v>45680.4270833333</c:v>
                </c:pt>
                <c:pt idx="2154" c:formatCode="m/d;@">
                  <c:v>45680.4375</c:v>
                </c:pt>
                <c:pt idx="2155" c:formatCode="m/d;@">
                  <c:v>45680.4479166667</c:v>
                </c:pt>
                <c:pt idx="2156" c:formatCode="m/d;@">
                  <c:v>45680.4583333333</c:v>
                </c:pt>
                <c:pt idx="2157" c:formatCode="m/d;@">
                  <c:v>45680.46875</c:v>
                </c:pt>
                <c:pt idx="2158" c:formatCode="m/d;@">
                  <c:v>45680.4791666667</c:v>
                </c:pt>
                <c:pt idx="2159" c:formatCode="m/d;@">
                  <c:v>45680.4895833333</c:v>
                </c:pt>
                <c:pt idx="2160" c:formatCode="m/d;@">
                  <c:v>45680.5</c:v>
                </c:pt>
                <c:pt idx="2161" c:formatCode="m/d;@">
                  <c:v>45680.5104166667</c:v>
                </c:pt>
                <c:pt idx="2162" c:formatCode="m/d;@">
                  <c:v>45680.5208333333</c:v>
                </c:pt>
                <c:pt idx="2163" c:formatCode="m/d;@">
                  <c:v>45680.53125</c:v>
                </c:pt>
                <c:pt idx="2164" c:formatCode="m/d;@">
                  <c:v>45680.5416666667</c:v>
                </c:pt>
                <c:pt idx="2165" c:formatCode="m/d;@">
                  <c:v>45680.5520833333</c:v>
                </c:pt>
                <c:pt idx="2166" c:formatCode="m/d;@">
                  <c:v>45680.5625</c:v>
                </c:pt>
                <c:pt idx="2167" c:formatCode="m/d;@">
                  <c:v>45680.5729166667</c:v>
                </c:pt>
                <c:pt idx="2168" c:formatCode="m/d;@">
                  <c:v>45680.5833333333</c:v>
                </c:pt>
                <c:pt idx="2169" c:formatCode="m/d;@">
                  <c:v>45680.59375</c:v>
                </c:pt>
                <c:pt idx="2170" c:formatCode="m/d;@">
                  <c:v>45680.6041666667</c:v>
                </c:pt>
                <c:pt idx="2171" c:formatCode="m/d;@">
                  <c:v>45680.6145833333</c:v>
                </c:pt>
                <c:pt idx="2172" c:formatCode="m/d;@">
                  <c:v>45680.625</c:v>
                </c:pt>
                <c:pt idx="2173" c:formatCode="m/d;@">
                  <c:v>45680.6354166667</c:v>
                </c:pt>
                <c:pt idx="2174" c:formatCode="m/d;@">
                  <c:v>45680.6458333333</c:v>
                </c:pt>
                <c:pt idx="2175" c:formatCode="m/d;@">
                  <c:v>45680.65625</c:v>
                </c:pt>
                <c:pt idx="2176" c:formatCode="m/d;@">
                  <c:v>45680.6666666667</c:v>
                </c:pt>
                <c:pt idx="2177" c:formatCode="m/d;@">
                  <c:v>45680.6770833333</c:v>
                </c:pt>
                <c:pt idx="2178" c:formatCode="m/d;@">
                  <c:v>45680.6875</c:v>
                </c:pt>
                <c:pt idx="2179" c:formatCode="m/d;@">
                  <c:v>45680.6979166667</c:v>
                </c:pt>
                <c:pt idx="2180" c:formatCode="m/d;@">
                  <c:v>45680.7083333333</c:v>
                </c:pt>
                <c:pt idx="2181" c:formatCode="m/d;@">
                  <c:v>45680.71875</c:v>
                </c:pt>
                <c:pt idx="2182" c:formatCode="m/d;@">
                  <c:v>45680.7291666667</c:v>
                </c:pt>
                <c:pt idx="2183" c:formatCode="m/d;@">
                  <c:v>45680.7395833333</c:v>
                </c:pt>
                <c:pt idx="2184" c:formatCode="m/d;@">
                  <c:v>45680.75</c:v>
                </c:pt>
                <c:pt idx="2185" c:formatCode="m/d;@">
                  <c:v>45680.7604166667</c:v>
                </c:pt>
                <c:pt idx="2186" c:formatCode="m/d;@">
                  <c:v>45680.7708333333</c:v>
                </c:pt>
                <c:pt idx="2187" c:formatCode="m/d;@">
                  <c:v>45680.78125</c:v>
                </c:pt>
                <c:pt idx="2188" c:formatCode="m/d;@">
                  <c:v>45680.7916666667</c:v>
                </c:pt>
                <c:pt idx="2189" c:formatCode="m/d;@">
                  <c:v>45680.8020833333</c:v>
                </c:pt>
                <c:pt idx="2190" c:formatCode="m/d;@">
                  <c:v>45680.8125</c:v>
                </c:pt>
                <c:pt idx="2191" c:formatCode="m/d;@">
                  <c:v>45680.8229166667</c:v>
                </c:pt>
                <c:pt idx="2192" c:formatCode="m/d;@">
                  <c:v>45680.8333333333</c:v>
                </c:pt>
                <c:pt idx="2193" c:formatCode="m/d;@">
                  <c:v>45680.84375</c:v>
                </c:pt>
                <c:pt idx="2194" c:formatCode="m/d;@">
                  <c:v>45680.8541666667</c:v>
                </c:pt>
                <c:pt idx="2195" c:formatCode="m/d;@">
                  <c:v>45680.8645833333</c:v>
                </c:pt>
                <c:pt idx="2196" c:formatCode="m/d;@">
                  <c:v>45680.875</c:v>
                </c:pt>
                <c:pt idx="2197" c:formatCode="m/d;@">
                  <c:v>45680.8854166667</c:v>
                </c:pt>
                <c:pt idx="2198" c:formatCode="m/d;@">
                  <c:v>45680.8958333333</c:v>
                </c:pt>
                <c:pt idx="2199" c:formatCode="m/d;@">
                  <c:v>45680.90625</c:v>
                </c:pt>
                <c:pt idx="2200" c:formatCode="m/d;@">
                  <c:v>45680.9166666667</c:v>
                </c:pt>
                <c:pt idx="2201" c:formatCode="m/d;@">
                  <c:v>45680.9270833333</c:v>
                </c:pt>
                <c:pt idx="2202" c:formatCode="m/d;@">
                  <c:v>45680.9375</c:v>
                </c:pt>
                <c:pt idx="2203" c:formatCode="m/d;@">
                  <c:v>45680.9479166667</c:v>
                </c:pt>
                <c:pt idx="2204" c:formatCode="m/d;@">
                  <c:v>45680.9583333333</c:v>
                </c:pt>
                <c:pt idx="2205" c:formatCode="m/d;@">
                  <c:v>45680.96875</c:v>
                </c:pt>
                <c:pt idx="2206" c:formatCode="m/d;@">
                  <c:v>45680.9791666667</c:v>
                </c:pt>
                <c:pt idx="2207" c:formatCode="m/d;@">
                  <c:v>45680.9895833333</c:v>
                </c:pt>
                <c:pt idx="2208" c:formatCode="m/d;@">
                  <c:v>45681</c:v>
                </c:pt>
                <c:pt idx="2209" c:formatCode="m/d;@">
                  <c:v>45681.0104166667</c:v>
                </c:pt>
                <c:pt idx="2210" c:formatCode="m/d;@">
                  <c:v>45681.0208333333</c:v>
                </c:pt>
                <c:pt idx="2211" c:formatCode="m/d;@">
                  <c:v>45681.03125</c:v>
                </c:pt>
                <c:pt idx="2212" c:formatCode="m/d;@">
                  <c:v>45681.0416666667</c:v>
                </c:pt>
                <c:pt idx="2213" c:formatCode="m/d;@">
                  <c:v>45681.0520833333</c:v>
                </c:pt>
                <c:pt idx="2214" c:formatCode="m/d;@">
                  <c:v>45681.0625</c:v>
                </c:pt>
                <c:pt idx="2215" c:formatCode="m/d;@">
                  <c:v>45681.0729166667</c:v>
                </c:pt>
                <c:pt idx="2216" c:formatCode="m/d;@">
                  <c:v>45681.0833333333</c:v>
                </c:pt>
                <c:pt idx="2217" c:formatCode="m/d;@">
                  <c:v>45681.09375</c:v>
                </c:pt>
                <c:pt idx="2218" c:formatCode="m/d;@">
                  <c:v>45681.1041666667</c:v>
                </c:pt>
                <c:pt idx="2219" c:formatCode="m/d;@">
                  <c:v>45681.1145833333</c:v>
                </c:pt>
                <c:pt idx="2220" c:formatCode="m/d;@">
                  <c:v>45681.125</c:v>
                </c:pt>
                <c:pt idx="2221" c:formatCode="m/d;@">
                  <c:v>45681.1354166667</c:v>
                </c:pt>
                <c:pt idx="2222" c:formatCode="m/d;@">
                  <c:v>45681.1458333333</c:v>
                </c:pt>
                <c:pt idx="2223" c:formatCode="m/d;@">
                  <c:v>45681.15625</c:v>
                </c:pt>
                <c:pt idx="2224" c:formatCode="m/d;@">
                  <c:v>45681.1666666667</c:v>
                </c:pt>
                <c:pt idx="2225" c:formatCode="m/d;@">
                  <c:v>45681.1770833333</c:v>
                </c:pt>
                <c:pt idx="2226" c:formatCode="m/d;@">
                  <c:v>45681.1875</c:v>
                </c:pt>
                <c:pt idx="2227" c:formatCode="m/d;@">
                  <c:v>45681.1979166667</c:v>
                </c:pt>
                <c:pt idx="2228" c:formatCode="m/d;@">
                  <c:v>45681.2083333333</c:v>
                </c:pt>
                <c:pt idx="2229" c:formatCode="m/d;@">
                  <c:v>45681.21875</c:v>
                </c:pt>
                <c:pt idx="2230" c:formatCode="m/d;@">
                  <c:v>45681.2291666667</c:v>
                </c:pt>
                <c:pt idx="2231" c:formatCode="m/d;@">
                  <c:v>45681.2395833333</c:v>
                </c:pt>
                <c:pt idx="2232" c:formatCode="m/d;@">
                  <c:v>45681.25</c:v>
                </c:pt>
                <c:pt idx="2233" c:formatCode="m/d;@">
                  <c:v>45681.2604166667</c:v>
                </c:pt>
                <c:pt idx="2234" c:formatCode="m/d;@">
                  <c:v>45681.2708333333</c:v>
                </c:pt>
                <c:pt idx="2235" c:formatCode="m/d;@">
                  <c:v>45681.28125</c:v>
                </c:pt>
                <c:pt idx="2236" c:formatCode="m/d;@">
                  <c:v>45681.2916666667</c:v>
                </c:pt>
                <c:pt idx="2237" c:formatCode="m/d;@">
                  <c:v>45681.3020833333</c:v>
                </c:pt>
                <c:pt idx="2238" c:formatCode="m/d;@">
                  <c:v>45681.3125</c:v>
                </c:pt>
                <c:pt idx="2239" c:formatCode="m/d;@">
                  <c:v>45681.3229166667</c:v>
                </c:pt>
                <c:pt idx="2240" c:formatCode="m/d;@">
                  <c:v>45681.3333333333</c:v>
                </c:pt>
                <c:pt idx="2241" c:formatCode="m/d;@">
                  <c:v>45681.34375</c:v>
                </c:pt>
                <c:pt idx="2242" c:formatCode="m/d;@">
                  <c:v>45681.3541666667</c:v>
                </c:pt>
                <c:pt idx="2243" c:formatCode="m/d;@">
                  <c:v>45681.3645833333</c:v>
                </c:pt>
                <c:pt idx="2244" c:formatCode="m/d;@">
                  <c:v>45681.375</c:v>
                </c:pt>
                <c:pt idx="2245" c:formatCode="m/d;@">
                  <c:v>45681.3854166667</c:v>
                </c:pt>
                <c:pt idx="2246" c:formatCode="m/d;@">
                  <c:v>45681.3958333333</c:v>
                </c:pt>
                <c:pt idx="2247" c:formatCode="m/d;@">
                  <c:v>45681.40625</c:v>
                </c:pt>
                <c:pt idx="2248" c:formatCode="m/d;@">
                  <c:v>45681.4166666667</c:v>
                </c:pt>
                <c:pt idx="2249" c:formatCode="m/d;@">
                  <c:v>45681.4270833333</c:v>
                </c:pt>
                <c:pt idx="2250" c:formatCode="m/d;@">
                  <c:v>45681.4375</c:v>
                </c:pt>
                <c:pt idx="2251" c:formatCode="m/d;@">
                  <c:v>45681.4479166667</c:v>
                </c:pt>
                <c:pt idx="2252" c:formatCode="m/d;@">
                  <c:v>45681.4583333333</c:v>
                </c:pt>
                <c:pt idx="2253" c:formatCode="m/d;@">
                  <c:v>45681.46875</c:v>
                </c:pt>
                <c:pt idx="2254" c:formatCode="m/d;@">
                  <c:v>45681.4791666667</c:v>
                </c:pt>
                <c:pt idx="2255" c:formatCode="m/d;@">
                  <c:v>45681.4895833333</c:v>
                </c:pt>
                <c:pt idx="2256" c:formatCode="m/d;@">
                  <c:v>45681.5</c:v>
                </c:pt>
                <c:pt idx="2257" c:formatCode="m/d;@">
                  <c:v>45681.5104166667</c:v>
                </c:pt>
                <c:pt idx="2258" c:formatCode="m/d;@">
                  <c:v>45681.5208333333</c:v>
                </c:pt>
                <c:pt idx="2259" c:formatCode="m/d;@">
                  <c:v>45681.53125</c:v>
                </c:pt>
                <c:pt idx="2260" c:formatCode="m/d;@">
                  <c:v>45681.5416666667</c:v>
                </c:pt>
                <c:pt idx="2261" c:formatCode="m/d;@">
                  <c:v>45681.5520833333</c:v>
                </c:pt>
                <c:pt idx="2262" c:formatCode="m/d;@">
                  <c:v>45681.5625</c:v>
                </c:pt>
                <c:pt idx="2263" c:formatCode="m/d;@">
                  <c:v>45681.5729166667</c:v>
                </c:pt>
                <c:pt idx="2264" c:formatCode="m/d;@">
                  <c:v>45681.5833333333</c:v>
                </c:pt>
                <c:pt idx="2265" c:formatCode="m/d;@">
                  <c:v>45681.59375</c:v>
                </c:pt>
                <c:pt idx="2266" c:formatCode="m/d;@">
                  <c:v>45681.6041666667</c:v>
                </c:pt>
                <c:pt idx="2267" c:formatCode="m/d;@">
                  <c:v>45681.6145833333</c:v>
                </c:pt>
                <c:pt idx="2268" c:formatCode="m/d;@">
                  <c:v>45681.625</c:v>
                </c:pt>
                <c:pt idx="2269" c:formatCode="m/d;@">
                  <c:v>45681.6354166667</c:v>
                </c:pt>
                <c:pt idx="2270" c:formatCode="m/d;@">
                  <c:v>45681.6458333333</c:v>
                </c:pt>
                <c:pt idx="2271" c:formatCode="m/d;@">
                  <c:v>45681.65625</c:v>
                </c:pt>
                <c:pt idx="2272" c:formatCode="m/d;@">
                  <c:v>45681.6666666667</c:v>
                </c:pt>
                <c:pt idx="2273" c:formatCode="m/d;@">
                  <c:v>45681.6770833333</c:v>
                </c:pt>
                <c:pt idx="2274" c:formatCode="m/d;@">
                  <c:v>45681.6875</c:v>
                </c:pt>
                <c:pt idx="2275" c:formatCode="m/d;@">
                  <c:v>45681.6979166667</c:v>
                </c:pt>
                <c:pt idx="2276" c:formatCode="m/d;@">
                  <c:v>45681.7083333333</c:v>
                </c:pt>
                <c:pt idx="2277" c:formatCode="m/d;@">
                  <c:v>45681.71875</c:v>
                </c:pt>
                <c:pt idx="2278" c:formatCode="m/d;@">
                  <c:v>45681.7291666667</c:v>
                </c:pt>
                <c:pt idx="2279" c:formatCode="m/d;@">
                  <c:v>45681.7395833333</c:v>
                </c:pt>
                <c:pt idx="2280" c:formatCode="m/d;@">
                  <c:v>45681.75</c:v>
                </c:pt>
                <c:pt idx="2281" c:formatCode="m/d;@">
                  <c:v>45681.7604166667</c:v>
                </c:pt>
                <c:pt idx="2282" c:formatCode="m/d;@">
                  <c:v>45681.7708333333</c:v>
                </c:pt>
                <c:pt idx="2283" c:formatCode="m/d;@">
                  <c:v>45681.78125</c:v>
                </c:pt>
                <c:pt idx="2284" c:formatCode="m/d;@">
                  <c:v>45681.7916666667</c:v>
                </c:pt>
                <c:pt idx="2285" c:formatCode="m/d;@">
                  <c:v>45681.8020833333</c:v>
                </c:pt>
                <c:pt idx="2286" c:formatCode="m/d;@">
                  <c:v>45681.8125</c:v>
                </c:pt>
                <c:pt idx="2287" c:formatCode="m/d;@">
                  <c:v>45681.8229166667</c:v>
                </c:pt>
                <c:pt idx="2288" c:formatCode="m/d;@">
                  <c:v>45681.8333333333</c:v>
                </c:pt>
                <c:pt idx="2289" c:formatCode="m/d;@">
                  <c:v>45681.84375</c:v>
                </c:pt>
                <c:pt idx="2290" c:formatCode="m/d;@">
                  <c:v>45681.8541666667</c:v>
                </c:pt>
                <c:pt idx="2291" c:formatCode="m/d;@">
                  <c:v>45681.8645833333</c:v>
                </c:pt>
                <c:pt idx="2292" c:formatCode="m/d;@">
                  <c:v>45681.875</c:v>
                </c:pt>
                <c:pt idx="2293" c:formatCode="m/d;@">
                  <c:v>45681.8854166667</c:v>
                </c:pt>
                <c:pt idx="2294" c:formatCode="m/d;@">
                  <c:v>45681.8958333333</c:v>
                </c:pt>
                <c:pt idx="2295" c:formatCode="m/d;@">
                  <c:v>45681.90625</c:v>
                </c:pt>
                <c:pt idx="2296" c:formatCode="m/d;@">
                  <c:v>45681.9166666667</c:v>
                </c:pt>
                <c:pt idx="2297" c:formatCode="m/d;@">
                  <c:v>45681.9270833333</c:v>
                </c:pt>
                <c:pt idx="2298" c:formatCode="m/d;@">
                  <c:v>45681.9375</c:v>
                </c:pt>
                <c:pt idx="2299" c:formatCode="m/d;@">
                  <c:v>45681.9479166667</c:v>
                </c:pt>
                <c:pt idx="2300" c:formatCode="m/d;@">
                  <c:v>45681.9583333333</c:v>
                </c:pt>
                <c:pt idx="2301" c:formatCode="m/d;@">
                  <c:v>45681.96875</c:v>
                </c:pt>
                <c:pt idx="2302" c:formatCode="m/d;@">
                  <c:v>45681.9791666667</c:v>
                </c:pt>
                <c:pt idx="2303" c:formatCode="m/d;@">
                  <c:v>45681.9895833333</c:v>
                </c:pt>
                <c:pt idx="2304" c:formatCode="m/d;@">
                  <c:v>45682</c:v>
                </c:pt>
                <c:pt idx="2305" c:formatCode="m/d;@">
                  <c:v>45682.0104166667</c:v>
                </c:pt>
                <c:pt idx="2306" c:formatCode="m/d;@">
                  <c:v>45682.0208333333</c:v>
                </c:pt>
                <c:pt idx="2307" c:formatCode="m/d;@">
                  <c:v>45682.03125</c:v>
                </c:pt>
                <c:pt idx="2308" c:formatCode="m/d;@">
                  <c:v>45682.0416666667</c:v>
                </c:pt>
                <c:pt idx="2309" c:formatCode="m/d;@">
                  <c:v>45682.0520833333</c:v>
                </c:pt>
                <c:pt idx="2310" c:formatCode="m/d;@">
                  <c:v>45682.0625</c:v>
                </c:pt>
                <c:pt idx="2311" c:formatCode="m/d;@">
                  <c:v>45682.0729166667</c:v>
                </c:pt>
                <c:pt idx="2312" c:formatCode="m/d;@">
                  <c:v>45682.0833333333</c:v>
                </c:pt>
                <c:pt idx="2313" c:formatCode="m/d;@">
                  <c:v>45682.09375</c:v>
                </c:pt>
                <c:pt idx="2314" c:formatCode="m/d;@">
                  <c:v>45682.1041666667</c:v>
                </c:pt>
                <c:pt idx="2315" c:formatCode="m/d;@">
                  <c:v>45682.1145833333</c:v>
                </c:pt>
                <c:pt idx="2316" c:formatCode="m/d;@">
                  <c:v>45682.125</c:v>
                </c:pt>
                <c:pt idx="2317" c:formatCode="m/d;@">
                  <c:v>45682.1354166667</c:v>
                </c:pt>
                <c:pt idx="2318" c:formatCode="m/d;@">
                  <c:v>45682.1458333333</c:v>
                </c:pt>
                <c:pt idx="2319" c:formatCode="m/d;@">
                  <c:v>45682.15625</c:v>
                </c:pt>
                <c:pt idx="2320" c:formatCode="m/d;@">
                  <c:v>45682.1666666667</c:v>
                </c:pt>
                <c:pt idx="2321" c:formatCode="m/d;@">
                  <c:v>45682.1770833333</c:v>
                </c:pt>
                <c:pt idx="2322" c:formatCode="m/d;@">
                  <c:v>45682.1875</c:v>
                </c:pt>
                <c:pt idx="2323" c:formatCode="m/d;@">
                  <c:v>45682.1979166667</c:v>
                </c:pt>
                <c:pt idx="2324" c:formatCode="m/d;@">
                  <c:v>45682.2083333333</c:v>
                </c:pt>
                <c:pt idx="2325" c:formatCode="m/d;@">
                  <c:v>45682.21875</c:v>
                </c:pt>
                <c:pt idx="2326" c:formatCode="m/d;@">
                  <c:v>45682.2291666667</c:v>
                </c:pt>
                <c:pt idx="2327" c:formatCode="m/d;@">
                  <c:v>45682.2395833333</c:v>
                </c:pt>
                <c:pt idx="2328" c:formatCode="m/d;@">
                  <c:v>45682.25</c:v>
                </c:pt>
                <c:pt idx="2329" c:formatCode="m/d;@">
                  <c:v>45682.2604166667</c:v>
                </c:pt>
                <c:pt idx="2330" c:formatCode="m/d;@">
                  <c:v>45682.2708333333</c:v>
                </c:pt>
                <c:pt idx="2331" c:formatCode="m/d;@">
                  <c:v>45682.28125</c:v>
                </c:pt>
                <c:pt idx="2332" c:formatCode="m/d;@">
                  <c:v>45682.2916666667</c:v>
                </c:pt>
                <c:pt idx="2333" c:formatCode="m/d;@">
                  <c:v>45682.3020833333</c:v>
                </c:pt>
                <c:pt idx="2334" c:formatCode="m/d;@">
                  <c:v>45682.3125</c:v>
                </c:pt>
                <c:pt idx="2335" c:formatCode="m/d;@">
                  <c:v>45682.3229166667</c:v>
                </c:pt>
                <c:pt idx="2336" c:formatCode="m/d;@">
                  <c:v>45682.3333333333</c:v>
                </c:pt>
                <c:pt idx="2337" c:formatCode="m/d;@">
                  <c:v>45682.34375</c:v>
                </c:pt>
                <c:pt idx="2338" c:formatCode="m/d;@">
                  <c:v>45682.3541666667</c:v>
                </c:pt>
                <c:pt idx="2339" c:formatCode="m/d;@">
                  <c:v>45682.3645833333</c:v>
                </c:pt>
                <c:pt idx="2340" c:formatCode="m/d;@">
                  <c:v>45682.375</c:v>
                </c:pt>
                <c:pt idx="2341" c:formatCode="m/d;@">
                  <c:v>45682.3854166667</c:v>
                </c:pt>
                <c:pt idx="2342" c:formatCode="m/d;@">
                  <c:v>45682.3958333333</c:v>
                </c:pt>
                <c:pt idx="2343" c:formatCode="m/d;@">
                  <c:v>45682.40625</c:v>
                </c:pt>
                <c:pt idx="2344" c:formatCode="m/d;@">
                  <c:v>45682.4166666667</c:v>
                </c:pt>
                <c:pt idx="2345" c:formatCode="m/d;@">
                  <c:v>45682.4270833333</c:v>
                </c:pt>
                <c:pt idx="2346" c:formatCode="m/d;@">
                  <c:v>45682.4375</c:v>
                </c:pt>
                <c:pt idx="2347" c:formatCode="m/d;@">
                  <c:v>45682.4479166667</c:v>
                </c:pt>
                <c:pt idx="2348" c:formatCode="m/d;@">
                  <c:v>45682.4583333333</c:v>
                </c:pt>
                <c:pt idx="2349" c:formatCode="m/d;@">
                  <c:v>45682.46875</c:v>
                </c:pt>
                <c:pt idx="2350" c:formatCode="m/d;@">
                  <c:v>45682.4791666667</c:v>
                </c:pt>
                <c:pt idx="2351" c:formatCode="m/d;@">
                  <c:v>45682.4895833333</c:v>
                </c:pt>
                <c:pt idx="2352" c:formatCode="m/d;@">
                  <c:v>45682.5</c:v>
                </c:pt>
                <c:pt idx="2353" c:formatCode="m/d;@">
                  <c:v>45682.5104166667</c:v>
                </c:pt>
                <c:pt idx="2354" c:formatCode="m/d;@">
                  <c:v>45682.5208333333</c:v>
                </c:pt>
                <c:pt idx="2355" c:formatCode="m/d;@">
                  <c:v>45682.53125</c:v>
                </c:pt>
                <c:pt idx="2356" c:formatCode="m/d;@">
                  <c:v>45682.5416666667</c:v>
                </c:pt>
                <c:pt idx="2357" c:formatCode="m/d;@">
                  <c:v>45682.5520833333</c:v>
                </c:pt>
                <c:pt idx="2358" c:formatCode="m/d;@">
                  <c:v>45682.5625</c:v>
                </c:pt>
                <c:pt idx="2359" c:formatCode="m/d;@">
                  <c:v>45682.5729166667</c:v>
                </c:pt>
                <c:pt idx="2360" c:formatCode="m/d;@">
                  <c:v>45682.5833333333</c:v>
                </c:pt>
                <c:pt idx="2361" c:formatCode="m/d;@">
                  <c:v>45682.59375</c:v>
                </c:pt>
                <c:pt idx="2362" c:formatCode="m/d;@">
                  <c:v>45682.6041666667</c:v>
                </c:pt>
                <c:pt idx="2363" c:formatCode="m/d;@">
                  <c:v>45682.6145833333</c:v>
                </c:pt>
                <c:pt idx="2364" c:formatCode="m/d;@">
                  <c:v>45682.625</c:v>
                </c:pt>
                <c:pt idx="2365" c:formatCode="m/d;@">
                  <c:v>45682.6354166667</c:v>
                </c:pt>
                <c:pt idx="2366" c:formatCode="m/d;@">
                  <c:v>45682.6458333333</c:v>
                </c:pt>
                <c:pt idx="2367" c:formatCode="m/d;@">
                  <c:v>45682.65625</c:v>
                </c:pt>
                <c:pt idx="2368" c:formatCode="m/d;@">
                  <c:v>45682.6666666667</c:v>
                </c:pt>
                <c:pt idx="2369" c:formatCode="m/d;@">
                  <c:v>45682.6770833333</c:v>
                </c:pt>
                <c:pt idx="2370" c:formatCode="m/d;@">
                  <c:v>45682.6875</c:v>
                </c:pt>
                <c:pt idx="2371" c:formatCode="m/d;@">
                  <c:v>45682.6979166667</c:v>
                </c:pt>
                <c:pt idx="2372" c:formatCode="m/d;@">
                  <c:v>45682.7083333333</c:v>
                </c:pt>
                <c:pt idx="2373" c:formatCode="m/d;@">
                  <c:v>45682.71875</c:v>
                </c:pt>
                <c:pt idx="2374" c:formatCode="m/d;@">
                  <c:v>45682.7291666667</c:v>
                </c:pt>
                <c:pt idx="2375" c:formatCode="m/d;@">
                  <c:v>45682.7395833333</c:v>
                </c:pt>
                <c:pt idx="2376" c:formatCode="m/d;@">
                  <c:v>45682.75</c:v>
                </c:pt>
                <c:pt idx="2377" c:formatCode="m/d;@">
                  <c:v>45682.7604166667</c:v>
                </c:pt>
                <c:pt idx="2378" c:formatCode="m/d;@">
                  <c:v>45682.7708333333</c:v>
                </c:pt>
                <c:pt idx="2379" c:formatCode="m/d;@">
                  <c:v>45682.78125</c:v>
                </c:pt>
                <c:pt idx="2380" c:formatCode="m/d;@">
                  <c:v>45682.7916666667</c:v>
                </c:pt>
                <c:pt idx="2381" c:formatCode="m/d;@">
                  <c:v>45682.8020833333</c:v>
                </c:pt>
                <c:pt idx="2382" c:formatCode="m/d;@">
                  <c:v>45682.8125</c:v>
                </c:pt>
                <c:pt idx="2383" c:formatCode="m/d;@">
                  <c:v>45682.8229166667</c:v>
                </c:pt>
                <c:pt idx="2384" c:formatCode="m/d;@">
                  <c:v>45682.8333333333</c:v>
                </c:pt>
                <c:pt idx="2385" c:formatCode="m/d;@">
                  <c:v>45682.84375</c:v>
                </c:pt>
                <c:pt idx="2386" c:formatCode="m/d;@">
                  <c:v>45682.8541666667</c:v>
                </c:pt>
                <c:pt idx="2387" c:formatCode="m/d;@">
                  <c:v>45682.8645833333</c:v>
                </c:pt>
                <c:pt idx="2388" c:formatCode="m/d;@">
                  <c:v>45682.875</c:v>
                </c:pt>
                <c:pt idx="2389" c:formatCode="m/d;@">
                  <c:v>45682.8854166667</c:v>
                </c:pt>
                <c:pt idx="2390" c:formatCode="m/d;@">
                  <c:v>45682.8958333333</c:v>
                </c:pt>
                <c:pt idx="2391" c:formatCode="m/d;@">
                  <c:v>45682.90625</c:v>
                </c:pt>
                <c:pt idx="2392" c:formatCode="m/d;@">
                  <c:v>45682.9166666667</c:v>
                </c:pt>
                <c:pt idx="2393" c:formatCode="m/d;@">
                  <c:v>45682.9270833333</c:v>
                </c:pt>
                <c:pt idx="2394" c:formatCode="m/d;@">
                  <c:v>45682.9375</c:v>
                </c:pt>
                <c:pt idx="2395" c:formatCode="m/d;@">
                  <c:v>45682.9479166667</c:v>
                </c:pt>
                <c:pt idx="2396" c:formatCode="m/d;@">
                  <c:v>45682.9583333333</c:v>
                </c:pt>
                <c:pt idx="2397" c:formatCode="m/d;@">
                  <c:v>45682.96875</c:v>
                </c:pt>
                <c:pt idx="2398" c:formatCode="m/d;@">
                  <c:v>45682.9791666667</c:v>
                </c:pt>
                <c:pt idx="2399" c:formatCode="m/d;@">
                  <c:v>45682.9895833333</c:v>
                </c:pt>
                <c:pt idx="2400" c:formatCode="m/d;@">
                  <c:v>45683</c:v>
                </c:pt>
                <c:pt idx="2401" c:formatCode="m/d;@">
                  <c:v>45683.0104166667</c:v>
                </c:pt>
                <c:pt idx="2402" c:formatCode="m/d;@">
                  <c:v>45683.0208333333</c:v>
                </c:pt>
                <c:pt idx="2403" c:formatCode="m/d;@">
                  <c:v>45683.03125</c:v>
                </c:pt>
                <c:pt idx="2404" c:formatCode="m/d;@">
                  <c:v>45683.0416666667</c:v>
                </c:pt>
                <c:pt idx="2405" c:formatCode="m/d;@">
                  <c:v>45683.0520833333</c:v>
                </c:pt>
                <c:pt idx="2406" c:formatCode="m/d;@">
                  <c:v>45683.0625</c:v>
                </c:pt>
                <c:pt idx="2407" c:formatCode="m/d;@">
                  <c:v>45683.0729166667</c:v>
                </c:pt>
                <c:pt idx="2408" c:formatCode="m/d;@">
                  <c:v>45683.0833333333</c:v>
                </c:pt>
                <c:pt idx="2409" c:formatCode="m/d;@">
                  <c:v>45683.09375</c:v>
                </c:pt>
                <c:pt idx="2410" c:formatCode="m/d;@">
                  <c:v>45683.1041666667</c:v>
                </c:pt>
                <c:pt idx="2411" c:formatCode="m/d;@">
                  <c:v>45683.1145833333</c:v>
                </c:pt>
                <c:pt idx="2412" c:formatCode="m/d;@">
                  <c:v>45683.125</c:v>
                </c:pt>
                <c:pt idx="2413" c:formatCode="m/d;@">
                  <c:v>45683.1354166667</c:v>
                </c:pt>
                <c:pt idx="2414" c:formatCode="m/d;@">
                  <c:v>45683.1458333333</c:v>
                </c:pt>
                <c:pt idx="2415" c:formatCode="m/d;@">
                  <c:v>45683.15625</c:v>
                </c:pt>
                <c:pt idx="2416" c:formatCode="m/d;@">
                  <c:v>45683.1666666667</c:v>
                </c:pt>
                <c:pt idx="2417" c:formatCode="m/d;@">
                  <c:v>45683.1770833333</c:v>
                </c:pt>
                <c:pt idx="2418" c:formatCode="m/d;@">
                  <c:v>45683.1875</c:v>
                </c:pt>
                <c:pt idx="2419" c:formatCode="m/d;@">
                  <c:v>45683.1979166667</c:v>
                </c:pt>
                <c:pt idx="2420" c:formatCode="m/d;@">
                  <c:v>45683.2083333333</c:v>
                </c:pt>
                <c:pt idx="2421" c:formatCode="m/d;@">
                  <c:v>45683.21875</c:v>
                </c:pt>
                <c:pt idx="2422" c:formatCode="m/d;@">
                  <c:v>45683.2291666667</c:v>
                </c:pt>
                <c:pt idx="2423" c:formatCode="m/d;@">
                  <c:v>45683.2395833333</c:v>
                </c:pt>
                <c:pt idx="2424" c:formatCode="m/d;@">
                  <c:v>45683.25</c:v>
                </c:pt>
                <c:pt idx="2425" c:formatCode="m/d;@">
                  <c:v>45683.2604166667</c:v>
                </c:pt>
                <c:pt idx="2426" c:formatCode="m/d;@">
                  <c:v>45683.2708333333</c:v>
                </c:pt>
                <c:pt idx="2427" c:formatCode="m/d;@">
                  <c:v>45683.28125</c:v>
                </c:pt>
                <c:pt idx="2428" c:formatCode="m/d;@">
                  <c:v>45683.2916666667</c:v>
                </c:pt>
                <c:pt idx="2429" c:formatCode="m/d;@">
                  <c:v>45683.3020833333</c:v>
                </c:pt>
                <c:pt idx="2430" c:formatCode="m/d;@">
                  <c:v>45683.3125</c:v>
                </c:pt>
                <c:pt idx="2431" c:formatCode="m/d;@">
                  <c:v>45683.3229166667</c:v>
                </c:pt>
                <c:pt idx="2432" c:formatCode="m/d;@">
                  <c:v>45683.3333333333</c:v>
                </c:pt>
                <c:pt idx="2433" c:formatCode="m/d;@">
                  <c:v>45683.34375</c:v>
                </c:pt>
                <c:pt idx="2434" c:formatCode="m/d;@">
                  <c:v>45683.3541666667</c:v>
                </c:pt>
                <c:pt idx="2435" c:formatCode="m/d;@">
                  <c:v>45683.3645833333</c:v>
                </c:pt>
                <c:pt idx="2436" c:formatCode="m/d;@">
                  <c:v>45683.375</c:v>
                </c:pt>
                <c:pt idx="2437" c:formatCode="m/d;@">
                  <c:v>45683.3854166667</c:v>
                </c:pt>
                <c:pt idx="2438" c:formatCode="m/d;@">
                  <c:v>45683.3958333333</c:v>
                </c:pt>
                <c:pt idx="2439" c:formatCode="m/d;@">
                  <c:v>45683.40625</c:v>
                </c:pt>
                <c:pt idx="2440" c:formatCode="m/d;@">
                  <c:v>45683.4166666667</c:v>
                </c:pt>
                <c:pt idx="2441" c:formatCode="m/d;@">
                  <c:v>45683.4270833333</c:v>
                </c:pt>
                <c:pt idx="2442" c:formatCode="m/d;@">
                  <c:v>45683.4375</c:v>
                </c:pt>
                <c:pt idx="2443" c:formatCode="m/d;@">
                  <c:v>45683.4479166667</c:v>
                </c:pt>
                <c:pt idx="2444" c:formatCode="m/d;@">
                  <c:v>45683.4583333333</c:v>
                </c:pt>
                <c:pt idx="2445" c:formatCode="m/d;@">
                  <c:v>45683.46875</c:v>
                </c:pt>
                <c:pt idx="2446" c:formatCode="m/d;@">
                  <c:v>45683.4791666667</c:v>
                </c:pt>
                <c:pt idx="2447" c:formatCode="m/d;@">
                  <c:v>45683.4895833333</c:v>
                </c:pt>
                <c:pt idx="2448" c:formatCode="m/d;@">
                  <c:v>45683.5</c:v>
                </c:pt>
                <c:pt idx="2449" c:formatCode="m/d;@">
                  <c:v>45683.5104166667</c:v>
                </c:pt>
                <c:pt idx="2450" c:formatCode="m/d;@">
                  <c:v>45683.5208333333</c:v>
                </c:pt>
                <c:pt idx="2451" c:formatCode="m/d;@">
                  <c:v>45683.53125</c:v>
                </c:pt>
                <c:pt idx="2452" c:formatCode="m/d;@">
                  <c:v>45683.5416666667</c:v>
                </c:pt>
                <c:pt idx="2453" c:formatCode="m/d;@">
                  <c:v>45683.5520833333</c:v>
                </c:pt>
                <c:pt idx="2454" c:formatCode="m/d;@">
                  <c:v>45683.5625</c:v>
                </c:pt>
                <c:pt idx="2455" c:formatCode="m/d;@">
                  <c:v>45683.5729166667</c:v>
                </c:pt>
                <c:pt idx="2456" c:formatCode="m/d;@">
                  <c:v>45683.5833333333</c:v>
                </c:pt>
                <c:pt idx="2457" c:formatCode="m/d;@">
                  <c:v>45683.59375</c:v>
                </c:pt>
                <c:pt idx="2458" c:formatCode="m/d;@">
                  <c:v>45683.6041666667</c:v>
                </c:pt>
                <c:pt idx="2459" c:formatCode="m/d;@">
                  <c:v>45683.6145833333</c:v>
                </c:pt>
                <c:pt idx="2460" c:formatCode="m/d;@">
                  <c:v>45683.625</c:v>
                </c:pt>
                <c:pt idx="2461" c:formatCode="m/d;@">
                  <c:v>45683.6354166667</c:v>
                </c:pt>
                <c:pt idx="2462" c:formatCode="m/d;@">
                  <c:v>45683.6458333333</c:v>
                </c:pt>
                <c:pt idx="2463" c:formatCode="m/d;@">
                  <c:v>45683.65625</c:v>
                </c:pt>
                <c:pt idx="2464" c:formatCode="m/d;@">
                  <c:v>45683.6666666667</c:v>
                </c:pt>
                <c:pt idx="2465" c:formatCode="m/d;@">
                  <c:v>45683.6770833333</c:v>
                </c:pt>
                <c:pt idx="2466" c:formatCode="m/d;@">
                  <c:v>45683.6875</c:v>
                </c:pt>
                <c:pt idx="2467" c:formatCode="m/d;@">
                  <c:v>45683.6979166667</c:v>
                </c:pt>
                <c:pt idx="2468" c:formatCode="m/d;@">
                  <c:v>45683.7083333333</c:v>
                </c:pt>
                <c:pt idx="2469" c:formatCode="m/d;@">
                  <c:v>45683.71875</c:v>
                </c:pt>
                <c:pt idx="2470" c:formatCode="m/d;@">
                  <c:v>45683.7291666667</c:v>
                </c:pt>
                <c:pt idx="2471" c:formatCode="m/d;@">
                  <c:v>45683.7395833333</c:v>
                </c:pt>
                <c:pt idx="2472" c:formatCode="m/d;@">
                  <c:v>45683.75</c:v>
                </c:pt>
                <c:pt idx="2473" c:formatCode="m/d;@">
                  <c:v>45683.7604166667</c:v>
                </c:pt>
                <c:pt idx="2474" c:formatCode="m/d;@">
                  <c:v>45683.7708333333</c:v>
                </c:pt>
                <c:pt idx="2475" c:formatCode="m/d;@">
                  <c:v>45683.78125</c:v>
                </c:pt>
                <c:pt idx="2476" c:formatCode="m/d;@">
                  <c:v>45683.7916666667</c:v>
                </c:pt>
                <c:pt idx="2477" c:formatCode="m/d;@">
                  <c:v>45683.8020833333</c:v>
                </c:pt>
                <c:pt idx="2478" c:formatCode="m/d;@">
                  <c:v>45683.8125</c:v>
                </c:pt>
                <c:pt idx="2479" c:formatCode="m/d;@">
                  <c:v>45683.8229166667</c:v>
                </c:pt>
                <c:pt idx="2480" c:formatCode="m/d;@">
                  <c:v>45683.8333333333</c:v>
                </c:pt>
                <c:pt idx="2481" c:formatCode="m/d;@">
                  <c:v>45683.84375</c:v>
                </c:pt>
                <c:pt idx="2482" c:formatCode="m/d;@">
                  <c:v>45683.8541666667</c:v>
                </c:pt>
                <c:pt idx="2483" c:formatCode="m/d;@">
                  <c:v>45683.8645833333</c:v>
                </c:pt>
                <c:pt idx="2484" c:formatCode="m/d;@">
                  <c:v>45683.875</c:v>
                </c:pt>
                <c:pt idx="2485" c:formatCode="m/d;@">
                  <c:v>45683.8854166667</c:v>
                </c:pt>
                <c:pt idx="2486" c:formatCode="m/d;@">
                  <c:v>45683.8958333333</c:v>
                </c:pt>
                <c:pt idx="2487" c:formatCode="m/d;@">
                  <c:v>45683.90625</c:v>
                </c:pt>
                <c:pt idx="2488" c:formatCode="m/d;@">
                  <c:v>45683.9166666667</c:v>
                </c:pt>
                <c:pt idx="2489" c:formatCode="m/d;@">
                  <c:v>45683.9270833333</c:v>
                </c:pt>
                <c:pt idx="2490" c:formatCode="m/d;@">
                  <c:v>45683.9375</c:v>
                </c:pt>
                <c:pt idx="2491" c:formatCode="m/d;@">
                  <c:v>45683.9479166667</c:v>
                </c:pt>
                <c:pt idx="2492" c:formatCode="m/d;@">
                  <c:v>45683.9583333333</c:v>
                </c:pt>
                <c:pt idx="2493" c:formatCode="m/d;@">
                  <c:v>45683.96875</c:v>
                </c:pt>
                <c:pt idx="2494" c:formatCode="m/d;@">
                  <c:v>45683.9791666667</c:v>
                </c:pt>
                <c:pt idx="2495" c:formatCode="m/d;@">
                  <c:v>45683.9895833333</c:v>
                </c:pt>
                <c:pt idx="2496" c:formatCode="m/d;@">
                  <c:v>45684</c:v>
                </c:pt>
                <c:pt idx="2497" c:formatCode="m/d;@">
                  <c:v>45684.0104166667</c:v>
                </c:pt>
                <c:pt idx="2498" c:formatCode="m/d;@">
                  <c:v>45684.0208333333</c:v>
                </c:pt>
                <c:pt idx="2499" c:formatCode="m/d;@">
                  <c:v>45684.03125</c:v>
                </c:pt>
                <c:pt idx="2500" c:formatCode="m/d;@">
                  <c:v>45684.0416666667</c:v>
                </c:pt>
                <c:pt idx="2501" c:formatCode="m/d;@">
                  <c:v>45684.0520833333</c:v>
                </c:pt>
                <c:pt idx="2502" c:formatCode="m/d;@">
                  <c:v>45684.0625</c:v>
                </c:pt>
                <c:pt idx="2503" c:formatCode="m/d;@">
                  <c:v>45684.0729166667</c:v>
                </c:pt>
                <c:pt idx="2504" c:formatCode="m/d;@">
                  <c:v>45684.0833333333</c:v>
                </c:pt>
                <c:pt idx="2505" c:formatCode="m/d;@">
                  <c:v>45684.09375</c:v>
                </c:pt>
                <c:pt idx="2506" c:formatCode="m/d;@">
                  <c:v>45684.1041666667</c:v>
                </c:pt>
                <c:pt idx="2507" c:formatCode="m/d;@">
                  <c:v>45684.1145833333</c:v>
                </c:pt>
                <c:pt idx="2508" c:formatCode="m/d;@">
                  <c:v>45684.125</c:v>
                </c:pt>
                <c:pt idx="2509" c:formatCode="m/d;@">
                  <c:v>45684.1354166667</c:v>
                </c:pt>
                <c:pt idx="2510" c:formatCode="m/d;@">
                  <c:v>45684.1458333333</c:v>
                </c:pt>
                <c:pt idx="2511" c:formatCode="m/d;@">
                  <c:v>45684.15625</c:v>
                </c:pt>
                <c:pt idx="2512" c:formatCode="m/d;@">
                  <c:v>45684.1666666667</c:v>
                </c:pt>
                <c:pt idx="2513" c:formatCode="m/d;@">
                  <c:v>45684.1770833333</c:v>
                </c:pt>
                <c:pt idx="2514" c:formatCode="m/d;@">
                  <c:v>45684.1875</c:v>
                </c:pt>
                <c:pt idx="2515" c:formatCode="m/d;@">
                  <c:v>45684.1979166667</c:v>
                </c:pt>
                <c:pt idx="2516" c:formatCode="m/d;@">
                  <c:v>45684.2083333333</c:v>
                </c:pt>
                <c:pt idx="2517" c:formatCode="m/d;@">
                  <c:v>45684.21875</c:v>
                </c:pt>
                <c:pt idx="2518" c:formatCode="m/d;@">
                  <c:v>45684.2291666667</c:v>
                </c:pt>
                <c:pt idx="2519" c:formatCode="m/d;@">
                  <c:v>45684.2395833333</c:v>
                </c:pt>
                <c:pt idx="2520" c:formatCode="m/d;@">
                  <c:v>45684.25</c:v>
                </c:pt>
                <c:pt idx="2521" c:formatCode="m/d;@">
                  <c:v>45684.2604166667</c:v>
                </c:pt>
                <c:pt idx="2522" c:formatCode="m/d;@">
                  <c:v>45684.2708333333</c:v>
                </c:pt>
                <c:pt idx="2523" c:formatCode="m/d;@">
                  <c:v>45684.28125</c:v>
                </c:pt>
                <c:pt idx="2524" c:formatCode="m/d;@">
                  <c:v>45684.2916666667</c:v>
                </c:pt>
                <c:pt idx="2525" c:formatCode="m/d;@">
                  <c:v>45684.3020833333</c:v>
                </c:pt>
                <c:pt idx="2526" c:formatCode="m/d;@">
                  <c:v>45684.3125</c:v>
                </c:pt>
                <c:pt idx="2527" c:formatCode="m/d;@">
                  <c:v>45684.3229166667</c:v>
                </c:pt>
                <c:pt idx="2528" c:formatCode="m/d;@">
                  <c:v>45684.3333333333</c:v>
                </c:pt>
                <c:pt idx="2529" c:formatCode="m/d;@">
                  <c:v>45684.34375</c:v>
                </c:pt>
                <c:pt idx="2530" c:formatCode="m/d;@">
                  <c:v>45684.3541666667</c:v>
                </c:pt>
                <c:pt idx="2531" c:formatCode="m/d;@">
                  <c:v>45684.3645833333</c:v>
                </c:pt>
                <c:pt idx="2532" c:formatCode="m/d;@">
                  <c:v>45684.375</c:v>
                </c:pt>
                <c:pt idx="2533" c:formatCode="m/d;@">
                  <c:v>45684.3854166667</c:v>
                </c:pt>
                <c:pt idx="2534" c:formatCode="m/d;@">
                  <c:v>45684.3958333333</c:v>
                </c:pt>
                <c:pt idx="2535" c:formatCode="m/d;@">
                  <c:v>45684.40625</c:v>
                </c:pt>
                <c:pt idx="2536" c:formatCode="m/d;@">
                  <c:v>45684.4166666667</c:v>
                </c:pt>
                <c:pt idx="2537" c:formatCode="m/d;@">
                  <c:v>45684.4270833333</c:v>
                </c:pt>
                <c:pt idx="2538" c:formatCode="m/d;@">
                  <c:v>45684.4375</c:v>
                </c:pt>
                <c:pt idx="2539" c:formatCode="m/d;@">
                  <c:v>45684.4479166667</c:v>
                </c:pt>
                <c:pt idx="2540" c:formatCode="m/d;@">
                  <c:v>45684.4583333333</c:v>
                </c:pt>
                <c:pt idx="2541" c:formatCode="m/d;@">
                  <c:v>45684.46875</c:v>
                </c:pt>
                <c:pt idx="2542" c:formatCode="m/d;@">
                  <c:v>45684.4791666667</c:v>
                </c:pt>
                <c:pt idx="2543" c:formatCode="m/d;@">
                  <c:v>45684.4895833333</c:v>
                </c:pt>
                <c:pt idx="2544" c:formatCode="m/d;@">
                  <c:v>45684.5</c:v>
                </c:pt>
                <c:pt idx="2545" c:formatCode="m/d;@">
                  <c:v>45684.5104166667</c:v>
                </c:pt>
                <c:pt idx="2546" c:formatCode="m/d;@">
                  <c:v>45684.5208333333</c:v>
                </c:pt>
                <c:pt idx="2547" c:formatCode="m/d;@">
                  <c:v>45684.53125</c:v>
                </c:pt>
                <c:pt idx="2548" c:formatCode="m/d;@">
                  <c:v>45684.5416666667</c:v>
                </c:pt>
                <c:pt idx="2549" c:formatCode="m/d;@">
                  <c:v>45684.5520833333</c:v>
                </c:pt>
                <c:pt idx="2550" c:formatCode="m/d;@">
                  <c:v>45684.5625</c:v>
                </c:pt>
                <c:pt idx="2551" c:formatCode="m/d;@">
                  <c:v>45684.5729166667</c:v>
                </c:pt>
                <c:pt idx="2552" c:formatCode="m/d;@">
                  <c:v>45684.5833333333</c:v>
                </c:pt>
                <c:pt idx="2553" c:formatCode="m/d;@">
                  <c:v>45684.59375</c:v>
                </c:pt>
                <c:pt idx="2554" c:formatCode="m/d;@">
                  <c:v>45684.6041666667</c:v>
                </c:pt>
                <c:pt idx="2555" c:formatCode="m/d;@">
                  <c:v>45684.6145833333</c:v>
                </c:pt>
                <c:pt idx="2556" c:formatCode="m/d;@">
                  <c:v>45684.625</c:v>
                </c:pt>
                <c:pt idx="2557" c:formatCode="m/d;@">
                  <c:v>45684.6354166667</c:v>
                </c:pt>
                <c:pt idx="2558" c:formatCode="m/d;@">
                  <c:v>45684.6458333333</c:v>
                </c:pt>
                <c:pt idx="2559" c:formatCode="m/d;@">
                  <c:v>45684.65625</c:v>
                </c:pt>
                <c:pt idx="2560" c:formatCode="m/d;@">
                  <c:v>45684.6666666667</c:v>
                </c:pt>
                <c:pt idx="2561" c:formatCode="m/d;@">
                  <c:v>45684.6770833333</c:v>
                </c:pt>
                <c:pt idx="2562" c:formatCode="m/d;@">
                  <c:v>45684.6875</c:v>
                </c:pt>
                <c:pt idx="2563" c:formatCode="m/d;@">
                  <c:v>45684.6979166667</c:v>
                </c:pt>
                <c:pt idx="2564" c:formatCode="m/d;@">
                  <c:v>45684.7083333333</c:v>
                </c:pt>
                <c:pt idx="2565" c:formatCode="m/d;@">
                  <c:v>45684.71875</c:v>
                </c:pt>
                <c:pt idx="2566" c:formatCode="m/d;@">
                  <c:v>45684.7291666667</c:v>
                </c:pt>
                <c:pt idx="2567" c:formatCode="m/d;@">
                  <c:v>45684.7395833333</c:v>
                </c:pt>
                <c:pt idx="2568" c:formatCode="m/d;@">
                  <c:v>45684.75</c:v>
                </c:pt>
                <c:pt idx="2569" c:formatCode="m/d;@">
                  <c:v>45684.7604166667</c:v>
                </c:pt>
                <c:pt idx="2570" c:formatCode="m/d;@">
                  <c:v>45684.7708333333</c:v>
                </c:pt>
                <c:pt idx="2571" c:formatCode="m/d;@">
                  <c:v>45684.78125</c:v>
                </c:pt>
                <c:pt idx="2572" c:formatCode="m/d;@">
                  <c:v>45684.7916666667</c:v>
                </c:pt>
                <c:pt idx="2573" c:formatCode="m/d;@">
                  <c:v>45684.8020833333</c:v>
                </c:pt>
                <c:pt idx="2574" c:formatCode="m/d;@">
                  <c:v>45684.8125</c:v>
                </c:pt>
                <c:pt idx="2575" c:formatCode="m/d;@">
                  <c:v>45684.8229166667</c:v>
                </c:pt>
                <c:pt idx="2576" c:formatCode="m/d;@">
                  <c:v>45684.8333333333</c:v>
                </c:pt>
                <c:pt idx="2577" c:formatCode="m/d;@">
                  <c:v>45684.84375</c:v>
                </c:pt>
                <c:pt idx="2578" c:formatCode="m/d;@">
                  <c:v>45684.8541666667</c:v>
                </c:pt>
                <c:pt idx="2579" c:formatCode="m/d;@">
                  <c:v>45684.8645833333</c:v>
                </c:pt>
                <c:pt idx="2580" c:formatCode="m/d;@">
                  <c:v>45684.875</c:v>
                </c:pt>
                <c:pt idx="2581" c:formatCode="m/d;@">
                  <c:v>45684.8854166667</c:v>
                </c:pt>
                <c:pt idx="2582" c:formatCode="m/d;@">
                  <c:v>45684.8958333333</c:v>
                </c:pt>
                <c:pt idx="2583" c:formatCode="m/d;@">
                  <c:v>45684.90625</c:v>
                </c:pt>
                <c:pt idx="2584" c:formatCode="m/d;@">
                  <c:v>45684.9166666667</c:v>
                </c:pt>
                <c:pt idx="2585" c:formatCode="m/d;@">
                  <c:v>45684.9270833333</c:v>
                </c:pt>
                <c:pt idx="2586" c:formatCode="m/d;@">
                  <c:v>45684.9375</c:v>
                </c:pt>
                <c:pt idx="2587" c:formatCode="m/d;@">
                  <c:v>45684.9479166667</c:v>
                </c:pt>
                <c:pt idx="2588" c:formatCode="m/d;@">
                  <c:v>45684.9583333333</c:v>
                </c:pt>
                <c:pt idx="2589" c:formatCode="m/d;@">
                  <c:v>45684.96875</c:v>
                </c:pt>
                <c:pt idx="2590" c:formatCode="m/d;@">
                  <c:v>45684.9791666667</c:v>
                </c:pt>
                <c:pt idx="2591" c:formatCode="m/d;@">
                  <c:v>45684.9895833333</c:v>
                </c:pt>
                <c:pt idx="2592" c:formatCode="m/d;@">
                  <c:v>45685</c:v>
                </c:pt>
                <c:pt idx="2593" c:formatCode="m/d;@">
                  <c:v>45685.0104166667</c:v>
                </c:pt>
                <c:pt idx="2594" c:formatCode="m/d;@">
                  <c:v>45685.0208333333</c:v>
                </c:pt>
                <c:pt idx="2595" c:formatCode="m/d;@">
                  <c:v>45685.03125</c:v>
                </c:pt>
                <c:pt idx="2596" c:formatCode="m/d;@">
                  <c:v>45685.0416666667</c:v>
                </c:pt>
                <c:pt idx="2597" c:formatCode="m/d;@">
                  <c:v>45685.0520833333</c:v>
                </c:pt>
                <c:pt idx="2598" c:formatCode="m/d;@">
                  <c:v>45685.0625</c:v>
                </c:pt>
                <c:pt idx="2599" c:formatCode="m/d;@">
                  <c:v>45685.0729166667</c:v>
                </c:pt>
                <c:pt idx="2600" c:formatCode="m/d;@">
                  <c:v>45685.0833333333</c:v>
                </c:pt>
                <c:pt idx="2601" c:formatCode="m/d;@">
                  <c:v>45685.09375</c:v>
                </c:pt>
                <c:pt idx="2602" c:formatCode="m/d;@">
                  <c:v>45685.1041666667</c:v>
                </c:pt>
                <c:pt idx="2603" c:formatCode="m/d;@">
                  <c:v>45685.1145833333</c:v>
                </c:pt>
                <c:pt idx="2604" c:formatCode="m/d;@">
                  <c:v>45685.125</c:v>
                </c:pt>
                <c:pt idx="2605" c:formatCode="m/d;@">
                  <c:v>45685.1354166667</c:v>
                </c:pt>
                <c:pt idx="2606" c:formatCode="m/d;@">
                  <c:v>45685.1458333333</c:v>
                </c:pt>
                <c:pt idx="2607" c:formatCode="m/d;@">
                  <c:v>45685.15625</c:v>
                </c:pt>
                <c:pt idx="2608" c:formatCode="m/d;@">
                  <c:v>45685.1666666667</c:v>
                </c:pt>
                <c:pt idx="2609" c:formatCode="m/d;@">
                  <c:v>45685.1770833333</c:v>
                </c:pt>
                <c:pt idx="2610" c:formatCode="m/d;@">
                  <c:v>45685.1875</c:v>
                </c:pt>
                <c:pt idx="2611" c:formatCode="m/d;@">
                  <c:v>45685.1979166667</c:v>
                </c:pt>
                <c:pt idx="2612" c:formatCode="m/d;@">
                  <c:v>45685.2083333333</c:v>
                </c:pt>
                <c:pt idx="2613" c:formatCode="m/d;@">
                  <c:v>45685.21875</c:v>
                </c:pt>
                <c:pt idx="2614" c:formatCode="m/d;@">
                  <c:v>45685.2291666667</c:v>
                </c:pt>
                <c:pt idx="2615" c:formatCode="m/d;@">
                  <c:v>45685.2395833333</c:v>
                </c:pt>
                <c:pt idx="2616" c:formatCode="m/d;@">
                  <c:v>45685.25</c:v>
                </c:pt>
                <c:pt idx="2617" c:formatCode="m/d;@">
                  <c:v>45685.2604166667</c:v>
                </c:pt>
                <c:pt idx="2618" c:formatCode="m/d;@">
                  <c:v>45685.2708333333</c:v>
                </c:pt>
                <c:pt idx="2619" c:formatCode="m/d;@">
                  <c:v>45685.28125</c:v>
                </c:pt>
                <c:pt idx="2620" c:formatCode="m/d;@">
                  <c:v>45685.2916666667</c:v>
                </c:pt>
                <c:pt idx="2621" c:formatCode="m/d;@">
                  <c:v>45685.3020833333</c:v>
                </c:pt>
                <c:pt idx="2622" c:formatCode="m/d;@">
                  <c:v>45685.3125</c:v>
                </c:pt>
                <c:pt idx="2623" c:formatCode="m/d;@">
                  <c:v>45685.3229166667</c:v>
                </c:pt>
                <c:pt idx="2624" c:formatCode="m/d;@">
                  <c:v>45685.3333333333</c:v>
                </c:pt>
                <c:pt idx="2625" c:formatCode="m/d;@">
                  <c:v>45685.34375</c:v>
                </c:pt>
                <c:pt idx="2626" c:formatCode="m/d;@">
                  <c:v>45685.3541666667</c:v>
                </c:pt>
                <c:pt idx="2627" c:formatCode="m/d;@">
                  <c:v>45685.3645833333</c:v>
                </c:pt>
                <c:pt idx="2628" c:formatCode="m/d;@">
                  <c:v>45685.375</c:v>
                </c:pt>
                <c:pt idx="2629" c:formatCode="m/d;@">
                  <c:v>45685.3854166667</c:v>
                </c:pt>
                <c:pt idx="2630" c:formatCode="m/d;@">
                  <c:v>45685.3958333333</c:v>
                </c:pt>
                <c:pt idx="2631" c:formatCode="m/d;@">
                  <c:v>45685.40625</c:v>
                </c:pt>
                <c:pt idx="2632" c:formatCode="m/d;@">
                  <c:v>45685.4166666667</c:v>
                </c:pt>
                <c:pt idx="2633" c:formatCode="m/d;@">
                  <c:v>45685.4270833333</c:v>
                </c:pt>
                <c:pt idx="2634" c:formatCode="m/d;@">
                  <c:v>45685.4375</c:v>
                </c:pt>
                <c:pt idx="2635" c:formatCode="m/d;@">
                  <c:v>45685.4479166667</c:v>
                </c:pt>
                <c:pt idx="2636" c:formatCode="m/d;@">
                  <c:v>45685.4583333333</c:v>
                </c:pt>
                <c:pt idx="2637" c:formatCode="m/d;@">
                  <c:v>45685.46875</c:v>
                </c:pt>
                <c:pt idx="2638" c:formatCode="m/d;@">
                  <c:v>45685.4791666667</c:v>
                </c:pt>
                <c:pt idx="2639" c:formatCode="m/d;@">
                  <c:v>45685.4895833333</c:v>
                </c:pt>
                <c:pt idx="2640" c:formatCode="m/d;@">
                  <c:v>45685.5</c:v>
                </c:pt>
                <c:pt idx="2641" c:formatCode="m/d;@">
                  <c:v>45685.5104166667</c:v>
                </c:pt>
                <c:pt idx="2642" c:formatCode="m/d;@">
                  <c:v>45685.5208333333</c:v>
                </c:pt>
                <c:pt idx="2643" c:formatCode="m/d;@">
                  <c:v>45685.53125</c:v>
                </c:pt>
                <c:pt idx="2644" c:formatCode="m/d;@">
                  <c:v>45685.5416666667</c:v>
                </c:pt>
                <c:pt idx="2645" c:formatCode="m/d;@">
                  <c:v>45685.5520833333</c:v>
                </c:pt>
                <c:pt idx="2646" c:formatCode="m/d;@">
                  <c:v>45685.5625</c:v>
                </c:pt>
                <c:pt idx="2647" c:formatCode="m/d;@">
                  <c:v>45685.5729166667</c:v>
                </c:pt>
                <c:pt idx="2648" c:formatCode="m/d;@">
                  <c:v>45685.5833333333</c:v>
                </c:pt>
                <c:pt idx="2649" c:formatCode="m/d;@">
                  <c:v>45685.59375</c:v>
                </c:pt>
                <c:pt idx="2650" c:formatCode="m/d;@">
                  <c:v>45685.6041666667</c:v>
                </c:pt>
                <c:pt idx="2651" c:formatCode="m/d;@">
                  <c:v>45685.6145833333</c:v>
                </c:pt>
                <c:pt idx="2652" c:formatCode="m/d;@">
                  <c:v>45685.625</c:v>
                </c:pt>
                <c:pt idx="2653" c:formatCode="m/d;@">
                  <c:v>45685.6354166667</c:v>
                </c:pt>
                <c:pt idx="2654" c:formatCode="m/d;@">
                  <c:v>45685.6458333333</c:v>
                </c:pt>
                <c:pt idx="2655" c:formatCode="m/d;@">
                  <c:v>45685.65625</c:v>
                </c:pt>
                <c:pt idx="2656" c:formatCode="m/d;@">
                  <c:v>45685.6666666667</c:v>
                </c:pt>
                <c:pt idx="2657" c:formatCode="m/d;@">
                  <c:v>45685.6770833333</c:v>
                </c:pt>
                <c:pt idx="2658" c:formatCode="m/d;@">
                  <c:v>45685.6875</c:v>
                </c:pt>
                <c:pt idx="2659" c:formatCode="m/d;@">
                  <c:v>45685.6979166667</c:v>
                </c:pt>
                <c:pt idx="2660" c:formatCode="m/d;@">
                  <c:v>45685.7083333333</c:v>
                </c:pt>
                <c:pt idx="2661" c:formatCode="m/d;@">
                  <c:v>45685.71875</c:v>
                </c:pt>
                <c:pt idx="2662" c:formatCode="m/d;@">
                  <c:v>45685.7291666667</c:v>
                </c:pt>
                <c:pt idx="2663" c:formatCode="m/d;@">
                  <c:v>45685.7395833333</c:v>
                </c:pt>
                <c:pt idx="2664" c:formatCode="m/d;@">
                  <c:v>45685.75</c:v>
                </c:pt>
                <c:pt idx="2665" c:formatCode="m/d;@">
                  <c:v>45685.7604166667</c:v>
                </c:pt>
                <c:pt idx="2666" c:formatCode="m/d;@">
                  <c:v>45685.7708333333</c:v>
                </c:pt>
                <c:pt idx="2667" c:formatCode="m/d;@">
                  <c:v>45685.78125</c:v>
                </c:pt>
                <c:pt idx="2668" c:formatCode="m/d;@">
                  <c:v>45685.7916666667</c:v>
                </c:pt>
                <c:pt idx="2669" c:formatCode="m/d;@">
                  <c:v>45685.8020833333</c:v>
                </c:pt>
                <c:pt idx="2670" c:formatCode="m/d;@">
                  <c:v>45685.8125</c:v>
                </c:pt>
                <c:pt idx="2671" c:formatCode="m/d;@">
                  <c:v>45685.8229166667</c:v>
                </c:pt>
                <c:pt idx="2672" c:formatCode="m/d;@">
                  <c:v>45685.8333333333</c:v>
                </c:pt>
                <c:pt idx="2673" c:formatCode="m/d;@">
                  <c:v>45685.84375</c:v>
                </c:pt>
                <c:pt idx="2674" c:formatCode="m/d;@">
                  <c:v>45685.8541666667</c:v>
                </c:pt>
                <c:pt idx="2675" c:formatCode="m/d;@">
                  <c:v>45685.8645833333</c:v>
                </c:pt>
                <c:pt idx="2676" c:formatCode="m/d;@">
                  <c:v>45685.875</c:v>
                </c:pt>
                <c:pt idx="2677" c:formatCode="m/d;@">
                  <c:v>45685.8854166667</c:v>
                </c:pt>
                <c:pt idx="2678" c:formatCode="m/d;@">
                  <c:v>45685.8958333333</c:v>
                </c:pt>
                <c:pt idx="2679" c:formatCode="m/d;@">
                  <c:v>45685.90625</c:v>
                </c:pt>
                <c:pt idx="2680" c:formatCode="m/d;@">
                  <c:v>45685.9166666667</c:v>
                </c:pt>
                <c:pt idx="2681" c:formatCode="m/d;@">
                  <c:v>45685.9270833333</c:v>
                </c:pt>
                <c:pt idx="2682" c:formatCode="m/d;@">
                  <c:v>45685.9375</c:v>
                </c:pt>
                <c:pt idx="2683" c:formatCode="m/d;@">
                  <c:v>45685.9479166667</c:v>
                </c:pt>
                <c:pt idx="2684" c:formatCode="m/d;@">
                  <c:v>45685.9583333333</c:v>
                </c:pt>
                <c:pt idx="2685" c:formatCode="m/d;@">
                  <c:v>45685.96875</c:v>
                </c:pt>
                <c:pt idx="2686" c:formatCode="m/d;@">
                  <c:v>45685.9791666667</c:v>
                </c:pt>
                <c:pt idx="2687" c:formatCode="m/d;@">
                  <c:v>45685.9895833333</c:v>
                </c:pt>
                <c:pt idx="2688" c:formatCode="m/d;@">
                  <c:v>45686</c:v>
                </c:pt>
                <c:pt idx="2689" c:formatCode="m/d;@">
                  <c:v>45686.0104166667</c:v>
                </c:pt>
                <c:pt idx="2690" c:formatCode="m/d;@">
                  <c:v>45686.0208333333</c:v>
                </c:pt>
                <c:pt idx="2691" c:formatCode="m/d;@">
                  <c:v>45686.03125</c:v>
                </c:pt>
                <c:pt idx="2692" c:formatCode="m/d;@">
                  <c:v>45686.0416666667</c:v>
                </c:pt>
                <c:pt idx="2693" c:formatCode="m/d;@">
                  <c:v>45686.0520833333</c:v>
                </c:pt>
                <c:pt idx="2694" c:formatCode="m/d;@">
                  <c:v>45686.0625</c:v>
                </c:pt>
                <c:pt idx="2695" c:formatCode="m/d;@">
                  <c:v>45686.0729166667</c:v>
                </c:pt>
                <c:pt idx="2696" c:formatCode="m/d;@">
                  <c:v>45686.0833333333</c:v>
                </c:pt>
                <c:pt idx="2697" c:formatCode="m/d;@">
                  <c:v>45686.09375</c:v>
                </c:pt>
                <c:pt idx="2698" c:formatCode="m/d;@">
                  <c:v>45686.1041666667</c:v>
                </c:pt>
                <c:pt idx="2699" c:formatCode="m/d;@">
                  <c:v>45686.1145833333</c:v>
                </c:pt>
                <c:pt idx="2700" c:formatCode="m/d;@">
                  <c:v>45686.125</c:v>
                </c:pt>
                <c:pt idx="2701" c:formatCode="m/d;@">
                  <c:v>45686.1354166667</c:v>
                </c:pt>
                <c:pt idx="2702" c:formatCode="m/d;@">
                  <c:v>45686.1458333333</c:v>
                </c:pt>
                <c:pt idx="2703" c:formatCode="m/d;@">
                  <c:v>45686.15625</c:v>
                </c:pt>
                <c:pt idx="2704" c:formatCode="m/d;@">
                  <c:v>45686.1666666667</c:v>
                </c:pt>
                <c:pt idx="2705" c:formatCode="m/d;@">
                  <c:v>45686.1770833333</c:v>
                </c:pt>
                <c:pt idx="2706" c:formatCode="m/d;@">
                  <c:v>45686.1875</c:v>
                </c:pt>
                <c:pt idx="2707" c:formatCode="m/d;@">
                  <c:v>45686.1979166667</c:v>
                </c:pt>
                <c:pt idx="2708" c:formatCode="m/d;@">
                  <c:v>45686.2083333333</c:v>
                </c:pt>
                <c:pt idx="2709" c:formatCode="m/d;@">
                  <c:v>45686.21875</c:v>
                </c:pt>
                <c:pt idx="2710" c:formatCode="m/d;@">
                  <c:v>45686.2291666667</c:v>
                </c:pt>
                <c:pt idx="2711" c:formatCode="m/d;@">
                  <c:v>45686.2395833333</c:v>
                </c:pt>
                <c:pt idx="2712" c:formatCode="m/d;@">
                  <c:v>45686.25</c:v>
                </c:pt>
                <c:pt idx="2713" c:formatCode="m/d;@">
                  <c:v>45686.2604166667</c:v>
                </c:pt>
                <c:pt idx="2714" c:formatCode="m/d;@">
                  <c:v>45686.2708333333</c:v>
                </c:pt>
                <c:pt idx="2715" c:formatCode="m/d;@">
                  <c:v>45686.28125</c:v>
                </c:pt>
                <c:pt idx="2716" c:formatCode="m/d;@">
                  <c:v>45686.2916666667</c:v>
                </c:pt>
                <c:pt idx="2717" c:formatCode="m/d;@">
                  <c:v>45686.3020833333</c:v>
                </c:pt>
                <c:pt idx="2718" c:formatCode="m/d;@">
                  <c:v>45686.3125</c:v>
                </c:pt>
                <c:pt idx="2719" c:formatCode="m/d;@">
                  <c:v>45686.3229166667</c:v>
                </c:pt>
                <c:pt idx="2720" c:formatCode="m/d;@">
                  <c:v>45686.3333333333</c:v>
                </c:pt>
                <c:pt idx="2721" c:formatCode="m/d;@">
                  <c:v>45686.34375</c:v>
                </c:pt>
                <c:pt idx="2722" c:formatCode="m/d;@">
                  <c:v>45686.3541666667</c:v>
                </c:pt>
                <c:pt idx="2723" c:formatCode="m/d;@">
                  <c:v>45686.3645833333</c:v>
                </c:pt>
                <c:pt idx="2724" c:formatCode="m/d;@">
                  <c:v>45686.375</c:v>
                </c:pt>
                <c:pt idx="2725" c:formatCode="m/d;@">
                  <c:v>45686.3854166667</c:v>
                </c:pt>
                <c:pt idx="2726" c:formatCode="m/d;@">
                  <c:v>45686.3958333333</c:v>
                </c:pt>
                <c:pt idx="2727" c:formatCode="m/d;@">
                  <c:v>45686.40625</c:v>
                </c:pt>
                <c:pt idx="2728" c:formatCode="m/d;@">
                  <c:v>45686.4166666667</c:v>
                </c:pt>
                <c:pt idx="2729" c:formatCode="m/d;@">
                  <c:v>45686.4270833333</c:v>
                </c:pt>
                <c:pt idx="2730" c:formatCode="m/d;@">
                  <c:v>45686.4375</c:v>
                </c:pt>
                <c:pt idx="2731" c:formatCode="m/d;@">
                  <c:v>45686.4479166667</c:v>
                </c:pt>
                <c:pt idx="2732" c:formatCode="m/d;@">
                  <c:v>45686.4583333333</c:v>
                </c:pt>
                <c:pt idx="2733" c:formatCode="m/d;@">
                  <c:v>45686.46875</c:v>
                </c:pt>
                <c:pt idx="2734" c:formatCode="m/d;@">
                  <c:v>45686.4791666667</c:v>
                </c:pt>
                <c:pt idx="2735" c:formatCode="m/d;@">
                  <c:v>45686.4895833333</c:v>
                </c:pt>
                <c:pt idx="2736" c:formatCode="m/d;@">
                  <c:v>45686.5</c:v>
                </c:pt>
                <c:pt idx="2737" c:formatCode="m/d;@">
                  <c:v>45686.5104166667</c:v>
                </c:pt>
                <c:pt idx="2738" c:formatCode="m/d;@">
                  <c:v>45686.5208333333</c:v>
                </c:pt>
                <c:pt idx="2739" c:formatCode="m/d;@">
                  <c:v>45686.53125</c:v>
                </c:pt>
                <c:pt idx="2740" c:formatCode="m/d;@">
                  <c:v>45686.5416666667</c:v>
                </c:pt>
                <c:pt idx="2741" c:formatCode="m/d;@">
                  <c:v>45686.5520833333</c:v>
                </c:pt>
                <c:pt idx="2742" c:formatCode="m/d;@">
                  <c:v>45686.5625</c:v>
                </c:pt>
                <c:pt idx="2743" c:formatCode="m/d;@">
                  <c:v>45686.5729166667</c:v>
                </c:pt>
                <c:pt idx="2744" c:formatCode="m/d;@">
                  <c:v>45686.5833333333</c:v>
                </c:pt>
                <c:pt idx="2745" c:formatCode="m/d;@">
                  <c:v>45686.59375</c:v>
                </c:pt>
                <c:pt idx="2746" c:formatCode="m/d;@">
                  <c:v>45686.6041666667</c:v>
                </c:pt>
                <c:pt idx="2747" c:formatCode="m/d;@">
                  <c:v>45686.6145833333</c:v>
                </c:pt>
                <c:pt idx="2748" c:formatCode="m/d;@">
                  <c:v>45686.625</c:v>
                </c:pt>
                <c:pt idx="2749" c:formatCode="m/d;@">
                  <c:v>45686.6354166667</c:v>
                </c:pt>
                <c:pt idx="2750" c:formatCode="m/d;@">
                  <c:v>45686.6458333333</c:v>
                </c:pt>
                <c:pt idx="2751" c:formatCode="m/d;@">
                  <c:v>45686.65625</c:v>
                </c:pt>
                <c:pt idx="2752" c:formatCode="m/d;@">
                  <c:v>45686.6666666667</c:v>
                </c:pt>
                <c:pt idx="2753" c:formatCode="m/d;@">
                  <c:v>45686.6770833333</c:v>
                </c:pt>
                <c:pt idx="2754" c:formatCode="m/d;@">
                  <c:v>45686.6875</c:v>
                </c:pt>
                <c:pt idx="2755" c:formatCode="m/d;@">
                  <c:v>45686.6979166667</c:v>
                </c:pt>
                <c:pt idx="2756" c:formatCode="m/d;@">
                  <c:v>45686.7083333333</c:v>
                </c:pt>
                <c:pt idx="2757" c:formatCode="m/d;@">
                  <c:v>45686.71875</c:v>
                </c:pt>
                <c:pt idx="2758" c:formatCode="m/d;@">
                  <c:v>45686.7291666667</c:v>
                </c:pt>
                <c:pt idx="2759" c:formatCode="m/d;@">
                  <c:v>45686.7395833333</c:v>
                </c:pt>
                <c:pt idx="2760" c:formatCode="m/d;@">
                  <c:v>45686.75</c:v>
                </c:pt>
                <c:pt idx="2761" c:formatCode="m/d;@">
                  <c:v>45686.7604166667</c:v>
                </c:pt>
                <c:pt idx="2762" c:formatCode="m/d;@">
                  <c:v>45686.7708333333</c:v>
                </c:pt>
                <c:pt idx="2763" c:formatCode="m/d;@">
                  <c:v>45686.78125</c:v>
                </c:pt>
                <c:pt idx="2764" c:formatCode="m/d;@">
                  <c:v>45686.7916666667</c:v>
                </c:pt>
                <c:pt idx="2765" c:formatCode="m/d;@">
                  <c:v>45686.8020833333</c:v>
                </c:pt>
                <c:pt idx="2766" c:formatCode="m/d;@">
                  <c:v>45686.8125</c:v>
                </c:pt>
                <c:pt idx="2767" c:formatCode="m/d;@">
                  <c:v>45686.8229166667</c:v>
                </c:pt>
                <c:pt idx="2768" c:formatCode="m/d;@">
                  <c:v>45686.8333333333</c:v>
                </c:pt>
                <c:pt idx="2769" c:formatCode="m/d;@">
                  <c:v>45686.84375</c:v>
                </c:pt>
                <c:pt idx="2770" c:formatCode="m/d;@">
                  <c:v>45686.8541666667</c:v>
                </c:pt>
                <c:pt idx="2771" c:formatCode="m/d;@">
                  <c:v>45686.8645833333</c:v>
                </c:pt>
                <c:pt idx="2772" c:formatCode="m/d;@">
                  <c:v>45686.875</c:v>
                </c:pt>
                <c:pt idx="2773" c:formatCode="m/d;@">
                  <c:v>45686.8854166667</c:v>
                </c:pt>
                <c:pt idx="2774" c:formatCode="m/d;@">
                  <c:v>45686.8958333333</c:v>
                </c:pt>
                <c:pt idx="2775" c:formatCode="m/d;@">
                  <c:v>45686.90625</c:v>
                </c:pt>
                <c:pt idx="2776" c:formatCode="m/d;@">
                  <c:v>45686.9166666667</c:v>
                </c:pt>
                <c:pt idx="2777" c:formatCode="m/d;@">
                  <c:v>45686.9270833333</c:v>
                </c:pt>
                <c:pt idx="2778" c:formatCode="m/d;@">
                  <c:v>45686.9375</c:v>
                </c:pt>
                <c:pt idx="2779" c:formatCode="m/d;@">
                  <c:v>45686.9479166667</c:v>
                </c:pt>
                <c:pt idx="2780" c:formatCode="m/d;@">
                  <c:v>45686.9583333333</c:v>
                </c:pt>
                <c:pt idx="2781" c:formatCode="m/d;@">
                  <c:v>45686.96875</c:v>
                </c:pt>
                <c:pt idx="2782" c:formatCode="m/d;@">
                  <c:v>45686.9791666667</c:v>
                </c:pt>
                <c:pt idx="2783" c:formatCode="m/d;@">
                  <c:v>45686.9895833333</c:v>
                </c:pt>
                <c:pt idx="2784" c:formatCode="m/d;@">
                  <c:v>45687</c:v>
                </c:pt>
                <c:pt idx="2785" c:formatCode="m/d;@">
                  <c:v>45687.0104166667</c:v>
                </c:pt>
                <c:pt idx="2786" c:formatCode="m/d;@">
                  <c:v>45687.0208333333</c:v>
                </c:pt>
                <c:pt idx="2787" c:formatCode="m/d;@">
                  <c:v>45687.03125</c:v>
                </c:pt>
                <c:pt idx="2788" c:formatCode="m/d;@">
                  <c:v>45687.0416666667</c:v>
                </c:pt>
                <c:pt idx="2789" c:formatCode="m/d;@">
                  <c:v>45687.0520833333</c:v>
                </c:pt>
                <c:pt idx="2790" c:formatCode="m/d;@">
                  <c:v>45687.0625</c:v>
                </c:pt>
                <c:pt idx="2791" c:formatCode="m/d;@">
                  <c:v>45687.0729166667</c:v>
                </c:pt>
                <c:pt idx="2792" c:formatCode="m/d;@">
                  <c:v>45687.0833333333</c:v>
                </c:pt>
                <c:pt idx="2793" c:formatCode="m/d;@">
                  <c:v>45687.09375</c:v>
                </c:pt>
                <c:pt idx="2794" c:formatCode="m/d;@">
                  <c:v>45687.1041666667</c:v>
                </c:pt>
                <c:pt idx="2795" c:formatCode="m/d;@">
                  <c:v>45687.1145833333</c:v>
                </c:pt>
                <c:pt idx="2796" c:formatCode="m/d;@">
                  <c:v>45687.125</c:v>
                </c:pt>
                <c:pt idx="2797" c:formatCode="m/d;@">
                  <c:v>45687.1354166667</c:v>
                </c:pt>
                <c:pt idx="2798" c:formatCode="m/d;@">
                  <c:v>45687.1458333333</c:v>
                </c:pt>
                <c:pt idx="2799" c:formatCode="m/d;@">
                  <c:v>45687.15625</c:v>
                </c:pt>
                <c:pt idx="2800" c:formatCode="m/d;@">
                  <c:v>45687.1666666667</c:v>
                </c:pt>
                <c:pt idx="2801" c:formatCode="m/d;@">
                  <c:v>45687.1770833333</c:v>
                </c:pt>
                <c:pt idx="2802" c:formatCode="m/d;@">
                  <c:v>45687.1875</c:v>
                </c:pt>
                <c:pt idx="2803" c:formatCode="m/d;@">
                  <c:v>45687.1979166667</c:v>
                </c:pt>
                <c:pt idx="2804" c:formatCode="m/d;@">
                  <c:v>45687.2083333333</c:v>
                </c:pt>
                <c:pt idx="2805" c:formatCode="m/d;@">
                  <c:v>45687.21875</c:v>
                </c:pt>
                <c:pt idx="2806" c:formatCode="m/d;@">
                  <c:v>45687.2291666667</c:v>
                </c:pt>
                <c:pt idx="2807" c:formatCode="m/d;@">
                  <c:v>45687.2395833333</c:v>
                </c:pt>
                <c:pt idx="2808" c:formatCode="m/d;@">
                  <c:v>45687.25</c:v>
                </c:pt>
                <c:pt idx="2809" c:formatCode="m/d;@">
                  <c:v>45687.2604166667</c:v>
                </c:pt>
                <c:pt idx="2810" c:formatCode="m/d;@">
                  <c:v>45687.2708333333</c:v>
                </c:pt>
                <c:pt idx="2811" c:formatCode="m/d;@">
                  <c:v>45687.28125</c:v>
                </c:pt>
                <c:pt idx="2812" c:formatCode="m/d;@">
                  <c:v>45687.2916666667</c:v>
                </c:pt>
                <c:pt idx="2813" c:formatCode="m/d;@">
                  <c:v>45687.3020833333</c:v>
                </c:pt>
                <c:pt idx="2814" c:formatCode="m/d;@">
                  <c:v>45687.3125</c:v>
                </c:pt>
                <c:pt idx="2815" c:formatCode="m/d;@">
                  <c:v>45687.3229166667</c:v>
                </c:pt>
                <c:pt idx="2816" c:formatCode="m/d;@">
                  <c:v>45687.3333333333</c:v>
                </c:pt>
                <c:pt idx="2817" c:formatCode="m/d;@">
                  <c:v>45687.34375</c:v>
                </c:pt>
                <c:pt idx="2818" c:formatCode="m/d;@">
                  <c:v>45687.3541666667</c:v>
                </c:pt>
                <c:pt idx="2819" c:formatCode="m/d;@">
                  <c:v>45687.3645833333</c:v>
                </c:pt>
                <c:pt idx="2820" c:formatCode="m/d;@">
                  <c:v>45687.375</c:v>
                </c:pt>
                <c:pt idx="2821" c:formatCode="m/d;@">
                  <c:v>45687.3854166667</c:v>
                </c:pt>
                <c:pt idx="2822" c:formatCode="m/d;@">
                  <c:v>45687.3958333333</c:v>
                </c:pt>
                <c:pt idx="2823" c:formatCode="m/d;@">
                  <c:v>45687.40625</c:v>
                </c:pt>
                <c:pt idx="2824" c:formatCode="m/d;@">
                  <c:v>45687.4166666667</c:v>
                </c:pt>
                <c:pt idx="2825" c:formatCode="m/d;@">
                  <c:v>45687.4270833333</c:v>
                </c:pt>
                <c:pt idx="2826" c:formatCode="m/d;@">
                  <c:v>45687.4375</c:v>
                </c:pt>
                <c:pt idx="2827" c:formatCode="m/d;@">
                  <c:v>45687.4479166667</c:v>
                </c:pt>
                <c:pt idx="2828" c:formatCode="m/d;@">
                  <c:v>45687.4583333333</c:v>
                </c:pt>
                <c:pt idx="2829" c:formatCode="m/d;@">
                  <c:v>45687.46875</c:v>
                </c:pt>
                <c:pt idx="2830" c:formatCode="m/d;@">
                  <c:v>45687.4791666667</c:v>
                </c:pt>
                <c:pt idx="2831" c:formatCode="m/d;@">
                  <c:v>45687.4895833333</c:v>
                </c:pt>
                <c:pt idx="2832" c:formatCode="m/d;@">
                  <c:v>45687.5</c:v>
                </c:pt>
                <c:pt idx="2833" c:formatCode="m/d;@">
                  <c:v>45687.5104166667</c:v>
                </c:pt>
                <c:pt idx="2834" c:formatCode="m/d;@">
                  <c:v>45687.5208333333</c:v>
                </c:pt>
                <c:pt idx="2835" c:formatCode="m/d;@">
                  <c:v>45687.53125</c:v>
                </c:pt>
                <c:pt idx="2836" c:formatCode="m/d;@">
                  <c:v>45687.5416666667</c:v>
                </c:pt>
                <c:pt idx="2837" c:formatCode="m/d;@">
                  <c:v>45687.5520833333</c:v>
                </c:pt>
                <c:pt idx="2838" c:formatCode="m/d;@">
                  <c:v>45687.5625</c:v>
                </c:pt>
                <c:pt idx="2839" c:formatCode="m/d;@">
                  <c:v>45687.5729166667</c:v>
                </c:pt>
                <c:pt idx="2840" c:formatCode="m/d;@">
                  <c:v>45687.5833333333</c:v>
                </c:pt>
                <c:pt idx="2841" c:formatCode="m/d;@">
                  <c:v>45687.59375</c:v>
                </c:pt>
                <c:pt idx="2842" c:formatCode="m/d;@">
                  <c:v>45687.6041666667</c:v>
                </c:pt>
                <c:pt idx="2843" c:formatCode="m/d;@">
                  <c:v>45687.6145833333</c:v>
                </c:pt>
                <c:pt idx="2844" c:formatCode="m/d;@">
                  <c:v>45687.625</c:v>
                </c:pt>
                <c:pt idx="2845" c:formatCode="m/d;@">
                  <c:v>45687.6354166667</c:v>
                </c:pt>
                <c:pt idx="2846" c:formatCode="m/d;@">
                  <c:v>45687.6458333333</c:v>
                </c:pt>
                <c:pt idx="2847" c:formatCode="m/d;@">
                  <c:v>45687.65625</c:v>
                </c:pt>
                <c:pt idx="2848" c:formatCode="m/d;@">
                  <c:v>45687.6666666667</c:v>
                </c:pt>
                <c:pt idx="2849" c:formatCode="m/d;@">
                  <c:v>45687.6770833333</c:v>
                </c:pt>
                <c:pt idx="2850" c:formatCode="m/d;@">
                  <c:v>45687.6875</c:v>
                </c:pt>
                <c:pt idx="2851" c:formatCode="m/d;@">
                  <c:v>45687.6979166667</c:v>
                </c:pt>
                <c:pt idx="2852" c:formatCode="m/d;@">
                  <c:v>45687.7083333333</c:v>
                </c:pt>
                <c:pt idx="2853" c:formatCode="m/d;@">
                  <c:v>45687.71875</c:v>
                </c:pt>
                <c:pt idx="2854" c:formatCode="m/d;@">
                  <c:v>45687.7291666667</c:v>
                </c:pt>
                <c:pt idx="2855" c:formatCode="m/d;@">
                  <c:v>45687.7395833333</c:v>
                </c:pt>
                <c:pt idx="2856" c:formatCode="m/d;@">
                  <c:v>45687.75</c:v>
                </c:pt>
                <c:pt idx="2857" c:formatCode="m/d;@">
                  <c:v>45687.7604166667</c:v>
                </c:pt>
                <c:pt idx="2858" c:formatCode="m/d;@">
                  <c:v>45687.7708333333</c:v>
                </c:pt>
                <c:pt idx="2859" c:formatCode="m/d;@">
                  <c:v>45687.78125</c:v>
                </c:pt>
                <c:pt idx="2860" c:formatCode="m/d;@">
                  <c:v>45687.7916666667</c:v>
                </c:pt>
                <c:pt idx="2861" c:formatCode="m/d;@">
                  <c:v>45687.8020833333</c:v>
                </c:pt>
                <c:pt idx="2862" c:formatCode="m/d;@">
                  <c:v>45687.8125</c:v>
                </c:pt>
                <c:pt idx="2863" c:formatCode="m/d;@">
                  <c:v>45687.8229166667</c:v>
                </c:pt>
                <c:pt idx="2864" c:formatCode="m/d;@">
                  <c:v>45687.8333333333</c:v>
                </c:pt>
                <c:pt idx="2865" c:formatCode="m/d;@">
                  <c:v>45687.84375</c:v>
                </c:pt>
                <c:pt idx="2866" c:formatCode="m/d;@">
                  <c:v>45687.8541666667</c:v>
                </c:pt>
                <c:pt idx="2867" c:formatCode="m/d;@">
                  <c:v>45687.8645833333</c:v>
                </c:pt>
                <c:pt idx="2868" c:formatCode="m/d;@">
                  <c:v>45687.875</c:v>
                </c:pt>
                <c:pt idx="2869" c:formatCode="m/d;@">
                  <c:v>45687.8854166667</c:v>
                </c:pt>
                <c:pt idx="2870" c:formatCode="m/d;@">
                  <c:v>45687.8958333333</c:v>
                </c:pt>
                <c:pt idx="2871" c:formatCode="m/d;@">
                  <c:v>45687.90625</c:v>
                </c:pt>
                <c:pt idx="2872" c:formatCode="m/d;@">
                  <c:v>45687.9166666667</c:v>
                </c:pt>
                <c:pt idx="2873" c:formatCode="m/d;@">
                  <c:v>45687.9270833333</c:v>
                </c:pt>
                <c:pt idx="2874" c:formatCode="m/d;@">
                  <c:v>45687.9375</c:v>
                </c:pt>
                <c:pt idx="2875" c:formatCode="m/d;@">
                  <c:v>45687.9479166667</c:v>
                </c:pt>
                <c:pt idx="2876" c:formatCode="m/d;@">
                  <c:v>45687.9583333333</c:v>
                </c:pt>
                <c:pt idx="2877" c:formatCode="m/d;@">
                  <c:v>45687.96875</c:v>
                </c:pt>
                <c:pt idx="2878" c:formatCode="m/d;@">
                  <c:v>45687.9791666667</c:v>
                </c:pt>
                <c:pt idx="2879" c:formatCode="m/d;@">
                  <c:v>45687.9895833333</c:v>
                </c:pt>
              </c:numCache>
            </c:numRef>
          </c:cat>
          <c:val>
            <c:numRef>
              <c:f>统调负荷!$K$2:$K$2881</c:f>
              <c:numCache>
                <c:formatCode>General</c:formatCode>
                <c:ptCount val="2880"/>
                <c:pt idx="0">
                  <c:v>34565</c:v>
                </c:pt>
                <c:pt idx="1">
                  <c:v>35705</c:v>
                </c:pt>
                <c:pt idx="2">
                  <c:v>34448</c:v>
                </c:pt>
                <c:pt idx="3">
                  <c:v>34205</c:v>
                </c:pt>
                <c:pt idx="4">
                  <c:v>32640</c:v>
                </c:pt>
                <c:pt idx="5">
                  <c:v>32409</c:v>
                </c:pt>
                <c:pt idx="6">
                  <c:v>31420</c:v>
                </c:pt>
                <c:pt idx="7">
                  <c:v>31081</c:v>
                </c:pt>
                <c:pt idx="8">
                  <c:v>32175</c:v>
                </c:pt>
                <c:pt idx="9">
                  <c:v>30941</c:v>
                </c:pt>
                <c:pt idx="10">
                  <c:v>31005</c:v>
                </c:pt>
                <c:pt idx="11">
                  <c:v>30676</c:v>
                </c:pt>
                <c:pt idx="12">
                  <c:v>30287</c:v>
                </c:pt>
                <c:pt idx="13">
                  <c:v>29888</c:v>
                </c:pt>
                <c:pt idx="14">
                  <c:v>29529</c:v>
                </c:pt>
                <c:pt idx="15">
                  <c:v>28876</c:v>
                </c:pt>
                <c:pt idx="16">
                  <c:v>27722</c:v>
                </c:pt>
                <c:pt idx="17">
                  <c:v>27212</c:v>
                </c:pt>
                <c:pt idx="18">
                  <c:v>26694</c:v>
                </c:pt>
                <c:pt idx="19">
                  <c:v>26424</c:v>
                </c:pt>
                <c:pt idx="20">
                  <c:v>26554</c:v>
                </c:pt>
                <c:pt idx="21">
                  <c:v>26296</c:v>
                </c:pt>
                <c:pt idx="22">
                  <c:v>26021</c:v>
                </c:pt>
                <c:pt idx="23">
                  <c:v>26416</c:v>
                </c:pt>
                <c:pt idx="24">
                  <c:v>26721</c:v>
                </c:pt>
                <c:pt idx="25">
                  <c:v>27295</c:v>
                </c:pt>
                <c:pt idx="26">
                  <c:v>27408</c:v>
                </c:pt>
                <c:pt idx="27">
                  <c:v>27024</c:v>
                </c:pt>
                <c:pt idx="28">
                  <c:v>27392</c:v>
                </c:pt>
                <c:pt idx="29">
                  <c:v>27308</c:v>
                </c:pt>
                <c:pt idx="30">
                  <c:v>26852</c:v>
                </c:pt>
                <c:pt idx="31">
                  <c:v>25398</c:v>
                </c:pt>
                <c:pt idx="32">
                  <c:v>21866</c:v>
                </c:pt>
                <c:pt idx="33">
                  <c:v>20880</c:v>
                </c:pt>
                <c:pt idx="34">
                  <c:v>20617</c:v>
                </c:pt>
                <c:pt idx="35">
                  <c:v>21277</c:v>
                </c:pt>
                <c:pt idx="36">
                  <c:v>19975</c:v>
                </c:pt>
                <c:pt idx="37">
                  <c:v>19285</c:v>
                </c:pt>
                <c:pt idx="38">
                  <c:v>19476</c:v>
                </c:pt>
                <c:pt idx="39">
                  <c:v>19540</c:v>
                </c:pt>
                <c:pt idx="40">
                  <c:v>18535</c:v>
                </c:pt>
                <c:pt idx="41">
                  <c:v>17809</c:v>
                </c:pt>
                <c:pt idx="42">
                  <c:v>17935</c:v>
                </c:pt>
                <c:pt idx="43">
                  <c:v>17778</c:v>
                </c:pt>
                <c:pt idx="44">
                  <c:v>17276</c:v>
                </c:pt>
                <c:pt idx="45">
                  <c:v>17511</c:v>
                </c:pt>
                <c:pt idx="46">
                  <c:v>17291</c:v>
                </c:pt>
                <c:pt idx="47">
                  <c:v>17478</c:v>
                </c:pt>
                <c:pt idx="48">
                  <c:v>19034</c:v>
                </c:pt>
                <c:pt idx="49">
                  <c:v>18924</c:v>
                </c:pt>
                <c:pt idx="50">
                  <c:v>18506</c:v>
                </c:pt>
                <c:pt idx="51">
                  <c:v>17778</c:v>
                </c:pt>
                <c:pt idx="52">
                  <c:v>17744</c:v>
                </c:pt>
                <c:pt idx="53">
                  <c:v>17992</c:v>
                </c:pt>
                <c:pt idx="54">
                  <c:v>18054</c:v>
                </c:pt>
                <c:pt idx="55">
                  <c:v>18103</c:v>
                </c:pt>
                <c:pt idx="56">
                  <c:v>15698</c:v>
                </c:pt>
                <c:pt idx="57">
                  <c:v>16019</c:v>
                </c:pt>
                <c:pt idx="58">
                  <c:v>16780</c:v>
                </c:pt>
                <c:pt idx="59">
                  <c:v>17393</c:v>
                </c:pt>
                <c:pt idx="60">
                  <c:v>18481</c:v>
                </c:pt>
                <c:pt idx="61">
                  <c:v>19236</c:v>
                </c:pt>
                <c:pt idx="62">
                  <c:v>19786</c:v>
                </c:pt>
                <c:pt idx="63">
                  <c:v>21000</c:v>
                </c:pt>
                <c:pt idx="64">
                  <c:v>18097</c:v>
                </c:pt>
                <c:pt idx="65">
                  <c:v>19825</c:v>
                </c:pt>
                <c:pt idx="66">
                  <c:v>20979</c:v>
                </c:pt>
                <c:pt idx="67">
                  <c:v>21997</c:v>
                </c:pt>
                <c:pt idx="68">
                  <c:v>23512</c:v>
                </c:pt>
                <c:pt idx="69">
                  <c:v>26532</c:v>
                </c:pt>
                <c:pt idx="70">
                  <c:v>27993</c:v>
                </c:pt>
                <c:pt idx="71">
                  <c:v>30987</c:v>
                </c:pt>
                <c:pt idx="72">
                  <c:v>31404</c:v>
                </c:pt>
                <c:pt idx="73">
                  <c:v>31846</c:v>
                </c:pt>
                <c:pt idx="74">
                  <c:v>31774</c:v>
                </c:pt>
                <c:pt idx="75">
                  <c:v>31522</c:v>
                </c:pt>
                <c:pt idx="76">
                  <c:v>32384</c:v>
                </c:pt>
                <c:pt idx="77">
                  <c:v>33066</c:v>
                </c:pt>
                <c:pt idx="78">
                  <c:v>33554</c:v>
                </c:pt>
                <c:pt idx="79">
                  <c:v>33059</c:v>
                </c:pt>
                <c:pt idx="80">
                  <c:v>33466</c:v>
                </c:pt>
                <c:pt idx="81">
                  <c:v>33714</c:v>
                </c:pt>
                <c:pt idx="82">
                  <c:v>34202</c:v>
                </c:pt>
                <c:pt idx="83">
                  <c:v>33916</c:v>
                </c:pt>
                <c:pt idx="84">
                  <c:v>34418</c:v>
                </c:pt>
                <c:pt idx="85">
                  <c:v>34182</c:v>
                </c:pt>
                <c:pt idx="86">
                  <c:v>32929</c:v>
                </c:pt>
                <c:pt idx="87">
                  <c:v>34307</c:v>
                </c:pt>
                <c:pt idx="88">
                  <c:v>34947</c:v>
                </c:pt>
                <c:pt idx="89">
                  <c:v>34068</c:v>
                </c:pt>
                <c:pt idx="90">
                  <c:v>32245</c:v>
                </c:pt>
                <c:pt idx="91">
                  <c:v>31137</c:v>
                </c:pt>
                <c:pt idx="92">
                  <c:v>30776</c:v>
                </c:pt>
                <c:pt idx="93">
                  <c:v>29398</c:v>
                </c:pt>
                <c:pt idx="94">
                  <c:v>28089</c:v>
                </c:pt>
                <c:pt idx="95">
                  <c:v>26948</c:v>
                </c:pt>
                <c:pt idx="96">
                  <c:v>28003.4</c:v>
                </c:pt>
                <c:pt idx="97">
                  <c:v>33881.4</c:v>
                </c:pt>
                <c:pt idx="98">
                  <c:v>33070.4</c:v>
                </c:pt>
                <c:pt idx="99">
                  <c:v>31822.4</c:v>
                </c:pt>
                <c:pt idx="100">
                  <c:v>30746.4</c:v>
                </c:pt>
                <c:pt idx="101">
                  <c:v>30520.4</c:v>
                </c:pt>
                <c:pt idx="102">
                  <c:v>29973.4</c:v>
                </c:pt>
                <c:pt idx="103">
                  <c:v>30436.4</c:v>
                </c:pt>
                <c:pt idx="104">
                  <c:v>29946.4</c:v>
                </c:pt>
                <c:pt idx="105">
                  <c:v>30037.4</c:v>
                </c:pt>
                <c:pt idx="106">
                  <c:v>29404.4</c:v>
                </c:pt>
                <c:pt idx="107">
                  <c:v>28433.4</c:v>
                </c:pt>
                <c:pt idx="108">
                  <c:v>27822.4</c:v>
                </c:pt>
                <c:pt idx="109">
                  <c:v>27142.4</c:v>
                </c:pt>
                <c:pt idx="110">
                  <c:v>26909.4</c:v>
                </c:pt>
                <c:pt idx="111">
                  <c:v>26123.4</c:v>
                </c:pt>
                <c:pt idx="112">
                  <c:v>25713.4</c:v>
                </c:pt>
                <c:pt idx="113">
                  <c:v>25602.4</c:v>
                </c:pt>
                <c:pt idx="114">
                  <c:v>25116.4</c:v>
                </c:pt>
                <c:pt idx="115">
                  <c:v>25397.4</c:v>
                </c:pt>
                <c:pt idx="116">
                  <c:v>25541.4</c:v>
                </c:pt>
                <c:pt idx="117">
                  <c:v>25925.4</c:v>
                </c:pt>
                <c:pt idx="118">
                  <c:v>26525.4</c:v>
                </c:pt>
                <c:pt idx="119">
                  <c:v>27470.4</c:v>
                </c:pt>
                <c:pt idx="120">
                  <c:v>29352.4</c:v>
                </c:pt>
                <c:pt idx="121">
                  <c:v>31765.4</c:v>
                </c:pt>
                <c:pt idx="122">
                  <c:v>33521.4</c:v>
                </c:pt>
                <c:pt idx="123">
                  <c:v>34187.4</c:v>
                </c:pt>
                <c:pt idx="124">
                  <c:v>35119.4</c:v>
                </c:pt>
                <c:pt idx="125">
                  <c:v>37124.4</c:v>
                </c:pt>
                <c:pt idx="126">
                  <c:v>37119.4</c:v>
                </c:pt>
                <c:pt idx="127">
                  <c:v>38498.4</c:v>
                </c:pt>
                <c:pt idx="128">
                  <c:v>37611.4</c:v>
                </c:pt>
                <c:pt idx="129">
                  <c:v>40935.4</c:v>
                </c:pt>
                <c:pt idx="130">
                  <c:v>42805.4</c:v>
                </c:pt>
                <c:pt idx="131">
                  <c:v>45325.4</c:v>
                </c:pt>
                <c:pt idx="132">
                  <c:v>44716.4</c:v>
                </c:pt>
                <c:pt idx="133">
                  <c:v>44720.4</c:v>
                </c:pt>
                <c:pt idx="134">
                  <c:v>44450.4</c:v>
                </c:pt>
                <c:pt idx="135">
                  <c:v>44036.4</c:v>
                </c:pt>
                <c:pt idx="136">
                  <c:v>42111.4</c:v>
                </c:pt>
                <c:pt idx="137">
                  <c:v>41072.4</c:v>
                </c:pt>
                <c:pt idx="138">
                  <c:v>41084.4</c:v>
                </c:pt>
                <c:pt idx="139">
                  <c:v>41001.4</c:v>
                </c:pt>
                <c:pt idx="140">
                  <c:v>39181.4</c:v>
                </c:pt>
                <c:pt idx="141">
                  <c:v>39807.4</c:v>
                </c:pt>
                <c:pt idx="142">
                  <c:v>39351.4</c:v>
                </c:pt>
                <c:pt idx="143">
                  <c:v>37572.4</c:v>
                </c:pt>
                <c:pt idx="144">
                  <c:v>34796.4</c:v>
                </c:pt>
                <c:pt idx="145">
                  <c:v>35997.4</c:v>
                </c:pt>
                <c:pt idx="146">
                  <c:v>35646.4</c:v>
                </c:pt>
                <c:pt idx="147">
                  <c:v>35421.4</c:v>
                </c:pt>
                <c:pt idx="148">
                  <c:v>35808.4</c:v>
                </c:pt>
                <c:pt idx="149">
                  <c:v>37518.4</c:v>
                </c:pt>
                <c:pt idx="150">
                  <c:v>39611.4</c:v>
                </c:pt>
                <c:pt idx="151">
                  <c:v>42558.4</c:v>
                </c:pt>
                <c:pt idx="152">
                  <c:v>42326.4</c:v>
                </c:pt>
                <c:pt idx="153">
                  <c:v>43250.4</c:v>
                </c:pt>
                <c:pt idx="154">
                  <c:v>43502.4</c:v>
                </c:pt>
                <c:pt idx="155">
                  <c:v>44003.4</c:v>
                </c:pt>
                <c:pt idx="156">
                  <c:v>45258.4</c:v>
                </c:pt>
                <c:pt idx="157">
                  <c:v>46079.4</c:v>
                </c:pt>
                <c:pt idx="158">
                  <c:v>46435.4</c:v>
                </c:pt>
                <c:pt idx="159">
                  <c:v>46455.4</c:v>
                </c:pt>
                <c:pt idx="160">
                  <c:v>46024.4</c:v>
                </c:pt>
                <c:pt idx="161">
                  <c:v>47385.4</c:v>
                </c:pt>
                <c:pt idx="162">
                  <c:v>48277.4</c:v>
                </c:pt>
                <c:pt idx="163">
                  <c:v>49334.4</c:v>
                </c:pt>
                <c:pt idx="164">
                  <c:v>51439.4</c:v>
                </c:pt>
                <c:pt idx="165">
                  <c:v>54098.4</c:v>
                </c:pt>
                <c:pt idx="166">
                  <c:v>52963.4</c:v>
                </c:pt>
                <c:pt idx="167">
                  <c:v>52726.4</c:v>
                </c:pt>
                <c:pt idx="168">
                  <c:v>51814.4</c:v>
                </c:pt>
                <c:pt idx="169">
                  <c:v>52381.4</c:v>
                </c:pt>
                <c:pt idx="170">
                  <c:v>53789.4</c:v>
                </c:pt>
                <c:pt idx="171">
                  <c:v>53807.4</c:v>
                </c:pt>
                <c:pt idx="172">
                  <c:v>52590.4</c:v>
                </c:pt>
                <c:pt idx="173">
                  <c:v>55306.4</c:v>
                </c:pt>
                <c:pt idx="174">
                  <c:v>55303.4</c:v>
                </c:pt>
                <c:pt idx="175">
                  <c:v>54222.4</c:v>
                </c:pt>
                <c:pt idx="176">
                  <c:v>53131.4</c:v>
                </c:pt>
                <c:pt idx="177">
                  <c:v>53090.4</c:v>
                </c:pt>
                <c:pt idx="178">
                  <c:v>52769.4</c:v>
                </c:pt>
                <c:pt idx="179">
                  <c:v>52343.4</c:v>
                </c:pt>
                <c:pt idx="180">
                  <c:v>52380.4</c:v>
                </c:pt>
                <c:pt idx="181">
                  <c:v>52281.4</c:v>
                </c:pt>
                <c:pt idx="182">
                  <c:v>51295.4</c:v>
                </c:pt>
                <c:pt idx="183">
                  <c:v>50153.4</c:v>
                </c:pt>
                <c:pt idx="184">
                  <c:v>48768.4</c:v>
                </c:pt>
                <c:pt idx="185">
                  <c:v>47805.4</c:v>
                </c:pt>
                <c:pt idx="186">
                  <c:v>46347.4</c:v>
                </c:pt>
                <c:pt idx="187">
                  <c:v>45346.4</c:v>
                </c:pt>
                <c:pt idx="188">
                  <c:v>42465.4</c:v>
                </c:pt>
                <c:pt idx="189">
                  <c:v>40561.4</c:v>
                </c:pt>
                <c:pt idx="190">
                  <c:v>39047.4</c:v>
                </c:pt>
                <c:pt idx="191">
                  <c:v>37134.4</c:v>
                </c:pt>
                <c:pt idx="192">
                  <c:v>38772.4</c:v>
                </c:pt>
                <c:pt idx="193">
                  <c:v>44041.4</c:v>
                </c:pt>
                <c:pt idx="194">
                  <c:v>43570.4</c:v>
                </c:pt>
                <c:pt idx="195">
                  <c:v>42707.4</c:v>
                </c:pt>
                <c:pt idx="196">
                  <c:v>41817.4</c:v>
                </c:pt>
                <c:pt idx="197">
                  <c:v>40688.4</c:v>
                </c:pt>
                <c:pt idx="198">
                  <c:v>40730.4</c:v>
                </c:pt>
                <c:pt idx="199">
                  <c:v>41307.4</c:v>
                </c:pt>
                <c:pt idx="200">
                  <c:v>40305.4</c:v>
                </c:pt>
                <c:pt idx="201">
                  <c:v>41321.4</c:v>
                </c:pt>
                <c:pt idx="202">
                  <c:v>41790.4</c:v>
                </c:pt>
                <c:pt idx="203">
                  <c:v>42666.4</c:v>
                </c:pt>
                <c:pt idx="204">
                  <c:v>42908.4</c:v>
                </c:pt>
                <c:pt idx="205">
                  <c:v>42312.4</c:v>
                </c:pt>
                <c:pt idx="206">
                  <c:v>41790.4</c:v>
                </c:pt>
                <c:pt idx="207">
                  <c:v>41062.4</c:v>
                </c:pt>
                <c:pt idx="208">
                  <c:v>40786.4</c:v>
                </c:pt>
                <c:pt idx="209">
                  <c:v>40349.4</c:v>
                </c:pt>
                <c:pt idx="210">
                  <c:v>40024.4</c:v>
                </c:pt>
                <c:pt idx="211">
                  <c:v>39799.4</c:v>
                </c:pt>
                <c:pt idx="212">
                  <c:v>39554.4</c:v>
                </c:pt>
                <c:pt idx="213">
                  <c:v>39619.4</c:v>
                </c:pt>
                <c:pt idx="214">
                  <c:v>40150.4</c:v>
                </c:pt>
                <c:pt idx="215">
                  <c:v>40963.4</c:v>
                </c:pt>
                <c:pt idx="216">
                  <c:v>42009.4</c:v>
                </c:pt>
                <c:pt idx="217">
                  <c:v>44718.4</c:v>
                </c:pt>
                <c:pt idx="218">
                  <c:v>45730.4</c:v>
                </c:pt>
                <c:pt idx="219">
                  <c:v>46427.4</c:v>
                </c:pt>
                <c:pt idx="220">
                  <c:v>47981.4</c:v>
                </c:pt>
                <c:pt idx="221">
                  <c:v>49178.4</c:v>
                </c:pt>
                <c:pt idx="222">
                  <c:v>47887.4</c:v>
                </c:pt>
                <c:pt idx="223">
                  <c:v>47458.4</c:v>
                </c:pt>
                <c:pt idx="224">
                  <c:v>44767.4</c:v>
                </c:pt>
                <c:pt idx="225">
                  <c:v>43323.4</c:v>
                </c:pt>
                <c:pt idx="226">
                  <c:v>44461.4</c:v>
                </c:pt>
                <c:pt idx="227">
                  <c:v>45265.4</c:v>
                </c:pt>
                <c:pt idx="228">
                  <c:v>42977.4</c:v>
                </c:pt>
                <c:pt idx="229">
                  <c:v>43104.4</c:v>
                </c:pt>
                <c:pt idx="230">
                  <c:v>42016.4</c:v>
                </c:pt>
                <c:pt idx="231">
                  <c:v>41028.4</c:v>
                </c:pt>
                <c:pt idx="232">
                  <c:v>39474.4</c:v>
                </c:pt>
                <c:pt idx="233">
                  <c:v>39084.4</c:v>
                </c:pt>
                <c:pt idx="234">
                  <c:v>38390.4</c:v>
                </c:pt>
                <c:pt idx="235">
                  <c:v>38552.4</c:v>
                </c:pt>
                <c:pt idx="236">
                  <c:v>38821.4</c:v>
                </c:pt>
                <c:pt idx="237">
                  <c:v>39698.4</c:v>
                </c:pt>
                <c:pt idx="238">
                  <c:v>39164.4</c:v>
                </c:pt>
                <c:pt idx="239">
                  <c:v>37908.4</c:v>
                </c:pt>
                <c:pt idx="240">
                  <c:v>32069.4</c:v>
                </c:pt>
                <c:pt idx="241">
                  <c:v>33043.4</c:v>
                </c:pt>
                <c:pt idx="242">
                  <c:v>32437.4</c:v>
                </c:pt>
                <c:pt idx="243">
                  <c:v>32001.4</c:v>
                </c:pt>
                <c:pt idx="244">
                  <c:v>32320.4</c:v>
                </c:pt>
                <c:pt idx="245">
                  <c:v>34150.4</c:v>
                </c:pt>
                <c:pt idx="246">
                  <c:v>36871.4</c:v>
                </c:pt>
                <c:pt idx="247">
                  <c:v>40510.4</c:v>
                </c:pt>
                <c:pt idx="248">
                  <c:v>40335.4</c:v>
                </c:pt>
                <c:pt idx="249">
                  <c:v>40531.4</c:v>
                </c:pt>
                <c:pt idx="250">
                  <c:v>41855.4</c:v>
                </c:pt>
                <c:pt idx="251">
                  <c:v>42144.4</c:v>
                </c:pt>
                <c:pt idx="252">
                  <c:v>42653.4</c:v>
                </c:pt>
                <c:pt idx="253">
                  <c:v>43144.4</c:v>
                </c:pt>
                <c:pt idx="254">
                  <c:v>44009.4</c:v>
                </c:pt>
                <c:pt idx="255">
                  <c:v>43848.4</c:v>
                </c:pt>
                <c:pt idx="256">
                  <c:v>43749.4</c:v>
                </c:pt>
                <c:pt idx="257">
                  <c:v>45903.4</c:v>
                </c:pt>
                <c:pt idx="258">
                  <c:v>46259.4</c:v>
                </c:pt>
                <c:pt idx="259">
                  <c:v>48730.4</c:v>
                </c:pt>
                <c:pt idx="260">
                  <c:v>50844.4</c:v>
                </c:pt>
                <c:pt idx="261">
                  <c:v>52555.4</c:v>
                </c:pt>
                <c:pt idx="262">
                  <c:v>50058.4</c:v>
                </c:pt>
                <c:pt idx="263">
                  <c:v>51033.4</c:v>
                </c:pt>
                <c:pt idx="264">
                  <c:v>51761.4</c:v>
                </c:pt>
                <c:pt idx="265">
                  <c:v>54010.4</c:v>
                </c:pt>
                <c:pt idx="266">
                  <c:v>54702.4</c:v>
                </c:pt>
                <c:pt idx="267">
                  <c:v>54469.4</c:v>
                </c:pt>
                <c:pt idx="268">
                  <c:v>54343.4</c:v>
                </c:pt>
                <c:pt idx="269">
                  <c:v>55897.4</c:v>
                </c:pt>
                <c:pt idx="270">
                  <c:v>56076.4</c:v>
                </c:pt>
                <c:pt idx="271">
                  <c:v>55627.4</c:v>
                </c:pt>
                <c:pt idx="272">
                  <c:v>54120.4</c:v>
                </c:pt>
                <c:pt idx="273">
                  <c:v>54245.4</c:v>
                </c:pt>
                <c:pt idx="274">
                  <c:v>54216.4</c:v>
                </c:pt>
                <c:pt idx="275">
                  <c:v>53647.4</c:v>
                </c:pt>
                <c:pt idx="276">
                  <c:v>53324.4</c:v>
                </c:pt>
                <c:pt idx="277">
                  <c:v>54122.4</c:v>
                </c:pt>
                <c:pt idx="278">
                  <c:v>52938.4</c:v>
                </c:pt>
                <c:pt idx="279">
                  <c:v>51962.4</c:v>
                </c:pt>
                <c:pt idx="280">
                  <c:v>50016.4</c:v>
                </c:pt>
                <c:pt idx="281">
                  <c:v>49315.4</c:v>
                </c:pt>
                <c:pt idx="282">
                  <c:v>48536.4</c:v>
                </c:pt>
                <c:pt idx="283">
                  <c:v>47550.4</c:v>
                </c:pt>
                <c:pt idx="284">
                  <c:v>45756.4</c:v>
                </c:pt>
                <c:pt idx="285">
                  <c:v>43255.4</c:v>
                </c:pt>
                <c:pt idx="286">
                  <c:v>42232.4</c:v>
                </c:pt>
                <c:pt idx="287">
                  <c:v>39799.4</c:v>
                </c:pt>
                <c:pt idx="288">
                  <c:v>40122.17</c:v>
                </c:pt>
                <c:pt idx="289">
                  <c:v>45627.17</c:v>
                </c:pt>
                <c:pt idx="290">
                  <c:v>44548.17</c:v>
                </c:pt>
                <c:pt idx="291">
                  <c:v>42996.17</c:v>
                </c:pt>
                <c:pt idx="292">
                  <c:v>42397.17</c:v>
                </c:pt>
                <c:pt idx="293">
                  <c:v>40765.17</c:v>
                </c:pt>
                <c:pt idx="294">
                  <c:v>40264.17</c:v>
                </c:pt>
                <c:pt idx="295">
                  <c:v>40278.17</c:v>
                </c:pt>
                <c:pt idx="296">
                  <c:v>38666.17</c:v>
                </c:pt>
                <c:pt idx="297">
                  <c:v>39850.17</c:v>
                </c:pt>
                <c:pt idx="298">
                  <c:v>40241.17</c:v>
                </c:pt>
                <c:pt idx="299">
                  <c:v>41076.17</c:v>
                </c:pt>
                <c:pt idx="300">
                  <c:v>40704.17</c:v>
                </c:pt>
                <c:pt idx="301">
                  <c:v>40164.17</c:v>
                </c:pt>
                <c:pt idx="302">
                  <c:v>39539.17</c:v>
                </c:pt>
                <c:pt idx="303">
                  <c:v>39358.17</c:v>
                </c:pt>
                <c:pt idx="304">
                  <c:v>38340.17</c:v>
                </c:pt>
                <c:pt idx="305">
                  <c:v>38112.17</c:v>
                </c:pt>
                <c:pt idx="306">
                  <c:v>37416.17</c:v>
                </c:pt>
                <c:pt idx="307">
                  <c:v>36953.17</c:v>
                </c:pt>
                <c:pt idx="308">
                  <c:v>36888.17</c:v>
                </c:pt>
                <c:pt idx="309">
                  <c:v>36933.17</c:v>
                </c:pt>
                <c:pt idx="310">
                  <c:v>37339.17</c:v>
                </c:pt>
                <c:pt idx="311">
                  <c:v>37911.17</c:v>
                </c:pt>
                <c:pt idx="312">
                  <c:v>38233.17</c:v>
                </c:pt>
                <c:pt idx="313">
                  <c:v>39375.17</c:v>
                </c:pt>
                <c:pt idx="314">
                  <c:v>40096.17</c:v>
                </c:pt>
                <c:pt idx="315">
                  <c:v>40630.17</c:v>
                </c:pt>
                <c:pt idx="316">
                  <c:v>40769.17</c:v>
                </c:pt>
                <c:pt idx="317">
                  <c:v>42020.17</c:v>
                </c:pt>
                <c:pt idx="318">
                  <c:v>41293.17</c:v>
                </c:pt>
                <c:pt idx="319">
                  <c:v>40440.17</c:v>
                </c:pt>
                <c:pt idx="320">
                  <c:v>37953.17</c:v>
                </c:pt>
                <c:pt idx="321">
                  <c:v>38946.17</c:v>
                </c:pt>
                <c:pt idx="322">
                  <c:v>39702.17</c:v>
                </c:pt>
                <c:pt idx="323">
                  <c:v>40245.17</c:v>
                </c:pt>
                <c:pt idx="324">
                  <c:v>39751.17</c:v>
                </c:pt>
                <c:pt idx="325">
                  <c:v>40424.17</c:v>
                </c:pt>
                <c:pt idx="326">
                  <c:v>39918.17</c:v>
                </c:pt>
                <c:pt idx="327">
                  <c:v>38992.17</c:v>
                </c:pt>
                <c:pt idx="328">
                  <c:v>37913.17</c:v>
                </c:pt>
                <c:pt idx="329">
                  <c:v>36876.17</c:v>
                </c:pt>
                <c:pt idx="330">
                  <c:v>37892.17</c:v>
                </c:pt>
                <c:pt idx="331">
                  <c:v>37655.17</c:v>
                </c:pt>
                <c:pt idx="332">
                  <c:v>37260.17</c:v>
                </c:pt>
                <c:pt idx="333">
                  <c:v>37085.17</c:v>
                </c:pt>
                <c:pt idx="334">
                  <c:v>37142.17</c:v>
                </c:pt>
                <c:pt idx="335">
                  <c:v>35132.17</c:v>
                </c:pt>
                <c:pt idx="336">
                  <c:v>30734.17</c:v>
                </c:pt>
                <c:pt idx="337">
                  <c:v>31174.17</c:v>
                </c:pt>
                <c:pt idx="338">
                  <c:v>30832.17</c:v>
                </c:pt>
                <c:pt idx="339">
                  <c:v>30758.17</c:v>
                </c:pt>
                <c:pt idx="340">
                  <c:v>31130.17</c:v>
                </c:pt>
                <c:pt idx="341">
                  <c:v>32895.17</c:v>
                </c:pt>
                <c:pt idx="342">
                  <c:v>35316.17</c:v>
                </c:pt>
                <c:pt idx="343">
                  <c:v>39001.17</c:v>
                </c:pt>
                <c:pt idx="344">
                  <c:v>38654.17</c:v>
                </c:pt>
                <c:pt idx="345">
                  <c:v>38178.17</c:v>
                </c:pt>
                <c:pt idx="346">
                  <c:v>38539.17</c:v>
                </c:pt>
                <c:pt idx="347">
                  <c:v>38862.17</c:v>
                </c:pt>
                <c:pt idx="348">
                  <c:v>39279.17</c:v>
                </c:pt>
                <c:pt idx="349">
                  <c:v>38867.17</c:v>
                </c:pt>
                <c:pt idx="350">
                  <c:v>38648.17</c:v>
                </c:pt>
                <c:pt idx="351">
                  <c:v>38989.17</c:v>
                </c:pt>
                <c:pt idx="352">
                  <c:v>39592.17</c:v>
                </c:pt>
                <c:pt idx="353">
                  <c:v>41211.17</c:v>
                </c:pt>
                <c:pt idx="354">
                  <c:v>42457.17</c:v>
                </c:pt>
                <c:pt idx="355">
                  <c:v>44925.17</c:v>
                </c:pt>
                <c:pt idx="356">
                  <c:v>47029.17</c:v>
                </c:pt>
                <c:pt idx="357">
                  <c:v>49434.17</c:v>
                </c:pt>
                <c:pt idx="358">
                  <c:v>48727.17</c:v>
                </c:pt>
                <c:pt idx="359">
                  <c:v>49561.17</c:v>
                </c:pt>
                <c:pt idx="360">
                  <c:v>50918.17</c:v>
                </c:pt>
                <c:pt idx="361">
                  <c:v>52638.17</c:v>
                </c:pt>
                <c:pt idx="362">
                  <c:v>53040.17</c:v>
                </c:pt>
                <c:pt idx="363">
                  <c:v>53197.17</c:v>
                </c:pt>
                <c:pt idx="364">
                  <c:v>52271.17</c:v>
                </c:pt>
                <c:pt idx="365">
                  <c:v>54151.17</c:v>
                </c:pt>
                <c:pt idx="366">
                  <c:v>54234.17</c:v>
                </c:pt>
                <c:pt idx="367">
                  <c:v>53554.17</c:v>
                </c:pt>
                <c:pt idx="368">
                  <c:v>53080.17</c:v>
                </c:pt>
                <c:pt idx="369">
                  <c:v>53341.17</c:v>
                </c:pt>
                <c:pt idx="370">
                  <c:v>53429.17</c:v>
                </c:pt>
                <c:pt idx="371">
                  <c:v>53449.17</c:v>
                </c:pt>
                <c:pt idx="372">
                  <c:v>53115.17</c:v>
                </c:pt>
                <c:pt idx="373">
                  <c:v>53598.17</c:v>
                </c:pt>
                <c:pt idx="374">
                  <c:v>53145.17</c:v>
                </c:pt>
                <c:pt idx="375">
                  <c:v>52997.17</c:v>
                </c:pt>
                <c:pt idx="376">
                  <c:v>51157.17</c:v>
                </c:pt>
                <c:pt idx="377">
                  <c:v>50270.17</c:v>
                </c:pt>
                <c:pt idx="378">
                  <c:v>48753.17</c:v>
                </c:pt>
                <c:pt idx="379">
                  <c:v>47222.17</c:v>
                </c:pt>
                <c:pt idx="380">
                  <c:v>45518.17</c:v>
                </c:pt>
                <c:pt idx="381">
                  <c:v>44063.17</c:v>
                </c:pt>
                <c:pt idx="382">
                  <c:v>42631.17</c:v>
                </c:pt>
                <c:pt idx="383">
                  <c:v>41058.17</c:v>
                </c:pt>
                <c:pt idx="384">
                  <c:v>39353.77</c:v>
                </c:pt>
                <c:pt idx="385">
                  <c:v>44904.77</c:v>
                </c:pt>
                <c:pt idx="386">
                  <c:v>44224.77</c:v>
                </c:pt>
                <c:pt idx="387">
                  <c:v>42978.77</c:v>
                </c:pt>
                <c:pt idx="388">
                  <c:v>42532.77</c:v>
                </c:pt>
                <c:pt idx="389">
                  <c:v>40622.77</c:v>
                </c:pt>
                <c:pt idx="390">
                  <c:v>40735.77</c:v>
                </c:pt>
                <c:pt idx="391">
                  <c:v>40408.77</c:v>
                </c:pt>
                <c:pt idx="392">
                  <c:v>39782.77</c:v>
                </c:pt>
                <c:pt idx="393">
                  <c:v>40408.77</c:v>
                </c:pt>
                <c:pt idx="394">
                  <c:v>40522.77</c:v>
                </c:pt>
                <c:pt idx="395">
                  <c:v>40972.77</c:v>
                </c:pt>
                <c:pt idx="396">
                  <c:v>40592.77</c:v>
                </c:pt>
                <c:pt idx="397">
                  <c:v>39689.77</c:v>
                </c:pt>
                <c:pt idx="398">
                  <c:v>39381.77</c:v>
                </c:pt>
                <c:pt idx="399">
                  <c:v>38690.77</c:v>
                </c:pt>
                <c:pt idx="400">
                  <c:v>38004.77</c:v>
                </c:pt>
                <c:pt idx="401">
                  <c:v>37873.77</c:v>
                </c:pt>
                <c:pt idx="402">
                  <c:v>37154.77</c:v>
                </c:pt>
                <c:pt idx="403">
                  <c:v>37158.77</c:v>
                </c:pt>
                <c:pt idx="404">
                  <c:v>37011.77</c:v>
                </c:pt>
                <c:pt idx="405">
                  <c:v>37535.77</c:v>
                </c:pt>
                <c:pt idx="406">
                  <c:v>37886.77</c:v>
                </c:pt>
                <c:pt idx="407">
                  <c:v>38511.77</c:v>
                </c:pt>
                <c:pt idx="408">
                  <c:v>39347.77</c:v>
                </c:pt>
                <c:pt idx="409">
                  <c:v>39656.77</c:v>
                </c:pt>
                <c:pt idx="410">
                  <c:v>39528.77</c:v>
                </c:pt>
                <c:pt idx="411">
                  <c:v>39185.77</c:v>
                </c:pt>
                <c:pt idx="412">
                  <c:v>38651.77</c:v>
                </c:pt>
                <c:pt idx="413">
                  <c:v>40391.77</c:v>
                </c:pt>
                <c:pt idx="414">
                  <c:v>41266.77</c:v>
                </c:pt>
                <c:pt idx="415">
                  <c:v>41523.77</c:v>
                </c:pt>
                <c:pt idx="416">
                  <c:v>40164.77</c:v>
                </c:pt>
                <c:pt idx="417">
                  <c:v>41253.77</c:v>
                </c:pt>
                <c:pt idx="418">
                  <c:v>42103.77</c:v>
                </c:pt>
                <c:pt idx="419">
                  <c:v>41763.77</c:v>
                </c:pt>
                <c:pt idx="420">
                  <c:v>41386.77</c:v>
                </c:pt>
                <c:pt idx="421">
                  <c:v>41403.77</c:v>
                </c:pt>
                <c:pt idx="422">
                  <c:v>42097.77</c:v>
                </c:pt>
                <c:pt idx="423">
                  <c:v>40959.77</c:v>
                </c:pt>
                <c:pt idx="424">
                  <c:v>40535.77</c:v>
                </c:pt>
                <c:pt idx="425">
                  <c:v>38978.77</c:v>
                </c:pt>
                <c:pt idx="426">
                  <c:v>38568.77</c:v>
                </c:pt>
                <c:pt idx="427">
                  <c:v>36944.77</c:v>
                </c:pt>
                <c:pt idx="428">
                  <c:v>36052.77</c:v>
                </c:pt>
                <c:pt idx="429">
                  <c:v>36475.77</c:v>
                </c:pt>
                <c:pt idx="430">
                  <c:v>35589.77</c:v>
                </c:pt>
                <c:pt idx="431">
                  <c:v>34104.77</c:v>
                </c:pt>
                <c:pt idx="432">
                  <c:v>30197.77</c:v>
                </c:pt>
                <c:pt idx="433">
                  <c:v>31061.77</c:v>
                </c:pt>
                <c:pt idx="434">
                  <c:v>30607.77</c:v>
                </c:pt>
                <c:pt idx="435">
                  <c:v>30971.77</c:v>
                </c:pt>
                <c:pt idx="436">
                  <c:v>31624.77</c:v>
                </c:pt>
                <c:pt idx="437">
                  <c:v>33498.77</c:v>
                </c:pt>
                <c:pt idx="438">
                  <c:v>35447.77</c:v>
                </c:pt>
                <c:pt idx="439">
                  <c:v>38486.77</c:v>
                </c:pt>
                <c:pt idx="440">
                  <c:v>37886.77</c:v>
                </c:pt>
                <c:pt idx="441">
                  <c:v>37615.77</c:v>
                </c:pt>
                <c:pt idx="442">
                  <c:v>36964.77</c:v>
                </c:pt>
                <c:pt idx="443">
                  <c:v>37615.77</c:v>
                </c:pt>
                <c:pt idx="444">
                  <c:v>38348.77</c:v>
                </c:pt>
                <c:pt idx="445">
                  <c:v>38306.77</c:v>
                </c:pt>
                <c:pt idx="446">
                  <c:v>37630.77</c:v>
                </c:pt>
                <c:pt idx="447">
                  <c:v>37870.77</c:v>
                </c:pt>
                <c:pt idx="448">
                  <c:v>38501.77</c:v>
                </c:pt>
                <c:pt idx="449">
                  <c:v>39426.77</c:v>
                </c:pt>
                <c:pt idx="450">
                  <c:v>40616.77</c:v>
                </c:pt>
                <c:pt idx="451">
                  <c:v>42930.77</c:v>
                </c:pt>
                <c:pt idx="452">
                  <c:v>45353.77</c:v>
                </c:pt>
                <c:pt idx="453">
                  <c:v>48070.77</c:v>
                </c:pt>
                <c:pt idx="454">
                  <c:v>48241.77</c:v>
                </c:pt>
                <c:pt idx="455">
                  <c:v>49635.77</c:v>
                </c:pt>
                <c:pt idx="456">
                  <c:v>50905.77</c:v>
                </c:pt>
                <c:pt idx="457">
                  <c:v>51268.77</c:v>
                </c:pt>
                <c:pt idx="458">
                  <c:v>51309.77</c:v>
                </c:pt>
                <c:pt idx="459">
                  <c:v>51113.77</c:v>
                </c:pt>
                <c:pt idx="460">
                  <c:v>50777.77</c:v>
                </c:pt>
                <c:pt idx="461">
                  <c:v>52714.77</c:v>
                </c:pt>
                <c:pt idx="462">
                  <c:v>53409.77</c:v>
                </c:pt>
                <c:pt idx="463">
                  <c:v>52981.77</c:v>
                </c:pt>
                <c:pt idx="464">
                  <c:v>52335.77</c:v>
                </c:pt>
                <c:pt idx="465">
                  <c:v>52979.77</c:v>
                </c:pt>
                <c:pt idx="466">
                  <c:v>53171.77</c:v>
                </c:pt>
                <c:pt idx="467">
                  <c:v>53126.77</c:v>
                </c:pt>
                <c:pt idx="468">
                  <c:v>52818.77</c:v>
                </c:pt>
                <c:pt idx="469">
                  <c:v>52389.77</c:v>
                </c:pt>
                <c:pt idx="470">
                  <c:v>51227.77</c:v>
                </c:pt>
                <c:pt idx="471">
                  <c:v>50513.77</c:v>
                </c:pt>
                <c:pt idx="472">
                  <c:v>48758.77</c:v>
                </c:pt>
                <c:pt idx="473">
                  <c:v>48102.77</c:v>
                </c:pt>
                <c:pt idx="474">
                  <c:v>47476.77</c:v>
                </c:pt>
                <c:pt idx="475">
                  <c:v>45596.77</c:v>
                </c:pt>
                <c:pt idx="476">
                  <c:v>44314.77</c:v>
                </c:pt>
                <c:pt idx="477">
                  <c:v>41802.77</c:v>
                </c:pt>
                <c:pt idx="478">
                  <c:v>40427.77</c:v>
                </c:pt>
                <c:pt idx="479">
                  <c:v>38423.77</c:v>
                </c:pt>
                <c:pt idx="480">
                  <c:v>37008.62</c:v>
                </c:pt>
                <c:pt idx="481">
                  <c:v>42186.72</c:v>
                </c:pt>
                <c:pt idx="482">
                  <c:v>41999.32</c:v>
                </c:pt>
                <c:pt idx="483">
                  <c:v>40601.02</c:v>
                </c:pt>
                <c:pt idx="484">
                  <c:v>39476.12</c:v>
                </c:pt>
                <c:pt idx="485">
                  <c:v>37920.92</c:v>
                </c:pt>
                <c:pt idx="486">
                  <c:v>37861.72</c:v>
                </c:pt>
                <c:pt idx="487">
                  <c:v>38097.02</c:v>
                </c:pt>
                <c:pt idx="488">
                  <c:v>36817.22</c:v>
                </c:pt>
                <c:pt idx="489">
                  <c:v>37096.12</c:v>
                </c:pt>
                <c:pt idx="490">
                  <c:v>37763.62</c:v>
                </c:pt>
                <c:pt idx="491">
                  <c:v>38398.22</c:v>
                </c:pt>
                <c:pt idx="492">
                  <c:v>38739.32</c:v>
                </c:pt>
                <c:pt idx="493">
                  <c:v>37798.82</c:v>
                </c:pt>
                <c:pt idx="494">
                  <c:v>37383.32</c:v>
                </c:pt>
                <c:pt idx="495">
                  <c:v>36341.92</c:v>
                </c:pt>
                <c:pt idx="496">
                  <c:v>35875.12</c:v>
                </c:pt>
                <c:pt idx="497">
                  <c:v>35105.42</c:v>
                </c:pt>
                <c:pt idx="498">
                  <c:v>34925.12</c:v>
                </c:pt>
                <c:pt idx="499">
                  <c:v>34787.77</c:v>
                </c:pt>
                <c:pt idx="500">
                  <c:v>34472.62</c:v>
                </c:pt>
                <c:pt idx="501">
                  <c:v>34871.92</c:v>
                </c:pt>
                <c:pt idx="502">
                  <c:v>35210.12</c:v>
                </c:pt>
                <c:pt idx="503">
                  <c:v>35627.22</c:v>
                </c:pt>
                <c:pt idx="504">
                  <c:v>37363.52</c:v>
                </c:pt>
                <c:pt idx="505">
                  <c:v>38041.12</c:v>
                </c:pt>
                <c:pt idx="506">
                  <c:v>38510.32</c:v>
                </c:pt>
                <c:pt idx="507">
                  <c:v>38976.02</c:v>
                </c:pt>
                <c:pt idx="508">
                  <c:v>38910.02</c:v>
                </c:pt>
                <c:pt idx="509">
                  <c:v>40951.32</c:v>
                </c:pt>
                <c:pt idx="510">
                  <c:v>41256.62</c:v>
                </c:pt>
                <c:pt idx="511">
                  <c:v>41687.32</c:v>
                </c:pt>
                <c:pt idx="512">
                  <c:v>41565.22</c:v>
                </c:pt>
                <c:pt idx="513">
                  <c:v>43441.52</c:v>
                </c:pt>
                <c:pt idx="514">
                  <c:v>44297.72</c:v>
                </c:pt>
                <c:pt idx="515">
                  <c:v>44124.82</c:v>
                </c:pt>
                <c:pt idx="516">
                  <c:v>43832.62</c:v>
                </c:pt>
                <c:pt idx="517">
                  <c:v>43755.02</c:v>
                </c:pt>
                <c:pt idx="518">
                  <c:v>42796.72</c:v>
                </c:pt>
                <c:pt idx="519">
                  <c:v>41760.12</c:v>
                </c:pt>
                <c:pt idx="520">
                  <c:v>39759.72</c:v>
                </c:pt>
                <c:pt idx="521">
                  <c:v>37798.12</c:v>
                </c:pt>
                <c:pt idx="522">
                  <c:v>37249.12</c:v>
                </c:pt>
                <c:pt idx="523">
                  <c:v>37063.82</c:v>
                </c:pt>
                <c:pt idx="524">
                  <c:v>36629.52</c:v>
                </c:pt>
                <c:pt idx="525">
                  <c:v>36859.02</c:v>
                </c:pt>
                <c:pt idx="526">
                  <c:v>35748.32</c:v>
                </c:pt>
                <c:pt idx="527">
                  <c:v>34171.52</c:v>
                </c:pt>
                <c:pt idx="528">
                  <c:v>29480.22</c:v>
                </c:pt>
                <c:pt idx="529">
                  <c:v>30961.92</c:v>
                </c:pt>
                <c:pt idx="530">
                  <c:v>30172.42</c:v>
                </c:pt>
                <c:pt idx="531">
                  <c:v>30244.32</c:v>
                </c:pt>
                <c:pt idx="532">
                  <c:v>30793.82</c:v>
                </c:pt>
                <c:pt idx="533">
                  <c:v>32292.42</c:v>
                </c:pt>
                <c:pt idx="534">
                  <c:v>35282.52</c:v>
                </c:pt>
                <c:pt idx="535">
                  <c:v>39046.72</c:v>
                </c:pt>
                <c:pt idx="536">
                  <c:v>39098.52</c:v>
                </c:pt>
                <c:pt idx="537">
                  <c:v>38642.52</c:v>
                </c:pt>
                <c:pt idx="538">
                  <c:v>38418.92</c:v>
                </c:pt>
                <c:pt idx="539">
                  <c:v>39215.92</c:v>
                </c:pt>
                <c:pt idx="540">
                  <c:v>39734.52</c:v>
                </c:pt>
                <c:pt idx="541">
                  <c:v>40163.02</c:v>
                </c:pt>
                <c:pt idx="542">
                  <c:v>40033.32</c:v>
                </c:pt>
                <c:pt idx="543">
                  <c:v>40362.42</c:v>
                </c:pt>
                <c:pt idx="544">
                  <c:v>41867.72</c:v>
                </c:pt>
                <c:pt idx="545">
                  <c:v>43415.12</c:v>
                </c:pt>
                <c:pt idx="546">
                  <c:v>44879.32</c:v>
                </c:pt>
                <c:pt idx="547">
                  <c:v>46964.12</c:v>
                </c:pt>
                <c:pt idx="548">
                  <c:v>49428.82</c:v>
                </c:pt>
                <c:pt idx="549">
                  <c:v>51840.42</c:v>
                </c:pt>
                <c:pt idx="550">
                  <c:v>51224.02</c:v>
                </c:pt>
                <c:pt idx="551">
                  <c:v>52095.62</c:v>
                </c:pt>
                <c:pt idx="552">
                  <c:v>53363.02</c:v>
                </c:pt>
                <c:pt idx="553">
                  <c:v>56084.62</c:v>
                </c:pt>
                <c:pt idx="554">
                  <c:v>56503.22</c:v>
                </c:pt>
                <c:pt idx="555">
                  <c:v>57337.32</c:v>
                </c:pt>
                <c:pt idx="556">
                  <c:v>57303.12</c:v>
                </c:pt>
                <c:pt idx="557">
                  <c:v>59160.32</c:v>
                </c:pt>
                <c:pt idx="558">
                  <c:v>59088.32</c:v>
                </c:pt>
                <c:pt idx="559">
                  <c:v>58581.72</c:v>
                </c:pt>
                <c:pt idx="560">
                  <c:v>57412.32</c:v>
                </c:pt>
                <c:pt idx="561">
                  <c:v>57628.62</c:v>
                </c:pt>
                <c:pt idx="562">
                  <c:v>57444.82</c:v>
                </c:pt>
                <c:pt idx="563">
                  <c:v>56868.12</c:v>
                </c:pt>
                <c:pt idx="564">
                  <c:v>56174.32</c:v>
                </c:pt>
                <c:pt idx="565">
                  <c:v>56339.32</c:v>
                </c:pt>
                <c:pt idx="566">
                  <c:v>55239.52</c:v>
                </c:pt>
                <c:pt idx="567">
                  <c:v>54765.62</c:v>
                </c:pt>
                <c:pt idx="568">
                  <c:v>52209.62</c:v>
                </c:pt>
                <c:pt idx="569">
                  <c:v>50077.72</c:v>
                </c:pt>
                <c:pt idx="570">
                  <c:v>49069.12</c:v>
                </c:pt>
                <c:pt idx="571">
                  <c:v>46134.32</c:v>
                </c:pt>
                <c:pt idx="572">
                  <c:v>44417.92</c:v>
                </c:pt>
                <c:pt idx="573">
                  <c:v>41529.62</c:v>
                </c:pt>
                <c:pt idx="574">
                  <c:v>39452.02</c:v>
                </c:pt>
                <c:pt idx="575">
                  <c:v>37718.72</c:v>
                </c:pt>
                <c:pt idx="576">
                  <c:v>34031.92</c:v>
                </c:pt>
                <c:pt idx="577">
                  <c:v>39231.57</c:v>
                </c:pt>
                <c:pt idx="578">
                  <c:v>38084.92</c:v>
                </c:pt>
                <c:pt idx="579">
                  <c:v>36944.42</c:v>
                </c:pt>
                <c:pt idx="580">
                  <c:v>35686.12</c:v>
                </c:pt>
                <c:pt idx="581">
                  <c:v>34337.32</c:v>
                </c:pt>
                <c:pt idx="582">
                  <c:v>34261.02</c:v>
                </c:pt>
                <c:pt idx="583">
                  <c:v>34217.42</c:v>
                </c:pt>
                <c:pt idx="584">
                  <c:v>33392.52</c:v>
                </c:pt>
                <c:pt idx="585">
                  <c:v>34057.32</c:v>
                </c:pt>
                <c:pt idx="586">
                  <c:v>34913.92</c:v>
                </c:pt>
                <c:pt idx="587">
                  <c:v>35805.22</c:v>
                </c:pt>
                <c:pt idx="588">
                  <c:v>35937.12</c:v>
                </c:pt>
                <c:pt idx="589">
                  <c:v>35062.12</c:v>
                </c:pt>
                <c:pt idx="590">
                  <c:v>34720.62</c:v>
                </c:pt>
                <c:pt idx="591">
                  <c:v>34307.72</c:v>
                </c:pt>
                <c:pt idx="592">
                  <c:v>33647.52</c:v>
                </c:pt>
                <c:pt idx="593">
                  <c:v>32981.72</c:v>
                </c:pt>
                <c:pt idx="594">
                  <c:v>33162.42</c:v>
                </c:pt>
                <c:pt idx="595">
                  <c:v>32865.62</c:v>
                </c:pt>
                <c:pt idx="596">
                  <c:v>32815.52</c:v>
                </c:pt>
                <c:pt idx="597">
                  <c:v>32885.02</c:v>
                </c:pt>
                <c:pt idx="598">
                  <c:v>33394.82</c:v>
                </c:pt>
                <c:pt idx="599">
                  <c:v>34260.52</c:v>
                </c:pt>
                <c:pt idx="600">
                  <c:v>35055.12</c:v>
                </c:pt>
                <c:pt idx="601">
                  <c:v>36650.22</c:v>
                </c:pt>
                <c:pt idx="602">
                  <c:v>37871.32</c:v>
                </c:pt>
                <c:pt idx="603">
                  <c:v>38835.62</c:v>
                </c:pt>
                <c:pt idx="604">
                  <c:v>38350.52</c:v>
                </c:pt>
                <c:pt idx="605">
                  <c:v>39735.42</c:v>
                </c:pt>
                <c:pt idx="606">
                  <c:v>38134.52</c:v>
                </c:pt>
                <c:pt idx="607">
                  <c:v>37187.42</c:v>
                </c:pt>
                <c:pt idx="608">
                  <c:v>36304.92</c:v>
                </c:pt>
                <c:pt idx="609">
                  <c:v>38683.82</c:v>
                </c:pt>
                <c:pt idx="610">
                  <c:v>38797.12</c:v>
                </c:pt>
                <c:pt idx="611">
                  <c:v>39066.42</c:v>
                </c:pt>
                <c:pt idx="612">
                  <c:v>38146.42</c:v>
                </c:pt>
                <c:pt idx="613">
                  <c:v>37073.12</c:v>
                </c:pt>
                <c:pt idx="614">
                  <c:v>36084.62</c:v>
                </c:pt>
                <c:pt idx="615">
                  <c:v>34816.12</c:v>
                </c:pt>
                <c:pt idx="616">
                  <c:v>33468.12</c:v>
                </c:pt>
                <c:pt idx="617">
                  <c:v>30995.12</c:v>
                </c:pt>
                <c:pt idx="618">
                  <c:v>30679.12</c:v>
                </c:pt>
                <c:pt idx="619">
                  <c:v>30812.42</c:v>
                </c:pt>
                <c:pt idx="620">
                  <c:v>30728.32</c:v>
                </c:pt>
                <c:pt idx="621">
                  <c:v>30713.12</c:v>
                </c:pt>
                <c:pt idx="622">
                  <c:v>29900.22</c:v>
                </c:pt>
                <c:pt idx="623">
                  <c:v>27706.32</c:v>
                </c:pt>
                <c:pt idx="624">
                  <c:v>25028.82</c:v>
                </c:pt>
                <c:pt idx="625">
                  <c:v>25505.12</c:v>
                </c:pt>
                <c:pt idx="626">
                  <c:v>25392.22</c:v>
                </c:pt>
                <c:pt idx="627">
                  <c:v>25090.32</c:v>
                </c:pt>
                <c:pt idx="628">
                  <c:v>25049.22</c:v>
                </c:pt>
                <c:pt idx="629">
                  <c:v>26491.72</c:v>
                </c:pt>
                <c:pt idx="630">
                  <c:v>28971.32</c:v>
                </c:pt>
                <c:pt idx="631">
                  <c:v>32185.52</c:v>
                </c:pt>
                <c:pt idx="632">
                  <c:v>32097.12</c:v>
                </c:pt>
                <c:pt idx="633">
                  <c:v>31051.92</c:v>
                </c:pt>
                <c:pt idx="634">
                  <c:v>30660.62</c:v>
                </c:pt>
                <c:pt idx="635">
                  <c:v>31659.52</c:v>
                </c:pt>
                <c:pt idx="636">
                  <c:v>31603.62</c:v>
                </c:pt>
                <c:pt idx="637">
                  <c:v>33335.82</c:v>
                </c:pt>
                <c:pt idx="638">
                  <c:v>34649.12</c:v>
                </c:pt>
                <c:pt idx="639">
                  <c:v>35728.12</c:v>
                </c:pt>
                <c:pt idx="640">
                  <c:v>37233.02</c:v>
                </c:pt>
                <c:pt idx="641">
                  <c:v>38960.52</c:v>
                </c:pt>
                <c:pt idx="642">
                  <c:v>40545.92</c:v>
                </c:pt>
                <c:pt idx="643">
                  <c:v>42766.12</c:v>
                </c:pt>
                <c:pt idx="644">
                  <c:v>45083.62</c:v>
                </c:pt>
                <c:pt idx="645">
                  <c:v>47222.12</c:v>
                </c:pt>
                <c:pt idx="646">
                  <c:v>46553.72</c:v>
                </c:pt>
                <c:pt idx="647">
                  <c:v>47194.72</c:v>
                </c:pt>
                <c:pt idx="648">
                  <c:v>47996.42</c:v>
                </c:pt>
                <c:pt idx="649">
                  <c:v>50308.92</c:v>
                </c:pt>
                <c:pt idx="650">
                  <c:v>51524.92</c:v>
                </c:pt>
                <c:pt idx="651">
                  <c:v>52555.12</c:v>
                </c:pt>
                <c:pt idx="652">
                  <c:v>52362.22</c:v>
                </c:pt>
                <c:pt idx="653">
                  <c:v>53953.92</c:v>
                </c:pt>
                <c:pt idx="654">
                  <c:v>54058.62</c:v>
                </c:pt>
                <c:pt idx="655">
                  <c:v>53459.02</c:v>
                </c:pt>
                <c:pt idx="656">
                  <c:v>52364.92</c:v>
                </c:pt>
                <c:pt idx="657">
                  <c:v>52577.02</c:v>
                </c:pt>
                <c:pt idx="658">
                  <c:v>52879.52</c:v>
                </c:pt>
                <c:pt idx="659">
                  <c:v>52531.52</c:v>
                </c:pt>
                <c:pt idx="660">
                  <c:v>51496.02</c:v>
                </c:pt>
                <c:pt idx="661">
                  <c:v>51857.82</c:v>
                </c:pt>
                <c:pt idx="662">
                  <c:v>50957.22</c:v>
                </c:pt>
                <c:pt idx="663">
                  <c:v>49997.32</c:v>
                </c:pt>
                <c:pt idx="664">
                  <c:v>47544.12</c:v>
                </c:pt>
                <c:pt idx="665">
                  <c:v>45324.62</c:v>
                </c:pt>
                <c:pt idx="666">
                  <c:v>44239.82</c:v>
                </c:pt>
                <c:pt idx="667">
                  <c:v>41829.42</c:v>
                </c:pt>
                <c:pt idx="668">
                  <c:v>39913.92</c:v>
                </c:pt>
                <c:pt idx="669">
                  <c:v>37713.52</c:v>
                </c:pt>
                <c:pt idx="670">
                  <c:v>35816.42</c:v>
                </c:pt>
                <c:pt idx="671">
                  <c:v>33670.42</c:v>
                </c:pt>
                <c:pt idx="672">
                  <c:v>34639.85</c:v>
                </c:pt>
                <c:pt idx="673">
                  <c:v>41057.35</c:v>
                </c:pt>
                <c:pt idx="674">
                  <c:v>40145.45</c:v>
                </c:pt>
                <c:pt idx="675">
                  <c:v>38375.05</c:v>
                </c:pt>
                <c:pt idx="676">
                  <c:v>36813.75</c:v>
                </c:pt>
                <c:pt idx="677">
                  <c:v>35551.45</c:v>
                </c:pt>
                <c:pt idx="678">
                  <c:v>35451.25</c:v>
                </c:pt>
                <c:pt idx="679">
                  <c:v>35195.75</c:v>
                </c:pt>
                <c:pt idx="680">
                  <c:v>33963.65</c:v>
                </c:pt>
                <c:pt idx="681">
                  <c:v>34814.35</c:v>
                </c:pt>
                <c:pt idx="682">
                  <c:v>35688.35</c:v>
                </c:pt>
                <c:pt idx="683">
                  <c:v>36490.35</c:v>
                </c:pt>
                <c:pt idx="684">
                  <c:v>36672.45</c:v>
                </c:pt>
                <c:pt idx="685">
                  <c:v>35701.35</c:v>
                </c:pt>
                <c:pt idx="686">
                  <c:v>35296.25</c:v>
                </c:pt>
                <c:pt idx="687">
                  <c:v>34893.85</c:v>
                </c:pt>
                <c:pt idx="688">
                  <c:v>34327.25</c:v>
                </c:pt>
                <c:pt idx="689">
                  <c:v>33753.15</c:v>
                </c:pt>
                <c:pt idx="690">
                  <c:v>33677.85</c:v>
                </c:pt>
                <c:pt idx="691">
                  <c:v>33286.55</c:v>
                </c:pt>
                <c:pt idx="692">
                  <c:v>33180.95</c:v>
                </c:pt>
                <c:pt idx="693">
                  <c:v>34067.95</c:v>
                </c:pt>
                <c:pt idx="694">
                  <c:v>34617.55</c:v>
                </c:pt>
                <c:pt idx="695">
                  <c:v>35546.65</c:v>
                </c:pt>
                <c:pt idx="696">
                  <c:v>36499.85</c:v>
                </c:pt>
                <c:pt idx="697">
                  <c:v>38222.85</c:v>
                </c:pt>
                <c:pt idx="698">
                  <c:v>38916.15</c:v>
                </c:pt>
                <c:pt idx="699">
                  <c:v>40490.45</c:v>
                </c:pt>
                <c:pt idx="700">
                  <c:v>40521.45</c:v>
                </c:pt>
                <c:pt idx="701">
                  <c:v>42414.15</c:v>
                </c:pt>
                <c:pt idx="702">
                  <c:v>41174.05</c:v>
                </c:pt>
                <c:pt idx="703">
                  <c:v>40514.15</c:v>
                </c:pt>
                <c:pt idx="704">
                  <c:v>39722.85</c:v>
                </c:pt>
                <c:pt idx="705">
                  <c:v>42508.45</c:v>
                </c:pt>
                <c:pt idx="706">
                  <c:v>43498.05</c:v>
                </c:pt>
                <c:pt idx="707">
                  <c:v>44041.45</c:v>
                </c:pt>
                <c:pt idx="708">
                  <c:v>43587.15</c:v>
                </c:pt>
                <c:pt idx="709">
                  <c:v>42898.25</c:v>
                </c:pt>
                <c:pt idx="710">
                  <c:v>42325.95</c:v>
                </c:pt>
                <c:pt idx="711">
                  <c:v>41299.85</c:v>
                </c:pt>
                <c:pt idx="712">
                  <c:v>39980.05</c:v>
                </c:pt>
                <c:pt idx="713">
                  <c:v>37959.45</c:v>
                </c:pt>
                <c:pt idx="714">
                  <c:v>38168.15</c:v>
                </c:pt>
                <c:pt idx="715">
                  <c:v>37915.75</c:v>
                </c:pt>
                <c:pt idx="716">
                  <c:v>38634.25</c:v>
                </c:pt>
                <c:pt idx="717">
                  <c:v>39419.65</c:v>
                </c:pt>
                <c:pt idx="718">
                  <c:v>38804.55</c:v>
                </c:pt>
                <c:pt idx="719">
                  <c:v>37096.15</c:v>
                </c:pt>
                <c:pt idx="720">
                  <c:v>33322.55</c:v>
                </c:pt>
                <c:pt idx="721">
                  <c:v>34746.85</c:v>
                </c:pt>
                <c:pt idx="722">
                  <c:v>34575.25</c:v>
                </c:pt>
                <c:pt idx="723">
                  <c:v>34803.35</c:v>
                </c:pt>
                <c:pt idx="724">
                  <c:v>35006.75</c:v>
                </c:pt>
                <c:pt idx="725">
                  <c:v>36136.15</c:v>
                </c:pt>
                <c:pt idx="726">
                  <c:v>38668.15</c:v>
                </c:pt>
                <c:pt idx="727">
                  <c:v>41964.05</c:v>
                </c:pt>
                <c:pt idx="728">
                  <c:v>41902.55</c:v>
                </c:pt>
                <c:pt idx="729">
                  <c:v>40905.55</c:v>
                </c:pt>
                <c:pt idx="730">
                  <c:v>39343.05</c:v>
                </c:pt>
                <c:pt idx="731">
                  <c:v>40006.45</c:v>
                </c:pt>
                <c:pt idx="732">
                  <c:v>40227.45</c:v>
                </c:pt>
                <c:pt idx="733">
                  <c:v>41375.05</c:v>
                </c:pt>
                <c:pt idx="734">
                  <c:v>40872.35</c:v>
                </c:pt>
                <c:pt idx="735">
                  <c:v>41169.95</c:v>
                </c:pt>
                <c:pt idx="736">
                  <c:v>42121.15</c:v>
                </c:pt>
                <c:pt idx="737">
                  <c:v>43147.05</c:v>
                </c:pt>
                <c:pt idx="738">
                  <c:v>44553.25</c:v>
                </c:pt>
                <c:pt idx="739">
                  <c:v>46434.45</c:v>
                </c:pt>
                <c:pt idx="740">
                  <c:v>49134.65</c:v>
                </c:pt>
                <c:pt idx="741">
                  <c:v>50685.75</c:v>
                </c:pt>
                <c:pt idx="742">
                  <c:v>50142.15</c:v>
                </c:pt>
                <c:pt idx="743">
                  <c:v>50130.05</c:v>
                </c:pt>
                <c:pt idx="744">
                  <c:v>51633.45</c:v>
                </c:pt>
                <c:pt idx="745">
                  <c:v>54251.25</c:v>
                </c:pt>
                <c:pt idx="746">
                  <c:v>55601.15</c:v>
                </c:pt>
                <c:pt idx="747">
                  <c:v>56214.75</c:v>
                </c:pt>
                <c:pt idx="748">
                  <c:v>55753.15</c:v>
                </c:pt>
                <c:pt idx="749">
                  <c:v>57321.35</c:v>
                </c:pt>
                <c:pt idx="750">
                  <c:v>57917.25</c:v>
                </c:pt>
                <c:pt idx="751">
                  <c:v>57217.55</c:v>
                </c:pt>
                <c:pt idx="752">
                  <c:v>56819.55</c:v>
                </c:pt>
                <c:pt idx="753">
                  <c:v>57391.65</c:v>
                </c:pt>
                <c:pt idx="754">
                  <c:v>57172.75</c:v>
                </c:pt>
                <c:pt idx="755">
                  <c:v>56341.75</c:v>
                </c:pt>
                <c:pt idx="756">
                  <c:v>55633.45</c:v>
                </c:pt>
                <c:pt idx="757">
                  <c:v>56090.45</c:v>
                </c:pt>
                <c:pt idx="758">
                  <c:v>55302.45</c:v>
                </c:pt>
                <c:pt idx="759">
                  <c:v>54634.95</c:v>
                </c:pt>
                <c:pt idx="760">
                  <c:v>52224.15</c:v>
                </c:pt>
                <c:pt idx="761">
                  <c:v>50058.65</c:v>
                </c:pt>
                <c:pt idx="762">
                  <c:v>48349.55</c:v>
                </c:pt>
                <c:pt idx="763">
                  <c:v>45146.45</c:v>
                </c:pt>
                <c:pt idx="764">
                  <c:v>42940.15</c:v>
                </c:pt>
                <c:pt idx="765">
                  <c:v>40913.15</c:v>
                </c:pt>
                <c:pt idx="766">
                  <c:v>39233.35</c:v>
                </c:pt>
                <c:pt idx="767">
                  <c:v>36840.55</c:v>
                </c:pt>
                <c:pt idx="768">
                  <c:v>35118.25</c:v>
                </c:pt>
                <c:pt idx="769">
                  <c:v>41741.4</c:v>
                </c:pt>
                <c:pt idx="770">
                  <c:v>41290.2</c:v>
                </c:pt>
                <c:pt idx="771">
                  <c:v>40037.85</c:v>
                </c:pt>
                <c:pt idx="772">
                  <c:v>38462.45</c:v>
                </c:pt>
                <c:pt idx="773">
                  <c:v>37192.25</c:v>
                </c:pt>
                <c:pt idx="774">
                  <c:v>36849.1</c:v>
                </c:pt>
                <c:pt idx="775">
                  <c:v>35885.25</c:v>
                </c:pt>
                <c:pt idx="776">
                  <c:v>34872.15</c:v>
                </c:pt>
                <c:pt idx="777">
                  <c:v>35079.25</c:v>
                </c:pt>
                <c:pt idx="778">
                  <c:v>34716.25</c:v>
                </c:pt>
                <c:pt idx="779">
                  <c:v>34574.45</c:v>
                </c:pt>
                <c:pt idx="780">
                  <c:v>34808.85</c:v>
                </c:pt>
                <c:pt idx="781">
                  <c:v>34554.05</c:v>
                </c:pt>
                <c:pt idx="782">
                  <c:v>34369.25</c:v>
                </c:pt>
                <c:pt idx="783">
                  <c:v>33565.15</c:v>
                </c:pt>
                <c:pt idx="784">
                  <c:v>33862.15</c:v>
                </c:pt>
                <c:pt idx="785">
                  <c:v>33171.45</c:v>
                </c:pt>
                <c:pt idx="786">
                  <c:v>32909.15</c:v>
                </c:pt>
                <c:pt idx="787">
                  <c:v>32710.35</c:v>
                </c:pt>
                <c:pt idx="788">
                  <c:v>32488.25</c:v>
                </c:pt>
                <c:pt idx="789">
                  <c:v>33025.95</c:v>
                </c:pt>
                <c:pt idx="790">
                  <c:v>33824.75</c:v>
                </c:pt>
                <c:pt idx="791">
                  <c:v>33775.55</c:v>
                </c:pt>
                <c:pt idx="792">
                  <c:v>34092.05</c:v>
                </c:pt>
                <c:pt idx="793">
                  <c:v>34820.05</c:v>
                </c:pt>
                <c:pt idx="794">
                  <c:v>35530.85</c:v>
                </c:pt>
                <c:pt idx="795">
                  <c:v>37174.45</c:v>
                </c:pt>
                <c:pt idx="796">
                  <c:v>37214.05</c:v>
                </c:pt>
                <c:pt idx="797">
                  <c:v>39426.05</c:v>
                </c:pt>
                <c:pt idx="798">
                  <c:v>38721.45</c:v>
                </c:pt>
                <c:pt idx="799">
                  <c:v>39969.75</c:v>
                </c:pt>
                <c:pt idx="800">
                  <c:v>40586.95</c:v>
                </c:pt>
                <c:pt idx="801">
                  <c:v>43022.05</c:v>
                </c:pt>
                <c:pt idx="802">
                  <c:v>43660.25</c:v>
                </c:pt>
                <c:pt idx="803">
                  <c:v>43517.25</c:v>
                </c:pt>
                <c:pt idx="804">
                  <c:v>43028.75</c:v>
                </c:pt>
                <c:pt idx="805">
                  <c:v>43154.65</c:v>
                </c:pt>
                <c:pt idx="806">
                  <c:v>41728.45</c:v>
                </c:pt>
                <c:pt idx="807">
                  <c:v>41041.95</c:v>
                </c:pt>
                <c:pt idx="808">
                  <c:v>39673.55</c:v>
                </c:pt>
                <c:pt idx="809">
                  <c:v>38326.15</c:v>
                </c:pt>
                <c:pt idx="810">
                  <c:v>38695.65</c:v>
                </c:pt>
                <c:pt idx="811">
                  <c:v>38446.7</c:v>
                </c:pt>
                <c:pt idx="812">
                  <c:v>38726.1</c:v>
                </c:pt>
                <c:pt idx="813">
                  <c:v>38214</c:v>
                </c:pt>
                <c:pt idx="814">
                  <c:v>37804.5</c:v>
                </c:pt>
                <c:pt idx="815">
                  <c:v>35674.2</c:v>
                </c:pt>
                <c:pt idx="816">
                  <c:v>32684.19</c:v>
                </c:pt>
                <c:pt idx="817">
                  <c:v>34104.8</c:v>
                </c:pt>
                <c:pt idx="818">
                  <c:v>33925.2</c:v>
                </c:pt>
                <c:pt idx="819">
                  <c:v>34095.4</c:v>
                </c:pt>
                <c:pt idx="820">
                  <c:v>34650.2</c:v>
                </c:pt>
                <c:pt idx="821">
                  <c:v>36510</c:v>
                </c:pt>
                <c:pt idx="822">
                  <c:v>38927.6</c:v>
                </c:pt>
                <c:pt idx="823">
                  <c:v>41701.3</c:v>
                </c:pt>
                <c:pt idx="824">
                  <c:v>41430.49</c:v>
                </c:pt>
                <c:pt idx="825">
                  <c:v>39814.29</c:v>
                </c:pt>
                <c:pt idx="826">
                  <c:v>37524.2</c:v>
                </c:pt>
                <c:pt idx="827">
                  <c:v>38211.69</c:v>
                </c:pt>
                <c:pt idx="828">
                  <c:v>38602.5</c:v>
                </c:pt>
                <c:pt idx="829">
                  <c:v>38936.8</c:v>
                </c:pt>
                <c:pt idx="830">
                  <c:v>39294.59</c:v>
                </c:pt>
                <c:pt idx="831">
                  <c:v>39813.8</c:v>
                </c:pt>
                <c:pt idx="832">
                  <c:v>41329.79</c:v>
                </c:pt>
                <c:pt idx="833">
                  <c:v>42018</c:v>
                </c:pt>
                <c:pt idx="834">
                  <c:v>43421.4</c:v>
                </c:pt>
                <c:pt idx="835">
                  <c:v>45246.3</c:v>
                </c:pt>
                <c:pt idx="836">
                  <c:v>46627.3</c:v>
                </c:pt>
                <c:pt idx="837">
                  <c:v>47492.3</c:v>
                </c:pt>
                <c:pt idx="838">
                  <c:v>46448.2</c:v>
                </c:pt>
                <c:pt idx="839">
                  <c:v>46288.2</c:v>
                </c:pt>
                <c:pt idx="840">
                  <c:v>45533.29</c:v>
                </c:pt>
                <c:pt idx="841">
                  <c:v>47754.5</c:v>
                </c:pt>
                <c:pt idx="842">
                  <c:v>48724.2</c:v>
                </c:pt>
                <c:pt idx="843">
                  <c:v>49683.79</c:v>
                </c:pt>
                <c:pt idx="844">
                  <c:v>49387.79</c:v>
                </c:pt>
                <c:pt idx="845">
                  <c:v>51420.9</c:v>
                </c:pt>
                <c:pt idx="846">
                  <c:v>51268.7</c:v>
                </c:pt>
                <c:pt idx="847">
                  <c:v>50868.99</c:v>
                </c:pt>
                <c:pt idx="848">
                  <c:v>49645.9</c:v>
                </c:pt>
                <c:pt idx="849">
                  <c:v>50425.5</c:v>
                </c:pt>
                <c:pt idx="850">
                  <c:v>50777.09</c:v>
                </c:pt>
                <c:pt idx="851">
                  <c:v>50313.79</c:v>
                </c:pt>
                <c:pt idx="852">
                  <c:v>49504.49</c:v>
                </c:pt>
                <c:pt idx="853">
                  <c:v>49778.39</c:v>
                </c:pt>
                <c:pt idx="854">
                  <c:v>48755</c:v>
                </c:pt>
                <c:pt idx="855">
                  <c:v>47582.4</c:v>
                </c:pt>
                <c:pt idx="856">
                  <c:v>45773.05</c:v>
                </c:pt>
                <c:pt idx="857">
                  <c:v>45396.45</c:v>
                </c:pt>
                <c:pt idx="858">
                  <c:v>45087.29</c:v>
                </c:pt>
                <c:pt idx="859">
                  <c:v>42574.4</c:v>
                </c:pt>
                <c:pt idx="860">
                  <c:v>39296.99</c:v>
                </c:pt>
                <c:pt idx="861">
                  <c:v>37192.5</c:v>
                </c:pt>
                <c:pt idx="862">
                  <c:v>35116.2</c:v>
                </c:pt>
                <c:pt idx="863">
                  <c:v>33032.29</c:v>
                </c:pt>
                <c:pt idx="864">
                  <c:v>30295.19</c:v>
                </c:pt>
                <c:pt idx="865">
                  <c:v>36900.99</c:v>
                </c:pt>
                <c:pt idx="866">
                  <c:v>36511.39</c:v>
                </c:pt>
                <c:pt idx="867">
                  <c:v>36167.09</c:v>
                </c:pt>
                <c:pt idx="868">
                  <c:v>34602</c:v>
                </c:pt>
                <c:pt idx="869">
                  <c:v>33590.89</c:v>
                </c:pt>
                <c:pt idx="870">
                  <c:v>33113.39</c:v>
                </c:pt>
                <c:pt idx="871">
                  <c:v>32601.1</c:v>
                </c:pt>
                <c:pt idx="872">
                  <c:v>31264.3</c:v>
                </c:pt>
                <c:pt idx="873">
                  <c:v>30920</c:v>
                </c:pt>
                <c:pt idx="874">
                  <c:v>30613.59</c:v>
                </c:pt>
                <c:pt idx="875">
                  <c:v>30193.4</c:v>
                </c:pt>
                <c:pt idx="876">
                  <c:v>29771.2</c:v>
                </c:pt>
                <c:pt idx="877">
                  <c:v>29082</c:v>
                </c:pt>
                <c:pt idx="878">
                  <c:v>28983.99</c:v>
                </c:pt>
                <c:pt idx="879">
                  <c:v>28329.1</c:v>
                </c:pt>
                <c:pt idx="880">
                  <c:v>28535.79</c:v>
                </c:pt>
                <c:pt idx="881">
                  <c:v>28139.59</c:v>
                </c:pt>
                <c:pt idx="882">
                  <c:v>27734.9</c:v>
                </c:pt>
                <c:pt idx="883">
                  <c:v>27493.9</c:v>
                </c:pt>
                <c:pt idx="884">
                  <c:v>27339.59</c:v>
                </c:pt>
                <c:pt idx="885">
                  <c:v>27579.65</c:v>
                </c:pt>
                <c:pt idx="886">
                  <c:v>28454.7</c:v>
                </c:pt>
                <c:pt idx="887">
                  <c:v>28964.7</c:v>
                </c:pt>
                <c:pt idx="888">
                  <c:v>29790.7</c:v>
                </c:pt>
                <c:pt idx="889">
                  <c:v>31085.5</c:v>
                </c:pt>
                <c:pt idx="890">
                  <c:v>32464.1</c:v>
                </c:pt>
                <c:pt idx="891">
                  <c:v>33752.1</c:v>
                </c:pt>
                <c:pt idx="892">
                  <c:v>33722.8</c:v>
                </c:pt>
                <c:pt idx="893">
                  <c:v>35571.19</c:v>
                </c:pt>
                <c:pt idx="894">
                  <c:v>35802.3</c:v>
                </c:pt>
                <c:pt idx="895">
                  <c:v>37128.9</c:v>
                </c:pt>
                <c:pt idx="896">
                  <c:v>36006.9</c:v>
                </c:pt>
                <c:pt idx="897">
                  <c:v>39403.79</c:v>
                </c:pt>
                <c:pt idx="898">
                  <c:v>40078</c:v>
                </c:pt>
                <c:pt idx="899">
                  <c:v>40985.2</c:v>
                </c:pt>
                <c:pt idx="900">
                  <c:v>40507.8</c:v>
                </c:pt>
                <c:pt idx="901">
                  <c:v>40654.4</c:v>
                </c:pt>
                <c:pt idx="902">
                  <c:v>39964.7</c:v>
                </c:pt>
                <c:pt idx="903">
                  <c:v>39150.59</c:v>
                </c:pt>
                <c:pt idx="904">
                  <c:v>37986.1</c:v>
                </c:pt>
                <c:pt idx="905">
                  <c:v>36675.7</c:v>
                </c:pt>
                <c:pt idx="906">
                  <c:v>36123.89</c:v>
                </c:pt>
                <c:pt idx="907">
                  <c:v>36497.2</c:v>
                </c:pt>
                <c:pt idx="908">
                  <c:v>36780.9</c:v>
                </c:pt>
                <c:pt idx="909">
                  <c:v>35990.8</c:v>
                </c:pt>
                <c:pt idx="910">
                  <c:v>35580.4</c:v>
                </c:pt>
                <c:pt idx="911">
                  <c:v>34848.7</c:v>
                </c:pt>
                <c:pt idx="912">
                  <c:v>29519</c:v>
                </c:pt>
                <c:pt idx="913">
                  <c:v>31138.59</c:v>
                </c:pt>
                <c:pt idx="914">
                  <c:v>30896.45</c:v>
                </c:pt>
                <c:pt idx="915">
                  <c:v>30964.7</c:v>
                </c:pt>
                <c:pt idx="916">
                  <c:v>31487.5</c:v>
                </c:pt>
                <c:pt idx="917">
                  <c:v>32242.5</c:v>
                </c:pt>
                <c:pt idx="918">
                  <c:v>33598.19</c:v>
                </c:pt>
                <c:pt idx="919">
                  <c:v>37370.19</c:v>
                </c:pt>
                <c:pt idx="920">
                  <c:v>37274.8</c:v>
                </c:pt>
                <c:pt idx="921">
                  <c:v>36385.59</c:v>
                </c:pt>
                <c:pt idx="922">
                  <c:v>36485.9</c:v>
                </c:pt>
                <c:pt idx="923">
                  <c:v>37568.8</c:v>
                </c:pt>
                <c:pt idx="924">
                  <c:v>38020.4</c:v>
                </c:pt>
                <c:pt idx="925">
                  <c:v>38660.3</c:v>
                </c:pt>
                <c:pt idx="926">
                  <c:v>39533.99</c:v>
                </c:pt>
                <c:pt idx="927">
                  <c:v>39291.6</c:v>
                </c:pt>
                <c:pt idx="928">
                  <c:v>39788.5</c:v>
                </c:pt>
                <c:pt idx="929">
                  <c:v>40180.75</c:v>
                </c:pt>
                <c:pt idx="930">
                  <c:v>40989.4</c:v>
                </c:pt>
                <c:pt idx="931">
                  <c:v>43176</c:v>
                </c:pt>
                <c:pt idx="932">
                  <c:v>44667.2</c:v>
                </c:pt>
                <c:pt idx="933">
                  <c:v>46302.7</c:v>
                </c:pt>
                <c:pt idx="934">
                  <c:v>46077.7</c:v>
                </c:pt>
                <c:pt idx="935">
                  <c:v>46141</c:v>
                </c:pt>
                <c:pt idx="936">
                  <c:v>46415.2</c:v>
                </c:pt>
                <c:pt idx="937">
                  <c:v>48907.99</c:v>
                </c:pt>
                <c:pt idx="938">
                  <c:v>49545.2</c:v>
                </c:pt>
                <c:pt idx="939">
                  <c:v>50957.99</c:v>
                </c:pt>
                <c:pt idx="940">
                  <c:v>50321.6</c:v>
                </c:pt>
                <c:pt idx="941">
                  <c:v>52165.49</c:v>
                </c:pt>
                <c:pt idx="942">
                  <c:v>52299.79</c:v>
                </c:pt>
                <c:pt idx="943">
                  <c:v>51806.2</c:v>
                </c:pt>
                <c:pt idx="944">
                  <c:v>50359.7</c:v>
                </c:pt>
                <c:pt idx="945">
                  <c:v>51113.1</c:v>
                </c:pt>
                <c:pt idx="946">
                  <c:v>50699.99</c:v>
                </c:pt>
                <c:pt idx="947">
                  <c:v>50565.5</c:v>
                </c:pt>
                <c:pt idx="948">
                  <c:v>50208.1</c:v>
                </c:pt>
                <c:pt idx="949">
                  <c:v>50083.69</c:v>
                </c:pt>
                <c:pt idx="950">
                  <c:v>49068.49</c:v>
                </c:pt>
                <c:pt idx="951">
                  <c:v>47738.6</c:v>
                </c:pt>
                <c:pt idx="952">
                  <c:v>44640.6</c:v>
                </c:pt>
                <c:pt idx="953">
                  <c:v>43788.1</c:v>
                </c:pt>
                <c:pt idx="954">
                  <c:v>43172.89</c:v>
                </c:pt>
                <c:pt idx="955">
                  <c:v>40721.89</c:v>
                </c:pt>
                <c:pt idx="956">
                  <c:v>38005</c:v>
                </c:pt>
                <c:pt idx="957">
                  <c:v>35689.4</c:v>
                </c:pt>
                <c:pt idx="958">
                  <c:v>33674</c:v>
                </c:pt>
                <c:pt idx="959">
                  <c:v>31775.3</c:v>
                </c:pt>
                <c:pt idx="960">
                  <c:v>34561.2</c:v>
                </c:pt>
                <c:pt idx="961">
                  <c:v>40551.19</c:v>
                </c:pt>
                <c:pt idx="962">
                  <c:v>40072.5</c:v>
                </c:pt>
                <c:pt idx="963">
                  <c:v>38336</c:v>
                </c:pt>
                <c:pt idx="964">
                  <c:v>37500.15</c:v>
                </c:pt>
                <c:pt idx="965">
                  <c:v>36070.1</c:v>
                </c:pt>
                <c:pt idx="966">
                  <c:v>35386.8</c:v>
                </c:pt>
                <c:pt idx="967">
                  <c:v>35490.09</c:v>
                </c:pt>
                <c:pt idx="968">
                  <c:v>35396.2</c:v>
                </c:pt>
                <c:pt idx="969">
                  <c:v>34856.39</c:v>
                </c:pt>
                <c:pt idx="970">
                  <c:v>34127</c:v>
                </c:pt>
                <c:pt idx="971">
                  <c:v>33644.1</c:v>
                </c:pt>
                <c:pt idx="972">
                  <c:v>32522.79</c:v>
                </c:pt>
                <c:pt idx="973">
                  <c:v>31603.4</c:v>
                </c:pt>
                <c:pt idx="974">
                  <c:v>31334.1</c:v>
                </c:pt>
                <c:pt idx="975">
                  <c:v>30828.3</c:v>
                </c:pt>
                <c:pt idx="976">
                  <c:v>30116.89</c:v>
                </c:pt>
                <c:pt idx="977">
                  <c:v>29574.2</c:v>
                </c:pt>
                <c:pt idx="978">
                  <c:v>29060.59</c:v>
                </c:pt>
                <c:pt idx="979">
                  <c:v>28319.4</c:v>
                </c:pt>
                <c:pt idx="980">
                  <c:v>28284.9</c:v>
                </c:pt>
                <c:pt idx="981">
                  <c:v>28440.1</c:v>
                </c:pt>
                <c:pt idx="982">
                  <c:v>28824.59</c:v>
                </c:pt>
                <c:pt idx="983">
                  <c:v>29160.5</c:v>
                </c:pt>
                <c:pt idx="984">
                  <c:v>29999.79</c:v>
                </c:pt>
                <c:pt idx="985">
                  <c:v>31308.7</c:v>
                </c:pt>
                <c:pt idx="986">
                  <c:v>31613.29</c:v>
                </c:pt>
                <c:pt idx="987">
                  <c:v>33198.79</c:v>
                </c:pt>
                <c:pt idx="988">
                  <c:v>33244.5</c:v>
                </c:pt>
                <c:pt idx="989">
                  <c:v>35301.39</c:v>
                </c:pt>
                <c:pt idx="990">
                  <c:v>35667.3</c:v>
                </c:pt>
                <c:pt idx="991">
                  <c:v>36527.69</c:v>
                </c:pt>
                <c:pt idx="992">
                  <c:v>37791</c:v>
                </c:pt>
                <c:pt idx="993">
                  <c:v>42020.99</c:v>
                </c:pt>
                <c:pt idx="994">
                  <c:v>43385.79</c:v>
                </c:pt>
                <c:pt idx="995">
                  <c:v>43213.5</c:v>
                </c:pt>
                <c:pt idx="996">
                  <c:v>43012.6</c:v>
                </c:pt>
                <c:pt idx="997">
                  <c:v>43111.3</c:v>
                </c:pt>
                <c:pt idx="998">
                  <c:v>42847.1</c:v>
                </c:pt>
                <c:pt idx="999">
                  <c:v>41701.7</c:v>
                </c:pt>
                <c:pt idx="1000">
                  <c:v>40165.09</c:v>
                </c:pt>
                <c:pt idx="1001">
                  <c:v>38050.7</c:v>
                </c:pt>
                <c:pt idx="1002">
                  <c:v>37183.1</c:v>
                </c:pt>
                <c:pt idx="1003">
                  <c:v>37787.1</c:v>
                </c:pt>
                <c:pt idx="1004">
                  <c:v>37787.3</c:v>
                </c:pt>
                <c:pt idx="1005">
                  <c:v>36921.2</c:v>
                </c:pt>
                <c:pt idx="1006">
                  <c:v>35225.39</c:v>
                </c:pt>
                <c:pt idx="1007">
                  <c:v>32440.09</c:v>
                </c:pt>
                <c:pt idx="1008">
                  <c:v>29265.89</c:v>
                </c:pt>
                <c:pt idx="1009">
                  <c:v>29309.5</c:v>
                </c:pt>
                <c:pt idx="1010">
                  <c:v>29569.7</c:v>
                </c:pt>
                <c:pt idx="1011">
                  <c:v>29131.2</c:v>
                </c:pt>
                <c:pt idx="1012">
                  <c:v>29299.3</c:v>
                </c:pt>
                <c:pt idx="1013">
                  <c:v>30926.7</c:v>
                </c:pt>
                <c:pt idx="1014">
                  <c:v>32786.1</c:v>
                </c:pt>
                <c:pt idx="1015">
                  <c:v>35406.39</c:v>
                </c:pt>
                <c:pt idx="1016">
                  <c:v>35118</c:v>
                </c:pt>
                <c:pt idx="1017">
                  <c:v>33621.8</c:v>
                </c:pt>
                <c:pt idx="1018">
                  <c:v>34098.4</c:v>
                </c:pt>
                <c:pt idx="1019">
                  <c:v>35561.49</c:v>
                </c:pt>
                <c:pt idx="1020">
                  <c:v>36749.19</c:v>
                </c:pt>
                <c:pt idx="1021">
                  <c:v>38149.6</c:v>
                </c:pt>
                <c:pt idx="1022">
                  <c:v>39682.19</c:v>
                </c:pt>
                <c:pt idx="1023">
                  <c:v>41014.39</c:v>
                </c:pt>
                <c:pt idx="1024">
                  <c:v>42682.4</c:v>
                </c:pt>
                <c:pt idx="1025">
                  <c:v>44335.89</c:v>
                </c:pt>
                <c:pt idx="1026">
                  <c:v>45988.59</c:v>
                </c:pt>
                <c:pt idx="1027">
                  <c:v>47956.7</c:v>
                </c:pt>
                <c:pt idx="1028">
                  <c:v>50776</c:v>
                </c:pt>
                <c:pt idx="1029">
                  <c:v>52012.59</c:v>
                </c:pt>
                <c:pt idx="1030">
                  <c:v>51942.69</c:v>
                </c:pt>
                <c:pt idx="1031">
                  <c:v>51777.39</c:v>
                </c:pt>
                <c:pt idx="1032">
                  <c:v>51749.4</c:v>
                </c:pt>
                <c:pt idx="1033">
                  <c:v>53986</c:v>
                </c:pt>
                <c:pt idx="1034">
                  <c:v>54175.99</c:v>
                </c:pt>
                <c:pt idx="1035">
                  <c:v>54052</c:v>
                </c:pt>
                <c:pt idx="1036">
                  <c:v>54368.4</c:v>
                </c:pt>
                <c:pt idx="1037">
                  <c:v>55956.79</c:v>
                </c:pt>
                <c:pt idx="1038">
                  <c:v>55541.8</c:v>
                </c:pt>
                <c:pt idx="1039">
                  <c:v>55128.5</c:v>
                </c:pt>
                <c:pt idx="1040">
                  <c:v>54321.4</c:v>
                </c:pt>
                <c:pt idx="1041">
                  <c:v>55137.69</c:v>
                </c:pt>
                <c:pt idx="1042">
                  <c:v>55072.19</c:v>
                </c:pt>
                <c:pt idx="1043">
                  <c:v>55350.29</c:v>
                </c:pt>
                <c:pt idx="1044">
                  <c:v>55311</c:v>
                </c:pt>
                <c:pt idx="1045">
                  <c:v>55101.9</c:v>
                </c:pt>
                <c:pt idx="1046">
                  <c:v>54614.29</c:v>
                </c:pt>
                <c:pt idx="1047">
                  <c:v>53215.7</c:v>
                </c:pt>
                <c:pt idx="1048">
                  <c:v>51255.4</c:v>
                </c:pt>
                <c:pt idx="1049">
                  <c:v>50932.2</c:v>
                </c:pt>
                <c:pt idx="1050">
                  <c:v>49967.8</c:v>
                </c:pt>
                <c:pt idx="1051">
                  <c:v>48159</c:v>
                </c:pt>
                <c:pt idx="1052">
                  <c:v>45353.5</c:v>
                </c:pt>
                <c:pt idx="1053">
                  <c:v>43496.1</c:v>
                </c:pt>
                <c:pt idx="1054">
                  <c:v>42181.49</c:v>
                </c:pt>
                <c:pt idx="1055">
                  <c:v>40339.5</c:v>
                </c:pt>
                <c:pt idx="1056">
                  <c:v>40449</c:v>
                </c:pt>
                <c:pt idx="1057">
                  <c:v>46480.9</c:v>
                </c:pt>
                <c:pt idx="1058">
                  <c:v>45648.4</c:v>
                </c:pt>
                <c:pt idx="1059">
                  <c:v>43974.95</c:v>
                </c:pt>
                <c:pt idx="1060">
                  <c:v>42717</c:v>
                </c:pt>
                <c:pt idx="1061">
                  <c:v>41526.99</c:v>
                </c:pt>
                <c:pt idx="1062">
                  <c:v>40632.1</c:v>
                </c:pt>
                <c:pt idx="1063">
                  <c:v>40605.2</c:v>
                </c:pt>
                <c:pt idx="1064">
                  <c:v>39366.09</c:v>
                </c:pt>
                <c:pt idx="1065">
                  <c:v>39645.9</c:v>
                </c:pt>
                <c:pt idx="1066">
                  <c:v>39095.9</c:v>
                </c:pt>
                <c:pt idx="1067">
                  <c:v>38720.7</c:v>
                </c:pt>
                <c:pt idx="1068">
                  <c:v>37861</c:v>
                </c:pt>
                <c:pt idx="1069">
                  <c:v>37103.19</c:v>
                </c:pt>
                <c:pt idx="1070">
                  <c:v>36815</c:v>
                </c:pt>
                <c:pt idx="1071">
                  <c:v>36696.4</c:v>
                </c:pt>
                <c:pt idx="1072">
                  <c:v>36318.7</c:v>
                </c:pt>
                <c:pt idx="1073">
                  <c:v>36023.69</c:v>
                </c:pt>
                <c:pt idx="1074">
                  <c:v>35646.4</c:v>
                </c:pt>
                <c:pt idx="1075">
                  <c:v>35401.09</c:v>
                </c:pt>
                <c:pt idx="1076">
                  <c:v>35200.5</c:v>
                </c:pt>
                <c:pt idx="1077">
                  <c:v>35450.89</c:v>
                </c:pt>
                <c:pt idx="1078">
                  <c:v>35697.2</c:v>
                </c:pt>
                <c:pt idx="1079">
                  <c:v>36093.5</c:v>
                </c:pt>
                <c:pt idx="1080">
                  <c:v>36929.05</c:v>
                </c:pt>
                <c:pt idx="1081">
                  <c:v>37799.2</c:v>
                </c:pt>
                <c:pt idx="1082">
                  <c:v>37751.79</c:v>
                </c:pt>
                <c:pt idx="1083">
                  <c:v>39003.7</c:v>
                </c:pt>
                <c:pt idx="1084">
                  <c:v>39186.2</c:v>
                </c:pt>
                <c:pt idx="1085">
                  <c:v>40645.9</c:v>
                </c:pt>
                <c:pt idx="1086">
                  <c:v>40525.79</c:v>
                </c:pt>
                <c:pt idx="1087">
                  <c:v>42479.6</c:v>
                </c:pt>
                <c:pt idx="1088">
                  <c:v>42783.7</c:v>
                </c:pt>
                <c:pt idx="1089">
                  <c:v>44594.59</c:v>
                </c:pt>
                <c:pt idx="1090">
                  <c:v>44115.59</c:v>
                </c:pt>
                <c:pt idx="1091">
                  <c:v>43640.4</c:v>
                </c:pt>
                <c:pt idx="1092">
                  <c:v>42874.5</c:v>
                </c:pt>
                <c:pt idx="1093">
                  <c:v>42847.2</c:v>
                </c:pt>
                <c:pt idx="1094">
                  <c:v>42507.6</c:v>
                </c:pt>
                <c:pt idx="1095">
                  <c:v>41542.19</c:v>
                </c:pt>
                <c:pt idx="1096">
                  <c:v>40343.79</c:v>
                </c:pt>
                <c:pt idx="1097">
                  <c:v>37977.99</c:v>
                </c:pt>
                <c:pt idx="1098">
                  <c:v>37754.2</c:v>
                </c:pt>
                <c:pt idx="1099">
                  <c:v>37766.9</c:v>
                </c:pt>
                <c:pt idx="1100">
                  <c:v>37908.99</c:v>
                </c:pt>
                <c:pt idx="1101">
                  <c:v>36737.3</c:v>
                </c:pt>
                <c:pt idx="1102">
                  <c:v>36519.2</c:v>
                </c:pt>
                <c:pt idx="1103">
                  <c:v>35314.99</c:v>
                </c:pt>
                <c:pt idx="1104">
                  <c:v>32284.59</c:v>
                </c:pt>
                <c:pt idx="1105">
                  <c:v>32602.2</c:v>
                </c:pt>
                <c:pt idx="1106">
                  <c:v>32650.4</c:v>
                </c:pt>
                <c:pt idx="1107">
                  <c:v>33042.8</c:v>
                </c:pt>
                <c:pt idx="1108">
                  <c:v>32697.5</c:v>
                </c:pt>
                <c:pt idx="1109">
                  <c:v>33719</c:v>
                </c:pt>
                <c:pt idx="1110">
                  <c:v>34516.4</c:v>
                </c:pt>
                <c:pt idx="1111">
                  <c:v>36945</c:v>
                </c:pt>
                <c:pt idx="1112">
                  <c:v>36465.7</c:v>
                </c:pt>
                <c:pt idx="1113">
                  <c:v>34497.79</c:v>
                </c:pt>
                <c:pt idx="1114">
                  <c:v>34046.19</c:v>
                </c:pt>
                <c:pt idx="1115">
                  <c:v>34859.99</c:v>
                </c:pt>
                <c:pt idx="1116">
                  <c:v>37181.5</c:v>
                </c:pt>
                <c:pt idx="1117">
                  <c:v>37948.4</c:v>
                </c:pt>
                <c:pt idx="1118">
                  <c:v>38667.1</c:v>
                </c:pt>
                <c:pt idx="1119">
                  <c:v>39463.9</c:v>
                </c:pt>
                <c:pt idx="1120">
                  <c:v>41628.6</c:v>
                </c:pt>
                <c:pt idx="1121">
                  <c:v>42930.7</c:v>
                </c:pt>
                <c:pt idx="1122">
                  <c:v>45116.69</c:v>
                </c:pt>
                <c:pt idx="1123">
                  <c:v>47677.9</c:v>
                </c:pt>
                <c:pt idx="1124">
                  <c:v>49109.6</c:v>
                </c:pt>
                <c:pt idx="1125">
                  <c:v>50852.7</c:v>
                </c:pt>
                <c:pt idx="1126">
                  <c:v>50303.09</c:v>
                </c:pt>
                <c:pt idx="1127">
                  <c:v>51001.39</c:v>
                </c:pt>
                <c:pt idx="1128">
                  <c:v>50663.4</c:v>
                </c:pt>
                <c:pt idx="1129">
                  <c:v>52013.5</c:v>
                </c:pt>
                <c:pt idx="1130">
                  <c:v>51742.9</c:v>
                </c:pt>
                <c:pt idx="1131">
                  <c:v>51099.5</c:v>
                </c:pt>
                <c:pt idx="1132">
                  <c:v>51028.7</c:v>
                </c:pt>
                <c:pt idx="1133">
                  <c:v>52707.1</c:v>
                </c:pt>
                <c:pt idx="1134">
                  <c:v>52697.89</c:v>
                </c:pt>
                <c:pt idx="1135">
                  <c:v>52225.2</c:v>
                </c:pt>
                <c:pt idx="1136">
                  <c:v>51175.6</c:v>
                </c:pt>
                <c:pt idx="1137">
                  <c:v>51839.29</c:v>
                </c:pt>
                <c:pt idx="1138">
                  <c:v>52060.8</c:v>
                </c:pt>
                <c:pt idx="1139">
                  <c:v>53048.89</c:v>
                </c:pt>
                <c:pt idx="1140">
                  <c:v>52495.69</c:v>
                </c:pt>
                <c:pt idx="1141">
                  <c:v>52697.29</c:v>
                </c:pt>
                <c:pt idx="1142">
                  <c:v>51650.5</c:v>
                </c:pt>
                <c:pt idx="1143">
                  <c:v>50382.69</c:v>
                </c:pt>
                <c:pt idx="1144">
                  <c:v>50271.2</c:v>
                </c:pt>
                <c:pt idx="1145">
                  <c:v>49820.7</c:v>
                </c:pt>
                <c:pt idx="1146">
                  <c:v>49191.99</c:v>
                </c:pt>
                <c:pt idx="1147">
                  <c:v>47232.69</c:v>
                </c:pt>
                <c:pt idx="1148">
                  <c:v>44548.19</c:v>
                </c:pt>
                <c:pt idx="1149">
                  <c:v>43125.1</c:v>
                </c:pt>
                <c:pt idx="1150">
                  <c:v>41771.7</c:v>
                </c:pt>
                <c:pt idx="1151">
                  <c:v>39707.69</c:v>
                </c:pt>
                <c:pt idx="1152">
                  <c:v>37972.8</c:v>
                </c:pt>
                <c:pt idx="1153">
                  <c:v>42945.9</c:v>
                </c:pt>
                <c:pt idx="1154">
                  <c:v>41837.7</c:v>
                </c:pt>
                <c:pt idx="1155">
                  <c:v>40256.89</c:v>
                </c:pt>
                <c:pt idx="1156">
                  <c:v>38318.9</c:v>
                </c:pt>
                <c:pt idx="1157">
                  <c:v>37018.59</c:v>
                </c:pt>
                <c:pt idx="1158">
                  <c:v>36131.8</c:v>
                </c:pt>
                <c:pt idx="1159">
                  <c:v>35878.2</c:v>
                </c:pt>
                <c:pt idx="1160">
                  <c:v>35561.6</c:v>
                </c:pt>
                <c:pt idx="1161">
                  <c:v>34868.8</c:v>
                </c:pt>
                <c:pt idx="1162">
                  <c:v>34817.5</c:v>
                </c:pt>
                <c:pt idx="1163">
                  <c:v>34178.6</c:v>
                </c:pt>
                <c:pt idx="1164">
                  <c:v>33454.8</c:v>
                </c:pt>
                <c:pt idx="1165">
                  <c:v>32931.79</c:v>
                </c:pt>
                <c:pt idx="1166">
                  <c:v>32836.3</c:v>
                </c:pt>
                <c:pt idx="1167">
                  <c:v>32532.8</c:v>
                </c:pt>
                <c:pt idx="1168">
                  <c:v>32343.1</c:v>
                </c:pt>
                <c:pt idx="1169">
                  <c:v>32007.8</c:v>
                </c:pt>
                <c:pt idx="1170">
                  <c:v>31652.5</c:v>
                </c:pt>
                <c:pt idx="1171">
                  <c:v>31664.8</c:v>
                </c:pt>
                <c:pt idx="1172">
                  <c:v>31670.99</c:v>
                </c:pt>
                <c:pt idx="1173">
                  <c:v>31982.7</c:v>
                </c:pt>
                <c:pt idx="1174">
                  <c:v>32221.69</c:v>
                </c:pt>
                <c:pt idx="1175">
                  <c:v>32892.69</c:v>
                </c:pt>
                <c:pt idx="1176">
                  <c:v>33824.8</c:v>
                </c:pt>
                <c:pt idx="1177">
                  <c:v>35548.4</c:v>
                </c:pt>
                <c:pt idx="1178">
                  <c:v>36596.7</c:v>
                </c:pt>
                <c:pt idx="1179">
                  <c:v>38327.9</c:v>
                </c:pt>
                <c:pt idx="1180">
                  <c:v>39052.49</c:v>
                </c:pt>
                <c:pt idx="1181">
                  <c:v>40490.4</c:v>
                </c:pt>
                <c:pt idx="1182">
                  <c:v>40450.4</c:v>
                </c:pt>
                <c:pt idx="1183">
                  <c:v>42287.2</c:v>
                </c:pt>
                <c:pt idx="1184">
                  <c:v>42881.6</c:v>
                </c:pt>
                <c:pt idx="1185">
                  <c:v>44940.3</c:v>
                </c:pt>
                <c:pt idx="1186">
                  <c:v>45960.3</c:v>
                </c:pt>
                <c:pt idx="1187">
                  <c:v>46382.29</c:v>
                </c:pt>
                <c:pt idx="1188">
                  <c:v>45426.79</c:v>
                </c:pt>
                <c:pt idx="1189">
                  <c:v>45962.9</c:v>
                </c:pt>
                <c:pt idx="1190">
                  <c:v>45430</c:v>
                </c:pt>
                <c:pt idx="1191">
                  <c:v>44581.4</c:v>
                </c:pt>
                <c:pt idx="1192">
                  <c:v>43738.9</c:v>
                </c:pt>
                <c:pt idx="1193">
                  <c:v>41788.1</c:v>
                </c:pt>
                <c:pt idx="1194">
                  <c:v>40975.29</c:v>
                </c:pt>
                <c:pt idx="1195">
                  <c:v>40338.2</c:v>
                </c:pt>
                <c:pt idx="1196">
                  <c:v>40118.1</c:v>
                </c:pt>
                <c:pt idx="1197">
                  <c:v>38831.5</c:v>
                </c:pt>
                <c:pt idx="1198">
                  <c:v>36967.1</c:v>
                </c:pt>
                <c:pt idx="1199">
                  <c:v>35094.9</c:v>
                </c:pt>
                <c:pt idx="1200">
                  <c:v>30658.5</c:v>
                </c:pt>
                <c:pt idx="1201">
                  <c:v>31453.49</c:v>
                </c:pt>
                <c:pt idx="1202">
                  <c:v>30357.1</c:v>
                </c:pt>
                <c:pt idx="1203">
                  <c:v>29621.7</c:v>
                </c:pt>
                <c:pt idx="1204">
                  <c:v>29927.6</c:v>
                </c:pt>
                <c:pt idx="1205">
                  <c:v>30409.9</c:v>
                </c:pt>
                <c:pt idx="1206">
                  <c:v>31899.5</c:v>
                </c:pt>
                <c:pt idx="1207">
                  <c:v>36007.2</c:v>
                </c:pt>
                <c:pt idx="1208">
                  <c:v>34918.8</c:v>
                </c:pt>
                <c:pt idx="1209">
                  <c:v>34171.1</c:v>
                </c:pt>
                <c:pt idx="1210">
                  <c:v>33414.5</c:v>
                </c:pt>
                <c:pt idx="1211">
                  <c:v>34614.8</c:v>
                </c:pt>
                <c:pt idx="1212">
                  <c:v>35739.7</c:v>
                </c:pt>
                <c:pt idx="1213">
                  <c:v>37219.2</c:v>
                </c:pt>
                <c:pt idx="1214">
                  <c:v>38208.29</c:v>
                </c:pt>
                <c:pt idx="1215">
                  <c:v>39824.79</c:v>
                </c:pt>
                <c:pt idx="1216">
                  <c:v>42080.5</c:v>
                </c:pt>
                <c:pt idx="1217">
                  <c:v>45152.3</c:v>
                </c:pt>
                <c:pt idx="1218">
                  <c:v>48699.7</c:v>
                </c:pt>
                <c:pt idx="1219">
                  <c:v>50934.39</c:v>
                </c:pt>
                <c:pt idx="1220">
                  <c:v>52427.99</c:v>
                </c:pt>
                <c:pt idx="1221">
                  <c:v>53090</c:v>
                </c:pt>
                <c:pt idx="1222">
                  <c:v>52386.99</c:v>
                </c:pt>
                <c:pt idx="1223">
                  <c:v>51902.6</c:v>
                </c:pt>
                <c:pt idx="1224">
                  <c:v>52846.99</c:v>
                </c:pt>
                <c:pt idx="1225">
                  <c:v>55540.19</c:v>
                </c:pt>
                <c:pt idx="1226">
                  <c:v>56182.19</c:v>
                </c:pt>
                <c:pt idx="1227">
                  <c:v>56776.2</c:v>
                </c:pt>
                <c:pt idx="1228">
                  <c:v>56366.2</c:v>
                </c:pt>
                <c:pt idx="1229">
                  <c:v>57998.8</c:v>
                </c:pt>
                <c:pt idx="1230">
                  <c:v>57987</c:v>
                </c:pt>
                <c:pt idx="1231">
                  <c:v>57902</c:v>
                </c:pt>
                <c:pt idx="1232">
                  <c:v>56897</c:v>
                </c:pt>
                <c:pt idx="1233">
                  <c:v>57180.49</c:v>
                </c:pt>
                <c:pt idx="1234">
                  <c:v>57341.5</c:v>
                </c:pt>
                <c:pt idx="1235">
                  <c:v>56964.39</c:v>
                </c:pt>
                <c:pt idx="1236">
                  <c:v>56433.1</c:v>
                </c:pt>
                <c:pt idx="1237">
                  <c:v>56244.5</c:v>
                </c:pt>
                <c:pt idx="1238">
                  <c:v>55509.5</c:v>
                </c:pt>
                <c:pt idx="1239">
                  <c:v>53930.19</c:v>
                </c:pt>
                <c:pt idx="1240">
                  <c:v>52830.99</c:v>
                </c:pt>
                <c:pt idx="1241">
                  <c:v>53068.8</c:v>
                </c:pt>
                <c:pt idx="1242">
                  <c:v>52842.75</c:v>
                </c:pt>
                <c:pt idx="1243">
                  <c:v>50618.5</c:v>
                </c:pt>
                <c:pt idx="1244">
                  <c:v>48069.89</c:v>
                </c:pt>
                <c:pt idx="1245">
                  <c:v>46923</c:v>
                </c:pt>
                <c:pt idx="1246">
                  <c:v>45062.1</c:v>
                </c:pt>
                <c:pt idx="1247">
                  <c:v>42633.1</c:v>
                </c:pt>
                <c:pt idx="1248">
                  <c:v>40108.7</c:v>
                </c:pt>
                <c:pt idx="1249">
                  <c:v>44731.99</c:v>
                </c:pt>
                <c:pt idx="1250">
                  <c:v>43801.6</c:v>
                </c:pt>
                <c:pt idx="1251">
                  <c:v>42229.79</c:v>
                </c:pt>
                <c:pt idx="1252">
                  <c:v>40125.99</c:v>
                </c:pt>
                <c:pt idx="1253">
                  <c:v>39120.19</c:v>
                </c:pt>
                <c:pt idx="1254">
                  <c:v>37757.9</c:v>
                </c:pt>
                <c:pt idx="1255">
                  <c:v>37685.6</c:v>
                </c:pt>
                <c:pt idx="1256">
                  <c:v>37171.09</c:v>
                </c:pt>
                <c:pt idx="1257">
                  <c:v>36877</c:v>
                </c:pt>
                <c:pt idx="1258">
                  <c:v>36265</c:v>
                </c:pt>
                <c:pt idx="1259">
                  <c:v>35817.99</c:v>
                </c:pt>
                <c:pt idx="1260">
                  <c:v>35118.19</c:v>
                </c:pt>
                <c:pt idx="1261">
                  <c:v>34696.3</c:v>
                </c:pt>
                <c:pt idx="1262">
                  <c:v>34343.8</c:v>
                </c:pt>
                <c:pt idx="1263">
                  <c:v>33904.69</c:v>
                </c:pt>
                <c:pt idx="1264">
                  <c:v>34237</c:v>
                </c:pt>
                <c:pt idx="1265">
                  <c:v>33828.89</c:v>
                </c:pt>
                <c:pt idx="1266">
                  <c:v>33450</c:v>
                </c:pt>
                <c:pt idx="1267">
                  <c:v>33055.3</c:v>
                </c:pt>
                <c:pt idx="1268">
                  <c:v>33027.5</c:v>
                </c:pt>
                <c:pt idx="1269">
                  <c:v>33231.2</c:v>
                </c:pt>
                <c:pt idx="1270">
                  <c:v>33728</c:v>
                </c:pt>
                <c:pt idx="1271">
                  <c:v>34511.59</c:v>
                </c:pt>
                <c:pt idx="1272">
                  <c:v>35444.29</c:v>
                </c:pt>
                <c:pt idx="1273">
                  <c:v>36471.19</c:v>
                </c:pt>
                <c:pt idx="1274">
                  <c:v>37240.89</c:v>
                </c:pt>
                <c:pt idx="1275">
                  <c:v>39343.2</c:v>
                </c:pt>
                <c:pt idx="1276">
                  <c:v>40189.7</c:v>
                </c:pt>
                <c:pt idx="1277">
                  <c:v>41073.1</c:v>
                </c:pt>
                <c:pt idx="1278">
                  <c:v>41116.8</c:v>
                </c:pt>
                <c:pt idx="1279">
                  <c:v>41818.1</c:v>
                </c:pt>
                <c:pt idx="1280">
                  <c:v>42167.79</c:v>
                </c:pt>
                <c:pt idx="1281">
                  <c:v>44633.4</c:v>
                </c:pt>
                <c:pt idx="1282">
                  <c:v>45501.59</c:v>
                </c:pt>
                <c:pt idx="1283">
                  <c:v>46355.79</c:v>
                </c:pt>
                <c:pt idx="1284">
                  <c:v>46596.19</c:v>
                </c:pt>
                <c:pt idx="1285">
                  <c:v>48103.4</c:v>
                </c:pt>
                <c:pt idx="1286">
                  <c:v>47887.4</c:v>
                </c:pt>
                <c:pt idx="1287">
                  <c:v>47806.7</c:v>
                </c:pt>
                <c:pt idx="1288">
                  <c:v>47690.29</c:v>
                </c:pt>
                <c:pt idx="1289">
                  <c:v>45573.79</c:v>
                </c:pt>
                <c:pt idx="1290">
                  <c:v>45985.89</c:v>
                </c:pt>
                <c:pt idx="1291">
                  <c:v>46028.09</c:v>
                </c:pt>
                <c:pt idx="1292">
                  <c:v>47215.39</c:v>
                </c:pt>
                <c:pt idx="1293">
                  <c:v>47018.39</c:v>
                </c:pt>
                <c:pt idx="1294">
                  <c:v>44514.7</c:v>
                </c:pt>
                <c:pt idx="1295">
                  <c:v>42294.79</c:v>
                </c:pt>
                <c:pt idx="1296">
                  <c:v>37732.29</c:v>
                </c:pt>
                <c:pt idx="1297">
                  <c:v>38397.8</c:v>
                </c:pt>
                <c:pt idx="1298">
                  <c:v>37443.49</c:v>
                </c:pt>
                <c:pt idx="1299">
                  <c:v>36725.39</c:v>
                </c:pt>
                <c:pt idx="1300">
                  <c:v>36514.99</c:v>
                </c:pt>
                <c:pt idx="1301">
                  <c:v>36973.1</c:v>
                </c:pt>
                <c:pt idx="1302">
                  <c:v>38224.39</c:v>
                </c:pt>
                <c:pt idx="1303">
                  <c:v>41706.39</c:v>
                </c:pt>
                <c:pt idx="1304">
                  <c:v>41784.39</c:v>
                </c:pt>
                <c:pt idx="1305">
                  <c:v>41118.79</c:v>
                </c:pt>
                <c:pt idx="1306">
                  <c:v>40752.49</c:v>
                </c:pt>
                <c:pt idx="1307">
                  <c:v>41524.49</c:v>
                </c:pt>
                <c:pt idx="1308">
                  <c:v>42511</c:v>
                </c:pt>
                <c:pt idx="1309">
                  <c:v>43990.7</c:v>
                </c:pt>
                <c:pt idx="1310">
                  <c:v>44544.09</c:v>
                </c:pt>
                <c:pt idx="1311">
                  <c:v>45989.85</c:v>
                </c:pt>
                <c:pt idx="1312">
                  <c:v>47792.79</c:v>
                </c:pt>
                <c:pt idx="1313">
                  <c:v>49523.39</c:v>
                </c:pt>
                <c:pt idx="1314">
                  <c:v>52328.4</c:v>
                </c:pt>
                <c:pt idx="1315">
                  <c:v>53537.89</c:v>
                </c:pt>
                <c:pt idx="1316">
                  <c:v>54517.99</c:v>
                </c:pt>
                <c:pt idx="1317">
                  <c:v>54370.7</c:v>
                </c:pt>
                <c:pt idx="1318">
                  <c:v>52631.29</c:v>
                </c:pt>
                <c:pt idx="1319">
                  <c:v>51361</c:v>
                </c:pt>
                <c:pt idx="1320">
                  <c:v>52386.9</c:v>
                </c:pt>
                <c:pt idx="1321">
                  <c:v>54872.9</c:v>
                </c:pt>
                <c:pt idx="1322">
                  <c:v>55890.5</c:v>
                </c:pt>
                <c:pt idx="1323">
                  <c:v>56270.69</c:v>
                </c:pt>
                <c:pt idx="1324">
                  <c:v>56166</c:v>
                </c:pt>
                <c:pt idx="1325">
                  <c:v>57942.49</c:v>
                </c:pt>
                <c:pt idx="1326">
                  <c:v>57846.9</c:v>
                </c:pt>
                <c:pt idx="1327">
                  <c:v>56872.69</c:v>
                </c:pt>
                <c:pt idx="1328">
                  <c:v>56090.05</c:v>
                </c:pt>
                <c:pt idx="1329">
                  <c:v>56048.3</c:v>
                </c:pt>
                <c:pt idx="1330">
                  <c:v>55978.8</c:v>
                </c:pt>
                <c:pt idx="1331">
                  <c:v>56254.7</c:v>
                </c:pt>
                <c:pt idx="1332">
                  <c:v>54987.8</c:v>
                </c:pt>
                <c:pt idx="1333">
                  <c:v>55045.69</c:v>
                </c:pt>
                <c:pt idx="1334">
                  <c:v>54811.8</c:v>
                </c:pt>
                <c:pt idx="1335">
                  <c:v>53859</c:v>
                </c:pt>
                <c:pt idx="1336">
                  <c:v>52741.8</c:v>
                </c:pt>
                <c:pt idx="1337">
                  <c:v>51896.99</c:v>
                </c:pt>
                <c:pt idx="1338">
                  <c:v>51217.79</c:v>
                </c:pt>
                <c:pt idx="1339">
                  <c:v>48462.5</c:v>
                </c:pt>
                <c:pt idx="1340">
                  <c:v>45716.59</c:v>
                </c:pt>
                <c:pt idx="1341">
                  <c:v>44243.3</c:v>
                </c:pt>
                <c:pt idx="1342">
                  <c:v>42755.2</c:v>
                </c:pt>
                <c:pt idx="1343">
                  <c:v>40656.99</c:v>
                </c:pt>
                <c:pt idx="1344">
                  <c:v>36908.44</c:v>
                </c:pt>
                <c:pt idx="1345">
                  <c:v>42492.04</c:v>
                </c:pt>
                <c:pt idx="1346">
                  <c:v>41950.34</c:v>
                </c:pt>
                <c:pt idx="1347">
                  <c:v>40557.53</c:v>
                </c:pt>
                <c:pt idx="1348">
                  <c:v>38284.53</c:v>
                </c:pt>
                <c:pt idx="1349">
                  <c:v>37476.73</c:v>
                </c:pt>
                <c:pt idx="1350">
                  <c:v>37149.03</c:v>
                </c:pt>
                <c:pt idx="1351">
                  <c:v>36815.73</c:v>
                </c:pt>
                <c:pt idx="1352">
                  <c:v>35905.53</c:v>
                </c:pt>
                <c:pt idx="1353">
                  <c:v>35078.34</c:v>
                </c:pt>
                <c:pt idx="1354">
                  <c:v>34465.34</c:v>
                </c:pt>
                <c:pt idx="1355">
                  <c:v>32873.73</c:v>
                </c:pt>
                <c:pt idx="1356">
                  <c:v>31846.63</c:v>
                </c:pt>
                <c:pt idx="1357">
                  <c:v>31089.53</c:v>
                </c:pt>
                <c:pt idx="1358">
                  <c:v>30340.74</c:v>
                </c:pt>
                <c:pt idx="1359">
                  <c:v>29894.94</c:v>
                </c:pt>
                <c:pt idx="1360">
                  <c:v>29814.04</c:v>
                </c:pt>
                <c:pt idx="1361">
                  <c:v>29861.13</c:v>
                </c:pt>
                <c:pt idx="1362">
                  <c:v>29231.43</c:v>
                </c:pt>
                <c:pt idx="1363">
                  <c:v>29350.84</c:v>
                </c:pt>
                <c:pt idx="1364">
                  <c:v>28996.03</c:v>
                </c:pt>
                <c:pt idx="1365">
                  <c:v>29534.63</c:v>
                </c:pt>
                <c:pt idx="1366">
                  <c:v>29288.54</c:v>
                </c:pt>
                <c:pt idx="1367">
                  <c:v>30088.53</c:v>
                </c:pt>
                <c:pt idx="1368">
                  <c:v>30938.83</c:v>
                </c:pt>
                <c:pt idx="1369">
                  <c:v>32409.13</c:v>
                </c:pt>
                <c:pt idx="1370">
                  <c:v>33294.04</c:v>
                </c:pt>
                <c:pt idx="1371">
                  <c:v>35609.44</c:v>
                </c:pt>
                <c:pt idx="1372">
                  <c:v>34918.43</c:v>
                </c:pt>
                <c:pt idx="1373">
                  <c:v>36447.24</c:v>
                </c:pt>
                <c:pt idx="1374">
                  <c:v>36495.53</c:v>
                </c:pt>
                <c:pt idx="1375">
                  <c:v>37758.83</c:v>
                </c:pt>
                <c:pt idx="1376">
                  <c:v>38617.03</c:v>
                </c:pt>
                <c:pt idx="1377">
                  <c:v>42195.03</c:v>
                </c:pt>
                <c:pt idx="1378">
                  <c:v>43299.73</c:v>
                </c:pt>
                <c:pt idx="1379">
                  <c:v>44069.14</c:v>
                </c:pt>
                <c:pt idx="1380">
                  <c:v>43888.43</c:v>
                </c:pt>
                <c:pt idx="1381">
                  <c:v>45135.83</c:v>
                </c:pt>
                <c:pt idx="1382">
                  <c:v>44453.84</c:v>
                </c:pt>
                <c:pt idx="1383">
                  <c:v>44007.03</c:v>
                </c:pt>
                <c:pt idx="1384">
                  <c:v>43666.03</c:v>
                </c:pt>
                <c:pt idx="1385">
                  <c:v>42055.13</c:v>
                </c:pt>
                <c:pt idx="1386">
                  <c:v>41352.64</c:v>
                </c:pt>
                <c:pt idx="1387">
                  <c:v>40971.44</c:v>
                </c:pt>
                <c:pt idx="1388">
                  <c:v>40084.64</c:v>
                </c:pt>
                <c:pt idx="1389">
                  <c:v>39266.54</c:v>
                </c:pt>
                <c:pt idx="1390">
                  <c:v>36914.43</c:v>
                </c:pt>
                <c:pt idx="1391">
                  <c:v>35219.03</c:v>
                </c:pt>
                <c:pt idx="1392">
                  <c:v>30120.03</c:v>
                </c:pt>
                <c:pt idx="1393">
                  <c:v>30508.04</c:v>
                </c:pt>
                <c:pt idx="1394">
                  <c:v>28976.84</c:v>
                </c:pt>
                <c:pt idx="1395">
                  <c:v>28155.73</c:v>
                </c:pt>
                <c:pt idx="1396">
                  <c:v>27666.64</c:v>
                </c:pt>
                <c:pt idx="1397">
                  <c:v>27741.73</c:v>
                </c:pt>
                <c:pt idx="1398">
                  <c:v>29052.43</c:v>
                </c:pt>
                <c:pt idx="1399">
                  <c:v>32491.03</c:v>
                </c:pt>
                <c:pt idx="1400">
                  <c:v>31965.13</c:v>
                </c:pt>
                <c:pt idx="1401">
                  <c:v>31674.34</c:v>
                </c:pt>
                <c:pt idx="1402">
                  <c:v>31815.49</c:v>
                </c:pt>
                <c:pt idx="1403">
                  <c:v>32195.54</c:v>
                </c:pt>
                <c:pt idx="1404">
                  <c:v>33219.73</c:v>
                </c:pt>
                <c:pt idx="1405">
                  <c:v>34009.93</c:v>
                </c:pt>
                <c:pt idx="1406">
                  <c:v>35399.84</c:v>
                </c:pt>
                <c:pt idx="1407">
                  <c:v>37129.43</c:v>
                </c:pt>
                <c:pt idx="1408">
                  <c:v>39386.14</c:v>
                </c:pt>
                <c:pt idx="1409">
                  <c:v>40650.23</c:v>
                </c:pt>
                <c:pt idx="1410">
                  <c:v>42531.94</c:v>
                </c:pt>
                <c:pt idx="1411">
                  <c:v>43617.83</c:v>
                </c:pt>
                <c:pt idx="1412">
                  <c:v>45460.74</c:v>
                </c:pt>
                <c:pt idx="1413">
                  <c:v>46148.04</c:v>
                </c:pt>
                <c:pt idx="1414">
                  <c:v>45393.33</c:v>
                </c:pt>
                <c:pt idx="1415">
                  <c:v>45156.94</c:v>
                </c:pt>
                <c:pt idx="1416">
                  <c:v>46536.93</c:v>
                </c:pt>
                <c:pt idx="1417">
                  <c:v>48277.94</c:v>
                </c:pt>
                <c:pt idx="1418">
                  <c:v>49343.64</c:v>
                </c:pt>
                <c:pt idx="1419">
                  <c:v>50430.33</c:v>
                </c:pt>
                <c:pt idx="1420">
                  <c:v>49924.54</c:v>
                </c:pt>
                <c:pt idx="1421">
                  <c:v>51861.63</c:v>
                </c:pt>
                <c:pt idx="1422">
                  <c:v>51530.64</c:v>
                </c:pt>
                <c:pt idx="1423">
                  <c:v>50636.14</c:v>
                </c:pt>
                <c:pt idx="1424">
                  <c:v>49275.84</c:v>
                </c:pt>
                <c:pt idx="1425">
                  <c:v>49395.09</c:v>
                </c:pt>
                <c:pt idx="1426">
                  <c:v>49489.64</c:v>
                </c:pt>
                <c:pt idx="1427">
                  <c:v>49521.53</c:v>
                </c:pt>
                <c:pt idx="1428">
                  <c:v>48443.94</c:v>
                </c:pt>
                <c:pt idx="1429">
                  <c:v>48426.73</c:v>
                </c:pt>
                <c:pt idx="1430">
                  <c:v>48183.34</c:v>
                </c:pt>
                <c:pt idx="1431">
                  <c:v>47017.14</c:v>
                </c:pt>
                <c:pt idx="1432">
                  <c:v>46212.24</c:v>
                </c:pt>
                <c:pt idx="1433">
                  <c:v>45884.64</c:v>
                </c:pt>
                <c:pt idx="1434">
                  <c:v>45185.24</c:v>
                </c:pt>
                <c:pt idx="1435">
                  <c:v>42833.34</c:v>
                </c:pt>
                <c:pt idx="1436">
                  <c:v>40017.84</c:v>
                </c:pt>
                <c:pt idx="1437">
                  <c:v>39300.93</c:v>
                </c:pt>
                <c:pt idx="1438">
                  <c:v>37448.94</c:v>
                </c:pt>
                <c:pt idx="1439">
                  <c:v>35718.73</c:v>
                </c:pt>
                <c:pt idx="1440">
                  <c:v>33801.43</c:v>
                </c:pt>
                <c:pt idx="1441">
                  <c:v>40449.94</c:v>
                </c:pt>
                <c:pt idx="1442">
                  <c:v>40172.43</c:v>
                </c:pt>
                <c:pt idx="1443">
                  <c:v>38166.54</c:v>
                </c:pt>
                <c:pt idx="1444">
                  <c:v>35888.94</c:v>
                </c:pt>
                <c:pt idx="1445">
                  <c:v>34803.13</c:v>
                </c:pt>
                <c:pt idx="1446">
                  <c:v>34402.53</c:v>
                </c:pt>
                <c:pt idx="1447">
                  <c:v>33969.44</c:v>
                </c:pt>
                <c:pt idx="1448">
                  <c:v>32643.14</c:v>
                </c:pt>
                <c:pt idx="1449">
                  <c:v>32363.54</c:v>
                </c:pt>
                <c:pt idx="1450">
                  <c:v>31813.44</c:v>
                </c:pt>
                <c:pt idx="1451">
                  <c:v>30506.94</c:v>
                </c:pt>
                <c:pt idx="1452">
                  <c:v>29888.64</c:v>
                </c:pt>
                <c:pt idx="1453">
                  <c:v>29192.83</c:v>
                </c:pt>
                <c:pt idx="1454">
                  <c:v>29042.64</c:v>
                </c:pt>
                <c:pt idx="1455">
                  <c:v>28716.83</c:v>
                </c:pt>
                <c:pt idx="1456">
                  <c:v>28708.23</c:v>
                </c:pt>
                <c:pt idx="1457">
                  <c:v>28547.33</c:v>
                </c:pt>
                <c:pt idx="1458">
                  <c:v>28052.63</c:v>
                </c:pt>
                <c:pt idx="1459">
                  <c:v>28047.93</c:v>
                </c:pt>
                <c:pt idx="1460">
                  <c:v>28121.54</c:v>
                </c:pt>
                <c:pt idx="1461">
                  <c:v>27998.53</c:v>
                </c:pt>
                <c:pt idx="1462">
                  <c:v>28195.73</c:v>
                </c:pt>
                <c:pt idx="1463">
                  <c:v>29488.43</c:v>
                </c:pt>
                <c:pt idx="1464">
                  <c:v>30208.03</c:v>
                </c:pt>
                <c:pt idx="1465">
                  <c:v>31907.13</c:v>
                </c:pt>
                <c:pt idx="1466">
                  <c:v>32675.29</c:v>
                </c:pt>
                <c:pt idx="1467">
                  <c:v>34494.43</c:v>
                </c:pt>
                <c:pt idx="1468">
                  <c:v>34563.24</c:v>
                </c:pt>
                <c:pt idx="1469">
                  <c:v>35177.94</c:v>
                </c:pt>
                <c:pt idx="1470">
                  <c:v>34473.34</c:v>
                </c:pt>
                <c:pt idx="1471">
                  <c:v>35909.43</c:v>
                </c:pt>
                <c:pt idx="1472">
                  <c:v>36266.74</c:v>
                </c:pt>
                <c:pt idx="1473">
                  <c:v>38884.64</c:v>
                </c:pt>
                <c:pt idx="1474">
                  <c:v>39803.63</c:v>
                </c:pt>
                <c:pt idx="1475">
                  <c:v>40503.33</c:v>
                </c:pt>
                <c:pt idx="1476">
                  <c:v>39440.84</c:v>
                </c:pt>
                <c:pt idx="1477">
                  <c:v>41032.14</c:v>
                </c:pt>
                <c:pt idx="1478">
                  <c:v>40199.54</c:v>
                </c:pt>
                <c:pt idx="1479">
                  <c:v>39248.03</c:v>
                </c:pt>
                <c:pt idx="1480">
                  <c:v>38686.34</c:v>
                </c:pt>
                <c:pt idx="1481">
                  <c:v>36887.84</c:v>
                </c:pt>
                <c:pt idx="1482">
                  <c:v>36400.44</c:v>
                </c:pt>
                <c:pt idx="1483">
                  <c:v>35642.53</c:v>
                </c:pt>
                <c:pt idx="1484">
                  <c:v>34494.73</c:v>
                </c:pt>
                <c:pt idx="1485">
                  <c:v>34930.34</c:v>
                </c:pt>
                <c:pt idx="1486">
                  <c:v>33659.33</c:v>
                </c:pt>
                <c:pt idx="1487">
                  <c:v>31991.34</c:v>
                </c:pt>
                <c:pt idx="1488">
                  <c:v>28615.04</c:v>
                </c:pt>
                <c:pt idx="1489">
                  <c:v>30626.73</c:v>
                </c:pt>
                <c:pt idx="1490">
                  <c:v>29900.64</c:v>
                </c:pt>
                <c:pt idx="1491">
                  <c:v>29681.83</c:v>
                </c:pt>
                <c:pt idx="1492">
                  <c:v>29255.74</c:v>
                </c:pt>
                <c:pt idx="1493">
                  <c:v>30384.14</c:v>
                </c:pt>
                <c:pt idx="1494">
                  <c:v>30773.14</c:v>
                </c:pt>
                <c:pt idx="1495">
                  <c:v>34035.04</c:v>
                </c:pt>
                <c:pt idx="1496">
                  <c:v>34409.33</c:v>
                </c:pt>
                <c:pt idx="1497">
                  <c:v>33697.34</c:v>
                </c:pt>
                <c:pt idx="1498">
                  <c:v>34122.53</c:v>
                </c:pt>
                <c:pt idx="1499">
                  <c:v>34558.44</c:v>
                </c:pt>
                <c:pt idx="1500">
                  <c:v>36477.54</c:v>
                </c:pt>
                <c:pt idx="1501">
                  <c:v>36591.73</c:v>
                </c:pt>
                <c:pt idx="1502">
                  <c:v>38071.63</c:v>
                </c:pt>
                <c:pt idx="1503">
                  <c:v>38935.44</c:v>
                </c:pt>
                <c:pt idx="1504">
                  <c:v>40273.54</c:v>
                </c:pt>
                <c:pt idx="1505">
                  <c:v>41345.34</c:v>
                </c:pt>
                <c:pt idx="1506">
                  <c:v>43073.54</c:v>
                </c:pt>
                <c:pt idx="1507">
                  <c:v>45041.34</c:v>
                </c:pt>
                <c:pt idx="1508">
                  <c:v>47444.14</c:v>
                </c:pt>
                <c:pt idx="1509">
                  <c:v>48446.34</c:v>
                </c:pt>
                <c:pt idx="1510">
                  <c:v>48456.94</c:v>
                </c:pt>
                <c:pt idx="1511">
                  <c:v>48076.03</c:v>
                </c:pt>
                <c:pt idx="1512">
                  <c:v>49527.43</c:v>
                </c:pt>
                <c:pt idx="1513">
                  <c:v>51781.93</c:v>
                </c:pt>
                <c:pt idx="1514">
                  <c:v>52208.44</c:v>
                </c:pt>
                <c:pt idx="1515">
                  <c:v>52997.54</c:v>
                </c:pt>
                <c:pt idx="1516">
                  <c:v>52560.14</c:v>
                </c:pt>
                <c:pt idx="1517">
                  <c:v>54174.94</c:v>
                </c:pt>
                <c:pt idx="1518">
                  <c:v>54134.54</c:v>
                </c:pt>
                <c:pt idx="1519">
                  <c:v>53406.84</c:v>
                </c:pt>
                <c:pt idx="1520">
                  <c:v>52481.64</c:v>
                </c:pt>
                <c:pt idx="1521">
                  <c:v>52535.54</c:v>
                </c:pt>
                <c:pt idx="1522">
                  <c:v>52550.13</c:v>
                </c:pt>
                <c:pt idx="1523">
                  <c:v>52512.24</c:v>
                </c:pt>
                <c:pt idx="1524">
                  <c:v>51447.34</c:v>
                </c:pt>
                <c:pt idx="1525">
                  <c:v>51775.53</c:v>
                </c:pt>
                <c:pt idx="1526">
                  <c:v>51411.53</c:v>
                </c:pt>
                <c:pt idx="1527">
                  <c:v>50662.14</c:v>
                </c:pt>
                <c:pt idx="1528">
                  <c:v>49354.34</c:v>
                </c:pt>
                <c:pt idx="1529">
                  <c:v>48757.13</c:v>
                </c:pt>
                <c:pt idx="1530">
                  <c:v>48099.04</c:v>
                </c:pt>
                <c:pt idx="1531">
                  <c:v>46117.23</c:v>
                </c:pt>
                <c:pt idx="1532">
                  <c:v>43510.44</c:v>
                </c:pt>
                <c:pt idx="1533">
                  <c:v>42341.14</c:v>
                </c:pt>
                <c:pt idx="1534">
                  <c:v>41212.64</c:v>
                </c:pt>
                <c:pt idx="1535">
                  <c:v>38997.73</c:v>
                </c:pt>
                <c:pt idx="1536">
                  <c:v>37872.44</c:v>
                </c:pt>
                <c:pt idx="1537">
                  <c:v>42457.94</c:v>
                </c:pt>
                <c:pt idx="1538">
                  <c:v>41899.23</c:v>
                </c:pt>
                <c:pt idx="1539">
                  <c:v>40085.14</c:v>
                </c:pt>
                <c:pt idx="1540">
                  <c:v>38278.54</c:v>
                </c:pt>
                <c:pt idx="1541">
                  <c:v>36832.04</c:v>
                </c:pt>
                <c:pt idx="1542">
                  <c:v>35897.33</c:v>
                </c:pt>
                <c:pt idx="1543">
                  <c:v>35686.24</c:v>
                </c:pt>
                <c:pt idx="1544">
                  <c:v>34608.34</c:v>
                </c:pt>
                <c:pt idx="1545">
                  <c:v>34219.04</c:v>
                </c:pt>
                <c:pt idx="1546">
                  <c:v>33856.04</c:v>
                </c:pt>
                <c:pt idx="1547">
                  <c:v>33062.74</c:v>
                </c:pt>
                <c:pt idx="1548">
                  <c:v>32534.53</c:v>
                </c:pt>
                <c:pt idx="1549">
                  <c:v>31925.94</c:v>
                </c:pt>
                <c:pt idx="1550">
                  <c:v>31571.74</c:v>
                </c:pt>
                <c:pt idx="1551">
                  <c:v>31508.24</c:v>
                </c:pt>
                <c:pt idx="1552">
                  <c:v>31336.24</c:v>
                </c:pt>
                <c:pt idx="1553">
                  <c:v>30966.13</c:v>
                </c:pt>
                <c:pt idx="1554">
                  <c:v>30301.03</c:v>
                </c:pt>
                <c:pt idx="1555">
                  <c:v>30187.54</c:v>
                </c:pt>
                <c:pt idx="1556">
                  <c:v>29827.24</c:v>
                </c:pt>
                <c:pt idx="1557">
                  <c:v>29660.04</c:v>
                </c:pt>
                <c:pt idx="1558">
                  <c:v>30101.93</c:v>
                </c:pt>
                <c:pt idx="1559">
                  <c:v>31047.14</c:v>
                </c:pt>
                <c:pt idx="1560">
                  <c:v>31526.03</c:v>
                </c:pt>
                <c:pt idx="1561">
                  <c:v>32881.63</c:v>
                </c:pt>
                <c:pt idx="1562">
                  <c:v>33218.23</c:v>
                </c:pt>
                <c:pt idx="1563">
                  <c:v>34514.74</c:v>
                </c:pt>
                <c:pt idx="1564">
                  <c:v>34195.94</c:v>
                </c:pt>
                <c:pt idx="1565">
                  <c:v>35539.39</c:v>
                </c:pt>
                <c:pt idx="1566">
                  <c:v>34533.53</c:v>
                </c:pt>
                <c:pt idx="1567">
                  <c:v>35617.44</c:v>
                </c:pt>
                <c:pt idx="1568">
                  <c:v>36067.63</c:v>
                </c:pt>
                <c:pt idx="1569">
                  <c:v>38871.63</c:v>
                </c:pt>
                <c:pt idx="1570">
                  <c:v>39105.44</c:v>
                </c:pt>
                <c:pt idx="1571">
                  <c:v>39341.63</c:v>
                </c:pt>
                <c:pt idx="1572">
                  <c:v>38901.83</c:v>
                </c:pt>
                <c:pt idx="1573">
                  <c:v>39466.63</c:v>
                </c:pt>
                <c:pt idx="1574">
                  <c:v>38489.43</c:v>
                </c:pt>
                <c:pt idx="1575">
                  <c:v>36946.64</c:v>
                </c:pt>
                <c:pt idx="1576">
                  <c:v>34965.73</c:v>
                </c:pt>
                <c:pt idx="1577">
                  <c:v>33319.63</c:v>
                </c:pt>
                <c:pt idx="1578">
                  <c:v>32671.13</c:v>
                </c:pt>
                <c:pt idx="1579">
                  <c:v>31750.03</c:v>
                </c:pt>
                <c:pt idx="1580">
                  <c:v>30645.93</c:v>
                </c:pt>
                <c:pt idx="1581">
                  <c:v>29953.13</c:v>
                </c:pt>
                <c:pt idx="1582">
                  <c:v>28953.13</c:v>
                </c:pt>
                <c:pt idx="1583">
                  <c:v>27876.23</c:v>
                </c:pt>
                <c:pt idx="1584">
                  <c:v>24602.73</c:v>
                </c:pt>
                <c:pt idx="1585">
                  <c:v>26331.63</c:v>
                </c:pt>
                <c:pt idx="1586">
                  <c:v>27588.04</c:v>
                </c:pt>
                <c:pt idx="1587">
                  <c:v>27061.73</c:v>
                </c:pt>
                <c:pt idx="1588">
                  <c:v>27431.04</c:v>
                </c:pt>
                <c:pt idx="1589">
                  <c:v>27339.13</c:v>
                </c:pt>
                <c:pt idx="1590">
                  <c:v>28906.54</c:v>
                </c:pt>
                <c:pt idx="1591">
                  <c:v>31220.64</c:v>
                </c:pt>
                <c:pt idx="1592">
                  <c:v>30799.94</c:v>
                </c:pt>
                <c:pt idx="1593">
                  <c:v>30172.94</c:v>
                </c:pt>
                <c:pt idx="1594">
                  <c:v>29533.14</c:v>
                </c:pt>
                <c:pt idx="1595">
                  <c:v>29893.53</c:v>
                </c:pt>
                <c:pt idx="1596">
                  <c:v>29910.63</c:v>
                </c:pt>
                <c:pt idx="1597">
                  <c:v>30619.83</c:v>
                </c:pt>
                <c:pt idx="1598">
                  <c:v>32348.94</c:v>
                </c:pt>
                <c:pt idx="1599">
                  <c:v>33886.63</c:v>
                </c:pt>
                <c:pt idx="1600">
                  <c:v>36064.84</c:v>
                </c:pt>
                <c:pt idx="1601">
                  <c:v>37923.24</c:v>
                </c:pt>
                <c:pt idx="1602">
                  <c:v>39660.33</c:v>
                </c:pt>
                <c:pt idx="1603">
                  <c:v>41174.54</c:v>
                </c:pt>
                <c:pt idx="1604">
                  <c:v>43324.44</c:v>
                </c:pt>
                <c:pt idx="1605">
                  <c:v>43903.23</c:v>
                </c:pt>
                <c:pt idx="1606">
                  <c:v>43212.84</c:v>
                </c:pt>
                <c:pt idx="1607">
                  <c:v>42769.64</c:v>
                </c:pt>
                <c:pt idx="1608">
                  <c:v>43916.63</c:v>
                </c:pt>
                <c:pt idx="1609">
                  <c:v>46037.14</c:v>
                </c:pt>
                <c:pt idx="1610">
                  <c:v>46397.84</c:v>
                </c:pt>
                <c:pt idx="1611">
                  <c:v>46927.64</c:v>
                </c:pt>
                <c:pt idx="1612">
                  <c:v>46446.43</c:v>
                </c:pt>
                <c:pt idx="1613">
                  <c:v>47705.13</c:v>
                </c:pt>
                <c:pt idx="1614">
                  <c:v>47573.44</c:v>
                </c:pt>
                <c:pt idx="1615">
                  <c:v>46767.54</c:v>
                </c:pt>
                <c:pt idx="1616">
                  <c:v>45595.93</c:v>
                </c:pt>
                <c:pt idx="1617">
                  <c:v>46278.13</c:v>
                </c:pt>
                <c:pt idx="1618">
                  <c:v>46013.84</c:v>
                </c:pt>
                <c:pt idx="1619">
                  <c:v>46233.84</c:v>
                </c:pt>
                <c:pt idx="1620">
                  <c:v>45133.23</c:v>
                </c:pt>
                <c:pt idx="1621">
                  <c:v>45669.73</c:v>
                </c:pt>
                <c:pt idx="1622">
                  <c:v>45535.04</c:v>
                </c:pt>
                <c:pt idx="1623">
                  <c:v>44811.43</c:v>
                </c:pt>
                <c:pt idx="1624">
                  <c:v>44865.23</c:v>
                </c:pt>
                <c:pt idx="1625">
                  <c:v>43976.33</c:v>
                </c:pt>
                <c:pt idx="1626">
                  <c:v>43696.43</c:v>
                </c:pt>
                <c:pt idx="1627">
                  <c:v>41685.03</c:v>
                </c:pt>
                <c:pt idx="1628">
                  <c:v>39027.93</c:v>
                </c:pt>
                <c:pt idx="1629">
                  <c:v>38271.13</c:v>
                </c:pt>
                <c:pt idx="1630">
                  <c:v>36863.13</c:v>
                </c:pt>
                <c:pt idx="1631">
                  <c:v>34962.73</c:v>
                </c:pt>
                <c:pt idx="1632">
                  <c:v>38195</c:v>
                </c:pt>
                <c:pt idx="1633">
                  <c:v>42539</c:v>
                </c:pt>
                <c:pt idx="1634">
                  <c:v>42327</c:v>
                </c:pt>
                <c:pt idx="1635">
                  <c:v>40527</c:v>
                </c:pt>
                <c:pt idx="1636">
                  <c:v>38080</c:v>
                </c:pt>
                <c:pt idx="1637">
                  <c:v>36874</c:v>
                </c:pt>
                <c:pt idx="1638">
                  <c:v>36529</c:v>
                </c:pt>
                <c:pt idx="1639">
                  <c:v>35921</c:v>
                </c:pt>
                <c:pt idx="1640">
                  <c:v>35439</c:v>
                </c:pt>
                <c:pt idx="1641">
                  <c:v>35845</c:v>
                </c:pt>
                <c:pt idx="1642">
                  <c:v>35509</c:v>
                </c:pt>
                <c:pt idx="1643">
                  <c:v>35129</c:v>
                </c:pt>
                <c:pt idx="1644">
                  <c:v>34240</c:v>
                </c:pt>
                <c:pt idx="1645">
                  <c:v>33512</c:v>
                </c:pt>
                <c:pt idx="1646">
                  <c:v>33361</c:v>
                </c:pt>
                <c:pt idx="1647">
                  <c:v>32995</c:v>
                </c:pt>
                <c:pt idx="1648">
                  <c:v>32869</c:v>
                </c:pt>
                <c:pt idx="1649">
                  <c:v>32385</c:v>
                </c:pt>
                <c:pt idx="1650">
                  <c:v>31990</c:v>
                </c:pt>
                <c:pt idx="1651">
                  <c:v>31813</c:v>
                </c:pt>
                <c:pt idx="1652">
                  <c:v>31665</c:v>
                </c:pt>
                <c:pt idx="1653">
                  <c:v>31825</c:v>
                </c:pt>
                <c:pt idx="1654">
                  <c:v>32187</c:v>
                </c:pt>
                <c:pt idx="1655">
                  <c:v>32841</c:v>
                </c:pt>
                <c:pt idx="1656">
                  <c:v>33146</c:v>
                </c:pt>
                <c:pt idx="1657">
                  <c:v>34027</c:v>
                </c:pt>
                <c:pt idx="1658">
                  <c:v>33981</c:v>
                </c:pt>
                <c:pt idx="1659">
                  <c:v>35632</c:v>
                </c:pt>
                <c:pt idx="1660">
                  <c:v>35288</c:v>
                </c:pt>
                <c:pt idx="1661">
                  <c:v>35817</c:v>
                </c:pt>
                <c:pt idx="1662">
                  <c:v>35276</c:v>
                </c:pt>
                <c:pt idx="1663">
                  <c:v>36246</c:v>
                </c:pt>
                <c:pt idx="1664">
                  <c:v>36073</c:v>
                </c:pt>
                <c:pt idx="1665">
                  <c:v>38414</c:v>
                </c:pt>
                <c:pt idx="1666">
                  <c:v>38705</c:v>
                </c:pt>
                <c:pt idx="1667">
                  <c:v>38504</c:v>
                </c:pt>
                <c:pt idx="1668">
                  <c:v>37885</c:v>
                </c:pt>
                <c:pt idx="1669">
                  <c:v>38170</c:v>
                </c:pt>
                <c:pt idx="1670">
                  <c:v>37107</c:v>
                </c:pt>
                <c:pt idx="1671">
                  <c:v>35228</c:v>
                </c:pt>
                <c:pt idx="1672">
                  <c:v>33915</c:v>
                </c:pt>
                <c:pt idx="1673">
                  <c:v>31917</c:v>
                </c:pt>
                <c:pt idx="1674">
                  <c:v>31263</c:v>
                </c:pt>
                <c:pt idx="1675">
                  <c:v>30428</c:v>
                </c:pt>
                <c:pt idx="1676">
                  <c:v>28829</c:v>
                </c:pt>
                <c:pt idx="1677">
                  <c:v>28797</c:v>
                </c:pt>
                <c:pt idx="1678">
                  <c:v>27817</c:v>
                </c:pt>
                <c:pt idx="1679">
                  <c:v>27558</c:v>
                </c:pt>
                <c:pt idx="1680">
                  <c:v>24478</c:v>
                </c:pt>
                <c:pt idx="1681">
                  <c:v>26307</c:v>
                </c:pt>
                <c:pt idx="1682">
                  <c:v>25634</c:v>
                </c:pt>
                <c:pt idx="1683">
                  <c:v>25319</c:v>
                </c:pt>
                <c:pt idx="1684">
                  <c:v>24977</c:v>
                </c:pt>
                <c:pt idx="1685">
                  <c:v>25526</c:v>
                </c:pt>
                <c:pt idx="1686">
                  <c:v>26340</c:v>
                </c:pt>
                <c:pt idx="1687">
                  <c:v>28719</c:v>
                </c:pt>
                <c:pt idx="1688">
                  <c:v>28436</c:v>
                </c:pt>
                <c:pt idx="1689">
                  <c:v>27464</c:v>
                </c:pt>
                <c:pt idx="1690">
                  <c:v>27965</c:v>
                </c:pt>
                <c:pt idx="1691">
                  <c:v>27746</c:v>
                </c:pt>
                <c:pt idx="1692">
                  <c:v>29560</c:v>
                </c:pt>
                <c:pt idx="1693">
                  <c:v>29638</c:v>
                </c:pt>
                <c:pt idx="1694">
                  <c:v>31894</c:v>
                </c:pt>
                <c:pt idx="1695">
                  <c:v>33861</c:v>
                </c:pt>
                <c:pt idx="1696">
                  <c:v>34370</c:v>
                </c:pt>
                <c:pt idx="1697">
                  <c:v>36382</c:v>
                </c:pt>
                <c:pt idx="1698">
                  <c:v>38506</c:v>
                </c:pt>
                <c:pt idx="1699">
                  <c:v>39917</c:v>
                </c:pt>
                <c:pt idx="1700">
                  <c:v>42031</c:v>
                </c:pt>
                <c:pt idx="1701">
                  <c:v>42918</c:v>
                </c:pt>
                <c:pt idx="1702">
                  <c:v>42731</c:v>
                </c:pt>
                <c:pt idx="1703">
                  <c:v>43110</c:v>
                </c:pt>
                <c:pt idx="1704">
                  <c:v>44266</c:v>
                </c:pt>
                <c:pt idx="1705">
                  <c:v>46562</c:v>
                </c:pt>
                <c:pt idx="1706">
                  <c:v>47383</c:v>
                </c:pt>
                <c:pt idx="1707">
                  <c:v>48413</c:v>
                </c:pt>
                <c:pt idx="1708">
                  <c:v>47920</c:v>
                </c:pt>
                <c:pt idx="1709">
                  <c:v>49473</c:v>
                </c:pt>
                <c:pt idx="1710">
                  <c:v>49912</c:v>
                </c:pt>
                <c:pt idx="1711">
                  <c:v>49427</c:v>
                </c:pt>
                <c:pt idx="1712">
                  <c:v>48654</c:v>
                </c:pt>
                <c:pt idx="1713">
                  <c:v>48407</c:v>
                </c:pt>
                <c:pt idx="1714">
                  <c:v>48945</c:v>
                </c:pt>
                <c:pt idx="1715">
                  <c:v>48663</c:v>
                </c:pt>
                <c:pt idx="1716">
                  <c:v>48121</c:v>
                </c:pt>
                <c:pt idx="1717">
                  <c:v>49750</c:v>
                </c:pt>
                <c:pt idx="1718">
                  <c:v>49675</c:v>
                </c:pt>
                <c:pt idx="1719">
                  <c:v>49675</c:v>
                </c:pt>
                <c:pt idx="1720">
                  <c:v>48880</c:v>
                </c:pt>
                <c:pt idx="1721">
                  <c:v>47794</c:v>
                </c:pt>
                <c:pt idx="1722">
                  <c:v>47637</c:v>
                </c:pt>
                <c:pt idx="1723">
                  <c:v>45909</c:v>
                </c:pt>
                <c:pt idx="1724">
                  <c:v>43607</c:v>
                </c:pt>
                <c:pt idx="1725">
                  <c:v>42835</c:v>
                </c:pt>
                <c:pt idx="1726">
                  <c:v>41991</c:v>
                </c:pt>
                <c:pt idx="1727">
                  <c:v>39954</c:v>
                </c:pt>
                <c:pt idx="1728">
                  <c:v>40198.29</c:v>
                </c:pt>
                <c:pt idx="1729">
                  <c:v>43287.29</c:v>
                </c:pt>
                <c:pt idx="1730">
                  <c:v>42842.2</c:v>
                </c:pt>
                <c:pt idx="1731">
                  <c:v>41571.7</c:v>
                </c:pt>
                <c:pt idx="1732">
                  <c:v>39616.6</c:v>
                </c:pt>
                <c:pt idx="1733">
                  <c:v>38234.9</c:v>
                </c:pt>
                <c:pt idx="1734">
                  <c:v>37079.1</c:v>
                </c:pt>
                <c:pt idx="1735">
                  <c:v>36702.7</c:v>
                </c:pt>
                <c:pt idx="1736">
                  <c:v>36226.69</c:v>
                </c:pt>
                <c:pt idx="1737">
                  <c:v>36359.19</c:v>
                </c:pt>
                <c:pt idx="1738">
                  <c:v>36004.19</c:v>
                </c:pt>
                <c:pt idx="1739">
                  <c:v>35534.09</c:v>
                </c:pt>
                <c:pt idx="1740">
                  <c:v>34970.5</c:v>
                </c:pt>
                <c:pt idx="1741">
                  <c:v>34380.39</c:v>
                </c:pt>
                <c:pt idx="1742">
                  <c:v>34234</c:v>
                </c:pt>
                <c:pt idx="1743">
                  <c:v>34069.6</c:v>
                </c:pt>
                <c:pt idx="1744">
                  <c:v>33689.5</c:v>
                </c:pt>
                <c:pt idx="1745">
                  <c:v>33227.39</c:v>
                </c:pt>
                <c:pt idx="1746">
                  <c:v>32813</c:v>
                </c:pt>
                <c:pt idx="1747">
                  <c:v>32686.5</c:v>
                </c:pt>
                <c:pt idx="1748">
                  <c:v>32595.4</c:v>
                </c:pt>
                <c:pt idx="1749">
                  <c:v>32764.4</c:v>
                </c:pt>
                <c:pt idx="1750">
                  <c:v>33065.59</c:v>
                </c:pt>
                <c:pt idx="1751">
                  <c:v>33563.8</c:v>
                </c:pt>
                <c:pt idx="1752">
                  <c:v>33834.6</c:v>
                </c:pt>
                <c:pt idx="1753">
                  <c:v>34129.9</c:v>
                </c:pt>
                <c:pt idx="1754">
                  <c:v>34089.29</c:v>
                </c:pt>
                <c:pt idx="1755">
                  <c:v>35089.39</c:v>
                </c:pt>
                <c:pt idx="1756">
                  <c:v>35152.2</c:v>
                </c:pt>
                <c:pt idx="1757">
                  <c:v>35643.79</c:v>
                </c:pt>
                <c:pt idx="1758">
                  <c:v>34677.1</c:v>
                </c:pt>
                <c:pt idx="1759">
                  <c:v>34779.8</c:v>
                </c:pt>
                <c:pt idx="1760">
                  <c:v>32677.6</c:v>
                </c:pt>
                <c:pt idx="1761">
                  <c:v>32523.1</c:v>
                </c:pt>
                <c:pt idx="1762">
                  <c:v>32463.99</c:v>
                </c:pt>
                <c:pt idx="1763">
                  <c:v>31780</c:v>
                </c:pt>
                <c:pt idx="1764">
                  <c:v>30560.59</c:v>
                </c:pt>
                <c:pt idx="1765">
                  <c:v>30311.39</c:v>
                </c:pt>
                <c:pt idx="1766">
                  <c:v>28709.69</c:v>
                </c:pt>
                <c:pt idx="1767">
                  <c:v>27037.79</c:v>
                </c:pt>
                <c:pt idx="1768">
                  <c:v>24988.4</c:v>
                </c:pt>
                <c:pt idx="1769">
                  <c:v>23678.39</c:v>
                </c:pt>
                <c:pt idx="1770">
                  <c:v>22349.59</c:v>
                </c:pt>
                <c:pt idx="1771">
                  <c:v>21190.5</c:v>
                </c:pt>
                <c:pt idx="1772">
                  <c:v>19943.59</c:v>
                </c:pt>
                <c:pt idx="1773">
                  <c:v>19520.79</c:v>
                </c:pt>
                <c:pt idx="1774">
                  <c:v>19515</c:v>
                </c:pt>
                <c:pt idx="1775">
                  <c:v>18692.8</c:v>
                </c:pt>
                <c:pt idx="1776">
                  <c:v>16825.7</c:v>
                </c:pt>
                <c:pt idx="1777">
                  <c:v>18685.79</c:v>
                </c:pt>
                <c:pt idx="1778">
                  <c:v>18410</c:v>
                </c:pt>
                <c:pt idx="1779">
                  <c:v>17808.1</c:v>
                </c:pt>
                <c:pt idx="1780">
                  <c:v>17495.2</c:v>
                </c:pt>
                <c:pt idx="1781">
                  <c:v>17777</c:v>
                </c:pt>
                <c:pt idx="1782">
                  <c:v>18055.5</c:v>
                </c:pt>
                <c:pt idx="1783">
                  <c:v>19311.5</c:v>
                </c:pt>
                <c:pt idx="1784">
                  <c:v>19104.39</c:v>
                </c:pt>
                <c:pt idx="1785">
                  <c:v>18608.5</c:v>
                </c:pt>
                <c:pt idx="1786">
                  <c:v>18403.7</c:v>
                </c:pt>
                <c:pt idx="1787">
                  <c:v>18319.09</c:v>
                </c:pt>
                <c:pt idx="1788">
                  <c:v>19220.19</c:v>
                </c:pt>
                <c:pt idx="1789">
                  <c:v>20269.4</c:v>
                </c:pt>
                <c:pt idx="1790">
                  <c:v>22687.79</c:v>
                </c:pt>
                <c:pt idx="1791">
                  <c:v>24844.99</c:v>
                </c:pt>
                <c:pt idx="1792">
                  <c:v>26442.49</c:v>
                </c:pt>
                <c:pt idx="1793">
                  <c:v>28750.3</c:v>
                </c:pt>
                <c:pt idx="1794">
                  <c:v>31459.59</c:v>
                </c:pt>
                <c:pt idx="1795">
                  <c:v>33813.3</c:v>
                </c:pt>
                <c:pt idx="1796">
                  <c:v>36478.1</c:v>
                </c:pt>
                <c:pt idx="1797">
                  <c:v>38148.99</c:v>
                </c:pt>
                <c:pt idx="1798">
                  <c:v>38234.8</c:v>
                </c:pt>
                <c:pt idx="1799">
                  <c:v>39132</c:v>
                </c:pt>
                <c:pt idx="1800">
                  <c:v>40544.69</c:v>
                </c:pt>
                <c:pt idx="1801">
                  <c:v>42131.1</c:v>
                </c:pt>
                <c:pt idx="1802">
                  <c:v>43105</c:v>
                </c:pt>
                <c:pt idx="1803">
                  <c:v>44050.2</c:v>
                </c:pt>
                <c:pt idx="1804">
                  <c:v>43742.79</c:v>
                </c:pt>
                <c:pt idx="1805">
                  <c:v>45223.29</c:v>
                </c:pt>
                <c:pt idx="1806">
                  <c:v>45326.8</c:v>
                </c:pt>
                <c:pt idx="1807">
                  <c:v>45046.3</c:v>
                </c:pt>
                <c:pt idx="1808">
                  <c:v>43893.09</c:v>
                </c:pt>
                <c:pt idx="1809">
                  <c:v>44213.99</c:v>
                </c:pt>
                <c:pt idx="1810">
                  <c:v>44523.1</c:v>
                </c:pt>
                <c:pt idx="1811">
                  <c:v>44177.49</c:v>
                </c:pt>
                <c:pt idx="1812">
                  <c:v>43924.9</c:v>
                </c:pt>
                <c:pt idx="1813">
                  <c:v>44023.1</c:v>
                </c:pt>
                <c:pt idx="1814">
                  <c:v>44349.29</c:v>
                </c:pt>
                <c:pt idx="1815">
                  <c:v>44504.3</c:v>
                </c:pt>
                <c:pt idx="1816">
                  <c:v>45120.25</c:v>
                </c:pt>
                <c:pt idx="1817">
                  <c:v>44308.3</c:v>
                </c:pt>
                <c:pt idx="1818">
                  <c:v>43658.75</c:v>
                </c:pt>
                <c:pt idx="1819">
                  <c:v>41853.4</c:v>
                </c:pt>
                <c:pt idx="1820">
                  <c:v>39549.3</c:v>
                </c:pt>
                <c:pt idx="1821">
                  <c:v>38918.79</c:v>
                </c:pt>
                <c:pt idx="1822">
                  <c:v>37752.79</c:v>
                </c:pt>
                <c:pt idx="1823">
                  <c:v>35965.19</c:v>
                </c:pt>
                <c:pt idx="1824">
                  <c:v>36777.46</c:v>
                </c:pt>
                <c:pt idx="1825">
                  <c:v>40456.46</c:v>
                </c:pt>
                <c:pt idx="1826">
                  <c:v>40429.86</c:v>
                </c:pt>
                <c:pt idx="1827">
                  <c:v>38689.56</c:v>
                </c:pt>
                <c:pt idx="1828">
                  <c:v>36504.67</c:v>
                </c:pt>
                <c:pt idx="1829">
                  <c:v>34843.16</c:v>
                </c:pt>
                <c:pt idx="1830">
                  <c:v>34239.37</c:v>
                </c:pt>
                <c:pt idx="1831">
                  <c:v>33426.77</c:v>
                </c:pt>
                <c:pt idx="1832">
                  <c:v>32758.76</c:v>
                </c:pt>
                <c:pt idx="1833">
                  <c:v>32513.77</c:v>
                </c:pt>
                <c:pt idx="1834">
                  <c:v>32074.47</c:v>
                </c:pt>
                <c:pt idx="1835">
                  <c:v>31825.67</c:v>
                </c:pt>
                <c:pt idx="1836">
                  <c:v>31108.56</c:v>
                </c:pt>
                <c:pt idx="1837">
                  <c:v>30402.26</c:v>
                </c:pt>
                <c:pt idx="1838">
                  <c:v>30147.32</c:v>
                </c:pt>
                <c:pt idx="1839">
                  <c:v>29914.26</c:v>
                </c:pt>
                <c:pt idx="1840">
                  <c:v>29422.17</c:v>
                </c:pt>
                <c:pt idx="1841">
                  <c:v>29064.97</c:v>
                </c:pt>
                <c:pt idx="1842">
                  <c:v>28644.66</c:v>
                </c:pt>
                <c:pt idx="1843">
                  <c:v>28372.47</c:v>
                </c:pt>
                <c:pt idx="1844">
                  <c:v>28585.07</c:v>
                </c:pt>
                <c:pt idx="1845">
                  <c:v>28678.77</c:v>
                </c:pt>
                <c:pt idx="1846">
                  <c:v>29107.07</c:v>
                </c:pt>
                <c:pt idx="1847">
                  <c:v>29876.77</c:v>
                </c:pt>
                <c:pt idx="1848">
                  <c:v>30653.96</c:v>
                </c:pt>
                <c:pt idx="1849">
                  <c:v>31544.26</c:v>
                </c:pt>
                <c:pt idx="1850">
                  <c:v>31999.37</c:v>
                </c:pt>
                <c:pt idx="1851">
                  <c:v>33446.37</c:v>
                </c:pt>
                <c:pt idx="1852">
                  <c:v>33530.67</c:v>
                </c:pt>
                <c:pt idx="1853">
                  <c:v>34810.56</c:v>
                </c:pt>
                <c:pt idx="1854">
                  <c:v>34016.57</c:v>
                </c:pt>
                <c:pt idx="1855">
                  <c:v>34305.97</c:v>
                </c:pt>
                <c:pt idx="1856">
                  <c:v>34142.36</c:v>
                </c:pt>
                <c:pt idx="1857">
                  <c:v>35381.67</c:v>
                </c:pt>
                <c:pt idx="1858">
                  <c:v>35254.17</c:v>
                </c:pt>
                <c:pt idx="1859">
                  <c:v>35161.76</c:v>
                </c:pt>
                <c:pt idx="1860">
                  <c:v>34271.06</c:v>
                </c:pt>
                <c:pt idx="1861">
                  <c:v>34445.36</c:v>
                </c:pt>
                <c:pt idx="1862">
                  <c:v>33151.97</c:v>
                </c:pt>
                <c:pt idx="1863">
                  <c:v>31562.76</c:v>
                </c:pt>
                <c:pt idx="1864">
                  <c:v>30206.56</c:v>
                </c:pt>
                <c:pt idx="1865">
                  <c:v>28556.16</c:v>
                </c:pt>
                <c:pt idx="1866">
                  <c:v>27520.46</c:v>
                </c:pt>
                <c:pt idx="1867">
                  <c:v>27086.07</c:v>
                </c:pt>
                <c:pt idx="1868">
                  <c:v>26766.86</c:v>
                </c:pt>
                <c:pt idx="1869">
                  <c:v>25895.56</c:v>
                </c:pt>
                <c:pt idx="1870">
                  <c:v>25544.92</c:v>
                </c:pt>
                <c:pt idx="1871">
                  <c:v>24397.37</c:v>
                </c:pt>
                <c:pt idx="1872">
                  <c:v>22223.97</c:v>
                </c:pt>
                <c:pt idx="1873">
                  <c:v>24082.86</c:v>
                </c:pt>
                <c:pt idx="1874">
                  <c:v>23481.56</c:v>
                </c:pt>
                <c:pt idx="1875">
                  <c:v>22880.87</c:v>
                </c:pt>
                <c:pt idx="1876">
                  <c:v>22423.17</c:v>
                </c:pt>
                <c:pt idx="1877">
                  <c:v>22762.57</c:v>
                </c:pt>
                <c:pt idx="1878">
                  <c:v>23062.06</c:v>
                </c:pt>
                <c:pt idx="1879">
                  <c:v>24229.76</c:v>
                </c:pt>
                <c:pt idx="1880">
                  <c:v>23079.27</c:v>
                </c:pt>
                <c:pt idx="1881">
                  <c:v>22809.07</c:v>
                </c:pt>
                <c:pt idx="1882">
                  <c:v>23038.57</c:v>
                </c:pt>
                <c:pt idx="1883">
                  <c:v>23001.27</c:v>
                </c:pt>
                <c:pt idx="1884">
                  <c:v>24588.16</c:v>
                </c:pt>
                <c:pt idx="1885">
                  <c:v>25136.07</c:v>
                </c:pt>
                <c:pt idx="1886">
                  <c:v>26098.17</c:v>
                </c:pt>
                <c:pt idx="1887">
                  <c:v>27553.86</c:v>
                </c:pt>
                <c:pt idx="1888">
                  <c:v>28740.07</c:v>
                </c:pt>
                <c:pt idx="1889">
                  <c:v>30945.07</c:v>
                </c:pt>
                <c:pt idx="1890">
                  <c:v>33295.47</c:v>
                </c:pt>
                <c:pt idx="1891">
                  <c:v>34718.36</c:v>
                </c:pt>
                <c:pt idx="1892">
                  <c:v>36726.77</c:v>
                </c:pt>
                <c:pt idx="1893">
                  <c:v>38262.97</c:v>
                </c:pt>
                <c:pt idx="1894">
                  <c:v>39143.67</c:v>
                </c:pt>
                <c:pt idx="1895">
                  <c:v>40189.36</c:v>
                </c:pt>
                <c:pt idx="1896">
                  <c:v>41580.27</c:v>
                </c:pt>
                <c:pt idx="1897">
                  <c:v>43785.56</c:v>
                </c:pt>
                <c:pt idx="1898">
                  <c:v>44997.07</c:v>
                </c:pt>
                <c:pt idx="1899">
                  <c:v>45717.67</c:v>
                </c:pt>
                <c:pt idx="1900">
                  <c:v>45134.97</c:v>
                </c:pt>
                <c:pt idx="1901">
                  <c:v>46763.67</c:v>
                </c:pt>
                <c:pt idx="1902">
                  <c:v>46622.16</c:v>
                </c:pt>
                <c:pt idx="1903">
                  <c:v>45837.86</c:v>
                </c:pt>
                <c:pt idx="1904">
                  <c:v>44786.96</c:v>
                </c:pt>
                <c:pt idx="1905">
                  <c:v>45159.46</c:v>
                </c:pt>
                <c:pt idx="1906">
                  <c:v>45343.87</c:v>
                </c:pt>
                <c:pt idx="1907">
                  <c:v>45130.07</c:v>
                </c:pt>
                <c:pt idx="1908">
                  <c:v>44373.27</c:v>
                </c:pt>
                <c:pt idx="1909">
                  <c:v>45282.16</c:v>
                </c:pt>
                <c:pt idx="1910">
                  <c:v>45077.97</c:v>
                </c:pt>
                <c:pt idx="1911">
                  <c:v>45274.86</c:v>
                </c:pt>
                <c:pt idx="1912">
                  <c:v>45124.36</c:v>
                </c:pt>
                <c:pt idx="1913">
                  <c:v>45022.77</c:v>
                </c:pt>
                <c:pt idx="1914">
                  <c:v>44359.52</c:v>
                </c:pt>
                <c:pt idx="1915">
                  <c:v>42469.87</c:v>
                </c:pt>
                <c:pt idx="1916">
                  <c:v>39887.67</c:v>
                </c:pt>
                <c:pt idx="1917">
                  <c:v>39172.37</c:v>
                </c:pt>
                <c:pt idx="1918">
                  <c:v>37259.57</c:v>
                </c:pt>
                <c:pt idx="1919">
                  <c:v>34827.27</c:v>
                </c:pt>
                <c:pt idx="1920">
                  <c:v>29537.16</c:v>
                </c:pt>
                <c:pt idx="1921">
                  <c:v>33141.36</c:v>
                </c:pt>
                <c:pt idx="1922">
                  <c:v>32847.27</c:v>
                </c:pt>
                <c:pt idx="1923">
                  <c:v>31270.87</c:v>
                </c:pt>
                <c:pt idx="1924">
                  <c:v>29594.06</c:v>
                </c:pt>
                <c:pt idx="1925">
                  <c:v>28614.57</c:v>
                </c:pt>
                <c:pt idx="1926">
                  <c:v>28084.17</c:v>
                </c:pt>
                <c:pt idx="1927">
                  <c:v>27565.26</c:v>
                </c:pt>
                <c:pt idx="1928">
                  <c:v>27024.96</c:v>
                </c:pt>
                <c:pt idx="1929">
                  <c:v>26713.57</c:v>
                </c:pt>
                <c:pt idx="1930">
                  <c:v>26403.86</c:v>
                </c:pt>
                <c:pt idx="1931">
                  <c:v>26554.76</c:v>
                </c:pt>
                <c:pt idx="1932">
                  <c:v>26397.36</c:v>
                </c:pt>
                <c:pt idx="1933">
                  <c:v>25761.27</c:v>
                </c:pt>
                <c:pt idx="1934">
                  <c:v>25567.86</c:v>
                </c:pt>
                <c:pt idx="1935">
                  <c:v>25317.57</c:v>
                </c:pt>
                <c:pt idx="1936">
                  <c:v>25089.66</c:v>
                </c:pt>
                <c:pt idx="1937">
                  <c:v>24616.27</c:v>
                </c:pt>
                <c:pt idx="1938">
                  <c:v>24262.56</c:v>
                </c:pt>
                <c:pt idx="1939">
                  <c:v>24038.47</c:v>
                </c:pt>
                <c:pt idx="1940">
                  <c:v>23946.46</c:v>
                </c:pt>
                <c:pt idx="1941">
                  <c:v>23973.16</c:v>
                </c:pt>
                <c:pt idx="1942">
                  <c:v>24364.06</c:v>
                </c:pt>
                <c:pt idx="1943">
                  <c:v>24913.06</c:v>
                </c:pt>
                <c:pt idx="1944">
                  <c:v>24974.06</c:v>
                </c:pt>
                <c:pt idx="1945">
                  <c:v>24836.77</c:v>
                </c:pt>
                <c:pt idx="1946">
                  <c:v>24974.67</c:v>
                </c:pt>
                <c:pt idx="1947">
                  <c:v>26154.37</c:v>
                </c:pt>
                <c:pt idx="1948">
                  <c:v>25864.27</c:v>
                </c:pt>
                <c:pt idx="1949">
                  <c:v>26459.47</c:v>
                </c:pt>
                <c:pt idx="1950">
                  <c:v>25393.27</c:v>
                </c:pt>
                <c:pt idx="1951">
                  <c:v>25644.27</c:v>
                </c:pt>
                <c:pt idx="1952">
                  <c:v>24712.57</c:v>
                </c:pt>
                <c:pt idx="1953">
                  <c:v>24826.67</c:v>
                </c:pt>
                <c:pt idx="1954">
                  <c:v>24621.57</c:v>
                </c:pt>
                <c:pt idx="1955">
                  <c:v>24198.66</c:v>
                </c:pt>
                <c:pt idx="1956">
                  <c:v>23002.77</c:v>
                </c:pt>
                <c:pt idx="1957">
                  <c:v>22910.06</c:v>
                </c:pt>
                <c:pt idx="1958">
                  <c:v>21331.57</c:v>
                </c:pt>
                <c:pt idx="1959">
                  <c:v>19490.16</c:v>
                </c:pt>
                <c:pt idx="1960">
                  <c:v>18356.96</c:v>
                </c:pt>
                <c:pt idx="1961">
                  <c:v>16945.97</c:v>
                </c:pt>
                <c:pt idx="1962">
                  <c:v>15588.97</c:v>
                </c:pt>
                <c:pt idx="1963">
                  <c:v>14938.87</c:v>
                </c:pt>
                <c:pt idx="1964">
                  <c:v>12889.02</c:v>
                </c:pt>
                <c:pt idx="1965">
                  <c:v>12116.86</c:v>
                </c:pt>
                <c:pt idx="1966">
                  <c:v>10519.37</c:v>
                </c:pt>
                <c:pt idx="1967">
                  <c:v>10004.72</c:v>
                </c:pt>
                <c:pt idx="1968">
                  <c:v>8068.37</c:v>
                </c:pt>
                <c:pt idx="1969">
                  <c:v>10597.52</c:v>
                </c:pt>
                <c:pt idx="1970">
                  <c:v>9528.97</c:v>
                </c:pt>
                <c:pt idx="1971">
                  <c:v>9187.77</c:v>
                </c:pt>
                <c:pt idx="1972">
                  <c:v>8904.57</c:v>
                </c:pt>
                <c:pt idx="1973">
                  <c:v>9143.87</c:v>
                </c:pt>
                <c:pt idx="1974">
                  <c:v>9422.76</c:v>
                </c:pt>
                <c:pt idx="1975">
                  <c:v>11242.07</c:v>
                </c:pt>
                <c:pt idx="1976">
                  <c:v>10209.87</c:v>
                </c:pt>
                <c:pt idx="1977">
                  <c:v>9308.57</c:v>
                </c:pt>
                <c:pt idx="1978">
                  <c:v>9449.16</c:v>
                </c:pt>
                <c:pt idx="1979">
                  <c:v>9677.87</c:v>
                </c:pt>
                <c:pt idx="1980">
                  <c:v>11092.36</c:v>
                </c:pt>
                <c:pt idx="1981">
                  <c:v>12160.86</c:v>
                </c:pt>
                <c:pt idx="1982">
                  <c:v>13745.26</c:v>
                </c:pt>
                <c:pt idx="1983">
                  <c:v>14699.47</c:v>
                </c:pt>
                <c:pt idx="1984">
                  <c:v>16209.36</c:v>
                </c:pt>
                <c:pt idx="1985">
                  <c:v>18224.67</c:v>
                </c:pt>
                <c:pt idx="1986">
                  <c:v>20519.46</c:v>
                </c:pt>
                <c:pt idx="1987">
                  <c:v>21516.66</c:v>
                </c:pt>
                <c:pt idx="1988">
                  <c:v>23389.86</c:v>
                </c:pt>
                <c:pt idx="1989">
                  <c:v>25631.96</c:v>
                </c:pt>
                <c:pt idx="1990">
                  <c:v>25860.47</c:v>
                </c:pt>
                <c:pt idx="1991">
                  <c:v>27399.66</c:v>
                </c:pt>
                <c:pt idx="1992">
                  <c:v>28884.26</c:v>
                </c:pt>
                <c:pt idx="1993">
                  <c:v>30737.67</c:v>
                </c:pt>
                <c:pt idx="1994">
                  <c:v>31820.47</c:v>
                </c:pt>
                <c:pt idx="1995">
                  <c:v>32846.36</c:v>
                </c:pt>
                <c:pt idx="1996">
                  <c:v>32428.66</c:v>
                </c:pt>
                <c:pt idx="1997">
                  <c:v>33148.16</c:v>
                </c:pt>
                <c:pt idx="1998">
                  <c:v>33071.86</c:v>
                </c:pt>
                <c:pt idx="1999">
                  <c:v>32660.86</c:v>
                </c:pt>
                <c:pt idx="2000">
                  <c:v>32102.37</c:v>
                </c:pt>
                <c:pt idx="2001">
                  <c:v>32268.47</c:v>
                </c:pt>
                <c:pt idx="2002">
                  <c:v>32469.77</c:v>
                </c:pt>
                <c:pt idx="2003">
                  <c:v>31641.57</c:v>
                </c:pt>
                <c:pt idx="2004">
                  <c:v>30916.66</c:v>
                </c:pt>
                <c:pt idx="2005">
                  <c:v>31645.97</c:v>
                </c:pt>
                <c:pt idx="2006">
                  <c:v>31693.46</c:v>
                </c:pt>
                <c:pt idx="2007">
                  <c:v>31627.06</c:v>
                </c:pt>
                <c:pt idx="2008">
                  <c:v>31613.27</c:v>
                </c:pt>
                <c:pt idx="2009">
                  <c:v>31824.07</c:v>
                </c:pt>
                <c:pt idx="2010">
                  <c:v>31879.77</c:v>
                </c:pt>
                <c:pt idx="2011">
                  <c:v>30257.77</c:v>
                </c:pt>
                <c:pt idx="2012">
                  <c:v>28041.47</c:v>
                </c:pt>
                <c:pt idx="2013">
                  <c:v>27726.26</c:v>
                </c:pt>
                <c:pt idx="2014">
                  <c:v>26356.97</c:v>
                </c:pt>
                <c:pt idx="2015">
                  <c:v>24342.97</c:v>
                </c:pt>
                <c:pt idx="2016">
                  <c:v>21205.59</c:v>
                </c:pt>
                <c:pt idx="2017">
                  <c:v>22868.59</c:v>
                </c:pt>
                <c:pt idx="2018">
                  <c:v>22655.2</c:v>
                </c:pt>
                <c:pt idx="2019">
                  <c:v>20923.4</c:v>
                </c:pt>
                <c:pt idx="2020">
                  <c:v>19592.3</c:v>
                </c:pt>
                <c:pt idx="2021">
                  <c:v>18998.4</c:v>
                </c:pt>
                <c:pt idx="2022">
                  <c:v>18351.19</c:v>
                </c:pt>
                <c:pt idx="2023">
                  <c:v>17377.4</c:v>
                </c:pt>
                <c:pt idx="2024">
                  <c:v>17236.79</c:v>
                </c:pt>
                <c:pt idx="2025">
                  <c:v>17092</c:v>
                </c:pt>
                <c:pt idx="2026">
                  <c:v>16972.79</c:v>
                </c:pt>
                <c:pt idx="2027">
                  <c:v>17617.7</c:v>
                </c:pt>
                <c:pt idx="2028">
                  <c:v>17756.79</c:v>
                </c:pt>
                <c:pt idx="2029">
                  <c:v>17606.99</c:v>
                </c:pt>
                <c:pt idx="2030">
                  <c:v>17543.19</c:v>
                </c:pt>
                <c:pt idx="2031">
                  <c:v>17728.89</c:v>
                </c:pt>
                <c:pt idx="2032">
                  <c:v>17174</c:v>
                </c:pt>
                <c:pt idx="2033">
                  <c:v>17007.09</c:v>
                </c:pt>
                <c:pt idx="2034">
                  <c:v>16764.69</c:v>
                </c:pt>
                <c:pt idx="2035">
                  <c:v>16644.39</c:v>
                </c:pt>
                <c:pt idx="2036">
                  <c:v>16575.89</c:v>
                </c:pt>
                <c:pt idx="2037">
                  <c:v>16764.9</c:v>
                </c:pt>
                <c:pt idx="2038">
                  <c:v>17010.49</c:v>
                </c:pt>
                <c:pt idx="2039">
                  <c:v>17154.4</c:v>
                </c:pt>
                <c:pt idx="2040">
                  <c:v>17034.69</c:v>
                </c:pt>
                <c:pt idx="2041">
                  <c:v>17036.8</c:v>
                </c:pt>
                <c:pt idx="2042">
                  <c:v>17183.79</c:v>
                </c:pt>
                <c:pt idx="2043">
                  <c:v>18211.89</c:v>
                </c:pt>
                <c:pt idx="2044">
                  <c:v>18656.5</c:v>
                </c:pt>
                <c:pt idx="2045">
                  <c:v>18576.6</c:v>
                </c:pt>
                <c:pt idx="2046">
                  <c:v>18556.9</c:v>
                </c:pt>
                <c:pt idx="2047">
                  <c:v>18291.29</c:v>
                </c:pt>
                <c:pt idx="2048">
                  <c:v>17150.69</c:v>
                </c:pt>
                <c:pt idx="2049">
                  <c:v>17442.7</c:v>
                </c:pt>
                <c:pt idx="2050">
                  <c:v>16600.8</c:v>
                </c:pt>
                <c:pt idx="2051">
                  <c:v>16573.2</c:v>
                </c:pt>
                <c:pt idx="2052">
                  <c:v>16246.09</c:v>
                </c:pt>
                <c:pt idx="2053">
                  <c:v>15453.4</c:v>
                </c:pt>
                <c:pt idx="2054">
                  <c:v>14505.9</c:v>
                </c:pt>
                <c:pt idx="2055">
                  <c:v>13518.99</c:v>
                </c:pt>
                <c:pt idx="2056">
                  <c:v>11977.7</c:v>
                </c:pt>
                <c:pt idx="2057">
                  <c:v>12170.5</c:v>
                </c:pt>
                <c:pt idx="2058">
                  <c:v>11555.5</c:v>
                </c:pt>
                <c:pt idx="2059">
                  <c:v>11135.09</c:v>
                </c:pt>
                <c:pt idx="2060">
                  <c:v>10527.85</c:v>
                </c:pt>
                <c:pt idx="2061">
                  <c:v>9520.7</c:v>
                </c:pt>
                <c:pt idx="2062">
                  <c:v>8421.3</c:v>
                </c:pt>
                <c:pt idx="2063">
                  <c:v>8636.05</c:v>
                </c:pt>
                <c:pt idx="2064">
                  <c:v>8107.99</c:v>
                </c:pt>
                <c:pt idx="2065">
                  <c:v>10516.65</c:v>
                </c:pt>
                <c:pt idx="2066">
                  <c:v>10864.49</c:v>
                </c:pt>
                <c:pt idx="2067">
                  <c:v>11037.2</c:v>
                </c:pt>
                <c:pt idx="2068">
                  <c:v>10370.29</c:v>
                </c:pt>
                <c:pt idx="2069">
                  <c:v>9558</c:v>
                </c:pt>
                <c:pt idx="2070">
                  <c:v>9074.7</c:v>
                </c:pt>
                <c:pt idx="2071">
                  <c:v>10028.2</c:v>
                </c:pt>
                <c:pt idx="2072">
                  <c:v>10739.49</c:v>
                </c:pt>
                <c:pt idx="2073">
                  <c:v>10259</c:v>
                </c:pt>
                <c:pt idx="2074">
                  <c:v>9709.2</c:v>
                </c:pt>
                <c:pt idx="2075">
                  <c:v>9514.2</c:v>
                </c:pt>
                <c:pt idx="2076">
                  <c:v>10583.39</c:v>
                </c:pt>
                <c:pt idx="2077">
                  <c:v>12087.7</c:v>
                </c:pt>
                <c:pt idx="2078">
                  <c:v>13533.79</c:v>
                </c:pt>
                <c:pt idx="2079">
                  <c:v>14178.2</c:v>
                </c:pt>
                <c:pt idx="2080">
                  <c:v>14333.6</c:v>
                </c:pt>
                <c:pt idx="2081">
                  <c:v>15229</c:v>
                </c:pt>
                <c:pt idx="2082">
                  <c:v>16538.29</c:v>
                </c:pt>
                <c:pt idx="2083">
                  <c:v>16611.29</c:v>
                </c:pt>
                <c:pt idx="2084">
                  <c:v>17736.69</c:v>
                </c:pt>
                <c:pt idx="2085">
                  <c:v>18995.89</c:v>
                </c:pt>
                <c:pt idx="2086">
                  <c:v>19927.59</c:v>
                </c:pt>
                <c:pt idx="2087">
                  <c:v>21123.09</c:v>
                </c:pt>
                <c:pt idx="2088">
                  <c:v>22235.7</c:v>
                </c:pt>
                <c:pt idx="2089">
                  <c:v>24235</c:v>
                </c:pt>
                <c:pt idx="2090">
                  <c:v>24478.29</c:v>
                </c:pt>
                <c:pt idx="2091">
                  <c:v>24428.09</c:v>
                </c:pt>
                <c:pt idx="2092">
                  <c:v>23996.9</c:v>
                </c:pt>
                <c:pt idx="2093">
                  <c:v>24635.4</c:v>
                </c:pt>
                <c:pt idx="2094">
                  <c:v>24695.7</c:v>
                </c:pt>
                <c:pt idx="2095">
                  <c:v>24281.59</c:v>
                </c:pt>
                <c:pt idx="2096">
                  <c:v>23455.6</c:v>
                </c:pt>
                <c:pt idx="2097">
                  <c:v>23389.39</c:v>
                </c:pt>
                <c:pt idx="2098">
                  <c:v>23266</c:v>
                </c:pt>
                <c:pt idx="2099">
                  <c:v>23055.09</c:v>
                </c:pt>
                <c:pt idx="2100">
                  <c:v>22407.9</c:v>
                </c:pt>
                <c:pt idx="2101">
                  <c:v>23746.99</c:v>
                </c:pt>
                <c:pt idx="2102">
                  <c:v>23899.59</c:v>
                </c:pt>
                <c:pt idx="2103">
                  <c:v>23902</c:v>
                </c:pt>
                <c:pt idx="2104">
                  <c:v>24535.39</c:v>
                </c:pt>
                <c:pt idx="2105">
                  <c:v>25527.99</c:v>
                </c:pt>
                <c:pt idx="2106">
                  <c:v>26071.09</c:v>
                </c:pt>
                <c:pt idx="2107">
                  <c:v>25200.99</c:v>
                </c:pt>
                <c:pt idx="2108">
                  <c:v>23383.29</c:v>
                </c:pt>
                <c:pt idx="2109">
                  <c:v>23680.9</c:v>
                </c:pt>
                <c:pt idx="2110">
                  <c:v>22722.4</c:v>
                </c:pt>
                <c:pt idx="2111">
                  <c:v>21029.2</c:v>
                </c:pt>
                <c:pt idx="2112">
                  <c:v>22690.3</c:v>
                </c:pt>
                <c:pt idx="2113">
                  <c:v>25640.79</c:v>
                </c:pt>
                <c:pt idx="2114">
                  <c:v>25330.8</c:v>
                </c:pt>
                <c:pt idx="2115">
                  <c:v>23811</c:v>
                </c:pt>
                <c:pt idx="2116">
                  <c:v>21798.6</c:v>
                </c:pt>
                <c:pt idx="2117">
                  <c:v>20915.99</c:v>
                </c:pt>
                <c:pt idx="2118">
                  <c:v>20170.8</c:v>
                </c:pt>
                <c:pt idx="2119">
                  <c:v>19223.8</c:v>
                </c:pt>
                <c:pt idx="2120">
                  <c:v>19293.2</c:v>
                </c:pt>
                <c:pt idx="2121">
                  <c:v>19216.2</c:v>
                </c:pt>
                <c:pt idx="2122">
                  <c:v>18863.39</c:v>
                </c:pt>
                <c:pt idx="2123">
                  <c:v>19530.89</c:v>
                </c:pt>
                <c:pt idx="2124">
                  <c:v>19593.7</c:v>
                </c:pt>
                <c:pt idx="2125">
                  <c:v>19371.59</c:v>
                </c:pt>
                <c:pt idx="2126">
                  <c:v>19302.4</c:v>
                </c:pt>
                <c:pt idx="2127">
                  <c:v>19579.6</c:v>
                </c:pt>
                <c:pt idx="2128">
                  <c:v>19123.7</c:v>
                </c:pt>
                <c:pt idx="2129">
                  <c:v>18887.2</c:v>
                </c:pt>
                <c:pt idx="2130">
                  <c:v>18627.39</c:v>
                </c:pt>
                <c:pt idx="2131">
                  <c:v>18526.79</c:v>
                </c:pt>
                <c:pt idx="2132">
                  <c:v>18503.49</c:v>
                </c:pt>
                <c:pt idx="2133">
                  <c:v>18689.6</c:v>
                </c:pt>
                <c:pt idx="2134">
                  <c:v>18948.09</c:v>
                </c:pt>
                <c:pt idx="2135">
                  <c:v>19410.29</c:v>
                </c:pt>
                <c:pt idx="2136">
                  <c:v>19693.1</c:v>
                </c:pt>
                <c:pt idx="2137">
                  <c:v>19791.89</c:v>
                </c:pt>
                <c:pt idx="2138">
                  <c:v>19771.5</c:v>
                </c:pt>
                <c:pt idx="2139">
                  <c:v>20539.49</c:v>
                </c:pt>
                <c:pt idx="2140">
                  <c:v>20895.89</c:v>
                </c:pt>
                <c:pt idx="2141">
                  <c:v>21086.9</c:v>
                </c:pt>
                <c:pt idx="2142">
                  <c:v>21558.19</c:v>
                </c:pt>
                <c:pt idx="2143">
                  <c:v>20867.09</c:v>
                </c:pt>
                <c:pt idx="2144">
                  <c:v>20598.3</c:v>
                </c:pt>
                <c:pt idx="2145">
                  <c:v>20892</c:v>
                </c:pt>
                <c:pt idx="2146">
                  <c:v>20795.29</c:v>
                </c:pt>
                <c:pt idx="2147">
                  <c:v>20606.8</c:v>
                </c:pt>
                <c:pt idx="2148">
                  <c:v>20198.8</c:v>
                </c:pt>
                <c:pt idx="2149">
                  <c:v>19785.69</c:v>
                </c:pt>
                <c:pt idx="2150">
                  <c:v>19069.4</c:v>
                </c:pt>
                <c:pt idx="2151">
                  <c:v>18060</c:v>
                </c:pt>
                <c:pt idx="2152">
                  <c:v>17372.1</c:v>
                </c:pt>
                <c:pt idx="2153">
                  <c:v>17069.49</c:v>
                </c:pt>
                <c:pt idx="2154">
                  <c:v>16316.7</c:v>
                </c:pt>
                <c:pt idx="2155">
                  <c:v>15486</c:v>
                </c:pt>
                <c:pt idx="2156">
                  <c:v>15470.7</c:v>
                </c:pt>
                <c:pt idx="2157">
                  <c:v>14885.4</c:v>
                </c:pt>
                <c:pt idx="2158">
                  <c:v>14169.5</c:v>
                </c:pt>
                <c:pt idx="2159">
                  <c:v>14086.4</c:v>
                </c:pt>
                <c:pt idx="2160">
                  <c:v>14064.7</c:v>
                </c:pt>
                <c:pt idx="2161">
                  <c:v>15538.99</c:v>
                </c:pt>
                <c:pt idx="2162">
                  <c:v>15633.39</c:v>
                </c:pt>
                <c:pt idx="2163">
                  <c:v>15350.99</c:v>
                </c:pt>
                <c:pt idx="2164">
                  <c:v>14758.99</c:v>
                </c:pt>
                <c:pt idx="2165">
                  <c:v>14431.39</c:v>
                </c:pt>
                <c:pt idx="2166">
                  <c:v>13447.3</c:v>
                </c:pt>
                <c:pt idx="2167">
                  <c:v>13677.5</c:v>
                </c:pt>
                <c:pt idx="2168">
                  <c:v>13136.8</c:v>
                </c:pt>
                <c:pt idx="2169">
                  <c:v>11818.3</c:v>
                </c:pt>
                <c:pt idx="2170">
                  <c:v>11438.39</c:v>
                </c:pt>
                <c:pt idx="2171">
                  <c:v>11363.79</c:v>
                </c:pt>
                <c:pt idx="2172">
                  <c:v>11738.99</c:v>
                </c:pt>
                <c:pt idx="2173">
                  <c:v>13112.59</c:v>
                </c:pt>
                <c:pt idx="2174">
                  <c:v>14367.09</c:v>
                </c:pt>
                <c:pt idx="2175">
                  <c:v>14381.6</c:v>
                </c:pt>
                <c:pt idx="2176">
                  <c:v>14582.6</c:v>
                </c:pt>
                <c:pt idx="2177">
                  <c:v>15283.6</c:v>
                </c:pt>
                <c:pt idx="2178">
                  <c:v>16656.7</c:v>
                </c:pt>
                <c:pt idx="2179">
                  <c:v>16603.79</c:v>
                </c:pt>
                <c:pt idx="2180">
                  <c:v>17860.49</c:v>
                </c:pt>
                <c:pt idx="2181">
                  <c:v>19027.9</c:v>
                </c:pt>
                <c:pt idx="2182">
                  <c:v>19807.2</c:v>
                </c:pt>
                <c:pt idx="2183">
                  <c:v>21710.2</c:v>
                </c:pt>
                <c:pt idx="2184">
                  <c:v>22719.7</c:v>
                </c:pt>
                <c:pt idx="2185">
                  <c:v>24460.2</c:v>
                </c:pt>
                <c:pt idx="2186">
                  <c:v>24504.99</c:v>
                </c:pt>
                <c:pt idx="2187">
                  <c:v>24881.09</c:v>
                </c:pt>
                <c:pt idx="2188">
                  <c:v>24553.29</c:v>
                </c:pt>
                <c:pt idx="2189">
                  <c:v>25319.39</c:v>
                </c:pt>
                <c:pt idx="2190">
                  <c:v>25227.3</c:v>
                </c:pt>
                <c:pt idx="2191">
                  <c:v>24390.49</c:v>
                </c:pt>
                <c:pt idx="2192">
                  <c:v>23685</c:v>
                </c:pt>
                <c:pt idx="2193">
                  <c:v>23970.3</c:v>
                </c:pt>
                <c:pt idx="2194">
                  <c:v>24005.5</c:v>
                </c:pt>
                <c:pt idx="2195">
                  <c:v>23737.59</c:v>
                </c:pt>
                <c:pt idx="2196">
                  <c:v>23230.09</c:v>
                </c:pt>
                <c:pt idx="2197">
                  <c:v>24460.2</c:v>
                </c:pt>
                <c:pt idx="2198">
                  <c:v>24404.9</c:v>
                </c:pt>
                <c:pt idx="2199">
                  <c:v>24413.9</c:v>
                </c:pt>
                <c:pt idx="2200">
                  <c:v>24657.5</c:v>
                </c:pt>
                <c:pt idx="2201">
                  <c:v>24879.29</c:v>
                </c:pt>
                <c:pt idx="2202">
                  <c:v>25485.39</c:v>
                </c:pt>
                <c:pt idx="2203">
                  <c:v>24851.6</c:v>
                </c:pt>
                <c:pt idx="2204">
                  <c:v>23143.39</c:v>
                </c:pt>
                <c:pt idx="2205">
                  <c:v>23712.4</c:v>
                </c:pt>
                <c:pt idx="2206">
                  <c:v>23210.1</c:v>
                </c:pt>
                <c:pt idx="2207">
                  <c:v>21850.19</c:v>
                </c:pt>
                <c:pt idx="2208">
                  <c:v>19976.1</c:v>
                </c:pt>
                <c:pt idx="2209">
                  <c:v>22508.3</c:v>
                </c:pt>
                <c:pt idx="2210">
                  <c:v>21535.59</c:v>
                </c:pt>
                <c:pt idx="2211">
                  <c:v>19113.3</c:v>
                </c:pt>
                <c:pt idx="2212">
                  <c:v>16308.8</c:v>
                </c:pt>
                <c:pt idx="2213">
                  <c:v>15078.1</c:v>
                </c:pt>
                <c:pt idx="2214">
                  <c:v>14531.5</c:v>
                </c:pt>
                <c:pt idx="2215">
                  <c:v>13062.59</c:v>
                </c:pt>
                <c:pt idx="2216">
                  <c:v>12575.9</c:v>
                </c:pt>
                <c:pt idx="2217">
                  <c:v>13033.5</c:v>
                </c:pt>
                <c:pt idx="2218">
                  <c:v>12447.1</c:v>
                </c:pt>
                <c:pt idx="2219">
                  <c:v>13010.4</c:v>
                </c:pt>
                <c:pt idx="2220">
                  <c:v>12843.89</c:v>
                </c:pt>
                <c:pt idx="2221">
                  <c:v>12609.59</c:v>
                </c:pt>
                <c:pt idx="2222">
                  <c:v>12439</c:v>
                </c:pt>
                <c:pt idx="2223">
                  <c:v>12524.4</c:v>
                </c:pt>
                <c:pt idx="2224">
                  <c:v>12036.5</c:v>
                </c:pt>
                <c:pt idx="2225">
                  <c:v>11606.6</c:v>
                </c:pt>
                <c:pt idx="2226">
                  <c:v>11213.1</c:v>
                </c:pt>
                <c:pt idx="2227">
                  <c:v>11018.9</c:v>
                </c:pt>
                <c:pt idx="2228">
                  <c:v>10789.1</c:v>
                </c:pt>
                <c:pt idx="2229">
                  <c:v>10929</c:v>
                </c:pt>
                <c:pt idx="2230">
                  <c:v>11559.5</c:v>
                </c:pt>
                <c:pt idx="2231">
                  <c:v>12011.19</c:v>
                </c:pt>
                <c:pt idx="2232">
                  <c:v>12261.9</c:v>
                </c:pt>
                <c:pt idx="2233">
                  <c:v>12460.2</c:v>
                </c:pt>
                <c:pt idx="2234">
                  <c:v>12349.8</c:v>
                </c:pt>
                <c:pt idx="2235">
                  <c:v>12966.4</c:v>
                </c:pt>
                <c:pt idx="2236">
                  <c:v>13260.7</c:v>
                </c:pt>
                <c:pt idx="2237">
                  <c:v>13292.2</c:v>
                </c:pt>
                <c:pt idx="2238">
                  <c:v>13693</c:v>
                </c:pt>
                <c:pt idx="2239">
                  <c:v>12521.39</c:v>
                </c:pt>
                <c:pt idx="2240">
                  <c:v>11661.1</c:v>
                </c:pt>
                <c:pt idx="2241">
                  <c:v>11861.7</c:v>
                </c:pt>
                <c:pt idx="2242">
                  <c:v>11246.5</c:v>
                </c:pt>
                <c:pt idx="2243">
                  <c:v>11164</c:v>
                </c:pt>
                <c:pt idx="2244">
                  <c:v>10747.4</c:v>
                </c:pt>
                <c:pt idx="2245">
                  <c:v>10570.9</c:v>
                </c:pt>
                <c:pt idx="2246">
                  <c:v>10007</c:v>
                </c:pt>
                <c:pt idx="2247">
                  <c:v>9507.6</c:v>
                </c:pt>
                <c:pt idx="2248">
                  <c:v>8753.6</c:v>
                </c:pt>
                <c:pt idx="2249">
                  <c:v>9387.6</c:v>
                </c:pt>
                <c:pt idx="2250">
                  <c:v>8655.5</c:v>
                </c:pt>
                <c:pt idx="2251">
                  <c:v>8194.89</c:v>
                </c:pt>
                <c:pt idx="2252">
                  <c:v>8329.5</c:v>
                </c:pt>
                <c:pt idx="2253">
                  <c:v>7580</c:v>
                </c:pt>
                <c:pt idx="2254">
                  <c:v>7357.99</c:v>
                </c:pt>
                <c:pt idx="2255">
                  <c:v>7732.3</c:v>
                </c:pt>
                <c:pt idx="2256">
                  <c:v>7891.4</c:v>
                </c:pt>
                <c:pt idx="2257">
                  <c:v>9985.9</c:v>
                </c:pt>
                <c:pt idx="2258">
                  <c:v>9917.3</c:v>
                </c:pt>
                <c:pt idx="2259">
                  <c:v>9384</c:v>
                </c:pt>
                <c:pt idx="2260">
                  <c:v>8974.9</c:v>
                </c:pt>
                <c:pt idx="2261">
                  <c:v>7902.4</c:v>
                </c:pt>
                <c:pt idx="2262">
                  <c:v>6758.5</c:v>
                </c:pt>
                <c:pt idx="2263">
                  <c:v>6771.7</c:v>
                </c:pt>
                <c:pt idx="2264">
                  <c:v>5857.7</c:v>
                </c:pt>
                <c:pt idx="2265">
                  <c:v>4650.1</c:v>
                </c:pt>
                <c:pt idx="2266">
                  <c:v>4455.25</c:v>
                </c:pt>
                <c:pt idx="2267">
                  <c:v>4334.4</c:v>
                </c:pt>
                <c:pt idx="2268">
                  <c:v>4480.1</c:v>
                </c:pt>
                <c:pt idx="2269">
                  <c:v>5588.1</c:v>
                </c:pt>
                <c:pt idx="2270">
                  <c:v>6491.7</c:v>
                </c:pt>
                <c:pt idx="2271">
                  <c:v>6332.7</c:v>
                </c:pt>
                <c:pt idx="2272">
                  <c:v>6328.1</c:v>
                </c:pt>
                <c:pt idx="2273">
                  <c:v>6893.7</c:v>
                </c:pt>
                <c:pt idx="2274">
                  <c:v>8148.9</c:v>
                </c:pt>
                <c:pt idx="2275">
                  <c:v>7847.4</c:v>
                </c:pt>
                <c:pt idx="2276">
                  <c:v>8781.9</c:v>
                </c:pt>
                <c:pt idx="2277">
                  <c:v>10192.7</c:v>
                </c:pt>
                <c:pt idx="2278">
                  <c:v>11674.8</c:v>
                </c:pt>
                <c:pt idx="2279">
                  <c:v>12931.5</c:v>
                </c:pt>
                <c:pt idx="2280">
                  <c:v>13685.9</c:v>
                </c:pt>
                <c:pt idx="2281">
                  <c:v>15526.99</c:v>
                </c:pt>
                <c:pt idx="2282">
                  <c:v>15879.7</c:v>
                </c:pt>
                <c:pt idx="2283">
                  <c:v>15706.1</c:v>
                </c:pt>
                <c:pt idx="2284">
                  <c:v>15370.49</c:v>
                </c:pt>
                <c:pt idx="2285">
                  <c:v>15927.29</c:v>
                </c:pt>
                <c:pt idx="2286">
                  <c:v>15502.3</c:v>
                </c:pt>
                <c:pt idx="2287">
                  <c:v>14859.7</c:v>
                </c:pt>
                <c:pt idx="2288">
                  <c:v>14590.4</c:v>
                </c:pt>
                <c:pt idx="2289">
                  <c:v>14652.8</c:v>
                </c:pt>
                <c:pt idx="2290">
                  <c:v>14510.4</c:v>
                </c:pt>
                <c:pt idx="2291">
                  <c:v>14253.2</c:v>
                </c:pt>
                <c:pt idx="2292">
                  <c:v>13680</c:v>
                </c:pt>
                <c:pt idx="2293">
                  <c:v>14338.6</c:v>
                </c:pt>
                <c:pt idx="2294">
                  <c:v>14303.29</c:v>
                </c:pt>
                <c:pt idx="2295">
                  <c:v>14421.9</c:v>
                </c:pt>
                <c:pt idx="2296">
                  <c:v>14351.3</c:v>
                </c:pt>
                <c:pt idx="2297">
                  <c:v>14630.6</c:v>
                </c:pt>
                <c:pt idx="2298">
                  <c:v>15427.7</c:v>
                </c:pt>
                <c:pt idx="2299">
                  <c:v>15084.2</c:v>
                </c:pt>
                <c:pt idx="2300">
                  <c:v>13329.6</c:v>
                </c:pt>
                <c:pt idx="2301">
                  <c:v>13655.3</c:v>
                </c:pt>
                <c:pt idx="2302">
                  <c:v>12917.7</c:v>
                </c:pt>
                <c:pt idx="2303">
                  <c:v>11869</c:v>
                </c:pt>
                <c:pt idx="2304">
                  <c:v>15217.9</c:v>
                </c:pt>
                <c:pt idx="2305">
                  <c:v>18034.1</c:v>
                </c:pt>
                <c:pt idx="2306">
                  <c:v>17593.3</c:v>
                </c:pt>
                <c:pt idx="2307">
                  <c:v>15693.2</c:v>
                </c:pt>
                <c:pt idx="2308">
                  <c:v>13158.1</c:v>
                </c:pt>
                <c:pt idx="2309">
                  <c:v>11792.09</c:v>
                </c:pt>
                <c:pt idx="2310">
                  <c:v>10922.39</c:v>
                </c:pt>
                <c:pt idx="2311">
                  <c:v>9622.99</c:v>
                </c:pt>
                <c:pt idx="2312">
                  <c:v>8867.89</c:v>
                </c:pt>
                <c:pt idx="2313">
                  <c:v>9088</c:v>
                </c:pt>
                <c:pt idx="2314">
                  <c:v>8694.1</c:v>
                </c:pt>
                <c:pt idx="2315">
                  <c:v>9268.39</c:v>
                </c:pt>
                <c:pt idx="2316">
                  <c:v>9359.4</c:v>
                </c:pt>
                <c:pt idx="2317">
                  <c:v>9060.3</c:v>
                </c:pt>
                <c:pt idx="2318">
                  <c:v>8897.39</c:v>
                </c:pt>
                <c:pt idx="2319">
                  <c:v>9016</c:v>
                </c:pt>
                <c:pt idx="2320">
                  <c:v>8390.8</c:v>
                </c:pt>
                <c:pt idx="2321">
                  <c:v>8152.9</c:v>
                </c:pt>
                <c:pt idx="2322">
                  <c:v>7855.3</c:v>
                </c:pt>
                <c:pt idx="2323">
                  <c:v>7576.29</c:v>
                </c:pt>
                <c:pt idx="2324">
                  <c:v>7522.75</c:v>
                </c:pt>
                <c:pt idx="2325">
                  <c:v>7564.2</c:v>
                </c:pt>
                <c:pt idx="2326">
                  <c:v>7686.69</c:v>
                </c:pt>
                <c:pt idx="2327">
                  <c:v>8021.3</c:v>
                </c:pt>
                <c:pt idx="2328">
                  <c:v>8312.59</c:v>
                </c:pt>
                <c:pt idx="2329">
                  <c:v>8300.89</c:v>
                </c:pt>
                <c:pt idx="2330">
                  <c:v>7971.89</c:v>
                </c:pt>
                <c:pt idx="2331">
                  <c:v>8549.5</c:v>
                </c:pt>
                <c:pt idx="2332">
                  <c:v>8860.4</c:v>
                </c:pt>
                <c:pt idx="2333">
                  <c:v>8533.29</c:v>
                </c:pt>
                <c:pt idx="2334">
                  <c:v>9139.39</c:v>
                </c:pt>
                <c:pt idx="2335">
                  <c:v>8325.4</c:v>
                </c:pt>
                <c:pt idx="2336">
                  <c:v>7093.4</c:v>
                </c:pt>
                <c:pt idx="2337">
                  <c:v>6459.99</c:v>
                </c:pt>
                <c:pt idx="2338">
                  <c:v>5415.29</c:v>
                </c:pt>
                <c:pt idx="2339">
                  <c:v>5245.9</c:v>
                </c:pt>
                <c:pt idx="2340">
                  <c:v>4906.1</c:v>
                </c:pt>
                <c:pt idx="2341">
                  <c:v>4625.99</c:v>
                </c:pt>
                <c:pt idx="2342">
                  <c:v>4184.3</c:v>
                </c:pt>
                <c:pt idx="2343">
                  <c:v>3799.39</c:v>
                </c:pt>
                <c:pt idx="2344">
                  <c:v>3591</c:v>
                </c:pt>
                <c:pt idx="2345">
                  <c:v>3715</c:v>
                </c:pt>
                <c:pt idx="2346">
                  <c:v>3656.9</c:v>
                </c:pt>
                <c:pt idx="2347">
                  <c:v>4383.59</c:v>
                </c:pt>
                <c:pt idx="2348">
                  <c:v>4348.1</c:v>
                </c:pt>
                <c:pt idx="2349">
                  <c:v>4369.1</c:v>
                </c:pt>
                <c:pt idx="2350">
                  <c:v>4951.6</c:v>
                </c:pt>
                <c:pt idx="2351">
                  <c:v>6008.2</c:v>
                </c:pt>
                <c:pt idx="2352">
                  <c:v>6833.7</c:v>
                </c:pt>
                <c:pt idx="2353">
                  <c:v>8134.6</c:v>
                </c:pt>
                <c:pt idx="2354">
                  <c:v>6866</c:v>
                </c:pt>
                <c:pt idx="2355">
                  <c:v>6490.5</c:v>
                </c:pt>
                <c:pt idx="2356">
                  <c:v>6718.2</c:v>
                </c:pt>
                <c:pt idx="2357">
                  <c:v>6695.1</c:v>
                </c:pt>
                <c:pt idx="2358">
                  <c:v>7010.09</c:v>
                </c:pt>
                <c:pt idx="2359">
                  <c:v>7445.69</c:v>
                </c:pt>
                <c:pt idx="2360">
                  <c:v>6860.4</c:v>
                </c:pt>
                <c:pt idx="2361">
                  <c:v>5880.7</c:v>
                </c:pt>
                <c:pt idx="2362">
                  <c:v>5586.89</c:v>
                </c:pt>
                <c:pt idx="2363">
                  <c:v>5811.2</c:v>
                </c:pt>
                <c:pt idx="2364">
                  <c:v>6675.3</c:v>
                </c:pt>
                <c:pt idx="2365">
                  <c:v>7480.39</c:v>
                </c:pt>
                <c:pt idx="2366">
                  <c:v>7474.7</c:v>
                </c:pt>
                <c:pt idx="2367">
                  <c:v>6755.9</c:v>
                </c:pt>
                <c:pt idx="2368">
                  <c:v>4891.1</c:v>
                </c:pt>
                <c:pt idx="2369">
                  <c:v>4649.4</c:v>
                </c:pt>
                <c:pt idx="2370">
                  <c:v>5367.49</c:v>
                </c:pt>
                <c:pt idx="2371">
                  <c:v>4859.2</c:v>
                </c:pt>
                <c:pt idx="2372">
                  <c:v>5137.39</c:v>
                </c:pt>
                <c:pt idx="2373">
                  <c:v>5587.09</c:v>
                </c:pt>
                <c:pt idx="2374">
                  <c:v>4711.6</c:v>
                </c:pt>
                <c:pt idx="2375">
                  <c:v>5649.09</c:v>
                </c:pt>
                <c:pt idx="2376">
                  <c:v>6637.9</c:v>
                </c:pt>
                <c:pt idx="2377">
                  <c:v>7920.5</c:v>
                </c:pt>
                <c:pt idx="2378">
                  <c:v>8017.2</c:v>
                </c:pt>
                <c:pt idx="2379">
                  <c:v>8291.3</c:v>
                </c:pt>
                <c:pt idx="2380">
                  <c:v>7727.29</c:v>
                </c:pt>
                <c:pt idx="2381">
                  <c:v>8066.5</c:v>
                </c:pt>
                <c:pt idx="2382">
                  <c:v>8152.9</c:v>
                </c:pt>
                <c:pt idx="2383">
                  <c:v>8006.8</c:v>
                </c:pt>
                <c:pt idx="2384">
                  <c:v>7772.8</c:v>
                </c:pt>
                <c:pt idx="2385">
                  <c:v>7789.7</c:v>
                </c:pt>
                <c:pt idx="2386">
                  <c:v>7646.39</c:v>
                </c:pt>
                <c:pt idx="2387">
                  <c:v>7231.3</c:v>
                </c:pt>
                <c:pt idx="2388">
                  <c:v>7086.39</c:v>
                </c:pt>
                <c:pt idx="2389">
                  <c:v>9946.49</c:v>
                </c:pt>
                <c:pt idx="2390">
                  <c:v>11236.3</c:v>
                </c:pt>
                <c:pt idx="2391">
                  <c:v>12250.5</c:v>
                </c:pt>
                <c:pt idx="2392">
                  <c:v>12895.8</c:v>
                </c:pt>
                <c:pt idx="2393">
                  <c:v>13816.45</c:v>
                </c:pt>
                <c:pt idx="2394">
                  <c:v>14936.7</c:v>
                </c:pt>
                <c:pt idx="2395">
                  <c:v>14489.2</c:v>
                </c:pt>
                <c:pt idx="2396">
                  <c:v>12927.5</c:v>
                </c:pt>
                <c:pt idx="2397">
                  <c:v>13574.8</c:v>
                </c:pt>
                <c:pt idx="2398">
                  <c:v>13411.3</c:v>
                </c:pt>
                <c:pt idx="2399">
                  <c:v>12875.6</c:v>
                </c:pt>
                <c:pt idx="2400">
                  <c:v>15334.9</c:v>
                </c:pt>
                <c:pt idx="2401">
                  <c:v>18772.4</c:v>
                </c:pt>
                <c:pt idx="2402">
                  <c:v>17556.1</c:v>
                </c:pt>
                <c:pt idx="2403">
                  <c:v>15253.9</c:v>
                </c:pt>
                <c:pt idx="2404">
                  <c:v>13589.3</c:v>
                </c:pt>
                <c:pt idx="2405">
                  <c:v>12645.85</c:v>
                </c:pt>
                <c:pt idx="2406">
                  <c:v>12628.6</c:v>
                </c:pt>
                <c:pt idx="2407">
                  <c:v>12364.3</c:v>
                </c:pt>
                <c:pt idx="2408">
                  <c:v>11825.4</c:v>
                </c:pt>
                <c:pt idx="2409">
                  <c:v>11783.2</c:v>
                </c:pt>
                <c:pt idx="2410">
                  <c:v>11381.29</c:v>
                </c:pt>
                <c:pt idx="2411">
                  <c:v>11284.4</c:v>
                </c:pt>
                <c:pt idx="2412">
                  <c:v>12347.8</c:v>
                </c:pt>
                <c:pt idx="2413">
                  <c:v>12208.09</c:v>
                </c:pt>
                <c:pt idx="2414">
                  <c:v>11722.8</c:v>
                </c:pt>
                <c:pt idx="2415">
                  <c:v>11919.3</c:v>
                </c:pt>
                <c:pt idx="2416">
                  <c:v>12275.49</c:v>
                </c:pt>
                <c:pt idx="2417">
                  <c:v>12120.3</c:v>
                </c:pt>
                <c:pt idx="2418">
                  <c:v>11873.2</c:v>
                </c:pt>
                <c:pt idx="2419">
                  <c:v>11739.4</c:v>
                </c:pt>
                <c:pt idx="2420">
                  <c:v>11619.09</c:v>
                </c:pt>
                <c:pt idx="2421">
                  <c:v>11916.79</c:v>
                </c:pt>
                <c:pt idx="2422">
                  <c:v>12125.5</c:v>
                </c:pt>
                <c:pt idx="2423">
                  <c:v>12566.19</c:v>
                </c:pt>
                <c:pt idx="2424">
                  <c:v>11989</c:v>
                </c:pt>
                <c:pt idx="2425">
                  <c:v>10735.89</c:v>
                </c:pt>
                <c:pt idx="2426">
                  <c:v>10837.75</c:v>
                </c:pt>
                <c:pt idx="2427">
                  <c:v>11257.89</c:v>
                </c:pt>
                <c:pt idx="2428">
                  <c:v>11492.5</c:v>
                </c:pt>
                <c:pt idx="2429">
                  <c:v>10445.09</c:v>
                </c:pt>
                <c:pt idx="2430">
                  <c:v>11177.6</c:v>
                </c:pt>
                <c:pt idx="2431">
                  <c:v>11748.9</c:v>
                </c:pt>
                <c:pt idx="2432">
                  <c:v>11457.6</c:v>
                </c:pt>
                <c:pt idx="2433">
                  <c:v>11332.8</c:v>
                </c:pt>
                <c:pt idx="2434">
                  <c:v>11688.79</c:v>
                </c:pt>
                <c:pt idx="2435">
                  <c:v>11705.7</c:v>
                </c:pt>
                <c:pt idx="2436">
                  <c:v>10724.5</c:v>
                </c:pt>
                <c:pt idx="2437">
                  <c:v>10931.8</c:v>
                </c:pt>
                <c:pt idx="2438">
                  <c:v>10886.1</c:v>
                </c:pt>
                <c:pt idx="2439">
                  <c:v>10829.3</c:v>
                </c:pt>
                <c:pt idx="2440">
                  <c:v>10684.3</c:v>
                </c:pt>
                <c:pt idx="2441">
                  <c:v>10264.7</c:v>
                </c:pt>
                <c:pt idx="2442">
                  <c:v>10285.3</c:v>
                </c:pt>
                <c:pt idx="2443">
                  <c:v>10734.9</c:v>
                </c:pt>
                <c:pt idx="2444">
                  <c:v>10465.1</c:v>
                </c:pt>
                <c:pt idx="2445">
                  <c:v>10191.09</c:v>
                </c:pt>
                <c:pt idx="2446">
                  <c:v>9804.3</c:v>
                </c:pt>
                <c:pt idx="2447">
                  <c:v>9594.9</c:v>
                </c:pt>
                <c:pt idx="2448">
                  <c:v>10430.4</c:v>
                </c:pt>
                <c:pt idx="2449">
                  <c:v>10772.79</c:v>
                </c:pt>
                <c:pt idx="2450">
                  <c:v>8887.2</c:v>
                </c:pt>
                <c:pt idx="2451">
                  <c:v>8310.2</c:v>
                </c:pt>
                <c:pt idx="2452">
                  <c:v>7687.7</c:v>
                </c:pt>
                <c:pt idx="2453">
                  <c:v>7301.3</c:v>
                </c:pt>
                <c:pt idx="2454">
                  <c:v>8762</c:v>
                </c:pt>
                <c:pt idx="2455">
                  <c:v>8676.1</c:v>
                </c:pt>
                <c:pt idx="2456">
                  <c:v>8959.1</c:v>
                </c:pt>
                <c:pt idx="2457">
                  <c:v>8483</c:v>
                </c:pt>
                <c:pt idx="2458">
                  <c:v>9153</c:v>
                </c:pt>
                <c:pt idx="2459">
                  <c:v>8770</c:v>
                </c:pt>
                <c:pt idx="2460">
                  <c:v>9091.9</c:v>
                </c:pt>
                <c:pt idx="2461">
                  <c:v>8179.8</c:v>
                </c:pt>
                <c:pt idx="2462">
                  <c:v>7930.2</c:v>
                </c:pt>
                <c:pt idx="2463">
                  <c:v>7396.8</c:v>
                </c:pt>
                <c:pt idx="2464">
                  <c:v>6869.99</c:v>
                </c:pt>
                <c:pt idx="2465">
                  <c:v>6008.3</c:v>
                </c:pt>
                <c:pt idx="2466">
                  <c:v>5738.4</c:v>
                </c:pt>
                <c:pt idx="2467">
                  <c:v>6876.4</c:v>
                </c:pt>
                <c:pt idx="2468">
                  <c:v>6907.7</c:v>
                </c:pt>
                <c:pt idx="2469">
                  <c:v>6631.2</c:v>
                </c:pt>
                <c:pt idx="2470">
                  <c:v>6717.7</c:v>
                </c:pt>
                <c:pt idx="2471">
                  <c:v>8234.19</c:v>
                </c:pt>
                <c:pt idx="2472">
                  <c:v>8613.55</c:v>
                </c:pt>
                <c:pt idx="2473">
                  <c:v>9605.7</c:v>
                </c:pt>
                <c:pt idx="2474">
                  <c:v>10438.1</c:v>
                </c:pt>
                <c:pt idx="2475">
                  <c:v>10707.4</c:v>
                </c:pt>
                <c:pt idx="2476">
                  <c:v>10379.5</c:v>
                </c:pt>
                <c:pt idx="2477">
                  <c:v>10718.4</c:v>
                </c:pt>
                <c:pt idx="2478">
                  <c:v>10940.79</c:v>
                </c:pt>
                <c:pt idx="2479">
                  <c:v>10647.5</c:v>
                </c:pt>
                <c:pt idx="2480">
                  <c:v>10574.8</c:v>
                </c:pt>
                <c:pt idx="2481">
                  <c:v>10747.7</c:v>
                </c:pt>
                <c:pt idx="2482">
                  <c:v>10776.2</c:v>
                </c:pt>
                <c:pt idx="2483">
                  <c:v>10282.19</c:v>
                </c:pt>
                <c:pt idx="2484">
                  <c:v>10076.3</c:v>
                </c:pt>
                <c:pt idx="2485">
                  <c:v>10076.19</c:v>
                </c:pt>
                <c:pt idx="2486">
                  <c:v>11020.5</c:v>
                </c:pt>
                <c:pt idx="2487">
                  <c:v>11009.3</c:v>
                </c:pt>
                <c:pt idx="2488">
                  <c:v>11770.4</c:v>
                </c:pt>
                <c:pt idx="2489">
                  <c:v>12394.9</c:v>
                </c:pt>
                <c:pt idx="2490">
                  <c:v>12684.99</c:v>
                </c:pt>
                <c:pt idx="2491">
                  <c:v>12173.3</c:v>
                </c:pt>
                <c:pt idx="2492">
                  <c:v>11205.5</c:v>
                </c:pt>
                <c:pt idx="2493">
                  <c:v>11723.39</c:v>
                </c:pt>
                <c:pt idx="2494">
                  <c:v>11285</c:v>
                </c:pt>
                <c:pt idx="2495">
                  <c:v>10971.3</c:v>
                </c:pt>
                <c:pt idx="2496">
                  <c:v>10803.69</c:v>
                </c:pt>
                <c:pt idx="2497">
                  <c:v>14274.6</c:v>
                </c:pt>
                <c:pt idx="2498">
                  <c:v>14178.7</c:v>
                </c:pt>
                <c:pt idx="2499">
                  <c:v>12717.09</c:v>
                </c:pt>
                <c:pt idx="2500">
                  <c:v>13202.7</c:v>
                </c:pt>
                <c:pt idx="2501">
                  <c:v>12630.8</c:v>
                </c:pt>
                <c:pt idx="2502">
                  <c:v>11604.3</c:v>
                </c:pt>
                <c:pt idx="2503">
                  <c:v>11101.6</c:v>
                </c:pt>
                <c:pt idx="2504">
                  <c:v>11361.8</c:v>
                </c:pt>
                <c:pt idx="2505">
                  <c:v>11114.3</c:v>
                </c:pt>
                <c:pt idx="2506">
                  <c:v>10854.8</c:v>
                </c:pt>
                <c:pt idx="2507">
                  <c:v>10298.99</c:v>
                </c:pt>
                <c:pt idx="2508">
                  <c:v>10381.8</c:v>
                </c:pt>
                <c:pt idx="2509">
                  <c:v>9770.19</c:v>
                </c:pt>
                <c:pt idx="2510">
                  <c:v>9915.69</c:v>
                </c:pt>
                <c:pt idx="2511">
                  <c:v>10001.7</c:v>
                </c:pt>
                <c:pt idx="2512">
                  <c:v>9407</c:v>
                </c:pt>
                <c:pt idx="2513">
                  <c:v>9090</c:v>
                </c:pt>
                <c:pt idx="2514">
                  <c:v>8745.2</c:v>
                </c:pt>
                <c:pt idx="2515">
                  <c:v>8511.09</c:v>
                </c:pt>
                <c:pt idx="2516">
                  <c:v>8378.3</c:v>
                </c:pt>
                <c:pt idx="2517">
                  <c:v>8620.79</c:v>
                </c:pt>
                <c:pt idx="2518">
                  <c:v>8677.8</c:v>
                </c:pt>
                <c:pt idx="2519">
                  <c:v>9044.4</c:v>
                </c:pt>
                <c:pt idx="2520">
                  <c:v>9592.19</c:v>
                </c:pt>
                <c:pt idx="2521">
                  <c:v>9224.2</c:v>
                </c:pt>
                <c:pt idx="2522">
                  <c:v>9139.3</c:v>
                </c:pt>
                <c:pt idx="2523">
                  <c:v>9546.1</c:v>
                </c:pt>
                <c:pt idx="2524">
                  <c:v>9742.6</c:v>
                </c:pt>
                <c:pt idx="2525">
                  <c:v>10462.5</c:v>
                </c:pt>
                <c:pt idx="2526">
                  <c:v>10806.9</c:v>
                </c:pt>
                <c:pt idx="2527">
                  <c:v>10827.5</c:v>
                </c:pt>
                <c:pt idx="2528">
                  <c:v>10016.5</c:v>
                </c:pt>
                <c:pt idx="2529">
                  <c:v>9827.5</c:v>
                </c:pt>
                <c:pt idx="2530">
                  <c:v>9125.19</c:v>
                </c:pt>
                <c:pt idx="2531">
                  <c:v>8808.59</c:v>
                </c:pt>
                <c:pt idx="2532">
                  <c:v>8588.3</c:v>
                </c:pt>
                <c:pt idx="2533">
                  <c:v>8260.7</c:v>
                </c:pt>
                <c:pt idx="2534">
                  <c:v>8433.9</c:v>
                </c:pt>
                <c:pt idx="2535">
                  <c:v>8423.8</c:v>
                </c:pt>
                <c:pt idx="2536">
                  <c:v>8937.39</c:v>
                </c:pt>
                <c:pt idx="2537">
                  <c:v>8079.9</c:v>
                </c:pt>
                <c:pt idx="2538">
                  <c:v>8160.1</c:v>
                </c:pt>
                <c:pt idx="2539">
                  <c:v>7885.8</c:v>
                </c:pt>
                <c:pt idx="2540">
                  <c:v>7639.5</c:v>
                </c:pt>
                <c:pt idx="2541">
                  <c:v>7702.4</c:v>
                </c:pt>
                <c:pt idx="2542">
                  <c:v>7569.9</c:v>
                </c:pt>
                <c:pt idx="2543">
                  <c:v>7161.1</c:v>
                </c:pt>
                <c:pt idx="2544">
                  <c:v>8457.6</c:v>
                </c:pt>
                <c:pt idx="2545">
                  <c:v>9009.6</c:v>
                </c:pt>
                <c:pt idx="2546">
                  <c:v>8016.3</c:v>
                </c:pt>
                <c:pt idx="2547">
                  <c:v>7663.03</c:v>
                </c:pt>
                <c:pt idx="2548">
                  <c:v>7061.49</c:v>
                </c:pt>
                <c:pt idx="2549">
                  <c:v>7289.34</c:v>
                </c:pt>
                <c:pt idx="2550">
                  <c:v>7231.17</c:v>
                </c:pt>
                <c:pt idx="2551">
                  <c:v>7275.45</c:v>
                </c:pt>
                <c:pt idx="2552">
                  <c:v>7061.07</c:v>
                </c:pt>
                <c:pt idx="2553">
                  <c:v>7220.14</c:v>
                </c:pt>
                <c:pt idx="2554">
                  <c:v>7801.53</c:v>
                </c:pt>
                <c:pt idx="2555">
                  <c:v>7540.27</c:v>
                </c:pt>
                <c:pt idx="2556">
                  <c:v>8265.77</c:v>
                </c:pt>
                <c:pt idx="2557">
                  <c:v>7014.63</c:v>
                </c:pt>
                <c:pt idx="2558">
                  <c:v>7137.56</c:v>
                </c:pt>
                <c:pt idx="2559">
                  <c:v>7147.1</c:v>
                </c:pt>
                <c:pt idx="2560">
                  <c:v>6850.1</c:v>
                </c:pt>
                <c:pt idx="2561">
                  <c:v>7170.5</c:v>
                </c:pt>
                <c:pt idx="2562">
                  <c:v>8390.2</c:v>
                </c:pt>
                <c:pt idx="2563">
                  <c:v>10752.1</c:v>
                </c:pt>
                <c:pt idx="2564">
                  <c:v>11294.1</c:v>
                </c:pt>
                <c:pt idx="2565">
                  <c:v>12197.55</c:v>
                </c:pt>
                <c:pt idx="2566">
                  <c:v>13990.7</c:v>
                </c:pt>
                <c:pt idx="2567">
                  <c:v>15712.8</c:v>
                </c:pt>
                <c:pt idx="2568">
                  <c:v>16113.4</c:v>
                </c:pt>
                <c:pt idx="2569">
                  <c:v>16873.6</c:v>
                </c:pt>
                <c:pt idx="2570">
                  <c:v>17978.6</c:v>
                </c:pt>
                <c:pt idx="2571">
                  <c:v>18928.2</c:v>
                </c:pt>
                <c:pt idx="2572">
                  <c:v>18769.69</c:v>
                </c:pt>
                <c:pt idx="2573">
                  <c:v>18896.99</c:v>
                </c:pt>
                <c:pt idx="2574">
                  <c:v>19053.2</c:v>
                </c:pt>
                <c:pt idx="2575">
                  <c:v>18853.6</c:v>
                </c:pt>
                <c:pt idx="2576">
                  <c:v>18585</c:v>
                </c:pt>
                <c:pt idx="2577">
                  <c:v>18558.7</c:v>
                </c:pt>
                <c:pt idx="2578">
                  <c:v>18380.5</c:v>
                </c:pt>
                <c:pt idx="2579">
                  <c:v>18696.3</c:v>
                </c:pt>
                <c:pt idx="2580">
                  <c:v>19125.6</c:v>
                </c:pt>
                <c:pt idx="2581">
                  <c:v>18820.59</c:v>
                </c:pt>
                <c:pt idx="2582">
                  <c:v>19192.4</c:v>
                </c:pt>
                <c:pt idx="2583">
                  <c:v>18697.7</c:v>
                </c:pt>
                <c:pt idx="2584">
                  <c:v>18668.6</c:v>
                </c:pt>
                <c:pt idx="2585">
                  <c:v>19241</c:v>
                </c:pt>
                <c:pt idx="2586">
                  <c:v>18634.8</c:v>
                </c:pt>
                <c:pt idx="2587">
                  <c:v>17754.79</c:v>
                </c:pt>
                <c:pt idx="2588">
                  <c:v>16223.19</c:v>
                </c:pt>
                <c:pt idx="2589">
                  <c:v>16046.4</c:v>
                </c:pt>
                <c:pt idx="2590">
                  <c:v>14689.69</c:v>
                </c:pt>
                <c:pt idx="2591">
                  <c:v>13662.89</c:v>
                </c:pt>
                <c:pt idx="2592">
                  <c:v>12888.6</c:v>
                </c:pt>
                <c:pt idx="2593">
                  <c:v>16153.7</c:v>
                </c:pt>
                <c:pt idx="2594">
                  <c:v>17459.5</c:v>
                </c:pt>
                <c:pt idx="2595">
                  <c:v>16728.6</c:v>
                </c:pt>
                <c:pt idx="2596">
                  <c:v>16387.79</c:v>
                </c:pt>
                <c:pt idx="2597">
                  <c:v>14880.69</c:v>
                </c:pt>
                <c:pt idx="2598">
                  <c:v>13770.59</c:v>
                </c:pt>
                <c:pt idx="2599">
                  <c:v>13004.9</c:v>
                </c:pt>
                <c:pt idx="2600">
                  <c:v>13869.89</c:v>
                </c:pt>
                <c:pt idx="2601">
                  <c:v>13050.1</c:v>
                </c:pt>
                <c:pt idx="2602">
                  <c:v>12721</c:v>
                </c:pt>
                <c:pt idx="2603">
                  <c:v>11875.3</c:v>
                </c:pt>
                <c:pt idx="2604">
                  <c:v>11753.7</c:v>
                </c:pt>
                <c:pt idx="2605">
                  <c:v>11284.89</c:v>
                </c:pt>
                <c:pt idx="2606">
                  <c:v>11552.4</c:v>
                </c:pt>
                <c:pt idx="2607">
                  <c:v>11551.29</c:v>
                </c:pt>
                <c:pt idx="2608">
                  <c:v>12321.8</c:v>
                </c:pt>
                <c:pt idx="2609">
                  <c:v>12103.4</c:v>
                </c:pt>
                <c:pt idx="2610">
                  <c:v>11750.6</c:v>
                </c:pt>
                <c:pt idx="2611">
                  <c:v>11667.49</c:v>
                </c:pt>
                <c:pt idx="2612">
                  <c:v>11527.4</c:v>
                </c:pt>
                <c:pt idx="2613">
                  <c:v>11306</c:v>
                </c:pt>
                <c:pt idx="2614">
                  <c:v>11472.5</c:v>
                </c:pt>
                <c:pt idx="2615">
                  <c:v>11823.4</c:v>
                </c:pt>
                <c:pt idx="2616">
                  <c:v>11786.9</c:v>
                </c:pt>
                <c:pt idx="2617">
                  <c:v>11170</c:v>
                </c:pt>
                <c:pt idx="2618">
                  <c:v>11392.89</c:v>
                </c:pt>
                <c:pt idx="2619">
                  <c:v>11307.1</c:v>
                </c:pt>
                <c:pt idx="2620">
                  <c:v>11527.9</c:v>
                </c:pt>
                <c:pt idx="2621">
                  <c:v>12113.09</c:v>
                </c:pt>
                <c:pt idx="2622">
                  <c:v>12688.4</c:v>
                </c:pt>
                <c:pt idx="2623">
                  <c:v>12763.19</c:v>
                </c:pt>
                <c:pt idx="2624">
                  <c:v>12064.7</c:v>
                </c:pt>
                <c:pt idx="2625">
                  <c:v>11558.6</c:v>
                </c:pt>
                <c:pt idx="2626">
                  <c:v>10956.3</c:v>
                </c:pt>
                <c:pt idx="2627">
                  <c:v>10172.09</c:v>
                </c:pt>
                <c:pt idx="2628">
                  <c:v>9792.69</c:v>
                </c:pt>
                <c:pt idx="2629">
                  <c:v>9285.5</c:v>
                </c:pt>
                <c:pt idx="2630">
                  <c:v>10089.69</c:v>
                </c:pt>
                <c:pt idx="2631">
                  <c:v>8940.79</c:v>
                </c:pt>
                <c:pt idx="2632">
                  <c:v>8738.09</c:v>
                </c:pt>
                <c:pt idx="2633">
                  <c:v>7579.39</c:v>
                </c:pt>
                <c:pt idx="2634">
                  <c:v>6898.09</c:v>
                </c:pt>
                <c:pt idx="2635">
                  <c:v>6882.09</c:v>
                </c:pt>
                <c:pt idx="2636">
                  <c:v>6253.19</c:v>
                </c:pt>
                <c:pt idx="2637">
                  <c:v>5918.49</c:v>
                </c:pt>
                <c:pt idx="2638">
                  <c:v>6074.1</c:v>
                </c:pt>
                <c:pt idx="2639">
                  <c:v>5738.89</c:v>
                </c:pt>
                <c:pt idx="2640">
                  <c:v>6044.69</c:v>
                </c:pt>
                <c:pt idx="2641">
                  <c:v>6001.29</c:v>
                </c:pt>
                <c:pt idx="2642">
                  <c:v>5371.69</c:v>
                </c:pt>
                <c:pt idx="2643">
                  <c:v>5082.99</c:v>
                </c:pt>
                <c:pt idx="2644">
                  <c:v>4962.6</c:v>
                </c:pt>
                <c:pt idx="2645">
                  <c:v>4797.6</c:v>
                </c:pt>
                <c:pt idx="2646">
                  <c:v>4948.09</c:v>
                </c:pt>
                <c:pt idx="2647">
                  <c:v>4887.47</c:v>
                </c:pt>
                <c:pt idx="2648">
                  <c:v>4594.24</c:v>
                </c:pt>
                <c:pt idx="2649">
                  <c:v>4128</c:v>
                </c:pt>
                <c:pt idx="2650">
                  <c:v>4363.83</c:v>
                </c:pt>
                <c:pt idx="2651">
                  <c:v>5090.92</c:v>
                </c:pt>
                <c:pt idx="2652">
                  <c:v>5978.12</c:v>
                </c:pt>
                <c:pt idx="2653">
                  <c:v>6925.1</c:v>
                </c:pt>
                <c:pt idx="2654">
                  <c:v>7669</c:v>
                </c:pt>
                <c:pt idx="2655">
                  <c:v>7569.99</c:v>
                </c:pt>
                <c:pt idx="2656">
                  <c:v>7514.19</c:v>
                </c:pt>
                <c:pt idx="2657">
                  <c:v>8434.99</c:v>
                </c:pt>
                <c:pt idx="2658">
                  <c:v>9154.49</c:v>
                </c:pt>
                <c:pt idx="2659">
                  <c:v>10384.6</c:v>
                </c:pt>
                <c:pt idx="2660">
                  <c:v>9827.49</c:v>
                </c:pt>
                <c:pt idx="2661">
                  <c:v>9729.7</c:v>
                </c:pt>
                <c:pt idx="2662">
                  <c:v>10950.6</c:v>
                </c:pt>
                <c:pt idx="2663">
                  <c:v>12804.79</c:v>
                </c:pt>
                <c:pt idx="2664">
                  <c:v>13939.4</c:v>
                </c:pt>
                <c:pt idx="2665">
                  <c:v>15022.2</c:v>
                </c:pt>
                <c:pt idx="2666">
                  <c:v>15986.79</c:v>
                </c:pt>
                <c:pt idx="2667">
                  <c:v>17276.3</c:v>
                </c:pt>
                <c:pt idx="2668">
                  <c:v>17025.9</c:v>
                </c:pt>
                <c:pt idx="2669">
                  <c:v>16695.49</c:v>
                </c:pt>
                <c:pt idx="2670">
                  <c:v>17091.9</c:v>
                </c:pt>
                <c:pt idx="2671">
                  <c:v>17084.29</c:v>
                </c:pt>
                <c:pt idx="2672">
                  <c:v>16666.8</c:v>
                </c:pt>
                <c:pt idx="2673">
                  <c:v>17138.69</c:v>
                </c:pt>
                <c:pt idx="2674">
                  <c:v>17418.19</c:v>
                </c:pt>
                <c:pt idx="2675">
                  <c:v>17763.4</c:v>
                </c:pt>
                <c:pt idx="2676">
                  <c:v>18325.89</c:v>
                </c:pt>
                <c:pt idx="2677">
                  <c:v>18048.5</c:v>
                </c:pt>
                <c:pt idx="2678">
                  <c:v>18165.99</c:v>
                </c:pt>
                <c:pt idx="2679">
                  <c:v>18065.1</c:v>
                </c:pt>
                <c:pt idx="2680">
                  <c:v>18050.1</c:v>
                </c:pt>
                <c:pt idx="2681">
                  <c:v>17948.3</c:v>
                </c:pt>
                <c:pt idx="2682">
                  <c:v>17457.39</c:v>
                </c:pt>
                <c:pt idx="2683">
                  <c:v>17191.89</c:v>
                </c:pt>
                <c:pt idx="2684">
                  <c:v>16289.39</c:v>
                </c:pt>
                <c:pt idx="2685">
                  <c:v>16476.49</c:v>
                </c:pt>
                <c:pt idx="2686">
                  <c:v>15281.8</c:v>
                </c:pt>
                <c:pt idx="2687">
                  <c:v>14102.39</c:v>
                </c:pt>
                <c:pt idx="2688">
                  <c:v>11660.7</c:v>
                </c:pt>
                <c:pt idx="2689">
                  <c:v>15120.29</c:v>
                </c:pt>
                <c:pt idx="2690">
                  <c:v>16166.4</c:v>
                </c:pt>
                <c:pt idx="2691">
                  <c:v>15577.8</c:v>
                </c:pt>
                <c:pt idx="2692">
                  <c:v>15419.09</c:v>
                </c:pt>
                <c:pt idx="2693">
                  <c:v>15230.15</c:v>
                </c:pt>
                <c:pt idx="2694">
                  <c:v>14808.8</c:v>
                </c:pt>
                <c:pt idx="2695">
                  <c:v>13993.3</c:v>
                </c:pt>
                <c:pt idx="2696">
                  <c:v>14240.6</c:v>
                </c:pt>
                <c:pt idx="2697">
                  <c:v>14220.1</c:v>
                </c:pt>
                <c:pt idx="2698">
                  <c:v>13512</c:v>
                </c:pt>
                <c:pt idx="2699">
                  <c:v>12671.6</c:v>
                </c:pt>
                <c:pt idx="2700">
                  <c:v>12960.9</c:v>
                </c:pt>
                <c:pt idx="2701">
                  <c:v>12196.59</c:v>
                </c:pt>
                <c:pt idx="2702">
                  <c:v>11884.4</c:v>
                </c:pt>
                <c:pt idx="2703">
                  <c:v>11607.09</c:v>
                </c:pt>
                <c:pt idx="2704">
                  <c:v>12418.8</c:v>
                </c:pt>
                <c:pt idx="2705">
                  <c:v>12053.8</c:v>
                </c:pt>
                <c:pt idx="2706">
                  <c:v>11689.7</c:v>
                </c:pt>
                <c:pt idx="2707">
                  <c:v>11346.7</c:v>
                </c:pt>
                <c:pt idx="2708">
                  <c:v>11239.4</c:v>
                </c:pt>
                <c:pt idx="2709">
                  <c:v>11035.5</c:v>
                </c:pt>
                <c:pt idx="2710">
                  <c:v>11001.49</c:v>
                </c:pt>
                <c:pt idx="2711">
                  <c:v>11187.7</c:v>
                </c:pt>
                <c:pt idx="2712">
                  <c:v>11646.1</c:v>
                </c:pt>
                <c:pt idx="2713">
                  <c:v>10940.7</c:v>
                </c:pt>
                <c:pt idx="2714">
                  <c:v>10984.1</c:v>
                </c:pt>
                <c:pt idx="2715">
                  <c:v>10657.5</c:v>
                </c:pt>
                <c:pt idx="2716">
                  <c:v>10512.7</c:v>
                </c:pt>
                <c:pt idx="2717">
                  <c:v>11038</c:v>
                </c:pt>
                <c:pt idx="2718">
                  <c:v>11225.3</c:v>
                </c:pt>
                <c:pt idx="2719">
                  <c:v>11051.5</c:v>
                </c:pt>
                <c:pt idx="2720">
                  <c:v>10390.5</c:v>
                </c:pt>
                <c:pt idx="2721">
                  <c:v>9566.29</c:v>
                </c:pt>
                <c:pt idx="2722">
                  <c:v>8464.5</c:v>
                </c:pt>
                <c:pt idx="2723">
                  <c:v>7553.8</c:v>
                </c:pt>
                <c:pt idx="2724">
                  <c:v>6825</c:v>
                </c:pt>
                <c:pt idx="2725">
                  <c:v>6405.2</c:v>
                </c:pt>
                <c:pt idx="2726">
                  <c:v>6902.19</c:v>
                </c:pt>
                <c:pt idx="2727">
                  <c:v>5679.49</c:v>
                </c:pt>
                <c:pt idx="2728">
                  <c:v>5135.09</c:v>
                </c:pt>
                <c:pt idx="2729">
                  <c:v>4488.09</c:v>
                </c:pt>
                <c:pt idx="2730">
                  <c:v>4485.8</c:v>
                </c:pt>
                <c:pt idx="2731">
                  <c:v>4446.3</c:v>
                </c:pt>
                <c:pt idx="2732">
                  <c:v>4529.8</c:v>
                </c:pt>
                <c:pt idx="2733">
                  <c:v>4377.9</c:v>
                </c:pt>
                <c:pt idx="2734">
                  <c:v>4486.37</c:v>
                </c:pt>
                <c:pt idx="2735">
                  <c:v>4189.18</c:v>
                </c:pt>
                <c:pt idx="2736">
                  <c:v>3955.91</c:v>
                </c:pt>
                <c:pt idx="2737">
                  <c:v>3971.53</c:v>
                </c:pt>
                <c:pt idx="2738">
                  <c:v>3835.85</c:v>
                </c:pt>
                <c:pt idx="2739">
                  <c:v>3530.38</c:v>
                </c:pt>
                <c:pt idx="2740">
                  <c:v>3569.48</c:v>
                </c:pt>
                <c:pt idx="2741">
                  <c:v>3382.25</c:v>
                </c:pt>
                <c:pt idx="2742">
                  <c:v>2968.99</c:v>
                </c:pt>
                <c:pt idx="2743">
                  <c:v>2998.89</c:v>
                </c:pt>
                <c:pt idx="2744">
                  <c:v>2878.43</c:v>
                </c:pt>
                <c:pt idx="2745">
                  <c:v>2818.26</c:v>
                </c:pt>
                <c:pt idx="2746">
                  <c:v>3251.9</c:v>
                </c:pt>
                <c:pt idx="2747">
                  <c:v>3345.97</c:v>
                </c:pt>
                <c:pt idx="2748">
                  <c:v>3991.79</c:v>
                </c:pt>
                <c:pt idx="2749">
                  <c:v>4240.68</c:v>
                </c:pt>
                <c:pt idx="2750">
                  <c:v>4027.13</c:v>
                </c:pt>
                <c:pt idx="2751">
                  <c:v>4801.33</c:v>
                </c:pt>
                <c:pt idx="2752">
                  <c:v>4796.2</c:v>
                </c:pt>
                <c:pt idx="2753">
                  <c:v>4956.89</c:v>
                </c:pt>
                <c:pt idx="2754">
                  <c:v>5127.19</c:v>
                </c:pt>
                <c:pt idx="2755">
                  <c:v>6417.69</c:v>
                </c:pt>
                <c:pt idx="2756">
                  <c:v>8515.5</c:v>
                </c:pt>
                <c:pt idx="2757">
                  <c:v>10543</c:v>
                </c:pt>
                <c:pt idx="2758">
                  <c:v>10710.2</c:v>
                </c:pt>
                <c:pt idx="2759">
                  <c:v>11563.1</c:v>
                </c:pt>
                <c:pt idx="2760">
                  <c:v>12760.5</c:v>
                </c:pt>
                <c:pt idx="2761">
                  <c:v>13615.9</c:v>
                </c:pt>
                <c:pt idx="2762">
                  <c:v>14177.1</c:v>
                </c:pt>
                <c:pt idx="2763">
                  <c:v>15018.1</c:v>
                </c:pt>
                <c:pt idx="2764">
                  <c:v>14748.89</c:v>
                </c:pt>
                <c:pt idx="2765">
                  <c:v>15348</c:v>
                </c:pt>
                <c:pt idx="2766">
                  <c:v>15279.3</c:v>
                </c:pt>
                <c:pt idx="2767">
                  <c:v>14975.49</c:v>
                </c:pt>
                <c:pt idx="2768">
                  <c:v>15112.4</c:v>
                </c:pt>
                <c:pt idx="2769">
                  <c:v>15121.99</c:v>
                </c:pt>
                <c:pt idx="2770">
                  <c:v>14946.89</c:v>
                </c:pt>
                <c:pt idx="2771">
                  <c:v>14777.5</c:v>
                </c:pt>
                <c:pt idx="2772">
                  <c:v>14874.89</c:v>
                </c:pt>
                <c:pt idx="2773">
                  <c:v>14647.29</c:v>
                </c:pt>
                <c:pt idx="2774">
                  <c:v>14170.59</c:v>
                </c:pt>
                <c:pt idx="2775">
                  <c:v>14014.89</c:v>
                </c:pt>
                <c:pt idx="2776">
                  <c:v>13187.19</c:v>
                </c:pt>
                <c:pt idx="2777">
                  <c:v>12173.8</c:v>
                </c:pt>
                <c:pt idx="2778">
                  <c:v>12029.5</c:v>
                </c:pt>
                <c:pt idx="2779">
                  <c:v>11609.79</c:v>
                </c:pt>
                <c:pt idx="2780">
                  <c:v>12595.59</c:v>
                </c:pt>
                <c:pt idx="2781">
                  <c:v>12633.39</c:v>
                </c:pt>
                <c:pt idx="2782">
                  <c:v>12620.5</c:v>
                </c:pt>
                <c:pt idx="2783">
                  <c:v>11678.4</c:v>
                </c:pt>
                <c:pt idx="2784">
                  <c:v>9237.19</c:v>
                </c:pt>
                <c:pt idx="2785">
                  <c:v>12199.59</c:v>
                </c:pt>
                <c:pt idx="2786">
                  <c:v>12380.45</c:v>
                </c:pt>
                <c:pt idx="2787">
                  <c:v>12498.15</c:v>
                </c:pt>
                <c:pt idx="2788">
                  <c:v>12661.4</c:v>
                </c:pt>
                <c:pt idx="2789">
                  <c:v>12677.49</c:v>
                </c:pt>
                <c:pt idx="2790">
                  <c:v>12036.1</c:v>
                </c:pt>
                <c:pt idx="2791">
                  <c:v>11193.7</c:v>
                </c:pt>
                <c:pt idx="2792">
                  <c:v>11479.5</c:v>
                </c:pt>
                <c:pt idx="2793">
                  <c:v>11605.3</c:v>
                </c:pt>
                <c:pt idx="2794">
                  <c:v>10700.89</c:v>
                </c:pt>
                <c:pt idx="2795">
                  <c:v>10550.59</c:v>
                </c:pt>
                <c:pt idx="2796">
                  <c:v>10854.6</c:v>
                </c:pt>
                <c:pt idx="2797">
                  <c:v>10338.7</c:v>
                </c:pt>
                <c:pt idx="2798">
                  <c:v>10298.4</c:v>
                </c:pt>
                <c:pt idx="2799">
                  <c:v>9991.7</c:v>
                </c:pt>
                <c:pt idx="2800">
                  <c:v>10857.3</c:v>
                </c:pt>
                <c:pt idx="2801">
                  <c:v>10774</c:v>
                </c:pt>
                <c:pt idx="2802">
                  <c:v>10548.9</c:v>
                </c:pt>
                <c:pt idx="2803">
                  <c:v>10485</c:v>
                </c:pt>
                <c:pt idx="2804">
                  <c:v>10322.8</c:v>
                </c:pt>
                <c:pt idx="2805">
                  <c:v>10183.4</c:v>
                </c:pt>
                <c:pt idx="2806">
                  <c:v>10283.29</c:v>
                </c:pt>
                <c:pt idx="2807">
                  <c:v>10594.3</c:v>
                </c:pt>
                <c:pt idx="2808">
                  <c:v>11014.7</c:v>
                </c:pt>
                <c:pt idx="2809">
                  <c:v>10075.8</c:v>
                </c:pt>
                <c:pt idx="2810">
                  <c:v>10166.6</c:v>
                </c:pt>
                <c:pt idx="2811">
                  <c:v>9881.49</c:v>
                </c:pt>
                <c:pt idx="2812">
                  <c:v>9666.6</c:v>
                </c:pt>
                <c:pt idx="2813">
                  <c:v>10183.8</c:v>
                </c:pt>
                <c:pt idx="2814">
                  <c:v>10682.4</c:v>
                </c:pt>
                <c:pt idx="2815">
                  <c:v>10450.2</c:v>
                </c:pt>
                <c:pt idx="2816">
                  <c:v>9998</c:v>
                </c:pt>
                <c:pt idx="2817">
                  <c:v>9088.5</c:v>
                </c:pt>
                <c:pt idx="2818">
                  <c:v>8510.29</c:v>
                </c:pt>
                <c:pt idx="2819">
                  <c:v>8359.2</c:v>
                </c:pt>
                <c:pt idx="2820">
                  <c:v>8099.99</c:v>
                </c:pt>
                <c:pt idx="2821">
                  <c:v>7500.29</c:v>
                </c:pt>
                <c:pt idx="2822">
                  <c:v>6906.69</c:v>
                </c:pt>
                <c:pt idx="2823">
                  <c:v>6955.4</c:v>
                </c:pt>
                <c:pt idx="2824">
                  <c:v>6365.9</c:v>
                </c:pt>
                <c:pt idx="2825">
                  <c:v>6077.5</c:v>
                </c:pt>
                <c:pt idx="2826">
                  <c:v>5608.49</c:v>
                </c:pt>
                <c:pt idx="2827">
                  <c:v>4965.49</c:v>
                </c:pt>
                <c:pt idx="2828">
                  <c:v>5061.09</c:v>
                </c:pt>
                <c:pt idx="2829">
                  <c:v>5037.59</c:v>
                </c:pt>
                <c:pt idx="2830">
                  <c:v>5291.99</c:v>
                </c:pt>
                <c:pt idx="2831">
                  <c:v>5115</c:v>
                </c:pt>
                <c:pt idx="2832">
                  <c:v>5333.2</c:v>
                </c:pt>
                <c:pt idx="2833">
                  <c:v>5849.5</c:v>
                </c:pt>
                <c:pt idx="2834">
                  <c:v>5879.53</c:v>
                </c:pt>
                <c:pt idx="2835">
                  <c:v>5748.32</c:v>
                </c:pt>
                <c:pt idx="2836">
                  <c:v>6247.45</c:v>
                </c:pt>
                <c:pt idx="2837">
                  <c:v>6310.56</c:v>
                </c:pt>
                <c:pt idx="2838">
                  <c:v>6386</c:v>
                </c:pt>
                <c:pt idx="2839">
                  <c:v>6420.36</c:v>
                </c:pt>
                <c:pt idx="2840">
                  <c:v>6369.6</c:v>
                </c:pt>
                <c:pt idx="2841">
                  <c:v>6443.79</c:v>
                </c:pt>
                <c:pt idx="2842">
                  <c:v>6700.85</c:v>
                </c:pt>
                <c:pt idx="2843">
                  <c:v>6931.16</c:v>
                </c:pt>
                <c:pt idx="2844">
                  <c:v>7575.95</c:v>
                </c:pt>
                <c:pt idx="2845">
                  <c:v>7781.8</c:v>
                </c:pt>
                <c:pt idx="2846">
                  <c:v>7823.4</c:v>
                </c:pt>
                <c:pt idx="2847">
                  <c:v>7600.6</c:v>
                </c:pt>
                <c:pt idx="2848">
                  <c:v>7633.59</c:v>
                </c:pt>
                <c:pt idx="2849">
                  <c:v>8228.49</c:v>
                </c:pt>
                <c:pt idx="2850">
                  <c:v>8391.89</c:v>
                </c:pt>
                <c:pt idx="2851">
                  <c:v>8698.29</c:v>
                </c:pt>
                <c:pt idx="2852">
                  <c:v>9560.9</c:v>
                </c:pt>
                <c:pt idx="2853">
                  <c:v>11395.6</c:v>
                </c:pt>
                <c:pt idx="2854">
                  <c:v>11669.19</c:v>
                </c:pt>
                <c:pt idx="2855">
                  <c:v>11681.39</c:v>
                </c:pt>
                <c:pt idx="2856">
                  <c:v>11772.89</c:v>
                </c:pt>
                <c:pt idx="2857">
                  <c:v>12901.2</c:v>
                </c:pt>
                <c:pt idx="2858">
                  <c:v>13739</c:v>
                </c:pt>
                <c:pt idx="2859">
                  <c:v>14198.2</c:v>
                </c:pt>
                <c:pt idx="2860">
                  <c:v>13901.3</c:v>
                </c:pt>
                <c:pt idx="2861">
                  <c:v>13861.6</c:v>
                </c:pt>
                <c:pt idx="2862">
                  <c:v>13849.39</c:v>
                </c:pt>
                <c:pt idx="2863">
                  <c:v>13770.39</c:v>
                </c:pt>
                <c:pt idx="2864">
                  <c:v>13912.6</c:v>
                </c:pt>
                <c:pt idx="2865">
                  <c:v>14081.2</c:v>
                </c:pt>
                <c:pt idx="2866">
                  <c:v>13922.9</c:v>
                </c:pt>
                <c:pt idx="2867">
                  <c:v>13669.59</c:v>
                </c:pt>
                <c:pt idx="2868">
                  <c:v>13903.5</c:v>
                </c:pt>
                <c:pt idx="2869">
                  <c:v>13514.2</c:v>
                </c:pt>
                <c:pt idx="2870">
                  <c:v>13116.1</c:v>
                </c:pt>
                <c:pt idx="2871">
                  <c:v>12768.49</c:v>
                </c:pt>
                <c:pt idx="2872">
                  <c:v>12129.2</c:v>
                </c:pt>
                <c:pt idx="2873">
                  <c:v>11504.4</c:v>
                </c:pt>
                <c:pt idx="2874">
                  <c:v>11180.59</c:v>
                </c:pt>
                <c:pt idx="2875">
                  <c:v>10519.6</c:v>
                </c:pt>
                <c:pt idx="2876">
                  <c:v>10293.1</c:v>
                </c:pt>
                <c:pt idx="2877">
                  <c:v>10399.8</c:v>
                </c:pt>
                <c:pt idx="2878">
                  <c:v>10253.69</c:v>
                </c:pt>
                <c:pt idx="2879">
                  <c:v>9556.29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"竞价空间实际"</c:f>
              <c:strCache>
                <c:ptCount val="1"/>
                <c:pt idx="0">
                  <c:v>竞价空间实际</c:v>
                </c:pt>
              </c:strCache>
            </c:strRef>
          </c:tx>
          <c:spPr>
            <a:ln w="19050" cap="rnd" cmpd="sng" algn="ctr">
              <a:solidFill>
                <a:schemeClr val="accent5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cat>
            <c:numRef>
              <c:f>统调负荷!$AD$2:$AD$2881</c:f>
              <c:numCache>
                <c:formatCode>m/d;@</c:formatCode>
                <c:ptCount val="2880"/>
                <c:pt idx="0" c:formatCode="m/d;@">
                  <c:v>45658</c:v>
                </c:pt>
                <c:pt idx="1" c:formatCode="m/d;@">
                  <c:v>45658.0104166667</c:v>
                </c:pt>
                <c:pt idx="2" c:formatCode="m/d;@">
                  <c:v>45658.0208333333</c:v>
                </c:pt>
                <c:pt idx="3" c:formatCode="m/d;@">
                  <c:v>45658.03125</c:v>
                </c:pt>
                <c:pt idx="4" c:formatCode="m/d;@">
                  <c:v>45658.0416666667</c:v>
                </c:pt>
                <c:pt idx="5" c:formatCode="m/d;@">
                  <c:v>45658.0520833333</c:v>
                </c:pt>
                <c:pt idx="6" c:formatCode="m/d;@">
                  <c:v>45658.0625</c:v>
                </c:pt>
                <c:pt idx="7" c:formatCode="m/d;@">
                  <c:v>45658.0729166667</c:v>
                </c:pt>
                <c:pt idx="8" c:formatCode="m/d;@">
                  <c:v>45658.0833333333</c:v>
                </c:pt>
                <c:pt idx="9" c:formatCode="m/d;@">
                  <c:v>45658.09375</c:v>
                </c:pt>
                <c:pt idx="10" c:formatCode="m/d;@">
                  <c:v>45658.1041666667</c:v>
                </c:pt>
                <c:pt idx="11" c:formatCode="m/d;@">
                  <c:v>45658.1145833333</c:v>
                </c:pt>
                <c:pt idx="12" c:formatCode="m/d;@">
                  <c:v>45658.125</c:v>
                </c:pt>
                <c:pt idx="13" c:formatCode="m/d;@">
                  <c:v>45658.1354166667</c:v>
                </c:pt>
                <c:pt idx="14" c:formatCode="m/d;@">
                  <c:v>45658.1458333333</c:v>
                </c:pt>
                <c:pt idx="15" c:formatCode="m/d;@">
                  <c:v>45658.15625</c:v>
                </c:pt>
                <c:pt idx="16" c:formatCode="m/d;@">
                  <c:v>45658.1666666667</c:v>
                </c:pt>
                <c:pt idx="17" c:formatCode="m/d;@">
                  <c:v>45658.1770833333</c:v>
                </c:pt>
                <c:pt idx="18" c:formatCode="m/d;@">
                  <c:v>45658.1875</c:v>
                </c:pt>
                <c:pt idx="19" c:formatCode="m/d;@">
                  <c:v>45658.1979166667</c:v>
                </c:pt>
                <c:pt idx="20" c:formatCode="m/d;@">
                  <c:v>45658.2083333333</c:v>
                </c:pt>
                <c:pt idx="21" c:formatCode="m/d;@">
                  <c:v>45658.21875</c:v>
                </c:pt>
                <c:pt idx="22" c:formatCode="m/d;@">
                  <c:v>45658.2291666667</c:v>
                </c:pt>
                <c:pt idx="23" c:formatCode="m/d;@">
                  <c:v>45658.2395833333</c:v>
                </c:pt>
                <c:pt idx="24" c:formatCode="m/d;@">
                  <c:v>45658.25</c:v>
                </c:pt>
                <c:pt idx="25" c:formatCode="m/d;@">
                  <c:v>45658.2604166667</c:v>
                </c:pt>
                <c:pt idx="26" c:formatCode="m/d;@">
                  <c:v>45658.2708333333</c:v>
                </c:pt>
                <c:pt idx="27" c:formatCode="m/d;@">
                  <c:v>45658.28125</c:v>
                </c:pt>
                <c:pt idx="28" c:formatCode="m/d;@">
                  <c:v>45658.2916666667</c:v>
                </c:pt>
                <c:pt idx="29" c:formatCode="m/d;@">
                  <c:v>45658.3020833333</c:v>
                </c:pt>
                <c:pt idx="30" c:formatCode="m/d;@">
                  <c:v>45658.3125</c:v>
                </c:pt>
                <c:pt idx="31" c:formatCode="m/d;@">
                  <c:v>45658.3229166667</c:v>
                </c:pt>
                <c:pt idx="32" c:formatCode="m/d;@">
                  <c:v>45658.3333333333</c:v>
                </c:pt>
                <c:pt idx="33" c:formatCode="m/d;@">
                  <c:v>45658.34375</c:v>
                </c:pt>
                <c:pt idx="34" c:formatCode="m/d;@">
                  <c:v>45658.3541666667</c:v>
                </c:pt>
                <c:pt idx="35" c:formatCode="m/d;@">
                  <c:v>45658.3645833333</c:v>
                </c:pt>
                <c:pt idx="36" c:formatCode="m/d;@">
                  <c:v>45658.375</c:v>
                </c:pt>
                <c:pt idx="37" c:formatCode="m/d;@">
                  <c:v>45658.3854166667</c:v>
                </c:pt>
                <c:pt idx="38" c:formatCode="m/d;@">
                  <c:v>45658.3958333333</c:v>
                </c:pt>
                <c:pt idx="39" c:formatCode="m/d;@">
                  <c:v>45658.40625</c:v>
                </c:pt>
                <c:pt idx="40" c:formatCode="m/d;@">
                  <c:v>45658.4166666667</c:v>
                </c:pt>
                <c:pt idx="41" c:formatCode="m/d;@">
                  <c:v>45658.4270833333</c:v>
                </c:pt>
                <c:pt idx="42" c:formatCode="m/d;@">
                  <c:v>45658.4375</c:v>
                </c:pt>
                <c:pt idx="43" c:formatCode="m/d;@">
                  <c:v>45658.4479166667</c:v>
                </c:pt>
                <c:pt idx="44" c:formatCode="m/d;@">
                  <c:v>45658.4583333333</c:v>
                </c:pt>
                <c:pt idx="45" c:formatCode="m/d;@">
                  <c:v>45658.46875</c:v>
                </c:pt>
                <c:pt idx="46" c:formatCode="m/d;@">
                  <c:v>45658.4791666667</c:v>
                </c:pt>
                <c:pt idx="47" c:formatCode="m/d;@">
                  <c:v>45658.4895833333</c:v>
                </c:pt>
                <c:pt idx="48" c:formatCode="m/d;@">
                  <c:v>45658.5</c:v>
                </c:pt>
                <c:pt idx="49" c:formatCode="m/d;@">
                  <c:v>45658.5104166667</c:v>
                </c:pt>
                <c:pt idx="50" c:formatCode="m/d;@">
                  <c:v>45658.5208333333</c:v>
                </c:pt>
                <c:pt idx="51" c:formatCode="m/d;@">
                  <c:v>45658.53125</c:v>
                </c:pt>
                <c:pt idx="52" c:formatCode="m/d;@">
                  <c:v>45658.5416666667</c:v>
                </c:pt>
                <c:pt idx="53" c:formatCode="m/d;@">
                  <c:v>45658.5520833333</c:v>
                </c:pt>
                <c:pt idx="54" c:formatCode="m/d;@">
                  <c:v>45658.5625</c:v>
                </c:pt>
                <c:pt idx="55" c:formatCode="m/d;@">
                  <c:v>45658.5729166667</c:v>
                </c:pt>
                <c:pt idx="56" c:formatCode="m/d;@">
                  <c:v>45658.5833333333</c:v>
                </c:pt>
                <c:pt idx="57" c:formatCode="m/d;@">
                  <c:v>45658.59375</c:v>
                </c:pt>
                <c:pt idx="58" c:formatCode="m/d;@">
                  <c:v>45658.6041666667</c:v>
                </c:pt>
                <c:pt idx="59" c:formatCode="m/d;@">
                  <c:v>45658.6145833333</c:v>
                </c:pt>
                <c:pt idx="60" c:formatCode="m/d;@">
                  <c:v>45658.625</c:v>
                </c:pt>
                <c:pt idx="61" c:formatCode="m/d;@">
                  <c:v>45658.6354166667</c:v>
                </c:pt>
                <c:pt idx="62" c:formatCode="m/d;@">
                  <c:v>45658.6458333333</c:v>
                </c:pt>
                <c:pt idx="63" c:formatCode="m/d;@">
                  <c:v>45658.65625</c:v>
                </c:pt>
                <c:pt idx="64" c:formatCode="m/d;@">
                  <c:v>45658.6666666667</c:v>
                </c:pt>
                <c:pt idx="65" c:formatCode="m/d;@">
                  <c:v>45658.6770833333</c:v>
                </c:pt>
                <c:pt idx="66" c:formatCode="m/d;@">
                  <c:v>45658.6875</c:v>
                </c:pt>
                <c:pt idx="67" c:formatCode="m/d;@">
                  <c:v>45658.6979166667</c:v>
                </c:pt>
                <c:pt idx="68" c:formatCode="m/d;@">
                  <c:v>45658.7083333333</c:v>
                </c:pt>
                <c:pt idx="69" c:formatCode="m/d;@">
                  <c:v>45658.71875</c:v>
                </c:pt>
                <c:pt idx="70" c:formatCode="m/d;@">
                  <c:v>45658.7291666667</c:v>
                </c:pt>
                <c:pt idx="71" c:formatCode="m/d;@">
                  <c:v>45658.7395833333</c:v>
                </c:pt>
                <c:pt idx="72" c:formatCode="m/d;@">
                  <c:v>45658.75</c:v>
                </c:pt>
                <c:pt idx="73" c:formatCode="m/d;@">
                  <c:v>45658.7604166667</c:v>
                </c:pt>
                <c:pt idx="74" c:formatCode="m/d;@">
                  <c:v>45658.7708333333</c:v>
                </c:pt>
                <c:pt idx="75" c:formatCode="m/d;@">
                  <c:v>45658.78125</c:v>
                </c:pt>
                <c:pt idx="76" c:formatCode="m/d;@">
                  <c:v>45658.7916666667</c:v>
                </c:pt>
                <c:pt idx="77" c:formatCode="m/d;@">
                  <c:v>45658.8020833333</c:v>
                </c:pt>
                <c:pt idx="78" c:formatCode="m/d;@">
                  <c:v>45658.8125</c:v>
                </c:pt>
                <c:pt idx="79" c:formatCode="m/d;@">
                  <c:v>45658.8229166667</c:v>
                </c:pt>
                <c:pt idx="80" c:formatCode="m/d;@">
                  <c:v>45658.8333333333</c:v>
                </c:pt>
                <c:pt idx="81" c:formatCode="m/d;@">
                  <c:v>45658.84375</c:v>
                </c:pt>
                <c:pt idx="82" c:formatCode="m/d;@">
                  <c:v>45658.8541666667</c:v>
                </c:pt>
                <c:pt idx="83" c:formatCode="m/d;@">
                  <c:v>45658.8645833333</c:v>
                </c:pt>
                <c:pt idx="84" c:formatCode="m/d;@">
                  <c:v>45658.875</c:v>
                </c:pt>
                <c:pt idx="85" c:formatCode="m/d;@">
                  <c:v>45658.8854166667</c:v>
                </c:pt>
                <c:pt idx="86" c:formatCode="m/d;@">
                  <c:v>45658.8958333333</c:v>
                </c:pt>
                <c:pt idx="87" c:formatCode="m/d;@">
                  <c:v>45658.90625</c:v>
                </c:pt>
                <c:pt idx="88" c:formatCode="m/d;@">
                  <c:v>45658.9166666667</c:v>
                </c:pt>
                <c:pt idx="89" c:formatCode="m/d;@">
                  <c:v>45658.9270833333</c:v>
                </c:pt>
                <c:pt idx="90" c:formatCode="m/d;@">
                  <c:v>45658.9375</c:v>
                </c:pt>
                <c:pt idx="91" c:formatCode="m/d;@">
                  <c:v>45658.9479166667</c:v>
                </c:pt>
                <c:pt idx="92" c:formatCode="m/d;@">
                  <c:v>45658.9583333333</c:v>
                </c:pt>
                <c:pt idx="93" c:formatCode="m/d;@">
                  <c:v>45658.96875</c:v>
                </c:pt>
                <c:pt idx="94" c:formatCode="m/d;@">
                  <c:v>45658.9791666667</c:v>
                </c:pt>
                <c:pt idx="95" c:formatCode="m/d;@">
                  <c:v>45658.9895833333</c:v>
                </c:pt>
                <c:pt idx="96" c:formatCode="m/d;@">
                  <c:v>45659</c:v>
                </c:pt>
                <c:pt idx="97" c:formatCode="m/d;@">
                  <c:v>45659.0104166667</c:v>
                </c:pt>
                <c:pt idx="98" c:formatCode="m/d;@">
                  <c:v>45659.0208333333</c:v>
                </c:pt>
                <c:pt idx="99" c:formatCode="m/d;@">
                  <c:v>45659.03125</c:v>
                </c:pt>
                <c:pt idx="100" c:formatCode="m/d;@">
                  <c:v>45659.0416666667</c:v>
                </c:pt>
                <c:pt idx="101" c:formatCode="m/d;@">
                  <c:v>45659.0520833333</c:v>
                </c:pt>
                <c:pt idx="102" c:formatCode="m/d;@">
                  <c:v>45659.0625</c:v>
                </c:pt>
                <c:pt idx="103" c:formatCode="m/d;@">
                  <c:v>45659.0729166667</c:v>
                </c:pt>
                <c:pt idx="104" c:formatCode="m/d;@">
                  <c:v>45659.0833333333</c:v>
                </c:pt>
                <c:pt idx="105" c:formatCode="m/d;@">
                  <c:v>45659.09375</c:v>
                </c:pt>
                <c:pt idx="106" c:formatCode="m/d;@">
                  <c:v>45659.1041666667</c:v>
                </c:pt>
                <c:pt idx="107" c:formatCode="m/d;@">
                  <c:v>45659.1145833333</c:v>
                </c:pt>
                <c:pt idx="108" c:formatCode="m/d;@">
                  <c:v>45659.125</c:v>
                </c:pt>
                <c:pt idx="109" c:formatCode="m/d;@">
                  <c:v>45659.1354166667</c:v>
                </c:pt>
                <c:pt idx="110" c:formatCode="m/d;@">
                  <c:v>45659.1458333333</c:v>
                </c:pt>
                <c:pt idx="111" c:formatCode="m/d;@">
                  <c:v>45659.15625</c:v>
                </c:pt>
                <c:pt idx="112" c:formatCode="m/d;@">
                  <c:v>45659.1666666667</c:v>
                </c:pt>
                <c:pt idx="113" c:formatCode="m/d;@">
                  <c:v>45659.1770833333</c:v>
                </c:pt>
                <c:pt idx="114" c:formatCode="m/d;@">
                  <c:v>45659.1875</c:v>
                </c:pt>
                <c:pt idx="115" c:formatCode="m/d;@">
                  <c:v>45659.1979166667</c:v>
                </c:pt>
                <c:pt idx="116" c:formatCode="m/d;@">
                  <c:v>45659.2083333333</c:v>
                </c:pt>
                <c:pt idx="117" c:formatCode="m/d;@">
                  <c:v>45659.21875</c:v>
                </c:pt>
                <c:pt idx="118" c:formatCode="m/d;@">
                  <c:v>45659.2291666667</c:v>
                </c:pt>
                <c:pt idx="119" c:formatCode="m/d;@">
                  <c:v>45659.2395833333</c:v>
                </c:pt>
                <c:pt idx="120" c:formatCode="m/d;@">
                  <c:v>45659.25</c:v>
                </c:pt>
                <c:pt idx="121" c:formatCode="m/d;@">
                  <c:v>45659.2604166667</c:v>
                </c:pt>
                <c:pt idx="122" c:formatCode="m/d;@">
                  <c:v>45659.2708333333</c:v>
                </c:pt>
                <c:pt idx="123" c:formatCode="m/d;@">
                  <c:v>45659.28125</c:v>
                </c:pt>
                <c:pt idx="124" c:formatCode="m/d;@">
                  <c:v>45659.2916666667</c:v>
                </c:pt>
                <c:pt idx="125" c:formatCode="m/d;@">
                  <c:v>45659.3020833333</c:v>
                </c:pt>
                <c:pt idx="126" c:formatCode="m/d;@">
                  <c:v>45659.3125</c:v>
                </c:pt>
                <c:pt idx="127" c:formatCode="m/d;@">
                  <c:v>45659.3229166667</c:v>
                </c:pt>
                <c:pt idx="128" c:formatCode="m/d;@">
                  <c:v>45659.3333333333</c:v>
                </c:pt>
                <c:pt idx="129" c:formatCode="m/d;@">
                  <c:v>45659.34375</c:v>
                </c:pt>
                <c:pt idx="130" c:formatCode="m/d;@">
                  <c:v>45659.3541666667</c:v>
                </c:pt>
                <c:pt idx="131" c:formatCode="m/d;@">
                  <c:v>45659.3645833333</c:v>
                </c:pt>
                <c:pt idx="132" c:formatCode="m/d;@">
                  <c:v>45659.375</c:v>
                </c:pt>
                <c:pt idx="133" c:formatCode="m/d;@">
                  <c:v>45659.3854166667</c:v>
                </c:pt>
                <c:pt idx="134" c:formatCode="m/d;@">
                  <c:v>45659.3958333333</c:v>
                </c:pt>
                <c:pt idx="135" c:formatCode="m/d;@">
                  <c:v>45659.40625</c:v>
                </c:pt>
                <c:pt idx="136" c:formatCode="m/d;@">
                  <c:v>45659.4166666667</c:v>
                </c:pt>
                <c:pt idx="137" c:formatCode="m/d;@">
                  <c:v>45659.4270833333</c:v>
                </c:pt>
                <c:pt idx="138" c:formatCode="m/d;@">
                  <c:v>45659.4375</c:v>
                </c:pt>
                <c:pt idx="139" c:formatCode="m/d;@">
                  <c:v>45659.4479166667</c:v>
                </c:pt>
                <c:pt idx="140" c:formatCode="m/d;@">
                  <c:v>45659.4583333333</c:v>
                </c:pt>
                <c:pt idx="141" c:formatCode="m/d;@">
                  <c:v>45659.46875</c:v>
                </c:pt>
                <c:pt idx="142" c:formatCode="m/d;@">
                  <c:v>45659.4791666667</c:v>
                </c:pt>
                <c:pt idx="143" c:formatCode="m/d;@">
                  <c:v>45659.4895833333</c:v>
                </c:pt>
                <c:pt idx="144" c:formatCode="m/d;@">
                  <c:v>45659.5</c:v>
                </c:pt>
                <c:pt idx="145" c:formatCode="m/d;@">
                  <c:v>45659.5104166667</c:v>
                </c:pt>
                <c:pt idx="146" c:formatCode="m/d;@">
                  <c:v>45659.5208333333</c:v>
                </c:pt>
                <c:pt idx="147" c:formatCode="m/d;@">
                  <c:v>45659.53125</c:v>
                </c:pt>
                <c:pt idx="148" c:formatCode="m/d;@">
                  <c:v>45659.5416666667</c:v>
                </c:pt>
                <c:pt idx="149" c:formatCode="m/d;@">
                  <c:v>45659.5520833333</c:v>
                </c:pt>
                <c:pt idx="150" c:formatCode="m/d;@">
                  <c:v>45659.5625</c:v>
                </c:pt>
                <c:pt idx="151" c:formatCode="m/d;@">
                  <c:v>45659.5729166667</c:v>
                </c:pt>
                <c:pt idx="152" c:formatCode="m/d;@">
                  <c:v>45659.5833333333</c:v>
                </c:pt>
                <c:pt idx="153" c:formatCode="m/d;@">
                  <c:v>45659.59375</c:v>
                </c:pt>
                <c:pt idx="154" c:formatCode="m/d;@">
                  <c:v>45659.6041666667</c:v>
                </c:pt>
                <c:pt idx="155" c:formatCode="m/d;@">
                  <c:v>45659.6145833333</c:v>
                </c:pt>
                <c:pt idx="156" c:formatCode="m/d;@">
                  <c:v>45659.625</c:v>
                </c:pt>
                <c:pt idx="157" c:formatCode="m/d;@">
                  <c:v>45659.6354166667</c:v>
                </c:pt>
                <c:pt idx="158" c:formatCode="m/d;@">
                  <c:v>45659.6458333333</c:v>
                </c:pt>
                <c:pt idx="159" c:formatCode="m/d;@">
                  <c:v>45659.65625</c:v>
                </c:pt>
                <c:pt idx="160" c:formatCode="m/d;@">
                  <c:v>45659.6666666667</c:v>
                </c:pt>
                <c:pt idx="161" c:formatCode="m/d;@">
                  <c:v>45659.6770833333</c:v>
                </c:pt>
                <c:pt idx="162" c:formatCode="m/d;@">
                  <c:v>45659.6875</c:v>
                </c:pt>
                <c:pt idx="163" c:formatCode="m/d;@">
                  <c:v>45659.6979166667</c:v>
                </c:pt>
                <c:pt idx="164" c:formatCode="m/d;@">
                  <c:v>45659.7083333333</c:v>
                </c:pt>
                <c:pt idx="165" c:formatCode="m/d;@">
                  <c:v>45659.71875</c:v>
                </c:pt>
                <c:pt idx="166" c:formatCode="m/d;@">
                  <c:v>45659.7291666667</c:v>
                </c:pt>
                <c:pt idx="167" c:formatCode="m/d;@">
                  <c:v>45659.7395833333</c:v>
                </c:pt>
                <c:pt idx="168" c:formatCode="m/d;@">
                  <c:v>45659.75</c:v>
                </c:pt>
                <c:pt idx="169" c:formatCode="m/d;@">
                  <c:v>45659.7604166667</c:v>
                </c:pt>
                <c:pt idx="170" c:formatCode="m/d;@">
                  <c:v>45659.7708333333</c:v>
                </c:pt>
                <c:pt idx="171" c:formatCode="m/d;@">
                  <c:v>45659.78125</c:v>
                </c:pt>
                <c:pt idx="172" c:formatCode="m/d;@">
                  <c:v>45659.7916666667</c:v>
                </c:pt>
                <c:pt idx="173" c:formatCode="m/d;@">
                  <c:v>45659.8020833333</c:v>
                </c:pt>
                <c:pt idx="174" c:formatCode="m/d;@">
                  <c:v>45659.8125</c:v>
                </c:pt>
                <c:pt idx="175" c:formatCode="m/d;@">
                  <c:v>45659.8229166667</c:v>
                </c:pt>
                <c:pt idx="176" c:formatCode="m/d;@">
                  <c:v>45659.8333333333</c:v>
                </c:pt>
                <c:pt idx="177" c:formatCode="m/d;@">
                  <c:v>45659.84375</c:v>
                </c:pt>
                <c:pt idx="178" c:formatCode="m/d;@">
                  <c:v>45659.8541666667</c:v>
                </c:pt>
                <c:pt idx="179" c:formatCode="m/d;@">
                  <c:v>45659.8645833333</c:v>
                </c:pt>
                <c:pt idx="180" c:formatCode="m/d;@">
                  <c:v>45659.875</c:v>
                </c:pt>
                <c:pt idx="181" c:formatCode="m/d;@">
                  <c:v>45659.8854166667</c:v>
                </c:pt>
                <c:pt idx="182" c:formatCode="m/d;@">
                  <c:v>45659.8958333333</c:v>
                </c:pt>
                <c:pt idx="183" c:formatCode="m/d;@">
                  <c:v>45659.90625</c:v>
                </c:pt>
                <c:pt idx="184" c:formatCode="m/d;@">
                  <c:v>45659.9166666667</c:v>
                </c:pt>
                <c:pt idx="185" c:formatCode="m/d;@">
                  <c:v>45659.9270833333</c:v>
                </c:pt>
                <c:pt idx="186" c:formatCode="m/d;@">
                  <c:v>45659.9375</c:v>
                </c:pt>
                <c:pt idx="187" c:formatCode="m/d;@">
                  <c:v>45659.9479166667</c:v>
                </c:pt>
                <c:pt idx="188" c:formatCode="m/d;@">
                  <c:v>45659.9583333333</c:v>
                </c:pt>
                <c:pt idx="189" c:formatCode="m/d;@">
                  <c:v>45659.96875</c:v>
                </c:pt>
                <c:pt idx="190" c:formatCode="m/d;@">
                  <c:v>45659.9791666667</c:v>
                </c:pt>
                <c:pt idx="191" c:formatCode="m/d;@">
                  <c:v>45659.9895833333</c:v>
                </c:pt>
                <c:pt idx="192" c:formatCode="m/d;@">
                  <c:v>45660</c:v>
                </c:pt>
                <c:pt idx="193" c:formatCode="m/d;@">
                  <c:v>45660.0104166667</c:v>
                </c:pt>
                <c:pt idx="194" c:formatCode="m/d;@">
                  <c:v>45660.0208333333</c:v>
                </c:pt>
                <c:pt idx="195" c:formatCode="m/d;@">
                  <c:v>45660.03125</c:v>
                </c:pt>
                <c:pt idx="196" c:formatCode="m/d;@">
                  <c:v>45660.0416666667</c:v>
                </c:pt>
                <c:pt idx="197" c:formatCode="m/d;@">
                  <c:v>45660.0520833333</c:v>
                </c:pt>
                <c:pt idx="198" c:formatCode="m/d;@">
                  <c:v>45660.0625</c:v>
                </c:pt>
                <c:pt idx="199" c:formatCode="m/d;@">
                  <c:v>45660.0729166667</c:v>
                </c:pt>
                <c:pt idx="200" c:formatCode="m/d;@">
                  <c:v>45660.0833333333</c:v>
                </c:pt>
                <c:pt idx="201" c:formatCode="m/d;@">
                  <c:v>45660.09375</c:v>
                </c:pt>
                <c:pt idx="202" c:formatCode="m/d;@">
                  <c:v>45660.1041666667</c:v>
                </c:pt>
                <c:pt idx="203" c:formatCode="m/d;@">
                  <c:v>45660.1145833333</c:v>
                </c:pt>
                <c:pt idx="204" c:formatCode="m/d;@">
                  <c:v>45660.125</c:v>
                </c:pt>
                <c:pt idx="205" c:formatCode="m/d;@">
                  <c:v>45660.1354166667</c:v>
                </c:pt>
                <c:pt idx="206" c:formatCode="m/d;@">
                  <c:v>45660.1458333333</c:v>
                </c:pt>
                <c:pt idx="207" c:formatCode="m/d;@">
                  <c:v>45660.15625</c:v>
                </c:pt>
                <c:pt idx="208" c:formatCode="m/d;@">
                  <c:v>45660.1666666667</c:v>
                </c:pt>
                <c:pt idx="209" c:formatCode="m/d;@">
                  <c:v>45660.1770833333</c:v>
                </c:pt>
                <c:pt idx="210" c:formatCode="m/d;@">
                  <c:v>45660.1875</c:v>
                </c:pt>
                <c:pt idx="211" c:formatCode="m/d;@">
                  <c:v>45660.1979166667</c:v>
                </c:pt>
                <c:pt idx="212" c:formatCode="m/d;@">
                  <c:v>45660.2083333333</c:v>
                </c:pt>
                <c:pt idx="213" c:formatCode="m/d;@">
                  <c:v>45660.21875</c:v>
                </c:pt>
                <c:pt idx="214" c:formatCode="m/d;@">
                  <c:v>45660.2291666667</c:v>
                </c:pt>
                <c:pt idx="215" c:formatCode="m/d;@">
                  <c:v>45660.2395833333</c:v>
                </c:pt>
                <c:pt idx="216" c:formatCode="m/d;@">
                  <c:v>45660.25</c:v>
                </c:pt>
                <c:pt idx="217" c:formatCode="m/d;@">
                  <c:v>45660.2604166667</c:v>
                </c:pt>
                <c:pt idx="218" c:formatCode="m/d;@">
                  <c:v>45660.2708333333</c:v>
                </c:pt>
                <c:pt idx="219" c:formatCode="m/d;@">
                  <c:v>45660.28125</c:v>
                </c:pt>
                <c:pt idx="220" c:formatCode="m/d;@">
                  <c:v>45660.2916666667</c:v>
                </c:pt>
                <c:pt idx="221" c:formatCode="m/d;@">
                  <c:v>45660.3020833333</c:v>
                </c:pt>
                <c:pt idx="222" c:formatCode="m/d;@">
                  <c:v>45660.3125</c:v>
                </c:pt>
                <c:pt idx="223" c:formatCode="m/d;@">
                  <c:v>45660.3229166667</c:v>
                </c:pt>
                <c:pt idx="224" c:formatCode="m/d;@">
                  <c:v>45660.3333333333</c:v>
                </c:pt>
                <c:pt idx="225" c:formatCode="m/d;@">
                  <c:v>45660.34375</c:v>
                </c:pt>
                <c:pt idx="226" c:formatCode="m/d;@">
                  <c:v>45660.3541666667</c:v>
                </c:pt>
                <c:pt idx="227" c:formatCode="m/d;@">
                  <c:v>45660.3645833333</c:v>
                </c:pt>
                <c:pt idx="228" c:formatCode="m/d;@">
                  <c:v>45660.375</c:v>
                </c:pt>
                <c:pt idx="229" c:formatCode="m/d;@">
                  <c:v>45660.3854166667</c:v>
                </c:pt>
                <c:pt idx="230" c:formatCode="m/d;@">
                  <c:v>45660.3958333333</c:v>
                </c:pt>
                <c:pt idx="231" c:formatCode="m/d;@">
                  <c:v>45660.40625</c:v>
                </c:pt>
                <c:pt idx="232" c:formatCode="m/d;@">
                  <c:v>45660.4166666667</c:v>
                </c:pt>
                <c:pt idx="233" c:formatCode="m/d;@">
                  <c:v>45660.4270833333</c:v>
                </c:pt>
                <c:pt idx="234" c:formatCode="m/d;@">
                  <c:v>45660.4375</c:v>
                </c:pt>
                <c:pt idx="235" c:formatCode="m/d;@">
                  <c:v>45660.4479166667</c:v>
                </c:pt>
                <c:pt idx="236" c:formatCode="m/d;@">
                  <c:v>45660.4583333333</c:v>
                </c:pt>
                <c:pt idx="237" c:formatCode="m/d;@">
                  <c:v>45660.46875</c:v>
                </c:pt>
                <c:pt idx="238" c:formatCode="m/d;@">
                  <c:v>45660.4791666667</c:v>
                </c:pt>
                <c:pt idx="239" c:formatCode="m/d;@">
                  <c:v>45660.4895833333</c:v>
                </c:pt>
                <c:pt idx="240" c:formatCode="m/d;@">
                  <c:v>45660.5</c:v>
                </c:pt>
                <c:pt idx="241" c:formatCode="m/d;@">
                  <c:v>45660.5104166667</c:v>
                </c:pt>
                <c:pt idx="242" c:formatCode="m/d;@">
                  <c:v>45660.5208333333</c:v>
                </c:pt>
                <c:pt idx="243" c:formatCode="m/d;@">
                  <c:v>45660.53125</c:v>
                </c:pt>
                <c:pt idx="244" c:formatCode="m/d;@">
                  <c:v>45660.5416666667</c:v>
                </c:pt>
                <c:pt idx="245" c:formatCode="m/d;@">
                  <c:v>45660.5520833333</c:v>
                </c:pt>
                <c:pt idx="246" c:formatCode="m/d;@">
                  <c:v>45660.5625</c:v>
                </c:pt>
                <c:pt idx="247" c:formatCode="m/d;@">
                  <c:v>45660.5729166667</c:v>
                </c:pt>
                <c:pt idx="248" c:formatCode="m/d;@">
                  <c:v>45660.5833333333</c:v>
                </c:pt>
                <c:pt idx="249" c:formatCode="m/d;@">
                  <c:v>45660.59375</c:v>
                </c:pt>
                <c:pt idx="250" c:formatCode="m/d;@">
                  <c:v>45660.6041666667</c:v>
                </c:pt>
                <c:pt idx="251" c:formatCode="m/d;@">
                  <c:v>45660.6145833333</c:v>
                </c:pt>
                <c:pt idx="252" c:formatCode="m/d;@">
                  <c:v>45660.625</c:v>
                </c:pt>
                <c:pt idx="253" c:formatCode="m/d;@">
                  <c:v>45660.6354166667</c:v>
                </c:pt>
                <c:pt idx="254" c:formatCode="m/d;@">
                  <c:v>45660.6458333333</c:v>
                </c:pt>
                <c:pt idx="255" c:formatCode="m/d;@">
                  <c:v>45660.65625</c:v>
                </c:pt>
                <c:pt idx="256" c:formatCode="m/d;@">
                  <c:v>45660.6666666667</c:v>
                </c:pt>
                <c:pt idx="257" c:formatCode="m/d;@">
                  <c:v>45660.6770833333</c:v>
                </c:pt>
                <c:pt idx="258" c:formatCode="m/d;@">
                  <c:v>45660.6875</c:v>
                </c:pt>
                <c:pt idx="259" c:formatCode="m/d;@">
                  <c:v>45660.6979166667</c:v>
                </c:pt>
                <c:pt idx="260" c:formatCode="m/d;@">
                  <c:v>45660.7083333333</c:v>
                </c:pt>
                <c:pt idx="261" c:formatCode="m/d;@">
                  <c:v>45660.71875</c:v>
                </c:pt>
                <c:pt idx="262" c:formatCode="m/d;@">
                  <c:v>45660.7291666667</c:v>
                </c:pt>
                <c:pt idx="263" c:formatCode="m/d;@">
                  <c:v>45660.7395833333</c:v>
                </c:pt>
                <c:pt idx="264" c:formatCode="m/d;@">
                  <c:v>45660.75</c:v>
                </c:pt>
                <c:pt idx="265" c:formatCode="m/d;@">
                  <c:v>45660.7604166667</c:v>
                </c:pt>
                <c:pt idx="266" c:formatCode="m/d;@">
                  <c:v>45660.7708333333</c:v>
                </c:pt>
                <c:pt idx="267" c:formatCode="m/d;@">
                  <c:v>45660.78125</c:v>
                </c:pt>
                <c:pt idx="268" c:formatCode="m/d;@">
                  <c:v>45660.7916666667</c:v>
                </c:pt>
                <c:pt idx="269" c:formatCode="m/d;@">
                  <c:v>45660.8020833333</c:v>
                </c:pt>
                <c:pt idx="270" c:formatCode="m/d;@">
                  <c:v>45660.8125</c:v>
                </c:pt>
                <c:pt idx="271" c:formatCode="m/d;@">
                  <c:v>45660.8229166667</c:v>
                </c:pt>
                <c:pt idx="272" c:formatCode="m/d;@">
                  <c:v>45660.8333333333</c:v>
                </c:pt>
                <c:pt idx="273" c:formatCode="m/d;@">
                  <c:v>45660.84375</c:v>
                </c:pt>
                <c:pt idx="274" c:formatCode="m/d;@">
                  <c:v>45660.8541666667</c:v>
                </c:pt>
                <c:pt idx="275" c:formatCode="m/d;@">
                  <c:v>45660.8645833333</c:v>
                </c:pt>
                <c:pt idx="276" c:formatCode="m/d;@">
                  <c:v>45660.875</c:v>
                </c:pt>
                <c:pt idx="277" c:formatCode="m/d;@">
                  <c:v>45660.8854166667</c:v>
                </c:pt>
                <c:pt idx="278" c:formatCode="m/d;@">
                  <c:v>45660.8958333333</c:v>
                </c:pt>
                <c:pt idx="279" c:formatCode="m/d;@">
                  <c:v>45660.90625</c:v>
                </c:pt>
                <c:pt idx="280" c:formatCode="m/d;@">
                  <c:v>45660.9166666667</c:v>
                </c:pt>
                <c:pt idx="281" c:formatCode="m/d;@">
                  <c:v>45660.9270833333</c:v>
                </c:pt>
                <c:pt idx="282" c:formatCode="m/d;@">
                  <c:v>45660.9375</c:v>
                </c:pt>
                <c:pt idx="283" c:formatCode="m/d;@">
                  <c:v>45660.9479166667</c:v>
                </c:pt>
                <c:pt idx="284" c:formatCode="m/d;@">
                  <c:v>45660.9583333333</c:v>
                </c:pt>
                <c:pt idx="285" c:formatCode="m/d;@">
                  <c:v>45660.96875</c:v>
                </c:pt>
                <c:pt idx="286" c:formatCode="m/d;@">
                  <c:v>45660.9791666667</c:v>
                </c:pt>
                <c:pt idx="287" c:formatCode="m/d;@">
                  <c:v>45660.9895833333</c:v>
                </c:pt>
                <c:pt idx="288" c:formatCode="m/d;@">
                  <c:v>45661</c:v>
                </c:pt>
                <c:pt idx="289" c:formatCode="m/d;@">
                  <c:v>45661.0104166667</c:v>
                </c:pt>
                <c:pt idx="290" c:formatCode="m/d;@">
                  <c:v>45661.0208333333</c:v>
                </c:pt>
                <c:pt idx="291" c:formatCode="m/d;@">
                  <c:v>45661.03125</c:v>
                </c:pt>
                <c:pt idx="292" c:formatCode="m/d;@">
                  <c:v>45661.0416666667</c:v>
                </c:pt>
                <c:pt idx="293" c:formatCode="m/d;@">
                  <c:v>45661.0520833333</c:v>
                </c:pt>
                <c:pt idx="294" c:formatCode="m/d;@">
                  <c:v>45661.0625</c:v>
                </c:pt>
                <c:pt idx="295" c:formatCode="m/d;@">
                  <c:v>45661.0729166667</c:v>
                </c:pt>
                <c:pt idx="296" c:formatCode="m/d;@">
                  <c:v>45661.0833333333</c:v>
                </c:pt>
                <c:pt idx="297" c:formatCode="m/d;@">
                  <c:v>45661.09375</c:v>
                </c:pt>
                <c:pt idx="298" c:formatCode="m/d;@">
                  <c:v>45661.1041666667</c:v>
                </c:pt>
                <c:pt idx="299" c:formatCode="m/d;@">
                  <c:v>45661.1145833333</c:v>
                </c:pt>
                <c:pt idx="300" c:formatCode="m/d;@">
                  <c:v>45661.125</c:v>
                </c:pt>
                <c:pt idx="301" c:formatCode="m/d;@">
                  <c:v>45661.1354166667</c:v>
                </c:pt>
                <c:pt idx="302" c:formatCode="m/d;@">
                  <c:v>45661.1458333333</c:v>
                </c:pt>
                <c:pt idx="303" c:formatCode="m/d;@">
                  <c:v>45661.15625</c:v>
                </c:pt>
                <c:pt idx="304" c:formatCode="m/d;@">
                  <c:v>45661.1666666667</c:v>
                </c:pt>
                <c:pt idx="305" c:formatCode="m/d;@">
                  <c:v>45661.1770833333</c:v>
                </c:pt>
                <c:pt idx="306" c:formatCode="m/d;@">
                  <c:v>45661.1875</c:v>
                </c:pt>
                <c:pt idx="307" c:formatCode="m/d;@">
                  <c:v>45661.1979166667</c:v>
                </c:pt>
                <c:pt idx="308" c:formatCode="m/d;@">
                  <c:v>45661.2083333333</c:v>
                </c:pt>
                <c:pt idx="309" c:formatCode="m/d;@">
                  <c:v>45661.21875</c:v>
                </c:pt>
                <c:pt idx="310" c:formatCode="m/d;@">
                  <c:v>45661.2291666667</c:v>
                </c:pt>
                <c:pt idx="311" c:formatCode="m/d;@">
                  <c:v>45661.2395833333</c:v>
                </c:pt>
                <c:pt idx="312" c:formatCode="m/d;@">
                  <c:v>45661.25</c:v>
                </c:pt>
                <c:pt idx="313" c:formatCode="m/d;@">
                  <c:v>45661.2604166667</c:v>
                </c:pt>
                <c:pt idx="314" c:formatCode="m/d;@">
                  <c:v>45661.2708333333</c:v>
                </c:pt>
                <c:pt idx="315" c:formatCode="m/d;@">
                  <c:v>45661.28125</c:v>
                </c:pt>
                <c:pt idx="316" c:formatCode="m/d;@">
                  <c:v>45661.2916666667</c:v>
                </c:pt>
                <c:pt idx="317" c:formatCode="m/d;@">
                  <c:v>45661.3020833333</c:v>
                </c:pt>
                <c:pt idx="318" c:formatCode="m/d;@">
                  <c:v>45661.3125</c:v>
                </c:pt>
                <c:pt idx="319" c:formatCode="m/d;@">
                  <c:v>45661.3229166667</c:v>
                </c:pt>
                <c:pt idx="320" c:formatCode="m/d;@">
                  <c:v>45661.3333333333</c:v>
                </c:pt>
                <c:pt idx="321" c:formatCode="m/d;@">
                  <c:v>45661.34375</c:v>
                </c:pt>
                <c:pt idx="322" c:formatCode="m/d;@">
                  <c:v>45661.3541666667</c:v>
                </c:pt>
                <c:pt idx="323" c:formatCode="m/d;@">
                  <c:v>45661.3645833333</c:v>
                </c:pt>
                <c:pt idx="324" c:formatCode="m/d;@">
                  <c:v>45661.375</c:v>
                </c:pt>
                <c:pt idx="325" c:formatCode="m/d;@">
                  <c:v>45661.3854166667</c:v>
                </c:pt>
                <c:pt idx="326" c:formatCode="m/d;@">
                  <c:v>45661.3958333333</c:v>
                </c:pt>
                <c:pt idx="327" c:formatCode="m/d;@">
                  <c:v>45661.40625</c:v>
                </c:pt>
                <c:pt idx="328" c:formatCode="m/d;@">
                  <c:v>45661.4166666667</c:v>
                </c:pt>
                <c:pt idx="329" c:formatCode="m/d;@">
                  <c:v>45661.4270833333</c:v>
                </c:pt>
                <c:pt idx="330" c:formatCode="m/d;@">
                  <c:v>45661.4375</c:v>
                </c:pt>
                <c:pt idx="331" c:formatCode="m/d;@">
                  <c:v>45661.4479166667</c:v>
                </c:pt>
                <c:pt idx="332" c:formatCode="m/d;@">
                  <c:v>45661.4583333333</c:v>
                </c:pt>
                <c:pt idx="333" c:formatCode="m/d;@">
                  <c:v>45661.46875</c:v>
                </c:pt>
                <c:pt idx="334" c:formatCode="m/d;@">
                  <c:v>45661.4791666667</c:v>
                </c:pt>
                <c:pt idx="335" c:formatCode="m/d;@">
                  <c:v>45661.4895833333</c:v>
                </c:pt>
                <c:pt idx="336" c:formatCode="m/d;@">
                  <c:v>45661.5</c:v>
                </c:pt>
                <c:pt idx="337" c:formatCode="m/d;@">
                  <c:v>45661.5104166667</c:v>
                </c:pt>
                <c:pt idx="338" c:formatCode="m/d;@">
                  <c:v>45661.5208333333</c:v>
                </c:pt>
                <c:pt idx="339" c:formatCode="m/d;@">
                  <c:v>45661.53125</c:v>
                </c:pt>
                <c:pt idx="340" c:formatCode="m/d;@">
                  <c:v>45661.5416666667</c:v>
                </c:pt>
                <c:pt idx="341" c:formatCode="m/d;@">
                  <c:v>45661.5520833333</c:v>
                </c:pt>
                <c:pt idx="342" c:formatCode="m/d;@">
                  <c:v>45661.5625</c:v>
                </c:pt>
                <c:pt idx="343" c:formatCode="m/d;@">
                  <c:v>45661.5729166667</c:v>
                </c:pt>
                <c:pt idx="344" c:formatCode="m/d;@">
                  <c:v>45661.5833333333</c:v>
                </c:pt>
                <c:pt idx="345" c:formatCode="m/d;@">
                  <c:v>45661.59375</c:v>
                </c:pt>
                <c:pt idx="346" c:formatCode="m/d;@">
                  <c:v>45661.6041666667</c:v>
                </c:pt>
                <c:pt idx="347" c:formatCode="m/d;@">
                  <c:v>45661.6145833333</c:v>
                </c:pt>
                <c:pt idx="348" c:formatCode="m/d;@">
                  <c:v>45661.625</c:v>
                </c:pt>
                <c:pt idx="349" c:formatCode="m/d;@">
                  <c:v>45661.6354166667</c:v>
                </c:pt>
                <c:pt idx="350" c:formatCode="m/d;@">
                  <c:v>45661.6458333333</c:v>
                </c:pt>
                <c:pt idx="351" c:formatCode="m/d;@">
                  <c:v>45661.65625</c:v>
                </c:pt>
                <c:pt idx="352" c:formatCode="m/d;@">
                  <c:v>45661.6666666667</c:v>
                </c:pt>
                <c:pt idx="353" c:formatCode="m/d;@">
                  <c:v>45661.6770833333</c:v>
                </c:pt>
                <c:pt idx="354" c:formatCode="m/d;@">
                  <c:v>45661.6875</c:v>
                </c:pt>
                <c:pt idx="355" c:formatCode="m/d;@">
                  <c:v>45661.6979166667</c:v>
                </c:pt>
                <c:pt idx="356" c:formatCode="m/d;@">
                  <c:v>45661.7083333333</c:v>
                </c:pt>
                <c:pt idx="357" c:formatCode="m/d;@">
                  <c:v>45661.71875</c:v>
                </c:pt>
                <c:pt idx="358" c:formatCode="m/d;@">
                  <c:v>45661.7291666667</c:v>
                </c:pt>
                <c:pt idx="359" c:formatCode="m/d;@">
                  <c:v>45661.7395833333</c:v>
                </c:pt>
                <c:pt idx="360" c:formatCode="m/d;@">
                  <c:v>45661.75</c:v>
                </c:pt>
                <c:pt idx="361" c:formatCode="m/d;@">
                  <c:v>45661.7604166667</c:v>
                </c:pt>
                <c:pt idx="362" c:formatCode="m/d;@">
                  <c:v>45661.7708333333</c:v>
                </c:pt>
                <c:pt idx="363" c:formatCode="m/d;@">
                  <c:v>45661.78125</c:v>
                </c:pt>
                <c:pt idx="364" c:formatCode="m/d;@">
                  <c:v>45661.7916666667</c:v>
                </c:pt>
                <c:pt idx="365" c:formatCode="m/d;@">
                  <c:v>45661.8020833333</c:v>
                </c:pt>
                <c:pt idx="366" c:formatCode="m/d;@">
                  <c:v>45661.8125</c:v>
                </c:pt>
                <c:pt idx="367" c:formatCode="m/d;@">
                  <c:v>45661.8229166667</c:v>
                </c:pt>
                <c:pt idx="368" c:formatCode="m/d;@">
                  <c:v>45661.8333333333</c:v>
                </c:pt>
                <c:pt idx="369" c:formatCode="m/d;@">
                  <c:v>45661.84375</c:v>
                </c:pt>
                <c:pt idx="370" c:formatCode="m/d;@">
                  <c:v>45661.8541666667</c:v>
                </c:pt>
                <c:pt idx="371" c:formatCode="m/d;@">
                  <c:v>45661.8645833333</c:v>
                </c:pt>
                <c:pt idx="372" c:formatCode="m/d;@">
                  <c:v>45661.875</c:v>
                </c:pt>
                <c:pt idx="373" c:formatCode="m/d;@">
                  <c:v>45661.8854166667</c:v>
                </c:pt>
                <c:pt idx="374" c:formatCode="m/d;@">
                  <c:v>45661.8958333333</c:v>
                </c:pt>
                <c:pt idx="375" c:formatCode="m/d;@">
                  <c:v>45661.90625</c:v>
                </c:pt>
                <c:pt idx="376" c:formatCode="m/d;@">
                  <c:v>45661.9166666667</c:v>
                </c:pt>
                <c:pt idx="377" c:formatCode="m/d;@">
                  <c:v>45661.9270833333</c:v>
                </c:pt>
                <c:pt idx="378" c:formatCode="m/d;@">
                  <c:v>45661.9375</c:v>
                </c:pt>
                <c:pt idx="379" c:formatCode="m/d;@">
                  <c:v>45661.9479166667</c:v>
                </c:pt>
                <c:pt idx="380" c:formatCode="m/d;@">
                  <c:v>45661.9583333333</c:v>
                </c:pt>
                <c:pt idx="381" c:formatCode="m/d;@">
                  <c:v>45661.96875</c:v>
                </c:pt>
                <c:pt idx="382" c:formatCode="m/d;@">
                  <c:v>45661.9791666667</c:v>
                </c:pt>
                <c:pt idx="383" c:formatCode="m/d;@">
                  <c:v>45661.9895833333</c:v>
                </c:pt>
                <c:pt idx="384" c:formatCode="m/d;@">
                  <c:v>45662</c:v>
                </c:pt>
                <c:pt idx="385" c:formatCode="m/d;@">
                  <c:v>45662.0104166667</c:v>
                </c:pt>
                <c:pt idx="386" c:formatCode="m/d;@">
                  <c:v>45662.0208333333</c:v>
                </c:pt>
                <c:pt idx="387" c:formatCode="m/d;@">
                  <c:v>45662.03125</c:v>
                </c:pt>
                <c:pt idx="388" c:formatCode="m/d;@">
                  <c:v>45662.0416666667</c:v>
                </c:pt>
                <c:pt idx="389" c:formatCode="m/d;@">
                  <c:v>45662.0520833333</c:v>
                </c:pt>
                <c:pt idx="390" c:formatCode="m/d;@">
                  <c:v>45662.0625</c:v>
                </c:pt>
                <c:pt idx="391" c:formatCode="m/d;@">
                  <c:v>45662.0729166667</c:v>
                </c:pt>
                <c:pt idx="392" c:formatCode="m/d;@">
                  <c:v>45662.0833333333</c:v>
                </c:pt>
                <c:pt idx="393" c:formatCode="m/d;@">
                  <c:v>45662.09375</c:v>
                </c:pt>
                <c:pt idx="394" c:formatCode="m/d;@">
                  <c:v>45662.1041666667</c:v>
                </c:pt>
                <c:pt idx="395" c:formatCode="m/d;@">
                  <c:v>45662.1145833333</c:v>
                </c:pt>
                <c:pt idx="396" c:formatCode="m/d;@">
                  <c:v>45662.125</c:v>
                </c:pt>
                <c:pt idx="397" c:formatCode="m/d;@">
                  <c:v>45662.1354166667</c:v>
                </c:pt>
                <c:pt idx="398" c:formatCode="m/d;@">
                  <c:v>45662.1458333333</c:v>
                </c:pt>
                <c:pt idx="399" c:formatCode="m/d;@">
                  <c:v>45662.15625</c:v>
                </c:pt>
                <c:pt idx="400" c:formatCode="m/d;@">
                  <c:v>45662.1666666667</c:v>
                </c:pt>
                <c:pt idx="401" c:formatCode="m/d;@">
                  <c:v>45662.1770833333</c:v>
                </c:pt>
                <c:pt idx="402" c:formatCode="m/d;@">
                  <c:v>45662.1875</c:v>
                </c:pt>
                <c:pt idx="403" c:formatCode="m/d;@">
                  <c:v>45662.1979166667</c:v>
                </c:pt>
                <c:pt idx="404" c:formatCode="m/d;@">
                  <c:v>45662.2083333333</c:v>
                </c:pt>
                <c:pt idx="405" c:formatCode="m/d;@">
                  <c:v>45662.21875</c:v>
                </c:pt>
                <c:pt idx="406" c:formatCode="m/d;@">
                  <c:v>45662.2291666667</c:v>
                </c:pt>
                <c:pt idx="407" c:formatCode="m/d;@">
                  <c:v>45662.2395833333</c:v>
                </c:pt>
                <c:pt idx="408" c:formatCode="m/d;@">
                  <c:v>45662.25</c:v>
                </c:pt>
                <c:pt idx="409" c:formatCode="m/d;@">
                  <c:v>45662.2604166667</c:v>
                </c:pt>
                <c:pt idx="410" c:formatCode="m/d;@">
                  <c:v>45662.2708333333</c:v>
                </c:pt>
                <c:pt idx="411" c:formatCode="m/d;@">
                  <c:v>45662.28125</c:v>
                </c:pt>
                <c:pt idx="412" c:formatCode="m/d;@">
                  <c:v>45662.2916666667</c:v>
                </c:pt>
                <c:pt idx="413" c:formatCode="m/d;@">
                  <c:v>45662.3020833333</c:v>
                </c:pt>
                <c:pt idx="414" c:formatCode="m/d;@">
                  <c:v>45662.3125</c:v>
                </c:pt>
                <c:pt idx="415" c:formatCode="m/d;@">
                  <c:v>45662.3229166667</c:v>
                </c:pt>
                <c:pt idx="416" c:formatCode="m/d;@">
                  <c:v>45662.3333333333</c:v>
                </c:pt>
                <c:pt idx="417" c:formatCode="m/d;@">
                  <c:v>45662.34375</c:v>
                </c:pt>
                <c:pt idx="418" c:formatCode="m/d;@">
                  <c:v>45662.3541666667</c:v>
                </c:pt>
                <c:pt idx="419" c:formatCode="m/d;@">
                  <c:v>45662.3645833333</c:v>
                </c:pt>
                <c:pt idx="420" c:formatCode="m/d;@">
                  <c:v>45662.375</c:v>
                </c:pt>
                <c:pt idx="421" c:formatCode="m/d;@">
                  <c:v>45662.3854166667</c:v>
                </c:pt>
                <c:pt idx="422" c:formatCode="m/d;@">
                  <c:v>45662.3958333333</c:v>
                </c:pt>
                <c:pt idx="423" c:formatCode="m/d;@">
                  <c:v>45662.40625</c:v>
                </c:pt>
                <c:pt idx="424" c:formatCode="m/d;@">
                  <c:v>45662.4166666667</c:v>
                </c:pt>
                <c:pt idx="425" c:formatCode="m/d;@">
                  <c:v>45662.4270833333</c:v>
                </c:pt>
                <c:pt idx="426" c:formatCode="m/d;@">
                  <c:v>45662.4375</c:v>
                </c:pt>
                <c:pt idx="427" c:formatCode="m/d;@">
                  <c:v>45662.4479166667</c:v>
                </c:pt>
                <c:pt idx="428" c:formatCode="m/d;@">
                  <c:v>45662.4583333333</c:v>
                </c:pt>
                <c:pt idx="429" c:formatCode="m/d;@">
                  <c:v>45662.46875</c:v>
                </c:pt>
                <c:pt idx="430" c:formatCode="m/d;@">
                  <c:v>45662.4791666667</c:v>
                </c:pt>
                <c:pt idx="431" c:formatCode="m/d;@">
                  <c:v>45662.4895833333</c:v>
                </c:pt>
                <c:pt idx="432" c:formatCode="m/d;@">
                  <c:v>45662.5</c:v>
                </c:pt>
                <c:pt idx="433" c:formatCode="m/d;@">
                  <c:v>45662.5104166667</c:v>
                </c:pt>
                <c:pt idx="434" c:formatCode="m/d;@">
                  <c:v>45662.5208333333</c:v>
                </c:pt>
                <c:pt idx="435" c:formatCode="m/d;@">
                  <c:v>45662.53125</c:v>
                </c:pt>
                <c:pt idx="436" c:formatCode="m/d;@">
                  <c:v>45662.5416666667</c:v>
                </c:pt>
                <c:pt idx="437" c:formatCode="m/d;@">
                  <c:v>45662.5520833333</c:v>
                </c:pt>
                <c:pt idx="438" c:formatCode="m/d;@">
                  <c:v>45662.5625</c:v>
                </c:pt>
                <c:pt idx="439" c:formatCode="m/d;@">
                  <c:v>45662.5729166667</c:v>
                </c:pt>
                <c:pt idx="440" c:formatCode="m/d;@">
                  <c:v>45662.5833333333</c:v>
                </c:pt>
                <c:pt idx="441" c:formatCode="m/d;@">
                  <c:v>45662.59375</c:v>
                </c:pt>
                <c:pt idx="442" c:formatCode="m/d;@">
                  <c:v>45662.6041666667</c:v>
                </c:pt>
                <c:pt idx="443" c:formatCode="m/d;@">
                  <c:v>45662.6145833333</c:v>
                </c:pt>
                <c:pt idx="444" c:formatCode="m/d;@">
                  <c:v>45662.625</c:v>
                </c:pt>
                <c:pt idx="445" c:formatCode="m/d;@">
                  <c:v>45662.6354166667</c:v>
                </c:pt>
                <c:pt idx="446" c:formatCode="m/d;@">
                  <c:v>45662.6458333333</c:v>
                </c:pt>
                <c:pt idx="447" c:formatCode="m/d;@">
                  <c:v>45662.65625</c:v>
                </c:pt>
                <c:pt idx="448" c:formatCode="m/d;@">
                  <c:v>45662.6666666667</c:v>
                </c:pt>
                <c:pt idx="449" c:formatCode="m/d;@">
                  <c:v>45662.6770833333</c:v>
                </c:pt>
                <c:pt idx="450" c:formatCode="m/d;@">
                  <c:v>45662.6875</c:v>
                </c:pt>
                <c:pt idx="451" c:formatCode="m/d;@">
                  <c:v>45662.6979166667</c:v>
                </c:pt>
                <c:pt idx="452" c:formatCode="m/d;@">
                  <c:v>45662.7083333333</c:v>
                </c:pt>
                <c:pt idx="453" c:formatCode="m/d;@">
                  <c:v>45662.71875</c:v>
                </c:pt>
                <c:pt idx="454" c:formatCode="m/d;@">
                  <c:v>45662.7291666667</c:v>
                </c:pt>
                <c:pt idx="455" c:formatCode="m/d;@">
                  <c:v>45662.7395833333</c:v>
                </c:pt>
                <c:pt idx="456" c:formatCode="m/d;@">
                  <c:v>45662.75</c:v>
                </c:pt>
                <c:pt idx="457" c:formatCode="m/d;@">
                  <c:v>45662.7604166667</c:v>
                </c:pt>
                <c:pt idx="458" c:formatCode="m/d;@">
                  <c:v>45662.7708333333</c:v>
                </c:pt>
                <c:pt idx="459" c:formatCode="m/d;@">
                  <c:v>45662.78125</c:v>
                </c:pt>
                <c:pt idx="460" c:formatCode="m/d;@">
                  <c:v>45662.7916666667</c:v>
                </c:pt>
                <c:pt idx="461" c:formatCode="m/d;@">
                  <c:v>45662.8020833333</c:v>
                </c:pt>
                <c:pt idx="462" c:formatCode="m/d;@">
                  <c:v>45662.8125</c:v>
                </c:pt>
                <c:pt idx="463" c:formatCode="m/d;@">
                  <c:v>45662.8229166667</c:v>
                </c:pt>
                <c:pt idx="464" c:formatCode="m/d;@">
                  <c:v>45662.8333333333</c:v>
                </c:pt>
                <c:pt idx="465" c:formatCode="m/d;@">
                  <c:v>45662.84375</c:v>
                </c:pt>
                <c:pt idx="466" c:formatCode="m/d;@">
                  <c:v>45662.8541666667</c:v>
                </c:pt>
                <c:pt idx="467" c:formatCode="m/d;@">
                  <c:v>45662.8645833333</c:v>
                </c:pt>
                <c:pt idx="468" c:formatCode="m/d;@">
                  <c:v>45662.875</c:v>
                </c:pt>
                <c:pt idx="469" c:formatCode="m/d;@">
                  <c:v>45662.8854166667</c:v>
                </c:pt>
                <c:pt idx="470" c:formatCode="m/d;@">
                  <c:v>45662.8958333333</c:v>
                </c:pt>
                <c:pt idx="471" c:formatCode="m/d;@">
                  <c:v>45662.90625</c:v>
                </c:pt>
                <c:pt idx="472" c:formatCode="m/d;@">
                  <c:v>45662.9166666667</c:v>
                </c:pt>
                <c:pt idx="473" c:formatCode="m/d;@">
                  <c:v>45662.9270833333</c:v>
                </c:pt>
                <c:pt idx="474" c:formatCode="m/d;@">
                  <c:v>45662.9375</c:v>
                </c:pt>
                <c:pt idx="475" c:formatCode="m/d;@">
                  <c:v>45662.9479166667</c:v>
                </c:pt>
                <c:pt idx="476" c:formatCode="m/d;@">
                  <c:v>45662.9583333333</c:v>
                </c:pt>
                <c:pt idx="477" c:formatCode="m/d;@">
                  <c:v>45662.96875</c:v>
                </c:pt>
                <c:pt idx="478" c:formatCode="m/d;@">
                  <c:v>45662.9791666667</c:v>
                </c:pt>
                <c:pt idx="479" c:formatCode="m/d;@">
                  <c:v>45662.9895833333</c:v>
                </c:pt>
                <c:pt idx="480" c:formatCode="m/d;@">
                  <c:v>45663</c:v>
                </c:pt>
                <c:pt idx="481" c:formatCode="m/d;@">
                  <c:v>45663.0104166667</c:v>
                </c:pt>
                <c:pt idx="482" c:formatCode="m/d;@">
                  <c:v>45663.0208333333</c:v>
                </c:pt>
                <c:pt idx="483" c:formatCode="m/d;@">
                  <c:v>45663.03125</c:v>
                </c:pt>
                <c:pt idx="484" c:formatCode="m/d;@">
                  <c:v>45663.0416666667</c:v>
                </c:pt>
                <c:pt idx="485" c:formatCode="m/d;@">
                  <c:v>45663.0520833333</c:v>
                </c:pt>
                <c:pt idx="486" c:formatCode="m/d;@">
                  <c:v>45663.0625</c:v>
                </c:pt>
                <c:pt idx="487" c:formatCode="m/d;@">
                  <c:v>45663.0729166667</c:v>
                </c:pt>
                <c:pt idx="488" c:formatCode="m/d;@">
                  <c:v>45663.0833333333</c:v>
                </c:pt>
                <c:pt idx="489" c:formatCode="m/d;@">
                  <c:v>45663.09375</c:v>
                </c:pt>
                <c:pt idx="490" c:formatCode="m/d;@">
                  <c:v>45663.1041666667</c:v>
                </c:pt>
                <c:pt idx="491" c:formatCode="m/d;@">
                  <c:v>45663.1145833333</c:v>
                </c:pt>
                <c:pt idx="492" c:formatCode="m/d;@">
                  <c:v>45663.125</c:v>
                </c:pt>
                <c:pt idx="493" c:formatCode="m/d;@">
                  <c:v>45663.1354166667</c:v>
                </c:pt>
                <c:pt idx="494" c:formatCode="m/d;@">
                  <c:v>45663.1458333333</c:v>
                </c:pt>
                <c:pt idx="495" c:formatCode="m/d;@">
                  <c:v>45663.15625</c:v>
                </c:pt>
                <c:pt idx="496" c:formatCode="m/d;@">
                  <c:v>45663.1666666667</c:v>
                </c:pt>
                <c:pt idx="497" c:formatCode="m/d;@">
                  <c:v>45663.1770833333</c:v>
                </c:pt>
                <c:pt idx="498" c:formatCode="m/d;@">
                  <c:v>45663.1875</c:v>
                </c:pt>
                <c:pt idx="499" c:formatCode="m/d;@">
                  <c:v>45663.1979166667</c:v>
                </c:pt>
                <c:pt idx="500" c:formatCode="m/d;@">
                  <c:v>45663.2083333333</c:v>
                </c:pt>
                <c:pt idx="501" c:formatCode="m/d;@">
                  <c:v>45663.21875</c:v>
                </c:pt>
                <c:pt idx="502" c:formatCode="m/d;@">
                  <c:v>45663.2291666667</c:v>
                </c:pt>
                <c:pt idx="503" c:formatCode="m/d;@">
                  <c:v>45663.2395833333</c:v>
                </c:pt>
                <c:pt idx="504" c:formatCode="m/d;@">
                  <c:v>45663.25</c:v>
                </c:pt>
                <c:pt idx="505" c:formatCode="m/d;@">
                  <c:v>45663.2604166667</c:v>
                </c:pt>
                <c:pt idx="506" c:formatCode="m/d;@">
                  <c:v>45663.2708333333</c:v>
                </c:pt>
                <c:pt idx="507" c:formatCode="m/d;@">
                  <c:v>45663.28125</c:v>
                </c:pt>
                <c:pt idx="508" c:formatCode="m/d;@">
                  <c:v>45663.2916666667</c:v>
                </c:pt>
                <c:pt idx="509" c:formatCode="m/d;@">
                  <c:v>45663.3020833333</c:v>
                </c:pt>
                <c:pt idx="510" c:formatCode="m/d;@">
                  <c:v>45663.3125</c:v>
                </c:pt>
                <c:pt idx="511" c:formatCode="m/d;@">
                  <c:v>45663.3229166667</c:v>
                </c:pt>
                <c:pt idx="512" c:formatCode="m/d;@">
                  <c:v>45663.3333333333</c:v>
                </c:pt>
                <c:pt idx="513" c:formatCode="m/d;@">
                  <c:v>45663.34375</c:v>
                </c:pt>
                <c:pt idx="514" c:formatCode="m/d;@">
                  <c:v>45663.3541666667</c:v>
                </c:pt>
                <c:pt idx="515" c:formatCode="m/d;@">
                  <c:v>45663.3645833333</c:v>
                </c:pt>
                <c:pt idx="516" c:formatCode="m/d;@">
                  <c:v>45663.375</c:v>
                </c:pt>
                <c:pt idx="517" c:formatCode="m/d;@">
                  <c:v>45663.3854166667</c:v>
                </c:pt>
                <c:pt idx="518" c:formatCode="m/d;@">
                  <c:v>45663.3958333333</c:v>
                </c:pt>
                <c:pt idx="519" c:formatCode="m/d;@">
                  <c:v>45663.40625</c:v>
                </c:pt>
                <c:pt idx="520" c:formatCode="m/d;@">
                  <c:v>45663.4166666667</c:v>
                </c:pt>
                <c:pt idx="521" c:formatCode="m/d;@">
                  <c:v>45663.4270833333</c:v>
                </c:pt>
                <c:pt idx="522" c:formatCode="m/d;@">
                  <c:v>45663.4375</c:v>
                </c:pt>
                <c:pt idx="523" c:formatCode="m/d;@">
                  <c:v>45663.4479166667</c:v>
                </c:pt>
                <c:pt idx="524" c:formatCode="m/d;@">
                  <c:v>45663.4583333333</c:v>
                </c:pt>
                <c:pt idx="525" c:formatCode="m/d;@">
                  <c:v>45663.46875</c:v>
                </c:pt>
                <c:pt idx="526" c:formatCode="m/d;@">
                  <c:v>45663.4791666667</c:v>
                </c:pt>
                <c:pt idx="527" c:formatCode="m/d;@">
                  <c:v>45663.4895833333</c:v>
                </c:pt>
                <c:pt idx="528" c:formatCode="m/d;@">
                  <c:v>45663.5</c:v>
                </c:pt>
                <c:pt idx="529" c:formatCode="m/d;@">
                  <c:v>45663.5104166667</c:v>
                </c:pt>
                <c:pt idx="530" c:formatCode="m/d;@">
                  <c:v>45663.5208333333</c:v>
                </c:pt>
                <c:pt idx="531" c:formatCode="m/d;@">
                  <c:v>45663.53125</c:v>
                </c:pt>
                <c:pt idx="532" c:formatCode="m/d;@">
                  <c:v>45663.5416666667</c:v>
                </c:pt>
                <c:pt idx="533" c:formatCode="m/d;@">
                  <c:v>45663.5520833333</c:v>
                </c:pt>
                <c:pt idx="534" c:formatCode="m/d;@">
                  <c:v>45663.5625</c:v>
                </c:pt>
                <c:pt idx="535" c:formatCode="m/d;@">
                  <c:v>45663.5729166667</c:v>
                </c:pt>
                <c:pt idx="536" c:formatCode="m/d;@">
                  <c:v>45663.5833333333</c:v>
                </c:pt>
                <c:pt idx="537" c:formatCode="m/d;@">
                  <c:v>45663.59375</c:v>
                </c:pt>
                <c:pt idx="538" c:formatCode="m/d;@">
                  <c:v>45663.6041666667</c:v>
                </c:pt>
                <c:pt idx="539" c:formatCode="m/d;@">
                  <c:v>45663.6145833333</c:v>
                </c:pt>
                <c:pt idx="540" c:formatCode="m/d;@">
                  <c:v>45663.625</c:v>
                </c:pt>
                <c:pt idx="541" c:formatCode="m/d;@">
                  <c:v>45663.6354166667</c:v>
                </c:pt>
                <c:pt idx="542" c:formatCode="m/d;@">
                  <c:v>45663.6458333333</c:v>
                </c:pt>
                <c:pt idx="543" c:formatCode="m/d;@">
                  <c:v>45663.65625</c:v>
                </c:pt>
                <c:pt idx="544" c:formatCode="m/d;@">
                  <c:v>45663.6666666667</c:v>
                </c:pt>
                <c:pt idx="545" c:formatCode="m/d;@">
                  <c:v>45663.6770833333</c:v>
                </c:pt>
                <c:pt idx="546" c:formatCode="m/d;@">
                  <c:v>45663.6875</c:v>
                </c:pt>
                <c:pt idx="547" c:formatCode="m/d;@">
                  <c:v>45663.6979166667</c:v>
                </c:pt>
                <c:pt idx="548" c:formatCode="m/d;@">
                  <c:v>45663.7083333333</c:v>
                </c:pt>
                <c:pt idx="549" c:formatCode="m/d;@">
                  <c:v>45663.71875</c:v>
                </c:pt>
                <c:pt idx="550" c:formatCode="m/d;@">
                  <c:v>45663.7291666667</c:v>
                </c:pt>
                <c:pt idx="551" c:formatCode="m/d;@">
                  <c:v>45663.7395833333</c:v>
                </c:pt>
                <c:pt idx="552" c:formatCode="m/d;@">
                  <c:v>45663.75</c:v>
                </c:pt>
                <c:pt idx="553" c:formatCode="m/d;@">
                  <c:v>45663.7604166667</c:v>
                </c:pt>
                <c:pt idx="554" c:formatCode="m/d;@">
                  <c:v>45663.7708333333</c:v>
                </c:pt>
                <c:pt idx="555" c:formatCode="m/d;@">
                  <c:v>45663.78125</c:v>
                </c:pt>
                <c:pt idx="556" c:formatCode="m/d;@">
                  <c:v>45663.7916666667</c:v>
                </c:pt>
                <c:pt idx="557" c:formatCode="m/d;@">
                  <c:v>45663.8020833333</c:v>
                </c:pt>
                <c:pt idx="558" c:formatCode="m/d;@">
                  <c:v>45663.8125</c:v>
                </c:pt>
                <c:pt idx="559" c:formatCode="m/d;@">
                  <c:v>45663.8229166667</c:v>
                </c:pt>
                <c:pt idx="560" c:formatCode="m/d;@">
                  <c:v>45663.8333333333</c:v>
                </c:pt>
                <c:pt idx="561" c:formatCode="m/d;@">
                  <c:v>45663.84375</c:v>
                </c:pt>
                <c:pt idx="562" c:formatCode="m/d;@">
                  <c:v>45663.8541666667</c:v>
                </c:pt>
                <c:pt idx="563" c:formatCode="m/d;@">
                  <c:v>45663.8645833333</c:v>
                </c:pt>
                <c:pt idx="564" c:formatCode="m/d;@">
                  <c:v>45663.875</c:v>
                </c:pt>
                <c:pt idx="565" c:formatCode="m/d;@">
                  <c:v>45663.8854166667</c:v>
                </c:pt>
                <c:pt idx="566" c:formatCode="m/d;@">
                  <c:v>45663.8958333333</c:v>
                </c:pt>
                <c:pt idx="567" c:formatCode="m/d;@">
                  <c:v>45663.90625</c:v>
                </c:pt>
                <c:pt idx="568" c:formatCode="m/d;@">
                  <c:v>45663.9166666667</c:v>
                </c:pt>
                <c:pt idx="569" c:formatCode="m/d;@">
                  <c:v>45663.9270833333</c:v>
                </c:pt>
                <c:pt idx="570" c:formatCode="m/d;@">
                  <c:v>45663.9375</c:v>
                </c:pt>
                <c:pt idx="571" c:formatCode="m/d;@">
                  <c:v>45663.9479166667</c:v>
                </c:pt>
                <c:pt idx="572" c:formatCode="m/d;@">
                  <c:v>45663.9583333333</c:v>
                </c:pt>
                <c:pt idx="573" c:formatCode="m/d;@">
                  <c:v>45663.96875</c:v>
                </c:pt>
                <c:pt idx="574" c:formatCode="m/d;@">
                  <c:v>45663.9791666667</c:v>
                </c:pt>
                <c:pt idx="575" c:formatCode="m/d;@">
                  <c:v>45663.9895833333</c:v>
                </c:pt>
                <c:pt idx="576" c:formatCode="m/d;@">
                  <c:v>45664</c:v>
                </c:pt>
                <c:pt idx="577" c:formatCode="m/d;@">
                  <c:v>45664.0104166667</c:v>
                </c:pt>
                <c:pt idx="578" c:formatCode="m/d;@">
                  <c:v>45664.0208333333</c:v>
                </c:pt>
                <c:pt idx="579" c:formatCode="m/d;@">
                  <c:v>45664.03125</c:v>
                </c:pt>
                <c:pt idx="580" c:formatCode="m/d;@">
                  <c:v>45664.0416666667</c:v>
                </c:pt>
                <c:pt idx="581" c:formatCode="m/d;@">
                  <c:v>45664.0520833333</c:v>
                </c:pt>
                <c:pt idx="582" c:formatCode="m/d;@">
                  <c:v>45664.0625</c:v>
                </c:pt>
                <c:pt idx="583" c:formatCode="m/d;@">
                  <c:v>45664.0729166667</c:v>
                </c:pt>
                <c:pt idx="584" c:formatCode="m/d;@">
                  <c:v>45664.0833333333</c:v>
                </c:pt>
                <c:pt idx="585" c:formatCode="m/d;@">
                  <c:v>45664.09375</c:v>
                </c:pt>
                <c:pt idx="586" c:formatCode="m/d;@">
                  <c:v>45664.1041666667</c:v>
                </c:pt>
                <c:pt idx="587" c:formatCode="m/d;@">
                  <c:v>45664.1145833333</c:v>
                </c:pt>
                <c:pt idx="588" c:formatCode="m/d;@">
                  <c:v>45664.125</c:v>
                </c:pt>
                <c:pt idx="589" c:formatCode="m/d;@">
                  <c:v>45664.1354166667</c:v>
                </c:pt>
                <c:pt idx="590" c:formatCode="m/d;@">
                  <c:v>45664.1458333333</c:v>
                </c:pt>
                <c:pt idx="591" c:formatCode="m/d;@">
                  <c:v>45664.15625</c:v>
                </c:pt>
                <c:pt idx="592" c:formatCode="m/d;@">
                  <c:v>45664.1666666667</c:v>
                </c:pt>
                <c:pt idx="593" c:formatCode="m/d;@">
                  <c:v>45664.1770833333</c:v>
                </c:pt>
                <c:pt idx="594" c:formatCode="m/d;@">
                  <c:v>45664.1875</c:v>
                </c:pt>
                <c:pt idx="595" c:formatCode="m/d;@">
                  <c:v>45664.1979166667</c:v>
                </c:pt>
                <c:pt idx="596" c:formatCode="m/d;@">
                  <c:v>45664.2083333333</c:v>
                </c:pt>
                <c:pt idx="597" c:formatCode="m/d;@">
                  <c:v>45664.21875</c:v>
                </c:pt>
                <c:pt idx="598" c:formatCode="m/d;@">
                  <c:v>45664.2291666667</c:v>
                </c:pt>
                <c:pt idx="599" c:formatCode="m/d;@">
                  <c:v>45664.2395833333</c:v>
                </c:pt>
                <c:pt idx="600" c:formatCode="m/d;@">
                  <c:v>45664.25</c:v>
                </c:pt>
                <c:pt idx="601" c:formatCode="m/d;@">
                  <c:v>45664.2604166667</c:v>
                </c:pt>
                <c:pt idx="602" c:formatCode="m/d;@">
                  <c:v>45664.2708333333</c:v>
                </c:pt>
                <c:pt idx="603" c:formatCode="m/d;@">
                  <c:v>45664.28125</c:v>
                </c:pt>
                <c:pt idx="604" c:formatCode="m/d;@">
                  <c:v>45664.2916666667</c:v>
                </c:pt>
                <c:pt idx="605" c:formatCode="m/d;@">
                  <c:v>45664.3020833333</c:v>
                </c:pt>
                <c:pt idx="606" c:formatCode="m/d;@">
                  <c:v>45664.3125</c:v>
                </c:pt>
                <c:pt idx="607" c:formatCode="m/d;@">
                  <c:v>45664.3229166667</c:v>
                </c:pt>
                <c:pt idx="608" c:formatCode="m/d;@">
                  <c:v>45664.3333333333</c:v>
                </c:pt>
                <c:pt idx="609" c:formatCode="m/d;@">
                  <c:v>45664.34375</c:v>
                </c:pt>
                <c:pt idx="610" c:formatCode="m/d;@">
                  <c:v>45664.3541666667</c:v>
                </c:pt>
                <c:pt idx="611" c:formatCode="m/d;@">
                  <c:v>45664.3645833333</c:v>
                </c:pt>
                <c:pt idx="612" c:formatCode="m/d;@">
                  <c:v>45664.375</c:v>
                </c:pt>
                <c:pt idx="613" c:formatCode="m/d;@">
                  <c:v>45664.3854166667</c:v>
                </c:pt>
                <c:pt idx="614" c:formatCode="m/d;@">
                  <c:v>45664.3958333333</c:v>
                </c:pt>
                <c:pt idx="615" c:formatCode="m/d;@">
                  <c:v>45664.40625</c:v>
                </c:pt>
                <c:pt idx="616" c:formatCode="m/d;@">
                  <c:v>45664.4166666667</c:v>
                </c:pt>
                <c:pt idx="617" c:formatCode="m/d;@">
                  <c:v>45664.4270833333</c:v>
                </c:pt>
                <c:pt idx="618" c:formatCode="m/d;@">
                  <c:v>45664.4375</c:v>
                </c:pt>
                <c:pt idx="619" c:formatCode="m/d;@">
                  <c:v>45664.4479166667</c:v>
                </c:pt>
                <c:pt idx="620" c:formatCode="m/d;@">
                  <c:v>45664.4583333333</c:v>
                </c:pt>
                <c:pt idx="621" c:formatCode="m/d;@">
                  <c:v>45664.46875</c:v>
                </c:pt>
                <c:pt idx="622" c:formatCode="m/d;@">
                  <c:v>45664.4791666667</c:v>
                </c:pt>
                <c:pt idx="623" c:formatCode="m/d;@">
                  <c:v>45664.4895833333</c:v>
                </c:pt>
                <c:pt idx="624" c:formatCode="m/d;@">
                  <c:v>45664.5</c:v>
                </c:pt>
                <c:pt idx="625" c:formatCode="m/d;@">
                  <c:v>45664.5104166667</c:v>
                </c:pt>
                <c:pt idx="626" c:formatCode="m/d;@">
                  <c:v>45664.5208333333</c:v>
                </c:pt>
                <c:pt idx="627" c:formatCode="m/d;@">
                  <c:v>45664.53125</c:v>
                </c:pt>
                <c:pt idx="628" c:formatCode="m/d;@">
                  <c:v>45664.5416666667</c:v>
                </c:pt>
                <c:pt idx="629" c:formatCode="m/d;@">
                  <c:v>45664.5520833333</c:v>
                </c:pt>
                <c:pt idx="630" c:formatCode="m/d;@">
                  <c:v>45664.5625</c:v>
                </c:pt>
                <c:pt idx="631" c:formatCode="m/d;@">
                  <c:v>45664.5729166667</c:v>
                </c:pt>
                <c:pt idx="632" c:formatCode="m/d;@">
                  <c:v>45664.5833333333</c:v>
                </c:pt>
                <c:pt idx="633" c:formatCode="m/d;@">
                  <c:v>45664.59375</c:v>
                </c:pt>
                <c:pt idx="634" c:formatCode="m/d;@">
                  <c:v>45664.6041666667</c:v>
                </c:pt>
                <c:pt idx="635" c:formatCode="m/d;@">
                  <c:v>45664.6145833333</c:v>
                </c:pt>
                <c:pt idx="636" c:formatCode="m/d;@">
                  <c:v>45664.625</c:v>
                </c:pt>
                <c:pt idx="637" c:formatCode="m/d;@">
                  <c:v>45664.6354166667</c:v>
                </c:pt>
                <c:pt idx="638" c:formatCode="m/d;@">
                  <c:v>45664.6458333333</c:v>
                </c:pt>
                <c:pt idx="639" c:formatCode="m/d;@">
                  <c:v>45664.65625</c:v>
                </c:pt>
                <c:pt idx="640" c:formatCode="m/d;@">
                  <c:v>45664.6666666667</c:v>
                </c:pt>
                <c:pt idx="641" c:formatCode="m/d;@">
                  <c:v>45664.6770833333</c:v>
                </c:pt>
                <c:pt idx="642" c:formatCode="m/d;@">
                  <c:v>45664.6875</c:v>
                </c:pt>
                <c:pt idx="643" c:formatCode="m/d;@">
                  <c:v>45664.6979166667</c:v>
                </c:pt>
                <c:pt idx="644" c:formatCode="m/d;@">
                  <c:v>45664.7083333333</c:v>
                </c:pt>
                <c:pt idx="645" c:formatCode="m/d;@">
                  <c:v>45664.71875</c:v>
                </c:pt>
                <c:pt idx="646" c:formatCode="m/d;@">
                  <c:v>45664.7291666667</c:v>
                </c:pt>
                <c:pt idx="647" c:formatCode="m/d;@">
                  <c:v>45664.7395833333</c:v>
                </c:pt>
                <c:pt idx="648" c:formatCode="m/d;@">
                  <c:v>45664.75</c:v>
                </c:pt>
                <c:pt idx="649" c:formatCode="m/d;@">
                  <c:v>45664.7604166667</c:v>
                </c:pt>
                <c:pt idx="650" c:formatCode="m/d;@">
                  <c:v>45664.7708333333</c:v>
                </c:pt>
                <c:pt idx="651" c:formatCode="m/d;@">
                  <c:v>45664.78125</c:v>
                </c:pt>
                <c:pt idx="652" c:formatCode="m/d;@">
                  <c:v>45664.7916666667</c:v>
                </c:pt>
                <c:pt idx="653" c:formatCode="m/d;@">
                  <c:v>45664.8020833333</c:v>
                </c:pt>
                <c:pt idx="654" c:formatCode="m/d;@">
                  <c:v>45664.8125</c:v>
                </c:pt>
                <c:pt idx="655" c:formatCode="m/d;@">
                  <c:v>45664.8229166667</c:v>
                </c:pt>
                <c:pt idx="656" c:formatCode="m/d;@">
                  <c:v>45664.8333333333</c:v>
                </c:pt>
                <c:pt idx="657" c:formatCode="m/d;@">
                  <c:v>45664.84375</c:v>
                </c:pt>
                <c:pt idx="658" c:formatCode="m/d;@">
                  <c:v>45664.8541666667</c:v>
                </c:pt>
                <c:pt idx="659" c:formatCode="m/d;@">
                  <c:v>45664.8645833333</c:v>
                </c:pt>
                <c:pt idx="660" c:formatCode="m/d;@">
                  <c:v>45664.875</c:v>
                </c:pt>
                <c:pt idx="661" c:formatCode="m/d;@">
                  <c:v>45664.8854166667</c:v>
                </c:pt>
                <c:pt idx="662" c:formatCode="m/d;@">
                  <c:v>45664.8958333333</c:v>
                </c:pt>
                <c:pt idx="663" c:formatCode="m/d;@">
                  <c:v>45664.90625</c:v>
                </c:pt>
                <c:pt idx="664" c:formatCode="m/d;@">
                  <c:v>45664.9166666667</c:v>
                </c:pt>
                <c:pt idx="665" c:formatCode="m/d;@">
                  <c:v>45664.9270833333</c:v>
                </c:pt>
                <c:pt idx="666" c:formatCode="m/d;@">
                  <c:v>45664.9375</c:v>
                </c:pt>
                <c:pt idx="667" c:formatCode="m/d;@">
                  <c:v>45664.9479166667</c:v>
                </c:pt>
                <c:pt idx="668" c:formatCode="m/d;@">
                  <c:v>45664.9583333333</c:v>
                </c:pt>
                <c:pt idx="669" c:formatCode="m/d;@">
                  <c:v>45664.96875</c:v>
                </c:pt>
                <c:pt idx="670" c:formatCode="m/d;@">
                  <c:v>45664.9791666667</c:v>
                </c:pt>
                <c:pt idx="671" c:formatCode="m/d;@">
                  <c:v>45664.9895833333</c:v>
                </c:pt>
                <c:pt idx="672" c:formatCode="m/d;@">
                  <c:v>45665</c:v>
                </c:pt>
                <c:pt idx="673" c:formatCode="m/d;@">
                  <c:v>45665.0104166667</c:v>
                </c:pt>
                <c:pt idx="674" c:formatCode="m/d;@">
                  <c:v>45665.0208333333</c:v>
                </c:pt>
                <c:pt idx="675" c:formatCode="m/d;@">
                  <c:v>45665.03125</c:v>
                </c:pt>
                <c:pt idx="676" c:formatCode="m/d;@">
                  <c:v>45665.0416666667</c:v>
                </c:pt>
                <c:pt idx="677" c:formatCode="m/d;@">
                  <c:v>45665.0520833333</c:v>
                </c:pt>
                <c:pt idx="678" c:formatCode="m/d;@">
                  <c:v>45665.0625</c:v>
                </c:pt>
                <c:pt idx="679" c:formatCode="m/d;@">
                  <c:v>45665.0729166667</c:v>
                </c:pt>
                <c:pt idx="680" c:formatCode="m/d;@">
                  <c:v>45665.0833333333</c:v>
                </c:pt>
                <c:pt idx="681" c:formatCode="m/d;@">
                  <c:v>45665.09375</c:v>
                </c:pt>
                <c:pt idx="682" c:formatCode="m/d;@">
                  <c:v>45665.1041666667</c:v>
                </c:pt>
                <c:pt idx="683" c:formatCode="m/d;@">
                  <c:v>45665.1145833333</c:v>
                </c:pt>
                <c:pt idx="684" c:formatCode="m/d;@">
                  <c:v>45665.125</c:v>
                </c:pt>
                <c:pt idx="685" c:formatCode="m/d;@">
                  <c:v>45665.1354166667</c:v>
                </c:pt>
                <c:pt idx="686" c:formatCode="m/d;@">
                  <c:v>45665.1458333333</c:v>
                </c:pt>
                <c:pt idx="687" c:formatCode="m/d;@">
                  <c:v>45665.15625</c:v>
                </c:pt>
                <c:pt idx="688" c:formatCode="m/d;@">
                  <c:v>45665.1666666667</c:v>
                </c:pt>
                <c:pt idx="689" c:formatCode="m/d;@">
                  <c:v>45665.1770833333</c:v>
                </c:pt>
                <c:pt idx="690" c:formatCode="m/d;@">
                  <c:v>45665.1875</c:v>
                </c:pt>
                <c:pt idx="691" c:formatCode="m/d;@">
                  <c:v>45665.1979166667</c:v>
                </c:pt>
                <c:pt idx="692" c:formatCode="m/d;@">
                  <c:v>45665.2083333333</c:v>
                </c:pt>
                <c:pt idx="693" c:formatCode="m/d;@">
                  <c:v>45665.21875</c:v>
                </c:pt>
                <c:pt idx="694" c:formatCode="m/d;@">
                  <c:v>45665.2291666667</c:v>
                </c:pt>
                <c:pt idx="695" c:formatCode="m/d;@">
                  <c:v>45665.2395833333</c:v>
                </c:pt>
                <c:pt idx="696" c:formatCode="m/d;@">
                  <c:v>45665.25</c:v>
                </c:pt>
                <c:pt idx="697" c:formatCode="m/d;@">
                  <c:v>45665.2604166667</c:v>
                </c:pt>
                <c:pt idx="698" c:formatCode="m/d;@">
                  <c:v>45665.2708333333</c:v>
                </c:pt>
                <c:pt idx="699" c:formatCode="m/d;@">
                  <c:v>45665.28125</c:v>
                </c:pt>
                <c:pt idx="700" c:formatCode="m/d;@">
                  <c:v>45665.2916666667</c:v>
                </c:pt>
                <c:pt idx="701" c:formatCode="m/d;@">
                  <c:v>45665.3020833333</c:v>
                </c:pt>
                <c:pt idx="702" c:formatCode="m/d;@">
                  <c:v>45665.3125</c:v>
                </c:pt>
                <c:pt idx="703" c:formatCode="m/d;@">
                  <c:v>45665.3229166667</c:v>
                </c:pt>
                <c:pt idx="704" c:formatCode="m/d;@">
                  <c:v>45665.3333333333</c:v>
                </c:pt>
                <c:pt idx="705" c:formatCode="m/d;@">
                  <c:v>45665.34375</c:v>
                </c:pt>
                <c:pt idx="706" c:formatCode="m/d;@">
                  <c:v>45665.3541666667</c:v>
                </c:pt>
                <c:pt idx="707" c:formatCode="m/d;@">
                  <c:v>45665.3645833333</c:v>
                </c:pt>
                <c:pt idx="708" c:formatCode="m/d;@">
                  <c:v>45665.375</c:v>
                </c:pt>
                <c:pt idx="709" c:formatCode="m/d;@">
                  <c:v>45665.3854166667</c:v>
                </c:pt>
                <c:pt idx="710" c:formatCode="m/d;@">
                  <c:v>45665.3958333333</c:v>
                </c:pt>
                <c:pt idx="711" c:formatCode="m/d;@">
                  <c:v>45665.40625</c:v>
                </c:pt>
                <c:pt idx="712" c:formatCode="m/d;@">
                  <c:v>45665.4166666667</c:v>
                </c:pt>
                <c:pt idx="713" c:formatCode="m/d;@">
                  <c:v>45665.4270833333</c:v>
                </c:pt>
                <c:pt idx="714" c:formatCode="m/d;@">
                  <c:v>45665.4375</c:v>
                </c:pt>
                <c:pt idx="715" c:formatCode="m/d;@">
                  <c:v>45665.4479166667</c:v>
                </c:pt>
                <c:pt idx="716" c:formatCode="m/d;@">
                  <c:v>45665.4583333333</c:v>
                </c:pt>
                <c:pt idx="717" c:formatCode="m/d;@">
                  <c:v>45665.46875</c:v>
                </c:pt>
                <c:pt idx="718" c:formatCode="m/d;@">
                  <c:v>45665.4791666667</c:v>
                </c:pt>
                <c:pt idx="719" c:formatCode="m/d;@">
                  <c:v>45665.4895833333</c:v>
                </c:pt>
                <c:pt idx="720" c:formatCode="m/d;@">
                  <c:v>45665.5</c:v>
                </c:pt>
                <c:pt idx="721" c:formatCode="m/d;@">
                  <c:v>45665.5104166667</c:v>
                </c:pt>
                <c:pt idx="722" c:formatCode="m/d;@">
                  <c:v>45665.5208333333</c:v>
                </c:pt>
                <c:pt idx="723" c:formatCode="m/d;@">
                  <c:v>45665.53125</c:v>
                </c:pt>
                <c:pt idx="724" c:formatCode="m/d;@">
                  <c:v>45665.5416666667</c:v>
                </c:pt>
                <c:pt idx="725" c:formatCode="m/d;@">
                  <c:v>45665.5520833333</c:v>
                </c:pt>
                <c:pt idx="726" c:formatCode="m/d;@">
                  <c:v>45665.5625</c:v>
                </c:pt>
                <c:pt idx="727" c:formatCode="m/d;@">
                  <c:v>45665.5729166667</c:v>
                </c:pt>
                <c:pt idx="728" c:formatCode="m/d;@">
                  <c:v>45665.5833333333</c:v>
                </c:pt>
                <c:pt idx="729" c:formatCode="m/d;@">
                  <c:v>45665.59375</c:v>
                </c:pt>
                <c:pt idx="730" c:formatCode="m/d;@">
                  <c:v>45665.6041666667</c:v>
                </c:pt>
                <c:pt idx="731" c:formatCode="m/d;@">
                  <c:v>45665.6145833333</c:v>
                </c:pt>
                <c:pt idx="732" c:formatCode="m/d;@">
                  <c:v>45665.625</c:v>
                </c:pt>
                <c:pt idx="733" c:formatCode="m/d;@">
                  <c:v>45665.6354166667</c:v>
                </c:pt>
                <c:pt idx="734" c:formatCode="m/d;@">
                  <c:v>45665.6458333333</c:v>
                </c:pt>
                <c:pt idx="735" c:formatCode="m/d;@">
                  <c:v>45665.65625</c:v>
                </c:pt>
                <c:pt idx="736" c:formatCode="m/d;@">
                  <c:v>45665.6666666667</c:v>
                </c:pt>
                <c:pt idx="737" c:formatCode="m/d;@">
                  <c:v>45665.6770833333</c:v>
                </c:pt>
                <c:pt idx="738" c:formatCode="m/d;@">
                  <c:v>45665.6875</c:v>
                </c:pt>
                <c:pt idx="739" c:formatCode="m/d;@">
                  <c:v>45665.6979166667</c:v>
                </c:pt>
                <c:pt idx="740" c:formatCode="m/d;@">
                  <c:v>45665.7083333333</c:v>
                </c:pt>
                <c:pt idx="741" c:formatCode="m/d;@">
                  <c:v>45665.71875</c:v>
                </c:pt>
                <c:pt idx="742" c:formatCode="m/d;@">
                  <c:v>45665.7291666667</c:v>
                </c:pt>
                <c:pt idx="743" c:formatCode="m/d;@">
                  <c:v>45665.7395833333</c:v>
                </c:pt>
                <c:pt idx="744" c:formatCode="m/d;@">
                  <c:v>45665.75</c:v>
                </c:pt>
                <c:pt idx="745" c:formatCode="m/d;@">
                  <c:v>45665.7604166667</c:v>
                </c:pt>
                <c:pt idx="746" c:formatCode="m/d;@">
                  <c:v>45665.7708333333</c:v>
                </c:pt>
                <c:pt idx="747" c:formatCode="m/d;@">
                  <c:v>45665.78125</c:v>
                </c:pt>
                <c:pt idx="748" c:formatCode="m/d;@">
                  <c:v>45665.7916666667</c:v>
                </c:pt>
                <c:pt idx="749" c:formatCode="m/d;@">
                  <c:v>45665.8020833333</c:v>
                </c:pt>
                <c:pt idx="750" c:formatCode="m/d;@">
                  <c:v>45665.8125</c:v>
                </c:pt>
                <c:pt idx="751" c:formatCode="m/d;@">
                  <c:v>45665.8229166667</c:v>
                </c:pt>
                <c:pt idx="752" c:formatCode="m/d;@">
                  <c:v>45665.8333333333</c:v>
                </c:pt>
                <c:pt idx="753" c:formatCode="m/d;@">
                  <c:v>45665.84375</c:v>
                </c:pt>
                <c:pt idx="754" c:formatCode="m/d;@">
                  <c:v>45665.8541666667</c:v>
                </c:pt>
                <c:pt idx="755" c:formatCode="m/d;@">
                  <c:v>45665.8645833333</c:v>
                </c:pt>
                <c:pt idx="756" c:formatCode="m/d;@">
                  <c:v>45665.875</c:v>
                </c:pt>
                <c:pt idx="757" c:formatCode="m/d;@">
                  <c:v>45665.8854166667</c:v>
                </c:pt>
                <c:pt idx="758" c:formatCode="m/d;@">
                  <c:v>45665.8958333333</c:v>
                </c:pt>
                <c:pt idx="759" c:formatCode="m/d;@">
                  <c:v>45665.90625</c:v>
                </c:pt>
                <c:pt idx="760" c:formatCode="m/d;@">
                  <c:v>45665.9166666667</c:v>
                </c:pt>
                <c:pt idx="761" c:formatCode="m/d;@">
                  <c:v>45665.9270833333</c:v>
                </c:pt>
                <c:pt idx="762" c:formatCode="m/d;@">
                  <c:v>45665.9375</c:v>
                </c:pt>
                <c:pt idx="763" c:formatCode="m/d;@">
                  <c:v>45665.9479166667</c:v>
                </c:pt>
                <c:pt idx="764" c:formatCode="m/d;@">
                  <c:v>45665.9583333333</c:v>
                </c:pt>
                <c:pt idx="765" c:formatCode="m/d;@">
                  <c:v>45665.96875</c:v>
                </c:pt>
                <c:pt idx="766" c:formatCode="m/d;@">
                  <c:v>45665.9791666667</c:v>
                </c:pt>
                <c:pt idx="767" c:formatCode="m/d;@">
                  <c:v>45665.9895833333</c:v>
                </c:pt>
                <c:pt idx="768" c:formatCode="m/d;@">
                  <c:v>45666</c:v>
                </c:pt>
                <c:pt idx="769" c:formatCode="m/d;@">
                  <c:v>45666.0104166667</c:v>
                </c:pt>
                <c:pt idx="770" c:formatCode="m/d;@">
                  <c:v>45666.0208333333</c:v>
                </c:pt>
                <c:pt idx="771" c:formatCode="m/d;@">
                  <c:v>45666.03125</c:v>
                </c:pt>
                <c:pt idx="772" c:formatCode="m/d;@">
                  <c:v>45666.0416666667</c:v>
                </c:pt>
                <c:pt idx="773" c:formatCode="m/d;@">
                  <c:v>45666.0520833333</c:v>
                </c:pt>
                <c:pt idx="774" c:formatCode="m/d;@">
                  <c:v>45666.0625</c:v>
                </c:pt>
                <c:pt idx="775" c:formatCode="m/d;@">
                  <c:v>45666.0729166667</c:v>
                </c:pt>
                <c:pt idx="776" c:formatCode="m/d;@">
                  <c:v>45666.0833333333</c:v>
                </c:pt>
                <c:pt idx="777" c:formatCode="m/d;@">
                  <c:v>45666.09375</c:v>
                </c:pt>
                <c:pt idx="778" c:formatCode="m/d;@">
                  <c:v>45666.1041666667</c:v>
                </c:pt>
                <c:pt idx="779" c:formatCode="m/d;@">
                  <c:v>45666.1145833333</c:v>
                </c:pt>
                <c:pt idx="780" c:formatCode="m/d;@">
                  <c:v>45666.125</c:v>
                </c:pt>
                <c:pt idx="781" c:formatCode="m/d;@">
                  <c:v>45666.1354166667</c:v>
                </c:pt>
                <c:pt idx="782" c:formatCode="m/d;@">
                  <c:v>45666.1458333333</c:v>
                </c:pt>
                <c:pt idx="783" c:formatCode="m/d;@">
                  <c:v>45666.15625</c:v>
                </c:pt>
                <c:pt idx="784" c:formatCode="m/d;@">
                  <c:v>45666.1666666667</c:v>
                </c:pt>
                <c:pt idx="785" c:formatCode="m/d;@">
                  <c:v>45666.1770833333</c:v>
                </c:pt>
                <c:pt idx="786" c:formatCode="m/d;@">
                  <c:v>45666.1875</c:v>
                </c:pt>
                <c:pt idx="787" c:formatCode="m/d;@">
                  <c:v>45666.1979166667</c:v>
                </c:pt>
                <c:pt idx="788" c:formatCode="m/d;@">
                  <c:v>45666.2083333333</c:v>
                </c:pt>
                <c:pt idx="789" c:formatCode="m/d;@">
                  <c:v>45666.21875</c:v>
                </c:pt>
                <c:pt idx="790" c:formatCode="m/d;@">
                  <c:v>45666.2291666667</c:v>
                </c:pt>
                <c:pt idx="791" c:formatCode="m/d;@">
                  <c:v>45666.2395833333</c:v>
                </c:pt>
                <c:pt idx="792" c:formatCode="m/d;@">
                  <c:v>45666.25</c:v>
                </c:pt>
                <c:pt idx="793" c:formatCode="m/d;@">
                  <c:v>45666.2604166667</c:v>
                </c:pt>
                <c:pt idx="794" c:formatCode="m/d;@">
                  <c:v>45666.2708333333</c:v>
                </c:pt>
                <c:pt idx="795" c:formatCode="m/d;@">
                  <c:v>45666.28125</c:v>
                </c:pt>
                <c:pt idx="796" c:formatCode="m/d;@">
                  <c:v>45666.2916666667</c:v>
                </c:pt>
                <c:pt idx="797" c:formatCode="m/d;@">
                  <c:v>45666.3020833333</c:v>
                </c:pt>
                <c:pt idx="798" c:formatCode="m/d;@">
                  <c:v>45666.3125</c:v>
                </c:pt>
                <c:pt idx="799" c:formatCode="m/d;@">
                  <c:v>45666.3229166667</c:v>
                </c:pt>
                <c:pt idx="800" c:formatCode="m/d;@">
                  <c:v>45666.3333333333</c:v>
                </c:pt>
                <c:pt idx="801" c:formatCode="m/d;@">
                  <c:v>45666.34375</c:v>
                </c:pt>
                <c:pt idx="802" c:formatCode="m/d;@">
                  <c:v>45666.3541666667</c:v>
                </c:pt>
                <c:pt idx="803" c:formatCode="m/d;@">
                  <c:v>45666.3645833333</c:v>
                </c:pt>
                <c:pt idx="804" c:formatCode="m/d;@">
                  <c:v>45666.375</c:v>
                </c:pt>
                <c:pt idx="805" c:formatCode="m/d;@">
                  <c:v>45666.3854166667</c:v>
                </c:pt>
                <c:pt idx="806" c:formatCode="m/d;@">
                  <c:v>45666.3958333333</c:v>
                </c:pt>
                <c:pt idx="807" c:formatCode="m/d;@">
                  <c:v>45666.40625</c:v>
                </c:pt>
                <c:pt idx="808" c:formatCode="m/d;@">
                  <c:v>45666.4166666667</c:v>
                </c:pt>
                <c:pt idx="809" c:formatCode="m/d;@">
                  <c:v>45666.4270833333</c:v>
                </c:pt>
                <c:pt idx="810" c:formatCode="m/d;@">
                  <c:v>45666.4375</c:v>
                </c:pt>
                <c:pt idx="811" c:formatCode="m/d;@">
                  <c:v>45666.4479166667</c:v>
                </c:pt>
                <c:pt idx="812" c:formatCode="m/d;@">
                  <c:v>45666.4583333333</c:v>
                </c:pt>
                <c:pt idx="813" c:formatCode="m/d;@">
                  <c:v>45666.46875</c:v>
                </c:pt>
                <c:pt idx="814" c:formatCode="m/d;@">
                  <c:v>45666.4791666667</c:v>
                </c:pt>
                <c:pt idx="815" c:formatCode="m/d;@">
                  <c:v>45666.4895833333</c:v>
                </c:pt>
                <c:pt idx="816" c:formatCode="m/d;@">
                  <c:v>45666.5</c:v>
                </c:pt>
                <c:pt idx="817" c:formatCode="m/d;@">
                  <c:v>45666.5104166667</c:v>
                </c:pt>
                <c:pt idx="818" c:formatCode="m/d;@">
                  <c:v>45666.5208333333</c:v>
                </c:pt>
                <c:pt idx="819" c:formatCode="m/d;@">
                  <c:v>45666.53125</c:v>
                </c:pt>
                <c:pt idx="820" c:formatCode="m/d;@">
                  <c:v>45666.5416666667</c:v>
                </c:pt>
                <c:pt idx="821" c:formatCode="m/d;@">
                  <c:v>45666.5520833333</c:v>
                </c:pt>
                <c:pt idx="822" c:formatCode="m/d;@">
                  <c:v>45666.5625</c:v>
                </c:pt>
                <c:pt idx="823" c:formatCode="m/d;@">
                  <c:v>45666.5729166667</c:v>
                </c:pt>
                <c:pt idx="824" c:formatCode="m/d;@">
                  <c:v>45666.5833333333</c:v>
                </c:pt>
                <c:pt idx="825" c:formatCode="m/d;@">
                  <c:v>45666.59375</c:v>
                </c:pt>
                <c:pt idx="826" c:formatCode="m/d;@">
                  <c:v>45666.6041666667</c:v>
                </c:pt>
                <c:pt idx="827" c:formatCode="m/d;@">
                  <c:v>45666.6145833333</c:v>
                </c:pt>
                <c:pt idx="828" c:formatCode="m/d;@">
                  <c:v>45666.625</c:v>
                </c:pt>
                <c:pt idx="829" c:formatCode="m/d;@">
                  <c:v>45666.6354166667</c:v>
                </c:pt>
                <c:pt idx="830" c:formatCode="m/d;@">
                  <c:v>45666.6458333333</c:v>
                </c:pt>
                <c:pt idx="831" c:formatCode="m/d;@">
                  <c:v>45666.65625</c:v>
                </c:pt>
                <c:pt idx="832" c:formatCode="m/d;@">
                  <c:v>45666.6666666667</c:v>
                </c:pt>
                <c:pt idx="833" c:formatCode="m/d;@">
                  <c:v>45666.6770833333</c:v>
                </c:pt>
                <c:pt idx="834" c:formatCode="m/d;@">
                  <c:v>45666.6875</c:v>
                </c:pt>
                <c:pt idx="835" c:formatCode="m/d;@">
                  <c:v>45666.6979166667</c:v>
                </c:pt>
                <c:pt idx="836" c:formatCode="m/d;@">
                  <c:v>45666.7083333333</c:v>
                </c:pt>
                <c:pt idx="837" c:formatCode="m/d;@">
                  <c:v>45666.71875</c:v>
                </c:pt>
                <c:pt idx="838" c:formatCode="m/d;@">
                  <c:v>45666.7291666667</c:v>
                </c:pt>
                <c:pt idx="839" c:formatCode="m/d;@">
                  <c:v>45666.7395833333</c:v>
                </c:pt>
                <c:pt idx="840" c:formatCode="m/d;@">
                  <c:v>45666.75</c:v>
                </c:pt>
                <c:pt idx="841" c:formatCode="m/d;@">
                  <c:v>45666.7604166667</c:v>
                </c:pt>
                <c:pt idx="842" c:formatCode="m/d;@">
                  <c:v>45666.7708333333</c:v>
                </c:pt>
                <c:pt idx="843" c:formatCode="m/d;@">
                  <c:v>45666.78125</c:v>
                </c:pt>
                <c:pt idx="844" c:formatCode="m/d;@">
                  <c:v>45666.7916666667</c:v>
                </c:pt>
                <c:pt idx="845" c:formatCode="m/d;@">
                  <c:v>45666.8020833333</c:v>
                </c:pt>
                <c:pt idx="846" c:formatCode="m/d;@">
                  <c:v>45666.8125</c:v>
                </c:pt>
                <c:pt idx="847" c:formatCode="m/d;@">
                  <c:v>45666.8229166667</c:v>
                </c:pt>
                <c:pt idx="848" c:formatCode="m/d;@">
                  <c:v>45666.8333333333</c:v>
                </c:pt>
                <c:pt idx="849" c:formatCode="m/d;@">
                  <c:v>45666.84375</c:v>
                </c:pt>
                <c:pt idx="850" c:formatCode="m/d;@">
                  <c:v>45666.8541666667</c:v>
                </c:pt>
                <c:pt idx="851" c:formatCode="m/d;@">
                  <c:v>45666.8645833333</c:v>
                </c:pt>
                <c:pt idx="852" c:formatCode="m/d;@">
                  <c:v>45666.875</c:v>
                </c:pt>
                <c:pt idx="853" c:formatCode="m/d;@">
                  <c:v>45666.8854166667</c:v>
                </c:pt>
                <c:pt idx="854" c:formatCode="m/d;@">
                  <c:v>45666.8958333333</c:v>
                </c:pt>
                <c:pt idx="855" c:formatCode="m/d;@">
                  <c:v>45666.90625</c:v>
                </c:pt>
                <c:pt idx="856" c:formatCode="m/d;@">
                  <c:v>45666.9166666667</c:v>
                </c:pt>
                <c:pt idx="857" c:formatCode="m/d;@">
                  <c:v>45666.9270833333</c:v>
                </c:pt>
                <c:pt idx="858" c:formatCode="m/d;@">
                  <c:v>45666.9375</c:v>
                </c:pt>
                <c:pt idx="859" c:formatCode="m/d;@">
                  <c:v>45666.9479166667</c:v>
                </c:pt>
                <c:pt idx="860" c:formatCode="m/d;@">
                  <c:v>45666.9583333333</c:v>
                </c:pt>
                <c:pt idx="861" c:formatCode="m/d;@">
                  <c:v>45666.96875</c:v>
                </c:pt>
                <c:pt idx="862" c:formatCode="m/d;@">
                  <c:v>45666.9791666667</c:v>
                </c:pt>
                <c:pt idx="863" c:formatCode="m/d;@">
                  <c:v>45666.9895833333</c:v>
                </c:pt>
                <c:pt idx="864" c:formatCode="m/d;@">
                  <c:v>45667</c:v>
                </c:pt>
                <c:pt idx="865" c:formatCode="m/d;@">
                  <c:v>45667.0104166667</c:v>
                </c:pt>
                <c:pt idx="866" c:formatCode="m/d;@">
                  <c:v>45667.0208333333</c:v>
                </c:pt>
                <c:pt idx="867" c:formatCode="m/d;@">
                  <c:v>45667.03125</c:v>
                </c:pt>
                <c:pt idx="868" c:formatCode="m/d;@">
                  <c:v>45667.0416666667</c:v>
                </c:pt>
                <c:pt idx="869" c:formatCode="m/d;@">
                  <c:v>45667.0520833333</c:v>
                </c:pt>
                <c:pt idx="870" c:formatCode="m/d;@">
                  <c:v>45667.0625</c:v>
                </c:pt>
                <c:pt idx="871" c:formatCode="m/d;@">
                  <c:v>45667.0729166667</c:v>
                </c:pt>
                <c:pt idx="872" c:formatCode="m/d;@">
                  <c:v>45667.0833333333</c:v>
                </c:pt>
                <c:pt idx="873" c:formatCode="m/d;@">
                  <c:v>45667.09375</c:v>
                </c:pt>
                <c:pt idx="874" c:formatCode="m/d;@">
                  <c:v>45667.1041666667</c:v>
                </c:pt>
                <c:pt idx="875" c:formatCode="m/d;@">
                  <c:v>45667.1145833333</c:v>
                </c:pt>
                <c:pt idx="876" c:formatCode="m/d;@">
                  <c:v>45667.125</c:v>
                </c:pt>
                <c:pt idx="877" c:formatCode="m/d;@">
                  <c:v>45667.1354166667</c:v>
                </c:pt>
                <c:pt idx="878" c:formatCode="m/d;@">
                  <c:v>45667.1458333333</c:v>
                </c:pt>
                <c:pt idx="879" c:formatCode="m/d;@">
                  <c:v>45667.15625</c:v>
                </c:pt>
                <c:pt idx="880" c:formatCode="m/d;@">
                  <c:v>45667.1666666667</c:v>
                </c:pt>
                <c:pt idx="881" c:formatCode="m/d;@">
                  <c:v>45667.1770833333</c:v>
                </c:pt>
                <c:pt idx="882" c:formatCode="m/d;@">
                  <c:v>45667.1875</c:v>
                </c:pt>
                <c:pt idx="883" c:formatCode="m/d;@">
                  <c:v>45667.1979166667</c:v>
                </c:pt>
                <c:pt idx="884" c:formatCode="m/d;@">
                  <c:v>45667.2083333333</c:v>
                </c:pt>
                <c:pt idx="885" c:formatCode="m/d;@">
                  <c:v>45667.21875</c:v>
                </c:pt>
                <c:pt idx="886" c:formatCode="m/d;@">
                  <c:v>45667.2291666667</c:v>
                </c:pt>
                <c:pt idx="887" c:formatCode="m/d;@">
                  <c:v>45667.2395833333</c:v>
                </c:pt>
                <c:pt idx="888" c:formatCode="m/d;@">
                  <c:v>45667.25</c:v>
                </c:pt>
                <c:pt idx="889" c:formatCode="m/d;@">
                  <c:v>45667.2604166667</c:v>
                </c:pt>
                <c:pt idx="890" c:formatCode="m/d;@">
                  <c:v>45667.2708333333</c:v>
                </c:pt>
                <c:pt idx="891" c:formatCode="m/d;@">
                  <c:v>45667.28125</c:v>
                </c:pt>
                <c:pt idx="892" c:formatCode="m/d;@">
                  <c:v>45667.2916666667</c:v>
                </c:pt>
                <c:pt idx="893" c:formatCode="m/d;@">
                  <c:v>45667.3020833333</c:v>
                </c:pt>
                <c:pt idx="894" c:formatCode="m/d;@">
                  <c:v>45667.3125</c:v>
                </c:pt>
                <c:pt idx="895" c:formatCode="m/d;@">
                  <c:v>45667.3229166667</c:v>
                </c:pt>
                <c:pt idx="896" c:formatCode="m/d;@">
                  <c:v>45667.3333333333</c:v>
                </c:pt>
                <c:pt idx="897" c:formatCode="m/d;@">
                  <c:v>45667.34375</c:v>
                </c:pt>
                <c:pt idx="898" c:formatCode="m/d;@">
                  <c:v>45667.3541666667</c:v>
                </c:pt>
                <c:pt idx="899" c:formatCode="m/d;@">
                  <c:v>45667.3645833333</c:v>
                </c:pt>
                <c:pt idx="900" c:formatCode="m/d;@">
                  <c:v>45667.375</c:v>
                </c:pt>
                <c:pt idx="901" c:formatCode="m/d;@">
                  <c:v>45667.3854166667</c:v>
                </c:pt>
                <c:pt idx="902" c:formatCode="m/d;@">
                  <c:v>45667.3958333333</c:v>
                </c:pt>
                <c:pt idx="903" c:formatCode="m/d;@">
                  <c:v>45667.40625</c:v>
                </c:pt>
                <c:pt idx="904" c:formatCode="m/d;@">
                  <c:v>45667.4166666667</c:v>
                </c:pt>
                <c:pt idx="905" c:formatCode="m/d;@">
                  <c:v>45667.4270833333</c:v>
                </c:pt>
                <c:pt idx="906" c:formatCode="m/d;@">
                  <c:v>45667.4375</c:v>
                </c:pt>
                <c:pt idx="907" c:formatCode="m/d;@">
                  <c:v>45667.4479166667</c:v>
                </c:pt>
                <c:pt idx="908" c:formatCode="m/d;@">
                  <c:v>45667.4583333333</c:v>
                </c:pt>
                <c:pt idx="909" c:formatCode="m/d;@">
                  <c:v>45667.46875</c:v>
                </c:pt>
                <c:pt idx="910" c:formatCode="m/d;@">
                  <c:v>45667.4791666667</c:v>
                </c:pt>
                <c:pt idx="911" c:formatCode="m/d;@">
                  <c:v>45667.4895833333</c:v>
                </c:pt>
                <c:pt idx="912" c:formatCode="m/d;@">
                  <c:v>45667.5</c:v>
                </c:pt>
                <c:pt idx="913" c:formatCode="m/d;@">
                  <c:v>45667.5104166667</c:v>
                </c:pt>
                <c:pt idx="914" c:formatCode="m/d;@">
                  <c:v>45667.5208333333</c:v>
                </c:pt>
                <c:pt idx="915" c:formatCode="m/d;@">
                  <c:v>45667.53125</c:v>
                </c:pt>
                <c:pt idx="916" c:formatCode="m/d;@">
                  <c:v>45667.5416666667</c:v>
                </c:pt>
                <c:pt idx="917" c:formatCode="m/d;@">
                  <c:v>45667.5520833333</c:v>
                </c:pt>
                <c:pt idx="918" c:formatCode="m/d;@">
                  <c:v>45667.5625</c:v>
                </c:pt>
                <c:pt idx="919" c:formatCode="m/d;@">
                  <c:v>45667.5729166667</c:v>
                </c:pt>
                <c:pt idx="920" c:formatCode="m/d;@">
                  <c:v>45667.5833333333</c:v>
                </c:pt>
                <c:pt idx="921" c:formatCode="m/d;@">
                  <c:v>45667.59375</c:v>
                </c:pt>
                <c:pt idx="922" c:formatCode="m/d;@">
                  <c:v>45667.6041666667</c:v>
                </c:pt>
                <c:pt idx="923" c:formatCode="m/d;@">
                  <c:v>45667.6145833333</c:v>
                </c:pt>
                <c:pt idx="924" c:formatCode="m/d;@">
                  <c:v>45667.625</c:v>
                </c:pt>
                <c:pt idx="925" c:formatCode="m/d;@">
                  <c:v>45667.6354166667</c:v>
                </c:pt>
                <c:pt idx="926" c:formatCode="m/d;@">
                  <c:v>45667.6458333333</c:v>
                </c:pt>
                <c:pt idx="927" c:formatCode="m/d;@">
                  <c:v>45667.65625</c:v>
                </c:pt>
                <c:pt idx="928" c:formatCode="m/d;@">
                  <c:v>45667.6666666667</c:v>
                </c:pt>
                <c:pt idx="929" c:formatCode="m/d;@">
                  <c:v>45667.6770833333</c:v>
                </c:pt>
                <c:pt idx="930" c:formatCode="m/d;@">
                  <c:v>45667.6875</c:v>
                </c:pt>
                <c:pt idx="931" c:formatCode="m/d;@">
                  <c:v>45667.6979166667</c:v>
                </c:pt>
                <c:pt idx="932" c:formatCode="m/d;@">
                  <c:v>45667.7083333333</c:v>
                </c:pt>
                <c:pt idx="933" c:formatCode="m/d;@">
                  <c:v>45667.71875</c:v>
                </c:pt>
                <c:pt idx="934" c:formatCode="m/d;@">
                  <c:v>45667.7291666667</c:v>
                </c:pt>
                <c:pt idx="935" c:formatCode="m/d;@">
                  <c:v>45667.7395833333</c:v>
                </c:pt>
                <c:pt idx="936" c:formatCode="m/d;@">
                  <c:v>45667.75</c:v>
                </c:pt>
                <c:pt idx="937" c:formatCode="m/d;@">
                  <c:v>45667.7604166667</c:v>
                </c:pt>
                <c:pt idx="938" c:formatCode="m/d;@">
                  <c:v>45667.7708333333</c:v>
                </c:pt>
                <c:pt idx="939" c:formatCode="m/d;@">
                  <c:v>45667.78125</c:v>
                </c:pt>
                <c:pt idx="940" c:formatCode="m/d;@">
                  <c:v>45667.7916666667</c:v>
                </c:pt>
                <c:pt idx="941" c:formatCode="m/d;@">
                  <c:v>45667.8020833333</c:v>
                </c:pt>
                <c:pt idx="942" c:formatCode="m/d;@">
                  <c:v>45667.8125</c:v>
                </c:pt>
                <c:pt idx="943" c:formatCode="m/d;@">
                  <c:v>45667.8229166667</c:v>
                </c:pt>
                <c:pt idx="944" c:formatCode="m/d;@">
                  <c:v>45667.8333333333</c:v>
                </c:pt>
                <c:pt idx="945" c:formatCode="m/d;@">
                  <c:v>45667.84375</c:v>
                </c:pt>
                <c:pt idx="946" c:formatCode="m/d;@">
                  <c:v>45667.8541666667</c:v>
                </c:pt>
                <c:pt idx="947" c:formatCode="m/d;@">
                  <c:v>45667.8645833333</c:v>
                </c:pt>
                <c:pt idx="948" c:formatCode="m/d;@">
                  <c:v>45667.875</c:v>
                </c:pt>
                <c:pt idx="949" c:formatCode="m/d;@">
                  <c:v>45667.8854166667</c:v>
                </c:pt>
                <c:pt idx="950" c:formatCode="m/d;@">
                  <c:v>45667.8958333333</c:v>
                </c:pt>
                <c:pt idx="951" c:formatCode="m/d;@">
                  <c:v>45667.90625</c:v>
                </c:pt>
                <c:pt idx="952" c:formatCode="m/d;@">
                  <c:v>45667.9166666667</c:v>
                </c:pt>
                <c:pt idx="953" c:formatCode="m/d;@">
                  <c:v>45667.9270833333</c:v>
                </c:pt>
                <c:pt idx="954" c:formatCode="m/d;@">
                  <c:v>45667.9375</c:v>
                </c:pt>
                <c:pt idx="955" c:formatCode="m/d;@">
                  <c:v>45667.9479166667</c:v>
                </c:pt>
                <c:pt idx="956" c:formatCode="m/d;@">
                  <c:v>45667.9583333333</c:v>
                </c:pt>
                <c:pt idx="957" c:formatCode="m/d;@">
                  <c:v>45667.96875</c:v>
                </c:pt>
                <c:pt idx="958" c:formatCode="m/d;@">
                  <c:v>45667.9791666667</c:v>
                </c:pt>
                <c:pt idx="959" c:formatCode="m/d;@">
                  <c:v>45667.9895833333</c:v>
                </c:pt>
                <c:pt idx="960" c:formatCode="m/d;@">
                  <c:v>45668</c:v>
                </c:pt>
                <c:pt idx="961" c:formatCode="m/d;@">
                  <c:v>45668.0104166667</c:v>
                </c:pt>
                <c:pt idx="962" c:formatCode="m/d;@">
                  <c:v>45668.0208333333</c:v>
                </c:pt>
                <c:pt idx="963" c:formatCode="m/d;@">
                  <c:v>45668.03125</c:v>
                </c:pt>
                <c:pt idx="964" c:formatCode="m/d;@">
                  <c:v>45668.0416666667</c:v>
                </c:pt>
                <c:pt idx="965" c:formatCode="m/d;@">
                  <c:v>45668.0520833333</c:v>
                </c:pt>
                <c:pt idx="966" c:formatCode="m/d;@">
                  <c:v>45668.0625</c:v>
                </c:pt>
                <c:pt idx="967" c:formatCode="m/d;@">
                  <c:v>45668.0729166667</c:v>
                </c:pt>
                <c:pt idx="968" c:formatCode="m/d;@">
                  <c:v>45668.0833333333</c:v>
                </c:pt>
                <c:pt idx="969" c:formatCode="m/d;@">
                  <c:v>45668.09375</c:v>
                </c:pt>
                <c:pt idx="970" c:formatCode="m/d;@">
                  <c:v>45668.1041666667</c:v>
                </c:pt>
                <c:pt idx="971" c:formatCode="m/d;@">
                  <c:v>45668.1145833333</c:v>
                </c:pt>
                <c:pt idx="972" c:formatCode="m/d;@">
                  <c:v>45668.125</c:v>
                </c:pt>
                <c:pt idx="973" c:formatCode="m/d;@">
                  <c:v>45668.1354166667</c:v>
                </c:pt>
                <c:pt idx="974" c:formatCode="m/d;@">
                  <c:v>45668.1458333333</c:v>
                </c:pt>
                <c:pt idx="975" c:formatCode="m/d;@">
                  <c:v>45668.15625</c:v>
                </c:pt>
                <c:pt idx="976" c:formatCode="m/d;@">
                  <c:v>45668.1666666667</c:v>
                </c:pt>
                <c:pt idx="977" c:formatCode="m/d;@">
                  <c:v>45668.1770833333</c:v>
                </c:pt>
                <c:pt idx="978" c:formatCode="m/d;@">
                  <c:v>45668.1875</c:v>
                </c:pt>
                <c:pt idx="979" c:formatCode="m/d;@">
                  <c:v>45668.1979166667</c:v>
                </c:pt>
                <c:pt idx="980" c:formatCode="m/d;@">
                  <c:v>45668.2083333333</c:v>
                </c:pt>
                <c:pt idx="981" c:formatCode="m/d;@">
                  <c:v>45668.21875</c:v>
                </c:pt>
                <c:pt idx="982" c:formatCode="m/d;@">
                  <c:v>45668.2291666667</c:v>
                </c:pt>
                <c:pt idx="983" c:formatCode="m/d;@">
                  <c:v>45668.2395833333</c:v>
                </c:pt>
                <c:pt idx="984" c:formatCode="m/d;@">
                  <c:v>45668.25</c:v>
                </c:pt>
                <c:pt idx="985" c:formatCode="m/d;@">
                  <c:v>45668.2604166667</c:v>
                </c:pt>
                <c:pt idx="986" c:formatCode="m/d;@">
                  <c:v>45668.2708333333</c:v>
                </c:pt>
                <c:pt idx="987" c:formatCode="m/d;@">
                  <c:v>45668.28125</c:v>
                </c:pt>
                <c:pt idx="988" c:formatCode="m/d;@">
                  <c:v>45668.2916666667</c:v>
                </c:pt>
                <c:pt idx="989" c:formatCode="m/d;@">
                  <c:v>45668.3020833333</c:v>
                </c:pt>
                <c:pt idx="990" c:formatCode="m/d;@">
                  <c:v>45668.3125</c:v>
                </c:pt>
                <c:pt idx="991" c:formatCode="m/d;@">
                  <c:v>45668.3229166667</c:v>
                </c:pt>
                <c:pt idx="992" c:formatCode="m/d;@">
                  <c:v>45668.3333333333</c:v>
                </c:pt>
                <c:pt idx="993" c:formatCode="m/d;@">
                  <c:v>45668.34375</c:v>
                </c:pt>
                <c:pt idx="994" c:formatCode="m/d;@">
                  <c:v>45668.3541666667</c:v>
                </c:pt>
                <c:pt idx="995" c:formatCode="m/d;@">
                  <c:v>45668.3645833333</c:v>
                </c:pt>
                <c:pt idx="996" c:formatCode="m/d;@">
                  <c:v>45668.375</c:v>
                </c:pt>
                <c:pt idx="997" c:formatCode="m/d;@">
                  <c:v>45668.3854166667</c:v>
                </c:pt>
                <c:pt idx="998" c:formatCode="m/d;@">
                  <c:v>45668.3958333333</c:v>
                </c:pt>
                <c:pt idx="999" c:formatCode="m/d;@">
                  <c:v>45668.40625</c:v>
                </c:pt>
                <c:pt idx="1000" c:formatCode="m/d;@">
                  <c:v>45668.4166666667</c:v>
                </c:pt>
                <c:pt idx="1001" c:formatCode="m/d;@">
                  <c:v>45668.4270833333</c:v>
                </c:pt>
                <c:pt idx="1002" c:formatCode="m/d;@">
                  <c:v>45668.4375</c:v>
                </c:pt>
                <c:pt idx="1003" c:formatCode="m/d;@">
                  <c:v>45668.4479166667</c:v>
                </c:pt>
                <c:pt idx="1004" c:formatCode="m/d;@">
                  <c:v>45668.4583333333</c:v>
                </c:pt>
                <c:pt idx="1005" c:formatCode="m/d;@">
                  <c:v>45668.46875</c:v>
                </c:pt>
                <c:pt idx="1006" c:formatCode="m/d;@">
                  <c:v>45668.4791666667</c:v>
                </c:pt>
                <c:pt idx="1007" c:formatCode="m/d;@">
                  <c:v>45668.4895833333</c:v>
                </c:pt>
                <c:pt idx="1008" c:formatCode="m/d;@">
                  <c:v>45668.5</c:v>
                </c:pt>
                <c:pt idx="1009" c:formatCode="m/d;@">
                  <c:v>45668.5104166667</c:v>
                </c:pt>
                <c:pt idx="1010" c:formatCode="m/d;@">
                  <c:v>45668.5208333333</c:v>
                </c:pt>
                <c:pt idx="1011" c:formatCode="m/d;@">
                  <c:v>45668.53125</c:v>
                </c:pt>
                <c:pt idx="1012" c:formatCode="m/d;@">
                  <c:v>45668.5416666667</c:v>
                </c:pt>
                <c:pt idx="1013" c:formatCode="m/d;@">
                  <c:v>45668.5520833333</c:v>
                </c:pt>
                <c:pt idx="1014" c:formatCode="m/d;@">
                  <c:v>45668.5625</c:v>
                </c:pt>
                <c:pt idx="1015" c:formatCode="m/d;@">
                  <c:v>45668.5729166667</c:v>
                </c:pt>
                <c:pt idx="1016" c:formatCode="m/d;@">
                  <c:v>45668.5833333333</c:v>
                </c:pt>
                <c:pt idx="1017" c:formatCode="m/d;@">
                  <c:v>45668.59375</c:v>
                </c:pt>
                <c:pt idx="1018" c:formatCode="m/d;@">
                  <c:v>45668.6041666667</c:v>
                </c:pt>
                <c:pt idx="1019" c:formatCode="m/d;@">
                  <c:v>45668.6145833333</c:v>
                </c:pt>
                <c:pt idx="1020" c:formatCode="m/d;@">
                  <c:v>45668.625</c:v>
                </c:pt>
                <c:pt idx="1021" c:formatCode="m/d;@">
                  <c:v>45668.6354166667</c:v>
                </c:pt>
                <c:pt idx="1022" c:formatCode="m/d;@">
                  <c:v>45668.6458333333</c:v>
                </c:pt>
                <c:pt idx="1023" c:formatCode="m/d;@">
                  <c:v>45668.65625</c:v>
                </c:pt>
                <c:pt idx="1024" c:formatCode="m/d;@">
                  <c:v>45668.6666666667</c:v>
                </c:pt>
                <c:pt idx="1025" c:formatCode="m/d;@">
                  <c:v>45668.6770833333</c:v>
                </c:pt>
                <c:pt idx="1026" c:formatCode="m/d;@">
                  <c:v>45668.6875</c:v>
                </c:pt>
                <c:pt idx="1027" c:formatCode="m/d;@">
                  <c:v>45668.6979166667</c:v>
                </c:pt>
                <c:pt idx="1028" c:formatCode="m/d;@">
                  <c:v>45668.7083333333</c:v>
                </c:pt>
                <c:pt idx="1029" c:formatCode="m/d;@">
                  <c:v>45668.71875</c:v>
                </c:pt>
                <c:pt idx="1030" c:formatCode="m/d;@">
                  <c:v>45668.7291666667</c:v>
                </c:pt>
                <c:pt idx="1031" c:formatCode="m/d;@">
                  <c:v>45668.7395833333</c:v>
                </c:pt>
                <c:pt idx="1032" c:formatCode="m/d;@">
                  <c:v>45668.75</c:v>
                </c:pt>
                <c:pt idx="1033" c:formatCode="m/d;@">
                  <c:v>45668.7604166667</c:v>
                </c:pt>
                <c:pt idx="1034" c:formatCode="m/d;@">
                  <c:v>45668.7708333333</c:v>
                </c:pt>
                <c:pt idx="1035" c:formatCode="m/d;@">
                  <c:v>45668.78125</c:v>
                </c:pt>
                <c:pt idx="1036" c:formatCode="m/d;@">
                  <c:v>45668.7916666667</c:v>
                </c:pt>
                <c:pt idx="1037" c:formatCode="m/d;@">
                  <c:v>45668.8020833333</c:v>
                </c:pt>
                <c:pt idx="1038" c:formatCode="m/d;@">
                  <c:v>45668.8125</c:v>
                </c:pt>
                <c:pt idx="1039" c:formatCode="m/d;@">
                  <c:v>45668.8229166667</c:v>
                </c:pt>
                <c:pt idx="1040" c:formatCode="m/d;@">
                  <c:v>45668.8333333333</c:v>
                </c:pt>
                <c:pt idx="1041" c:formatCode="m/d;@">
                  <c:v>45668.84375</c:v>
                </c:pt>
                <c:pt idx="1042" c:formatCode="m/d;@">
                  <c:v>45668.8541666667</c:v>
                </c:pt>
                <c:pt idx="1043" c:formatCode="m/d;@">
                  <c:v>45668.8645833333</c:v>
                </c:pt>
                <c:pt idx="1044" c:formatCode="m/d;@">
                  <c:v>45668.875</c:v>
                </c:pt>
                <c:pt idx="1045" c:formatCode="m/d;@">
                  <c:v>45668.8854166667</c:v>
                </c:pt>
                <c:pt idx="1046" c:formatCode="m/d;@">
                  <c:v>45668.8958333333</c:v>
                </c:pt>
                <c:pt idx="1047" c:formatCode="m/d;@">
                  <c:v>45668.90625</c:v>
                </c:pt>
                <c:pt idx="1048" c:formatCode="m/d;@">
                  <c:v>45668.9166666667</c:v>
                </c:pt>
                <c:pt idx="1049" c:formatCode="m/d;@">
                  <c:v>45668.9270833333</c:v>
                </c:pt>
                <c:pt idx="1050" c:formatCode="m/d;@">
                  <c:v>45668.9375</c:v>
                </c:pt>
                <c:pt idx="1051" c:formatCode="m/d;@">
                  <c:v>45668.9479166667</c:v>
                </c:pt>
                <c:pt idx="1052" c:formatCode="m/d;@">
                  <c:v>45668.9583333333</c:v>
                </c:pt>
                <c:pt idx="1053" c:formatCode="m/d;@">
                  <c:v>45668.96875</c:v>
                </c:pt>
                <c:pt idx="1054" c:formatCode="m/d;@">
                  <c:v>45668.9791666667</c:v>
                </c:pt>
                <c:pt idx="1055" c:formatCode="m/d;@">
                  <c:v>45668.9895833333</c:v>
                </c:pt>
                <c:pt idx="1056" c:formatCode="m/d;@">
                  <c:v>45669</c:v>
                </c:pt>
                <c:pt idx="1057" c:formatCode="m/d;@">
                  <c:v>45669.0104166667</c:v>
                </c:pt>
                <c:pt idx="1058" c:formatCode="m/d;@">
                  <c:v>45669.0208333333</c:v>
                </c:pt>
                <c:pt idx="1059" c:formatCode="m/d;@">
                  <c:v>45669.03125</c:v>
                </c:pt>
                <c:pt idx="1060" c:formatCode="m/d;@">
                  <c:v>45669.0416666667</c:v>
                </c:pt>
                <c:pt idx="1061" c:formatCode="m/d;@">
                  <c:v>45669.0520833333</c:v>
                </c:pt>
                <c:pt idx="1062" c:formatCode="m/d;@">
                  <c:v>45669.0625</c:v>
                </c:pt>
                <c:pt idx="1063" c:formatCode="m/d;@">
                  <c:v>45669.0729166667</c:v>
                </c:pt>
                <c:pt idx="1064" c:formatCode="m/d;@">
                  <c:v>45669.0833333333</c:v>
                </c:pt>
                <c:pt idx="1065" c:formatCode="m/d;@">
                  <c:v>45669.09375</c:v>
                </c:pt>
                <c:pt idx="1066" c:formatCode="m/d;@">
                  <c:v>45669.1041666667</c:v>
                </c:pt>
                <c:pt idx="1067" c:formatCode="m/d;@">
                  <c:v>45669.1145833333</c:v>
                </c:pt>
                <c:pt idx="1068" c:formatCode="m/d;@">
                  <c:v>45669.125</c:v>
                </c:pt>
                <c:pt idx="1069" c:formatCode="m/d;@">
                  <c:v>45669.1354166667</c:v>
                </c:pt>
                <c:pt idx="1070" c:formatCode="m/d;@">
                  <c:v>45669.1458333333</c:v>
                </c:pt>
                <c:pt idx="1071" c:formatCode="m/d;@">
                  <c:v>45669.15625</c:v>
                </c:pt>
                <c:pt idx="1072" c:formatCode="m/d;@">
                  <c:v>45669.1666666667</c:v>
                </c:pt>
                <c:pt idx="1073" c:formatCode="m/d;@">
                  <c:v>45669.1770833333</c:v>
                </c:pt>
                <c:pt idx="1074" c:formatCode="m/d;@">
                  <c:v>45669.1875</c:v>
                </c:pt>
                <c:pt idx="1075" c:formatCode="m/d;@">
                  <c:v>45669.1979166667</c:v>
                </c:pt>
                <c:pt idx="1076" c:formatCode="m/d;@">
                  <c:v>45669.2083333333</c:v>
                </c:pt>
                <c:pt idx="1077" c:formatCode="m/d;@">
                  <c:v>45669.21875</c:v>
                </c:pt>
                <c:pt idx="1078" c:formatCode="m/d;@">
                  <c:v>45669.2291666667</c:v>
                </c:pt>
                <c:pt idx="1079" c:formatCode="m/d;@">
                  <c:v>45669.2395833333</c:v>
                </c:pt>
                <c:pt idx="1080" c:formatCode="m/d;@">
                  <c:v>45669.25</c:v>
                </c:pt>
                <c:pt idx="1081" c:formatCode="m/d;@">
                  <c:v>45669.2604166667</c:v>
                </c:pt>
                <c:pt idx="1082" c:formatCode="m/d;@">
                  <c:v>45669.2708333333</c:v>
                </c:pt>
                <c:pt idx="1083" c:formatCode="m/d;@">
                  <c:v>45669.28125</c:v>
                </c:pt>
                <c:pt idx="1084" c:formatCode="m/d;@">
                  <c:v>45669.2916666667</c:v>
                </c:pt>
                <c:pt idx="1085" c:formatCode="m/d;@">
                  <c:v>45669.3020833333</c:v>
                </c:pt>
                <c:pt idx="1086" c:formatCode="m/d;@">
                  <c:v>45669.3125</c:v>
                </c:pt>
                <c:pt idx="1087" c:formatCode="m/d;@">
                  <c:v>45669.3229166667</c:v>
                </c:pt>
                <c:pt idx="1088" c:formatCode="m/d;@">
                  <c:v>45669.3333333333</c:v>
                </c:pt>
                <c:pt idx="1089" c:formatCode="m/d;@">
                  <c:v>45669.34375</c:v>
                </c:pt>
                <c:pt idx="1090" c:formatCode="m/d;@">
                  <c:v>45669.3541666667</c:v>
                </c:pt>
                <c:pt idx="1091" c:formatCode="m/d;@">
                  <c:v>45669.3645833333</c:v>
                </c:pt>
                <c:pt idx="1092" c:formatCode="m/d;@">
                  <c:v>45669.375</c:v>
                </c:pt>
                <c:pt idx="1093" c:formatCode="m/d;@">
                  <c:v>45669.3854166667</c:v>
                </c:pt>
                <c:pt idx="1094" c:formatCode="m/d;@">
                  <c:v>45669.3958333333</c:v>
                </c:pt>
                <c:pt idx="1095" c:formatCode="m/d;@">
                  <c:v>45669.40625</c:v>
                </c:pt>
                <c:pt idx="1096" c:formatCode="m/d;@">
                  <c:v>45669.4166666667</c:v>
                </c:pt>
                <c:pt idx="1097" c:formatCode="m/d;@">
                  <c:v>45669.4270833333</c:v>
                </c:pt>
                <c:pt idx="1098" c:formatCode="m/d;@">
                  <c:v>45669.4375</c:v>
                </c:pt>
                <c:pt idx="1099" c:formatCode="m/d;@">
                  <c:v>45669.4479166667</c:v>
                </c:pt>
                <c:pt idx="1100" c:formatCode="m/d;@">
                  <c:v>45669.4583333333</c:v>
                </c:pt>
                <c:pt idx="1101" c:formatCode="m/d;@">
                  <c:v>45669.46875</c:v>
                </c:pt>
                <c:pt idx="1102" c:formatCode="m/d;@">
                  <c:v>45669.4791666667</c:v>
                </c:pt>
                <c:pt idx="1103" c:formatCode="m/d;@">
                  <c:v>45669.4895833333</c:v>
                </c:pt>
                <c:pt idx="1104" c:formatCode="m/d;@">
                  <c:v>45669.5</c:v>
                </c:pt>
                <c:pt idx="1105" c:formatCode="m/d;@">
                  <c:v>45669.5104166667</c:v>
                </c:pt>
                <c:pt idx="1106" c:formatCode="m/d;@">
                  <c:v>45669.5208333333</c:v>
                </c:pt>
                <c:pt idx="1107" c:formatCode="m/d;@">
                  <c:v>45669.53125</c:v>
                </c:pt>
                <c:pt idx="1108" c:formatCode="m/d;@">
                  <c:v>45669.5416666667</c:v>
                </c:pt>
                <c:pt idx="1109" c:formatCode="m/d;@">
                  <c:v>45669.5520833333</c:v>
                </c:pt>
                <c:pt idx="1110" c:formatCode="m/d;@">
                  <c:v>45669.5625</c:v>
                </c:pt>
                <c:pt idx="1111" c:formatCode="m/d;@">
                  <c:v>45669.5729166667</c:v>
                </c:pt>
                <c:pt idx="1112" c:formatCode="m/d;@">
                  <c:v>45669.5833333333</c:v>
                </c:pt>
                <c:pt idx="1113" c:formatCode="m/d;@">
                  <c:v>45669.59375</c:v>
                </c:pt>
                <c:pt idx="1114" c:formatCode="m/d;@">
                  <c:v>45669.6041666667</c:v>
                </c:pt>
                <c:pt idx="1115" c:formatCode="m/d;@">
                  <c:v>45669.6145833333</c:v>
                </c:pt>
                <c:pt idx="1116" c:formatCode="m/d;@">
                  <c:v>45669.625</c:v>
                </c:pt>
                <c:pt idx="1117" c:formatCode="m/d;@">
                  <c:v>45669.6354166667</c:v>
                </c:pt>
                <c:pt idx="1118" c:formatCode="m/d;@">
                  <c:v>45669.6458333333</c:v>
                </c:pt>
                <c:pt idx="1119" c:formatCode="m/d;@">
                  <c:v>45669.65625</c:v>
                </c:pt>
                <c:pt idx="1120" c:formatCode="m/d;@">
                  <c:v>45669.6666666667</c:v>
                </c:pt>
                <c:pt idx="1121" c:formatCode="m/d;@">
                  <c:v>45669.6770833333</c:v>
                </c:pt>
                <c:pt idx="1122" c:formatCode="m/d;@">
                  <c:v>45669.6875</c:v>
                </c:pt>
                <c:pt idx="1123" c:formatCode="m/d;@">
                  <c:v>45669.6979166667</c:v>
                </c:pt>
                <c:pt idx="1124" c:formatCode="m/d;@">
                  <c:v>45669.7083333333</c:v>
                </c:pt>
                <c:pt idx="1125" c:formatCode="m/d;@">
                  <c:v>45669.71875</c:v>
                </c:pt>
                <c:pt idx="1126" c:formatCode="m/d;@">
                  <c:v>45669.7291666667</c:v>
                </c:pt>
                <c:pt idx="1127" c:formatCode="m/d;@">
                  <c:v>45669.7395833333</c:v>
                </c:pt>
                <c:pt idx="1128" c:formatCode="m/d;@">
                  <c:v>45669.75</c:v>
                </c:pt>
                <c:pt idx="1129" c:formatCode="m/d;@">
                  <c:v>45669.7604166667</c:v>
                </c:pt>
                <c:pt idx="1130" c:formatCode="m/d;@">
                  <c:v>45669.7708333333</c:v>
                </c:pt>
                <c:pt idx="1131" c:formatCode="m/d;@">
                  <c:v>45669.78125</c:v>
                </c:pt>
                <c:pt idx="1132" c:formatCode="m/d;@">
                  <c:v>45669.7916666667</c:v>
                </c:pt>
                <c:pt idx="1133" c:formatCode="m/d;@">
                  <c:v>45669.8020833333</c:v>
                </c:pt>
                <c:pt idx="1134" c:formatCode="m/d;@">
                  <c:v>45669.8125</c:v>
                </c:pt>
                <c:pt idx="1135" c:formatCode="m/d;@">
                  <c:v>45669.8229166667</c:v>
                </c:pt>
                <c:pt idx="1136" c:formatCode="m/d;@">
                  <c:v>45669.8333333333</c:v>
                </c:pt>
                <c:pt idx="1137" c:formatCode="m/d;@">
                  <c:v>45669.84375</c:v>
                </c:pt>
                <c:pt idx="1138" c:formatCode="m/d;@">
                  <c:v>45669.8541666667</c:v>
                </c:pt>
                <c:pt idx="1139" c:formatCode="m/d;@">
                  <c:v>45669.8645833333</c:v>
                </c:pt>
                <c:pt idx="1140" c:formatCode="m/d;@">
                  <c:v>45669.875</c:v>
                </c:pt>
                <c:pt idx="1141" c:formatCode="m/d;@">
                  <c:v>45669.8854166667</c:v>
                </c:pt>
                <c:pt idx="1142" c:formatCode="m/d;@">
                  <c:v>45669.8958333333</c:v>
                </c:pt>
                <c:pt idx="1143" c:formatCode="m/d;@">
                  <c:v>45669.90625</c:v>
                </c:pt>
                <c:pt idx="1144" c:formatCode="m/d;@">
                  <c:v>45669.9166666667</c:v>
                </c:pt>
                <c:pt idx="1145" c:formatCode="m/d;@">
                  <c:v>45669.9270833333</c:v>
                </c:pt>
                <c:pt idx="1146" c:formatCode="m/d;@">
                  <c:v>45669.9375</c:v>
                </c:pt>
                <c:pt idx="1147" c:formatCode="m/d;@">
                  <c:v>45669.9479166667</c:v>
                </c:pt>
                <c:pt idx="1148" c:formatCode="m/d;@">
                  <c:v>45669.9583333333</c:v>
                </c:pt>
                <c:pt idx="1149" c:formatCode="m/d;@">
                  <c:v>45669.96875</c:v>
                </c:pt>
                <c:pt idx="1150" c:formatCode="m/d;@">
                  <c:v>45669.9791666667</c:v>
                </c:pt>
                <c:pt idx="1151" c:formatCode="m/d;@">
                  <c:v>45669.9895833333</c:v>
                </c:pt>
                <c:pt idx="1152" c:formatCode="m/d;@">
                  <c:v>45670</c:v>
                </c:pt>
                <c:pt idx="1153" c:formatCode="m/d;@">
                  <c:v>45670.0104166667</c:v>
                </c:pt>
                <c:pt idx="1154" c:formatCode="m/d;@">
                  <c:v>45670.0208333333</c:v>
                </c:pt>
                <c:pt idx="1155" c:formatCode="m/d;@">
                  <c:v>45670.03125</c:v>
                </c:pt>
                <c:pt idx="1156" c:formatCode="m/d;@">
                  <c:v>45670.0416666667</c:v>
                </c:pt>
                <c:pt idx="1157" c:formatCode="m/d;@">
                  <c:v>45670.0520833333</c:v>
                </c:pt>
                <c:pt idx="1158" c:formatCode="m/d;@">
                  <c:v>45670.0625</c:v>
                </c:pt>
                <c:pt idx="1159" c:formatCode="m/d;@">
                  <c:v>45670.0729166667</c:v>
                </c:pt>
                <c:pt idx="1160" c:formatCode="m/d;@">
                  <c:v>45670.0833333333</c:v>
                </c:pt>
                <c:pt idx="1161" c:formatCode="m/d;@">
                  <c:v>45670.09375</c:v>
                </c:pt>
                <c:pt idx="1162" c:formatCode="m/d;@">
                  <c:v>45670.1041666667</c:v>
                </c:pt>
                <c:pt idx="1163" c:formatCode="m/d;@">
                  <c:v>45670.1145833333</c:v>
                </c:pt>
                <c:pt idx="1164" c:formatCode="m/d;@">
                  <c:v>45670.125</c:v>
                </c:pt>
                <c:pt idx="1165" c:formatCode="m/d;@">
                  <c:v>45670.1354166667</c:v>
                </c:pt>
                <c:pt idx="1166" c:formatCode="m/d;@">
                  <c:v>45670.1458333333</c:v>
                </c:pt>
                <c:pt idx="1167" c:formatCode="m/d;@">
                  <c:v>45670.15625</c:v>
                </c:pt>
                <c:pt idx="1168" c:formatCode="m/d;@">
                  <c:v>45670.1666666667</c:v>
                </c:pt>
                <c:pt idx="1169" c:formatCode="m/d;@">
                  <c:v>45670.1770833333</c:v>
                </c:pt>
                <c:pt idx="1170" c:formatCode="m/d;@">
                  <c:v>45670.1875</c:v>
                </c:pt>
                <c:pt idx="1171" c:formatCode="m/d;@">
                  <c:v>45670.1979166667</c:v>
                </c:pt>
                <c:pt idx="1172" c:formatCode="m/d;@">
                  <c:v>45670.2083333333</c:v>
                </c:pt>
                <c:pt idx="1173" c:formatCode="m/d;@">
                  <c:v>45670.21875</c:v>
                </c:pt>
                <c:pt idx="1174" c:formatCode="m/d;@">
                  <c:v>45670.2291666667</c:v>
                </c:pt>
                <c:pt idx="1175" c:formatCode="m/d;@">
                  <c:v>45670.2395833333</c:v>
                </c:pt>
                <c:pt idx="1176" c:formatCode="m/d;@">
                  <c:v>45670.25</c:v>
                </c:pt>
                <c:pt idx="1177" c:formatCode="m/d;@">
                  <c:v>45670.2604166667</c:v>
                </c:pt>
                <c:pt idx="1178" c:formatCode="m/d;@">
                  <c:v>45670.2708333333</c:v>
                </c:pt>
                <c:pt idx="1179" c:formatCode="m/d;@">
                  <c:v>45670.28125</c:v>
                </c:pt>
                <c:pt idx="1180" c:formatCode="m/d;@">
                  <c:v>45670.2916666667</c:v>
                </c:pt>
                <c:pt idx="1181" c:formatCode="m/d;@">
                  <c:v>45670.3020833333</c:v>
                </c:pt>
                <c:pt idx="1182" c:formatCode="m/d;@">
                  <c:v>45670.3125</c:v>
                </c:pt>
                <c:pt idx="1183" c:formatCode="m/d;@">
                  <c:v>45670.3229166667</c:v>
                </c:pt>
                <c:pt idx="1184" c:formatCode="m/d;@">
                  <c:v>45670.3333333333</c:v>
                </c:pt>
                <c:pt idx="1185" c:formatCode="m/d;@">
                  <c:v>45670.34375</c:v>
                </c:pt>
                <c:pt idx="1186" c:formatCode="m/d;@">
                  <c:v>45670.3541666667</c:v>
                </c:pt>
                <c:pt idx="1187" c:formatCode="m/d;@">
                  <c:v>45670.3645833333</c:v>
                </c:pt>
                <c:pt idx="1188" c:formatCode="m/d;@">
                  <c:v>45670.375</c:v>
                </c:pt>
                <c:pt idx="1189" c:formatCode="m/d;@">
                  <c:v>45670.3854166667</c:v>
                </c:pt>
                <c:pt idx="1190" c:formatCode="m/d;@">
                  <c:v>45670.3958333333</c:v>
                </c:pt>
                <c:pt idx="1191" c:formatCode="m/d;@">
                  <c:v>45670.40625</c:v>
                </c:pt>
                <c:pt idx="1192" c:formatCode="m/d;@">
                  <c:v>45670.4166666667</c:v>
                </c:pt>
                <c:pt idx="1193" c:formatCode="m/d;@">
                  <c:v>45670.4270833333</c:v>
                </c:pt>
                <c:pt idx="1194" c:formatCode="m/d;@">
                  <c:v>45670.4375</c:v>
                </c:pt>
                <c:pt idx="1195" c:formatCode="m/d;@">
                  <c:v>45670.4479166667</c:v>
                </c:pt>
                <c:pt idx="1196" c:formatCode="m/d;@">
                  <c:v>45670.4583333333</c:v>
                </c:pt>
                <c:pt idx="1197" c:formatCode="m/d;@">
                  <c:v>45670.46875</c:v>
                </c:pt>
                <c:pt idx="1198" c:formatCode="m/d;@">
                  <c:v>45670.4791666667</c:v>
                </c:pt>
                <c:pt idx="1199" c:formatCode="m/d;@">
                  <c:v>45670.4895833333</c:v>
                </c:pt>
                <c:pt idx="1200" c:formatCode="m/d;@">
                  <c:v>45670.5</c:v>
                </c:pt>
                <c:pt idx="1201" c:formatCode="m/d;@">
                  <c:v>45670.5104166667</c:v>
                </c:pt>
                <c:pt idx="1202" c:formatCode="m/d;@">
                  <c:v>45670.5208333333</c:v>
                </c:pt>
                <c:pt idx="1203" c:formatCode="m/d;@">
                  <c:v>45670.53125</c:v>
                </c:pt>
                <c:pt idx="1204" c:formatCode="m/d;@">
                  <c:v>45670.5416666667</c:v>
                </c:pt>
                <c:pt idx="1205" c:formatCode="m/d;@">
                  <c:v>45670.5520833333</c:v>
                </c:pt>
                <c:pt idx="1206" c:formatCode="m/d;@">
                  <c:v>45670.5625</c:v>
                </c:pt>
                <c:pt idx="1207" c:formatCode="m/d;@">
                  <c:v>45670.5729166667</c:v>
                </c:pt>
                <c:pt idx="1208" c:formatCode="m/d;@">
                  <c:v>45670.5833333333</c:v>
                </c:pt>
                <c:pt idx="1209" c:formatCode="m/d;@">
                  <c:v>45670.59375</c:v>
                </c:pt>
                <c:pt idx="1210" c:formatCode="m/d;@">
                  <c:v>45670.6041666667</c:v>
                </c:pt>
                <c:pt idx="1211" c:formatCode="m/d;@">
                  <c:v>45670.6145833333</c:v>
                </c:pt>
                <c:pt idx="1212" c:formatCode="m/d;@">
                  <c:v>45670.625</c:v>
                </c:pt>
                <c:pt idx="1213" c:formatCode="m/d;@">
                  <c:v>45670.6354166667</c:v>
                </c:pt>
                <c:pt idx="1214" c:formatCode="m/d;@">
                  <c:v>45670.6458333333</c:v>
                </c:pt>
                <c:pt idx="1215" c:formatCode="m/d;@">
                  <c:v>45670.65625</c:v>
                </c:pt>
                <c:pt idx="1216" c:formatCode="m/d;@">
                  <c:v>45670.6666666667</c:v>
                </c:pt>
                <c:pt idx="1217" c:formatCode="m/d;@">
                  <c:v>45670.6770833333</c:v>
                </c:pt>
                <c:pt idx="1218" c:formatCode="m/d;@">
                  <c:v>45670.6875</c:v>
                </c:pt>
                <c:pt idx="1219" c:formatCode="m/d;@">
                  <c:v>45670.6979166667</c:v>
                </c:pt>
                <c:pt idx="1220" c:formatCode="m/d;@">
                  <c:v>45670.7083333333</c:v>
                </c:pt>
                <c:pt idx="1221" c:formatCode="m/d;@">
                  <c:v>45670.71875</c:v>
                </c:pt>
                <c:pt idx="1222" c:formatCode="m/d;@">
                  <c:v>45670.7291666667</c:v>
                </c:pt>
                <c:pt idx="1223" c:formatCode="m/d;@">
                  <c:v>45670.7395833333</c:v>
                </c:pt>
                <c:pt idx="1224" c:formatCode="m/d;@">
                  <c:v>45670.75</c:v>
                </c:pt>
                <c:pt idx="1225" c:formatCode="m/d;@">
                  <c:v>45670.7604166667</c:v>
                </c:pt>
                <c:pt idx="1226" c:formatCode="m/d;@">
                  <c:v>45670.7708333333</c:v>
                </c:pt>
                <c:pt idx="1227" c:formatCode="m/d;@">
                  <c:v>45670.78125</c:v>
                </c:pt>
                <c:pt idx="1228" c:formatCode="m/d;@">
                  <c:v>45670.7916666667</c:v>
                </c:pt>
                <c:pt idx="1229" c:formatCode="m/d;@">
                  <c:v>45670.8020833333</c:v>
                </c:pt>
                <c:pt idx="1230" c:formatCode="m/d;@">
                  <c:v>45670.8125</c:v>
                </c:pt>
                <c:pt idx="1231" c:formatCode="m/d;@">
                  <c:v>45670.8229166667</c:v>
                </c:pt>
                <c:pt idx="1232" c:formatCode="m/d;@">
                  <c:v>45670.8333333333</c:v>
                </c:pt>
                <c:pt idx="1233" c:formatCode="m/d;@">
                  <c:v>45670.84375</c:v>
                </c:pt>
                <c:pt idx="1234" c:formatCode="m/d;@">
                  <c:v>45670.8541666667</c:v>
                </c:pt>
                <c:pt idx="1235" c:formatCode="m/d;@">
                  <c:v>45670.8645833333</c:v>
                </c:pt>
                <c:pt idx="1236" c:formatCode="m/d;@">
                  <c:v>45670.875</c:v>
                </c:pt>
                <c:pt idx="1237" c:formatCode="m/d;@">
                  <c:v>45670.8854166667</c:v>
                </c:pt>
                <c:pt idx="1238" c:formatCode="m/d;@">
                  <c:v>45670.8958333333</c:v>
                </c:pt>
                <c:pt idx="1239" c:formatCode="m/d;@">
                  <c:v>45670.90625</c:v>
                </c:pt>
                <c:pt idx="1240" c:formatCode="m/d;@">
                  <c:v>45670.9166666667</c:v>
                </c:pt>
                <c:pt idx="1241" c:formatCode="m/d;@">
                  <c:v>45670.9270833333</c:v>
                </c:pt>
                <c:pt idx="1242" c:formatCode="m/d;@">
                  <c:v>45670.9375</c:v>
                </c:pt>
                <c:pt idx="1243" c:formatCode="m/d;@">
                  <c:v>45670.9479166667</c:v>
                </c:pt>
                <c:pt idx="1244" c:formatCode="m/d;@">
                  <c:v>45670.9583333333</c:v>
                </c:pt>
                <c:pt idx="1245" c:formatCode="m/d;@">
                  <c:v>45670.96875</c:v>
                </c:pt>
                <c:pt idx="1246" c:formatCode="m/d;@">
                  <c:v>45670.9791666667</c:v>
                </c:pt>
                <c:pt idx="1247" c:formatCode="m/d;@">
                  <c:v>45670.9895833333</c:v>
                </c:pt>
                <c:pt idx="1248" c:formatCode="m/d;@">
                  <c:v>45671</c:v>
                </c:pt>
                <c:pt idx="1249" c:formatCode="m/d;@">
                  <c:v>45671.0104166667</c:v>
                </c:pt>
                <c:pt idx="1250" c:formatCode="m/d;@">
                  <c:v>45671.0208333333</c:v>
                </c:pt>
                <c:pt idx="1251" c:formatCode="m/d;@">
                  <c:v>45671.03125</c:v>
                </c:pt>
                <c:pt idx="1252" c:formatCode="m/d;@">
                  <c:v>45671.0416666667</c:v>
                </c:pt>
                <c:pt idx="1253" c:formatCode="m/d;@">
                  <c:v>45671.0520833333</c:v>
                </c:pt>
                <c:pt idx="1254" c:formatCode="m/d;@">
                  <c:v>45671.0625</c:v>
                </c:pt>
                <c:pt idx="1255" c:formatCode="m/d;@">
                  <c:v>45671.0729166667</c:v>
                </c:pt>
                <c:pt idx="1256" c:formatCode="m/d;@">
                  <c:v>45671.0833333333</c:v>
                </c:pt>
                <c:pt idx="1257" c:formatCode="m/d;@">
                  <c:v>45671.09375</c:v>
                </c:pt>
                <c:pt idx="1258" c:formatCode="m/d;@">
                  <c:v>45671.1041666667</c:v>
                </c:pt>
                <c:pt idx="1259" c:formatCode="m/d;@">
                  <c:v>45671.1145833333</c:v>
                </c:pt>
                <c:pt idx="1260" c:formatCode="m/d;@">
                  <c:v>45671.125</c:v>
                </c:pt>
                <c:pt idx="1261" c:formatCode="m/d;@">
                  <c:v>45671.1354166667</c:v>
                </c:pt>
                <c:pt idx="1262" c:formatCode="m/d;@">
                  <c:v>45671.1458333333</c:v>
                </c:pt>
                <c:pt idx="1263" c:formatCode="m/d;@">
                  <c:v>45671.15625</c:v>
                </c:pt>
                <c:pt idx="1264" c:formatCode="m/d;@">
                  <c:v>45671.1666666667</c:v>
                </c:pt>
                <c:pt idx="1265" c:formatCode="m/d;@">
                  <c:v>45671.1770833333</c:v>
                </c:pt>
                <c:pt idx="1266" c:formatCode="m/d;@">
                  <c:v>45671.1875</c:v>
                </c:pt>
                <c:pt idx="1267" c:formatCode="m/d;@">
                  <c:v>45671.1979166667</c:v>
                </c:pt>
                <c:pt idx="1268" c:formatCode="m/d;@">
                  <c:v>45671.2083333333</c:v>
                </c:pt>
                <c:pt idx="1269" c:formatCode="m/d;@">
                  <c:v>45671.21875</c:v>
                </c:pt>
                <c:pt idx="1270" c:formatCode="m/d;@">
                  <c:v>45671.2291666667</c:v>
                </c:pt>
                <c:pt idx="1271" c:formatCode="m/d;@">
                  <c:v>45671.2395833333</c:v>
                </c:pt>
                <c:pt idx="1272" c:formatCode="m/d;@">
                  <c:v>45671.25</c:v>
                </c:pt>
                <c:pt idx="1273" c:formatCode="m/d;@">
                  <c:v>45671.2604166667</c:v>
                </c:pt>
                <c:pt idx="1274" c:formatCode="m/d;@">
                  <c:v>45671.2708333333</c:v>
                </c:pt>
                <c:pt idx="1275" c:formatCode="m/d;@">
                  <c:v>45671.28125</c:v>
                </c:pt>
                <c:pt idx="1276" c:formatCode="m/d;@">
                  <c:v>45671.2916666667</c:v>
                </c:pt>
                <c:pt idx="1277" c:formatCode="m/d;@">
                  <c:v>45671.3020833333</c:v>
                </c:pt>
                <c:pt idx="1278" c:formatCode="m/d;@">
                  <c:v>45671.3125</c:v>
                </c:pt>
                <c:pt idx="1279" c:formatCode="m/d;@">
                  <c:v>45671.3229166667</c:v>
                </c:pt>
                <c:pt idx="1280" c:formatCode="m/d;@">
                  <c:v>45671.3333333333</c:v>
                </c:pt>
                <c:pt idx="1281" c:formatCode="m/d;@">
                  <c:v>45671.34375</c:v>
                </c:pt>
                <c:pt idx="1282" c:formatCode="m/d;@">
                  <c:v>45671.3541666667</c:v>
                </c:pt>
                <c:pt idx="1283" c:formatCode="m/d;@">
                  <c:v>45671.3645833333</c:v>
                </c:pt>
                <c:pt idx="1284" c:formatCode="m/d;@">
                  <c:v>45671.375</c:v>
                </c:pt>
                <c:pt idx="1285" c:formatCode="m/d;@">
                  <c:v>45671.3854166667</c:v>
                </c:pt>
                <c:pt idx="1286" c:formatCode="m/d;@">
                  <c:v>45671.3958333333</c:v>
                </c:pt>
                <c:pt idx="1287" c:formatCode="m/d;@">
                  <c:v>45671.40625</c:v>
                </c:pt>
                <c:pt idx="1288" c:formatCode="m/d;@">
                  <c:v>45671.4166666667</c:v>
                </c:pt>
                <c:pt idx="1289" c:formatCode="m/d;@">
                  <c:v>45671.4270833333</c:v>
                </c:pt>
                <c:pt idx="1290" c:formatCode="m/d;@">
                  <c:v>45671.4375</c:v>
                </c:pt>
                <c:pt idx="1291" c:formatCode="m/d;@">
                  <c:v>45671.4479166667</c:v>
                </c:pt>
                <c:pt idx="1292" c:formatCode="m/d;@">
                  <c:v>45671.4583333333</c:v>
                </c:pt>
                <c:pt idx="1293" c:formatCode="m/d;@">
                  <c:v>45671.46875</c:v>
                </c:pt>
                <c:pt idx="1294" c:formatCode="m/d;@">
                  <c:v>45671.4791666667</c:v>
                </c:pt>
                <c:pt idx="1295" c:formatCode="m/d;@">
                  <c:v>45671.4895833333</c:v>
                </c:pt>
                <c:pt idx="1296" c:formatCode="m/d;@">
                  <c:v>45671.5</c:v>
                </c:pt>
                <c:pt idx="1297" c:formatCode="m/d;@">
                  <c:v>45671.5104166667</c:v>
                </c:pt>
                <c:pt idx="1298" c:formatCode="m/d;@">
                  <c:v>45671.5208333333</c:v>
                </c:pt>
                <c:pt idx="1299" c:formatCode="m/d;@">
                  <c:v>45671.53125</c:v>
                </c:pt>
                <c:pt idx="1300" c:formatCode="m/d;@">
                  <c:v>45671.5416666667</c:v>
                </c:pt>
                <c:pt idx="1301" c:formatCode="m/d;@">
                  <c:v>45671.5520833333</c:v>
                </c:pt>
                <c:pt idx="1302" c:formatCode="m/d;@">
                  <c:v>45671.5625</c:v>
                </c:pt>
                <c:pt idx="1303" c:formatCode="m/d;@">
                  <c:v>45671.5729166667</c:v>
                </c:pt>
                <c:pt idx="1304" c:formatCode="m/d;@">
                  <c:v>45671.5833333333</c:v>
                </c:pt>
                <c:pt idx="1305" c:formatCode="m/d;@">
                  <c:v>45671.59375</c:v>
                </c:pt>
                <c:pt idx="1306" c:formatCode="m/d;@">
                  <c:v>45671.6041666667</c:v>
                </c:pt>
                <c:pt idx="1307" c:formatCode="m/d;@">
                  <c:v>45671.6145833333</c:v>
                </c:pt>
                <c:pt idx="1308" c:formatCode="m/d;@">
                  <c:v>45671.625</c:v>
                </c:pt>
                <c:pt idx="1309" c:formatCode="m/d;@">
                  <c:v>45671.6354166667</c:v>
                </c:pt>
                <c:pt idx="1310" c:formatCode="m/d;@">
                  <c:v>45671.6458333333</c:v>
                </c:pt>
                <c:pt idx="1311" c:formatCode="m/d;@">
                  <c:v>45671.65625</c:v>
                </c:pt>
                <c:pt idx="1312" c:formatCode="m/d;@">
                  <c:v>45671.6666666667</c:v>
                </c:pt>
                <c:pt idx="1313" c:formatCode="m/d;@">
                  <c:v>45671.6770833333</c:v>
                </c:pt>
                <c:pt idx="1314" c:formatCode="m/d;@">
                  <c:v>45671.6875</c:v>
                </c:pt>
                <c:pt idx="1315" c:formatCode="m/d;@">
                  <c:v>45671.6979166667</c:v>
                </c:pt>
                <c:pt idx="1316" c:formatCode="m/d;@">
                  <c:v>45671.7083333333</c:v>
                </c:pt>
                <c:pt idx="1317" c:formatCode="m/d;@">
                  <c:v>45671.71875</c:v>
                </c:pt>
                <c:pt idx="1318" c:formatCode="m/d;@">
                  <c:v>45671.7291666667</c:v>
                </c:pt>
                <c:pt idx="1319" c:formatCode="m/d;@">
                  <c:v>45671.7395833333</c:v>
                </c:pt>
                <c:pt idx="1320" c:formatCode="m/d;@">
                  <c:v>45671.75</c:v>
                </c:pt>
                <c:pt idx="1321" c:formatCode="m/d;@">
                  <c:v>45671.7604166667</c:v>
                </c:pt>
                <c:pt idx="1322" c:formatCode="m/d;@">
                  <c:v>45671.7708333333</c:v>
                </c:pt>
                <c:pt idx="1323" c:formatCode="m/d;@">
                  <c:v>45671.78125</c:v>
                </c:pt>
                <c:pt idx="1324" c:formatCode="m/d;@">
                  <c:v>45671.7916666667</c:v>
                </c:pt>
                <c:pt idx="1325" c:formatCode="m/d;@">
                  <c:v>45671.8020833333</c:v>
                </c:pt>
                <c:pt idx="1326" c:formatCode="m/d;@">
                  <c:v>45671.8125</c:v>
                </c:pt>
                <c:pt idx="1327" c:formatCode="m/d;@">
                  <c:v>45671.8229166667</c:v>
                </c:pt>
                <c:pt idx="1328" c:formatCode="m/d;@">
                  <c:v>45671.8333333333</c:v>
                </c:pt>
                <c:pt idx="1329" c:formatCode="m/d;@">
                  <c:v>45671.84375</c:v>
                </c:pt>
                <c:pt idx="1330" c:formatCode="m/d;@">
                  <c:v>45671.8541666667</c:v>
                </c:pt>
                <c:pt idx="1331" c:formatCode="m/d;@">
                  <c:v>45671.8645833333</c:v>
                </c:pt>
                <c:pt idx="1332" c:formatCode="m/d;@">
                  <c:v>45671.875</c:v>
                </c:pt>
                <c:pt idx="1333" c:formatCode="m/d;@">
                  <c:v>45671.8854166667</c:v>
                </c:pt>
                <c:pt idx="1334" c:formatCode="m/d;@">
                  <c:v>45671.8958333333</c:v>
                </c:pt>
                <c:pt idx="1335" c:formatCode="m/d;@">
                  <c:v>45671.90625</c:v>
                </c:pt>
                <c:pt idx="1336" c:formatCode="m/d;@">
                  <c:v>45671.9166666667</c:v>
                </c:pt>
                <c:pt idx="1337" c:formatCode="m/d;@">
                  <c:v>45671.9270833333</c:v>
                </c:pt>
                <c:pt idx="1338" c:formatCode="m/d;@">
                  <c:v>45671.9375</c:v>
                </c:pt>
                <c:pt idx="1339" c:formatCode="m/d;@">
                  <c:v>45671.9479166667</c:v>
                </c:pt>
                <c:pt idx="1340" c:formatCode="m/d;@">
                  <c:v>45671.9583333333</c:v>
                </c:pt>
                <c:pt idx="1341" c:formatCode="m/d;@">
                  <c:v>45671.96875</c:v>
                </c:pt>
                <c:pt idx="1342" c:formatCode="m/d;@">
                  <c:v>45671.9791666667</c:v>
                </c:pt>
                <c:pt idx="1343" c:formatCode="m/d;@">
                  <c:v>45671.9895833333</c:v>
                </c:pt>
                <c:pt idx="1344" c:formatCode="m/d;@">
                  <c:v>45672</c:v>
                </c:pt>
                <c:pt idx="1345" c:formatCode="m/d;@">
                  <c:v>45672.0104166667</c:v>
                </c:pt>
                <c:pt idx="1346" c:formatCode="m/d;@">
                  <c:v>45672.0208333333</c:v>
                </c:pt>
                <c:pt idx="1347" c:formatCode="m/d;@">
                  <c:v>45672.03125</c:v>
                </c:pt>
                <c:pt idx="1348" c:formatCode="m/d;@">
                  <c:v>45672.0416666667</c:v>
                </c:pt>
                <c:pt idx="1349" c:formatCode="m/d;@">
                  <c:v>45672.0520833333</c:v>
                </c:pt>
                <c:pt idx="1350" c:formatCode="m/d;@">
                  <c:v>45672.0625</c:v>
                </c:pt>
                <c:pt idx="1351" c:formatCode="m/d;@">
                  <c:v>45672.0729166667</c:v>
                </c:pt>
                <c:pt idx="1352" c:formatCode="m/d;@">
                  <c:v>45672.0833333333</c:v>
                </c:pt>
                <c:pt idx="1353" c:formatCode="m/d;@">
                  <c:v>45672.09375</c:v>
                </c:pt>
                <c:pt idx="1354" c:formatCode="m/d;@">
                  <c:v>45672.1041666667</c:v>
                </c:pt>
                <c:pt idx="1355" c:formatCode="m/d;@">
                  <c:v>45672.1145833333</c:v>
                </c:pt>
                <c:pt idx="1356" c:formatCode="m/d;@">
                  <c:v>45672.125</c:v>
                </c:pt>
                <c:pt idx="1357" c:formatCode="m/d;@">
                  <c:v>45672.1354166667</c:v>
                </c:pt>
                <c:pt idx="1358" c:formatCode="m/d;@">
                  <c:v>45672.1458333333</c:v>
                </c:pt>
                <c:pt idx="1359" c:formatCode="m/d;@">
                  <c:v>45672.15625</c:v>
                </c:pt>
                <c:pt idx="1360" c:formatCode="m/d;@">
                  <c:v>45672.1666666667</c:v>
                </c:pt>
                <c:pt idx="1361" c:formatCode="m/d;@">
                  <c:v>45672.1770833333</c:v>
                </c:pt>
                <c:pt idx="1362" c:formatCode="m/d;@">
                  <c:v>45672.1875</c:v>
                </c:pt>
                <c:pt idx="1363" c:formatCode="m/d;@">
                  <c:v>45672.1979166667</c:v>
                </c:pt>
                <c:pt idx="1364" c:formatCode="m/d;@">
                  <c:v>45672.2083333333</c:v>
                </c:pt>
                <c:pt idx="1365" c:formatCode="m/d;@">
                  <c:v>45672.21875</c:v>
                </c:pt>
                <c:pt idx="1366" c:formatCode="m/d;@">
                  <c:v>45672.2291666667</c:v>
                </c:pt>
                <c:pt idx="1367" c:formatCode="m/d;@">
                  <c:v>45672.2395833333</c:v>
                </c:pt>
                <c:pt idx="1368" c:formatCode="m/d;@">
                  <c:v>45672.25</c:v>
                </c:pt>
                <c:pt idx="1369" c:formatCode="m/d;@">
                  <c:v>45672.2604166667</c:v>
                </c:pt>
                <c:pt idx="1370" c:formatCode="m/d;@">
                  <c:v>45672.2708333333</c:v>
                </c:pt>
                <c:pt idx="1371" c:formatCode="m/d;@">
                  <c:v>45672.28125</c:v>
                </c:pt>
                <c:pt idx="1372" c:formatCode="m/d;@">
                  <c:v>45672.2916666667</c:v>
                </c:pt>
                <c:pt idx="1373" c:formatCode="m/d;@">
                  <c:v>45672.3020833333</c:v>
                </c:pt>
                <c:pt idx="1374" c:formatCode="m/d;@">
                  <c:v>45672.3125</c:v>
                </c:pt>
                <c:pt idx="1375" c:formatCode="m/d;@">
                  <c:v>45672.3229166667</c:v>
                </c:pt>
                <c:pt idx="1376" c:formatCode="m/d;@">
                  <c:v>45672.3333333333</c:v>
                </c:pt>
                <c:pt idx="1377" c:formatCode="m/d;@">
                  <c:v>45672.34375</c:v>
                </c:pt>
                <c:pt idx="1378" c:formatCode="m/d;@">
                  <c:v>45672.3541666667</c:v>
                </c:pt>
                <c:pt idx="1379" c:formatCode="m/d;@">
                  <c:v>45672.3645833333</c:v>
                </c:pt>
                <c:pt idx="1380" c:formatCode="m/d;@">
                  <c:v>45672.375</c:v>
                </c:pt>
                <c:pt idx="1381" c:formatCode="m/d;@">
                  <c:v>45672.3854166667</c:v>
                </c:pt>
                <c:pt idx="1382" c:formatCode="m/d;@">
                  <c:v>45672.3958333333</c:v>
                </c:pt>
                <c:pt idx="1383" c:formatCode="m/d;@">
                  <c:v>45672.40625</c:v>
                </c:pt>
                <c:pt idx="1384" c:formatCode="m/d;@">
                  <c:v>45672.4166666667</c:v>
                </c:pt>
                <c:pt idx="1385" c:formatCode="m/d;@">
                  <c:v>45672.4270833333</c:v>
                </c:pt>
                <c:pt idx="1386" c:formatCode="m/d;@">
                  <c:v>45672.4375</c:v>
                </c:pt>
                <c:pt idx="1387" c:formatCode="m/d;@">
                  <c:v>45672.4479166667</c:v>
                </c:pt>
                <c:pt idx="1388" c:formatCode="m/d;@">
                  <c:v>45672.4583333333</c:v>
                </c:pt>
                <c:pt idx="1389" c:formatCode="m/d;@">
                  <c:v>45672.46875</c:v>
                </c:pt>
                <c:pt idx="1390" c:formatCode="m/d;@">
                  <c:v>45672.4791666667</c:v>
                </c:pt>
                <c:pt idx="1391" c:formatCode="m/d;@">
                  <c:v>45672.4895833333</c:v>
                </c:pt>
                <c:pt idx="1392" c:formatCode="m/d;@">
                  <c:v>45672.5</c:v>
                </c:pt>
                <c:pt idx="1393" c:formatCode="m/d;@">
                  <c:v>45672.5104166667</c:v>
                </c:pt>
                <c:pt idx="1394" c:formatCode="m/d;@">
                  <c:v>45672.5208333333</c:v>
                </c:pt>
                <c:pt idx="1395" c:formatCode="m/d;@">
                  <c:v>45672.53125</c:v>
                </c:pt>
                <c:pt idx="1396" c:formatCode="m/d;@">
                  <c:v>45672.5416666667</c:v>
                </c:pt>
                <c:pt idx="1397" c:formatCode="m/d;@">
                  <c:v>45672.5520833333</c:v>
                </c:pt>
                <c:pt idx="1398" c:formatCode="m/d;@">
                  <c:v>45672.5625</c:v>
                </c:pt>
                <c:pt idx="1399" c:formatCode="m/d;@">
                  <c:v>45672.5729166667</c:v>
                </c:pt>
                <c:pt idx="1400" c:formatCode="m/d;@">
                  <c:v>45672.5833333333</c:v>
                </c:pt>
                <c:pt idx="1401" c:formatCode="m/d;@">
                  <c:v>45672.59375</c:v>
                </c:pt>
                <c:pt idx="1402" c:formatCode="m/d;@">
                  <c:v>45672.6041666667</c:v>
                </c:pt>
                <c:pt idx="1403" c:formatCode="m/d;@">
                  <c:v>45672.6145833333</c:v>
                </c:pt>
                <c:pt idx="1404" c:formatCode="m/d;@">
                  <c:v>45672.625</c:v>
                </c:pt>
                <c:pt idx="1405" c:formatCode="m/d;@">
                  <c:v>45672.6354166667</c:v>
                </c:pt>
                <c:pt idx="1406" c:formatCode="m/d;@">
                  <c:v>45672.6458333333</c:v>
                </c:pt>
                <c:pt idx="1407" c:formatCode="m/d;@">
                  <c:v>45672.65625</c:v>
                </c:pt>
                <c:pt idx="1408" c:formatCode="m/d;@">
                  <c:v>45672.6666666667</c:v>
                </c:pt>
                <c:pt idx="1409" c:formatCode="m/d;@">
                  <c:v>45672.6770833333</c:v>
                </c:pt>
                <c:pt idx="1410" c:formatCode="m/d;@">
                  <c:v>45672.6875</c:v>
                </c:pt>
                <c:pt idx="1411" c:formatCode="m/d;@">
                  <c:v>45672.6979166667</c:v>
                </c:pt>
                <c:pt idx="1412" c:formatCode="m/d;@">
                  <c:v>45672.7083333333</c:v>
                </c:pt>
                <c:pt idx="1413" c:formatCode="m/d;@">
                  <c:v>45672.71875</c:v>
                </c:pt>
                <c:pt idx="1414" c:formatCode="m/d;@">
                  <c:v>45672.7291666667</c:v>
                </c:pt>
                <c:pt idx="1415" c:formatCode="m/d;@">
                  <c:v>45672.7395833333</c:v>
                </c:pt>
                <c:pt idx="1416" c:formatCode="m/d;@">
                  <c:v>45672.75</c:v>
                </c:pt>
                <c:pt idx="1417" c:formatCode="m/d;@">
                  <c:v>45672.7604166667</c:v>
                </c:pt>
                <c:pt idx="1418" c:formatCode="m/d;@">
                  <c:v>45672.7708333333</c:v>
                </c:pt>
                <c:pt idx="1419" c:formatCode="m/d;@">
                  <c:v>45672.78125</c:v>
                </c:pt>
                <c:pt idx="1420" c:formatCode="m/d;@">
                  <c:v>45672.7916666667</c:v>
                </c:pt>
                <c:pt idx="1421" c:formatCode="m/d;@">
                  <c:v>45672.8020833333</c:v>
                </c:pt>
                <c:pt idx="1422" c:formatCode="m/d;@">
                  <c:v>45672.8125</c:v>
                </c:pt>
                <c:pt idx="1423" c:formatCode="m/d;@">
                  <c:v>45672.8229166667</c:v>
                </c:pt>
                <c:pt idx="1424" c:formatCode="m/d;@">
                  <c:v>45672.8333333333</c:v>
                </c:pt>
                <c:pt idx="1425" c:formatCode="m/d;@">
                  <c:v>45672.84375</c:v>
                </c:pt>
                <c:pt idx="1426" c:formatCode="m/d;@">
                  <c:v>45672.8541666667</c:v>
                </c:pt>
                <c:pt idx="1427" c:formatCode="m/d;@">
                  <c:v>45672.8645833333</c:v>
                </c:pt>
                <c:pt idx="1428" c:formatCode="m/d;@">
                  <c:v>45672.875</c:v>
                </c:pt>
                <c:pt idx="1429" c:formatCode="m/d;@">
                  <c:v>45672.8854166667</c:v>
                </c:pt>
                <c:pt idx="1430" c:formatCode="m/d;@">
                  <c:v>45672.8958333333</c:v>
                </c:pt>
                <c:pt idx="1431" c:formatCode="m/d;@">
                  <c:v>45672.90625</c:v>
                </c:pt>
                <c:pt idx="1432" c:formatCode="m/d;@">
                  <c:v>45672.9166666667</c:v>
                </c:pt>
                <c:pt idx="1433" c:formatCode="m/d;@">
                  <c:v>45672.9270833333</c:v>
                </c:pt>
                <c:pt idx="1434" c:formatCode="m/d;@">
                  <c:v>45672.9375</c:v>
                </c:pt>
                <c:pt idx="1435" c:formatCode="m/d;@">
                  <c:v>45672.9479166667</c:v>
                </c:pt>
                <c:pt idx="1436" c:formatCode="m/d;@">
                  <c:v>45672.9583333333</c:v>
                </c:pt>
                <c:pt idx="1437" c:formatCode="m/d;@">
                  <c:v>45672.96875</c:v>
                </c:pt>
                <c:pt idx="1438" c:formatCode="m/d;@">
                  <c:v>45672.9791666667</c:v>
                </c:pt>
                <c:pt idx="1439" c:formatCode="m/d;@">
                  <c:v>45672.9895833333</c:v>
                </c:pt>
                <c:pt idx="1440" c:formatCode="m/d;@">
                  <c:v>45673</c:v>
                </c:pt>
                <c:pt idx="1441" c:formatCode="m/d;@">
                  <c:v>45673.0104166667</c:v>
                </c:pt>
                <c:pt idx="1442" c:formatCode="m/d;@">
                  <c:v>45673.0208333333</c:v>
                </c:pt>
                <c:pt idx="1443" c:formatCode="m/d;@">
                  <c:v>45673.03125</c:v>
                </c:pt>
                <c:pt idx="1444" c:formatCode="m/d;@">
                  <c:v>45673.0416666667</c:v>
                </c:pt>
                <c:pt idx="1445" c:formatCode="m/d;@">
                  <c:v>45673.0520833333</c:v>
                </c:pt>
                <c:pt idx="1446" c:formatCode="m/d;@">
                  <c:v>45673.0625</c:v>
                </c:pt>
                <c:pt idx="1447" c:formatCode="m/d;@">
                  <c:v>45673.0729166667</c:v>
                </c:pt>
                <c:pt idx="1448" c:formatCode="m/d;@">
                  <c:v>45673.0833333333</c:v>
                </c:pt>
                <c:pt idx="1449" c:formatCode="m/d;@">
                  <c:v>45673.09375</c:v>
                </c:pt>
                <c:pt idx="1450" c:formatCode="m/d;@">
                  <c:v>45673.1041666667</c:v>
                </c:pt>
                <c:pt idx="1451" c:formatCode="m/d;@">
                  <c:v>45673.1145833333</c:v>
                </c:pt>
                <c:pt idx="1452" c:formatCode="m/d;@">
                  <c:v>45673.125</c:v>
                </c:pt>
                <c:pt idx="1453" c:formatCode="m/d;@">
                  <c:v>45673.1354166667</c:v>
                </c:pt>
                <c:pt idx="1454" c:formatCode="m/d;@">
                  <c:v>45673.1458333333</c:v>
                </c:pt>
                <c:pt idx="1455" c:formatCode="m/d;@">
                  <c:v>45673.15625</c:v>
                </c:pt>
                <c:pt idx="1456" c:formatCode="m/d;@">
                  <c:v>45673.1666666667</c:v>
                </c:pt>
                <c:pt idx="1457" c:formatCode="m/d;@">
                  <c:v>45673.1770833333</c:v>
                </c:pt>
                <c:pt idx="1458" c:formatCode="m/d;@">
                  <c:v>45673.1875</c:v>
                </c:pt>
                <c:pt idx="1459" c:formatCode="m/d;@">
                  <c:v>45673.1979166667</c:v>
                </c:pt>
                <c:pt idx="1460" c:formatCode="m/d;@">
                  <c:v>45673.2083333333</c:v>
                </c:pt>
                <c:pt idx="1461" c:formatCode="m/d;@">
                  <c:v>45673.21875</c:v>
                </c:pt>
                <c:pt idx="1462" c:formatCode="m/d;@">
                  <c:v>45673.2291666667</c:v>
                </c:pt>
                <c:pt idx="1463" c:formatCode="m/d;@">
                  <c:v>45673.2395833333</c:v>
                </c:pt>
                <c:pt idx="1464" c:formatCode="m/d;@">
                  <c:v>45673.25</c:v>
                </c:pt>
                <c:pt idx="1465" c:formatCode="m/d;@">
                  <c:v>45673.2604166667</c:v>
                </c:pt>
                <c:pt idx="1466" c:formatCode="m/d;@">
                  <c:v>45673.2708333333</c:v>
                </c:pt>
                <c:pt idx="1467" c:formatCode="m/d;@">
                  <c:v>45673.28125</c:v>
                </c:pt>
                <c:pt idx="1468" c:formatCode="m/d;@">
                  <c:v>45673.2916666667</c:v>
                </c:pt>
                <c:pt idx="1469" c:formatCode="m/d;@">
                  <c:v>45673.3020833333</c:v>
                </c:pt>
                <c:pt idx="1470" c:formatCode="m/d;@">
                  <c:v>45673.3125</c:v>
                </c:pt>
                <c:pt idx="1471" c:formatCode="m/d;@">
                  <c:v>45673.3229166667</c:v>
                </c:pt>
                <c:pt idx="1472" c:formatCode="m/d;@">
                  <c:v>45673.3333333333</c:v>
                </c:pt>
                <c:pt idx="1473" c:formatCode="m/d;@">
                  <c:v>45673.34375</c:v>
                </c:pt>
                <c:pt idx="1474" c:formatCode="m/d;@">
                  <c:v>45673.3541666667</c:v>
                </c:pt>
                <c:pt idx="1475" c:formatCode="m/d;@">
                  <c:v>45673.3645833333</c:v>
                </c:pt>
                <c:pt idx="1476" c:formatCode="m/d;@">
                  <c:v>45673.375</c:v>
                </c:pt>
                <c:pt idx="1477" c:formatCode="m/d;@">
                  <c:v>45673.3854166667</c:v>
                </c:pt>
                <c:pt idx="1478" c:formatCode="m/d;@">
                  <c:v>45673.3958333333</c:v>
                </c:pt>
                <c:pt idx="1479" c:formatCode="m/d;@">
                  <c:v>45673.40625</c:v>
                </c:pt>
                <c:pt idx="1480" c:formatCode="m/d;@">
                  <c:v>45673.4166666667</c:v>
                </c:pt>
                <c:pt idx="1481" c:formatCode="m/d;@">
                  <c:v>45673.4270833333</c:v>
                </c:pt>
                <c:pt idx="1482" c:formatCode="m/d;@">
                  <c:v>45673.4375</c:v>
                </c:pt>
                <c:pt idx="1483" c:formatCode="m/d;@">
                  <c:v>45673.4479166667</c:v>
                </c:pt>
                <c:pt idx="1484" c:formatCode="m/d;@">
                  <c:v>45673.4583333333</c:v>
                </c:pt>
                <c:pt idx="1485" c:formatCode="m/d;@">
                  <c:v>45673.46875</c:v>
                </c:pt>
                <c:pt idx="1486" c:formatCode="m/d;@">
                  <c:v>45673.4791666667</c:v>
                </c:pt>
                <c:pt idx="1487" c:formatCode="m/d;@">
                  <c:v>45673.4895833333</c:v>
                </c:pt>
                <c:pt idx="1488" c:formatCode="m/d;@">
                  <c:v>45673.5</c:v>
                </c:pt>
                <c:pt idx="1489" c:formatCode="m/d;@">
                  <c:v>45673.5104166667</c:v>
                </c:pt>
                <c:pt idx="1490" c:formatCode="m/d;@">
                  <c:v>45673.5208333333</c:v>
                </c:pt>
                <c:pt idx="1491" c:formatCode="m/d;@">
                  <c:v>45673.53125</c:v>
                </c:pt>
                <c:pt idx="1492" c:formatCode="m/d;@">
                  <c:v>45673.5416666667</c:v>
                </c:pt>
                <c:pt idx="1493" c:formatCode="m/d;@">
                  <c:v>45673.5520833333</c:v>
                </c:pt>
                <c:pt idx="1494" c:formatCode="m/d;@">
                  <c:v>45673.5625</c:v>
                </c:pt>
                <c:pt idx="1495" c:formatCode="m/d;@">
                  <c:v>45673.5729166667</c:v>
                </c:pt>
                <c:pt idx="1496" c:formatCode="m/d;@">
                  <c:v>45673.5833333333</c:v>
                </c:pt>
                <c:pt idx="1497" c:formatCode="m/d;@">
                  <c:v>45673.59375</c:v>
                </c:pt>
                <c:pt idx="1498" c:formatCode="m/d;@">
                  <c:v>45673.6041666667</c:v>
                </c:pt>
                <c:pt idx="1499" c:formatCode="m/d;@">
                  <c:v>45673.6145833333</c:v>
                </c:pt>
                <c:pt idx="1500" c:formatCode="m/d;@">
                  <c:v>45673.625</c:v>
                </c:pt>
                <c:pt idx="1501" c:formatCode="m/d;@">
                  <c:v>45673.6354166667</c:v>
                </c:pt>
                <c:pt idx="1502" c:formatCode="m/d;@">
                  <c:v>45673.6458333333</c:v>
                </c:pt>
                <c:pt idx="1503" c:formatCode="m/d;@">
                  <c:v>45673.65625</c:v>
                </c:pt>
                <c:pt idx="1504" c:formatCode="m/d;@">
                  <c:v>45673.6666666667</c:v>
                </c:pt>
                <c:pt idx="1505" c:formatCode="m/d;@">
                  <c:v>45673.6770833333</c:v>
                </c:pt>
                <c:pt idx="1506" c:formatCode="m/d;@">
                  <c:v>45673.6875</c:v>
                </c:pt>
                <c:pt idx="1507" c:formatCode="m/d;@">
                  <c:v>45673.6979166667</c:v>
                </c:pt>
                <c:pt idx="1508" c:formatCode="m/d;@">
                  <c:v>45673.7083333333</c:v>
                </c:pt>
                <c:pt idx="1509" c:formatCode="m/d;@">
                  <c:v>45673.71875</c:v>
                </c:pt>
                <c:pt idx="1510" c:formatCode="m/d;@">
                  <c:v>45673.7291666667</c:v>
                </c:pt>
                <c:pt idx="1511" c:formatCode="m/d;@">
                  <c:v>45673.7395833333</c:v>
                </c:pt>
                <c:pt idx="1512" c:formatCode="m/d;@">
                  <c:v>45673.75</c:v>
                </c:pt>
                <c:pt idx="1513" c:formatCode="m/d;@">
                  <c:v>45673.7604166667</c:v>
                </c:pt>
                <c:pt idx="1514" c:formatCode="m/d;@">
                  <c:v>45673.7708333333</c:v>
                </c:pt>
                <c:pt idx="1515" c:formatCode="m/d;@">
                  <c:v>45673.78125</c:v>
                </c:pt>
                <c:pt idx="1516" c:formatCode="m/d;@">
                  <c:v>45673.7916666667</c:v>
                </c:pt>
                <c:pt idx="1517" c:formatCode="m/d;@">
                  <c:v>45673.8020833333</c:v>
                </c:pt>
                <c:pt idx="1518" c:formatCode="m/d;@">
                  <c:v>45673.8125</c:v>
                </c:pt>
                <c:pt idx="1519" c:formatCode="m/d;@">
                  <c:v>45673.8229166667</c:v>
                </c:pt>
                <c:pt idx="1520" c:formatCode="m/d;@">
                  <c:v>45673.8333333333</c:v>
                </c:pt>
                <c:pt idx="1521" c:formatCode="m/d;@">
                  <c:v>45673.84375</c:v>
                </c:pt>
                <c:pt idx="1522" c:formatCode="m/d;@">
                  <c:v>45673.8541666667</c:v>
                </c:pt>
                <c:pt idx="1523" c:formatCode="m/d;@">
                  <c:v>45673.8645833333</c:v>
                </c:pt>
                <c:pt idx="1524" c:formatCode="m/d;@">
                  <c:v>45673.875</c:v>
                </c:pt>
                <c:pt idx="1525" c:formatCode="m/d;@">
                  <c:v>45673.8854166667</c:v>
                </c:pt>
                <c:pt idx="1526" c:formatCode="m/d;@">
                  <c:v>45673.8958333333</c:v>
                </c:pt>
                <c:pt idx="1527" c:formatCode="m/d;@">
                  <c:v>45673.90625</c:v>
                </c:pt>
                <c:pt idx="1528" c:formatCode="m/d;@">
                  <c:v>45673.9166666667</c:v>
                </c:pt>
                <c:pt idx="1529" c:formatCode="m/d;@">
                  <c:v>45673.9270833333</c:v>
                </c:pt>
                <c:pt idx="1530" c:formatCode="m/d;@">
                  <c:v>45673.9375</c:v>
                </c:pt>
                <c:pt idx="1531" c:formatCode="m/d;@">
                  <c:v>45673.9479166667</c:v>
                </c:pt>
                <c:pt idx="1532" c:formatCode="m/d;@">
                  <c:v>45673.9583333333</c:v>
                </c:pt>
                <c:pt idx="1533" c:formatCode="m/d;@">
                  <c:v>45673.96875</c:v>
                </c:pt>
                <c:pt idx="1534" c:formatCode="m/d;@">
                  <c:v>45673.9791666667</c:v>
                </c:pt>
                <c:pt idx="1535" c:formatCode="m/d;@">
                  <c:v>45673.9895833333</c:v>
                </c:pt>
                <c:pt idx="1536" c:formatCode="m/d;@">
                  <c:v>45674</c:v>
                </c:pt>
                <c:pt idx="1537" c:formatCode="m/d;@">
                  <c:v>45674.0104166667</c:v>
                </c:pt>
                <c:pt idx="1538" c:formatCode="m/d;@">
                  <c:v>45674.0208333333</c:v>
                </c:pt>
                <c:pt idx="1539" c:formatCode="m/d;@">
                  <c:v>45674.03125</c:v>
                </c:pt>
                <c:pt idx="1540" c:formatCode="m/d;@">
                  <c:v>45674.0416666667</c:v>
                </c:pt>
                <c:pt idx="1541" c:formatCode="m/d;@">
                  <c:v>45674.0520833333</c:v>
                </c:pt>
                <c:pt idx="1542" c:formatCode="m/d;@">
                  <c:v>45674.0625</c:v>
                </c:pt>
                <c:pt idx="1543" c:formatCode="m/d;@">
                  <c:v>45674.0729166667</c:v>
                </c:pt>
                <c:pt idx="1544" c:formatCode="m/d;@">
                  <c:v>45674.0833333333</c:v>
                </c:pt>
                <c:pt idx="1545" c:formatCode="m/d;@">
                  <c:v>45674.09375</c:v>
                </c:pt>
                <c:pt idx="1546" c:formatCode="m/d;@">
                  <c:v>45674.1041666667</c:v>
                </c:pt>
                <c:pt idx="1547" c:formatCode="m/d;@">
                  <c:v>45674.1145833333</c:v>
                </c:pt>
                <c:pt idx="1548" c:formatCode="m/d;@">
                  <c:v>45674.125</c:v>
                </c:pt>
                <c:pt idx="1549" c:formatCode="m/d;@">
                  <c:v>45674.1354166667</c:v>
                </c:pt>
                <c:pt idx="1550" c:formatCode="m/d;@">
                  <c:v>45674.1458333333</c:v>
                </c:pt>
                <c:pt idx="1551" c:formatCode="m/d;@">
                  <c:v>45674.15625</c:v>
                </c:pt>
                <c:pt idx="1552" c:formatCode="m/d;@">
                  <c:v>45674.1666666667</c:v>
                </c:pt>
                <c:pt idx="1553" c:formatCode="m/d;@">
                  <c:v>45674.1770833333</c:v>
                </c:pt>
                <c:pt idx="1554" c:formatCode="m/d;@">
                  <c:v>45674.1875</c:v>
                </c:pt>
                <c:pt idx="1555" c:formatCode="m/d;@">
                  <c:v>45674.1979166667</c:v>
                </c:pt>
                <c:pt idx="1556" c:formatCode="m/d;@">
                  <c:v>45674.2083333333</c:v>
                </c:pt>
                <c:pt idx="1557" c:formatCode="m/d;@">
                  <c:v>45674.21875</c:v>
                </c:pt>
                <c:pt idx="1558" c:formatCode="m/d;@">
                  <c:v>45674.2291666667</c:v>
                </c:pt>
                <c:pt idx="1559" c:formatCode="m/d;@">
                  <c:v>45674.2395833333</c:v>
                </c:pt>
                <c:pt idx="1560" c:formatCode="m/d;@">
                  <c:v>45674.25</c:v>
                </c:pt>
                <c:pt idx="1561" c:formatCode="m/d;@">
                  <c:v>45674.2604166667</c:v>
                </c:pt>
                <c:pt idx="1562" c:formatCode="m/d;@">
                  <c:v>45674.2708333333</c:v>
                </c:pt>
                <c:pt idx="1563" c:formatCode="m/d;@">
                  <c:v>45674.28125</c:v>
                </c:pt>
                <c:pt idx="1564" c:formatCode="m/d;@">
                  <c:v>45674.2916666667</c:v>
                </c:pt>
                <c:pt idx="1565" c:formatCode="m/d;@">
                  <c:v>45674.3020833333</c:v>
                </c:pt>
                <c:pt idx="1566" c:formatCode="m/d;@">
                  <c:v>45674.3125</c:v>
                </c:pt>
                <c:pt idx="1567" c:formatCode="m/d;@">
                  <c:v>45674.3229166667</c:v>
                </c:pt>
                <c:pt idx="1568" c:formatCode="m/d;@">
                  <c:v>45674.3333333333</c:v>
                </c:pt>
                <c:pt idx="1569" c:formatCode="m/d;@">
                  <c:v>45674.34375</c:v>
                </c:pt>
                <c:pt idx="1570" c:formatCode="m/d;@">
                  <c:v>45674.3541666667</c:v>
                </c:pt>
                <c:pt idx="1571" c:formatCode="m/d;@">
                  <c:v>45674.3645833333</c:v>
                </c:pt>
                <c:pt idx="1572" c:formatCode="m/d;@">
                  <c:v>45674.375</c:v>
                </c:pt>
                <c:pt idx="1573" c:formatCode="m/d;@">
                  <c:v>45674.3854166667</c:v>
                </c:pt>
                <c:pt idx="1574" c:formatCode="m/d;@">
                  <c:v>45674.3958333333</c:v>
                </c:pt>
                <c:pt idx="1575" c:formatCode="m/d;@">
                  <c:v>45674.40625</c:v>
                </c:pt>
                <c:pt idx="1576" c:formatCode="m/d;@">
                  <c:v>45674.4166666667</c:v>
                </c:pt>
                <c:pt idx="1577" c:formatCode="m/d;@">
                  <c:v>45674.4270833333</c:v>
                </c:pt>
                <c:pt idx="1578" c:formatCode="m/d;@">
                  <c:v>45674.4375</c:v>
                </c:pt>
                <c:pt idx="1579" c:formatCode="m/d;@">
                  <c:v>45674.4479166667</c:v>
                </c:pt>
                <c:pt idx="1580" c:formatCode="m/d;@">
                  <c:v>45674.4583333333</c:v>
                </c:pt>
                <c:pt idx="1581" c:formatCode="m/d;@">
                  <c:v>45674.46875</c:v>
                </c:pt>
                <c:pt idx="1582" c:formatCode="m/d;@">
                  <c:v>45674.4791666667</c:v>
                </c:pt>
                <c:pt idx="1583" c:formatCode="m/d;@">
                  <c:v>45674.4895833333</c:v>
                </c:pt>
                <c:pt idx="1584" c:formatCode="m/d;@">
                  <c:v>45674.5</c:v>
                </c:pt>
                <c:pt idx="1585" c:formatCode="m/d;@">
                  <c:v>45674.5104166667</c:v>
                </c:pt>
                <c:pt idx="1586" c:formatCode="m/d;@">
                  <c:v>45674.5208333333</c:v>
                </c:pt>
                <c:pt idx="1587" c:formatCode="m/d;@">
                  <c:v>45674.53125</c:v>
                </c:pt>
                <c:pt idx="1588" c:formatCode="m/d;@">
                  <c:v>45674.5416666667</c:v>
                </c:pt>
                <c:pt idx="1589" c:formatCode="m/d;@">
                  <c:v>45674.5520833333</c:v>
                </c:pt>
                <c:pt idx="1590" c:formatCode="m/d;@">
                  <c:v>45674.5625</c:v>
                </c:pt>
                <c:pt idx="1591" c:formatCode="m/d;@">
                  <c:v>45674.5729166667</c:v>
                </c:pt>
                <c:pt idx="1592" c:formatCode="m/d;@">
                  <c:v>45674.5833333333</c:v>
                </c:pt>
                <c:pt idx="1593" c:formatCode="m/d;@">
                  <c:v>45674.59375</c:v>
                </c:pt>
                <c:pt idx="1594" c:formatCode="m/d;@">
                  <c:v>45674.6041666667</c:v>
                </c:pt>
                <c:pt idx="1595" c:formatCode="m/d;@">
                  <c:v>45674.6145833333</c:v>
                </c:pt>
                <c:pt idx="1596" c:formatCode="m/d;@">
                  <c:v>45674.625</c:v>
                </c:pt>
                <c:pt idx="1597" c:formatCode="m/d;@">
                  <c:v>45674.6354166667</c:v>
                </c:pt>
                <c:pt idx="1598" c:formatCode="m/d;@">
                  <c:v>45674.6458333333</c:v>
                </c:pt>
                <c:pt idx="1599" c:formatCode="m/d;@">
                  <c:v>45674.65625</c:v>
                </c:pt>
                <c:pt idx="1600" c:formatCode="m/d;@">
                  <c:v>45674.6666666667</c:v>
                </c:pt>
                <c:pt idx="1601" c:formatCode="m/d;@">
                  <c:v>45674.6770833333</c:v>
                </c:pt>
                <c:pt idx="1602" c:formatCode="m/d;@">
                  <c:v>45674.6875</c:v>
                </c:pt>
                <c:pt idx="1603" c:formatCode="m/d;@">
                  <c:v>45674.6979166667</c:v>
                </c:pt>
                <c:pt idx="1604" c:formatCode="m/d;@">
                  <c:v>45674.7083333333</c:v>
                </c:pt>
                <c:pt idx="1605" c:formatCode="m/d;@">
                  <c:v>45674.71875</c:v>
                </c:pt>
                <c:pt idx="1606" c:formatCode="m/d;@">
                  <c:v>45674.7291666667</c:v>
                </c:pt>
                <c:pt idx="1607" c:formatCode="m/d;@">
                  <c:v>45674.7395833333</c:v>
                </c:pt>
                <c:pt idx="1608" c:formatCode="m/d;@">
                  <c:v>45674.75</c:v>
                </c:pt>
                <c:pt idx="1609" c:formatCode="m/d;@">
                  <c:v>45674.7604166667</c:v>
                </c:pt>
                <c:pt idx="1610" c:formatCode="m/d;@">
                  <c:v>45674.7708333333</c:v>
                </c:pt>
                <c:pt idx="1611" c:formatCode="m/d;@">
                  <c:v>45674.78125</c:v>
                </c:pt>
                <c:pt idx="1612" c:formatCode="m/d;@">
                  <c:v>45674.7916666667</c:v>
                </c:pt>
                <c:pt idx="1613" c:formatCode="m/d;@">
                  <c:v>45674.8020833333</c:v>
                </c:pt>
                <c:pt idx="1614" c:formatCode="m/d;@">
                  <c:v>45674.8125</c:v>
                </c:pt>
                <c:pt idx="1615" c:formatCode="m/d;@">
                  <c:v>45674.8229166667</c:v>
                </c:pt>
                <c:pt idx="1616" c:formatCode="m/d;@">
                  <c:v>45674.8333333333</c:v>
                </c:pt>
                <c:pt idx="1617" c:formatCode="m/d;@">
                  <c:v>45674.84375</c:v>
                </c:pt>
                <c:pt idx="1618" c:formatCode="m/d;@">
                  <c:v>45674.8541666667</c:v>
                </c:pt>
                <c:pt idx="1619" c:formatCode="m/d;@">
                  <c:v>45674.8645833333</c:v>
                </c:pt>
                <c:pt idx="1620" c:formatCode="m/d;@">
                  <c:v>45674.875</c:v>
                </c:pt>
                <c:pt idx="1621" c:formatCode="m/d;@">
                  <c:v>45674.8854166667</c:v>
                </c:pt>
                <c:pt idx="1622" c:formatCode="m/d;@">
                  <c:v>45674.8958333333</c:v>
                </c:pt>
                <c:pt idx="1623" c:formatCode="m/d;@">
                  <c:v>45674.90625</c:v>
                </c:pt>
                <c:pt idx="1624" c:formatCode="m/d;@">
                  <c:v>45674.9166666667</c:v>
                </c:pt>
                <c:pt idx="1625" c:formatCode="m/d;@">
                  <c:v>45674.9270833333</c:v>
                </c:pt>
                <c:pt idx="1626" c:formatCode="m/d;@">
                  <c:v>45674.9375</c:v>
                </c:pt>
                <c:pt idx="1627" c:formatCode="m/d;@">
                  <c:v>45674.9479166667</c:v>
                </c:pt>
                <c:pt idx="1628" c:formatCode="m/d;@">
                  <c:v>45674.9583333333</c:v>
                </c:pt>
                <c:pt idx="1629" c:formatCode="m/d;@">
                  <c:v>45674.96875</c:v>
                </c:pt>
                <c:pt idx="1630" c:formatCode="m/d;@">
                  <c:v>45674.9791666667</c:v>
                </c:pt>
                <c:pt idx="1631" c:formatCode="m/d;@">
                  <c:v>45674.9895833333</c:v>
                </c:pt>
                <c:pt idx="1632" c:formatCode="m/d;@">
                  <c:v>45675</c:v>
                </c:pt>
                <c:pt idx="1633" c:formatCode="m/d;@">
                  <c:v>45675.0104166667</c:v>
                </c:pt>
                <c:pt idx="1634" c:formatCode="m/d;@">
                  <c:v>45675.0208333333</c:v>
                </c:pt>
                <c:pt idx="1635" c:formatCode="m/d;@">
                  <c:v>45675.03125</c:v>
                </c:pt>
                <c:pt idx="1636" c:formatCode="m/d;@">
                  <c:v>45675.0416666667</c:v>
                </c:pt>
                <c:pt idx="1637" c:formatCode="m/d;@">
                  <c:v>45675.0520833333</c:v>
                </c:pt>
                <c:pt idx="1638" c:formatCode="m/d;@">
                  <c:v>45675.0625</c:v>
                </c:pt>
                <c:pt idx="1639" c:formatCode="m/d;@">
                  <c:v>45675.0729166667</c:v>
                </c:pt>
                <c:pt idx="1640" c:formatCode="m/d;@">
                  <c:v>45675.0833333333</c:v>
                </c:pt>
                <c:pt idx="1641" c:formatCode="m/d;@">
                  <c:v>45675.09375</c:v>
                </c:pt>
                <c:pt idx="1642" c:formatCode="m/d;@">
                  <c:v>45675.1041666667</c:v>
                </c:pt>
                <c:pt idx="1643" c:formatCode="m/d;@">
                  <c:v>45675.1145833333</c:v>
                </c:pt>
                <c:pt idx="1644" c:formatCode="m/d;@">
                  <c:v>45675.125</c:v>
                </c:pt>
                <c:pt idx="1645" c:formatCode="m/d;@">
                  <c:v>45675.1354166667</c:v>
                </c:pt>
                <c:pt idx="1646" c:formatCode="m/d;@">
                  <c:v>45675.1458333333</c:v>
                </c:pt>
                <c:pt idx="1647" c:formatCode="m/d;@">
                  <c:v>45675.15625</c:v>
                </c:pt>
                <c:pt idx="1648" c:formatCode="m/d;@">
                  <c:v>45675.1666666667</c:v>
                </c:pt>
                <c:pt idx="1649" c:formatCode="m/d;@">
                  <c:v>45675.1770833333</c:v>
                </c:pt>
                <c:pt idx="1650" c:formatCode="m/d;@">
                  <c:v>45675.1875</c:v>
                </c:pt>
                <c:pt idx="1651" c:formatCode="m/d;@">
                  <c:v>45675.1979166667</c:v>
                </c:pt>
                <c:pt idx="1652" c:formatCode="m/d;@">
                  <c:v>45675.2083333333</c:v>
                </c:pt>
                <c:pt idx="1653" c:formatCode="m/d;@">
                  <c:v>45675.21875</c:v>
                </c:pt>
                <c:pt idx="1654" c:formatCode="m/d;@">
                  <c:v>45675.2291666667</c:v>
                </c:pt>
                <c:pt idx="1655" c:formatCode="m/d;@">
                  <c:v>45675.2395833333</c:v>
                </c:pt>
                <c:pt idx="1656" c:formatCode="m/d;@">
                  <c:v>45675.25</c:v>
                </c:pt>
                <c:pt idx="1657" c:formatCode="m/d;@">
                  <c:v>45675.2604166667</c:v>
                </c:pt>
                <c:pt idx="1658" c:formatCode="m/d;@">
                  <c:v>45675.2708333333</c:v>
                </c:pt>
                <c:pt idx="1659" c:formatCode="m/d;@">
                  <c:v>45675.28125</c:v>
                </c:pt>
                <c:pt idx="1660" c:formatCode="m/d;@">
                  <c:v>45675.2916666667</c:v>
                </c:pt>
                <c:pt idx="1661" c:formatCode="m/d;@">
                  <c:v>45675.3020833333</c:v>
                </c:pt>
                <c:pt idx="1662" c:formatCode="m/d;@">
                  <c:v>45675.3125</c:v>
                </c:pt>
                <c:pt idx="1663" c:formatCode="m/d;@">
                  <c:v>45675.3229166667</c:v>
                </c:pt>
                <c:pt idx="1664" c:formatCode="m/d;@">
                  <c:v>45675.3333333333</c:v>
                </c:pt>
                <c:pt idx="1665" c:formatCode="m/d;@">
                  <c:v>45675.34375</c:v>
                </c:pt>
                <c:pt idx="1666" c:formatCode="m/d;@">
                  <c:v>45675.3541666667</c:v>
                </c:pt>
                <c:pt idx="1667" c:formatCode="m/d;@">
                  <c:v>45675.3645833333</c:v>
                </c:pt>
                <c:pt idx="1668" c:formatCode="m/d;@">
                  <c:v>45675.375</c:v>
                </c:pt>
                <c:pt idx="1669" c:formatCode="m/d;@">
                  <c:v>45675.3854166667</c:v>
                </c:pt>
                <c:pt idx="1670" c:formatCode="m/d;@">
                  <c:v>45675.3958333333</c:v>
                </c:pt>
                <c:pt idx="1671" c:formatCode="m/d;@">
                  <c:v>45675.40625</c:v>
                </c:pt>
                <c:pt idx="1672" c:formatCode="m/d;@">
                  <c:v>45675.4166666667</c:v>
                </c:pt>
                <c:pt idx="1673" c:formatCode="m/d;@">
                  <c:v>45675.4270833333</c:v>
                </c:pt>
                <c:pt idx="1674" c:formatCode="m/d;@">
                  <c:v>45675.4375</c:v>
                </c:pt>
                <c:pt idx="1675" c:formatCode="m/d;@">
                  <c:v>45675.4479166667</c:v>
                </c:pt>
                <c:pt idx="1676" c:formatCode="m/d;@">
                  <c:v>45675.4583333333</c:v>
                </c:pt>
                <c:pt idx="1677" c:formatCode="m/d;@">
                  <c:v>45675.46875</c:v>
                </c:pt>
                <c:pt idx="1678" c:formatCode="m/d;@">
                  <c:v>45675.4791666667</c:v>
                </c:pt>
                <c:pt idx="1679" c:formatCode="m/d;@">
                  <c:v>45675.4895833333</c:v>
                </c:pt>
                <c:pt idx="1680" c:formatCode="m/d;@">
                  <c:v>45675.5</c:v>
                </c:pt>
                <c:pt idx="1681" c:formatCode="m/d;@">
                  <c:v>45675.5104166667</c:v>
                </c:pt>
                <c:pt idx="1682" c:formatCode="m/d;@">
                  <c:v>45675.5208333333</c:v>
                </c:pt>
                <c:pt idx="1683" c:formatCode="m/d;@">
                  <c:v>45675.53125</c:v>
                </c:pt>
                <c:pt idx="1684" c:formatCode="m/d;@">
                  <c:v>45675.5416666667</c:v>
                </c:pt>
                <c:pt idx="1685" c:formatCode="m/d;@">
                  <c:v>45675.5520833333</c:v>
                </c:pt>
                <c:pt idx="1686" c:formatCode="m/d;@">
                  <c:v>45675.5625</c:v>
                </c:pt>
                <c:pt idx="1687" c:formatCode="m/d;@">
                  <c:v>45675.5729166667</c:v>
                </c:pt>
                <c:pt idx="1688" c:formatCode="m/d;@">
                  <c:v>45675.5833333333</c:v>
                </c:pt>
                <c:pt idx="1689" c:formatCode="m/d;@">
                  <c:v>45675.59375</c:v>
                </c:pt>
                <c:pt idx="1690" c:formatCode="m/d;@">
                  <c:v>45675.6041666667</c:v>
                </c:pt>
                <c:pt idx="1691" c:formatCode="m/d;@">
                  <c:v>45675.6145833333</c:v>
                </c:pt>
                <c:pt idx="1692" c:formatCode="m/d;@">
                  <c:v>45675.625</c:v>
                </c:pt>
                <c:pt idx="1693" c:formatCode="m/d;@">
                  <c:v>45675.6354166667</c:v>
                </c:pt>
                <c:pt idx="1694" c:formatCode="m/d;@">
                  <c:v>45675.6458333333</c:v>
                </c:pt>
                <c:pt idx="1695" c:formatCode="m/d;@">
                  <c:v>45675.65625</c:v>
                </c:pt>
                <c:pt idx="1696" c:formatCode="m/d;@">
                  <c:v>45675.6666666667</c:v>
                </c:pt>
                <c:pt idx="1697" c:formatCode="m/d;@">
                  <c:v>45675.6770833333</c:v>
                </c:pt>
                <c:pt idx="1698" c:formatCode="m/d;@">
                  <c:v>45675.6875</c:v>
                </c:pt>
                <c:pt idx="1699" c:formatCode="m/d;@">
                  <c:v>45675.6979166667</c:v>
                </c:pt>
                <c:pt idx="1700" c:formatCode="m/d;@">
                  <c:v>45675.7083333333</c:v>
                </c:pt>
                <c:pt idx="1701" c:formatCode="m/d;@">
                  <c:v>45675.71875</c:v>
                </c:pt>
                <c:pt idx="1702" c:formatCode="m/d;@">
                  <c:v>45675.7291666667</c:v>
                </c:pt>
                <c:pt idx="1703" c:formatCode="m/d;@">
                  <c:v>45675.7395833333</c:v>
                </c:pt>
                <c:pt idx="1704" c:formatCode="m/d;@">
                  <c:v>45675.75</c:v>
                </c:pt>
                <c:pt idx="1705" c:formatCode="m/d;@">
                  <c:v>45675.7604166667</c:v>
                </c:pt>
                <c:pt idx="1706" c:formatCode="m/d;@">
                  <c:v>45675.7708333333</c:v>
                </c:pt>
                <c:pt idx="1707" c:formatCode="m/d;@">
                  <c:v>45675.78125</c:v>
                </c:pt>
                <c:pt idx="1708" c:formatCode="m/d;@">
                  <c:v>45675.7916666667</c:v>
                </c:pt>
                <c:pt idx="1709" c:formatCode="m/d;@">
                  <c:v>45675.8020833333</c:v>
                </c:pt>
                <c:pt idx="1710" c:formatCode="m/d;@">
                  <c:v>45675.8125</c:v>
                </c:pt>
                <c:pt idx="1711" c:formatCode="m/d;@">
                  <c:v>45675.8229166667</c:v>
                </c:pt>
                <c:pt idx="1712" c:formatCode="m/d;@">
                  <c:v>45675.8333333333</c:v>
                </c:pt>
                <c:pt idx="1713" c:formatCode="m/d;@">
                  <c:v>45675.84375</c:v>
                </c:pt>
                <c:pt idx="1714" c:formatCode="m/d;@">
                  <c:v>45675.8541666667</c:v>
                </c:pt>
                <c:pt idx="1715" c:formatCode="m/d;@">
                  <c:v>45675.8645833333</c:v>
                </c:pt>
                <c:pt idx="1716" c:formatCode="m/d;@">
                  <c:v>45675.875</c:v>
                </c:pt>
                <c:pt idx="1717" c:formatCode="m/d;@">
                  <c:v>45675.8854166667</c:v>
                </c:pt>
                <c:pt idx="1718" c:formatCode="m/d;@">
                  <c:v>45675.8958333333</c:v>
                </c:pt>
                <c:pt idx="1719" c:formatCode="m/d;@">
                  <c:v>45675.90625</c:v>
                </c:pt>
                <c:pt idx="1720" c:formatCode="m/d;@">
                  <c:v>45675.9166666667</c:v>
                </c:pt>
                <c:pt idx="1721" c:formatCode="m/d;@">
                  <c:v>45675.9270833333</c:v>
                </c:pt>
                <c:pt idx="1722" c:formatCode="m/d;@">
                  <c:v>45675.9375</c:v>
                </c:pt>
                <c:pt idx="1723" c:formatCode="m/d;@">
                  <c:v>45675.9479166667</c:v>
                </c:pt>
                <c:pt idx="1724" c:formatCode="m/d;@">
                  <c:v>45675.9583333333</c:v>
                </c:pt>
                <c:pt idx="1725" c:formatCode="m/d;@">
                  <c:v>45675.96875</c:v>
                </c:pt>
                <c:pt idx="1726" c:formatCode="m/d;@">
                  <c:v>45675.9791666667</c:v>
                </c:pt>
                <c:pt idx="1727" c:formatCode="m/d;@">
                  <c:v>45675.9895833333</c:v>
                </c:pt>
                <c:pt idx="1728" c:formatCode="m/d;@">
                  <c:v>45676</c:v>
                </c:pt>
                <c:pt idx="1729" c:formatCode="m/d;@">
                  <c:v>45676.0104166667</c:v>
                </c:pt>
                <c:pt idx="1730" c:formatCode="m/d;@">
                  <c:v>45676.0208333333</c:v>
                </c:pt>
                <c:pt idx="1731" c:formatCode="m/d;@">
                  <c:v>45676.03125</c:v>
                </c:pt>
                <c:pt idx="1732" c:formatCode="m/d;@">
                  <c:v>45676.0416666667</c:v>
                </c:pt>
                <c:pt idx="1733" c:formatCode="m/d;@">
                  <c:v>45676.0520833333</c:v>
                </c:pt>
                <c:pt idx="1734" c:formatCode="m/d;@">
                  <c:v>45676.0625</c:v>
                </c:pt>
                <c:pt idx="1735" c:formatCode="m/d;@">
                  <c:v>45676.0729166667</c:v>
                </c:pt>
                <c:pt idx="1736" c:formatCode="m/d;@">
                  <c:v>45676.0833333333</c:v>
                </c:pt>
                <c:pt idx="1737" c:formatCode="m/d;@">
                  <c:v>45676.09375</c:v>
                </c:pt>
                <c:pt idx="1738" c:formatCode="m/d;@">
                  <c:v>45676.1041666667</c:v>
                </c:pt>
                <c:pt idx="1739" c:formatCode="m/d;@">
                  <c:v>45676.1145833333</c:v>
                </c:pt>
                <c:pt idx="1740" c:formatCode="m/d;@">
                  <c:v>45676.125</c:v>
                </c:pt>
                <c:pt idx="1741" c:formatCode="m/d;@">
                  <c:v>45676.1354166667</c:v>
                </c:pt>
                <c:pt idx="1742" c:formatCode="m/d;@">
                  <c:v>45676.1458333333</c:v>
                </c:pt>
                <c:pt idx="1743" c:formatCode="m/d;@">
                  <c:v>45676.15625</c:v>
                </c:pt>
                <c:pt idx="1744" c:formatCode="m/d;@">
                  <c:v>45676.1666666667</c:v>
                </c:pt>
                <c:pt idx="1745" c:formatCode="m/d;@">
                  <c:v>45676.1770833333</c:v>
                </c:pt>
                <c:pt idx="1746" c:formatCode="m/d;@">
                  <c:v>45676.1875</c:v>
                </c:pt>
                <c:pt idx="1747" c:formatCode="m/d;@">
                  <c:v>45676.1979166667</c:v>
                </c:pt>
                <c:pt idx="1748" c:formatCode="m/d;@">
                  <c:v>45676.2083333333</c:v>
                </c:pt>
                <c:pt idx="1749" c:formatCode="m/d;@">
                  <c:v>45676.21875</c:v>
                </c:pt>
                <c:pt idx="1750" c:formatCode="m/d;@">
                  <c:v>45676.2291666667</c:v>
                </c:pt>
                <c:pt idx="1751" c:formatCode="m/d;@">
                  <c:v>45676.2395833333</c:v>
                </c:pt>
                <c:pt idx="1752" c:formatCode="m/d;@">
                  <c:v>45676.25</c:v>
                </c:pt>
                <c:pt idx="1753" c:formatCode="m/d;@">
                  <c:v>45676.2604166667</c:v>
                </c:pt>
                <c:pt idx="1754" c:formatCode="m/d;@">
                  <c:v>45676.2708333333</c:v>
                </c:pt>
                <c:pt idx="1755" c:formatCode="m/d;@">
                  <c:v>45676.28125</c:v>
                </c:pt>
                <c:pt idx="1756" c:formatCode="m/d;@">
                  <c:v>45676.2916666667</c:v>
                </c:pt>
                <c:pt idx="1757" c:formatCode="m/d;@">
                  <c:v>45676.3020833333</c:v>
                </c:pt>
                <c:pt idx="1758" c:formatCode="m/d;@">
                  <c:v>45676.3125</c:v>
                </c:pt>
                <c:pt idx="1759" c:formatCode="m/d;@">
                  <c:v>45676.3229166667</c:v>
                </c:pt>
                <c:pt idx="1760" c:formatCode="m/d;@">
                  <c:v>45676.3333333333</c:v>
                </c:pt>
                <c:pt idx="1761" c:formatCode="m/d;@">
                  <c:v>45676.34375</c:v>
                </c:pt>
                <c:pt idx="1762" c:formatCode="m/d;@">
                  <c:v>45676.3541666667</c:v>
                </c:pt>
                <c:pt idx="1763" c:formatCode="m/d;@">
                  <c:v>45676.3645833333</c:v>
                </c:pt>
                <c:pt idx="1764" c:formatCode="m/d;@">
                  <c:v>45676.375</c:v>
                </c:pt>
                <c:pt idx="1765" c:formatCode="m/d;@">
                  <c:v>45676.3854166667</c:v>
                </c:pt>
                <c:pt idx="1766" c:formatCode="m/d;@">
                  <c:v>45676.3958333333</c:v>
                </c:pt>
                <c:pt idx="1767" c:formatCode="m/d;@">
                  <c:v>45676.40625</c:v>
                </c:pt>
                <c:pt idx="1768" c:formatCode="m/d;@">
                  <c:v>45676.4166666667</c:v>
                </c:pt>
                <c:pt idx="1769" c:formatCode="m/d;@">
                  <c:v>45676.4270833333</c:v>
                </c:pt>
                <c:pt idx="1770" c:formatCode="m/d;@">
                  <c:v>45676.4375</c:v>
                </c:pt>
                <c:pt idx="1771" c:formatCode="m/d;@">
                  <c:v>45676.4479166667</c:v>
                </c:pt>
                <c:pt idx="1772" c:formatCode="m/d;@">
                  <c:v>45676.4583333333</c:v>
                </c:pt>
                <c:pt idx="1773" c:formatCode="m/d;@">
                  <c:v>45676.46875</c:v>
                </c:pt>
                <c:pt idx="1774" c:formatCode="m/d;@">
                  <c:v>45676.4791666667</c:v>
                </c:pt>
                <c:pt idx="1775" c:formatCode="m/d;@">
                  <c:v>45676.4895833333</c:v>
                </c:pt>
                <c:pt idx="1776" c:formatCode="m/d;@">
                  <c:v>45676.5</c:v>
                </c:pt>
                <c:pt idx="1777" c:formatCode="m/d;@">
                  <c:v>45676.5104166667</c:v>
                </c:pt>
                <c:pt idx="1778" c:formatCode="m/d;@">
                  <c:v>45676.5208333333</c:v>
                </c:pt>
                <c:pt idx="1779" c:formatCode="m/d;@">
                  <c:v>45676.53125</c:v>
                </c:pt>
                <c:pt idx="1780" c:formatCode="m/d;@">
                  <c:v>45676.5416666667</c:v>
                </c:pt>
                <c:pt idx="1781" c:formatCode="m/d;@">
                  <c:v>45676.5520833333</c:v>
                </c:pt>
                <c:pt idx="1782" c:formatCode="m/d;@">
                  <c:v>45676.5625</c:v>
                </c:pt>
                <c:pt idx="1783" c:formatCode="m/d;@">
                  <c:v>45676.5729166667</c:v>
                </c:pt>
                <c:pt idx="1784" c:formatCode="m/d;@">
                  <c:v>45676.5833333333</c:v>
                </c:pt>
                <c:pt idx="1785" c:formatCode="m/d;@">
                  <c:v>45676.59375</c:v>
                </c:pt>
                <c:pt idx="1786" c:formatCode="m/d;@">
                  <c:v>45676.6041666667</c:v>
                </c:pt>
                <c:pt idx="1787" c:formatCode="m/d;@">
                  <c:v>45676.6145833333</c:v>
                </c:pt>
                <c:pt idx="1788" c:formatCode="m/d;@">
                  <c:v>45676.625</c:v>
                </c:pt>
                <c:pt idx="1789" c:formatCode="m/d;@">
                  <c:v>45676.6354166667</c:v>
                </c:pt>
                <c:pt idx="1790" c:formatCode="m/d;@">
                  <c:v>45676.6458333333</c:v>
                </c:pt>
                <c:pt idx="1791" c:formatCode="m/d;@">
                  <c:v>45676.65625</c:v>
                </c:pt>
                <c:pt idx="1792" c:formatCode="m/d;@">
                  <c:v>45676.6666666667</c:v>
                </c:pt>
                <c:pt idx="1793" c:formatCode="m/d;@">
                  <c:v>45676.6770833333</c:v>
                </c:pt>
                <c:pt idx="1794" c:formatCode="m/d;@">
                  <c:v>45676.6875</c:v>
                </c:pt>
                <c:pt idx="1795" c:formatCode="m/d;@">
                  <c:v>45676.6979166667</c:v>
                </c:pt>
                <c:pt idx="1796" c:formatCode="m/d;@">
                  <c:v>45676.7083333333</c:v>
                </c:pt>
                <c:pt idx="1797" c:formatCode="m/d;@">
                  <c:v>45676.71875</c:v>
                </c:pt>
                <c:pt idx="1798" c:formatCode="m/d;@">
                  <c:v>45676.7291666667</c:v>
                </c:pt>
                <c:pt idx="1799" c:formatCode="m/d;@">
                  <c:v>45676.7395833333</c:v>
                </c:pt>
                <c:pt idx="1800" c:formatCode="m/d;@">
                  <c:v>45676.75</c:v>
                </c:pt>
                <c:pt idx="1801" c:formatCode="m/d;@">
                  <c:v>45676.7604166667</c:v>
                </c:pt>
                <c:pt idx="1802" c:formatCode="m/d;@">
                  <c:v>45676.7708333333</c:v>
                </c:pt>
                <c:pt idx="1803" c:formatCode="m/d;@">
                  <c:v>45676.78125</c:v>
                </c:pt>
                <c:pt idx="1804" c:formatCode="m/d;@">
                  <c:v>45676.7916666667</c:v>
                </c:pt>
                <c:pt idx="1805" c:formatCode="m/d;@">
                  <c:v>45676.8020833333</c:v>
                </c:pt>
                <c:pt idx="1806" c:formatCode="m/d;@">
                  <c:v>45676.8125</c:v>
                </c:pt>
                <c:pt idx="1807" c:formatCode="m/d;@">
                  <c:v>45676.8229166667</c:v>
                </c:pt>
                <c:pt idx="1808" c:formatCode="m/d;@">
                  <c:v>45676.8333333333</c:v>
                </c:pt>
                <c:pt idx="1809" c:formatCode="m/d;@">
                  <c:v>45676.84375</c:v>
                </c:pt>
                <c:pt idx="1810" c:formatCode="m/d;@">
                  <c:v>45676.8541666667</c:v>
                </c:pt>
                <c:pt idx="1811" c:formatCode="m/d;@">
                  <c:v>45676.8645833333</c:v>
                </c:pt>
                <c:pt idx="1812" c:formatCode="m/d;@">
                  <c:v>45676.875</c:v>
                </c:pt>
                <c:pt idx="1813" c:formatCode="m/d;@">
                  <c:v>45676.8854166667</c:v>
                </c:pt>
                <c:pt idx="1814" c:formatCode="m/d;@">
                  <c:v>45676.8958333333</c:v>
                </c:pt>
                <c:pt idx="1815" c:formatCode="m/d;@">
                  <c:v>45676.90625</c:v>
                </c:pt>
                <c:pt idx="1816" c:formatCode="m/d;@">
                  <c:v>45676.9166666667</c:v>
                </c:pt>
                <c:pt idx="1817" c:formatCode="m/d;@">
                  <c:v>45676.9270833333</c:v>
                </c:pt>
                <c:pt idx="1818" c:formatCode="m/d;@">
                  <c:v>45676.9375</c:v>
                </c:pt>
                <c:pt idx="1819" c:formatCode="m/d;@">
                  <c:v>45676.9479166667</c:v>
                </c:pt>
                <c:pt idx="1820" c:formatCode="m/d;@">
                  <c:v>45676.9583333333</c:v>
                </c:pt>
                <c:pt idx="1821" c:formatCode="m/d;@">
                  <c:v>45676.96875</c:v>
                </c:pt>
                <c:pt idx="1822" c:formatCode="m/d;@">
                  <c:v>45676.9791666667</c:v>
                </c:pt>
                <c:pt idx="1823" c:formatCode="m/d;@">
                  <c:v>45676.9895833333</c:v>
                </c:pt>
                <c:pt idx="1824" c:formatCode="m/d;@">
                  <c:v>45677</c:v>
                </c:pt>
                <c:pt idx="1825" c:formatCode="m/d;@">
                  <c:v>45677.0104166667</c:v>
                </c:pt>
                <c:pt idx="1826" c:formatCode="m/d;@">
                  <c:v>45677.0208333333</c:v>
                </c:pt>
                <c:pt idx="1827" c:formatCode="m/d;@">
                  <c:v>45677.03125</c:v>
                </c:pt>
                <c:pt idx="1828" c:formatCode="m/d;@">
                  <c:v>45677.0416666667</c:v>
                </c:pt>
                <c:pt idx="1829" c:formatCode="m/d;@">
                  <c:v>45677.0520833333</c:v>
                </c:pt>
                <c:pt idx="1830" c:formatCode="m/d;@">
                  <c:v>45677.0625</c:v>
                </c:pt>
                <c:pt idx="1831" c:formatCode="m/d;@">
                  <c:v>45677.0729166667</c:v>
                </c:pt>
                <c:pt idx="1832" c:formatCode="m/d;@">
                  <c:v>45677.0833333333</c:v>
                </c:pt>
                <c:pt idx="1833" c:formatCode="m/d;@">
                  <c:v>45677.09375</c:v>
                </c:pt>
                <c:pt idx="1834" c:formatCode="m/d;@">
                  <c:v>45677.1041666667</c:v>
                </c:pt>
                <c:pt idx="1835" c:formatCode="m/d;@">
                  <c:v>45677.1145833333</c:v>
                </c:pt>
                <c:pt idx="1836" c:formatCode="m/d;@">
                  <c:v>45677.125</c:v>
                </c:pt>
                <c:pt idx="1837" c:formatCode="m/d;@">
                  <c:v>45677.1354166667</c:v>
                </c:pt>
                <c:pt idx="1838" c:formatCode="m/d;@">
                  <c:v>45677.1458333333</c:v>
                </c:pt>
                <c:pt idx="1839" c:formatCode="m/d;@">
                  <c:v>45677.15625</c:v>
                </c:pt>
                <c:pt idx="1840" c:formatCode="m/d;@">
                  <c:v>45677.1666666667</c:v>
                </c:pt>
                <c:pt idx="1841" c:formatCode="m/d;@">
                  <c:v>45677.1770833333</c:v>
                </c:pt>
                <c:pt idx="1842" c:formatCode="m/d;@">
                  <c:v>45677.1875</c:v>
                </c:pt>
                <c:pt idx="1843" c:formatCode="m/d;@">
                  <c:v>45677.1979166667</c:v>
                </c:pt>
                <c:pt idx="1844" c:formatCode="m/d;@">
                  <c:v>45677.2083333333</c:v>
                </c:pt>
                <c:pt idx="1845" c:formatCode="m/d;@">
                  <c:v>45677.21875</c:v>
                </c:pt>
                <c:pt idx="1846" c:formatCode="m/d;@">
                  <c:v>45677.2291666667</c:v>
                </c:pt>
                <c:pt idx="1847" c:formatCode="m/d;@">
                  <c:v>45677.2395833333</c:v>
                </c:pt>
                <c:pt idx="1848" c:formatCode="m/d;@">
                  <c:v>45677.25</c:v>
                </c:pt>
                <c:pt idx="1849" c:formatCode="m/d;@">
                  <c:v>45677.2604166667</c:v>
                </c:pt>
                <c:pt idx="1850" c:formatCode="m/d;@">
                  <c:v>45677.2708333333</c:v>
                </c:pt>
                <c:pt idx="1851" c:formatCode="m/d;@">
                  <c:v>45677.28125</c:v>
                </c:pt>
                <c:pt idx="1852" c:formatCode="m/d;@">
                  <c:v>45677.2916666667</c:v>
                </c:pt>
                <c:pt idx="1853" c:formatCode="m/d;@">
                  <c:v>45677.3020833333</c:v>
                </c:pt>
                <c:pt idx="1854" c:formatCode="m/d;@">
                  <c:v>45677.3125</c:v>
                </c:pt>
                <c:pt idx="1855" c:formatCode="m/d;@">
                  <c:v>45677.3229166667</c:v>
                </c:pt>
                <c:pt idx="1856" c:formatCode="m/d;@">
                  <c:v>45677.3333333333</c:v>
                </c:pt>
                <c:pt idx="1857" c:formatCode="m/d;@">
                  <c:v>45677.34375</c:v>
                </c:pt>
                <c:pt idx="1858" c:formatCode="m/d;@">
                  <c:v>45677.3541666667</c:v>
                </c:pt>
                <c:pt idx="1859" c:formatCode="m/d;@">
                  <c:v>45677.3645833333</c:v>
                </c:pt>
                <c:pt idx="1860" c:formatCode="m/d;@">
                  <c:v>45677.375</c:v>
                </c:pt>
                <c:pt idx="1861" c:formatCode="m/d;@">
                  <c:v>45677.3854166667</c:v>
                </c:pt>
                <c:pt idx="1862" c:formatCode="m/d;@">
                  <c:v>45677.3958333333</c:v>
                </c:pt>
                <c:pt idx="1863" c:formatCode="m/d;@">
                  <c:v>45677.40625</c:v>
                </c:pt>
                <c:pt idx="1864" c:formatCode="m/d;@">
                  <c:v>45677.4166666667</c:v>
                </c:pt>
                <c:pt idx="1865" c:formatCode="m/d;@">
                  <c:v>45677.4270833333</c:v>
                </c:pt>
                <c:pt idx="1866" c:formatCode="m/d;@">
                  <c:v>45677.4375</c:v>
                </c:pt>
                <c:pt idx="1867" c:formatCode="m/d;@">
                  <c:v>45677.4479166667</c:v>
                </c:pt>
                <c:pt idx="1868" c:formatCode="m/d;@">
                  <c:v>45677.4583333333</c:v>
                </c:pt>
                <c:pt idx="1869" c:formatCode="m/d;@">
                  <c:v>45677.46875</c:v>
                </c:pt>
                <c:pt idx="1870" c:formatCode="m/d;@">
                  <c:v>45677.4791666667</c:v>
                </c:pt>
                <c:pt idx="1871" c:formatCode="m/d;@">
                  <c:v>45677.4895833333</c:v>
                </c:pt>
                <c:pt idx="1872" c:formatCode="m/d;@">
                  <c:v>45677.5</c:v>
                </c:pt>
                <c:pt idx="1873" c:formatCode="m/d;@">
                  <c:v>45677.5104166667</c:v>
                </c:pt>
                <c:pt idx="1874" c:formatCode="m/d;@">
                  <c:v>45677.5208333333</c:v>
                </c:pt>
                <c:pt idx="1875" c:formatCode="m/d;@">
                  <c:v>45677.53125</c:v>
                </c:pt>
                <c:pt idx="1876" c:formatCode="m/d;@">
                  <c:v>45677.5416666667</c:v>
                </c:pt>
                <c:pt idx="1877" c:formatCode="m/d;@">
                  <c:v>45677.5520833333</c:v>
                </c:pt>
                <c:pt idx="1878" c:formatCode="m/d;@">
                  <c:v>45677.5625</c:v>
                </c:pt>
                <c:pt idx="1879" c:formatCode="m/d;@">
                  <c:v>45677.5729166667</c:v>
                </c:pt>
                <c:pt idx="1880" c:formatCode="m/d;@">
                  <c:v>45677.5833333333</c:v>
                </c:pt>
                <c:pt idx="1881" c:formatCode="m/d;@">
                  <c:v>45677.59375</c:v>
                </c:pt>
                <c:pt idx="1882" c:formatCode="m/d;@">
                  <c:v>45677.6041666667</c:v>
                </c:pt>
                <c:pt idx="1883" c:formatCode="m/d;@">
                  <c:v>45677.6145833333</c:v>
                </c:pt>
                <c:pt idx="1884" c:formatCode="m/d;@">
                  <c:v>45677.625</c:v>
                </c:pt>
                <c:pt idx="1885" c:formatCode="m/d;@">
                  <c:v>45677.6354166667</c:v>
                </c:pt>
                <c:pt idx="1886" c:formatCode="m/d;@">
                  <c:v>45677.6458333333</c:v>
                </c:pt>
                <c:pt idx="1887" c:formatCode="m/d;@">
                  <c:v>45677.65625</c:v>
                </c:pt>
                <c:pt idx="1888" c:formatCode="m/d;@">
                  <c:v>45677.6666666667</c:v>
                </c:pt>
                <c:pt idx="1889" c:formatCode="m/d;@">
                  <c:v>45677.6770833333</c:v>
                </c:pt>
                <c:pt idx="1890" c:formatCode="m/d;@">
                  <c:v>45677.6875</c:v>
                </c:pt>
                <c:pt idx="1891" c:formatCode="m/d;@">
                  <c:v>45677.6979166667</c:v>
                </c:pt>
                <c:pt idx="1892" c:formatCode="m/d;@">
                  <c:v>45677.7083333333</c:v>
                </c:pt>
                <c:pt idx="1893" c:formatCode="m/d;@">
                  <c:v>45677.71875</c:v>
                </c:pt>
                <c:pt idx="1894" c:formatCode="m/d;@">
                  <c:v>45677.7291666667</c:v>
                </c:pt>
                <c:pt idx="1895" c:formatCode="m/d;@">
                  <c:v>45677.7395833333</c:v>
                </c:pt>
                <c:pt idx="1896" c:formatCode="m/d;@">
                  <c:v>45677.75</c:v>
                </c:pt>
                <c:pt idx="1897" c:formatCode="m/d;@">
                  <c:v>45677.7604166667</c:v>
                </c:pt>
                <c:pt idx="1898" c:formatCode="m/d;@">
                  <c:v>45677.7708333333</c:v>
                </c:pt>
                <c:pt idx="1899" c:formatCode="m/d;@">
                  <c:v>45677.78125</c:v>
                </c:pt>
                <c:pt idx="1900" c:formatCode="m/d;@">
                  <c:v>45677.7916666667</c:v>
                </c:pt>
                <c:pt idx="1901" c:formatCode="m/d;@">
                  <c:v>45677.8020833333</c:v>
                </c:pt>
                <c:pt idx="1902" c:formatCode="m/d;@">
                  <c:v>45677.8125</c:v>
                </c:pt>
                <c:pt idx="1903" c:formatCode="m/d;@">
                  <c:v>45677.8229166667</c:v>
                </c:pt>
                <c:pt idx="1904" c:formatCode="m/d;@">
                  <c:v>45677.8333333333</c:v>
                </c:pt>
                <c:pt idx="1905" c:formatCode="m/d;@">
                  <c:v>45677.84375</c:v>
                </c:pt>
                <c:pt idx="1906" c:formatCode="m/d;@">
                  <c:v>45677.8541666667</c:v>
                </c:pt>
                <c:pt idx="1907" c:formatCode="m/d;@">
                  <c:v>45677.8645833333</c:v>
                </c:pt>
                <c:pt idx="1908" c:formatCode="m/d;@">
                  <c:v>45677.875</c:v>
                </c:pt>
                <c:pt idx="1909" c:formatCode="m/d;@">
                  <c:v>45677.8854166667</c:v>
                </c:pt>
                <c:pt idx="1910" c:formatCode="m/d;@">
                  <c:v>45677.8958333333</c:v>
                </c:pt>
                <c:pt idx="1911" c:formatCode="m/d;@">
                  <c:v>45677.90625</c:v>
                </c:pt>
                <c:pt idx="1912" c:formatCode="m/d;@">
                  <c:v>45677.9166666667</c:v>
                </c:pt>
                <c:pt idx="1913" c:formatCode="m/d;@">
                  <c:v>45677.9270833333</c:v>
                </c:pt>
                <c:pt idx="1914" c:formatCode="m/d;@">
                  <c:v>45677.9375</c:v>
                </c:pt>
                <c:pt idx="1915" c:formatCode="m/d;@">
                  <c:v>45677.9479166667</c:v>
                </c:pt>
                <c:pt idx="1916" c:formatCode="m/d;@">
                  <c:v>45677.9583333333</c:v>
                </c:pt>
                <c:pt idx="1917" c:formatCode="m/d;@">
                  <c:v>45677.96875</c:v>
                </c:pt>
                <c:pt idx="1918" c:formatCode="m/d;@">
                  <c:v>45677.9791666667</c:v>
                </c:pt>
                <c:pt idx="1919" c:formatCode="m/d;@">
                  <c:v>45677.9895833333</c:v>
                </c:pt>
                <c:pt idx="1920" c:formatCode="m/d;@">
                  <c:v>45678</c:v>
                </c:pt>
                <c:pt idx="1921" c:formatCode="m/d;@">
                  <c:v>45678.0104166667</c:v>
                </c:pt>
                <c:pt idx="1922" c:formatCode="m/d;@">
                  <c:v>45678.0208333333</c:v>
                </c:pt>
                <c:pt idx="1923" c:formatCode="m/d;@">
                  <c:v>45678.03125</c:v>
                </c:pt>
                <c:pt idx="1924" c:formatCode="m/d;@">
                  <c:v>45678.0416666667</c:v>
                </c:pt>
                <c:pt idx="1925" c:formatCode="m/d;@">
                  <c:v>45678.0520833333</c:v>
                </c:pt>
                <c:pt idx="1926" c:formatCode="m/d;@">
                  <c:v>45678.0625</c:v>
                </c:pt>
                <c:pt idx="1927" c:formatCode="m/d;@">
                  <c:v>45678.0729166667</c:v>
                </c:pt>
                <c:pt idx="1928" c:formatCode="m/d;@">
                  <c:v>45678.0833333333</c:v>
                </c:pt>
                <c:pt idx="1929" c:formatCode="m/d;@">
                  <c:v>45678.09375</c:v>
                </c:pt>
                <c:pt idx="1930" c:formatCode="m/d;@">
                  <c:v>45678.1041666667</c:v>
                </c:pt>
                <c:pt idx="1931" c:formatCode="m/d;@">
                  <c:v>45678.1145833333</c:v>
                </c:pt>
                <c:pt idx="1932" c:formatCode="m/d;@">
                  <c:v>45678.125</c:v>
                </c:pt>
                <c:pt idx="1933" c:formatCode="m/d;@">
                  <c:v>45678.1354166667</c:v>
                </c:pt>
                <c:pt idx="1934" c:formatCode="m/d;@">
                  <c:v>45678.1458333333</c:v>
                </c:pt>
                <c:pt idx="1935" c:formatCode="m/d;@">
                  <c:v>45678.15625</c:v>
                </c:pt>
                <c:pt idx="1936" c:formatCode="m/d;@">
                  <c:v>45678.1666666667</c:v>
                </c:pt>
                <c:pt idx="1937" c:formatCode="m/d;@">
                  <c:v>45678.1770833333</c:v>
                </c:pt>
                <c:pt idx="1938" c:formatCode="m/d;@">
                  <c:v>45678.1875</c:v>
                </c:pt>
                <c:pt idx="1939" c:formatCode="m/d;@">
                  <c:v>45678.1979166667</c:v>
                </c:pt>
                <c:pt idx="1940" c:formatCode="m/d;@">
                  <c:v>45678.2083333333</c:v>
                </c:pt>
                <c:pt idx="1941" c:formatCode="m/d;@">
                  <c:v>45678.21875</c:v>
                </c:pt>
                <c:pt idx="1942" c:formatCode="m/d;@">
                  <c:v>45678.2291666667</c:v>
                </c:pt>
                <c:pt idx="1943" c:formatCode="m/d;@">
                  <c:v>45678.2395833333</c:v>
                </c:pt>
                <c:pt idx="1944" c:formatCode="m/d;@">
                  <c:v>45678.25</c:v>
                </c:pt>
                <c:pt idx="1945" c:formatCode="m/d;@">
                  <c:v>45678.2604166667</c:v>
                </c:pt>
                <c:pt idx="1946" c:formatCode="m/d;@">
                  <c:v>45678.2708333333</c:v>
                </c:pt>
                <c:pt idx="1947" c:formatCode="m/d;@">
                  <c:v>45678.28125</c:v>
                </c:pt>
                <c:pt idx="1948" c:formatCode="m/d;@">
                  <c:v>45678.2916666667</c:v>
                </c:pt>
                <c:pt idx="1949" c:formatCode="m/d;@">
                  <c:v>45678.3020833333</c:v>
                </c:pt>
                <c:pt idx="1950" c:formatCode="m/d;@">
                  <c:v>45678.3125</c:v>
                </c:pt>
                <c:pt idx="1951" c:formatCode="m/d;@">
                  <c:v>45678.3229166667</c:v>
                </c:pt>
                <c:pt idx="1952" c:formatCode="m/d;@">
                  <c:v>45678.3333333333</c:v>
                </c:pt>
                <c:pt idx="1953" c:formatCode="m/d;@">
                  <c:v>45678.34375</c:v>
                </c:pt>
                <c:pt idx="1954" c:formatCode="m/d;@">
                  <c:v>45678.3541666667</c:v>
                </c:pt>
                <c:pt idx="1955" c:formatCode="m/d;@">
                  <c:v>45678.3645833333</c:v>
                </c:pt>
                <c:pt idx="1956" c:formatCode="m/d;@">
                  <c:v>45678.375</c:v>
                </c:pt>
                <c:pt idx="1957" c:formatCode="m/d;@">
                  <c:v>45678.3854166667</c:v>
                </c:pt>
                <c:pt idx="1958" c:formatCode="m/d;@">
                  <c:v>45678.3958333333</c:v>
                </c:pt>
                <c:pt idx="1959" c:formatCode="m/d;@">
                  <c:v>45678.40625</c:v>
                </c:pt>
                <c:pt idx="1960" c:formatCode="m/d;@">
                  <c:v>45678.4166666667</c:v>
                </c:pt>
                <c:pt idx="1961" c:formatCode="m/d;@">
                  <c:v>45678.4270833333</c:v>
                </c:pt>
                <c:pt idx="1962" c:formatCode="m/d;@">
                  <c:v>45678.4375</c:v>
                </c:pt>
                <c:pt idx="1963" c:formatCode="m/d;@">
                  <c:v>45678.4479166667</c:v>
                </c:pt>
                <c:pt idx="1964" c:formatCode="m/d;@">
                  <c:v>45678.4583333333</c:v>
                </c:pt>
                <c:pt idx="1965" c:formatCode="m/d;@">
                  <c:v>45678.46875</c:v>
                </c:pt>
                <c:pt idx="1966" c:formatCode="m/d;@">
                  <c:v>45678.4791666667</c:v>
                </c:pt>
                <c:pt idx="1967" c:formatCode="m/d;@">
                  <c:v>45678.4895833333</c:v>
                </c:pt>
                <c:pt idx="1968" c:formatCode="m/d;@">
                  <c:v>45678.5</c:v>
                </c:pt>
                <c:pt idx="1969" c:formatCode="m/d;@">
                  <c:v>45678.5104166667</c:v>
                </c:pt>
                <c:pt idx="1970" c:formatCode="m/d;@">
                  <c:v>45678.5208333333</c:v>
                </c:pt>
                <c:pt idx="1971" c:formatCode="m/d;@">
                  <c:v>45678.53125</c:v>
                </c:pt>
                <c:pt idx="1972" c:formatCode="m/d;@">
                  <c:v>45678.5416666667</c:v>
                </c:pt>
                <c:pt idx="1973" c:formatCode="m/d;@">
                  <c:v>45678.5520833333</c:v>
                </c:pt>
                <c:pt idx="1974" c:formatCode="m/d;@">
                  <c:v>45678.5625</c:v>
                </c:pt>
                <c:pt idx="1975" c:formatCode="m/d;@">
                  <c:v>45678.5729166667</c:v>
                </c:pt>
                <c:pt idx="1976" c:formatCode="m/d;@">
                  <c:v>45678.5833333333</c:v>
                </c:pt>
                <c:pt idx="1977" c:formatCode="m/d;@">
                  <c:v>45678.59375</c:v>
                </c:pt>
                <c:pt idx="1978" c:formatCode="m/d;@">
                  <c:v>45678.6041666667</c:v>
                </c:pt>
                <c:pt idx="1979" c:formatCode="m/d;@">
                  <c:v>45678.6145833333</c:v>
                </c:pt>
                <c:pt idx="1980" c:formatCode="m/d;@">
                  <c:v>45678.625</c:v>
                </c:pt>
                <c:pt idx="1981" c:formatCode="m/d;@">
                  <c:v>45678.6354166667</c:v>
                </c:pt>
                <c:pt idx="1982" c:formatCode="m/d;@">
                  <c:v>45678.6458333333</c:v>
                </c:pt>
                <c:pt idx="1983" c:formatCode="m/d;@">
                  <c:v>45678.65625</c:v>
                </c:pt>
                <c:pt idx="1984" c:formatCode="m/d;@">
                  <c:v>45678.6666666667</c:v>
                </c:pt>
                <c:pt idx="1985" c:formatCode="m/d;@">
                  <c:v>45678.6770833333</c:v>
                </c:pt>
                <c:pt idx="1986" c:formatCode="m/d;@">
                  <c:v>45678.6875</c:v>
                </c:pt>
                <c:pt idx="1987" c:formatCode="m/d;@">
                  <c:v>45678.6979166667</c:v>
                </c:pt>
                <c:pt idx="1988" c:formatCode="m/d;@">
                  <c:v>45678.7083333333</c:v>
                </c:pt>
                <c:pt idx="1989" c:formatCode="m/d;@">
                  <c:v>45678.71875</c:v>
                </c:pt>
                <c:pt idx="1990" c:formatCode="m/d;@">
                  <c:v>45678.7291666667</c:v>
                </c:pt>
                <c:pt idx="1991" c:formatCode="m/d;@">
                  <c:v>45678.7395833333</c:v>
                </c:pt>
                <c:pt idx="1992" c:formatCode="m/d;@">
                  <c:v>45678.75</c:v>
                </c:pt>
                <c:pt idx="1993" c:formatCode="m/d;@">
                  <c:v>45678.7604166667</c:v>
                </c:pt>
                <c:pt idx="1994" c:formatCode="m/d;@">
                  <c:v>45678.7708333333</c:v>
                </c:pt>
                <c:pt idx="1995" c:formatCode="m/d;@">
                  <c:v>45678.78125</c:v>
                </c:pt>
                <c:pt idx="1996" c:formatCode="m/d;@">
                  <c:v>45678.7916666667</c:v>
                </c:pt>
                <c:pt idx="1997" c:formatCode="m/d;@">
                  <c:v>45678.8020833333</c:v>
                </c:pt>
                <c:pt idx="1998" c:formatCode="m/d;@">
                  <c:v>45678.8125</c:v>
                </c:pt>
                <c:pt idx="1999" c:formatCode="m/d;@">
                  <c:v>45678.8229166667</c:v>
                </c:pt>
                <c:pt idx="2000" c:formatCode="m/d;@">
                  <c:v>45678.8333333333</c:v>
                </c:pt>
                <c:pt idx="2001" c:formatCode="m/d;@">
                  <c:v>45678.84375</c:v>
                </c:pt>
                <c:pt idx="2002" c:formatCode="m/d;@">
                  <c:v>45678.8541666667</c:v>
                </c:pt>
                <c:pt idx="2003" c:formatCode="m/d;@">
                  <c:v>45678.8645833333</c:v>
                </c:pt>
                <c:pt idx="2004" c:formatCode="m/d;@">
                  <c:v>45678.875</c:v>
                </c:pt>
                <c:pt idx="2005" c:formatCode="m/d;@">
                  <c:v>45678.8854166667</c:v>
                </c:pt>
                <c:pt idx="2006" c:formatCode="m/d;@">
                  <c:v>45678.8958333333</c:v>
                </c:pt>
                <c:pt idx="2007" c:formatCode="m/d;@">
                  <c:v>45678.90625</c:v>
                </c:pt>
                <c:pt idx="2008" c:formatCode="m/d;@">
                  <c:v>45678.9166666667</c:v>
                </c:pt>
                <c:pt idx="2009" c:formatCode="m/d;@">
                  <c:v>45678.9270833333</c:v>
                </c:pt>
                <c:pt idx="2010" c:formatCode="m/d;@">
                  <c:v>45678.9375</c:v>
                </c:pt>
                <c:pt idx="2011" c:formatCode="m/d;@">
                  <c:v>45678.9479166667</c:v>
                </c:pt>
                <c:pt idx="2012" c:formatCode="m/d;@">
                  <c:v>45678.9583333333</c:v>
                </c:pt>
                <c:pt idx="2013" c:formatCode="m/d;@">
                  <c:v>45678.96875</c:v>
                </c:pt>
                <c:pt idx="2014" c:formatCode="m/d;@">
                  <c:v>45678.9791666667</c:v>
                </c:pt>
                <c:pt idx="2015" c:formatCode="m/d;@">
                  <c:v>45678.9895833333</c:v>
                </c:pt>
                <c:pt idx="2016" c:formatCode="m/d;@">
                  <c:v>45679</c:v>
                </c:pt>
                <c:pt idx="2017" c:formatCode="m/d;@">
                  <c:v>45679.0104166667</c:v>
                </c:pt>
                <c:pt idx="2018" c:formatCode="m/d;@">
                  <c:v>45679.0208333333</c:v>
                </c:pt>
                <c:pt idx="2019" c:formatCode="m/d;@">
                  <c:v>45679.03125</c:v>
                </c:pt>
                <c:pt idx="2020" c:formatCode="m/d;@">
                  <c:v>45679.0416666667</c:v>
                </c:pt>
                <c:pt idx="2021" c:formatCode="m/d;@">
                  <c:v>45679.0520833333</c:v>
                </c:pt>
                <c:pt idx="2022" c:formatCode="m/d;@">
                  <c:v>45679.0625</c:v>
                </c:pt>
                <c:pt idx="2023" c:formatCode="m/d;@">
                  <c:v>45679.0729166667</c:v>
                </c:pt>
                <c:pt idx="2024" c:formatCode="m/d;@">
                  <c:v>45679.0833333333</c:v>
                </c:pt>
                <c:pt idx="2025" c:formatCode="m/d;@">
                  <c:v>45679.09375</c:v>
                </c:pt>
                <c:pt idx="2026" c:formatCode="m/d;@">
                  <c:v>45679.1041666667</c:v>
                </c:pt>
                <c:pt idx="2027" c:formatCode="m/d;@">
                  <c:v>45679.1145833333</c:v>
                </c:pt>
                <c:pt idx="2028" c:formatCode="m/d;@">
                  <c:v>45679.125</c:v>
                </c:pt>
                <c:pt idx="2029" c:formatCode="m/d;@">
                  <c:v>45679.1354166667</c:v>
                </c:pt>
                <c:pt idx="2030" c:formatCode="m/d;@">
                  <c:v>45679.1458333333</c:v>
                </c:pt>
                <c:pt idx="2031" c:formatCode="m/d;@">
                  <c:v>45679.15625</c:v>
                </c:pt>
                <c:pt idx="2032" c:formatCode="m/d;@">
                  <c:v>45679.1666666667</c:v>
                </c:pt>
                <c:pt idx="2033" c:formatCode="m/d;@">
                  <c:v>45679.1770833333</c:v>
                </c:pt>
                <c:pt idx="2034" c:formatCode="m/d;@">
                  <c:v>45679.1875</c:v>
                </c:pt>
                <c:pt idx="2035" c:formatCode="m/d;@">
                  <c:v>45679.1979166667</c:v>
                </c:pt>
                <c:pt idx="2036" c:formatCode="m/d;@">
                  <c:v>45679.2083333333</c:v>
                </c:pt>
                <c:pt idx="2037" c:formatCode="m/d;@">
                  <c:v>45679.21875</c:v>
                </c:pt>
                <c:pt idx="2038" c:formatCode="m/d;@">
                  <c:v>45679.2291666667</c:v>
                </c:pt>
                <c:pt idx="2039" c:formatCode="m/d;@">
                  <c:v>45679.2395833333</c:v>
                </c:pt>
                <c:pt idx="2040" c:formatCode="m/d;@">
                  <c:v>45679.25</c:v>
                </c:pt>
                <c:pt idx="2041" c:formatCode="m/d;@">
                  <c:v>45679.2604166667</c:v>
                </c:pt>
                <c:pt idx="2042" c:formatCode="m/d;@">
                  <c:v>45679.2708333333</c:v>
                </c:pt>
                <c:pt idx="2043" c:formatCode="m/d;@">
                  <c:v>45679.28125</c:v>
                </c:pt>
                <c:pt idx="2044" c:formatCode="m/d;@">
                  <c:v>45679.2916666667</c:v>
                </c:pt>
                <c:pt idx="2045" c:formatCode="m/d;@">
                  <c:v>45679.3020833333</c:v>
                </c:pt>
                <c:pt idx="2046" c:formatCode="m/d;@">
                  <c:v>45679.3125</c:v>
                </c:pt>
                <c:pt idx="2047" c:formatCode="m/d;@">
                  <c:v>45679.3229166667</c:v>
                </c:pt>
                <c:pt idx="2048" c:formatCode="m/d;@">
                  <c:v>45679.3333333333</c:v>
                </c:pt>
                <c:pt idx="2049" c:formatCode="m/d;@">
                  <c:v>45679.34375</c:v>
                </c:pt>
                <c:pt idx="2050" c:formatCode="m/d;@">
                  <c:v>45679.3541666667</c:v>
                </c:pt>
                <c:pt idx="2051" c:formatCode="m/d;@">
                  <c:v>45679.3645833333</c:v>
                </c:pt>
                <c:pt idx="2052" c:formatCode="m/d;@">
                  <c:v>45679.375</c:v>
                </c:pt>
                <c:pt idx="2053" c:formatCode="m/d;@">
                  <c:v>45679.3854166667</c:v>
                </c:pt>
                <c:pt idx="2054" c:formatCode="m/d;@">
                  <c:v>45679.3958333333</c:v>
                </c:pt>
                <c:pt idx="2055" c:formatCode="m/d;@">
                  <c:v>45679.40625</c:v>
                </c:pt>
                <c:pt idx="2056" c:formatCode="m/d;@">
                  <c:v>45679.4166666667</c:v>
                </c:pt>
                <c:pt idx="2057" c:formatCode="m/d;@">
                  <c:v>45679.4270833333</c:v>
                </c:pt>
                <c:pt idx="2058" c:formatCode="m/d;@">
                  <c:v>45679.4375</c:v>
                </c:pt>
                <c:pt idx="2059" c:formatCode="m/d;@">
                  <c:v>45679.4479166667</c:v>
                </c:pt>
                <c:pt idx="2060" c:formatCode="m/d;@">
                  <c:v>45679.4583333333</c:v>
                </c:pt>
                <c:pt idx="2061" c:formatCode="m/d;@">
                  <c:v>45679.46875</c:v>
                </c:pt>
                <c:pt idx="2062" c:formatCode="m/d;@">
                  <c:v>45679.4791666667</c:v>
                </c:pt>
                <c:pt idx="2063" c:formatCode="m/d;@">
                  <c:v>45679.4895833333</c:v>
                </c:pt>
                <c:pt idx="2064" c:formatCode="m/d;@">
                  <c:v>45679.5</c:v>
                </c:pt>
                <c:pt idx="2065" c:formatCode="m/d;@">
                  <c:v>45679.5104166667</c:v>
                </c:pt>
                <c:pt idx="2066" c:formatCode="m/d;@">
                  <c:v>45679.5208333333</c:v>
                </c:pt>
                <c:pt idx="2067" c:formatCode="m/d;@">
                  <c:v>45679.53125</c:v>
                </c:pt>
                <c:pt idx="2068" c:formatCode="m/d;@">
                  <c:v>45679.5416666667</c:v>
                </c:pt>
                <c:pt idx="2069" c:formatCode="m/d;@">
                  <c:v>45679.5520833333</c:v>
                </c:pt>
                <c:pt idx="2070" c:formatCode="m/d;@">
                  <c:v>45679.5625</c:v>
                </c:pt>
                <c:pt idx="2071" c:formatCode="m/d;@">
                  <c:v>45679.5729166667</c:v>
                </c:pt>
                <c:pt idx="2072" c:formatCode="m/d;@">
                  <c:v>45679.5833333333</c:v>
                </c:pt>
                <c:pt idx="2073" c:formatCode="m/d;@">
                  <c:v>45679.59375</c:v>
                </c:pt>
                <c:pt idx="2074" c:formatCode="m/d;@">
                  <c:v>45679.6041666667</c:v>
                </c:pt>
                <c:pt idx="2075" c:formatCode="m/d;@">
                  <c:v>45679.6145833333</c:v>
                </c:pt>
                <c:pt idx="2076" c:formatCode="m/d;@">
                  <c:v>45679.625</c:v>
                </c:pt>
                <c:pt idx="2077" c:formatCode="m/d;@">
                  <c:v>45679.6354166667</c:v>
                </c:pt>
                <c:pt idx="2078" c:formatCode="m/d;@">
                  <c:v>45679.6458333333</c:v>
                </c:pt>
                <c:pt idx="2079" c:formatCode="m/d;@">
                  <c:v>45679.65625</c:v>
                </c:pt>
                <c:pt idx="2080" c:formatCode="m/d;@">
                  <c:v>45679.6666666667</c:v>
                </c:pt>
                <c:pt idx="2081" c:formatCode="m/d;@">
                  <c:v>45679.6770833333</c:v>
                </c:pt>
                <c:pt idx="2082" c:formatCode="m/d;@">
                  <c:v>45679.6875</c:v>
                </c:pt>
                <c:pt idx="2083" c:formatCode="m/d;@">
                  <c:v>45679.6979166667</c:v>
                </c:pt>
                <c:pt idx="2084" c:formatCode="m/d;@">
                  <c:v>45679.7083333333</c:v>
                </c:pt>
                <c:pt idx="2085" c:formatCode="m/d;@">
                  <c:v>45679.71875</c:v>
                </c:pt>
                <c:pt idx="2086" c:formatCode="m/d;@">
                  <c:v>45679.7291666667</c:v>
                </c:pt>
                <c:pt idx="2087" c:formatCode="m/d;@">
                  <c:v>45679.7395833333</c:v>
                </c:pt>
                <c:pt idx="2088" c:formatCode="m/d;@">
                  <c:v>45679.75</c:v>
                </c:pt>
                <c:pt idx="2089" c:formatCode="m/d;@">
                  <c:v>45679.7604166667</c:v>
                </c:pt>
                <c:pt idx="2090" c:formatCode="m/d;@">
                  <c:v>45679.7708333333</c:v>
                </c:pt>
                <c:pt idx="2091" c:formatCode="m/d;@">
                  <c:v>45679.78125</c:v>
                </c:pt>
                <c:pt idx="2092" c:formatCode="m/d;@">
                  <c:v>45679.7916666667</c:v>
                </c:pt>
                <c:pt idx="2093" c:formatCode="m/d;@">
                  <c:v>45679.8020833333</c:v>
                </c:pt>
                <c:pt idx="2094" c:formatCode="m/d;@">
                  <c:v>45679.8125</c:v>
                </c:pt>
                <c:pt idx="2095" c:formatCode="m/d;@">
                  <c:v>45679.8229166667</c:v>
                </c:pt>
                <c:pt idx="2096" c:formatCode="m/d;@">
                  <c:v>45679.8333333333</c:v>
                </c:pt>
                <c:pt idx="2097" c:formatCode="m/d;@">
                  <c:v>45679.84375</c:v>
                </c:pt>
                <c:pt idx="2098" c:formatCode="m/d;@">
                  <c:v>45679.8541666667</c:v>
                </c:pt>
                <c:pt idx="2099" c:formatCode="m/d;@">
                  <c:v>45679.8645833333</c:v>
                </c:pt>
                <c:pt idx="2100" c:formatCode="m/d;@">
                  <c:v>45679.875</c:v>
                </c:pt>
                <c:pt idx="2101" c:formatCode="m/d;@">
                  <c:v>45679.8854166667</c:v>
                </c:pt>
                <c:pt idx="2102" c:formatCode="m/d;@">
                  <c:v>45679.8958333333</c:v>
                </c:pt>
                <c:pt idx="2103" c:formatCode="m/d;@">
                  <c:v>45679.90625</c:v>
                </c:pt>
                <c:pt idx="2104" c:formatCode="m/d;@">
                  <c:v>45679.9166666667</c:v>
                </c:pt>
                <c:pt idx="2105" c:formatCode="m/d;@">
                  <c:v>45679.9270833333</c:v>
                </c:pt>
                <c:pt idx="2106" c:formatCode="m/d;@">
                  <c:v>45679.9375</c:v>
                </c:pt>
                <c:pt idx="2107" c:formatCode="m/d;@">
                  <c:v>45679.9479166667</c:v>
                </c:pt>
                <c:pt idx="2108" c:formatCode="m/d;@">
                  <c:v>45679.9583333333</c:v>
                </c:pt>
                <c:pt idx="2109" c:formatCode="m/d;@">
                  <c:v>45679.96875</c:v>
                </c:pt>
                <c:pt idx="2110" c:formatCode="m/d;@">
                  <c:v>45679.9791666667</c:v>
                </c:pt>
                <c:pt idx="2111" c:formatCode="m/d;@">
                  <c:v>45679.9895833333</c:v>
                </c:pt>
                <c:pt idx="2112" c:formatCode="m/d;@">
                  <c:v>45680</c:v>
                </c:pt>
                <c:pt idx="2113" c:formatCode="m/d;@">
                  <c:v>45680.0104166667</c:v>
                </c:pt>
                <c:pt idx="2114" c:formatCode="m/d;@">
                  <c:v>45680.0208333333</c:v>
                </c:pt>
                <c:pt idx="2115" c:formatCode="m/d;@">
                  <c:v>45680.03125</c:v>
                </c:pt>
                <c:pt idx="2116" c:formatCode="m/d;@">
                  <c:v>45680.0416666667</c:v>
                </c:pt>
                <c:pt idx="2117" c:formatCode="m/d;@">
                  <c:v>45680.0520833333</c:v>
                </c:pt>
                <c:pt idx="2118" c:formatCode="m/d;@">
                  <c:v>45680.0625</c:v>
                </c:pt>
                <c:pt idx="2119" c:formatCode="m/d;@">
                  <c:v>45680.0729166667</c:v>
                </c:pt>
                <c:pt idx="2120" c:formatCode="m/d;@">
                  <c:v>45680.0833333333</c:v>
                </c:pt>
                <c:pt idx="2121" c:formatCode="m/d;@">
                  <c:v>45680.09375</c:v>
                </c:pt>
                <c:pt idx="2122" c:formatCode="m/d;@">
                  <c:v>45680.1041666667</c:v>
                </c:pt>
                <c:pt idx="2123" c:formatCode="m/d;@">
                  <c:v>45680.1145833333</c:v>
                </c:pt>
                <c:pt idx="2124" c:formatCode="m/d;@">
                  <c:v>45680.125</c:v>
                </c:pt>
                <c:pt idx="2125" c:formatCode="m/d;@">
                  <c:v>45680.1354166667</c:v>
                </c:pt>
                <c:pt idx="2126" c:formatCode="m/d;@">
                  <c:v>45680.1458333333</c:v>
                </c:pt>
                <c:pt idx="2127" c:formatCode="m/d;@">
                  <c:v>45680.15625</c:v>
                </c:pt>
                <c:pt idx="2128" c:formatCode="m/d;@">
                  <c:v>45680.1666666667</c:v>
                </c:pt>
                <c:pt idx="2129" c:formatCode="m/d;@">
                  <c:v>45680.1770833333</c:v>
                </c:pt>
                <c:pt idx="2130" c:formatCode="m/d;@">
                  <c:v>45680.1875</c:v>
                </c:pt>
                <c:pt idx="2131" c:formatCode="m/d;@">
                  <c:v>45680.1979166667</c:v>
                </c:pt>
                <c:pt idx="2132" c:formatCode="m/d;@">
                  <c:v>45680.2083333333</c:v>
                </c:pt>
                <c:pt idx="2133" c:formatCode="m/d;@">
                  <c:v>45680.21875</c:v>
                </c:pt>
                <c:pt idx="2134" c:formatCode="m/d;@">
                  <c:v>45680.2291666667</c:v>
                </c:pt>
                <c:pt idx="2135" c:formatCode="m/d;@">
                  <c:v>45680.2395833333</c:v>
                </c:pt>
                <c:pt idx="2136" c:formatCode="m/d;@">
                  <c:v>45680.25</c:v>
                </c:pt>
                <c:pt idx="2137" c:formatCode="m/d;@">
                  <c:v>45680.2604166667</c:v>
                </c:pt>
                <c:pt idx="2138" c:formatCode="m/d;@">
                  <c:v>45680.2708333333</c:v>
                </c:pt>
                <c:pt idx="2139" c:formatCode="m/d;@">
                  <c:v>45680.28125</c:v>
                </c:pt>
                <c:pt idx="2140" c:formatCode="m/d;@">
                  <c:v>45680.2916666667</c:v>
                </c:pt>
                <c:pt idx="2141" c:formatCode="m/d;@">
                  <c:v>45680.3020833333</c:v>
                </c:pt>
                <c:pt idx="2142" c:formatCode="m/d;@">
                  <c:v>45680.3125</c:v>
                </c:pt>
                <c:pt idx="2143" c:formatCode="m/d;@">
                  <c:v>45680.3229166667</c:v>
                </c:pt>
                <c:pt idx="2144" c:formatCode="m/d;@">
                  <c:v>45680.3333333333</c:v>
                </c:pt>
                <c:pt idx="2145" c:formatCode="m/d;@">
                  <c:v>45680.34375</c:v>
                </c:pt>
                <c:pt idx="2146" c:formatCode="m/d;@">
                  <c:v>45680.3541666667</c:v>
                </c:pt>
                <c:pt idx="2147" c:formatCode="m/d;@">
                  <c:v>45680.3645833333</c:v>
                </c:pt>
                <c:pt idx="2148" c:formatCode="m/d;@">
                  <c:v>45680.375</c:v>
                </c:pt>
                <c:pt idx="2149" c:formatCode="m/d;@">
                  <c:v>45680.3854166667</c:v>
                </c:pt>
                <c:pt idx="2150" c:formatCode="m/d;@">
                  <c:v>45680.3958333333</c:v>
                </c:pt>
                <c:pt idx="2151" c:formatCode="m/d;@">
                  <c:v>45680.40625</c:v>
                </c:pt>
                <c:pt idx="2152" c:formatCode="m/d;@">
                  <c:v>45680.4166666667</c:v>
                </c:pt>
                <c:pt idx="2153" c:formatCode="m/d;@">
                  <c:v>45680.4270833333</c:v>
                </c:pt>
                <c:pt idx="2154" c:formatCode="m/d;@">
                  <c:v>45680.4375</c:v>
                </c:pt>
                <c:pt idx="2155" c:formatCode="m/d;@">
                  <c:v>45680.4479166667</c:v>
                </c:pt>
                <c:pt idx="2156" c:formatCode="m/d;@">
                  <c:v>45680.4583333333</c:v>
                </c:pt>
                <c:pt idx="2157" c:formatCode="m/d;@">
                  <c:v>45680.46875</c:v>
                </c:pt>
                <c:pt idx="2158" c:formatCode="m/d;@">
                  <c:v>45680.4791666667</c:v>
                </c:pt>
                <c:pt idx="2159" c:formatCode="m/d;@">
                  <c:v>45680.4895833333</c:v>
                </c:pt>
                <c:pt idx="2160" c:formatCode="m/d;@">
                  <c:v>45680.5</c:v>
                </c:pt>
                <c:pt idx="2161" c:formatCode="m/d;@">
                  <c:v>45680.5104166667</c:v>
                </c:pt>
                <c:pt idx="2162" c:formatCode="m/d;@">
                  <c:v>45680.5208333333</c:v>
                </c:pt>
                <c:pt idx="2163" c:formatCode="m/d;@">
                  <c:v>45680.53125</c:v>
                </c:pt>
                <c:pt idx="2164" c:formatCode="m/d;@">
                  <c:v>45680.5416666667</c:v>
                </c:pt>
                <c:pt idx="2165" c:formatCode="m/d;@">
                  <c:v>45680.5520833333</c:v>
                </c:pt>
                <c:pt idx="2166" c:formatCode="m/d;@">
                  <c:v>45680.5625</c:v>
                </c:pt>
                <c:pt idx="2167" c:formatCode="m/d;@">
                  <c:v>45680.5729166667</c:v>
                </c:pt>
                <c:pt idx="2168" c:formatCode="m/d;@">
                  <c:v>45680.5833333333</c:v>
                </c:pt>
                <c:pt idx="2169" c:formatCode="m/d;@">
                  <c:v>45680.59375</c:v>
                </c:pt>
                <c:pt idx="2170" c:formatCode="m/d;@">
                  <c:v>45680.6041666667</c:v>
                </c:pt>
                <c:pt idx="2171" c:formatCode="m/d;@">
                  <c:v>45680.6145833333</c:v>
                </c:pt>
                <c:pt idx="2172" c:formatCode="m/d;@">
                  <c:v>45680.625</c:v>
                </c:pt>
                <c:pt idx="2173" c:formatCode="m/d;@">
                  <c:v>45680.6354166667</c:v>
                </c:pt>
                <c:pt idx="2174" c:formatCode="m/d;@">
                  <c:v>45680.6458333333</c:v>
                </c:pt>
                <c:pt idx="2175" c:formatCode="m/d;@">
                  <c:v>45680.65625</c:v>
                </c:pt>
                <c:pt idx="2176" c:formatCode="m/d;@">
                  <c:v>45680.6666666667</c:v>
                </c:pt>
                <c:pt idx="2177" c:formatCode="m/d;@">
                  <c:v>45680.6770833333</c:v>
                </c:pt>
                <c:pt idx="2178" c:formatCode="m/d;@">
                  <c:v>45680.6875</c:v>
                </c:pt>
                <c:pt idx="2179" c:formatCode="m/d;@">
                  <c:v>45680.6979166667</c:v>
                </c:pt>
                <c:pt idx="2180" c:formatCode="m/d;@">
                  <c:v>45680.7083333333</c:v>
                </c:pt>
                <c:pt idx="2181" c:formatCode="m/d;@">
                  <c:v>45680.71875</c:v>
                </c:pt>
                <c:pt idx="2182" c:formatCode="m/d;@">
                  <c:v>45680.7291666667</c:v>
                </c:pt>
                <c:pt idx="2183" c:formatCode="m/d;@">
                  <c:v>45680.7395833333</c:v>
                </c:pt>
                <c:pt idx="2184" c:formatCode="m/d;@">
                  <c:v>45680.75</c:v>
                </c:pt>
                <c:pt idx="2185" c:formatCode="m/d;@">
                  <c:v>45680.7604166667</c:v>
                </c:pt>
                <c:pt idx="2186" c:formatCode="m/d;@">
                  <c:v>45680.7708333333</c:v>
                </c:pt>
                <c:pt idx="2187" c:formatCode="m/d;@">
                  <c:v>45680.78125</c:v>
                </c:pt>
                <c:pt idx="2188" c:formatCode="m/d;@">
                  <c:v>45680.7916666667</c:v>
                </c:pt>
                <c:pt idx="2189" c:formatCode="m/d;@">
                  <c:v>45680.8020833333</c:v>
                </c:pt>
                <c:pt idx="2190" c:formatCode="m/d;@">
                  <c:v>45680.8125</c:v>
                </c:pt>
                <c:pt idx="2191" c:formatCode="m/d;@">
                  <c:v>45680.8229166667</c:v>
                </c:pt>
                <c:pt idx="2192" c:formatCode="m/d;@">
                  <c:v>45680.8333333333</c:v>
                </c:pt>
                <c:pt idx="2193" c:formatCode="m/d;@">
                  <c:v>45680.84375</c:v>
                </c:pt>
                <c:pt idx="2194" c:formatCode="m/d;@">
                  <c:v>45680.8541666667</c:v>
                </c:pt>
                <c:pt idx="2195" c:formatCode="m/d;@">
                  <c:v>45680.8645833333</c:v>
                </c:pt>
                <c:pt idx="2196" c:formatCode="m/d;@">
                  <c:v>45680.875</c:v>
                </c:pt>
                <c:pt idx="2197" c:formatCode="m/d;@">
                  <c:v>45680.8854166667</c:v>
                </c:pt>
                <c:pt idx="2198" c:formatCode="m/d;@">
                  <c:v>45680.8958333333</c:v>
                </c:pt>
                <c:pt idx="2199" c:formatCode="m/d;@">
                  <c:v>45680.90625</c:v>
                </c:pt>
                <c:pt idx="2200" c:formatCode="m/d;@">
                  <c:v>45680.9166666667</c:v>
                </c:pt>
                <c:pt idx="2201" c:formatCode="m/d;@">
                  <c:v>45680.9270833333</c:v>
                </c:pt>
                <c:pt idx="2202" c:formatCode="m/d;@">
                  <c:v>45680.9375</c:v>
                </c:pt>
                <c:pt idx="2203" c:formatCode="m/d;@">
                  <c:v>45680.9479166667</c:v>
                </c:pt>
                <c:pt idx="2204" c:formatCode="m/d;@">
                  <c:v>45680.9583333333</c:v>
                </c:pt>
                <c:pt idx="2205" c:formatCode="m/d;@">
                  <c:v>45680.96875</c:v>
                </c:pt>
                <c:pt idx="2206" c:formatCode="m/d;@">
                  <c:v>45680.9791666667</c:v>
                </c:pt>
                <c:pt idx="2207" c:formatCode="m/d;@">
                  <c:v>45680.9895833333</c:v>
                </c:pt>
                <c:pt idx="2208" c:formatCode="m/d;@">
                  <c:v>45681</c:v>
                </c:pt>
                <c:pt idx="2209" c:formatCode="m/d;@">
                  <c:v>45681.0104166667</c:v>
                </c:pt>
                <c:pt idx="2210" c:formatCode="m/d;@">
                  <c:v>45681.0208333333</c:v>
                </c:pt>
                <c:pt idx="2211" c:formatCode="m/d;@">
                  <c:v>45681.03125</c:v>
                </c:pt>
                <c:pt idx="2212" c:formatCode="m/d;@">
                  <c:v>45681.0416666667</c:v>
                </c:pt>
                <c:pt idx="2213" c:formatCode="m/d;@">
                  <c:v>45681.0520833333</c:v>
                </c:pt>
                <c:pt idx="2214" c:formatCode="m/d;@">
                  <c:v>45681.0625</c:v>
                </c:pt>
                <c:pt idx="2215" c:formatCode="m/d;@">
                  <c:v>45681.0729166667</c:v>
                </c:pt>
                <c:pt idx="2216" c:formatCode="m/d;@">
                  <c:v>45681.0833333333</c:v>
                </c:pt>
                <c:pt idx="2217" c:formatCode="m/d;@">
                  <c:v>45681.09375</c:v>
                </c:pt>
                <c:pt idx="2218" c:formatCode="m/d;@">
                  <c:v>45681.1041666667</c:v>
                </c:pt>
                <c:pt idx="2219" c:formatCode="m/d;@">
                  <c:v>45681.1145833333</c:v>
                </c:pt>
                <c:pt idx="2220" c:formatCode="m/d;@">
                  <c:v>45681.125</c:v>
                </c:pt>
                <c:pt idx="2221" c:formatCode="m/d;@">
                  <c:v>45681.1354166667</c:v>
                </c:pt>
                <c:pt idx="2222" c:formatCode="m/d;@">
                  <c:v>45681.1458333333</c:v>
                </c:pt>
                <c:pt idx="2223" c:formatCode="m/d;@">
                  <c:v>45681.15625</c:v>
                </c:pt>
                <c:pt idx="2224" c:formatCode="m/d;@">
                  <c:v>45681.1666666667</c:v>
                </c:pt>
                <c:pt idx="2225" c:formatCode="m/d;@">
                  <c:v>45681.1770833333</c:v>
                </c:pt>
                <c:pt idx="2226" c:formatCode="m/d;@">
                  <c:v>45681.1875</c:v>
                </c:pt>
                <c:pt idx="2227" c:formatCode="m/d;@">
                  <c:v>45681.1979166667</c:v>
                </c:pt>
                <c:pt idx="2228" c:formatCode="m/d;@">
                  <c:v>45681.2083333333</c:v>
                </c:pt>
                <c:pt idx="2229" c:formatCode="m/d;@">
                  <c:v>45681.21875</c:v>
                </c:pt>
                <c:pt idx="2230" c:formatCode="m/d;@">
                  <c:v>45681.2291666667</c:v>
                </c:pt>
                <c:pt idx="2231" c:formatCode="m/d;@">
                  <c:v>45681.2395833333</c:v>
                </c:pt>
                <c:pt idx="2232" c:formatCode="m/d;@">
                  <c:v>45681.25</c:v>
                </c:pt>
                <c:pt idx="2233" c:formatCode="m/d;@">
                  <c:v>45681.2604166667</c:v>
                </c:pt>
                <c:pt idx="2234" c:formatCode="m/d;@">
                  <c:v>45681.2708333333</c:v>
                </c:pt>
                <c:pt idx="2235" c:formatCode="m/d;@">
                  <c:v>45681.28125</c:v>
                </c:pt>
                <c:pt idx="2236" c:formatCode="m/d;@">
                  <c:v>45681.2916666667</c:v>
                </c:pt>
                <c:pt idx="2237" c:formatCode="m/d;@">
                  <c:v>45681.3020833333</c:v>
                </c:pt>
                <c:pt idx="2238" c:formatCode="m/d;@">
                  <c:v>45681.3125</c:v>
                </c:pt>
                <c:pt idx="2239" c:formatCode="m/d;@">
                  <c:v>45681.3229166667</c:v>
                </c:pt>
                <c:pt idx="2240" c:formatCode="m/d;@">
                  <c:v>45681.3333333333</c:v>
                </c:pt>
                <c:pt idx="2241" c:formatCode="m/d;@">
                  <c:v>45681.34375</c:v>
                </c:pt>
                <c:pt idx="2242" c:formatCode="m/d;@">
                  <c:v>45681.3541666667</c:v>
                </c:pt>
                <c:pt idx="2243" c:formatCode="m/d;@">
                  <c:v>45681.3645833333</c:v>
                </c:pt>
                <c:pt idx="2244" c:formatCode="m/d;@">
                  <c:v>45681.375</c:v>
                </c:pt>
                <c:pt idx="2245" c:formatCode="m/d;@">
                  <c:v>45681.3854166667</c:v>
                </c:pt>
                <c:pt idx="2246" c:formatCode="m/d;@">
                  <c:v>45681.3958333333</c:v>
                </c:pt>
                <c:pt idx="2247" c:formatCode="m/d;@">
                  <c:v>45681.40625</c:v>
                </c:pt>
                <c:pt idx="2248" c:formatCode="m/d;@">
                  <c:v>45681.4166666667</c:v>
                </c:pt>
                <c:pt idx="2249" c:formatCode="m/d;@">
                  <c:v>45681.4270833333</c:v>
                </c:pt>
                <c:pt idx="2250" c:formatCode="m/d;@">
                  <c:v>45681.4375</c:v>
                </c:pt>
                <c:pt idx="2251" c:formatCode="m/d;@">
                  <c:v>45681.4479166667</c:v>
                </c:pt>
                <c:pt idx="2252" c:formatCode="m/d;@">
                  <c:v>45681.4583333333</c:v>
                </c:pt>
                <c:pt idx="2253" c:formatCode="m/d;@">
                  <c:v>45681.46875</c:v>
                </c:pt>
                <c:pt idx="2254" c:formatCode="m/d;@">
                  <c:v>45681.4791666667</c:v>
                </c:pt>
                <c:pt idx="2255" c:formatCode="m/d;@">
                  <c:v>45681.4895833333</c:v>
                </c:pt>
                <c:pt idx="2256" c:formatCode="m/d;@">
                  <c:v>45681.5</c:v>
                </c:pt>
                <c:pt idx="2257" c:formatCode="m/d;@">
                  <c:v>45681.5104166667</c:v>
                </c:pt>
                <c:pt idx="2258" c:formatCode="m/d;@">
                  <c:v>45681.5208333333</c:v>
                </c:pt>
                <c:pt idx="2259" c:formatCode="m/d;@">
                  <c:v>45681.53125</c:v>
                </c:pt>
                <c:pt idx="2260" c:formatCode="m/d;@">
                  <c:v>45681.5416666667</c:v>
                </c:pt>
                <c:pt idx="2261" c:formatCode="m/d;@">
                  <c:v>45681.5520833333</c:v>
                </c:pt>
                <c:pt idx="2262" c:formatCode="m/d;@">
                  <c:v>45681.5625</c:v>
                </c:pt>
                <c:pt idx="2263" c:formatCode="m/d;@">
                  <c:v>45681.5729166667</c:v>
                </c:pt>
                <c:pt idx="2264" c:formatCode="m/d;@">
                  <c:v>45681.5833333333</c:v>
                </c:pt>
                <c:pt idx="2265" c:formatCode="m/d;@">
                  <c:v>45681.59375</c:v>
                </c:pt>
                <c:pt idx="2266" c:formatCode="m/d;@">
                  <c:v>45681.6041666667</c:v>
                </c:pt>
                <c:pt idx="2267" c:formatCode="m/d;@">
                  <c:v>45681.6145833333</c:v>
                </c:pt>
                <c:pt idx="2268" c:formatCode="m/d;@">
                  <c:v>45681.625</c:v>
                </c:pt>
                <c:pt idx="2269" c:formatCode="m/d;@">
                  <c:v>45681.6354166667</c:v>
                </c:pt>
                <c:pt idx="2270" c:formatCode="m/d;@">
                  <c:v>45681.6458333333</c:v>
                </c:pt>
                <c:pt idx="2271" c:formatCode="m/d;@">
                  <c:v>45681.65625</c:v>
                </c:pt>
                <c:pt idx="2272" c:formatCode="m/d;@">
                  <c:v>45681.6666666667</c:v>
                </c:pt>
                <c:pt idx="2273" c:formatCode="m/d;@">
                  <c:v>45681.6770833333</c:v>
                </c:pt>
                <c:pt idx="2274" c:formatCode="m/d;@">
                  <c:v>45681.6875</c:v>
                </c:pt>
                <c:pt idx="2275" c:formatCode="m/d;@">
                  <c:v>45681.6979166667</c:v>
                </c:pt>
                <c:pt idx="2276" c:formatCode="m/d;@">
                  <c:v>45681.7083333333</c:v>
                </c:pt>
                <c:pt idx="2277" c:formatCode="m/d;@">
                  <c:v>45681.71875</c:v>
                </c:pt>
                <c:pt idx="2278" c:formatCode="m/d;@">
                  <c:v>45681.7291666667</c:v>
                </c:pt>
                <c:pt idx="2279" c:formatCode="m/d;@">
                  <c:v>45681.7395833333</c:v>
                </c:pt>
                <c:pt idx="2280" c:formatCode="m/d;@">
                  <c:v>45681.75</c:v>
                </c:pt>
                <c:pt idx="2281" c:formatCode="m/d;@">
                  <c:v>45681.7604166667</c:v>
                </c:pt>
                <c:pt idx="2282" c:formatCode="m/d;@">
                  <c:v>45681.7708333333</c:v>
                </c:pt>
                <c:pt idx="2283" c:formatCode="m/d;@">
                  <c:v>45681.78125</c:v>
                </c:pt>
                <c:pt idx="2284" c:formatCode="m/d;@">
                  <c:v>45681.7916666667</c:v>
                </c:pt>
                <c:pt idx="2285" c:formatCode="m/d;@">
                  <c:v>45681.8020833333</c:v>
                </c:pt>
                <c:pt idx="2286" c:formatCode="m/d;@">
                  <c:v>45681.8125</c:v>
                </c:pt>
                <c:pt idx="2287" c:formatCode="m/d;@">
                  <c:v>45681.8229166667</c:v>
                </c:pt>
                <c:pt idx="2288" c:formatCode="m/d;@">
                  <c:v>45681.8333333333</c:v>
                </c:pt>
                <c:pt idx="2289" c:formatCode="m/d;@">
                  <c:v>45681.84375</c:v>
                </c:pt>
                <c:pt idx="2290" c:formatCode="m/d;@">
                  <c:v>45681.8541666667</c:v>
                </c:pt>
                <c:pt idx="2291" c:formatCode="m/d;@">
                  <c:v>45681.8645833333</c:v>
                </c:pt>
                <c:pt idx="2292" c:formatCode="m/d;@">
                  <c:v>45681.875</c:v>
                </c:pt>
                <c:pt idx="2293" c:formatCode="m/d;@">
                  <c:v>45681.8854166667</c:v>
                </c:pt>
                <c:pt idx="2294" c:formatCode="m/d;@">
                  <c:v>45681.8958333333</c:v>
                </c:pt>
                <c:pt idx="2295" c:formatCode="m/d;@">
                  <c:v>45681.90625</c:v>
                </c:pt>
                <c:pt idx="2296" c:formatCode="m/d;@">
                  <c:v>45681.9166666667</c:v>
                </c:pt>
                <c:pt idx="2297" c:formatCode="m/d;@">
                  <c:v>45681.9270833333</c:v>
                </c:pt>
                <c:pt idx="2298" c:formatCode="m/d;@">
                  <c:v>45681.9375</c:v>
                </c:pt>
                <c:pt idx="2299" c:formatCode="m/d;@">
                  <c:v>45681.9479166667</c:v>
                </c:pt>
                <c:pt idx="2300" c:formatCode="m/d;@">
                  <c:v>45681.9583333333</c:v>
                </c:pt>
                <c:pt idx="2301" c:formatCode="m/d;@">
                  <c:v>45681.96875</c:v>
                </c:pt>
                <c:pt idx="2302" c:formatCode="m/d;@">
                  <c:v>45681.9791666667</c:v>
                </c:pt>
                <c:pt idx="2303" c:formatCode="m/d;@">
                  <c:v>45681.9895833333</c:v>
                </c:pt>
                <c:pt idx="2304" c:formatCode="m/d;@">
                  <c:v>45682</c:v>
                </c:pt>
                <c:pt idx="2305" c:formatCode="m/d;@">
                  <c:v>45682.0104166667</c:v>
                </c:pt>
                <c:pt idx="2306" c:formatCode="m/d;@">
                  <c:v>45682.0208333333</c:v>
                </c:pt>
                <c:pt idx="2307" c:formatCode="m/d;@">
                  <c:v>45682.03125</c:v>
                </c:pt>
                <c:pt idx="2308" c:formatCode="m/d;@">
                  <c:v>45682.0416666667</c:v>
                </c:pt>
                <c:pt idx="2309" c:formatCode="m/d;@">
                  <c:v>45682.0520833333</c:v>
                </c:pt>
                <c:pt idx="2310" c:formatCode="m/d;@">
                  <c:v>45682.0625</c:v>
                </c:pt>
                <c:pt idx="2311" c:formatCode="m/d;@">
                  <c:v>45682.0729166667</c:v>
                </c:pt>
                <c:pt idx="2312" c:formatCode="m/d;@">
                  <c:v>45682.0833333333</c:v>
                </c:pt>
                <c:pt idx="2313" c:formatCode="m/d;@">
                  <c:v>45682.09375</c:v>
                </c:pt>
                <c:pt idx="2314" c:formatCode="m/d;@">
                  <c:v>45682.1041666667</c:v>
                </c:pt>
                <c:pt idx="2315" c:formatCode="m/d;@">
                  <c:v>45682.1145833333</c:v>
                </c:pt>
                <c:pt idx="2316" c:formatCode="m/d;@">
                  <c:v>45682.125</c:v>
                </c:pt>
                <c:pt idx="2317" c:formatCode="m/d;@">
                  <c:v>45682.1354166667</c:v>
                </c:pt>
                <c:pt idx="2318" c:formatCode="m/d;@">
                  <c:v>45682.1458333333</c:v>
                </c:pt>
                <c:pt idx="2319" c:formatCode="m/d;@">
                  <c:v>45682.15625</c:v>
                </c:pt>
                <c:pt idx="2320" c:formatCode="m/d;@">
                  <c:v>45682.1666666667</c:v>
                </c:pt>
                <c:pt idx="2321" c:formatCode="m/d;@">
                  <c:v>45682.1770833333</c:v>
                </c:pt>
                <c:pt idx="2322" c:formatCode="m/d;@">
                  <c:v>45682.1875</c:v>
                </c:pt>
                <c:pt idx="2323" c:formatCode="m/d;@">
                  <c:v>45682.1979166667</c:v>
                </c:pt>
                <c:pt idx="2324" c:formatCode="m/d;@">
                  <c:v>45682.2083333333</c:v>
                </c:pt>
                <c:pt idx="2325" c:formatCode="m/d;@">
                  <c:v>45682.21875</c:v>
                </c:pt>
                <c:pt idx="2326" c:formatCode="m/d;@">
                  <c:v>45682.2291666667</c:v>
                </c:pt>
                <c:pt idx="2327" c:formatCode="m/d;@">
                  <c:v>45682.2395833333</c:v>
                </c:pt>
                <c:pt idx="2328" c:formatCode="m/d;@">
                  <c:v>45682.25</c:v>
                </c:pt>
                <c:pt idx="2329" c:formatCode="m/d;@">
                  <c:v>45682.2604166667</c:v>
                </c:pt>
                <c:pt idx="2330" c:formatCode="m/d;@">
                  <c:v>45682.2708333333</c:v>
                </c:pt>
                <c:pt idx="2331" c:formatCode="m/d;@">
                  <c:v>45682.28125</c:v>
                </c:pt>
                <c:pt idx="2332" c:formatCode="m/d;@">
                  <c:v>45682.2916666667</c:v>
                </c:pt>
                <c:pt idx="2333" c:formatCode="m/d;@">
                  <c:v>45682.3020833333</c:v>
                </c:pt>
                <c:pt idx="2334" c:formatCode="m/d;@">
                  <c:v>45682.3125</c:v>
                </c:pt>
                <c:pt idx="2335" c:formatCode="m/d;@">
                  <c:v>45682.3229166667</c:v>
                </c:pt>
                <c:pt idx="2336" c:formatCode="m/d;@">
                  <c:v>45682.3333333333</c:v>
                </c:pt>
                <c:pt idx="2337" c:formatCode="m/d;@">
                  <c:v>45682.34375</c:v>
                </c:pt>
                <c:pt idx="2338" c:formatCode="m/d;@">
                  <c:v>45682.3541666667</c:v>
                </c:pt>
                <c:pt idx="2339" c:formatCode="m/d;@">
                  <c:v>45682.3645833333</c:v>
                </c:pt>
                <c:pt idx="2340" c:formatCode="m/d;@">
                  <c:v>45682.375</c:v>
                </c:pt>
                <c:pt idx="2341" c:formatCode="m/d;@">
                  <c:v>45682.3854166667</c:v>
                </c:pt>
                <c:pt idx="2342" c:formatCode="m/d;@">
                  <c:v>45682.3958333333</c:v>
                </c:pt>
                <c:pt idx="2343" c:formatCode="m/d;@">
                  <c:v>45682.40625</c:v>
                </c:pt>
                <c:pt idx="2344" c:formatCode="m/d;@">
                  <c:v>45682.4166666667</c:v>
                </c:pt>
                <c:pt idx="2345" c:formatCode="m/d;@">
                  <c:v>45682.4270833333</c:v>
                </c:pt>
                <c:pt idx="2346" c:formatCode="m/d;@">
                  <c:v>45682.4375</c:v>
                </c:pt>
                <c:pt idx="2347" c:formatCode="m/d;@">
                  <c:v>45682.4479166667</c:v>
                </c:pt>
                <c:pt idx="2348" c:formatCode="m/d;@">
                  <c:v>45682.4583333333</c:v>
                </c:pt>
                <c:pt idx="2349" c:formatCode="m/d;@">
                  <c:v>45682.46875</c:v>
                </c:pt>
                <c:pt idx="2350" c:formatCode="m/d;@">
                  <c:v>45682.4791666667</c:v>
                </c:pt>
                <c:pt idx="2351" c:formatCode="m/d;@">
                  <c:v>45682.4895833333</c:v>
                </c:pt>
                <c:pt idx="2352" c:formatCode="m/d;@">
                  <c:v>45682.5</c:v>
                </c:pt>
                <c:pt idx="2353" c:formatCode="m/d;@">
                  <c:v>45682.5104166667</c:v>
                </c:pt>
                <c:pt idx="2354" c:formatCode="m/d;@">
                  <c:v>45682.5208333333</c:v>
                </c:pt>
                <c:pt idx="2355" c:formatCode="m/d;@">
                  <c:v>45682.53125</c:v>
                </c:pt>
                <c:pt idx="2356" c:formatCode="m/d;@">
                  <c:v>45682.5416666667</c:v>
                </c:pt>
                <c:pt idx="2357" c:formatCode="m/d;@">
                  <c:v>45682.5520833333</c:v>
                </c:pt>
                <c:pt idx="2358" c:formatCode="m/d;@">
                  <c:v>45682.5625</c:v>
                </c:pt>
                <c:pt idx="2359" c:formatCode="m/d;@">
                  <c:v>45682.5729166667</c:v>
                </c:pt>
                <c:pt idx="2360" c:formatCode="m/d;@">
                  <c:v>45682.5833333333</c:v>
                </c:pt>
                <c:pt idx="2361" c:formatCode="m/d;@">
                  <c:v>45682.59375</c:v>
                </c:pt>
                <c:pt idx="2362" c:formatCode="m/d;@">
                  <c:v>45682.6041666667</c:v>
                </c:pt>
                <c:pt idx="2363" c:formatCode="m/d;@">
                  <c:v>45682.6145833333</c:v>
                </c:pt>
                <c:pt idx="2364" c:formatCode="m/d;@">
                  <c:v>45682.625</c:v>
                </c:pt>
                <c:pt idx="2365" c:formatCode="m/d;@">
                  <c:v>45682.6354166667</c:v>
                </c:pt>
                <c:pt idx="2366" c:formatCode="m/d;@">
                  <c:v>45682.6458333333</c:v>
                </c:pt>
                <c:pt idx="2367" c:formatCode="m/d;@">
                  <c:v>45682.65625</c:v>
                </c:pt>
                <c:pt idx="2368" c:formatCode="m/d;@">
                  <c:v>45682.6666666667</c:v>
                </c:pt>
                <c:pt idx="2369" c:formatCode="m/d;@">
                  <c:v>45682.6770833333</c:v>
                </c:pt>
                <c:pt idx="2370" c:formatCode="m/d;@">
                  <c:v>45682.6875</c:v>
                </c:pt>
                <c:pt idx="2371" c:formatCode="m/d;@">
                  <c:v>45682.6979166667</c:v>
                </c:pt>
                <c:pt idx="2372" c:formatCode="m/d;@">
                  <c:v>45682.7083333333</c:v>
                </c:pt>
                <c:pt idx="2373" c:formatCode="m/d;@">
                  <c:v>45682.71875</c:v>
                </c:pt>
                <c:pt idx="2374" c:formatCode="m/d;@">
                  <c:v>45682.7291666667</c:v>
                </c:pt>
                <c:pt idx="2375" c:formatCode="m/d;@">
                  <c:v>45682.7395833333</c:v>
                </c:pt>
                <c:pt idx="2376" c:formatCode="m/d;@">
                  <c:v>45682.75</c:v>
                </c:pt>
                <c:pt idx="2377" c:formatCode="m/d;@">
                  <c:v>45682.7604166667</c:v>
                </c:pt>
                <c:pt idx="2378" c:formatCode="m/d;@">
                  <c:v>45682.7708333333</c:v>
                </c:pt>
                <c:pt idx="2379" c:formatCode="m/d;@">
                  <c:v>45682.78125</c:v>
                </c:pt>
                <c:pt idx="2380" c:formatCode="m/d;@">
                  <c:v>45682.7916666667</c:v>
                </c:pt>
                <c:pt idx="2381" c:formatCode="m/d;@">
                  <c:v>45682.8020833333</c:v>
                </c:pt>
                <c:pt idx="2382" c:formatCode="m/d;@">
                  <c:v>45682.8125</c:v>
                </c:pt>
                <c:pt idx="2383" c:formatCode="m/d;@">
                  <c:v>45682.8229166667</c:v>
                </c:pt>
                <c:pt idx="2384" c:formatCode="m/d;@">
                  <c:v>45682.8333333333</c:v>
                </c:pt>
                <c:pt idx="2385" c:formatCode="m/d;@">
                  <c:v>45682.84375</c:v>
                </c:pt>
                <c:pt idx="2386" c:formatCode="m/d;@">
                  <c:v>45682.8541666667</c:v>
                </c:pt>
                <c:pt idx="2387" c:formatCode="m/d;@">
                  <c:v>45682.8645833333</c:v>
                </c:pt>
                <c:pt idx="2388" c:formatCode="m/d;@">
                  <c:v>45682.875</c:v>
                </c:pt>
                <c:pt idx="2389" c:formatCode="m/d;@">
                  <c:v>45682.8854166667</c:v>
                </c:pt>
                <c:pt idx="2390" c:formatCode="m/d;@">
                  <c:v>45682.8958333333</c:v>
                </c:pt>
                <c:pt idx="2391" c:formatCode="m/d;@">
                  <c:v>45682.90625</c:v>
                </c:pt>
                <c:pt idx="2392" c:formatCode="m/d;@">
                  <c:v>45682.9166666667</c:v>
                </c:pt>
                <c:pt idx="2393" c:formatCode="m/d;@">
                  <c:v>45682.9270833333</c:v>
                </c:pt>
                <c:pt idx="2394" c:formatCode="m/d;@">
                  <c:v>45682.9375</c:v>
                </c:pt>
                <c:pt idx="2395" c:formatCode="m/d;@">
                  <c:v>45682.9479166667</c:v>
                </c:pt>
                <c:pt idx="2396" c:formatCode="m/d;@">
                  <c:v>45682.9583333333</c:v>
                </c:pt>
                <c:pt idx="2397" c:formatCode="m/d;@">
                  <c:v>45682.96875</c:v>
                </c:pt>
                <c:pt idx="2398" c:formatCode="m/d;@">
                  <c:v>45682.9791666667</c:v>
                </c:pt>
                <c:pt idx="2399" c:formatCode="m/d;@">
                  <c:v>45682.9895833333</c:v>
                </c:pt>
                <c:pt idx="2400" c:formatCode="m/d;@">
                  <c:v>45683</c:v>
                </c:pt>
                <c:pt idx="2401" c:formatCode="m/d;@">
                  <c:v>45683.0104166667</c:v>
                </c:pt>
                <c:pt idx="2402" c:formatCode="m/d;@">
                  <c:v>45683.0208333333</c:v>
                </c:pt>
                <c:pt idx="2403" c:formatCode="m/d;@">
                  <c:v>45683.03125</c:v>
                </c:pt>
                <c:pt idx="2404" c:formatCode="m/d;@">
                  <c:v>45683.0416666667</c:v>
                </c:pt>
                <c:pt idx="2405" c:formatCode="m/d;@">
                  <c:v>45683.0520833333</c:v>
                </c:pt>
                <c:pt idx="2406" c:formatCode="m/d;@">
                  <c:v>45683.0625</c:v>
                </c:pt>
                <c:pt idx="2407" c:formatCode="m/d;@">
                  <c:v>45683.0729166667</c:v>
                </c:pt>
                <c:pt idx="2408" c:formatCode="m/d;@">
                  <c:v>45683.0833333333</c:v>
                </c:pt>
                <c:pt idx="2409" c:formatCode="m/d;@">
                  <c:v>45683.09375</c:v>
                </c:pt>
                <c:pt idx="2410" c:formatCode="m/d;@">
                  <c:v>45683.1041666667</c:v>
                </c:pt>
                <c:pt idx="2411" c:formatCode="m/d;@">
                  <c:v>45683.1145833333</c:v>
                </c:pt>
                <c:pt idx="2412" c:formatCode="m/d;@">
                  <c:v>45683.125</c:v>
                </c:pt>
                <c:pt idx="2413" c:formatCode="m/d;@">
                  <c:v>45683.1354166667</c:v>
                </c:pt>
                <c:pt idx="2414" c:formatCode="m/d;@">
                  <c:v>45683.1458333333</c:v>
                </c:pt>
                <c:pt idx="2415" c:formatCode="m/d;@">
                  <c:v>45683.15625</c:v>
                </c:pt>
                <c:pt idx="2416" c:formatCode="m/d;@">
                  <c:v>45683.1666666667</c:v>
                </c:pt>
                <c:pt idx="2417" c:formatCode="m/d;@">
                  <c:v>45683.1770833333</c:v>
                </c:pt>
                <c:pt idx="2418" c:formatCode="m/d;@">
                  <c:v>45683.1875</c:v>
                </c:pt>
                <c:pt idx="2419" c:formatCode="m/d;@">
                  <c:v>45683.1979166667</c:v>
                </c:pt>
                <c:pt idx="2420" c:formatCode="m/d;@">
                  <c:v>45683.2083333333</c:v>
                </c:pt>
                <c:pt idx="2421" c:formatCode="m/d;@">
                  <c:v>45683.21875</c:v>
                </c:pt>
                <c:pt idx="2422" c:formatCode="m/d;@">
                  <c:v>45683.2291666667</c:v>
                </c:pt>
                <c:pt idx="2423" c:formatCode="m/d;@">
                  <c:v>45683.2395833333</c:v>
                </c:pt>
                <c:pt idx="2424" c:formatCode="m/d;@">
                  <c:v>45683.25</c:v>
                </c:pt>
                <c:pt idx="2425" c:formatCode="m/d;@">
                  <c:v>45683.2604166667</c:v>
                </c:pt>
                <c:pt idx="2426" c:formatCode="m/d;@">
                  <c:v>45683.2708333333</c:v>
                </c:pt>
                <c:pt idx="2427" c:formatCode="m/d;@">
                  <c:v>45683.28125</c:v>
                </c:pt>
                <c:pt idx="2428" c:formatCode="m/d;@">
                  <c:v>45683.2916666667</c:v>
                </c:pt>
                <c:pt idx="2429" c:formatCode="m/d;@">
                  <c:v>45683.3020833333</c:v>
                </c:pt>
                <c:pt idx="2430" c:formatCode="m/d;@">
                  <c:v>45683.3125</c:v>
                </c:pt>
                <c:pt idx="2431" c:formatCode="m/d;@">
                  <c:v>45683.3229166667</c:v>
                </c:pt>
                <c:pt idx="2432" c:formatCode="m/d;@">
                  <c:v>45683.3333333333</c:v>
                </c:pt>
                <c:pt idx="2433" c:formatCode="m/d;@">
                  <c:v>45683.34375</c:v>
                </c:pt>
                <c:pt idx="2434" c:formatCode="m/d;@">
                  <c:v>45683.3541666667</c:v>
                </c:pt>
                <c:pt idx="2435" c:formatCode="m/d;@">
                  <c:v>45683.3645833333</c:v>
                </c:pt>
                <c:pt idx="2436" c:formatCode="m/d;@">
                  <c:v>45683.375</c:v>
                </c:pt>
                <c:pt idx="2437" c:formatCode="m/d;@">
                  <c:v>45683.3854166667</c:v>
                </c:pt>
                <c:pt idx="2438" c:formatCode="m/d;@">
                  <c:v>45683.3958333333</c:v>
                </c:pt>
                <c:pt idx="2439" c:formatCode="m/d;@">
                  <c:v>45683.40625</c:v>
                </c:pt>
                <c:pt idx="2440" c:formatCode="m/d;@">
                  <c:v>45683.4166666667</c:v>
                </c:pt>
                <c:pt idx="2441" c:formatCode="m/d;@">
                  <c:v>45683.4270833333</c:v>
                </c:pt>
                <c:pt idx="2442" c:formatCode="m/d;@">
                  <c:v>45683.4375</c:v>
                </c:pt>
                <c:pt idx="2443" c:formatCode="m/d;@">
                  <c:v>45683.4479166667</c:v>
                </c:pt>
                <c:pt idx="2444" c:formatCode="m/d;@">
                  <c:v>45683.4583333333</c:v>
                </c:pt>
                <c:pt idx="2445" c:formatCode="m/d;@">
                  <c:v>45683.46875</c:v>
                </c:pt>
                <c:pt idx="2446" c:formatCode="m/d;@">
                  <c:v>45683.4791666667</c:v>
                </c:pt>
                <c:pt idx="2447" c:formatCode="m/d;@">
                  <c:v>45683.4895833333</c:v>
                </c:pt>
                <c:pt idx="2448" c:formatCode="m/d;@">
                  <c:v>45683.5</c:v>
                </c:pt>
                <c:pt idx="2449" c:formatCode="m/d;@">
                  <c:v>45683.5104166667</c:v>
                </c:pt>
                <c:pt idx="2450" c:formatCode="m/d;@">
                  <c:v>45683.5208333333</c:v>
                </c:pt>
                <c:pt idx="2451" c:formatCode="m/d;@">
                  <c:v>45683.53125</c:v>
                </c:pt>
                <c:pt idx="2452" c:formatCode="m/d;@">
                  <c:v>45683.5416666667</c:v>
                </c:pt>
                <c:pt idx="2453" c:formatCode="m/d;@">
                  <c:v>45683.5520833333</c:v>
                </c:pt>
                <c:pt idx="2454" c:formatCode="m/d;@">
                  <c:v>45683.5625</c:v>
                </c:pt>
                <c:pt idx="2455" c:formatCode="m/d;@">
                  <c:v>45683.5729166667</c:v>
                </c:pt>
                <c:pt idx="2456" c:formatCode="m/d;@">
                  <c:v>45683.5833333333</c:v>
                </c:pt>
                <c:pt idx="2457" c:formatCode="m/d;@">
                  <c:v>45683.59375</c:v>
                </c:pt>
                <c:pt idx="2458" c:formatCode="m/d;@">
                  <c:v>45683.6041666667</c:v>
                </c:pt>
                <c:pt idx="2459" c:formatCode="m/d;@">
                  <c:v>45683.6145833333</c:v>
                </c:pt>
                <c:pt idx="2460" c:formatCode="m/d;@">
                  <c:v>45683.625</c:v>
                </c:pt>
                <c:pt idx="2461" c:formatCode="m/d;@">
                  <c:v>45683.6354166667</c:v>
                </c:pt>
                <c:pt idx="2462" c:formatCode="m/d;@">
                  <c:v>45683.6458333333</c:v>
                </c:pt>
                <c:pt idx="2463" c:formatCode="m/d;@">
                  <c:v>45683.65625</c:v>
                </c:pt>
                <c:pt idx="2464" c:formatCode="m/d;@">
                  <c:v>45683.6666666667</c:v>
                </c:pt>
                <c:pt idx="2465" c:formatCode="m/d;@">
                  <c:v>45683.6770833333</c:v>
                </c:pt>
                <c:pt idx="2466" c:formatCode="m/d;@">
                  <c:v>45683.6875</c:v>
                </c:pt>
                <c:pt idx="2467" c:formatCode="m/d;@">
                  <c:v>45683.6979166667</c:v>
                </c:pt>
                <c:pt idx="2468" c:formatCode="m/d;@">
                  <c:v>45683.7083333333</c:v>
                </c:pt>
                <c:pt idx="2469" c:formatCode="m/d;@">
                  <c:v>45683.71875</c:v>
                </c:pt>
                <c:pt idx="2470" c:formatCode="m/d;@">
                  <c:v>45683.7291666667</c:v>
                </c:pt>
                <c:pt idx="2471" c:formatCode="m/d;@">
                  <c:v>45683.7395833333</c:v>
                </c:pt>
                <c:pt idx="2472" c:formatCode="m/d;@">
                  <c:v>45683.75</c:v>
                </c:pt>
                <c:pt idx="2473" c:formatCode="m/d;@">
                  <c:v>45683.7604166667</c:v>
                </c:pt>
                <c:pt idx="2474" c:formatCode="m/d;@">
                  <c:v>45683.7708333333</c:v>
                </c:pt>
                <c:pt idx="2475" c:formatCode="m/d;@">
                  <c:v>45683.78125</c:v>
                </c:pt>
                <c:pt idx="2476" c:formatCode="m/d;@">
                  <c:v>45683.7916666667</c:v>
                </c:pt>
                <c:pt idx="2477" c:formatCode="m/d;@">
                  <c:v>45683.8020833333</c:v>
                </c:pt>
                <c:pt idx="2478" c:formatCode="m/d;@">
                  <c:v>45683.8125</c:v>
                </c:pt>
                <c:pt idx="2479" c:formatCode="m/d;@">
                  <c:v>45683.8229166667</c:v>
                </c:pt>
                <c:pt idx="2480" c:formatCode="m/d;@">
                  <c:v>45683.8333333333</c:v>
                </c:pt>
                <c:pt idx="2481" c:formatCode="m/d;@">
                  <c:v>45683.84375</c:v>
                </c:pt>
                <c:pt idx="2482" c:formatCode="m/d;@">
                  <c:v>45683.8541666667</c:v>
                </c:pt>
                <c:pt idx="2483" c:formatCode="m/d;@">
                  <c:v>45683.8645833333</c:v>
                </c:pt>
                <c:pt idx="2484" c:formatCode="m/d;@">
                  <c:v>45683.875</c:v>
                </c:pt>
                <c:pt idx="2485" c:formatCode="m/d;@">
                  <c:v>45683.8854166667</c:v>
                </c:pt>
                <c:pt idx="2486" c:formatCode="m/d;@">
                  <c:v>45683.8958333333</c:v>
                </c:pt>
                <c:pt idx="2487" c:formatCode="m/d;@">
                  <c:v>45683.90625</c:v>
                </c:pt>
                <c:pt idx="2488" c:formatCode="m/d;@">
                  <c:v>45683.9166666667</c:v>
                </c:pt>
                <c:pt idx="2489" c:formatCode="m/d;@">
                  <c:v>45683.9270833333</c:v>
                </c:pt>
                <c:pt idx="2490" c:formatCode="m/d;@">
                  <c:v>45683.9375</c:v>
                </c:pt>
                <c:pt idx="2491" c:formatCode="m/d;@">
                  <c:v>45683.9479166667</c:v>
                </c:pt>
                <c:pt idx="2492" c:formatCode="m/d;@">
                  <c:v>45683.9583333333</c:v>
                </c:pt>
                <c:pt idx="2493" c:formatCode="m/d;@">
                  <c:v>45683.96875</c:v>
                </c:pt>
                <c:pt idx="2494" c:formatCode="m/d;@">
                  <c:v>45683.9791666667</c:v>
                </c:pt>
                <c:pt idx="2495" c:formatCode="m/d;@">
                  <c:v>45683.9895833333</c:v>
                </c:pt>
                <c:pt idx="2496" c:formatCode="m/d;@">
                  <c:v>45684</c:v>
                </c:pt>
                <c:pt idx="2497" c:formatCode="m/d;@">
                  <c:v>45684.0104166667</c:v>
                </c:pt>
                <c:pt idx="2498" c:formatCode="m/d;@">
                  <c:v>45684.0208333333</c:v>
                </c:pt>
                <c:pt idx="2499" c:formatCode="m/d;@">
                  <c:v>45684.03125</c:v>
                </c:pt>
                <c:pt idx="2500" c:formatCode="m/d;@">
                  <c:v>45684.0416666667</c:v>
                </c:pt>
                <c:pt idx="2501" c:formatCode="m/d;@">
                  <c:v>45684.0520833333</c:v>
                </c:pt>
                <c:pt idx="2502" c:formatCode="m/d;@">
                  <c:v>45684.0625</c:v>
                </c:pt>
                <c:pt idx="2503" c:formatCode="m/d;@">
                  <c:v>45684.0729166667</c:v>
                </c:pt>
                <c:pt idx="2504" c:formatCode="m/d;@">
                  <c:v>45684.0833333333</c:v>
                </c:pt>
                <c:pt idx="2505" c:formatCode="m/d;@">
                  <c:v>45684.09375</c:v>
                </c:pt>
                <c:pt idx="2506" c:formatCode="m/d;@">
                  <c:v>45684.1041666667</c:v>
                </c:pt>
                <c:pt idx="2507" c:formatCode="m/d;@">
                  <c:v>45684.1145833333</c:v>
                </c:pt>
                <c:pt idx="2508" c:formatCode="m/d;@">
                  <c:v>45684.125</c:v>
                </c:pt>
                <c:pt idx="2509" c:formatCode="m/d;@">
                  <c:v>45684.1354166667</c:v>
                </c:pt>
                <c:pt idx="2510" c:formatCode="m/d;@">
                  <c:v>45684.1458333333</c:v>
                </c:pt>
                <c:pt idx="2511" c:formatCode="m/d;@">
                  <c:v>45684.15625</c:v>
                </c:pt>
                <c:pt idx="2512" c:formatCode="m/d;@">
                  <c:v>45684.1666666667</c:v>
                </c:pt>
                <c:pt idx="2513" c:formatCode="m/d;@">
                  <c:v>45684.1770833333</c:v>
                </c:pt>
                <c:pt idx="2514" c:formatCode="m/d;@">
                  <c:v>45684.1875</c:v>
                </c:pt>
                <c:pt idx="2515" c:formatCode="m/d;@">
                  <c:v>45684.1979166667</c:v>
                </c:pt>
                <c:pt idx="2516" c:formatCode="m/d;@">
                  <c:v>45684.2083333333</c:v>
                </c:pt>
                <c:pt idx="2517" c:formatCode="m/d;@">
                  <c:v>45684.21875</c:v>
                </c:pt>
                <c:pt idx="2518" c:formatCode="m/d;@">
                  <c:v>45684.2291666667</c:v>
                </c:pt>
                <c:pt idx="2519" c:formatCode="m/d;@">
                  <c:v>45684.2395833333</c:v>
                </c:pt>
                <c:pt idx="2520" c:formatCode="m/d;@">
                  <c:v>45684.25</c:v>
                </c:pt>
                <c:pt idx="2521" c:formatCode="m/d;@">
                  <c:v>45684.2604166667</c:v>
                </c:pt>
                <c:pt idx="2522" c:formatCode="m/d;@">
                  <c:v>45684.2708333333</c:v>
                </c:pt>
                <c:pt idx="2523" c:formatCode="m/d;@">
                  <c:v>45684.28125</c:v>
                </c:pt>
                <c:pt idx="2524" c:formatCode="m/d;@">
                  <c:v>45684.2916666667</c:v>
                </c:pt>
                <c:pt idx="2525" c:formatCode="m/d;@">
                  <c:v>45684.3020833333</c:v>
                </c:pt>
                <c:pt idx="2526" c:formatCode="m/d;@">
                  <c:v>45684.3125</c:v>
                </c:pt>
                <c:pt idx="2527" c:formatCode="m/d;@">
                  <c:v>45684.3229166667</c:v>
                </c:pt>
                <c:pt idx="2528" c:formatCode="m/d;@">
                  <c:v>45684.3333333333</c:v>
                </c:pt>
                <c:pt idx="2529" c:formatCode="m/d;@">
                  <c:v>45684.34375</c:v>
                </c:pt>
                <c:pt idx="2530" c:formatCode="m/d;@">
                  <c:v>45684.3541666667</c:v>
                </c:pt>
                <c:pt idx="2531" c:formatCode="m/d;@">
                  <c:v>45684.3645833333</c:v>
                </c:pt>
                <c:pt idx="2532" c:formatCode="m/d;@">
                  <c:v>45684.375</c:v>
                </c:pt>
                <c:pt idx="2533" c:formatCode="m/d;@">
                  <c:v>45684.3854166667</c:v>
                </c:pt>
                <c:pt idx="2534" c:formatCode="m/d;@">
                  <c:v>45684.3958333333</c:v>
                </c:pt>
                <c:pt idx="2535" c:formatCode="m/d;@">
                  <c:v>45684.40625</c:v>
                </c:pt>
                <c:pt idx="2536" c:formatCode="m/d;@">
                  <c:v>45684.4166666667</c:v>
                </c:pt>
                <c:pt idx="2537" c:formatCode="m/d;@">
                  <c:v>45684.4270833333</c:v>
                </c:pt>
                <c:pt idx="2538" c:formatCode="m/d;@">
                  <c:v>45684.4375</c:v>
                </c:pt>
                <c:pt idx="2539" c:formatCode="m/d;@">
                  <c:v>45684.4479166667</c:v>
                </c:pt>
                <c:pt idx="2540" c:formatCode="m/d;@">
                  <c:v>45684.4583333333</c:v>
                </c:pt>
                <c:pt idx="2541" c:formatCode="m/d;@">
                  <c:v>45684.46875</c:v>
                </c:pt>
                <c:pt idx="2542" c:formatCode="m/d;@">
                  <c:v>45684.4791666667</c:v>
                </c:pt>
                <c:pt idx="2543" c:formatCode="m/d;@">
                  <c:v>45684.4895833333</c:v>
                </c:pt>
                <c:pt idx="2544" c:formatCode="m/d;@">
                  <c:v>45684.5</c:v>
                </c:pt>
                <c:pt idx="2545" c:formatCode="m/d;@">
                  <c:v>45684.5104166667</c:v>
                </c:pt>
                <c:pt idx="2546" c:formatCode="m/d;@">
                  <c:v>45684.5208333333</c:v>
                </c:pt>
                <c:pt idx="2547" c:formatCode="m/d;@">
                  <c:v>45684.53125</c:v>
                </c:pt>
                <c:pt idx="2548" c:formatCode="m/d;@">
                  <c:v>45684.5416666667</c:v>
                </c:pt>
                <c:pt idx="2549" c:formatCode="m/d;@">
                  <c:v>45684.5520833333</c:v>
                </c:pt>
                <c:pt idx="2550" c:formatCode="m/d;@">
                  <c:v>45684.5625</c:v>
                </c:pt>
                <c:pt idx="2551" c:formatCode="m/d;@">
                  <c:v>45684.5729166667</c:v>
                </c:pt>
                <c:pt idx="2552" c:formatCode="m/d;@">
                  <c:v>45684.5833333333</c:v>
                </c:pt>
                <c:pt idx="2553" c:formatCode="m/d;@">
                  <c:v>45684.59375</c:v>
                </c:pt>
                <c:pt idx="2554" c:formatCode="m/d;@">
                  <c:v>45684.6041666667</c:v>
                </c:pt>
                <c:pt idx="2555" c:formatCode="m/d;@">
                  <c:v>45684.6145833333</c:v>
                </c:pt>
                <c:pt idx="2556" c:formatCode="m/d;@">
                  <c:v>45684.625</c:v>
                </c:pt>
                <c:pt idx="2557" c:formatCode="m/d;@">
                  <c:v>45684.6354166667</c:v>
                </c:pt>
                <c:pt idx="2558" c:formatCode="m/d;@">
                  <c:v>45684.6458333333</c:v>
                </c:pt>
                <c:pt idx="2559" c:formatCode="m/d;@">
                  <c:v>45684.65625</c:v>
                </c:pt>
                <c:pt idx="2560" c:formatCode="m/d;@">
                  <c:v>45684.6666666667</c:v>
                </c:pt>
                <c:pt idx="2561" c:formatCode="m/d;@">
                  <c:v>45684.6770833333</c:v>
                </c:pt>
                <c:pt idx="2562" c:formatCode="m/d;@">
                  <c:v>45684.6875</c:v>
                </c:pt>
                <c:pt idx="2563" c:formatCode="m/d;@">
                  <c:v>45684.6979166667</c:v>
                </c:pt>
                <c:pt idx="2564" c:formatCode="m/d;@">
                  <c:v>45684.7083333333</c:v>
                </c:pt>
                <c:pt idx="2565" c:formatCode="m/d;@">
                  <c:v>45684.71875</c:v>
                </c:pt>
                <c:pt idx="2566" c:formatCode="m/d;@">
                  <c:v>45684.7291666667</c:v>
                </c:pt>
                <c:pt idx="2567" c:formatCode="m/d;@">
                  <c:v>45684.7395833333</c:v>
                </c:pt>
                <c:pt idx="2568" c:formatCode="m/d;@">
                  <c:v>45684.75</c:v>
                </c:pt>
                <c:pt idx="2569" c:formatCode="m/d;@">
                  <c:v>45684.7604166667</c:v>
                </c:pt>
                <c:pt idx="2570" c:formatCode="m/d;@">
                  <c:v>45684.7708333333</c:v>
                </c:pt>
                <c:pt idx="2571" c:formatCode="m/d;@">
                  <c:v>45684.78125</c:v>
                </c:pt>
                <c:pt idx="2572" c:formatCode="m/d;@">
                  <c:v>45684.7916666667</c:v>
                </c:pt>
                <c:pt idx="2573" c:formatCode="m/d;@">
                  <c:v>45684.8020833333</c:v>
                </c:pt>
                <c:pt idx="2574" c:formatCode="m/d;@">
                  <c:v>45684.8125</c:v>
                </c:pt>
                <c:pt idx="2575" c:formatCode="m/d;@">
                  <c:v>45684.8229166667</c:v>
                </c:pt>
                <c:pt idx="2576" c:formatCode="m/d;@">
                  <c:v>45684.8333333333</c:v>
                </c:pt>
                <c:pt idx="2577" c:formatCode="m/d;@">
                  <c:v>45684.84375</c:v>
                </c:pt>
                <c:pt idx="2578" c:formatCode="m/d;@">
                  <c:v>45684.8541666667</c:v>
                </c:pt>
                <c:pt idx="2579" c:formatCode="m/d;@">
                  <c:v>45684.8645833333</c:v>
                </c:pt>
                <c:pt idx="2580" c:formatCode="m/d;@">
                  <c:v>45684.875</c:v>
                </c:pt>
                <c:pt idx="2581" c:formatCode="m/d;@">
                  <c:v>45684.8854166667</c:v>
                </c:pt>
                <c:pt idx="2582" c:formatCode="m/d;@">
                  <c:v>45684.8958333333</c:v>
                </c:pt>
                <c:pt idx="2583" c:formatCode="m/d;@">
                  <c:v>45684.90625</c:v>
                </c:pt>
                <c:pt idx="2584" c:formatCode="m/d;@">
                  <c:v>45684.9166666667</c:v>
                </c:pt>
                <c:pt idx="2585" c:formatCode="m/d;@">
                  <c:v>45684.9270833333</c:v>
                </c:pt>
                <c:pt idx="2586" c:formatCode="m/d;@">
                  <c:v>45684.9375</c:v>
                </c:pt>
                <c:pt idx="2587" c:formatCode="m/d;@">
                  <c:v>45684.9479166667</c:v>
                </c:pt>
                <c:pt idx="2588" c:formatCode="m/d;@">
                  <c:v>45684.9583333333</c:v>
                </c:pt>
                <c:pt idx="2589" c:formatCode="m/d;@">
                  <c:v>45684.96875</c:v>
                </c:pt>
                <c:pt idx="2590" c:formatCode="m/d;@">
                  <c:v>45684.9791666667</c:v>
                </c:pt>
                <c:pt idx="2591" c:formatCode="m/d;@">
                  <c:v>45684.9895833333</c:v>
                </c:pt>
                <c:pt idx="2592" c:formatCode="m/d;@">
                  <c:v>45685</c:v>
                </c:pt>
                <c:pt idx="2593" c:formatCode="m/d;@">
                  <c:v>45685.0104166667</c:v>
                </c:pt>
                <c:pt idx="2594" c:formatCode="m/d;@">
                  <c:v>45685.0208333333</c:v>
                </c:pt>
                <c:pt idx="2595" c:formatCode="m/d;@">
                  <c:v>45685.03125</c:v>
                </c:pt>
                <c:pt idx="2596" c:formatCode="m/d;@">
                  <c:v>45685.0416666667</c:v>
                </c:pt>
                <c:pt idx="2597" c:formatCode="m/d;@">
                  <c:v>45685.0520833333</c:v>
                </c:pt>
                <c:pt idx="2598" c:formatCode="m/d;@">
                  <c:v>45685.0625</c:v>
                </c:pt>
                <c:pt idx="2599" c:formatCode="m/d;@">
                  <c:v>45685.0729166667</c:v>
                </c:pt>
                <c:pt idx="2600" c:formatCode="m/d;@">
                  <c:v>45685.0833333333</c:v>
                </c:pt>
                <c:pt idx="2601" c:formatCode="m/d;@">
                  <c:v>45685.09375</c:v>
                </c:pt>
                <c:pt idx="2602" c:formatCode="m/d;@">
                  <c:v>45685.1041666667</c:v>
                </c:pt>
                <c:pt idx="2603" c:formatCode="m/d;@">
                  <c:v>45685.1145833333</c:v>
                </c:pt>
                <c:pt idx="2604" c:formatCode="m/d;@">
                  <c:v>45685.125</c:v>
                </c:pt>
                <c:pt idx="2605" c:formatCode="m/d;@">
                  <c:v>45685.1354166667</c:v>
                </c:pt>
                <c:pt idx="2606" c:formatCode="m/d;@">
                  <c:v>45685.1458333333</c:v>
                </c:pt>
                <c:pt idx="2607" c:formatCode="m/d;@">
                  <c:v>45685.15625</c:v>
                </c:pt>
                <c:pt idx="2608" c:formatCode="m/d;@">
                  <c:v>45685.1666666667</c:v>
                </c:pt>
                <c:pt idx="2609" c:formatCode="m/d;@">
                  <c:v>45685.1770833333</c:v>
                </c:pt>
                <c:pt idx="2610" c:formatCode="m/d;@">
                  <c:v>45685.1875</c:v>
                </c:pt>
                <c:pt idx="2611" c:formatCode="m/d;@">
                  <c:v>45685.1979166667</c:v>
                </c:pt>
                <c:pt idx="2612" c:formatCode="m/d;@">
                  <c:v>45685.2083333333</c:v>
                </c:pt>
                <c:pt idx="2613" c:formatCode="m/d;@">
                  <c:v>45685.21875</c:v>
                </c:pt>
                <c:pt idx="2614" c:formatCode="m/d;@">
                  <c:v>45685.2291666667</c:v>
                </c:pt>
                <c:pt idx="2615" c:formatCode="m/d;@">
                  <c:v>45685.2395833333</c:v>
                </c:pt>
                <c:pt idx="2616" c:formatCode="m/d;@">
                  <c:v>45685.25</c:v>
                </c:pt>
                <c:pt idx="2617" c:formatCode="m/d;@">
                  <c:v>45685.2604166667</c:v>
                </c:pt>
                <c:pt idx="2618" c:formatCode="m/d;@">
                  <c:v>45685.2708333333</c:v>
                </c:pt>
                <c:pt idx="2619" c:formatCode="m/d;@">
                  <c:v>45685.28125</c:v>
                </c:pt>
                <c:pt idx="2620" c:formatCode="m/d;@">
                  <c:v>45685.2916666667</c:v>
                </c:pt>
                <c:pt idx="2621" c:formatCode="m/d;@">
                  <c:v>45685.3020833333</c:v>
                </c:pt>
                <c:pt idx="2622" c:formatCode="m/d;@">
                  <c:v>45685.3125</c:v>
                </c:pt>
                <c:pt idx="2623" c:formatCode="m/d;@">
                  <c:v>45685.3229166667</c:v>
                </c:pt>
                <c:pt idx="2624" c:formatCode="m/d;@">
                  <c:v>45685.3333333333</c:v>
                </c:pt>
                <c:pt idx="2625" c:formatCode="m/d;@">
                  <c:v>45685.34375</c:v>
                </c:pt>
                <c:pt idx="2626" c:formatCode="m/d;@">
                  <c:v>45685.3541666667</c:v>
                </c:pt>
                <c:pt idx="2627" c:formatCode="m/d;@">
                  <c:v>45685.3645833333</c:v>
                </c:pt>
                <c:pt idx="2628" c:formatCode="m/d;@">
                  <c:v>45685.375</c:v>
                </c:pt>
                <c:pt idx="2629" c:formatCode="m/d;@">
                  <c:v>45685.3854166667</c:v>
                </c:pt>
                <c:pt idx="2630" c:formatCode="m/d;@">
                  <c:v>45685.3958333333</c:v>
                </c:pt>
                <c:pt idx="2631" c:formatCode="m/d;@">
                  <c:v>45685.40625</c:v>
                </c:pt>
                <c:pt idx="2632" c:formatCode="m/d;@">
                  <c:v>45685.4166666667</c:v>
                </c:pt>
                <c:pt idx="2633" c:formatCode="m/d;@">
                  <c:v>45685.4270833333</c:v>
                </c:pt>
                <c:pt idx="2634" c:formatCode="m/d;@">
                  <c:v>45685.4375</c:v>
                </c:pt>
                <c:pt idx="2635" c:formatCode="m/d;@">
                  <c:v>45685.4479166667</c:v>
                </c:pt>
                <c:pt idx="2636" c:formatCode="m/d;@">
                  <c:v>45685.4583333333</c:v>
                </c:pt>
                <c:pt idx="2637" c:formatCode="m/d;@">
                  <c:v>45685.46875</c:v>
                </c:pt>
                <c:pt idx="2638" c:formatCode="m/d;@">
                  <c:v>45685.4791666667</c:v>
                </c:pt>
                <c:pt idx="2639" c:formatCode="m/d;@">
                  <c:v>45685.4895833333</c:v>
                </c:pt>
                <c:pt idx="2640" c:formatCode="m/d;@">
                  <c:v>45685.5</c:v>
                </c:pt>
                <c:pt idx="2641" c:formatCode="m/d;@">
                  <c:v>45685.5104166667</c:v>
                </c:pt>
                <c:pt idx="2642" c:formatCode="m/d;@">
                  <c:v>45685.5208333333</c:v>
                </c:pt>
                <c:pt idx="2643" c:formatCode="m/d;@">
                  <c:v>45685.53125</c:v>
                </c:pt>
                <c:pt idx="2644" c:formatCode="m/d;@">
                  <c:v>45685.5416666667</c:v>
                </c:pt>
                <c:pt idx="2645" c:formatCode="m/d;@">
                  <c:v>45685.5520833333</c:v>
                </c:pt>
                <c:pt idx="2646" c:formatCode="m/d;@">
                  <c:v>45685.5625</c:v>
                </c:pt>
                <c:pt idx="2647" c:formatCode="m/d;@">
                  <c:v>45685.5729166667</c:v>
                </c:pt>
                <c:pt idx="2648" c:formatCode="m/d;@">
                  <c:v>45685.5833333333</c:v>
                </c:pt>
                <c:pt idx="2649" c:formatCode="m/d;@">
                  <c:v>45685.59375</c:v>
                </c:pt>
                <c:pt idx="2650" c:formatCode="m/d;@">
                  <c:v>45685.6041666667</c:v>
                </c:pt>
                <c:pt idx="2651" c:formatCode="m/d;@">
                  <c:v>45685.6145833333</c:v>
                </c:pt>
                <c:pt idx="2652" c:formatCode="m/d;@">
                  <c:v>45685.625</c:v>
                </c:pt>
                <c:pt idx="2653" c:formatCode="m/d;@">
                  <c:v>45685.6354166667</c:v>
                </c:pt>
                <c:pt idx="2654" c:formatCode="m/d;@">
                  <c:v>45685.6458333333</c:v>
                </c:pt>
                <c:pt idx="2655" c:formatCode="m/d;@">
                  <c:v>45685.65625</c:v>
                </c:pt>
                <c:pt idx="2656" c:formatCode="m/d;@">
                  <c:v>45685.6666666667</c:v>
                </c:pt>
                <c:pt idx="2657" c:formatCode="m/d;@">
                  <c:v>45685.6770833333</c:v>
                </c:pt>
                <c:pt idx="2658" c:formatCode="m/d;@">
                  <c:v>45685.6875</c:v>
                </c:pt>
                <c:pt idx="2659" c:formatCode="m/d;@">
                  <c:v>45685.6979166667</c:v>
                </c:pt>
                <c:pt idx="2660" c:formatCode="m/d;@">
                  <c:v>45685.7083333333</c:v>
                </c:pt>
                <c:pt idx="2661" c:formatCode="m/d;@">
                  <c:v>45685.71875</c:v>
                </c:pt>
                <c:pt idx="2662" c:formatCode="m/d;@">
                  <c:v>45685.7291666667</c:v>
                </c:pt>
                <c:pt idx="2663" c:formatCode="m/d;@">
                  <c:v>45685.7395833333</c:v>
                </c:pt>
                <c:pt idx="2664" c:formatCode="m/d;@">
                  <c:v>45685.75</c:v>
                </c:pt>
                <c:pt idx="2665" c:formatCode="m/d;@">
                  <c:v>45685.7604166667</c:v>
                </c:pt>
                <c:pt idx="2666" c:formatCode="m/d;@">
                  <c:v>45685.7708333333</c:v>
                </c:pt>
                <c:pt idx="2667" c:formatCode="m/d;@">
                  <c:v>45685.78125</c:v>
                </c:pt>
                <c:pt idx="2668" c:formatCode="m/d;@">
                  <c:v>45685.7916666667</c:v>
                </c:pt>
                <c:pt idx="2669" c:formatCode="m/d;@">
                  <c:v>45685.8020833333</c:v>
                </c:pt>
                <c:pt idx="2670" c:formatCode="m/d;@">
                  <c:v>45685.8125</c:v>
                </c:pt>
                <c:pt idx="2671" c:formatCode="m/d;@">
                  <c:v>45685.8229166667</c:v>
                </c:pt>
                <c:pt idx="2672" c:formatCode="m/d;@">
                  <c:v>45685.8333333333</c:v>
                </c:pt>
                <c:pt idx="2673" c:formatCode="m/d;@">
                  <c:v>45685.84375</c:v>
                </c:pt>
                <c:pt idx="2674" c:formatCode="m/d;@">
                  <c:v>45685.8541666667</c:v>
                </c:pt>
                <c:pt idx="2675" c:formatCode="m/d;@">
                  <c:v>45685.8645833333</c:v>
                </c:pt>
                <c:pt idx="2676" c:formatCode="m/d;@">
                  <c:v>45685.875</c:v>
                </c:pt>
                <c:pt idx="2677" c:formatCode="m/d;@">
                  <c:v>45685.8854166667</c:v>
                </c:pt>
                <c:pt idx="2678" c:formatCode="m/d;@">
                  <c:v>45685.8958333333</c:v>
                </c:pt>
                <c:pt idx="2679" c:formatCode="m/d;@">
                  <c:v>45685.90625</c:v>
                </c:pt>
                <c:pt idx="2680" c:formatCode="m/d;@">
                  <c:v>45685.9166666667</c:v>
                </c:pt>
                <c:pt idx="2681" c:formatCode="m/d;@">
                  <c:v>45685.9270833333</c:v>
                </c:pt>
                <c:pt idx="2682" c:formatCode="m/d;@">
                  <c:v>45685.9375</c:v>
                </c:pt>
                <c:pt idx="2683" c:formatCode="m/d;@">
                  <c:v>45685.9479166667</c:v>
                </c:pt>
                <c:pt idx="2684" c:formatCode="m/d;@">
                  <c:v>45685.9583333333</c:v>
                </c:pt>
                <c:pt idx="2685" c:formatCode="m/d;@">
                  <c:v>45685.96875</c:v>
                </c:pt>
                <c:pt idx="2686" c:formatCode="m/d;@">
                  <c:v>45685.9791666667</c:v>
                </c:pt>
                <c:pt idx="2687" c:formatCode="m/d;@">
                  <c:v>45685.9895833333</c:v>
                </c:pt>
                <c:pt idx="2688" c:formatCode="m/d;@">
                  <c:v>45686</c:v>
                </c:pt>
                <c:pt idx="2689" c:formatCode="m/d;@">
                  <c:v>45686.0104166667</c:v>
                </c:pt>
                <c:pt idx="2690" c:formatCode="m/d;@">
                  <c:v>45686.0208333333</c:v>
                </c:pt>
                <c:pt idx="2691" c:formatCode="m/d;@">
                  <c:v>45686.03125</c:v>
                </c:pt>
                <c:pt idx="2692" c:formatCode="m/d;@">
                  <c:v>45686.0416666667</c:v>
                </c:pt>
                <c:pt idx="2693" c:formatCode="m/d;@">
                  <c:v>45686.0520833333</c:v>
                </c:pt>
                <c:pt idx="2694" c:formatCode="m/d;@">
                  <c:v>45686.0625</c:v>
                </c:pt>
                <c:pt idx="2695" c:formatCode="m/d;@">
                  <c:v>45686.0729166667</c:v>
                </c:pt>
                <c:pt idx="2696" c:formatCode="m/d;@">
                  <c:v>45686.0833333333</c:v>
                </c:pt>
                <c:pt idx="2697" c:formatCode="m/d;@">
                  <c:v>45686.09375</c:v>
                </c:pt>
                <c:pt idx="2698" c:formatCode="m/d;@">
                  <c:v>45686.1041666667</c:v>
                </c:pt>
                <c:pt idx="2699" c:formatCode="m/d;@">
                  <c:v>45686.1145833333</c:v>
                </c:pt>
                <c:pt idx="2700" c:formatCode="m/d;@">
                  <c:v>45686.125</c:v>
                </c:pt>
                <c:pt idx="2701" c:formatCode="m/d;@">
                  <c:v>45686.1354166667</c:v>
                </c:pt>
                <c:pt idx="2702" c:formatCode="m/d;@">
                  <c:v>45686.1458333333</c:v>
                </c:pt>
                <c:pt idx="2703" c:formatCode="m/d;@">
                  <c:v>45686.15625</c:v>
                </c:pt>
                <c:pt idx="2704" c:formatCode="m/d;@">
                  <c:v>45686.1666666667</c:v>
                </c:pt>
                <c:pt idx="2705" c:formatCode="m/d;@">
                  <c:v>45686.1770833333</c:v>
                </c:pt>
                <c:pt idx="2706" c:formatCode="m/d;@">
                  <c:v>45686.1875</c:v>
                </c:pt>
                <c:pt idx="2707" c:formatCode="m/d;@">
                  <c:v>45686.1979166667</c:v>
                </c:pt>
                <c:pt idx="2708" c:formatCode="m/d;@">
                  <c:v>45686.2083333333</c:v>
                </c:pt>
                <c:pt idx="2709" c:formatCode="m/d;@">
                  <c:v>45686.21875</c:v>
                </c:pt>
                <c:pt idx="2710" c:formatCode="m/d;@">
                  <c:v>45686.2291666667</c:v>
                </c:pt>
                <c:pt idx="2711" c:formatCode="m/d;@">
                  <c:v>45686.2395833333</c:v>
                </c:pt>
                <c:pt idx="2712" c:formatCode="m/d;@">
                  <c:v>45686.25</c:v>
                </c:pt>
                <c:pt idx="2713" c:formatCode="m/d;@">
                  <c:v>45686.2604166667</c:v>
                </c:pt>
                <c:pt idx="2714" c:formatCode="m/d;@">
                  <c:v>45686.2708333333</c:v>
                </c:pt>
                <c:pt idx="2715" c:formatCode="m/d;@">
                  <c:v>45686.28125</c:v>
                </c:pt>
                <c:pt idx="2716" c:formatCode="m/d;@">
                  <c:v>45686.2916666667</c:v>
                </c:pt>
                <c:pt idx="2717" c:formatCode="m/d;@">
                  <c:v>45686.3020833333</c:v>
                </c:pt>
                <c:pt idx="2718" c:formatCode="m/d;@">
                  <c:v>45686.3125</c:v>
                </c:pt>
                <c:pt idx="2719" c:formatCode="m/d;@">
                  <c:v>45686.3229166667</c:v>
                </c:pt>
                <c:pt idx="2720" c:formatCode="m/d;@">
                  <c:v>45686.3333333333</c:v>
                </c:pt>
                <c:pt idx="2721" c:formatCode="m/d;@">
                  <c:v>45686.34375</c:v>
                </c:pt>
                <c:pt idx="2722" c:formatCode="m/d;@">
                  <c:v>45686.3541666667</c:v>
                </c:pt>
                <c:pt idx="2723" c:formatCode="m/d;@">
                  <c:v>45686.3645833333</c:v>
                </c:pt>
                <c:pt idx="2724" c:formatCode="m/d;@">
                  <c:v>45686.375</c:v>
                </c:pt>
                <c:pt idx="2725" c:formatCode="m/d;@">
                  <c:v>45686.3854166667</c:v>
                </c:pt>
                <c:pt idx="2726" c:formatCode="m/d;@">
                  <c:v>45686.3958333333</c:v>
                </c:pt>
                <c:pt idx="2727" c:formatCode="m/d;@">
                  <c:v>45686.40625</c:v>
                </c:pt>
                <c:pt idx="2728" c:formatCode="m/d;@">
                  <c:v>45686.4166666667</c:v>
                </c:pt>
                <c:pt idx="2729" c:formatCode="m/d;@">
                  <c:v>45686.4270833333</c:v>
                </c:pt>
                <c:pt idx="2730" c:formatCode="m/d;@">
                  <c:v>45686.4375</c:v>
                </c:pt>
                <c:pt idx="2731" c:formatCode="m/d;@">
                  <c:v>45686.4479166667</c:v>
                </c:pt>
                <c:pt idx="2732" c:formatCode="m/d;@">
                  <c:v>45686.4583333333</c:v>
                </c:pt>
                <c:pt idx="2733" c:formatCode="m/d;@">
                  <c:v>45686.46875</c:v>
                </c:pt>
                <c:pt idx="2734" c:formatCode="m/d;@">
                  <c:v>45686.4791666667</c:v>
                </c:pt>
                <c:pt idx="2735" c:formatCode="m/d;@">
                  <c:v>45686.4895833333</c:v>
                </c:pt>
                <c:pt idx="2736" c:formatCode="m/d;@">
                  <c:v>45686.5</c:v>
                </c:pt>
                <c:pt idx="2737" c:formatCode="m/d;@">
                  <c:v>45686.5104166667</c:v>
                </c:pt>
                <c:pt idx="2738" c:formatCode="m/d;@">
                  <c:v>45686.5208333333</c:v>
                </c:pt>
                <c:pt idx="2739" c:formatCode="m/d;@">
                  <c:v>45686.53125</c:v>
                </c:pt>
                <c:pt idx="2740" c:formatCode="m/d;@">
                  <c:v>45686.5416666667</c:v>
                </c:pt>
                <c:pt idx="2741" c:formatCode="m/d;@">
                  <c:v>45686.5520833333</c:v>
                </c:pt>
                <c:pt idx="2742" c:formatCode="m/d;@">
                  <c:v>45686.5625</c:v>
                </c:pt>
                <c:pt idx="2743" c:formatCode="m/d;@">
                  <c:v>45686.5729166667</c:v>
                </c:pt>
                <c:pt idx="2744" c:formatCode="m/d;@">
                  <c:v>45686.5833333333</c:v>
                </c:pt>
                <c:pt idx="2745" c:formatCode="m/d;@">
                  <c:v>45686.59375</c:v>
                </c:pt>
                <c:pt idx="2746" c:formatCode="m/d;@">
                  <c:v>45686.6041666667</c:v>
                </c:pt>
                <c:pt idx="2747" c:formatCode="m/d;@">
                  <c:v>45686.6145833333</c:v>
                </c:pt>
                <c:pt idx="2748" c:formatCode="m/d;@">
                  <c:v>45686.625</c:v>
                </c:pt>
                <c:pt idx="2749" c:formatCode="m/d;@">
                  <c:v>45686.6354166667</c:v>
                </c:pt>
                <c:pt idx="2750" c:formatCode="m/d;@">
                  <c:v>45686.6458333333</c:v>
                </c:pt>
                <c:pt idx="2751" c:formatCode="m/d;@">
                  <c:v>45686.65625</c:v>
                </c:pt>
                <c:pt idx="2752" c:formatCode="m/d;@">
                  <c:v>45686.6666666667</c:v>
                </c:pt>
                <c:pt idx="2753" c:formatCode="m/d;@">
                  <c:v>45686.6770833333</c:v>
                </c:pt>
                <c:pt idx="2754" c:formatCode="m/d;@">
                  <c:v>45686.6875</c:v>
                </c:pt>
                <c:pt idx="2755" c:formatCode="m/d;@">
                  <c:v>45686.6979166667</c:v>
                </c:pt>
                <c:pt idx="2756" c:formatCode="m/d;@">
                  <c:v>45686.7083333333</c:v>
                </c:pt>
                <c:pt idx="2757" c:formatCode="m/d;@">
                  <c:v>45686.71875</c:v>
                </c:pt>
                <c:pt idx="2758" c:formatCode="m/d;@">
                  <c:v>45686.7291666667</c:v>
                </c:pt>
                <c:pt idx="2759" c:formatCode="m/d;@">
                  <c:v>45686.7395833333</c:v>
                </c:pt>
                <c:pt idx="2760" c:formatCode="m/d;@">
                  <c:v>45686.75</c:v>
                </c:pt>
                <c:pt idx="2761" c:formatCode="m/d;@">
                  <c:v>45686.7604166667</c:v>
                </c:pt>
                <c:pt idx="2762" c:formatCode="m/d;@">
                  <c:v>45686.7708333333</c:v>
                </c:pt>
                <c:pt idx="2763" c:formatCode="m/d;@">
                  <c:v>45686.78125</c:v>
                </c:pt>
                <c:pt idx="2764" c:formatCode="m/d;@">
                  <c:v>45686.7916666667</c:v>
                </c:pt>
                <c:pt idx="2765" c:formatCode="m/d;@">
                  <c:v>45686.8020833333</c:v>
                </c:pt>
                <c:pt idx="2766" c:formatCode="m/d;@">
                  <c:v>45686.8125</c:v>
                </c:pt>
                <c:pt idx="2767" c:formatCode="m/d;@">
                  <c:v>45686.8229166667</c:v>
                </c:pt>
                <c:pt idx="2768" c:formatCode="m/d;@">
                  <c:v>45686.8333333333</c:v>
                </c:pt>
                <c:pt idx="2769" c:formatCode="m/d;@">
                  <c:v>45686.84375</c:v>
                </c:pt>
                <c:pt idx="2770" c:formatCode="m/d;@">
                  <c:v>45686.8541666667</c:v>
                </c:pt>
                <c:pt idx="2771" c:formatCode="m/d;@">
                  <c:v>45686.8645833333</c:v>
                </c:pt>
                <c:pt idx="2772" c:formatCode="m/d;@">
                  <c:v>45686.875</c:v>
                </c:pt>
                <c:pt idx="2773" c:formatCode="m/d;@">
                  <c:v>45686.8854166667</c:v>
                </c:pt>
                <c:pt idx="2774" c:formatCode="m/d;@">
                  <c:v>45686.8958333333</c:v>
                </c:pt>
                <c:pt idx="2775" c:formatCode="m/d;@">
                  <c:v>45686.90625</c:v>
                </c:pt>
                <c:pt idx="2776" c:formatCode="m/d;@">
                  <c:v>45686.9166666667</c:v>
                </c:pt>
                <c:pt idx="2777" c:formatCode="m/d;@">
                  <c:v>45686.9270833333</c:v>
                </c:pt>
                <c:pt idx="2778" c:formatCode="m/d;@">
                  <c:v>45686.9375</c:v>
                </c:pt>
                <c:pt idx="2779" c:formatCode="m/d;@">
                  <c:v>45686.9479166667</c:v>
                </c:pt>
                <c:pt idx="2780" c:formatCode="m/d;@">
                  <c:v>45686.9583333333</c:v>
                </c:pt>
                <c:pt idx="2781" c:formatCode="m/d;@">
                  <c:v>45686.96875</c:v>
                </c:pt>
                <c:pt idx="2782" c:formatCode="m/d;@">
                  <c:v>45686.9791666667</c:v>
                </c:pt>
                <c:pt idx="2783" c:formatCode="m/d;@">
                  <c:v>45686.9895833333</c:v>
                </c:pt>
                <c:pt idx="2784" c:formatCode="m/d;@">
                  <c:v>45687</c:v>
                </c:pt>
                <c:pt idx="2785" c:formatCode="m/d;@">
                  <c:v>45687.0104166667</c:v>
                </c:pt>
                <c:pt idx="2786" c:formatCode="m/d;@">
                  <c:v>45687.0208333333</c:v>
                </c:pt>
                <c:pt idx="2787" c:formatCode="m/d;@">
                  <c:v>45687.03125</c:v>
                </c:pt>
                <c:pt idx="2788" c:formatCode="m/d;@">
                  <c:v>45687.0416666667</c:v>
                </c:pt>
                <c:pt idx="2789" c:formatCode="m/d;@">
                  <c:v>45687.0520833333</c:v>
                </c:pt>
                <c:pt idx="2790" c:formatCode="m/d;@">
                  <c:v>45687.0625</c:v>
                </c:pt>
                <c:pt idx="2791" c:formatCode="m/d;@">
                  <c:v>45687.0729166667</c:v>
                </c:pt>
                <c:pt idx="2792" c:formatCode="m/d;@">
                  <c:v>45687.0833333333</c:v>
                </c:pt>
                <c:pt idx="2793" c:formatCode="m/d;@">
                  <c:v>45687.09375</c:v>
                </c:pt>
                <c:pt idx="2794" c:formatCode="m/d;@">
                  <c:v>45687.1041666667</c:v>
                </c:pt>
                <c:pt idx="2795" c:formatCode="m/d;@">
                  <c:v>45687.1145833333</c:v>
                </c:pt>
                <c:pt idx="2796" c:formatCode="m/d;@">
                  <c:v>45687.125</c:v>
                </c:pt>
                <c:pt idx="2797" c:formatCode="m/d;@">
                  <c:v>45687.1354166667</c:v>
                </c:pt>
                <c:pt idx="2798" c:formatCode="m/d;@">
                  <c:v>45687.1458333333</c:v>
                </c:pt>
                <c:pt idx="2799" c:formatCode="m/d;@">
                  <c:v>45687.15625</c:v>
                </c:pt>
                <c:pt idx="2800" c:formatCode="m/d;@">
                  <c:v>45687.1666666667</c:v>
                </c:pt>
                <c:pt idx="2801" c:formatCode="m/d;@">
                  <c:v>45687.1770833333</c:v>
                </c:pt>
                <c:pt idx="2802" c:formatCode="m/d;@">
                  <c:v>45687.1875</c:v>
                </c:pt>
                <c:pt idx="2803" c:formatCode="m/d;@">
                  <c:v>45687.1979166667</c:v>
                </c:pt>
                <c:pt idx="2804" c:formatCode="m/d;@">
                  <c:v>45687.2083333333</c:v>
                </c:pt>
                <c:pt idx="2805" c:formatCode="m/d;@">
                  <c:v>45687.21875</c:v>
                </c:pt>
                <c:pt idx="2806" c:formatCode="m/d;@">
                  <c:v>45687.2291666667</c:v>
                </c:pt>
                <c:pt idx="2807" c:formatCode="m/d;@">
                  <c:v>45687.2395833333</c:v>
                </c:pt>
                <c:pt idx="2808" c:formatCode="m/d;@">
                  <c:v>45687.25</c:v>
                </c:pt>
                <c:pt idx="2809" c:formatCode="m/d;@">
                  <c:v>45687.2604166667</c:v>
                </c:pt>
                <c:pt idx="2810" c:formatCode="m/d;@">
                  <c:v>45687.2708333333</c:v>
                </c:pt>
                <c:pt idx="2811" c:formatCode="m/d;@">
                  <c:v>45687.28125</c:v>
                </c:pt>
                <c:pt idx="2812" c:formatCode="m/d;@">
                  <c:v>45687.2916666667</c:v>
                </c:pt>
                <c:pt idx="2813" c:formatCode="m/d;@">
                  <c:v>45687.3020833333</c:v>
                </c:pt>
                <c:pt idx="2814" c:formatCode="m/d;@">
                  <c:v>45687.3125</c:v>
                </c:pt>
                <c:pt idx="2815" c:formatCode="m/d;@">
                  <c:v>45687.3229166667</c:v>
                </c:pt>
                <c:pt idx="2816" c:formatCode="m/d;@">
                  <c:v>45687.3333333333</c:v>
                </c:pt>
                <c:pt idx="2817" c:formatCode="m/d;@">
                  <c:v>45687.34375</c:v>
                </c:pt>
                <c:pt idx="2818" c:formatCode="m/d;@">
                  <c:v>45687.3541666667</c:v>
                </c:pt>
                <c:pt idx="2819" c:formatCode="m/d;@">
                  <c:v>45687.3645833333</c:v>
                </c:pt>
                <c:pt idx="2820" c:formatCode="m/d;@">
                  <c:v>45687.375</c:v>
                </c:pt>
                <c:pt idx="2821" c:formatCode="m/d;@">
                  <c:v>45687.3854166667</c:v>
                </c:pt>
                <c:pt idx="2822" c:formatCode="m/d;@">
                  <c:v>45687.3958333333</c:v>
                </c:pt>
                <c:pt idx="2823" c:formatCode="m/d;@">
                  <c:v>45687.40625</c:v>
                </c:pt>
                <c:pt idx="2824" c:formatCode="m/d;@">
                  <c:v>45687.4166666667</c:v>
                </c:pt>
                <c:pt idx="2825" c:formatCode="m/d;@">
                  <c:v>45687.4270833333</c:v>
                </c:pt>
                <c:pt idx="2826" c:formatCode="m/d;@">
                  <c:v>45687.4375</c:v>
                </c:pt>
                <c:pt idx="2827" c:formatCode="m/d;@">
                  <c:v>45687.4479166667</c:v>
                </c:pt>
                <c:pt idx="2828" c:formatCode="m/d;@">
                  <c:v>45687.4583333333</c:v>
                </c:pt>
                <c:pt idx="2829" c:formatCode="m/d;@">
                  <c:v>45687.46875</c:v>
                </c:pt>
                <c:pt idx="2830" c:formatCode="m/d;@">
                  <c:v>45687.4791666667</c:v>
                </c:pt>
                <c:pt idx="2831" c:formatCode="m/d;@">
                  <c:v>45687.4895833333</c:v>
                </c:pt>
                <c:pt idx="2832" c:formatCode="m/d;@">
                  <c:v>45687.5</c:v>
                </c:pt>
                <c:pt idx="2833" c:formatCode="m/d;@">
                  <c:v>45687.5104166667</c:v>
                </c:pt>
                <c:pt idx="2834" c:formatCode="m/d;@">
                  <c:v>45687.5208333333</c:v>
                </c:pt>
                <c:pt idx="2835" c:formatCode="m/d;@">
                  <c:v>45687.53125</c:v>
                </c:pt>
                <c:pt idx="2836" c:formatCode="m/d;@">
                  <c:v>45687.5416666667</c:v>
                </c:pt>
                <c:pt idx="2837" c:formatCode="m/d;@">
                  <c:v>45687.5520833333</c:v>
                </c:pt>
                <c:pt idx="2838" c:formatCode="m/d;@">
                  <c:v>45687.5625</c:v>
                </c:pt>
                <c:pt idx="2839" c:formatCode="m/d;@">
                  <c:v>45687.5729166667</c:v>
                </c:pt>
                <c:pt idx="2840" c:formatCode="m/d;@">
                  <c:v>45687.5833333333</c:v>
                </c:pt>
                <c:pt idx="2841" c:formatCode="m/d;@">
                  <c:v>45687.59375</c:v>
                </c:pt>
                <c:pt idx="2842" c:formatCode="m/d;@">
                  <c:v>45687.6041666667</c:v>
                </c:pt>
                <c:pt idx="2843" c:formatCode="m/d;@">
                  <c:v>45687.6145833333</c:v>
                </c:pt>
                <c:pt idx="2844" c:formatCode="m/d;@">
                  <c:v>45687.625</c:v>
                </c:pt>
                <c:pt idx="2845" c:formatCode="m/d;@">
                  <c:v>45687.6354166667</c:v>
                </c:pt>
                <c:pt idx="2846" c:formatCode="m/d;@">
                  <c:v>45687.6458333333</c:v>
                </c:pt>
                <c:pt idx="2847" c:formatCode="m/d;@">
                  <c:v>45687.65625</c:v>
                </c:pt>
                <c:pt idx="2848" c:formatCode="m/d;@">
                  <c:v>45687.6666666667</c:v>
                </c:pt>
                <c:pt idx="2849" c:formatCode="m/d;@">
                  <c:v>45687.6770833333</c:v>
                </c:pt>
                <c:pt idx="2850" c:formatCode="m/d;@">
                  <c:v>45687.6875</c:v>
                </c:pt>
                <c:pt idx="2851" c:formatCode="m/d;@">
                  <c:v>45687.6979166667</c:v>
                </c:pt>
                <c:pt idx="2852" c:formatCode="m/d;@">
                  <c:v>45687.7083333333</c:v>
                </c:pt>
                <c:pt idx="2853" c:formatCode="m/d;@">
                  <c:v>45687.71875</c:v>
                </c:pt>
                <c:pt idx="2854" c:formatCode="m/d;@">
                  <c:v>45687.7291666667</c:v>
                </c:pt>
                <c:pt idx="2855" c:formatCode="m/d;@">
                  <c:v>45687.7395833333</c:v>
                </c:pt>
                <c:pt idx="2856" c:formatCode="m/d;@">
                  <c:v>45687.75</c:v>
                </c:pt>
                <c:pt idx="2857" c:formatCode="m/d;@">
                  <c:v>45687.7604166667</c:v>
                </c:pt>
                <c:pt idx="2858" c:formatCode="m/d;@">
                  <c:v>45687.7708333333</c:v>
                </c:pt>
                <c:pt idx="2859" c:formatCode="m/d;@">
                  <c:v>45687.78125</c:v>
                </c:pt>
                <c:pt idx="2860" c:formatCode="m/d;@">
                  <c:v>45687.7916666667</c:v>
                </c:pt>
                <c:pt idx="2861" c:formatCode="m/d;@">
                  <c:v>45687.8020833333</c:v>
                </c:pt>
                <c:pt idx="2862" c:formatCode="m/d;@">
                  <c:v>45687.8125</c:v>
                </c:pt>
                <c:pt idx="2863" c:formatCode="m/d;@">
                  <c:v>45687.8229166667</c:v>
                </c:pt>
                <c:pt idx="2864" c:formatCode="m/d;@">
                  <c:v>45687.8333333333</c:v>
                </c:pt>
                <c:pt idx="2865" c:formatCode="m/d;@">
                  <c:v>45687.84375</c:v>
                </c:pt>
                <c:pt idx="2866" c:formatCode="m/d;@">
                  <c:v>45687.8541666667</c:v>
                </c:pt>
                <c:pt idx="2867" c:formatCode="m/d;@">
                  <c:v>45687.8645833333</c:v>
                </c:pt>
                <c:pt idx="2868" c:formatCode="m/d;@">
                  <c:v>45687.875</c:v>
                </c:pt>
                <c:pt idx="2869" c:formatCode="m/d;@">
                  <c:v>45687.8854166667</c:v>
                </c:pt>
                <c:pt idx="2870" c:formatCode="m/d;@">
                  <c:v>45687.8958333333</c:v>
                </c:pt>
                <c:pt idx="2871" c:formatCode="m/d;@">
                  <c:v>45687.90625</c:v>
                </c:pt>
                <c:pt idx="2872" c:formatCode="m/d;@">
                  <c:v>45687.9166666667</c:v>
                </c:pt>
                <c:pt idx="2873" c:formatCode="m/d;@">
                  <c:v>45687.9270833333</c:v>
                </c:pt>
                <c:pt idx="2874" c:formatCode="m/d;@">
                  <c:v>45687.9375</c:v>
                </c:pt>
                <c:pt idx="2875" c:formatCode="m/d;@">
                  <c:v>45687.9479166667</c:v>
                </c:pt>
                <c:pt idx="2876" c:formatCode="m/d;@">
                  <c:v>45687.9583333333</c:v>
                </c:pt>
                <c:pt idx="2877" c:formatCode="m/d;@">
                  <c:v>45687.96875</c:v>
                </c:pt>
                <c:pt idx="2878" c:formatCode="m/d;@">
                  <c:v>45687.9791666667</c:v>
                </c:pt>
                <c:pt idx="2879" c:formatCode="m/d;@">
                  <c:v>45687.9895833333</c:v>
                </c:pt>
              </c:numCache>
            </c:numRef>
          </c:cat>
          <c:val>
            <c:numRef>
              <c:f>统调负荷!$T$2:$T$2881</c:f>
              <c:numCache>
                <c:formatCode>General</c:formatCode>
                <c:ptCount val="2880"/>
                <c:pt idx="0">
                  <c:v>34920.1</c:v>
                </c:pt>
                <c:pt idx="1">
                  <c:v>36446.9</c:v>
                </c:pt>
                <c:pt idx="2">
                  <c:v>35615.4</c:v>
                </c:pt>
                <c:pt idx="3">
                  <c:v>35158</c:v>
                </c:pt>
                <c:pt idx="4">
                  <c:v>33922.4</c:v>
                </c:pt>
                <c:pt idx="5">
                  <c:v>34045.1</c:v>
                </c:pt>
                <c:pt idx="6">
                  <c:v>33617.7</c:v>
                </c:pt>
                <c:pt idx="7">
                  <c:v>33329.19</c:v>
                </c:pt>
                <c:pt idx="8">
                  <c:v>32955.25</c:v>
                </c:pt>
                <c:pt idx="9">
                  <c:v>32637.75</c:v>
                </c:pt>
                <c:pt idx="10">
                  <c:v>32556.24</c:v>
                </c:pt>
                <c:pt idx="11">
                  <c:v>32153.17</c:v>
                </c:pt>
                <c:pt idx="12">
                  <c:v>31069.92</c:v>
                </c:pt>
                <c:pt idx="13">
                  <c:v>31065.2</c:v>
                </c:pt>
                <c:pt idx="14">
                  <c:v>30688.49</c:v>
                </c:pt>
                <c:pt idx="15">
                  <c:v>30381.31</c:v>
                </c:pt>
                <c:pt idx="16">
                  <c:v>29755.65</c:v>
                </c:pt>
                <c:pt idx="17">
                  <c:v>29086.62</c:v>
                </c:pt>
                <c:pt idx="18">
                  <c:v>28578.91</c:v>
                </c:pt>
                <c:pt idx="19">
                  <c:v>28339.64</c:v>
                </c:pt>
                <c:pt idx="20">
                  <c:v>27890.95</c:v>
                </c:pt>
                <c:pt idx="21">
                  <c:v>27821.64</c:v>
                </c:pt>
                <c:pt idx="22">
                  <c:v>27804.48</c:v>
                </c:pt>
                <c:pt idx="23">
                  <c:v>27879.04</c:v>
                </c:pt>
                <c:pt idx="24">
                  <c:v>27649.11</c:v>
                </c:pt>
                <c:pt idx="25">
                  <c:v>27582.82</c:v>
                </c:pt>
                <c:pt idx="26">
                  <c:v>27852.69</c:v>
                </c:pt>
                <c:pt idx="27">
                  <c:v>28420.07</c:v>
                </c:pt>
                <c:pt idx="28">
                  <c:v>28862.19</c:v>
                </c:pt>
                <c:pt idx="29">
                  <c:v>30133.2</c:v>
                </c:pt>
                <c:pt idx="30">
                  <c:v>30535.08</c:v>
                </c:pt>
                <c:pt idx="31">
                  <c:v>29564.43</c:v>
                </c:pt>
                <c:pt idx="32">
                  <c:v>27535.1</c:v>
                </c:pt>
                <c:pt idx="33">
                  <c:v>26271.9</c:v>
                </c:pt>
                <c:pt idx="34">
                  <c:v>24793.1</c:v>
                </c:pt>
                <c:pt idx="35">
                  <c:v>24631.6</c:v>
                </c:pt>
                <c:pt idx="36">
                  <c:v>23602.8</c:v>
                </c:pt>
                <c:pt idx="37">
                  <c:v>22757.5</c:v>
                </c:pt>
                <c:pt idx="38">
                  <c:v>21806.7</c:v>
                </c:pt>
                <c:pt idx="39">
                  <c:v>21334.2</c:v>
                </c:pt>
                <c:pt idx="40">
                  <c:v>21076.9</c:v>
                </c:pt>
                <c:pt idx="41">
                  <c:v>20740.3</c:v>
                </c:pt>
                <c:pt idx="42">
                  <c:v>19825.2</c:v>
                </c:pt>
                <c:pt idx="43">
                  <c:v>19354.5</c:v>
                </c:pt>
                <c:pt idx="44">
                  <c:v>19417.7</c:v>
                </c:pt>
                <c:pt idx="45">
                  <c:v>19713.6</c:v>
                </c:pt>
                <c:pt idx="46">
                  <c:v>19846.3</c:v>
                </c:pt>
                <c:pt idx="47">
                  <c:v>20151.2</c:v>
                </c:pt>
                <c:pt idx="48">
                  <c:v>21171.62</c:v>
                </c:pt>
                <c:pt idx="49">
                  <c:v>23374.57</c:v>
                </c:pt>
                <c:pt idx="50">
                  <c:v>22848.43</c:v>
                </c:pt>
                <c:pt idx="51">
                  <c:v>22886.64</c:v>
                </c:pt>
                <c:pt idx="52">
                  <c:v>22800.58</c:v>
                </c:pt>
                <c:pt idx="53">
                  <c:v>23023.58</c:v>
                </c:pt>
                <c:pt idx="54">
                  <c:v>23530.64</c:v>
                </c:pt>
                <c:pt idx="55">
                  <c:v>24512.68</c:v>
                </c:pt>
                <c:pt idx="56">
                  <c:v>23728.1</c:v>
                </c:pt>
                <c:pt idx="57">
                  <c:v>23366.6</c:v>
                </c:pt>
                <c:pt idx="58">
                  <c:v>22718.3</c:v>
                </c:pt>
                <c:pt idx="59">
                  <c:v>23657.8</c:v>
                </c:pt>
                <c:pt idx="60">
                  <c:v>25376.17</c:v>
                </c:pt>
                <c:pt idx="61">
                  <c:v>25858.05</c:v>
                </c:pt>
                <c:pt idx="62">
                  <c:v>26273.1</c:v>
                </c:pt>
                <c:pt idx="63">
                  <c:v>26267.3</c:v>
                </c:pt>
                <c:pt idx="64">
                  <c:v>24616.7</c:v>
                </c:pt>
                <c:pt idx="65">
                  <c:v>23966.9</c:v>
                </c:pt>
                <c:pt idx="66">
                  <c:v>24557.1</c:v>
                </c:pt>
                <c:pt idx="67">
                  <c:v>25795.2</c:v>
                </c:pt>
                <c:pt idx="68">
                  <c:v>27766.7</c:v>
                </c:pt>
                <c:pt idx="69">
                  <c:v>30046.3</c:v>
                </c:pt>
                <c:pt idx="70">
                  <c:v>31446.3</c:v>
                </c:pt>
                <c:pt idx="71">
                  <c:v>33179.3</c:v>
                </c:pt>
                <c:pt idx="72">
                  <c:v>34451.9</c:v>
                </c:pt>
                <c:pt idx="73">
                  <c:v>35902.3</c:v>
                </c:pt>
                <c:pt idx="74">
                  <c:v>35468</c:v>
                </c:pt>
                <c:pt idx="75">
                  <c:v>34990.5</c:v>
                </c:pt>
                <c:pt idx="76">
                  <c:v>35235</c:v>
                </c:pt>
                <c:pt idx="77">
                  <c:v>36568.9</c:v>
                </c:pt>
                <c:pt idx="78">
                  <c:v>36256.8</c:v>
                </c:pt>
                <c:pt idx="79">
                  <c:v>36496.3</c:v>
                </c:pt>
                <c:pt idx="80">
                  <c:v>36523.6</c:v>
                </c:pt>
                <c:pt idx="81">
                  <c:v>37353.7</c:v>
                </c:pt>
                <c:pt idx="82">
                  <c:v>37352.3</c:v>
                </c:pt>
                <c:pt idx="83">
                  <c:v>37524.1</c:v>
                </c:pt>
                <c:pt idx="84">
                  <c:v>38400.8</c:v>
                </c:pt>
                <c:pt idx="85">
                  <c:v>38890.5</c:v>
                </c:pt>
                <c:pt idx="86">
                  <c:v>38273.8</c:v>
                </c:pt>
                <c:pt idx="87">
                  <c:v>38643.4</c:v>
                </c:pt>
                <c:pt idx="88">
                  <c:v>38929.1</c:v>
                </c:pt>
                <c:pt idx="89">
                  <c:v>37559.5</c:v>
                </c:pt>
                <c:pt idx="90">
                  <c:v>35877.6</c:v>
                </c:pt>
                <c:pt idx="91">
                  <c:v>34048.8</c:v>
                </c:pt>
                <c:pt idx="92">
                  <c:v>33134.1</c:v>
                </c:pt>
                <c:pt idx="93">
                  <c:v>32061.3</c:v>
                </c:pt>
                <c:pt idx="94">
                  <c:v>31411.5</c:v>
                </c:pt>
                <c:pt idx="95">
                  <c:v>30293.1</c:v>
                </c:pt>
                <c:pt idx="96">
                  <c:v>26698.9</c:v>
                </c:pt>
                <c:pt idx="97">
                  <c:v>30493</c:v>
                </c:pt>
                <c:pt idx="98">
                  <c:v>30690.5</c:v>
                </c:pt>
                <c:pt idx="99">
                  <c:v>29471</c:v>
                </c:pt>
                <c:pt idx="100">
                  <c:v>28011</c:v>
                </c:pt>
                <c:pt idx="101">
                  <c:v>27406.8</c:v>
                </c:pt>
                <c:pt idx="102">
                  <c:v>27003.8</c:v>
                </c:pt>
                <c:pt idx="103">
                  <c:v>26234.1</c:v>
                </c:pt>
                <c:pt idx="104">
                  <c:v>25849.9</c:v>
                </c:pt>
                <c:pt idx="105">
                  <c:v>25717.6</c:v>
                </c:pt>
                <c:pt idx="106">
                  <c:v>24967</c:v>
                </c:pt>
                <c:pt idx="107">
                  <c:v>24841.52</c:v>
                </c:pt>
                <c:pt idx="108">
                  <c:v>24413.79</c:v>
                </c:pt>
                <c:pt idx="109">
                  <c:v>23612.29</c:v>
                </c:pt>
                <c:pt idx="110">
                  <c:v>23511.08</c:v>
                </c:pt>
                <c:pt idx="111">
                  <c:v>23101.61</c:v>
                </c:pt>
                <c:pt idx="112">
                  <c:v>23601.31</c:v>
                </c:pt>
                <c:pt idx="113">
                  <c:v>23010.86</c:v>
                </c:pt>
                <c:pt idx="114">
                  <c:v>22748.91</c:v>
                </c:pt>
                <c:pt idx="115">
                  <c:v>22961.42</c:v>
                </c:pt>
                <c:pt idx="116">
                  <c:v>22720.6</c:v>
                </c:pt>
                <c:pt idx="117">
                  <c:v>23178.01</c:v>
                </c:pt>
                <c:pt idx="118">
                  <c:v>23499.67</c:v>
                </c:pt>
                <c:pt idx="119">
                  <c:v>24746.91</c:v>
                </c:pt>
                <c:pt idx="120">
                  <c:v>26022.18</c:v>
                </c:pt>
                <c:pt idx="121">
                  <c:v>28402.4</c:v>
                </c:pt>
                <c:pt idx="122">
                  <c:v>30241.74</c:v>
                </c:pt>
                <c:pt idx="123">
                  <c:v>32012.86</c:v>
                </c:pt>
                <c:pt idx="124">
                  <c:v>34236.15</c:v>
                </c:pt>
                <c:pt idx="125">
                  <c:v>35890.8</c:v>
                </c:pt>
                <c:pt idx="126">
                  <c:v>36014.1</c:v>
                </c:pt>
                <c:pt idx="127">
                  <c:v>36506.1</c:v>
                </c:pt>
                <c:pt idx="128">
                  <c:v>37609.4</c:v>
                </c:pt>
                <c:pt idx="129">
                  <c:v>39112.8</c:v>
                </c:pt>
                <c:pt idx="130">
                  <c:v>40676.7</c:v>
                </c:pt>
                <c:pt idx="131">
                  <c:v>41231.3</c:v>
                </c:pt>
                <c:pt idx="132">
                  <c:v>40098.5</c:v>
                </c:pt>
                <c:pt idx="133">
                  <c:v>40342.2</c:v>
                </c:pt>
                <c:pt idx="134">
                  <c:v>40076.9</c:v>
                </c:pt>
                <c:pt idx="135">
                  <c:v>39092.8</c:v>
                </c:pt>
                <c:pt idx="136">
                  <c:v>38321.2</c:v>
                </c:pt>
                <c:pt idx="137">
                  <c:v>36012.4</c:v>
                </c:pt>
                <c:pt idx="138">
                  <c:v>35675.8</c:v>
                </c:pt>
                <c:pt idx="139">
                  <c:v>35354.8</c:v>
                </c:pt>
                <c:pt idx="140">
                  <c:v>33912.9</c:v>
                </c:pt>
                <c:pt idx="141">
                  <c:v>33965.9</c:v>
                </c:pt>
                <c:pt idx="142">
                  <c:v>32230.1</c:v>
                </c:pt>
                <c:pt idx="143">
                  <c:v>30758.3</c:v>
                </c:pt>
                <c:pt idx="144">
                  <c:v>27187.3</c:v>
                </c:pt>
                <c:pt idx="145">
                  <c:v>29598.2</c:v>
                </c:pt>
                <c:pt idx="146">
                  <c:v>29452.9</c:v>
                </c:pt>
                <c:pt idx="147">
                  <c:v>28964.5</c:v>
                </c:pt>
                <c:pt idx="148">
                  <c:v>29305.3</c:v>
                </c:pt>
                <c:pt idx="149">
                  <c:v>30597.7</c:v>
                </c:pt>
                <c:pt idx="150">
                  <c:v>32150.9</c:v>
                </c:pt>
                <c:pt idx="151">
                  <c:v>35696</c:v>
                </c:pt>
                <c:pt idx="152">
                  <c:v>36660.8</c:v>
                </c:pt>
                <c:pt idx="153">
                  <c:v>36380.7</c:v>
                </c:pt>
                <c:pt idx="154">
                  <c:v>37251.8</c:v>
                </c:pt>
                <c:pt idx="155">
                  <c:v>37556.9</c:v>
                </c:pt>
                <c:pt idx="156">
                  <c:v>38791</c:v>
                </c:pt>
                <c:pt idx="157">
                  <c:v>40072.4</c:v>
                </c:pt>
                <c:pt idx="158">
                  <c:v>41786.3</c:v>
                </c:pt>
                <c:pt idx="159">
                  <c:v>42155.5</c:v>
                </c:pt>
                <c:pt idx="160">
                  <c:v>42366.5</c:v>
                </c:pt>
                <c:pt idx="161">
                  <c:v>43528.1</c:v>
                </c:pt>
                <c:pt idx="162">
                  <c:v>45074.8</c:v>
                </c:pt>
                <c:pt idx="163">
                  <c:v>45950.2</c:v>
                </c:pt>
                <c:pt idx="164">
                  <c:v>46705.3</c:v>
                </c:pt>
                <c:pt idx="165">
                  <c:v>48337.2</c:v>
                </c:pt>
                <c:pt idx="166">
                  <c:v>47724.3</c:v>
                </c:pt>
                <c:pt idx="167">
                  <c:v>48168.5</c:v>
                </c:pt>
                <c:pt idx="168">
                  <c:v>48870.9</c:v>
                </c:pt>
                <c:pt idx="169">
                  <c:v>51117.5</c:v>
                </c:pt>
                <c:pt idx="170">
                  <c:v>52759.8</c:v>
                </c:pt>
                <c:pt idx="171">
                  <c:v>53740.5</c:v>
                </c:pt>
                <c:pt idx="172">
                  <c:v>53012.8</c:v>
                </c:pt>
                <c:pt idx="173">
                  <c:v>54734.3</c:v>
                </c:pt>
                <c:pt idx="174">
                  <c:v>54244.1</c:v>
                </c:pt>
                <c:pt idx="175">
                  <c:v>53536.4</c:v>
                </c:pt>
                <c:pt idx="176">
                  <c:v>52779</c:v>
                </c:pt>
                <c:pt idx="177">
                  <c:v>52477.2</c:v>
                </c:pt>
                <c:pt idx="178">
                  <c:v>52917.9</c:v>
                </c:pt>
                <c:pt idx="179">
                  <c:v>53017.1</c:v>
                </c:pt>
                <c:pt idx="180">
                  <c:v>52050.1</c:v>
                </c:pt>
                <c:pt idx="181">
                  <c:v>52206.9</c:v>
                </c:pt>
                <c:pt idx="182">
                  <c:v>51728.1</c:v>
                </c:pt>
                <c:pt idx="183">
                  <c:v>50743.7</c:v>
                </c:pt>
                <c:pt idx="184">
                  <c:v>49069.2</c:v>
                </c:pt>
                <c:pt idx="185">
                  <c:v>47901.3</c:v>
                </c:pt>
                <c:pt idx="186">
                  <c:v>46008.2</c:v>
                </c:pt>
                <c:pt idx="187">
                  <c:v>44395.5</c:v>
                </c:pt>
                <c:pt idx="188">
                  <c:v>41950.3</c:v>
                </c:pt>
                <c:pt idx="189">
                  <c:v>40703.4</c:v>
                </c:pt>
                <c:pt idx="190">
                  <c:v>39182.3</c:v>
                </c:pt>
                <c:pt idx="191">
                  <c:v>37105</c:v>
                </c:pt>
                <c:pt idx="192">
                  <c:v>37189.1</c:v>
                </c:pt>
                <c:pt idx="193">
                  <c:v>42230.8</c:v>
                </c:pt>
                <c:pt idx="194">
                  <c:v>41282.5</c:v>
                </c:pt>
                <c:pt idx="195">
                  <c:v>39329.9</c:v>
                </c:pt>
                <c:pt idx="196">
                  <c:v>37977.7</c:v>
                </c:pt>
                <c:pt idx="197">
                  <c:v>36638.5</c:v>
                </c:pt>
                <c:pt idx="198">
                  <c:v>35313.7</c:v>
                </c:pt>
                <c:pt idx="199">
                  <c:v>34200.2</c:v>
                </c:pt>
                <c:pt idx="200">
                  <c:v>33268.3</c:v>
                </c:pt>
                <c:pt idx="201">
                  <c:v>33924.9</c:v>
                </c:pt>
                <c:pt idx="202">
                  <c:v>34777.3</c:v>
                </c:pt>
                <c:pt idx="203">
                  <c:v>34897</c:v>
                </c:pt>
                <c:pt idx="204">
                  <c:v>34741.7</c:v>
                </c:pt>
                <c:pt idx="205">
                  <c:v>34260</c:v>
                </c:pt>
                <c:pt idx="206">
                  <c:v>33707.6</c:v>
                </c:pt>
                <c:pt idx="207">
                  <c:v>32878.4</c:v>
                </c:pt>
                <c:pt idx="208">
                  <c:v>32015.6</c:v>
                </c:pt>
                <c:pt idx="209">
                  <c:v>31230.1</c:v>
                </c:pt>
                <c:pt idx="210">
                  <c:v>30357.2</c:v>
                </c:pt>
                <c:pt idx="211">
                  <c:v>30277.2</c:v>
                </c:pt>
                <c:pt idx="212">
                  <c:v>30228.8</c:v>
                </c:pt>
                <c:pt idx="213">
                  <c:v>30814.8</c:v>
                </c:pt>
                <c:pt idx="214">
                  <c:v>31319.8</c:v>
                </c:pt>
                <c:pt idx="215">
                  <c:v>32564.7</c:v>
                </c:pt>
                <c:pt idx="216">
                  <c:v>33135</c:v>
                </c:pt>
                <c:pt idx="217">
                  <c:v>34922.6</c:v>
                </c:pt>
                <c:pt idx="218">
                  <c:v>36930.9</c:v>
                </c:pt>
                <c:pt idx="219">
                  <c:v>39591.1</c:v>
                </c:pt>
                <c:pt idx="220">
                  <c:v>41057.9</c:v>
                </c:pt>
                <c:pt idx="221">
                  <c:v>42364.6</c:v>
                </c:pt>
                <c:pt idx="222">
                  <c:v>40169.3</c:v>
                </c:pt>
                <c:pt idx="223">
                  <c:v>38091.7</c:v>
                </c:pt>
                <c:pt idx="224">
                  <c:v>36103.2</c:v>
                </c:pt>
                <c:pt idx="225">
                  <c:v>37910.5</c:v>
                </c:pt>
                <c:pt idx="226">
                  <c:v>37917.2</c:v>
                </c:pt>
                <c:pt idx="227">
                  <c:v>38004.2</c:v>
                </c:pt>
                <c:pt idx="228">
                  <c:v>37003.2</c:v>
                </c:pt>
                <c:pt idx="229">
                  <c:v>35999.3</c:v>
                </c:pt>
                <c:pt idx="230">
                  <c:v>35407.1</c:v>
                </c:pt>
                <c:pt idx="231">
                  <c:v>33696.1</c:v>
                </c:pt>
                <c:pt idx="232">
                  <c:v>31709.3</c:v>
                </c:pt>
                <c:pt idx="233">
                  <c:v>30597.4</c:v>
                </c:pt>
                <c:pt idx="234">
                  <c:v>30533.7</c:v>
                </c:pt>
                <c:pt idx="235">
                  <c:v>30087.9</c:v>
                </c:pt>
                <c:pt idx="236">
                  <c:v>30962.4</c:v>
                </c:pt>
                <c:pt idx="237">
                  <c:v>31173.7</c:v>
                </c:pt>
                <c:pt idx="238">
                  <c:v>29482.3</c:v>
                </c:pt>
                <c:pt idx="239">
                  <c:v>27830</c:v>
                </c:pt>
                <c:pt idx="240">
                  <c:v>24517.6</c:v>
                </c:pt>
                <c:pt idx="241">
                  <c:v>26385.7</c:v>
                </c:pt>
                <c:pt idx="242">
                  <c:v>28167.5</c:v>
                </c:pt>
                <c:pt idx="243">
                  <c:v>28035.5</c:v>
                </c:pt>
                <c:pt idx="244">
                  <c:v>28561.9</c:v>
                </c:pt>
                <c:pt idx="245">
                  <c:v>29946.8</c:v>
                </c:pt>
                <c:pt idx="246">
                  <c:v>31300.8</c:v>
                </c:pt>
                <c:pt idx="247">
                  <c:v>34152.1</c:v>
                </c:pt>
                <c:pt idx="248">
                  <c:v>33853.3</c:v>
                </c:pt>
                <c:pt idx="249">
                  <c:v>33600.2</c:v>
                </c:pt>
                <c:pt idx="250">
                  <c:v>35001.9</c:v>
                </c:pt>
                <c:pt idx="251">
                  <c:v>36644.3</c:v>
                </c:pt>
                <c:pt idx="252">
                  <c:v>37657.3</c:v>
                </c:pt>
                <c:pt idx="253">
                  <c:v>39006.5</c:v>
                </c:pt>
                <c:pt idx="254">
                  <c:v>39646.1</c:v>
                </c:pt>
                <c:pt idx="255">
                  <c:v>38358</c:v>
                </c:pt>
                <c:pt idx="256">
                  <c:v>38051.1</c:v>
                </c:pt>
                <c:pt idx="257">
                  <c:v>39508.5</c:v>
                </c:pt>
                <c:pt idx="258">
                  <c:v>41875.5</c:v>
                </c:pt>
                <c:pt idx="259">
                  <c:v>43493</c:v>
                </c:pt>
                <c:pt idx="260">
                  <c:v>44772.5</c:v>
                </c:pt>
                <c:pt idx="261">
                  <c:v>46785.3</c:v>
                </c:pt>
                <c:pt idx="262">
                  <c:v>45768.6</c:v>
                </c:pt>
                <c:pt idx="263">
                  <c:v>46658</c:v>
                </c:pt>
                <c:pt idx="264">
                  <c:v>48048</c:v>
                </c:pt>
                <c:pt idx="265">
                  <c:v>50246.8</c:v>
                </c:pt>
                <c:pt idx="266">
                  <c:v>50946.8</c:v>
                </c:pt>
                <c:pt idx="267">
                  <c:v>51396.8</c:v>
                </c:pt>
                <c:pt idx="268">
                  <c:v>51558.2</c:v>
                </c:pt>
                <c:pt idx="269">
                  <c:v>53164.2</c:v>
                </c:pt>
                <c:pt idx="270">
                  <c:v>53117.4</c:v>
                </c:pt>
                <c:pt idx="271">
                  <c:v>52593.3</c:v>
                </c:pt>
                <c:pt idx="272">
                  <c:v>51424.5</c:v>
                </c:pt>
                <c:pt idx="273">
                  <c:v>50903</c:v>
                </c:pt>
                <c:pt idx="274">
                  <c:v>50086.5</c:v>
                </c:pt>
                <c:pt idx="275">
                  <c:v>50090.8</c:v>
                </c:pt>
                <c:pt idx="276">
                  <c:v>49622</c:v>
                </c:pt>
                <c:pt idx="277">
                  <c:v>51270.4</c:v>
                </c:pt>
                <c:pt idx="278">
                  <c:v>50981.5</c:v>
                </c:pt>
                <c:pt idx="279">
                  <c:v>50261.7</c:v>
                </c:pt>
                <c:pt idx="280">
                  <c:v>49015.1</c:v>
                </c:pt>
                <c:pt idx="281">
                  <c:v>47662.5</c:v>
                </c:pt>
                <c:pt idx="282">
                  <c:v>45980.6</c:v>
                </c:pt>
                <c:pt idx="283">
                  <c:v>44896.3</c:v>
                </c:pt>
                <c:pt idx="284">
                  <c:v>42660.2</c:v>
                </c:pt>
                <c:pt idx="285">
                  <c:v>40800.8</c:v>
                </c:pt>
                <c:pt idx="286">
                  <c:v>38318.9</c:v>
                </c:pt>
                <c:pt idx="287">
                  <c:v>36221.2</c:v>
                </c:pt>
                <c:pt idx="288">
                  <c:v>35846.1</c:v>
                </c:pt>
                <c:pt idx="289">
                  <c:v>41111.57</c:v>
                </c:pt>
                <c:pt idx="290">
                  <c:v>40628</c:v>
                </c:pt>
                <c:pt idx="291">
                  <c:v>39134.93</c:v>
                </c:pt>
                <c:pt idx="292">
                  <c:v>38374.32</c:v>
                </c:pt>
                <c:pt idx="293">
                  <c:v>37097.22</c:v>
                </c:pt>
                <c:pt idx="294">
                  <c:v>36177.23</c:v>
                </c:pt>
                <c:pt idx="295">
                  <c:v>36015.21</c:v>
                </c:pt>
                <c:pt idx="296">
                  <c:v>34590.59</c:v>
                </c:pt>
                <c:pt idx="297">
                  <c:v>34987.62</c:v>
                </c:pt>
                <c:pt idx="298">
                  <c:v>35356.89</c:v>
                </c:pt>
                <c:pt idx="299">
                  <c:v>36027.01</c:v>
                </c:pt>
                <c:pt idx="300">
                  <c:v>36234.79</c:v>
                </c:pt>
                <c:pt idx="301">
                  <c:v>35778.03</c:v>
                </c:pt>
                <c:pt idx="302">
                  <c:v>35024.4</c:v>
                </c:pt>
                <c:pt idx="303">
                  <c:v>34990.95</c:v>
                </c:pt>
                <c:pt idx="304">
                  <c:v>34247</c:v>
                </c:pt>
                <c:pt idx="305">
                  <c:v>33421.27</c:v>
                </c:pt>
                <c:pt idx="306">
                  <c:v>33581.96</c:v>
                </c:pt>
                <c:pt idx="307">
                  <c:v>33320.9</c:v>
                </c:pt>
                <c:pt idx="308">
                  <c:v>33252.29</c:v>
                </c:pt>
                <c:pt idx="309">
                  <c:v>33027.26</c:v>
                </c:pt>
                <c:pt idx="310">
                  <c:v>33324.34</c:v>
                </c:pt>
                <c:pt idx="311">
                  <c:v>33144.78</c:v>
                </c:pt>
                <c:pt idx="312">
                  <c:v>33833.61</c:v>
                </c:pt>
                <c:pt idx="313">
                  <c:v>34731.44</c:v>
                </c:pt>
                <c:pt idx="314">
                  <c:v>35799.92</c:v>
                </c:pt>
                <c:pt idx="315">
                  <c:v>36208.9</c:v>
                </c:pt>
                <c:pt idx="316">
                  <c:v>36032.19</c:v>
                </c:pt>
                <c:pt idx="317">
                  <c:v>37472.85</c:v>
                </c:pt>
                <c:pt idx="318">
                  <c:v>37377.42</c:v>
                </c:pt>
                <c:pt idx="319">
                  <c:v>36842.8</c:v>
                </c:pt>
                <c:pt idx="320">
                  <c:v>36376.06</c:v>
                </c:pt>
                <c:pt idx="321">
                  <c:v>38933.47</c:v>
                </c:pt>
                <c:pt idx="322">
                  <c:v>39539.03</c:v>
                </c:pt>
                <c:pt idx="323">
                  <c:v>39407.68</c:v>
                </c:pt>
                <c:pt idx="324">
                  <c:v>38253.17</c:v>
                </c:pt>
                <c:pt idx="325">
                  <c:v>37892.87</c:v>
                </c:pt>
                <c:pt idx="326">
                  <c:v>36188.35</c:v>
                </c:pt>
                <c:pt idx="327">
                  <c:v>34545.22</c:v>
                </c:pt>
                <c:pt idx="328">
                  <c:v>32636.02</c:v>
                </c:pt>
                <c:pt idx="329">
                  <c:v>31189.84</c:v>
                </c:pt>
                <c:pt idx="330">
                  <c:v>31017.53</c:v>
                </c:pt>
                <c:pt idx="331">
                  <c:v>30582.47</c:v>
                </c:pt>
                <c:pt idx="332">
                  <c:v>30379.77</c:v>
                </c:pt>
                <c:pt idx="333">
                  <c:v>30201.36</c:v>
                </c:pt>
                <c:pt idx="334">
                  <c:v>29403.62</c:v>
                </c:pt>
                <c:pt idx="335">
                  <c:v>28027.64</c:v>
                </c:pt>
                <c:pt idx="336">
                  <c:v>25837.82</c:v>
                </c:pt>
                <c:pt idx="337">
                  <c:v>25895.87</c:v>
                </c:pt>
                <c:pt idx="338">
                  <c:v>25372.69</c:v>
                </c:pt>
                <c:pt idx="339">
                  <c:v>25912.49</c:v>
                </c:pt>
                <c:pt idx="340">
                  <c:v>26311.59</c:v>
                </c:pt>
                <c:pt idx="341">
                  <c:v>28152.89</c:v>
                </c:pt>
                <c:pt idx="342">
                  <c:v>30557.98</c:v>
                </c:pt>
                <c:pt idx="343">
                  <c:v>33729.7</c:v>
                </c:pt>
                <c:pt idx="344">
                  <c:v>34009.98</c:v>
                </c:pt>
                <c:pt idx="345">
                  <c:v>33349.17</c:v>
                </c:pt>
                <c:pt idx="346">
                  <c:v>32771.06</c:v>
                </c:pt>
                <c:pt idx="347">
                  <c:v>34274.59</c:v>
                </c:pt>
                <c:pt idx="348">
                  <c:v>34379.26</c:v>
                </c:pt>
                <c:pt idx="349">
                  <c:v>34341.44</c:v>
                </c:pt>
                <c:pt idx="350">
                  <c:v>33939.91</c:v>
                </c:pt>
                <c:pt idx="351">
                  <c:v>34438.8</c:v>
                </c:pt>
                <c:pt idx="352">
                  <c:v>35869.89</c:v>
                </c:pt>
                <c:pt idx="353">
                  <c:v>37310.69</c:v>
                </c:pt>
                <c:pt idx="354">
                  <c:v>39432.62</c:v>
                </c:pt>
                <c:pt idx="355">
                  <c:v>41743.43</c:v>
                </c:pt>
                <c:pt idx="356">
                  <c:v>43963.53</c:v>
                </c:pt>
                <c:pt idx="357">
                  <c:v>45811.66</c:v>
                </c:pt>
                <c:pt idx="358">
                  <c:v>45136.23</c:v>
                </c:pt>
                <c:pt idx="359">
                  <c:v>45541.54</c:v>
                </c:pt>
                <c:pt idx="360">
                  <c:v>47375.17</c:v>
                </c:pt>
                <c:pt idx="361">
                  <c:v>50091.15</c:v>
                </c:pt>
                <c:pt idx="362">
                  <c:v>50358</c:v>
                </c:pt>
                <c:pt idx="363">
                  <c:v>50741.55</c:v>
                </c:pt>
                <c:pt idx="364">
                  <c:v>50438.13</c:v>
                </c:pt>
                <c:pt idx="365">
                  <c:v>52120.82</c:v>
                </c:pt>
                <c:pt idx="366">
                  <c:v>52574.95</c:v>
                </c:pt>
                <c:pt idx="367">
                  <c:v>52040.07</c:v>
                </c:pt>
                <c:pt idx="368">
                  <c:v>51809.22</c:v>
                </c:pt>
                <c:pt idx="369">
                  <c:v>51469.6</c:v>
                </c:pt>
                <c:pt idx="370">
                  <c:v>51355.72</c:v>
                </c:pt>
                <c:pt idx="371">
                  <c:v>51266.43</c:v>
                </c:pt>
                <c:pt idx="372">
                  <c:v>50280.54</c:v>
                </c:pt>
                <c:pt idx="373">
                  <c:v>50492.96</c:v>
                </c:pt>
                <c:pt idx="374">
                  <c:v>50406.62</c:v>
                </c:pt>
                <c:pt idx="375">
                  <c:v>50518.84</c:v>
                </c:pt>
                <c:pt idx="376">
                  <c:v>49010.04</c:v>
                </c:pt>
                <c:pt idx="377">
                  <c:v>47628.44</c:v>
                </c:pt>
                <c:pt idx="378">
                  <c:v>46425.22</c:v>
                </c:pt>
                <c:pt idx="379">
                  <c:v>44200.9</c:v>
                </c:pt>
                <c:pt idx="380">
                  <c:v>42749.09</c:v>
                </c:pt>
                <c:pt idx="381">
                  <c:v>42045.69</c:v>
                </c:pt>
                <c:pt idx="382">
                  <c:v>41589.6</c:v>
                </c:pt>
                <c:pt idx="383">
                  <c:v>40163.41</c:v>
                </c:pt>
                <c:pt idx="384">
                  <c:v>38615.89</c:v>
                </c:pt>
                <c:pt idx="385">
                  <c:v>42854.79</c:v>
                </c:pt>
                <c:pt idx="386">
                  <c:v>42021.51</c:v>
                </c:pt>
                <c:pt idx="387">
                  <c:v>40592.91</c:v>
                </c:pt>
                <c:pt idx="388">
                  <c:v>39566.22</c:v>
                </c:pt>
                <c:pt idx="389">
                  <c:v>37618.12</c:v>
                </c:pt>
                <c:pt idx="390">
                  <c:v>37042.05</c:v>
                </c:pt>
                <c:pt idx="391">
                  <c:v>36080.65</c:v>
                </c:pt>
                <c:pt idx="392">
                  <c:v>35257.19</c:v>
                </c:pt>
                <c:pt idx="393">
                  <c:v>35740.53</c:v>
                </c:pt>
                <c:pt idx="394">
                  <c:v>36407.44</c:v>
                </c:pt>
                <c:pt idx="395">
                  <c:v>36758.91</c:v>
                </c:pt>
                <c:pt idx="396">
                  <c:v>36276.25</c:v>
                </c:pt>
                <c:pt idx="397">
                  <c:v>35328.84</c:v>
                </c:pt>
                <c:pt idx="398">
                  <c:v>35384.22</c:v>
                </c:pt>
                <c:pt idx="399">
                  <c:v>35013.72</c:v>
                </c:pt>
                <c:pt idx="400">
                  <c:v>34715.24</c:v>
                </c:pt>
                <c:pt idx="401">
                  <c:v>34188.81</c:v>
                </c:pt>
                <c:pt idx="402">
                  <c:v>34005.95</c:v>
                </c:pt>
                <c:pt idx="403">
                  <c:v>34222.96</c:v>
                </c:pt>
                <c:pt idx="404">
                  <c:v>34180.93</c:v>
                </c:pt>
                <c:pt idx="405">
                  <c:v>34873.87</c:v>
                </c:pt>
                <c:pt idx="406">
                  <c:v>35801.01</c:v>
                </c:pt>
                <c:pt idx="407">
                  <c:v>36242.18</c:v>
                </c:pt>
                <c:pt idx="408">
                  <c:v>37063.06</c:v>
                </c:pt>
                <c:pt idx="409">
                  <c:v>37493.24</c:v>
                </c:pt>
                <c:pt idx="410">
                  <c:v>37695.66</c:v>
                </c:pt>
                <c:pt idx="411">
                  <c:v>38297.28</c:v>
                </c:pt>
                <c:pt idx="412">
                  <c:v>38031.96</c:v>
                </c:pt>
                <c:pt idx="413">
                  <c:v>38761.96</c:v>
                </c:pt>
                <c:pt idx="414">
                  <c:v>39720.97</c:v>
                </c:pt>
                <c:pt idx="415">
                  <c:v>39694.39</c:v>
                </c:pt>
                <c:pt idx="416">
                  <c:v>39423.97</c:v>
                </c:pt>
                <c:pt idx="417">
                  <c:v>40913.69</c:v>
                </c:pt>
                <c:pt idx="418">
                  <c:v>41803.5</c:v>
                </c:pt>
                <c:pt idx="419">
                  <c:v>41365.45</c:v>
                </c:pt>
                <c:pt idx="420">
                  <c:v>40926.82</c:v>
                </c:pt>
                <c:pt idx="421">
                  <c:v>40500.77</c:v>
                </c:pt>
                <c:pt idx="422">
                  <c:v>40158.4</c:v>
                </c:pt>
                <c:pt idx="423">
                  <c:v>39310.15</c:v>
                </c:pt>
                <c:pt idx="424">
                  <c:v>39099.14</c:v>
                </c:pt>
                <c:pt idx="425">
                  <c:v>37960.63</c:v>
                </c:pt>
                <c:pt idx="426">
                  <c:v>36810.87</c:v>
                </c:pt>
                <c:pt idx="427">
                  <c:v>35926.57</c:v>
                </c:pt>
                <c:pt idx="428">
                  <c:v>34750.04</c:v>
                </c:pt>
                <c:pt idx="429">
                  <c:v>34356.67</c:v>
                </c:pt>
                <c:pt idx="430">
                  <c:v>33450.28</c:v>
                </c:pt>
                <c:pt idx="431">
                  <c:v>32151.09</c:v>
                </c:pt>
                <c:pt idx="432">
                  <c:v>28978.33</c:v>
                </c:pt>
                <c:pt idx="433">
                  <c:v>30297.33</c:v>
                </c:pt>
                <c:pt idx="434">
                  <c:v>29987.69</c:v>
                </c:pt>
                <c:pt idx="435">
                  <c:v>30829.59</c:v>
                </c:pt>
                <c:pt idx="436">
                  <c:v>30685.11</c:v>
                </c:pt>
                <c:pt idx="437">
                  <c:v>32945.63</c:v>
                </c:pt>
                <c:pt idx="438">
                  <c:v>35092.64</c:v>
                </c:pt>
                <c:pt idx="439">
                  <c:v>38061.49</c:v>
                </c:pt>
                <c:pt idx="440">
                  <c:v>38150.93</c:v>
                </c:pt>
                <c:pt idx="441">
                  <c:v>37512.97</c:v>
                </c:pt>
                <c:pt idx="442">
                  <c:v>37072.52</c:v>
                </c:pt>
                <c:pt idx="443">
                  <c:v>37694.03</c:v>
                </c:pt>
                <c:pt idx="444">
                  <c:v>38538.47</c:v>
                </c:pt>
                <c:pt idx="445">
                  <c:v>38399.35</c:v>
                </c:pt>
                <c:pt idx="446">
                  <c:v>38033.45</c:v>
                </c:pt>
                <c:pt idx="447">
                  <c:v>39163.41</c:v>
                </c:pt>
                <c:pt idx="448">
                  <c:v>39566.94</c:v>
                </c:pt>
                <c:pt idx="449">
                  <c:v>39723.62</c:v>
                </c:pt>
                <c:pt idx="450">
                  <c:v>42061.38</c:v>
                </c:pt>
                <c:pt idx="451">
                  <c:v>43990.43</c:v>
                </c:pt>
                <c:pt idx="452">
                  <c:v>45105.19</c:v>
                </c:pt>
                <c:pt idx="453">
                  <c:v>47538.75</c:v>
                </c:pt>
                <c:pt idx="454">
                  <c:v>47373.71</c:v>
                </c:pt>
                <c:pt idx="455">
                  <c:v>48392.07</c:v>
                </c:pt>
                <c:pt idx="456">
                  <c:v>49321.83</c:v>
                </c:pt>
                <c:pt idx="457">
                  <c:v>50017.13</c:v>
                </c:pt>
                <c:pt idx="458">
                  <c:v>50109.95</c:v>
                </c:pt>
                <c:pt idx="459">
                  <c:v>50051.31</c:v>
                </c:pt>
                <c:pt idx="460">
                  <c:v>49733.22</c:v>
                </c:pt>
                <c:pt idx="461">
                  <c:v>52027.16</c:v>
                </c:pt>
                <c:pt idx="462">
                  <c:v>51876.12</c:v>
                </c:pt>
                <c:pt idx="463">
                  <c:v>51851.97</c:v>
                </c:pt>
                <c:pt idx="464">
                  <c:v>50901.17</c:v>
                </c:pt>
                <c:pt idx="465">
                  <c:v>50611.99</c:v>
                </c:pt>
                <c:pt idx="466">
                  <c:v>50312.55</c:v>
                </c:pt>
                <c:pt idx="467">
                  <c:v>50666.48</c:v>
                </c:pt>
                <c:pt idx="468">
                  <c:v>49550.93</c:v>
                </c:pt>
                <c:pt idx="469">
                  <c:v>50039.63</c:v>
                </c:pt>
                <c:pt idx="470">
                  <c:v>49172.45</c:v>
                </c:pt>
                <c:pt idx="471">
                  <c:v>48166.27</c:v>
                </c:pt>
                <c:pt idx="472">
                  <c:v>46897.5</c:v>
                </c:pt>
                <c:pt idx="473">
                  <c:v>46132.77</c:v>
                </c:pt>
                <c:pt idx="474">
                  <c:v>45277.36</c:v>
                </c:pt>
                <c:pt idx="475">
                  <c:v>43239.87</c:v>
                </c:pt>
                <c:pt idx="476">
                  <c:v>41809.82</c:v>
                </c:pt>
                <c:pt idx="477">
                  <c:v>40658.72</c:v>
                </c:pt>
                <c:pt idx="478">
                  <c:v>39208.96</c:v>
                </c:pt>
                <c:pt idx="479">
                  <c:v>37559.84</c:v>
                </c:pt>
                <c:pt idx="480">
                  <c:v>36590.48</c:v>
                </c:pt>
                <c:pt idx="481">
                  <c:v>41517.07</c:v>
                </c:pt>
                <c:pt idx="482">
                  <c:v>40461.52</c:v>
                </c:pt>
                <c:pt idx="483">
                  <c:v>39466.52</c:v>
                </c:pt>
                <c:pt idx="484">
                  <c:v>37930.89</c:v>
                </c:pt>
                <c:pt idx="485">
                  <c:v>36590.56</c:v>
                </c:pt>
                <c:pt idx="486">
                  <c:v>35629.68</c:v>
                </c:pt>
                <c:pt idx="487">
                  <c:v>34509.19</c:v>
                </c:pt>
                <c:pt idx="488">
                  <c:v>33504.5</c:v>
                </c:pt>
                <c:pt idx="489">
                  <c:v>34402.57</c:v>
                </c:pt>
                <c:pt idx="490">
                  <c:v>34501.71</c:v>
                </c:pt>
                <c:pt idx="491">
                  <c:v>35556.1</c:v>
                </c:pt>
                <c:pt idx="492">
                  <c:v>35109.41</c:v>
                </c:pt>
                <c:pt idx="493">
                  <c:v>34229.54</c:v>
                </c:pt>
                <c:pt idx="494">
                  <c:v>33827.51</c:v>
                </c:pt>
                <c:pt idx="495">
                  <c:v>33027.67</c:v>
                </c:pt>
                <c:pt idx="496">
                  <c:v>32733.08</c:v>
                </c:pt>
                <c:pt idx="497">
                  <c:v>32782.7</c:v>
                </c:pt>
                <c:pt idx="498">
                  <c:v>32049.11</c:v>
                </c:pt>
                <c:pt idx="499">
                  <c:v>31922.68</c:v>
                </c:pt>
                <c:pt idx="500">
                  <c:v>31750.58</c:v>
                </c:pt>
                <c:pt idx="501">
                  <c:v>32365.04</c:v>
                </c:pt>
                <c:pt idx="502">
                  <c:v>32134.49</c:v>
                </c:pt>
                <c:pt idx="503">
                  <c:v>32720.45</c:v>
                </c:pt>
                <c:pt idx="504">
                  <c:v>34147.07</c:v>
                </c:pt>
                <c:pt idx="505">
                  <c:v>35892.24</c:v>
                </c:pt>
                <c:pt idx="506">
                  <c:v>37505.72</c:v>
                </c:pt>
                <c:pt idx="507">
                  <c:v>38523.54</c:v>
                </c:pt>
                <c:pt idx="508">
                  <c:v>39126.21</c:v>
                </c:pt>
                <c:pt idx="509">
                  <c:v>39792.14</c:v>
                </c:pt>
                <c:pt idx="510">
                  <c:v>39109.19</c:v>
                </c:pt>
                <c:pt idx="511">
                  <c:v>38093.38</c:v>
                </c:pt>
                <c:pt idx="512">
                  <c:v>37777.87</c:v>
                </c:pt>
                <c:pt idx="513">
                  <c:v>41231.32</c:v>
                </c:pt>
                <c:pt idx="514">
                  <c:v>41720.51</c:v>
                </c:pt>
                <c:pt idx="515">
                  <c:v>41402.76</c:v>
                </c:pt>
                <c:pt idx="516">
                  <c:v>40977.81</c:v>
                </c:pt>
                <c:pt idx="517">
                  <c:v>40082.55</c:v>
                </c:pt>
                <c:pt idx="518">
                  <c:v>39216.49</c:v>
                </c:pt>
                <c:pt idx="519">
                  <c:v>37267.69</c:v>
                </c:pt>
                <c:pt idx="520">
                  <c:v>35537.99</c:v>
                </c:pt>
                <c:pt idx="521">
                  <c:v>33457.72</c:v>
                </c:pt>
                <c:pt idx="522">
                  <c:v>33002.87</c:v>
                </c:pt>
                <c:pt idx="523">
                  <c:v>33026.87</c:v>
                </c:pt>
                <c:pt idx="524">
                  <c:v>33587.96</c:v>
                </c:pt>
                <c:pt idx="525">
                  <c:v>34176</c:v>
                </c:pt>
                <c:pt idx="526">
                  <c:v>34525.58</c:v>
                </c:pt>
                <c:pt idx="527">
                  <c:v>32921.81</c:v>
                </c:pt>
                <c:pt idx="528">
                  <c:v>28259.96</c:v>
                </c:pt>
                <c:pt idx="529">
                  <c:v>30349.16</c:v>
                </c:pt>
                <c:pt idx="530">
                  <c:v>29725.8</c:v>
                </c:pt>
                <c:pt idx="531">
                  <c:v>29589.68</c:v>
                </c:pt>
                <c:pt idx="532">
                  <c:v>29665.82</c:v>
                </c:pt>
                <c:pt idx="533">
                  <c:v>31300.45</c:v>
                </c:pt>
                <c:pt idx="534">
                  <c:v>32769.41</c:v>
                </c:pt>
                <c:pt idx="535">
                  <c:v>35886.71</c:v>
                </c:pt>
                <c:pt idx="536">
                  <c:v>34745.77</c:v>
                </c:pt>
                <c:pt idx="537">
                  <c:v>34210.72</c:v>
                </c:pt>
                <c:pt idx="538">
                  <c:v>34158.18</c:v>
                </c:pt>
                <c:pt idx="539">
                  <c:v>34984.18</c:v>
                </c:pt>
                <c:pt idx="540">
                  <c:v>35190.88</c:v>
                </c:pt>
                <c:pt idx="541">
                  <c:v>36200.16</c:v>
                </c:pt>
                <c:pt idx="542">
                  <c:v>36497.81</c:v>
                </c:pt>
                <c:pt idx="543">
                  <c:v>37274.63</c:v>
                </c:pt>
                <c:pt idx="544">
                  <c:v>38187.93</c:v>
                </c:pt>
                <c:pt idx="545">
                  <c:v>40101.77</c:v>
                </c:pt>
                <c:pt idx="546">
                  <c:v>41881.46</c:v>
                </c:pt>
                <c:pt idx="547">
                  <c:v>43379.28</c:v>
                </c:pt>
                <c:pt idx="548">
                  <c:v>45026.11</c:v>
                </c:pt>
                <c:pt idx="549">
                  <c:v>48149.22</c:v>
                </c:pt>
                <c:pt idx="550">
                  <c:v>47799.72</c:v>
                </c:pt>
                <c:pt idx="551">
                  <c:v>48484.94</c:v>
                </c:pt>
                <c:pt idx="552">
                  <c:v>48961.14</c:v>
                </c:pt>
                <c:pt idx="553">
                  <c:v>51116.55</c:v>
                </c:pt>
                <c:pt idx="554">
                  <c:v>52075.34</c:v>
                </c:pt>
                <c:pt idx="555">
                  <c:v>53404.14</c:v>
                </c:pt>
                <c:pt idx="556">
                  <c:v>52851.06</c:v>
                </c:pt>
                <c:pt idx="557">
                  <c:v>54220.01</c:v>
                </c:pt>
                <c:pt idx="558">
                  <c:v>54082.79</c:v>
                </c:pt>
                <c:pt idx="559">
                  <c:v>53859.03</c:v>
                </c:pt>
                <c:pt idx="560">
                  <c:v>52866.65</c:v>
                </c:pt>
                <c:pt idx="561">
                  <c:v>52647.36</c:v>
                </c:pt>
                <c:pt idx="562">
                  <c:v>53032.16</c:v>
                </c:pt>
                <c:pt idx="563">
                  <c:v>53388.7</c:v>
                </c:pt>
                <c:pt idx="564">
                  <c:v>51696.79</c:v>
                </c:pt>
                <c:pt idx="565">
                  <c:v>52258.87</c:v>
                </c:pt>
                <c:pt idx="566">
                  <c:v>51761.62</c:v>
                </c:pt>
                <c:pt idx="567">
                  <c:v>50420.69</c:v>
                </c:pt>
                <c:pt idx="568">
                  <c:v>48510.26</c:v>
                </c:pt>
                <c:pt idx="569">
                  <c:v>45784.31</c:v>
                </c:pt>
                <c:pt idx="570">
                  <c:v>44383.13</c:v>
                </c:pt>
                <c:pt idx="571">
                  <c:v>41103.71</c:v>
                </c:pt>
                <c:pt idx="572">
                  <c:v>39657.96</c:v>
                </c:pt>
                <c:pt idx="573">
                  <c:v>37589.26</c:v>
                </c:pt>
                <c:pt idx="574">
                  <c:v>36418.88</c:v>
                </c:pt>
                <c:pt idx="575">
                  <c:v>34381.97</c:v>
                </c:pt>
                <c:pt idx="576">
                  <c:v>33005.59</c:v>
                </c:pt>
                <c:pt idx="577">
                  <c:v>37580.85</c:v>
                </c:pt>
                <c:pt idx="578">
                  <c:v>36213.6</c:v>
                </c:pt>
                <c:pt idx="579">
                  <c:v>34591.87</c:v>
                </c:pt>
                <c:pt idx="580">
                  <c:v>33369.62</c:v>
                </c:pt>
                <c:pt idx="581">
                  <c:v>32014.65</c:v>
                </c:pt>
                <c:pt idx="582">
                  <c:v>31171.13</c:v>
                </c:pt>
                <c:pt idx="583">
                  <c:v>30357.8</c:v>
                </c:pt>
                <c:pt idx="584">
                  <c:v>29747.87</c:v>
                </c:pt>
                <c:pt idx="585">
                  <c:v>30323.91</c:v>
                </c:pt>
                <c:pt idx="586">
                  <c:v>30428.87</c:v>
                </c:pt>
                <c:pt idx="587">
                  <c:v>31122.33</c:v>
                </c:pt>
                <c:pt idx="588">
                  <c:v>31206.24</c:v>
                </c:pt>
                <c:pt idx="589">
                  <c:v>30475.41</c:v>
                </c:pt>
                <c:pt idx="590">
                  <c:v>29975.97</c:v>
                </c:pt>
                <c:pt idx="591">
                  <c:v>29661.06</c:v>
                </c:pt>
                <c:pt idx="592">
                  <c:v>29093.52</c:v>
                </c:pt>
                <c:pt idx="593">
                  <c:v>28989.51</c:v>
                </c:pt>
                <c:pt idx="594">
                  <c:v>28873.44</c:v>
                </c:pt>
                <c:pt idx="595">
                  <c:v>28404.76</c:v>
                </c:pt>
                <c:pt idx="596">
                  <c:v>28255.11</c:v>
                </c:pt>
                <c:pt idx="597">
                  <c:v>28679.78</c:v>
                </c:pt>
                <c:pt idx="598">
                  <c:v>29268.66</c:v>
                </c:pt>
                <c:pt idx="599">
                  <c:v>30642.25</c:v>
                </c:pt>
                <c:pt idx="600">
                  <c:v>31231.87</c:v>
                </c:pt>
                <c:pt idx="601">
                  <c:v>33289.95</c:v>
                </c:pt>
                <c:pt idx="602">
                  <c:v>34728.05</c:v>
                </c:pt>
                <c:pt idx="603">
                  <c:v>36402.16</c:v>
                </c:pt>
                <c:pt idx="604">
                  <c:v>36801.55</c:v>
                </c:pt>
                <c:pt idx="605">
                  <c:v>38564.66</c:v>
                </c:pt>
                <c:pt idx="606">
                  <c:v>37822.24</c:v>
                </c:pt>
                <c:pt idx="607">
                  <c:v>36983.61</c:v>
                </c:pt>
                <c:pt idx="608">
                  <c:v>36830.95</c:v>
                </c:pt>
                <c:pt idx="609">
                  <c:v>39326.38</c:v>
                </c:pt>
                <c:pt idx="610">
                  <c:v>39646.16</c:v>
                </c:pt>
                <c:pt idx="611">
                  <c:v>39256.93</c:v>
                </c:pt>
                <c:pt idx="612">
                  <c:v>38415.37</c:v>
                </c:pt>
                <c:pt idx="613">
                  <c:v>37621.54</c:v>
                </c:pt>
                <c:pt idx="614">
                  <c:v>36438.98</c:v>
                </c:pt>
                <c:pt idx="615">
                  <c:v>34958.68</c:v>
                </c:pt>
                <c:pt idx="616">
                  <c:v>33046.58</c:v>
                </c:pt>
                <c:pt idx="617">
                  <c:v>30339.5</c:v>
                </c:pt>
                <c:pt idx="618">
                  <c:v>29803.35</c:v>
                </c:pt>
                <c:pt idx="619">
                  <c:v>30714.71</c:v>
                </c:pt>
                <c:pt idx="620">
                  <c:v>31500.32</c:v>
                </c:pt>
                <c:pt idx="621">
                  <c:v>31941.62</c:v>
                </c:pt>
                <c:pt idx="622">
                  <c:v>31167.68</c:v>
                </c:pt>
                <c:pt idx="623">
                  <c:v>29677.61</c:v>
                </c:pt>
                <c:pt idx="624">
                  <c:v>25798.9</c:v>
                </c:pt>
                <c:pt idx="625">
                  <c:v>28302.83</c:v>
                </c:pt>
                <c:pt idx="626">
                  <c:v>28528.72</c:v>
                </c:pt>
                <c:pt idx="627">
                  <c:v>28578.9</c:v>
                </c:pt>
                <c:pt idx="628">
                  <c:v>28959.41</c:v>
                </c:pt>
                <c:pt idx="629">
                  <c:v>31285.01</c:v>
                </c:pt>
                <c:pt idx="630">
                  <c:v>33421.23</c:v>
                </c:pt>
                <c:pt idx="631">
                  <c:v>36303.85</c:v>
                </c:pt>
                <c:pt idx="632">
                  <c:v>35869.74</c:v>
                </c:pt>
                <c:pt idx="633">
                  <c:v>34707.62</c:v>
                </c:pt>
                <c:pt idx="634">
                  <c:v>33471.64</c:v>
                </c:pt>
                <c:pt idx="635">
                  <c:v>34044.18</c:v>
                </c:pt>
                <c:pt idx="636">
                  <c:v>34407.18</c:v>
                </c:pt>
                <c:pt idx="637">
                  <c:v>34795.71</c:v>
                </c:pt>
                <c:pt idx="638">
                  <c:v>35550.7</c:v>
                </c:pt>
                <c:pt idx="639">
                  <c:v>36150.17</c:v>
                </c:pt>
                <c:pt idx="640">
                  <c:v>37355.16</c:v>
                </c:pt>
                <c:pt idx="641">
                  <c:v>39201.6</c:v>
                </c:pt>
                <c:pt idx="642">
                  <c:v>41051.96</c:v>
                </c:pt>
                <c:pt idx="643">
                  <c:v>42498.13</c:v>
                </c:pt>
                <c:pt idx="644">
                  <c:v>44636.1</c:v>
                </c:pt>
                <c:pt idx="645">
                  <c:v>45877.25</c:v>
                </c:pt>
                <c:pt idx="646">
                  <c:v>45345.62</c:v>
                </c:pt>
                <c:pt idx="647">
                  <c:v>45714.65</c:v>
                </c:pt>
                <c:pt idx="648">
                  <c:v>46565.79</c:v>
                </c:pt>
                <c:pt idx="649">
                  <c:v>49114.56</c:v>
                </c:pt>
                <c:pt idx="650">
                  <c:v>50386.42</c:v>
                </c:pt>
                <c:pt idx="651">
                  <c:v>51302.52</c:v>
                </c:pt>
                <c:pt idx="652">
                  <c:v>50239.77</c:v>
                </c:pt>
                <c:pt idx="653">
                  <c:v>51713.98</c:v>
                </c:pt>
                <c:pt idx="654">
                  <c:v>52292.33</c:v>
                </c:pt>
                <c:pt idx="655">
                  <c:v>51961.76</c:v>
                </c:pt>
                <c:pt idx="656">
                  <c:v>50752.98</c:v>
                </c:pt>
                <c:pt idx="657">
                  <c:v>51483.4</c:v>
                </c:pt>
                <c:pt idx="658">
                  <c:v>51480.11</c:v>
                </c:pt>
                <c:pt idx="659">
                  <c:v>51320.43</c:v>
                </c:pt>
                <c:pt idx="660">
                  <c:v>49914.66</c:v>
                </c:pt>
                <c:pt idx="661">
                  <c:v>49740.15</c:v>
                </c:pt>
                <c:pt idx="662">
                  <c:v>49197.04</c:v>
                </c:pt>
                <c:pt idx="663">
                  <c:v>48628.04</c:v>
                </c:pt>
                <c:pt idx="664">
                  <c:v>47085.28</c:v>
                </c:pt>
                <c:pt idx="665">
                  <c:v>44905.85</c:v>
                </c:pt>
                <c:pt idx="666">
                  <c:v>43956.35</c:v>
                </c:pt>
                <c:pt idx="667">
                  <c:v>40762.95</c:v>
                </c:pt>
                <c:pt idx="668">
                  <c:v>37982.11</c:v>
                </c:pt>
                <c:pt idx="669">
                  <c:v>36239.18</c:v>
                </c:pt>
                <c:pt idx="670">
                  <c:v>35306.76</c:v>
                </c:pt>
                <c:pt idx="671">
                  <c:v>33851.79</c:v>
                </c:pt>
                <c:pt idx="672">
                  <c:v>34645.12</c:v>
                </c:pt>
                <c:pt idx="673">
                  <c:v>39848.01</c:v>
                </c:pt>
                <c:pt idx="674">
                  <c:v>39225.81</c:v>
                </c:pt>
                <c:pt idx="675">
                  <c:v>37357.47</c:v>
                </c:pt>
                <c:pt idx="676">
                  <c:v>36071.9</c:v>
                </c:pt>
                <c:pt idx="677">
                  <c:v>34785.09</c:v>
                </c:pt>
                <c:pt idx="678">
                  <c:v>34296.68</c:v>
                </c:pt>
                <c:pt idx="679">
                  <c:v>33307.42</c:v>
                </c:pt>
                <c:pt idx="680">
                  <c:v>32771.88</c:v>
                </c:pt>
                <c:pt idx="681">
                  <c:v>32896.06</c:v>
                </c:pt>
                <c:pt idx="682">
                  <c:v>33060.77</c:v>
                </c:pt>
                <c:pt idx="683">
                  <c:v>33526.62</c:v>
                </c:pt>
                <c:pt idx="684">
                  <c:v>33415.03</c:v>
                </c:pt>
                <c:pt idx="685">
                  <c:v>33053.52</c:v>
                </c:pt>
                <c:pt idx="686">
                  <c:v>32015.08</c:v>
                </c:pt>
                <c:pt idx="687">
                  <c:v>31198.05</c:v>
                </c:pt>
                <c:pt idx="688">
                  <c:v>31160.21</c:v>
                </c:pt>
                <c:pt idx="689">
                  <c:v>30447.62</c:v>
                </c:pt>
                <c:pt idx="690">
                  <c:v>29331.18</c:v>
                </c:pt>
                <c:pt idx="691">
                  <c:v>28668.85</c:v>
                </c:pt>
                <c:pt idx="692">
                  <c:v>28699.1</c:v>
                </c:pt>
                <c:pt idx="693">
                  <c:v>29026.86</c:v>
                </c:pt>
                <c:pt idx="694">
                  <c:v>29943.36</c:v>
                </c:pt>
                <c:pt idx="695">
                  <c:v>31122.42</c:v>
                </c:pt>
                <c:pt idx="696">
                  <c:v>32102.47</c:v>
                </c:pt>
                <c:pt idx="697">
                  <c:v>33648.96</c:v>
                </c:pt>
                <c:pt idx="698">
                  <c:v>34895.2</c:v>
                </c:pt>
                <c:pt idx="699">
                  <c:v>37098.91</c:v>
                </c:pt>
                <c:pt idx="700">
                  <c:v>38232.94</c:v>
                </c:pt>
                <c:pt idx="701">
                  <c:v>40585.56</c:v>
                </c:pt>
                <c:pt idx="702">
                  <c:v>40703.81</c:v>
                </c:pt>
                <c:pt idx="703">
                  <c:v>41827.86</c:v>
                </c:pt>
                <c:pt idx="704">
                  <c:v>42757.36</c:v>
                </c:pt>
                <c:pt idx="705">
                  <c:v>43865.15</c:v>
                </c:pt>
                <c:pt idx="706">
                  <c:v>44524.12</c:v>
                </c:pt>
                <c:pt idx="707">
                  <c:v>44019.94</c:v>
                </c:pt>
                <c:pt idx="708">
                  <c:v>43676.56</c:v>
                </c:pt>
                <c:pt idx="709">
                  <c:v>42641.19</c:v>
                </c:pt>
                <c:pt idx="710">
                  <c:v>42867.52</c:v>
                </c:pt>
                <c:pt idx="711">
                  <c:v>41730.1</c:v>
                </c:pt>
                <c:pt idx="712">
                  <c:v>41068.67</c:v>
                </c:pt>
                <c:pt idx="713">
                  <c:v>40905.56</c:v>
                </c:pt>
                <c:pt idx="714">
                  <c:v>41493.19</c:v>
                </c:pt>
                <c:pt idx="715">
                  <c:v>40966.32</c:v>
                </c:pt>
                <c:pt idx="716">
                  <c:v>41054.88</c:v>
                </c:pt>
                <c:pt idx="717">
                  <c:v>41177.14</c:v>
                </c:pt>
                <c:pt idx="718">
                  <c:v>40359.61</c:v>
                </c:pt>
                <c:pt idx="719">
                  <c:v>38276.86</c:v>
                </c:pt>
                <c:pt idx="720">
                  <c:v>35190.7</c:v>
                </c:pt>
                <c:pt idx="721">
                  <c:v>36911.61</c:v>
                </c:pt>
                <c:pt idx="722">
                  <c:v>36773.8</c:v>
                </c:pt>
                <c:pt idx="723">
                  <c:v>36929.3</c:v>
                </c:pt>
                <c:pt idx="724">
                  <c:v>37327.69</c:v>
                </c:pt>
                <c:pt idx="725">
                  <c:v>39067.25</c:v>
                </c:pt>
                <c:pt idx="726">
                  <c:v>41096.17</c:v>
                </c:pt>
                <c:pt idx="727">
                  <c:v>43500.91</c:v>
                </c:pt>
                <c:pt idx="728">
                  <c:v>43808.2</c:v>
                </c:pt>
                <c:pt idx="729">
                  <c:v>41696.09</c:v>
                </c:pt>
                <c:pt idx="730">
                  <c:v>39891.33</c:v>
                </c:pt>
                <c:pt idx="731">
                  <c:v>40019.05</c:v>
                </c:pt>
                <c:pt idx="732">
                  <c:v>40885.12</c:v>
                </c:pt>
                <c:pt idx="733">
                  <c:v>41365.82</c:v>
                </c:pt>
                <c:pt idx="734">
                  <c:v>42226.06</c:v>
                </c:pt>
                <c:pt idx="735">
                  <c:v>42418.02</c:v>
                </c:pt>
                <c:pt idx="736">
                  <c:v>43783.76</c:v>
                </c:pt>
                <c:pt idx="737">
                  <c:v>44367.16</c:v>
                </c:pt>
                <c:pt idx="738">
                  <c:v>45319.26</c:v>
                </c:pt>
                <c:pt idx="739">
                  <c:v>47316.7</c:v>
                </c:pt>
                <c:pt idx="740">
                  <c:v>48039.13</c:v>
                </c:pt>
                <c:pt idx="741">
                  <c:v>49408.95</c:v>
                </c:pt>
                <c:pt idx="742">
                  <c:v>47785.97</c:v>
                </c:pt>
                <c:pt idx="743">
                  <c:v>48130.4</c:v>
                </c:pt>
                <c:pt idx="744">
                  <c:v>48564.69</c:v>
                </c:pt>
                <c:pt idx="745">
                  <c:v>50879.05</c:v>
                </c:pt>
                <c:pt idx="746">
                  <c:v>52505.75</c:v>
                </c:pt>
                <c:pt idx="747">
                  <c:v>54171.8</c:v>
                </c:pt>
                <c:pt idx="748">
                  <c:v>53229.04</c:v>
                </c:pt>
                <c:pt idx="749">
                  <c:v>55142.15</c:v>
                </c:pt>
                <c:pt idx="750">
                  <c:v>55216.43</c:v>
                </c:pt>
                <c:pt idx="751">
                  <c:v>54815.06</c:v>
                </c:pt>
                <c:pt idx="752">
                  <c:v>54065.43</c:v>
                </c:pt>
                <c:pt idx="753">
                  <c:v>53982.97</c:v>
                </c:pt>
                <c:pt idx="754">
                  <c:v>52794.59</c:v>
                </c:pt>
                <c:pt idx="755">
                  <c:v>52454.6</c:v>
                </c:pt>
                <c:pt idx="756">
                  <c:v>51167.72</c:v>
                </c:pt>
                <c:pt idx="757">
                  <c:v>51046.67</c:v>
                </c:pt>
                <c:pt idx="758">
                  <c:v>50262.39</c:v>
                </c:pt>
                <c:pt idx="759">
                  <c:v>48879.18</c:v>
                </c:pt>
                <c:pt idx="760">
                  <c:v>47057.96</c:v>
                </c:pt>
                <c:pt idx="761">
                  <c:v>46012.57</c:v>
                </c:pt>
                <c:pt idx="762">
                  <c:v>45684.35</c:v>
                </c:pt>
                <c:pt idx="763">
                  <c:v>43982.45</c:v>
                </c:pt>
                <c:pt idx="764">
                  <c:v>41233.65</c:v>
                </c:pt>
                <c:pt idx="765">
                  <c:v>38817.26</c:v>
                </c:pt>
                <c:pt idx="766">
                  <c:v>37517.84</c:v>
                </c:pt>
                <c:pt idx="767">
                  <c:v>36959.66</c:v>
                </c:pt>
                <c:pt idx="768">
                  <c:v>34711.67</c:v>
                </c:pt>
                <c:pt idx="769">
                  <c:v>39443.76</c:v>
                </c:pt>
                <c:pt idx="770">
                  <c:v>38737.28</c:v>
                </c:pt>
                <c:pt idx="771">
                  <c:v>38083.33</c:v>
                </c:pt>
                <c:pt idx="772">
                  <c:v>36465.04</c:v>
                </c:pt>
                <c:pt idx="773">
                  <c:v>35385.91</c:v>
                </c:pt>
                <c:pt idx="774">
                  <c:v>34451.99</c:v>
                </c:pt>
                <c:pt idx="775">
                  <c:v>33479.06</c:v>
                </c:pt>
                <c:pt idx="776">
                  <c:v>32483.29</c:v>
                </c:pt>
                <c:pt idx="777">
                  <c:v>32658.43</c:v>
                </c:pt>
                <c:pt idx="778">
                  <c:v>32313.45</c:v>
                </c:pt>
                <c:pt idx="779">
                  <c:v>32664.26</c:v>
                </c:pt>
                <c:pt idx="780">
                  <c:v>33659.43</c:v>
                </c:pt>
                <c:pt idx="781">
                  <c:v>34014.89</c:v>
                </c:pt>
                <c:pt idx="782">
                  <c:v>34010.3</c:v>
                </c:pt>
                <c:pt idx="783">
                  <c:v>33370.94</c:v>
                </c:pt>
                <c:pt idx="784">
                  <c:v>33972.46</c:v>
                </c:pt>
                <c:pt idx="785">
                  <c:v>33809.01</c:v>
                </c:pt>
                <c:pt idx="786">
                  <c:v>33787.55</c:v>
                </c:pt>
                <c:pt idx="787">
                  <c:v>32911.97</c:v>
                </c:pt>
                <c:pt idx="788">
                  <c:v>32332.96</c:v>
                </c:pt>
                <c:pt idx="789">
                  <c:v>32472.53</c:v>
                </c:pt>
                <c:pt idx="790">
                  <c:v>33448.91</c:v>
                </c:pt>
                <c:pt idx="791">
                  <c:v>33269.14</c:v>
                </c:pt>
                <c:pt idx="792">
                  <c:v>33463.52</c:v>
                </c:pt>
                <c:pt idx="793">
                  <c:v>34342.73</c:v>
                </c:pt>
                <c:pt idx="794">
                  <c:v>35378.7</c:v>
                </c:pt>
                <c:pt idx="795">
                  <c:v>36731.11</c:v>
                </c:pt>
                <c:pt idx="796">
                  <c:v>36537.63</c:v>
                </c:pt>
                <c:pt idx="797">
                  <c:v>38396.43</c:v>
                </c:pt>
                <c:pt idx="798">
                  <c:v>38610.93</c:v>
                </c:pt>
                <c:pt idx="799">
                  <c:v>40204.18</c:v>
                </c:pt>
                <c:pt idx="800">
                  <c:v>40340.54</c:v>
                </c:pt>
                <c:pt idx="801">
                  <c:v>42418.74</c:v>
                </c:pt>
                <c:pt idx="802">
                  <c:v>42377.01</c:v>
                </c:pt>
                <c:pt idx="803">
                  <c:v>43406.4</c:v>
                </c:pt>
                <c:pt idx="804">
                  <c:v>42649.86</c:v>
                </c:pt>
                <c:pt idx="805">
                  <c:v>42893.84</c:v>
                </c:pt>
                <c:pt idx="806">
                  <c:v>41262.99</c:v>
                </c:pt>
                <c:pt idx="807">
                  <c:v>40499.45</c:v>
                </c:pt>
                <c:pt idx="808">
                  <c:v>39292.5</c:v>
                </c:pt>
                <c:pt idx="809">
                  <c:v>38015.03</c:v>
                </c:pt>
                <c:pt idx="810">
                  <c:v>36848.13</c:v>
                </c:pt>
                <c:pt idx="811">
                  <c:v>36459.12</c:v>
                </c:pt>
                <c:pt idx="812">
                  <c:v>36552.85</c:v>
                </c:pt>
                <c:pt idx="813">
                  <c:v>36215.81</c:v>
                </c:pt>
                <c:pt idx="814">
                  <c:v>35270.8</c:v>
                </c:pt>
                <c:pt idx="815">
                  <c:v>34015.16</c:v>
                </c:pt>
                <c:pt idx="816">
                  <c:v>30272.42</c:v>
                </c:pt>
                <c:pt idx="817">
                  <c:v>32062.96</c:v>
                </c:pt>
                <c:pt idx="818">
                  <c:v>31878.48</c:v>
                </c:pt>
                <c:pt idx="819">
                  <c:v>31973.86</c:v>
                </c:pt>
                <c:pt idx="820">
                  <c:v>32440.68</c:v>
                </c:pt>
                <c:pt idx="821">
                  <c:v>33535.08</c:v>
                </c:pt>
                <c:pt idx="822">
                  <c:v>35468.27</c:v>
                </c:pt>
                <c:pt idx="823">
                  <c:v>38940.58</c:v>
                </c:pt>
                <c:pt idx="824">
                  <c:v>38300.63</c:v>
                </c:pt>
                <c:pt idx="825">
                  <c:v>35916.18</c:v>
                </c:pt>
                <c:pt idx="826">
                  <c:v>33974.17</c:v>
                </c:pt>
                <c:pt idx="827">
                  <c:v>34241.12</c:v>
                </c:pt>
                <c:pt idx="828">
                  <c:v>34764.22</c:v>
                </c:pt>
                <c:pt idx="829">
                  <c:v>35411.85</c:v>
                </c:pt>
                <c:pt idx="830">
                  <c:v>36681.18</c:v>
                </c:pt>
                <c:pt idx="831">
                  <c:v>37416.24</c:v>
                </c:pt>
                <c:pt idx="832">
                  <c:v>37889.95</c:v>
                </c:pt>
                <c:pt idx="833">
                  <c:v>39242.13</c:v>
                </c:pt>
                <c:pt idx="834">
                  <c:v>40692.59</c:v>
                </c:pt>
                <c:pt idx="835">
                  <c:v>42117.02</c:v>
                </c:pt>
                <c:pt idx="836">
                  <c:v>43669.11</c:v>
                </c:pt>
                <c:pt idx="837">
                  <c:v>45329.74</c:v>
                </c:pt>
                <c:pt idx="838">
                  <c:v>44498.65</c:v>
                </c:pt>
                <c:pt idx="839">
                  <c:v>44404.71</c:v>
                </c:pt>
                <c:pt idx="840">
                  <c:v>45200.36</c:v>
                </c:pt>
                <c:pt idx="841">
                  <c:v>47313.47</c:v>
                </c:pt>
                <c:pt idx="842">
                  <c:v>47874.17</c:v>
                </c:pt>
                <c:pt idx="843">
                  <c:v>48528.9</c:v>
                </c:pt>
                <c:pt idx="844">
                  <c:v>48076.72</c:v>
                </c:pt>
                <c:pt idx="845">
                  <c:v>49604.87</c:v>
                </c:pt>
                <c:pt idx="846">
                  <c:v>49710.72</c:v>
                </c:pt>
                <c:pt idx="847">
                  <c:v>49366.19</c:v>
                </c:pt>
                <c:pt idx="848">
                  <c:v>48333.96</c:v>
                </c:pt>
                <c:pt idx="849">
                  <c:v>48646.7</c:v>
                </c:pt>
                <c:pt idx="850">
                  <c:v>48674.46</c:v>
                </c:pt>
                <c:pt idx="851">
                  <c:v>48751.63</c:v>
                </c:pt>
                <c:pt idx="852">
                  <c:v>48068.02</c:v>
                </c:pt>
                <c:pt idx="853">
                  <c:v>48407.66</c:v>
                </c:pt>
                <c:pt idx="854">
                  <c:v>48049.11</c:v>
                </c:pt>
                <c:pt idx="855">
                  <c:v>46675.52</c:v>
                </c:pt>
                <c:pt idx="856">
                  <c:v>44613.81</c:v>
                </c:pt>
                <c:pt idx="857">
                  <c:v>44549.79</c:v>
                </c:pt>
                <c:pt idx="858">
                  <c:v>43028.11</c:v>
                </c:pt>
                <c:pt idx="859">
                  <c:v>40713.17</c:v>
                </c:pt>
                <c:pt idx="860">
                  <c:v>38209.18</c:v>
                </c:pt>
                <c:pt idx="861">
                  <c:v>36059.21</c:v>
                </c:pt>
                <c:pt idx="862">
                  <c:v>33631.9</c:v>
                </c:pt>
                <c:pt idx="863">
                  <c:v>31566.15</c:v>
                </c:pt>
                <c:pt idx="864">
                  <c:v>30584.33</c:v>
                </c:pt>
                <c:pt idx="865">
                  <c:v>35381.31</c:v>
                </c:pt>
                <c:pt idx="866">
                  <c:v>35015.22</c:v>
                </c:pt>
                <c:pt idx="867">
                  <c:v>34165.63</c:v>
                </c:pt>
                <c:pt idx="868">
                  <c:v>32235.58</c:v>
                </c:pt>
                <c:pt idx="869">
                  <c:v>31265.98</c:v>
                </c:pt>
                <c:pt idx="870">
                  <c:v>29997.32</c:v>
                </c:pt>
                <c:pt idx="871">
                  <c:v>29132.57</c:v>
                </c:pt>
                <c:pt idx="872">
                  <c:v>27879.59</c:v>
                </c:pt>
                <c:pt idx="873">
                  <c:v>27261.59</c:v>
                </c:pt>
                <c:pt idx="874">
                  <c:v>26981.12</c:v>
                </c:pt>
                <c:pt idx="875">
                  <c:v>26821.85</c:v>
                </c:pt>
                <c:pt idx="876">
                  <c:v>26649.06</c:v>
                </c:pt>
                <c:pt idx="877">
                  <c:v>25951.47</c:v>
                </c:pt>
                <c:pt idx="878">
                  <c:v>25708.19</c:v>
                </c:pt>
                <c:pt idx="879">
                  <c:v>25271.16</c:v>
                </c:pt>
                <c:pt idx="880">
                  <c:v>25414.38</c:v>
                </c:pt>
                <c:pt idx="881">
                  <c:v>25318.36</c:v>
                </c:pt>
                <c:pt idx="882">
                  <c:v>25036.04</c:v>
                </c:pt>
                <c:pt idx="883">
                  <c:v>24523.25</c:v>
                </c:pt>
                <c:pt idx="884">
                  <c:v>24392.37</c:v>
                </c:pt>
                <c:pt idx="885">
                  <c:v>24788.17</c:v>
                </c:pt>
                <c:pt idx="886">
                  <c:v>25582.15</c:v>
                </c:pt>
                <c:pt idx="887">
                  <c:v>25751.32</c:v>
                </c:pt>
                <c:pt idx="888">
                  <c:v>26726.1</c:v>
                </c:pt>
                <c:pt idx="889">
                  <c:v>28095.91</c:v>
                </c:pt>
                <c:pt idx="890">
                  <c:v>29742.16</c:v>
                </c:pt>
                <c:pt idx="891">
                  <c:v>31536.13</c:v>
                </c:pt>
                <c:pt idx="892">
                  <c:v>32380.25</c:v>
                </c:pt>
                <c:pt idx="893">
                  <c:v>34032.68</c:v>
                </c:pt>
                <c:pt idx="894">
                  <c:v>34317.31</c:v>
                </c:pt>
                <c:pt idx="895">
                  <c:v>34894.1</c:v>
                </c:pt>
                <c:pt idx="896">
                  <c:v>35231.64</c:v>
                </c:pt>
                <c:pt idx="897">
                  <c:v>38707.98</c:v>
                </c:pt>
                <c:pt idx="898">
                  <c:v>39301.11</c:v>
                </c:pt>
                <c:pt idx="899">
                  <c:v>40170.25</c:v>
                </c:pt>
                <c:pt idx="900">
                  <c:v>39556.49</c:v>
                </c:pt>
                <c:pt idx="901">
                  <c:v>39573.51</c:v>
                </c:pt>
                <c:pt idx="902">
                  <c:v>38051.05</c:v>
                </c:pt>
                <c:pt idx="903">
                  <c:v>37401.67</c:v>
                </c:pt>
                <c:pt idx="904">
                  <c:v>35271.06</c:v>
                </c:pt>
                <c:pt idx="905">
                  <c:v>34447.84</c:v>
                </c:pt>
                <c:pt idx="906">
                  <c:v>33728.17</c:v>
                </c:pt>
                <c:pt idx="907">
                  <c:v>34090.06</c:v>
                </c:pt>
                <c:pt idx="908">
                  <c:v>34394.1</c:v>
                </c:pt>
                <c:pt idx="909">
                  <c:v>33746.66</c:v>
                </c:pt>
                <c:pt idx="910">
                  <c:v>32832.79</c:v>
                </c:pt>
                <c:pt idx="911">
                  <c:v>31357.53</c:v>
                </c:pt>
                <c:pt idx="912">
                  <c:v>27425.16</c:v>
                </c:pt>
                <c:pt idx="913">
                  <c:v>28101.09</c:v>
                </c:pt>
                <c:pt idx="914">
                  <c:v>27550.71</c:v>
                </c:pt>
                <c:pt idx="915">
                  <c:v>28095.99</c:v>
                </c:pt>
                <c:pt idx="916">
                  <c:v>28877.06</c:v>
                </c:pt>
                <c:pt idx="917">
                  <c:v>30536.74</c:v>
                </c:pt>
                <c:pt idx="918">
                  <c:v>31826.81</c:v>
                </c:pt>
                <c:pt idx="919">
                  <c:v>35094.36</c:v>
                </c:pt>
                <c:pt idx="920">
                  <c:v>34375.73</c:v>
                </c:pt>
                <c:pt idx="921">
                  <c:v>32961.32</c:v>
                </c:pt>
                <c:pt idx="922">
                  <c:v>33034.52</c:v>
                </c:pt>
                <c:pt idx="923">
                  <c:v>33825.51</c:v>
                </c:pt>
                <c:pt idx="924">
                  <c:v>33862.7</c:v>
                </c:pt>
                <c:pt idx="925">
                  <c:v>34698.72</c:v>
                </c:pt>
                <c:pt idx="926">
                  <c:v>35717.46</c:v>
                </c:pt>
                <c:pt idx="927">
                  <c:v>36359.37</c:v>
                </c:pt>
                <c:pt idx="928">
                  <c:v>37352.14</c:v>
                </c:pt>
                <c:pt idx="929">
                  <c:v>38153.39</c:v>
                </c:pt>
                <c:pt idx="930">
                  <c:v>40267.89</c:v>
                </c:pt>
                <c:pt idx="931">
                  <c:v>42054.7</c:v>
                </c:pt>
                <c:pt idx="932">
                  <c:v>43344.68</c:v>
                </c:pt>
                <c:pt idx="933">
                  <c:v>45532.53</c:v>
                </c:pt>
                <c:pt idx="934">
                  <c:v>45029.78</c:v>
                </c:pt>
                <c:pt idx="935">
                  <c:v>44772.68</c:v>
                </c:pt>
                <c:pt idx="936">
                  <c:v>45323.76</c:v>
                </c:pt>
                <c:pt idx="937">
                  <c:v>48424.97</c:v>
                </c:pt>
                <c:pt idx="938">
                  <c:v>48560.88</c:v>
                </c:pt>
                <c:pt idx="939">
                  <c:v>49115.76</c:v>
                </c:pt>
                <c:pt idx="940">
                  <c:v>49094.89</c:v>
                </c:pt>
                <c:pt idx="941">
                  <c:v>50736.11</c:v>
                </c:pt>
                <c:pt idx="942">
                  <c:v>50952.95</c:v>
                </c:pt>
                <c:pt idx="943">
                  <c:v>50616.3</c:v>
                </c:pt>
                <c:pt idx="944">
                  <c:v>48861.61</c:v>
                </c:pt>
                <c:pt idx="945">
                  <c:v>50191.82</c:v>
                </c:pt>
                <c:pt idx="946">
                  <c:v>50111.96</c:v>
                </c:pt>
                <c:pt idx="947">
                  <c:v>50182.38</c:v>
                </c:pt>
                <c:pt idx="948">
                  <c:v>48892.79</c:v>
                </c:pt>
                <c:pt idx="949">
                  <c:v>49840.86</c:v>
                </c:pt>
                <c:pt idx="950">
                  <c:v>49021.66</c:v>
                </c:pt>
                <c:pt idx="951">
                  <c:v>47727.51</c:v>
                </c:pt>
                <c:pt idx="952">
                  <c:v>45261.4</c:v>
                </c:pt>
                <c:pt idx="953">
                  <c:v>44155.58</c:v>
                </c:pt>
                <c:pt idx="954">
                  <c:v>42850.92</c:v>
                </c:pt>
                <c:pt idx="955">
                  <c:v>41627.88</c:v>
                </c:pt>
                <c:pt idx="956">
                  <c:v>38310.79</c:v>
                </c:pt>
                <c:pt idx="957">
                  <c:v>36705.28</c:v>
                </c:pt>
                <c:pt idx="958">
                  <c:v>35186.33</c:v>
                </c:pt>
                <c:pt idx="959">
                  <c:v>33530.69</c:v>
                </c:pt>
                <c:pt idx="960">
                  <c:v>36148.99</c:v>
                </c:pt>
                <c:pt idx="961">
                  <c:v>40402.47</c:v>
                </c:pt>
                <c:pt idx="962">
                  <c:v>38994.89</c:v>
                </c:pt>
                <c:pt idx="963">
                  <c:v>38115.85</c:v>
                </c:pt>
                <c:pt idx="964">
                  <c:v>37549.36</c:v>
                </c:pt>
                <c:pt idx="965">
                  <c:v>36664.36</c:v>
                </c:pt>
                <c:pt idx="966">
                  <c:v>35162.35</c:v>
                </c:pt>
                <c:pt idx="967">
                  <c:v>34232.93</c:v>
                </c:pt>
                <c:pt idx="968">
                  <c:v>33551.69</c:v>
                </c:pt>
                <c:pt idx="969">
                  <c:v>33243.41</c:v>
                </c:pt>
                <c:pt idx="970">
                  <c:v>33296.21</c:v>
                </c:pt>
                <c:pt idx="971">
                  <c:v>32314.46</c:v>
                </c:pt>
                <c:pt idx="972">
                  <c:v>31541.53</c:v>
                </c:pt>
                <c:pt idx="973">
                  <c:v>30423.87</c:v>
                </c:pt>
                <c:pt idx="974">
                  <c:v>29753.85</c:v>
                </c:pt>
                <c:pt idx="975">
                  <c:v>30163.39</c:v>
                </c:pt>
                <c:pt idx="976">
                  <c:v>29177.83</c:v>
                </c:pt>
                <c:pt idx="977">
                  <c:v>28912</c:v>
                </c:pt>
                <c:pt idx="978">
                  <c:v>27806.04</c:v>
                </c:pt>
                <c:pt idx="979">
                  <c:v>27053.73</c:v>
                </c:pt>
                <c:pt idx="980">
                  <c:v>26488.85</c:v>
                </c:pt>
                <c:pt idx="981">
                  <c:v>26602.83</c:v>
                </c:pt>
                <c:pt idx="982">
                  <c:v>26832.72</c:v>
                </c:pt>
                <c:pt idx="983">
                  <c:v>27246.09</c:v>
                </c:pt>
                <c:pt idx="984">
                  <c:v>27652.26</c:v>
                </c:pt>
                <c:pt idx="985">
                  <c:v>29132.24</c:v>
                </c:pt>
                <c:pt idx="986">
                  <c:v>29652.5</c:v>
                </c:pt>
                <c:pt idx="987">
                  <c:v>31461.22</c:v>
                </c:pt>
                <c:pt idx="988">
                  <c:v>32526.82</c:v>
                </c:pt>
                <c:pt idx="989">
                  <c:v>34276.34</c:v>
                </c:pt>
                <c:pt idx="990">
                  <c:v>36041.7</c:v>
                </c:pt>
                <c:pt idx="991">
                  <c:v>37164.87</c:v>
                </c:pt>
                <c:pt idx="992">
                  <c:v>39152.57</c:v>
                </c:pt>
                <c:pt idx="993">
                  <c:v>41797.52</c:v>
                </c:pt>
                <c:pt idx="994">
                  <c:v>42176.13</c:v>
                </c:pt>
                <c:pt idx="995">
                  <c:v>41479.84</c:v>
                </c:pt>
                <c:pt idx="996">
                  <c:v>41248.24</c:v>
                </c:pt>
                <c:pt idx="997">
                  <c:v>41375.96</c:v>
                </c:pt>
                <c:pt idx="998">
                  <c:v>40416.48</c:v>
                </c:pt>
                <c:pt idx="999">
                  <c:v>39874.17</c:v>
                </c:pt>
                <c:pt idx="1000">
                  <c:v>38117.86</c:v>
                </c:pt>
                <c:pt idx="1001">
                  <c:v>36688.42</c:v>
                </c:pt>
                <c:pt idx="1002">
                  <c:v>35996.14</c:v>
                </c:pt>
                <c:pt idx="1003">
                  <c:v>36788.46</c:v>
                </c:pt>
                <c:pt idx="1004">
                  <c:v>36853.18</c:v>
                </c:pt>
                <c:pt idx="1005">
                  <c:v>36614.18</c:v>
                </c:pt>
                <c:pt idx="1006">
                  <c:v>35596.05</c:v>
                </c:pt>
                <c:pt idx="1007">
                  <c:v>33370.76</c:v>
                </c:pt>
                <c:pt idx="1008">
                  <c:v>30791.1</c:v>
                </c:pt>
                <c:pt idx="1009">
                  <c:v>30475.78</c:v>
                </c:pt>
                <c:pt idx="1010">
                  <c:v>30037.98</c:v>
                </c:pt>
                <c:pt idx="1011">
                  <c:v>30531.21</c:v>
                </c:pt>
                <c:pt idx="1012">
                  <c:v>31570.58</c:v>
                </c:pt>
                <c:pt idx="1013">
                  <c:v>31863.81</c:v>
                </c:pt>
                <c:pt idx="1014">
                  <c:v>34139.02</c:v>
                </c:pt>
                <c:pt idx="1015">
                  <c:v>36509.73</c:v>
                </c:pt>
                <c:pt idx="1016">
                  <c:v>36081.05</c:v>
                </c:pt>
                <c:pt idx="1017">
                  <c:v>34081.18</c:v>
                </c:pt>
                <c:pt idx="1018">
                  <c:v>32382.66</c:v>
                </c:pt>
                <c:pt idx="1019">
                  <c:v>33622.9</c:v>
                </c:pt>
                <c:pt idx="1020">
                  <c:v>35352.03</c:v>
                </c:pt>
                <c:pt idx="1021">
                  <c:v>36046.12</c:v>
                </c:pt>
                <c:pt idx="1022">
                  <c:v>37622.08</c:v>
                </c:pt>
                <c:pt idx="1023">
                  <c:v>39435.79</c:v>
                </c:pt>
                <c:pt idx="1024">
                  <c:v>40816.59</c:v>
                </c:pt>
                <c:pt idx="1025">
                  <c:v>43636.02</c:v>
                </c:pt>
                <c:pt idx="1026">
                  <c:v>46933.33</c:v>
                </c:pt>
                <c:pt idx="1027">
                  <c:v>48756.96</c:v>
                </c:pt>
                <c:pt idx="1028">
                  <c:v>50053.61</c:v>
                </c:pt>
                <c:pt idx="1029">
                  <c:v>51993.54</c:v>
                </c:pt>
                <c:pt idx="1030">
                  <c:v>51728.47</c:v>
                </c:pt>
                <c:pt idx="1031">
                  <c:v>50832</c:v>
                </c:pt>
                <c:pt idx="1032">
                  <c:v>51114.28</c:v>
                </c:pt>
                <c:pt idx="1033">
                  <c:v>53146.85</c:v>
                </c:pt>
                <c:pt idx="1034">
                  <c:v>53222.58</c:v>
                </c:pt>
                <c:pt idx="1035">
                  <c:v>53700.86</c:v>
                </c:pt>
                <c:pt idx="1036">
                  <c:v>53278.51</c:v>
                </c:pt>
                <c:pt idx="1037">
                  <c:v>54567.68</c:v>
                </c:pt>
                <c:pt idx="1038">
                  <c:v>55192.77</c:v>
                </c:pt>
                <c:pt idx="1039">
                  <c:v>55470.52</c:v>
                </c:pt>
                <c:pt idx="1040">
                  <c:v>55243.76</c:v>
                </c:pt>
                <c:pt idx="1041">
                  <c:v>55490.4</c:v>
                </c:pt>
                <c:pt idx="1042">
                  <c:v>55841.95</c:v>
                </c:pt>
                <c:pt idx="1043">
                  <c:v>56803.13</c:v>
                </c:pt>
                <c:pt idx="1044">
                  <c:v>56040.55</c:v>
                </c:pt>
                <c:pt idx="1045">
                  <c:v>54545.57</c:v>
                </c:pt>
                <c:pt idx="1046">
                  <c:v>53679.4</c:v>
                </c:pt>
                <c:pt idx="1047">
                  <c:v>52113.84</c:v>
                </c:pt>
                <c:pt idx="1048">
                  <c:v>51528.64</c:v>
                </c:pt>
                <c:pt idx="1049">
                  <c:v>49934.01</c:v>
                </c:pt>
                <c:pt idx="1050">
                  <c:v>49375.29</c:v>
                </c:pt>
                <c:pt idx="1051">
                  <c:v>47659.18</c:v>
                </c:pt>
                <c:pt idx="1052">
                  <c:v>45144.39</c:v>
                </c:pt>
                <c:pt idx="1053">
                  <c:v>43699.38</c:v>
                </c:pt>
                <c:pt idx="1054">
                  <c:v>42968.99</c:v>
                </c:pt>
                <c:pt idx="1055">
                  <c:v>41550.22</c:v>
                </c:pt>
                <c:pt idx="1056">
                  <c:v>41902.55</c:v>
                </c:pt>
                <c:pt idx="1057">
                  <c:v>45587.25</c:v>
                </c:pt>
                <c:pt idx="1058">
                  <c:v>45585.79</c:v>
                </c:pt>
                <c:pt idx="1059">
                  <c:v>43974.4</c:v>
                </c:pt>
                <c:pt idx="1060">
                  <c:v>41326.29</c:v>
                </c:pt>
                <c:pt idx="1061">
                  <c:v>39787.18</c:v>
                </c:pt>
                <c:pt idx="1062">
                  <c:v>38845.31</c:v>
                </c:pt>
                <c:pt idx="1063">
                  <c:v>38211.35</c:v>
                </c:pt>
                <c:pt idx="1064">
                  <c:v>37120.44</c:v>
                </c:pt>
                <c:pt idx="1065">
                  <c:v>36524.68</c:v>
                </c:pt>
                <c:pt idx="1066">
                  <c:v>35954.17</c:v>
                </c:pt>
                <c:pt idx="1067">
                  <c:v>35031.9</c:v>
                </c:pt>
                <c:pt idx="1068">
                  <c:v>34441.1</c:v>
                </c:pt>
                <c:pt idx="1069">
                  <c:v>33665.21</c:v>
                </c:pt>
                <c:pt idx="1070">
                  <c:v>32961.95</c:v>
                </c:pt>
                <c:pt idx="1071">
                  <c:v>32580.02</c:v>
                </c:pt>
                <c:pt idx="1072">
                  <c:v>31095.61</c:v>
                </c:pt>
                <c:pt idx="1073">
                  <c:v>31032.72</c:v>
                </c:pt>
                <c:pt idx="1074">
                  <c:v>30575.48</c:v>
                </c:pt>
                <c:pt idx="1075">
                  <c:v>30262.02</c:v>
                </c:pt>
                <c:pt idx="1076">
                  <c:v>29963.29</c:v>
                </c:pt>
                <c:pt idx="1077">
                  <c:v>30467.29</c:v>
                </c:pt>
                <c:pt idx="1078">
                  <c:v>30270.03</c:v>
                </c:pt>
                <c:pt idx="1079">
                  <c:v>30788.18</c:v>
                </c:pt>
                <c:pt idx="1080">
                  <c:v>31199.48</c:v>
                </c:pt>
                <c:pt idx="1081">
                  <c:v>32757.82</c:v>
                </c:pt>
                <c:pt idx="1082">
                  <c:v>33450.67</c:v>
                </c:pt>
                <c:pt idx="1083">
                  <c:v>35251.1</c:v>
                </c:pt>
                <c:pt idx="1084">
                  <c:v>35565.1</c:v>
                </c:pt>
                <c:pt idx="1085">
                  <c:v>36530.11</c:v>
                </c:pt>
                <c:pt idx="1086">
                  <c:v>37023.08</c:v>
                </c:pt>
                <c:pt idx="1087">
                  <c:v>37548.37</c:v>
                </c:pt>
                <c:pt idx="1088">
                  <c:v>37451.52</c:v>
                </c:pt>
                <c:pt idx="1089">
                  <c:v>40185.25</c:v>
                </c:pt>
                <c:pt idx="1090">
                  <c:v>39947.16</c:v>
                </c:pt>
                <c:pt idx="1091">
                  <c:v>38919.24</c:v>
                </c:pt>
                <c:pt idx="1092">
                  <c:v>37776.53</c:v>
                </c:pt>
                <c:pt idx="1093">
                  <c:v>37335.44</c:v>
                </c:pt>
                <c:pt idx="1094">
                  <c:v>36087.68</c:v>
                </c:pt>
                <c:pt idx="1095">
                  <c:v>33979.28</c:v>
                </c:pt>
                <c:pt idx="1096">
                  <c:v>33086.31</c:v>
                </c:pt>
                <c:pt idx="1097">
                  <c:v>30899.79</c:v>
                </c:pt>
                <c:pt idx="1098">
                  <c:v>30547.53</c:v>
                </c:pt>
                <c:pt idx="1099">
                  <c:v>31223.54</c:v>
                </c:pt>
                <c:pt idx="1100">
                  <c:v>31555.75</c:v>
                </c:pt>
                <c:pt idx="1101">
                  <c:v>30207.38</c:v>
                </c:pt>
                <c:pt idx="1102">
                  <c:v>29821.69</c:v>
                </c:pt>
                <c:pt idx="1103">
                  <c:v>28343.67</c:v>
                </c:pt>
                <c:pt idx="1104">
                  <c:v>25256.81</c:v>
                </c:pt>
                <c:pt idx="1105">
                  <c:v>26342.09</c:v>
                </c:pt>
                <c:pt idx="1106">
                  <c:v>26620.24</c:v>
                </c:pt>
                <c:pt idx="1107">
                  <c:v>26589.66</c:v>
                </c:pt>
                <c:pt idx="1108">
                  <c:v>26818.51</c:v>
                </c:pt>
                <c:pt idx="1109">
                  <c:v>27819.13</c:v>
                </c:pt>
                <c:pt idx="1110">
                  <c:v>29204.94</c:v>
                </c:pt>
                <c:pt idx="1111">
                  <c:v>30438.76</c:v>
                </c:pt>
                <c:pt idx="1112">
                  <c:v>29429.17</c:v>
                </c:pt>
                <c:pt idx="1113">
                  <c:v>27851.48</c:v>
                </c:pt>
                <c:pt idx="1114">
                  <c:v>26685.15</c:v>
                </c:pt>
                <c:pt idx="1115">
                  <c:v>27239.22</c:v>
                </c:pt>
                <c:pt idx="1116">
                  <c:v>28911.47</c:v>
                </c:pt>
                <c:pt idx="1117">
                  <c:v>29393.43</c:v>
                </c:pt>
                <c:pt idx="1118">
                  <c:v>30280.48</c:v>
                </c:pt>
                <c:pt idx="1119">
                  <c:v>31401.46</c:v>
                </c:pt>
                <c:pt idx="1120">
                  <c:v>33096.69</c:v>
                </c:pt>
                <c:pt idx="1121">
                  <c:v>34913.32</c:v>
                </c:pt>
                <c:pt idx="1122">
                  <c:v>38110</c:v>
                </c:pt>
                <c:pt idx="1123">
                  <c:v>41207.05</c:v>
                </c:pt>
                <c:pt idx="1124">
                  <c:v>43058.63</c:v>
                </c:pt>
                <c:pt idx="1125">
                  <c:v>45151.78</c:v>
                </c:pt>
                <c:pt idx="1126">
                  <c:v>45117.51</c:v>
                </c:pt>
                <c:pt idx="1127">
                  <c:v>45937.09</c:v>
                </c:pt>
                <c:pt idx="1128">
                  <c:v>46554.86</c:v>
                </c:pt>
                <c:pt idx="1129">
                  <c:v>47880.44</c:v>
                </c:pt>
                <c:pt idx="1130">
                  <c:v>48683.64</c:v>
                </c:pt>
                <c:pt idx="1131">
                  <c:v>49240.4</c:v>
                </c:pt>
                <c:pt idx="1132">
                  <c:v>48802.71</c:v>
                </c:pt>
                <c:pt idx="1133">
                  <c:v>50335.15</c:v>
                </c:pt>
                <c:pt idx="1134">
                  <c:v>50133.09</c:v>
                </c:pt>
                <c:pt idx="1135">
                  <c:v>50514.81</c:v>
                </c:pt>
                <c:pt idx="1136">
                  <c:v>50582.16</c:v>
                </c:pt>
                <c:pt idx="1137">
                  <c:v>51781.21</c:v>
                </c:pt>
                <c:pt idx="1138">
                  <c:v>52863.61</c:v>
                </c:pt>
                <c:pt idx="1139">
                  <c:v>53152.52</c:v>
                </c:pt>
                <c:pt idx="1140">
                  <c:v>52931.44</c:v>
                </c:pt>
                <c:pt idx="1141">
                  <c:v>53307.51</c:v>
                </c:pt>
                <c:pt idx="1142">
                  <c:v>52547.81</c:v>
                </c:pt>
                <c:pt idx="1143">
                  <c:v>51967.46</c:v>
                </c:pt>
                <c:pt idx="1144">
                  <c:v>50792.22</c:v>
                </c:pt>
                <c:pt idx="1145">
                  <c:v>49864.55</c:v>
                </c:pt>
                <c:pt idx="1146">
                  <c:v>49097.79</c:v>
                </c:pt>
                <c:pt idx="1147">
                  <c:v>46369.33</c:v>
                </c:pt>
                <c:pt idx="1148">
                  <c:v>43645.55</c:v>
                </c:pt>
                <c:pt idx="1149">
                  <c:v>42344.06</c:v>
                </c:pt>
                <c:pt idx="1150">
                  <c:v>40660.58</c:v>
                </c:pt>
                <c:pt idx="1151">
                  <c:v>38657.71</c:v>
                </c:pt>
                <c:pt idx="1152">
                  <c:v>37406.97</c:v>
                </c:pt>
                <c:pt idx="1153">
                  <c:v>41968.96</c:v>
                </c:pt>
                <c:pt idx="1154">
                  <c:v>41582.78</c:v>
                </c:pt>
                <c:pt idx="1155">
                  <c:v>40173.38</c:v>
                </c:pt>
                <c:pt idx="1156">
                  <c:v>38622.43</c:v>
                </c:pt>
                <c:pt idx="1157">
                  <c:v>37456.84</c:v>
                </c:pt>
                <c:pt idx="1158">
                  <c:v>36426.16</c:v>
                </c:pt>
                <c:pt idx="1159">
                  <c:v>35866.97</c:v>
                </c:pt>
                <c:pt idx="1160">
                  <c:v>35003.38</c:v>
                </c:pt>
                <c:pt idx="1161">
                  <c:v>34327.04</c:v>
                </c:pt>
                <c:pt idx="1162">
                  <c:v>33858.76</c:v>
                </c:pt>
                <c:pt idx="1163">
                  <c:v>32749.11</c:v>
                </c:pt>
                <c:pt idx="1164">
                  <c:v>32417.94</c:v>
                </c:pt>
                <c:pt idx="1165">
                  <c:v>31172.96</c:v>
                </c:pt>
                <c:pt idx="1166">
                  <c:v>30849.08</c:v>
                </c:pt>
                <c:pt idx="1167">
                  <c:v>30638.51</c:v>
                </c:pt>
                <c:pt idx="1168">
                  <c:v>30115.72</c:v>
                </c:pt>
                <c:pt idx="1169">
                  <c:v>29919.97</c:v>
                </c:pt>
                <c:pt idx="1170">
                  <c:v>29713.96</c:v>
                </c:pt>
                <c:pt idx="1171">
                  <c:v>29515.58</c:v>
                </c:pt>
                <c:pt idx="1172">
                  <c:v>30147.77</c:v>
                </c:pt>
                <c:pt idx="1173">
                  <c:v>30151.66</c:v>
                </c:pt>
                <c:pt idx="1174">
                  <c:v>30643.66</c:v>
                </c:pt>
                <c:pt idx="1175">
                  <c:v>31525.11</c:v>
                </c:pt>
                <c:pt idx="1176">
                  <c:v>32297.22</c:v>
                </c:pt>
                <c:pt idx="1177">
                  <c:v>33867.74</c:v>
                </c:pt>
                <c:pt idx="1178">
                  <c:v>34936.25</c:v>
                </c:pt>
                <c:pt idx="1179">
                  <c:v>36268.85</c:v>
                </c:pt>
                <c:pt idx="1180">
                  <c:v>36850.28</c:v>
                </c:pt>
                <c:pt idx="1181">
                  <c:v>38711.19</c:v>
                </c:pt>
                <c:pt idx="1182">
                  <c:v>39316.69</c:v>
                </c:pt>
                <c:pt idx="1183">
                  <c:v>40557.42</c:v>
                </c:pt>
                <c:pt idx="1184">
                  <c:v>40590.86</c:v>
                </c:pt>
                <c:pt idx="1185">
                  <c:v>43214.87</c:v>
                </c:pt>
                <c:pt idx="1186">
                  <c:v>43269.42</c:v>
                </c:pt>
                <c:pt idx="1187">
                  <c:v>43477.47</c:v>
                </c:pt>
                <c:pt idx="1188">
                  <c:v>42143.85</c:v>
                </c:pt>
                <c:pt idx="1189">
                  <c:v>41895.21</c:v>
                </c:pt>
                <c:pt idx="1190">
                  <c:v>40078.34</c:v>
                </c:pt>
                <c:pt idx="1191">
                  <c:v>39132.39</c:v>
                </c:pt>
                <c:pt idx="1192">
                  <c:v>37692.34</c:v>
                </c:pt>
                <c:pt idx="1193">
                  <c:v>36568.98</c:v>
                </c:pt>
                <c:pt idx="1194">
                  <c:v>35970.99</c:v>
                </c:pt>
                <c:pt idx="1195">
                  <c:v>35905.18</c:v>
                </c:pt>
                <c:pt idx="1196">
                  <c:v>35964.45</c:v>
                </c:pt>
                <c:pt idx="1197">
                  <c:v>34587.62</c:v>
                </c:pt>
                <c:pt idx="1198">
                  <c:v>33433.53</c:v>
                </c:pt>
                <c:pt idx="1199">
                  <c:v>31670.49</c:v>
                </c:pt>
                <c:pt idx="1200">
                  <c:v>27591.29</c:v>
                </c:pt>
                <c:pt idx="1201">
                  <c:v>27976.8</c:v>
                </c:pt>
                <c:pt idx="1202">
                  <c:v>27163.83</c:v>
                </c:pt>
                <c:pt idx="1203">
                  <c:v>26342.63</c:v>
                </c:pt>
                <c:pt idx="1204">
                  <c:v>26236.83</c:v>
                </c:pt>
                <c:pt idx="1205">
                  <c:v>27199.06</c:v>
                </c:pt>
                <c:pt idx="1206">
                  <c:v>28682.63</c:v>
                </c:pt>
                <c:pt idx="1207">
                  <c:v>31379.67</c:v>
                </c:pt>
                <c:pt idx="1208">
                  <c:v>30478.99</c:v>
                </c:pt>
                <c:pt idx="1209">
                  <c:v>29041.32</c:v>
                </c:pt>
                <c:pt idx="1210">
                  <c:v>29099.46</c:v>
                </c:pt>
                <c:pt idx="1211">
                  <c:v>29422.81</c:v>
                </c:pt>
                <c:pt idx="1212">
                  <c:v>29590.18</c:v>
                </c:pt>
                <c:pt idx="1213">
                  <c:v>31472.12</c:v>
                </c:pt>
                <c:pt idx="1214">
                  <c:v>32599.94</c:v>
                </c:pt>
                <c:pt idx="1215">
                  <c:v>34242.73</c:v>
                </c:pt>
                <c:pt idx="1216">
                  <c:v>36081.38</c:v>
                </c:pt>
                <c:pt idx="1217">
                  <c:v>39014.51</c:v>
                </c:pt>
                <c:pt idx="1218">
                  <c:v>42310.85</c:v>
                </c:pt>
                <c:pt idx="1219">
                  <c:v>45152.95</c:v>
                </c:pt>
                <c:pt idx="1220">
                  <c:v>47651.69</c:v>
                </c:pt>
                <c:pt idx="1221">
                  <c:v>48865.52</c:v>
                </c:pt>
                <c:pt idx="1222">
                  <c:v>49547.58</c:v>
                </c:pt>
                <c:pt idx="1223">
                  <c:v>49299.17</c:v>
                </c:pt>
                <c:pt idx="1224">
                  <c:v>49740.63</c:v>
                </c:pt>
                <c:pt idx="1225">
                  <c:v>52298.8</c:v>
                </c:pt>
                <c:pt idx="1226">
                  <c:v>52803.56</c:v>
                </c:pt>
                <c:pt idx="1227">
                  <c:v>52973.45</c:v>
                </c:pt>
                <c:pt idx="1228">
                  <c:v>52794.2</c:v>
                </c:pt>
                <c:pt idx="1229">
                  <c:v>54434.96</c:v>
                </c:pt>
                <c:pt idx="1230">
                  <c:v>53681.77</c:v>
                </c:pt>
                <c:pt idx="1231">
                  <c:v>53387.14</c:v>
                </c:pt>
                <c:pt idx="1232">
                  <c:v>53621.08</c:v>
                </c:pt>
                <c:pt idx="1233">
                  <c:v>54128.17</c:v>
                </c:pt>
                <c:pt idx="1234">
                  <c:v>54409.45</c:v>
                </c:pt>
                <c:pt idx="1235">
                  <c:v>54481.64</c:v>
                </c:pt>
                <c:pt idx="1236">
                  <c:v>53553.39</c:v>
                </c:pt>
                <c:pt idx="1237">
                  <c:v>54187.05</c:v>
                </c:pt>
                <c:pt idx="1238">
                  <c:v>53779.05</c:v>
                </c:pt>
                <c:pt idx="1239">
                  <c:v>53152.75</c:v>
                </c:pt>
                <c:pt idx="1240">
                  <c:v>52510.49</c:v>
                </c:pt>
                <c:pt idx="1241">
                  <c:v>51381.79</c:v>
                </c:pt>
                <c:pt idx="1242">
                  <c:v>50863.09</c:v>
                </c:pt>
                <c:pt idx="1243">
                  <c:v>48379.34</c:v>
                </c:pt>
                <c:pt idx="1244">
                  <c:v>44928.62</c:v>
                </c:pt>
                <c:pt idx="1245">
                  <c:v>43792.81</c:v>
                </c:pt>
                <c:pt idx="1246">
                  <c:v>41509.36</c:v>
                </c:pt>
                <c:pt idx="1247">
                  <c:v>40054.44</c:v>
                </c:pt>
                <c:pt idx="1248">
                  <c:v>39183.49</c:v>
                </c:pt>
                <c:pt idx="1249">
                  <c:v>43774.72</c:v>
                </c:pt>
                <c:pt idx="1250">
                  <c:v>42934.64</c:v>
                </c:pt>
                <c:pt idx="1251">
                  <c:v>41433.48</c:v>
                </c:pt>
                <c:pt idx="1252">
                  <c:v>38815.69</c:v>
                </c:pt>
                <c:pt idx="1253">
                  <c:v>37339.06</c:v>
                </c:pt>
                <c:pt idx="1254">
                  <c:v>36392.66</c:v>
                </c:pt>
                <c:pt idx="1255">
                  <c:v>35696.33</c:v>
                </c:pt>
                <c:pt idx="1256">
                  <c:v>34887.62</c:v>
                </c:pt>
                <c:pt idx="1257">
                  <c:v>34057.86</c:v>
                </c:pt>
                <c:pt idx="1258">
                  <c:v>33654.5</c:v>
                </c:pt>
                <c:pt idx="1259">
                  <c:v>32680.7</c:v>
                </c:pt>
                <c:pt idx="1260">
                  <c:v>32220.08</c:v>
                </c:pt>
                <c:pt idx="1261">
                  <c:v>31754.55</c:v>
                </c:pt>
                <c:pt idx="1262">
                  <c:v>31464.46</c:v>
                </c:pt>
                <c:pt idx="1263">
                  <c:v>31307.42</c:v>
                </c:pt>
                <c:pt idx="1264">
                  <c:v>31038.08</c:v>
                </c:pt>
                <c:pt idx="1265">
                  <c:v>30916.9</c:v>
                </c:pt>
                <c:pt idx="1266">
                  <c:v>30373.56</c:v>
                </c:pt>
                <c:pt idx="1267">
                  <c:v>30292.73</c:v>
                </c:pt>
                <c:pt idx="1268">
                  <c:v>30485.04</c:v>
                </c:pt>
                <c:pt idx="1269">
                  <c:v>30723.67</c:v>
                </c:pt>
                <c:pt idx="1270">
                  <c:v>30882.09</c:v>
                </c:pt>
                <c:pt idx="1271">
                  <c:v>32043.19</c:v>
                </c:pt>
                <c:pt idx="1272">
                  <c:v>32034.02</c:v>
                </c:pt>
                <c:pt idx="1273">
                  <c:v>33691.35</c:v>
                </c:pt>
                <c:pt idx="1274">
                  <c:v>34614.32</c:v>
                </c:pt>
                <c:pt idx="1275">
                  <c:v>36937.96</c:v>
                </c:pt>
                <c:pt idx="1276">
                  <c:v>37827.26</c:v>
                </c:pt>
                <c:pt idx="1277">
                  <c:v>39307.17</c:v>
                </c:pt>
                <c:pt idx="1278">
                  <c:v>39927.66</c:v>
                </c:pt>
                <c:pt idx="1279">
                  <c:v>41154.75</c:v>
                </c:pt>
                <c:pt idx="1280">
                  <c:v>42087.6</c:v>
                </c:pt>
                <c:pt idx="1281">
                  <c:v>44504.88</c:v>
                </c:pt>
                <c:pt idx="1282">
                  <c:v>45903.13</c:v>
                </c:pt>
                <c:pt idx="1283">
                  <c:v>46537.09</c:v>
                </c:pt>
                <c:pt idx="1284">
                  <c:v>46926.18</c:v>
                </c:pt>
                <c:pt idx="1285">
                  <c:v>48010.95</c:v>
                </c:pt>
                <c:pt idx="1286">
                  <c:v>48150.72</c:v>
                </c:pt>
                <c:pt idx="1287">
                  <c:v>47418.96</c:v>
                </c:pt>
                <c:pt idx="1288">
                  <c:v>47090.33</c:v>
                </c:pt>
                <c:pt idx="1289">
                  <c:v>45552.88</c:v>
                </c:pt>
                <c:pt idx="1290">
                  <c:v>45258.8</c:v>
                </c:pt>
                <c:pt idx="1291">
                  <c:v>44778.8</c:v>
                </c:pt>
                <c:pt idx="1292">
                  <c:v>46114.09</c:v>
                </c:pt>
                <c:pt idx="1293">
                  <c:v>46148.26</c:v>
                </c:pt>
                <c:pt idx="1294">
                  <c:v>45712.02</c:v>
                </c:pt>
                <c:pt idx="1295">
                  <c:v>44898.69</c:v>
                </c:pt>
                <c:pt idx="1296">
                  <c:v>41517.27</c:v>
                </c:pt>
                <c:pt idx="1297">
                  <c:v>42677.07</c:v>
                </c:pt>
                <c:pt idx="1298">
                  <c:v>42307.69</c:v>
                </c:pt>
                <c:pt idx="1299">
                  <c:v>41631.91</c:v>
                </c:pt>
                <c:pt idx="1300">
                  <c:v>41866.27</c:v>
                </c:pt>
                <c:pt idx="1301">
                  <c:v>42366.66</c:v>
                </c:pt>
                <c:pt idx="1302">
                  <c:v>43626.01</c:v>
                </c:pt>
                <c:pt idx="1303">
                  <c:v>45602.56</c:v>
                </c:pt>
                <c:pt idx="1304">
                  <c:v>45607.47</c:v>
                </c:pt>
                <c:pt idx="1305">
                  <c:v>44923.88</c:v>
                </c:pt>
                <c:pt idx="1306">
                  <c:v>45189.62</c:v>
                </c:pt>
                <c:pt idx="1307">
                  <c:v>45372.53</c:v>
                </c:pt>
                <c:pt idx="1308">
                  <c:v>46605</c:v>
                </c:pt>
                <c:pt idx="1309">
                  <c:v>46911.22</c:v>
                </c:pt>
                <c:pt idx="1310">
                  <c:v>47740.18</c:v>
                </c:pt>
                <c:pt idx="1311">
                  <c:v>48438.56</c:v>
                </c:pt>
                <c:pt idx="1312">
                  <c:v>49513.59</c:v>
                </c:pt>
                <c:pt idx="1313">
                  <c:v>50248.43</c:v>
                </c:pt>
                <c:pt idx="1314">
                  <c:v>51588.16</c:v>
                </c:pt>
                <c:pt idx="1315">
                  <c:v>51769.54</c:v>
                </c:pt>
                <c:pt idx="1316">
                  <c:v>51642</c:v>
                </c:pt>
                <c:pt idx="1317">
                  <c:v>51611.58</c:v>
                </c:pt>
                <c:pt idx="1318">
                  <c:v>50910.68</c:v>
                </c:pt>
                <c:pt idx="1319">
                  <c:v>50764.56</c:v>
                </c:pt>
                <c:pt idx="1320">
                  <c:v>51665.04</c:v>
                </c:pt>
                <c:pt idx="1321">
                  <c:v>54061.5</c:v>
                </c:pt>
                <c:pt idx="1322">
                  <c:v>55390.36</c:v>
                </c:pt>
                <c:pt idx="1323">
                  <c:v>55896.56</c:v>
                </c:pt>
                <c:pt idx="1324">
                  <c:v>55526.24</c:v>
                </c:pt>
                <c:pt idx="1325">
                  <c:v>56774.09</c:v>
                </c:pt>
                <c:pt idx="1326">
                  <c:v>56533.97</c:v>
                </c:pt>
                <c:pt idx="1327">
                  <c:v>56194.49</c:v>
                </c:pt>
                <c:pt idx="1328">
                  <c:v>55749.07</c:v>
                </c:pt>
                <c:pt idx="1329">
                  <c:v>55767.34</c:v>
                </c:pt>
                <c:pt idx="1330">
                  <c:v>55670.77</c:v>
                </c:pt>
                <c:pt idx="1331">
                  <c:v>55578.12</c:v>
                </c:pt>
                <c:pt idx="1332">
                  <c:v>54971.47</c:v>
                </c:pt>
                <c:pt idx="1333">
                  <c:v>55269.28</c:v>
                </c:pt>
                <c:pt idx="1334">
                  <c:v>55076.53</c:v>
                </c:pt>
                <c:pt idx="1335">
                  <c:v>54129.79</c:v>
                </c:pt>
                <c:pt idx="1336">
                  <c:v>52385.25</c:v>
                </c:pt>
                <c:pt idx="1337">
                  <c:v>51015.86</c:v>
                </c:pt>
                <c:pt idx="1338">
                  <c:v>49560.54</c:v>
                </c:pt>
                <c:pt idx="1339">
                  <c:v>47316.09</c:v>
                </c:pt>
                <c:pt idx="1340">
                  <c:v>45221.76</c:v>
                </c:pt>
                <c:pt idx="1341">
                  <c:v>44462.14</c:v>
                </c:pt>
                <c:pt idx="1342">
                  <c:v>42448.51</c:v>
                </c:pt>
                <c:pt idx="1343">
                  <c:v>40479.82</c:v>
                </c:pt>
                <c:pt idx="1344">
                  <c:v>37484.25</c:v>
                </c:pt>
                <c:pt idx="1345">
                  <c:v>42765.02</c:v>
                </c:pt>
                <c:pt idx="1346">
                  <c:v>41698.59</c:v>
                </c:pt>
                <c:pt idx="1347">
                  <c:v>39752.59</c:v>
                </c:pt>
                <c:pt idx="1348">
                  <c:v>38077.14</c:v>
                </c:pt>
                <c:pt idx="1349">
                  <c:v>37032.84</c:v>
                </c:pt>
                <c:pt idx="1350">
                  <c:v>36208.93</c:v>
                </c:pt>
                <c:pt idx="1351">
                  <c:v>35480.37</c:v>
                </c:pt>
                <c:pt idx="1352">
                  <c:v>34330.95</c:v>
                </c:pt>
                <c:pt idx="1353">
                  <c:v>33283.27</c:v>
                </c:pt>
                <c:pt idx="1354">
                  <c:v>32050.36</c:v>
                </c:pt>
                <c:pt idx="1355">
                  <c:v>30573.28</c:v>
                </c:pt>
                <c:pt idx="1356">
                  <c:v>29508.11</c:v>
                </c:pt>
                <c:pt idx="1357">
                  <c:v>28794.77</c:v>
                </c:pt>
                <c:pt idx="1358">
                  <c:v>28125.21</c:v>
                </c:pt>
                <c:pt idx="1359">
                  <c:v>27384.16</c:v>
                </c:pt>
                <c:pt idx="1360">
                  <c:v>27035.54</c:v>
                </c:pt>
                <c:pt idx="1361">
                  <c:v>26727.79</c:v>
                </c:pt>
                <c:pt idx="1362">
                  <c:v>25629.38</c:v>
                </c:pt>
                <c:pt idx="1363">
                  <c:v>25548.07</c:v>
                </c:pt>
                <c:pt idx="1364">
                  <c:v>25124.81</c:v>
                </c:pt>
                <c:pt idx="1365">
                  <c:v>25574.64</c:v>
                </c:pt>
                <c:pt idx="1366">
                  <c:v>25358.09</c:v>
                </c:pt>
                <c:pt idx="1367">
                  <c:v>25889.53</c:v>
                </c:pt>
                <c:pt idx="1368">
                  <c:v>26556.57</c:v>
                </c:pt>
                <c:pt idx="1369">
                  <c:v>28631.45</c:v>
                </c:pt>
                <c:pt idx="1370">
                  <c:v>29521.09</c:v>
                </c:pt>
                <c:pt idx="1371">
                  <c:v>31100.68</c:v>
                </c:pt>
                <c:pt idx="1372">
                  <c:v>31387.69</c:v>
                </c:pt>
                <c:pt idx="1373">
                  <c:v>33345.29</c:v>
                </c:pt>
                <c:pt idx="1374">
                  <c:v>33411.86</c:v>
                </c:pt>
                <c:pt idx="1375">
                  <c:v>34303.6</c:v>
                </c:pt>
                <c:pt idx="1376">
                  <c:v>36434.41</c:v>
                </c:pt>
                <c:pt idx="1377">
                  <c:v>40024.17</c:v>
                </c:pt>
                <c:pt idx="1378">
                  <c:v>40277.31</c:v>
                </c:pt>
                <c:pt idx="1379">
                  <c:v>42016.23</c:v>
                </c:pt>
                <c:pt idx="1380">
                  <c:v>41884.94</c:v>
                </c:pt>
                <c:pt idx="1381">
                  <c:v>42366.14</c:v>
                </c:pt>
                <c:pt idx="1382">
                  <c:v>42127.02</c:v>
                </c:pt>
                <c:pt idx="1383">
                  <c:v>41228.29</c:v>
                </c:pt>
                <c:pt idx="1384">
                  <c:v>39835.84</c:v>
                </c:pt>
                <c:pt idx="1385">
                  <c:v>39151.95</c:v>
                </c:pt>
                <c:pt idx="1386">
                  <c:v>39266</c:v>
                </c:pt>
                <c:pt idx="1387">
                  <c:v>39254.16</c:v>
                </c:pt>
                <c:pt idx="1388">
                  <c:v>38735.32</c:v>
                </c:pt>
                <c:pt idx="1389">
                  <c:v>37623.02</c:v>
                </c:pt>
                <c:pt idx="1390">
                  <c:v>35197.27</c:v>
                </c:pt>
                <c:pt idx="1391">
                  <c:v>32800.59</c:v>
                </c:pt>
                <c:pt idx="1392">
                  <c:v>28070.68</c:v>
                </c:pt>
                <c:pt idx="1393">
                  <c:v>28473.25</c:v>
                </c:pt>
                <c:pt idx="1394">
                  <c:v>28744.96</c:v>
                </c:pt>
                <c:pt idx="1395">
                  <c:v>28612.8</c:v>
                </c:pt>
                <c:pt idx="1396">
                  <c:v>27736.75</c:v>
                </c:pt>
                <c:pt idx="1397">
                  <c:v>28535.78</c:v>
                </c:pt>
                <c:pt idx="1398">
                  <c:v>29257.18</c:v>
                </c:pt>
                <c:pt idx="1399">
                  <c:v>31474.55</c:v>
                </c:pt>
                <c:pt idx="1400">
                  <c:v>30437.63</c:v>
                </c:pt>
                <c:pt idx="1401">
                  <c:v>29104.89</c:v>
                </c:pt>
                <c:pt idx="1402">
                  <c:v>29217.21</c:v>
                </c:pt>
                <c:pt idx="1403">
                  <c:v>29863.88</c:v>
                </c:pt>
                <c:pt idx="1404">
                  <c:v>30712.97</c:v>
                </c:pt>
                <c:pt idx="1405">
                  <c:v>31730.49</c:v>
                </c:pt>
                <c:pt idx="1406">
                  <c:v>33102.51</c:v>
                </c:pt>
                <c:pt idx="1407">
                  <c:v>34528.98</c:v>
                </c:pt>
                <c:pt idx="1408">
                  <c:v>36575.12</c:v>
                </c:pt>
                <c:pt idx="1409">
                  <c:v>38316.13</c:v>
                </c:pt>
                <c:pt idx="1410">
                  <c:v>39690.82</c:v>
                </c:pt>
                <c:pt idx="1411">
                  <c:v>41145.29</c:v>
                </c:pt>
                <c:pt idx="1412">
                  <c:v>42542.88</c:v>
                </c:pt>
                <c:pt idx="1413">
                  <c:v>43306.02</c:v>
                </c:pt>
                <c:pt idx="1414">
                  <c:v>42422.03</c:v>
                </c:pt>
                <c:pt idx="1415">
                  <c:v>42880.98</c:v>
                </c:pt>
                <c:pt idx="1416">
                  <c:v>44011.43</c:v>
                </c:pt>
                <c:pt idx="1417">
                  <c:v>46179.16</c:v>
                </c:pt>
                <c:pt idx="1418">
                  <c:v>46558.53</c:v>
                </c:pt>
                <c:pt idx="1419">
                  <c:v>46996.24</c:v>
                </c:pt>
                <c:pt idx="1420">
                  <c:v>46027.53</c:v>
                </c:pt>
                <c:pt idx="1421">
                  <c:v>47106.26</c:v>
                </c:pt>
                <c:pt idx="1422">
                  <c:v>46816.32</c:v>
                </c:pt>
                <c:pt idx="1423">
                  <c:v>46323.79</c:v>
                </c:pt>
                <c:pt idx="1424">
                  <c:v>44923.56</c:v>
                </c:pt>
                <c:pt idx="1425">
                  <c:v>44546.89</c:v>
                </c:pt>
                <c:pt idx="1426">
                  <c:v>44619.53</c:v>
                </c:pt>
                <c:pt idx="1427">
                  <c:v>44901.39</c:v>
                </c:pt>
                <c:pt idx="1428">
                  <c:v>43967.76</c:v>
                </c:pt>
                <c:pt idx="1429">
                  <c:v>43773.23</c:v>
                </c:pt>
                <c:pt idx="1430">
                  <c:v>44133.26</c:v>
                </c:pt>
                <c:pt idx="1431">
                  <c:v>42963.44</c:v>
                </c:pt>
                <c:pt idx="1432">
                  <c:v>42600.58</c:v>
                </c:pt>
                <c:pt idx="1433">
                  <c:v>41533.38</c:v>
                </c:pt>
                <c:pt idx="1434">
                  <c:v>40869.57</c:v>
                </c:pt>
                <c:pt idx="1435">
                  <c:v>38836.33</c:v>
                </c:pt>
                <c:pt idx="1436">
                  <c:v>36706.9</c:v>
                </c:pt>
                <c:pt idx="1437">
                  <c:v>35727.15</c:v>
                </c:pt>
                <c:pt idx="1438">
                  <c:v>34170.66</c:v>
                </c:pt>
                <c:pt idx="1439">
                  <c:v>31571.78</c:v>
                </c:pt>
                <c:pt idx="1440">
                  <c:v>33366.05</c:v>
                </c:pt>
                <c:pt idx="1441">
                  <c:v>38193.24</c:v>
                </c:pt>
                <c:pt idx="1442">
                  <c:v>37755.69</c:v>
                </c:pt>
                <c:pt idx="1443">
                  <c:v>35801.32</c:v>
                </c:pt>
                <c:pt idx="1444">
                  <c:v>34408.93</c:v>
                </c:pt>
                <c:pt idx="1445">
                  <c:v>33159.8</c:v>
                </c:pt>
                <c:pt idx="1446">
                  <c:v>32621.15</c:v>
                </c:pt>
                <c:pt idx="1447">
                  <c:v>31841.87</c:v>
                </c:pt>
                <c:pt idx="1448">
                  <c:v>30838.67</c:v>
                </c:pt>
                <c:pt idx="1449">
                  <c:v>29887.16</c:v>
                </c:pt>
                <c:pt idx="1450">
                  <c:v>29369.35</c:v>
                </c:pt>
                <c:pt idx="1451">
                  <c:v>28369.74</c:v>
                </c:pt>
                <c:pt idx="1452">
                  <c:v>27803.92</c:v>
                </c:pt>
                <c:pt idx="1453">
                  <c:v>27369.59</c:v>
                </c:pt>
                <c:pt idx="1454">
                  <c:v>26308.26</c:v>
                </c:pt>
                <c:pt idx="1455">
                  <c:v>26442.58</c:v>
                </c:pt>
                <c:pt idx="1456">
                  <c:v>25653.58</c:v>
                </c:pt>
                <c:pt idx="1457">
                  <c:v>25367.2</c:v>
                </c:pt>
                <c:pt idx="1458">
                  <c:v>24460.3</c:v>
                </c:pt>
                <c:pt idx="1459">
                  <c:v>24621.42</c:v>
                </c:pt>
                <c:pt idx="1460">
                  <c:v>24468.46</c:v>
                </c:pt>
                <c:pt idx="1461">
                  <c:v>24231.79</c:v>
                </c:pt>
                <c:pt idx="1462">
                  <c:v>24308.87</c:v>
                </c:pt>
                <c:pt idx="1463">
                  <c:v>25510.82</c:v>
                </c:pt>
                <c:pt idx="1464">
                  <c:v>26283.99</c:v>
                </c:pt>
                <c:pt idx="1465">
                  <c:v>27572.65</c:v>
                </c:pt>
                <c:pt idx="1466">
                  <c:v>28301.94</c:v>
                </c:pt>
                <c:pt idx="1467">
                  <c:v>29973.71</c:v>
                </c:pt>
                <c:pt idx="1468">
                  <c:v>30297.91</c:v>
                </c:pt>
                <c:pt idx="1469">
                  <c:v>31182.36</c:v>
                </c:pt>
                <c:pt idx="1470">
                  <c:v>31560.32</c:v>
                </c:pt>
                <c:pt idx="1471">
                  <c:v>33263.32</c:v>
                </c:pt>
                <c:pt idx="1472">
                  <c:v>35155.45</c:v>
                </c:pt>
                <c:pt idx="1473">
                  <c:v>38347.9</c:v>
                </c:pt>
                <c:pt idx="1474">
                  <c:v>39114.13</c:v>
                </c:pt>
                <c:pt idx="1475">
                  <c:v>38908.07</c:v>
                </c:pt>
                <c:pt idx="1476">
                  <c:v>37891.01</c:v>
                </c:pt>
                <c:pt idx="1477">
                  <c:v>38018.35</c:v>
                </c:pt>
                <c:pt idx="1478">
                  <c:v>37174.61</c:v>
                </c:pt>
                <c:pt idx="1479">
                  <c:v>35817.47</c:v>
                </c:pt>
                <c:pt idx="1480">
                  <c:v>35543.44</c:v>
                </c:pt>
                <c:pt idx="1481">
                  <c:v>33358.29</c:v>
                </c:pt>
                <c:pt idx="1482">
                  <c:v>32455.58</c:v>
                </c:pt>
                <c:pt idx="1483">
                  <c:v>31973.38</c:v>
                </c:pt>
                <c:pt idx="1484">
                  <c:v>32645.55</c:v>
                </c:pt>
                <c:pt idx="1485">
                  <c:v>33609.2</c:v>
                </c:pt>
                <c:pt idx="1486">
                  <c:v>34045.47</c:v>
                </c:pt>
                <c:pt idx="1487">
                  <c:v>32377.18</c:v>
                </c:pt>
                <c:pt idx="1488">
                  <c:v>28805.13</c:v>
                </c:pt>
                <c:pt idx="1489">
                  <c:v>31240.83</c:v>
                </c:pt>
                <c:pt idx="1490">
                  <c:v>30838.28</c:v>
                </c:pt>
                <c:pt idx="1491">
                  <c:v>30963.11</c:v>
                </c:pt>
                <c:pt idx="1492">
                  <c:v>31097.28</c:v>
                </c:pt>
                <c:pt idx="1493">
                  <c:v>31209.76</c:v>
                </c:pt>
                <c:pt idx="1494">
                  <c:v>32744.24</c:v>
                </c:pt>
                <c:pt idx="1495">
                  <c:v>34776.31</c:v>
                </c:pt>
                <c:pt idx="1496">
                  <c:v>34853.86</c:v>
                </c:pt>
                <c:pt idx="1497">
                  <c:v>33702.39</c:v>
                </c:pt>
                <c:pt idx="1498">
                  <c:v>34074.35</c:v>
                </c:pt>
                <c:pt idx="1499">
                  <c:v>34061.68</c:v>
                </c:pt>
                <c:pt idx="1500">
                  <c:v>34990.24</c:v>
                </c:pt>
                <c:pt idx="1501">
                  <c:v>36701.53</c:v>
                </c:pt>
                <c:pt idx="1502">
                  <c:v>38027.5</c:v>
                </c:pt>
                <c:pt idx="1503">
                  <c:v>39726.61</c:v>
                </c:pt>
                <c:pt idx="1504">
                  <c:v>41258.59</c:v>
                </c:pt>
                <c:pt idx="1505">
                  <c:v>43260.56</c:v>
                </c:pt>
                <c:pt idx="1506">
                  <c:v>45731.52</c:v>
                </c:pt>
                <c:pt idx="1507">
                  <c:v>47592.31</c:v>
                </c:pt>
                <c:pt idx="1508">
                  <c:v>49039.75</c:v>
                </c:pt>
                <c:pt idx="1509">
                  <c:v>50014.67</c:v>
                </c:pt>
                <c:pt idx="1510">
                  <c:v>49369.14</c:v>
                </c:pt>
                <c:pt idx="1511">
                  <c:v>48998.89</c:v>
                </c:pt>
                <c:pt idx="1512">
                  <c:v>49654.06</c:v>
                </c:pt>
                <c:pt idx="1513">
                  <c:v>52096.79</c:v>
                </c:pt>
                <c:pt idx="1514">
                  <c:v>52040.23</c:v>
                </c:pt>
                <c:pt idx="1515">
                  <c:v>52297.11</c:v>
                </c:pt>
                <c:pt idx="1516">
                  <c:v>51913.02</c:v>
                </c:pt>
                <c:pt idx="1517">
                  <c:v>52577.88</c:v>
                </c:pt>
                <c:pt idx="1518">
                  <c:v>52370.19</c:v>
                </c:pt>
                <c:pt idx="1519">
                  <c:v>51963.52</c:v>
                </c:pt>
                <c:pt idx="1520">
                  <c:v>50787.29</c:v>
                </c:pt>
                <c:pt idx="1521">
                  <c:v>50646.39</c:v>
                </c:pt>
                <c:pt idx="1522">
                  <c:v>51014.18</c:v>
                </c:pt>
                <c:pt idx="1523">
                  <c:v>51516.03</c:v>
                </c:pt>
                <c:pt idx="1524">
                  <c:v>51219.53</c:v>
                </c:pt>
                <c:pt idx="1525">
                  <c:v>50851</c:v>
                </c:pt>
                <c:pt idx="1526">
                  <c:v>50927.42</c:v>
                </c:pt>
                <c:pt idx="1527">
                  <c:v>50059.53</c:v>
                </c:pt>
                <c:pt idx="1528">
                  <c:v>50061.55</c:v>
                </c:pt>
                <c:pt idx="1529">
                  <c:v>49685.27</c:v>
                </c:pt>
                <c:pt idx="1530">
                  <c:v>49151.14</c:v>
                </c:pt>
                <c:pt idx="1531">
                  <c:v>47333.31</c:v>
                </c:pt>
                <c:pt idx="1532">
                  <c:v>44608.88</c:v>
                </c:pt>
                <c:pt idx="1533">
                  <c:v>43067.05</c:v>
                </c:pt>
                <c:pt idx="1534">
                  <c:v>41756.14</c:v>
                </c:pt>
                <c:pt idx="1535">
                  <c:v>39991.34</c:v>
                </c:pt>
                <c:pt idx="1536">
                  <c:v>38566.39</c:v>
                </c:pt>
                <c:pt idx="1537">
                  <c:v>42974.96</c:v>
                </c:pt>
                <c:pt idx="1538">
                  <c:v>42934.06</c:v>
                </c:pt>
                <c:pt idx="1539">
                  <c:v>40708.81</c:v>
                </c:pt>
                <c:pt idx="1540">
                  <c:v>38259.65</c:v>
                </c:pt>
                <c:pt idx="1541">
                  <c:v>37493.74</c:v>
                </c:pt>
                <c:pt idx="1542">
                  <c:v>35927.6</c:v>
                </c:pt>
                <c:pt idx="1543">
                  <c:v>35329.38</c:v>
                </c:pt>
                <c:pt idx="1544">
                  <c:v>34312.32</c:v>
                </c:pt>
                <c:pt idx="1545">
                  <c:v>33664.75</c:v>
                </c:pt>
                <c:pt idx="1546">
                  <c:v>32787.36</c:v>
                </c:pt>
                <c:pt idx="1547">
                  <c:v>32358.28</c:v>
                </c:pt>
                <c:pt idx="1548">
                  <c:v>31771.86</c:v>
                </c:pt>
                <c:pt idx="1549">
                  <c:v>30813.8</c:v>
                </c:pt>
                <c:pt idx="1550">
                  <c:v>30290.13</c:v>
                </c:pt>
                <c:pt idx="1551">
                  <c:v>29840.28</c:v>
                </c:pt>
                <c:pt idx="1552">
                  <c:v>29573.35</c:v>
                </c:pt>
                <c:pt idx="1553">
                  <c:v>28605.85</c:v>
                </c:pt>
                <c:pt idx="1554">
                  <c:v>27768.69</c:v>
                </c:pt>
                <c:pt idx="1555">
                  <c:v>27381.71</c:v>
                </c:pt>
                <c:pt idx="1556">
                  <c:v>27056.64</c:v>
                </c:pt>
                <c:pt idx="1557">
                  <c:v>27440.66</c:v>
                </c:pt>
                <c:pt idx="1558">
                  <c:v>27869.68</c:v>
                </c:pt>
                <c:pt idx="1559">
                  <c:v>28713.48</c:v>
                </c:pt>
                <c:pt idx="1560">
                  <c:v>28871.88</c:v>
                </c:pt>
                <c:pt idx="1561">
                  <c:v>30330.29</c:v>
                </c:pt>
                <c:pt idx="1562">
                  <c:v>31218.93</c:v>
                </c:pt>
                <c:pt idx="1563">
                  <c:v>32403.58</c:v>
                </c:pt>
                <c:pt idx="1564">
                  <c:v>33491.33</c:v>
                </c:pt>
                <c:pt idx="1565">
                  <c:v>35343.76</c:v>
                </c:pt>
                <c:pt idx="1566">
                  <c:v>35030.62</c:v>
                </c:pt>
                <c:pt idx="1567">
                  <c:v>36129.52</c:v>
                </c:pt>
                <c:pt idx="1568">
                  <c:v>37660.93</c:v>
                </c:pt>
                <c:pt idx="1569">
                  <c:v>38781.73</c:v>
                </c:pt>
                <c:pt idx="1570">
                  <c:v>38608.4</c:v>
                </c:pt>
                <c:pt idx="1571">
                  <c:v>37711.47</c:v>
                </c:pt>
                <c:pt idx="1572">
                  <c:v>36518.91</c:v>
                </c:pt>
                <c:pt idx="1573">
                  <c:v>35832.61</c:v>
                </c:pt>
                <c:pt idx="1574">
                  <c:v>35007.69</c:v>
                </c:pt>
                <c:pt idx="1575">
                  <c:v>32802.34</c:v>
                </c:pt>
                <c:pt idx="1576">
                  <c:v>30660.62</c:v>
                </c:pt>
                <c:pt idx="1577">
                  <c:v>28708.62</c:v>
                </c:pt>
                <c:pt idx="1578">
                  <c:v>28089.9</c:v>
                </c:pt>
                <c:pt idx="1579">
                  <c:v>28038.86</c:v>
                </c:pt>
                <c:pt idx="1580">
                  <c:v>28467.12</c:v>
                </c:pt>
                <c:pt idx="1581">
                  <c:v>30233.24</c:v>
                </c:pt>
                <c:pt idx="1582">
                  <c:v>30314.67</c:v>
                </c:pt>
                <c:pt idx="1583">
                  <c:v>29093.16</c:v>
                </c:pt>
                <c:pt idx="1584">
                  <c:v>26029.21</c:v>
                </c:pt>
                <c:pt idx="1585">
                  <c:v>28233.02</c:v>
                </c:pt>
                <c:pt idx="1586">
                  <c:v>28737.69</c:v>
                </c:pt>
                <c:pt idx="1587">
                  <c:v>28346.19</c:v>
                </c:pt>
                <c:pt idx="1588">
                  <c:v>27736.87</c:v>
                </c:pt>
                <c:pt idx="1589">
                  <c:v>28358.18</c:v>
                </c:pt>
                <c:pt idx="1590">
                  <c:v>29384.62</c:v>
                </c:pt>
                <c:pt idx="1591">
                  <c:v>31284.59</c:v>
                </c:pt>
                <c:pt idx="1592">
                  <c:v>29110.33</c:v>
                </c:pt>
                <c:pt idx="1593">
                  <c:v>27465.39</c:v>
                </c:pt>
                <c:pt idx="1594">
                  <c:v>27255.02</c:v>
                </c:pt>
                <c:pt idx="1595">
                  <c:v>27179.32</c:v>
                </c:pt>
                <c:pt idx="1596">
                  <c:v>27460.58</c:v>
                </c:pt>
                <c:pt idx="1597">
                  <c:v>27683.51</c:v>
                </c:pt>
                <c:pt idx="1598">
                  <c:v>29214.53</c:v>
                </c:pt>
                <c:pt idx="1599">
                  <c:v>30582.9</c:v>
                </c:pt>
                <c:pt idx="1600">
                  <c:v>32413.15</c:v>
                </c:pt>
                <c:pt idx="1601">
                  <c:v>34303.94</c:v>
                </c:pt>
                <c:pt idx="1602">
                  <c:v>36627.85</c:v>
                </c:pt>
                <c:pt idx="1603">
                  <c:v>38709.33</c:v>
                </c:pt>
                <c:pt idx="1604">
                  <c:v>40335.05</c:v>
                </c:pt>
                <c:pt idx="1605">
                  <c:v>41480.53</c:v>
                </c:pt>
                <c:pt idx="1606">
                  <c:v>41085.46</c:v>
                </c:pt>
                <c:pt idx="1607">
                  <c:v>41396.26</c:v>
                </c:pt>
                <c:pt idx="1608">
                  <c:v>42209.33</c:v>
                </c:pt>
                <c:pt idx="1609">
                  <c:v>44637.64</c:v>
                </c:pt>
                <c:pt idx="1610">
                  <c:v>45495.89</c:v>
                </c:pt>
                <c:pt idx="1611">
                  <c:v>46000.24</c:v>
                </c:pt>
                <c:pt idx="1612">
                  <c:v>45823.3</c:v>
                </c:pt>
                <c:pt idx="1613">
                  <c:v>46749.54</c:v>
                </c:pt>
                <c:pt idx="1614">
                  <c:v>46647.61</c:v>
                </c:pt>
                <c:pt idx="1615">
                  <c:v>46162.07</c:v>
                </c:pt>
                <c:pt idx="1616">
                  <c:v>44766.48</c:v>
                </c:pt>
                <c:pt idx="1617">
                  <c:v>44621.52</c:v>
                </c:pt>
                <c:pt idx="1618">
                  <c:v>44711.91</c:v>
                </c:pt>
                <c:pt idx="1619">
                  <c:v>44700.69</c:v>
                </c:pt>
                <c:pt idx="1620">
                  <c:v>44258.58</c:v>
                </c:pt>
                <c:pt idx="1621">
                  <c:v>44146.08</c:v>
                </c:pt>
                <c:pt idx="1622">
                  <c:v>43810.1</c:v>
                </c:pt>
                <c:pt idx="1623">
                  <c:v>43201.11</c:v>
                </c:pt>
                <c:pt idx="1624">
                  <c:v>42889.17</c:v>
                </c:pt>
                <c:pt idx="1625">
                  <c:v>42238.7</c:v>
                </c:pt>
                <c:pt idx="1626">
                  <c:v>41903.94</c:v>
                </c:pt>
                <c:pt idx="1627">
                  <c:v>40172.98</c:v>
                </c:pt>
                <c:pt idx="1628">
                  <c:v>38006.52</c:v>
                </c:pt>
                <c:pt idx="1629">
                  <c:v>37536.95</c:v>
                </c:pt>
                <c:pt idx="1630">
                  <c:v>35798.13</c:v>
                </c:pt>
                <c:pt idx="1631">
                  <c:v>34393.8</c:v>
                </c:pt>
                <c:pt idx="1632">
                  <c:v>35789.3</c:v>
                </c:pt>
                <c:pt idx="1633">
                  <c:v>40627.09</c:v>
                </c:pt>
                <c:pt idx="1634">
                  <c:v>40385.8</c:v>
                </c:pt>
                <c:pt idx="1635">
                  <c:v>38552.22</c:v>
                </c:pt>
                <c:pt idx="1636">
                  <c:v>36991.43</c:v>
                </c:pt>
                <c:pt idx="1637">
                  <c:v>35926.67</c:v>
                </c:pt>
                <c:pt idx="1638">
                  <c:v>35015.9</c:v>
                </c:pt>
                <c:pt idx="1639">
                  <c:v>33589.48</c:v>
                </c:pt>
                <c:pt idx="1640">
                  <c:v>32405.63</c:v>
                </c:pt>
                <c:pt idx="1641">
                  <c:v>32116.98</c:v>
                </c:pt>
                <c:pt idx="1642">
                  <c:v>32022.71</c:v>
                </c:pt>
                <c:pt idx="1643">
                  <c:v>31291.66</c:v>
                </c:pt>
                <c:pt idx="1644">
                  <c:v>30695.39</c:v>
                </c:pt>
                <c:pt idx="1645">
                  <c:v>30445.26</c:v>
                </c:pt>
                <c:pt idx="1646">
                  <c:v>29998.57</c:v>
                </c:pt>
                <c:pt idx="1647">
                  <c:v>29865.94</c:v>
                </c:pt>
                <c:pt idx="1648">
                  <c:v>29020.81</c:v>
                </c:pt>
                <c:pt idx="1649">
                  <c:v>28792.54</c:v>
                </c:pt>
                <c:pt idx="1650">
                  <c:v>28311.74</c:v>
                </c:pt>
                <c:pt idx="1651">
                  <c:v>28203.51</c:v>
                </c:pt>
                <c:pt idx="1652">
                  <c:v>28026.84</c:v>
                </c:pt>
                <c:pt idx="1653">
                  <c:v>28508.94</c:v>
                </c:pt>
                <c:pt idx="1654">
                  <c:v>28569.66</c:v>
                </c:pt>
                <c:pt idx="1655">
                  <c:v>28922.92</c:v>
                </c:pt>
                <c:pt idx="1656">
                  <c:v>28915.34</c:v>
                </c:pt>
                <c:pt idx="1657">
                  <c:v>30106.61</c:v>
                </c:pt>
                <c:pt idx="1658">
                  <c:v>30877.95</c:v>
                </c:pt>
                <c:pt idx="1659">
                  <c:v>32012.03</c:v>
                </c:pt>
                <c:pt idx="1660">
                  <c:v>33101.9</c:v>
                </c:pt>
                <c:pt idx="1661">
                  <c:v>34976.22</c:v>
                </c:pt>
                <c:pt idx="1662">
                  <c:v>35598.46</c:v>
                </c:pt>
                <c:pt idx="1663">
                  <c:v>37617.63</c:v>
                </c:pt>
                <c:pt idx="1664">
                  <c:v>39149.62</c:v>
                </c:pt>
                <c:pt idx="1665">
                  <c:v>40277.69</c:v>
                </c:pt>
                <c:pt idx="1666">
                  <c:v>39390.03</c:v>
                </c:pt>
                <c:pt idx="1667">
                  <c:v>38784.39</c:v>
                </c:pt>
                <c:pt idx="1668">
                  <c:v>38148.82</c:v>
                </c:pt>
                <c:pt idx="1669">
                  <c:v>37571.05</c:v>
                </c:pt>
                <c:pt idx="1670">
                  <c:v>37248.95</c:v>
                </c:pt>
                <c:pt idx="1671">
                  <c:v>35539.71</c:v>
                </c:pt>
                <c:pt idx="1672">
                  <c:v>34167.42</c:v>
                </c:pt>
                <c:pt idx="1673">
                  <c:v>32356.7</c:v>
                </c:pt>
                <c:pt idx="1674">
                  <c:v>31730.41</c:v>
                </c:pt>
                <c:pt idx="1675">
                  <c:v>30477.79</c:v>
                </c:pt>
                <c:pt idx="1676">
                  <c:v>29899.29</c:v>
                </c:pt>
                <c:pt idx="1677">
                  <c:v>30724.55</c:v>
                </c:pt>
                <c:pt idx="1678">
                  <c:v>30493.79</c:v>
                </c:pt>
                <c:pt idx="1679">
                  <c:v>30961.07</c:v>
                </c:pt>
                <c:pt idx="1680">
                  <c:v>28778.82</c:v>
                </c:pt>
                <c:pt idx="1681">
                  <c:v>30579.53</c:v>
                </c:pt>
                <c:pt idx="1682">
                  <c:v>29865.56</c:v>
                </c:pt>
                <c:pt idx="1683">
                  <c:v>29837.37</c:v>
                </c:pt>
                <c:pt idx="1684">
                  <c:v>29468.11</c:v>
                </c:pt>
                <c:pt idx="1685">
                  <c:v>29724.68</c:v>
                </c:pt>
                <c:pt idx="1686">
                  <c:v>30446.77</c:v>
                </c:pt>
                <c:pt idx="1687">
                  <c:v>31439.89</c:v>
                </c:pt>
                <c:pt idx="1688">
                  <c:v>31159.59</c:v>
                </c:pt>
                <c:pt idx="1689">
                  <c:v>29495.99</c:v>
                </c:pt>
                <c:pt idx="1690">
                  <c:v>29712.76</c:v>
                </c:pt>
                <c:pt idx="1691">
                  <c:v>29214.62</c:v>
                </c:pt>
                <c:pt idx="1692">
                  <c:v>29497.28</c:v>
                </c:pt>
                <c:pt idx="1693">
                  <c:v>29486.32</c:v>
                </c:pt>
                <c:pt idx="1694">
                  <c:v>30734.09</c:v>
                </c:pt>
                <c:pt idx="1695">
                  <c:v>32602.54</c:v>
                </c:pt>
                <c:pt idx="1696">
                  <c:v>33052.1</c:v>
                </c:pt>
                <c:pt idx="1697">
                  <c:v>34274.1</c:v>
                </c:pt>
                <c:pt idx="1698">
                  <c:v>37356.93</c:v>
                </c:pt>
                <c:pt idx="1699">
                  <c:v>38500.37</c:v>
                </c:pt>
                <c:pt idx="1700">
                  <c:v>40849.12</c:v>
                </c:pt>
                <c:pt idx="1701">
                  <c:v>42428.36</c:v>
                </c:pt>
                <c:pt idx="1702">
                  <c:v>42945.05</c:v>
                </c:pt>
                <c:pt idx="1703">
                  <c:v>42852.94</c:v>
                </c:pt>
                <c:pt idx="1704">
                  <c:v>43974.93</c:v>
                </c:pt>
                <c:pt idx="1705">
                  <c:v>45693.11</c:v>
                </c:pt>
                <c:pt idx="1706">
                  <c:v>47192.42</c:v>
                </c:pt>
                <c:pt idx="1707">
                  <c:v>47734.91</c:v>
                </c:pt>
                <c:pt idx="1708">
                  <c:v>46806.89</c:v>
                </c:pt>
                <c:pt idx="1709">
                  <c:v>47943.36</c:v>
                </c:pt>
                <c:pt idx="1710">
                  <c:v>48349.56</c:v>
                </c:pt>
                <c:pt idx="1711">
                  <c:v>48128.37</c:v>
                </c:pt>
                <c:pt idx="1712">
                  <c:v>47213.02</c:v>
                </c:pt>
                <c:pt idx="1713">
                  <c:v>47487.44</c:v>
                </c:pt>
                <c:pt idx="1714">
                  <c:v>48036.75</c:v>
                </c:pt>
                <c:pt idx="1715">
                  <c:v>48306.71</c:v>
                </c:pt>
                <c:pt idx="1716">
                  <c:v>47567.99</c:v>
                </c:pt>
                <c:pt idx="1717">
                  <c:v>48713.05</c:v>
                </c:pt>
                <c:pt idx="1718">
                  <c:v>49103.45</c:v>
                </c:pt>
                <c:pt idx="1719">
                  <c:v>49503.87</c:v>
                </c:pt>
                <c:pt idx="1720">
                  <c:v>49759.13</c:v>
                </c:pt>
                <c:pt idx="1721">
                  <c:v>49038.17</c:v>
                </c:pt>
                <c:pt idx="1722">
                  <c:v>48340.4</c:v>
                </c:pt>
                <c:pt idx="1723">
                  <c:v>46585.02</c:v>
                </c:pt>
                <c:pt idx="1724">
                  <c:v>44030.14</c:v>
                </c:pt>
                <c:pt idx="1725">
                  <c:v>43262.29</c:v>
                </c:pt>
                <c:pt idx="1726">
                  <c:v>42611.95</c:v>
                </c:pt>
                <c:pt idx="1727">
                  <c:v>40746.66</c:v>
                </c:pt>
                <c:pt idx="1728">
                  <c:v>39134.3</c:v>
                </c:pt>
                <c:pt idx="1729">
                  <c:v>43275.57</c:v>
                </c:pt>
                <c:pt idx="1730">
                  <c:v>42605.16</c:v>
                </c:pt>
                <c:pt idx="1731">
                  <c:v>41222.17</c:v>
                </c:pt>
                <c:pt idx="1732">
                  <c:v>39081.29</c:v>
                </c:pt>
                <c:pt idx="1733">
                  <c:v>38028.18</c:v>
                </c:pt>
                <c:pt idx="1734">
                  <c:v>36599.72</c:v>
                </c:pt>
                <c:pt idx="1735">
                  <c:v>35748.22</c:v>
                </c:pt>
                <c:pt idx="1736">
                  <c:v>35430.97</c:v>
                </c:pt>
                <c:pt idx="1737">
                  <c:v>34671.59</c:v>
                </c:pt>
                <c:pt idx="1738">
                  <c:v>34707.26</c:v>
                </c:pt>
                <c:pt idx="1739">
                  <c:v>33890.01</c:v>
                </c:pt>
                <c:pt idx="1740">
                  <c:v>33104.65</c:v>
                </c:pt>
                <c:pt idx="1741">
                  <c:v>32366.62</c:v>
                </c:pt>
                <c:pt idx="1742">
                  <c:v>32187.28</c:v>
                </c:pt>
                <c:pt idx="1743">
                  <c:v>32120.56</c:v>
                </c:pt>
                <c:pt idx="1744">
                  <c:v>31399.58</c:v>
                </c:pt>
                <c:pt idx="1745">
                  <c:v>30774.49</c:v>
                </c:pt>
                <c:pt idx="1746">
                  <c:v>30717.23</c:v>
                </c:pt>
                <c:pt idx="1747">
                  <c:v>30767.22</c:v>
                </c:pt>
                <c:pt idx="1748">
                  <c:v>30521.1</c:v>
                </c:pt>
                <c:pt idx="1749">
                  <c:v>30720.83</c:v>
                </c:pt>
                <c:pt idx="1750">
                  <c:v>30761.41</c:v>
                </c:pt>
                <c:pt idx="1751">
                  <c:v>31170.16</c:v>
                </c:pt>
                <c:pt idx="1752">
                  <c:v>31210.28</c:v>
                </c:pt>
                <c:pt idx="1753">
                  <c:v>31957.03</c:v>
                </c:pt>
                <c:pt idx="1754">
                  <c:v>32236.63</c:v>
                </c:pt>
                <c:pt idx="1755">
                  <c:v>33517.22</c:v>
                </c:pt>
                <c:pt idx="1756">
                  <c:v>33492.02</c:v>
                </c:pt>
                <c:pt idx="1757">
                  <c:v>34384.38</c:v>
                </c:pt>
                <c:pt idx="1758">
                  <c:v>35062.54</c:v>
                </c:pt>
                <c:pt idx="1759">
                  <c:v>34884.82</c:v>
                </c:pt>
                <c:pt idx="1760">
                  <c:v>34039.94</c:v>
                </c:pt>
                <c:pt idx="1761">
                  <c:v>34600.65</c:v>
                </c:pt>
                <c:pt idx="1762">
                  <c:v>34653.59</c:v>
                </c:pt>
                <c:pt idx="1763">
                  <c:v>34148.97</c:v>
                </c:pt>
                <c:pt idx="1764">
                  <c:v>32854.61</c:v>
                </c:pt>
                <c:pt idx="1765">
                  <c:v>32903.65</c:v>
                </c:pt>
                <c:pt idx="1766">
                  <c:v>31633.8</c:v>
                </c:pt>
                <c:pt idx="1767">
                  <c:v>29445.06</c:v>
                </c:pt>
                <c:pt idx="1768">
                  <c:v>27710.46</c:v>
                </c:pt>
                <c:pt idx="1769">
                  <c:v>26579.55</c:v>
                </c:pt>
                <c:pt idx="1770">
                  <c:v>25405</c:v>
                </c:pt>
                <c:pt idx="1771">
                  <c:v>24661.91</c:v>
                </c:pt>
                <c:pt idx="1772">
                  <c:v>23707.61</c:v>
                </c:pt>
                <c:pt idx="1773">
                  <c:v>24582.87</c:v>
                </c:pt>
                <c:pt idx="1774">
                  <c:v>24770.09</c:v>
                </c:pt>
                <c:pt idx="1775">
                  <c:v>24028.4</c:v>
                </c:pt>
                <c:pt idx="1776">
                  <c:v>22379.02</c:v>
                </c:pt>
                <c:pt idx="1777">
                  <c:v>24191.37</c:v>
                </c:pt>
                <c:pt idx="1778">
                  <c:v>24429.08</c:v>
                </c:pt>
                <c:pt idx="1779">
                  <c:v>24329.22</c:v>
                </c:pt>
                <c:pt idx="1780">
                  <c:v>23886.35</c:v>
                </c:pt>
                <c:pt idx="1781">
                  <c:v>24154.91</c:v>
                </c:pt>
                <c:pt idx="1782">
                  <c:v>24134.69</c:v>
                </c:pt>
                <c:pt idx="1783">
                  <c:v>24745.6</c:v>
                </c:pt>
                <c:pt idx="1784">
                  <c:v>23533.53</c:v>
                </c:pt>
                <c:pt idx="1785">
                  <c:v>22061.42</c:v>
                </c:pt>
                <c:pt idx="1786">
                  <c:v>21207.18</c:v>
                </c:pt>
                <c:pt idx="1787">
                  <c:v>21001.52</c:v>
                </c:pt>
                <c:pt idx="1788">
                  <c:v>21151.93</c:v>
                </c:pt>
                <c:pt idx="1789">
                  <c:v>21685.85</c:v>
                </c:pt>
                <c:pt idx="1790">
                  <c:v>22515.12</c:v>
                </c:pt>
                <c:pt idx="1791">
                  <c:v>24434.23</c:v>
                </c:pt>
                <c:pt idx="1792">
                  <c:v>25824.21</c:v>
                </c:pt>
                <c:pt idx="1793">
                  <c:v>27979.01</c:v>
                </c:pt>
                <c:pt idx="1794">
                  <c:v>30245.87</c:v>
                </c:pt>
                <c:pt idx="1795">
                  <c:v>32179.83</c:v>
                </c:pt>
                <c:pt idx="1796">
                  <c:v>34508.09</c:v>
                </c:pt>
                <c:pt idx="1797">
                  <c:v>36723.87</c:v>
                </c:pt>
                <c:pt idx="1798">
                  <c:v>36225.74</c:v>
                </c:pt>
                <c:pt idx="1799">
                  <c:v>37597.2</c:v>
                </c:pt>
                <c:pt idx="1800">
                  <c:v>39626.54</c:v>
                </c:pt>
                <c:pt idx="1801">
                  <c:v>41808.4</c:v>
                </c:pt>
                <c:pt idx="1802">
                  <c:v>42710.69</c:v>
                </c:pt>
                <c:pt idx="1803">
                  <c:v>42963.68</c:v>
                </c:pt>
                <c:pt idx="1804">
                  <c:v>42370.86</c:v>
                </c:pt>
                <c:pt idx="1805">
                  <c:v>43244.5</c:v>
                </c:pt>
                <c:pt idx="1806">
                  <c:v>43403.55</c:v>
                </c:pt>
                <c:pt idx="1807">
                  <c:v>43408.36</c:v>
                </c:pt>
                <c:pt idx="1808">
                  <c:v>42523.61</c:v>
                </c:pt>
                <c:pt idx="1809">
                  <c:v>43207.63</c:v>
                </c:pt>
                <c:pt idx="1810">
                  <c:v>42545.3</c:v>
                </c:pt>
                <c:pt idx="1811">
                  <c:v>42538.83</c:v>
                </c:pt>
                <c:pt idx="1812">
                  <c:v>42176.26</c:v>
                </c:pt>
                <c:pt idx="1813">
                  <c:v>42142.81</c:v>
                </c:pt>
                <c:pt idx="1814">
                  <c:v>42682.6</c:v>
                </c:pt>
                <c:pt idx="1815">
                  <c:v>43514.5</c:v>
                </c:pt>
                <c:pt idx="1816">
                  <c:v>44734.68</c:v>
                </c:pt>
                <c:pt idx="1817">
                  <c:v>44582.26</c:v>
                </c:pt>
                <c:pt idx="1818">
                  <c:v>43764.01</c:v>
                </c:pt>
                <c:pt idx="1819">
                  <c:v>42023.44</c:v>
                </c:pt>
                <c:pt idx="1820">
                  <c:v>39588.51</c:v>
                </c:pt>
                <c:pt idx="1821">
                  <c:v>37986.85</c:v>
                </c:pt>
                <c:pt idx="1822">
                  <c:v>37061.82</c:v>
                </c:pt>
                <c:pt idx="1823">
                  <c:v>35786.66</c:v>
                </c:pt>
                <c:pt idx="1824">
                  <c:v>34056.24</c:v>
                </c:pt>
                <c:pt idx="1825">
                  <c:v>38973.64</c:v>
                </c:pt>
                <c:pt idx="1826">
                  <c:v>38430.75</c:v>
                </c:pt>
                <c:pt idx="1827">
                  <c:v>36812.6</c:v>
                </c:pt>
                <c:pt idx="1828">
                  <c:v>34581.18</c:v>
                </c:pt>
                <c:pt idx="1829">
                  <c:v>33310.94</c:v>
                </c:pt>
                <c:pt idx="1830">
                  <c:v>32412.88</c:v>
                </c:pt>
                <c:pt idx="1831">
                  <c:v>31217.47</c:v>
                </c:pt>
                <c:pt idx="1832">
                  <c:v>30375.3</c:v>
                </c:pt>
                <c:pt idx="1833">
                  <c:v>29599.02</c:v>
                </c:pt>
                <c:pt idx="1834">
                  <c:v>28915.64</c:v>
                </c:pt>
                <c:pt idx="1835">
                  <c:v>28711.25</c:v>
                </c:pt>
                <c:pt idx="1836">
                  <c:v>27937.98</c:v>
                </c:pt>
                <c:pt idx="1837">
                  <c:v>27262.96</c:v>
                </c:pt>
                <c:pt idx="1838">
                  <c:v>27236.3</c:v>
                </c:pt>
                <c:pt idx="1839">
                  <c:v>27018.08</c:v>
                </c:pt>
                <c:pt idx="1840">
                  <c:v>26369.41</c:v>
                </c:pt>
                <c:pt idx="1841">
                  <c:v>25822.31</c:v>
                </c:pt>
                <c:pt idx="1842">
                  <c:v>26022.3</c:v>
                </c:pt>
                <c:pt idx="1843">
                  <c:v>25610.46</c:v>
                </c:pt>
                <c:pt idx="1844">
                  <c:v>25718.42</c:v>
                </c:pt>
                <c:pt idx="1845">
                  <c:v>26099.38</c:v>
                </c:pt>
                <c:pt idx="1846">
                  <c:v>26622.13</c:v>
                </c:pt>
                <c:pt idx="1847">
                  <c:v>27141.86</c:v>
                </c:pt>
                <c:pt idx="1848">
                  <c:v>27648.84</c:v>
                </c:pt>
                <c:pt idx="1849">
                  <c:v>28565</c:v>
                </c:pt>
                <c:pt idx="1850">
                  <c:v>29447.48</c:v>
                </c:pt>
                <c:pt idx="1851">
                  <c:v>31151.93</c:v>
                </c:pt>
                <c:pt idx="1852">
                  <c:v>31149.29</c:v>
                </c:pt>
                <c:pt idx="1853">
                  <c:v>31450.7</c:v>
                </c:pt>
                <c:pt idx="1854">
                  <c:v>31957.68</c:v>
                </c:pt>
                <c:pt idx="1855">
                  <c:v>32132.46</c:v>
                </c:pt>
                <c:pt idx="1856">
                  <c:v>32595.16</c:v>
                </c:pt>
                <c:pt idx="1857">
                  <c:v>33928.28</c:v>
                </c:pt>
                <c:pt idx="1858">
                  <c:v>32696.36</c:v>
                </c:pt>
                <c:pt idx="1859">
                  <c:v>31340.04</c:v>
                </c:pt>
                <c:pt idx="1860">
                  <c:v>30229.96</c:v>
                </c:pt>
                <c:pt idx="1861">
                  <c:v>30241.09</c:v>
                </c:pt>
                <c:pt idx="1862">
                  <c:v>29487.51</c:v>
                </c:pt>
                <c:pt idx="1863">
                  <c:v>27840.76</c:v>
                </c:pt>
                <c:pt idx="1864">
                  <c:v>26221.55</c:v>
                </c:pt>
                <c:pt idx="1865">
                  <c:v>24632.23</c:v>
                </c:pt>
                <c:pt idx="1866">
                  <c:v>23835.1</c:v>
                </c:pt>
                <c:pt idx="1867">
                  <c:v>23678.44</c:v>
                </c:pt>
                <c:pt idx="1868">
                  <c:v>23446.46</c:v>
                </c:pt>
                <c:pt idx="1869">
                  <c:v>24449.94</c:v>
                </c:pt>
                <c:pt idx="1870">
                  <c:v>24097.08</c:v>
                </c:pt>
                <c:pt idx="1871">
                  <c:v>23448.96</c:v>
                </c:pt>
                <c:pt idx="1872">
                  <c:v>22367.8</c:v>
                </c:pt>
                <c:pt idx="1873">
                  <c:v>24437.49</c:v>
                </c:pt>
                <c:pt idx="1874">
                  <c:v>24065.85</c:v>
                </c:pt>
                <c:pt idx="1875">
                  <c:v>23548.48</c:v>
                </c:pt>
                <c:pt idx="1876">
                  <c:v>22782.02</c:v>
                </c:pt>
                <c:pt idx="1877">
                  <c:v>23212.13</c:v>
                </c:pt>
                <c:pt idx="1878">
                  <c:v>22682.71</c:v>
                </c:pt>
                <c:pt idx="1879">
                  <c:v>23507.6</c:v>
                </c:pt>
                <c:pt idx="1880">
                  <c:v>21876.02</c:v>
                </c:pt>
                <c:pt idx="1881">
                  <c:v>20207.79</c:v>
                </c:pt>
                <c:pt idx="1882">
                  <c:v>20066.52</c:v>
                </c:pt>
                <c:pt idx="1883">
                  <c:v>19348.68</c:v>
                </c:pt>
                <c:pt idx="1884">
                  <c:v>20233.85</c:v>
                </c:pt>
                <c:pt idx="1885">
                  <c:v>21634.46</c:v>
                </c:pt>
                <c:pt idx="1886">
                  <c:v>22769.14</c:v>
                </c:pt>
                <c:pt idx="1887">
                  <c:v>23833.49</c:v>
                </c:pt>
                <c:pt idx="1888">
                  <c:v>24810.71</c:v>
                </c:pt>
                <c:pt idx="1889">
                  <c:v>26141.48</c:v>
                </c:pt>
                <c:pt idx="1890">
                  <c:v>28067.69</c:v>
                </c:pt>
                <c:pt idx="1891">
                  <c:v>28816.89</c:v>
                </c:pt>
                <c:pt idx="1892">
                  <c:v>30482.05</c:v>
                </c:pt>
                <c:pt idx="1893">
                  <c:v>31925.87</c:v>
                </c:pt>
                <c:pt idx="1894">
                  <c:v>31616.31</c:v>
                </c:pt>
                <c:pt idx="1895">
                  <c:v>32622.61</c:v>
                </c:pt>
                <c:pt idx="1896">
                  <c:v>34180.09</c:v>
                </c:pt>
                <c:pt idx="1897">
                  <c:v>35891.77</c:v>
                </c:pt>
                <c:pt idx="1898">
                  <c:v>37017.54</c:v>
                </c:pt>
                <c:pt idx="1899">
                  <c:v>37676.57</c:v>
                </c:pt>
                <c:pt idx="1900">
                  <c:v>36793.81</c:v>
                </c:pt>
                <c:pt idx="1901">
                  <c:v>38309.46</c:v>
                </c:pt>
                <c:pt idx="1902">
                  <c:v>38238.96</c:v>
                </c:pt>
                <c:pt idx="1903">
                  <c:v>37902.06</c:v>
                </c:pt>
                <c:pt idx="1904">
                  <c:v>37564.19</c:v>
                </c:pt>
                <c:pt idx="1905">
                  <c:v>37847.66</c:v>
                </c:pt>
                <c:pt idx="1906">
                  <c:v>37993.5</c:v>
                </c:pt>
                <c:pt idx="1907">
                  <c:v>38005.81</c:v>
                </c:pt>
                <c:pt idx="1908">
                  <c:v>37364.52</c:v>
                </c:pt>
                <c:pt idx="1909">
                  <c:v>37677.47</c:v>
                </c:pt>
                <c:pt idx="1910">
                  <c:v>38345.94</c:v>
                </c:pt>
                <c:pt idx="1911">
                  <c:v>38400.93</c:v>
                </c:pt>
                <c:pt idx="1912">
                  <c:v>38070.98</c:v>
                </c:pt>
                <c:pt idx="1913">
                  <c:v>38215.6</c:v>
                </c:pt>
                <c:pt idx="1914">
                  <c:v>38033.22</c:v>
                </c:pt>
                <c:pt idx="1915">
                  <c:v>36862.32</c:v>
                </c:pt>
                <c:pt idx="1916">
                  <c:v>34688.98</c:v>
                </c:pt>
                <c:pt idx="1917">
                  <c:v>34311.7</c:v>
                </c:pt>
                <c:pt idx="1918">
                  <c:v>33406.98</c:v>
                </c:pt>
                <c:pt idx="1919">
                  <c:v>31414.02</c:v>
                </c:pt>
                <c:pt idx="1920">
                  <c:v>29475.66</c:v>
                </c:pt>
                <c:pt idx="1921">
                  <c:v>33335.64</c:v>
                </c:pt>
                <c:pt idx="1922">
                  <c:v>33024.9</c:v>
                </c:pt>
                <c:pt idx="1923">
                  <c:v>31526.93</c:v>
                </c:pt>
                <c:pt idx="1924">
                  <c:v>29723.83</c:v>
                </c:pt>
                <c:pt idx="1925">
                  <c:v>28162.09</c:v>
                </c:pt>
                <c:pt idx="1926">
                  <c:v>26815.1</c:v>
                </c:pt>
                <c:pt idx="1927">
                  <c:v>24961.25</c:v>
                </c:pt>
                <c:pt idx="1928">
                  <c:v>23892.73</c:v>
                </c:pt>
                <c:pt idx="1929">
                  <c:v>23094.36</c:v>
                </c:pt>
                <c:pt idx="1930">
                  <c:v>22306.9</c:v>
                </c:pt>
                <c:pt idx="1931">
                  <c:v>22389.49</c:v>
                </c:pt>
                <c:pt idx="1932">
                  <c:v>22093.06</c:v>
                </c:pt>
                <c:pt idx="1933">
                  <c:v>21672.7</c:v>
                </c:pt>
                <c:pt idx="1934">
                  <c:v>21182.36</c:v>
                </c:pt>
                <c:pt idx="1935">
                  <c:v>21191.24</c:v>
                </c:pt>
                <c:pt idx="1936">
                  <c:v>20341.92</c:v>
                </c:pt>
                <c:pt idx="1937">
                  <c:v>20170.64</c:v>
                </c:pt>
                <c:pt idx="1938">
                  <c:v>19410.35</c:v>
                </c:pt>
                <c:pt idx="1939">
                  <c:v>19509.12</c:v>
                </c:pt>
                <c:pt idx="1940">
                  <c:v>19630.92</c:v>
                </c:pt>
                <c:pt idx="1941">
                  <c:v>19338.67</c:v>
                </c:pt>
                <c:pt idx="1942">
                  <c:v>19637.14</c:v>
                </c:pt>
                <c:pt idx="1943">
                  <c:v>20020.27</c:v>
                </c:pt>
                <c:pt idx="1944">
                  <c:v>19594.35</c:v>
                </c:pt>
                <c:pt idx="1945">
                  <c:v>20065.11</c:v>
                </c:pt>
                <c:pt idx="1946">
                  <c:v>20724.51</c:v>
                </c:pt>
                <c:pt idx="1947">
                  <c:v>21482.39</c:v>
                </c:pt>
                <c:pt idx="1948">
                  <c:v>21876.55</c:v>
                </c:pt>
                <c:pt idx="1949">
                  <c:v>23137.85</c:v>
                </c:pt>
                <c:pt idx="1950">
                  <c:v>23505.66</c:v>
                </c:pt>
                <c:pt idx="1951">
                  <c:v>22511.53</c:v>
                </c:pt>
                <c:pt idx="1952">
                  <c:v>21868.55</c:v>
                </c:pt>
                <c:pt idx="1953">
                  <c:v>21935.74</c:v>
                </c:pt>
                <c:pt idx="1954">
                  <c:v>20957.6</c:v>
                </c:pt>
                <c:pt idx="1955">
                  <c:v>20465.75</c:v>
                </c:pt>
                <c:pt idx="1956">
                  <c:v>19169.91</c:v>
                </c:pt>
                <c:pt idx="1957">
                  <c:v>18703.12</c:v>
                </c:pt>
                <c:pt idx="1958">
                  <c:v>18168.2</c:v>
                </c:pt>
                <c:pt idx="1959">
                  <c:v>17258.34</c:v>
                </c:pt>
                <c:pt idx="1960">
                  <c:v>15814.57</c:v>
                </c:pt>
                <c:pt idx="1961">
                  <c:v>15201.05</c:v>
                </c:pt>
                <c:pt idx="1962">
                  <c:v>14795.84</c:v>
                </c:pt>
                <c:pt idx="1963">
                  <c:v>14467.45</c:v>
                </c:pt>
                <c:pt idx="1964">
                  <c:v>13843.58</c:v>
                </c:pt>
                <c:pt idx="1965">
                  <c:v>13782.65</c:v>
                </c:pt>
                <c:pt idx="1966">
                  <c:v>13896.92</c:v>
                </c:pt>
                <c:pt idx="1967">
                  <c:v>14324.48</c:v>
                </c:pt>
                <c:pt idx="1968">
                  <c:v>14107.7</c:v>
                </c:pt>
                <c:pt idx="1969">
                  <c:v>15783.86</c:v>
                </c:pt>
                <c:pt idx="1970">
                  <c:v>15146.03</c:v>
                </c:pt>
                <c:pt idx="1971">
                  <c:v>15173.08</c:v>
                </c:pt>
                <c:pt idx="1972">
                  <c:v>14843.35</c:v>
                </c:pt>
                <c:pt idx="1973">
                  <c:v>15634.81</c:v>
                </c:pt>
                <c:pt idx="1974">
                  <c:v>16099.98</c:v>
                </c:pt>
                <c:pt idx="1975">
                  <c:v>16693.36</c:v>
                </c:pt>
                <c:pt idx="1976">
                  <c:v>15228.34</c:v>
                </c:pt>
                <c:pt idx="1977">
                  <c:v>13768.03</c:v>
                </c:pt>
                <c:pt idx="1978">
                  <c:v>13489.26</c:v>
                </c:pt>
                <c:pt idx="1979">
                  <c:v>13442.51</c:v>
                </c:pt>
                <c:pt idx="1980">
                  <c:v>14595.06</c:v>
                </c:pt>
                <c:pt idx="1981">
                  <c:v>15453.42</c:v>
                </c:pt>
                <c:pt idx="1982">
                  <c:v>16200.26</c:v>
                </c:pt>
                <c:pt idx="1983">
                  <c:v>16645.36</c:v>
                </c:pt>
                <c:pt idx="1984">
                  <c:v>18119.87</c:v>
                </c:pt>
                <c:pt idx="1985">
                  <c:v>18232.27</c:v>
                </c:pt>
                <c:pt idx="1986">
                  <c:v>19021.5</c:v>
                </c:pt>
                <c:pt idx="1987">
                  <c:v>20850.59</c:v>
                </c:pt>
                <c:pt idx="1988">
                  <c:v>21541.72</c:v>
                </c:pt>
                <c:pt idx="1989">
                  <c:v>22411.47</c:v>
                </c:pt>
                <c:pt idx="1990">
                  <c:v>24002.14</c:v>
                </c:pt>
                <c:pt idx="1991">
                  <c:v>25622.84</c:v>
                </c:pt>
                <c:pt idx="1992">
                  <c:v>27081.55</c:v>
                </c:pt>
                <c:pt idx="1993">
                  <c:v>28833.09</c:v>
                </c:pt>
                <c:pt idx="1994">
                  <c:v>29236.28</c:v>
                </c:pt>
                <c:pt idx="1995">
                  <c:v>29869.36</c:v>
                </c:pt>
                <c:pt idx="1996">
                  <c:v>29302.98</c:v>
                </c:pt>
                <c:pt idx="1997">
                  <c:v>29337.8</c:v>
                </c:pt>
                <c:pt idx="1998">
                  <c:v>28863.09</c:v>
                </c:pt>
                <c:pt idx="1999">
                  <c:v>28223.02</c:v>
                </c:pt>
                <c:pt idx="2000">
                  <c:v>27637.57</c:v>
                </c:pt>
                <c:pt idx="2001">
                  <c:v>28221.29</c:v>
                </c:pt>
                <c:pt idx="2002">
                  <c:v>27853.32</c:v>
                </c:pt>
                <c:pt idx="2003">
                  <c:v>27562.59</c:v>
                </c:pt>
                <c:pt idx="2004">
                  <c:v>26001.92</c:v>
                </c:pt>
                <c:pt idx="2005">
                  <c:v>25878.57</c:v>
                </c:pt>
                <c:pt idx="2006">
                  <c:v>26163.54</c:v>
                </c:pt>
                <c:pt idx="2007">
                  <c:v>25939.02</c:v>
                </c:pt>
                <c:pt idx="2008">
                  <c:v>26299.43</c:v>
                </c:pt>
                <c:pt idx="2009">
                  <c:v>27769.63</c:v>
                </c:pt>
                <c:pt idx="2010">
                  <c:v>28120.57</c:v>
                </c:pt>
                <c:pt idx="2011">
                  <c:v>27083.6</c:v>
                </c:pt>
                <c:pt idx="2012">
                  <c:v>25430.04</c:v>
                </c:pt>
                <c:pt idx="2013">
                  <c:v>24939.5</c:v>
                </c:pt>
                <c:pt idx="2014">
                  <c:v>23821.82</c:v>
                </c:pt>
                <c:pt idx="2015">
                  <c:v>22113.95</c:v>
                </c:pt>
                <c:pt idx="2016">
                  <c:v>21115.12</c:v>
                </c:pt>
                <c:pt idx="2017">
                  <c:v>24245.11</c:v>
                </c:pt>
                <c:pt idx="2018">
                  <c:v>24288.14</c:v>
                </c:pt>
                <c:pt idx="2019">
                  <c:v>22525.97</c:v>
                </c:pt>
                <c:pt idx="2020">
                  <c:v>20531.5</c:v>
                </c:pt>
                <c:pt idx="2021">
                  <c:v>19625.59</c:v>
                </c:pt>
                <c:pt idx="2022">
                  <c:v>19058.42</c:v>
                </c:pt>
                <c:pt idx="2023">
                  <c:v>18105.88</c:v>
                </c:pt>
                <c:pt idx="2024">
                  <c:v>17163.2</c:v>
                </c:pt>
                <c:pt idx="2025">
                  <c:v>16683.32</c:v>
                </c:pt>
                <c:pt idx="2026">
                  <c:v>16070.77</c:v>
                </c:pt>
                <c:pt idx="2027">
                  <c:v>15940.68</c:v>
                </c:pt>
                <c:pt idx="2028">
                  <c:v>16037.48</c:v>
                </c:pt>
                <c:pt idx="2029">
                  <c:v>15578.91</c:v>
                </c:pt>
                <c:pt idx="2030">
                  <c:v>15431.32</c:v>
                </c:pt>
                <c:pt idx="2031">
                  <c:v>15308.11</c:v>
                </c:pt>
                <c:pt idx="2032">
                  <c:v>14507.86</c:v>
                </c:pt>
                <c:pt idx="2033">
                  <c:v>14157.65</c:v>
                </c:pt>
                <c:pt idx="2034">
                  <c:v>13449.17</c:v>
                </c:pt>
                <c:pt idx="2035">
                  <c:v>13652.92</c:v>
                </c:pt>
                <c:pt idx="2036">
                  <c:v>13307.33</c:v>
                </c:pt>
                <c:pt idx="2037">
                  <c:v>13732.67</c:v>
                </c:pt>
                <c:pt idx="2038">
                  <c:v>14066.29</c:v>
                </c:pt>
                <c:pt idx="2039">
                  <c:v>14662.94</c:v>
                </c:pt>
                <c:pt idx="2040">
                  <c:v>15680.25</c:v>
                </c:pt>
                <c:pt idx="2041">
                  <c:v>16479.86</c:v>
                </c:pt>
                <c:pt idx="2042">
                  <c:v>17754.09</c:v>
                </c:pt>
                <c:pt idx="2043">
                  <c:v>19062.45</c:v>
                </c:pt>
                <c:pt idx="2044">
                  <c:v>19564.68</c:v>
                </c:pt>
                <c:pt idx="2045">
                  <c:v>20661.8</c:v>
                </c:pt>
                <c:pt idx="2046">
                  <c:v>21199.95</c:v>
                </c:pt>
                <c:pt idx="2047">
                  <c:v>20265.74</c:v>
                </c:pt>
                <c:pt idx="2048">
                  <c:v>18879.24</c:v>
                </c:pt>
                <c:pt idx="2049">
                  <c:v>18512.95</c:v>
                </c:pt>
                <c:pt idx="2050">
                  <c:v>18422.83</c:v>
                </c:pt>
                <c:pt idx="2051">
                  <c:v>18645.2</c:v>
                </c:pt>
                <c:pt idx="2052">
                  <c:v>18201.75</c:v>
                </c:pt>
                <c:pt idx="2053">
                  <c:v>19190.01</c:v>
                </c:pt>
                <c:pt idx="2054">
                  <c:v>19515.67</c:v>
                </c:pt>
                <c:pt idx="2055">
                  <c:v>19298.16</c:v>
                </c:pt>
                <c:pt idx="2056">
                  <c:v>18396.22</c:v>
                </c:pt>
                <c:pt idx="2057">
                  <c:v>18431.38</c:v>
                </c:pt>
                <c:pt idx="2058">
                  <c:v>18371.84</c:v>
                </c:pt>
                <c:pt idx="2059">
                  <c:v>18194.88</c:v>
                </c:pt>
                <c:pt idx="2060">
                  <c:v>18620.86</c:v>
                </c:pt>
                <c:pt idx="2061">
                  <c:v>19161.9</c:v>
                </c:pt>
                <c:pt idx="2062">
                  <c:v>17725.35</c:v>
                </c:pt>
                <c:pt idx="2063">
                  <c:v>17561.67</c:v>
                </c:pt>
                <c:pt idx="2064">
                  <c:v>16183.7</c:v>
                </c:pt>
                <c:pt idx="2065">
                  <c:v>18095.76</c:v>
                </c:pt>
                <c:pt idx="2066">
                  <c:v>18970.07</c:v>
                </c:pt>
                <c:pt idx="2067">
                  <c:v>19006.45</c:v>
                </c:pt>
                <c:pt idx="2068">
                  <c:v>18172.48</c:v>
                </c:pt>
                <c:pt idx="2069">
                  <c:v>17490.98</c:v>
                </c:pt>
                <c:pt idx="2070">
                  <c:v>17038.06</c:v>
                </c:pt>
                <c:pt idx="2071">
                  <c:v>16496.16</c:v>
                </c:pt>
                <c:pt idx="2072">
                  <c:v>15014.04</c:v>
                </c:pt>
                <c:pt idx="2073">
                  <c:v>13337.37</c:v>
                </c:pt>
                <c:pt idx="2074">
                  <c:v>11841.13</c:v>
                </c:pt>
                <c:pt idx="2075">
                  <c:v>11242.09</c:v>
                </c:pt>
                <c:pt idx="2076">
                  <c:v>12086.58</c:v>
                </c:pt>
                <c:pt idx="2077">
                  <c:v>12492.51</c:v>
                </c:pt>
                <c:pt idx="2078">
                  <c:v>13054.24</c:v>
                </c:pt>
                <c:pt idx="2079">
                  <c:v>14072.34</c:v>
                </c:pt>
                <c:pt idx="2080">
                  <c:v>14700.32</c:v>
                </c:pt>
                <c:pt idx="2081">
                  <c:v>15000.25</c:v>
                </c:pt>
                <c:pt idx="2082">
                  <c:v>16193.47</c:v>
                </c:pt>
                <c:pt idx="2083">
                  <c:v>16433.8</c:v>
                </c:pt>
                <c:pt idx="2084">
                  <c:v>17612.11</c:v>
                </c:pt>
                <c:pt idx="2085">
                  <c:v>19574.08</c:v>
                </c:pt>
                <c:pt idx="2086">
                  <c:v>20499.89</c:v>
                </c:pt>
                <c:pt idx="2087">
                  <c:v>22071.64</c:v>
                </c:pt>
                <c:pt idx="2088">
                  <c:v>22849.68</c:v>
                </c:pt>
                <c:pt idx="2089">
                  <c:v>24532.32</c:v>
                </c:pt>
                <c:pt idx="2090">
                  <c:v>25004.54</c:v>
                </c:pt>
                <c:pt idx="2091">
                  <c:v>25492.12</c:v>
                </c:pt>
                <c:pt idx="2092">
                  <c:v>25396.13</c:v>
                </c:pt>
                <c:pt idx="2093">
                  <c:v>25916.1</c:v>
                </c:pt>
                <c:pt idx="2094">
                  <c:v>25851.1</c:v>
                </c:pt>
                <c:pt idx="2095">
                  <c:v>25514</c:v>
                </c:pt>
                <c:pt idx="2096">
                  <c:v>24659.73</c:v>
                </c:pt>
                <c:pt idx="2097">
                  <c:v>24672.83</c:v>
                </c:pt>
                <c:pt idx="2098">
                  <c:v>24549.9</c:v>
                </c:pt>
                <c:pt idx="2099">
                  <c:v>24417.08</c:v>
                </c:pt>
                <c:pt idx="2100">
                  <c:v>23484.73</c:v>
                </c:pt>
                <c:pt idx="2101">
                  <c:v>24065.17</c:v>
                </c:pt>
                <c:pt idx="2102">
                  <c:v>23942.62</c:v>
                </c:pt>
                <c:pt idx="2103">
                  <c:v>24199.53</c:v>
                </c:pt>
                <c:pt idx="2104">
                  <c:v>24088.71</c:v>
                </c:pt>
                <c:pt idx="2105">
                  <c:v>24169.24</c:v>
                </c:pt>
                <c:pt idx="2106">
                  <c:v>24275.37</c:v>
                </c:pt>
                <c:pt idx="2107">
                  <c:v>23055.8</c:v>
                </c:pt>
                <c:pt idx="2108">
                  <c:v>21184.82</c:v>
                </c:pt>
                <c:pt idx="2109">
                  <c:v>20589.52</c:v>
                </c:pt>
                <c:pt idx="2110">
                  <c:v>19139.06</c:v>
                </c:pt>
                <c:pt idx="2111">
                  <c:v>17520.82</c:v>
                </c:pt>
                <c:pt idx="2112">
                  <c:v>22209.3</c:v>
                </c:pt>
                <c:pt idx="2113">
                  <c:v>24673.79</c:v>
                </c:pt>
                <c:pt idx="2114">
                  <c:v>24363.8</c:v>
                </c:pt>
                <c:pt idx="2115">
                  <c:v>22844</c:v>
                </c:pt>
                <c:pt idx="2116">
                  <c:v>20831.6</c:v>
                </c:pt>
                <c:pt idx="2117">
                  <c:v>19937.99</c:v>
                </c:pt>
                <c:pt idx="2118">
                  <c:v>19192.8</c:v>
                </c:pt>
                <c:pt idx="2119">
                  <c:v>18245.8</c:v>
                </c:pt>
                <c:pt idx="2120">
                  <c:v>18315.2</c:v>
                </c:pt>
                <c:pt idx="2121">
                  <c:v>18724.2</c:v>
                </c:pt>
                <c:pt idx="2122">
                  <c:v>18371.39</c:v>
                </c:pt>
                <c:pt idx="2123">
                  <c:v>19038.89</c:v>
                </c:pt>
                <c:pt idx="2124">
                  <c:v>19101.7</c:v>
                </c:pt>
                <c:pt idx="2125">
                  <c:v>18879.59</c:v>
                </c:pt>
                <c:pt idx="2126">
                  <c:v>18810.4</c:v>
                </c:pt>
                <c:pt idx="2127">
                  <c:v>19087.6</c:v>
                </c:pt>
                <c:pt idx="2128">
                  <c:v>18631.7</c:v>
                </c:pt>
                <c:pt idx="2129">
                  <c:v>18395.2</c:v>
                </c:pt>
                <c:pt idx="2130">
                  <c:v>18135.39</c:v>
                </c:pt>
                <c:pt idx="2131">
                  <c:v>18034.79</c:v>
                </c:pt>
                <c:pt idx="2132">
                  <c:v>18011.49</c:v>
                </c:pt>
                <c:pt idx="2133">
                  <c:v>18197.6</c:v>
                </c:pt>
                <c:pt idx="2134">
                  <c:v>18948.09</c:v>
                </c:pt>
                <c:pt idx="2135">
                  <c:v>19410.29</c:v>
                </c:pt>
                <c:pt idx="2136">
                  <c:v>19693.1</c:v>
                </c:pt>
                <c:pt idx="2137">
                  <c:v>19791.89</c:v>
                </c:pt>
                <c:pt idx="2138">
                  <c:v>19771.5</c:v>
                </c:pt>
                <c:pt idx="2139">
                  <c:v>20539.49</c:v>
                </c:pt>
                <c:pt idx="2140">
                  <c:v>20895.89</c:v>
                </c:pt>
                <c:pt idx="2141">
                  <c:v>21086.9</c:v>
                </c:pt>
                <c:pt idx="2142">
                  <c:v>21558.19</c:v>
                </c:pt>
                <c:pt idx="2143">
                  <c:v>20867.09</c:v>
                </c:pt>
                <c:pt idx="2144">
                  <c:v>20598.3</c:v>
                </c:pt>
                <c:pt idx="2145">
                  <c:v>20892</c:v>
                </c:pt>
                <c:pt idx="2146">
                  <c:v>20795.29</c:v>
                </c:pt>
                <c:pt idx="2147">
                  <c:v>20606.8</c:v>
                </c:pt>
                <c:pt idx="2148">
                  <c:v>20198.8</c:v>
                </c:pt>
                <c:pt idx="2149">
                  <c:v>19785.69</c:v>
                </c:pt>
                <c:pt idx="2150">
                  <c:v>19069.4</c:v>
                </c:pt>
                <c:pt idx="2151">
                  <c:v>18060</c:v>
                </c:pt>
                <c:pt idx="2152">
                  <c:v>17372.1</c:v>
                </c:pt>
                <c:pt idx="2153">
                  <c:v>17069.49</c:v>
                </c:pt>
                <c:pt idx="2154">
                  <c:v>16316.7</c:v>
                </c:pt>
                <c:pt idx="2155">
                  <c:v>15486</c:v>
                </c:pt>
                <c:pt idx="2156">
                  <c:v>15470.7</c:v>
                </c:pt>
                <c:pt idx="2157">
                  <c:v>14885.4</c:v>
                </c:pt>
                <c:pt idx="2158">
                  <c:v>14169.5</c:v>
                </c:pt>
                <c:pt idx="2159">
                  <c:v>14086.4</c:v>
                </c:pt>
                <c:pt idx="2160">
                  <c:v>14064.7</c:v>
                </c:pt>
                <c:pt idx="2161">
                  <c:v>15538.99</c:v>
                </c:pt>
                <c:pt idx="2162">
                  <c:v>15633.39</c:v>
                </c:pt>
                <c:pt idx="2163">
                  <c:v>15350.99</c:v>
                </c:pt>
                <c:pt idx="2164">
                  <c:v>14758.99</c:v>
                </c:pt>
                <c:pt idx="2165">
                  <c:v>14431.39</c:v>
                </c:pt>
                <c:pt idx="2166">
                  <c:v>13447.3</c:v>
                </c:pt>
                <c:pt idx="2167">
                  <c:v>13677.5</c:v>
                </c:pt>
                <c:pt idx="2168">
                  <c:v>13136.8</c:v>
                </c:pt>
                <c:pt idx="2169">
                  <c:v>11818.3</c:v>
                </c:pt>
                <c:pt idx="2170">
                  <c:v>11438.39</c:v>
                </c:pt>
                <c:pt idx="2171">
                  <c:v>11363.79</c:v>
                </c:pt>
                <c:pt idx="2172">
                  <c:v>11738.99</c:v>
                </c:pt>
                <c:pt idx="2173">
                  <c:v>13112.59</c:v>
                </c:pt>
                <c:pt idx="2174">
                  <c:v>14367.09</c:v>
                </c:pt>
                <c:pt idx="2175">
                  <c:v>14381.6</c:v>
                </c:pt>
                <c:pt idx="2176">
                  <c:v>14582.6</c:v>
                </c:pt>
                <c:pt idx="2177">
                  <c:v>15283.6</c:v>
                </c:pt>
                <c:pt idx="2178">
                  <c:v>16656.7</c:v>
                </c:pt>
                <c:pt idx="2179">
                  <c:v>16603.79</c:v>
                </c:pt>
                <c:pt idx="2180">
                  <c:v>17860.49</c:v>
                </c:pt>
                <c:pt idx="2181">
                  <c:v>19027.9</c:v>
                </c:pt>
                <c:pt idx="2182">
                  <c:v>19807.2</c:v>
                </c:pt>
                <c:pt idx="2183">
                  <c:v>21235.2</c:v>
                </c:pt>
                <c:pt idx="2184">
                  <c:v>22249.7</c:v>
                </c:pt>
                <c:pt idx="2185">
                  <c:v>23990.2</c:v>
                </c:pt>
                <c:pt idx="2186">
                  <c:v>24034.99</c:v>
                </c:pt>
                <c:pt idx="2187">
                  <c:v>24411.09</c:v>
                </c:pt>
                <c:pt idx="2188">
                  <c:v>24083.29</c:v>
                </c:pt>
                <c:pt idx="2189">
                  <c:v>24849.39</c:v>
                </c:pt>
                <c:pt idx="2190">
                  <c:v>24757.3</c:v>
                </c:pt>
                <c:pt idx="2191">
                  <c:v>23920.49</c:v>
                </c:pt>
                <c:pt idx="2192">
                  <c:v>23215</c:v>
                </c:pt>
                <c:pt idx="2193">
                  <c:v>23500.3</c:v>
                </c:pt>
                <c:pt idx="2194">
                  <c:v>23535.5</c:v>
                </c:pt>
                <c:pt idx="2195">
                  <c:v>23267.59</c:v>
                </c:pt>
                <c:pt idx="2196">
                  <c:v>22760.09</c:v>
                </c:pt>
                <c:pt idx="2197">
                  <c:v>23515.2</c:v>
                </c:pt>
                <c:pt idx="2198">
                  <c:v>23459.9</c:v>
                </c:pt>
                <c:pt idx="2199">
                  <c:v>23468.9</c:v>
                </c:pt>
                <c:pt idx="2200">
                  <c:v>23222.5</c:v>
                </c:pt>
                <c:pt idx="2201">
                  <c:v>22963.29</c:v>
                </c:pt>
                <c:pt idx="2202">
                  <c:v>23565.39</c:v>
                </c:pt>
                <c:pt idx="2203">
                  <c:v>22931.6</c:v>
                </c:pt>
                <c:pt idx="2204">
                  <c:v>21223.39</c:v>
                </c:pt>
                <c:pt idx="2205">
                  <c:v>21785.4</c:v>
                </c:pt>
                <c:pt idx="2206">
                  <c:v>21283.1</c:v>
                </c:pt>
                <c:pt idx="2207">
                  <c:v>19924.19</c:v>
                </c:pt>
                <c:pt idx="2208">
                  <c:v>16395.64</c:v>
                </c:pt>
                <c:pt idx="2209">
                  <c:v>19910.23</c:v>
                </c:pt>
                <c:pt idx="2210">
                  <c:v>18387.7</c:v>
                </c:pt>
                <c:pt idx="2211">
                  <c:v>16050.77</c:v>
                </c:pt>
                <c:pt idx="2212">
                  <c:v>14381.81</c:v>
                </c:pt>
                <c:pt idx="2213">
                  <c:v>13275.13</c:v>
                </c:pt>
                <c:pt idx="2214">
                  <c:v>12674.71</c:v>
                </c:pt>
                <c:pt idx="2215">
                  <c:v>11980.48</c:v>
                </c:pt>
                <c:pt idx="2216">
                  <c:v>11730.54</c:v>
                </c:pt>
                <c:pt idx="2217">
                  <c:v>11998.88</c:v>
                </c:pt>
                <c:pt idx="2218">
                  <c:v>11412.04</c:v>
                </c:pt>
                <c:pt idx="2219">
                  <c:v>11664.48</c:v>
                </c:pt>
                <c:pt idx="2220">
                  <c:v>11699.94</c:v>
                </c:pt>
                <c:pt idx="2221">
                  <c:v>11210.31</c:v>
                </c:pt>
                <c:pt idx="2222">
                  <c:v>10751.21</c:v>
                </c:pt>
                <c:pt idx="2223">
                  <c:v>10374.87</c:v>
                </c:pt>
                <c:pt idx="2224">
                  <c:v>9726.93</c:v>
                </c:pt>
                <c:pt idx="2225">
                  <c:v>9572.9</c:v>
                </c:pt>
                <c:pt idx="2226">
                  <c:v>9337.14</c:v>
                </c:pt>
                <c:pt idx="2227">
                  <c:v>9370.29</c:v>
                </c:pt>
                <c:pt idx="2228">
                  <c:v>9319.58</c:v>
                </c:pt>
                <c:pt idx="2229">
                  <c:v>9559.11</c:v>
                </c:pt>
                <c:pt idx="2230">
                  <c:v>9528.44</c:v>
                </c:pt>
                <c:pt idx="2231">
                  <c:v>9837.88</c:v>
                </c:pt>
                <c:pt idx="2232">
                  <c:v>9942.76</c:v>
                </c:pt>
                <c:pt idx="2233">
                  <c:v>9937.59</c:v>
                </c:pt>
                <c:pt idx="2234">
                  <c:v>10472.72</c:v>
                </c:pt>
                <c:pt idx="2235">
                  <c:v>11230.19</c:v>
                </c:pt>
                <c:pt idx="2236">
                  <c:v>12285.37</c:v>
                </c:pt>
                <c:pt idx="2237">
                  <c:v>12430.91</c:v>
                </c:pt>
                <c:pt idx="2238">
                  <c:v>13362.87</c:v>
                </c:pt>
                <c:pt idx="2239">
                  <c:v>13417.59</c:v>
                </c:pt>
                <c:pt idx="2240">
                  <c:v>12512.9</c:v>
                </c:pt>
                <c:pt idx="2241">
                  <c:v>11901.96</c:v>
                </c:pt>
                <c:pt idx="2242">
                  <c:v>10869.95</c:v>
                </c:pt>
                <c:pt idx="2243">
                  <c:v>10498.39</c:v>
                </c:pt>
                <c:pt idx="2244">
                  <c:v>9913.57</c:v>
                </c:pt>
                <c:pt idx="2245">
                  <c:v>9786.67</c:v>
                </c:pt>
                <c:pt idx="2246">
                  <c:v>9560.74</c:v>
                </c:pt>
                <c:pt idx="2247">
                  <c:v>8944.5</c:v>
                </c:pt>
                <c:pt idx="2248">
                  <c:v>8872.47</c:v>
                </c:pt>
                <c:pt idx="2249">
                  <c:v>8504.78</c:v>
                </c:pt>
                <c:pt idx="2250">
                  <c:v>8862.32</c:v>
                </c:pt>
                <c:pt idx="2251">
                  <c:v>9229.37</c:v>
                </c:pt>
                <c:pt idx="2252">
                  <c:v>9286.78</c:v>
                </c:pt>
                <c:pt idx="2253">
                  <c:v>9474.71</c:v>
                </c:pt>
                <c:pt idx="2254">
                  <c:v>10033.94</c:v>
                </c:pt>
                <c:pt idx="2255">
                  <c:v>10586.89</c:v>
                </c:pt>
                <c:pt idx="2256">
                  <c:v>10447.4</c:v>
                </c:pt>
                <c:pt idx="2257">
                  <c:v>11890.18</c:v>
                </c:pt>
                <c:pt idx="2258">
                  <c:v>10528.69</c:v>
                </c:pt>
                <c:pt idx="2259">
                  <c:v>9574.63</c:v>
                </c:pt>
                <c:pt idx="2260">
                  <c:v>9302.17</c:v>
                </c:pt>
                <c:pt idx="2261">
                  <c:v>9309.81</c:v>
                </c:pt>
                <c:pt idx="2262">
                  <c:v>10475.41</c:v>
                </c:pt>
                <c:pt idx="2263">
                  <c:v>11583.61</c:v>
                </c:pt>
                <c:pt idx="2264">
                  <c:v>10992.71</c:v>
                </c:pt>
                <c:pt idx="2265">
                  <c:v>9566.59</c:v>
                </c:pt>
                <c:pt idx="2266">
                  <c:v>9479.07</c:v>
                </c:pt>
                <c:pt idx="2267">
                  <c:v>9271.03</c:v>
                </c:pt>
                <c:pt idx="2268">
                  <c:v>10260.32</c:v>
                </c:pt>
                <c:pt idx="2269">
                  <c:v>10563.48</c:v>
                </c:pt>
                <c:pt idx="2270">
                  <c:v>10978.21</c:v>
                </c:pt>
                <c:pt idx="2271">
                  <c:v>10230.29</c:v>
                </c:pt>
                <c:pt idx="2272">
                  <c:v>10456.05</c:v>
                </c:pt>
                <c:pt idx="2273">
                  <c:v>11017.73</c:v>
                </c:pt>
                <c:pt idx="2274">
                  <c:v>11019.7</c:v>
                </c:pt>
                <c:pt idx="2275">
                  <c:v>11091.48</c:v>
                </c:pt>
                <c:pt idx="2276">
                  <c:v>11653.3</c:v>
                </c:pt>
                <c:pt idx="2277">
                  <c:v>12224.79</c:v>
                </c:pt>
                <c:pt idx="2278">
                  <c:v>11883.71</c:v>
                </c:pt>
                <c:pt idx="2279">
                  <c:v>12064.22</c:v>
                </c:pt>
                <c:pt idx="2280">
                  <c:v>12145.21</c:v>
                </c:pt>
                <c:pt idx="2281">
                  <c:v>11089.04</c:v>
                </c:pt>
                <c:pt idx="2282">
                  <c:v>11369.73</c:v>
                </c:pt>
                <c:pt idx="2283">
                  <c:v>11013.19</c:v>
                </c:pt>
                <c:pt idx="2284">
                  <c:v>10738.03</c:v>
                </c:pt>
                <c:pt idx="2285">
                  <c:v>10591.29</c:v>
                </c:pt>
                <c:pt idx="2286">
                  <c:v>10662.41</c:v>
                </c:pt>
                <c:pt idx="2287">
                  <c:v>10290.22</c:v>
                </c:pt>
                <c:pt idx="2288">
                  <c:v>9585.5</c:v>
                </c:pt>
                <c:pt idx="2289">
                  <c:v>9514.59</c:v>
                </c:pt>
                <c:pt idx="2290">
                  <c:v>9072.55</c:v>
                </c:pt>
                <c:pt idx="2291">
                  <c:v>8893.34</c:v>
                </c:pt>
                <c:pt idx="2292">
                  <c:v>8365.67</c:v>
                </c:pt>
                <c:pt idx="2293">
                  <c:v>9863.56</c:v>
                </c:pt>
                <c:pt idx="2294">
                  <c:v>9950.36</c:v>
                </c:pt>
                <c:pt idx="2295">
                  <c:v>10331.66</c:v>
                </c:pt>
                <c:pt idx="2296">
                  <c:v>10901.5</c:v>
                </c:pt>
                <c:pt idx="2297">
                  <c:v>11486.48</c:v>
                </c:pt>
                <c:pt idx="2298">
                  <c:v>12237.62</c:v>
                </c:pt>
                <c:pt idx="2299">
                  <c:v>12423.97</c:v>
                </c:pt>
                <c:pt idx="2300">
                  <c:v>11863.76</c:v>
                </c:pt>
                <c:pt idx="2301">
                  <c:v>11753.49</c:v>
                </c:pt>
                <c:pt idx="2302">
                  <c:v>11194.34</c:v>
                </c:pt>
                <c:pt idx="2303">
                  <c:v>10843.23</c:v>
                </c:pt>
                <c:pt idx="2304">
                  <c:v>10093.8</c:v>
                </c:pt>
                <c:pt idx="2305">
                  <c:v>12114.45</c:v>
                </c:pt>
                <c:pt idx="2306">
                  <c:v>11664.61</c:v>
                </c:pt>
                <c:pt idx="2307">
                  <c:v>10790.16</c:v>
                </c:pt>
                <c:pt idx="2308">
                  <c:v>10775.52</c:v>
                </c:pt>
                <c:pt idx="2309">
                  <c:v>10793.99</c:v>
                </c:pt>
                <c:pt idx="2310">
                  <c:v>10555.33</c:v>
                </c:pt>
                <c:pt idx="2311">
                  <c:v>10399.54</c:v>
                </c:pt>
                <c:pt idx="2312">
                  <c:v>9917.46</c:v>
                </c:pt>
                <c:pt idx="2313">
                  <c:v>9455.88</c:v>
                </c:pt>
                <c:pt idx="2314">
                  <c:v>9477.98</c:v>
                </c:pt>
                <c:pt idx="2315">
                  <c:v>9473.62</c:v>
                </c:pt>
                <c:pt idx="2316">
                  <c:v>9444.47</c:v>
                </c:pt>
                <c:pt idx="2317">
                  <c:v>9227.82</c:v>
                </c:pt>
                <c:pt idx="2318">
                  <c:v>9040.86</c:v>
                </c:pt>
                <c:pt idx="2319">
                  <c:v>8750.52</c:v>
                </c:pt>
                <c:pt idx="2320">
                  <c:v>8174.32</c:v>
                </c:pt>
                <c:pt idx="2321">
                  <c:v>7249.64</c:v>
                </c:pt>
                <c:pt idx="2322">
                  <c:v>6876.73</c:v>
                </c:pt>
                <c:pt idx="2323">
                  <c:v>6859.17</c:v>
                </c:pt>
                <c:pt idx="2324">
                  <c:v>6730.7</c:v>
                </c:pt>
                <c:pt idx="2325">
                  <c:v>6906.76</c:v>
                </c:pt>
                <c:pt idx="2326">
                  <c:v>6583.62</c:v>
                </c:pt>
                <c:pt idx="2327">
                  <c:v>6734.8</c:v>
                </c:pt>
                <c:pt idx="2328">
                  <c:v>6771.53</c:v>
                </c:pt>
                <c:pt idx="2329">
                  <c:v>6809.55</c:v>
                </c:pt>
                <c:pt idx="2330">
                  <c:v>6882.46</c:v>
                </c:pt>
                <c:pt idx="2331">
                  <c:v>7056.7</c:v>
                </c:pt>
                <c:pt idx="2332">
                  <c:v>7316.09</c:v>
                </c:pt>
                <c:pt idx="2333">
                  <c:v>7480.21</c:v>
                </c:pt>
                <c:pt idx="2334">
                  <c:v>7934.82</c:v>
                </c:pt>
                <c:pt idx="2335">
                  <c:v>7721.75</c:v>
                </c:pt>
                <c:pt idx="2336">
                  <c:v>6744.75</c:v>
                </c:pt>
                <c:pt idx="2337">
                  <c:v>6424.48</c:v>
                </c:pt>
                <c:pt idx="2338">
                  <c:v>6598.93</c:v>
                </c:pt>
                <c:pt idx="2339">
                  <c:v>6188.14</c:v>
                </c:pt>
                <c:pt idx="2340">
                  <c:v>5875.28</c:v>
                </c:pt>
                <c:pt idx="2341">
                  <c:v>5624.03</c:v>
                </c:pt>
                <c:pt idx="2342">
                  <c:v>5394.32</c:v>
                </c:pt>
                <c:pt idx="2343">
                  <c:v>5559.13</c:v>
                </c:pt>
                <c:pt idx="2344">
                  <c:v>6680.97</c:v>
                </c:pt>
                <c:pt idx="2345">
                  <c:v>6526.69</c:v>
                </c:pt>
                <c:pt idx="2346">
                  <c:v>7265.14</c:v>
                </c:pt>
                <c:pt idx="2347">
                  <c:v>6701.09</c:v>
                </c:pt>
                <c:pt idx="2348">
                  <c:v>6185.73</c:v>
                </c:pt>
                <c:pt idx="2349">
                  <c:v>5360.44</c:v>
                </c:pt>
                <c:pt idx="2350">
                  <c:v>5485.19</c:v>
                </c:pt>
                <c:pt idx="2351">
                  <c:v>5745.85</c:v>
                </c:pt>
                <c:pt idx="2352">
                  <c:v>5586.76</c:v>
                </c:pt>
                <c:pt idx="2353">
                  <c:v>5837.8</c:v>
                </c:pt>
                <c:pt idx="2354">
                  <c:v>5935.03</c:v>
                </c:pt>
                <c:pt idx="2355">
                  <c:v>6378.29</c:v>
                </c:pt>
                <c:pt idx="2356">
                  <c:v>6263.26</c:v>
                </c:pt>
                <c:pt idx="2357">
                  <c:v>6429.11</c:v>
                </c:pt>
                <c:pt idx="2358">
                  <c:v>6274.84</c:v>
                </c:pt>
                <c:pt idx="2359">
                  <c:v>5804.85</c:v>
                </c:pt>
                <c:pt idx="2360">
                  <c:v>5644.91</c:v>
                </c:pt>
                <c:pt idx="2361">
                  <c:v>5184.58</c:v>
                </c:pt>
                <c:pt idx="2362">
                  <c:v>5264.14</c:v>
                </c:pt>
                <c:pt idx="2363">
                  <c:v>5333.87</c:v>
                </c:pt>
                <c:pt idx="2364">
                  <c:v>5320.54</c:v>
                </c:pt>
                <c:pt idx="2365">
                  <c:v>5301.23</c:v>
                </c:pt>
                <c:pt idx="2366">
                  <c:v>5226.53</c:v>
                </c:pt>
                <c:pt idx="2367">
                  <c:v>6115.91</c:v>
                </c:pt>
                <c:pt idx="2368">
                  <c:v>6141.3</c:v>
                </c:pt>
                <c:pt idx="2369">
                  <c:v>5926.61</c:v>
                </c:pt>
                <c:pt idx="2370">
                  <c:v>5686.07</c:v>
                </c:pt>
                <c:pt idx="2371">
                  <c:v>5706.56</c:v>
                </c:pt>
                <c:pt idx="2372">
                  <c:v>5760.96</c:v>
                </c:pt>
                <c:pt idx="2373">
                  <c:v>6118.64</c:v>
                </c:pt>
                <c:pt idx="2374">
                  <c:v>6414.26</c:v>
                </c:pt>
                <c:pt idx="2375">
                  <c:v>7563.97</c:v>
                </c:pt>
                <c:pt idx="2376">
                  <c:v>8244.06</c:v>
                </c:pt>
                <c:pt idx="2377">
                  <c:v>9129.26</c:v>
                </c:pt>
                <c:pt idx="2378">
                  <c:v>9287.42</c:v>
                </c:pt>
                <c:pt idx="2379">
                  <c:v>9297.21</c:v>
                </c:pt>
                <c:pt idx="2380">
                  <c:v>8922.79</c:v>
                </c:pt>
                <c:pt idx="2381">
                  <c:v>8945.61</c:v>
                </c:pt>
                <c:pt idx="2382">
                  <c:v>8946.84</c:v>
                </c:pt>
                <c:pt idx="2383">
                  <c:v>8678.61</c:v>
                </c:pt>
                <c:pt idx="2384">
                  <c:v>8375.94</c:v>
                </c:pt>
                <c:pt idx="2385">
                  <c:v>8077.57</c:v>
                </c:pt>
                <c:pt idx="2386">
                  <c:v>8457.53</c:v>
                </c:pt>
                <c:pt idx="2387">
                  <c:v>8198.69</c:v>
                </c:pt>
                <c:pt idx="2388">
                  <c:v>7759.01</c:v>
                </c:pt>
                <c:pt idx="2389">
                  <c:v>8132.9</c:v>
                </c:pt>
                <c:pt idx="2390">
                  <c:v>9173.28</c:v>
                </c:pt>
                <c:pt idx="2391">
                  <c:v>9931.95</c:v>
                </c:pt>
                <c:pt idx="2392">
                  <c:v>10876.58</c:v>
                </c:pt>
                <c:pt idx="2393">
                  <c:v>11929.41</c:v>
                </c:pt>
                <c:pt idx="2394">
                  <c:v>12589.4</c:v>
                </c:pt>
                <c:pt idx="2395">
                  <c:v>13098.71</c:v>
                </c:pt>
                <c:pt idx="2396">
                  <c:v>12185.91</c:v>
                </c:pt>
                <c:pt idx="2397">
                  <c:v>11853.12</c:v>
                </c:pt>
                <c:pt idx="2398">
                  <c:v>11294.96</c:v>
                </c:pt>
                <c:pt idx="2399">
                  <c:v>10899.53</c:v>
                </c:pt>
                <c:pt idx="2400">
                  <c:v>13027.73</c:v>
                </c:pt>
                <c:pt idx="2401">
                  <c:v>16780.77</c:v>
                </c:pt>
                <c:pt idx="2402">
                  <c:v>16260.23</c:v>
                </c:pt>
                <c:pt idx="2403">
                  <c:v>13816.22</c:v>
                </c:pt>
                <c:pt idx="2404">
                  <c:v>12586.39</c:v>
                </c:pt>
                <c:pt idx="2405">
                  <c:v>11854.5</c:v>
                </c:pt>
                <c:pt idx="2406">
                  <c:v>11295.13</c:v>
                </c:pt>
                <c:pt idx="2407">
                  <c:v>10635.33</c:v>
                </c:pt>
                <c:pt idx="2408">
                  <c:v>10428.5</c:v>
                </c:pt>
                <c:pt idx="2409">
                  <c:v>9956.13</c:v>
                </c:pt>
                <c:pt idx="2410">
                  <c:v>9698.94</c:v>
                </c:pt>
                <c:pt idx="2411">
                  <c:v>9737.84</c:v>
                </c:pt>
                <c:pt idx="2412">
                  <c:v>10287.89</c:v>
                </c:pt>
                <c:pt idx="2413">
                  <c:v>10517.45</c:v>
                </c:pt>
                <c:pt idx="2414">
                  <c:v>10126.01</c:v>
                </c:pt>
                <c:pt idx="2415">
                  <c:v>9526.63</c:v>
                </c:pt>
                <c:pt idx="2416">
                  <c:v>9507.74</c:v>
                </c:pt>
                <c:pt idx="2417">
                  <c:v>9070.49</c:v>
                </c:pt>
                <c:pt idx="2418">
                  <c:v>9007.87</c:v>
                </c:pt>
                <c:pt idx="2419">
                  <c:v>8788.25</c:v>
                </c:pt>
                <c:pt idx="2420">
                  <c:v>8677.49</c:v>
                </c:pt>
                <c:pt idx="2421">
                  <c:v>8984.17</c:v>
                </c:pt>
                <c:pt idx="2422">
                  <c:v>8987.22</c:v>
                </c:pt>
                <c:pt idx="2423">
                  <c:v>8947.13</c:v>
                </c:pt>
                <c:pt idx="2424">
                  <c:v>8627.74</c:v>
                </c:pt>
                <c:pt idx="2425">
                  <c:v>8026.45</c:v>
                </c:pt>
                <c:pt idx="2426">
                  <c:v>8424.5</c:v>
                </c:pt>
                <c:pt idx="2427">
                  <c:v>8813.83</c:v>
                </c:pt>
                <c:pt idx="2428">
                  <c:v>8780.76</c:v>
                </c:pt>
                <c:pt idx="2429">
                  <c:v>8899.41</c:v>
                </c:pt>
                <c:pt idx="2430">
                  <c:v>9869.46</c:v>
                </c:pt>
                <c:pt idx="2431">
                  <c:v>10214.37</c:v>
                </c:pt>
                <c:pt idx="2432">
                  <c:v>10075.89</c:v>
                </c:pt>
                <c:pt idx="2433">
                  <c:v>10443.81</c:v>
                </c:pt>
                <c:pt idx="2434">
                  <c:v>10333.12</c:v>
                </c:pt>
                <c:pt idx="2435">
                  <c:v>10513.56</c:v>
                </c:pt>
                <c:pt idx="2436">
                  <c:v>10507.12</c:v>
                </c:pt>
                <c:pt idx="2437">
                  <c:v>10430.57</c:v>
                </c:pt>
                <c:pt idx="2438">
                  <c:v>10509.52</c:v>
                </c:pt>
                <c:pt idx="2439">
                  <c:v>11002.29</c:v>
                </c:pt>
                <c:pt idx="2440">
                  <c:v>11256.08</c:v>
                </c:pt>
                <c:pt idx="2441">
                  <c:v>11263.04</c:v>
                </c:pt>
                <c:pt idx="2442">
                  <c:v>12425.22</c:v>
                </c:pt>
                <c:pt idx="2443">
                  <c:v>12712.53</c:v>
                </c:pt>
                <c:pt idx="2444">
                  <c:v>14057.3</c:v>
                </c:pt>
                <c:pt idx="2445">
                  <c:v>13924.03</c:v>
                </c:pt>
                <c:pt idx="2446">
                  <c:v>14003.19</c:v>
                </c:pt>
                <c:pt idx="2447">
                  <c:v>13699.86</c:v>
                </c:pt>
                <c:pt idx="2448">
                  <c:v>13325.4</c:v>
                </c:pt>
                <c:pt idx="2449">
                  <c:v>14401.12</c:v>
                </c:pt>
                <c:pt idx="2450">
                  <c:v>13701.8</c:v>
                </c:pt>
                <c:pt idx="2451">
                  <c:v>13378.74</c:v>
                </c:pt>
                <c:pt idx="2452">
                  <c:v>13761.33</c:v>
                </c:pt>
                <c:pt idx="2453">
                  <c:v>13739.73</c:v>
                </c:pt>
                <c:pt idx="2454">
                  <c:v>12869.63</c:v>
                </c:pt>
                <c:pt idx="2455">
                  <c:v>12690.89</c:v>
                </c:pt>
                <c:pt idx="2456">
                  <c:v>12074.86</c:v>
                </c:pt>
                <c:pt idx="2457">
                  <c:v>11326.84</c:v>
                </c:pt>
                <c:pt idx="2458">
                  <c:v>10650.82</c:v>
                </c:pt>
                <c:pt idx="2459">
                  <c:v>10292.02</c:v>
                </c:pt>
                <c:pt idx="2460">
                  <c:v>10127.39</c:v>
                </c:pt>
                <c:pt idx="2461">
                  <c:v>9029</c:v>
                </c:pt>
                <c:pt idx="2462">
                  <c:v>8774.02</c:v>
                </c:pt>
                <c:pt idx="2463">
                  <c:v>8252.07</c:v>
                </c:pt>
                <c:pt idx="2464">
                  <c:v>7684.07</c:v>
                </c:pt>
                <c:pt idx="2465">
                  <c:v>7180.52</c:v>
                </c:pt>
                <c:pt idx="2466">
                  <c:v>7322.24</c:v>
                </c:pt>
                <c:pt idx="2467">
                  <c:v>7722.32</c:v>
                </c:pt>
                <c:pt idx="2468">
                  <c:v>7968.02</c:v>
                </c:pt>
                <c:pt idx="2469">
                  <c:v>8289.16</c:v>
                </c:pt>
                <c:pt idx="2470">
                  <c:v>7770.33</c:v>
                </c:pt>
                <c:pt idx="2471">
                  <c:v>8377</c:v>
                </c:pt>
                <c:pt idx="2472">
                  <c:v>8386.97</c:v>
                </c:pt>
                <c:pt idx="2473">
                  <c:v>8976.22</c:v>
                </c:pt>
                <c:pt idx="2474">
                  <c:v>9854.69</c:v>
                </c:pt>
                <c:pt idx="2475">
                  <c:v>9660.13</c:v>
                </c:pt>
                <c:pt idx="2476">
                  <c:v>9349.58</c:v>
                </c:pt>
                <c:pt idx="2477">
                  <c:v>9100.78</c:v>
                </c:pt>
                <c:pt idx="2478">
                  <c:v>9456.05</c:v>
                </c:pt>
                <c:pt idx="2479">
                  <c:v>8811.98</c:v>
                </c:pt>
                <c:pt idx="2480">
                  <c:v>8608.34</c:v>
                </c:pt>
                <c:pt idx="2481">
                  <c:v>8590.49</c:v>
                </c:pt>
                <c:pt idx="2482">
                  <c:v>8567.1</c:v>
                </c:pt>
                <c:pt idx="2483">
                  <c:v>9066.24</c:v>
                </c:pt>
                <c:pt idx="2484">
                  <c:v>8882.37</c:v>
                </c:pt>
                <c:pt idx="2485">
                  <c:v>10552.62</c:v>
                </c:pt>
                <c:pt idx="2486">
                  <c:v>11267.96</c:v>
                </c:pt>
                <c:pt idx="2487">
                  <c:v>11465.84</c:v>
                </c:pt>
                <c:pt idx="2488">
                  <c:v>11340.46</c:v>
                </c:pt>
                <c:pt idx="2489">
                  <c:v>12297.05</c:v>
                </c:pt>
                <c:pt idx="2490">
                  <c:v>13208.36</c:v>
                </c:pt>
                <c:pt idx="2491">
                  <c:v>12951.17</c:v>
                </c:pt>
                <c:pt idx="2492">
                  <c:v>12318.88</c:v>
                </c:pt>
                <c:pt idx="2493">
                  <c:v>11490.05</c:v>
                </c:pt>
                <c:pt idx="2494">
                  <c:v>11537.02</c:v>
                </c:pt>
                <c:pt idx="2495">
                  <c:v>11701.56</c:v>
                </c:pt>
                <c:pt idx="2496">
                  <c:v>14019.71</c:v>
                </c:pt>
                <c:pt idx="2497">
                  <c:v>16753.67</c:v>
                </c:pt>
                <c:pt idx="2498">
                  <c:v>14664.3</c:v>
                </c:pt>
                <c:pt idx="2499">
                  <c:v>12217.46</c:v>
                </c:pt>
                <c:pt idx="2500">
                  <c:v>11323.75</c:v>
                </c:pt>
                <c:pt idx="2501">
                  <c:v>11074.12</c:v>
                </c:pt>
                <c:pt idx="2502">
                  <c:v>11057.48</c:v>
                </c:pt>
                <c:pt idx="2503">
                  <c:v>10677.1</c:v>
                </c:pt>
                <c:pt idx="2504">
                  <c:v>10565.23</c:v>
                </c:pt>
                <c:pt idx="2505">
                  <c:v>9880.39</c:v>
                </c:pt>
                <c:pt idx="2506">
                  <c:v>9584.64</c:v>
                </c:pt>
                <c:pt idx="2507">
                  <c:v>9153.5</c:v>
                </c:pt>
                <c:pt idx="2508">
                  <c:v>9533.79</c:v>
                </c:pt>
                <c:pt idx="2509">
                  <c:v>8774.04</c:v>
                </c:pt>
                <c:pt idx="2510">
                  <c:v>8874.77</c:v>
                </c:pt>
                <c:pt idx="2511">
                  <c:v>8450.87</c:v>
                </c:pt>
                <c:pt idx="2512">
                  <c:v>8742.64</c:v>
                </c:pt>
                <c:pt idx="2513">
                  <c:v>8776.92</c:v>
                </c:pt>
                <c:pt idx="2514">
                  <c:v>8738.11</c:v>
                </c:pt>
                <c:pt idx="2515">
                  <c:v>8357.04</c:v>
                </c:pt>
                <c:pt idx="2516">
                  <c:v>8369.48</c:v>
                </c:pt>
                <c:pt idx="2517">
                  <c:v>8467.85</c:v>
                </c:pt>
                <c:pt idx="2518">
                  <c:v>8351.47</c:v>
                </c:pt>
                <c:pt idx="2519">
                  <c:v>8333.27</c:v>
                </c:pt>
                <c:pt idx="2520">
                  <c:v>8147.09</c:v>
                </c:pt>
                <c:pt idx="2521">
                  <c:v>8604.78</c:v>
                </c:pt>
                <c:pt idx="2522">
                  <c:v>8254.95</c:v>
                </c:pt>
                <c:pt idx="2523">
                  <c:v>8551.29</c:v>
                </c:pt>
                <c:pt idx="2524">
                  <c:v>9051.11</c:v>
                </c:pt>
                <c:pt idx="2525">
                  <c:v>10076.63</c:v>
                </c:pt>
                <c:pt idx="2526">
                  <c:v>10641.04</c:v>
                </c:pt>
                <c:pt idx="2527">
                  <c:v>10543.04</c:v>
                </c:pt>
                <c:pt idx="2528">
                  <c:v>9543.66</c:v>
                </c:pt>
                <c:pt idx="2529">
                  <c:v>8482.31</c:v>
                </c:pt>
                <c:pt idx="2530">
                  <c:v>8044.09</c:v>
                </c:pt>
                <c:pt idx="2531">
                  <c:v>7122.73</c:v>
                </c:pt>
                <c:pt idx="2532">
                  <c:v>6816.62</c:v>
                </c:pt>
                <c:pt idx="2533">
                  <c:v>6641.05</c:v>
                </c:pt>
                <c:pt idx="2534">
                  <c:v>6652.39</c:v>
                </c:pt>
                <c:pt idx="2535">
                  <c:v>6583.69</c:v>
                </c:pt>
                <c:pt idx="2536">
                  <c:v>6195.55</c:v>
                </c:pt>
                <c:pt idx="2537">
                  <c:v>5923.75</c:v>
                </c:pt>
                <c:pt idx="2538">
                  <c:v>6004.06</c:v>
                </c:pt>
                <c:pt idx="2539">
                  <c:v>6451.48</c:v>
                </c:pt>
                <c:pt idx="2540">
                  <c:v>6333.11</c:v>
                </c:pt>
                <c:pt idx="2541">
                  <c:v>5884.61</c:v>
                </c:pt>
                <c:pt idx="2542">
                  <c:v>6504.38</c:v>
                </c:pt>
                <c:pt idx="2543">
                  <c:v>6350.66</c:v>
                </c:pt>
                <c:pt idx="2544">
                  <c:v>6292.64</c:v>
                </c:pt>
                <c:pt idx="2545">
                  <c:v>6580.66</c:v>
                </c:pt>
                <c:pt idx="2546">
                  <c:v>6103.17</c:v>
                </c:pt>
                <c:pt idx="2547">
                  <c:v>6070.01</c:v>
                </c:pt>
                <c:pt idx="2548">
                  <c:v>6372.91</c:v>
                </c:pt>
                <c:pt idx="2549">
                  <c:v>6455.49</c:v>
                </c:pt>
                <c:pt idx="2550">
                  <c:v>6695.28</c:v>
                </c:pt>
                <c:pt idx="2551">
                  <c:v>6975.63</c:v>
                </c:pt>
                <c:pt idx="2552">
                  <c:v>7000.02</c:v>
                </c:pt>
                <c:pt idx="2553">
                  <c:v>7448.13</c:v>
                </c:pt>
                <c:pt idx="2554">
                  <c:v>7663.89</c:v>
                </c:pt>
                <c:pt idx="2555">
                  <c:v>7724.43</c:v>
                </c:pt>
                <c:pt idx="2556">
                  <c:v>7708.16</c:v>
                </c:pt>
                <c:pt idx="2557">
                  <c:v>8233.93</c:v>
                </c:pt>
                <c:pt idx="2558">
                  <c:v>8375.49</c:v>
                </c:pt>
                <c:pt idx="2559">
                  <c:v>8940.46</c:v>
                </c:pt>
                <c:pt idx="2560">
                  <c:v>8963.64</c:v>
                </c:pt>
                <c:pt idx="2561">
                  <c:v>9475.33</c:v>
                </c:pt>
                <c:pt idx="2562">
                  <c:v>10394.24</c:v>
                </c:pt>
                <c:pt idx="2563">
                  <c:v>11878.65</c:v>
                </c:pt>
                <c:pt idx="2564">
                  <c:v>12720.42</c:v>
                </c:pt>
                <c:pt idx="2565">
                  <c:v>12580.55</c:v>
                </c:pt>
                <c:pt idx="2566">
                  <c:v>14098.6</c:v>
                </c:pt>
                <c:pt idx="2567">
                  <c:v>15776.92</c:v>
                </c:pt>
                <c:pt idx="2568">
                  <c:v>17046.93</c:v>
                </c:pt>
                <c:pt idx="2569">
                  <c:v>18181.59</c:v>
                </c:pt>
                <c:pt idx="2570">
                  <c:v>18999.57</c:v>
                </c:pt>
                <c:pt idx="2571">
                  <c:v>19129.67</c:v>
                </c:pt>
                <c:pt idx="2572">
                  <c:v>19236.54</c:v>
                </c:pt>
                <c:pt idx="2573">
                  <c:v>18664.9</c:v>
                </c:pt>
                <c:pt idx="2574">
                  <c:v>18065.22</c:v>
                </c:pt>
                <c:pt idx="2575">
                  <c:v>18486.43</c:v>
                </c:pt>
                <c:pt idx="2576">
                  <c:v>17993.44</c:v>
                </c:pt>
                <c:pt idx="2577">
                  <c:v>18363.64</c:v>
                </c:pt>
                <c:pt idx="2578">
                  <c:v>18422.75</c:v>
                </c:pt>
                <c:pt idx="2579">
                  <c:v>18350.57</c:v>
                </c:pt>
                <c:pt idx="2580">
                  <c:v>18447.39</c:v>
                </c:pt>
                <c:pt idx="2581">
                  <c:v>18139.31</c:v>
                </c:pt>
                <c:pt idx="2582">
                  <c:v>17746.14</c:v>
                </c:pt>
                <c:pt idx="2583">
                  <c:v>17470.88</c:v>
                </c:pt>
                <c:pt idx="2584">
                  <c:v>18396.02</c:v>
                </c:pt>
                <c:pt idx="2585">
                  <c:v>18575.92</c:v>
                </c:pt>
                <c:pt idx="2586">
                  <c:v>18734.63</c:v>
                </c:pt>
                <c:pt idx="2587">
                  <c:v>18353.93</c:v>
                </c:pt>
                <c:pt idx="2588">
                  <c:v>17795.98</c:v>
                </c:pt>
                <c:pt idx="2589">
                  <c:v>17133.02</c:v>
                </c:pt>
                <c:pt idx="2590">
                  <c:v>15620.96</c:v>
                </c:pt>
                <c:pt idx="2591">
                  <c:v>14580.63</c:v>
                </c:pt>
                <c:pt idx="2592">
                  <c:v>13768.29</c:v>
                </c:pt>
                <c:pt idx="2593">
                  <c:v>15927.98</c:v>
                </c:pt>
                <c:pt idx="2594">
                  <c:v>15245.95</c:v>
                </c:pt>
                <c:pt idx="2595">
                  <c:v>13783.87</c:v>
                </c:pt>
                <c:pt idx="2596">
                  <c:v>13717.43</c:v>
                </c:pt>
                <c:pt idx="2597">
                  <c:v>13944.33</c:v>
                </c:pt>
                <c:pt idx="2598">
                  <c:v>13970.2</c:v>
                </c:pt>
                <c:pt idx="2599">
                  <c:v>13213.8</c:v>
                </c:pt>
                <c:pt idx="2600">
                  <c:v>13106.94</c:v>
                </c:pt>
                <c:pt idx="2601">
                  <c:v>12774.96</c:v>
                </c:pt>
                <c:pt idx="2602">
                  <c:v>12368.18</c:v>
                </c:pt>
                <c:pt idx="2603">
                  <c:v>11874.6</c:v>
                </c:pt>
                <c:pt idx="2604">
                  <c:v>11600.98</c:v>
                </c:pt>
                <c:pt idx="2605">
                  <c:v>11387.9</c:v>
                </c:pt>
                <c:pt idx="2606">
                  <c:v>11534.52</c:v>
                </c:pt>
                <c:pt idx="2607">
                  <c:v>11146.05</c:v>
                </c:pt>
                <c:pt idx="2608">
                  <c:v>11285.66</c:v>
                </c:pt>
                <c:pt idx="2609">
                  <c:v>10765.13</c:v>
                </c:pt>
                <c:pt idx="2610">
                  <c:v>10461.78</c:v>
                </c:pt>
                <c:pt idx="2611">
                  <c:v>10251.79</c:v>
                </c:pt>
                <c:pt idx="2612">
                  <c:v>10224.47</c:v>
                </c:pt>
                <c:pt idx="2613">
                  <c:v>10359.48</c:v>
                </c:pt>
                <c:pt idx="2614">
                  <c:v>10500.68</c:v>
                </c:pt>
                <c:pt idx="2615">
                  <c:v>10517.45</c:v>
                </c:pt>
                <c:pt idx="2616">
                  <c:v>11020.83</c:v>
                </c:pt>
                <c:pt idx="2617">
                  <c:v>10951.37</c:v>
                </c:pt>
                <c:pt idx="2618">
                  <c:v>11453.5</c:v>
                </c:pt>
                <c:pt idx="2619">
                  <c:v>11600.15</c:v>
                </c:pt>
                <c:pt idx="2620">
                  <c:v>12015.99</c:v>
                </c:pt>
                <c:pt idx="2621">
                  <c:v>12982.97</c:v>
                </c:pt>
                <c:pt idx="2622">
                  <c:v>14484.5</c:v>
                </c:pt>
                <c:pt idx="2623">
                  <c:v>14756.64</c:v>
                </c:pt>
                <c:pt idx="2624">
                  <c:v>14315.15</c:v>
                </c:pt>
                <c:pt idx="2625">
                  <c:v>13848.6</c:v>
                </c:pt>
                <c:pt idx="2626">
                  <c:v>12688.26</c:v>
                </c:pt>
                <c:pt idx="2627">
                  <c:v>11859.58</c:v>
                </c:pt>
                <c:pt idx="2628">
                  <c:v>11544.57</c:v>
                </c:pt>
                <c:pt idx="2629">
                  <c:v>11002.69</c:v>
                </c:pt>
                <c:pt idx="2630">
                  <c:v>10571.54</c:v>
                </c:pt>
                <c:pt idx="2631">
                  <c:v>10138.34</c:v>
                </c:pt>
                <c:pt idx="2632">
                  <c:v>9296.71</c:v>
                </c:pt>
                <c:pt idx="2633">
                  <c:v>8682.43</c:v>
                </c:pt>
                <c:pt idx="2634">
                  <c:v>9605.17</c:v>
                </c:pt>
                <c:pt idx="2635">
                  <c:v>9017.27</c:v>
                </c:pt>
                <c:pt idx="2636">
                  <c:v>8419.2</c:v>
                </c:pt>
                <c:pt idx="2637">
                  <c:v>8099.95</c:v>
                </c:pt>
                <c:pt idx="2638">
                  <c:v>7813.9</c:v>
                </c:pt>
                <c:pt idx="2639">
                  <c:v>7306.92</c:v>
                </c:pt>
                <c:pt idx="2640">
                  <c:v>7465.26</c:v>
                </c:pt>
                <c:pt idx="2641">
                  <c:v>7452.8</c:v>
                </c:pt>
                <c:pt idx="2642">
                  <c:v>7185</c:v>
                </c:pt>
                <c:pt idx="2643">
                  <c:v>7311.3</c:v>
                </c:pt>
                <c:pt idx="2644">
                  <c:v>7343.31</c:v>
                </c:pt>
                <c:pt idx="2645">
                  <c:v>7226.81</c:v>
                </c:pt>
                <c:pt idx="2646">
                  <c:v>8080.52</c:v>
                </c:pt>
                <c:pt idx="2647">
                  <c:v>8605.13</c:v>
                </c:pt>
                <c:pt idx="2648">
                  <c:v>8323.7</c:v>
                </c:pt>
                <c:pt idx="2649">
                  <c:v>8916.96</c:v>
                </c:pt>
                <c:pt idx="2650">
                  <c:v>9778.7</c:v>
                </c:pt>
                <c:pt idx="2651">
                  <c:v>10385.96</c:v>
                </c:pt>
                <c:pt idx="2652">
                  <c:v>10943.23</c:v>
                </c:pt>
                <c:pt idx="2653">
                  <c:v>10835.03</c:v>
                </c:pt>
                <c:pt idx="2654">
                  <c:v>11272.2</c:v>
                </c:pt>
                <c:pt idx="2655">
                  <c:v>10908.33</c:v>
                </c:pt>
                <c:pt idx="2656">
                  <c:v>10993.39</c:v>
                </c:pt>
                <c:pt idx="2657">
                  <c:v>11599.72</c:v>
                </c:pt>
                <c:pt idx="2658">
                  <c:v>12457.16</c:v>
                </c:pt>
                <c:pt idx="2659">
                  <c:v>13720.09</c:v>
                </c:pt>
                <c:pt idx="2660">
                  <c:v>14763.29</c:v>
                </c:pt>
                <c:pt idx="2661">
                  <c:v>14422.56</c:v>
                </c:pt>
                <c:pt idx="2662">
                  <c:v>14966.63</c:v>
                </c:pt>
                <c:pt idx="2663">
                  <c:v>16790.42</c:v>
                </c:pt>
                <c:pt idx="2664">
                  <c:v>17235.02</c:v>
                </c:pt>
                <c:pt idx="2665">
                  <c:v>17887.26</c:v>
                </c:pt>
                <c:pt idx="2666">
                  <c:v>17529.39</c:v>
                </c:pt>
                <c:pt idx="2667">
                  <c:v>17701.52</c:v>
                </c:pt>
                <c:pt idx="2668">
                  <c:v>17059.55</c:v>
                </c:pt>
                <c:pt idx="2669">
                  <c:v>16769.98</c:v>
                </c:pt>
                <c:pt idx="2670">
                  <c:v>16279.21</c:v>
                </c:pt>
                <c:pt idx="2671">
                  <c:v>16754.76</c:v>
                </c:pt>
                <c:pt idx="2672">
                  <c:v>17090.44</c:v>
                </c:pt>
                <c:pt idx="2673">
                  <c:v>18390.93</c:v>
                </c:pt>
                <c:pt idx="2674">
                  <c:v>19017.98</c:v>
                </c:pt>
                <c:pt idx="2675">
                  <c:v>19118.54</c:v>
                </c:pt>
                <c:pt idx="2676">
                  <c:v>19933.4</c:v>
                </c:pt>
                <c:pt idx="2677">
                  <c:v>19627.92</c:v>
                </c:pt>
                <c:pt idx="2678">
                  <c:v>19048.5</c:v>
                </c:pt>
                <c:pt idx="2679">
                  <c:v>18562.45</c:v>
                </c:pt>
                <c:pt idx="2680">
                  <c:v>18893.91</c:v>
                </c:pt>
                <c:pt idx="2681">
                  <c:v>18932.56</c:v>
                </c:pt>
                <c:pt idx="2682">
                  <c:v>19267.97</c:v>
                </c:pt>
                <c:pt idx="2683">
                  <c:v>19559.77</c:v>
                </c:pt>
                <c:pt idx="2684">
                  <c:v>19182.72</c:v>
                </c:pt>
                <c:pt idx="2685">
                  <c:v>19547.01</c:v>
                </c:pt>
                <c:pt idx="2686">
                  <c:v>18907.53</c:v>
                </c:pt>
                <c:pt idx="2687">
                  <c:v>17756.99</c:v>
                </c:pt>
                <c:pt idx="2688">
                  <c:v>15825.6</c:v>
                </c:pt>
                <c:pt idx="2689">
                  <c:v>16602.57</c:v>
                </c:pt>
                <c:pt idx="2690">
                  <c:v>15831.51</c:v>
                </c:pt>
                <c:pt idx="2691">
                  <c:v>15253.2</c:v>
                </c:pt>
                <c:pt idx="2692">
                  <c:v>14372.22</c:v>
                </c:pt>
                <c:pt idx="2693">
                  <c:v>14437.68</c:v>
                </c:pt>
                <c:pt idx="2694">
                  <c:v>13805.43</c:v>
                </c:pt>
                <c:pt idx="2695">
                  <c:v>12794.69</c:v>
                </c:pt>
                <c:pt idx="2696">
                  <c:v>12966.15</c:v>
                </c:pt>
                <c:pt idx="2697">
                  <c:v>12627.69</c:v>
                </c:pt>
                <c:pt idx="2698">
                  <c:v>11938.06</c:v>
                </c:pt>
                <c:pt idx="2699">
                  <c:v>11574.59</c:v>
                </c:pt>
                <c:pt idx="2700">
                  <c:v>11227.35</c:v>
                </c:pt>
                <c:pt idx="2701">
                  <c:v>11065.6</c:v>
                </c:pt>
                <c:pt idx="2702">
                  <c:v>10872.51</c:v>
                </c:pt>
                <c:pt idx="2703">
                  <c:v>10558.51</c:v>
                </c:pt>
                <c:pt idx="2704">
                  <c:v>11632.29</c:v>
                </c:pt>
                <c:pt idx="2705">
                  <c:v>11721.4</c:v>
                </c:pt>
                <c:pt idx="2706">
                  <c:v>11766.39</c:v>
                </c:pt>
                <c:pt idx="2707">
                  <c:v>11601.25</c:v>
                </c:pt>
                <c:pt idx="2708">
                  <c:v>11504.59</c:v>
                </c:pt>
                <c:pt idx="2709">
                  <c:v>10994.81</c:v>
                </c:pt>
                <c:pt idx="2710">
                  <c:v>11094.29</c:v>
                </c:pt>
                <c:pt idx="2711">
                  <c:v>11535.94</c:v>
                </c:pt>
                <c:pt idx="2712">
                  <c:v>11332.5</c:v>
                </c:pt>
                <c:pt idx="2713">
                  <c:v>10868.54</c:v>
                </c:pt>
                <c:pt idx="2714">
                  <c:v>11515.71</c:v>
                </c:pt>
                <c:pt idx="2715">
                  <c:v>11672.38</c:v>
                </c:pt>
                <c:pt idx="2716">
                  <c:v>12077.38</c:v>
                </c:pt>
                <c:pt idx="2717">
                  <c:v>12540.28</c:v>
                </c:pt>
                <c:pt idx="2718">
                  <c:v>13064.53</c:v>
                </c:pt>
                <c:pt idx="2719">
                  <c:v>12489.38</c:v>
                </c:pt>
                <c:pt idx="2720">
                  <c:v>12632.44</c:v>
                </c:pt>
                <c:pt idx="2721">
                  <c:v>11199.64</c:v>
                </c:pt>
                <c:pt idx="2722">
                  <c:v>11160.45</c:v>
                </c:pt>
                <c:pt idx="2723">
                  <c:v>11382.49</c:v>
                </c:pt>
                <c:pt idx="2724">
                  <c:v>10534.24</c:v>
                </c:pt>
                <c:pt idx="2725">
                  <c:v>10192</c:v>
                </c:pt>
                <c:pt idx="2726">
                  <c:v>10525.21</c:v>
                </c:pt>
                <c:pt idx="2727">
                  <c:v>10486.13</c:v>
                </c:pt>
                <c:pt idx="2728">
                  <c:v>9521.61</c:v>
                </c:pt>
                <c:pt idx="2729">
                  <c:v>8604.17</c:v>
                </c:pt>
                <c:pt idx="2730">
                  <c:v>8165.3</c:v>
                </c:pt>
                <c:pt idx="2731">
                  <c:v>7786.71</c:v>
                </c:pt>
                <c:pt idx="2732">
                  <c:v>7933.72</c:v>
                </c:pt>
                <c:pt idx="2733">
                  <c:v>7403.02</c:v>
                </c:pt>
                <c:pt idx="2734">
                  <c:v>8065.63</c:v>
                </c:pt>
                <c:pt idx="2735">
                  <c:v>7750.08</c:v>
                </c:pt>
                <c:pt idx="2736">
                  <c:v>7202.56</c:v>
                </c:pt>
                <c:pt idx="2737">
                  <c:v>7314.48</c:v>
                </c:pt>
                <c:pt idx="2738">
                  <c:v>7152.16</c:v>
                </c:pt>
                <c:pt idx="2739">
                  <c:v>6631.15</c:v>
                </c:pt>
                <c:pt idx="2740">
                  <c:v>6800.39</c:v>
                </c:pt>
                <c:pt idx="2741">
                  <c:v>7468.81</c:v>
                </c:pt>
                <c:pt idx="2742">
                  <c:v>7219.34</c:v>
                </c:pt>
                <c:pt idx="2743">
                  <c:v>7291.01</c:v>
                </c:pt>
                <c:pt idx="2744">
                  <c:v>7322.78</c:v>
                </c:pt>
                <c:pt idx="2745">
                  <c:v>7247.02</c:v>
                </c:pt>
                <c:pt idx="2746">
                  <c:v>7604.07</c:v>
                </c:pt>
                <c:pt idx="2747">
                  <c:v>7284.37</c:v>
                </c:pt>
                <c:pt idx="2748">
                  <c:v>7350.64</c:v>
                </c:pt>
                <c:pt idx="2749">
                  <c:v>7506.44</c:v>
                </c:pt>
                <c:pt idx="2750">
                  <c:v>7597.98</c:v>
                </c:pt>
                <c:pt idx="2751">
                  <c:v>7848.24</c:v>
                </c:pt>
                <c:pt idx="2752">
                  <c:v>7194.21</c:v>
                </c:pt>
                <c:pt idx="2753">
                  <c:v>8052.15</c:v>
                </c:pt>
                <c:pt idx="2754">
                  <c:v>8128.45</c:v>
                </c:pt>
                <c:pt idx="2755">
                  <c:v>9266.77</c:v>
                </c:pt>
                <c:pt idx="2756">
                  <c:v>9356.15</c:v>
                </c:pt>
                <c:pt idx="2757">
                  <c:v>11104.34</c:v>
                </c:pt>
                <c:pt idx="2758">
                  <c:v>11783.09</c:v>
                </c:pt>
                <c:pt idx="2759">
                  <c:v>12956.12</c:v>
                </c:pt>
                <c:pt idx="2760">
                  <c:v>13953.92</c:v>
                </c:pt>
                <c:pt idx="2761">
                  <c:v>15309.69</c:v>
                </c:pt>
                <c:pt idx="2762">
                  <c:v>16203.01</c:v>
                </c:pt>
                <c:pt idx="2763">
                  <c:v>16116.72</c:v>
                </c:pt>
                <c:pt idx="2764">
                  <c:v>15442.42</c:v>
                </c:pt>
                <c:pt idx="2765">
                  <c:v>14462.64</c:v>
                </c:pt>
                <c:pt idx="2766">
                  <c:v>14196.45</c:v>
                </c:pt>
                <c:pt idx="2767">
                  <c:v>14413.21</c:v>
                </c:pt>
                <c:pt idx="2768">
                  <c:v>13962.47</c:v>
                </c:pt>
                <c:pt idx="2769">
                  <c:v>14078</c:v>
                </c:pt>
                <c:pt idx="2770">
                  <c:v>14026.69</c:v>
                </c:pt>
                <c:pt idx="2771">
                  <c:v>14315.76</c:v>
                </c:pt>
                <c:pt idx="2772">
                  <c:v>14466</c:v>
                </c:pt>
                <c:pt idx="2773">
                  <c:v>14454.61</c:v>
                </c:pt>
                <c:pt idx="2774">
                  <c:v>13554.14</c:v>
                </c:pt>
                <c:pt idx="2775">
                  <c:v>12739.99</c:v>
                </c:pt>
                <c:pt idx="2776">
                  <c:v>11977.03</c:v>
                </c:pt>
                <c:pt idx="2777">
                  <c:v>12100.94</c:v>
                </c:pt>
                <c:pt idx="2778">
                  <c:v>11822.91</c:v>
                </c:pt>
                <c:pt idx="2779">
                  <c:v>11295.99</c:v>
                </c:pt>
                <c:pt idx="2780">
                  <c:v>12140.4</c:v>
                </c:pt>
                <c:pt idx="2781">
                  <c:v>11988.92</c:v>
                </c:pt>
                <c:pt idx="2782">
                  <c:v>11908.71</c:v>
                </c:pt>
                <c:pt idx="2783">
                  <c:v>11777.87</c:v>
                </c:pt>
                <c:pt idx="2784">
                  <c:v>10357.23</c:v>
                </c:pt>
                <c:pt idx="2785">
                  <c:v>11898.12</c:v>
                </c:pt>
                <c:pt idx="2786">
                  <c:v>11707.92</c:v>
                </c:pt>
                <c:pt idx="2787">
                  <c:v>11747.18</c:v>
                </c:pt>
                <c:pt idx="2788">
                  <c:v>11697.23</c:v>
                </c:pt>
                <c:pt idx="2789">
                  <c:v>12004.75</c:v>
                </c:pt>
                <c:pt idx="2790">
                  <c:v>11574.52</c:v>
                </c:pt>
                <c:pt idx="2791">
                  <c:v>10768.77</c:v>
                </c:pt>
                <c:pt idx="2792">
                  <c:v>11003.05</c:v>
                </c:pt>
                <c:pt idx="2793">
                  <c:v>10978.5</c:v>
                </c:pt>
                <c:pt idx="2794">
                  <c:v>11083.13</c:v>
                </c:pt>
                <c:pt idx="2795">
                  <c:v>10841.37</c:v>
                </c:pt>
                <c:pt idx="2796">
                  <c:v>10826.11</c:v>
                </c:pt>
                <c:pt idx="2797">
                  <c:v>10783.85</c:v>
                </c:pt>
                <c:pt idx="2798">
                  <c:v>10851.57</c:v>
                </c:pt>
                <c:pt idx="2799">
                  <c:v>10390.6</c:v>
                </c:pt>
                <c:pt idx="2800">
                  <c:v>11052.19</c:v>
                </c:pt>
                <c:pt idx="2801">
                  <c:v>11119.23</c:v>
                </c:pt>
                <c:pt idx="2802">
                  <c:v>10618.62</c:v>
                </c:pt>
                <c:pt idx="2803">
                  <c:v>10394.24</c:v>
                </c:pt>
                <c:pt idx="2804">
                  <c:v>10040.5</c:v>
                </c:pt>
                <c:pt idx="2805">
                  <c:v>10023.36</c:v>
                </c:pt>
                <c:pt idx="2806">
                  <c:v>10544.02</c:v>
                </c:pt>
                <c:pt idx="2807">
                  <c:v>10781.72</c:v>
                </c:pt>
                <c:pt idx="2808">
                  <c:v>10866.41</c:v>
                </c:pt>
                <c:pt idx="2809">
                  <c:v>10353.53</c:v>
                </c:pt>
                <c:pt idx="2810">
                  <c:v>10697.61</c:v>
                </c:pt>
                <c:pt idx="2811">
                  <c:v>10781.99</c:v>
                </c:pt>
                <c:pt idx="2812">
                  <c:v>11027.59</c:v>
                </c:pt>
                <c:pt idx="2813">
                  <c:v>11949.42</c:v>
                </c:pt>
                <c:pt idx="2814">
                  <c:v>12572.13</c:v>
                </c:pt>
                <c:pt idx="2815">
                  <c:v>12746.85</c:v>
                </c:pt>
                <c:pt idx="2816">
                  <c:v>12346.84</c:v>
                </c:pt>
                <c:pt idx="2817">
                  <c:v>11775.25</c:v>
                </c:pt>
                <c:pt idx="2818">
                  <c:v>10788.36</c:v>
                </c:pt>
                <c:pt idx="2819">
                  <c:v>10065.81</c:v>
                </c:pt>
                <c:pt idx="2820">
                  <c:v>9498.18</c:v>
                </c:pt>
                <c:pt idx="2821">
                  <c:v>8711.02</c:v>
                </c:pt>
                <c:pt idx="2822">
                  <c:v>7857.78</c:v>
                </c:pt>
                <c:pt idx="2823">
                  <c:v>6873.17</c:v>
                </c:pt>
                <c:pt idx="2824">
                  <c:v>7154.64</c:v>
                </c:pt>
                <c:pt idx="2825">
                  <c:v>6654.1</c:v>
                </c:pt>
                <c:pt idx="2826">
                  <c:v>6314.33</c:v>
                </c:pt>
                <c:pt idx="2827">
                  <c:v>6302.47</c:v>
                </c:pt>
                <c:pt idx="2828">
                  <c:v>6896.02</c:v>
                </c:pt>
                <c:pt idx="2829">
                  <c:v>6847.99</c:v>
                </c:pt>
                <c:pt idx="2830">
                  <c:v>7043.43</c:v>
                </c:pt>
                <c:pt idx="2831">
                  <c:v>7012.77</c:v>
                </c:pt>
                <c:pt idx="2832">
                  <c:v>6719.2</c:v>
                </c:pt>
                <c:pt idx="2833">
                  <c:v>6860.32</c:v>
                </c:pt>
                <c:pt idx="2834">
                  <c:v>6799.49</c:v>
                </c:pt>
                <c:pt idx="2835">
                  <c:v>6525.16</c:v>
                </c:pt>
                <c:pt idx="2836">
                  <c:v>6645.91</c:v>
                </c:pt>
                <c:pt idx="2837">
                  <c:v>7118.53</c:v>
                </c:pt>
                <c:pt idx="2838">
                  <c:v>6554.58</c:v>
                </c:pt>
                <c:pt idx="2839">
                  <c:v>7188.64</c:v>
                </c:pt>
                <c:pt idx="2840">
                  <c:v>6610.3</c:v>
                </c:pt>
                <c:pt idx="2841">
                  <c:v>7345.76</c:v>
                </c:pt>
                <c:pt idx="2842">
                  <c:v>7257.05</c:v>
                </c:pt>
                <c:pt idx="2843">
                  <c:v>7152.97</c:v>
                </c:pt>
                <c:pt idx="2844">
                  <c:v>7734.41</c:v>
                </c:pt>
                <c:pt idx="2845">
                  <c:v>7837.29</c:v>
                </c:pt>
                <c:pt idx="2846">
                  <c:v>9136.4</c:v>
                </c:pt>
                <c:pt idx="2847">
                  <c:v>9131.68</c:v>
                </c:pt>
                <c:pt idx="2848">
                  <c:v>9453.77</c:v>
                </c:pt>
                <c:pt idx="2849">
                  <c:v>10153.47</c:v>
                </c:pt>
                <c:pt idx="2850">
                  <c:v>10821.74</c:v>
                </c:pt>
                <c:pt idx="2851">
                  <c:v>11405.48</c:v>
                </c:pt>
                <c:pt idx="2852">
                  <c:v>11847.88</c:v>
                </c:pt>
                <c:pt idx="2853">
                  <c:v>12936.42</c:v>
                </c:pt>
                <c:pt idx="2854">
                  <c:v>13105.93</c:v>
                </c:pt>
                <c:pt idx="2855">
                  <c:v>12801.21</c:v>
                </c:pt>
                <c:pt idx="2856">
                  <c:v>12693.06</c:v>
                </c:pt>
                <c:pt idx="2857">
                  <c:v>13208.93</c:v>
                </c:pt>
                <c:pt idx="2858">
                  <c:v>14007.93</c:v>
                </c:pt>
                <c:pt idx="2859">
                  <c:v>14277.86</c:v>
                </c:pt>
                <c:pt idx="2860">
                  <c:v>13153.62</c:v>
                </c:pt>
                <c:pt idx="2861">
                  <c:v>12894.39</c:v>
                </c:pt>
                <c:pt idx="2862">
                  <c:v>12670.53</c:v>
                </c:pt>
                <c:pt idx="2863">
                  <c:v>12300.02</c:v>
                </c:pt>
                <c:pt idx="2864">
                  <c:v>12492.77</c:v>
                </c:pt>
                <c:pt idx="2865">
                  <c:v>13405.3</c:v>
                </c:pt>
                <c:pt idx="2866">
                  <c:v>13723.1</c:v>
                </c:pt>
                <c:pt idx="2867">
                  <c:v>14420.84</c:v>
                </c:pt>
                <c:pt idx="2868">
                  <c:v>14563.64</c:v>
                </c:pt>
                <c:pt idx="2869">
                  <c:v>14825.56</c:v>
                </c:pt>
                <c:pt idx="2870">
                  <c:v>14642.27</c:v>
                </c:pt>
                <c:pt idx="2871">
                  <c:v>14611.52</c:v>
                </c:pt>
                <c:pt idx="2872">
                  <c:v>14892.73</c:v>
                </c:pt>
                <c:pt idx="2873">
                  <c:v>14703.29</c:v>
                </c:pt>
                <c:pt idx="2874">
                  <c:v>14449.32</c:v>
                </c:pt>
                <c:pt idx="2875">
                  <c:v>13798.72</c:v>
                </c:pt>
                <c:pt idx="2876">
                  <c:v>13415.75</c:v>
                </c:pt>
                <c:pt idx="2877">
                  <c:v>12928.9</c:v>
                </c:pt>
                <c:pt idx="2878">
                  <c:v>12077.24</c:v>
                </c:pt>
                <c:pt idx="2879">
                  <c:v>11316.77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463727"/>
        <c:axId val="10449999"/>
      </c:lineChart>
      <c:catAx>
        <c:axId val="10463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449999"/>
        <c:crosses val="autoZero"/>
        <c:auto val="0"/>
        <c:lblAlgn val="ctr"/>
        <c:lblOffset val="100"/>
        <c:tickLblSkip val="96"/>
        <c:tickMarkSkip val="96"/>
        <c:noMultiLvlLbl val="0"/>
      </c:catAx>
      <c:valAx>
        <c:axId val="10449999"/>
        <c:scaling>
          <c:orientation val="minMax"/>
          <c:min val="8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463727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8230191-2d47-4c59-9fbe-16a2e2b878ff}"/>
      </c:ext>
    </c:extLst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"日前节点价格"</c:f>
              <c:strCache>
                <c:ptCount val="1"/>
                <c:pt idx="0">
                  <c:v>日前节点价格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统调负荷!$AD$2:$AD$2881</c:f>
              <c:numCache>
                <c:formatCode>m/d;@</c:formatCode>
                <c:ptCount val="2880"/>
                <c:pt idx="0" c:formatCode="m/d;@">
                  <c:v>45658</c:v>
                </c:pt>
                <c:pt idx="1" c:formatCode="m/d;@">
                  <c:v>45658.0104166667</c:v>
                </c:pt>
                <c:pt idx="2" c:formatCode="m/d;@">
                  <c:v>45658.0208333333</c:v>
                </c:pt>
                <c:pt idx="3" c:formatCode="m/d;@">
                  <c:v>45658.03125</c:v>
                </c:pt>
                <c:pt idx="4" c:formatCode="m/d;@">
                  <c:v>45658.0416666667</c:v>
                </c:pt>
                <c:pt idx="5" c:formatCode="m/d;@">
                  <c:v>45658.0520833333</c:v>
                </c:pt>
                <c:pt idx="6" c:formatCode="m/d;@">
                  <c:v>45658.0625</c:v>
                </c:pt>
                <c:pt idx="7" c:formatCode="m/d;@">
                  <c:v>45658.0729166667</c:v>
                </c:pt>
                <c:pt idx="8" c:formatCode="m/d;@">
                  <c:v>45658.0833333333</c:v>
                </c:pt>
                <c:pt idx="9" c:formatCode="m/d;@">
                  <c:v>45658.09375</c:v>
                </c:pt>
                <c:pt idx="10" c:formatCode="m/d;@">
                  <c:v>45658.1041666667</c:v>
                </c:pt>
                <c:pt idx="11" c:formatCode="m/d;@">
                  <c:v>45658.1145833333</c:v>
                </c:pt>
                <c:pt idx="12" c:formatCode="m/d;@">
                  <c:v>45658.125</c:v>
                </c:pt>
                <c:pt idx="13" c:formatCode="m/d;@">
                  <c:v>45658.1354166667</c:v>
                </c:pt>
                <c:pt idx="14" c:formatCode="m/d;@">
                  <c:v>45658.1458333333</c:v>
                </c:pt>
                <c:pt idx="15" c:formatCode="m/d;@">
                  <c:v>45658.15625</c:v>
                </c:pt>
                <c:pt idx="16" c:formatCode="m/d;@">
                  <c:v>45658.1666666667</c:v>
                </c:pt>
                <c:pt idx="17" c:formatCode="m/d;@">
                  <c:v>45658.1770833333</c:v>
                </c:pt>
                <c:pt idx="18" c:formatCode="m/d;@">
                  <c:v>45658.1875</c:v>
                </c:pt>
                <c:pt idx="19" c:formatCode="m/d;@">
                  <c:v>45658.1979166667</c:v>
                </c:pt>
                <c:pt idx="20" c:formatCode="m/d;@">
                  <c:v>45658.2083333333</c:v>
                </c:pt>
                <c:pt idx="21" c:formatCode="m/d;@">
                  <c:v>45658.21875</c:v>
                </c:pt>
                <c:pt idx="22" c:formatCode="m/d;@">
                  <c:v>45658.2291666667</c:v>
                </c:pt>
                <c:pt idx="23" c:formatCode="m/d;@">
                  <c:v>45658.2395833333</c:v>
                </c:pt>
                <c:pt idx="24" c:formatCode="m/d;@">
                  <c:v>45658.25</c:v>
                </c:pt>
                <c:pt idx="25" c:formatCode="m/d;@">
                  <c:v>45658.2604166667</c:v>
                </c:pt>
                <c:pt idx="26" c:formatCode="m/d;@">
                  <c:v>45658.2708333333</c:v>
                </c:pt>
                <c:pt idx="27" c:formatCode="m/d;@">
                  <c:v>45658.28125</c:v>
                </c:pt>
                <c:pt idx="28" c:formatCode="m/d;@">
                  <c:v>45658.2916666667</c:v>
                </c:pt>
                <c:pt idx="29" c:formatCode="m/d;@">
                  <c:v>45658.3020833333</c:v>
                </c:pt>
                <c:pt idx="30" c:formatCode="m/d;@">
                  <c:v>45658.3125</c:v>
                </c:pt>
                <c:pt idx="31" c:formatCode="m/d;@">
                  <c:v>45658.3229166667</c:v>
                </c:pt>
                <c:pt idx="32" c:formatCode="m/d;@">
                  <c:v>45658.3333333333</c:v>
                </c:pt>
                <c:pt idx="33" c:formatCode="m/d;@">
                  <c:v>45658.34375</c:v>
                </c:pt>
                <c:pt idx="34" c:formatCode="m/d;@">
                  <c:v>45658.3541666667</c:v>
                </c:pt>
                <c:pt idx="35" c:formatCode="m/d;@">
                  <c:v>45658.3645833333</c:v>
                </c:pt>
                <c:pt idx="36" c:formatCode="m/d;@">
                  <c:v>45658.375</c:v>
                </c:pt>
                <c:pt idx="37" c:formatCode="m/d;@">
                  <c:v>45658.3854166667</c:v>
                </c:pt>
                <c:pt idx="38" c:formatCode="m/d;@">
                  <c:v>45658.3958333333</c:v>
                </c:pt>
                <c:pt idx="39" c:formatCode="m/d;@">
                  <c:v>45658.40625</c:v>
                </c:pt>
                <c:pt idx="40" c:formatCode="m/d;@">
                  <c:v>45658.4166666667</c:v>
                </c:pt>
                <c:pt idx="41" c:formatCode="m/d;@">
                  <c:v>45658.4270833333</c:v>
                </c:pt>
                <c:pt idx="42" c:formatCode="m/d;@">
                  <c:v>45658.4375</c:v>
                </c:pt>
                <c:pt idx="43" c:formatCode="m/d;@">
                  <c:v>45658.4479166667</c:v>
                </c:pt>
                <c:pt idx="44" c:formatCode="m/d;@">
                  <c:v>45658.4583333333</c:v>
                </c:pt>
                <c:pt idx="45" c:formatCode="m/d;@">
                  <c:v>45658.46875</c:v>
                </c:pt>
                <c:pt idx="46" c:formatCode="m/d;@">
                  <c:v>45658.4791666667</c:v>
                </c:pt>
                <c:pt idx="47" c:formatCode="m/d;@">
                  <c:v>45658.4895833333</c:v>
                </c:pt>
                <c:pt idx="48" c:formatCode="m/d;@">
                  <c:v>45658.5</c:v>
                </c:pt>
                <c:pt idx="49" c:formatCode="m/d;@">
                  <c:v>45658.5104166667</c:v>
                </c:pt>
                <c:pt idx="50" c:formatCode="m/d;@">
                  <c:v>45658.5208333333</c:v>
                </c:pt>
                <c:pt idx="51" c:formatCode="m/d;@">
                  <c:v>45658.53125</c:v>
                </c:pt>
                <c:pt idx="52" c:formatCode="m/d;@">
                  <c:v>45658.5416666667</c:v>
                </c:pt>
                <c:pt idx="53" c:formatCode="m/d;@">
                  <c:v>45658.5520833333</c:v>
                </c:pt>
                <c:pt idx="54" c:formatCode="m/d;@">
                  <c:v>45658.5625</c:v>
                </c:pt>
                <c:pt idx="55" c:formatCode="m/d;@">
                  <c:v>45658.5729166667</c:v>
                </c:pt>
                <c:pt idx="56" c:formatCode="m/d;@">
                  <c:v>45658.5833333333</c:v>
                </c:pt>
                <c:pt idx="57" c:formatCode="m/d;@">
                  <c:v>45658.59375</c:v>
                </c:pt>
                <c:pt idx="58" c:formatCode="m/d;@">
                  <c:v>45658.6041666667</c:v>
                </c:pt>
                <c:pt idx="59" c:formatCode="m/d;@">
                  <c:v>45658.6145833333</c:v>
                </c:pt>
                <c:pt idx="60" c:formatCode="m/d;@">
                  <c:v>45658.625</c:v>
                </c:pt>
                <c:pt idx="61" c:formatCode="m/d;@">
                  <c:v>45658.6354166667</c:v>
                </c:pt>
                <c:pt idx="62" c:formatCode="m/d;@">
                  <c:v>45658.6458333333</c:v>
                </c:pt>
                <c:pt idx="63" c:formatCode="m/d;@">
                  <c:v>45658.65625</c:v>
                </c:pt>
                <c:pt idx="64" c:formatCode="m/d;@">
                  <c:v>45658.6666666667</c:v>
                </c:pt>
                <c:pt idx="65" c:formatCode="m/d;@">
                  <c:v>45658.6770833333</c:v>
                </c:pt>
                <c:pt idx="66" c:formatCode="m/d;@">
                  <c:v>45658.6875</c:v>
                </c:pt>
                <c:pt idx="67" c:formatCode="m/d;@">
                  <c:v>45658.6979166667</c:v>
                </c:pt>
                <c:pt idx="68" c:formatCode="m/d;@">
                  <c:v>45658.7083333333</c:v>
                </c:pt>
                <c:pt idx="69" c:formatCode="m/d;@">
                  <c:v>45658.71875</c:v>
                </c:pt>
                <c:pt idx="70" c:formatCode="m/d;@">
                  <c:v>45658.7291666667</c:v>
                </c:pt>
                <c:pt idx="71" c:formatCode="m/d;@">
                  <c:v>45658.7395833333</c:v>
                </c:pt>
                <c:pt idx="72" c:formatCode="m/d;@">
                  <c:v>45658.75</c:v>
                </c:pt>
                <c:pt idx="73" c:formatCode="m/d;@">
                  <c:v>45658.7604166667</c:v>
                </c:pt>
                <c:pt idx="74" c:formatCode="m/d;@">
                  <c:v>45658.7708333333</c:v>
                </c:pt>
                <c:pt idx="75" c:formatCode="m/d;@">
                  <c:v>45658.78125</c:v>
                </c:pt>
                <c:pt idx="76" c:formatCode="m/d;@">
                  <c:v>45658.7916666667</c:v>
                </c:pt>
                <c:pt idx="77" c:formatCode="m/d;@">
                  <c:v>45658.8020833333</c:v>
                </c:pt>
                <c:pt idx="78" c:formatCode="m/d;@">
                  <c:v>45658.8125</c:v>
                </c:pt>
                <c:pt idx="79" c:formatCode="m/d;@">
                  <c:v>45658.8229166667</c:v>
                </c:pt>
                <c:pt idx="80" c:formatCode="m/d;@">
                  <c:v>45658.8333333333</c:v>
                </c:pt>
                <c:pt idx="81" c:formatCode="m/d;@">
                  <c:v>45658.84375</c:v>
                </c:pt>
                <c:pt idx="82" c:formatCode="m/d;@">
                  <c:v>45658.8541666667</c:v>
                </c:pt>
                <c:pt idx="83" c:formatCode="m/d;@">
                  <c:v>45658.8645833333</c:v>
                </c:pt>
                <c:pt idx="84" c:formatCode="m/d;@">
                  <c:v>45658.875</c:v>
                </c:pt>
                <c:pt idx="85" c:formatCode="m/d;@">
                  <c:v>45658.8854166667</c:v>
                </c:pt>
                <c:pt idx="86" c:formatCode="m/d;@">
                  <c:v>45658.8958333333</c:v>
                </c:pt>
                <c:pt idx="87" c:formatCode="m/d;@">
                  <c:v>45658.90625</c:v>
                </c:pt>
                <c:pt idx="88" c:formatCode="m/d;@">
                  <c:v>45658.9166666667</c:v>
                </c:pt>
                <c:pt idx="89" c:formatCode="m/d;@">
                  <c:v>45658.9270833333</c:v>
                </c:pt>
                <c:pt idx="90" c:formatCode="m/d;@">
                  <c:v>45658.9375</c:v>
                </c:pt>
                <c:pt idx="91" c:formatCode="m/d;@">
                  <c:v>45658.9479166667</c:v>
                </c:pt>
                <c:pt idx="92" c:formatCode="m/d;@">
                  <c:v>45658.9583333333</c:v>
                </c:pt>
                <c:pt idx="93" c:formatCode="m/d;@">
                  <c:v>45658.96875</c:v>
                </c:pt>
                <c:pt idx="94" c:formatCode="m/d;@">
                  <c:v>45658.9791666667</c:v>
                </c:pt>
                <c:pt idx="95" c:formatCode="m/d;@">
                  <c:v>45658.9895833333</c:v>
                </c:pt>
                <c:pt idx="96" c:formatCode="m/d;@">
                  <c:v>45659</c:v>
                </c:pt>
                <c:pt idx="97" c:formatCode="m/d;@">
                  <c:v>45659.0104166667</c:v>
                </c:pt>
                <c:pt idx="98" c:formatCode="m/d;@">
                  <c:v>45659.0208333333</c:v>
                </c:pt>
                <c:pt idx="99" c:formatCode="m/d;@">
                  <c:v>45659.03125</c:v>
                </c:pt>
                <c:pt idx="100" c:formatCode="m/d;@">
                  <c:v>45659.0416666667</c:v>
                </c:pt>
                <c:pt idx="101" c:formatCode="m/d;@">
                  <c:v>45659.0520833333</c:v>
                </c:pt>
                <c:pt idx="102" c:formatCode="m/d;@">
                  <c:v>45659.0625</c:v>
                </c:pt>
                <c:pt idx="103" c:formatCode="m/d;@">
                  <c:v>45659.0729166667</c:v>
                </c:pt>
                <c:pt idx="104" c:formatCode="m/d;@">
                  <c:v>45659.0833333333</c:v>
                </c:pt>
                <c:pt idx="105" c:formatCode="m/d;@">
                  <c:v>45659.09375</c:v>
                </c:pt>
                <c:pt idx="106" c:formatCode="m/d;@">
                  <c:v>45659.1041666667</c:v>
                </c:pt>
                <c:pt idx="107" c:formatCode="m/d;@">
                  <c:v>45659.1145833333</c:v>
                </c:pt>
                <c:pt idx="108" c:formatCode="m/d;@">
                  <c:v>45659.125</c:v>
                </c:pt>
                <c:pt idx="109" c:formatCode="m/d;@">
                  <c:v>45659.1354166667</c:v>
                </c:pt>
                <c:pt idx="110" c:formatCode="m/d;@">
                  <c:v>45659.1458333333</c:v>
                </c:pt>
                <c:pt idx="111" c:formatCode="m/d;@">
                  <c:v>45659.15625</c:v>
                </c:pt>
                <c:pt idx="112" c:formatCode="m/d;@">
                  <c:v>45659.1666666667</c:v>
                </c:pt>
                <c:pt idx="113" c:formatCode="m/d;@">
                  <c:v>45659.1770833333</c:v>
                </c:pt>
                <c:pt idx="114" c:formatCode="m/d;@">
                  <c:v>45659.1875</c:v>
                </c:pt>
                <c:pt idx="115" c:formatCode="m/d;@">
                  <c:v>45659.1979166667</c:v>
                </c:pt>
                <c:pt idx="116" c:formatCode="m/d;@">
                  <c:v>45659.2083333333</c:v>
                </c:pt>
                <c:pt idx="117" c:formatCode="m/d;@">
                  <c:v>45659.21875</c:v>
                </c:pt>
                <c:pt idx="118" c:formatCode="m/d;@">
                  <c:v>45659.2291666667</c:v>
                </c:pt>
                <c:pt idx="119" c:formatCode="m/d;@">
                  <c:v>45659.2395833333</c:v>
                </c:pt>
                <c:pt idx="120" c:formatCode="m/d;@">
                  <c:v>45659.25</c:v>
                </c:pt>
                <c:pt idx="121" c:formatCode="m/d;@">
                  <c:v>45659.2604166667</c:v>
                </c:pt>
                <c:pt idx="122" c:formatCode="m/d;@">
                  <c:v>45659.2708333333</c:v>
                </c:pt>
                <c:pt idx="123" c:formatCode="m/d;@">
                  <c:v>45659.28125</c:v>
                </c:pt>
                <c:pt idx="124" c:formatCode="m/d;@">
                  <c:v>45659.2916666667</c:v>
                </c:pt>
                <c:pt idx="125" c:formatCode="m/d;@">
                  <c:v>45659.3020833333</c:v>
                </c:pt>
                <c:pt idx="126" c:formatCode="m/d;@">
                  <c:v>45659.3125</c:v>
                </c:pt>
                <c:pt idx="127" c:formatCode="m/d;@">
                  <c:v>45659.3229166667</c:v>
                </c:pt>
                <c:pt idx="128" c:formatCode="m/d;@">
                  <c:v>45659.3333333333</c:v>
                </c:pt>
                <c:pt idx="129" c:formatCode="m/d;@">
                  <c:v>45659.34375</c:v>
                </c:pt>
                <c:pt idx="130" c:formatCode="m/d;@">
                  <c:v>45659.3541666667</c:v>
                </c:pt>
                <c:pt idx="131" c:formatCode="m/d;@">
                  <c:v>45659.3645833333</c:v>
                </c:pt>
                <c:pt idx="132" c:formatCode="m/d;@">
                  <c:v>45659.375</c:v>
                </c:pt>
                <c:pt idx="133" c:formatCode="m/d;@">
                  <c:v>45659.3854166667</c:v>
                </c:pt>
                <c:pt idx="134" c:formatCode="m/d;@">
                  <c:v>45659.3958333333</c:v>
                </c:pt>
                <c:pt idx="135" c:formatCode="m/d;@">
                  <c:v>45659.40625</c:v>
                </c:pt>
                <c:pt idx="136" c:formatCode="m/d;@">
                  <c:v>45659.4166666667</c:v>
                </c:pt>
                <c:pt idx="137" c:formatCode="m/d;@">
                  <c:v>45659.4270833333</c:v>
                </c:pt>
                <c:pt idx="138" c:formatCode="m/d;@">
                  <c:v>45659.4375</c:v>
                </c:pt>
                <c:pt idx="139" c:formatCode="m/d;@">
                  <c:v>45659.4479166667</c:v>
                </c:pt>
                <c:pt idx="140" c:formatCode="m/d;@">
                  <c:v>45659.4583333333</c:v>
                </c:pt>
                <c:pt idx="141" c:formatCode="m/d;@">
                  <c:v>45659.46875</c:v>
                </c:pt>
                <c:pt idx="142" c:formatCode="m/d;@">
                  <c:v>45659.4791666667</c:v>
                </c:pt>
                <c:pt idx="143" c:formatCode="m/d;@">
                  <c:v>45659.4895833333</c:v>
                </c:pt>
                <c:pt idx="144" c:formatCode="m/d;@">
                  <c:v>45659.5</c:v>
                </c:pt>
                <c:pt idx="145" c:formatCode="m/d;@">
                  <c:v>45659.5104166667</c:v>
                </c:pt>
                <c:pt idx="146" c:formatCode="m/d;@">
                  <c:v>45659.5208333333</c:v>
                </c:pt>
                <c:pt idx="147" c:formatCode="m/d;@">
                  <c:v>45659.53125</c:v>
                </c:pt>
                <c:pt idx="148" c:formatCode="m/d;@">
                  <c:v>45659.5416666667</c:v>
                </c:pt>
                <c:pt idx="149" c:formatCode="m/d;@">
                  <c:v>45659.5520833333</c:v>
                </c:pt>
                <c:pt idx="150" c:formatCode="m/d;@">
                  <c:v>45659.5625</c:v>
                </c:pt>
                <c:pt idx="151" c:formatCode="m/d;@">
                  <c:v>45659.5729166667</c:v>
                </c:pt>
                <c:pt idx="152" c:formatCode="m/d;@">
                  <c:v>45659.5833333333</c:v>
                </c:pt>
                <c:pt idx="153" c:formatCode="m/d;@">
                  <c:v>45659.59375</c:v>
                </c:pt>
                <c:pt idx="154" c:formatCode="m/d;@">
                  <c:v>45659.6041666667</c:v>
                </c:pt>
                <c:pt idx="155" c:formatCode="m/d;@">
                  <c:v>45659.6145833333</c:v>
                </c:pt>
                <c:pt idx="156" c:formatCode="m/d;@">
                  <c:v>45659.625</c:v>
                </c:pt>
                <c:pt idx="157" c:formatCode="m/d;@">
                  <c:v>45659.6354166667</c:v>
                </c:pt>
                <c:pt idx="158" c:formatCode="m/d;@">
                  <c:v>45659.6458333333</c:v>
                </c:pt>
                <c:pt idx="159" c:formatCode="m/d;@">
                  <c:v>45659.65625</c:v>
                </c:pt>
                <c:pt idx="160" c:formatCode="m/d;@">
                  <c:v>45659.6666666667</c:v>
                </c:pt>
                <c:pt idx="161" c:formatCode="m/d;@">
                  <c:v>45659.6770833333</c:v>
                </c:pt>
                <c:pt idx="162" c:formatCode="m/d;@">
                  <c:v>45659.6875</c:v>
                </c:pt>
                <c:pt idx="163" c:formatCode="m/d;@">
                  <c:v>45659.6979166667</c:v>
                </c:pt>
                <c:pt idx="164" c:formatCode="m/d;@">
                  <c:v>45659.7083333333</c:v>
                </c:pt>
                <c:pt idx="165" c:formatCode="m/d;@">
                  <c:v>45659.71875</c:v>
                </c:pt>
                <c:pt idx="166" c:formatCode="m/d;@">
                  <c:v>45659.7291666667</c:v>
                </c:pt>
                <c:pt idx="167" c:formatCode="m/d;@">
                  <c:v>45659.7395833333</c:v>
                </c:pt>
                <c:pt idx="168" c:formatCode="m/d;@">
                  <c:v>45659.75</c:v>
                </c:pt>
                <c:pt idx="169" c:formatCode="m/d;@">
                  <c:v>45659.7604166667</c:v>
                </c:pt>
                <c:pt idx="170" c:formatCode="m/d;@">
                  <c:v>45659.7708333333</c:v>
                </c:pt>
                <c:pt idx="171" c:formatCode="m/d;@">
                  <c:v>45659.78125</c:v>
                </c:pt>
                <c:pt idx="172" c:formatCode="m/d;@">
                  <c:v>45659.7916666667</c:v>
                </c:pt>
                <c:pt idx="173" c:formatCode="m/d;@">
                  <c:v>45659.8020833333</c:v>
                </c:pt>
                <c:pt idx="174" c:formatCode="m/d;@">
                  <c:v>45659.8125</c:v>
                </c:pt>
                <c:pt idx="175" c:formatCode="m/d;@">
                  <c:v>45659.8229166667</c:v>
                </c:pt>
                <c:pt idx="176" c:formatCode="m/d;@">
                  <c:v>45659.8333333333</c:v>
                </c:pt>
                <c:pt idx="177" c:formatCode="m/d;@">
                  <c:v>45659.84375</c:v>
                </c:pt>
                <c:pt idx="178" c:formatCode="m/d;@">
                  <c:v>45659.8541666667</c:v>
                </c:pt>
                <c:pt idx="179" c:formatCode="m/d;@">
                  <c:v>45659.8645833333</c:v>
                </c:pt>
                <c:pt idx="180" c:formatCode="m/d;@">
                  <c:v>45659.875</c:v>
                </c:pt>
                <c:pt idx="181" c:formatCode="m/d;@">
                  <c:v>45659.8854166667</c:v>
                </c:pt>
                <c:pt idx="182" c:formatCode="m/d;@">
                  <c:v>45659.8958333333</c:v>
                </c:pt>
                <c:pt idx="183" c:formatCode="m/d;@">
                  <c:v>45659.90625</c:v>
                </c:pt>
                <c:pt idx="184" c:formatCode="m/d;@">
                  <c:v>45659.9166666667</c:v>
                </c:pt>
                <c:pt idx="185" c:formatCode="m/d;@">
                  <c:v>45659.9270833333</c:v>
                </c:pt>
                <c:pt idx="186" c:formatCode="m/d;@">
                  <c:v>45659.9375</c:v>
                </c:pt>
                <c:pt idx="187" c:formatCode="m/d;@">
                  <c:v>45659.9479166667</c:v>
                </c:pt>
                <c:pt idx="188" c:formatCode="m/d;@">
                  <c:v>45659.9583333333</c:v>
                </c:pt>
                <c:pt idx="189" c:formatCode="m/d;@">
                  <c:v>45659.96875</c:v>
                </c:pt>
                <c:pt idx="190" c:formatCode="m/d;@">
                  <c:v>45659.9791666667</c:v>
                </c:pt>
                <c:pt idx="191" c:formatCode="m/d;@">
                  <c:v>45659.9895833333</c:v>
                </c:pt>
                <c:pt idx="192" c:formatCode="m/d;@">
                  <c:v>45660</c:v>
                </c:pt>
                <c:pt idx="193" c:formatCode="m/d;@">
                  <c:v>45660.0104166667</c:v>
                </c:pt>
                <c:pt idx="194" c:formatCode="m/d;@">
                  <c:v>45660.0208333333</c:v>
                </c:pt>
                <c:pt idx="195" c:formatCode="m/d;@">
                  <c:v>45660.03125</c:v>
                </c:pt>
                <c:pt idx="196" c:formatCode="m/d;@">
                  <c:v>45660.0416666667</c:v>
                </c:pt>
                <c:pt idx="197" c:formatCode="m/d;@">
                  <c:v>45660.0520833333</c:v>
                </c:pt>
                <c:pt idx="198" c:formatCode="m/d;@">
                  <c:v>45660.0625</c:v>
                </c:pt>
                <c:pt idx="199" c:formatCode="m/d;@">
                  <c:v>45660.0729166667</c:v>
                </c:pt>
                <c:pt idx="200" c:formatCode="m/d;@">
                  <c:v>45660.0833333333</c:v>
                </c:pt>
                <c:pt idx="201" c:formatCode="m/d;@">
                  <c:v>45660.09375</c:v>
                </c:pt>
                <c:pt idx="202" c:formatCode="m/d;@">
                  <c:v>45660.1041666667</c:v>
                </c:pt>
                <c:pt idx="203" c:formatCode="m/d;@">
                  <c:v>45660.1145833333</c:v>
                </c:pt>
                <c:pt idx="204" c:formatCode="m/d;@">
                  <c:v>45660.125</c:v>
                </c:pt>
                <c:pt idx="205" c:formatCode="m/d;@">
                  <c:v>45660.1354166667</c:v>
                </c:pt>
                <c:pt idx="206" c:formatCode="m/d;@">
                  <c:v>45660.1458333333</c:v>
                </c:pt>
                <c:pt idx="207" c:formatCode="m/d;@">
                  <c:v>45660.15625</c:v>
                </c:pt>
                <c:pt idx="208" c:formatCode="m/d;@">
                  <c:v>45660.1666666667</c:v>
                </c:pt>
                <c:pt idx="209" c:formatCode="m/d;@">
                  <c:v>45660.1770833333</c:v>
                </c:pt>
                <c:pt idx="210" c:formatCode="m/d;@">
                  <c:v>45660.1875</c:v>
                </c:pt>
                <c:pt idx="211" c:formatCode="m/d;@">
                  <c:v>45660.1979166667</c:v>
                </c:pt>
                <c:pt idx="212" c:formatCode="m/d;@">
                  <c:v>45660.2083333333</c:v>
                </c:pt>
                <c:pt idx="213" c:formatCode="m/d;@">
                  <c:v>45660.21875</c:v>
                </c:pt>
                <c:pt idx="214" c:formatCode="m/d;@">
                  <c:v>45660.2291666667</c:v>
                </c:pt>
                <c:pt idx="215" c:formatCode="m/d;@">
                  <c:v>45660.2395833333</c:v>
                </c:pt>
                <c:pt idx="216" c:formatCode="m/d;@">
                  <c:v>45660.25</c:v>
                </c:pt>
                <c:pt idx="217" c:formatCode="m/d;@">
                  <c:v>45660.2604166667</c:v>
                </c:pt>
                <c:pt idx="218" c:formatCode="m/d;@">
                  <c:v>45660.2708333333</c:v>
                </c:pt>
                <c:pt idx="219" c:formatCode="m/d;@">
                  <c:v>45660.28125</c:v>
                </c:pt>
                <c:pt idx="220" c:formatCode="m/d;@">
                  <c:v>45660.2916666667</c:v>
                </c:pt>
                <c:pt idx="221" c:formatCode="m/d;@">
                  <c:v>45660.3020833333</c:v>
                </c:pt>
                <c:pt idx="222" c:formatCode="m/d;@">
                  <c:v>45660.3125</c:v>
                </c:pt>
                <c:pt idx="223" c:formatCode="m/d;@">
                  <c:v>45660.3229166667</c:v>
                </c:pt>
                <c:pt idx="224" c:formatCode="m/d;@">
                  <c:v>45660.3333333333</c:v>
                </c:pt>
                <c:pt idx="225" c:formatCode="m/d;@">
                  <c:v>45660.34375</c:v>
                </c:pt>
                <c:pt idx="226" c:formatCode="m/d;@">
                  <c:v>45660.3541666667</c:v>
                </c:pt>
                <c:pt idx="227" c:formatCode="m/d;@">
                  <c:v>45660.3645833333</c:v>
                </c:pt>
                <c:pt idx="228" c:formatCode="m/d;@">
                  <c:v>45660.375</c:v>
                </c:pt>
                <c:pt idx="229" c:formatCode="m/d;@">
                  <c:v>45660.3854166667</c:v>
                </c:pt>
                <c:pt idx="230" c:formatCode="m/d;@">
                  <c:v>45660.3958333333</c:v>
                </c:pt>
                <c:pt idx="231" c:formatCode="m/d;@">
                  <c:v>45660.40625</c:v>
                </c:pt>
                <c:pt idx="232" c:formatCode="m/d;@">
                  <c:v>45660.4166666667</c:v>
                </c:pt>
                <c:pt idx="233" c:formatCode="m/d;@">
                  <c:v>45660.4270833333</c:v>
                </c:pt>
                <c:pt idx="234" c:formatCode="m/d;@">
                  <c:v>45660.4375</c:v>
                </c:pt>
                <c:pt idx="235" c:formatCode="m/d;@">
                  <c:v>45660.4479166667</c:v>
                </c:pt>
                <c:pt idx="236" c:formatCode="m/d;@">
                  <c:v>45660.4583333333</c:v>
                </c:pt>
                <c:pt idx="237" c:formatCode="m/d;@">
                  <c:v>45660.46875</c:v>
                </c:pt>
                <c:pt idx="238" c:formatCode="m/d;@">
                  <c:v>45660.4791666667</c:v>
                </c:pt>
                <c:pt idx="239" c:formatCode="m/d;@">
                  <c:v>45660.4895833333</c:v>
                </c:pt>
                <c:pt idx="240" c:formatCode="m/d;@">
                  <c:v>45660.5</c:v>
                </c:pt>
                <c:pt idx="241" c:formatCode="m/d;@">
                  <c:v>45660.5104166667</c:v>
                </c:pt>
                <c:pt idx="242" c:formatCode="m/d;@">
                  <c:v>45660.5208333333</c:v>
                </c:pt>
                <c:pt idx="243" c:formatCode="m/d;@">
                  <c:v>45660.53125</c:v>
                </c:pt>
                <c:pt idx="244" c:formatCode="m/d;@">
                  <c:v>45660.5416666667</c:v>
                </c:pt>
                <c:pt idx="245" c:formatCode="m/d;@">
                  <c:v>45660.5520833333</c:v>
                </c:pt>
                <c:pt idx="246" c:formatCode="m/d;@">
                  <c:v>45660.5625</c:v>
                </c:pt>
                <c:pt idx="247" c:formatCode="m/d;@">
                  <c:v>45660.5729166667</c:v>
                </c:pt>
                <c:pt idx="248" c:formatCode="m/d;@">
                  <c:v>45660.5833333333</c:v>
                </c:pt>
                <c:pt idx="249" c:formatCode="m/d;@">
                  <c:v>45660.59375</c:v>
                </c:pt>
                <c:pt idx="250" c:formatCode="m/d;@">
                  <c:v>45660.6041666667</c:v>
                </c:pt>
                <c:pt idx="251" c:formatCode="m/d;@">
                  <c:v>45660.6145833333</c:v>
                </c:pt>
                <c:pt idx="252" c:formatCode="m/d;@">
                  <c:v>45660.625</c:v>
                </c:pt>
                <c:pt idx="253" c:formatCode="m/d;@">
                  <c:v>45660.6354166667</c:v>
                </c:pt>
                <c:pt idx="254" c:formatCode="m/d;@">
                  <c:v>45660.6458333333</c:v>
                </c:pt>
                <c:pt idx="255" c:formatCode="m/d;@">
                  <c:v>45660.65625</c:v>
                </c:pt>
                <c:pt idx="256" c:formatCode="m/d;@">
                  <c:v>45660.6666666667</c:v>
                </c:pt>
                <c:pt idx="257" c:formatCode="m/d;@">
                  <c:v>45660.6770833333</c:v>
                </c:pt>
                <c:pt idx="258" c:formatCode="m/d;@">
                  <c:v>45660.6875</c:v>
                </c:pt>
                <c:pt idx="259" c:formatCode="m/d;@">
                  <c:v>45660.6979166667</c:v>
                </c:pt>
                <c:pt idx="260" c:formatCode="m/d;@">
                  <c:v>45660.7083333333</c:v>
                </c:pt>
                <c:pt idx="261" c:formatCode="m/d;@">
                  <c:v>45660.71875</c:v>
                </c:pt>
                <c:pt idx="262" c:formatCode="m/d;@">
                  <c:v>45660.7291666667</c:v>
                </c:pt>
                <c:pt idx="263" c:formatCode="m/d;@">
                  <c:v>45660.7395833333</c:v>
                </c:pt>
                <c:pt idx="264" c:formatCode="m/d;@">
                  <c:v>45660.75</c:v>
                </c:pt>
                <c:pt idx="265" c:formatCode="m/d;@">
                  <c:v>45660.7604166667</c:v>
                </c:pt>
                <c:pt idx="266" c:formatCode="m/d;@">
                  <c:v>45660.7708333333</c:v>
                </c:pt>
                <c:pt idx="267" c:formatCode="m/d;@">
                  <c:v>45660.78125</c:v>
                </c:pt>
                <c:pt idx="268" c:formatCode="m/d;@">
                  <c:v>45660.7916666667</c:v>
                </c:pt>
                <c:pt idx="269" c:formatCode="m/d;@">
                  <c:v>45660.8020833333</c:v>
                </c:pt>
                <c:pt idx="270" c:formatCode="m/d;@">
                  <c:v>45660.8125</c:v>
                </c:pt>
                <c:pt idx="271" c:formatCode="m/d;@">
                  <c:v>45660.8229166667</c:v>
                </c:pt>
                <c:pt idx="272" c:formatCode="m/d;@">
                  <c:v>45660.8333333333</c:v>
                </c:pt>
                <c:pt idx="273" c:formatCode="m/d;@">
                  <c:v>45660.84375</c:v>
                </c:pt>
                <c:pt idx="274" c:formatCode="m/d;@">
                  <c:v>45660.8541666667</c:v>
                </c:pt>
                <c:pt idx="275" c:formatCode="m/d;@">
                  <c:v>45660.8645833333</c:v>
                </c:pt>
                <c:pt idx="276" c:formatCode="m/d;@">
                  <c:v>45660.875</c:v>
                </c:pt>
                <c:pt idx="277" c:formatCode="m/d;@">
                  <c:v>45660.8854166667</c:v>
                </c:pt>
                <c:pt idx="278" c:formatCode="m/d;@">
                  <c:v>45660.8958333333</c:v>
                </c:pt>
                <c:pt idx="279" c:formatCode="m/d;@">
                  <c:v>45660.90625</c:v>
                </c:pt>
                <c:pt idx="280" c:formatCode="m/d;@">
                  <c:v>45660.9166666667</c:v>
                </c:pt>
                <c:pt idx="281" c:formatCode="m/d;@">
                  <c:v>45660.9270833333</c:v>
                </c:pt>
                <c:pt idx="282" c:formatCode="m/d;@">
                  <c:v>45660.9375</c:v>
                </c:pt>
                <c:pt idx="283" c:formatCode="m/d;@">
                  <c:v>45660.9479166667</c:v>
                </c:pt>
                <c:pt idx="284" c:formatCode="m/d;@">
                  <c:v>45660.9583333333</c:v>
                </c:pt>
                <c:pt idx="285" c:formatCode="m/d;@">
                  <c:v>45660.96875</c:v>
                </c:pt>
                <c:pt idx="286" c:formatCode="m/d;@">
                  <c:v>45660.9791666667</c:v>
                </c:pt>
                <c:pt idx="287" c:formatCode="m/d;@">
                  <c:v>45660.9895833333</c:v>
                </c:pt>
                <c:pt idx="288" c:formatCode="m/d;@">
                  <c:v>45661</c:v>
                </c:pt>
                <c:pt idx="289" c:formatCode="m/d;@">
                  <c:v>45661.0104166667</c:v>
                </c:pt>
                <c:pt idx="290" c:formatCode="m/d;@">
                  <c:v>45661.0208333333</c:v>
                </c:pt>
                <c:pt idx="291" c:formatCode="m/d;@">
                  <c:v>45661.03125</c:v>
                </c:pt>
                <c:pt idx="292" c:formatCode="m/d;@">
                  <c:v>45661.0416666667</c:v>
                </c:pt>
                <c:pt idx="293" c:formatCode="m/d;@">
                  <c:v>45661.0520833333</c:v>
                </c:pt>
                <c:pt idx="294" c:formatCode="m/d;@">
                  <c:v>45661.0625</c:v>
                </c:pt>
                <c:pt idx="295" c:formatCode="m/d;@">
                  <c:v>45661.0729166667</c:v>
                </c:pt>
                <c:pt idx="296" c:formatCode="m/d;@">
                  <c:v>45661.0833333333</c:v>
                </c:pt>
                <c:pt idx="297" c:formatCode="m/d;@">
                  <c:v>45661.09375</c:v>
                </c:pt>
                <c:pt idx="298" c:formatCode="m/d;@">
                  <c:v>45661.1041666667</c:v>
                </c:pt>
                <c:pt idx="299" c:formatCode="m/d;@">
                  <c:v>45661.1145833333</c:v>
                </c:pt>
                <c:pt idx="300" c:formatCode="m/d;@">
                  <c:v>45661.125</c:v>
                </c:pt>
                <c:pt idx="301" c:formatCode="m/d;@">
                  <c:v>45661.1354166667</c:v>
                </c:pt>
                <c:pt idx="302" c:formatCode="m/d;@">
                  <c:v>45661.1458333333</c:v>
                </c:pt>
                <c:pt idx="303" c:formatCode="m/d;@">
                  <c:v>45661.15625</c:v>
                </c:pt>
                <c:pt idx="304" c:formatCode="m/d;@">
                  <c:v>45661.1666666667</c:v>
                </c:pt>
                <c:pt idx="305" c:formatCode="m/d;@">
                  <c:v>45661.1770833333</c:v>
                </c:pt>
                <c:pt idx="306" c:formatCode="m/d;@">
                  <c:v>45661.1875</c:v>
                </c:pt>
                <c:pt idx="307" c:formatCode="m/d;@">
                  <c:v>45661.1979166667</c:v>
                </c:pt>
                <c:pt idx="308" c:formatCode="m/d;@">
                  <c:v>45661.2083333333</c:v>
                </c:pt>
                <c:pt idx="309" c:formatCode="m/d;@">
                  <c:v>45661.21875</c:v>
                </c:pt>
                <c:pt idx="310" c:formatCode="m/d;@">
                  <c:v>45661.2291666667</c:v>
                </c:pt>
                <c:pt idx="311" c:formatCode="m/d;@">
                  <c:v>45661.2395833333</c:v>
                </c:pt>
                <c:pt idx="312" c:formatCode="m/d;@">
                  <c:v>45661.25</c:v>
                </c:pt>
                <c:pt idx="313" c:formatCode="m/d;@">
                  <c:v>45661.2604166667</c:v>
                </c:pt>
                <c:pt idx="314" c:formatCode="m/d;@">
                  <c:v>45661.2708333333</c:v>
                </c:pt>
                <c:pt idx="315" c:formatCode="m/d;@">
                  <c:v>45661.28125</c:v>
                </c:pt>
                <c:pt idx="316" c:formatCode="m/d;@">
                  <c:v>45661.2916666667</c:v>
                </c:pt>
                <c:pt idx="317" c:formatCode="m/d;@">
                  <c:v>45661.3020833333</c:v>
                </c:pt>
                <c:pt idx="318" c:formatCode="m/d;@">
                  <c:v>45661.3125</c:v>
                </c:pt>
                <c:pt idx="319" c:formatCode="m/d;@">
                  <c:v>45661.3229166667</c:v>
                </c:pt>
                <c:pt idx="320" c:formatCode="m/d;@">
                  <c:v>45661.3333333333</c:v>
                </c:pt>
                <c:pt idx="321" c:formatCode="m/d;@">
                  <c:v>45661.34375</c:v>
                </c:pt>
                <c:pt idx="322" c:formatCode="m/d;@">
                  <c:v>45661.3541666667</c:v>
                </c:pt>
                <c:pt idx="323" c:formatCode="m/d;@">
                  <c:v>45661.3645833333</c:v>
                </c:pt>
                <c:pt idx="324" c:formatCode="m/d;@">
                  <c:v>45661.375</c:v>
                </c:pt>
                <c:pt idx="325" c:formatCode="m/d;@">
                  <c:v>45661.3854166667</c:v>
                </c:pt>
                <c:pt idx="326" c:formatCode="m/d;@">
                  <c:v>45661.3958333333</c:v>
                </c:pt>
                <c:pt idx="327" c:formatCode="m/d;@">
                  <c:v>45661.40625</c:v>
                </c:pt>
                <c:pt idx="328" c:formatCode="m/d;@">
                  <c:v>45661.4166666667</c:v>
                </c:pt>
                <c:pt idx="329" c:formatCode="m/d;@">
                  <c:v>45661.4270833333</c:v>
                </c:pt>
                <c:pt idx="330" c:formatCode="m/d;@">
                  <c:v>45661.4375</c:v>
                </c:pt>
                <c:pt idx="331" c:formatCode="m/d;@">
                  <c:v>45661.4479166667</c:v>
                </c:pt>
                <c:pt idx="332" c:formatCode="m/d;@">
                  <c:v>45661.4583333333</c:v>
                </c:pt>
                <c:pt idx="333" c:formatCode="m/d;@">
                  <c:v>45661.46875</c:v>
                </c:pt>
                <c:pt idx="334" c:formatCode="m/d;@">
                  <c:v>45661.4791666667</c:v>
                </c:pt>
                <c:pt idx="335" c:formatCode="m/d;@">
                  <c:v>45661.4895833333</c:v>
                </c:pt>
                <c:pt idx="336" c:formatCode="m/d;@">
                  <c:v>45661.5</c:v>
                </c:pt>
                <c:pt idx="337" c:formatCode="m/d;@">
                  <c:v>45661.5104166667</c:v>
                </c:pt>
                <c:pt idx="338" c:formatCode="m/d;@">
                  <c:v>45661.5208333333</c:v>
                </c:pt>
                <c:pt idx="339" c:formatCode="m/d;@">
                  <c:v>45661.53125</c:v>
                </c:pt>
                <c:pt idx="340" c:formatCode="m/d;@">
                  <c:v>45661.5416666667</c:v>
                </c:pt>
                <c:pt idx="341" c:formatCode="m/d;@">
                  <c:v>45661.5520833333</c:v>
                </c:pt>
                <c:pt idx="342" c:formatCode="m/d;@">
                  <c:v>45661.5625</c:v>
                </c:pt>
                <c:pt idx="343" c:formatCode="m/d;@">
                  <c:v>45661.5729166667</c:v>
                </c:pt>
                <c:pt idx="344" c:formatCode="m/d;@">
                  <c:v>45661.5833333333</c:v>
                </c:pt>
                <c:pt idx="345" c:formatCode="m/d;@">
                  <c:v>45661.59375</c:v>
                </c:pt>
                <c:pt idx="346" c:formatCode="m/d;@">
                  <c:v>45661.6041666667</c:v>
                </c:pt>
                <c:pt idx="347" c:formatCode="m/d;@">
                  <c:v>45661.6145833333</c:v>
                </c:pt>
                <c:pt idx="348" c:formatCode="m/d;@">
                  <c:v>45661.625</c:v>
                </c:pt>
                <c:pt idx="349" c:formatCode="m/d;@">
                  <c:v>45661.6354166667</c:v>
                </c:pt>
                <c:pt idx="350" c:formatCode="m/d;@">
                  <c:v>45661.6458333333</c:v>
                </c:pt>
                <c:pt idx="351" c:formatCode="m/d;@">
                  <c:v>45661.65625</c:v>
                </c:pt>
                <c:pt idx="352" c:formatCode="m/d;@">
                  <c:v>45661.6666666667</c:v>
                </c:pt>
                <c:pt idx="353" c:formatCode="m/d;@">
                  <c:v>45661.6770833333</c:v>
                </c:pt>
                <c:pt idx="354" c:formatCode="m/d;@">
                  <c:v>45661.6875</c:v>
                </c:pt>
                <c:pt idx="355" c:formatCode="m/d;@">
                  <c:v>45661.6979166667</c:v>
                </c:pt>
                <c:pt idx="356" c:formatCode="m/d;@">
                  <c:v>45661.7083333333</c:v>
                </c:pt>
                <c:pt idx="357" c:formatCode="m/d;@">
                  <c:v>45661.71875</c:v>
                </c:pt>
                <c:pt idx="358" c:formatCode="m/d;@">
                  <c:v>45661.7291666667</c:v>
                </c:pt>
                <c:pt idx="359" c:formatCode="m/d;@">
                  <c:v>45661.7395833333</c:v>
                </c:pt>
                <c:pt idx="360" c:formatCode="m/d;@">
                  <c:v>45661.75</c:v>
                </c:pt>
                <c:pt idx="361" c:formatCode="m/d;@">
                  <c:v>45661.7604166667</c:v>
                </c:pt>
                <c:pt idx="362" c:formatCode="m/d;@">
                  <c:v>45661.7708333333</c:v>
                </c:pt>
                <c:pt idx="363" c:formatCode="m/d;@">
                  <c:v>45661.78125</c:v>
                </c:pt>
                <c:pt idx="364" c:formatCode="m/d;@">
                  <c:v>45661.7916666667</c:v>
                </c:pt>
                <c:pt idx="365" c:formatCode="m/d;@">
                  <c:v>45661.8020833333</c:v>
                </c:pt>
                <c:pt idx="366" c:formatCode="m/d;@">
                  <c:v>45661.8125</c:v>
                </c:pt>
                <c:pt idx="367" c:formatCode="m/d;@">
                  <c:v>45661.8229166667</c:v>
                </c:pt>
                <c:pt idx="368" c:formatCode="m/d;@">
                  <c:v>45661.8333333333</c:v>
                </c:pt>
                <c:pt idx="369" c:formatCode="m/d;@">
                  <c:v>45661.84375</c:v>
                </c:pt>
                <c:pt idx="370" c:formatCode="m/d;@">
                  <c:v>45661.8541666667</c:v>
                </c:pt>
                <c:pt idx="371" c:formatCode="m/d;@">
                  <c:v>45661.8645833333</c:v>
                </c:pt>
                <c:pt idx="372" c:formatCode="m/d;@">
                  <c:v>45661.875</c:v>
                </c:pt>
                <c:pt idx="373" c:formatCode="m/d;@">
                  <c:v>45661.8854166667</c:v>
                </c:pt>
                <c:pt idx="374" c:formatCode="m/d;@">
                  <c:v>45661.8958333333</c:v>
                </c:pt>
                <c:pt idx="375" c:formatCode="m/d;@">
                  <c:v>45661.90625</c:v>
                </c:pt>
                <c:pt idx="376" c:formatCode="m/d;@">
                  <c:v>45661.9166666667</c:v>
                </c:pt>
                <c:pt idx="377" c:formatCode="m/d;@">
                  <c:v>45661.9270833333</c:v>
                </c:pt>
                <c:pt idx="378" c:formatCode="m/d;@">
                  <c:v>45661.9375</c:v>
                </c:pt>
                <c:pt idx="379" c:formatCode="m/d;@">
                  <c:v>45661.9479166667</c:v>
                </c:pt>
                <c:pt idx="380" c:formatCode="m/d;@">
                  <c:v>45661.9583333333</c:v>
                </c:pt>
                <c:pt idx="381" c:formatCode="m/d;@">
                  <c:v>45661.96875</c:v>
                </c:pt>
                <c:pt idx="382" c:formatCode="m/d;@">
                  <c:v>45661.9791666667</c:v>
                </c:pt>
                <c:pt idx="383" c:formatCode="m/d;@">
                  <c:v>45661.9895833333</c:v>
                </c:pt>
                <c:pt idx="384" c:formatCode="m/d;@">
                  <c:v>45662</c:v>
                </c:pt>
                <c:pt idx="385" c:formatCode="m/d;@">
                  <c:v>45662.0104166667</c:v>
                </c:pt>
                <c:pt idx="386" c:formatCode="m/d;@">
                  <c:v>45662.0208333333</c:v>
                </c:pt>
                <c:pt idx="387" c:formatCode="m/d;@">
                  <c:v>45662.03125</c:v>
                </c:pt>
                <c:pt idx="388" c:formatCode="m/d;@">
                  <c:v>45662.0416666667</c:v>
                </c:pt>
                <c:pt idx="389" c:formatCode="m/d;@">
                  <c:v>45662.0520833333</c:v>
                </c:pt>
                <c:pt idx="390" c:formatCode="m/d;@">
                  <c:v>45662.0625</c:v>
                </c:pt>
                <c:pt idx="391" c:formatCode="m/d;@">
                  <c:v>45662.0729166667</c:v>
                </c:pt>
                <c:pt idx="392" c:formatCode="m/d;@">
                  <c:v>45662.0833333333</c:v>
                </c:pt>
                <c:pt idx="393" c:formatCode="m/d;@">
                  <c:v>45662.09375</c:v>
                </c:pt>
                <c:pt idx="394" c:formatCode="m/d;@">
                  <c:v>45662.1041666667</c:v>
                </c:pt>
                <c:pt idx="395" c:formatCode="m/d;@">
                  <c:v>45662.1145833333</c:v>
                </c:pt>
                <c:pt idx="396" c:formatCode="m/d;@">
                  <c:v>45662.125</c:v>
                </c:pt>
                <c:pt idx="397" c:formatCode="m/d;@">
                  <c:v>45662.1354166667</c:v>
                </c:pt>
                <c:pt idx="398" c:formatCode="m/d;@">
                  <c:v>45662.1458333333</c:v>
                </c:pt>
                <c:pt idx="399" c:formatCode="m/d;@">
                  <c:v>45662.15625</c:v>
                </c:pt>
                <c:pt idx="400" c:formatCode="m/d;@">
                  <c:v>45662.1666666667</c:v>
                </c:pt>
                <c:pt idx="401" c:formatCode="m/d;@">
                  <c:v>45662.1770833333</c:v>
                </c:pt>
                <c:pt idx="402" c:formatCode="m/d;@">
                  <c:v>45662.1875</c:v>
                </c:pt>
                <c:pt idx="403" c:formatCode="m/d;@">
                  <c:v>45662.1979166667</c:v>
                </c:pt>
                <c:pt idx="404" c:formatCode="m/d;@">
                  <c:v>45662.2083333333</c:v>
                </c:pt>
                <c:pt idx="405" c:formatCode="m/d;@">
                  <c:v>45662.21875</c:v>
                </c:pt>
                <c:pt idx="406" c:formatCode="m/d;@">
                  <c:v>45662.2291666667</c:v>
                </c:pt>
                <c:pt idx="407" c:formatCode="m/d;@">
                  <c:v>45662.2395833333</c:v>
                </c:pt>
                <c:pt idx="408" c:formatCode="m/d;@">
                  <c:v>45662.25</c:v>
                </c:pt>
                <c:pt idx="409" c:formatCode="m/d;@">
                  <c:v>45662.2604166667</c:v>
                </c:pt>
                <c:pt idx="410" c:formatCode="m/d;@">
                  <c:v>45662.2708333333</c:v>
                </c:pt>
                <c:pt idx="411" c:formatCode="m/d;@">
                  <c:v>45662.28125</c:v>
                </c:pt>
                <c:pt idx="412" c:formatCode="m/d;@">
                  <c:v>45662.2916666667</c:v>
                </c:pt>
                <c:pt idx="413" c:formatCode="m/d;@">
                  <c:v>45662.3020833333</c:v>
                </c:pt>
                <c:pt idx="414" c:formatCode="m/d;@">
                  <c:v>45662.3125</c:v>
                </c:pt>
                <c:pt idx="415" c:formatCode="m/d;@">
                  <c:v>45662.3229166667</c:v>
                </c:pt>
                <c:pt idx="416" c:formatCode="m/d;@">
                  <c:v>45662.3333333333</c:v>
                </c:pt>
                <c:pt idx="417" c:formatCode="m/d;@">
                  <c:v>45662.34375</c:v>
                </c:pt>
                <c:pt idx="418" c:formatCode="m/d;@">
                  <c:v>45662.3541666667</c:v>
                </c:pt>
                <c:pt idx="419" c:formatCode="m/d;@">
                  <c:v>45662.3645833333</c:v>
                </c:pt>
                <c:pt idx="420" c:formatCode="m/d;@">
                  <c:v>45662.375</c:v>
                </c:pt>
                <c:pt idx="421" c:formatCode="m/d;@">
                  <c:v>45662.3854166667</c:v>
                </c:pt>
                <c:pt idx="422" c:formatCode="m/d;@">
                  <c:v>45662.3958333333</c:v>
                </c:pt>
                <c:pt idx="423" c:formatCode="m/d;@">
                  <c:v>45662.40625</c:v>
                </c:pt>
                <c:pt idx="424" c:formatCode="m/d;@">
                  <c:v>45662.4166666667</c:v>
                </c:pt>
                <c:pt idx="425" c:formatCode="m/d;@">
                  <c:v>45662.4270833333</c:v>
                </c:pt>
                <c:pt idx="426" c:formatCode="m/d;@">
                  <c:v>45662.4375</c:v>
                </c:pt>
                <c:pt idx="427" c:formatCode="m/d;@">
                  <c:v>45662.4479166667</c:v>
                </c:pt>
                <c:pt idx="428" c:formatCode="m/d;@">
                  <c:v>45662.4583333333</c:v>
                </c:pt>
                <c:pt idx="429" c:formatCode="m/d;@">
                  <c:v>45662.46875</c:v>
                </c:pt>
                <c:pt idx="430" c:formatCode="m/d;@">
                  <c:v>45662.4791666667</c:v>
                </c:pt>
                <c:pt idx="431" c:formatCode="m/d;@">
                  <c:v>45662.4895833333</c:v>
                </c:pt>
                <c:pt idx="432" c:formatCode="m/d;@">
                  <c:v>45662.5</c:v>
                </c:pt>
                <c:pt idx="433" c:formatCode="m/d;@">
                  <c:v>45662.5104166667</c:v>
                </c:pt>
                <c:pt idx="434" c:formatCode="m/d;@">
                  <c:v>45662.5208333333</c:v>
                </c:pt>
                <c:pt idx="435" c:formatCode="m/d;@">
                  <c:v>45662.53125</c:v>
                </c:pt>
                <c:pt idx="436" c:formatCode="m/d;@">
                  <c:v>45662.5416666667</c:v>
                </c:pt>
                <c:pt idx="437" c:formatCode="m/d;@">
                  <c:v>45662.5520833333</c:v>
                </c:pt>
                <c:pt idx="438" c:formatCode="m/d;@">
                  <c:v>45662.5625</c:v>
                </c:pt>
                <c:pt idx="439" c:formatCode="m/d;@">
                  <c:v>45662.5729166667</c:v>
                </c:pt>
                <c:pt idx="440" c:formatCode="m/d;@">
                  <c:v>45662.5833333333</c:v>
                </c:pt>
                <c:pt idx="441" c:formatCode="m/d;@">
                  <c:v>45662.59375</c:v>
                </c:pt>
                <c:pt idx="442" c:formatCode="m/d;@">
                  <c:v>45662.6041666667</c:v>
                </c:pt>
                <c:pt idx="443" c:formatCode="m/d;@">
                  <c:v>45662.6145833333</c:v>
                </c:pt>
                <c:pt idx="444" c:formatCode="m/d;@">
                  <c:v>45662.625</c:v>
                </c:pt>
                <c:pt idx="445" c:formatCode="m/d;@">
                  <c:v>45662.6354166667</c:v>
                </c:pt>
                <c:pt idx="446" c:formatCode="m/d;@">
                  <c:v>45662.6458333333</c:v>
                </c:pt>
                <c:pt idx="447" c:formatCode="m/d;@">
                  <c:v>45662.65625</c:v>
                </c:pt>
                <c:pt idx="448" c:formatCode="m/d;@">
                  <c:v>45662.6666666667</c:v>
                </c:pt>
                <c:pt idx="449" c:formatCode="m/d;@">
                  <c:v>45662.6770833333</c:v>
                </c:pt>
                <c:pt idx="450" c:formatCode="m/d;@">
                  <c:v>45662.6875</c:v>
                </c:pt>
                <c:pt idx="451" c:formatCode="m/d;@">
                  <c:v>45662.6979166667</c:v>
                </c:pt>
                <c:pt idx="452" c:formatCode="m/d;@">
                  <c:v>45662.7083333333</c:v>
                </c:pt>
                <c:pt idx="453" c:formatCode="m/d;@">
                  <c:v>45662.71875</c:v>
                </c:pt>
                <c:pt idx="454" c:formatCode="m/d;@">
                  <c:v>45662.7291666667</c:v>
                </c:pt>
                <c:pt idx="455" c:formatCode="m/d;@">
                  <c:v>45662.7395833333</c:v>
                </c:pt>
                <c:pt idx="456" c:formatCode="m/d;@">
                  <c:v>45662.75</c:v>
                </c:pt>
                <c:pt idx="457" c:formatCode="m/d;@">
                  <c:v>45662.7604166667</c:v>
                </c:pt>
                <c:pt idx="458" c:formatCode="m/d;@">
                  <c:v>45662.7708333333</c:v>
                </c:pt>
                <c:pt idx="459" c:formatCode="m/d;@">
                  <c:v>45662.78125</c:v>
                </c:pt>
                <c:pt idx="460" c:formatCode="m/d;@">
                  <c:v>45662.7916666667</c:v>
                </c:pt>
                <c:pt idx="461" c:formatCode="m/d;@">
                  <c:v>45662.8020833333</c:v>
                </c:pt>
                <c:pt idx="462" c:formatCode="m/d;@">
                  <c:v>45662.8125</c:v>
                </c:pt>
                <c:pt idx="463" c:formatCode="m/d;@">
                  <c:v>45662.8229166667</c:v>
                </c:pt>
                <c:pt idx="464" c:formatCode="m/d;@">
                  <c:v>45662.8333333333</c:v>
                </c:pt>
                <c:pt idx="465" c:formatCode="m/d;@">
                  <c:v>45662.84375</c:v>
                </c:pt>
                <c:pt idx="466" c:formatCode="m/d;@">
                  <c:v>45662.8541666667</c:v>
                </c:pt>
                <c:pt idx="467" c:formatCode="m/d;@">
                  <c:v>45662.8645833333</c:v>
                </c:pt>
                <c:pt idx="468" c:formatCode="m/d;@">
                  <c:v>45662.875</c:v>
                </c:pt>
                <c:pt idx="469" c:formatCode="m/d;@">
                  <c:v>45662.8854166667</c:v>
                </c:pt>
                <c:pt idx="470" c:formatCode="m/d;@">
                  <c:v>45662.8958333333</c:v>
                </c:pt>
                <c:pt idx="471" c:formatCode="m/d;@">
                  <c:v>45662.90625</c:v>
                </c:pt>
                <c:pt idx="472" c:formatCode="m/d;@">
                  <c:v>45662.9166666667</c:v>
                </c:pt>
                <c:pt idx="473" c:formatCode="m/d;@">
                  <c:v>45662.9270833333</c:v>
                </c:pt>
                <c:pt idx="474" c:formatCode="m/d;@">
                  <c:v>45662.9375</c:v>
                </c:pt>
                <c:pt idx="475" c:formatCode="m/d;@">
                  <c:v>45662.9479166667</c:v>
                </c:pt>
                <c:pt idx="476" c:formatCode="m/d;@">
                  <c:v>45662.9583333333</c:v>
                </c:pt>
                <c:pt idx="477" c:formatCode="m/d;@">
                  <c:v>45662.96875</c:v>
                </c:pt>
                <c:pt idx="478" c:formatCode="m/d;@">
                  <c:v>45662.9791666667</c:v>
                </c:pt>
                <c:pt idx="479" c:formatCode="m/d;@">
                  <c:v>45662.9895833333</c:v>
                </c:pt>
                <c:pt idx="480" c:formatCode="m/d;@">
                  <c:v>45663</c:v>
                </c:pt>
                <c:pt idx="481" c:formatCode="m/d;@">
                  <c:v>45663.0104166667</c:v>
                </c:pt>
                <c:pt idx="482" c:formatCode="m/d;@">
                  <c:v>45663.0208333333</c:v>
                </c:pt>
                <c:pt idx="483" c:formatCode="m/d;@">
                  <c:v>45663.03125</c:v>
                </c:pt>
                <c:pt idx="484" c:formatCode="m/d;@">
                  <c:v>45663.0416666667</c:v>
                </c:pt>
                <c:pt idx="485" c:formatCode="m/d;@">
                  <c:v>45663.0520833333</c:v>
                </c:pt>
                <c:pt idx="486" c:formatCode="m/d;@">
                  <c:v>45663.0625</c:v>
                </c:pt>
                <c:pt idx="487" c:formatCode="m/d;@">
                  <c:v>45663.0729166667</c:v>
                </c:pt>
                <c:pt idx="488" c:formatCode="m/d;@">
                  <c:v>45663.0833333333</c:v>
                </c:pt>
                <c:pt idx="489" c:formatCode="m/d;@">
                  <c:v>45663.09375</c:v>
                </c:pt>
                <c:pt idx="490" c:formatCode="m/d;@">
                  <c:v>45663.1041666667</c:v>
                </c:pt>
                <c:pt idx="491" c:formatCode="m/d;@">
                  <c:v>45663.1145833333</c:v>
                </c:pt>
                <c:pt idx="492" c:formatCode="m/d;@">
                  <c:v>45663.125</c:v>
                </c:pt>
                <c:pt idx="493" c:formatCode="m/d;@">
                  <c:v>45663.1354166667</c:v>
                </c:pt>
                <c:pt idx="494" c:formatCode="m/d;@">
                  <c:v>45663.1458333333</c:v>
                </c:pt>
                <c:pt idx="495" c:formatCode="m/d;@">
                  <c:v>45663.15625</c:v>
                </c:pt>
                <c:pt idx="496" c:formatCode="m/d;@">
                  <c:v>45663.1666666667</c:v>
                </c:pt>
                <c:pt idx="497" c:formatCode="m/d;@">
                  <c:v>45663.1770833333</c:v>
                </c:pt>
                <c:pt idx="498" c:formatCode="m/d;@">
                  <c:v>45663.1875</c:v>
                </c:pt>
                <c:pt idx="499" c:formatCode="m/d;@">
                  <c:v>45663.1979166667</c:v>
                </c:pt>
                <c:pt idx="500" c:formatCode="m/d;@">
                  <c:v>45663.2083333333</c:v>
                </c:pt>
                <c:pt idx="501" c:formatCode="m/d;@">
                  <c:v>45663.21875</c:v>
                </c:pt>
                <c:pt idx="502" c:formatCode="m/d;@">
                  <c:v>45663.2291666667</c:v>
                </c:pt>
                <c:pt idx="503" c:formatCode="m/d;@">
                  <c:v>45663.2395833333</c:v>
                </c:pt>
                <c:pt idx="504" c:formatCode="m/d;@">
                  <c:v>45663.25</c:v>
                </c:pt>
                <c:pt idx="505" c:formatCode="m/d;@">
                  <c:v>45663.2604166667</c:v>
                </c:pt>
                <c:pt idx="506" c:formatCode="m/d;@">
                  <c:v>45663.2708333333</c:v>
                </c:pt>
                <c:pt idx="507" c:formatCode="m/d;@">
                  <c:v>45663.28125</c:v>
                </c:pt>
                <c:pt idx="508" c:formatCode="m/d;@">
                  <c:v>45663.2916666667</c:v>
                </c:pt>
                <c:pt idx="509" c:formatCode="m/d;@">
                  <c:v>45663.3020833333</c:v>
                </c:pt>
                <c:pt idx="510" c:formatCode="m/d;@">
                  <c:v>45663.3125</c:v>
                </c:pt>
                <c:pt idx="511" c:formatCode="m/d;@">
                  <c:v>45663.3229166667</c:v>
                </c:pt>
                <c:pt idx="512" c:formatCode="m/d;@">
                  <c:v>45663.3333333333</c:v>
                </c:pt>
                <c:pt idx="513" c:formatCode="m/d;@">
                  <c:v>45663.34375</c:v>
                </c:pt>
                <c:pt idx="514" c:formatCode="m/d;@">
                  <c:v>45663.3541666667</c:v>
                </c:pt>
                <c:pt idx="515" c:formatCode="m/d;@">
                  <c:v>45663.3645833333</c:v>
                </c:pt>
                <c:pt idx="516" c:formatCode="m/d;@">
                  <c:v>45663.375</c:v>
                </c:pt>
                <c:pt idx="517" c:formatCode="m/d;@">
                  <c:v>45663.3854166667</c:v>
                </c:pt>
                <c:pt idx="518" c:formatCode="m/d;@">
                  <c:v>45663.3958333333</c:v>
                </c:pt>
                <c:pt idx="519" c:formatCode="m/d;@">
                  <c:v>45663.40625</c:v>
                </c:pt>
                <c:pt idx="520" c:formatCode="m/d;@">
                  <c:v>45663.4166666667</c:v>
                </c:pt>
                <c:pt idx="521" c:formatCode="m/d;@">
                  <c:v>45663.4270833333</c:v>
                </c:pt>
                <c:pt idx="522" c:formatCode="m/d;@">
                  <c:v>45663.4375</c:v>
                </c:pt>
                <c:pt idx="523" c:formatCode="m/d;@">
                  <c:v>45663.4479166667</c:v>
                </c:pt>
                <c:pt idx="524" c:formatCode="m/d;@">
                  <c:v>45663.4583333333</c:v>
                </c:pt>
                <c:pt idx="525" c:formatCode="m/d;@">
                  <c:v>45663.46875</c:v>
                </c:pt>
                <c:pt idx="526" c:formatCode="m/d;@">
                  <c:v>45663.4791666667</c:v>
                </c:pt>
                <c:pt idx="527" c:formatCode="m/d;@">
                  <c:v>45663.4895833333</c:v>
                </c:pt>
                <c:pt idx="528" c:formatCode="m/d;@">
                  <c:v>45663.5</c:v>
                </c:pt>
                <c:pt idx="529" c:formatCode="m/d;@">
                  <c:v>45663.5104166667</c:v>
                </c:pt>
                <c:pt idx="530" c:formatCode="m/d;@">
                  <c:v>45663.5208333333</c:v>
                </c:pt>
                <c:pt idx="531" c:formatCode="m/d;@">
                  <c:v>45663.53125</c:v>
                </c:pt>
                <c:pt idx="532" c:formatCode="m/d;@">
                  <c:v>45663.5416666667</c:v>
                </c:pt>
                <c:pt idx="533" c:formatCode="m/d;@">
                  <c:v>45663.5520833333</c:v>
                </c:pt>
                <c:pt idx="534" c:formatCode="m/d;@">
                  <c:v>45663.5625</c:v>
                </c:pt>
                <c:pt idx="535" c:formatCode="m/d;@">
                  <c:v>45663.5729166667</c:v>
                </c:pt>
                <c:pt idx="536" c:formatCode="m/d;@">
                  <c:v>45663.5833333333</c:v>
                </c:pt>
                <c:pt idx="537" c:formatCode="m/d;@">
                  <c:v>45663.59375</c:v>
                </c:pt>
                <c:pt idx="538" c:formatCode="m/d;@">
                  <c:v>45663.6041666667</c:v>
                </c:pt>
                <c:pt idx="539" c:formatCode="m/d;@">
                  <c:v>45663.6145833333</c:v>
                </c:pt>
                <c:pt idx="540" c:formatCode="m/d;@">
                  <c:v>45663.625</c:v>
                </c:pt>
                <c:pt idx="541" c:formatCode="m/d;@">
                  <c:v>45663.6354166667</c:v>
                </c:pt>
                <c:pt idx="542" c:formatCode="m/d;@">
                  <c:v>45663.6458333333</c:v>
                </c:pt>
                <c:pt idx="543" c:formatCode="m/d;@">
                  <c:v>45663.65625</c:v>
                </c:pt>
                <c:pt idx="544" c:formatCode="m/d;@">
                  <c:v>45663.6666666667</c:v>
                </c:pt>
                <c:pt idx="545" c:formatCode="m/d;@">
                  <c:v>45663.6770833333</c:v>
                </c:pt>
                <c:pt idx="546" c:formatCode="m/d;@">
                  <c:v>45663.6875</c:v>
                </c:pt>
                <c:pt idx="547" c:formatCode="m/d;@">
                  <c:v>45663.6979166667</c:v>
                </c:pt>
                <c:pt idx="548" c:formatCode="m/d;@">
                  <c:v>45663.7083333333</c:v>
                </c:pt>
                <c:pt idx="549" c:formatCode="m/d;@">
                  <c:v>45663.71875</c:v>
                </c:pt>
                <c:pt idx="550" c:formatCode="m/d;@">
                  <c:v>45663.7291666667</c:v>
                </c:pt>
                <c:pt idx="551" c:formatCode="m/d;@">
                  <c:v>45663.7395833333</c:v>
                </c:pt>
                <c:pt idx="552" c:formatCode="m/d;@">
                  <c:v>45663.75</c:v>
                </c:pt>
                <c:pt idx="553" c:formatCode="m/d;@">
                  <c:v>45663.7604166667</c:v>
                </c:pt>
                <c:pt idx="554" c:formatCode="m/d;@">
                  <c:v>45663.7708333333</c:v>
                </c:pt>
                <c:pt idx="555" c:formatCode="m/d;@">
                  <c:v>45663.78125</c:v>
                </c:pt>
                <c:pt idx="556" c:formatCode="m/d;@">
                  <c:v>45663.7916666667</c:v>
                </c:pt>
                <c:pt idx="557" c:formatCode="m/d;@">
                  <c:v>45663.8020833333</c:v>
                </c:pt>
                <c:pt idx="558" c:formatCode="m/d;@">
                  <c:v>45663.8125</c:v>
                </c:pt>
                <c:pt idx="559" c:formatCode="m/d;@">
                  <c:v>45663.8229166667</c:v>
                </c:pt>
                <c:pt idx="560" c:formatCode="m/d;@">
                  <c:v>45663.8333333333</c:v>
                </c:pt>
                <c:pt idx="561" c:formatCode="m/d;@">
                  <c:v>45663.84375</c:v>
                </c:pt>
                <c:pt idx="562" c:formatCode="m/d;@">
                  <c:v>45663.8541666667</c:v>
                </c:pt>
                <c:pt idx="563" c:formatCode="m/d;@">
                  <c:v>45663.8645833333</c:v>
                </c:pt>
                <c:pt idx="564" c:formatCode="m/d;@">
                  <c:v>45663.875</c:v>
                </c:pt>
                <c:pt idx="565" c:formatCode="m/d;@">
                  <c:v>45663.8854166667</c:v>
                </c:pt>
                <c:pt idx="566" c:formatCode="m/d;@">
                  <c:v>45663.8958333333</c:v>
                </c:pt>
                <c:pt idx="567" c:formatCode="m/d;@">
                  <c:v>45663.90625</c:v>
                </c:pt>
                <c:pt idx="568" c:formatCode="m/d;@">
                  <c:v>45663.9166666667</c:v>
                </c:pt>
                <c:pt idx="569" c:formatCode="m/d;@">
                  <c:v>45663.9270833333</c:v>
                </c:pt>
                <c:pt idx="570" c:formatCode="m/d;@">
                  <c:v>45663.9375</c:v>
                </c:pt>
                <c:pt idx="571" c:formatCode="m/d;@">
                  <c:v>45663.9479166667</c:v>
                </c:pt>
                <c:pt idx="572" c:formatCode="m/d;@">
                  <c:v>45663.9583333333</c:v>
                </c:pt>
                <c:pt idx="573" c:formatCode="m/d;@">
                  <c:v>45663.96875</c:v>
                </c:pt>
                <c:pt idx="574" c:formatCode="m/d;@">
                  <c:v>45663.9791666667</c:v>
                </c:pt>
                <c:pt idx="575" c:formatCode="m/d;@">
                  <c:v>45663.9895833333</c:v>
                </c:pt>
                <c:pt idx="576" c:formatCode="m/d;@">
                  <c:v>45664</c:v>
                </c:pt>
                <c:pt idx="577" c:formatCode="m/d;@">
                  <c:v>45664.0104166667</c:v>
                </c:pt>
                <c:pt idx="578" c:formatCode="m/d;@">
                  <c:v>45664.0208333333</c:v>
                </c:pt>
                <c:pt idx="579" c:formatCode="m/d;@">
                  <c:v>45664.03125</c:v>
                </c:pt>
                <c:pt idx="580" c:formatCode="m/d;@">
                  <c:v>45664.0416666667</c:v>
                </c:pt>
                <c:pt idx="581" c:formatCode="m/d;@">
                  <c:v>45664.0520833333</c:v>
                </c:pt>
                <c:pt idx="582" c:formatCode="m/d;@">
                  <c:v>45664.0625</c:v>
                </c:pt>
                <c:pt idx="583" c:formatCode="m/d;@">
                  <c:v>45664.0729166667</c:v>
                </c:pt>
                <c:pt idx="584" c:formatCode="m/d;@">
                  <c:v>45664.0833333333</c:v>
                </c:pt>
                <c:pt idx="585" c:formatCode="m/d;@">
                  <c:v>45664.09375</c:v>
                </c:pt>
                <c:pt idx="586" c:formatCode="m/d;@">
                  <c:v>45664.1041666667</c:v>
                </c:pt>
                <c:pt idx="587" c:formatCode="m/d;@">
                  <c:v>45664.1145833333</c:v>
                </c:pt>
                <c:pt idx="588" c:formatCode="m/d;@">
                  <c:v>45664.125</c:v>
                </c:pt>
                <c:pt idx="589" c:formatCode="m/d;@">
                  <c:v>45664.1354166667</c:v>
                </c:pt>
                <c:pt idx="590" c:formatCode="m/d;@">
                  <c:v>45664.1458333333</c:v>
                </c:pt>
                <c:pt idx="591" c:formatCode="m/d;@">
                  <c:v>45664.15625</c:v>
                </c:pt>
                <c:pt idx="592" c:formatCode="m/d;@">
                  <c:v>45664.1666666667</c:v>
                </c:pt>
                <c:pt idx="593" c:formatCode="m/d;@">
                  <c:v>45664.1770833333</c:v>
                </c:pt>
                <c:pt idx="594" c:formatCode="m/d;@">
                  <c:v>45664.1875</c:v>
                </c:pt>
                <c:pt idx="595" c:formatCode="m/d;@">
                  <c:v>45664.1979166667</c:v>
                </c:pt>
                <c:pt idx="596" c:formatCode="m/d;@">
                  <c:v>45664.2083333333</c:v>
                </c:pt>
                <c:pt idx="597" c:formatCode="m/d;@">
                  <c:v>45664.21875</c:v>
                </c:pt>
                <c:pt idx="598" c:formatCode="m/d;@">
                  <c:v>45664.2291666667</c:v>
                </c:pt>
                <c:pt idx="599" c:formatCode="m/d;@">
                  <c:v>45664.2395833333</c:v>
                </c:pt>
                <c:pt idx="600" c:formatCode="m/d;@">
                  <c:v>45664.25</c:v>
                </c:pt>
                <c:pt idx="601" c:formatCode="m/d;@">
                  <c:v>45664.2604166667</c:v>
                </c:pt>
                <c:pt idx="602" c:formatCode="m/d;@">
                  <c:v>45664.2708333333</c:v>
                </c:pt>
                <c:pt idx="603" c:formatCode="m/d;@">
                  <c:v>45664.28125</c:v>
                </c:pt>
                <c:pt idx="604" c:formatCode="m/d;@">
                  <c:v>45664.2916666667</c:v>
                </c:pt>
                <c:pt idx="605" c:formatCode="m/d;@">
                  <c:v>45664.3020833333</c:v>
                </c:pt>
                <c:pt idx="606" c:formatCode="m/d;@">
                  <c:v>45664.3125</c:v>
                </c:pt>
                <c:pt idx="607" c:formatCode="m/d;@">
                  <c:v>45664.3229166667</c:v>
                </c:pt>
                <c:pt idx="608" c:formatCode="m/d;@">
                  <c:v>45664.3333333333</c:v>
                </c:pt>
                <c:pt idx="609" c:formatCode="m/d;@">
                  <c:v>45664.34375</c:v>
                </c:pt>
                <c:pt idx="610" c:formatCode="m/d;@">
                  <c:v>45664.3541666667</c:v>
                </c:pt>
                <c:pt idx="611" c:formatCode="m/d;@">
                  <c:v>45664.3645833333</c:v>
                </c:pt>
                <c:pt idx="612" c:formatCode="m/d;@">
                  <c:v>45664.375</c:v>
                </c:pt>
                <c:pt idx="613" c:formatCode="m/d;@">
                  <c:v>45664.3854166667</c:v>
                </c:pt>
                <c:pt idx="614" c:formatCode="m/d;@">
                  <c:v>45664.3958333333</c:v>
                </c:pt>
                <c:pt idx="615" c:formatCode="m/d;@">
                  <c:v>45664.40625</c:v>
                </c:pt>
                <c:pt idx="616" c:formatCode="m/d;@">
                  <c:v>45664.4166666667</c:v>
                </c:pt>
                <c:pt idx="617" c:formatCode="m/d;@">
                  <c:v>45664.4270833333</c:v>
                </c:pt>
                <c:pt idx="618" c:formatCode="m/d;@">
                  <c:v>45664.4375</c:v>
                </c:pt>
                <c:pt idx="619" c:formatCode="m/d;@">
                  <c:v>45664.4479166667</c:v>
                </c:pt>
                <c:pt idx="620" c:formatCode="m/d;@">
                  <c:v>45664.4583333333</c:v>
                </c:pt>
                <c:pt idx="621" c:formatCode="m/d;@">
                  <c:v>45664.46875</c:v>
                </c:pt>
                <c:pt idx="622" c:formatCode="m/d;@">
                  <c:v>45664.4791666667</c:v>
                </c:pt>
                <c:pt idx="623" c:formatCode="m/d;@">
                  <c:v>45664.4895833333</c:v>
                </c:pt>
                <c:pt idx="624" c:formatCode="m/d;@">
                  <c:v>45664.5</c:v>
                </c:pt>
                <c:pt idx="625" c:formatCode="m/d;@">
                  <c:v>45664.5104166667</c:v>
                </c:pt>
                <c:pt idx="626" c:formatCode="m/d;@">
                  <c:v>45664.5208333333</c:v>
                </c:pt>
                <c:pt idx="627" c:formatCode="m/d;@">
                  <c:v>45664.53125</c:v>
                </c:pt>
                <c:pt idx="628" c:formatCode="m/d;@">
                  <c:v>45664.5416666667</c:v>
                </c:pt>
                <c:pt idx="629" c:formatCode="m/d;@">
                  <c:v>45664.5520833333</c:v>
                </c:pt>
                <c:pt idx="630" c:formatCode="m/d;@">
                  <c:v>45664.5625</c:v>
                </c:pt>
                <c:pt idx="631" c:formatCode="m/d;@">
                  <c:v>45664.5729166667</c:v>
                </c:pt>
                <c:pt idx="632" c:formatCode="m/d;@">
                  <c:v>45664.5833333333</c:v>
                </c:pt>
                <c:pt idx="633" c:formatCode="m/d;@">
                  <c:v>45664.59375</c:v>
                </c:pt>
                <c:pt idx="634" c:formatCode="m/d;@">
                  <c:v>45664.6041666667</c:v>
                </c:pt>
                <c:pt idx="635" c:formatCode="m/d;@">
                  <c:v>45664.6145833333</c:v>
                </c:pt>
                <c:pt idx="636" c:formatCode="m/d;@">
                  <c:v>45664.625</c:v>
                </c:pt>
                <c:pt idx="637" c:formatCode="m/d;@">
                  <c:v>45664.6354166667</c:v>
                </c:pt>
                <c:pt idx="638" c:formatCode="m/d;@">
                  <c:v>45664.6458333333</c:v>
                </c:pt>
                <c:pt idx="639" c:formatCode="m/d;@">
                  <c:v>45664.65625</c:v>
                </c:pt>
                <c:pt idx="640" c:formatCode="m/d;@">
                  <c:v>45664.6666666667</c:v>
                </c:pt>
                <c:pt idx="641" c:formatCode="m/d;@">
                  <c:v>45664.6770833333</c:v>
                </c:pt>
                <c:pt idx="642" c:formatCode="m/d;@">
                  <c:v>45664.6875</c:v>
                </c:pt>
                <c:pt idx="643" c:formatCode="m/d;@">
                  <c:v>45664.6979166667</c:v>
                </c:pt>
                <c:pt idx="644" c:formatCode="m/d;@">
                  <c:v>45664.7083333333</c:v>
                </c:pt>
                <c:pt idx="645" c:formatCode="m/d;@">
                  <c:v>45664.71875</c:v>
                </c:pt>
                <c:pt idx="646" c:formatCode="m/d;@">
                  <c:v>45664.7291666667</c:v>
                </c:pt>
                <c:pt idx="647" c:formatCode="m/d;@">
                  <c:v>45664.7395833333</c:v>
                </c:pt>
                <c:pt idx="648" c:formatCode="m/d;@">
                  <c:v>45664.75</c:v>
                </c:pt>
                <c:pt idx="649" c:formatCode="m/d;@">
                  <c:v>45664.7604166667</c:v>
                </c:pt>
                <c:pt idx="650" c:formatCode="m/d;@">
                  <c:v>45664.7708333333</c:v>
                </c:pt>
                <c:pt idx="651" c:formatCode="m/d;@">
                  <c:v>45664.78125</c:v>
                </c:pt>
                <c:pt idx="652" c:formatCode="m/d;@">
                  <c:v>45664.7916666667</c:v>
                </c:pt>
                <c:pt idx="653" c:formatCode="m/d;@">
                  <c:v>45664.8020833333</c:v>
                </c:pt>
                <c:pt idx="654" c:formatCode="m/d;@">
                  <c:v>45664.8125</c:v>
                </c:pt>
                <c:pt idx="655" c:formatCode="m/d;@">
                  <c:v>45664.8229166667</c:v>
                </c:pt>
                <c:pt idx="656" c:formatCode="m/d;@">
                  <c:v>45664.8333333333</c:v>
                </c:pt>
                <c:pt idx="657" c:formatCode="m/d;@">
                  <c:v>45664.84375</c:v>
                </c:pt>
                <c:pt idx="658" c:formatCode="m/d;@">
                  <c:v>45664.8541666667</c:v>
                </c:pt>
                <c:pt idx="659" c:formatCode="m/d;@">
                  <c:v>45664.8645833333</c:v>
                </c:pt>
                <c:pt idx="660" c:formatCode="m/d;@">
                  <c:v>45664.875</c:v>
                </c:pt>
                <c:pt idx="661" c:formatCode="m/d;@">
                  <c:v>45664.8854166667</c:v>
                </c:pt>
                <c:pt idx="662" c:formatCode="m/d;@">
                  <c:v>45664.8958333333</c:v>
                </c:pt>
                <c:pt idx="663" c:formatCode="m/d;@">
                  <c:v>45664.90625</c:v>
                </c:pt>
                <c:pt idx="664" c:formatCode="m/d;@">
                  <c:v>45664.9166666667</c:v>
                </c:pt>
                <c:pt idx="665" c:formatCode="m/d;@">
                  <c:v>45664.9270833333</c:v>
                </c:pt>
                <c:pt idx="666" c:formatCode="m/d;@">
                  <c:v>45664.9375</c:v>
                </c:pt>
                <c:pt idx="667" c:formatCode="m/d;@">
                  <c:v>45664.9479166667</c:v>
                </c:pt>
                <c:pt idx="668" c:formatCode="m/d;@">
                  <c:v>45664.9583333333</c:v>
                </c:pt>
                <c:pt idx="669" c:formatCode="m/d;@">
                  <c:v>45664.96875</c:v>
                </c:pt>
                <c:pt idx="670" c:formatCode="m/d;@">
                  <c:v>45664.9791666667</c:v>
                </c:pt>
                <c:pt idx="671" c:formatCode="m/d;@">
                  <c:v>45664.9895833333</c:v>
                </c:pt>
                <c:pt idx="672" c:formatCode="m/d;@">
                  <c:v>45665</c:v>
                </c:pt>
                <c:pt idx="673" c:formatCode="m/d;@">
                  <c:v>45665.0104166667</c:v>
                </c:pt>
                <c:pt idx="674" c:formatCode="m/d;@">
                  <c:v>45665.0208333333</c:v>
                </c:pt>
                <c:pt idx="675" c:formatCode="m/d;@">
                  <c:v>45665.03125</c:v>
                </c:pt>
                <c:pt idx="676" c:formatCode="m/d;@">
                  <c:v>45665.0416666667</c:v>
                </c:pt>
                <c:pt idx="677" c:formatCode="m/d;@">
                  <c:v>45665.0520833333</c:v>
                </c:pt>
                <c:pt idx="678" c:formatCode="m/d;@">
                  <c:v>45665.0625</c:v>
                </c:pt>
                <c:pt idx="679" c:formatCode="m/d;@">
                  <c:v>45665.0729166667</c:v>
                </c:pt>
                <c:pt idx="680" c:formatCode="m/d;@">
                  <c:v>45665.0833333333</c:v>
                </c:pt>
                <c:pt idx="681" c:formatCode="m/d;@">
                  <c:v>45665.09375</c:v>
                </c:pt>
                <c:pt idx="682" c:formatCode="m/d;@">
                  <c:v>45665.1041666667</c:v>
                </c:pt>
                <c:pt idx="683" c:formatCode="m/d;@">
                  <c:v>45665.1145833333</c:v>
                </c:pt>
                <c:pt idx="684" c:formatCode="m/d;@">
                  <c:v>45665.125</c:v>
                </c:pt>
                <c:pt idx="685" c:formatCode="m/d;@">
                  <c:v>45665.1354166667</c:v>
                </c:pt>
                <c:pt idx="686" c:formatCode="m/d;@">
                  <c:v>45665.1458333333</c:v>
                </c:pt>
                <c:pt idx="687" c:formatCode="m/d;@">
                  <c:v>45665.15625</c:v>
                </c:pt>
                <c:pt idx="688" c:formatCode="m/d;@">
                  <c:v>45665.1666666667</c:v>
                </c:pt>
                <c:pt idx="689" c:formatCode="m/d;@">
                  <c:v>45665.1770833333</c:v>
                </c:pt>
                <c:pt idx="690" c:formatCode="m/d;@">
                  <c:v>45665.1875</c:v>
                </c:pt>
                <c:pt idx="691" c:formatCode="m/d;@">
                  <c:v>45665.1979166667</c:v>
                </c:pt>
                <c:pt idx="692" c:formatCode="m/d;@">
                  <c:v>45665.2083333333</c:v>
                </c:pt>
                <c:pt idx="693" c:formatCode="m/d;@">
                  <c:v>45665.21875</c:v>
                </c:pt>
                <c:pt idx="694" c:formatCode="m/d;@">
                  <c:v>45665.2291666667</c:v>
                </c:pt>
                <c:pt idx="695" c:formatCode="m/d;@">
                  <c:v>45665.2395833333</c:v>
                </c:pt>
                <c:pt idx="696" c:formatCode="m/d;@">
                  <c:v>45665.25</c:v>
                </c:pt>
                <c:pt idx="697" c:formatCode="m/d;@">
                  <c:v>45665.2604166667</c:v>
                </c:pt>
                <c:pt idx="698" c:formatCode="m/d;@">
                  <c:v>45665.2708333333</c:v>
                </c:pt>
                <c:pt idx="699" c:formatCode="m/d;@">
                  <c:v>45665.28125</c:v>
                </c:pt>
                <c:pt idx="700" c:formatCode="m/d;@">
                  <c:v>45665.2916666667</c:v>
                </c:pt>
                <c:pt idx="701" c:formatCode="m/d;@">
                  <c:v>45665.3020833333</c:v>
                </c:pt>
                <c:pt idx="702" c:formatCode="m/d;@">
                  <c:v>45665.3125</c:v>
                </c:pt>
                <c:pt idx="703" c:formatCode="m/d;@">
                  <c:v>45665.3229166667</c:v>
                </c:pt>
                <c:pt idx="704" c:formatCode="m/d;@">
                  <c:v>45665.3333333333</c:v>
                </c:pt>
                <c:pt idx="705" c:formatCode="m/d;@">
                  <c:v>45665.34375</c:v>
                </c:pt>
                <c:pt idx="706" c:formatCode="m/d;@">
                  <c:v>45665.3541666667</c:v>
                </c:pt>
                <c:pt idx="707" c:formatCode="m/d;@">
                  <c:v>45665.3645833333</c:v>
                </c:pt>
                <c:pt idx="708" c:formatCode="m/d;@">
                  <c:v>45665.375</c:v>
                </c:pt>
                <c:pt idx="709" c:formatCode="m/d;@">
                  <c:v>45665.3854166667</c:v>
                </c:pt>
                <c:pt idx="710" c:formatCode="m/d;@">
                  <c:v>45665.3958333333</c:v>
                </c:pt>
                <c:pt idx="711" c:formatCode="m/d;@">
                  <c:v>45665.40625</c:v>
                </c:pt>
                <c:pt idx="712" c:formatCode="m/d;@">
                  <c:v>45665.4166666667</c:v>
                </c:pt>
                <c:pt idx="713" c:formatCode="m/d;@">
                  <c:v>45665.4270833333</c:v>
                </c:pt>
                <c:pt idx="714" c:formatCode="m/d;@">
                  <c:v>45665.4375</c:v>
                </c:pt>
                <c:pt idx="715" c:formatCode="m/d;@">
                  <c:v>45665.4479166667</c:v>
                </c:pt>
                <c:pt idx="716" c:formatCode="m/d;@">
                  <c:v>45665.4583333333</c:v>
                </c:pt>
                <c:pt idx="717" c:formatCode="m/d;@">
                  <c:v>45665.46875</c:v>
                </c:pt>
                <c:pt idx="718" c:formatCode="m/d;@">
                  <c:v>45665.4791666667</c:v>
                </c:pt>
                <c:pt idx="719" c:formatCode="m/d;@">
                  <c:v>45665.4895833333</c:v>
                </c:pt>
                <c:pt idx="720" c:formatCode="m/d;@">
                  <c:v>45665.5</c:v>
                </c:pt>
                <c:pt idx="721" c:formatCode="m/d;@">
                  <c:v>45665.5104166667</c:v>
                </c:pt>
                <c:pt idx="722" c:formatCode="m/d;@">
                  <c:v>45665.5208333333</c:v>
                </c:pt>
                <c:pt idx="723" c:formatCode="m/d;@">
                  <c:v>45665.53125</c:v>
                </c:pt>
                <c:pt idx="724" c:formatCode="m/d;@">
                  <c:v>45665.5416666667</c:v>
                </c:pt>
                <c:pt idx="725" c:formatCode="m/d;@">
                  <c:v>45665.5520833333</c:v>
                </c:pt>
                <c:pt idx="726" c:formatCode="m/d;@">
                  <c:v>45665.5625</c:v>
                </c:pt>
                <c:pt idx="727" c:formatCode="m/d;@">
                  <c:v>45665.5729166667</c:v>
                </c:pt>
                <c:pt idx="728" c:formatCode="m/d;@">
                  <c:v>45665.5833333333</c:v>
                </c:pt>
                <c:pt idx="729" c:formatCode="m/d;@">
                  <c:v>45665.59375</c:v>
                </c:pt>
                <c:pt idx="730" c:formatCode="m/d;@">
                  <c:v>45665.6041666667</c:v>
                </c:pt>
                <c:pt idx="731" c:formatCode="m/d;@">
                  <c:v>45665.6145833333</c:v>
                </c:pt>
                <c:pt idx="732" c:formatCode="m/d;@">
                  <c:v>45665.625</c:v>
                </c:pt>
                <c:pt idx="733" c:formatCode="m/d;@">
                  <c:v>45665.6354166667</c:v>
                </c:pt>
                <c:pt idx="734" c:formatCode="m/d;@">
                  <c:v>45665.6458333333</c:v>
                </c:pt>
                <c:pt idx="735" c:formatCode="m/d;@">
                  <c:v>45665.65625</c:v>
                </c:pt>
                <c:pt idx="736" c:formatCode="m/d;@">
                  <c:v>45665.6666666667</c:v>
                </c:pt>
                <c:pt idx="737" c:formatCode="m/d;@">
                  <c:v>45665.6770833333</c:v>
                </c:pt>
                <c:pt idx="738" c:formatCode="m/d;@">
                  <c:v>45665.6875</c:v>
                </c:pt>
                <c:pt idx="739" c:formatCode="m/d;@">
                  <c:v>45665.6979166667</c:v>
                </c:pt>
                <c:pt idx="740" c:formatCode="m/d;@">
                  <c:v>45665.7083333333</c:v>
                </c:pt>
                <c:pt idx="741" c:formatCode="m/d;@">
                  <c:v>45665.71875</c:v>
                </c:pt>
                <c:pt idx="742" c:formatCode="m/d;@">
                  <c:v>45665.7291666667</c:v>
                </c:pt>
                <c:pt idx="743" c:formatCode="m/d;@">
                  <c:v>45665.7395833333</c:v>
                </c:pt>
                <c:pt idx="744" c:formatCode="m/d;@">
                  <c:v>45665.75</c:v>
                </c:pt>
                <c:pt idx="745" c:formatCode="m/d;@">
                  <c:v>45665.7604166667</c:v>
                </c:pt>
                <c:pt idx="746" c:formatCode="m/d;@">
                  <c:v>45665.7708333333</c:v>
                </c:pt>
                <c:pt idx="747" c:formatCode="m/d;@">
                  <c:v>45665.78125</c:v>
                </c:pt>
                <c:pt idx="748" c:formatCode="m/d;@">
                  <c:v>45665.7916666667</c:v>
                </c:pt>
                <c:pt idx="749" c:formatCode="m/d;@">
                  <c:v>45665.8020833333</c:v>
                </c:pt>
                <c:pt idx="750" c:formatCode="m/d;@">
                  <c:v>45665.8125</c:v>
                </c:pt>
                <c:pt idx="751" c:formatCode="m/d;@">
                  <c:v>45665.8229166667</c:v>
                </c:pt>
                <c:pt idx="752" c:formatCode="m/d;@">
                  <c:v>45665.8333333333</c:v>
                </c:pt>
                <c:pt idx="753" c:formatCode="m/d;@">
                  <c:v>45665.84375</c:v>
                </c:pt>
                <c:pt idx="754" c:formatCode="m/d;@">
                  <c:v>45665.8541666667</c:v>
                </c:pt>
                <c:pt idx="755" c:formatCode="m/d;@">
                  <c:v>45665.8645833333</c:v>
                </c:pt>
                <c:pt idx="756" c:formatCode="m/d;@">
                  <c:v>45665.875</c:v>
                </c:pt>
                <c:pt idx="757" c:formatCode="m/d;@">
                  <c:v>45665.8854166667</c:v>
                </c:pt>
                <c:pt idx="758" c:formatCode="m/d;@">
                  <c:v>45665.8958333333</c:v>
                </c:pt>
                <c:pt idx="759" c:formatCode="m/d;@">
                  <c:v>45665.90625</c:v>
                </c:pt>
                <c:pt idx="760" c:formatCode="m/d;@">
                  <c:v>45665.9166666667</c:v>
                </c:pt>
                <c:pt idx="761" c:formatCode="m/d;@">
                  <c:v>45665.9270833333</c:v>
                </c:pt>
                <c:pt idx="762" c:formatCode="m/d;@">
                  <c:v>45665.9375</c:v>
                </c:pt>
                <c:pt idx="763" c:formatCode="m/d;@">
                  <c:v>45665.9479166667</c:v>
                </c:pt>
                <c:pt idx="764" c:formatCode="m/d;@">
                  <c:v>45665.9583333333</c:v>
                </c:pt>
                <c:pt idx="765" c:formatCode="m/d;@">
                  <c:v>45665.96875</c:v>
                </c:pt>
                <c:pt idx="766" c:formatCode="m/d;@">
                  <c:v>45665.9791666667</c:v>
                </c:pt>
                <c:pt idx="767" c:formatCode="m/d;@">
                  <c:v>45665.9895833333</c:v>
                </c:pt>
                <c:pt idx="768" c:formatCode="m/d;@">
                  <c:v>45666</c:v>
                </c:pt>
                <c:pt idx="769" c:formatCode="m/d;@">
                  <c:v>45666.0104166667</c:v>
                </c:pt>
                <c:pt idx="770" c:formatCode="m/d;@">
                  <c:v>45666.0208333333</c:v>
                </c:pt>
                <c:pt idx="771" c:formatCode="m/d;@">
                  <c:v>45666.03125</c:v>
                </c:pt>
                <c:pt idx="772" c:formatCode="m/d;@">
                  <c:v>45666.0416666667</c:v>
                </c:pt>
                <c:pt idx="773" c:formatCode="m/d;@">
                  <c:v>45666.0520833333</c:v>
                </c:pt>
                <c:pt idx="774" c:formatCode="m/d;@">
                  <c:v>45666.0625</c:v>
                </c:pt>
                <c:pt idx="775" c:formatCode="m/d;@">
                  <c:v>45666.0729166667</c:v>
                </c:pt>
                <c:pt idx="776" c:formatCode="m/d;@">
                  <c:v>45666.0833333333</c:v>
                </c:pt>
                <c:pt idx="777" c:formatCode="m/d;@">
                  <c:v>45666.09375</c:v>
                </c:pt>
                <c:pt idx="778" c:formatCode="m/d;@">
                  <c:v>45666.1041666667</c:v>
                </c:pt>
                <c:pt idx="779" c:formatCode="m/d;@">
                  <c:v>45666.1145833333</c:v>
                </c:pt>
                <c:pt idx="780" c:formatCode="m/d;@">
                  <c:v>45666.125</c:v>
                </c:pt>
                <c:pt idx="781" c:formatCode="m/d;@">
                  <c:v>45666.1354166667</c:v>
                </c:pt>
                <c:pt idx="782" c:formatCode="m/d;@">
                  <c:v>45666.1458333333</c:v>
                </c:pt>
                <c:pt idx="783" c:formatCode="m/d;@">
                  <c:v>45666.15625</c:v>
                </c:pt>
                <c:pt idx="784" c:formatCode="m/d;@">
                  <c:v>45666.1666666667</c:v>
                </c:pt>
                <c:pt idx="785" c:formatCode="m/d;@">
                  <c:v>45666.1770833333</c:v>
                </c:pt>
                <c:pt idx="786" c:formatCode="m/d;@">
                  <c:v>45666.1875</c:v>
                </c:pt>
                <c:pt idx="787" c:formatCode="m/d;@">
                  <c:v>45666.1979166667</c:v>
                </c:pt>
                <c:pt idx="788" c:formatCode="m/d;@">
                  <c:v>45666.2083333333</c:v>
                </c:pt>
                <c:pt idx="789" c:formatCode="m/d;@">
                  <c:v>45666.21875</c:v>
                </c:pt>
                <c:pt idx="790" c:formatCode="m/d;@">
                  <c:v>45666.2291666667</c:v>
                </c:pt>
                <c:pt idx="791" c:formatCode="m/d;@">
                  <c:v>45666.2395833333</c:v>
                </c:pt>
                <c:pt idx="792" c:formatCode="m/d;@">
                  <c:v>45666.25</c:v>
                </c:pt>
                <c:pt idx="793" c:formatCode="m/d;@">
                  <c:v>45666.2604166667</c:v>
                </c:pt>
                <c:pt idx="794" c:formatCode="m/d;@">
                  <c:v>45666.2708333333</c:v>
                </c:pt>
                <c:pt idx="795" c:formatCode="m/d;@">
                  <c:v>45666.28125</c:v>
                </c:pt>
                <c:pt idx="796" c:formatCode="m/d;@">
                  <c:v>45666.2916666667</c:v>
                </c:pt>
                <c:pt idx="797" c:formatCode="m/d;@">
                  <c:v>45666.3020833333</c:v>
                </c:pt>
                <c:pt idx="798" c:formatCode="m/d;@">
                  <c:v>45666.3125</c:v>
                </c:pt>
                <c:pt idx="799" c:formatCode="m/d;@">
                  <c:v>45666.3229166667</c:v>
                </c:pt>
                <c:pt idx="800" c:formatCode="m/d;@">
                  <c:v>45666.3333333333</c:v>
                </c:pt>
                <c:pt idx="801" c:formatCode="m/d;@">
                  <c:v>45666.34375</c:v>
                </c:pt>
                <c:pt idx="802" c:formatCode="m/d;@">
                  <c:v>45666.3541666667</c:v>
                </c:pt>
                <c:pt idx="803" c:formatCode="m/d;@">
                  <c:v>45666.3645833333</c:v>
                </c:pt>
                <c:pt idx="804" c:formatCode="m/d;@">
                  <c:v>45666.375</c:v>
                </c:pt>
                <c:pt idx="805" c:formatCode="m/d;@">
                  <c:v>45666.3854166667</c:v>
                </c:pt>
                <c:pt idx="806" c:formatCode="m/d;@">
                  <c:v>45666.3958333333</c:v>
                </c:pt>
                <c:pt idx="807" c:formatCode="m/d;@">
                  <c:v>45666.40625</c:v>
                </c:pt>
                <c:pt idx="808" c:formatCode="m/d;@">
                  <c:v>45666.4166666667</c:v>
                </c:pt>
                <c:pt idx="809" c:formatCode="m/d;@">
                  <c:v>45666.4270833333</c:v>
                </c:pt>
                <c:pt idx="810" c:formatCode="m/d;@">
                  <c:v>45666.4375</c:v>
                </c:pt>
                <c:pt idx="811" c:formatCode="m/d;@">
                  <c:v>45666.4479166667</c:v>
                </c:pt>
                <c:pt idx="812" c:formatCode="m/d;@">
                  <c:v>45666.4583333333</c:v>
                </c:pt>
                <c:pt idx="813" c:formatCode="m/d;@">
                  <c:v>45666.46875</c:v>
                </c:pt>
                <c:pt idx="814" c:formatCode="m/d;@">
                  <c:v>45666.4791666667</c:v>
                </c:pt>
                <c:pt idx="815" c:formatCode="m/d;@">
                  <c:v>45666.4895833333</c:v>
                </c:pt>
                <c:pt idx="816" c:formatCode="m/d;@">
                  <c:v>45666.5</c:v>
                </c:pt>
                <c:pt idx="817" c:formatCode="m/d;@">
                  <c:v>45666.5104166667</c:v>
                </c:pt>
                <c:pt idx="818" c:formatCode="m/d;@">
                  <c:v>45666.5208333333</c:v>
                </c:pt>
                <c:pt idx="819" c:formatCode="m/d;@">
                  <c:v>45666.53125</c:v>
                </c:pt>
                <c:pt idx="820" c:formatCode="m/d;@">
                  <c:v>45666.5416666667</c:v>
                </c:pt>
                <c:pt idx="821" c:formatCode="m/d;@">
                  <c:v>45666.5520833333</c:v>
                </c:pt>
                <c:pt idx="822" c:formatCode="m/d;@">
                  <c:v>45666.5625</c:v>
                </c:pt>
                <c:pt idx="823" c:formatCode="m/d;@">
                  <c:v>45666.5729166667</c:v>
                </c:pt>
                <c:pt idx="824" c:formatCode="m/d;@">
                  <c:v>45666.5833333333</c:v>
                </c:pt>
                <c:pt idx="825" c:formatCode="m/d;@">
                  <c:v>45666.59375</c:v>
                </c:pt>
                <c:pt idx="826" c:formatCode="m/d;@">
                  <c:v>45666.6041666667</c:v>
                </c:pt>
                <c:pt idx="827" c:formatCode="m/d;@">
                  <c:v>45666.6145833333</c:v>
                </c:pt>
                <c:pt idx="828" c:formatCode="m/d;@">
                  <c:v>45666.625</c:v>
                </c:pt>
                <c:pt idx="829" c:formatCode="m/d;@">
                  <c:v>45666.6354166667</c:v>
                </c:pt>
                <c:pt idx="830" c:formatCode="m/d;@">
                  <c:v>45666.6458333333</c:v>
                </c:pt>
                <c:pt idx="831" c:formatCode="m/d;@">
                  <c:v>45666.65625</c:v>
                </c:pt>
                <c:pt idx="832" c:formatCode="m/d;@">
                  <c:v>45666.6666666667</c:v>
                </c:pt>
                <c:pt idx="833" c:formatCode="m/d;@">
                  <c:v>45666.6770833333</c:v>
                </c:pt>
                <c:pt idx="834" c:formatCode="m/d;@">
                  <c:v>45666.6875</c:v>
                </c:pt>
                <c:pt idx="835" c:formatCode="m/d;@">
                  <c:v>45666.6979166667</c:v>
                </c:pt>
                <c:pt idx="836" c:formatCode="m/d;@">
                  <c:v>45666.7083333333</c:v>
                </c:pt>
                <c:pt idx="837" c:formatCode="m/d;@">
                  <c:v>45666.71875</c:v>
                </c:pt>
                <c:pt idx="838" c:formatCode="m/d;@">
                  <c:v>45666.7291666667</c:v>
                </c:pt>
                <c:pt idx="839" c:formatCode="m/d;@">
                  <c:v>45666.7395833333</c:v>
                </c:pt>
                <c:pt idx="840" c:formatCode="m/d;@">
                  <c:v>45666.75</c:v>
                </c:pt>
                <c:pt idx="841" c:formatCode="m/d;@">
                  <c:v>45666.7604166667</c:v>
                </c:pt>
                <c:pt idx="842" c:formatCode="m/d;@">
                  <c:v>45666.7708333333</c:v>
                </c:pt>
                <c:pt idx="843" c:formatCode="m/d;@">
                  <c:v>45666.78125</c:v>
                </c:pt>
                <c:pt idx="844" c:formatCode="m/d;@">
                  <c:v>45666.7916666667</c:v>
                </c:pt>
                <c:pt idx="845" c:formatCode="m/d;@">
                  <c:v>45666.8020833333</c:v>
                </c:pt>
                <c:pt idx="846" c:formatCode="m/d;@">
                  <c:v>45666.8125</c:v>
                </c:pt>
                <c:pt idx="847" c:formatCode="m/d;@">
                  <c:v>45666.8229166667</c:v>
                </c:pt>
                <c:pt idx="848" c:formatCode="m/d;@">
                  <c:v>45666.8333333333</c:v>
                </c:pt>
                <c:pt idx="849" c:formatCode="m/d;@">
                  <c:v>45666.84375</c:v>
                </c:pt>
                <c:pt idx="850" c:formatCode="m/d;@">
                  <c:v>45666.8541666667</c:v>
                </c:pt>
                <c:pt idx="851" c:formatCode="m/d;@">
                  <c:v>45666.8645833333</c:v>
                </c:pt>
                <c:pt idx="852" c:formatCode="m/d;@">
                  <c:v>45666.875</c:v>
                </c:pt>
                <c:pt idx="853" c:formatCode="m/d;@">
                  <c:v>45666.8854166667</c:v>
                </c:pt>
                <c:pt idx="854" c:formatCode="m/d;@">
                  <c:v>45666.8958333333</c:v>
                </c:pt>
                <c:pt idx="855" c:formatCode="m/d;@">
                  <c:v>45666.90625</c:v>
                </c:pt>
                <c:pt idx="856" c:formatCode="m/d;@">
                  <c:v>45666.9166666667</c:v>
                </c:pt>
                <c:pt idx="857" c:formatCode="m/d;@">
                  <c:v>45666.9270833333</c:v>
                </c:pt>
                <c:pt idx="858" c:formatCode="m/d;@">
                  <c:v>45666.9375</c:v>
                </c:pt>
                <c:pt idx="859" c:formatCode="m/d;@">
                  <c:v>45666.9479166667</c:v>
                </c:pt>
                <c:pt idx="860" c:formatCode="m/d;@">
                  <c:v>45666.9583333333</c:v>
                </c:pt>
                <c:pt idx="861" c:formatCode="m/d;@">
                  <c:v>45666.96875</c:v>
                </c:pt>
                <c:pt idx="862" c:formatCode="m/d;@">
                  <c:v>45666.9791666667</c:v>
                </c:pt>
                <c:pt idx="863" c:formatCode="m/d;@">
                  <c:v>45666.9895833333</c:v>
                </c:pt>
                <c:pt idx="864" c:formatCode="m/d;@">
                  <c:v>45667</c:v>
                </c:pt>
                <c:pt idx="865" c:formatCode="m/d;@">
                  <c:v>45667.0104166667</c:v>
                </c:pt>
                <c:pt idx="866" c:formatCode="m/d;@">
                  <c:v>45667.0208333333</c:v>
                </c:pt>
                <c:pt idx="867" c:formatCode="m/d;@">
                  <c:v>45667.03125</c:v>
                </c:pt>
                <c:pt idx="868" c:formatCode="m/d;@">
                  <c:v>45667.0416666667</c:v>
                </c:pt>
                <c:pt idx="869" c:formatCode="m/d;@">
                  <c:v>45667.0520833333</c:v>
                </c:pt>
                <c:pt idx="870" c:formatCode="m/d;@">
                  <c:v>45667.0625</c:v>
                </c:pt>
                <c:pt idx="871" c:formatCode="m/d;@">
                  <c:v>45667.0729166667</c:v>
                </c:pt>
                <c:pt idx="872" c:formatCode="m/d;@">
                  <c:v>45667.0833333333</c:v>
                </c:pt>
                <c:pt idx="873" c:formatCode="m/d;@">
                  <c:v>45667.09375</c:v>
                </c:pt>
                <c:pt idx="874" c:formatCode="m/d;@">
                  <c:v>45667.1041666667</c:v>
                </c:pt>
                <c:pt idx="875" c:formatCode="m/d;@">
                  <c:v>45667.1145833333</c:v>
                </c:pt>
                <c:pt idx="876" c:formatCode="m/d;@">
                  <c:v>45667.125</c:v>
                </c:pt>
                <c:pt idx="877" c:formatCode="m/d;@">
                  <c:v>45667.1354166667</c:v>
                </c:pt>
                <c:pt idx="878" c:formatCode="m/d;@">
                  <c:v>45667.1458333333</c:v>
                </c:pt>
                <c:pt idx="879" c:formatCode="m/d;@">
                  <c:v>45667.15625</c:v>
                </c:pt>
                <c:pt idx="880" c:formatCode="m/d;@">
                  <c:v>45667.1666666667</c:v>
                </c:pt>
                <c:pt idx="881" c:formatCode="m/d;@">
                  <c:v>45667.1770833333</c:v>
                </c:pt>
                <c:pt idx="882" c:formatCode="m/d;@">
                  <c:v>45667.1875</c:v>
                </c:pt>
                <c:pt idx="883" c:formatCode="m/d;@">
                  <c:v>45667.1979166667</c:v>
                </c:pt>
                <c:pt idx="884" c:formatCode="m/d;@">
                  <c:v>45667.2083333333</c:v>
                </c:pt>
                <c:pt idx="885" c:formatCode="m/d;@">
                  <c:v>45667.21875</c:v>
                </c:pt>
                <c:pt idx="886" c:formatCode="m/d;@">
                  <c:v>45667.2291666667</c:v>
                </c:pt>
                <c:pt idx="887" c:formatCode="m/d;@">
                  <c:v>45667.2395833333</c:v>
                </c:pt>
                <c:pt idx="888" c:formatCode="m/d;@">
                  <c:v>45667.25</c:v>
                </c:pt>
                <c:pt idx="889" c:formatCode="m/d;@">
                  <c:v>45667.2604166667</c:v>
                </c:pt>
                <c:pt idx="890" c:formatCode="m/d;@">
                  <c:v>45667.2708333333</c:v>
                </c:pt>
                <c:pt idx="891" c:formatCode="m/d;@">
                  <c:v>45667.28125</c:v>
                </c:pt>
                <c:pt idx="892" c:formatCode="m/d;@">
                  <c:v>45667.2916666667</c:v>
                </c:pt>
                <c:pt idx="893" c:formatCode="m/d;@">
                  <c:v>45667.3020833333</c:v>
                </c:pt>
                <c:pt idx="894" c:formatCode="m/d;@">
                  <c:v>45667.3125</c:v>
                </c:pt>
                <c:pt idx="895" c:formatCode="m/d;@">
                  <c:v>45667.3229166667</c:v>
                </c:pt>
                <c:pt idx="896" c:formatCode="m/d;@">
                  <c:v>45667.3333333333</c:v>
                </c:pt>
                <c:pt idx="897" c:formatCode="m/d;@">
                  <c:v>45667.34375</c:v>
                </c:pt>
                <c:pt idx="898" c:formatCode="m/d;@">
                  <c:v>45667.3541666667</c:v>
                </c:pt>
                <c:pt idx="899" c:formatCode="m/d;@">
                  <c:v>45667.3645833333</c:v>
                </c:pt>
                <c:pt idx="900" c:formatCode="m/d;@">
                  <c:v>45667.375</c:v>
                </c:pt>
                <c:pt idx="901" c:formatCode="m/d;@">
                  <c:v>45667.3854166667</c:v>
                </c:pt>
                <c:pt idx="902" c:formatCode="m/d;@">
                  <c:v>45667.3958333333</c:v>
                </c:pt>
                <c:pt idx="903" c:formatCode="m/d;@">
                  <c:v>45667.40625</c:v>
                </c:pt>
                <c:pt idx="904" c:formatCode="m/d;@">
                  <c:v>45667.4166666667</c:v>
                </c:pt>
                <c:pt idx="905" c:formatCode="m/d;@">
                  <c:v>45667.4270833333</c:v>
                </c:pt>
                <c:pt idx="906" c:formatCode="m/d;@">
                  <c:v>45667.4375</c:v>
                </c:pt>
                <c:pt idx="907" c:formatCode="m/d;@">
                  <c:v>45667.4479166667</c:v>
                </c:pt>
                <c:pt idx="908" c:formatCode="m/d;@">
                  <c:v>45667.4583333333</c:v>
                </c:pt>
                <c:pt idx="909" c:formatCode="m/d;@">
                  <c:v>45667.46875</c:v>
                </c:pt>
                <c:pt idx="910" c:formatCode="m/d;@">
                  <c:v>45667.4791666667</c:v>
                </c:pt>
                <c:pt idx="911" c:formatCode="m/d;@">
                  <c:v>45667.4895833333</c:v>
                </c:pt>
                <c:pt idx="912" c:formatCode="m/d;@">
                  <c:v>45667.5</c:v>
                </c:pt>
                <c:pt idx="913" c:formatCode="m/d;@">
                  <c:v>45667.5104166667</c:v>
                </c:pt>
                <c:pt idx="914" c:formatCode="m/d;@">
                  <c:v>45667.5208333333</c:v>
                </c:pt>
                <c:pt idx="915" c:formatCode="m/d;@">
                  <c:v>45667.53125</c:v>
                </c:pt>
                <c:pt idx="916" c:formatCode="m/d;@">
                  <c:v>45667.5416666667</c:v>
                </c:pt>
                <c:pt idx="917" c:formatCode="m/d;@">
                  <c:v>45667.5520833333</c:v>
                </c:pt>
                <c:pt idx="918" c:formatCode="m/d;@">
                  <c:v>45667.5625</c:v>
                </c:pt>
                <c:pt idx="919" c:formatCode="m/d;@">
                  <c:v>45667.5729166667</c:v>
                </c:pt>
                <c:pt idx="920" c:formatCode="m/d;@">
                  <c:v>45667.5833333333</c:v>
                </c:pt>
                <c:pt idx="921" c:formatCode="m/d;@">
                  <c:v>45667.59375</c:v>
                </c:pt>
                <c:pt idx="922" c:formatCode="m/d;@">
                  <c:v>45667.6041666667</c:v>
                </c:pt>
                <c:pt idx="923" c:formatCode="m/d;@">
                  <c:v>45667.6145833333</c:v>
                </c:pt>
                <c:pt idx="924" c:formatCode="m/d;@">
                  <c:v>45667.625</c:v>
                </c:pt>
                <c:pt idx="925" c:formatCode="m/d;@">
                  <c:v>45667.6354166667</c:v>
                </c:pt>
                <c:pt idx="926" c:formatCode="m/d;@">
                  <c:v>45667.6458333333</c:v>
                </c:pt>
                <c:pt idx="927" c:formatCode="m/d;@">
                  <c:v>45667.65625</c:v>
                </c:pt>
                <c:pt idx="928" c:formatCode="m/d;@">
                  <c:v>45667.6666666667</c:v>
                </c:pt>
                <c:pt idx="929" c:formatCode="m/d;@">
                  <c:v>45667.6770833333</c:v>
                </c:pt>
                <c:pt idx="930" c:formatCode="m/d;@">
                  <c:v>45667.6875</c:v>
                </c:pt>
                <c:pt idx="931" c:formatCode="m/d;@">
                  <c:v>45667.6979166667</c:v>
                </c:pt>
                <c:pt idx="932" c:formatCode="m/d;@">
                  <c:v>45667.7083333333</c:v>
                </c:pt>
                <c:pt idx="933" c:formatCode="m/d;@">
                  <c:v>45667.71875</c:v>
                </c:pt>
                <c:pt idx="934" c:formatCode="m/d;@">
                  <c:v>45667.7291666667</c:v>
                </c:pt>
                <c:pt idx="935" c:formatCode="m/d;@">
                  <c:v>45667.7395833333</c:v>
                </c:pt>
                <c:pt idx="936" c:formatCode="m/d;@">
                  <c:v>45667.75</c:v>
                </c:pt>
                <c:pt idx="937" c:formatCode="m/d;@">
                  <c:v>45667.7604166667</c:v>
                </c:pt>
                <c:pt idx="938" c:formatCode="m/d;@">
                  <c:v>45667.7708333333</c:v>
                </c:pt>
                <c:pt idx="939" c:formatCode="m/d;@">
                  <c:v>45667.78125</c:v>
                </c:pt>
                <c:pt idx="940" c:formatCode="m/d;@">
                  <c:v>45667.7916666667</c:v>
                </c:pt>
                <c:pt idx="941" c:formatCode="m/d;@">
                  <c:v>45667.8020833333</c:v>
                </c:pt>
                <c:pt idx="942" c:formatCode="m/d;@">
                  <c:v>45667.8125</c:v>
                </c:pt>
                <c:pt idx="943" c:formatCode="m/d;@">
                  <c:v>45667.8229166667</c:v>
                </c:pt>
                <c:pt idx="944" c:formatCode="m/d;@">
                  <c:v>45667.8333333333</c:v>
                </c:pt>
                <c:pt idx="945" c:formatCode="m/d;@">
                  <c:v>45667.84375</c:v>
                </c:pt>
                <c:pt idx="946" c:formatCode="m/d;@">
                  <c:v>45667.8541666667</c:v>
                </c:pt>
                <c:pt idx="947" c:formatCode="m/d;@">
                  <c:v>45667.8645833333</c:v>
                </c:pt>
                <c:pt idx="948" c:formatCode="m/d;@">
                  <c:v>45667.875</c:v>
                </c:pt>
                <c:pt idx="949" c:formatCode="m/d;@">
                  <c:v>45667.8854166667</c:v>
                </c:pt>
                <c:pt idx="950" c:formatCode="m/d;@">
                  <c:v>45667.8958333333</c:v>
                </c:pt>
                <c:pt idx="951" c:formatCode="m/d;@">
                  <c:v>45667.90625</c:v>
                </c:pt>
                <c:pt idx="952" c:formatCode="m/d;@">
                  <c:v>45667.9166666667</c:v>
                </c:pt>
                <c:pt idx="953" c:formatCode="m/d;@">
                  <c:v>45667.9270833333</c:v>
                </c:pt>
                <c:pt idx="954" c:formatCode="m/d;@">
                  <c:v>45667.9375</c:v>
                </c:pt>
                <c:pt idx="955" c:formatCode="m/d;@">
                  <c:v>45667.9479166667</c:v>
                </c:pt>
                <c:pt idx="956" c:formatCode="m/d;@">
                  <c:v>45667.9583333333</c:v>
                </c:pt>
                <c:pt idx="957" c:formatCode="m/d;@">
                  <c:v>45667.96875</c:v>
                </c:pt>
                <c:pt idx="958" c:formatCode="m/d;@">
                  <c:v>45667.9791666667</c:v>
                </c:pt>
                <c:pt idx="959" c:formatCode="m/d;@">
                  <c:v>45667.9895833333</c:v>
                </c:pt>
                <c:pt idx="960" c:formatCode="m/d;@">
                  <c:v>45668</c:v>
                </c:pt>
                <c:pt idx="961" c:formatCode="m/d;@">
                  <c:v>45668.0104166667</c:v>
                </c:pt>
                <c:pt idx="962" c:formatCode="m/d;@">
                  <c:v>45668.0208333333</c:v>
                </c:pt>
                <c:pt idx="963" c:formatCode="m/d;@">
                  <c:v>45668.03125</c:v>
                </c:pt>
                <c:pt idx="964" c:formatCode="m/d;@">
                  <c:v>45668.0416666667</c:v>
                </c:pt>
                <c:pt idx="965" c:formatCode="m/d;@">
                  <c:v>45668.0520833333</c:v>
                </c:pt>
                <c:pt idx="966" c:formatCode="m/d;@">
                  <c:v>45668.0625</c:v>
                </c:pt>
                <c:pt idx="967" c:formatCode="m/d;@">
                  <c:v>45668.0729166667</c:v>
                </c:pt>
                <c:pt idx="968" c:formatCode="m/d;@">
                  <c:v>45668.0833333333</c:v>
                </c:pt>
                <c:pt idx="969" c:formatCode="m/d;@">
                  <c:v>45668.09375</c:v>
                </c:pt>
                <c:pt idx="970" c:formatCode="m/d;@">
                  <c:v>45668.1041666667</c:v>
                </c:pt>
                <c:pt idx="971" c:formatCode="m/d;@">
                  <c:v>45668.1145833333</c:v>
                </c:pt>
                <c:pt idx="972" c:formatCode="m/d;@">
                  <c:v>45668.125</c:v>
                </c:pt>
                <c:pt idx="973" c:formatCode="m/d;@">
                  <c:v>45668.1354166667</c:v>
                </c:pt>
                <c:pt idx="974" c:formatCode="m/d;@">
                  <c:v>45668.1458333333</c:v>
                </c:pt>
                <c:pt idx="975" c:formatCode="m/d;@">
                  <c:v>45668.15625</c:v>
                </c:pt>
                <c:pt idx="976" c:formatCode="m/d;@">
                  <c:v>45668.1666666667</c:v>
                </c:pt>
                <c:pt idx="977" c:formatCode="m/d;@">
                  <c:v>45668.1770833333</c:v>
                </c:pt>
                <c:pt idx="978" c:formatCode="m/d;@">
                  <c:v>45668.1875</c:v>
                </c:pt>
                <c:pt idx="979" c:formatCode="m/d;@">
                  <c:v>45668.1979166667</c:v>
                </c:pt>
                <c:pt idx="980" c:formatCode="m/d;@">
                  <c:v>45668.2083333333</c:v>
                </c:pt>
                <c:pt idx="981" c:formatCode="m/d;@">
                  <c:v>45668.21875</c:v>
                </c:pt>
                <c:pt idx="982" c:formatCode="m/d;@">
                  <c:v>45668.2291666667</c:v>
                </c:pt>
                <c:pt idx="983" c:formatCode="m/d;@">
                  <c:v>45668.2395833333</c:v>
                </c:pt>
                <c:pt idx="984" c:formatCode="m/d;@">
                  <c:v>45668.25</c:v>
                </c:pt>
                <c:pt idx="985" c:formatCode="m/d;@">
                  <c:v>45668.2604166667</c:v>
                </c:pt>
                <c:pt idx="986" c:formatCode="m/d;@">
                  <c:v>45668.2708333333</c:v>
                </c:pt>
                <c:pt idx="987" c:formatCode="m/d;@">
                  <c:v>45668.28125</c:v>
                </c:pt>
                <c:pt idx="988" c:formatCode="m/d;@">
                  <c:v>45668.2916666667</c:v>
                </c:pt>
                <c:pt idx="989" c:formatCode="m/d;@">
                  <c:v>45668.3020833333</c:v>
                </c:pt>
                <c:pt idx="990" c:formatCode="m/d;@">
                  <c:v>45668.3125</c:v>
                </c:pt>
                <c:pt idx="991" c:formatCode="m/d;@">
                  <c:v>45668.3229166667</c:v>
                </c:pt>
                <c:pt idx="992" c:formatCode="m/d;@">
                  <c:v>45668.3333333333</c:v>
                </c:pt>
                <c:pt idx="993" c:formatCode="m/d;@">
                  <c:v>45668.34375</c:v>
                </c:pt>
                <c:pt idx="994" c:formatCode="m/d;@">
                  <c:v>45668.3541666667</c:v>
                </c:pt>
                <c:pt idx="995" c:formatCode="m/d;@">
                  <c:v>45668.3645833333</c:v>
                </c:pt>
                <c:pt idx="996" c:formatCode="m/d;@">
                  <c:v>45668.375</c:v>
                </c:pt>
                <c:pt idx="997" c:formatCode="m/d;@">
                  <c:v>45668.3854166667</c:v>
                </c:pt>
                <c:pt idx="998" c:formatCode="m/d;@">
                  <c:v>45668.3958333333</c:v>
                </c:pt>
                <c:pt idx="999" c:formatCode="m/d;@">
                  <c:v>45668.40625</c:v>
                </c:pt>
                <c:pt idx="1000" c:formatCode="m/d;@">
                  <c:v>45668.4166666667</c:v>
                </c:pt>
                <c:pt idx="1001" c:formatCode="m/d;@">
                  <c:v>45668.4270833333</c:v>
                </c:pt>
                <c:pt idx="1002" c:formatCode="m/d;@">
                  <c:v>45668.4375</c:v>
                </c:pt>
                <c:pt idx="1003" c:formatCode="m/d;@">
                  <c:v>45668.4479166667</c:v>
                </c:pt>
                <c:pt idx="1004" c:formatCode="m/d;@">
                  <c:v>45668.4583333333</c:v>
                </c:pt>
                <c:pt idx="1005" c:formatCode="m/d;@">
                  <c:v>45668.46875</c:v>
                </c:pt>
                <c:pt idx="1006" c:formatCode="m/d;@">
                  <c:v>45668.4791666667</c:v>
                </c:pt>
                <c:pt idx="1007" c:formatCode="m/d;@">
                  <c:v>45668.4895833333</c:v>
                </c:pt>
                <c:pt idx="1008" c:formatCode="m/d;@">
                  <c:v>45668.5</c:v>
                </c:pt>
                <c:pt idx="1009" c:formatCode="m/d;@">
                  <c:v>45668.5104166667</c:v>
                </c:pt>
                <c:pt idx="1010" c:formatCode="m/d;@">
                  <c:v>45668.5208333333</c:v>
                </c:pt>
                <c:pt idx="1011" c:formatCode="m/d;@">
                  <c:v>45668.53125</c:v>
                </c:pt>
                <c:pt idx="1012" c:formatCode="m/d;@">
                  <c:v>45668.5416666667</c:v>
                </c:pt>
                <c:pt idx="1013" c:formatCode="m/d;@">
                  <c:v>45668.5520833333</c:v>
                </c:pt>
                <c:pt idx="1014" c:formatCode="m/d;@">
                  <c:v>45668.5625</c:v>
                </c:pt>
                <c:pt idx="1015" c:formatCode="m/d;@">
                  <c:v>45668.5729166667</c:v>
                </c:pt>
                <c:pt idx="1016" c:formatCode="m/d;@">
                  <c:v>45668.5833333333</c:v>
                </c:pt>
                <c:pt idx="1017" c:formatCode="m/d;@">
                  <c:v>45668.59375</c:v>
                </c:pt>
                <c:pt idx="1018" c:formatCode="m/d;@">
                  <c:v>45668.6041666667</c:v>
                </c:pt>
                <c:pt idx="1019" c:formatCode="m/d;@">
                  <c:v>45668.6145833333</c:v>
                </c:pt>
                <c:pt idx="1020" c:formatCode="m/d;@">
                  <c:v>45668.625</c:v>
                </c:pt>
                <c:pt idx="1021" c:formatCode="m/d;@">
                  <c:v>45668.6354166667</c:v>
                </c:pt>
                <c:pt idx="1022" c:formatCode="m/d;@">
                  <c:v>45668.6458333333</c:v>
                </c:pt>
                <c:pt idx="1023" c:formatCode="m/d;@">
                  <c:v>45668.65625</c:v>
                </c:pt>
                <c:pt idx="1024" c:formatCode="m/d;@">
                  <c:v>45668.6666666667</c:v>
                </c:pt>
                <c:pt idx="1025" c:formatCode="m/d;@">
                  <c:v>45668.6770833333</c:v>
                </c:pt>
                <c:pt idx="1026" c:formatCode="m/d;@">
                  <c:v>45668.6875</c:v>
                </c:pt>
                <c:pt idx="1027" c:formatCode="m/d;@">
                  <c:v>45668.6979166667</c:v>
                </c:pt>
                <c:pt idx="1028" c:formatCode="m/d;@">
                  <c:v>45668.7083333333</c:v>
                </c:pt>
                <c:pt idx="1029" c:formatCode="m/d;@">
                  <c:v>45668.71875</c:v>
                </c:pt>
                <c:pt idx="1030" c:formatCode="m/d;@">
                  <c:v>45668.7291666667</c:v>
                </c:pt>
                <c:pt idx="1031" c:formatCode="m/d;@">
                  <c:v>45668.7395833333</c:v>
                </c:pt>
                <c:pt idx="1032" c:formatCode="m/d;@">
                  <c:v>45668.75</c:v>
                </c:pt>
                <c:pt idx="1033" c:formatCode="m/d;@">
                  <c:v>45668.7604166667</c:v>
                </c:pt>
                <c:pt idx="1034" c:formatCode="m/d;@">
                  <c:v>45668.7708333333</c:v>
                </c:pt>
                <c:pt idx="1035" c:formatCode="m/d;@">
                  <c:v>45668.78125</c:v>
                </c:pt>
                <c:pt idx="1036" c:formatCode="m/d;@">
                  <c:v>45668.7916666667</c:v>
                </c:pt>
                <c:pt idx="1037" c:formatCode="m/d;@">
                  <c:v>45668.8020833333</c:v>
                </c:pt>
                <c:pt idx="1038" c:formatCode="m/d;@">
                  <c:v>45668.8125</c:v>
                </c:pt>
                <c:pt idx="1039" c:formatCode="m/d;@">
                  <c:v>45668.8229166667</c:v>
                </c:pt>
                <c:pt idx="1040" c:formatCode="m/d;@">
                  <c:v>45668.8333333333</c:v>
                </c:pt>
                <c:pt idx="1041" c:formatCode="m/d;@">
                  <c:v>45668.84375</c:v>
                </c:pt>
                <c:pt idx="1042" c:formatCode="m/d;@">
                  <c:v>45668.8541666667</c:v>
                </c:pt>
                <c:pt idx="1043" c:formatCode="m/d;@">
                  <c:v>45668.8645833333</c:v>
                </c:pt>
                <c:pt idx="1044" c:formatCode="m/d;@">
                  <c:v>45668.875</c:v>
                </c:pt>
                <c:pt idx="1045" c:formatCode="m/d;@">
                  <c:v>45668.8854166667</c:v>
                </c:pt>
                <c:pt idx="1046" c:formatCode="m/d;@">
                  <c:v>45668.8958333333</c:v>
                </c:pt>
                <c:pt idx="1047" c:formatCode="m/d;@">
                  <c:v>45668.90625</c:v>
                </c:pt>
                <c:pt idx="1048" c:formatCode="m/d;@">
                  <c:v>45668.9166666667</c:v>
                </c:pt>
                <c:pt idx="1049" c:formatCode="m/d;@">
                  <c:v>45668.9270833333</c:v>
                </c:pt>
                <c:pt idx="1050" c:formatCode="m/d;@">
                  <c:v>45668.9375</c:v>
                </c:pt>
                <c:pt idx="1051" c:formatCode="m/d;@">
                  <c:v>45668.9479166667</c:v>
                </c:pt>
                <c:pt idx="1052" c:formatCode="m/d;@">
                  <c:v>45668.9583333333</c:v>
                </c:pt>
                <c:pt idx="1053" c:formatCode="m/d;@">
                  <c:v>45668.96875</c:v>
                </c:pt>
                <c:pt idx="1054" c:formatCode="m/d;@">
                  <c:v>45668.9791666667</c:v>
                </c:pt>
                <c:pt idx="1055" c:formatCode="m/d;@">
                  <c:v>45668.9895833333</c:v>
                </c:pt>
                <c:pt idx="1056" c:formatCode="m/d;@">
                  <c:v>45669</c:v>
                </c:pt>
                <c:pt idx="1057" c:formatCode="m/d;@">
                  <c:v>45669.0104166667</c:v>
                </c:pt>
                <c:pt idx="1058" c:formatCode="m/d;@">
                  <c:v>45669.0208333333</c:v>
                </c:pt>
                <c:pt idx="1059" c:formatCode="m/d;@">
                  <c:v>45669.03125</c:v>
                </c:pt>
                <c:pt idx="1060" c:formatCode="m/d;@">
                  <c:v>45669.0416666667</c:v>
                </c:pt>
                <c:pt idx="1061" c:formatCode="m/d;@">
                  <c:v>45669.0520833333</c:v>
                </c:pt>
                <c:pt idx="1062" c:formatCode="m/d;@">
                  <c:v>45669.0625</c:v>
                </c:pt>
                <c:pt idx="1063" c:formatCode="m/d;@">
                  <c:v>45669.0729166667</c:v>
                </c:pt>
                <c:pt idx="1064" c:formatCode="m/d;@">
                  <c:v>45669.0833333333</c:v>
                </c:pt>
                <c:pt idx="1065" c:formatCode="m/d;@">
                  <c:v>45669.09375</c:v>
                </c:pt>
                <c:pt idx="1066" c:formatCode="m/d;@">
                  <c:v>45669.1041666667</c:v>
                </c:pt>
                <c:pt idx="1067" c:formatCode="m/d;@">
                  <c:v>45669.1145833333</c:v>
                </c:pt>
                <c:pt idx="1068" c:formatCode="m/d;@">
                  <c:v>45669.125</c:v>
                </c:pt>
                <c:pt idx="1069" c:formatCode="m/d;@">
                  <c:v>45669.1354166667</c:v>
                </c:pt>
                <c:pt idx="1070" c:formatCode="m/d;@">
                  <c:v>45669.1458333333</c:v>
                </c:pt>
                <c:pt idx="1071" c:formatCode="m/d;@">
                  <c:v>45669.15625</c:v>
                </c:pt>
                <c:pt idx="1072" c:formatCode="m/d;@">
                  <c:v>45669.1666666667</c:v>
                </c:pt>
                <c:pt idx="1073" c:formatCode="m/d;@">
                  <c:v>45669.1770833333</c:v>
                </c:pt>
                <c:pt idx="1074" c:formatCode="m/d;@">
                  <c:v>45669.1875</c:v>
                </c:pt>
                <c:pt idx="1075" c:formatCode="m/d;@">
                  <c:v>45669.1979166667</c:v>
                </c:pt>
                <c:pt idx="1076" c:formatCode="m/d;@">
                  <c:v>45669.2083333333</c:v>
                </c:pt>
                <c:pt idx="1077" c:formatCode="m/d;@">
                  <c:v>45669.21875</c:v>
                </c:pt>
                <c:pt idx="1078" c:formatCode="m/d;@">
                  <c:v>45669.2291666667</c:v>
                </c:pt>
                <c:pt idx="1079" c:formatCode="m/d;@">
                  <c:v>45669.2395833333</c:v>
                </c:pt>
                <c:pt idx="1080" c:formatCode="m/d;@">
                  <c:v>45669.25</c:v>
                </c:pt>
                <c:pt idx="1081" c:formatCode="m/d;@">
                  <c:v>45669.2604166667</c:v>
                </c:pt>
                <c:pt idx="1082" c:formatCode="m/d;@">
                  <c:v>45669.2708333333</c:v>
                </c:pt>
                <c:pt idx="1083" c:formatCode="m/d;@">
                  <c:v>45669.28125</c:v>
                </c:pt>
                <c:pt idx="1084" c:formatCode="m/d;@">
                  <c:v>45669.2916666667</c:v>
                </c:pt>
                <c:pt idx="1085" c:formatCode="m/d;@">
                  <c:v>45669.3020833333</c:v>
                </c:pt>
                <c:pt idx="1086" c:formatCode="m/d;@">
                  <c:v>45669.3125</c:v>
                </c:pt>
                <c:pt idx="1087" c:formatCode="m/d;@">
                  <c:v>45669.3229166667</c:v>
                </c:pt>
                <c:pt idx="1088" c:formatCode="m/d;@">
                  <c:v>45669.3333333333</c:v>
                </c:pt>
                <c:pt idx="1089" c:formatCode="m/d;@">
                  <c:v>45669.34375</c:v>
                </c:pt>
                <c:pt idx="1090" c:formatCode="m/d;@">
                  <c:v>45669.3541666667</c:v>
                </c:pt>
                <c:pt idx="1091" c:formatCode="m/d;@">
                  <c:v>45669.3645833333</c:v>
                </c:pt>
                <c:pt idx="1092" c:formatCode="m/d;@">
                  <c:v>45669.375</c:v>
                </c:pt>
                <c:pt idx="1093" c:formatCode="m/d;@">
                  <c:v>45669.3854166667</c:v>
                </c:pt>
                <c:pt idx="1094" c:formatCode="m/d;@">
                  <c:v>45669.3958333333</c:v>
                </c:pt>
                <c:pt idx="1095" c:formatCode="m/d;@">
                  <c:v>45669.40625</c:v>
                </c:pt>
                <c:pt idx="1096" c:formatCode="m/d;@">
                  <c:v>45669.4166666667</c:v>
                </c:pt>
                <c:pt idx="1097" c:formatCode="m/d;@">
                  <c:v>45669.4270833333</c:v>
                </c:pt>
                <c:pt idx="1098" c:formatCode="m/d;@">
                  <c:v>45669.4375</c:v>
                </c:pt>
                <c:pt idx="1099" c:formatCode="m/d;@">
                  <c:v>45669.4479166667</c:v>
                </c:pt>
                <c:pt idx="1100" c:formatCode="m/d;@">
                  <c:v>45669.4583333333</c:v>
                </c:pt>
                <c:pt idx="1101" c:formatCode="m/d;@">
                  <c:v>45669.46875</c:v>
                </c:pt>
                <c:pt idx="1102" c:formatCode="m/d;@">
                  <c:v>45669.4791666667</c:v>
                </c:pt>
                <c:pt idx="1103" c:formatCode="m/d;@">
                  <c:v>45669.4895833333</c:v>
                </c:pt>
                <c:pt idx="1104" c:formatCode="m/d;@">
                  <c:v>45669.5</c:v>
                </c:pt>
                <c:pt idx="1105" c:formatCode="m/d;@">
                  <c:v>45669.5104166667</c:v>
                </c:pt>
                <c:pt idx="1106" c:formatCode="m/d;@">
                  <c:v>45669.5208333333</c:v>
                </c:pt>
                <c:pt idx="1107" c:formatCode="m/d;@">
                  <c:v>45669.53125</c:v>
                </c:pt>
                <c:pt idx="1108" c:formatCode="m/d;@">
                  <c:v>45669.5416666667</c:v>
                </c:pt>
                <c:pt idx="1109" c:formatCode="m/d;@">
                  <c:v>45669.5520833333</c:v>
                </c:pt>
                <c:pt idx="1110" c:formatCode="m/d;@">
                  <c:v>45669.5625</c:v>
                </c:pt>
                <c:pt idx="1111" c:formatCode="m/d;@">
                  <c:v>45669.5729166667</c:v>
                </c:pt>
                <c:pt idx="1112" c:formatCode="m/d;@">
                  <c:v>45669.5833333333</c:v>
                </c:pt>
                <c:pt idx="1113" c:formatCode="m/d;@">
                  <c:v>45669.59375</c:v>
                </c:pt>
                <c:pt idx="1114" c:formatCode="m/d;@">
                  <c:v>45669.6041666667</c:v>
                </c:pt>
                <c:pt idx="1115" c:formatCode="m/d;@">
                  <c:v>45669.6145833333</c:v>
                </c:pt>
                <c:pt idx="1116" c:formatCode="m/d;@">
                  <c:v>45669.625</c:v>
                </c:pt>
                <c:pt idx="1117" c:formatCode="m/d;@">
                  <c:v>45669.6354166667</c:v>
                </c:pt>
                <c:pt idx="1118" c:formatCode="m/d;@">
                  <c:v>45669.6458333333</c:v>
                </c:pt>
                <c:pt idx="1119" c:formatCode="m/d;@">
                  <c:v>45669.65625</c:v>
                </c:pt>
                <c:pt idx="1120" c:formatCode="m/d;@">
                  <c:v>45669.6666666667</c:v>
                </c:pt>
                <c:pt idx="1121" c:formatCode="m/d;@">
                  <c:v>45669.6770833333</c:v>
                </c:pt>
                <c:pt idx="1122" c:formatCode="m/d;@">
                  <c:v>45669.6875</c:v>
                </c:pt>
                <c:pt idx="1123" c:formatCode="m/d;@">
                  <c:v>45669.6979166667</c:v>
                </c:pt>
                <c:pt idx="1124" c:formatCode="m/d;@">
                  <c:v>45669.7083333333</c:v>
                </c:pt>
                <c:pt idx="1125" c:formatCode="m/d;@">
                  <c:v>45669.71875</c:v>
                </c:pt>
                <c:pt idx="1126" c:formatCode="m/d;@">
                  <c:v>45669.7291666667</c:v>
                </c:pt>
                <c:pt idx="1127" c:formatCode="m/d;@">
                  <c:v>45669.7395833333</c:v>
                </c:pt>
                <c:pt idx="1128" c:formatCode="m/d;@">
                  <c:v>45669.75</c:v>
                </c:pt>
                <c:pt idx="1129" c:formatCode="m/d;@">
                  <c:v>45669.7604166667</c:v>
                </c:pt>
                <c:pt idx="1130" c:formatCode="m/d;@">
                  <c:v>45669.7708333333</c:v>
                </c:pt>
                <c:pt idx="1131" c:formatCode="m/d;@">
                  <c:v>45669.78125</c:v>
                </c:pt>
                <c:pt idx="1132" c:formatCode="m/d;@">
                  <c:v>45669.7916666667</c:v>
                </c:pt>
                <c:pt idx="1133" c:formatCode="m/d;@">
                  <c:v>45669.8020833333</c:v>
                </c:pt>
                <c:pt idx="1134" c:formatCode="m/d;@">
                  <c:v>45669.8125</c:v>
                </c:pt>
                <c:pt idx="1135" c:formatCode="m/d;@">
                  <c:v>45669.8229166667</c:v>
                </c:pt>
                <c:pt idx="1136" c:formatCode="m/d;@">
                  <c:v>45669.8333333333</c:v>
                </c:pt>
                <c:pt idx="1137" c:formatCode="m/d;@">
                  <c:v>45669.84375</c:v>
                </c:pt>
                <c:pt idx="1138" c:formatCode="m/d;@">
                  <c:v>45669.8541666667</c:v>
                </c:pt>
                <c:pt idx="1139" c:formatCode="m/d;@">
                  <c:v>45669.8645833333</c:v>
                </c:pt>
                <c:pt idx="1140" c:formatCode="m/d;@">
                  <c:v>45669.875</c:v>
                </c:pt>
                <c:pt idx="1141" c:formatCode="m/d;@">
                  <c:v>45669.8854166667</c:v>
                </c:pt>
                <c:pt idx="1142" c:formatCode="m/d;@">
                  <c:v>45669.8958333333</c:v>
                </c:pt>
                <c:pt idx="1143" c:formatCode="m/d;@">
                  <c:v>45669.90625</c:v>
                </c:pt>
                <c:pt idx="1144" c:formatCode="m/d;@">
                  <c:v>45669.9166666667</c:v>
                </c:pt>
                <c:pt idx="1145" c:formatCode="m/d;@">
                  <c:v>45669.9270833333</c:v>
                </c:pt>
                <c:pt idx="1146" c:formatCode="m/d;@">
                  <c:v>45669.9375</c:v>
                </c:pt>
                <c:pt idx="1147" c:formatCode="m/d;@">
                  <c:v>45669.9479166667</c:v>
                </c:pt>
                <c:pt idx="1148" c:formatCode="m/d;@">
                  <c:v>45669.9583333333</c:v>
                </c:pt>
                <c:pt idx="1149" c:formatCode="m/d;@">
                  <c:v>45669.96875</c:v>
                </c:pt>
                <c:pt idx="1150" c:formatCode="m/d;@">
                  <c:v>45669.9791666667</c:v>
                </c:pt>
                <c:pt idx="1151" c:formatCode="m/d;@">
                  <c:v>45669.9895833333</c:v>
                </c:pt>
                <c:pt idx="1152" c:formatCode="m/d;@">
                  <c:v>45670</c:v>
                </c:pt>
                <c:pt idx="1153" c:formatCode="m/d;@">
                  <c:v>45670.0104166667</c:v>
                </c:pt>
                <c:pt idx="1154" c:formatCode="m/d;@">
                  <c:v>45670.0208333333</c:v>
                </c:pt>
                <c:pt idx="1155" c:formatCode="m/d;@">
                  <c:v>45670.03125</c:v>
                </c:pt>
                <c:pt idx="1156" c:formatCode="m/d;@">
                  <c:v>45670.0416666667</c:v>
                </c:pt>
                <c:pt idx="1157" c:formatCode="m/d;@">
                  <c:v>45670.0520833333</c:v>
                </c:pt>
                <c:pt idx="1158" c:formatCode="m/d;@">
                  <c:v>45670.0625</c:v>
                </c:pt>
                <c:pt idx="1159" c:formatCode="m/d;@">
                  <c:v>45670.0729166667</c:v>
                </c:pt>
                <c:pt idx="1160" c:formatCode="m/d;@">
                  <c:v>45670.0833333333</c:v>
                </c:pt>
                <c:pt idx="1161" c:formatCode="m/d;@">
                  <c:v>45670.09375</c:v>
                </c:pt>
                <c:pt idx="1162" c:formatCode="m/d;@">
                  <c:v>45670.1041666667</c:v>
                </c:pt>
                <c:pt idx="1163" c:formatCode="m/d;@">
                  <c:v>45670.1145833333</c:v>
                </c:pt>
                <c:pt idx="1164" c:formatCode="m/d;@">
                  <c:v>45670.125</c:v>
                </c:pt>
                <c:pt idx="1165" c:formatCode="m/d;@">
                  <c:v>45670.1354166667</c:v>
                </c:pt>
                <c:pt idx="1166" c:formatCode="m/d;@">
                  <c:v>45670.1458333333</c:v>
                </c:pt>
                <c:pt idx="1167" c:formatCode="m/d;@">
                  <c:v>45670.15625</c:v>
                </c:pt>
                <c:pt idx="1168" c:formatCode="m/d;@">
                  <c:v>45670.1666666667</c:v>
                </c:pt>
                <c:pt idx="1169" c:formatCode="m/d;@">
                  <c:v>45670.1770833333</c:v>
                </c:pt>
                <c:pt idx="1170" c:formatCode="m/d;@">
                  <c:v>45670.1875</c:v>
                </c:pt>
                <c:pt idx="1171" c:formatCode="m/d;@">
                  <c:v>45670.1979166667</c:v>
                </c:pt>
                <c:pt idx="1172" c:formatCode="m/d;@">
                  <c:v>45670.2083333333</c:v>
                </c:pt>
                <c:pt idx="1173" c:formatCode="m/d;@">
                  <c:v>45670.21875</c:v>
                </c:pt>
                <c:pt idx="1174" c:formatCode="m/d;@">
                  <c:v>45670.2291666667</c:v>
                </c:pt>
                <c:pt idx="1175" c:formatCode="m/d;@">
                  <c:v>45670.2395833333</c:v>
                </c:pt>
                <c:pt idx="1176" c:formatCode="m/d;@">
                  <c:v>45670.25</c:v>
                </c:pt>
                <c:pt idx="1177" c:formatCode="m/d;@">
                  <c:v>45670.2604166667</c:v>
                </c:pt>
                <c:pt idx="1178" c:formatCode="m/d;@">
                  <c:v>45670.2708333333</c:v>
                </c:pt>
                <c:pt idx="1179" c:formatCode="m/d;@">
                  <c:v>45670.28125</c:v>
                </c:pt>
                <c:pt idx="1180" c:formatCode="m/d;@">
                  <c:v>45670.2916666667</c:v>
                </c:pt>
                <c:pt idx="1181" c:formatCode="m/d;@">
                  <c:v>45670.3020833333</c:v>
                </c:pt>
                <c:pt idx="1182" c:formatCode="m/d;@">
                  <c:v>45670.3125</c:v>
                </c:pt>
                <c:pt idx="1183" c:formatCode="m/d;@">
                  <c:v>45670.3229166667</c:v>
                </c:pt>
                <c:pt idx="1184" c:formatCode="m/d;@">
                  <c:v>45670.3333333333</c:v>
                </c:pt>
                <c:pt idx="1185" c:formatCode="m/d;@">
                  <c:v>45670.34375</c:v>
                </c:pt>
                <c:pt idx="1186" c:formatCode="m/d;@">
                  <c:v>45670.3541666667</c:v>
                </c:pt>
                <c:pt idx="1187" c:formatCode="m/d;@">
                  <c:v>45670.3645833333</c:v>
                </c:pt>
                <c:pt idx="1188" c:formatCode="m/d;@">
                  <c:v>45670.375</c:v>
                </c:pt>
                <c:pt idx="1189" c:formatCode="m/d;@">
                  <c:v>45670.3854166667</c:v>
                </c:pt>
                <c:pt idx="1190" c:formatCode="m/d;@">
                  <c:v>45670.3958333333</c:v>
                </c:pt>
                <c:pt idx="1191" c:formatCode="m/d;@">
                  <c:v>45670.40625</c:v>
                </c:pt>
                <c:pt idx="1192" c:formatCode="m/d;@">
                  <c:v>45670.4166666667</c:v>
                </c:pt>
                <c:pt idx="1193" c:formatCode="m/d;@">
                  <c:v>45670.4270833333</c:v>
                </c:pt>
                <c:pt idx="1194" c:formatCode="m/d;@">
                  <c:v>45670.4375</c:v>
                </c:pt>
                <c:pt idx="1195" c:formatCode="m/d;@">
                  <c:v>45670.4479166667</c:v>
                </c:pt>
                <c:pt idx="1196" c:formatCode="m/d;@">
                  <c:v>45670.4583333333</c:v>
                </c:pt>
                <c:pt idx="1197" c:formatCode="m/d;@">
                  <c:v>45670.46875</c:v>
                </c:pt>
                <c:pt idx="1198" c:formatCode="m/d;@">
                  <c:v>45670.4791666667</c:v>
                </c:pt>
                <c:pt idx="1199" c:formatCode="m/d;@">
                  <c:v>45670.4895833333</c:v>
                </c:pt>
                <c:pt idx="1200" c:formatCode="m/d;@">
                  <c:v>45670.5</c:v>
                </c:pt>
                <c:pt idx="1201" c:formatCode="m/d;@">
                  <c:v>45670.5104166667</c:v>
                </c:pt>
                <c:pt idx="1202" c:formatCode="m/d;@">
                  <c:v>45670.5208333333</c:v>
                </c:pt>
                <c:pt idx="1203" c:formatCode="m/d;@">
                  <c:v>45670.53125</c:v>
                </c:pt>
                <c:pt idx="1204" c:formatCode="m/d;@">
                  <c:v>45670.5416666667</c:v>
                </c:pt>
                <c:pt idx="1205" c:formatCode="m/d;@">
                  <c:v>45670.5520833333</c:v>
                </c:pt>
                <c:pt idx="1206" c:formatCode="m/d;@">
                  <c:v>45670.5625</c:v>
                </c:pt>
                <c:pt idx="1207" c:formatCode="m/d;@">
                  <c:v>45670.5729166667</c:v>
                </c:pt>
                <c:pt idx="1208" c:formatCode="m/d;@">
                  <c:v>45670.5833333333</c:v>
                </c:pt>
                <c:pt idx="1209" c:formatCode="m/d;@">
                  <c:v>45670.59375</c:v>
                </c:pt>
                <c:pt idx="1210" c:formatCode="m/d;@">
                  <c:v>45670.6041666667</c:v>
                </c:pt>
                <c:pt idx="1211" c:formatCode="m/d;@">
                  <c:v>45670.6145833333</c:v>
                </c:pt>
                <c:pt idx="1212" c:formatCode="m/d;@">
                  <c:v>45670.625</c:v>
                </c:pt>
                <c:pt idx="1213" c:formatCode="m/d;@">
                  <c:v>45670.6354166667</c:v>
                </c:pt>
                <c:pt idx="1214" c:formatCode="m/d;@">
                  <c:v>45670.6458333333</c:v>
                </c:pt>
                <c:pt idx="1215" c:formatCode="m/d;@">
                  <c:v>45670.65625</c:v>
                </c:pt>
                <c:pt idx="1216" c:formatCode="m/d;@">
                  <c:v>45670.6666666667</c:v>
                </c:pt>
                <c:pt idx="1217" c:formatCode="m/d;@">
                  <c:v>45670.6770833333</c:v>
                </c:pt>
                <c:pt idx="1218" c:formatCode="m/d;@">
                  <c:v>45670.6875</c:v>
                </c:pt>
                <c:pt idx="1219" c:formatCode="m/d;@">
                  <c:v>45670.6979166667</c:v>
                </c:pt>
                <c:pt idx="1220" c:formatCode="m/d;@">
                  <c:v>45670.7083333333</c:v>
                </c:pt>
                <c:pt idx="1221" c:formatCode="m/d;@">
                  <c:v>45670.71875</c:v>
                </c:pt>
                <c:pt idx="1222" c:formatCode="m/d;@">
                  <c:v>45670.7291666667</c:v>
                </c:pt>
                <c:pt idx="1223" c:formatCode="m/d;@">
                  <c:v>45670.7395833333</c:v>
                </c:pt>
                <c:pt idx="1224" c:formatCode="m/d;@">
                  <c:v>45670.75</c:v>
                </c:pt>
                <c:pt idx="1225" c:formatCode="m/d;@">
                  <c:v>45670.7604166667</c:v>
                </c:pt>
                <c:pt idx="1226" c:formatCode="m/d;@">
                  <c:v>45670.7708333333</c:v>
                </c:pt>
                <c:pt idx="1227" c:formatCode="m/d;@">
                  <c:v>45670.78125</c:v>
                </c:pt>
                <c:pt idx="1228" c:formatCode="m/d;@">
                  <c:v>45670.7916666667</c:v>
                </c:pt>
                <c:pt idx="1229" c:formatCode="m/d;@">
                  <c:v>45670.8020833333</c:v>
                </c:pt>
                <c:pt idx="1230" c:formatCode="m/d;@">
                  <c:v>45670.8125</c:v>
                </c:pt>
                <c:pt idx="1231" c:formatCode="m/d;@">
                  <c:v>45670.8229166667</c:v>
                </c:pt>
                <c:pt idx="1232" c:formatCode="m/d;@">
                  <c:v>45670.8333333333</c:v>
                </c:pt>
                <c:pt idx="1233" c:formatCode="m/d;@">
                  <c:v>45670.84375</c:v>
                </c:pt>
                <c:pt idx="1234" c:formatCode="m/d;@">
                  <c:v>45670.8541666667</c:v>
                </c:pt>
                <c:pt idx="1235" c:formatCode="m/d;@">
                  <c:v>45670.8645833333</c:v>
                </c:pt>
                <c:pt idx="1236" c:formatCode="m/d;@">
                  <c:v>45670.875</c:v>
                </c:pt>
                <c:pt idx="1237" c:formatCode="m/d;@">
                  <c:v>45670.8854166667</c:v>
                </c:pt>
                <c:pt idx="1238" c:formatCode="m/d;@">
                  <c:v>45670.8958333333</c:v>
                </c:pt>
                <c:pt idx="1239" c:formatCode="m/d;@">
                  <c:v>45670.90625</c:v>
                </c:pt>
                <c:pt idx="1240" c:formatCode="m/d;@">
                  <c:v>45670.9166666667</c:v>
                </c:pt>
                <c:pt idx="1241" c:formatCode="m/d;@">
                  <c:v>45670.9270833333</c:v>
                </c:pt>
                <c:pt idx="1242" c:formatCode="m/d;@">
                  <c:v>45670.9375</c:v>
                </c:pt>
                <c:pt idx="1243" c:formatCode="m/d;@">
                  <c:v>45670.9479166667</c:v>
                </c:pt>
                <c:pt idx="1244" c:formatCode="m/d;@">
                  <c:v>45670.9583333333</c:v>
                </c:pt>
                <c:pt idx="1245" c:formatCode="m/d;@">
                  <c:v>45670.96875</c:v>
                </c:pt>
                <c:pt idx="1246" c:formatCode="m/d;@">
                  <c:v>45670.9791666667</c:v>
                </c:pt>
                <c:pt idx="1247" c:formatCode="m/d;@">
                  <c:v>45670.9895833333</c:v>
                </c:pt>
                <c:pt idx="1248" c:formatCode="m/d;@">
                  <c:v>45671</c:v>
                </c:pt>
                <c:pt idx="1249" c:formatCode="m/d;@">
                  <c:v>45671.0104166667</c:v>
                </c:pt>
                <c:pt idx="1250" c:formatCode="m/d;@">
                  <c:v>45671.0208333333</c:v>
                </c:pt>
                <c:pt idx="1251" c:formatCode="m/d;@">
                  <c:v>45671.03125</c:v>
                </c:pt>
                <c:pt idx="1252" c:formatCode="m/d;@">
                  <c:v>45671.0416666667</c:v>
                </c:pt>
                <c:pt idx="1253" c:formatCode="m/d;@">
                  <c:v>45671.0520833333</c:v>
                </c:pt>
                <c:pt idx="1254" c:formatCode="m/d;@">
                  <c:v>45671.0625</c:v>
                </c:pt>
                <c:pt idx="1255" c:formatCode="m/d;@">
                  <c:v>45671.0729166667</c:v>
                </c:pt>
                <c:pt idx="1256" c:formatCode="m/d;@">
                  <c:v>45671.0833333333</c:v>
                </c:pt>
                <c:pt idx="1257" c:formatCode="m/d;@">
                  <c:v>45671.09375</c:v>
                </c:pt>
                <c:pt idx="1258" c:formatCode="m/d;@">
                  <c:v>45671.1041666667</c:v>
                </c:pt>
                <c:pt idx="1259" c:formatCode="m/d;@">
                  <c:v>45671.1145833333</c:v>
                </c:pt>
                <c:pt idx="1260" c:formatCode="m/d;@">
                  <c:v>45671.125</c:v>
                </c:pt>
                <c:pt idx="1261" c:formatCode="m/d;@">
                  <c:v>45671.1354166667</c:v>
                </c:pt>
                <c:pt idx="1262" c:formatCode="m/d;@">
                  <c:v>45671.1458333333</c:v>
                </c:pt>
                <c:pt idx="1263" c:formatCode="m/d;@">
                  <c:v>45671.15625</c:v>
                </c:pt>
                <c:pt idx="1264" c:formatCode="m/d;@">
                  <c:v>45671.1666666667</c:v>
                </c:pt>
                <c:pt idx="1265" c:formatCode="m/d;@">
                  <c:v>45671.1770833333</c:v>
                </c:pt>
                <c:pt idx="1266" c:formatCode="m/d;@">
                  <c:v>45671.1875</c:v>
                </c:pt>
                <c:pt idx="1267" c:formatCode="m/d;@">
                  <c:v>45671.1979166667</c:v>
                </c:pt>
                <c:pt idx="1268" c:formatCode="m/d;@">
                  <c:v>45671.2083333333</c:v>
                </c:pt>
                <c:pt idx="1269" c:formatCode="m/d;@">
                  <c:v>45671.21875</c:v>
                </c:pt>
                <c:pt idx="1270" c:formatCode="m/d;@">
                  <c:v>45671.2291666667</c:v>
                </c:pt>
                <c:pt idx="1271" c:formatCode="m/d;@">
                  <c:v>45671.2395833333</c:v>
                </c:pt>
                <c:pt idx="1272" c:formatCode="m/d;@">
                  <c:v>45671.25</c:v>
                </c:pt>
                <c:pt idx="1273" c:formatCode="m/d;@">
                  <c:v>45671.2604166667</c:v>
                </c:pt>
                <c:pt idx="1274" c:formatCode="m/d;@">
                  <c:v>45671.2708333333</c:v>
                </c:pt>
                <c:pt idx="1275" c:formatCode="m/d;@">
                  <c:v>45671.28125</c:v>
                </c:pt>
                <c:pt idx="1276" c:formatCode="m/d;@">
                  <c:v>45671.2916666667</c:v>
                </c:pt>
                <c:pt idx="1277" c:formatCode="m/d;@">
                  <c:v>45671.3020833333</c:v>
                </c:pt>
                <c:pt idx="1278" c:formatCode="m/d;@">
                  <c:v>45671.3125</c:v>
                </c:pt>
                <c:pt idx="1279" c:formatCode="m/d;@">
                  <c:v>45671.3229166667</c:v>
                </c:pt>
                <c:pt idx="1280" c:formatCode="m/d;@">
                  <c:v>45671.3333333333</c:v>
                </c:pt>
                <c:pt idx="1281" c:formatCode="m/d;@">
                  <c:v>45671.34375</c:v>
                </c:pt>
                <c:pt idx="1282" c:formatCode="m/d;@">
                  <c:v>45671.3541666667</c:v>
                </c:pt>
                <c:pt idx="1283" c:formatCode="m/d;@">
                  <c:v>45671.3645833333</c:v>
                </c:pt>
                <c:pt idx="1284" c:formatCode="m/d;@">
                  <c:v>45671.375</c:v>
                </c:pt>
                <c:pt idx="1285" c:formatCode="m/d;@">
                  <c:v>45671.3854166667</c:v>
                </c:pt>
                <c:pt idx="1286" c:formatCode="m/d;@">
                  <c:v>45671.3958333333</c:v>
                </c:pt>
                <c:pt idx="1287" c:formatCode="m/d;@">
                  <c:v>45671.40625</c:v>
                </c:pt>
                <c:pt idx="1288" c:formatCode="m/d;@">
                  <c:v>45671.4166666667</c:v>
                </c:pt>
                <c:pt idx="1289" c:formatCode="m/d;@">
                  <c:v>45671.4270833333</c:v>
                </c:pt>
                <c:pt idx="1290" c:formatCode="m/d;@">
                  <c:v>45671.4375</c:v>
                </c:pt>
                <c:pt idx="1291" c:formatCode="m/d;@">
                  <c:v>45671.4479166667</c:v>
                </c:pt>
                <c:pt idx="1292" c:formatCode="m/d;@">
                  <c:v>45671.4583333333</c:v>
                </c:pt>
                <c:pt idx="1293" c:formatCode="m/d;@">
                  <c:v>45671.46875</c:v>
                </c:pt>
                <c:pt idx="1294" c:formatCode="m/d;@">
                  <c:v>45671.4791666667</c:v>
                </c:pt>
                <c:pt idx="1295" c:formatCode="m/d;@">
                  <c:v>45671.4895833333</c:v>
                </c:pt>
                <c:pt idx="1296" c:formatCode="m/d;@">
                  <c:v>45671.5</c:v>
                </c:pt>
                <c:pt idx="1297" c:formatCode="m/d;@">
                  <c:v>45671.5104166667</c:v>
                </c:pt>
                <c:pt idx="1298" c:formatCode="m/d;@">
                  <c:v>45671.5208333333</c:v>
                </c:pt>
                <c:pt idx="1299" c:formatCode="m/d;@">
                  <c:v>45671.53125</c:v>
                </c:pt>
                <c:pt idx="1300" c:formatCode="m/d;@">
                  <c:v>45671.5416666667</c:v>
                </c:pt>
                <c:pt idx="1301" c:formatCode="m/d;@">
                  <c:v>45671.5520833333</c:v>
                </c:pt>
                <c:pt idx="1302" c:formatCode="m/d;@">
                  <c:v>45671.5625</c:v>
                </c:pt>
                <c:pt idx="1303" c:formatCode="m/d;@">
                  <c:v>45671.5729166667</c:v>
                </c:pt>
                <c:pt idx="1304" c:formatCode="m/d;@">
                  <c:v>45671.5833333333</c:v>
                </c:pt>
                <c:pt idx="1305" c:formatCode="m/d;@">
                  <c:v>45671.59375</c:v>
                </c:pt>
                <c:pt idx="1306" c:formatCode="m/d;@">
                  <c:v>45671.6041666667</c:v>
                </c:pt>
                <c:pt idx="1307" c:formatCode="m/d;@">
                  <c:v>45671.6145833333</c:v>
                </c:pt>
                <c:pt idx="1308" c:formatCode="m/d;@">
                  <c:v>45671.625</c:v>
                </c:pt>
                <c:pt idx="1309" c:formatCode="m/d;@">
                  <c:v>45671.6354166667</c:v>
                </c:pt>
                <c:pt idx="1310" c:formatCode="m/d;@">
                  <c:v>45671.6458333333</c:v>
                </c:pt>
                <c:pt idx="1311" c:formatCode="m/d;@">
                  <c:v>45671.65625</c:v>
                </c:pt>
                <c:pt idx="1312" c:formatCode="m/d;@">
                  <c:v>45671.6666666667</c:v>
                </c:pt>
                <c:pt idx="1313" c:formatCode="m/d;@">
                  <c:v>45671.6770833333</c:v>
                </c:pt>
                <c:pt idx="1314" c:formatCode="m/d;@">
                  <c:v>45671.6875</c:v>
                </c:pt>
                <c:pt idx="1315" c:formatCode="m/d;@">
                  <c:v>45671.6979166667</c:v>
                </c:pt>
                <c:pt idx="1316" c:formatCode="m/d;@">
                  <c:v>45671.7083333333</c:v>
                </c:pt>
                <c:pt idx="1317" c:formatCode="m/d;@">
                  <c:v>45671.71875</c:v>
                </c:pt>
                <c:pt idx="1318" c:formatCode="m/d;@">
                  <c:v>45671.7291666667</c:v>
                </c:pt>
                <c:pt idx="1319" c:formatCode="m/d;@">
                  <c:v>45671.7395833333</c:v>
                </c:pt>
                <c:pt idx="1320" c:formatCode="m/d;@">
                  <c:v>45671.75</c:v>
                </c:pt>
                <c:pt idx="1321" c:formatCode="m/d;@">
                  <c:v>45671.7604166667</c:v>
                </c:pt>
                <c:pt idx="1322" c:formatCode="m/d;@">
                  <c:v>45671.7708333333</c:v>
                </c:pt>
                <c:pt idx="1323" c:formatCode="m/d;@">
                  <c:v>45671.78125</c:v>
                </c:pt>
                <c:pt idx="1324" c:formatCode="m/d;@">
                  <c:v>45671.7916666667</c:v>
                </c:pt>
                <c:pt idx="1325" c:formatCode="m/d;@">
                  <c:v>45671.8020833333</c:v>
                </c:pt>
                <c:pt idx="1326" c:formatCode="m/d;@">
                  <c:v>45671.8125</c:v>
                </c:pt>
                <c:pt idx="1327" c:formatCode="m/d;@">
                  <c:v>45671.8229166667</c:v>
                </c:pt>
                <c:pt idx="1328" c:formatCode="m/d;@">
                  <c:v>45671.8333333333</c:v>
                </c:pt>
                <c:pt idx="1329" c:formatCode="m/d;@">
                  <c:v>45671.84375</c:v>
                </c:pt>
                <c:pt idx="1330" c:formatCode="m/d;@">
                  <c:v>45671.8541666667</c:v>
                </c:pt>
                <c:pt idx="1331" c:formatCode="m/d;@">
                  <c:v>45671.8645833333</c:v>
                </c:pt>
                <c:pt idx="1332" c:formatCode="m/d;@">
                  <c:v>45671.875</c:v>
                </c:pt>
                <c:pt idx="1333" c:formatCode="m/d;@">
                  <c:v>45671.8854166667</c:v>
                </c:pt>
                <c:pt idx="1334" c:formatCode="m/d;@">
                  <c:v>45671.8958333333</c:v>
                </c:pt>
                <c:pt idx="1335" c:formatCode="m/d;@">
                  <c:v>45671.90625</c:v>
                </c:pt>
                <c:pt idx="1336" c:formatCode="m/d;@">
                  <c:v>45671.9166666667</c:v>
                </c:pt>
                <c:pt idx="1337" c:formatCode="m/d;@">
                  <c:v>45671.9270833333</c:v>
                </c:pt>
                <c:pt idx="1338" c:formatCode="m/d;@">
                  <c:v>45671.9375</c:v>
                </c:pt>
                <c:pt idx="1339" c:formatCode="m/d;@">
                  <c:v>45671.9479166667</c:v>
                </c:pt>
                <c:pt idx="1340" c:formatCode="m/d;@">
                  <c:v>45671.9583333333</c:v>
                </c:pt>
                <c:pt idx="1341" c:formatCode="m/d;@">
                  <c:v>45671.96875</c:v>
                </c:pt>
                <c:pt idx="1342" c:formatCode="m/d;@">
                  <c:v>45671.9791666667</c:v>
                </c:pt>
                <c:pt idx="1343" c:formatCode="m/d;@">
                  <c:v>45671.9895833333</c:v>
                </c:pt>
                <c:pt idx="1344" c:formatCode="m/d;@">
                  <c:v>45672</c:v>
                </c:pt>
                <c:pt idx="1345" c:formatCode="m/d;@">
                  <c:v>45672.0104166667</c:v>
                </c:pt>
                <c:pt idx="1346" c:formatCode="m/d;@">
                  <c:v>45672.0208333333</c:v>
                </c:pt>
                <c:pt idx="1347" c:formatCode="m/d;@">
                  <c:v>45672.03125</c:v>
                </c:pt>
                <c:pt idx="1348" c:formatCode="m/d;@">
                  <c:v>45672.0416666667</c:v>
                </c:pt>
                <c:pt idx="1349" c:formatCode="m/d;@">
                  <c:v>45672.0520833333</c:v>
                </c:pt>
                <c:pt idx="1350" c:formatCode="m/d;@">
                  <c:v>45672.0625</c:v>
                </c:pt>
                <c:pt idx="1351" c:formatCode="m/d;@">
                  <c:v>45672.0729166667</c:v>
                </c:pt>
                <c:pt idx="1352" c:formatCode="m/d;@">
                  <c:v>45672.0833333333</c:v>
                </c:pt>
                <c:pt idx="1353" c:formatCode="m/d;@">
                  <c:v>45672.09375</c:v>
                </c:pt>
                <c:pt idx="1354" c:formatCode="m/d;@">
                  <c:v>45672.1041666667</c:v>
                </c:pt>
                <c:pt idx="1355" c:formatCode="m/d;@">
                  <c:v>45672.1145833333</c:v>
                </c:pt>
                <c:pt idx="1356" c:formatCode="m/d;@">
                  <c:v>45672.125</c:v>
                </c:pt>
                <c:pt idx="1357" c:formatCode="m/d;@">
                  <c:v>45672.1354166667</c:v>
                </c:pt>
                <c:pt idx="1358" c:formatCode="m/d;@">
                  <c:v>45672.1458333333</c:v>
                </c:pt>
                <c:pt idx="1359" c:formatCode="m/d;@">
                  <c:v>45672.15625</c:v>
                </c:pt>
                <c:pt idx="1360" c:formatCode="m/d;@">
                  <c:v>45672.1666666667</c:v>
                </c:pt>
                <c:pt idx="1361" c:formatCode="m/d;@">
                  <c:v>45672.1770833333</c:v>
                </c:pt>
                <c:pt idx="1362" c:formatCode="m/d;@">
                  <c:v>45672.1875</c:v>
                </c:pt>
                <c:pt idx="1363" c:formatCode="m/d;@">
                  <c:v>45672.1979166667</c:v>
                </c:pt>
                <c:pt idx="1364" c:formatCode="m/d;@">
                  <c:v>45672.2083333333</c:v>
                </c:pt>
                <c:pt idx="1365" c:formatCode="m/d;@">
                  <c:v>45672.21875</c:v>
                </c:pt>
                <c:pt idx="1366" c:formatCode="m/d;@">
                  <c:v>45672.2291666667</c:v>
                </c:pt>
                <c:pt idx="1367" c:formatCode="m/d;@">
                  <c:v>45672.2395833333</c:v>
                </c:pt>
                <c:pt idx="1368" c:formatCode="m/d;@">
                  <c:v>45672.25</c:v>
                </c:pt>
                <c:pt idx="1369" c:formatCode="m/d;@">
                  <c:v>45672.2604166667</c:v>
                </c:pt>
                <c:pt idx="1370" c:formatCode="m/d;@">
                  <c:v>45672.2708333333</c:v>
                </c:pt>
                <c:pt idx="1371" c:formatCode="m/d;@">
                  <c:v>45672.28125</c:v>
                </c:pt>
                <c:pt idx="1372" c:formatCode="m/d;@">
                  <c:v>45672.2916666667</c:v>
                </c:pt>
                <c:pt idx="1373" c:formatCode="m/d;@">
                  <c:v>45672.3020833333</c:v>
                </c:pt>
                <c:pt idx="1374" c:formatCode="m/d;@">
                  <c:v>45672.3125</c:v>
                </c:pt>
                <c:pt idx="1375" c:formatCode="m/d;@">
                  <c:v>45672.3229166667</c:v>
                </c:pt>
                <c:pt idx="1376" c:formatCode="m/d;@">
                  <c:v>45672.3333333333</c:v>
                </c:pt>
                <c:pt idx="1377" c:formatCode="m/d;@">
                  <c:v>45672.34375</c:v>
                </c:pt>
                <c:pt idx="1378" c:formatCode="m/d;@">
                  <c:v>45672.3541666667</c:v>
                </c:pt>
                <c:pt idx="1379" c:formatCode="m/d;@">
                  <c:v>45672.3645833333</c:v>
                </c:pt>
                <c:pt idx="1380" c:formatCode="m/d;@">
                  <c:v>45672.375</c:v>
                </c:pt>
                <c:pt idx="1381" c:formatCode="m/d;@">
                  <c:v>45672.3854166667</c:v>
                </c:pt>
                <c:pt idx="1382" c:formatCode="m/d;@">
                  <c:v>45672.3958333333</c:v>
                </c:pt>
                <c:pt idx="1383" c:formatCode="m/d;@">
                  <c:v>45672.40625</c:v>
                </c:pt>
                <c:pt idx="1384" c:formatCode="m/d;@">
                  <c:v>45672.4166666667</c:v>
                </c:pt>
                <c:pt idx="1385" c:formatCode="m/d;@">
                  <c:v>45672.4270833333</c:v>
                </c:pt>
                <c:pt idx="1386" c:formatCode="m/d;@">
                  <c:v>45672.4375</c:v>
                </c:pt>
                <c:pt idx="1387" c:formatCode="m/d;@">
                  <c:v>45672.4479166667</c:v>
                </c:pt>
                <c:pt idx="1388" c:formatCode="m/d;@">
                  <c:v>45672.4583333333</c:v>
                </c:pt>
                <c:pt idx="1389" c:formatCode="m/d;@">
                  <c:v>45672.46875</c:v>
                </c:pt>
                <c:pt idx="1390" c:formatCode="m/d;@">
                  <c:v>45672.4791666667</c:v>
                </c:pt>
                <c:pt idx="1391" c:formatCode="m/d;@">
                  <c:v>45672.4895833333</c:v>
                </c:pt>
                <c:pt idx="1392" c:formatCode="m/d;@">
                  <c:v>45672.5</c:v>
                </c:pt>
                <c:pt idx="1393" c:formatCode="m/d;@">
                  <c:v>45672.5104166667</c:v>
                </c:pt>
                <c:pt idx="1394" c:formatCode="m/d;@">
                  <c:v>45672.5208333333</c:v>
                </c:pt>
                <c:pt idx="1395" c:formatCode="m/d;@">
                  <c:v>45672.53125</c:v>
                </c:pt>
                <c:pt idx="1396" c:formatCode="m/d;@">
                  <c:v>45672.5416666667</c:v>
                </c:pt>
                <c:pt idx="1397" c:formatCode="m/d;@">
                  <c:v>45672.5520833333</c:v>
                </c:pt>
                <c:pt idx="1398" c:formatCode="m/d;@">
                  <c:v>45672.5625</c:v>
                </c:pt>
                <c:pt idx="1399" c:formatCode="m/d;@">
                  <c:v>45672.5729166667</c:v>
                </c:pt>
                <c:pt idx="1400" c:formatCode="m/d;@">
                  <c:v>45672.5833333333</c:v>
                </c:pt>
                <c:pt idx="1401" c:formatCode="m/d;@">
                  <c:v>45672.59375</c:v>
                </c:pt>
                <c:pt idx="1402" c:formatCode="m/d;@">
                  <c:v>45672.6041666667</c:v>
                </c:pt>
                <c:pt idx="1403" c:formatCode="m/d;@">
                  <c:v>45672.6145833333</c:v>
                </c:pt>
                <c:pt idx="1404" c:formatCode="m/d;@">
                  <c:v>45672.625</c:v>
                </c:pt>
                <c:pt idx="1405" c:formatCode="m/d;@">
                  <c:v>45672.6354166667</c:v>
                </c:pt>
                <c:pt idx="1406" c:formatCode="m/d;@">
                  <c:v>45672.6458333333</c:v>
                </c:pt>
                <c:pt idx="1407" c:formatCode="m/d;@">
                  <c:v>45672.65625</c:v>
                </c:pt>
                <c:pt idx="1408" c:formatCode="m/d;@">
                  <c:v>45672.6666666667</c:v>
                </c:pt>
                <c:pt idx="1409" c:formatCode="m/d;@">
                  <c:v>45672.6770833333</c:v>
                </c:pt>
                <c:pt idx="1410" c:formatCode="m/d;@">
                  <c:v>45672.6875</c:v>
                </c:pt>
                <c:pt idx="1411" c:formatCode="m/d;@">
                  <c:v>45672.6979166667</c:v>
                </c:pt>
                <c:pt idx="1412" c:formatCode="m/d;@">
                  <c:v>45672.7083333333</c:v>
                </c:pt>
                <c:pt idx="1413" c:formatCode="m/d;@">
                  <c:v>45672.71875</c:v>
                </c:pt>
                <c:pt idx="1414" c:formatCode="m/d;@">
                  <c:v>45672.7291666667</c:v>
                </c:pt>
                <c:pt idx="1415" c:formatCode="m/d;@">
                  <c:v>45672.7395833333</c:v>
                </c:pt>
                <c:pt idx="1416" c:formatCode="m/d;@">
                  <c:v>45672.75</c:v>
                </c:pt>
                <c:pt idx="1417" c:formatCode="m/d;@">
                  <c:v>45672.7604166667</c:v>
                </c:pt>
                <c:pt idx="1418" c:formatCode="m/d;@">
                  <c:v>45672.7708333333</c:v>
                </c:pt>
                <c:pt idx="1419" c:formatCode="m/d;@">
                  <c:v>45672.78125</c:v>
                </c:pt>
                <c:pt idx="1420" c:formatCode="m/d;@">
                  <c:v>45672.7916666667</c:v>
                </c:pt>
                <c:pt idx="1421" c:formatCode="m/d;@">
                  <c:v>45672.8020833333</c:v>
                </c:pt>
                <c:pt idx="1422" c:formatCode="m/d;@">
                  <c:v>45672.8125</c:v>
                </c:pt>
                <c:pt idx="1423" c:formatCode="m/d;@">
                  <c:v>45672.8229166667</c:v>
                </c:pt>
                <c:pt idx="1424" c:formatCode="m/d;@">
                  <c:v>45672.8333333333</c:v>
                </c:pt>
                <c:pt idx="1425" c:formatCode="m/d;@">
                  <c:v>45672.84375</c:v>
                </c:pt>
                <c:pt idx="1426" c:formatCode="m/d;@">
                  <c:v>45672.8541666667</c:v>
                </c:pt>
                <c:pt idx="1427" c:formatCode="m/d;@">
                  <c:v>45672.8645833333</c:v>
                </c:pt>
                <c:pt idx="1428" c:formatCode="m/d;@">
                  <c:v>45672.875</c:v>
                </c:pt>
                <c:pt idx="1429" c:formatCode="m/d;@">
                  <c:v>45672.8854166667</c:v>
                </c:pt>
                <c:pt idx="1430" c:formatCode="m/d;@">
                  <c:v>45672.8958333333</c:v>
                </c:pt>
                <c:pt idx="1431" c:formatCode="m/d;@">
                  <c:v>45672.90625</c:v>
                </c:pt>
                <c:pt idx="1432" c:formatCode="m/d;@">
                  <c:v>45672.9166666667</c:v>
                </c:pt>
                <c:pt idx="1433" c:formatCode="m/d;@">
                  <c:v>45672.9270833333</c:v>
                </c:pt>
                <c:pt idx="1434" c:formatCode="m/d;@">
                  <c:v>45672.9375</c:v>
                </c:pt>
                <c:pt idx="1435" c:formatCode="m/d;@">
                  <c:v>45672.9479166667</c:v>
                </c:pt>
                <c:pt idx="1436" c:formatCode="m/d;@">
                  <c:v>45672.9583333333</c:v>
                </c:pt>
                <c:pt idx="1437" c:formatCode="m/d;@">
                  <c:v>45672.96875</c:v>
                </c:pt>
                <c:pt idx="1438" c:formatCode="m/d;@">
                  <c:v>45672.9791666667</c:v>
                </c:pt>
                <c:pt idx="1439" c:formatCode="m/d;@">
                  <c:v>45672.9895833333</c:v>
                </c:pt>
                <c:pt idx="1440" c:formatCode="m/d;@">
                  <c:v>45673</c:v>
                </c:pt>
                <c:pt idx="1441" c:formatCode="m/d;@">
                  <c:v>45673.0104166667</c:v>
                </c:pt>
                <c:pt idx="1442" c:formatCode="m/d;@">
                  <c:v>45673.0208333333</c:v>
                </c:pt>
                <c:pt idx="1443" c:formatCode="m/d;@">
                  <c:v>45673.03125</c:v>
                </c:pt>
                <c:pt idx="1444" c:formatCode="m/d;@">
                  <c:v>45673.0416666667</c:v>
                </c:pt>
                <c:pt idx="1445" c:formatCode="m/d;@">
                  <c:v>45673.0520833333</c:v>
                </c:pt>
                <c:pt idx="1446" c:formatCode="m/d;@">
                  <c:v>45673.0625</c:v>
                </c:pt>
                <c:pt idx="1447" c:formatCode="m/d;@">
                  <c:v>45673.0729166667</c:v>
                </c:pt>
                <c:pt idx="1448" c:formatCode="m/d;@">
                  <c:v>45673.0833333333</c:v>
                </c:pt>
                <c:pt idx="1449" c:formatCode="m/d;@">
                  <c:v>45673.09375</c:v>
                </c:pt>
                <c:pt idx="1450" c:formatCode="m/d;@">
                  <c:v>45673.1041666667</c:v>
                </c:pt>
                <c:pt idx="1451" c:formatCode="m/d;@">
                  <c:v>45673.1145833333</c:v>
                </c:pt>
                <c:pt idx="1452" c:formatCode="m/d;@">
                  <c:v>45673.125</c:v>
                </c:pt>
                <c:pt idx="1453" c:formatCode="m/d;@">
                  <c:v>45673.1354166667</c:v>
                </c:pt>
                <c:pt idx="1454" c:formatCode="m/d;@">
                  <c:v>45673.1458333333</c:v>
                </c:pt>
                <c:pt idx="1455" c:formatCode="m/d;@">
                  <c:v>45673.15625</c:v>
                </c:pt>
                <c:pt idx="1456" c:formatCode="m/d;@">
                  <c:v>45673.1666666667</c:v>
                </c:pt>
                <c:pt idx="1457" c:formatCode="m/d;@">
                  <c:v>45673.1770833333</c:v>
                </c:pt>
                <c:pt idx="1458" c:formatCode="m/d;@">
                  <c:v>45673.1875</c:v>
                </c:pt>
                <c:pt idx="1459" c:formatCode="m/d;@">
                  <c:v>45673.1979166667</c:v>
                </c:pt>
                <c:pt idx="1460" c:formatCode="m/d;@">
                  <c:v>45673.2083333333</c:v>
                </c:pt>
                <c:pt idx="1461" c:formatCode="m/d;@">
                  <c:v>45673.21875</c:v>
                </c:pt>
                <c:pt idx="1462" c:formatCode="m/d;@">
                  <c:v>45673.2291666667</c:v>
                </c:pt>
                <c:pt idx="1463" c:formatCode="m/d;@">
                  <c:v>45673.2395833333</c:v>
                </c:pt>
                <c:pt idx="1464" c:formatCode="m/d;@">
                  <c:v>45673.25</c:v>
                </c:pt>
                <c:pt idx="1465" c:formatCode="m/d;@">
                  <c:v>45673.2604166667</c:v>
                </c:pt>
                <c:pt idx="1466" c:formatCode="m/d;@">
                  <c:v>45673.2708333333</c:v>
                </c:pt>
                <c:pt idx="1467" c:formatCode="m/d;@">
                  <c:v>45673.28125</c:v>
                </c:pt>
                <c:pt idx="1468" c:formatCode="m/d;@">
                  <c:v>45673.2916666667</c:v>
                </c:pt>
                <c:pt idx="1469" c:formatCode="m/d;@">
                  <c:v>45673.3020833333</c:v>
                </c:pt>
                <c:pt idx="1470" c:formatCode="m/d;@">
                  <c:v>45673.3125</c:v>
                </c:pt>
                <c:pt idx="1471" c:formatCode="m/d;@">
                  <c:v>45673.3229166667</c:v>
                </c:pt>
                <c:pt idx="1472" c:formatCode="m/d;@">
                  <c:v>45673.3333333333</c:v>
                </c:pt>
                <c:pt idx="1473" c:formatCode="m/d;@">
                  <c:v>45673.34375</c:v>
                </c:pt>
                <c:pt idx="1474" c:formatCode="m/d;@">
                  <c:v>45673.3541666667</c:v>
                </c:pt>
                <c:pt idx="1475" c:formatCode="m/d;@">
                  <c:v>45673.3645833333</c:v>
                </c:pt>
                <c:pt idx="1476" c:formatCode="m/d;@">
                  <c:v>45673.375</c:v>
                </c:pt>
                <c:pt idx="1477" c:formatCode="m/d;@">
                  <c:v>45673.3854166667</c:v>
                </c:pt>
                <c:pt idx="1478" c:formatCode="m/d;@">
                  <c:v>45673.3958333333</c:v>
                </c:pt>
                <c:pt idx="1479" c:formatCode="m/d;@">
                  <c:v>45673.40625</c:v>
                </c:pt>
                <c:pt idx="1480" c:formatCode="m/d;@">
                  <c:v>45673.4166666667</c:v>
                </c:pt>
                <c:pt idx="1481" c:formatCode="m/d;@">
                  <c:v>45673.4270833333</c:v>
                </c:pt>
                <c:pt idx="1482" c:formatCode="m/d;@">
                  <c:v>45673.4375</c:v>
                </c:pt>
                <c:pt idx="1483" c:formatCode="m/d;@">
                  <c:v>45673.4479166667</c:v>
                </c:pt>
                <c:pt idx="1484" c:formatCode="m/d;@">
                  <c:v>45673.4583333333</c:v>
                </c:pt>
                <c:pt idx="1485" c:formatCode="m/d;@">
                  <c:v>45673.46875</c:v>
                </c:pt>
                <c:pt idx="1486" c:formatCode="m/d;@">
                  <c:v>45673.4791666667</c:v>
                </c:pt>
                <c:pt idx="1487" c:formatCode="m/d;@">
                  <c:v>45673.4895833333</c:v>
                </c:pt>
                <c:pt idx="1488" c:formatCode="m/d;@">
                  <c:v>45673.5</c:v>
                </c:pt>
                <c:pt idx="1489" c:formatCode="m/d;@">
                  <c:v>45673.5104166667</c:v>
                </c:pt>
                <c:pt idx="1490" c:formatCode="m/d;@">
                  <c:v>45673.5208333333</c:v>
                </c:pt>
                <c:pt idx="1491" c:formatCode="m/d;@">
                  <c:v>45673.53125</c:v>
                </c:pt>
                <c:pt idx="1492" c:formatCode="m/d;@">
                  <c:v>45673.5416666667</c:v>
                </c:pt>
                <c:pt idx="1493" c:formatCode="m/d;@">
                  <c:v>45673.5520833333</c:v>
                </c:pt>
                <c:pt idx="1494" c:formatCode="m/d;@">
                  <c:v>45673.5625</c:v>
                </c:pt>
                <c:pt idx="1495" c:formatCode="m/d;@">
                  <c:v>45673.5729166667</c:v>
                </c:pt>
                <c:pt idx="1496" c:formatCode="m/d;@">
                  <c:v>45673.5833333333</c:v>
                </c:pt>
                <c:pt idx="1497" c:formatCode="m/d;@">
                  <c:v>45673.59375</c:v>
                </c:pt>
                <c:pt idx="1498" c:formatCode="m/d;@">
                  <c:v>45673.6041666667</c:v>
                </c:pt>
                <c:pt idx="1499" c:formatCode="m/d;@">
                  <c:v>45673.6145833333</c:v>
                </c:pt>
                <c:pt idx="1500" c:formatCode="m/d;@">
                  <c:v>45673.625</c:v>
                </c:pt>
                <c:pt idx="1501" c:formatCode="m/d;@">
                  <c:v>45673.6354166667</c:v>
                </c:pt>
                <c:pt idx="1502" c:formatCode="m/d;@">
                  <c:v>45673.6458333333</c:v>
                </c:pt>
                <c:pt idx="1503" c:formatCode="m/d;@">
                  <c:v>45673.65625</c:v>
                </c:pt>
                <c:pt idx="1504" c:formatCode="m/d;@">
                  <c:v>45673.6666666667</c:v>
                </c:pt>
                <c:pt idx="1505" c:formatCode="m/d;@">
                  <c:v>45673.6770833333</c:v>
                </c:pt>
                <c:pt idx="1506" c:formatCode="m/d;@">
                  <c:v>45673.6875</c:v>
                </c:pt>
                <c:pt idx="1507" c:formatCode="m/d;@">
                  <c:v>45673.6979166667</c:v>
                </c:pt>
                <c:pt idx="1508" c:formatCode="m/d;@">
                  <c:v>45673.7083333333</c:v>
                </c:pt>
                <c:pt idx="1509" c:formatCode="m/d;@">
                  <c:v>45673.71875</c:v>
                </c:pt>
                <c:pt idx="1510" c:formatCode="m/d;@">
                  <c:v>45673.7291666667</c:v>
                </c:pt>
                <c:pt idx="1511" c:formatCode="m/d;@">
                  <c:v>45673.7395833333</c:v>
                </c:pt>
                <c:pt idx="1512" c:formatCode="m/d;@">
                  <c:v>45673.75</c:v>
                </c:pt>
                <c:pt idx="1513" c:formatCode="m/d;@">
                  <c:v>45673.7604166667</c:v>
                </c:pt>
                <c:pt idx="1514" c:formatCode="m/d;@">
                  <c:v>45673.7708333333</c:v>
                </c:pt>
                <c:pt idx="1515" c:formatCode="m/d;@">
                  <c:v>45673.78125</c:v>
                </c:pt>
                <c:pt idx="1516" c:formatCode="m/d;@">
                  <c:v>45673.7916666667</c:v>
                </c:pt>
                <c:pt idx="1517" c:formatCode="m/d;@">
                  <c:v>45673.8020833333</c:v>
                </c:pt>
                <c:pt idx="1518" c:formatCode="m/d;@">
                  <c:v>45673.8125</c:v>
                </c:pt>
                <c:pt idx="1519" c:formatCode="m/d;@">
                  <c:v>45673.8229166667</c:v>
                </c:pt>
                <c:pt idx="1520" c:formatCode="m/d;@">
                  <c:v>45673.8333333333</c:v>
                </c:pt>
                <c:pt idx="1521" c:formatCode="m/d;@">
                  <c:v>45673.84375</c:v>
                </c:pt>
                <c:pt idx="1522" c:formatCode="m/d;@">
                  <c:v>45673.8541666667</c:v>
                </c:pt>
                <c:pt idx="1523" c:formatCode="m/d;@">
                  <c:v>45673.8645833333</c:v>
                </c:pt>
                <c:pt idx="1524" c:formatCode="m/d;@">
                  <c:v>45673.875</c:v>
                </c:pt>
                <c:pt idx="1525" c:formatCode="m/d;@">
                  <c:v>45673.8854166667</c:v>
                </c:pt>
                <c:pt idx="1526" c:formatCode="m/d;@">
                  <c:v>45673.8958333333</c:v>
                </c:pt>
                <c:pt idx="1527" c:formatCode="m/d;@">
                  <c:v>45673.90625</c:v>
                </c:pt>
                <c:pt idx="1528" c:formatCode="m/d;@">
                  <c:v>45673.9166666667</c:v>
                </c:pt>
                <c:pt idx="1529" c:formatCode="m/d;@">
                  <c:v>45673.9270833333</c:v>
                </c:pt>
                <c:pt idx="1530" c:formatCode="m/d;@">
                  <c:v>45673.9375</c:v>
                </c:pt>
                <c:pt idx="1531" c:formatCode="m/d;@">
                  <c:v>45673.9479166667</c:v>
                </c:pt>
                <c:pt idx="1532" c:formatCode="m/d;@">
                  <c:v>45673.9583333333</c:v>
                </c:pt>
                <c:pt idx="1533" c:formatCode="m/d;@">
                  <c:v>45673.96875</c:v>
                </c:pt>
                <c:pt idx="1534" c:formatCode="m/d;@">
                  <c:v>45673.9791666667</c:v>
                </c:pt>
                <c:pt idx="1535" c:formatCode="m/d;@">
                  <c:v>45673.9895833333</c:v>
                </c:pt>
                <c:pt idx="1536" c:formatCode="m/d;@">
                  <c:v>45674</c:v>
                </c:pt>
                <c:pt idx="1537" c:formatCode="m/d;@">
                  <c:v>45674.0104166667</c:v>
                </c:pt>
                <c:pt idx="1538" c:formatCode="m/d;@">
                  <c:v>45674.0208333333</c:v>
                </c:pt>
                <c:pt idx="1539" c:formatCode="m/d;@">
                  <c:v>45674.03125</c:v>
                </c:pt>
                <c:pt idx="1540" c:formatCode="m/d;@">
                  <c:v>45674.0416666667</c:v>
                </c:pt>
                <c:pt idx="1541" c:formatCode="m/d;@">
                  <c:v>45674.0520833333</c:v>
                </c:pt>
                <c:pt idx="1542" c:formatCode="m/d;@">
                  <c:v>45674.0625</c:v>
                </c:pt>
                <c:pt idx="1543" c:formatCode="m/d;@">
                  <c:v>45674.0729166667</c:v>
                </c:pt>
                <c:pt idx="1544" c:formatCode="m/d;@">
                  <c:v>45674.0833333333</c:v>
                </c:pt>
                <c:pt idx="1545" c:formatCode="m/d;@">
                  <c:v>45674.09375</c:v>
                </c:pt>
                <c:pt idx="1546" c:formatCode="m/d;@">
                  <c:v>45674.1041666667</c:v>
                </c:pt>
                <c:pt idx="1547" c:formatCode="m/d;@">
                  <c:v>45674.1145833333</c:v>
                </c:pt>
                <c:pt idx="1548" c:formatCode="m/d;@">
                  <c:v>45674.125</c:v>
                </c:pt>
                <c:pt idx="1549" c:formatCode="m/d;@">
                  <c:v>45674.1354166667</c:v>
                </c:pt>
                <c:pt idx="1550" c:formatCode="m/d;@">
                  <c:v>45674.1458333333</c:v>
                </c:pt>
                <c:pt idx="1551" c:formatCode="m/d;@">
                  <c:v>45674.15625</c:v>
                </c:pt>
                <c:pt idx="1552" c:formatCode="m/d;@">
                  <c:v>45674.1666666667</c:v>
                </c:pt>
                <c:pt idx="1553" c:formatCode="m/d;@">
                  <c:v>45674.1770833333</c:v>
                </c:pt>
                <c:pt idx="1554" c:formatCode="m/d;@">
                  <c:v>45674.1875</c:v>
                </c:pt>
                <c:pt idx="1555" c:formatCode="m/d;@">
                  <c:v>45674.1979166667</c:v>
                </c:pt>
                <c:pt idx="1556" c:formatCode="m/d;@">
                  <c:v>45674.2083333333</c:v>
                </c:pt>
                <c:pt idx="1557" c:formatCode="m/d;@">
                  <c:v>45674.21875</c:v>
                </c:pt>
                <c:pt idx="1558" c:formatCode="m/d;@">
                  <c:v>45674.2291666667</c:v>
                </c:pt>
                <c:pt idx="1559" c:formatCode="m/d;@">
                  <c:v>45674.2395833333</c:v>
                </c:pt>
                <c:pt idx="1560" c:formatCode="m/d;@">
                  <c:v>45674.25</c:v>
                </c:pt>
                <c:pt idx="1561" c:formatCode="m/d;@">
                  <c:v>45674.2604166667</c:v>
                </c:pt>
                <c:pt idx="1562" c:formatCode="m/d;@">
                  <c:v>45674.2708333333</c:v>
                </c:pt>
                <c:pt idx="1563" c:formatCode="m/d;@">
                  <c:v>45674.28125</c:v>
                </c:pt>
                <c:pt idx="1564" c:formatCode="m/d;@">
                  <c:v>45674.2916666667</c:v>
                </c:pt>
                <c:pt idx="1565" c:formatCode="m/d;@">
                  <c:v>45674.3020833333</c:v>
                </c:pt>
                <c:pt idx="1566" c:formatCode="m/d;@">
                  <c:v>45674.3125</c:v>
                </c:pt>
                <c:pt idx="1567" c:formatCode="m/d;@">
                  <c:v>45674.3229166667</c:v>
                </c:pt>
                <c:pt idx="1568" c:formatCode="m/d;@">
                  <c:v>45674.3333333333</c:v>
                </c:pt>
                <c:pt idx="1569" c:formatCode="m/d;@">
                  <c:v>45674.34375</c:v>
                </c:pt>
                <c:pt idx="1570" c:formatCode="m/d;@">
                  <c:v>45674.3541666667</c:v>
                </c:pt>
                <c:pt idx="1571" c:formatCode="m/d;@">
                  <c:v>45674.3645833333</c:v>
                </c:pt>
                <c:pt idx="1572" c:formatCode="m/d;@">
                  <c:v>45674.375</c:v>
                </c:pt>
                <c:pt idx="1573" c:formatCode="m/d;@">
                  <c:v>45674.3854166667</c:v>
                </c:pt>
                <c:pt idx="1574" c:formatCode="m/d;@">
                  <c:v>45674.3958333333</c:v>
                </c:pt>
                <c:pt idx="1575" c:formatCode="m/d;@">
                  <c:v>45674.40625</c:v>
                </c:pt>
                <c:pt idx="1576" c:formatCode="m/d;@">
                  <c:v>45674.4166666667</c:v>
                </c:pt>
                <c:pt idx="1577" c:formatCode="m/d;@">
                  <c:v>45674.4270833333</c:v>
                </c:pt>
                <c:pt idx="1578" c:formatCode="m/d;@">
                  <c:v>45674.4375</c:v>
                </c:pt>
                <c:pt idx="1579" c:formatCode="m/d;@">
                  <c:v>45674.4479166667</c:v>
                </c:pt>
                <c:pt idx="1580" c:formatCode="m/d;@">
                  <c:v>45674.4583333333</c:v>
                </c:pt>
                <c:pt idx="1581" c:formatCode="m/d;@">
                  <c:v>45674.46875</c:v>
                </c:pt>
                <c:pt idx="1582" c:formatCode="m/d;@">
                  <c:v>45674.4791666667</c:v>
                </c:pt>
                <c:pt idx="1583" c:formatCode="m/d;@">
                  <c:v>45674.4895833333</c:v>
                </c:pt>
                <c:pt idx="1584" c:formatCode="m/d;@">
                  <c:v>45674.5</c:v>
                </c:pt>
                <c:pt idx="1585" c:formatCode="m/d;@">
                  <c:v>45674.5104166667</c:v>
                </c:pt>
                <c:pt idx="1586" c:formatCode="m/d;@">
                  <c:v>45674.5208333333</c:v>
                </c:pt>
                <c:pt idx="1587" c:formatCode="m/d;@">
                  <c:v>45674.53125</c:v>
                </c:pt>
                <c:pt idx="1588" c:formatCode="m/d;@">
                  <c:v>45674.5416666667</c:v>
                </c:pt>
                <c:pt idx="1589" c:formatCode="m/d;@">
                  <c:v>45674.5520833333</c:v>
                </c:pt>
                <c:pt idx="1590" c:formatCode="m/d;@">
                  <c:v>45674.5625</c:v>
                </c:pt>
                <c:pt idx="1591" c:formatCode="m/d;@">
                  <c:v>45674.5729166667</c:v>
                </c:pt>
                <c:pt idx="1592" c:formatCode="m/d;@">
                  <c:v>45674.5833333333</c:v>
                </c:pt>
                <c:pt idx="1593" c:formatCode="m/d;@">
                  <c:v>45674.59375</c:v>
                </c:pt>
                <c:pt idx="1594" c:formatCode="m/d;@">
                  <c:v>45674.6041666667</c:v>
                </c:pt>
                <c:pt idx="1595" c:formatCode="m/d;@">
                  <c:v>45674.6145833333</c:v>
                </c:pt>
                <c:pt idx="1596" c:formatCode="m/d;@">
                  <c:v>45674.625</c:v>
                </c:pt>
                <c:pt idx="1597" c:formatCode="m/d;@">
                  <c:v>45674.6354166667</c:v>
                </c:pt>
                <c:pt idx="1598" c:formatCode="m/d;@">
                  <c:v>45674.6458333333</c:v>
                </c:pt>
                <c:pt idx="1599" c:formatCode="m/d;@">
                  <c:v>45674.65625</c:v>
                </c:pt>
                <c:pt idx="1600" c:formatCode="m/d;@">
                  <c:v>45674.6666666667</c:v>
                </c:pt>
                <c:pt idx="1601" c:formatCode="m/d;@">
                  <c:v>45674.6770833333</c:v>
                </c:pt>
                <c:pt idx="1602" c:formatCode="m/d;@">
                  <c:v>45674.6875</c:v>
                </c:pt>
                <c:pt idx="1603" c:formatCode="m/d;@">
                  <c:v>45674.6979166667</c:v>
                </c:pt>
                <c:pt idx="1604" c:formatCode="m/d;@">
                  <c:v>45674.7083333333</c:v>
                </c:pt>
                <c:pt idx="1605" c:formatCode="m/d;@">
                  <c:v>45674.71875</c:v>
                </c:pt>
                <c:pt idx="1606" c:formatCode="m/d;@">
                  <c:v>45674.7291666667</c:v>
                </c:pt>
                <c:pt idx="1607" c:formatCode="m/d;@">
                  <c:v>45674.7395833333</c:v>
                </c:pt>
                <c:pt idx="1608" c:formatCode="m/d;@">
                  <c:v>45674.75</c:v>
                </c:pt>
                <c:pt idx="1609" c:formatCode="m/d;@">
                  <c:v>45674.7604166667</c:v>
                </c:pt>
                <c:pt idx="1610" c:formatCode="m/d;@">
                  <c:v>45674.7708333333</c:v>
                </c:pt>
                <c:pt idx="1611" c:formatCode="m/d;@">
                  <c:v>45674.78125</c:v>
                </c:pt>
                <c:pt idx="1612" c:formatCode="m/d;@">
                  <c:v>45674.7916666667</c:v>
                </c:pt>
                <c:pt idx="1613" c:formatCode="m/d;@">
                  <c:v>45674.8020833333</c:v>
                </c:pt>
                <c:pt idx="1614" c:formatCode="m/d;@">
                  <c:v>45674.8125</c:v>
                </c:pt>
                <c:pt idx="1615" c:formatCode="m/d;@">
                  <c:v>45674.8229166667</c:v>
                </c:pt>
                <c:pt idx="1616" c:formatCode="m/d;@">
                  <c:v>45674.8333333333</c:v>
                </c:pt>
                <c:pt idx="1617" c:formatCode="m/d;@">
                  <c:v>45674.84375</c:v>
                </c:pt>
                <c:pt idx="1618" c:formatCode="m/d;@">
                  <c:v>45674.8541666667</c:v>
                </c:pt>
                <c:pt idx="1619" c:formatCode="m/d;@">
                  <c:v>45674.8645833333</c:v>
                </c:pt>
                <c:pt idx="1620" c:formatCode="m/d;@">
                  <c:v>45674.875</c:v>
                </c:pt>
                <c:pt idx="1621" c:formatCode="m/d;@">
                  <c:v>45674.8854166667</c:v>
                </c:pt>
                <c:pt idx="1622" c:formatCode="m/d;@">
                  <c:v>45674.8958333333</c:v>
                </c:pt>
                <c:pt idx="1623" c:formatCode="m/d;@">
                  <c:v>45674.90625</c:v>
                </c:pt>
                <c:pt idx="1624" c:formatCode="m/d;@">
                  <c:v>45674.9166666667</c:v>
                </c:pt>
                <c:pt idx="1625" c:formatCode="m/d;@">
                  <c:v>45674.9270833333</c:v>
                </c:pt>
                <c:pt idx="1626" c:formatCode="m/d;@">
                  <c:v>45674.9375</c:v>
                </c:pt>
                <c:pt idx="1627" c:formatCode="m/d;@">
                  <c:v>45674.9479166667</c:v>
                </c:pt>
                <c:pt idx="1628" c:formatCode="m/d;@">
                  <c:v>45674.9583333333</c:v>
                </c:pt>
                <c:pt idx="1629" c:formatCode="m/d;@">
                  <c:v>45674.96875</c:v>
                </c:pt>
                <c:pt idx="1630" c:formatCode="m/d;@">
                  <c:v>45674.9791666667</c:v>
                </c:pt>
                <c:pt idx="1631" c:formatCode="m/d;@">
                  <c:v>45674.9895833333</c:v>
                </c:pt>
                <c:pt idx="1632" c:formatCode="m/d;@">
                  <c:v>45675</c:v>
                </c:pt>
                <c:pt idx="1633" c:formatCode="m/d;@">
                  <c:v>45675.0104166667</c:v>
                </c:pt>
                <c:pt idx="1634" c:formatCode="m/d;@">
                  <c:v>45675.0208333333</c:v>
                </c:pt>
                <c:pt idx="1635" c:formatCode="m/d;@">
                  <c:v>45675.03125</c:v>
                </c:pt>
                <c:pt idx="1636" c:formatCode="m/d;@">
                  <c:v>45675.0416666667</c:v>
                </c:pt>
                <c:pt idx="1637" c:formatCode="m/d;@">
                  <c:v>45675.0520833333</c:v>
                </c:pt>
                <c:pt idx="1638" c:formatCode="m/d;@">
                  <c:v>45675.0625</c:v>
                </c:pt>
                <c:pt idx="1639" c:formatCode="m/d;@">
                  <c:v>45675.0729166667</c:v>
                </c:pt>
                <c:pt idx="1640" c:formatCode="m/d;@">
                  <c:v>45675.0833333333</c:v>
                </c:pt>
                <c:pt idx="1641" c:formatCode="m/d;@">
                  <c:v>45675.09375</c:v>
                </c:pt>
                <c:pt idx="1642" c:formatCode="m/d;@">
                  <c:v>45675.1041666667</c:v>
                </c:pt>
                <c:pt idx="1643" c:formatCode="m/d;@">
                  <c:v>45675.1145833333</c:v>
                </c:pt>
                <c:pt idx="1644" c:formatCode="m/d;@">
                  <c:v>45675.125</c:v>
                </c:pt>
                <c:pt idx="1645" c:formatCode="m/d;@">
                  <c:v>45675.1354166667</c:v>
                </c:pt>
                <c:pt idx="1646" c:formatCode="m/d;@">
                  <c:v>45675.1458333333</c:v>
                </c:pt>
                <c:pt idx="1647" c:formatCode="m/d;@">
                  <c:v>45675.15625</c:v>
                </c:pt>
                <c:pt idx="1648" c:formatCode="m/d;@">
                  <c:v>45675.1666666667</c:v>
                </c:pt>
                <c:pt idx="1649" c:formatCode="m/d;@">
                  <c:v>45675.1770833333</c:v>
                </c:pt>
                <c:pt idx="1650" c:formatCode="m/d;@">
                  <c:v>45675.1875</c:v>
                </c:pt>
                <c:pt idx="1651" c:formatCode="m/d;@">
                  <c:v>45675.1979166667</c:v>
                </c:pt>
                <c:pt idx="1652" c:formatCode="m/d;@">
                  <c:v>45675.2083333333</c:v>
                </c:pt>
                <c:pt idx="1653" c:formatCode="m/d;@">
                  <c:v>45675.21875</c:v>
                </c:pt>
                <c:pt idx="1654" c:formatCode="m/d;@">
                  <c:v>45675.2291666667</c:v>
                </c:pt>
                <c:pt idx="1655" c:formatCode="m/d;@">
                  <c:v>45675.2395833333</c:v>
                </c:pt>
                <c:pt idx="1656" c:formatCode="m/d;@">
                  <c:v>45675.25</c:v>
                </c:pt>
                <c:pt idx="1657" c:formatCode="m/d;@">
                  <c:v>45675.2604166667</c:v>
                </c:pt>
                <c:pt idx="1658" c:formatCode="m/d;@">
                  <c:v>45675.2708333333</c:v>
                </c:pt>
                <c:pt idx="1659" c:formatCode="m/d;@">
                  <c:v>45675.28125</c:v>
                </c:pt>
                <c:pt idx="1660" c:formatCode="m/d;@">
                  <c:v>45675.2916666667</c:v>
                </c:pt>
                <c:pt idx="1661" c:formatCode="m/d;@">
                  <c:v>45675.3020833333</c:v>
                </c:pt>
                <c:pt idx="1662" c:formatCode="m/d;@">
                  <c:v>45675.3125</c:v>
                </c:pt>
                <c:pt idx="1663" c:formatCode="m/d;@">
                  <c:v>45675.3229166667</c:v>
                </c:pt>
                <c:pt idx="1664" c:formatCode="m/d;@">
                  <c:v>45675.3333333333</c:v>
                </c:pt>
                <c:pt idx="1665" c:formatCode="m/d;@">
                  <c:v>45675.34375</c:v>
                </c:pt>
                <c:pt idx="1666" c:formatCode="m/d;@">
                  <c:v>45675.3541666667</c:v>
                </c:pt>
                <c:pt idx="1667" c:formatCode="m/d;@">
                  <c:v>45675.3645833333</c:v>
                </c:pt>
                <c:pt idx="1668" c:formatCode="m/d;@">
                  <c:v>45675.375</c:v>
                </c:pt>
                <c:pt idx="1669" c:formatCode="m/d;@">
                  <c:v>45675.3854166667</c:v>
                </c:pt>
                <c:pt idx="1670" c:formatCode="m/d;@">
                  <c:v>45675.3958333333</c:v>
                </c:pt>
                <c:pt idx="1671" c:formatCode="m/d;@">
                  <c:v>45675.40625</c:v>
                </c:pt>
                <c:pt idx="1672" c:formatCode="m/d;@">
                  <c:v>45675.4166666667</c:v>
                </c:pt>
                <c:pt idx="1673" c:formatCode="m/d;@">
                  <c:v>45675.4270833333</c:v>
                </c:pt>
                <c:pt idx="1674" c:formatCode="m/d;@">
                  <c:v>45675.4375</c:v>
                </c:pt>
                <c:pt idx="1675" c:formatCode="m/d;@">
                  <c:v>45675.4479166667</c:v>
                </c:pt>
                <c:pt idx="1676" c:formatCode="m/d;@">
                  <c:v>45675.4583333333</c:v>
                </c:pt>
                <c:pt idx="1677" c:formatCode="m/d;@">
                  <c:v>45675.46875</c:v>
                </c:pt>
                <c:pt idx="1678" c:formatCode="m/d;@">
                  <c:v>45675.4791666667</c:v>
                </c:pt>
                <c:pt idx="1679" c:formatCode="m/d;@">
                  <c:v>45675.4895833333</c:v>
                </c:pt>
                <c:pt idx="1680" c:formatCode="m/d;@">
                  <c:v>45675.5</c:v>
                </c:pt>
                <c:pt idx="1681" c:formatCode="m/d;@">
                  <c:v>45675.5104166667</c:v>
                </c:pt>
                <c:pt idx="1682" c:formatCode="m/d;@">
                  <c:v>45675.5208333333</c:v>
                </c:pt>
                <c:pt idx="1683" c:formatCode="m/d;@">
                  <c:v>45675.53125</c:v>
                </c:pt>
                <c:pt idx="1684" c:formatCode="m/d;@">
                  <c:v>45675.5416666667</c:v>
                </c:pt>
                <c:pt idx="1685" c:formatCode="m/d;@">
                  <c:v>45675.5520833333</c:v>
                </c:pt>
                <c:pt idx="1686" c:formatCode="m/d;@">
                  <c:v>45675.5625</c:v>
                </c:pt>
                <c:pt idx="1687" c:formatCode="m/d;@">
                  <c:v>45675.5729166667</c:v>
                </c:pt>
                <c:pt idx="1688" c:formatCode="m/d;@">
                  <c:v>45675.5833333333</c:v>
                </c:pt>
                <c:pt idx="1689" c:formatCode="m/d;@">
                  <c:v>45675.59375</c:v>
                </c:pt>
                <c:pt idx="1690" c:formatCode="m/d;@">
                  <c:v>45675.6041666667</c:v>
                </c:pt>
                <c:pt idx="1691" c:formatCode="m/d;@">
                  <c:v>45675.6145833333</c:v>
                </c:pt>
                <c:pt idx="1692" c:formatCode="m/d;@">
                  <c:v>45675.625</c:v>
                </c:pt>
                <c:pt idx="1693" c:formatCode="m/d;@">
                  <c:v>45675.6354166667</c:v>
                </c:pt>
                <c:pt idx="1694" c:formatCode="m/d;@">
                  <c:v>45675.6458333333</c:v>
                </c:pt>
                <c:pt idx="1695" c:formatCode="m/d;@">
                  <c:v>45675.65625</c:v>
                </c:pt>
                <c:pt idx="1696" c:formatCode="m/d;@">
                  <c:v>45675.6666666667</c:v>
                </c:pt>
                <c:pt idx="1697" c:formatCode="m/d;@">
                  <c:v>45675.6770833333</c:v>
                </c:pt>
                <c:pt idx="1698" c:formatCode="m/d;@">
                  <c:v>45675.6875</c:v>
                </c:pt>
                <c:pt idx="1699" c:formatCode="m/d;@">
                  <c:v>45675.6979166667</c:v>
                </c:pt>
                <c:pt idx="1700" c:formatCode="m/d;@">
                  <c:v>45675.7083333333</c:v>
                </c:pt>
                <c:pt idx="1701" c:formatCode="m/d;@">
                  <c:v>45675.71875</c:v>
                </c:pt>
                <c:pt idx="1702" c:formatCode="m/d;@">
                  <c:v>45675.7291666667</c:v>
                </c:pt>
                <c:pt idx="1703" c:formatCode="m/d;@">
                  <c:v>45675.7395833333</c:v>
                </c:pt>
                <c:pt idx="1704" c:formatCode="m/d;@">
                  <c:v>45675.75</c:v>
                </c:pt>
                <c:pt idx="1705" c:formatCode="m/d;@">
                  <c:v>45675.7604166667</c:v>
                </c:pt>
                <c:pt idx="1706" c:formatCode="m/d;@">
                  <c:v>45675.7708333333</c:v>
                </c:pt>
                <c:pt idx="1707" c:formatCode="m/d;@">
                  <c:v>45675.78125</c:v>
                </c:pt>
                <c:pt idx="1708" c:formatCode="m/d;@">
                  <c:v>45675.7916666667</c:v>
                </c:pt>
                <c:pt idx="1709" c:formatCode="m/d;@">
                  <c:v>45675.8020833333</c:v>
                </c:pt>
                <c:pt idx="1710" c:formatCode="m/d;@">
                  <c:v>45675.8125</c:v>
                </c:pt>
                <c:pt idx="1711" c:formatCode="m/d;@">
                  <c:v>45675.8229166667</c:v>
                </c:pt>
                <c:pt idx="1712" c:formatCode="m/d;@">
                  <c:v>45675.8333333333</c:v>
                </c:pt>
                <c:pt idx="1713" c:formatCode="m/d;@">
                  <c:v>45675.84375</c:v>
                </c:pt>
                <c:pt idx="1714" c:formatCode="m/d;@">
                  <c:v>45675.8541666667</c:v>
                </c:pt>
                <c:pt idx="1715" c:formatCode="m/d;@">
                  <c:v>45675.8645833333</c:v>
                </c:pt>
                <c:pt idx="1716" c:formatCode="m/d;@">
                  <c:v>45675.875</c:v>
                </c:pt>
                <c:pt idx="1717" c:formatCode="m/d;@">
                  <c:v>45675.8854166667</c:v>
                </c:pt>
                <c:pt idx="1718" c:formatCode="m/d;@">
                  <c:v>45675.8958333333</c:v>
                </c:pt>
                <c:pt idx="1719" c:formatCode="m/d;@">
                  <c:v>45675.90625</c:v>
                </c:pt>
                <c:pt idx="1720" c:formatCode="m/d;@">
                  <c:v>45675.9166666667</c:v>
                </c:pt>
                <c:pt idx="1721" c:formatCode="m/d;@">
                  <c:v>45675.9270833333</c:v>
                </c:pt>
                <c:pt idx="1722" c:formatCode="m/d;@">
                  <c:v>45675.9375</c:v>
                </c:pt>
                <c:pt idx="1723" c:formatCode="m/d;@">
                  <c:v>45675.9479166667</c:v>
                </c:pt>
                <c:pt idx="1724" c:formatCode="m/d;@">
                  <c:v>45675.9583333333</c:v>
                </c:pt>
                <c:pt idx="1725" c:formatCode="m/d;@">
                  <c:v>45675.96875</c:v>
                </c:pt>
                <c:pt idx="1726" c:formatCode="m/d;@">
                  <c:v>45675.9791666667</c:v>
                </c:pt>
                <c:pt idx="1727" c:formatCode="m/d;@">
                  <c:v>45675.9895833333</c:v>
                </c:pt>
                <c:pt idx="1728" c:formatCode="m/d;@">
                  <c:v>45676</c:v>
                </c:pt>
                <c:pt idx="1729" c:formatCode="m/d;@">
                  <c:v>45676.0104166667</c:v>
                </c:pt>
                <c:pt idx="1730" c:formatCode="m/d;@">
                  <c:v>45676.0208333333</c:v>
                </c:pt>
                <c:pt idx="1731" c:formatCode="m/d;@">
                  <c:v>45676.03125</c:v>
                </c:pt>
                <c:pt idx="1732" c:formatCode="m/d;@">
                  <c:v>45676.0416666667</c:v>
                </c:pt>
                <c:pt idx="1733" c:formatCode="m/d;@">
                  <c:v>45676.0520833333</c:v>
                </c:pt>
                <c:pt idx="1734" c:formatCode="m/d;@">
                  <c:v>45676.0625</c:v>
                </c:pt>
                <c:pt idx="1735" c:formatCode="m/d;@">
                  <c:v>45676.0729166667</c:v>
                </c:pt>
                <c:pt idx="1736" c:formatCode="m/d;@">
                  <c:v>45676.0833333333</c:v>
                </c:pt>
                <c:pt idx="1737" c:formatCode="m/d;@">
                  <c:v>45676.09375</c:v>
                </c:pt>
                <c:pt idx="1738" c:formatCode="m/d;@">
                  <c:v>45676.1041666667</c:v>
                </c:pt>
                <c:pt idx="1739" c:formatCode="m/d;@">
                  <c:v>45676.1145833333</c:v>
                </c:pt>
                <c:pt idx="1740" c:formatCode="m/d;@">
                  <c:v>45676.125</c:v>
                </c:pt>
                <c:pt idx="1741" c:formatCode="m/d;@">
                  <c:v>45676.1354166667</c:v>
                </c:pt>
                <c:pt idx="1742" c:formatCode="m/d;@">
                  <c:v>45676.1458333333</c:v>
                </c:pt>
                <c:pt idx="1743" c:formatCode="m/d;@">
                  <c:v>45676.15625</c:v>
                </c:pt>
                <c:pt idx="1744" c:formatCode="m/d;@">
                  <c:v>45676.1666666667</c:v>
                </c:pt>
                <c:pt idx="1745" c:formatCode="m/d;@">
                  <c:v>45676.1770833333</c:v>
                </c:pt>
                <c:pt idx="1746" c:formatCode="m/d;@">
                  <c:v>45676.1875</c:v>
                </c:pt>
                <c:pt idx="1747" c:formatCode="m/d;@">
                  <c:v>45676.1979166667</c:v>
                </c:pt>
                <c:pt idx="1748" c:formatCode="m/d;@">
                  <c:v>45676.2083333333</c:v>
                </c:pt>
                <c:pt idx="1749" c:formatCode="m/d;@">
                  <c:v>45676.21875</c:v>
                </c:pt>
                <c:pt idx="1750" c:formatCode="m/d;@">
                  <c:v>45676.2291666667</c:v>
                </c:pt>
                <c:pt idx="1751" c:formatCode="m/d;@">
                  <c:v>45676.2395833333</c:v>
                </c:pt>
                <c:pt idx="1752" c:formatCode="m/d;@">
                  <c:v>45676.25</c:v>
                </c:pt>
                <c:pt idx="1753" c:formatCode="m/d;@">
                  <c:v>45676.2604166667</c:v>
                </c:pt>
                <c:pt idx="1754" c:formatCode="m/d;@">
                  <c:v>45676.2708333333</c:v>
                </c:pt>
                <c:pt idx="1755" c:formatCode="m/d;@">
                  <c:v>45676.28125</c:v>
                </c:pt>
                <c:pt idx="1756" c:formatCode="m/d;@">
                  <c:v>45676.2916666667</c:v>
                </c:pt>
                <c:pt idx="1757" c:formatCode="m/d;@">
                  <c:v>45676.3020833333</c:v>
                </c:pt>
                <c:pt idx="1758" c:formatCode="m/d;@">
                  <c:v>45676.3125</c:v>
                </c:pt>
                <c:pt idx="1759" c:formatCode="m/d;@">
                  <c:v>45676.3229166667</c:v>
                </c:pt>
                <c:pt idx="1760" c:formatCode="m/d;@">
                  <c:v>45676.3333333333</c:v>
                </c:pt>
                <c:pt idx="1761" c:formatCode="m/d;@">
                  <c:v>45676.34375</c:v>
                </c:pt>
                <c:pt idx="1762" c:formatCode="m/d;@">
                  <c:v>45676.3541666667</c:v>
                </c:pt>
                <c:pt idx="1763" c:formatCode="m/d;@">
                  <c:v>45676.3645833333</c:v>
                </c:pt>
                <c:pt idx="1764" c:formatCode="m/d;@">
                  <c:v>45676.375</c:v>
                </c:pt>
                <c:pt idx="1765" c:formatCode="m/d;@">
                  <c:v>45676.3854166667</c:v>
                </c:pt>
                <c:pt idx="1766" c:formatCode="m/d;@">
                  <c:v>45676.3958333333</c:v>
                </c:pt>
                <c:pt idx="1767" c:formatCode="m/d;@">
                  <c:v>45676.40625</c:v>
                </c:pt>
                <c:pt idx="1768" c:formatCode="m/d;@">
                  <c:v>45676.4166666667</c:v>
                </c:pt>
                <c:pt idx="1769" c:formatCode="m/d;@">
                  <c:v>45676.4270833333</c:v>
                </c:pt>
                <c:pt idx="1770" c:formatCode="m/d;@">
                  <c:v>45676.4375</c:v>
                </c:pt>
                <c:pt idx="1771" c:formatCode="m/d;@">
                  <c:v>45676.4479166667</c:v>
                </c:pt>
                <c:pt idx="1772" c:formatCode="m/d;@">
                  <c:v>45676.4583333333</c:v>
                </c:pt>
                <c:pt idx="1773" c:formatCode="m/d;@">
                  <c:v>45676.46875</c:v>
                </c:pt>
                <c:pt idx="1774" c:formatCode="m/d;@">
                  <c:v>45676.4791666667</c:v>
                </c:pt>
                <c:pt idx="1775" c:formatCode="m/d;@">
                  <c:v>45676.4895833333</c:v>
                </c:pt>
                <c:pt idx="1776" c:formatCode="m/d;@">
                  <c:v>45676.5</c:v>
                </c:pt>
                <c:pt idx="1777" c:formatCode="m/d;@">
                  <c:v>45676.5104166667</c:v>
                </c:pt>
                <c:pt idx="1778" c:formatCode="m/d;@">
                  <c:v>45676.5208333333</c:v>
                </c:pt>
                <c:pt idx="1779" c:formatCode="m/d;@">
                  <c:v>45676.53125</c:v>
                </c:pt>
                <c:pt idx="1780" c:formatCode="m/d;@">
                  <c:v>45676.5416666667</c:v>
                </c:pt>
                <c:pt idx="1781" c:formatCode="m/d;@">
                  <c:v>45676.5520833333</c:v>
                </c:pt>
                <c:pt idx="1782" c:formatCode="m/d;@">
                  <c:v>45676.5625</c:v>
                </c:pt>
                <c:pt idx="1783" c:formatCode="m/d;@">
                  <c:v>45676.5729166667</c:v>
                </c:pt>
                <c:pt idx="1784" c:formatCode="m/d;@">
                  <c:v>45676.5833333333</c:v>
                </c:pt>
                <c:pt idx="1785" c:formatCode="m/d;@">
                  <c:v>45676.59375</c:v>
                </c:pt>
                <c:pt idx="1786" c:formatCode="m/d;@">
                  <c:v>45676.6041666667</c:v>
                </c:pt>
                <c:pt idx="1787" c:formatCode="m/d;@">
                  <c:v>45676.6145833333</c:v>
                </c:pt>
                <c:pt idx="1788" c:formatCode="m/d;@">
                  <c:v>45676.625</c:v>
                </c:pt>
                <c:pt idx="1789" c:formatCode="m/d;@">
                  <c:v>45676.6354166667</c:v>
                </c:pt>
                <c:pt idx="1790" c:formatCode="m/d;@">
                  <c:v>45676.6458333333</c:v>
                </c:pt>
                <c:pt idx="1791" c:formatCode="m/d;@">
                  <c:v>45676.65625</c:v>
                </c:pt>
                <c:pt idx="1792" c:formatCode="m/d;@">
                  <c:v>45676.6666666667</c:v>
                </c:pt>
                <c:pt idx="1793" c:formatCode="m/d;@">
                  <c:v>45676.6770833333</c:v>
                </c:pt>
                <c:pt idx="1794" c:formatCode="m/d;@">
                  <c:v>45676.6875</c:v>
                </c:pt>
                <c:pt idx="1795" c:formatCode="m/d;@">
                  <c:v>45676.6979166667</c:v>
                </c:pt>
                <c:pt idx="1796" c:formatCode="m/d;@">
                  <c:v>45676.7083333333</c:v>
                </c:pt>
                <c:pt idx="1797" c:formatCode="m/d;@">
                  <c:v>45676.71875</c:v>
                </c:pt>
                <c:pt idx="1798" c:formatCode="m/d;@">
                  <c:v>45676.7291666667</c:v>
                </c:pt>
                <c:pt idx="1799" c:formatCode="m/d;@">
                  <c:v>45676.7395833333</c:v>
                </c:pt>
                <c:pt idx="1800" c:formatCode="m/d;@">
                  <c:v>45676.75</c:v>
                </c:pt>
                <c:pt idx="1801" c:formatCode="m/d;@">
                  <c:v>45676.7604166667</c:v>
                </c:pt>
                <c:pt idx="1802" c:formatCode="m/d;@">
                  <c:v>45676.7708333333</c:v>
                </c:pt>
                <c:pt idx="1803" c:formatCode="m/d;@">
                  <c:v>45676.78125</c:v>
                </c:pt>
                <c:pt idx="1804" c:formatCode="m/d;@">
                  <c:v>45676.7916666667</c:v>
                </c:pt>
                <c:pt idx="1805" c:formatCode="m/d;@">
                  <c:v>45676.8020833333</c:v>
                </c:pt>
                <c:pt idx="1806" c:formatCode="m/d;@">
                  <c:v>45676.8125</c:v>
                </c:pt>
                <c:pt idx="1807" c:formatCode="m/d;@">
                  <c:v>45676.8229166667</c:v>
                </c:pt>
                <c:pt idx="1808" c:formatCode="m/d;@">
                  <c:v>45676.8333333333</c:v>
                </c:pt>
                <c:pt idx="1809" c:formatCode="m/d;@">
                  <c:v>45676.84375</c:v>
                </c:pt>
                <c:pt idx="1810" c:formatCode="m/d;@">
                  <c:v>45676.8541666667</c:v>
                </c:pt>
                <c:pt idx="1811" c:formatCode="m/d;@">
                  <c:v>45676.8645833333</c:v>
                </c:pt>
                <c:pt idx="1812" c:formatCode="m/d;@">
                  <c:v>45676.875</c:v>
                </c:pt>
                <c:pt idx="1813" c:formatCode="m/d;@">
                  <c:v>45676.8854166667</c:v>
                </c:pt>
                <c:pt idx="1814" c:formatCode="m/d;@">
                  <c:v>45676.8958333333</c:v>
                </c:pt>
                <c:pt idx="1815" c:formatCode="m/d;@">
                  <c:v>45676.90625</c:v>
                </c:pt>
                <c:pt idx="1816" c:formatCode="m/d;@">
                  <c:v>45676.9166666667</c:v>
                </c:pt>
                <c:pt idx="1817" c:formatCode="m/d;@">
                  <c:v>45676.9270833333</c:v>
                </c:pt>
                <c:pt idx="1818" c:formatCode="m/d;@">
                  <c:v>45676.9375</c:v>
                </c:pt>
                <c:pt idx="1819" c:formatCode="m/d;@">
                  <c:v>45676.9479166667</c:v>
                </c:pt>
                <c:pt idx="1820" c:formatCode="m/d;@">
                  <c:v>45676.9583333333</c:v>
                </c:pt>
                <c:pt idx="1821" c:formatCode="m/d;@">
                  <c:v>45676.96875</c:v>
                </c:pt>
                <c:pt idx="1822" c:formatCode="m/d;@">
                  <c:v>45676.9791666667</c:v>
                </c:pt>
                <c:pt idx="1823" c:formatCode="m/d;@">
                  <c:v>45676.9895833333</c:v>
                </c:pt>
                <c:pt idx="1824" c:formatCode="m/d;@">
                  <c:v>45677</c:v>
                </c:pt>
                <c:pt idx="1825" c:formatCode="m/d;@">
                  <c:v>45677.0104166667</c:v>
                </c:pt>
                <c:pt idx="1826" c:formatCode="m/d;@">
                  <c:v>45677.0208333333</c:v>
                </c:pt>
                <c:pt idx="1827" c:formatCode="m/d;@">
                  <c:v>45677.03125</c:v>
                </c:pt>
                <c:pt idx="1828" c:formatCode="m/d;@">
                  <c:v>45677.0416666667</c:v>
                </c:pt>
                <c:pt idx="1829" c:formatCode="m/d;@">
                  <c:v>45677.0520833333</c:v>
                </c:pt>
                <c:pt idx="1830" c:formatCode="m/d;@">
                  <c:v>45677.0625</c:v>
                </c:pt>
                <c:pt idx="1831" c:formatCode="m/d;@">
                  <c:v>45677.0729166667</c:v>
                </c:pt>
                <c:pt idx="1832" c:formatCode="m/d;@">
                  <c:v>45677.0833333333</c:v>
                </c:pt>
                <c:pt idx="1833" c:formatCode="m/d;@">
                  <c:v>45677.09375</c:v>
                </c:pt>
                <c:pt idx="1834" c:formatCode="m/d;@">
                  <c:v>45677.1041666667</c:v>
                </c:pt>
                <c:pt idx="1835" c:formatCode="m/d;@">
                  <c:v>45677.1145833333</c:v>
                </c:pt>
                <c:pt idx="1836" c:formatCode="m/d;@">
                  <c:v>45677.125</c:v>
                </c:pt>
                <c:pt idx="1837" c:formatCode="m/d;@">
                  <c:v>45677.1354166667</c:v>
                </c:pt>
                <c:pt idx="1838" c:formatCode="m/d;@">
                  <c:v>45677.1458333333</c:v>
                </c:pt>
                <c:pt idx="1839" c:formatCode="m/d;@">
                  <c:v>45677.15625</c:v>
                </c:pt>
                <c:pt idx="1840" c:formatCode="m/d;@">
                  <c:v>45677.1666666667</c:v>
                </c:pt>
                <c:pt idx="1841" c:formatCode="m/d;@">
                  <c:v>45677.1770833333</c:v>
                </c:pt>
                <c:pt idx="1842" c:formatCode="m/d;@">
                  <c:v>45677.1875</c:v>
                </c:pt>
                <c:pt idx="1843" c:formatCode="m/d;@">
                  <c:v>45677.1979166667</c:v>
                </c:pt>
                <c:pt idx="1844" c:formatCode="m/d;@">
                  <c:v>45677.2083333333</c:v>
                </c:pt>
                <c:pt idx="1845" c:formatCode="m/d;@">
                  <c:v>45677.21875</c:v>
                </c:pt>
                <c:pt idx="1846" c:formatCode="m/d;@">
                  <c:v>45677.2291666667</c:v>
                </c:pt>
                <c:pt idx="1847" c:formatCode="m/d;@">
                  <c:v>45677.2395833333</c:v>
                </c:pt>
                <c:pt idx="1848" c:formatCode="m/d;@">
                  <c:v>45677.25</c:v>
                </c:pt>
                <c:pt idx="1849" c:formatCode="m/d;@">
                  <c:v>45677.2604166667</c:v>
                </c:pt>
                <c:pt idx="1850" c:formatCode="m/d;@">
                  <c:v>45677.2708333333</c:v>
                </c:pt>
                <c:pt idx="1851" c:formatCode="m/d;@">
                  <c:v>45677.28125</c:v>
                </c:pt>
                <c:pt idx="1852" c:formatCode="m/d;@">
                  <c:v>45677.2916666667</c:v>
                </c:pt>
                <c:pt idx="1853" c:formatCode="m/d;@">
                  <c:v>45677.3020833333</c:v>
                </c:pt>
                <c:pt idx="1854" c:formatCode="m/d;@">
                  <c:v>45677.3125</c:v>
                </c:pt>
                <c:pt idx="1855" c:formatCode="m/d;@">
                  <c:v>45677.3229166667</c:v>
                </c:pt>
                <c:pt idx="1856" c:formatCode="m/d;@">
                  <c:v>45677.3333333333</c:v>
                </c:pt>
                <c:pt idx="1857" c:formatCode="m/d;@">
                  <c:v>45677.34375</c:v>
                </c:pt>
                <c:pt idx="1858" c:formatCode="m/d;@">
                  <c:v>45677.3541666667</c:v>
                </c:pt>
                <c:pt idx="1859" c:formatCode="m/d;@">
                  <c:v>45677.3645833333</c:v>
                </c:pt>
                <c:pt idx="1860" c:formatCode="m/d;@">
                  <c:v>45677.375</c:v>
                </c:pt>
                <c:pt idx="1861" c:formatCode="m/d;@">
                  <c:v>45677.3854166667</c:v>
                </c:pt>
                <c:pt idx="1862" c:formatCode="m/d;@">
                  <c:v>45677.3958333333</c:v>
                </c:pt>
                <c:pt idx="1863" c:formatCode="m/d;@">
                  <c:v>45677.40625</c:v>
                </c:pt>
                <c:pt idx="1864" c:formatCode="m/d;@">
                  <c:v>45677.4166666667</c:v>
                </c:pt>
                <c:pt idx="1865" c:formatCode="m/d;@">
                  <c:v>45677.4270833333</c:v>
                </c:pt>
                <c:pt idx="1866" c:formatCode="m/d;@">
                  <c:v>45677.4375</c:v>
                </c:pt>
                <c:pt idx="1867" c:formatCode="m/d;@">
                  <c:v>45677.4479166667</c:v>
                </c:pt>
                <c:pt idx="1868" c:formatCode="m/d;@">
                  <c:v>45677.4583333333</c:v>
                </c:pt>
                <c:pt idx="1869" c:formatCode="m/d;@">
                  <c:v>45677.46875</c:v>
                </c:pt>
                <c:pt idx="1870" c:formatCode="m/d;@">
                  <c:v>45677.4791666667</c:v>
                </c:pt>
                <c:pt idx="1871" c:formatCode="m/d;@">
                  <c:v>45677.4895833333</c:v>
                </c:pt>
                <c:pt idx="1872" c:formatCode="m/d;@">
                  <c:v>45677.5</c:v>
                </c:pt>
                <c:pt idx="1873" c:formatCode="m/d;@">
                  <c:v>45677.5104166667</c:v>
                </c:pt>
                <c:pt idx="1874" c:formatCode="m/d;@">
                  <c:v>45677.5208333333</c:v>
                </c:pt>
                <c:pt idx="1875" c:formatCode="m/d;@">
                  <c:v>45677.53125</c:v>
                </c:pt>
                <c:pt idx="1876" c:formatCode="m/d;@">
                  <c:v>45677.5416666667</c:v>
                </c:pt>
                <c:pt idx="1877" c:formatCode="m/d;@">
                  <c:v>45677.5520833333</c:v>
                </c:pt>
                <c:pt idx="1878" c:formatCode="m/d;@">
                  <c:v>45677.5625</c:v>
                </c:pt>
                <c:pt idx="1879" c:formatCode="m/d;@">
                  <c:v>45677.5729166667</c:v>
                </c:pt>
                <c:pt idx="1880" c:formatCode="m/d;@">
                  <c:v>45677.5833333333</c:v>
                </c:pt>
                <c:pt idx="1881" c:formatCode="m/d;@">
                  <c:v>45677.59375</c:v>
                </c:pt>
                <c:pt idx="1882" c:formatCode="m/d;@">
                  <c:v>45677.6041666667</c:v>
                </c:pt>
                <c:pt idx="1883" c:formatCode="m/d;@">
                  <c:v>45677.6145833333</c:v>
                </c:pt>
                <c:pt idx="1884" c:formatCode="m/d;@">
                  <c:v>45677.625</c:v>
                </c:pt>
                <c:pt idx="1885" c:formatCode="m/d;@">
                  <c:v>45677.6354166667</c:v>
                </c:pt>
                <c:pt idx="1886" c:formatCode="m/d;@">
                  <c:v>45677.6458333333</c:v>
                </c:pt>
                <c:pt idx="1887" c:formatCode="m/d;@">
                  <c:v>45677.65625</c:v>
                </c:pt>
                <c:pt idx="1888" c:formatCode="m/d;@">
                  <c:v>45677.6666666667</c:v>
                </c:pt>
                <c:pt idx="1889" c:formatCode="m/d;@">
                  <c:v>45677.6770833333</c:v>
                </c:pt>
                <c:pt idx="1890" c:formatCode="m/d;@">
                  <c:v>45677.6875</c:v>
                </c:pt>
                <c:pt idx="1891" c:formatCode="m/d;@">
                  <c:v>45677.6979166667</c:v>
                </c:pt>
                <c:pt idx="1892" c:formatCode="m/d;@">
                  <c:v>45677.7083333333</c:v>
                </c:pt>
                <c:pt idx="1893" c:formatCode="m/d;@">
                  <c:v>45677.71875</c:v>
                </c:pt>
                <c:pt idx="1894" c:formatCode="m/d;@">
                  <c:v>45677.7291666667</c:v>
                </c:pt>
                <c:pt idx="1895" c:formatCode="m/d;@">
                  <c:v>45677.7395833333</c:v>
                </c:pt>
                <c:pt idx="1896" c:formatCode="m/d;@">
                  <c:v>45677.75</c:v>
                </c:pt>
                <c:pt idx="1897" c:formatCode="m/d;@">
                  <c:v>45677.7604166667</c:v>
                </c:pt>
                <c:pt idx="1898" c:formatCode="m/d;@">
                  <c:v>45677.7708333333</c:v>
                </c:pt>
                <c:pt idx="1899" c:formatCode="m/d;@">
                  <c:v>45677.78125</c:v>
                </c:pt>
                <c:pt idx="1900" c:formatCode="m/d;@">
                  <c:v>45677.7916666667</c:v>
                </c:pt>
                <c:pt idx="1901" c:formatCode="m/d;@">
                  <c:v>45677.8020833333</c:v>
                </c:pt>
                <c:pt idx="1902" c:formatCode="m/d;@">
                  <c:v>45677.8125</c:v>
                </c:pt>
                <c:pt idx="1903" c:formatCode="m/d;@">
                  <c:v>45677.8229166667</c:v>
                </c:pt>
                <c:pt idx="1904" c:formatCode="m/d;@">
                  <c:v>45677.8333333333</c:v>
                </c:pt>
                <c:pt idx="1905" c:formatCode="m/d;@">
                  <c:v>45677.84375</c:v>
                </c:pt>
                <c:pt idx="1906" c:formatCode="m/d;@">
                  <c:v>45677.8541666667</c:v>
                </c:pt>
                <c:pt idx="1907" c:formatCode="m/d;@">
                  <c:v>45677.8645833333</c:v>
                </c:pt>
                <c:pt idx="1908" c:formatCode="m/d;@">
                  <c:v>45677.875</c:v>
                </c:pt>
                <c:pt idx="1909" c:formatCode="m/d;@">
                  <c:v>45677.8854166667</c:v>
                </c:pt>
                <c:pt idx="1910" c:formatCode="m/d;@">
                  <c:v>45677.8958333333</c:v>
                </c:pt>
                <c:pt idx="1911" c:formatCode="m/d;@">
                  <c:v>45677.90625</c:v>
                </c:pt>
                <c:pt idx="1912" c:formatCode="m/d;@">
                  <c:v>45677.9166666667</c:v>
                </c:pt>
                <c:pt idx="1913" c:formatCode="m/d;@">
                  <c:v>45677.9270833333</c:v>
                </c:pt>
                <c:pt idx="1914" c:formatCode="m/d;@">
                  <c:v>45677.9375</c:v>
                </c:pt>
                <c:pt idx="1915" c:formatCode="m/d;@">
                  <c:v>45677.9479166667</c:v>
                </c:pt>
                <c:pt idx="1916" c:formatCode="m/d;@">
                  <c:v>45677.9583333333</c:v>
                </c:pt>
                <c:pt idx="1917" c:formatCode="m/d;@">
                  <c:v>45677.96875</c:v>
                </c:pt>
                <c:pt idx="1918" c:formatCode="m/d;@">
                  <c:v>45677.9791666667</c:v>
                </c:pt>
                <c:pt idx="1919" c:formatCode="m/d;@">
                  <c:v>45677.9895833333</c:v>
                </c:pt>
                <c:pt idx="1920" c:formatCode="m/d;@">
                  <c:v>45678</c:v>
                </c:pt>
                <c:pt idx="1921" c:formatCode="m/d;@">
                  <c:v>45678.0104166667</c:v>
                </c:pt>
                <c:pt idx="1922" c:formatCode="m/d;@">
                  <c:v>45678.0208333333</c:v>
                </c:pt>
                <c:pt idx="1923" c:formatCode="m/d;@">
                  <c:v>45678.03125</c:v>
                </c:pt>
                <c:pt idx="1924" c:formatCode="m/d;@">
                  <c:v>45678.0416666667</c:v>
                </c:pt>
                <c:pt idx="1925" c:formatCode="m/d;@">
                  <c:v>45678.0520833333</c:v>
                </c:pt>
                <c:pt idx="1926" c:formatCode="m/d;@">
                  <c:v>45678.0625</c:v>
                </c:pt>
                <c:pt idx="1927" c:formatCode="m/d;@">
                  <c:v>45678.0729166667</c:v>
                </c:pt>
                <c:pt idx="1928" c:formatCode="m/d;@">
                  <c:v>45678.0833333333</c:v>
                </c:pt>
                <c:pt idx="1929" c:formatCode="m/d;@">
                  <c:v>45678.09375</c:v>
                </c:pt>
                <c:pt idx="1930" c:formatCode="m/d;@">
                  <c:v>45678.1041666667</c:v>
                </c:pt>
                <c:pt idx="1931" c:formatCode="m/d;@">
                  <c:v>45678.1145833333</c:v>
                </c:pt>
                <c:pt idx="1932" c:formatCode="m/d;@">
                  <c:v>45678.125</c:v>
                </c:pt>
                <c:pt idx="1933" c:formatCode="m/d;@">
                  <c:v>45678.1354166667</c:v>
                </c:pt>
                <c:pt idx="1934" c:formatCode="m/d;@">
                  <c:v>45678.1458333333</c:v>
                </c:pt>
                <c:pt idx="1935" c:formatCode="m/d;@">
                  <c:v>45678.15625</c:v>
                </c:pt>
                <c:pt idx="1936" c:formatCode="m/d;@">
                  <c:v>45678.1666666667</c:v>
                </c:pt>
                <c:pt idx="1937" c:formatCode="m/d;@">
                  <c:v>45678.1770833333</c:v>
                </c:pt>
                <c:pt idx="1938" c:formatCode="m/d;@">
                  <c:v>45678.1875</c:v>
                </c:pt>
                <c:pt idx="1939" c:formatCode="m/d;@">
                  <c:v>45678.1979166667</c:v>
                </c:pt>
                <c:pt idx="1940" c:formatCode="m/d;@">
                  <c:v>45678.2083333333</c:v>
                </c:pt>
                <c:pt idx="1941" c:formatCode="m/d;@">
                  <c:v>45678.21875</c:v>
                </c:pt>
                <c:pt idx="1942" c:formatCode="m/d;@">
                  <c:v>45678.2291666667</c:v>
                </c:pt>
                <c:pt idx="1943" c:formatCode="m/d;@">
                  <c:v>45678.2395833333</c:v>
                </c:pt>
                <c:pt idx="1944" c:formatCode="m/d;@">
                  <c:v>45678.25</c:v>
                </c:pt>
                <c:pt idx="1945" c:formatCode="m/d;@">
                  <c:v>45678.2604166667</c:v>
                </c:pt>
                <c:pt idx="1946" c:formatCode="m/d;@">
                  <c:v>45678.2708333333</c:v>
                </c:pt>
                <c:pt idx="1947" c:formatCode="m/d;@">
                  <c:v>45678.28125</c:v>
                </c:pt>
                <c:pt idx="1948" c:formatCode="m/d;@">
                  <c:v>45678.2916666667</c:v>
                </c:pt>
                <c:pt idx="1949" c:formatCode="m/d;@">
                  <c:v>45678.3020833333</c:v>
                </c:pt>
                <c:pt idx="1950" c:formatCode="m/d;@">
                  <c:v>45678.3125</c:v>
                </c:pt>
                <c:pt idx="1951" c:formatCode="m/d;@">
                  <c:v>45678.3229166667</c:v>
                </c:pt>
                <c:pt idx="1952" c:formatCode="m/d;@">
                  <c:v>45678.3333333333</c:v>
                </c:pt>
                <c:pt idx="1953" c:formatCode="m/d;@">
                  <c:v>45678.34375</c:v>
                </c:pt>
                <c:pt idx="1954" c:formatCode="m/d;@">
                  <c:v>45678.3541666667</c:v>
                </c:pt>
                <c:pt idx="1955" c:formatCode="m/d;@">
                  <c:v>45678.3645833333</c:v>
                </c:pt>
                <c:pt idx="1956" c:formatCode="m/d;@">
                  <c:v>45678.375</c:v>
                </c:pt>
                <c:pt idx="1957" c:formatCode="m/d;@">
                  <c:v>45678.3854166667</c:v>
                </c:pt>
                <c:pt idx="1958" c:formatCode="m/d;@">
                  <c:v>45678.3958333333</c:v>
                </c:pt>
                <c:pt idx="1959" c:formatCode="m/d;@">
                  <c:v>45678.40625</c:v>
                </c:pt>
                <c:pt idx="1960" c:formatCode="m/d;@">
                  <c:v>45678.4166666667</c:v>
                </c:pt>
                <c:pt idx="1961" c:formatCode="m/d;@">
                  <c:v>45678.4270833333</c:v>
                </c:pt>
                <c:pt idx="1962" c:formatCode="m/d;@">
                  <c:v>45678.4375</c:v>
                </c:pt>
                <c:pt idx="1963" c:formatCode="m/d;@">
                  <c:v>45678.4479166667</c:v>
                </c:pt>
                <c:pt idx="1964" c:formatCode="m/d;@">
                  <c:v>45678.4583333333</c:v>
                </c:pt>
                <c:pt idx="1965" c:formatCode="m/d;@">
                  <c:v>45678.46875</c:v>
                </c:pt>
                <c:pt idx="1966" c:formatCode="m/d;@">
                  <c:v>45678.4791666667</c:v>
                </c:pt>
                <c:pt idx="1967" c:formatCode="m/d;@">
                  <c:v>45678.4895833333</c:v>
                </c:pt>
                <c:pt idx="1968" c:formatCode="m/d;@">
                  <c:v>45678.5</c:v>
                </c:pt>
                <c:pt idx="1969" c:formatCode="m/d;@">
                  <c:v>45678.5104166667</c:v>
                </c:pt>
                <c:pt idx="1970" c:formatCode="m/d;@">
                  <c:v>45678.5208333333</c:v>
                </c:pt>
                <c:pt idx="1971" c:formatCode="m/d;@">
                  <c:v>45678.53125</c:v>
                </c:pt>
                <c:pt idx="1972" c:formatCode="m/d;@">
                  <c:v>45678.5416666667</c:v>
                </c:pt>
                <c:pt idx="1973" c:formatCode="m/d;@">
                  <c:v>45678.5520833333</c:v>
                </c:pt>
                <c:pt idx="1974" c:formatCode="m/d;@">
                  <c:v>45678.5625</c:v>
                </c:pt>
                <c:pt idx="1975" c:formatCode="m/d;@">
                  <c:v>45678.5729166667</c:v>
                </c:pt>
                <c:pt idx="1976" c:formatCode="m/d;@">
                  <c:v>45678.5833333333</c:v>
                </c:pt>
                <c:pt idx="1977" c:formatCode="m/d;@">
                  <c:v>45678.59375</c:v>
                </c:pt>
                <c:pt idx="1978" c:formatCode="m/d;@">
                  <c:v>45678.6041666667</c:v>
                </c:pt>
                <c:pt idx="1979" c:formatCode="m/d;@">
                  <c:v>45678.6145833333</c:v>
                </c:pt>
                <c:pt idx="1980" c:formatCode="m/d;@">
                  <c:v>45678.625</c:v>
                </c:pt>
                <c:pt idx="1981" c:formatCode="m/d;@">
                  <c:v>45678.6354166667</c:v>
                </c:pt>
                <c:pt idx="1982" c:formatCode="m/d;@">
                  <c:v>45678.6458333333</c:v>
                </c:pt>
                <c:pt idx="1983" c:formatCode="m/d;@">
                  <c:v>45678.65625</c:v>
                </c:pt>
                <c:pt idx="1984" c:formatCode="m/d;@">
                  <c:v>45678.6666666667</c:v>
                </c:pt>
                <c:pt idx="1985" c:formatCode="m/d;@">
                  <c:v>45678.6770833333</c:v>
                </c:pt>
                <c:pt idx="1986" c:formatCode="m/d;@">
                  <c:v>45678.6875</c:v>
                </c:pt>
                <c:pt idx="1987" c:formatCode="m/d;@">
                  <c:v>45678.6979166667</c:v>
                </c:pt>
                <c:pt idx="1988" c:formatCode="m/d;@">
                  <c:v>45678.7083333333</c:v>
                </c:pt>
                <c:pt idx="1989" c:formatCode="m/d;@">
                  <c:v>45678.71875</c:v>
                </c:pt>
                <c:pt idx="1990" c:formatCode="m/d;@">
                  <c:v>45678.7291666667</c:v>
                </c:pt>
                <c:pt idx="1991" c:formatCode="m/d;@">
                  <c:v>45678.7395833333</c:v>
                </c:pt>
                <c:pt idx="1992" c:formatCode="m/d;@">
                  <c:v>45678.75</c:v>
                </c:pt>
                <c:pt idx="1993" c:formatCode="m/d;@">
                  <c:v>45678.7604166667</c:v>
                </c:pt>
                <c:pt idx="1994" c:formatCode="m/d;@">
                  <c:v>45678.7708333333</c:v>
                </c:pt>
                <c:pt idx="1995" c:formatCode="m/d;@">
                  <c:v>45678.78125</c:v>
                </c:pt>
                <c:pt idx="1996" c:formatCode="m/d;@">
                  <c:v>45678.7916666667</c:v>
                </c:pt>
                <c:pt idx="1997" c:formatCode="m/d;@">
                  <c:v>45678.8020833333</c:v>
                </c:pt>
                <c:pt idx="1998" c:formatCode="m/d;@">
                  <c:v>45678.8125</c:v>
                </c:pt>
                <c:pt idx="1999" c:formatCode="m/d;@">
                  <c:v>45678.8229166667</c:v>
                </c:pt>
                <c:pt idx="2000" c:formatCode="m/d;@">
                  <c:v>45678.8333333333</c:v>
                </c:pt>
                <c:pt idx="2001" c:formatCode="m/d;@">
                  <c:v>45678.84375</c:v>
                </c:pt>
                <c:pt idx="2002" c:formatCode="m/d;@">
                  <c:v>45678.8541666667</c:v>
                </c:pt>
                <c:pt idx="2003" c:formatCode="m/d;@">
                  <c:v>45678.8645833333</c:v>
                </c:pt>
                <c:pt idx="2004" c:formatCode="m/d;@">
                  <c:v>45678.875</c:v>
                </c:pt>
                <c:pt idx="2005" c:formatCode="m/d;@">
                  <c:v>45678.8854166667</c:v>
                </c:pt>
                <c:pt idx="2006" c:formatCode="m/d;@">
                  <c:v>45678.8958333333</c:v>
                </c:pt>
                <c:pt idx="2007" c:formatCode="m/d;@">
                  <c:v>45678.90625</c:v>
                </c:pt>
                <c:pt idx="2008" c:formatCode="m/d;@">
                  <c:v>45678.9166666667</c:v>
                </c:pt>
                <c:pt idx="2009" c:formatCode="m/d;@">
                  <c:v>45678.9270833333</c:v>
                </c:pt>
                <c:pt idx="2010" c:formatCode="m/d;@">
                  <c:v>45678.9375</c:v>
                </c:pt>
                <c:pt idx="2011" c:formatCode="m/d;@">
                  <c:v>45678.9479166667</c:v>
                </c:pt>
                <c:pt idx="2012" c:formatCode="m/d;@">
                  <c:v>45678.9583333333</c:v>
                </c:pt>
                <c:pt idx="2013" c:formatCode="m/d;@">
                  <c:v>45678.96875</c:v>
                </c:pt>
                <c:pt idx="2014" c:formatCode="m/d;@">
                  <c:v>45678.9791666667</c:v>
                </c:pt>
                <c:pt idx="2015" c:formatCode="m/d;@">
                  <c:v>45678.9895833333</c:v>
                </c:pt>
                <c:pt idx="2016" c:formatCode="m/d;@">
                  <c:v>45679</c:v>
                </c:pt>
                <c:pt idx="2017" c:formatCode="m/d;@">
                  <c:v>45679.0104166667</c:v>
                </c:pt>
                <c:pt idx="2018" c:formatCode="m/d;@">
                  <c:v>45679.0208333333</c:v>
                </c:pt>
                <c:pt idx="2019" c:formatCode="m/d;@">
                  <c:v>45679.03125</c:v>
                </c:pt>
                <c:pt idx="2020" c:formatCode="m/d;@">
                  <c:v>45679.0416666667</c:v>
                </c:pt>
                <c:pt idx="2021" c:formatCode="m/d;@">
                  <c:v>45679.0520833333</c:v>
                </c:pt>
                <c:pt idx="2022" c:formatCode="m/d;@">
                  <c:v>45679.0625</c:v>
                </c:pt>
                <c:pt idx="2023" c:formatCode="m/d;@">
                  <c:v>45679.0729166667</c:v>
                </c:pt>
                <c:pt idx="2024" c:formatCode="m/d;@">
                  <c:v>45679.0833333333</c:v>
                </c:pt>
                <c:pt idx="2025" c:formatCode="m/d;@">
                  <c:v>45679.09375</c:v>
                </c:pt>
                <c:pt idx="2026" c:formatCode="m/d;@">
                  <c:v>45679.1041666667</c:v>
                </c:pt>
                <c:pt idx="2027" c:formatCode="m/d;@">
                  <c:v>45679.1145833333</c:v>
                </c:pt>
                <c:pt idx="2028" c:formatCode="m/d;@">
                  <c:v>45679.125</c:v>
                </c:pt>
                <c:pt idx="2029" c:formatCode="m/d;@">
                  <c:v>45679.1354166667</c:v>
                </c:pt>
                <c:pt idx="2030" c:formatCode="m/d;@">
                  <c:v>45679.1458333333</c:v>
                </c:pt>
                <c:pt idx="2031" c:formatCode="m/d;@">
                  <c:v>45679.15625</c:v>
                </c:pt>
                <c:pt idx="2032" c:formatCode="m/d;@">
                  <c:v>45679.1666666667</c:v>
                </c:pt>
                <c:pt idx="2033" c:formatCode="m/d;@">
                  <c:v>45679.1770833333</c:v>
                </c:pt>
                <c:pt idx="2034" c:formatCode="m/d;@">
                  <c:v>45679.1875</c:v>
                </c:pt>
                <c:pt idx="2035" c:formatCode="m/d;@">
                  <c:v>45679.1979166667</c:v>
                </c:pt>
                <c:pt idx="2036" c:formatCode="m/d;@">
                  <c:v>45679.2083333333</c:v>
                </c:pt>
                <c:pt idx="2037" c:formatCode="m/d;@">
                  <c:v>45679.21875</c:v>
                </c:pt>
                <c:pt idx="2038" c:formatCode="m/d;@">
                  <c:v>45679.2291666667</c:v>
                </c:pt>
                <c:pt idx="2039" c:formatCode="m/d;@">
                  <c:v>45679.2395833333</c:v>
                </c:pt>
                <c:pt idx="2040" c:formatCode="m/d;@">
                  <c:v>45679.25</c:v>
                </c:pt>
                <c:pt idx="2041" c:formatCode="m/d;@">
                  <c:v>45679.2604166667</c:v>
                </c:pt>
                <c:pt idx="2042" c:formatCode="m/d;@">
                  <c:v>45679.2708333333</c:v>
                </c:pt>
                <c:pt idx="2043" c:formatCode="m/d;@">
                  <c:v>45679.28125</c:v>
                </c:pt>
                <c:pt idx="2044" c:formatCode="m/d;@">
                  <c:v>45679.2916666667</c:v>
                </c:pt>
                <c:pt idx="2045" c:formatCode="m/d;@">
                  <c:v>45679.3020833333</c:v>
                </c:pt>
                <c:pt idx="2046" c:formatCode="m/d;@">
                  <c:v>45679.3125</c:v>
                </c:pt>
                <c:pt idx="2047" c:formatCode="m/d;@">
                  <c:v>45679.3229166667</c:v>
                </c:pt>
                <c:pt idx="2048" c:formatCode="m/d;@">
                  <c:v>45679.3333333333</c:v>
                </c:pt>
                <c:pt idx="2049" c:formatCode="m/d;@">
                  <c:v>45679.34375</c:v>
                </c:pt>
                <c:pt idx="2050" c:formatCode="m/d;@">
                  <c:v>45679.3541666667</c:v>
                </c:pt>
                <c:pt idx="2051" c:formatCode="m/d;@">
                  <c:v>45679.3645833333</c:v>
                </c:pt>
                <c:pt idx="2052" c:formatCode="m/d;@">
                  <c:v>45679.375</c:v>
                </c:pt>
                <c:pt idx="2053" c:formatCode="m/d;@">
                  <c:v>45679.3854166667</c:v>
                </c:pt>
                <c:pt idx="2054" c:formatCode="m/d;@">
                  <c:v>45679.3958333333</c:v>
                </c:pt>
                <c:pt idx="2055" c:formatCode="m/d;@">
                  <c:v>45679.40625</c:v>
                </c:pt>
                <c:pt idx="2056" c:formatCode="m/d;@">
                  <c:v>45679.4166666667</c:v>
                </c:pt>
                <c:pt idx="2057" c:formatCode="m/d;@">
                  <c:v>45679.4270833333</c:v>
                </c:pt>
                <c:pt idx="2058" c:formatCode="m/d;@">
                  <c:v>45679.4375</c:v>
                </c:pt>
                <c:pt idx="2059" c:formatCode="m/d;@">
                  <c:v>45679.4479166667</c:v>
                </c:pt>
                <c:pt idx="2060" c:formatCode="m/d;@">
                  <c:v>45679.4583333333</c:v>
                </c:pt>
                <c:pt idx="2061" c:formatCode="m/d;@">
                  <c:v>45679.46875</c:v>
                </c:pt>
                <c:pt idx="2062" c:formatCode="m/d;@">
                  <c:v>45679.4791666667</c:v>
                </c:pt>
                <c:pt idx="2063" c:formatCode="m/d;@">
                  <c:v>45679.4895833333</c:v>
                </c:pt>
                <c:pt idx="2064" c:formatCode="m/d;@">
                  <c:v>45679.5</c:v>
                </c:pt>
                <c:pt idx="2065" c:formatCode="m/d;@">
                  <c:v>45679.5104166667</c:v>
                </c:pt>
                <c:pt idx="2066" c:formatCode="m/d;@">
                  <c:v>45679.5208333333</c:v>
                </c:pt>
                <c:pt idx="2067" c:formatCode="m/d;@">
                  <c:v>45679.53125</c:v>
                </c:pt>
                <c:pt idx="2068" c:formatCode="m/d;@">
                  <c:v>45679.5416666667</c:v>
                </c:pt>
                <c:pt idx="2069" c:formatCode="m/d;@">
                  <c:v>45679.5520833333</c:v>
                </c:pt>
                <c:pt idx="2070" c:formatCode="m/d;@">
                  <c:v>45679.5625</c:v>
                </c:pt>
                <c:pt idx="2071" c:formatCode="m/d;@">
                  <c:v>45679.5729166667</c:v>
                </c:pt>
                <c:pt idx="2072" c:formatCode="m/d;@">
                  <c:v>45679.5833333333</c:v>
                </c:pt>
                <c:pt idx="2073" c:formatCode="m/d;@">
                  <c:v>45679.59375</c:v>
                </c:pt>
                <c:pt idx="2074" c:formatCode="m/d;@">
                  <c:v>45679.6041666667</c:v>
                </c:pt>
                <c:pt idx="2075" c:formatCode="m/d;@">
                  <c:v>45679.6145833333</c:v>
                </c:pt>
                <c:pt idx="2076" c:formatCode="m/d;@">
                  <c:v>45679.625</c:v>
                </c:pt>
                <c:pt idx="2077" c:formatCode="m/d;@">
                  <c:v>45679.6354166667</c:v>
                </c:pt>
                <c:pt idx="2078" c:formatCode="m/d;@">
                  <c:v>45679.6458333333</c:v>
                </c:pt>
                <c:pt idx="2079" c:formatCode="m/d;@">
                  <c:v>45679.65625</c:v>
                </c:pt>
                <c:pt idx="2080" c:formatCode="m/d;@">
                  <c:v>45679.6666666667</c:v>
                </c:pt>
                <c:pt idx="2081" c:formatCode="m/d;@">
                  <c:v>45679.6770833333</c:v>
                </c:pt>
                <c:pt idx="2082" c:formatCode="m/d;@">
                  <c:v>45679.6875</c:v>
                </c:pt>
                <c:pt idx="2083" c:formatCode="m/d;@">
                  <c:v>45679.6979166667</c:v>
                </c:pt>
                <c:pt idx="2084" c:formatCode="m/d;@">
                  <c:v>45679.7083333333</c:v>
                </c:pt>
                <c:pt idx="2085" c:formatCode="m/d;@">
                  <c:v>45679.71875</c:v>
                </c:pt>
                <c:pt idx="2086" c:formatCode="m/d;@">
                  <c:v>45679.7291666667</c:v>
                </c:pt>
                <c:pt idx="2087" c:formatCode="m/d;@">
                  <c:v>45679.7395833333</c:v>
                </c:pt>
                <c:pt idx="2088" c:formatCode="m/d;@">
                  <c:v>45679.75</c:v>
                </c:pt>
                <c:pt idx="2089" c:formatCode="m/d;@">
                  <c:v>45679.7604166667</c:v>
                </c:pt>
                <c:pt idx="2090" c:formatCode="m/d;@">
                  <c:v>45679.7708333333</c:v>
                </c:pt>
                <c:pt idx="2091" c:formatCode="m/d;@">
                  <c:v>45679.78125</c:v>
                </c:pt>
                <c:pt idx="2092" c:formatCode="m/d;@">
                  <c:v>45679.7916666667</c:v>
                </c:pt>
                <c:pt idx="2093" c:formatCode="m/d;@">
                  <c:v>45679.8020833333</c:v>
                </c:pt>
                <c:pt idx="2094" c:formatCode="m/d;@">
                  <c:v>45679.8125</c:v>
                </c:pt>
                <c:pt idx="2095" c:formatCode="m/d;@">
                  <c:v>45679.8229166667</c:v>
                </c:pt>
                <c:pt idx="2096" c:formatCode="m/d;@">
                  <c:v>45679.8333333333</c:v>
                </c:pt>
                <c:pt idx="2097" c:formatCode="m/d;@">
                  <c:v>45679.84375</c:v>
                </c:pt>
                <c:pt idx="2098" c:formatCode="m/d;@">
                  <c:v>45679.8541666667</c:v>
                </c:pt>
                <c:pt idx="2099" c:formatCode="m/d;@">
                  <c:v>45679.8645833333</c:v>
                </c:pt>
                <c:pt idx="2100" c:formatCode="m/d;@">
                  <c:v>45679.875</c:v>
                </c:pt>
                <c:pt idx="2101" c:formatCode="m/d;@">
                  <c:v>45679.8854166667</c:v>
                </c:pt>
                <c:pt idx="2102" c:formatCode="m/d;@">
                  <c:v>45679.8958333333</c:v>
                </c:pt>
                <c:pt idx="2103" c:formatCode="m/d;@">
                  <c:v>45679.90625</c:v>
                </c:pt>
                <c:pt idx="2104" c:formatCode="m/d;@">
                  <c:v>45679.9166666667</c:v>
                </c:pt>
                <c:pt idx="2105" c:formatCode="m/d;@">
                  <c:v>45679.9270833333</c:v>
                </c:pt>
                <c:pt idx="2106" c:formatCode="m/d;@">
                  <c:v>45679.9375</c:v>
                </c:pt>
                <c:pt idx="2107" c:formatCode="m/d;@">
                  <c:v>45679.9479166667</c:v>
                </c:pt>
                <c:pt idx="2108" c:formatCode="m/d;@">
                  <c:v>45679.9583333333</c:v>
                </c:pt>
                <c:pt idx="2109" c:formatCode="m/d;@">
                  <c:v>45679.96875</c:v>
                </c:pt>
                <c:pt idx="2110" c:formatCode="m/d;@">
                  <c:v>45679.9791666667</c:v>
                </c:pt>
                <c:pt idx="2111" c:formatCode="m/d;@">
                  <c:v>45679.9895833333</c:v>
                </c:pt>
                <c:pt idx="2112" c:formatCode="m/d;@">
                  <c:v>45680</c:v>
                </c:pt>
                <c:pt idx="2113" c:formatCode="m/d;@">
                  <c:v>45680.0104166667</c:v>
                </c:pt>
                <c:pt idx="2114" c:formatCode="m/d;@">
                  <c:v>45680.0208333333</c:v>
                </c:pt>
                <c:pt idx="2115" c:formatCode="m/d;@">
                  <c:v>45680.03125</c:v>
                </c:pt>
                <c:pt idx="2116" c:formatCode="m/d;@">
                  <c:v>45680.0416666667</c:v>
                </c:pt>
                <c:pt idx="2117" c:formatCode="m/d;@">
                  <c:v>45680.0520833333</c:v>
                </c:pt>
                <c:pt idx="2118" c:formatCode="m/d;@">
                  <c:v>45680.0625</c:v>
                </c:pt>
                <c:pt idx="2119" c:formatCode="m/d;@">
                  <c:v>45680.0729166667</c:v>
                </c:pt>
                <c:pt idx="2120" c:formatCode="m/d;@">
                  <c:v>45680.0833333333</c:v>
                </c:pt>
                <c:pt idx="2121" c:formatCode="m/d;@">
                  <c:v>45680.09375</c:v>
                </c:pt>
                <c:pt idx="2122" c:formatCode="m/d;@">
                  <c:v>45680.1041666667</c:v>
                </c:pt>
                <c:pt idx="2123" c:formatCode="m/d;@">
                  <c:v>45680.1145833333</c:v>
                </c:pt>
                <c:pt idx="2124" c:formatCode="m/d;@">
                  <c:v>45680.125</c:v>
                </c:pt>
                <c:pt idx="2125" c:formatCode="m/d;@">
                  <c:v>45680.1354166667</c:v>
                </c:pt>
                <c:pt idx="2126" c:formatCode="m/d;@">
                  <c:v>45680.1458333333</c:v>
                </c:pt>
                <c:pt idx="2127" c:formatCode="m/d;@">
                  <c:v>45680.15625</c:v>
                </c:pt>
                <c:pt idx="2128" c:formatCode="m/d;@">
                  <c:v>45680.1666666667</c:v>
                </c:pt>
                <c:pt idx="2129" c:formatCode="m/d;@">
                  <c:v>45680.1770833333</c:v>
                </c:pt>
                <c:pt idx="2130" c:formatCode="m/d;@">
                  <c:v>45680.1875</c:v>
                </c:pt>
                <c:pt idx="2131" c:formatCode="m/d;@">
                  <c:v>45680.1979166667</c:v>
                </c:pt>
                <c:pt idx="2132" c:formatCode="m/d;@">
                  <c:v>45680.2083333333</c:v>
                </c:pt>
                <c:pt idx="2133" c:formatCode="m/d;@">
                  <c:v>45680.21875</c:v>
                </c:pt>
                <c:pt idx="2134" c:formatCode="m/d;@">
                  <c:v>45680.2291666667</c:v>
                </c:pt>
                <c:pt idx="2135" c:formatCode="m/d;@">
                  <c:v>45680.2395833333</c:v>
                </c:pt>
                <c:pt idx="2136" c:formatCode="m/d;@">
                  <c:v>45680.25</c:v>
                </c:pt>
                <c:pt idx="2137" c:formatCode="m/d;@">
                  <c:v>45680.2604166667</c:v>
                </c:pt>
                <c:pt idx="2138" c:formatCode="m/d;@">
                  <c:v>45680.2708333333</c:v>
                </c:pt>
                <c:pt idx="2139" c:formatCode="m/d;@">
                  <c:v>45680.28125</c:v>
                </c:pt>
                <c:pt idx="2140" c:formatCode="m/d;@">
                  <c:v>45680.2916666667</c:v>
                </c:pt>
                <c:pt idx="2141" c:formatCode="m/d;@">
                  <c:v>45680.3020833333</c:v>
                </c:pt>
                <c:pt idx="2142" c:formatCode="m/d;@">
                  <c:v>45680.3125</c:v>
                </c:pt>
                <c:pt idx="2143" c:formatCode="m/d;@">
                  <c:v>45680.3229166667</c:v>
                </c:pt>
                <c:pt idx="2144" c:formatCode="m/d;@">
                  <c:v>45680.3333333333</c:v>
                </c:pt>
                <c:pt idx="2145" c:formatCode="m/d;@">
                  <c:v>45680.34375</c:v>
                </c:pt>
                <c:pt idx="2146" c:formatCode="m/d;@">
                  <c:v>45680.3541666667</c:v>
                </c:pt>
                <c:pt idx="2147" c:formatCode="m/d;@">
                  <c:v>45680.3645833333</c:v>
                </c:pt>
                <c:pt idx="2148" c:formatCode="m/d;@">
                  <c:v>45680.375</c:v>
                </c:pt>
                <c:pt idx="2149" c:formatCode="m/d;@">
                  <c:v>45680.3854166667</c:v>
                </c:pt>
                <c:pt idx="2150" c:formatCode="m/d;@">
                  <c:v>45680.3958333333</c:v>
                </c:pt>
                <c:pt idx="2151" c:formatCode="m/d;@">
                  <c:v>45680.40625</c:v>
                </c:pt>
                <c:pt idx="2152" c:formatCode="m/d;@">
                  <c:v>45680.4166666667</c:v>
                </c:pt>
                <c:pt idx="2153" c:formatCode="m/d;@">
                  <c:v>45680.4270833333</c:v>
                </c:pt>
                <c:pt idx="2154" c:formatCode="m/d;@">
                  <c:v>45680.4375</c:v>
                </c:pt>
                <c:pt idx="2155" c:formatCode="m/d;@">
                  <c:v>45680.4479166667</c:v>
                </c:pt>
                <c:pt idx="2156" c:formatCode="m/d;@">
                  <c:v>45680.4583333333</c:v>
                </c:pt>
                <c:pt idx="2157" c:formatCode="m/d;@">
                  <c:v>45680.46875</c:v>
                </c:pt>
                <c:pt idx="2158" c:formatCode="m/d;@">
                  <c:v>45680.4791666667</c:v>
                </c:pt>
                <c:pt idx="2159" c:formatCode="m/d;@">
                  <c:v>45680.4895833333</c:v>
                </c:pt>
                <c:pt idx="2160" c:formatCode="m/d;@">
                  <c:v>45680.5</c:v>
                </c:pt>
                <c:pt idx="2161" c:formatCode="m/d;@">
                  <c:v>45680.5104166667</c:v>
                </c:pt>
                <c:pt idx="2162" c:formatCode="m/d;@">
                  <c:v>45680.5208333333</c:v>
                </c:pt>
                <c:pt idx="2163" c:formatCode="m/d;@">
                  <c:v>45680.53125</c:v>
                </c:pt>
                <c:pt idx="2164" c:formatCode="m/d;@">
                  <c:v>45680.5416666667</c:v>
                </c:pt>
                <c:pt idx="2165" c:formatCode="m/d;@">
                  <c:v>45680.5520833333</c:v>
                </c:pt>
                <c:pt idx="2166" c:formatCode="m/d;@">
                  <c:v>45680.5625</c:v>
                </c:pt>
                <c:pt idx="2167" c:formatCode="m/d;@">
                  <c:v>45680.5729166667</c:v>
                </c:pt>
                <c:pt idx="2168" c:formatCode="m/d;@">
                  <c:v>45680.5833333333</c:v>
                </c:pt>
                <c:pt idx="2169" c:formatCode="m/d;@">
                  <c:v>45680.59375</c:v>
                </c:pt>
                <c:pt idx="2170" c:formatCode="m/d;@">
                  <c:v>45680.6041666667</c:v>
                </c:pt>
                <c:pt idx="2171" c:formatCode="m/d;@">
                  <c:v>45680.6145833333</c:v>
                </c:pt>
                <c:pt idx="2172" c:formatCode="m/d;@">
                  <c:v>45680.625</c:v>
                </c:pt>
                <c:pt idx="2173" c:formatCode="m/d;@">
                  <c:v>45680.6354166667</c:v>
                </c:pt>
                <c:pt idx="2174" c:formatCode="m/d;@">
                  <c:v>45680.6458333333</c:v>
                </c:pt>
                <c:pt idx="2175" c:formatCode="m/d;@">
                  <c:v>45680.65625</c:v>
                </c:pt>
                <c:pt idx="2176" c:formatCode="m/d;@">
                  <c:v>45680.6666666667</c:v>
                </c:pt>
                <c:pt idx="2177" c:formatCode="m/d;@">
                  <c:v>45680.6770833333</c:v>
                </c:pt>
                <c:pt idx="2178" c:formatCode="m/d;@">
                  <c:v>45680.6875</c:v>
                </c:pt>
                <c:pt idx="2179" c:formatCode="m/d;@">
                  <c:v>45680.6979166667</c:v>
                </c:pt>
                <c:pt idx="2180" c:formatCode="m/d;@">
                  <c:v>45680.7083333333</c:v>
                </c:pt>
                <c:pt idx="2181" c:formatCode="m/d;@">
                  <c:v>45680.71875</c:v>
                </c:pt>
                <c:pt idx="2182" c:formatCode="m/d;@">
                  <c:v>45680.7291666667</c:v>
                </c:pt>
                <c:pt idx="2183" c:formatCode="m/d;@">
                  <c:v>45680.7395833333</c:v>
                </c:pt>
                <c:pt idx="2184" c:formatCode="m/d;@">
                  <c:v>45680.75</c:v>
                </c:pt>
                <c:pt idx="2185" c:formatCode="m/d;@">
                  <c:v>45680.7604166667</c:v>
                </c:pt>
                <c:pt idx="2186" c:formatCode="m/d;@">
                  <c:v>45680.7708333333</c:v>
                </c:pt>
                <c:pt idx="2187" c:formatCode="m/d;@">
                  <c:v>45680.78125</c:v>
                </c:pt>
                <c:pt idx="2188" c:formatCode="m/d;@">
                  <c:v>45680.7916666667</c:v>
                </c:pt>
                <c:pt idx="2189" c:formatCode="m/d;@">
                  <c:v>45680.8020833333</c:v>
                </c:pt>
                <c:pt idx="2190" c:formatCode="m/d;@">
                  <c:v>45680.8125</c:v>
                </c:pt>
                <c:pt idx="2191" c:formatCode="m/d;@">
                  <c:v>45680.8229166667</c:v>
                </c:pt>
                <c:pt idx="2192" c:formatCode="m/d;@">
                  <c:v>45680.8333333333</c:v>
                </c:pt>
                <c:pt idx="2193" c:formatCode="m/d;@">
                  <c:v>45680.84375</c:v>
                </c:pt>
                <c:pt idx="2194" c:formatCode="m/d;@">
                  <c:v>45680.8541666667</c:v>
                </c:pt>
                <c:pt idx="2195" c:formatCode="m/d;@">
                  <c:v>45680.8645833333</c:v>
                </c:pt>
                <c:pt idx="2196" c:formatCode="m/d;@">
                  <c:v>45680.875</c:v>
                </c:pt>
                <c:pt idx="2197" c:formatCode="m/d;@">
                  <c:v>45680.8854166667</c:v>
                </c:pt>
                <c:pt idx="2198" c:formatCode="m/d;@">
                  <c:v>45680.8958333333</c:v>
                </c:pt>
                <c:pt idx="2199" c:formatCode="m/d;@">
                  <c:v>45680.90625</c:v>
                </c:pt>
                <c:pt idx="2200" c:formatCode="m/d;@">
                  <c:v>45680.9166666667</c:v>
                </c:pt>
                <c:pt idx="2201" c:formatCode="m/d;@">
                  <c:v>45680.9270833333</c:v>
                </c:pt>
                <c:pt idx="2202" c:formatCode="m/d;@">
                  <c:v>45680.9375</c:v>
                </c:pt>
                <c:pt idx="2203" c:formatCode="m/d;@">
                  <c:v>45680.9479166667</c:v>
                </c:pt>
                <c:pt idx="2204" c:formatCode="m/d;@">
                  <c:v>45680.9583333333</c:v>
                </c:pt>
                <c:pt idx="2205" c:formatCode="m/d;@">
                  <c:v>45680.96875</c:v>
                </c:pt>
                <c:pt idx="2206" c:formatCode="m/d;@">
                  <c:v>45680.9791666667</c:v>
                </c:pt>
                <c:pt idx="2207" c:formatCode="m/d;@">
                  <c:v>45680.9895833333</c:v>
                </c:pt>
                <c:pt idx="2208" c:formatCode="m/d;@">
                  <c:v>45681</c:v>
                </c:pt>
                <c:pt idx="2209" c:formatCode="m/d;@">
                  <c:v>45681.0104166667</c:v>
                </c:pt>
                <c:pt idx="2210" c:formatCode="m/d;@">
                  <c:v>45681.0208333333</c:v>
                </c:pt>
                <c:pt idx="2211" c:formatCode="m/d;@">
                  <c:v>45681.03125</c:v>
                </c:pt>
                <c:pt idx="2212" c:formatCode="m/d;@">
                  <c:v>45681.0416666667</c:v>
                </c:pt>
                <c:pt idx="2213" c:formatCode="m/d;@">
                  <c:v>45681.0520833333</c:v>
                </c:pt>
                <c:pt idx="2214" c:formatCode="m/d;@">
                  <c:v>45681.0625</c:v>
                </c:pt>
                <c:pt idx="2215" c:formatCode="m/d;@">
                  <c:v>45681.0729166667</c:v>
                </c:pt>
                <c:pt idx="2216" c:formatCode="m/d;@">
                  <c:v>45681.0833333333</c:v>
                </c:pt>
                <c:pt idx="2217" c:formatCode="m/d;@">
                  <c:v>45681.09375</c:v>
                </c:pt>
                <c:pt idx="2218" c:formatCode="m/d;@">
                  <c:v>45681.1041666667</c:v>
                </c:pt>
                <c:pt idx="2219" c:formatCode="m/d;@">
                  <c:v>45681.1145833333</c:v>
                </c:pt>
                <c:pt idx="2220" c:formatCode="m/d;@">
                  <c:v>45681.125</c:v>
                </c:pt>
                <c:pt idx="2221" c:formatCode="m/d;@">
                  <c:v>45681.1354166667</c:v>
                </c:pt>
                <c:pt idx="2222" c:formatCode="m/d;@">
                  <c:v>45681.1458333333</c:v>
                </c:pt>
                <c:pt idx="2223" c:formatCode="m/d;@">
                  <c:v>45681.15625</c:v>
                </c:pt>
                <c:pt idx="2224" c:formatCode="m/d;@">
                  <c:v>45681.1666666667</c:v>
                </c:pt>
                <c:pt idx="2225" c:formatCode="m/d;@">
                  <c:v>45681.1770833333</c:v>
                </c:pt>
                <c:pt idx="2226" c:formatCode="m/d;@">
                  <c:v>45681.1875</c:v>
                </c:pt>
                <c:pt idx="2227" c:formatCode="m/d;@">
                  <c:v>45681.1979166667</c:v>
                </c:pt>
                <c:pt idx="2228" c:formatCode="m/d;@">
                  <c:v>45681.2083333333</c:v>
                </c:pt>
                <c:pt idx="2229" c:formatCode="m/d;@">
                  <c:v>45681.21875</c:v>
                </c:pt>
                <c:pt idx="2230" c:formatCode="m/d;@">
                  <c:v>45681.2291666667</c:v>
                </c:pt>
                <c:pt idx="2231" c:formatCode="m/d;@">
                  <c:v>45681.2395833333</c:v>
                </c:pt>
                <c:pt idx="2232" c:formatCode="m/d;@">
                  <c:v>45681.25</c:v>
                </c:pt>
                <c:pt idx="2233" c:formatCode="m/d;@">
                  <c:v>45681.2604166667</c:v>
                </c:pt>
                <c:pt idx="2234" c:formatCode="m/d;@">
                  <c:v>45681.2708333333</c:v>
                </c:pt>
                <c:pt idx="2235" c:formatCode="m/d;@">
                  <c:v>45681.28125</c:v>
                </c:pt>
                <c:pt idx="2236" c:formatCode="m/d;@">
                  <c:v>45681.2916666667</c:v>
                </c:pt>
                <c:pt idx="2237" c:formatCode="m/d;@">
                  <c:v>45681.3020833333</c:v>
                </c:pt>
                <c:pt idx="2238" c:formatCode="m/d;@">
                  <c:v>45681.3125</c:v>
                </c:pt>
                <c:pt idx="2239" c:formatCode="m/d;@">
                  <c:v>45681.3229166667</c:v>
                </c:pt>
                <c:pt idx="2240" c:formatCode="m/d;@">
                  <c:v>45681.3333333333</c:v>
                </c:pt>
                <c:pt idx="2241" c:formatCode="m/d;@">
                  <c:v>45681.34375</c:v>
                </c:pt>
                <c:pt idx="2242" c:formatCode="m/d;@">
                  <c:v>45681.3541666667</c:v>
                </c:pt>
                <c:pt idx="2243" c:formatCode="m/d;@">
                  <c:v>45681.3645833333</c:v>
                </c:pt>
                <c:pt idx="2244" c:formatCode="m/d;@">
                  <c:v>45681.375</c:v>
                </c:pt>
                <c:pt idx="2245" c:formatCode="m/d;@">
                  <c:v>45681.3854166667</c:v>
                </c:pt>
                <c:pt idx="2246" c:formatCode="m/d;@">
                  <c:v>45681.3958333333</c:v>
                </c:pt>
                <c:pt idx="2247" c:formatCode="m/d;@">
                  <c:v>45681.40625</c:v>
                </c:pt>
                <c:pt idx="2248" c:formatCode="m/d;@">
                  <c:v>45681.4166666667</c:v>
                </c:pt>
                <c:pt idx="2249" c:formatCode="m/d;@">
                  <c:v>45681.4270833333</c:v>
                </c:pt>
                <c:pt idx="2250" c:formatCode="m/d;@">
                  <c:v>45681.4375</c:v>
                </c:pt>
                <c:pt idx="2251" c:formatCode="m/d;@">
                  <c:v>45681.4479166667</c:v>
                </c:pt>
                <c:pt idx="2252" c:formatCode="m/d;@">
                  <c:v>45681.4583333333</c:v>
                </c:pt>
                <c:pt idx="2253" c:formatCode="m/d;@">
                  <c:v>45681.46875</c:v>
                </c:pt>
                <c:pt idx="2254" c:formatCode="m/d;@">
                  <c:v>45681.4791666667</c:v>
                </c:pt>
                <c:pt idx="2255" c:formatCode="m/d;@">
                  <c:v>45681.4895833333</c:v>
                </c:pt>
                <c:pt idx="2256" c:formatCode="m/d;@">
                  <c:v>45681.5</c:v>
                </c:pt>
                <c:pt idx="2257" c:formatCode="m/d;@">
                  <c:v>45681.5104166667</c:v>
                </c:pt>
                <c:pt idx="2258" c:formatCode="m/d;@">
                  <c:v>45681.5208333333</c:v>
                </c:pt>
                <c:pt idx="2259" c:formatCode="m/d;@">
                  <c:v>45681.53125</c:v>
                </c:pt>
                <c:pt idx="2260" c:formatCode="m/d;@">
                  <c:v>45681.5416666667</c:v>
                </c:pt>
                <c:pt idx="2261" c:formatCode="m/d;@">
                  <c:v>45681.5520833333</c:v>
                </c:pt>
                <c:pt idx="2262" c:formatCode="m/d;@">
                  <c:v>45681.5625</c:v>
                </c:pt>
                <c:pt idx="2263" c:formatCode="m/d;@">
                  <c:v>45681.5729166667</c:v>
                </c:pt>
                <c:pt idx="2264" c:formatCode="m/d;@">
                  <c:v>45681.5833333333</c:v>
                </c:pt>
                <c:pt idx="2265" c:formatCode="m/d;@">
                  <c:v>45681.59375</c:v>
                </c:pt>
                <c:pt idx="2266" c:formatCode="m/d;@">
                  <c:v>45681.6041666667</c:v>
                </c:pt>
                <c:pt idx="2267" c:formatCode="m/d;@">
                  <c:v>45681.6145833333</c:v>
                </c:pt>
                <c:pt idx="2268" c:formatCode="m/d;@">
                  <c:v>45681.625</c:v>
                </c:pt>
                <c:pt idx="2269" c:formatCode="m/d;@">
                  <c:v>45681.6354166667</c:v>
                </c:pt>
                <c:pt idx="2270" c:formatCode="m/d;@">
                  <c:v>45681.6458333333</c:v>
                </c:pt>
                <c:pt idx="2271" c:formatCode="m/d;@">
                  <c:v>45681.65625</c:v>
                </c:pt>
                <c:pt idx="2272" c:formatCode="m/d;@">
                  <c:v>45681.6666666667</c:v>
                </c:pt>
                <c:pt idx="2273" c:formatCode="m/d;@">
                  <c:v>45681.6770833333</c:v>
                </c:pt>
                <c:pt idx="2274" c:formatCode="m/d;@">
                  <c:v>45681.6875</c:v>
                </c:pt>
                <c:pt idx="2275" c:formatCode="m/d;@">
                  <c:v>45681.6979166667</c:v>
                </c:pt>
                <c:pt idx="2276" c:formatCode="m/d;@">
                  <c:v>45681.7083333333</c:v>
                </c:pt>
                <c:pt idx="2277" c:formatCode="m/d;@">
                  <c:v>45681.71875</c:v>
                </c:pt>
                <c:pt idx="2278" c:formatCode="m/d;@">
                  <c:v>45681.7291666667</c:v>
                </c:pt>
                <c:pt idx="2279" c:formatCode="m/d;@">
                  <c:v>45681.7395833333</c:v>
                </c:pt>
                <c:pt idx="2280" c:formatCode="m/d;@">
                  <c:v>45681.75</c:v>
                </c:pt>
                <c:pt idx="2281" c:formatCode="m/d;@">
                  <c:v>45681.7604166667</c:v>
                </c:pt>
                <c:pt idx="2282" c:formatCode="m/d;@">
                  <c:v>45681.7708333333</c:v>
                </c:pt>
                <c:pt idx="2283" c:formatCode="m/d;@">
                  <c:v>45681.78125</c:v>
                </c:pt>
                <c:pt idx="2284" c:formatCode="m/d;@">
                  <c:v>45681.7916666667</c:v>
                </c:pt>
                <c:pt idx="2285" c:formatCode="m/d;@">
                  <c:v>45681.8020833333</c:v>
                </c:pt>
                <c:pt idx="2286" c:formatCode="m/d;@">
                  <c:v>45681.8125</c:v>
                </c:pt>
                <c:pt idx="2287" c:formatCode="m/d;@">
                  <c:v>45681.8229166667</c:v>
                </c:pt>
                <c:pt idx="2288" c:formatCode="m/d;@">
                  <c:v>45681.8333333333</c:v>
                </c:pt>
                <c:pt idx="2289" c:formatCode="m/d;@">
                  <c:v>45681.84375</c:v>
                </c:pt>
                <c:pt idx="2290" c:formatCode="m/d;@">
                  <c:v>45681.8541666667</c:v>
                </c:pt>
                <c:pt idx="2291" c:formatCode="m/d;@">
                  <c:v>45681.8645833333</c:v>
                </c:pt>
                <c:pt idx="2292" c:formatCode="m/d;@">
                  <c:v>45681.875</c:v>
                </c:pt>
                <c:pt idx="2293" c:formatCode="m/d;@">
                  <c:v>45681.8854166667</c:v>
                </c:pt>
                <c:pt idx="2294" c:formatCode="m/d;@">
                  <c:v>45681.8958333333</c:v>
                </c:pt>
                <c:pt idx="2295" c:formatCode="m/d;@">
                  <c:v>45681.90625</c:v>
                </c:pt>
                <c:pt idx="2296" c:formatCode="m/d;@">
                  <c:v>45681.9166666667</c:v>
                </c:pt>
                <c:pt idx="2297" c:formatCode="m/d;@">
                  <c:v>45681.9270833333</c:v>
                </c:pt>
                <c:pt idx="2298" c:formatCode="m/d;@">
                  <c:v>45681.9375</c:v>
                </c:pt>
                <c:pt idx="2299" c:formatCode="m/d;@">
                  <c:v>45681.9479166667</c:v>
                </c:pt>
                <c:pt idx="2300" c:formatCode="m/d;@">
                  <c:v>45681.9583333333</c:v>
                </c:pt>
                <c:pt idx="2301" c:formatCode="m/d;@">
                  <c:v>45681.96875</c:v>
                </c:pt>
                <c:pt idx="2302" c:formatCode="m/d;@">
                  <c:v>45681.9791666667</c:v>
                </c:pt>
                <c:pt idx="2303" c:formatCode="m/d;@">
                  <c:v>45681.9895833333</c:v>
                </c:pt>
                <c:pt idx="2304" c:formatCode="m/d;@">
                  <c:v>45682</c:v>
                </c:pt>
                <c:pt idx="2305" c:formatCode="m/d;@">
                  <c:v>45682.0104166667</c:v>
                </c:pt>
                <c:pt idx="2306" c:formatCode="m/d;@">
                  <c:v>45682.0208333333</c:v>
                </c:pt>
                <c:pt idx="2307" c:formatCode="m/d;@">
                  <c:v>45682.03125</c:v>
                </c:pt>
                <c:pt idx="2308" c:formatCode="m/d;@">
                  <c:v>45682.0416666667</c:v>
                </c:pt>
                <c:pt idx="2309" c:formatCode="m/d;@">
                  <c:v>45682.0520833333</c:v>
                </c:pt>
                <c:pt idx="2310" c:formatCode="m/d;@">
                  <c:v>45682.0625</c:v>
                </c:pt>
                <c:pt idx="2311" c:formatCode="m/d;@">
                  <c:v>45682.0729166667</c:v>
                </c:pt>
                <c:pt idx="2312" c:formatCode="m/d;@">
                  <c:v>45682.0833333333</c:v>
                </c:pt>
                <c:pt idx="2313" c:formatCode="m/d;@">
                  <c:v>45682.09375</c:v>
                </c:pt>
                <c:pt idx="2314" c:formatCode="m/d;@">
                  <c:v>45682.1041666667</c:v>
                </c:pt>
                <c:pt idx="2315" c:formatCode="m/d;@">
                  <c:v>45682.1145833333</c:v>
                </c:pt>
                <c:pt idx="2316" c:formatCode="m/d;@">
                  <c:v>45682.125</c:v>
                </c:pt>
                <c:pt idx="2317" c:formatCode="m/d;@">
                  <c:v>45682.1354166667</c:v>
                </c:pt>
                <c:pt idx="2318" c:formatCode="m/d;@">
                  <c:v>45682.1458333333</c:v>
                </c:pt>
                <c:pt idx="2319" c:formatCode="m/d;@">
                  <c:v>45682.15625</c:v>
                </c:pt>
                <c:pt idx="2320" c:formatCode="m/d;@">
                  <c:v>45682.1666666667</c:v>
                </c:pt>
                <c:pt idx="2321" c:formatCode="m/d;@">
                  <c:v>45682.1770833333</c:v>
                </c:pt>
                <c:pt idx="2322" c:formatCode="m/d;@">
                  <c:v>45682.1875</c:v>
                </c:pt>
                <c:pt idx="2323" c:formatCode="m/d;@">
                  <c:v>45682.1979166667</c:v>
                </c:pt>
                <c:pt idx="2324" c:formatCode="m/d;@">
                  <c:v>45682.2083333333</c:v>
                </c:pt>
                <c:pt idx="2325" c:formatCode="m/d;@">
                  <c:v>45682.21875</c:v>
                </c:pt>
                <c:pt idx="2326" c:formatCode="m/d;@">
                  <c:v>45682.2291666667</c:v>
                </c:pt>
                <c:pt idx="2327" c:formatCode="m/d;@">
                  <c:v>45682.2395833333</c:v>
                </c:pt>
                <c:pt idx="2328" c:formatCode="m/d;@">
                  <c:v>45682.25</c:v>
                </c:pt>
                <c:pt idx="2329" c:formatCode="m/d;@">
                  <c:v>45682.2604166667</c:v>
                </c:pt>
                <c:pt idx="2330" c:formatCode="m/d;@">
                  <c:v>45682.2708333333</c:v>
                </c:pt>
                <c:pt idx="2331" c:formatCode="m/d;@">
                  <c:v>45682.28125</c:v>
                </c:pt>
                <c:pt idx="2332" c:formatCode="m/d;@">
                  <c:v>45682.2916666667</c:v>
                </c:pt>
                <c:pt idx="2333" c:formatCode="m/d;@">
                  <c:v>45682.3020833333</c:v>
                </c:pt>
                <c:pt idx="2334" c:formatCode="m/d;@">
                  <c:v>45682.3125</c:v>
                </c:pt>
                <c:pt idx="2335" c:formatCode="m/d;@">
                  <c:v>45682.3229166667</c:v>
                </c:pt>
                <c:pt idx="2336" c:formatCode="m/d;@">
                  <c:v>45682.3333333333</c:v>
                </c:pt>
                <c:pt idx="2337" c:formatCode="m/d;@">
                  <c:v>45682.34375</c:v>
                </c:pt>
                <c:pt idx="2338" c:formatCode="m/d;@">
                  <c:v>45682.3541666667</c:v>
                </c:pt>
                <c:pt idx="2339" c:formatCode="m/d;@">
                  <c:v>45682.3645833333</c:v>
                </c:pt>
                <c:pt idx="2340" c:formatCode="m/d;@">
                  <c:v>45682.375</c:v>
                </c:pt>
                <c:pt idx="2341" c:formatCode="m/d;@">
                  <c:v>45682.3854166667</c:v>
                </c:pt>
                <c:pt idx="2342" c:formatCode="m/d;@">
                  <c:v>45682.3958333333</c:v>
                </c:pt>
                <c:pt idx="2343" c:formatCode="m/d;@">
                  <c:v>45682.40625</c:v>
                </c:pt>
                <c:pt idx="2344" c:formatCode="m/d;@">
                  <c:v>45682.4166666667</c:v>
                </c:pt>
                <c:pt idx="2345" c:formatCode="m/d;@">
                  <c:v>45682.4270833333</c:v>
                </c:pt>
                <c:pt idx="2346" c:formatCode="m/d;@">
                  <c:v>45682.4375</c:v>
                </c:pt>
                <c:pt idx="2347" c:formatCode="m/d;@">
                  <c:v>45682.4479166667</c:v>
                </c:pt>
                <c:pt idx="2348" c:formatCode="m/d;@">
                  <c:v>45682.4583333333</c:v>
                </c:pt>
                <c:pt idx="2349" c:formatCode="m/d;@">
                  <c:v>45682.46875</c:v>
                </c:pt>
                <c:pt idx="2350" c:formatCode="m/d;@">
                  <c:v>45682.4791666667</c:v>
                </c:pt>
                <c:pt idx="2351" c:formatCode="m/d;@">
                  <c:v>45682.4895833333</c:v>
                </c:pt>
                <c:pt idx="2352" c:formatCode="m/d;@">
                  <c:v>45682.5</c:v>
                </c:pt>
                <c:pt idx="2353" c:formatCode="m/d;@">
                  <c:v>45682.5104166667</c:v>
                </c:pt>
                <c:pt idx="2354" c:formatCode="m/d;@">
                  <c:v>45682.5208333333</c:v>
                </c:pt>
                <c:pt idx="2355" c:formatCode="m/d;@">
                  <c:v>45682.53125</c:v>
                </c:pt>
                <c:pt idx="2356" c:formatCode="m/d;@">
                  <c:v>45682.5416666667</c:v>
                </c:pt>
                <c:pt idx="2357" c:formatCode="m/d;@">
                  <c:v>45682.5520833333</c:v>
                </c:pt>
                <c:pt idx="2358" c:formatCode="m/d;@">
                  <c:v>45682.5625</c:v>
                </c:pt>
                <c:pt idx="2359" c:formatCode="m/d;@">
                  <c:v>45682.5729166667</c:v>
                </c:pt>
                <c:pt idx="2360" c:formatCode="m/d;@">
                  <c:v>45682.5833333333</c:v>
                </c:pt>
                <c:pt idx="2361" c:formatCode="m/d;@">
                  <c:v>45682.59375</c:v>
                </c:pt>
                <c:pt idx="2362" c:formatCode="m/d;@">
                  <c:v>45682.6041666667</c:v>
                </c:pt>
                <c:pt idx="2363" c:formatCode="m/d;@">
                  <c:v>45682.6145833333</c:v>
                </c:pt>
                <c:pt idx="2364" c:formatCode="m/d;@">
                  <c:v>45682.625</c:v>
                </c:pt>
                <c:pt idx="2365" c:formatCode="m/d;@">
                  <c:v>45682.6354166667</c:v>
                </c:pt>
                <c:pt idx="2366" c:formatCode="m/d;@">
                  <c:v>45682.6458333333</c:v>
                </c:pt>
                <c:pt idx="2367" c:formatCode="m/d;@">
                  <c:v>45682.65625</c:v>
                </c:pt>
                <c:pt idx="2368" c:formatCode="m/d;@">
                  <c:v>45682.6666666667</c:v>
                </c:pt>
                <c:pt idx="2369" c:formatCode="m/d;@">
                  <c:v>45682.6770833333</c:v>
                </c:pt>
                <c:pt idx="2370" c:formatCode="m/d;@">
                  <c:v>45682.6875</c:v>
                </c:pt>
                <c:pt idx="2371" c:formatCode="m/d;@">
                  <c:v>45682.6979166667</c:v>
                </c:pt>
                <c:pt idx="2372" c:formatCode="m/d;@">
                  <c:v>45682.7083333333</c:v>
                </c:pt>
                <c:pt idx="2373" c:formatCode="m/d;@">
                  <c:v>45682.71875</c:v>
                </c:pt>
                <c:pt idx="2374" c:formatCode="m/d;@">
                  <c:v>45682.7291666667</c:v>
                </c:pt>
                <c:pt idx="2375" c:formatCode="m/d;@">
                  <c:v>45682.7395833333</c:v>
                </c:pt>
                <c:pt idx="2376" c:formatCode="m/d;@">
                  <c:v>45682.75</c:v>
                </c:pt>
                <c:pt idx="2377" c:formatCode="m/d;@">
                  <c:v>45682.7604166667</c:v>
                </c:pt>
                <c:pt idx="2378" c:formatCode="m/d;@">
                  <c:v>45682.7708333333</c:v>
                </c:pt>
                <c:pt idx="2379" c:formatCode="m/d;@">
                  <c:v>45682.78125</c:v>
                </c:pt>
                <c:pt idx="2380" c:formatCode="m/d;@">
                  <c:v>45682.7916666667</c:v>
                </c:pt>
                <c:pt idx="2381" c:formatCode="m/d;@">
                  <c:v>45682.8020833333</c:v>
                </c:pt>
                <c:pt idx="2382" c:formatCode="m/d;@">
                  <c:v>45682.8125</c:v>
                </c:pt>
                <c:pt idx="2383" c:formatCode="m/d;@">
                  <c:v>45682.8229166667</c:v>
                </c:pt>
                <c:pt idx="2384" c:formatCode="m/d;@">
                  <c:v>45682.8333333333</c:v>
                </c:pt>
                <c:pt idx="2385" c:formatCode="m/d;@">
                  <c:v>45682.84375</c:v>
                </c:pt>
                <c:pt idx="2386" c:formatCode="m/d;@">
                  <c:v>45682.8541666667</c:v>
                </c:pt>
                <c:pt idx="2387" c:formatCode="m/d;@">
                  <c:v>45682.8645833333</c:v>
                </c:pt>
                <c:pt idx="2388" c:formatCode="m/d;@">
                  <c:v>45682.875</c:v>
                </c:pt>
                <c:pt idx="2389" c:formatCode="m/d;@">
                  <c:v>45682.8854166667</c:v>
                </c:pt>
                <c:pt idx="2390" c:formatCode="m/d;@">
                  <c:v>45682.8958333333</c:v>
                </c:pt>
                <c:pt idx="2391" c:formatCode="m/d;@">
                  <c:v>45682.90625</c:v>
                </c:pt>
                <c:pt idx="2392" c:formatCode="m/d;@">
                  <c:v>45682.9166666667</c:v>
                </c:pt>
                <c:pt idx="2393" c:formatCode="m/d;@">
                  <c:v>45682.9270833333</c:v>
                </c:pt>
                <c:pt idx="2394" c:formatCode="m/d;@">
                  <c:v>45682.9375</c:v>
                </c:pt>
                <c:pt idx="2395" c:formatCode="m/d;@">
                  <c:v>45682.9479166667</c:v>
                </c:pt>
                <c:pt idx="2396" c:formatCode="m/d;@">
                  <c:v>45682.9583333333</c:v>
                </c:pt>
                <c:pt idx="2397" c:formatCode="m/d;@">
                  <c:v>45682.96875</c:v>
                </c:pt>
                <c:pt idx="2398" c:formatCode="m/d;@">
                  <c:v>45682.9791666667</c:v>
                </c:pt>
                <c:pt idx="2399" c:formatCode="m/d;@">
                  <c:v>45682.9895833333</c:v>
                </c:pt>
                <c:pt idx="2400" c:formatCode="m/d;@">
                  <c:v>45683</c:v>
                </c:pt>
                <c:pt idx="2401" c:formatCode="m/d;@">
                  <c:v>45683.0104166667</c:v>
                </c:pt>
                <c:pt idx="2402" c:formatCode="m/d;@">
                  <c:v>45683.0208333333</c:v>
                </c:pt>
                <c:pt idx="2403" c:formatCode="m/d;@">
                  <c:v>45683.03125</c:v>
                </c:pt>
                <c:pt idx="2404" c:formatCode="m/d;@">
                  <c:v>45683.0416666667</c:v>
                </c:pt>
                <c:pt idx="2405" c:formatCode="m/d;@">
                  <c:v>45683.0520833333</c:v>
                </c:pt>
                <c:pt idx="2406" c:formatCode="m/d;@">
                  <c:v>45683.0625</c:v>
                </c:pt>
                <c:pt idx="2407" c:formatCode="m/d;@">
                  <c:v>45683.0729166667</c:v>
                </c:pt>
                <c:pt idx="2408" c:formatCode="m/d;@">
                  <c:v>45683.0833333333</c:v>
                </c:pt>
                <c:pt idx="2409" c:formatCode="m/d;@">
                  <c:v>45683.09375</c:v>
                </c:pt>
                <c:pt idx="2410" c:formatCode="m/d;@">
                  <c:v>45683.1041666667</c:v>
                </c:pt>
                <c:pt idx="2411" c:formatCode="m/d;@">
                  <c:v>45683.1145833333</c:v>
                </c:pt>
                <c:pt idx="2412" c:formatCode="m/d;@">
                  <c:v>45683.125</c:v>
                </c:pt>
                <c:pt idx="2413" c:formatCode="m/d;@">
                  <c:v>45683.1354166667</c:v>
                </c:pt>
                <c:pt idx="2414" c:formatCode="m/d;@">
                  <c:v>45683.1458333333</c:v>
                </c:pt>
                <c:pt idx="2415" c:formatCode="m/d;@">
                  <c:v>45683.15625</c:v>
                </c:pt>
                <c:pt idx="2416" c:formatCode="m/d;@">
                  <c:v>45683.1666666667</c:v>
                </c:pt>
                <c:pt idx="2417" c:formatCode="m/d;@">
                  <c:v>45683.1770833333</c:v>
                </c:pt>
                <c:pt idx="2418" c:formatCode="m/d;@">
                  <c:v>45683.1875</c:v>
                </c:pt>
                <c:pt idx="2419" c:formatCode="m/d;@">
                  <c:v>45683.1979166667</c:v>
                </c:pt>
                <c:pt idx="2420" c:formatCode="m/d;@">
                  <c:v>45683.2083333333</c:v>
                </c:pt>
                <c:pt idx="2421" c:formatCode="m/d;@">
                  <c:v>45683.21875</c:v>
                </c:pt>
                <c:pt idx="2422" c:formatCode="m/d;@">
                  <c:v>45683.2291666667</c:v>
                </c:pt>
                <c:pt idx="2423" c:formatCode="m/d;@">
                  <c:v>45683.2395833333</c:v>
                </c:pt>
                <c:pt idx="2424" c:formatCode="m/d;@">
                  <c:v>45683.25</c:v>
                </c:pt>
                <c:pt idx="2425" c:formatCode="m/d;@">
                  <c:v>45683.2604166667</c:v>
                </c:pt>
                <c:pt idx="2426" c:formatCode="m/d;@">
                  <c:v>45683.2708333333</c:v>
                </c:pt>
                <c:pt idx="2427" c:formatCode="m/d;@">
                  <c:v>45683.28125</c:v>
                </c:pt>
                <c:pt idx="2428" c:formatCode="m/d;@">
                  <c:v>45683.2916666667</c:v>
                </c:pt>
                <c:pt idx="2429" c:formatCode="m/d;@">
                  <c:v>45683.3020833333</c:v>
                </c:pt>
                <c:pt idx="2430" c:formatCode="m/d;@">
                  <c:v>45683.3125</c:v>
                </c:pt>
                <c:pt idx="2431" c:formatCode="m/d;@">
                  <c:v>45683.3229166667</c:v>
                </c:pt>
                <c:pt idx="2432" c:formatCode="m/d;@">
                  <c:v>45683.3333333333</c:v>
                </c:pt>
                <c:pt idx="2433" c:formatCode="m/d;@">
                  <c:v>45683.34375</c:v>
                </c:pt>
                <c:pt idx="2434" c:formatCode="m/d;@">
                  <c:v>45683.3541666667</c:v>
                </c:pt>
                <c:pt idx="2435" c:formatCode="m/d;@">
                  <c:v>45683.3645833333</c:v>
                </c:pt>
                <c:pt idx="2436" c:formatCode="m/d;@">
                  <c:v>45683.375</c:v>
                </c:pt>
                <c:pt idx="2437" c:formatCode="m/d;@">
                  <c:v>45683.3854166667</c:v>
                </c:pt>
                <c:pt idx="2438" c:formatCode="m/d;@">
                  <c:v>45683.3958333333</c:v>
                </c:pt>
                <c:pt idx="2439" c:formatCode="m/d;@">
                  <c:v>45683.40625</c:v>
                </c:pt>
                <c:pt idx="2440" c:formatCode="m/d;@">
                  <c:v>45683.4166666667</c:v>
                </c:pt>
                <c:pt idx="2441" c:formatCode="m/d;@">
                  <c:v>45683.4270833333</c:v>
                </c:pt>
                <c:pt idx="2442" c:formatCode="m/d;@">
                  <c:v>45683.4375</c:v>
                </c:pt>
                <c:pt idx="2443" c:formatCode="m/d;@">
                  <c:v>45683.4479166667</c:v>
                </c:pt>
                <c:pt idx="2444" c:formatCode="m/d;@">
                  <c:v>45683.4583333333</c:v>
                </c:pt>
                <c:pt idx="2445" c:formatCode="m/d;@">
                  <c:v>45683.46875</c:v>
                </c:pt>
                <c:pt idx="2446" c:formatCode="m/d;@">
                  <c:v>45683.4791666667</c:v>
                </c:pt>
                <c:pt idx="2447" c:formatCode="m/d;@">
                  <c:v>45683.4895833333</c:v>
                </c:pt>
                <c:pt idx="2448" c:formatCode="m/d;@">
                  <c:v>45683.5</c:v>
                </c:pt>
                <c:pt idx="2449" c:formatCode="m/d;@">
                  <c:v>45683.5104166667</c:v>
                </c:pt>
                <c:pt idx="2450" c:formatCode="m/d;@">
                  <c:v>45683.5208333333</c:v>
                </c:pt>
                <c:pt idx="2451" c:formatCode="m/d;@">
                  <c:v>45683.53125</c:v>
                </c:pt>
                <c:pt idx="2452" c:formatCode="m/d;@">
                  <c:v>45683.5416666667</c:v>
                </c:pt>
                <c:pt idx="2453" c:formatCode="m/d;@">
                  <c:v>45683.5520833333</c:v>
                </c:pt>
                <c:pt idx="2454" c:formatCode="m/d;@">
                  <c:v>45683.5625</c:v>
                </c:pt>
                <c:pt idx="2455" c:formatCode="m/d;@">
                  <c:v>45683.5729166667</c:v>
                </c:pt>
                <c:pt idx="2456" c:formatCode="m/d;@">
                  <c:v>45683.5833333333</c:v>
                </c:pt>
                <c:pt idx="2457" c:formatCode="m/d;@">
                  <c:v>45683.59375</c:v>
                </c:pt>
                <c:pt idx="2458" c:formatCode="m/d;@">
                  <c:v>45683.6041666667</c:v>
                </c:pt>
                <c:pt idx="2459" c:formatCode="m/d;@">
                  <c:v>45683.6145833333</c:v>
                </c:pt>
                <c:pt idx="2460" c:formatCode="m/d;@">
                  <c:v>45683.625</c:v>
                </c:pt>
                <c:pt idx="2461" c:formatCode="m/d;@">
                  <c:v>45683.6354166667</c:v>
                </c:pt>
                <c:pt idx="2462" c:formatCode="m/d;@">
                  <c:v>45683.6458333333</c:v>
                </c:pt>
                <c:pt idx="2463" c:formatCode="m/d;@">
                  <c:v>45683.65625</c:v>
                </c:pt>
                <c:pt idx="2464" c:formatCode="m/d;@">
                  <c:v>45683.6666666667</c:v>
                </c:pt>
                <c:pt idx="2465" c:formatCode="m/d;@">
                  <c:v>45683.6770833333</c:v>
                </c:pt>
                <c:pt idx="2466" c:formatCode="m/d;@">
                  <c:v>45683.6875</c:v>
                </c:pt>
                <c:pt idx="2467" c:formatCode="m/d;@">
                  <c:v>45683.6979166667</c:v>
                </c:pt>
                <c:pt idx="2468" c:formatCode="m/d;@">
                  <c:v>45683.7083333333</c:v>
                </c:pt>
                <c:pt idx="2469" c:formatCode="m/d;@">
                  <c:v>45683.71875</c:v>
                </c:pt>
                <c:pt idx="2470" c:formatCode="m/d;@">
                  <c:v>45683.7291666667</c:v>
                </c:pt>
                <c:pt idx="2471" c:formatCode="m/d;@">
                  <c:v>45683.7395833333</c:v>
                </c:pt>
                <c:pt idx="2472" c:formatCode="m/d;@">
                  <c:v>45683.75</c:v>
                </c:pt>
                <c:pt idx="2473" c:formatCode="m/d;@">
                  <c:v>45683.7604166667</c:v>
                </c:pt>
                <c:pt idx="2474" c:formatCode="m/d;@">
                  <c:v>45683.7708333333</c:v>
                </c:pt>
                <c:pt idx="2475" c:formatCode="m/d;@">
                  <c:v>45683.78125</c:v>
                </c:pt>
                <c:pt idx="2476" c:formatCode="m/d;@">
                  <c:v>45683.7916666667</c:v>
                </c:pt>
                <c:pt idx="2477" c:formatCode="m/d;@">
                  <c:v>45683.8020833333</c:v>
                </c:pt>
                <c:pt idx="2478" c:formatCode="m/d;@">
                  <c:v>45683.8125</c:v>
                </c:pt>
                <c:pt idx="2479" c:formatCode="m/d;@">
                  <c:v>45683.8229166667</c:v>
                </c:pt>
                <c:pt idx="2480" c:formatCode="m/d;@">
                  <c:v>45683.8333333333</c:v>
                </c:pt>
                <c:pt idx="2481" c:formatCode="m/d;@">
                  <c:v>45683.84375</c:v>
                </c:pt>
                <c:pt idx="2482" c:formatCode="m/d;@">
                  <c:v>45683.8541666667</c:v>
                </c:pt>
                <c:pt idx="2483" c:formatCode="m/d;@">
                  <c:v>45683.8645833333</c:v>
                </c:pt>
                <c:pt idx="2484" c:formatCode="m/d;@">
                  <c:v>45683.875</c:v>
                </c:pt>
                <c:pt idx="2485" c:formatCode="m/d;@">
                  <c:v>45683.8854166667</c:v>
                </c:pt>
                <c:pt idx="2486" c:formatCode="m/d;@">
                  <c:v>45683.8958333333</c:v>
                </c:pt>
                <c:pt idx="2487" c:formatCode="m/d;@">
                  <c:v>45683.90625</c:v>
                </c:pt>
                <c:pt idx="2488" c:formatCode="m/d;@">
                  <c:v>45683.9166666667</c:v>
                </c:pt>
                <c:pt idx="2489" c:formatCode="m/d;@">
                  <c:v>45683.9270833333</c:v>
                </c:pt>
                <c:pt idx="2490" c:formatCode="m/d;@">
                  <c:v>45683.9375</c:v>
                </c:pt>
                <c:pt idx="2491" c:formatCode="m/d;@">
                  <c:v>45683.9479166667</c:v>
                </c:pt>
                <c:pt idx="2492" c:formatCode="m/d;@">
                  <c:v>45683.9583333333</c:v>
                </c:pt>
                <c:pt idx="2493" c:formatCode="m/d;@">
                  <c:v>45683.96875</c:v>
                </c:pt>
                <c:pt idx="2494" c:formatCode="m/d;@">
                  <c:v>45683.9791666667</c:v>
                </c:pt>
                <c:pt idx="2495" c:formatCode="m/d;@">
                  <c:v>45683.9895833333</c:v>
                </c:pt>
                <c:pt idx="2496" c:formatCode="m/d;@">
                  <c:v>45684</c:v>
                </c:pt>
                <c:pt idx="2497" c:formatCode="m/d;@">
                  <c:v>45684.0104166667</c:v>
                </c:pt>
                <c:pt idx="2498" c:formatCode="m/d;@">
                  <c:v>45684.0208333333</c:v>
                </c:pt>
                <c:pt idx="2499" c:formatCode="m/d;@">
                  <c:v>45684.03125</c:v>
                </c:pt>
                <c:pt idx="2500" c:formatCode="m/d;@">
                  <c:v>45684.0416666667</c:v>
                </c:pt>
                <c:pt idx="2501" c:formatCode="m/d;@">
                  <c:v>45684.0520833333</c:v>
                </c:pt>
                <c:pt idx="2502" c:formatCode="m/d;@">
                  <c:v>45684.0625</c:v>
                </c:pt>
                <c:pt idx="2503" c:formatCode="m/d;@">
                  <c:v>45684.0729166667</c:v>
                </c:pt>
                <c:pt idx="2504" c:formatCode="m/d;@">
                  <c:v>45684.0833333333</c:v>
                </c:pt>
                <c:pt idx="2505" c:formatCode="m/d;@">
                  <c:v>45684.09375</c:v>
                </c:pt>
                <c:pt idx="2506" c:formatCode="m/d;@">
                  <c:v>45684.1041666667</c:v>
                </c:pt>
                <c:pt idx="2507" c:formatCode="m/d;@">
                  <c:v>45684.1145833333</c:v>
                </c:pt>
                <c:pt idx="2508" c:formatCode="m/d;@">
                  <c:v>45684.125</c:v>
                </c:pt>
                <c:pt idx="2509" c:formatCode="m/d;@">
                  <c:v>45684.1354166667</c:v>
                </c:pt>
                <c:pt idx="2510" c:formatCode="m/d;@">
                  <c:v>45684.1458333333</c:v>
                </c:pt>
                <c:pt idx="2511" c:formatCode="m/d;@">
                  <c:v>45684.15625</c:v>
                </c:pt>
                <c:pt idx="2512" c:formatCode="m/d;@">
                  <c:v>45684.1666666667</c:v>
                </c:pt>
                <c:pt idx="2513" c:formatCode="m/d;@">
                  <c:v>45684.1770833333</c:v>
                </c:pt>
                <c:pt idx="2514" c:formatCode="m/d;@">
                  <c:v>45684.1875</c:v>
                </c:pt>
                <c:pt idx="2515" c:formatCode="m/d;@">
                  <c:v>45684.1979166667</c:v>
                </c:pt>
                <c:pt idx="2516" c:formatCode="m/d;@">
                  <c:v>45684.2083333333</c:v>
                </c:pt>
                <c:pt idx="2517" c:formatCode="m/d;@">
                  <c:v>45684.21875</c:v>
                </c:pt>
                <c:pt idx="2518" c:formatCode="m/d;@">
                  <c:v>45684.2291666667</c:v>
                </c:pt>
                <c:pt idx="2519" c:formatCode="m/d;@">
                  <c:v>45684.2395833333</c:v>
                </c:pt>
                <c:pt idx="2520" c:formatCode="m/d;@">
                  <c:v>45684.25</c:v>
                </c:pt>
                <c:pt idx="2521" c:formatCode="m/d;@">
                  <c:v>45684.2604166667</c:v>
                </c:pt>
                <c:pt idx="2522" c:formatCode="m/d;@">
                  <c:v>45684.2708333333</c:v>
                </c:pt>
                <c:pt idx="2523" c:formatCode="m/d;@">
                  <c:v>45684.28125</c:v>
                </c:pt>
                <c:pt idx="2524" c:formatCode="m/d;@">
                  <c:v>45684.2916666667</c:v>
                </c:pt>
                <c:pt idx="2525" c:formatCode="m/d;@">
                  <c:v>45684.3020833333</c:v>
                </c:pt>
                <c:pt idx="2526" c:formatCode="m/d;@">
                  <c:v>45684.3125</c:v>
                </c:pt>
                <c:pt idx="2527" c:formatCode="m/d;@">
                  <c:v>45684.3229166667</c:v>
                </c:pt>
                <c:pt idx="2528" c:formatCode="m/d;@">
                  <c:v>45684.3333333333</c:v>
                </c:pt>
                <c:pt idx="2529" c:formatCode="m/d;@">
                  <c:v>45684.34375</c:v>
                </c:pt>
                <c:pt idx="2530" c:formatCode="m/d;@">
                  <c:v>45684.3541666667</c:v>
                </c:pt>
                <c:pt idx="2531" c:formatCode="m/d;@">
                  <c:v>45684.3645833333</c:v>
                </c:pt>
                <c:pt idx="2532" c:formatCode="m/d;@">
                  <c:v>45684.375</c:v>
                </c:pt>
                <c:pt idx="2533" c:formatCode="m/d;@">
                  <c:v>45684.3854166667</c:v>
                </c:pt>
                <c:pt idx="2534" c:formatCode="m/d;@">
                  <c:v>45684.3958333333</c:v>
                </c:pt>
                <c:pt idx="2535" c:formatCode="m/d;@">
                  <c:v>45684.40625</c:v>
                </c:pt>
                <c:pt idx="2536" c:formatCode="m/d;@">
                  <c:v>45684.4166666667</c:v>
                </c:pt>
                <c:pt idx="2537" c:formatCode="m/d;@">
                  <c:v>45684.4270833333</c:v>
                </c:pt>
                <c:pt idx="2538" c:formatCode="m/d;@">
                  <c:v>45684.4375</c:v>
                </c:pt>
                <c:pt idx="2539" c:formatCode="m/d;@">
                  <c:v>45684.4479166667</c:v>
                </c:pt>
                <c:pt idx="2540" c:formatCode="m/d;@">
                  <c:v>45684.4583333333</c:v>
                </c:pt>
                <c:pt idx="2541" c:formatCode="m/d;@">
                  <c:v>45684.46875</c:v>
                </c:pt>
                <c:pt idx="2542" c:formatCode="m/d;@">
                  <c:v>45684.4791666667</c:v>
                </c:pt>
                <c:pt idx="2543" c:formatCode="m/d;@">
                  <c:v>45684.4895833333</c:v>
                </c:pt>
                <c:pt idx="2544" c:formatCode="m/d;@">
                  <c:v>45684.5</c:v>
                </c:pt>
                <c:pt idx="2545" c:formatCode="m/d;@">
                  <c:v>45684.5104166667</c:v>
                </c:pt>
                <c:pt idx="2546" c:formatCode="m/d;@">
                  <c:v>45684.5208333333</c:v>
                </c:pt>
                <c:pt idx="2547" c:formatCode="m/d;@">
                  <c:v>45684.53125</c:v>
                </c:pt>
                <c:pt idx="2548" c:formatCode="m/d;@">
                  <c:v>45684.5416666667</c:v>
                </c:pt>
                <c:pt idx="2549" c:formatCode="m/d;@">
                  <c:v>45684.5520833333</c:v>
                </c:pt>
                <c:pt idx="2550" c:formatCode="m/d;@">
                  <c:v>45684.5625</c:v>
                </c:pt>
                <c:pt idx="2551" c:formatCode="m/d;@">
                  <c:v>45684.5729166667</c:v>
                </c:pt>
                <c:pt idx="2552" c:formatCode="m/d;@">
                  <c:v>45684.5833333333</c:v>
                </c:pt>
                <c:pt idx="2553" c:formatCode="m/d;@">
                  <c:v>45684.59375</c:v>
                </c:pt>
                <c:pt idx="2554" c:formatCode="m/d;@">
                  <c:v>45684.6041666667</c:v>
                </c:pt>
                <c:pt idx="2555" c:formatCode="m/d;@">
                  <c:v>45684.6145833333</c:v>
                </c:pt>
                <c:pt idx="2556" c:formatCode="m/d;@">
                  <c:v>45684.625</c:v>
                </c:pt>
                <c:pt idx="2557" c:formatCode="m/d;@">
                  <c:v>45684.6354166667</c:v>
                </c:pt>
                <c:pt idx="2558" c:formatCode="m/d;@">
                  <c:v>45684.6458333333</c:v>
                </c:pt>
                <c:pt idx="2559" c:formatCode="m/d;@">
                  <c:v>45684.65625</c:v>
                </c:pt>
                <c:pt idx="2560" c:formatCode="m/d;@">
                  <c:v>45684.6666666667</c:v>
                </c:pt>
                <c:pt idx="2561" c:formatCode="m/d;@">
                  <c:v>45684.6770833333</c:v>
                </c:pt>
                <c:pt idx="2562" c:formatCode="m/d;@">
                  <c:v>45684.6875</c:v>
                </c:pt>
                <c:pt idx="2563" c:formatCode="m/d;@">
                  <c:v>45684.6979166667</c:v>
                </c:pt>
                <c:pt idx="2564" c:formatCode="m/d;@">
                  <c:v>45684.7083333333</c:v>
                </c:pt>
                <c:pt idx="2565" c:formatCode="m/d;@">
                  <c:v>45684.71875</c:v>
                </c:pt>
                <c:pt idx="2566" c:formatCode="m/d;@">
                  <c:v>45684.7291666667</c:v>
                </c:pt>
                <c:pt idx="2567" c:formatCode="m/d;@">
                  <c:v>45684.7395833333</c:v>
                </c:pt>
                <c:pt idx="2568" c:formatCode="m/d;@">
                  <c:v>45684.75</c:v>
                </c:pt>
                <c:pt idx="2569" c:formatCode="m/d;@">
                  <c:v>45684.7604166667</c:v>
                </c:pt>
                <c:pt idx="2570" c:formatCode="m/d;@">
                  <c:v>45684.7708333333</c:v>
                </c:pt>
                <c:pt idx="2571" c:formatCode="m/d;@">
                  <c:v>45684.78125</c:v>
                </c:pt>
                <c:pt idx="2572" c:formatCode="m/d;@">
                  <c:v>45684.7916666667</c:v>
                </c:pt>
                <c:pt idx="2573" c:formatCode="m/d;@">
                  <c:v>45684.8020833333</c:v>
                </c:pt>
                <c:pt idx="2574" c:formatCode="m/d;@">
                  <c:v>45684.8125</c:v>
                </c:pt>
                <c:pt idx="2575" c:formatCode="m/d;@">
                  <c:v>45684.8229166667</c:v>
                </c:pt>
                <c:pt idx="2576" c:formatCode="m/d;@">
                  <c:v>45684.8333333333</c:v>
                </c:pt>
                <c:pt idx="2577" c:formatCode="m/d;@">
                  <c:v>45684.84375</c:v>
                </c:pt>
                <c:pt idx="2578" c:formatCode="m/d;@">
                  <c:v>45684.8541666667</c:v>
                </c:pt>
                <c:pt idx="2579" c:formatCode="m/d;@">
                  <c:v>45684.8645833333</c:v>
                </c:pt>
                <c:pt idx="2580" c:formatCode="m/d;@">
                  <c:v>45684.875</c:v>
                </c:pt>
                <c:pt idx="2581" c:formatCode="m/d;@">
                  <c:v>45684.8854166667</c:v>
                </c:pt>
                <c:pt idx="2582" c:formatCode="m/d;@">
                  <c:v>45684.8958333333</c:v>
                </c:pt>
                <c:pt idx="2583" c:formatCode="m/d;@">
                  <c:v>45684.90625</c:v>
                </c:pt>
                <c:pt idx="2584" c:formatCode="m/d;@">
                  <c:v>45684.9166666667</c:v>
                </c:pt>
                <c:pt idx="2585" c:formatCode="m/d;@">
                  <c:v>45684.9270833333</c:v>
                </c:pt>
                <c:pt idx="2586" c:formatCode="m/d;@">
                  <c:v>45684.9375</c:v>
                </c:pt>
                <c:pt idx="2587" c:formatCode="m/d;@">
                  <c:v>45684.9479166667</c:v>
                </c:pt>
                <c:pt idx="2588" c:formatCode="m/d;@">
                  <c:v>45684.9583333333</c:v>
                </c:pt>
                <c:pt idx="2589" c:formatCode="m/d;@">
                  <c:v>45684.96875</c:v>
                </c:pt>
                <c:pt idx="2590" c:formatCode="m/d;@">
                  <c:v>45684.9791666667</c:v>
                </c:pt>
                <c:pt idx="2591" c:formatCode="m/d;@">
                  <c:v>45684.9895833333</c:v>
                </c:pt>
                <c:pt idx="2592" c:formatCode="m/d;@">
                  <c:v>45685</c:v>
                </c:pt>
                <c:pt idx="2593" c:formatCode="m/d;@">
                  <c:v>45685.0104166667</c:v>
                </c:pt>
                <c:pt idx="2594" c:formatCode="m/d;@">
                  <c:v>45685.0208333333</c:v>
                </c:pt>
                <c:pt idx="2595" c:formatCode="m/d;@">
                  <c:v>45685.03125</c:v>
                </c:pt>
                <c:pt idx="2596" c:formatCode="m/d;@">
                  <c:v>45685.0416666667</c:v>
                </c:pt>
                <c:pt idx="2597" c:formatCode="m/d;@">
                  <c:v>45685.0520833333</c:v>
                </c:pt>
                <c:pt idx="2598" c:formatCode="m/d;@">
                  <c:v>45685.0625</c:v>
                </c:pt>
                <c:pt idx="2599" c:formatCode="m/d;@">
                  <c:v>45685.0729166667</c:v>
                </c:pt>
                <c:pt idx="2600" c:formatCode="m/d;@">
                  <c:v>45685.0833333333</c:v>
                </c:pt>
                <c:pt idx="2601" c:formatCode="m/d;@">
                  <c:v>45685.09375</c:v>
                </c:pt>
                <c:pt idx="2602" c:formatCode="m/d;@">
                  <c:v>45685.1041666667</c:v>
                </c:pt>
                <c:pt idx="2603" c:formatCode="m/d;@">
                  <c:v>45685.1145833333</c:v>
                </c:pt>
                <c:pt idx="2604" c:formatCode="m/d;@">
                  <c:v>45685.125</c:v>
                </c:pt>
                <c:pt idx="2605" c:formatCode="m/d;@">
                  <c:v>45685.1354166667</c:v>
                </c:pt>
                <c:pt idx="2606" c:formatCode="m/d;@">
                  <c:v>45685.1458333333</c:v>
                </c:pt>
                <c:pt idx="2607" c:formatCode="m/d;@">
                  <c:v>45685.15625</c:v>
                </c:pt>
                <c:pt idx="2608" c:formatCode="m/d;@">
                  <c:v>45685.1666666667</c:v>
                </c:pt>
                <c:pt idx="2609" c:formatCode="m/d;@">
                  <c:v>45685.1770833333</c:v>
                </c:pt>
                <c:pt idx="2610" c:formatCode="m/d;@">
                  <c:v>45685.1875</c:v>
                </c:pt>
                <c:pt idx="2611" c:formatCode="m/d;@">
                  <c:v>45685.1979166667</c:v>
                </c:pt>
                <c:pt idx="2612" c:formatCode="m/d;@">
                  <c:v>45685.2083333333</c:v>
                </c:pt>
                <c:pt idx="2613" c:formatCode="m/d;@">
                  <c:v>45685.21875</c:v>
                </c:pt>
                <c:pt idx="2614" c:formatCode="m/d;@">
                  <c:v>45685.2291666667</c:v>
                </c:pt>
                <c:pt idx="2615" c:formatCode="m/d;@">
                  <c:v>45685.2395833333</c:v>
                </c:pt>
                <c:pt idx="2616" c:formatCode="m/d;@">
                  <c:v>45685.25</c:v>
                </c:pt>
                <c:pt idx="2617" c:formatCode="m/d;@">
                  <c:v>45685.2604166667</c:v>
                </c:pt>
                <c:pt idx="2618" c:formatCode="m/d;@">
                  <c:v>45685.2708333333</c:v>
                </c:pt>
                <c:pt idx="2619" c:formatCode="m/d;@">
                  <c:v>45685.28125</c:v>
                </c:pt>
                <c:pt idx="2620" c:formatCode="m/d;@">
                  <c:v>45685.2916666667</c:v>
                </c:pt>
                <c:pt idx="2621" c:formatCode="m/d;@">
                  <c:v>45685.3020833333</c:v>
                </c:pt>
                <c:pt idx="2622" c:formatCode="m/d;@">
                  <c:v>45685.3125</c:v>
                </c:pt>
                <c:pt idx="2623" c:formatCode="m/d;@">
                  <c:v>45685.3229166667</c:v>
                </c:pt>
                <c:pt idx="2624" c:formatCode="m/d;@">
                  <c:v>45685.3333333333</c:v>
                </c:pt>
                <c:pt idx="2625" c:formatCode="m/d;@">
                  <c:v>45685.34375</c:v>
                </c:pt>
                <c:pt idx="2626" c:formatCode="m/d;@">
                  <c:v>45685.3541666667</c:v>
                </c:pt>
                <c:pt idx="2627" c:formatCode="m/d;@">
                  <c:v>45685.3645833333</c:v>
                </c:pt>
                <c:pt idx="2628" c:formatCode="m/d;@">
                  <c:v>45685.375</c:v>
                </c:pt>
                <c:pt idx="2629" c:formatCode="m/d;@">
                  <c:v>45685.3854166667</c:v>
                </c:pt>
                <c:pt idx="2630" c:formatCode="m/d;@">
                  <c:v>45685.3958333333</c:v>
                </c:pt>
                <c:pt idx="2631" c:formatCode="m/d;@">
                  <c:v>45685.40625</c:v>
                </c:pt>
                <c:pt idx="2632" c:formatCode="m/d;@">
                  <c:v>45685.4166666667</c:v>
                </c:pt>
                <c:pt idx="2633" c:formatCode="m/d;@">
                  <c:v>45685.4270833333</c:v>
                </c:pt>
                <c:pt idx="2634" c:formatCode="m/d;@">
                  <c:v>45685.4375</c:v>
                </c:pt>
                <c:pt idx="2635" c:formatCode="m/d;@">
                  <c:v>45685.4479166667</c:v>
                </c:pt>
                <c:pt idx="2636" c:formatCode="m/d;@">
                  <c:v>45685.4583333333</c:v>
                </c:pt>
                <c:pt idx="2637" c:formatCode="m/d;@">
                  <c:v>45685.46875</c:v>
                </c:pt>
                <c:pt idx="2638" c:formatCode="m/d;@">
                  <c:v>45685.4791666667</c:v>
                </c:pt>
                <c:pt idx="2639" c:formatCode="m/d;@">
                  <c:v>45685.4895833333</c:v>
                </c:pt>
                <c:pt idx="2640" c:formatCode="m/d;@">
                  <c:v>45685.5</c:v>
                </c:pt>
                <c:pt idx="2641" c:formatCode="m/d;@">
                  <c:v>45685.5104166667</c:v>
                </c:pt>
                <c:pt idx="2642" c:formatCode="m/d;@">
                  <c:v>45685.5208333333</c:v>
                </c:pt>
                <c:pt idx="2643" c:formatCode="m/d;@">
                  <c:v>45685.53125</c:v>
                </c:pt>
                <c:pt idx="2644" c:formatCode="m/d;@">
                  <c:v>45685.5416666667</c:v>
                </c:pt>
                <c:pt idx="2645" c:formatCode="m/d;@">
                  <c:v>45685.5520833333</c:v>
                </c:pt>
                <c:pt idx="2646" c:formatCode="m/d;@">
                  <c:v>45685.5625</c:v>
                </c:pt>
                <c:pt idx="2647" c:formatCode="m/d;@">
                  <c:v>45685.5729166667</c:v>
                </c:pt>
                <c:pt idx="2648" c:formatCode="m/d;@">
                  <c:v>45685.5833333333</c:v>
                </c:pt>
                <c:pt idx="2649" c:formatCode="m/d;@">
                  <c:v>45685.59375</c:v>
                </c:pt>
                <c:pt idx="2650" c:formatCode="m/d;@">
                  <c:v>45685.6041666667</c:v>
                </c:pt>
                <c:pt idx="2651" c:formatCode="m/d;@">
                  <c:v>45685.6145833333</c:v>
                </c:pt>
                <c:pt idx="2652" c:formatCode="m/d;@">
                  <c:v>45685.625</c:v>
                </c:pt>
                <c:pt idx="2653" c:formatCode="m/d;@">
                  <c:v>45685.6354166667</c:v>
                </c:pt>
                <c:pt idx="2654" c:formatCode="m/d;@">
                  <c:v>45685.6458333333</c:v>
                </c:pt>
                <c:pt idx="2655" c:formatCode="m/d;@">
                  <c:v>45685.65625</c:v>
                </c:pt>
                <c:pt idx="2656" c:formatCode="m/d;@">
                  <c:v>45685.6666666667</c:v>
                </c:pt>
                <c:pt idx="2657" c:formatCode="m/d;@">
                  <c:v>45685.6770833333</c:v>
                </c:pt>
                <c:pt idx="2658" c:formatCode="m/d;@">
                  <c:v>45685.6875</c:v>
                </c:pt>
                <c:pt idx="2659" c:formatCode="m/d;@">
                  <c:v>45685.6979166667</c:v>
                </c:pt>
                <c:pt idx="2660" c:formatCode="m/d;@">
                  <c:v>45685.7083333333</c:v>
                </c:pt>
                <c:pt idx="2661" c:formatCode="m/d;@">
                  <c:v>45685.71875</c:v>
                </c:pt>
                <c:pt idx="2662" c:formatCode="m/d;@">
                  <c:v>45685.7291666667</c:v>
                </c:pt>
                <c:pt idx="2663" c:formatCode="m/d;@">
                  <c:v>45685.7395833333</c:v>
                </c:pt>
                <c:pt idx="2664" c:formatCode="m/d;@">
                  <c:v>45685.75</c:v>
                </c:pt>
                <c:pt idx="2665" c:formatCode="m/d;@">
                  <c:v>45685.7604166667</c:v>
                </c:pt>
                <c:pt idx="2666" c:formatCode="m/d;@">
                  <c:v>45685.7708333333</c:v>
                </c:pt>
                <c:pt idx="2667" c:formatCode="m/d;@">
                  <c:v>45685.78125</c:v>
                </c:pt>
                <c:pt idx="2668" c:formatCode="m/d;@">
                  <c:v>45685.7916666667</c:v>
                </c:pt>
                <c:pt idx="2669" c:formatCode="m/d;@">
                  <c:v>45685.8020833333</c:v>
                </c:pt>
                <c:pt idx="2670" c:formatCode="m/d;@">
                  <c:v>45685.8125</c:v>
                </c:pt>
                <c:pt idx="2671" c:formatCode="m/d;@">
                  <c:v>45685.8229166667</c:v>
                </c:pt>
                <c:pt idx="2672" c:formatCode="m/d;@">
                  <c:v>45685.8333333333</c:v>
                </c:pt>
                <c:pt idx="2673" c:formatCode="m/d;@">
                  <c:v>45685.84375</c:v>
                </c:pt>
                <c:pt idx="2674" c:formatCode="m/d;@">
                  <c:v>45685.8541666667</c:v>
                </c:pt>
                <c:pt idx="2675" c:formatCode="m/d;@">
                  <c:v>45685.8645833333</c:v>
                </c:pt>
                <c:pt idx="2676" c:formatCode="m/d;@">
                  <c:v>45685.875</c:v>
                </c:pt>
                <c:pt idx="2677" c:formatCode="m/d;@">
                  <c:v>45685.8854166667</c:v>
                </c:pt>
                <c:pt idx="2678" c:formatCode="m/d;@">
                  <c:v>45685.8958333333</c:v>
                </c:pt>
                <c:pt idx="2679" c:formatCode="m/d;@">
                  <c:v>45685.90625</c:v>
                </c:pt>
                <c:pt idx="2680" c:formatCode="m/d;@">
                  <c:v>45685.9166666667</c:v>
                </c:pt>
                <c:pt idx="2681" c:formatCode="m/d;@">
                  <c:v>45685.9270833333</c:v>
                </c:pt>
                <c:pt idx="2682" c:formatCode="m/d;@">
                  <c:v>45685.9375</c:v>
                </c:pt>
                <c:pt idx="2683" c:formatCode="m/d;@">
                  <c:v>45685.9479166667</c:v>
                </c:pt>
                <c:pt idx="2684" c:formatCode="m/d;@">
                  <c:v>45685.9583333333</c:v>
                </c:pt>
                <c:pt idx="2685" c:formatCode="m/d;@">
                  <c:v>45685.96875</c:v>
                </c:pt>
                <c:pt idx="2686" c:formatCode="m/d;@">
                  <c:v>45685.9791666667</c:v>
                </c:pt>
                <c:pt idx="2687" c:formatCode="m/d;@">
                  <c:v>45685.9895833333</c:v>
                </c:pt>
                <c:pt idx="2688" c:formatCode="m/d;@">
                  <c:v>45686</c:v>
                </c:pt>
                <c:pt idx="2689" c:formatCode="m/d;@">
                  <c:v>45686.0104166667</c:v>
                </c:pt>
                <c:pt idx="2690" c:formatCode="m/d;@">
                  <c:v>45686.0208333333</c:v>
                </c:pt>
                <c:pt idx="2691" c:formatCode="m/d;@">
                  <c:v>45686.03125</c:v>
                </c:pt>
                <c:pt idx="2692" c:formatCode="m/d;@">
                  <c:v>45686.0416666667</c:v>
                </c:pt>
                <c:pt idx="2693" c:formatCode="m/d;@">
                  <c:v>45686.0520833333</c:v>
                </c:pt>
                <c:pt idx="2694" c:formatCode="m/d;@">
                  <c:v>45686.0625</c:v>
                </c:pt>
                <c:pt idx="2695" c:formatCode="m/d;@">
                  <c:v>45686.0729166667</c:v>
                </c:pt>
                <c:pt idx="2696" c:formatCode="m/d;@">
                  <c:v>45686.0833333333</c:v>
                </c:pt>
                <c:pt idx="2697" c:formatCode="m/d;@">
                  <c:v>45686.09375</c:v>
                </c:pt>
                <c:pt idx="2698" c:formatCode="m/d;@">
                  <c:v>45686.1041666667</c:v>
                </c:pt>
                <c:pt idx="2699" c:formatCode="m/d;@">
                  <c:v>45686.1145833333</c:v>
                </c:pt>
                <c:pt idx="2700" c:formatCode="m/d;@">
                  <c:v>45686.125</c:v>
                </c:pt>
                <c:pt idx="2701" c:formatCode="m/d;@">
                  <c:v>45686.1354166667</c:v>
                </c:pt>
                <c:pt idx="2702" c:formatCode="m/d;@">
                  <c:v>45686.1458333333</c:v>
                </c:pt>
                <c:pt idx="2703" c:formatCode="m/d;@">
                  <c:v>45686.15625</c:v>
                </c:pt>
                <c:pt idx="2704" c:formatCode="m/d;@">
                  <c:v>45686.1666666667</c:v>
                </c:pt>
                <c:pt idx="2705" c:formatCode="m/d;@">
                  <c:v>45686.1770833333</c:v>
                </c:pt>
                <c:pt idx="2706" c:formatCode="m/d;@">
                  <c:v>45686.1875</c:v>
                </c:pt>
                <c:pt idx="2707" c:formatCode="m/d;@">
                  <c:v>45686.1979166667</c:v>
                </c:pt>
                <c:pt idx="2708" c:formatCode="m/d;@">
                  <c:v>45686.2083333333</c:v>
                </c:pt>
                <c:pt idx="2709" c:formatCode="m/d;@">
                  <c:v>45686.21875</c:v>
                </c:pt>
                <c:pt idx="2710" c:formatCode="m/d;@">
                  <c:v>45686.2291666667</c:v>
                </c:pt>
                <c:pt idx="2711" c:formatCode="m/d;@">
                  <c:v>45686.2395833333</c:v>
                </c:pt>
                <c:pt idx="2712" c:formatCode="m/d;@">
                  <c:v>45686.25</c:v>
                </c:pt>
                <c:pt idx="2713" c:formatCode="m/d;@">
                  <c:v>45686.2604166667</c:v>
                </c:pt>
                <c:pt idx="2714" c:formatCode="m/d;@">
                  <c:v>45686.2708333333</c:v>
                </c:pt>
                <c:pt idx="2715" c:formatCode="m/d;@">
                  <c:v>45686.28125</c:v>
                </c:pt>
                <c:pt idx="2716" c:formatCode="m/d;@">
                  <c:v>45686.2916666667</c:v>
                </c:pt>
                <c:pt idx="2717" c:formatCode="m/d;@">
                  <c:v>45686.3020833333</c:v>
                </c:pt>
                <c:pt idx="2718" c:formatCode="m/d;@">
                  <c:v>45686.3125</c:v>
                </c:pt>
                <c:pt idx="2719" c:formatCode="m/d;@">
                  <c:v>45686.3229166667</c:v>
                </c:pt>
                <c:pt idx="2720" c:formatCode="m/d;@">
                  <c:v>45686.3333333333</c:v>
                </c:pt>
                <c:pt idx="2721" c:formatCode="m/d;@">
                  <c:v>45686.34375</c:v>
                </c:pt>
                <c:pt idx="2722" c:formatCode="m/d;@">
                  <c:v>45686.3541666667</c:v>
                </c:pt>
                <c:pt idx="2723" c:formatCode="m/d;@">
                  <c:v>45686.3645833333</c:v>
                </c:pt>
                <c:pt idx="2724" c:formatCode="m/d;@">
                  <c:v>45686.375</c:v>
                </c:pt>
                <c:pt idx="2725" c:formatCode="m/d;@">
                  <c:v>45686.3854166667</c:v>
                </c:pt>
                <c:pt idx="2726" c:formatCode="m/d;@">
                  <c:v>45686.3958333333</c:v>
                </c:pt>
                <c:pt idx="2727" c:formatCode="m/d;@">
                  <c:v>45686.40625</c:v>
                </c:pt>
                <c:pt idx="2728" c:formatCode="m/d;@">
                  <c:v>45686.4166666667</c:v>
                </c:pt>
                <c:pt idx="2729" c:formatCode="m/d;@">
                  <c:v>45686.4270833333</c:v>
                </c:pt>
                <c:pt idx="2730" c:formatCode="m/d;@">
                  <c:v>45686.4375</c:v>
                </c:pt>
                <c:pt idx="2731" c:formatCode="m/d;@">
                  <c:v>45686.4479166667</c:v>
                </c:pt>
                <c:pt idx="2732" c:formatCode="m/d;@">
                  <c:v>45686.4583333333</c:v>
                </c:pt>
                <c:pt idx="2733" c:formatCode="m/d;@">
                  <c:v>45686.46875</c:v>
                </c:pt>
                <c:pt idx="2734" c:formatCode="m/d;@">
                  <c:v>45686.4791666667</c:v>
                </c:pt>
                <c:pt idx="2735" c:formatCode="m/d;@">
                  <c:v>45686.4895833333</c:v>
                </c:pt>
                <c:pt idx="2736" c:formatCode="m/d;@">
                  <c:v>45686.5</c:v>
                </c:pt>
                <c:pt idx="2737" c:formatCode="m/d;@">
                  <c:v>45686.5104166667</c:v>
                </c:pt>
                <c:pt idx="2738" c:formatCode="m/d;@">
                  <c:v>45686.5208333333</c:v>
                </c:pt>
                <c:pt idx="2739" c:formatCode="m/d;@">
                  <c:v>45686.53125</c:v>
                </c:pt>
                <c:pt idx="2740" c:formatCode="m/d;@">
                  <c:v>45686.5416666667</c:v>
                </c:pt>
                <c:pt idx="2741" c:formatCode="m/d;@">
                  <c:v>45686.5520833333</c:v>
                </c:pt>
                <c:pt idx="2742" c:formatCode="m/d;@">
                  <c:v>45686.5625</c:v>
                </c:pt>
                <c:pt idx="2743" c:formatCode="m/d;@">
                  <c:v>45686.5729166667</c:v>
                </c:pt>
                <c:pt idx="2744" c:formatCode="m/d;@">
                  <c:v>45686.5833333333</c:v>
                </c:pt>
                <c:pt idx="2745" c:formatCode="m/d;@">
                  <c:v>45686.59375</c:v>
                </c:pt>
                <c:pt idx="2746" c:formatCode="m/d;@">
                  <c:v>45686.6041666667</c:v>
                </c:pt>
                <c:pt idx="2747" c:formatCode="m/d;@">
                  <c:v>45686.6145833333</c:v>
                </c:pt>
                <c:pt idx="2748" c:formatCode="m/d;@">
                  <c:v>45686.625</c:v>
                </c:pt>
                <c:pt idx="2749" c:formatCode="m/d;@">
                  <c:v>45686.6354166667</c:v>
                </c:pt>
                <c:pt idx="2750" c:formatCode="m/d;@">
                  <c:v>45686.6458333333</c:v>
                </c:pt>
                <c:pt idx="2751" c:formatCode="m/d;@">
                  <c:v>45686.65625</c:v>
                </c:pt>
                <c:pt idx="2752" c:formatCode="m/d;@">
                  <c:v>45686.6666666667</c:v>
                </c:pt>
                <c:pt idx="2753" c:formatCode="m/d;@">
                  <c:v>45686.6770833333</c:v>
                </c:pt>
                <c:pt idx="2754" c:formatCode="m/d;@">
                  <c:v>45686.6875</c:v>
                </c:pt>
                <c:pt idx="2755" c:formatCode="m/d;@">
                  <c:v>45686.6979166667</c:v>
                </c:pt>
                <c:pt idx="2756" c:formatCode="m/d;@">
                  <c:v>45686.7083333333</c:v>
                </c:pt>
                <c:pt idx="2757" c:formatCode="m/d;@">
                  <c:v>45686.71875</c:v>
                </c:pt>
                <c:pt idx="2758" c:formatCode="m/d;@">
                  <c:v>45686.7291666667</c:v>
                </c:pt>
                <c:pt idx="2759" c:formatCode="m/d;@">
                  <c:v>45686.7395833333</c:v>
                </c:pt>
                <c:pt idx="2760" c:formatCode="m/d;@">
                  <c:v>45686.75</c:v>
                </c:pt>
                <c:pt idx="2761" c:formatCode="m/d;@">
                  <c:v>45686.7604166667</c:v>
                </c:pt>
                <c:pt idx="2762" c:formatCode="m/d;@">
                  <c:v>45686.7708333333</c:v>
                </c:pt>
                <c:pt idx="2763" c:formatCode="m/d;@">
                  <c:v>45686.78125</c:v>
                </c:pt>
                <c:pt idx="2764" c:formatCode="m/d;@">
                  <c:v>45686.7916666667</c:v>
                </c:pt>
                <c:pt idx="2765" c:formatCode="m/d;@">
                  <c:v>45686.8020833333</c:v>
                </c:pt>
                <c:pt idx="2766" c:formatCode="m/d;@">
                  <c:v>45686.8125</c:v>
                </c:pt>
                <c:pt idx="2767" c:formatCode="m/d;@">
                  <c:v>45686.8229166667</c:v>
                </c:pt>
                <c:pt idx="2768" c:formatCode="m/d;@">
                  <c:v>45686.8333333333</c:v>
                </c:pt>
                <c:pt idx="2769" c:formatCode="m/d;@">
                  <c:v>45686.84375</c:v>
                </c:pt>
                <c:pt idx="2770" c:formatCode="m/d;@">
                  <c:v>45686.8541666667</c:v>
                </c:pt>
                <c:pt idx="2771" c:formatCode="m/d;@">
                  <c:v>45686.8645833333</c:v>
                </c:pt>
                <c:pt idx="2772" c:formatCode="m/d;@">
                  <c:v>45686.875</c:v>
                </c:pt>
                <c:pt idx="2773" c:formatCode="m/d;@">
                  <c:v>45686.8854166667</c:v>
                </c:pt>
                <c:pt idx="2774" c:formatCode="m/d;@">
                  <c:v>45686.8958333333</c:v>
                </c:pt>
                <c:pt idx="2775" c:formatCode="m/d;@">
                  <c:v>45686.90625</c:v>
                </c:pt>
                <c:pt idx="2776" c:formatCode="m/d;@">
                  <c:v>45686.9166666667</c:v>
                </c:pt>
                <c:pt idx="2777" c:formatCode="m/d;@">
                  <c:v>45686.9270833333</c:v>
                </c:pt>
                <c:pt idx="2778" c:formatCode="m/d;@">
                  <c:v>45686.9375</c:v>
                </c:pt>
                <c:pt idx="2779" c:formatCode="m/d;@">
                  <c:v>45686.9479166667</c:v>
                </c:pt>
                <c:pt idx="2780" c:formatCode="m/d;@">
                  <c:v>45686.9583333333</c:v>
                </c:pt>
                <c:pt idx="2781" c:formatCode="m/d;@">
                  <c:v>45686.96875</c:v>
                </c:pt>
                <c:pt idx="2782" c:formatCode="m/d;@">
                  <c:v>45686.9791666667</c:v>
                </c:pt>
                <c:pt idx="2783" c:formatCode="m/d;@">
                  <c:v>45686.9895833333</c:v>
                </c:pt>
                <c:pt idx="2784" c:formatCode="m/d;@">
                  <c:v>45687</c:v>
                </c:pt>
                <c:pt idx="2785" c:formatCode="m/d;@">
                  <c:v>45687.0104166667</c:v>
                </c:pt>
                <c:pt idx="2786" c:formatCode="m/d;@">
                  <c:v>45687.0208333333</c:v>
                </c:pt>
                <c:pt idx="2787" c:formatCode="m/d;@">
                  <c:v>45687.03125</c:v>
                </c:pt>
                <c:pt idx="2788" c:formatCode="m/d;@">
                  <c:v>45687.0416666667</c:v>
                </c:pt>
                <c:pt idx="2789" c:formatCode="m/d;@">
                  <c:v>45687.0520833333</c:v>
                </c:pt>
                <c:pt idx="2790" c:formatCode="m/d;@">
                  <c:v>45687.0625</c:v>
                </c:pt>
                <c:pt idx="2791" c:formatCode="m/d;@">
                  <c:v>45687.0729166667</c:v>
                </c:pt>
                <c:pt idx="2792" c:formatCode="m/d;@">
                  <c:v>45687.0833333333</c:v>
                </c:pt>
                <c:pt idx="2793" c:formatCode="m/d;@">
                  <c:v>45687.09375</c:v>
                </c:pt>
                <c:pt idx="2794" c:formatCode="m/d;@">
                  <c:v>45687.1041666667</c:v>
                </c:pt>
                <c:pt idx="2795" c:formatCode="m/d;@">
                  <c:v>45687.1145833333</c:v>
                </c:pt>
                <c:pt idx="2796" c:formatCode="m/d;@">
                  <c:v>45687.125</c:v>
                </c:pt>
                <c:pt idx="2797" c:formatCode="m/d;@">
                  <c:v>45687.1354166667</c:v>
                </c:pt>
                <c:pt idx="2798" c:formatCode="m/d;@">
                  <c:v>45687.1458333333</c:v>
                </c:pt>
                <c:pt idx="2799" c:formatCode="m/d;@">
                  <c:v>45687.15625</c:v>
                </c:pt>
                <c:pt idx="2800" c:formatCode="m/d;@">
                  <c:v>45687.1666666667</c:v>
                </c:pt>
                <c:pt idx="2801" c:formatCode="m/d;@">
                  <c:v>45687.1770833333</c:v>
                </c:pt>
                <c:pt idx="2802" c:formatCode="m/d;@">
                  <c:v>45687.1875</c:v>
                </c:pt>
                <c:pt idx="2803" c:formatCode="m/d;@">
                  <c:v>45687.1979166667</c:v>
                </c:pt>
                <c:pt idx="2804" c:formatCode="m/d;@">
                  <c:v>45687.2083333333</c:v>
                </c:pt>
                <c:pt idx="2805" c:formatCode="m/d;@">
                  <c:v>45687.21875</c:v>
                </c:pt>
                <c:pt idx="2806" c:formatCode="m/d;@">
                  <c:v>45687.2291666667</c:v>
                </c:pt>
                <c:pt idx="2807" c:formatCode="m/d;@">
                  <c:v>45687.2395833333</c:v>
                </c:pt>
                <c:pt idx="2808" c:formatCode="m/d;@">
                  <c:v>45687.25</c:v>
                </c:pt>
                <c:pt idx="2809" c:formatCode="m/d;@">
                  <c:v>45687.2604166667</c:v>
                </c:pt>
                <c:pt idx="2810" c:formatCode="m/d;@">
                  <c:v>45687.2708333333</c:v>
                </c:pt>
                <c:pt idx="2811" c:formatCode="m/d;@">
                  <c:v>45687.28125</c:v>
                </c:pt>
                <c:pt idx="2812" c:formatCode="m/d;@">
                  <c:v>45687.2916666667</c:v>
                </c:pt>
                <c:pt idx="2813" c:formatCode="m/d;@">
                  <c:v>45687.3020833333</c:v>
                </c:pt>
                <c:pt idx="2814" c:formatCode="m/d;@">
                  <c:v>45687.3125</c:v>
                </c:pt>
                <c:pt idx="2815" c:formatCode="m/d;@">
                  <c:v>45687.3229166667</c:v>
                </c:pt>
                <c:pt idx="2816" c:formatCode="m/d;@">
                  <c:v>45687.3333333333</c:v>
                </c:pt>
                <c:pt idx="2817" c:formatCode="m/d;@">
                  <c:v>45687.34375</c:v>
                </c:pt>
                <c:pt idx="2818" c:formatCode="m/d;@">
                  <c:v>45687.3541666667</c:v>
                </c:pt>
                <c:pt idx="2819" c:formatCode="m/d;@">
                  <c:v>45687.3645833333</c:v>
                </c:pt>
                <c:pt idx="2820" c:formatCode="m/d;@">
                  <c:v>45687.375</c:v>
                </c:pt>
                <c:pt idx="2821" c:formatCode="m/d;@">
                  <c:v>45687.3854166667</c:v>
                </c:pt>
                <c:pt idx="2822" c:formatCode="m/d;@">
                  <c:v>45687.3958333333</c:v>
                </c:pt>
                <c:pt idx="2823" c:formatCode="m/d;@">
                  <c:v>45687.40625</c:v>
                </c:pt>
                <c:pt idx="2824" c:formatCode="m/d;@">
                  <c:v>45687.4166666667</c:v>
                </c:pt>
                <c:pt idx="2825" c:formatCode="m/d;@">
                  <c:v>45687.4270833333</c:v>
                </c:pt>
                <c:pt idx="2826" c:formatCode="m/d;@">
                  <c:v>45687.4375</c:v>
                </c:pt>
                <c:pt idx="2827" c:formatCode="m/d;@">
                  <c:v>45687.4479166667</c:v>
                </c:pt>
                <c:pt idx="2828" c:formatCode="m/d;@">
                  <c:v>45687.4583333333</c:v>
                </c:pt>
                <c:pt idx="2829" c:formatCode="m/d;@">
                  <c:v>45687.46875</c:v>
                </c:pt>
                <c:pt idx="2830" c:formatCode="m/d;@">
                  <c:v>45687.4791666667</c:v>
                </c:pt>
                <c:pt idx="2831" c:formatCode="m/d;@">
                  <c:v>45687.4895833333</c:v>
                </c:pt>
                <c:pt idx="2832" c:formatCode="m/d;@">
                  <c:v>45687.5</c:v>
                </c:pt>
                <c:pt idx="2833" c:formatCode="m/d;@">
                  <c:v>45687.5104166667</c:v>
                </c:pt>
                <c:pt idx="2834" c:formatCode="m/d;@">
                  <c:v>45687.5208333333</c:v>
                </c:pt>
                <c:pt idx="2835" c:formatCode="m/d;@">
                  <c:v>45687.53125</c:v>
                </c:pt>
                <c:pt idx="2836" c:formatCode="m/d;@">
                  <c:v>45687.5416666667</c:v>
                </c:pt>
                <c:pt idx="2837" c:formatCode="m/d;@">
                  <c:v>45687.5520833333</c:v>
                </c:pt>
                <c:pt idx="2838" c:formatCode="m/d;@">
                  <c:v>45687.5625</c:v>
                </c:pt>
                <c:pt idx="2839" c:formatCode="m/d;@">
                  <c:v>45687.5729166667</c:v>
                </c:pt>
                <c:pt idx="2840" c:formatCode="m/d;@">
                  <c:v>45687.5833333333</c:v>
                </c:pt>
                <c:pt idx="2841" c:formatCode="m/d;@">
                  <c:v>45687.59375</c:v>
                </c:pt>
                <c:pt idx="2842" c:formatCode="m/d;@">
                  <c:v>45687.6041666667</c:v>
                </c:pt>
                <c:pt idx="2843" c:formatCode="m/d;@">
                  <c:v>45687.6145833333</c:v>
                </c:pt>
                <c:pt idx="2844" c:formatCode="m/d;@">
                  <c:v>45687.625</c:v>
                </c:pt>
                <c:pt idx="2845" c:formatCode="m/d;@">
                  <c:v>45687.6354166667</c:v>
                </c:pt>
                <c:pt idx="2846" c:formatCode="m/d;@">
                  <c:v>45687.6458333333</c:v>
                </c:pt>
                <c:pt idx="2847" c:formatCode="m/d;@">
                  <c:v>45687.65625</c:v>
                </c:pt>
                <c:pt idx="2848" c:formatCode="m/d;@">
                  <c:v>45687.6666666667</c:v>
                </c:pt>
                <c:pt idx="2849" c:formatCode="m/d;@">
                  <c:v>45687.6770833333</c:v>
                </c:pt>
                <c:pt idx="2850" c:formatCode="m/d;@">
                  <c:v>45687.6875</c:v>
                </c:pt>
                <c:pt idx="2851" c:formatCode="m/d;@">
                  <c:v>45687.6979166667</c:v>
                </c:pt>
                <c:pt idx="2852" c:formatCode="m/d;@">
                  <c:v>45687.7083333333</c:v>
                </c:pt>
                <c:pt idx="2853" c:formatCode="m/d;@">
                  <c:v>45687.71875</c:v>
                </c:pt>
                <c:pt idx="2854" c:formatCode="m/d;@">
                  <c:v>45687.7291666667</c:v>
                </c:pt>
                <c:pt idx="2855" c:formatCode="m/d;@">
                  <c:v>45687.7395833333</c:v>
                </c:pt>
                <c:pt idx="2856" c:formatCode="m/d;@">
                  <c:v>45687.75</c:v>
                </c:pt>
                <c:pt idx="2857" c:formatCode="m/d;@">
                  <c:v>45687.7604166667</c:v>
                </c:pt>
                <c:pt idx="2858" c:formatCode="m/d;@">
                  <c:v>45687.7708333333</c:v>
                </c:pt>
                <c:pt idx="2859" c:formatCode="m/d;@">
                  <c:v>45687.78125</c:v>
                </c:pt>
                <c:pt idx="2860" c:formatCode="m/d;@">
                  <c:v>45687.7916666667</c:v>
                </c:pt>
                <c:pt idx="2861" c:formatCode="m/d;@">
                  <c:v>45687.8020833333</c:v>
                </c:pt>
                <c:pt idx="2862" c:formatCode="m/d;@">
                  <c:v>45687.8125</c:v>
                </c:pt>
                <c:pt idx="2863" c:formatCode="m/d;@">
                  <c:v>45687.8229166667</c:v>
                </c:pt>
                <c:pt idx="2864" c:formatCode="m/d;@">
                  <c:v>45687.8333333333</c:v>
                </c:pt>
                <c:pt idx="2865" c:formatCode="m/d;@">
                  <c:v>45687.84375</c:v>
                </c:pt>
                <c:pt idx="2866" c:formatCode="m/d;@">
                  <c:v>45687.8541666667</c:v>
                </c:pt>
                <c:pt idx="2867" c:formatCode="m/d;@">
                  <c:v>45687.8645833333</c:v>
                </c:pt>
                <c:pt idx="2868" c:formatCode="m/d;@">
                  <c:v>45687.875</c:v>
                </c:pt>
                <c:pt idx="2869" c:formatCode="m/d;@">
                  <c:v>45687.8854166667</c:v>
                </c:pt>
                <c:pt idx="2870" c:formatCode="m/d;@">
                  <c:v>45687.8958333333</c:v>
                </c:pt>
                <c:pt idx="2871" c:formatCode="m/d;@">
                  <c:v>45687.90625</c:v>
                </c:pt>
                <c:pt idx="2872" c:formatCode="m/d;@">
                  <c:v>45687.9166666667</c:v>
                </c:pt>
                <c:pt idx="2873" c:formatCode="m/d;@">
                  <c:v>45687.9270833333</c:v>
                </c:pt>
                <c:pt idx="2874" c:formatCode="m/d;@">
                  <c:v>45687.9375</c:v>
                </c:pt>
                <c:pt idx="2875" c:formatCode="m/d;@">
                  <c:v>45687.9479166667</c:v>
                </c:pt>
                <c:pt idx="2876" c:formatCode="m/d;@">
                  <c:v>45687.9583333333</c:v>
                </c:pt>
                <c:pt idx="2877" c:formatCode="m/d;@">
                  <c:v>45687.96875</c:v>
                </c:pt>
                <c:pt idx="2878" c:formatCode="m/d;@">
                  <c:v>45687.9791666667</c:v>
                </c:pt>
                <c:pt idx="2879" c:formatCode="m/d;@">
                  <c:v>45687.9895833333</c:v>
                </c:pt>
              </c:numCache>
            </c:numRef>
          </c:cat>
          <c:val>
            <c:numRef>
              <c:f>统调负荷!$AB$2:$AB$2881</c:f>
              <c:numCache>
                <c:formatCode>General</c:formatCode>
                <c:ptCount val="2880"/>
                <c:pt idx="0">
                  <c:v>0</c:v>
                </c:pt>
                <c:pt idx="1">
                  <c:v>300.08</c:v>
                </c:pt>
                <c:pt idx="2">
                  <c:v>295.28</c:v>
                </c:pt>
                <c:pt idx="3">
                  <c:v>296.99</c:v>
                </c:pt>
                <c:pt idx="4">
                  <c:v>290.15</c:v>
                </c:pt>
                <c:pt idx="5">
                  <c:v>295</c:v>
                </c:pt>
                <c:pt idx="6">
                  <c:v>290.15</c:v>
                </c:pt>
                <c:pt idx="7">
                  <c:v>290.12</c:v>
                </c:pt>
                <c:pt idx="8">
                  <c:v>297.97</c:v>
                </c:pt>
                <c:pt idx="9">
                  <c:v>292.23</c:v>
                </c:pt>
                <c:pt idx="10">
                  <c:v>292</c:v>
                </c:pt>
                <c:pt idx="11">
                  <c:v>290.45</c:v>
                </c:pt>
                <c:pt idx="12">
                  <c:v>290.11</c:v>
                </c:pt>
                <c:pt idx="13">
                  <c:v>290.45</c:v>
                </c:pt>
                <c:pt idx="14">
                  <c:v>290</c:v>
                </c:pt>
                <c:pt idx="15">
                  <c:v>285.13</c:v>
                </c:pt>
                <c:pt idx="16">
                  <c:v>255.01</c:v>
                </c:pt>
                <c:pt idx="17">
                  <c:v>255.01</c:v>
                </c:pt>
                <c:pt idx="18">
                  <c:v>228</c:v>
                </c:pt>
                <c:pt idx="19">
                  <c:v>200.45</c:v>
                </c:pt>
                <c:pt idx="20">
                  <c:v>205</c:v>
                </c:pt>
                <c:pt idx="21">
                  <c:v>228</c:v>
                </c:pt>
                <c:pt idx="22">
                  <c:v>200.12</c:v>
                </c:pt>
                <c:pt idx="23">
                  <c:v>205</c:v>
                </c:pt>
                <c:pt idx="24">
                  <c:v>250.21</c:v>
                </c:pt>
                <c:pt idx="25">
                  <c:v>275</c:v>
                </c:pt>
                <c:pt idx="26">
                  <c:v>278</c:v>
                </c:pt>
                <c:pt idx="27">
                  <c:v>280</c:v>
                </c:pt>
                <c:pt idx="28">
                  <c:v>285</c:v>
                </c:pt>
                <c:pt idx="29">
                  <c:v>290</c:v>
                </c:pt>
                <c:pt idx="30">
                  <c:v>280</c:v>
                </c:pt>
                <c:pt idx="31">
                  <c:v>228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8.42</c:v>
                </c:pt>
                <c:pt idx="41">
                  <c:v>7.38</c:v>
                </c:pt>
                <c:pt idx="42">
                  <c:v>7.67</c:v>
                </c:pt>
                <c:pt idx="43">
                  <c:v>8.51</c:v>
                </c:pt>
                <c:pt idx="44">
                  <c:v>0.85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61</c:v>
                </c:pt>
                <c:pt idx="49">
                  <c:v>0</c:v>
                </c:pt>
                <c:pt idx="50">
                  <c:v>9.14</c:v>
                </c:pt>
                <c:pt idx="51">
                  <c:v>8.1</c:v>
                </c:pt>
                <c:pt idx="52">
                  <c:v>8.05</c:v>
                </c:pt>
                <c:pt idx="53">
                  <c:v>8.49</c:v>
                </c:pt>
                <c:pt idx="54">
                  <c:v>8.49</c:v>
                </c:pt>
                <c:pt idx="55">
                  <c:v>22.65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9.14</c:v>
                </c:pt>
                <c:pt idx="61">
                  <c:v>256.42</c:v>
                </c:pt>
                <c:pt idx="62">
                  <c:v>252</c:v>
                </c:pt>
                <c:pt idx="63">
                  <c:v>0</c:v>
                </c:pt>
                <c:pt idx="64">
                  <c:v>8.48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228</c:v>
                </c:pt>
                <c:pt idx="70">
                  <c:v>280</c:v>
                </c:pt>
                <c:pt idx="71">
                  <c:v>298.95</c:v>
                </c:pt>
                <c:pt idx="72">
                  <c:v>297.9</c:v>
                </c:pt>
                <c:pt idx="73">
                  <c:v>301.68</c:v>
                </c:pt>
                <c:pt idx="74">
                  <c:v>299.47</c:v>
                </c:pt>
                <c:pt idx="75">
                  <c:v>302.5</c:v>
                </c:pt>
                <c:pt idx="76">
                  <c:v>304.88</c:v>
                </c:pt>
                <c:pt idx="77">
                  <c:v>310.14</c:v>
                </c:pt>
                <c:pt idx="78">
                  <c:v>311.34</c:v>
                </c:pt>
                <c:pt idx="79">
                  <c:v>306.47</c:v>
                </c:pt>
                <c:pt idx="80">
                  <c:v>309.38</c:v>
                </c:pt>
                <c:pt idx="81">
                  <c:v>311.58</c:v>
                </c:pt>
                <c:pt idx="82">
                  <c:v>318.19</c:v>
                </c:pt>
                <c:pt idx="83">
                  <c:v>315.22</c:v>
                </c:pt>
                <c:pt idx="84">
                  <c:v>324.06</c:v>
                </c:pt>
                <c:pt idx="85">
                  <c:v>323.74</c:v>
                </c:pt>
                <c:pt idx="86">
                  <c:v>308.7</c:v>
                </c:pt>
                <c:pt idx="87">
                  <c:v>328.99</c:v>
                </c:pt>
                <c:pt idx="88">
                  <c:v>340.98</c:v>
                </c:pt>
                <c:pt idx="89">
                  <c:v>325.45</c:v>
                </c:pt>
                <c:pt idx="90">
                  <c:v>306.3</c:v>
                </c:pt>
                <c:pt idx="91">
                  <c:v>299.39</c:v>
                </c:pt>
                <c:pt idx="92">
                  <c:v>301.06</c:v>
                </c:pt>
                <c:pt idx="93">
                  <c:v>294.45</c:v>
                </c:pt>
                <c:pt idx="94">
                  <c:v>279.55</c:v>
                </c:pt>
                <c:pt idx="95">
                  <c:v>214.62</c:v>
                </c:pt>
                <c:pt idx="96">
                  <c:v>317.14</c:v>
                </c:pt>
                <c:pt idx="97">
                  <c:v>369.13</c:v>
                </c:pt>
                <c:pt idx="98">
                  <c:v>350</c:v>
                </c:pt>
                <c:pt idx="99">
                  <c:v>340</c:v>
                </c:pt>
                <c:pt idx="100">
                  <c:v>323.55</c:v>
                </c:pt>
                <c:pt idx="101">
                  <c:v>322</c:v>
                </c:pt>
                <c:pt idx="102">
                  <c:v>319.83</c:v>
                </c:pt>
                <c:pt idx="103">
                  <c:v>330.79</c:v>
                </c:pt>
                <c:pt idx="104">
                  <c:v>325.15</c:v>
                </c:pt>
                <c:pt idx="105">
                  <c:v>322.52</c:v>
                </c:pt>
                <c:pt idx="106">
                  <c:v>319.58</c:v>
                </c:pt>
                <c:pt idx="107">
                  <c:v>316.7</c:v>
                </c:pt>
                <c:pt idx="108">
                  <c:v>313.87</c:v>
                </c:pt>
                <c:pt idx="109">
                  <c:v>310.11</c:v>
                </c:pt>
                <c:pt idx="110">
                  <c:v>309.67</c:v>
                </c:pt>
                <c:pt idx="111">
                  <c:v>305</c:v>
                </c:pt>
                <c:pt idx="112">
                  <c:v>302.74</c:v>
                </c:pt>
                <c:pt idx="113">
                  <c:v>301.76</c:v>
                </c:pt>
                <c:pt idx="114">
                  <c:v>295.81</c:v>
                </c:pt>
                <c:pt idx="115">
                  <c:v>296.66</c:v>
                </c:pt>
                <c:pt idx="116">
                  <c:v>294.72</c:v>
                </c:pt>
                <c:pt idx="117">
                  <c:v>296.12</c:v>
                </c:pt>
                <c:pt idx="118">
                  <c:v>298.64</c:v>
                </c:pt>
                <c:pt idx="119">
                  <c:v>302.56</c:v>
                </c:pt>
                <c:pt idx="120">
                  <c:v>309.4</c:v>
                </c:pt>
                <c:pt idx="121">
                  <c:v>321.16</c:v>
                </c:pt>
                <c:pt idx="122">
                  <c:v>330.81</c:v>
                </c:pt>
                <c:pt idx="123">
                  <c:v>338.5</c:v>
                </c:pt>
                <c:pt idx="124">
                  <c:v>340.12</c:v>
                </c:pt>
                <c:pt idx="125">
                  <c:v>371.03</c:v>
                </c:pt>
                <c:pt idx="126">
                  <c:v>357.37</c:v>
                </c:pt>
                <c:pt idx="127">
                  <c:v>352.61</c:v>
                </c:pt>
                <c:pt idx="128">
                  <c:v>348.88</c:v>
                </c:pt>
                <c:pt idx="129">
                  <c:v>349.9</c:v>
                </c:pt>
                <c:pt idx="130">
                  <c:v>359.79</c:v>
                </c:pt>
                <c:pt idx="131">
                  <c:v>381.56</c:v>
                </c:pt>
                <c:pt idx="132">
                  <c:v>369.83</c:v>
                </c:pt>
                <c:pt idx="133">
                  <c:v>368.88</c:v>
                </c:pt>
                <c:pt idx="134">
                  <c:v>351.1</c:v>
                </c:pt>
                <c:pt idx="135">
                  <c:v>351.5</c:v>
                </c:pt>
                <c:pt idx="136">
                  <c:v>334.8</c:v>
                </c:pt>
                <c:pt idx="137">
                  <c:v>325.03</c:v>
                </c:pt>
                <c:pt idx="138">
                  <c:v>327.61</c:v>
                </c:pt>
                <c:pt idx="139">
                  <c:v>327.62</c:v>
                </c:pt>
                <c:pt idx="140">
                  <c:v>322.44</c:v>
                </c:pt>
                <c:pt idx="141">
                  <c:v>320.76</c:v>
                </c:pt>
                <c:pt idx="142">
                  <c:v>317.39</c:v>
                </c:pt>
                <c:pt idx="143">
                  <c:v>309.83</c:v>
                </c:pt>
                <c:pt idx="144">
                  <c:v>293.93</c:v>
                </c:pt>
                <c:pt idx="145">
                  <c:v>302.63</c:v>
                </c:pt>
                <c:pt idx="146">
                  <c:v>298.62</c:v>
                </c:pt>
                <c:pt idx="147">
                  <c:v>298.79</c:v>
                </c:pt>
                <c:pt idx="148">
                  <c:v>302.05</c:v>
                </c:pt>
                <c:pt idx="149">
                  <c:v>307.44</c:v>
                </c:pt>
                <c:pt idx="150">
                  <c:v>316.44</c:v>
                </c:pt>
                <c:pt idx="151">
                  <c:v>328.98</c:v>
                </c:pt>
                <c:pt idx="152">
                  <c:v>320.99</c:v>
                </c:pt>
                <c:pt idx="153">
                  <c:v>329.24</c:v>
                </c:pt>
                <c:pt idx="154">
                  <c:v>340.54</c:v>
                </c:pt>
                <c:pt idx="155">
                  <c:v>340.17</c:v>
                </c:pt>
                <c:pt idx="156">
                  <c:v>350.28</c:v>
                </c:pt>
                <c:pt idx="157">
                  <c:v>362.6</c:v>
                </c:pt>
                <c:pt idx="158">
                  <c:v>350.76</c:v>
                </c:pt>
                <c:pt idx="159">
                  <c:v>350.42</c:v>
                </c:pt>
                <c:pt idx="160">
                  <c:v>341.89</c:v>
                </c:pt>
                <c:pt idx="161">
                  <c:v>351.48</c:v>
                </c:pt>
                <c:pt idx="162">
                  <c:v>351.64</c:v>
                </c:pt>
                <c:pt idx="163">
                  <c:v>351.66</c:v>
                </c:pt>
                <c:pt idx="164">
                  <c:v>367.3</c:v>
                </c:pt>
                <c:pt idx="165">
                  <c:v>429.56</c:v>
                </c:pt>
                <c:pt idx="166">
                  <c:v>375.61</c:v>
                </c:pt>
                <c:pt idx="167">
                  <c:v>379.94</c:v>
                </c:pt>
                <c:pt idx="168">
                  <c:v>372.34</c:v>
                </c:pt>
                <c:pt idx="169">
                  <c:v>385.06</c:v>
                </c:pt>
                <c:pt idx="170">
                  <c:v>409.65</c:v>
                </c:pt>
                <c:pt idx="171">
                  <c:v>400.16</c:v>
                </c:pt>
                <c:pt idx="172">
                  <c:v>369.86</c:v>
                </c:pt>
                <c:pt idx="173">
                  <c:v>419.56</c:v>
                </c:pt>
                <c:pt idx="174">
                  <c:v>400.06</c:v>
                </c:pt>
                <c:pt idx="175">
                  <c:v>390.09</c:v>
                </c:pt>
                <c:pt idx="176">
                  <c:v>390.09</c:v>
                </c:pt>
                <c:pt idx="177">
                  <c:v>394.14</c:v>
                </c:pt>
                <c:pt idx="178">
                  <c:v>394.14</c:v>
                </c:pt>
                <c:pt idx="179">
                  <c:v>381.89</c:v>
                </c:pt>
                <c:pt idx="180">
                  <c:v>391.13</c:v>
                </c:pt>
                <c:pt idx="181">
                  <c:v>401.07</c:v>
                </c:pt>
                <c:pt idx="182">
                  <c:v>391.13</c:v>
                </c:pt>
                <c:pt idx="183">
                  <c:v>391.1</c:v>
                </c:pt>
                <c:pt idx="184">
                  <c:v>380.61</c:v>
                </c:pt>
                <c:pt idx="185">
                  <c:v>389.24</c:v>
                </c:pt>
                <c:pt idx="186">
                  <c:v>380.28</c:v>
                </c:pt>
                <c:pt idx="187">
                  <c:v>389.85</c:v>
                </c:pt>
                <c:pt idx="188">
                  <c:v>395.16</c:v>
                </c:pt>
                <c:pt idx="189">
                  <c:v>370.44</c:v>
                </c:pt>
                <c:pt idx="190">
                  <c:v>350.45</c:v>
                </c:pt>
                <c:pt idx="191">
                  <c:v>328.16</c:v>
                </c:pt>
                <c:pt idx="192">
                  <c:v>355.97</c:v>
                </c:pt>
                <c:pt idx="193">
                  <c:v>472.66</c:v>
                </c:pt>
                <c:pt idx="194">
                  <c:v>410.86</c:v>
                </c:pt>
                <c:pt idx="195">
                  <c:v>396.51</c:v>
                </c:pt>
                <c:pt idx="196">
                  <c:v>387.62</c:v>
                </c:pt>
                <c:pt idx="197">
                  <c:v>373.42</c:v>
                </c:pt>
                <c:pt idx="198">
                  <c:v>372.75</c:v>
                </c:pt>
                <c:pt idx="199">
                  <c:v>368.74</c:v>
                </c:pt>
                <c:pt idx="200">
                  <c:v>355.08</c:v>
                </c:pt>
                <c:pt idx="201">
                  <c:v>367.26</c:v>
                </c:pt>
                <c:pt idx="202">
                  <c:v>373.5</c:v>
                </c:pt>
                <c:pt idx="203">
                  <c:v>376.12</c:v>
                </c:pt>
                <c:pt idx="204">
                  <c:v>376.29</c:v>
                </c:pt>
                <c:pt idx="205">
                  <c:v>372.89</c:v>
                </c:pt>
                <c:pt idx="206">
                  <c:v>365.59</c:v>
                </c:pt>
                <c:pt idx="207">
                  <c:v>354.09</c:v>
                </c:pt>
                <c:pt idx="208">
                  <c:v>354.09</c:v>
                </c:pt>
                <c:pt idx="209">
                  <c:v>346.77</c:v>
                </c:pt>
                <c:pt idx="210">
                  <c:v>343.13</c:v>
                </c:pt>
                <c:pt idx="211">
                  <c:v>343.01</c:v>
                </c:pt>
                <c:pt idx="212">
                  <c:v>338.34</c:v>
                </c:pt>
                <c:pt idx="213">
                  <c:v>338.39</c:v>
                </c:pt>
                <c:pt idx="214">
                  <c:v>341.39</c:v>
                </c:pt>
                <c:pt idx="215">
                  <c:v>347.09</c:v>
                </c:pt>
                <c:pt idx="216">
                  <c:v>350.26</c:v>
                </c:pt>
                <c:pt idx="217">
                  <c:v>393.48</c:v>
                </c:pt>
                <c:pt idx="218">
                  <c:v>395.51</c:v>
                </c:pt>
                <c:pt idx="219">
                  <c:v>431.83</c:v>
                </c:pt>
                <c:pt idx="220">
                  <c:v>532.27</c:v>
                </c:pt>
                <c:pt idx="221">
                  <c:v>519.74</c:v>
                </c:pt>
                <c:pt idx="222">
                  <c:v>386.6</c:v>
                </c:pt>
                <c:pt idx="223">
                  <c:v>371</c:v>
                </c:pt>
                <c:pt idx="224">
                  <c:v>351.61</c:v>
                </c:pt>
                <c:pt idx="225">
                  <c:v>351.64</c:v>
                </c:pt>
                <c:pt idx="226">
                  <c:v>366.57</c:v>
                </c:pt>
                <c:pt idx="227">
                  <c:v>377.49</c:v>
                </c:pt>
                <c:pt idx="228">
                  <c:v>363.04</c:v>
                </c:pt>
                <c:pt idx="229">
                  <c:v>360.93</c:v>
                </c:pt>
                <c:pt idx="230">
                  <c:v>368.09</c:v>
                </c:pt>
                <c:pt idx="231">
                  <c:v>355.8</c:v>
                </c:pt>
                <c:pt idx="232">
                  <c:v>355.16</c:v>
                </c:pt>
                <c:pt idx="233">
                  <c:v>348.77</c:v>
                </c:pt>
                <c:pt idx="234">
                  <c:v>327.71</c:v>
                </c:pt>
                <c:pt idx="235">
                  <c:v>331</c:v>
                </c:pt>
                <c:pt idx="236">
                  <c:v>354.91</c:v>
                </c:pt>
                <c:pt idx="237">
                  <c:v>353.33</c:v>
                </c:pt>
                <c:pt idx="238">
                  <c:v>340.09</c:v>
                </c:pt>
                <c:pt idx="239">
                  <c:v>363.86</c:v>
                </c:pt>
                <c:pt idx="240">
                  <c:v>231.93</c:v>
                </c:pt>
                <c:pt idx="241">
                  <c:v>193.61</c:v>
                </c:pt>
                <c:pt idx="242">
                  <c:v>236.75</c:v>
                </c:pt>
                <c:pt idx="243">
                  <c:v>169.41</c:v>
                </c:pt>
                <c:pt idx="244">
                  <c:v>170.23</c:v>
                </c:pt>
                <c:pt idx="245">
                  <c:v>295.59</c:v>
                </c:pt>
                <c:pt idx="246">
                  <c:v>310.49</c:v>
                </c:pt>
                <c:pt idx="247">
                  <c:v>334.62</c:v>
                </c:pt>
                <c:pt idx="248">
                  <c:v>327.89</c:v>
                </c:pt>
                <c:pt idx="249">
                  <c:v>329.59</c:v>
                </c:pt>
                <c:pt idx="250">
                  <c:v>341.14</c:v>
                </c:pt>
                <c:pt idx="251">
                  <c:v>350.99</c:v>
                </c:pt>
                <c:pt idx="252">
                  <c:v>351.26</c:v>
                </c:pt>
                <c:pt idx="253">
                  <c:v>350.45</c:v>
                </c:pt>
                <c:pt idx="254">
                  <c:v>351.11</c:v>
                </c:pt>
                <c:pt idx="255">
                  <c:v>345.24</c:v>
                </c:pt>
                <c:pt idx="256">
                  <c:v>337.49</c:v>
                </c:pt>
                <c:pt idx="257">
                  <c:v>344.41</c:v>
                </c:pt>
                <c:pt idx="258">
                  <c:v>346.07</c:v>
                </c:pt>
                <c:pt idx="259">
                  <c:v>382.78</c:v>
                </c:pt>
                <c:pt idx="260">
                  <c:v>385.3</c:v>
                </c:pt>
                <c:pt idx="261">
                  <c:v>410.12</c:v>
                </c:pt>
                <c:pt idx="262">
                  <c:v>363.32</c:v>
                </c:pt>
                <c:pt idx="263">
                  <c:v>370.75</c:v>
                </c:pt>
                <c:pt idx="264">
                  <c:v>382.25</c:v>
                </c:pt>
                <c:pt idx="265">
                  <c:v>391.63</c:v>
                </c:pt>
                <c:pt idx="266">
                  <c:v>393.48</c:v>
                </c:pt>
                <c:pt idx="267">
                  <c:v>389.54</c:v>
                </c:pt>
                <c:pt idx="268">
                  <c:v>385.98</c:v>
                </c:pt>
                <c:pt idx="269">
                  <c:v>430.01</c:v>
                </c:pt>
                <c:pt idx="270">
                  <c:v>406.13</c:v>
                </c:pt>
                <c:pt idx="271">
                  <c:v>401.11</c:v>
                </c:pt>
                <c:pt idx="272">
                  <c:v>382.85</c:v>
                </c:pt>
                <c:pt idx="273">
                  <c:v>386.17</c:v>
                </c:pt>
                <c:pt idx="274">
                  <c:v>392.03</c:v>
                </c:pt>
                <c:pt idx="275">
                  <c:v>388.63</c:v>
                </c:pt>
                <c:pt idx="276">
                  <c:v>386.16</c:v>
                </c:pt>
                <c:pt idx="277">
                  <c:v>412.49</c:v>
                </c:pt>
                <c:pt idx="278">
                  <c:v>393.65</c:v>
                </c:pt>
                <c:pt idx="279">
                  <c:v>390.49</c:v>
                </c:pt>
                <c:pt idx="280">
                  <c:v>385.7</c:v>
                </c:pt>
                <c:pt idx="281">
                  <c:v>376.7</c:v>
                </c:pt>
                <c:pt idx="282">
                  <c:v>387.31</c:v>
                </c:pt>
                <c:pt idx="283">
                  <c:v>388.51</c:v>
                </c:pt>
                <c:pt idx="284">
                  <c:v>377.63</c:v>
                </c:pt>
                <c:pt idx="285">
                  <c:v>362.96</c:v>
                </c:pt>
                <c:pt idx="286">
                  <c:v>338.86</c:v>
                </c:pt>
                <c:pt idx="287">
                  <c:v>320.39</c:v>
                </c:pt>
                <c:pt idx="288">
                  <c:v>330.43</c:v>
                </c:pt>
                <c:pt idx="289">
                  <c:v>403.01</c:v>
                </c:pt>
                <c:pt idx="290">
                  <c:v>384.03</c:v>
                </c:pt>
                <c:pt idx="291">
                  <c:v>374.7</c:v>
                </c:pt>
                <c:pt idx="292">
                  <c:v>369</c:v>
                </c:pt>
                <c:pt idx="293">
                  <c:v>351.01</c:v>
                </c:pt>
                <c:pt idx="294">
                  <c:v>350.48</c:v>
                </c:pt>
                <c:pt idx="295">
                  <c:v>347.98</c:v>
                </c:pt>
                <c:pt idx="296">
                  <c:v>340.44</c:v>
                </c:pt>
                <c:pt idx="297">
                  <c:v>350.08</c:v>
                </c:pt>
                <c:pt idx="298">
                  <c:v>349.44</c:v>
                </c:pt>
                <c:pt idx="299">
                  <c:v>359.29</c:v>
                </c:pt>
                <c:pt idx="300">
                  <c:v>354.37</c:v>
                </c:pt>
                <c:pt idx="301">
                  <c:v>349.15</c:v>
                </c:pt>
                <c:pt idx="302">
                  <c:v>349.14</c:v>
                </c:pt>
                <c:pt idx="303">
                  <c:v>339.84</c:v>
                </c:pt>
                <c:pt idx="304">
                  <c:v>339.3</c:v>
                </c:pt>
                <c:pt idx="305">
                  <c:v>339.29</c:v>
                </c:pt>
                <c:pt idx="306">
                  <c:v>329.42</c:v>
                </c:pt>
                <c:pt idx="307">
                  <c:v>329.41</c:v>
                </c:pt>
                <c:pt idx="308">
                  <c:v>329.4</c:v>
                </c:pt>
                <c:pt idx="309">
                  <c:v>329.4</c:v>
                </c:pt>
                <c:pt idx="310">
                  <c:v>329.4</c:v>
                </c:pt>
                <c:pt idx="311">
                  <c:v>335.94</c:v>
                </c:pt>
                <c:pt idx="312">
                  <c:v>339.28</c:v>
                </c:pt>
                <c:pt idx="313">
                  <c:v>349.12</c:v>
                </c:pt>
                <c:pt idx="314">
                  <c:v>349.12</c:v>
                </c:pt>
                <c:pt idx="315">
                  <c:v>351.08</c:v>
                </c:pt>
                <c:pt idx="316">
                  <c:v>349.52</c:v>
                </c:pt>
                <c:pt idx="317">
                  <c:v>360.48</c:v>
                </c:pt>
                <c:pt idx="318">
                  <c:v>350.96</c:v>
                </c:pt>
                <c:pt idx="319">
                  <c:v>341.83</c:v>
                </c:pt>
                <c:pt idx="320">
                  <c:v>338.97</c:v>
                </c:pt>
                <c:pt idx="321">
                  <c:v>353.35</c:v>
                </c:pt>
                <c:pt idx="322">
                  <c:v>358.04</c:v>
                </c:pt>
                <c:pt idx="323">
                  <c:v>372.79</c:v>
                </c:pt>
                <c:pt idx="324">
                  <c:v>357.87</c:v>
                </c:pt>
                <c:pt idx="325">
                  <c:v>357.4</c:v>
                </c:pt>
                <c:pt idx="326">
                  <c:v>357.94</c:v>
                </c:pt>
                <c:pt idx="327">
                  <c:v>344.32</c:v>
                </c:pt>
                <c:pt idx="328">
                  <c:v>334.14</c:v>
                </c:pt>
                <c:pt idx="329">
                  <c:v>328.77</c:v>
                </c:pt>
                <c:pt idx="330">
                  <c:v>335.49</c:v>
                </c:pt>
                <c:pt idx="331">
                  <c:v>333.92</c:v>
                </c:pt>
                <c:pt idx="332">
                  <c:v>333.39</c:v>
                </c:pt>
                <c:pt idx="333">
                  <c:v>332.12</c:v>
                </c:pt>
                <c:pt idx="334">
                  <c:v>331.58</c:v>
                </c:pt>
                <c:pt idx="335">
                  <c:v>319.59</c:v>
                </c:pt>
                <c:pt idx="336">
                  <c:v>302.73</c:v>
                </c:pt>
                <c:pt idx="337">
                  <c:v>307.8</c:v>
                </c:pt>
                <c:pt idx="338">
                  <c:v>305.2</c:v>
                </c:pt>
                <c:pt idx="339">
                  <c:v>303.18</c:v>
                </c:pt>
                <c:pt idx="340">
                  <c:v>304.7</c:v>
                </c:pt>
                <c:pt idx="341">
                  <c:v>311.79</c:v>
                </c:pt>
                <c:pt idx="342">
                  <c:v>327.1</c:v>
                </c:pt>
                <c:pt idx="343">
                  <c:v>354.66</c:v>
                </c:pt>
                <c:pt idx="344">
                  <c:v>348.2</c:v>
                </c:pt>
                <c:pt idx="345">
                  <c:v>345.59</c:v>
                </c:pt>
                <c:pt idx="346">
                  <c:v>338.74</c:v>
                </c:pt>
                <c:pt idx="347">
                  <c:v>341.63</c:v>
                </c:pt>
                <c:pt idx="348">
                  <c:v>345.9</c:v>
                </c:pt>
                <c:pt idx="349">
                  <c:v>336.33</c:v>
                </c:pt>
                <c:pt idx="350">
                  <c:v>333.03</c:v>
                </c:pt>
                <c:pt idx="351">
                  <c:v>331.3</c:v>
                </c:pt>
                <c:pt idx="352">
                  <c:v>342.22</c:v>
                </c:pt>
                <c:pt idx="353">
                  <c:v>357.29</c:v>
                </c:pt>
                <c:pt idx="354">
                  <c:v>366.27</c:v>
                </c:pt>
                <c:pt idx="355">
                  <c:v>391.66</c:v>
                </c:pt>
                <c:pt idx="356">
                  <c:v>390.44</c:v>
                </c:pt>
                <c:pt idx="357">
                  <c:v>408.61</c:v>
                </c:pt>
                <c:pt idx="358">
                  <c:v>386.67</c:v>
                </c:pt>
                <c:pt idx="359">
                  <c:v>388.06</c:v>
                </c:pt>
                <c:pt idx="360">
                  <c:v>388.13</c:v>
                </c:pt>
                <c:pt idx="361">
                  <c:v>412.24</c:v>
                </c:pt>
                <c:pt idx="362">
                  <c:v>412.55</c:v>
                </c:pt>
                <c:pt idx="363">
                  <c:v>400.67</c:v>
                </c:pt>
                <c:pt idx="364">
                  <c:v>387.03</c:v>
                </c:pt>
                <c:pt idx="365">
                  <c:v>415.88</c:v>
                </c:pt>
                <c:pt idx="366">
                  <c:v>414.75</c:v>
                </c:pt>
                <c:pt idx="367">
                  <c:v>412.5</c:v>
                </c:pt>
                <c:pt idx="368">
                  <c:v>402.46</c:v>
                </c:pt>
                <c:pt idx="369">
                  <c:v>393.11</c:v>
                </c:pt>
                <c:pt idx="370">
                  <c:v>396.13</c:v>
                </c:pt>
                <c:pt idx="371">
                  <c:v>386.36</c:v>
                </c:pt>
                <c:pt idx="372">
                  <c:v>381.86</c:v>
                </c:pt>
                <c:pt idx="373">
                  <c:v>391.93</c:v>
                </c:pt>
                <c:pt idx="374">
                  <c:v>386.63</c:v>
                </c:pt>
                <c:pt idx="375">
                  <c:v>384.76</c:v>
                </c:pt>
                <c:pt idx="376">
                  <c:v>376.41</c:v>
                </c:pt>
                <c:pt idx="377">
                  <c:v>382.39</c:v>
                </c:pt>
                <c:pt idx="378">
                  <c:v>383.15</c:v>
                </c:pt>
                <c:pt idx="379">
                  <c:v>372.96</c:v>
                </c:pt>
                <c:pt idx="380">
                  <c:v>369.25</c:v>
                </c:pt>
                <c:pt idx="381">
                  <c:v>359.02</c:v>
                </c:pt>
                <c:pt idx="382">
                  <c:v>344.65</c:v>
                </c:pt>
                <c:pt idx="383">
                  <c:v>332.3</c:v>
                </c:pt>
                <c:pt idx="384">
                  <c:v>337.33</c:v>
                </c:pt>
                <c:pt idx="385">
                  <c:v>437.44</c:v>
                </c:pt>
                <c:pt idx="386">
                  <c:v>444.36</c:v>
                </c:pt>
                <c:pt idx="387">
                  <c:v>413.98</c:v>
                </c:pt>
                <c:pt idx="388">
                  <c:v>417.07</c:v>
                </c:pt>
                <c:pt idx="389">
                  <c:v>380.09</c:v>
                </c:pt>
                <c:pt idx="390">
                  <c:v>385.63</c:v>
                </c:pt>
                <c:pt idx="391">
                  <c:v>400.52</c:v>
                </c:pt>
                <c:pt idx="392">
                  <c:v>383.77</c:v>
                </c:pt>
                <c:pt idx="393">
                  <c:v>389.82</c:v>
                </c:pt>
                <c:pt idx="394">
                  <c:v>391.46</c:v>
                </c:pt>
                <c:pt idx="395">
                  <c:v>396.26</c:v>
                </c:pt>
                <c:pt idx="396">
                  <c:v>393.4</c:v>
                </c:pt>
                <c:pt idx="397">
                  <c:v>386.94</c:v>
                </c:pt>
                <c:pt idx="398">
                  <c:v>379.87</c:v>
                </c:pt>
                <c:pt idx="399">
                  <c:v>373.17</c:v>
                </c:pt>
                <c:pt idx="400">
                  <c:v>364.41</c:v>
                </c:pt>
                <c:pt idx="401">
                  <c:v>363.91</c:v>
                </c:pt>
                <c:pt idx="402">
                  <c:v>354.05</c:v>
                </c:pt>
                <c:pt idx="403">
                  <c:v>351.92</c:v>
                </c:pt>
                <c:pt idx="404">
                  <c:v>350.2</c:v>
                </c:pt>
                <c:pt idx="405">
                  <c:v>353.84</c:v>
                </c:pt>
                <c:pt idx="406">
                  <c:v>358.17</c:v>
                </c:pt>
                <c:pt idx="407">
                  <c:v>360.83</c:v>
                </c:pt>
                <c:pt idx="408">
                  <c:v>372.26</c:v>
                </c:pt>
                <c:pt idx="409">
                  <c:v>374.57</c:v>
                </c:pt>
                <c:pt idx="410">
                  <c:v>372.26</c:v>
                </c:pt>
                <c:pt idx="411">
                  <c:v>375.4</c:v>
                </c:pt>
                <c:pt idx="412">
                  <c:v>366.83</c:v>
                </c:pt>
                <c:pt idx="413">
                  <c:v>385.92</c:v>
                </c:pt>
                <c:pt idx="414">
                  <c:v>386.51</c:v>
                </c:pt>
                <c:pt idx="415">
                  <c:v>388.89</c:v>
                </c:pt>
                <c:pt idx="416">
                  <c:v>366.86</c:v>
                </c:pt>
                <c:pt idx="417">
                  <c:v>384.74</c:v>
                </c:pt>
                <c:pt idx="418">
                  <c:v>395.45</c:v>
                </c:pt>
                <c:pt idx="419">
                  <c:v>394.32</c:v>
                </c:pt>
                <c:pt idx="420">
                  <c:v>387.94</c:v>
                </c:pt>
                <c:pt idx="421">
                  <c:v>390.3</c:v>
                </c:pt>
                <c:pt idx="422">
                  <c:v>408.13</c:v>
                </c:pt>
                <c:pt idx="423">
                  <c:v>384.46</c:v>
                </c:pt>
                <c:pt idx="424">
                  <c:v>373.43</c:v>
                </c:pt>
                <c:pt idx="425">
                  <c:v>373.21</c:v>
                </c:pt>
                <c:pt idx="426">
                  <c:v>374.76</c:v>
                </c:pt>
                <c:pt idx="427">
                  <c:v>353.17</c:v>
                </c:pt>
                <c:pt idx="428">
                  <c:v>349.86</c:v>
                </c:pt>
                <c:pt idx="429">
                  <c:v>348.28</c:v>
                </c:pt>
                <c:pt idx="430">
                  <c:v>345.36</c:v>
                </c:pt>
                <c:pt idx="431">
                  <c:v>328.95</c:v>
                </c:pt>
                <c:pt idx="432">
                  <c:v>311.3</c:v>
                </c:pt>
                <c:pt idx="433">
                  <c:v>323.37</c:v>
                </c:pt>
                <c:pt idx="434">
                  <c:v>299.78</c:v>
                </c:pt>
                <c:pt idx="435">
                  <c:v>344.58</c:v>
                </c:pt>
                <c:pt idx="436">
                  <c:v>317.98</c:v>
                </c:pt>
                <c:pt idx="437">
                  <c:v>332.67</c:v>
                </c:pt>
                <c:pt idx="438">
                  <c:v>336.2</c:v>
                </c:pt>
                <c:pt idx="439">
                  <c:v>364.26</c:v>
                </c:pt>
                <c:pt idx="440">
                  <c:v>356.34</c:v>
                </c:pt>
                <c:pt idx="441">
                  <c:v>350.03</c:v>
                </c:pt>
                <c:pt idx="442">
                  <c:v>340.38</c:v>
                </c:pt>
                <c:pt idx="443">
                  <c:v>346.87</c:v>
                </c:pt>
                <c:pt idx="444">
                  <c:v>357.93</c:v>
                </c:pt>
                <c:pt idx="445">
                  <c:v>352.93</c:v>
                </c:pt>
                <c:pt idx="446">
                  <c:v>351.29</c:v>
                </c:pt>
                <c:pt idx="447">
                  <c:v>350.99</c:v>
                </c:pt>
                <c:pt idx="448">
                  <c:v>352.2</c:v>
                </c:pt>
                <c:pt idx="449">
                  <c:v>357.16</c:v>
                </c:pt>
                <c:pt idx="450">
                  <c:v>365.92</c:v>
                </c:pt>
                <c:pt idx="451">
                  <c:v>393.79</c:v>
                </c:pt>
                <c:pt idx="452">
                  <c:v>395.94</c:v>
                </c:pt>
                <c:pt idx="453">
                  <c:v>420.81</c:v>
                </c:pt>
                <c:pt idx="454">
                  <c:v>408.4</c:v>
                </c:pt>
                <c:pt idx="455">
                  <c:v>419.79</c:v>
                </c:pt>
                <c:pt idx="456">
                  <c:v>439.01</c:v>
                </c:pt>
                <c:pt idx="457">
                  <c:v>448.83</c:v>
                </c:pt>
                <c:pt idx="458">
                  <c:v>438.65</c:v>
                </c:pt>
                <c:pt idx="459">
                  <c:v>419.75</c:v>
                </c:pt>
                <c:pt idx="460">
                  <c:v>408.91</c:v>
                </c:pt>
                <c:pt idx="461">
                  <c:v>448.41</c:v>
                </c:pt>
                <c:pt idx="462">
                  <c:v>465.95</c:v>
                </c:pt>
                <c:pt idx="463">
                  <c:v>448.3</c:v>
                </c:pt>
                <c:pt idx="464">
                  <c:v>438.45</c:v>
                </c:pt>
                <c:pt idx="465">
                  <c:v>448.41</c:v>
                </c:pt>
                <c:pt idx="466">
                  <c:v>452.24</c:v>
                </c:pt>
                <c:pt idx="467">
                  <c:v>449.28</c:v>
                </c:pt>
                <c:pt idx="468">
                  <c:v>448.41</c:v>
                </c:pt>
                <c:pt idx="469">
                  <c:v>451.26</c:v>
                </c:pt>
                <c:pt idx="470">
                  <c:v>448.3</c:v>
                </c:pt>
                <c:pt idx="471">
                  <c:v>428.61</c:v>
                </c:pt>
                <c:pt idx="472">
                  <c:v>413.79</c:v>
                </c:pt>
                <c:pt idx="473">
                  <c:v>412.68</c:v>
                </c:pt>
                <c:pt idx="474">
                  <c:v>426.24</c:v>
                </c:pt>
                <c:pt idx="475">
                  <c:v>411.67</c:v>
                </c:pt>
                <c:pt idx="476">
                  <c:v>396.81</c:v>
                </c:pt>
                <c:pt idx="477">
                  <c:v>371.38</c:v>
                </c:pt>
                <c:pt idx="478">
                  <c:v>351.41</c:v>
                </c:pt>
                <c:pt idx="479">
                  <c:v>332.82</c:v>
                </c:pt>
                <c:pt idx="480">
                  <c:v>334.95</c:v>
                </c:pt>
                <c:pt idx="481">
                  <c:v>437.18</c:v>
                </c:pt>
                <c:pt idx="482">
                  <c:v>438.32</c:v>
                </c:pt>
                <c:pt idx="483">
                  <c:v>405.21</c:v>
                </c:pt>
                <c:pt idx="484">
                  <c:v>388.07</c:v>
                </c:pt>
                <c:pt idx="485">
                  <c:v>369.67</c:v>
                </c:pt>
                <c:pt idx="486">
                  <c:v>369.15</c:v>
                </c:pt>
                <c:pt idx="487">
                  <c:v>378.01</c:v>
                </c:pt>
                <c:pt idx="488">
                  <c:v>360.62</c:v>
                </c:pt>
                <c:pt idx="489">
                  <c:v>366.91</c:v>
                </c:pt>
                <c:pt idx="490">
                  <c:v>369.47</c:v>
                </c:pt>
                <c:pt idx="491">
                  <c:v>378.4</c:v>
                </c:pt>
                <c:pt idx="492">
                  <c:v>386.08</c:v>
                </c:pt>
                <c:pt idx="493">
                  <c:v>373.99</c:v>
                </c:pt>
                <c:pt idx="494">
                  <c:v>367.47</c:v>
                </c:pt>
                <c:pt idx="495">
                  <c:v>360.14</c:v>
                </c:pt>
                <c:pt idx="496">
                  <c:v>357.64</c:v>
                </c:pt>
                <c:pt idx="497">
                  <c:v>348.65</c:v>
                </c:pt>
                <c:pt idx="498">
                  <c:v>345.51</c:v>
                </c:pt>
                <c:pt idx="499">
                  <c:v>342.98</c:v>
                </c:pt>
                <c:pt idx="500">
                  <c:v>341.36</c:v>
                </c:pt>
                <c:pt idx="501">
                  <c:v>344.66</c:v>
                </c:pt>
                <c:pt idx="502">
                  <c:v>348.68</c:v>
                </c:pt>
                <c:pt idx="503">
                  <c:v>353.41</c:v>
                </c:pt>
                <c:pt idx="504">
                  <c:v>370.33</c:v>
                </c:pt>
                <c:pt idx="505">
                  <c:v>374.78</c:v>
                </c:pt>
                <c:pt idx="506">
                  <c:v>371.5</c:v>
                </c:pt>
                <c:pt idx="507">
                  <c:v>385.4</c:v>
                </c:pt>
                <c:pt idx="508">
                  <c:v>373.23</c:v>
                </c:pt>
                <c:pt idx="509">
                  <c:v>396.97</c:v>
                </c:pt>
                <c:pt idx="510">
                  <c:v>381.64</c:v>
                </c:pt>
                <c:pt idx="511">
                  <c:v>382.36</c:v>
                </c:pt>
                <c:pt idx="512">
                  <c:v>380.2</c:v>
                </c:pt>
                <c:pt idx="513">
                  <c:v>399.45</c:v>
                </c:pt>
                <c:pt idx="514">
                  <c:v>410.59</c:v>
                </c:pt>
                <c:pt idx="515">
                  <c:v>405.1</c:v>
                </c:pt>
                <c:pt idx="516">
                  <c:v>387.67</c:v>
                </c:pt>
                <c:pt idx="517">
                  <c:v>391.93</c:v>
                </c:pt>
                <c:pt idx="518">
                  <c:v>381.06</c:v>
                </c:pt>
                <c:pt idx="519">
                  <c:v>363.13</c:v>
                </c:pt>
                <c:pt idx="520">
                  <c:v>351.63</c:v>
                </c:pt>
                <c:pt idx="521">
                  <c:v>329.6</c:v>
                </c:pt>
                <c:pt idx="522">
                  <c:v>325.35</c:v>
                </c:pt>
                <c:pt idx="523">
                  <c:v>343.56</c:v>
                </c:pt>
                <c:pt idx="524">
                  <c:v>342.26</c:v>
                </c:pt>
                <c:pt idx="525">
                  <c:v>343.08</c:v>
                </c:pt>
                <c:pt idx="526">
                  <c:v>330.66</c:v>
                </c:pt>
                <c:pt idx="527">
                  <c:v>312.23</c:v>
                </c:pt>
                <c:pt idx="528">
                  <c:v>259.01</c:v>
                </c:pt>
                <c:pt idx="529">
                  <c:v>301.48</c:v>
                </c:pt>
                <c:pt idx="530">
                  <c:v>294.33</c:v>
                </c:pt>
                <c:pt idx="531">
                  <c:v>293.39</c:v>
                </c:pt>
                <c:pt idx="532">
                  <c:v>289.66</c:v>
                </c:pt>
                <c:pt idx="533">
                  <c:v>301.89</c:v>
                </c:pt>
                <c:pt idx="534">
                  <c:v>312.1</c:v>
                </c:pt>
                <c:pt idx="535">
                  <c:v>352.55</c:v>
                </c:pt>
                <c:pt idx="536">
                  <c:v>339.29</c:v>
                </c:pt>
                <c:pt idx="537">
                  <c:v>324.97</c:v>
                </c:pt>
                <c:pt idx="538">
                  <c:v>327.74</c:v>
                </c:pt>
                <c:pt idx="539">
                  <c:v>336.84</c:v>
                </c:pt>
                <c:pt idx="540">
                  <c:v>334.65</c:v>
                </c:pt>
                <c:pt idx="541">
                  <c:v>343.34</c:v>
                </c:pt>
                <c:pt idx="542">
                  <c:v>346.48</c:v>
                </c:pt>
                <c:pt idx="543">
                  <c:v>347.13</c:v>
                </c:pt>
                <c:pt idx="544">
                  <c:v>361</c:v>
                </c:pt>
                <c:pt idx="545">
                  <c:v>373.67</c:v>
                </c:pt>
                <c:pt idx="546">
                  <c:v>387.44</c:v>
                </c:pt>
                <c:pt idx="547">
                  <c:v>385.36</c:v>
                </c:pt>
                <c:pt idx="548">
                  <c:v>411.18</c:v>
                </c:pt>
                <c:pt idx="549">
                  <c:v>432.25</c:v>
                </c:pt>
                <c:pt idx="550">
                  <c:v>396.71</c:v>
                </c:pt>
                <c:pt idx="551">
                  <c:v>400.74</c:v>
                </c:pt>
                <c:pt idx="552">
                  <c:v>394.07</c:v>
                </c:pt>
                <c:pt idx="553">
                  <c:v>450.29</c:v>
                </c:pt>
                <c:pt idx="554">
                  <c:v>451.72</c:v>
                </c:pt>
                <c:pt idx="555">
                  <c:v>482.55</c:v>
                </c:pt>
                <c:pt idx="556">
                  <c:v>445.9</c:v>
                </c:pt>
                <c:pt idx="557">
                  <c:v>530.38</c:v>
                </c:pt>
                <c:pt idx="558">
                  <c:v>512.43</c:v>
                </c:pt>
                <c:pt idx="559">
                  <c:v>495.29</c:v>
                </c:pt>
                <c:pt idx="560">
                  <c:v>464.69</c:v>
                </c:pt>
                <c:pt idx="561">
                  <c:v>464.79</c:v>
                </c:pt>
                <c:pt idx="562">
                  <c:v>514.45</c:v>
                </c:pt>
                <c:pt idx="563">
                  <c:v>470.6</c:v>
                </c:pt>
                <c:pt idx="564">
                  <c:v>464.53</c:v>
                </c:pt>
                <c:pt idx="565">
                  <c:v>484.57</c:v>
                </c:pt>
                <c:pt idx="566">
                  <c:v>456.96</c:v>
                </c:pt>
                <c:pt idx="567">
                  <c:v>456.15</c:v>
                </c:pt>
                <c:pt idx="568">
                  <c:v>413.56</c:v>
                </c:pt>
                <c:pt idx="569">
                  <c:v>421.51</c:v>
                </c:pt>
                <c:pt idx="570">
                  <c:v>452.45</c:v>
                </c:pt>
                <c:pt idx="571">
                  <c:v>442.19</c:v>
                </c:pt>
                <c:pt idx="572">
                  <c:v>425.06</c:v>
                </c:pt>
                <c:pt idx="573">
                  <c:v>379.27</c:v>
                </c:pt>
                <c:pt idx="574">
                  <c:v>361.76</c:v>
                </c:pt>
                <c:pt idx="575">
                  <c:v>343.81</c:v>
                </c:pt>
                <c:pt idx="576">
                  <c:v>322.61</c:v>
                </c:pt>
                <c:pt idx="577">
                  <c:v>424.07</c:v>
                </c:pt>
                <c:pt idx="578">
                  <c:v>384.53</c:v>
                </c:pt>
                <c:pt idx="579">
                  <c:v>380.58</c:v>
                </c:pt>
                <c:pt idx="580">
                  <c:v>375.66</c:v>
                </c:pt>
                <c:pt idx="581">
                  <c:v>361.15</c:v>
                </c:pt>
                <c:pt idx="582">
                  <c:v>359.95</c:v>
                </c:pt>
                <c:pt idx="583">
                  <c:v>364.14</c:v>
                </c:pt>
                <c:pt idx="584">
                  <c:v>353.12</c:v>
                </c:pt>
                <c:pt idx="585">
                  <c:v>352.6</c:v>
                </c:pt>
                <c:pt idx="586">
                  <c:v>360.62</c:v>
                </c:pt>
                <c:pt idx="587">
                  <c:v>371.04</c:v>
                </c:pt>
                <c:pt idx="588">
                  <c:v>371.95</c:v>
                </c:pt>
                <c:pt idx="589">
                  <c:v>360.59</c:v>
                </c:pt>
                <c:pt idx="590">
                  <c:v>360.59</c:v>
                </c:pt>
                <c:pt idx="591">
                  <c:v>352.22</c:v>
                </c:pt>
                <c:pt idx="592">
                  <c:v>353.84</c:v>
                </c:pt>
                <c:pt idx="593">
                  <c:v>349.64</c:v>
                </c:pt>
                <c:pt idx="594">
                  <c:v>340.79</c:v>
                </c:pt>
                <c:pt idx="595">
                  <c:v>339.21</c:v>
                </c:pt>
                <c:pt idx="596">
                  <c:v>337.37</c:v>
                </c:pt>
                <c:pt idx="597">
                  <c:v>339.47</c:v>
                </c:pt>
                <c:pt idx="598">
                  <c:v>348.25</c:v>
                </c:pt>
                <c:pt idx="599">
                  <c:v>350.13</c:v>
                </c:pt>
                <c:pt idx="600">
                  <c:v>360.58</c:v>
                </c:pt>
                <c:pt idx="601">
                  <c:v>381.47</c:v>
                </c:pt>
                <c:pt idx="602">
                  <c:v>402.25</c:v>
                </c:pt>
                <c:pt idx="603">
                  <c:v>411.77</c:v>
                </c:pt>
                <c:pt idx="604">
                  <c:v>403.69</c:v>
                </c:pt>
                <c:pt idx="605">
                  <c:v>430.12</c:v>
                </c:pt>
                <c:pt idx="606">
                  <c:v>395.43</c:v>
                </c:pt>
                <c:pt idx="607">
                  <c:v>384.82</c:v>
                </c:pt>
                <c:pt idx="608">
                  <c:v>374.61</c:v>
                </c:pt>
                <c:pt idx="609">
                  <c:v>407.73</c:v>
                </c:pt>
                <c:pt idx="610">
                  <c:v>407.98</c:v>
                </c:pt>
                <c:pt idx="611">
                  <c:v>426.59</c:v>
                </c:pt>
                <c:pt idx="612">
                  <c:v>422.57</c:v>
                </c:pt>
                <c:pt idx="613">
                  <c:v>425.07</c:v>
                </c:pt>
                <c:pt idx="614">
                  <c:v>412.9</c:v>
                </c:pt>
                <c:pt idx="615">
                  <c:v>395.87</c:v>
                </c:pt>
                <c:pt idx="616">
                  <c:v>381.78</c:v>
                </c:pt>
                <c:pt idx="617">
                  <c:v>257.26</c:v>
                </c:pt>
                <c:pt idx="618">
                  <c:v>249.45</c:v>
                </c:pt>
                <c:pt idx="619">
                  <c:v>363.93</c:v>
                </c:pt>
                <c:pt idx="620">
                  <c:v>368.3</c:v>
                </c:pt>
                <c:pt idx="621">
                  <c:v>384.31</c:v>
                </c:pt>
                <c:pt idx="622">
                  <c:v>397.59</c:v>
                </c:pt>
                <c:pt idx="623">
                  <c:v>391.82</c:v>
                </c:pt>
                <c:pt idx="624">
                  <c:v>215.76</c:v>
                </c:pt>
                <c:pt idx="625">
                  <c:v>305.23</c:v>
                </c:pt>
                <c:pt idx="626">
                  <c:v>309.09</c:v>
                </c:pt>
                <c:pt idx="627">
                  <c:v>301.38</c:v>
                </c:pt>
                <c:pt idx="628">
                  <c:v>305.8</c:v>
                </c:pt>
                <c:pt idx="629">
                  <c:v>327.04</c:v>
                </c:pt>
                <c:pt idx="630">
                  <c:v>361.47</c:v>
                </c:pt>
                <c:pt idx="631">
                  <c:v>403.67</c:v>
                </c:pt>
                <c:pt idx="632">
                  <c:v>392.76</c:v>
                </c:pt>
                <c:pt idx="633">
                  <c:v>379.61</c:v>
                </c:pt>
                <c:pt idx="634">
                  <c:v>354.56</c:v>
                </c:pt>
                <c:pt idx="635">
                  <c:v>357.12</c:v>
                </c:pt>
                <c:pt idx="636">
                  <c:v>358.8</c:v>
                </c:pt>
                <c:pt idx="637">
                  <c:v>366.46</c:v>
                </c:pt>
                <c:pt idx="638">
                  <c:v>368.05</c:v>
                </c:pt>
                <c:pt idx="639">
                  <c:v>368.23</c:v>
                </c:pt>
                <c:pt idx="640">
                  <c:v>370.19</c:v>
                </c:pt>
                <c:pt idx="641">
                  <c:v>377.76</c:v>
                </c:pt>
                <c:pt idx="642">
                  <c:v>397.18</c:v>
                </c:pt>
                <c:pt idx="643">
                  <c:v>392.08</c:v>
                </c:pt>
                <c:pt idx="644">
                  <c:v>418.37</c:v>
                </c:pt>
                <c:pt idx="645">
                  <c:v>433.28</c:v>
                </c:pt>
                <c:pt idx="646">
                  <c:v>408.03</c:v>
                </c:pt>
                <c:pt idx="647">
                  <c:v>409.17</c:v>
                </c:pt>
                <c:pt idx="648">
                  <c:v>423.6</c:v>
                </c:pt>
                <c:pt idx="649">
                  <c:v>446.48</c:v>
                </c:pt>
                <c:pt idx="650">
                  <c:v>482.51</c:v>
                </c:pt>
                <c:pt idx="651">
                  <c:v>490.53</c:v>
                </c:pt>
                <c:pt idx="652">
                  <c:v>466.42</c:v>
                </c:pt>
                <c:pt idx="653">
                  <c:v>494.15</c:v>
                </c:pt>
                <c:pt idx="654">
                  <c:v>502.15</c:v>
                </c:pt>
                <c:pt idx="655">
                  <c:v>513.83</c:v>
                </c:pt>
                <c:pt idx="656">
                  <c:v>448.55</c:v>
                </c:pt>
                <c:pt idx="657">
                  <c:v>448.55</c:v>
                </c:pt>
                <c:pt idx="658">
                  <c:v>457.03</c:v>
                </c:pt>
                <c:pt idx="659">
                  <c:v>462.95</c:v>
                </c:pt>
                <c:pt idx="660">
                  <c:v>435.43</c:v>
                </c:pt>
                <c:pt idx="661">
                  <c:v>467.57</c:v>
                </c:pt>
                <c:pt idx="662">
                  <c:v>450.53</c:v>
                </c:pt>
                <c:pt idx="663">
                  <c:v>439.31</c:v>
                </c:pt>
                <c:pt idx="664">
                  <c:v>403.58</c:v>
                </c:pt>
                <c:pt idx="665">
                  <c:v>403.17</c:v>
                </c:pt>
                <c:pt idx="666">
                  <c:v>403.45</c:v>
                </c:pt>
                <c:pt idx="667">
                  <c:v>381.97</c:v>
                </c:pt>
                <c:pt idx="668">
                  <c:v>370.86</c:v>
                </c:pt>
                <c:pt idx="669">
                  <c:v>353.87</c:v>
                </c:pt>
                <c:pt idx="670">
                  <c:v>337.65</c:v>
                </c:pt>
                <c:pt idx="671">
                  <c:v>309.77</c:v>
                </c:pt>
                <c:pt idx="672">
                  <c:v>335.06</c:v>
                </c:pt>
                <c:pt idx="673">
                  <c:v>441.11</c:v>
                </c:pt>
                <c:pt idx="674">
                  <c:v>414.64</c:v>
                </c:pt>
                <c:pt idx="675">
                  <c:v>403.5</c:v>
                </c:pt>
                <c:pt idx="676">
                  <c:v>386.17</c:v>
                </c:pt>
                <c:pt idx="677">
                  <c:v>378.63</c:v>
                </c:pt>
                <c:pt idx="678">
                  <c:v>382.72</c:v>
                </c:pt>
                <c:pt idx="679">
                  <c:v>392.49</c:v>
                </c:pt>
                <c:pt idx="680">
                  <c:v>371.32</c:v>
                </c:pt>
                <c:pt idx="681">
                  <c:v>373.63</c:v>
                </c:pt>
                <c:pt idx="682">
                  <c:v>374.63</c:v>
                </c:pt>
                <c:pt idx="683">
                  <c:v>378.56</c:v>
                </c:pt>
                <c:pt idx="684">
                  <c:v>372.43</c:v>
                </c:pt>
                <c:pt idx="685">
                  <c:v>363.26</c:v>
                </c:pt>
                <c:pt idx="686">
                  <c:v>361.74</c:v>
                </c:pt>
                <c:pt idx="687">
                  <c:v>358.26</c:v>
                </c:pt>
                <c:pt idx="688">
                  <c:v>354.34</c:v>
                </c:pt>
                <c:pt idx="689">
                  <c:v>346.4</c:v>
                </c:pt>
                <c:pt idx="690">
                  <c:v>346.39</c:v>
                </c:pt>
                <c:pt idx="691">
                  <c:v>341.93</c:v>
                </c:pt>
                <c:pt idx="692">
                  <c:v>340.6</c:v>
                </c:pt>
                <c:pt idx="693">
                  <c:v>347.84</c:v>
                </c:pt>
                <c:pt idx="694">
                  <c:v>355.83</c:v>
                </c:pt>
                <c:pt idx="695">
                  <c:v>364.68</c:v>
                </c:pt>
                <c:pt idx="696">
                  <c:v>370.95</c:v>
                </c:pt>
                <c:pt idx="697">
                  <c:v>387.96</c:v>
                </c:pt>
                <c:pt idx="698">
                  <c:v>379.48</c:v>
                </c:pt>
                <c:pt idx="699">
                  <c:v>417.67</c:v>
                </c:pt>
                <c:pt idx="700">
                  <c:v>419.8</c:v>
                </c:pt>
                <c:pt idx="701">
                  <c:v>498.42</c:v>
                </c:pt>
                <c:pt idx="702">
                  <c:v>427.8</c:v>
                </c:pt>
                <c:pt idx="703">
                  <c:v>410.87</c:v>
                </c:pt>
                <c:pt idx="704">
                  <c:v>379.45</c:v>
                </c:pt>
                <c:pt idx="705">
                  <c:v>430.22</c:v>
                </c:pt>
                <c:pt idx="706">
                  <c:v>450.56</c:v>
                </c:pt>
                <c:pt idx="707">
                  <c:v>450.28</c:v>
                </c:pt>
                <c:pt idx="708">
                  <c:v>437.24</c:v>
                </c:pt>
                <c:pt idx="709">
                  <c:v>432.86</c:v>
                </c:pt>
                <c:pt idx="710">
                  <c:v>413.37</c:v>
                </c:pt>
                <c:pt idx="711">
                  <c:v>393.54</c:v>
                </c:pt>
                <c:pt idx="712">
                  <c:v>390.95</c:v>
                </c:pt>
                <c:pt idx="713">
                  <c:v>369.65</c:v>
                </c:pt>
                <c:pt idx="714">
                  <c:v>389.05</c:v>
                </c:pt>
                <c:pt idx="715">
                  <c:v>370.04</c:v>
                </c:pt>
                <c:pt idx="716">
                  <c:v>371.95</c:v>
                </c:pt>
                <c:pt idx="717">
                  <c:v>377.78</c:v>
                </c:pt>
                <c:pt idx="718">
                  <c:v>372.14</c:v>
                </c:pt>
                <c:pt idx="719">
                  <c:v>348.28</c:v>
                </c:pt>
                <c:pt idx="720">
                  <c:v>244.29</c:v>
                </c:pt>
                <c:pt idx="721">
                  <c:v>341.68</c:v>
                </c:pt>
                <c:pt idx="722">
                  <c:v>347.83</c:v>
                </c:pt>
                <c:pt idx="723">
                  <c:v>349.04</c:v>
                </c:pt>
                <c:pt idx="724">
                  <c:v>347.77</c:v>
                </c:pt>
                <c:pt idx="725">
                  <c:v>354.55</c:v>
                </c:pt>
                <c:pt idx="726">
                  <c:v>382.14</c:v>
                </c:pt>
                <c:pt idx="727">
                  <c:v>467.54</c:v>
                </c:pt>
                <c:pt idx="728">
                  <c:v>434.68</c:v>
                </c:pt>
                <c:pt idx="729">
                  <c:v>394.03</c:v>
                </c:pt>
                <c:pt idx="730">
                  <c:v>369.25</c:v>
                </c:pt>
                <c:pt idx="731">
                  <c:v>372.87</c:v>
                </c:pt>
                <c:pt idx="732">
                  <c:v>381.27</c:v>
                </c:pt>
                <c:pt idx="733">
                  <c:v>396.59</c:v>
                </c:pt>
                <c:pt idx="734">
                  <c:v>396.09</c:v>
                </c:pt>
                <c:pt idx="735">
                  <c:v>390.52</c:v>
                </c:pt>
                <c:pt idx="736">
                  <c:v>404.01</c:v>
                </c:pt>
                <c:pt idx="737">
                  <c:v>393.1</c:v>
                </c:pt>
                <c:pt idx="738">
                  <c:v>394.81</c:v>
                </c:pt>
                <c:pt idx="739">
                  <c:v>403.39</c:v>
                </c:pt>
                <c:pt idx="740">
                  <c:v>412.03</c:v>
                </c:pt>
                <c:pt idx="741">
                  <c:v>410.04</c:v>
                </c:pt>
                <c:pt idx="742">
                  <c:v>384.92</c:v>
                </c:pt>
                <c:pt idx="743">
                  <c:v>385.26</c:v>
                </c:pt>
                <c:pt idx="744">
                  <c:v>383.2</c:v>
                </c:pt>
                <c:pt idx="745">
                  <c:v>421.69</c:v>
                </c:pt>
                <c:pt idx="746">
                  <c:v>450.51</c:v>
                </c:pt>
                <c:pt idx="747">
                  <c:v>457.4</c:v>
                </c:pt>
                <c:pt idx="748">
                  <c:v>425.47</c:v>
                </c:pt>
                <c:pt idx="749">
                  <c:v>446.54</c:v>
                </c:pt>
                <c:pt idx="750">
                  <c:v>456.32</c:v>
                </c:pt>
                <c:pt idx="751">
                  <c:v>446.7</c:v>
                </c:pt>
                <c:pt idx="752">
                  <c:v>442.87</c:v>
                </c:pt>
                <c:pt idx="753">
                  <c:v>451.56</c:v>
                </c:pt>
                <c:pt idx="754">
                  <c:v>442.52</c:v>
                </c:pt>
                <c:pt idx="755">
                  <c:v>425.24</c:v>
                </c:pt>
                <c:pt idx="756">
                  <c:v>420.94</c:v>
                </c:pt>
                <c:pt idx="757">
                  <c:v>441.42</c:v>
                </c:pt>
                <c:pt idx="758">
                  <c:v>429.09</c:v>
                </c:pt>
                <c:pt idx="759">
                  <c:v>415.12</c:v>
                </c:pt>
                <c:pt idx="760">
                  <c:v>404.95</c:v>
                </c:pt>
                <c:pt idx="761">
                  <c:v>412.84</c:v>
                </c:pt>
                <c:pt idx="762">
                  <c:v>430.25</c:v>
                </c:pt>
                <c:pt idx="763">
                  <c:v>415.95</c:v>
                </c:pt>
                <c:pt idx="764">
                  <c:v>397.43</c:v>
                </c:pt>
                <c:pt idx="765">
                  <c:v>369.63</c:v>
                </c:pt>
                <c:pt idx="766">
                  <c:v>353.81</c:v>
                </c:pt>
                <c:pt idx="767">
                  <c:v>339.91</c:v>
                </c:pt>
                <c:pt idx="768">
                  <c:v>336.33</c:v>
                </c:pt>
                <c:pt idx="769">
                  <c:v>449.23</c:v>
                </c:pt>
                <c:pt idx="770">
                  <c:v>458.87</c:v>
                </c:pt>
                <c:pt idx="771">
                  <c:v>425.03</c:v>
                </c:pt>
                <c:pt idx="772">
                  <c:v>393.63</c:v>
                </c:pt>
                <c:pt idx="773">
                  <c:v>403.14</c:v>
                </c:pt>
                <c:pt idx="774">
                  <c:v>389.96</c:v>
                </c:pt>
                <c:pt idx="775">
                  <c:v>380.71</c:v>
                </c:pt>
                <c:pt idx="776">
                  <c:v>364</c:v>
                </c:pt>
                <c:pt idx="777">
                  <c:v>370.89</c:v>
                </c:pt>
                <c:pt idx="778">
                  <c:v>367.22</c:v>
                </c:pt>
                <c:pt idx="779">
                  <c:v>364.58</c:v>
                </c:pt>
                <c:pt idx="780">
                  <c:v>377.08</c:v>
                </c:pt>
                <c:pt idx="781">
                  <c:v>376.46</c:v>
                </c:pt>
                <c:pt idx="782">
                  <c:v>368.3</c:v>
                </c:pt>
                <c:pt idx="783">
                  <c:v>361.63</c:v>
                </c:pt>
                <c:pt idx="784">
                  <c:v>368.13</c:v>
                </c:pt>
                <c:pt idx="785">
                  <c:v>359.19</c:v>
                </c:pt>
                <c:pt idx="786">
                  <c:v>358.91</c:v>
                </c:pt>
                <c:pt idx="787">
                  <c:v>353.21</c:v>
                </c:pt>
                <c:pt idx="788">
                  <c:v>353.33</c:v>
                </c:pt>
                <c:pt idx="789">
                  <c:v>359.52</c:v>
                </c:pt>
                <c:pt idx="790">
                  <c:v>370.45</c:v>
                </c:pt>
                <c:pt idx="791">
                  <c:v>364.48</c:v>
                </c:pt>
                <c:pt idx="792">
                  <c:v>367.49</c:v>
                </c:pt>
                <c:pt idx="793">
                  <c:v>367.83</c:v>
                </c:pt>
                <c:pt idx="794">
                  <c:v>369.78</c:v>
                </c:pt>
                <c:pt idx="795">
                  <c:v>401.01</c:v>
                </c:pt>
                <c:pt idx="796">
                  <c:v>414.61</c:v>
                </c:pt>
                <c:pt idx="797">
                  <c:v>454.47</c:v>
                </c:pt>
                <c:pt idx="798">
                  <c:v>399.73</c:v>
                </c:pt>
                <c:pt idx="799">
                  <c:v>406.5</c:v>
                </c:pt>
                <c:pt idx="800">
                  <c:v>402.9</c:v>
                </c:pt>
                <c:pt idx="801">
                  <c:v>465.51</c:v>
                </c:pt>
                <c:pt idx="802">
                  <c:v>474.17</c:v>
                </c:pt>
                <c:pt idx="803">
                  <c:v>472.97</c:v>
                </c:pt>
                <c:pt idx="804">
                  <c:v>446.94</c:v>
                </c:pt>
                <c:pt idx="805">
                  <c:v>487.79</c:v>
                </c:pt>
                <c:pt idx="806">
                  <c:v>444.64</c:v>
                </c:pt>
                <c:pt idx="807">
                  <c:v>450.59</c:v>
                </c:pt>
                <c:pt idx="808">
                  <c:v>416.17</c:v>
                </c:pt>
                <c:pt idx="809">
                  <c:v>404.03</c:v>
                </c:pt>
                <c:pt idx="810">
                  <c:v>441.5</c:v>
                </c:pt>
                <c:pt idx="811">
                  <c:v>416.38</c:v>
                </c:pt>
                <c:pt idx="812">
                  <c:v>456.04</c:v>
                </c:pt>
                <c:pt idx="813">
                  <c:v>440.06</c:v>
                </c:pt>
                <c:pt idx="814">
                  <c:v>389.2</c:v>
                </c:pt>
                <c:pt idx="815">
                  <c:v>352.4</c:v>
                </c:pt>
                <c:pt idx="816">
                  <c:v>327.78</c:v>
                </c:pt>
                <c:pt idx="817">
                  <c:v>341.57</c:v>
                </c:pt>
                <c:pt idx="818">
                  <c:v>336.78</c:v>
                </c:pt>
                <c:pt idx="819">
                  <c:v>338.15</c:v>
                </c:pt>
                <c:pt idx="820">
                  <c:v>345.34</c:v>
                </c:pt>
                <c:pt idx="821">
                  <c:v>356.45</c:v>
                </c:pt>
                <c:pt idx="822">
                  <c:v>370.92</c:v>
                </c:pt>
                <c:pt idx="823">
                  <c:v>461.91</c:v>
                </c:pt>
                <c:pt idx="824">
                  <c:v>439.24</c:v>
                </c:pt>
                <c:pt idx="825">
                  <c:v>371.16</c:v>
                </c:pt>
                <c:pt idx="826">
                  <c:v>361.66</c:v>
                </c:pt>
                <c:pt idx="827">
                  <c:v>365.42</c:v>
                </c:pt>
                <c:pt idx="828">
                  <c:v>384.17</c:v>
                </c:pt>
                <c:pt idx="829">
                  <c:v>386.73</c:v>
                </c:pt>
                <c:pt idx="830">
                  <c:v>389.49</c:v>
                </c:pt>
                <c:pt idx="831">
                  <c:v>393.39</c:v>
                </c:pt>
                <c:pt idx="832">
                  <c:v>393.93</c:v>
                </c:pt>
                <c:pt idx="833">
                  <c:v>401.74</c:v>
                </c:pt>
                <c:pt idx="834">
                  <c:v>445.95</c:v>
                </c:pt>
                <c:pt idx="835">
                  <c:v>476.8</c:v>
                </c:pt>
                <c:pt idx="836">
                  <c:v>465.59</c:v>
                </c:pt>
                <c:pt idx="837">
                  <c:v>425.78</c:v>
                </c:pt>
                <c:pt idx="838">
                  <c:v>400.73</c:v>
                </c:pt>
                <c:pt idx="839">
                  <c:v>384.56</c:v>
                </c:pt>
                <c:pt idx="840">
                  <c:v>374.04</c:v>
                </c:pt>
                <c:pt idx="841">
                  <c:v>395.17</c:v>
                </c:pt>
                <c:pt idx="842">
                  <c:v>400.54</c:v>
                </c:pt>
                <c:pt idx="843">
                  <c:v>419.22</c:v>
                </c:pt>
                <c:pt idx="844">
                  <c:v>399.24</c:v>
                </c:pt>
                <c:pt idx="845">
                  <c:v>438.76</c:v>
                </c:pt>
                <c:pt idx="846">
                  <c:v>438.78</c:v>
                </c:pt>
                <c:pt idx="847">
                  <c:v>448.68</c:v>
                </c:pt>
                <c:pt idx="848">
                  <c:v>423.94</c:v>
                </c:pt>
                <c:pt idx="849">
                  <c:v>466.26</c:v>
                </c:pt>
                <c:pt idx="850">
                  <c:v>456.81</c:v>
                </c:pt>
                <c:pt idx="851">
                  <c:v>462.5</c:v>
                </c:pt>
                <c:pt idx="852">
                  <c:v>449.96</c:v>
                </c:pt>
                <c:pt idx="853">
                  <c:v>428.74</c:v>
                </c:pt>
                <c:pt idx="854">
                  <c:v>404.29</c:v>
                </c:pt>
                <c:pt idx="855">
                  <c:v>404.8</c:v>
                </c:pt>
                <c:pt idx="856">
                  <c:v>387.85</c:v>
                </c:pt>
                <c:pt idx="857">
                  <c:v>420.62</c:v>
                </c:pt>
                <c:pt idx="858">
                  <c:v>401.82</c:v>
                </c:pt>
                <c:pt idx="859">
                  <c:v>371.68</c:v>
                </c:pt>
                <c:pt idx="860">
                  <c:v>365.67</c:v>
                </c:pt>
                <c:pt idx="861">
                  <c:v>341.49</c:v>
                </c:pt>
                <c:pt idx="862">
                  <c:v>324.24</c:v>
                </c:pt>
                <c:pt idx="863">
                  <c:v>313.47</c:v>
                </c:pt>
                <c:pt idx="864">
                  <c:v>311.26</c:v>
                </c:pt>
                <c:pt idx="865">
                  <c:v>395.25</c:v>
                </c:pt>
                <c:pt idx="866">
                  <c:v>366.9</c:v>
                </c:pt>
                <c:pt idx="867">
                  <c:v>377.57</c:v>
                </c:pt>
                <c:pt idx="868">
                  <c:v>367.06</c:v>
                </c:pt>
                <c:pt idx="869">
                  <c:v>356.73</c:v>
                </c:pt>
                <c:pt idx="870">
                  <c:v>361.87</c:v>
                </c:pt>
                <c:pt idx="871">
                  <c:v>362.45</c:v>
                </c:pt>
                <c:pt idx="872">
                  <c:v>343.76</c:v>
                </c:pt>
                <c:pt idx="873">
                  <c:v>347.27</c:v>
                </c:pt>
                <c:pt idx="874">
                  <c:v>343.47</c:v>
                </c:pt>
                <c:pt idx="875">
                  <c:v>341.68</c:v>
                </c:pt>
                <c:pt idx="876">
                  <c:v>299.71</c:v>
                </c:pt>
                <c:pt idx="877">
                  <c:v>270.75</c:v>
                </c:pt>
                <c:pt idx="878">
                  <c:v>294.82</c:v>
                </c:pt>
                <c:pt idx="879">
                  <c:v>299.26</c:v>
                </c:pt>
                <c:pt idx="880">
                  <c:v>289.93</c:v>
                </c:pt>
                <c:pt idx="881">
                  <c:v>286.22</c:v>
                </c:pt>
                <c:pt idx="882">
                  <c:v>275.94</c:v>
                </c:pt>
                <c:pt idx="883">
                  <c:v>273.32</c:v>
                </c:pt>
                <c:pt idx="884">
                  <c:v>275.94</c:v>
                </c:pt>
                <c:pt idx="885">
                  <c:v>278.48</c:v>
                </c:pt>
                <c:pt idx="886">
                  <c:v>302.69</c:v>
                </c:pt>
                <c:pt idx="887">
                  <c:v>319.88</c:v>
                </c:pt>
                <c:pt idx="888">
                  <c:v>372.38</c:v>
                </c:pt>
                <c:pt idx="889">
                  <c:v>381.8</c:v>
                </c:pt>
                <c:pt idx="890">
                  <c:v>397.55</c:v>
                </c:pt>
                <c:pt idx="891">
                  <c:v>416.18</c:v>
                </c:pt>
                <c:pt idx="892">
                  <c:v>401.13</c:v>
                </c:pt>
                <c:pt idx="893">
                  <c:v>447.31</c:v>
                </c:pt>
                <c:pt idx="894">
                  <c:v>423.7</c:v>
                </c:pt>
                <c:pt idx="895">
                  <c:v>457.35</c:v>
                </c:pt>
                <c:pt idx="896">
                  <c:v>391.88</c:v>
                </c:pt>
                <c:pt idx="897">
                  <c:v>508.32</c:v>
                </c:pt>
                <c:pt idx="898">
                  <c:v>518.45</c:v>
                </c:pt>
                <c:pt idx="899">
                  <c:v>564.12</c:v>
                </c:pt>
                <c:pt idx="900">
                  <c:v>492.41</c:v>
                </c:pt>
                <c:pt idx="901">
                  <c:v>539.06</c:v>
                </c:pt>
                <c:pt idx="902">
                  <c:v>506.86</c:v>
                </c:pt>
                <c:pt idx="903">
                  <c:v>508.37</c:v>
                </c:pt>
                <c:pt idx="904">
                  <c:v>487.25</c:v>
                </c:pt>
                <c:pt idx="905">
                  <c:v>420.46</c:v>
                </c:pt>
                <c:pt idx="906">
                  <c:v>443.61</c:v>
                </c:pt>
                <c:pt idx="907">
                  <c:v>414.75</c:v>
                </c:pt>
                <c:pt idx="908">
                  <c:v>418.6</c:v>
                </c:pt>
                <c:pt idx="909">
                  <c:v>403.87</c:v>
                </c:pt>
                <c:pt idx="910">
                  <c:v>406.62</c:v>
                </c:pt>
                <c:pt idx="911">
                  <c:v>422.38</c:v>
                </c:pt>
                <c:pt idx="912">
                  <c:v>342.12</c:v>
                </c:pt>
                <c:pt idx="913">
                  <c:v>335.24</c:v>
                </c:pt>
                <c:pt idx="914">
                  <c:v>320.9</c:v>
                </c:pt>
                <c:pt idx="915">
                  <c:v>314.13</c:v>
                </c:pt>
                <c:pt idx="916">
                  <c:v>347.67</c:v>
                </c:pt>
                <c:pt idx="917">
                  <c:v>363.62</c:v>
                </c:pt>
                <c:pt idx="918">
                  <c:v>367.39</c:v>
                </c:pt>
                <c:pt idx="919">
                  <c:v>422.87</c:v>
                </c:pt>
                <c:pt idx="920">
                  <c:v>406.17</c:v>
                </c:pt>
                <c:pt idx="921">
                  <c:v>388.28</c:v>
                </c:pt>
                <c:pt idx="922">
                  <c:v>384.54</c:v>
                </c:pt>
                <c:pt idx="923">
                  <c:v>392.64</c:v>
                </c:pt>
                <c:pt idx="924">
                  <c:v>398.41</c:v>
                </c:pt>
                <c:pt idx="925">
                  <c:v>400.32</c:v>
                </c:pt>
                <c:pt idx="926">
                  <c:v>413.2</c:v>
                </c:pt>
                <c:pt idx="927">
                  <c:v>408.68</c:v>
                </c:pt>
                <c:pt idx="928">
                  <c:v>429.84</c:v>
                </c:pt>
                <c:pt idx="929">
                  <c:v>424.91</c:v>
                </c:pt>
                <c:pt idx="930">
                  <c:v>450.31</c:v>
                </c:pt>
                <c:pt idx="931">
                  <c:v>439.19</c:v>
                </c:pt>
                <c:pt idx="932">
                  <c:v>462.09</c:v>
                </c:pt>
                <c:pt idx="933">
                  <c:v>462.66</c:v>
                </c:pt>
                <c:pt idx="934">
                  <c:v>425.19</c:v>
                </c:pt>
                <c:pt idx="935">
                  <c:v>405.99</c:v>
                </c:pt>
                <c:pt idx="936">
                  <c:v>405.99</c:v>
                </c:pt>
                <c:pt idx="937">
                  <c:v>521.81</c:v>
                </c:pt>
                <c:pt idx="938">
                  <c:v>457.37</c:v>
                </c:pt>
                <c:pt idx="939">
                  <c:v>465.86</c:v>
                </c:pt>
                <c:pt idx="940">
                  <c:v>430.79</c:v>
                </c:pt>
                <c:pt idx="941">
                  <c:v>500.17</c:v>
                </c:pt>
                <c:pt idx="942">
                  <c:v>501.8</c:v>
                </c:pt>
                <c:pt idx="943">
                  <c:v>475.56</c:v>
                </c:pt>
                <c:pt idx="944">
                  <c:v>437.49</c:v>
                </c:pt>
                <c:pt idx="945">
                  <c:v>469.58</c:v>
                </c:pt>
                <c:pt idx="946">
                  <c:v>461.06</c:v>
                </c:pt>
                <c:pt idx="947">
                  <c:v>470.14</c:v>
                </c:pt>
                <c:pt idx="948">
                  <c:v>461.78</c:v>
                </c:pt>
                <c:pt idx="949">
                  <c:v>481.88</c:v>
                </c:pt>
                <c:pt idx="950">
                  <c:v>450.95</c:v>
                </c:pt>
                <c:pt idx="951">
                  <c:v>485.44</c:v>
                </c:pt>
                <c:pt idx="952">
                  <c:v>414.91</c:v>
                </c:pt>
                <c:pt idx="953">
                  <c:v>518.57</c:v>
                </c:pt>
                <c:pt idx="954">
                  <c:v>495.9</c:v>
                </c:pt>
                <c:pt idx="955">
                  <c:v>463.62</c:v>
                </c:pt>
                <c:pt idx="956">
                  <c:v>418.9</c:v>
                </c:pt>
                <c:pt idx="957">
                  <c:v>373.3</c:v>
                </c:pt>
                <c:pt idx="958">
                  <c:v>350.51</c:v>
                </c:pt>
                <c:pt idx="959">
                  <c:v>335.41</c:v>
                </c:pt>
                <c:pt idx="960">
                  <c:v>370.91</c:v>
                </c:pt>
                <c:pt idx="961">
                  <c:v>511.7</c:v>
                </c:pt>
                <c:pt idx="962">
                  <c:v>442.53</c:v>
                </c:pt>
                <c:pt idx="963">
                  <c:v>422.59</c:v>
                </c:pt>
                <c:pt idx="964">
                  <c:v>414.22</c:v>
                </c:pt>
                <c:pt idx="965">
                  <c:v>400.08</c:v>
                </c:pt>
                <c:pt idx="966">
                  <c:v>397.27</c:v>
                </c:pt>
                <c:pt idx="967">
                  <c:v>426.96</c:v>
                </c:pt>
                <c:pt idx="968">
                  <c:v>407.47</c:v>
                </c:pt>
                <c:pt idx="969">
                  <c:v>401.87</c:v>
                </c:pt>
                <c:pt idx="970">
                  <c:v>382.87</c:v>
                </c:pt>
                <c:pt idx="971">
                  <c:v>381.41</c:v>
                </c:pt>
                <c:pt idx="972">
                  <c:v>372.2</c:v>
                </c:pt>
                <c:pt idx="973">
                  <c:v>367.27</c:v>
                </c:pt>
                <c:pt idx="974">
                  <c:v>357.35</c:v>
                </c:pt>
                <c:pt idx="975">
                  <c:v>360.14</c:v>
                </c:pt>
                <c:pt idx="976">
                  <c:v>354.13</c:v>
                </c:pt>
                <c:pt idx="977">
                  <c:v>346.92</c:v>
                </c:pt>
                <c:pt idx="978">
                  <c:v>345.81</c:v>
                </c:pt>
                <c:pt idx="979">
                  <c:v>343.29</c:v>
                </c:pt>
                <c:pt idx="980">
                  <c:v>339.66</c:v>
                </c:pt>
                <c:pt idx="981">
                  <c:v>344.37</c:v>
                </c:pt>
                <c:pt idx="982">
                  <c:v>346.38</c:v>
                </c:pt>
                <c:pt idx="983">
                  <c:v>353.16</c:v>
                </c:pt>
                <c:pt idx="984">
                  <c:v>358.53</c:v>
                </c:pt>
                <c:pt idx="985">
                  <c:v>360.72</c:v>
                </c:pt>
                <c:pt idx="986">
                  <c:v>368.45</c:v>
                </c:pt>
                <c:pt idx="987">
                  <c:v>380.37</c:v>
                </c:pt>
                <c:pt idx="988">
                  <c:v>378.04</c:v>
                </c:pt>
                <c:pt idx="989">
                  <c:v>409.6</c:v>
                </c:pt>
                <c:pt idx="990">
                  <c:v>381.86</c:v>
                </c:pt>
                <c:pt idx="991">
                  <c:v>398.98</c:v>
                </c:pt>
                <c:pt idx="992">
                  <c:v>398.62</c:v>
                </c:pt>
                <c:pt idx="993">
                  <c:v>517.6</c:v>
                </c:pt>
                <c:pt idx="994">
                  <c:v>655.45</c:v>
                </c:pt>
                <c:pt idx="995">
                  <c:v>511.4</c:v>
                </c:pt>
                <c:pt idx="996">
                  <c:v>481.28</c:v>
                </c:pt>
                <c:pt idx="997">
                  <c:v>504.6</c:v>
                </c:pt>
                <c:pt idx="998">
                  <c:v>509.24</c:v>
                </c:pt>
                <c:pt idx="999">
                  <c:v>500.45</c:v>
                </c:pt>
                <c:pt idx="1000">
                  <c:v>431.48</c:v>
                </c:pt>
                <c:pt idx="1001">
                  <c:v>372.74</c:v>
                </c:pt>
                <c:pt idx="1002">
                  <c:v>358.07</c:v>
                </c:pt>
                <c:pt idx="1003">
                  <c:v>404.17</c:v>
                </c:pt>
                <c:pt idx="1004">
                  <c:v>386.86</c:v>
                </c:pt>
                <c:pt idx="1005">
                  <c:v>385.68</c:v>
                </c:pt>
                <c:pt idx="1006">
                  <c:v>347.3</c:v>
                </c:pt>
                <c:pt idx="1007">
                  <c:v>292.68</c:v>
                </c:pt>
                <c:pt idx="1008">
                  <c:v>286.77</c:v>
                </c:pt>
                <c:pt idx="1009">
                  <c:v>298.67</c:v>
                </c:pt>
                <c:pt idx="1010">
                  <c:v>376.25</c:v>
                </c:pt>
                <c:pt idx="1011">
                  <c:v>340.33</c:v>
                </c:pt>
                <c:pt idx="1012">
                  <c:v>322.87</c:v>
                </c:pt>
                <c:pt idx="1013">
                  <c:v>332.26</c:v>
                </c:pt>
                <c:pt idx="1014">
                  <c:v>365.47</c:v>
                </c:pt>
                <c:pt idx="1015">
                  <c:v>258.21</c:v>
                </c:pt>
                <c:pt idx="1016">
                  <c:v>225.95</c:v>
                </c:pt>
                <c:pt idx="1017">
                  <c:v>172.17</c:v>
                </c:pt>
                <c:pt idx="1018">
                  <c:v>176.23</c:v>
                </c:pt>
                <c:pt idx="1019">
                  <c:v>180.95</c:v>
                </c:pt>
                <c:pt idx="1020">
                  <c:v>181.15</c:v>
                </c:pt>
                <c:pt idx="1021">
                  <c:v>244.79</c:v>
                </c:pt>
                <c:pt idx="1022">
                  <c:v>337.96</c:v>
                </c:pt>
                <c:pt idx="1023">
                  <c:v>345.64</c:v>
                </c:pt>
                <c:pt idx="1024">
                  <c:v>350.26</c:v>
                </c:pt>
                <c:pt idx="1025">
                  <c:v>364.45</c:v>
                </c:pt>
                <c:pt idx="1026">
                  <c:v>382.11</c:v>
                </c:pt>
                <c:pt idx="1027">
                  <c:v>387.88</c:v>
                </c:pt>
                <c:pt idx="1028">
                  <c:v>400.25</c:v>
                </c:pt>
                <c:pt idx="1029">
                  <c:v>428.13</c:v>
                </c:pt>
                <c:pt idx="1030">
                  <c:v>407.49</c:v>
                </c:pt>
                <c:pt idx="1031">
                  <c:v>390.93</c:v>
                </c:pt>
                <c:pt idx="1032">
                  <c:v>395.16</c:v>
                </c:pt>
                <c:pt idx="1033">
                  <c:v>405.48</c:v>
                </c:pt>
                <c:pt idx="1034">
                  <c:v>400.56</c:v>
                </c:pt>
                <c:pt idx="1035">
                  <c:v>391.26</c:v>
                </c:pt>
                <c:pt idx="1036">
                  <c:v>396.33</c:v>
                </c:pt>
                <c:pt idx="1037">
                  <c:v>414.02</c:v>
                </c:pt>
                <c:pt idx="1038">
                  <c:v>421.97</c:v>
                </c:pt>
                <c:pt idx="1039">
                  <c:v>411.01</c:v>
                </c:pt>
                <c:pt idx="1040">
                  <c:v>410.24</c:v>
                </c:pt>
                <c:pt idx="1041">
                  <c:v>414.88</c:v>
                </c:pt>
                <c:pt idx="1042">
                  <c:v>403.96</c:v>
                </c:pt>
                <c:pt idx="1043">
                  <c:v>416.13</c:v>
                </c:pt>
                <c:pt idx="1044">
                  <c:v>396.53</c:v>
                </c:pt>
                <c:pt idx="1045">
                  <c:v>396.7</c:v>
                </c:pt>
                <c:pt idx="1046">
                  <c:v>397.18</c:v>
                </c:pt>
                <c:pt idx="1047">
                  <c:v>392.12</c:v>
                </c:pt>
                <c:pt idx="1048">
                  <c:v>416.11</c:v>
                </c:pt>
                <c:pt idx="1049">
                  <c:v>418.86</c:v>
                </c:pt>
                <c:pt idx="1050">
                  <c:v>438.34</c:v>
                </c:pt>
                <c:pt idx="1051">
                  <c:v>424.26</c:v>
                </c:pt>
                <c:pt idx="1052">
                  <c:v>414.83</c:v>
                </c:pt>
                <c:pt idx="1053">
                  <c:v>394.47</c:v>
                </c:pt>
                <c:pt idx="1054">
                  <c:v>406.7</c:v>
                </c:pt>
                <c:pt idx="1055">
                  <c:v>374.16</c:v>
                </c:pt>
                <c:pt idx="1056">
                  <c:v>360.42</c:v>
                </c:pt>
                <c:pt idx="1057">
                  <c:v>615.19</c:v>
                </c:pt>
                <c:pt idx="1058">
                  <c:v>552.69</c:v>
                </c:pt>
                <c:pt idx="1059">
                  <c:v>493.79</c:v>
                </c:pt>
                <c:pt idx="1060">
                  <c:v>464.78</c:v>
                </c:pt>
                <c:pt idx="1061">
                  <c:v>415.76</c:v>
                </c:pt>
                <c:pt idx="1062">
                  <c:v>396.71</c:v>
                </c:pt>
                <c:pt idx="1063">
                  <c:v>412.1</c:v>
                </c:pt>
                <c:pt idx="1064">
                  <c:v>380</c:v>
                </c:pt>
                <c:pt idx="1065">
                  <c:v>390.9</c:v>
                </c:pt>
                <c:pt idx="1066">
                  <c:v>376.59</c:v>
                </c:pt>
                <c:pt idx="1067">
                  <c:v>373.31</c:v>
                </c:pt>
                <c:pt idx="1068">
                  <c:v>362.28</c:v>
                </c:pt>
                <c:pt idx="1069">
                  <c:v>364.37</c:v>
                </c:pt>
                <c:pt idx="1070">
                  <c:v>358.66</c:v>
                </c:pt>
                <c:pt idx="1071">
                  <c:v>358.66</c:v>
                </c:pt>
                <c:pt idx="1072">
                  <c:v>355.18</c:v>
                </c:pt>
                <c:pt idx="1073">
                  <c:v>353.99</c:v>
                </c:pt>
                <c:pt idx="1074">
                  <c:v>352.95</c:v>
                </c:pt>
                <c:pt idx="1075">
                  <c:v>352.95</c:v>
                </c:pt>
                <c:pt idx="1076">
                  <c:v>352.72</c:v>
                </c:pt>
                <c:pt idx="1077">
                  <c:v>352.9</c:v>
                </c:pt>
                <c:pt idx="1078">
                  <c:v>352.95</c:v>
                </c:pt>
                <c:pt idx="1079">
                  <c:v>352.95</c:v>
                </c:pt>
                <c:pt idx="1080">
                  <c:v>353.78</c:v>
                </c:pt>
                <c:pt idx="1081">
                  <c:v>358.28</c:v>
                </c:pt>
                <c:pt idx="1082">
                  <c:v>355.76</c:v>
                </c:pt>
                <c:pt idx="1083">
                  <c:v>361.53</c:v>
                </c:pt>
                <c:pt idx="1084">
                  <c:v>357.6</c:v>
                </c:pt>
                <c:pt idx="1085">
                  <c:v>368.02</c:v>
                </c:pt>
                <c:pt idx="1086">
                  <c:v>363.78</c:v>
                </c:pt>
                <c:pt idx="1087">
                  <c:v>378.74</c:v>
                </c:pt>
                <c:pt idx="1088">
                  <c:v>380.04</c:v>
                </c:pt>
                <c:pt idx="1089">
                  <c:v>433.13</c:v>
                </c:pt>
                <c:pt idx="1090">
                  <c:v>404.6</c:v>
                </c:pt>
                <c:pt idx="1091">
                  <c:v>383.17</c:v>
                </c:pt>
                <c:pt idx="1092">
                  <c:v>365.27</c:v>
                </c:pt>
                <c:pt idx="1093">
                  <c:v>369.31</c:v>
                </c:pt>
                <c:pt idx="1094">
                  <c:v>371.08</c:v>
                </c:pt>
                <c:pt idx="1095">
                  <c:v>364.14</c:v>
                </c:pt>
                <c:pt idx="1096">
                  <c:v>354.85</c:v>
                </c:pt>
                <c:pt idx="1097">
                  <c:v>335.34</c:v>
                </c:pt>
                <c:pt idx="1098">
                  <c:v>335.32</c:v>
                </c:pt>
                <c:pt idx="1099">
                  <c:v>335.15</c:v>
                </c:pt>
                <c:pt idx="1100">
                  <c:v>342.92</c:v>
                </c:pt>
                <c:pt idx="1101">
                  <c:v>340.04</c:v>
                </c:pt>
                <c:pt idx="1102">
                  <c:v>338.05</c:v>
                </c:pt>
                <c:pt idx="1103">
                  <c:v>337.55</c:v>
                </c:pt>
                <c:pt idx="1104">
                  <c:v>291.2</c:v>
                </c:pt>
                <c:pt idx="1105">
                  <c:v>287.94</c:v>
                </c:pt>
                <c:pt idx="1106">
                  <c:v>289.03</c:v>
                </c:pt>
                <c:pt idx="1107">
                  <c:v>287.97</c:v>
                </c:pt>
                <c:pt idx="1108">
                  <c:v>283.7</c:v>
                </c:pt>
                <c:pt idx="1109">
                  <c:v>279.75</c:v>
                </c:pt>
                <c:pt idx="1110">
                  <c:v>270.6</c:v>
                </c:pt>
                <c:pt idx="1111">
                  <c:v>341.28</c:v>
                </c:pt>
                <c:pt idx="1112">
                  <c:v>329.58</c:v>
                </c:pt>
                <c:pt idx="1113">
                  <c:v>316.29</c:v>
                </c:pt>
                <c:pt idx="1114">
                  <c:v>308.1</c:v>
                </c:pt>
                <c:pt idx="1115">
                  <c:v>322.05</c:v>
                </c:pt>
                <c:pt idx="1116">
                  <c:v>336.2</c:v>
                </c:pt>
                <c:pt idx="1117">
                  <c:v>336.72</c:v>
                </c:pt>
                <c:pt idx="1118">
                  <c:v>339.72</c:v>
                </c:pt>
                <c:pt idx="1119">
                  <c:v>347.41</c:v>
                </c:pt>
                <c:pt idx="1120">
                  <c:v>363.38</c:v>
                </c:pt>
                <c:pt idx="1121">
                  <c:v>363.2</c:v>
                </c:pt>
                <c:pt idx="1122">
                  <c:v>370.93</c:v>
                </c:pt>
                <c:pt idx="1123">
                  <c:v>394</c:v>
                </c:pt>
                <c:pt idx="1124">
                  <c:v>392.89</c:v>
                </c:pt>
                <c:pt idx="1125">
                  <c:v>438.81</c:v>
                </c:pt>
                <c:pt idx="1126">
                  <c:v>408.39</c:v>
                </c:pt>
                <c:pt idx="1127">
                  <c:v>420.4</c:v>
                </c:pt>
                <c:pt idx="1128">
                  <c:v>405.09</c:v>
                </c:pt>
                <c:pt idx="1129">
                  <c:v>419.21</c:v>
                </c:pt>
                <c:pt idx="1130">
                  <c:v>408.88</c:v>
                </c:pt>
                <c:pt idx="1131">
                  <c:v>399.12</c:v>
                </c:pt>
                <c:pt idx="1132">
                  <c:v>398.37</c:v>
                </c:pt>
                <c:pt idx="1133">
                  <c:v>418.61</c:v>
                </c:pt>
                <c:pt idx="1134">
                  <c:v>418.01</c:v>
                </c:pt>
                <c:pt idx="1135">
                  <c:v>407.55</c:v>
                </c:pt>
                <c:pt idx="1136">
                  <c:v>396.49</c:v>
                </c:pt>
                <c:pt idx="1137">
                  <c:v>400.74</c:v>
                </c:pt>
                <c:pt idx="1138">
                  <c:v>392.92</c:v>
                </c:pt>
                <c:pt idx="1139">
                  <c:v>419.74</c:v>
                </c:pt>
                <c:pt idx="1140">
                  <c:v>410.66</c:v>
                </c:pt>
                <c:pt idx="1141">
                  <c:v>420.33</c:v>
                </c:pt>
                <c:pt idx="1142">
                  <c:v>416.89</c:v>
                </c:pt>
                <c:pt idx="1143">
                  <c:v>388.17</c:v>
                </c:pt>
                <c:pt idx="1144">
                  <c:v>417.7</c:v>
                </c:pt>
                <c:pt idx="1145">
                  <c:v>440.57</c:v>
                </c:pt>
                <c:pt idx="1146">
                  <c:v>432.44</c:v>
                </c:pt>
                <c:pt idx="1147">
                  <c:v>396.64</c:v>
                </c:pt>
                <c:pt idx="1148">
                  <c:v>358.76</c:v>
                </c:pt>
                <c:pt idx="1149">
                  <c:v>357.73</c:v>
                </c:pt>
                <c:pt idx="1150">
                  <c:v>349.1</c:v>
                </c:pt>
                <c:pt idx="1151">
                  <c:v>334.1</c:v>
                </c:pt>
                <c:pt idx="1152">
                  <c:v>351.01</c:v>
                </c:pt>
                <c:pt idx="1153">
                  <c:v>458.58</c:v>
                </c:pt>
                <c:pt idx="1154">
                  <c:v>432.53</c:v>
                </c:pt>
                <c:pt idx="1155">
                  <c:v>408.55</c:v>
                </c:pt>
                <c:pt idx="1156">
                  <c:v>372.93</c:v>
                </c:pt>
                <c:pt idx="1157">
                  <c:v>372.89</c:v>
                </c:pt>
                <c:pt idx="1158">
                  <c:v>353.52</c:v>
                </c:pt>
                <c:pt idx="1159">
                  <c:v>351.33</c:v>
                </c:pt>
                <c:pt idx="1160">
                  <c:v>347.23</c:v>
                </c:pt>
                <c:pt idx="1161">
                  <c:v>342.18</c:v>
                </c:pt>
                <c:pt idx="1162">
                  <c:v>341.72</c:v>
                </c:pt>
                <c:pt idx="1163">
                  <c:v>338.13</c:v>
                </c:pt>
                <c:pt idx="1164">
                  <c:v>335.43</c:v>
                </c:pt>
                <c:pt idx="1165">
                  <c:v>329.75</c:v>
                </c:pt>
                <c:pt idx="1166">
                  <c:v>333.23</c:v>
                </c:pt>
                <c:pt idx="1167">
                  <c:v>330.11</c:v>
                </c:pt>
                <c:pt idx="1168">
                  <c:v>331.45</c:v>
                </c:pt>
                <c:pt idx="1169">
                  <c:v>329.95</c:v>
                </c:pt>
                <c:pt idx="1170">
                  <c:v>326.28</c:v>
                </c:pt>
                <c:pt idx="1171">
                  <c:v>324.33</c:v>
                </c:pt>
                <c:pt idx="1172">
                  <c:v>325.17</c:v>
                </c:pt>
                <c:pt idx="1173">
                  <c:v>328.35</c:v>
                </c:pt>
                <c:pt idx="1174">
                  <c:v>328.32</c:v>
                </c:pt>
                <c:pt idx="1175">
                  <c:v>339.94</c:v>
                </c:pt>
                <c:pt idx="1176">
                  <c:v>344.2</c:v>
                </c:pt>
                <c:pt idx="1177">
                  <c:v>351.36</c:v>
                </c:pt>
                <c:pt idx="1178">
                  <c:v>354.54</c:v>
                </c:pt>
                <c:pt idx="1179">
                  <c:v>386.37</c:v>
                </c:pt>
                <c:pt idx="1180">
                  <c:v>525.52</c:v>
                </c:pt>
                <c:pt idx="1181">
                  <c:v>731.74</c:v>
                </c:pt>
                <c:pt idx="1182">
                  <c:v>424.52</c:v>
                </c:pt>
                <c:pt idx="1183">
                  <c:v>535.2</c:v>
                </c:pt>
                <c:pt idx="1184">
                  <c:v>446.74</c:v>
                </c:pt>
                <c:pt idx="1185">
                  <c:v>462.79</c:v>
                </c:pt>
                <c:pt idx="1186">
                  <c:v>467</c:v>
                </c:pt>
                <c:pt idx="1187">
                  <c:v>484.04</c:v>
                </c:pt>
                <c:pt idx="1188">
                  <c:v>497.08</c:v>
                </c:pt>
                <c:pt idx="1189">
                  <c:v>553</c:v>
                </c:pt>
                <c:pt idx="1190">
                  <c:v>534.67</c:v>
                </c:pt>
                <c:pt idx="1191">
                  <c:v>491.88</c:v>
                </c:pt>
                <c:pt idx="1192">
                  <c:v>719.94</c:v>
                </c:pt>
                <c:pt idx="1193">
                  <c:v>638.13</c:v>
                </c:pt>
                <c:pt idx="1194">
                  <c:v>688.47</c:v>
                </c:pt>
                <c:pt idx="1195">
                  <c:v>439.66</c:v>
                </c:pt>
                <c:pt idx="1196">
                  <c:v>402.06</c:v>
                </c:pt>
                <c:pt idx="1197">
                  <c:v>392.28</c:v>
                </c:pt>
                <c:pt idx="1198">
                  <c:v>338.05</c:v>
                </c:pt>
                <c:pt idx="1199">
                  <c:v>322.84</c:v>
                </c:pt>
                <c:pt idx="1200">
                  <c:v>293.27</c:v>
                </c:pt>
                <c:pt idx="1201">
                  <c:v>303.5</c:v>
                </c:pt>
                <c:pt idx="1202">
                  <c:v>296.03</c:v>
                </c:pt>
                <c:pt idx="1203">
                  <c:v>295.83</c:v>
                </c:pt>
                <c:pt idx="1204">
                  <c:v>296.99</c:v>
                </c:pt>
                <c:pt idx="1205">
                  <c:v>297.61</c:v>
                </c:pt>
                <c:pt idx="1206">
                  <c:v>305.19</c:v>
                </c:pt>
                <c:pt idx="1207">
                  <c:v>336.95</c:v>
                </c:pt>
                <c:pt idx="1208">
                  <c:v>313.99</c:v>
                </c:pt>
                <c:pt idx="1209">
                  <c:v>309.19</c:v>
                </c:pt>
                <c:pt idx="1210">
                  <c:v>311.17</c:v>
                </c:pt>
                <c:pt idx="1211">
                  <c:v>331.86</c:v>
                </c:pt>
                <c:pt idx="1212">
                  <c:v>351.93</c:v>
                </c:pt>
                <c:pt idx="1213">
                  <c:v>366.87</c:v>
                </c:pt>
                <c:pt idx="1214">
                  <c:v>370.13</c:v>
                </c:pt>
                <c:pt idx="1215">
                  <c:v>363.34</c:v>
                </c:pt>
                <c:pt idx="1216">
                  <c:v>368.25</c:v>
                </c:pt>
                <c:pt idx="1217">
                  <c:v>386.14</c:v>
                </c:pt>
                <c:pt idx="1218">
                  <c:v>457.34</c:v>
                </c:pt>
                <c:pt idx="1219">
                  <c:v>526.82</c:v>
                </c:pt>
                <c:pt idx="1220">
                  <c:v>558.9</c:v>
                </c:pt>
                <c:pt idx="1221">
                  <c:v>548.94</c:v>
                </c:pt>
                <c:pt idx="1222">
                  <c:v>484.95</c:v>
                </c:pt>
                <c:pt idx="1223">
                  <c:v>432.26</c:v>
                </c:pt>
                <c:pt idx="1224">
                  <c:v>453.6</c:v>
                </c:pt>
                <c:pt idx="1225">
                  <c:v>541.8</c:v>
                </c:pt>
                <c:pt idx="1226">
                  <c:v>515.28</c:v>
                </c:pt>
                <c:pt idx="1227">
                  <c:v>533.54</c:v>
                </c:pt>
                <c:pt idx="1228">
                  <c:v>484.46</c:v>
                </c:pt>
                <c:pt idx="1229">
                  <c:v>584.33</c:v>
                </c:pt>
                <c:pt idx="1230">
                  <c:v>584.13</c:v>
                </c:pt>
                <c:pt idx="1231">
                  <c:v>560.86</c:v>
                </c:pt>
                <c:pt idx="1232">
                  <c:v>513.68</c:v>
                </c:pt>
                <c:pt idx="1233">
                  <c:v>532.53</c:v>
                </c:pt>
                <c:pt idx="1234">
                  <c:v>551.4</c:v>
                </c:pt>
                <c:pt idx="1235">
                  <c:v>532.52</c:v>
                </c:pt>
                <c:pt idx="1236">
                  <c:v>525.43</c:v>
                </c:pt>
                <c:pt idx="1237">
                  <c:v>525.39</c:v>
                </c:pt>
                <c:pt idx="1238">
                  <c:v>503.06</c:v>
                </c:pt>
                <c:pt idx="1239">
                  <c:v>454.15</c:v>
                </c:pt>
                <c:pt idx="1240">
                  <c:v>457.33</c:v>
                </c:pt>
                <c:pt idx="1241">
                  <c:v>511.35</c:v>
                </c:pt>
                <c:pt idx="1242">
                  <c:v>607.54</c:v>
                </c:pt>
                <c:pt idx="1243">
                  <c:v>536.02</c:v>
                </c:pt>
                <c:pt idx="1244">
                  <c:v>438.28</c:v>
                </c:pt>
                <c:pt idx="1245">
                  <c:v>415.05</c:v>
                </c:pt>
                <c:pt idx="1246">
                  <c:v>376.63</c:v>
                </c:pt>
                <c:pt idx="1247">
                  <c:v>352.12</c:v>
                </c:pt>
                <c:pt idx="1248">
                  <c:v>327.4</c:v>
                </c:pt>
                <c:pt idx="1249">
                  <c:v>410.4</c:v>
                </c:pt>
                <c:pt idx="1250">
                  <c:v>384.07</c:v>
                </c:pt>
                <c:pt idx="1251">
                  <c:v>376.27</c:v>
                </c:pt>
                <c:pt idx="1252">
                  <c:v>356.07</c:v>
                </c:pt>
                <c:pt idx="1253">
                  <c:v>352.81</c:v>
                </c:pt>
                <c:pt idx="1254">
                  <c:v>346.9</c:v>
                </c:pt>
                <c:pt idx="1255">
                  <c:v>346.9</c:v>
                </c:pt>
                <c:pt idx="1256">
                  <c:v>346.01</c:v>
                </c:pt>
                <c:pt idx="1257">
                  <c:v>342.03</c:v>
                </c:pt>
                <c:pt idx="1258">
                  <c:v>337.15</c:v>
                </c:pt>
                <c:pt idx="1259">
                  <c:v>328.37</c:v>
                </c:pt>
                <c:pt idx="1260">
                  <c:v>326.3</c:v>
                </c:pt>
                <c:pt idx="1261">
                  <c:v>322.47</c:v>
                </c:pt>
                <c:pt idx="1262">
                  <c:v>316.41</c:v>
                </c:pt>
                <c:pt idx="1263">
                  <c:v>316.41</c:v>
                </c:pt>
                <c:pt idx="1264">
                  <c:v>317.54</c:v>
                </c:pt>
                <c:pt idx="1265">
                  <c:v>314.56</c:v>
                </c:pt>
                <c:pt idx="1266">
                  <c:v>315.56</c:v>
                </c:pt>
                <c:pt idx="1267">
                  <c:v>310.61</c:v>
                </c:pt>
                <c:pt idx="1268">
                  <c:v>310.61</c:v>
                </c:pt>
                <c:pt idx="1269">
                  <c:v>313.59</c:v>
                </c:pt>
                <c:pt idx="1270">
                  <c:v>315.69</c:v>
                </c:pt>
                <c:pt idx="1271">
                  <c:v>317.54</c:v>
                </c:pt>
                <c:pt idx="1272">
                  <c:v>325.42</c:v>
                </c:pt>
                <c:pt idx="1273">
                  <c:v>331.19</c:v>
                </c:pt>
                <c:pt idx="1274">
                  <c:v>342.03</c:v>
                </c:pt>
                <c:pt idx="1275">
                  <c:v>356.65</c:v>
                </c:pt>
                <c:pt idx="1276">
                  <c:v>357.63</c:v>
                </c:pt>
                <c:pt idx="1277">
                  <c:v>366.41</c:v>
                </c:pt>
                <c:pt idx="1278">
                  <c:v>364</c:v>
                </c:pt>
                <c:pt idx="1279">
                  <c:v>366.41</c:v>
                </c:pt>
                <c:pt idx="1280">
                  <c:v>356.6</c:v>
                </c:pt>
                <c:pt idx="1281">
                  <c:v>415.07</c:v>
                </c:pt>
                <c:pt idx="1282">
                  <c:v>426.79</c:v>
                </c:pt>
                <c:pt idx="1283">
                  <c:v>438.25</c:v>
                </c:pt>
                <c:pt idx="1284">
                  <c:v>434.9</c:v>
                </c:pt>
                <c:pt idx="1285">
                  <c:v>521.62</c:v>
                </c:pt>
                <c:pt idx="1286">
                  <c:v>451.25</c:v>
                </c:pt>
                <c:pt idx="1287">
                  <c:v>451.4</c:v>
                </c:pt>
                <c:pt idx="1288">
                  <c:v>443.33</c:v>
                </c:pt>
                <c:pt idx="1289">
                  <c:v>388.38</c:v>
                </c:pt>
                <c:pt idx="1290">
                  <c:v>393.2</c:v>
                </c:pt>
                <c:pt idx="1291">
                  <c:v>382.34</c:v>
                </c:pt>
                <c:pt idx="1292">
                  <c:v>406.84</c:v>
                </c:pt>
                <c:pt idx="1293">
                  <c:v>425.91</c:v>
                </c:pt>
                <c:pt idx="1294">
                  <c:v>367.16</c:v>
                </c:pt>
                <c:pt idx="1295">
                  <c:v>363.09</c:v>
                </c:pt>
                <c:pt idx="1296">
                  <c:v>328.03</c:v>
                </c:pt>
                <c:pt idx="1297">
                  <c:v>336.86</c:v>
                </c:pt>
                <c:pt idx="1298">
                  <c:v>331.74</c:v>
                </c:pt>
                <c:pt idx="1299">
                  <c:v>329.96</c:v>
                </c:pt>
                <c:pt idx="1300">
                  <c:v>326.5</c:v>
                </c:pt>
                <c:pt idx="1301">
                  <c:v>325.38</c:v>
                </c:pt>
                <c:pt idx="1302">
                  <c:v>341.44</c:v>
                </c:pt>
                <c:pt idx="1303">
                  <c:v>372.28</c:v>
                </c:pt>
                <c:pt idx="1304">
                  <c:v>369.18</c:v>
                </c:pt>
                <c:pt idx="1305">
                  <c:v>360.77</c:v>
                </c:pt>
                <c:pt idx="1306">
                  <c:v>358.62</c:v>
                </c:pt>
                <c:pt idx="1307">
                  <c:v>357.56</c:v>
                </c:pt>
                <c:pt idx="1308">
                  <c:v>360.91</c:v>
                </c:pt>
                <c:pt idx="1309">
                  <c:v>362.61</c:v>
                </c:pt>
                <c:pt idx="1310">
                  <c:v>364.28</c:v>
                </c:pt>
                <c:pt idx="1311">
                  <c:v>367.07</c:v>
                </c:pt>
                <c:pt idx="1312">
                  <c:v>379.74</c:v>
                </c:pt>
                <c:pt idx="1313">
                  <c:v>374.28</c:v>
                </c:pt>
                <c:pt idx="1314">
                  <c:v>470.02</c:v>
                </c:pt>
                <c:pt idx="1315">
                  <c:v>502.12</c:v>
                </c:pt>
                <c:pt idx="1316">
                  <c:v>548.87</c:v>
                </c:pt>
                <c:pt idx="1317">
                  <c:v>480.48</c:v>
                </c:pt>
                <c:pt idx="1318">
                  <c:v>398.42</c:v>
                </c:pt>
                <c:pt idx="1319">
                  <c:v>361.62</c:v>
                </c:pt>
                <c:pt idx="1320">
                  <c:v>375.05</c:v>
                </c:pt>
                <c:pt idx="1321">
                  <c:v>432.96</c:v>
                </c:pt>
                <c:pt idx="1322">
                  <c:v>471.2</c:v>
                </c:pt>
                <c:pt idx="1323">
                  <c:v>467.1</c:v>
                </c:pt>
                <c:pt idx="1324">
                  <c:v>444.73</c:v>
                </c:pt>
                <c:pt idx="1325">
                  <c:v>489.32</c:v>
                </c:pt>
                <c:pt idx="1326">
                  <c:v>489.28</c:v>
                </c:pt>
                <c:pt idx="1327">
                  <c:v>443.69</c:v>
                </c:pt>
                <c:pt idx="1328">
                  <c:v>425.85</c:v>
                </c:pt>
                <c:pt idx="1329">
                  <c:v>428.57</c:v>
                </c:pt>
                <c:pt idx="1330">
                  <c:v>429.08</c:v>
                </c:pt>
                <c:pt idx="1331">
                  <c:v>430.3</c:v>
                </c:pt>
                <c:pt idx="1332">
                  <c:v>390.19</c:v>
                </c:pt>
                <c:pt idx="1333">
                  <c:v>405.89</c:v>
                </c:pt>
                <c:pt idx="1334">
                  <c:v>405.45</c:v>
                </c:pt>
                <c:pt idx="1335">
                  <c:v>384.47</c:v>
                </c:pt>
                <c:pt idx="1336">
                  <c:v>386.59</c:v>
                </c:pt>
                <c:pt idx="1337">
                  <c:v>385.95</c:v>
                </c:pt>
                <c:pt idx="1338">
                  <c:v>386.74</c:v>
                </c:pt>
                <c:pt idx="1339">
                  <c:v>358.7</c:v>
                </c:pt>
                <c:pt idx="1340">
                  <c:v>349.41</c:v>
                </c:pt>
                <c:pt idx="1341">
                  <c:v>337.88</c:v>
                </c:pt>
                <c:pt idx="1342">
                  <c:v>321.58</c:v>
                </c:pt>
                <c:pt idx="1343">
                  <c:v>309.02</c:v>
                </c:pt>
                <c:pt idx="1344">
                  <c:v>318.64</c:v>
                </c:pt>
                <c:pt idx="1345">
                  <c:v>408.16</c:v>
                </c:pt>
                <c:pt idx="1346">
                  <c:v>384.01</c:v>
                </c:pt>
                <c:pt idx="1347">
                  <c:v>379.19</c:v>
                </c:pt>
                <c:pt idx="1348">
                  <c:v>355.01</c:v>
                </c:pt>
                <c:pt idx="1349">
                  <c:v>349.09</c:v>
                </c:pt>
                <c:pt idx="1350">
                  <c:v>349.09</c:v>
                </c:pt>
                <c:pt idx="1351">
                  <c:v>347.12</c:v>
                </c:pt>
                <c:pt idx="1352">
                  <c:v>342.79</c:v>
                </c:pt>
                <c:pt idx="1353">
                  <c:v>333.44</c:v>
                </c:pt>
                <c:pt idx="1354">
                  <c:v>329.69</c:v>
                </c:pt>
                <c:pt idx="1355">
                  <c:v>315.95</c:v>
                </c:pt>
                <c:pt idx="1356">
                  <c:v>311.47</c:v>
                </c:pt>
                <c:pt idx="1357">
                  <c:v>307.65</c:v>
                </c:pt>
                <c:pt idx="1358">
                  <c:v>306.53</c:v>
                </c:pt>
                <c:pt idx="1359">
                  <c:v>306.53</c:v>
                </c:pt>
                <c:pt idx="1360">
                  <c:v>306.53</c:v>
                </c:pt>
                <c:pt idx="1361">
                  <c:v>306.53</c:v>
                </c:pt>
                <c:pt idx="1362">
                  <c:v>301.73</c:v>
                </c:pt>
                <c:pt idx="1363">
                  <c:v>302.03</c:v>
                </c:pt>
                <c:pt idx="1364">
                  <c:v>301.58</c:v>
                </c:pt>
                <c:pt idx="1365">
                  <c:v>304.55</c:v>
                </c:pt>
                <c:pt idx="1366">
                  <c:v>301.73</c:v>
                </c:pt>
                <c:pt idx="1367">
                  <c:v>306.53</c:v>
                </c:pt>
                <c:pt idx="1368">
                  <c:v>306.66</c:v>
                </c:pt>
                <c:pt idx="1369">
                  <c:v>311.79</c:v>
                </c:pt>
                <c:pt idx="1370">
                  <c:v>317.54</c:v>
                </c:pt>
                <c:pt idx="1371">
                  <c:v>337.76</c:v>
                </c:pt>
                <c:pt idx="1372">
                  <c:v>330.65</c:v>
                </c:pt>
                <c:pt idx="1373">
                  <c:v>347.12</c:v>
                </c:pt>
                <c:pt idx="1374">
                  <c:v>347.12</c:v>
                </c:pt>
                <c:pt idx="1375">
                  <c:v>356.87</c:v>
                </c:pt>
                <c:pt idx="1376">
                  <c:v>364.54</c:v>
                </c:pt>
                <c:pt idx="1377">
                  <c:v>442.13</c:v>
                </c:pt>
                <c:pt idx="1378">
                  <c:v>477.95</c:v>
                </c:pt>
                <c:pt idx="1379">
                  <c:v>496.7</c:v>
                </c:pt>
                <c:pt idx="1380">
                  <c:v>473.16</c:v>
                </c:pt>
                <c:pt idx="1381">
                  <c:v>708.77</c:v>
                </c:pt>
                <c:pt idx="1382">
                  <c:v>578.79</c:v>
                </c:pt>
                <c:pt idx="1383">
                  <c:v>524.59</c:v>
                </c:pt>
                <c:pt idx="1384">
                  <c:v>475.51</c:v>
                </c:pt>
                <c:pt idx="1385">
                  <c:v>421.05</c:v>
                </c:pt>
                <c:pt idx="1386">
                  <c:v>418.26</c:v>
                </c:pt>
                <c:pt idx="1387">
                  <c:v>423.31</c:v>
                </c:pt>
                <c:pt idx="1388">
                  <c:v>414.77</c:v>
                </c:pt>
                <c:pt idx="1389">
                  <c:v>415.74</c:v>
                </c:pt>
                <c:pt idx="1390">
                  <c:v>369.34</c:v>
                </c:pt>
                <c:pt idx="1391">
                  <c:v>354.64</c:v>
                </c:pt>
                <c:pt idx="1392">
                  <c:v>315.06</c:v>
                </c:pt>
                <c:pt idx="1393">
                  <c:v>325.98</c:v>
                </c:pt>
                <c:pt idx="1394">
                  <c:v>314.56</c:v>
                </c:pt>
                <c:pt idx="1395">
                  <c:v>308.83</c:v>
                </c:pt>
                <c:pt idx="1396">
                  <c:v>304.46</c:v>
                </c:pt>
                <c:pt idx="1397">
                  <c:v>304.2</c:v>
                </c:pt>
                <c:pt idx="1398">
                  <c:v>308.54</c:v>
                </c:pt>
                <c:pt idx="1399">
                  <c:v>331.59</c:v>
                </c:pt>
                <c:pt idx="1400">
                  <c:v>324.25</c:v>
                </c:pt>
                <c:pt idx="1401">
                  <c:v>319.54</c:v>
                </c:pt>
                <c:pt idx="1402">
                  <c:v>321.96</c:v>
                </c:pt>
                <c:pt idx="1403">
                  <c:v>323.44</c:v>
                </c:pt>
                <c:pt idx="1404">
                  <c:v>324.94</c:v>
                </c:pt>
                <c:pt idx="1405">
                  <c:v>326.04</c:v>
                </c:pt>
                <c:pt idx="1406">
                  <c:v>328.29</c:v>
                </c:pt>
                <c:pt idx="1407">
                  <c:v>335.18</c:v>
                </c:pt>
                <c:pt idx="1408">
                  <c:v>351.94</c:v>
                </c:pt>
                <c:pt idx="1409">
                  <c:v>357.13</c:v>
                </c:pt>
                <c:pt idx="1410">
                  <c:v>373.7</c:v>
                </c:pt>
                <c:pt idx="1411">
                  <c:v>378.01</c:v>
                </c:pt>
                <c:pt idx="1412">
                  <c:v>407.31</c:v>
                </c:pt>
                <c:pt idx="1413">
                  <c:v>410.65</c:v>
                </c:pt>
                <c:pt idx="1414">
                  <c:v>381.58</c:v>
                </c:pt>
                <c:pt idx="1415">
                  <c:v>376.48</c:v>
                </c:pt>
                <c:pt idx="1416">
                  <c:v>384.62</c:v>
                </c:pt>
                <c:pt idx="1417">
                  <c:v>427.57</c:v>
                </c:pt>
                <c:pt idx="1418">
                  <c:v>450.03</c:v>
                </c:pt>
                <c:pt idx="1419">
                  <c:v>486.85</c:v>
                </c:pt>
                <c:pt idx="1420">
                  <c:v>435.62</c:v>
                </c:pt>
                <c:pt idx="1421">
                  <c:v>521.68</c:v>
                </c:pt>
                <c:pt idx="1422">
                  <c:v>500.92</c:v>
                </c:pt>
                <c:pt idx="1423">
                  <c:v>454.17</c:v>
                </c:pt>
                <c:pt idx="1424">
                  <c:v>410.32</c:v>
                </c:pt>
                <c:pt idx="1425">
                  <c:v>410.06</c:v>
                </c:pt>
                <c:pt idx="1426">
                  <c:v>410.6</c:v>
                </c:pt>
                <c:pt idx="1427">
                  <c:v>409.82</c:v>
                </c:pt>
                <c:pt idx="1428">
                  <c:v>379.97</c:v>
                </c:pt>
                <c:pt idx="1429">
                  <c:v>376.92</c:v>
                </c:pt>
                <c:pt idx="1430">
                  <c:v>372.37</c:v>
                </c:pt>
                <c:pt idx="1431">
                  <c:v>362.93</c:v>
                </c:pt>
                <c:pt idx="1432">
                  <c:v>361.32</c:v>
                </c:pt>
                <c:pt idx="1433">
                  <c:v>360.8</c:v>
                </c:pt>
                <c:pt idx="1434">
                  <c:v>360.79</c:v>
                </c:pt>
                <c:pt idx="1435">
                  <c:v>341.18</c:v>
                </c:pt>
                <c:pt idx="1436">
                  <c:v>317.57</c:v>
                </c:pt>
                <c:pt idx="1437">
                  <c:v>313.74</c:v>
                </c:pt>
                <c:pt idx="1438">
                  <c:v>308.48</c:v>
                </c:pt>
                <c:pt idx="1439">
                  <c:v>303.54</c:v>
                </c:pt>
                <c:pt idx="1440">
                  <c:v>296.64</c:v>
                </c:pt>
                <c:pt idx="1441">
                  <c:v>349.79</c:v>
                </c:pt>
                <c:pt idx="1442">
                  <c:v>349.71</c:v>
                </c:pt>
                <c:pt idx="1443">
                  <c:v>336.81</c:v>
                </c:pt>
                <c:pt idx="1444">
                  <c:v>316.63</c:v>
                </c:pt>
                <c:pt idx="1445">
                  <c:v>312.18</c:v>
                </c:pt>
                <c:pt idx="1446">
                  <c:v>309.99</c:v>
                </c:pt>
                <c:pt idx="1447">
                  <c:v>308.99</c:v>
                </c:pt>
                <c:pt idx="1448">
                  <c:v>305</c:v>
                </c:pt>
                <c:pt idx="1449">
                  <c:v>304.18</c:v>
                </c:pt>
                <c:pt idx="1450">
                  <c:v>301.35</c:v>
                </c:pt>
                <c:pt idx="1451">
                  <c:v>296.28</c:v>
                </c:pt>
                <c:pt idx="1452">
                  <c:v>296.28</c:v>
                </c:pt>
                <c:pt idx="1453">
                  <c:v>289.37</c:v>
                </c:pt>
                <c:pt idx="1454">
                  <c:v>289.37</c:v>
                </c:pt>
                <c:pt idx="1455">
                  <c:v>287.39</c:v>
                </c:pt>
                <c:pt idx="1456">
                  <c:v>287.39</c:v>
                </c:pt>
                <c:pt idx="1457">
                  <c:v>286.52</c:v>
                </c:pt>
                <c:pt idx="1458">
                  <c:v>281.94</c:v>
                </c:pt>
                <c:pt idx="1459">
                  <c:v>281.94</c:v>
                </c:pt>
                <c:pt idx="1460">
                  <c:v>283.79</c:v>
                </c:pt>
                <c:pt idx="1461">
                  <c:v>281.94</c:v>
                </c:pt>
                <c:pt idx="1462">
                  <c:v>283.79</c:v>
                </c:pt>
                <c:pt idx="1463">
                  <c:v>291.84</c:v>
                </c:pt>
                <c:pt idx="1464">
                  <c:v>296.64</c:v>
                </c:pt>
                <c:pt idx="1465">
                  <c:v>302.51</c:v>
                </c:pt>
                <c:pt idx="1466">
                  <c:v>305.37</c:v>
                </c:pt>
                <c:pt idx="1467">
                  <c:v>312.36</c:v>
                </c:pt>
                <c:pt idx="1468">
                  <c:v>310.48</c:v>
                </c:pt>
                <c:pt idx="1469">
                  <c:v>315.41</c:v>
                </c:pt>
                <c:pt idx="1470">
                  <c:v>309.75</c:v>
                </c:pt>
                <c:pt idx="1471">
                  <c:v>318.14</c:v>
                </c:pt>
                <c:pt idx="1472">
                  <c:v>319.58</c:v>
                </c:pt>
                <c:pt idx="1473">
                  <c:v>343.28</c:v>
                </c:pt>
                <c:pt idx="1474">
                  <c:v>350.43</c:v>
                </c:pt>
                <c:pt idx="1475">
                  <c:v>353.9</c:v>
                </c:pt>
                <c:pt idx="1476">
                  <c:v>345.62</c:v>
                </c:pt>
                <c:pt idx="1477">
                  <c:v>358.37</c:v>
                </c:pt>
                <c:pt idx="1478">
                  <c:v>353.15</c:v>
                </c:pt>
                <c:pt idx="1479">
                  <c:v>346.06</c:v>
                </c:pt>
                <c:pt idx="1480">
                  <c:v>342.55</c:v>
                </c:pt>
                <c:pt idx="1481">
                  <c:v>329.54</c:v>
                </c:pt>
                <c:pt idx="1482">
                  <c:v>326.38</c:v>
                </c:pt>
                <c:pt idx="1483">
                  <c:v>323.68</c:v>
                </c:pt>
                <c:pt idx="1484">
                  <c:v>310.58</c:v>
                </c:pt>
                <c:pt idx="1485">
                  <c:v>319.41</c:v>
                </c:pt>
                <c:pt idx="1486">
                  <c:v>302.88</c:v>
                </c:pt>
                <c:pt idx="1487">
                  <c:v>294.71</c:v>
                </c:pt>
                <c:pt idx="1488">
                  <c:v>200.45</c:v>
                </c:pt>
                <c:pt idx="1489">
                  <c:v>289.25</c:v>
                </c:pt>
                <c:pt idx="1490">
                  <c:v>284.4</c:v>
                </c:pt>
                <c:pt idx="1491">
                  <c:v>283.47</c:v>
                </c:pt>
                <c:pt idx="1492">
                  <c:v>277.29</c:v>
                </c:pt>
                <c:pt idx="1493">
                  <c:v>286.65</c:v>
                </c:pt>
                <c:pt idx="1494">
                  <c:v>280.72</c:v>
                </c:pt>
                <c:pt idx="1495">
                  <c:v>303</c:v>
                </c:pt>
                <c:pt idx="1496">
                  <c:v>302.59</c:v>
                </c:pt>
                <c:pt idx="1497">
                  <c:v>300.28</c:v>
                </c:pt>
                <c:pt idx="1498">
                  <c:v>302.41</c:v>
                </c:pt>
                <c:pt idx="1499">
                  <c:v>304.22</c:v>
                </c:pt>
                <c:pt idx="1500">
                  <c:v>315.79</c:v>
                </c:pt>
                <c:pt idx="1501">
                  <c:v>313.49</c:v>
                </c:pt>
                <c:pt idx="1502">
                  <c:v>316.9</c:v>
                </c:pt>
                <c:pt idx="1503">
                  <c:v>324.05</c:v>
                </c:pt>
                <c:pt idx="1504">
                  <c:v>333.39</c:v>
                </c:pt>
                <c:pt idx="1505">
                  <c:v>339.83</c:v>
                </c:pt>
                <c:pt idx="1506">
                  <c:v>355.78</c:v>
                </c:pt>
                <c:pt idx="1507">
                  <c:v>376.03</c:v>
                </c:pt>
                <c:pt idx="1508">
                  <c:v>405.49</c:v>
                </c:pt>
                <c:pt idx="1509">
                  <c:v>408.25</c:v>
                </c:pt>
                <c:pt idx="1510">
                  <c:v>396.53</c:v>
                </c:pt>
                <c:pt idx="1511">
                  <c:v>380.98</c:v>
                </c:pt>
                <c:pt idx="1512">
                  <c:v>386.97</c:v>
                </c:pt>
                <c:pt idx="1513">
                  <c:v>421.62</c:v>
                </c:pt>
                <c:pt idx="1514">
                  <c:v>421.06</c:v>
                </c:pt>
                <c:pt idx="1515">
                  <c:v>424.53</c:v>
                </c:pt>
                <c:pt idx="1516">
                  <c:v>406.76</c:v>
                </c:pt>
                <c:pt idx="1517">
                  <c:v>446.26</c:v>
                </c:pt>
                <c:pt idx="1518">
                  <c:v>441.52</c:v>
                </c:pt>
                <c:pt idx="1519">
                  <c:v>415.86</c:v>
                </c:pt>
                <c:pt idx="1520">
                  <c:v>397.06</c:v>
                </c:pt>
                <c:pt idx="1521">
                  <c:v>406.11</c:v>
                </c:pt>
                <c:pt idx="1522">
                  <c:v>406.22</c:v>
                </c:pt>
                <c:pt idx="1523">
                  <c:v>406.06</c:v>
                </c:pt>
                <c:pt idx="1524">
                  <c:v>382.27</c:v>
                </c:pt>
                <c:pt idx="1525">
                  <c:v>396.26</c:v>
                </c:pt>
                <c:pt idx="1526">
                  <c:v>391.97</c:v>
                </c:pt>
                <c:pt idx="1527">
                  <c:v>377.86</c:v>
                </c:pt>
                <c:pt idx="1528">
                  <c:v>372.3</c:v>
                </c:pt>
                <c:pt idx="1529">
                  <c:v>376.54</c:v>
                </c:pt>
                <c:pt idx="1530">
                  <c:v>377.65</c:v>
                </c:pt>
                <c:pt idx="1531">
                  <c:v>368.01</c:v>
                </c:pt>
                <c:pt idx="1532">
                  <c:v>347.62</c:v>
                </c:pt>
                <c:pt idx="1533">
                  <c:v>336.88</c:v>
                </c:pt>
                <c:pt idx="1534">
                  <c:v>327.37</c:v>
                </c:pt>
                <c:pt idx="1535">
                  <c:v>312.5</c:v>
                </c:pt>
                <c:pt idx="1536">
                  <c:v>312.6</c:v>
                </c:pt>
                <c:pt idx="1537">
                  <c:v>368.03</c:v>
                </c:pt>
                <c:pt idx="1538">
                  <c:v>373.62</c:v>
                </c:pt>
                <c:pt idx="1539">
                  <c:v>357.85</c:v>
                </c:pt>
                <c:pt idx="1540">
                  <c:v>339.82</c:v>
                </c:pt>
                <c:pt idx="1541">
                  <c:v>330.29</c:v>
                </c:pt>
                <c:pt idx="1542">
                  <c:v>325.6</c:v>
                </c:pt>
                <c:pt idx="1543">
                  <c:v>324.48</c:v>
                </c:pt>
                <c:pt idx="1544">
                  <c:v>315.98</c:v>
                </c:pt>
                <c:pt idx="1545">
                  <c:v>320.7</c:v>
                </c:pt>
                <c:pt idx="1546">
                  <c:v>316.84</c:v>
                </c:pt>
                <c:pt idx="1547">
                  <c:v>313.06</c:v>
                </c:pt>
                <c:pt idx="1548">
                  <c:v>311.16</c:v>
                </c:pt>
                <c:pt idx="1549">
                  <c:v>309.24</c:v>
                </c:pt>
                <c:pt idx="1550">
                  <c:v>308.7</c:v>
                </c:pt>
                <c:pt idx="1551">
                  <c:v>305.76</c:v>
                </c:pt>
                <c:pt idx="1552">
                  <c:v>304.81</c:v>
                </c:pt>
                <c:pt idx="1553">
                  <c:v>303.02</c:v>
                </c:pt>
                <c:pt idx="1554">
                  <c:v>300.81</c:v>
                </c:pt>
                <c:pt idx="1555">
                  <c:v>299.26</c:v>
                </c:pt>
                <c:pt idx="1556">
                  <c:v>298.08</c:v>
                </c:pt>
                <c:pt idx="1557">
                  <c:v>298.08</c:v>
                </c:pt>
                <c:pt idx="1558">
                  <c:v>299.23</c:v>
                </c:pt>
                <c:pt idx="1559">
                  <c:v>303.17</c:v>
                </c:pt>
                <c:pt idx="1560">
                  <c:v>306.11</c:v>
                </c:pt>
                <c:pt idx="1561">
                  <c:v>310.96</c:v>
                </c:pt>
                <c:pt idx="1562">
                  <c:v>312.92</c:v>
                </c:pt>
                <c:pt idx="1563">
                  <c:v>322.38</c:v>
                </c:pt>
                <c:pt idx="1564">
                  <c:v>317.65</c:v>
                </c:pt>
                <c:pt idx="1565">
                  <c:v>327.24</c:v>
                </c:pt>
                <c:pt idx="1566">
                  <c:v>317.9</c:v>
                </c:pt>
                <c:pt idx="1567">
                  <c:v>327.17</c:v>
                </c:pt>
                <c:pt idx="1568">
                  <c:v>327.17</c:v>
                </c:pt>
                <c:pt idx="1569">
                  <c:v>357.47</c:v>
                </c:pt>
                <c:pt idx="1570">
                  <c:v>356.45</c:v>
                </c:pt>
                <c:pt idx="1571">
                  <c:v>360.89</c:v>
                </c:pt>
                <c:pt idx="1572">
                  <c:v>355.3</c:v>
                </c:pt>
                <c:pt idx="1573">
                  <c:v>357.44</c:v>
                </c:pt>
                <c:pt idx="1574">
                  <c:v>371.47</c:v>
                </c:pt>
                <c:pt idx="1575">
                  <c:v>367.86</c:v>
                </c:pt>
                <c:pt idx="1576">
                  <c:v>322.86</c:v>
                </c:pt>
                <c:pt idx="1577">
                  <c:v>313.97</c:v>
                </c:pt>
                <c:pt idx="1578">
                  <c:v>311.2</c:v>
                </c:pt>
                <c:pt idx="1579">
                  <c:v>299.93</c:v>
                </c:pt>
                <c:pt idx="1580">
                  <c:v>296.17</c:v>
                </c:pt>
                <c:pt idx="1581">
                  <c:v>295.47</c:v>
                </c:pt>
                <c:pt idx="1582">
                  <c:v>288.78</c:v>
                </c:pt>
                <c:pt idx="1583">
                  <c:v>280.91</c:v>
                </c:pt>
                <c:pt idx="1584">
                  <c:v>197.08</c:v>
                </c:pt>
                <c:pt idx="1585">
                  <c:v>279.72</c:v>
                </c:pt>
                <c:pt idx="1586">
                  <c:v>286.34</c:v>
                </c:pt>
                <c:pt idx="1587">
                  <c:v>285.9</c:v>
                </c:pt>
                <c:pt idx="1588">
                  <c:v>286.87</c:v>
                </c:pt>
                <c:pt idx="1589">
                  <c:v>285.43</c:v>
                </c:pt>
                <c:pt idx="1590">
                  <c:v>291.74</c:v>
                </c:pt>
                <c:pt idx="1591">
                  <c:v>302.18</c:v>
                </c:pt>
                <c:pt idx="1592">
                  <c:v>288.05</c:v>
                </c:pt>
                <c:pt idx="1593">
                  <c:v>287.74</c:v>
                </c:pt>
                <c:pt idx="1594">
                  <c:v>287.94</c:v>
                </c:pt>
                <c:pt idx="1595">
                  <c:v>292.06</c:v>
                </c:pt>
                <c:pt idx="1596">
                  <c:v>296.78</c:v>
                </c:pt>
                <c:pt idx="1597">
                  <c:v>296.78</c:v>
                </c:pt>
                <c:pt idx="1598">
                  <c:v>302.94</c:v>
                </c:pt>
                <c:pt idx="1599">
                  <c:v>323.32</c:v>
                </c:pt>
                <c:pt idx="1600">
                  <c:v>316.26</c:v>
                </c:pt>
                <c:pt idx="1601">
                  <c:v>345.02</c:v>
                </c:pt>
                <c:pt idx="1602">
                  <c:v>343.94</c:v>
                </c:pt>
                <c:pt idx="1603">
                  <c:v>373.31</c:v>
                </c:pt>
                <c:pt idx="1604">
                  <c:v>396.66</c:v>
                </c:pt>
                <c:pt idx="1605">
                  <c:v>446.59</c:v>
                </c:pt>
                <c:pt idx="1606">
                  <c:v>375.44</c:v>
                </c:pt>
                <c:pt idx="1607">
                  <c:v>366.28</c:v>
                </c:pt>
                <c:pt idx="1608">
                  <c:v>360.39</c:v>
                </c:pt>
                <c:pt idx="1609">
                  <c:v>390.65</c:v>
                </c:pt>
                <c:pt idx="1610">
                  <c:v>389.58</c:v>
                </c:pt>
                <c:pt idx="1611">
                  <c:v>404.8</c:v>
                </c:pt>
                <c:pt idx="1612">
                  <c:v>394.96</c:v>
                </c:pt>
                <c:pt idx="1613">
                  <c:v>424.8</c:v>
                </c:pt>
                <c:pt idx="1614">
                  <c:v>419.5</c:v>
                </c:pt>
                <c:pt idx="1615">
                  <c:v>409.85</c:v>
                </c:pt>
                <c:pt idx="1616">
                  <c:v>379.98</c:v>
                </c:pt>
                <c:pt idx="1617">
                  <c:v>390.57</c:v>
                </c:pt>
                <c:pt idx="1618">
                  <c:v>385.1</c:v>
                </c:pt>
                <c:pt idx="1619">
                  <c:v>388.58</c:v>
                </c:pt>
                <c:pt idx="1620">
                  <c:v>378.65</c:v>
                </c:pt>
                <c:pt idx="1621">
                  <c:v>378.82</c:v>
                </c:pt>
                <c:pt idx="1622">
                  <c:v>383.76</c:v>
                </c:pt>
                <c:pt idx="1623">
                  <c:v>378.82</c:v>
                </c:pt>
                <c:pt idx="1624">
                  <c:v>396.64</c:v>
                </c:pt>
                <c:pt idx="1625">
                  <c:v>375.66</c:v>
                </c:pt>
                <c:pt idx="1626">
                  <c:v>371.04</c:v>
                </c:pt>
                <c:pt idx="1627">
                  <c:v>358.94</c:v>
                </c:pt>
                <c:pt idx="1628">
                  <c:v>330.59</c:v>
                </c:pt>
                <c:pt idx="1629">
                  <c:v>330.39</c:v>
                </c:pt>
                <c:pt idx="1630">
                  <c:v>316.29</c:v>
                </c:pt>
                <c:pt idx="1631">
                  <c:v>311.4</c:v>
                </c:pt>
                <c:pt idx="1632">
                  <c:v>324.08</c:v>
                </c:pt>
                <c:pt idx="1633">
                  <c:v>360.17</c:v>
                </c:pt>
                <c:pt idx="1634">
                  <c:v>364.82</c:v>
                </c:pt>
                <c:pt idx="1635">
                  <c:v>350.33</c:v>
                </c:pt>
                <c:pt idx="1636">
                  <c:v>330.99</c:v>
                </c:pt>
                <c:pt idx="1637">
                  <c:v>326.2</c:v>
                </c:pt>
                <c:pt idx="1638">
                  <c:v>321.4</c:v>
                </c:pt>
                <c:pt idx="1639">
                  <c:v>321.2</c:v>
                </c:pt>
                <c:pt idx="1640">
                  <c:v>321.2</c:v>
                </c:pt>
                <c:pt idx="1641">
                  <c:v>320.8</c:v>
                </c:pt>
                <c:pt idx="1642">
                  <c:v>320.8</c:v>
                </c:pt>
                <c:pt idx="1643">
                  <c:v>319.84</c:v>
                </c:pt>
                <c:pt idx="1644">
                  <c:v>316</c:v>
                </c:pt>
                <c:pt idx="1645">
                  <c:v>311.51</c:v>
                </c:pt>
                <c:pt idx="1646">
                  <c:v>311.34</c:v>
                </c:pt>
                <c:pt idx="1647">
                  <c:v>311.2</c:v>
                </c:pt>
                <c:pt idx="1648">
                  <c:v>311.2</c:v>
                </c:pt>
                <c:pt idx="1649">
                  <c:v>308.32</c:v>
                </c:pt>
                <c:pt idx="1650">
                  <c:v>307.36</c:v>
                </c:pt>
                <c:pt idx="1651">
                  <c:v>306.4</c:v>
                </c:pt>
                <c:pt idx="1652">
                  <c:v>305.46</c:v>
                </c:pt>
                <c:pt idx="1653">
                  <c:v>306.4</c:v>
                </c:pt>
                <c:pt idx="1654">
                  <c:v>309.28</c:v>
                </c:pt>
                <c:pt idx="1655">
                  <c:v>311.2</c:v>
                </c:pt>
                <c:pt idx="1656">
                  <c:v>313.24</c:v>
                </c:pt>
                <c:pt idx="1657">
                  <c:v>316</c:v>
                </c:pt>
                <c:pt idx="1658">
                  <c:v>316.4</c:v>
                </c:pt>
                <c:pt idx="1659">
                  <c:v>321.2</c:v>
                </c:pt>
                <c:pt idx="1660">
                  <c:v>321.4</c:v>
                </c:pt>
                <c:pt idx="1661">
                  <c:v>321.4</c:v>
                </c:pt>
                <c:pt idx="1662">
                  <c:v>321.4</c:v>
                </c:pt>
                <c:pt idx="1663">
                  <c:v>326.2</c:v>
                </c:pt>
                <c:pt idx="1664">
                  <c:v>322.29</c:v>
                </c:pt>
                <c:pt idx="1665">
                  <c:v>338.32</c:v>
                </c:pt>
                <c:pt idx="1666">
                  <c:v>342.55</c:v>
                </c:pt>
                <c:pt idx="1667">
                  <c:v>342.55</c:v>
                </c:pt>
                <c:pt idx="1668">
                  <c:v>344.99</c:v>
                </c:pt>
                <c:pt idx="1669">
                  <c:v>360.27</c:v>
                </c:pt>
                <c:pt idx="1670">
                  <c:v>338.23</c:v>
                </c:pt>
                <c:pt idx="1671">
                  <c:v>331.76</c:v>
                </c:pt>
                <c:pt idx="1672">
                  <c:v>325.91</c:v>
                </c:pt>
                <c:pt idx="1673">
                  <c:v>315.97</c:v>
                </c:pt>
                <c:pt idx="1674">
                  <c:v>316.63</c:v>
                </c:pt>
                <c:pt idx="1675">
                  <c:v>313.31</c:v>
                </c:pt>
                <c:pt idx="1676">
                  <c:v>297.51</c:v>
                </c:pt>
                <c:pt idx="1677">
                  <c:v>301.34</c:v>
                </c:pt>
                <c:pt idx="1678">
                  <c:v>297.26</c:v>
                </c:pt>
                <c:pt idx="1679">
                  <c:v>302.71</c:v>
                </c:pt>
                <c:pt idx="1680">
                  <c:v>273.14</c:v>
                </c:pt>
                <c:pt idx="1681">
                  <c:v>292.62</c:v>
                </c:pt>
                <c:pt idx="1682">
                  <c:v>292.43</c:v>
                </c:pt>
                <c:pt idx="1683">
                  <c:v>290.4</c:v>
                </c:pt>
                <c:pt idx="1684">
                  <c:v>289.61</c:v>
                </c:pt>
                <c:pt idx="1685">
                  <c:v>292.36</c:v>
                </c:pt>
                <c:pt idx="1686">
                  <c:v>292.36</c:v>
                </c:pt>
                <c:pt idx="1687">
                  <c:v>302.31</c:v>
                </c:pt>
                <c:pt idx="1688">
                  <c:v>302</c:v>
                </c:pt>
                <c:pt idx="1689">
                  <c:v>297.2</c:v>
                </c:pt>
                <c:pt idx="1690">
                  <c:v>297.2</c:v>
                </c:pt>
                <c:pt idx="1691">
                  <c:v>297.14</c:v>
                </c:pt>
                <c:pt idx="1692">
                  <c:v>302.2</c:v>
                </c:pt>
                <c:pt idx="1693">
                  <c:v>302.2</c:v>
                </c:pt>
                <c:pt idx="1694">
                  <c:v>309.88</c:v>
                </c:pt>
                <c:pt idx="1695">
                  <c:v>315.76</c:v>
                </c:pt>
                <c:pt idx="1696">
                  <c:v>315.96</c:v>
                </c:pt>
                <c:pt idx="1697">
                  <c:v>321.8</c:v>
                </c:pt>
                <c:pt idx="1698">
                  <c:v>331.39</c:v>
                </c:pt>
                <c:pt idx="1699">
                  <c:v>341.46</c:v>
                </c:pt>
                <c:pt idx="1700">
                  <c:v>350.75</c:v>
                </c:pt>
                <c:pt idx="1701">
                  <c:v>360.17</c:v>
                </c:pt>
                <c:pt idx="1702">
                  <c:v>355.17</c:v>
                </c:pt>
                <c:pt idx="1703">
                  <c:v>355.17</c:v>
                </c:pt>
                <c:pt idx="1704">
                  <c:v>361.25</c:v>
                </c:pt>
                <c:pt idx="1705">
                  <c:v>389.93</c:v>
                </c:pt>
                <c:pt idx="1706">
                  <c:v>379.95</c:v>
                </c:pt>
                <c:pt idx="1707">
                  <c:v>380.72</c:v>
                </c:pt>
                <c:pt idx="1708">
                  <c:v>370.75</c:v>
                </c:pt>
                <c:pt idx="1709">
                  <c:v>392.43</c:v>
                </c:pt>
                <c:pt idx="1710">
                  <c:v>400.49</c:v>
                </c:pt>
                <c:pt idx="1711">
                  <c:v>385.15</c:v>
                </c:pt>
                <c:pt idx="1712">
                  <c:v>375.16</c:v>
                </c:pt>
                <c:pt idx="1713">
                  <c:v>375.16</c:v>
                </c:pt>
                <c:pt idx="1714">
                  <c:v>379.95</c:v>
                </c:pt>
                <c:pt idx="1715">
                  <c:v>379.94</c:v>
                </c:pt>
                <c:pt idx="1716">
                  <c:v>375.13</c:v>
                </c:pt>
                <c:pt idx="1717">
                  <c:v>400</c:v>
                </c:pt>
                <c:pt idx="1718">
                  <c:v>398.45</c:v>
                </c:pt>
                <c:pt idx="1719">
                  <c:v>400</c:v>
                </c:pt>
                <c:pt idx="1720">
                  <c:v>385</c:v>
                </c:pt>
                <c:pt idx="1721">
                  <c:v>380</c:v>
                </c:pt>
                <c:pt idx="1722">
                  <c:v>385</c:v>
                </c:pt>
                <c:pt idx="1723">
                  <c:v>375.2</c:v>
                </c:pt>
                <c:pt idx="1724">
                  <c:v>360.8</c:v>
                </c:pt>
                <c:pt idx="1725">
                  <c:v>350.6</c:v>
                </c:pt>
                <c:pt idx="1726">
                  <c:v>345.6</c:v>
                </c:pt>
                <c:pt idx="1727">
                  <c:v>331</c:v>
                </c:pt>
                <c:pt idx="1728">
                  <c:v>340.72</c:v>
                </c:pt>
                <c:pt idx="1729">
                  <c:v>408.49</c:v>
                </c:pt>
                <c:pt idx="1730">
                  <c:v>439.78</c:v>
                </c:pt>
                <c:pt idx="1731">
                  <c:v>409.9</c:v>
                </c:pt>
                <c:pt idx="1732">
                  <c:v>370.49</c:v>
                </c:pt>
                <c:pt idx="1733">
                  <c:v>350.18</c:v>
                </c:pt>
                <c:pt idx="1734">
                  <c:v>340.58</c:v>
                </c:pt>
                <c:pt idx="1735">
                  <c:v>336.99</c:v>
                </c:pt>
                <c:pt idx="1736">
                  <c:v>332.99</c:v>
                </c:pt>
                <c:pt idx="1737">
                  <c:v>334.99</c:v>
                </c:pt>
                <c:pt idx="1738">
                  <c:v>330.99</c:v>
                </c:pt>
                <c:pt idx="1739">
                  <c:v>329.99</c:v>
                </c:pt>
                <c:pt idx="1740">
                  <c:v>329.99</c:v>
                </c:pt>
                <c:pt idx="1741">
                  <c:v>325.12</c:v>
                </c:pt>
                <c:pt idx="1742">
                  <c:v>325</c:v>
                </c:pt>
                <c:pt idx="1743">
                  <c:v>321.13</c:v>
                </c:pt>
                <c:pt idx="1744">
                  <c:v>320</c:v>
                </c:pt>
                <c:pt idx="1745">
                  <c:v>316.13</c:v>
                </c:pt>
                <c:pt idx="1746">
                  <c:v>315</c:v>
                </c:pt>
                <c:pt idx="1747">
                  <c:v>313.13</c:v>
                </c:pt>
                <c:pt idx="1748">
                  <c:v>313.01</c:v>
                </c:pt>
                <c:pt idx="1749">
                  <c:v>315</c:v>
                </c:pt>
                <c:pt idx="1750">
                  <c:v>318</c:v>
                </c:pt>
                <c:pt idx="1751">
                  <c:v>320.72</c:v>
                </c:pt>
                <c:pt idx="1752">
                  <c:v>325</c:v>
                </c:pt>
                <c:pt idx="1753">
                  <c:v>325.12</c:v>
                </c:pt>
                <c:pt idx="1754">
                  <c:v>325</c:v>
                </c:pt>
                <c:pt idx="1755">
                  <c:v>329.99</c:v>
                </c:pt>
                <c:pt idx="1756">
                  <c:v>331.62</c:v>
                </c:pt>
                <c:pt idx="1757">
                  <c:v>338.64</c:v>
                </c:pt>
                <c:pt idx="1758">
                  <c:v>330.31</c:v>
                </c:pt>
                <c:pt idx="1759">
                  <c:v>332.73</c:v>
                </c:pt>
                <c:pt idx="1760">
                  <c:v>325.2</c:v>
                </c:pt>
                <c:pt idx="1761">
                  <c:v>326.91</c:v>
                </c:pt>
                <c:pt idx="1762">
                  <c:v>327.67</c:v>
                </c:pt>
                <c:pt idx="1763">
                  <c:v>323.5</c:v>
                </c:pt>
                <c:pt idx="1764">
                  <c:v>323.21</c:v>
                </c:pt>
                <c:pt idx="1765">
                  <c:v>324.07</c:v>
                </c:pt>
                <c:pt idx="1766">
                  <c:v>317.66</c:v>
                </c:pt>
                <c:pt idx="1767">
                  <c:v>312.88</c:v>
                </c:pt>
                <c:pt idx="1768">
                  <c:v>297.48</c:v>
                </c:pt>
                <c:pt idx="1769">
                  <c:v>155.23</c:v>
                </c:pt>
                <c:pt idx="1770">
                  <c:v>153.52</c:v>
                </c:pt>
                <c:pt idx="1771">
                  <c:v>152.54</c:v>
                </c:pt>
                <c:pt idx="1772">
                  <c:v>238.61</c:v>
                </c:pt>
                <c:pt idx="1773">
                  <c:v>183.25</c:v>
                </c:pt>
                <c:pt idx="1774">
                  <c:v>185.74</c:v>
                </c:pt>
                <c:pt idx="1775">
                  <c:v>180.89</c:v>
                </c:pt>
                <c:pt idx="1776">
                  <c:v>0</c:v>
                </c:pt>
                <c:pt idx="1777">
                  <c:v>261.76</c:v>
                </c:pt>
                <c:pt idx="1778">
                  <c:v>252.39</c:v>
                </c:pt>
                <c:pt idx="1779">
                  <c:v>12.39</c:v>
                </c:pt>
                <c:pt idx="1780">
                  <c:v>12.39</c:v>
                </c:pt>
                <c:pt idx="1781">
                  <c:v>12.39</c:v>
                </c:pt>
                <c:pt idx="1782">
                  <c:v>13.35</c:v>
                </c:pt>
                <c:pt idx="1783">
                  <c:v>281.31</c:v>
                </c:pt>
                <c:pt idx="1784">
                  <c:v>252.51</c:v>
                </c:pt>
                <c:pt idx="1785">
                  <c:v>13.35</c:v>
                </c:pt>
                <c:pt idx="1786">
                  <c:v>12.39</c:v>
                </c:pt>
                <c:pt idx="1787">
                  <c:v>12.39</c:v>
                </c:pt>
                <c:pt idx="1788">
                  <c:v>12.51</c:v>
                </c:pt>
                <c:pt idx="1789">
                  <c:v>231.39</c:v>
                </c:pt>
                <c:pt idx="1790">
                  <c:v>282.35</c:v>
                </c:pt>
                <c:pt idx="1791">
                  <c:v>300.51</c:v>
                </c:pt>
                <c:pt idx="1792">
                  <c:v>300.62</c:v>
                </c:pt>
                <c:pt idx="1793">
                  <c:v>310.8</c:v>
                </c:pt>
                <c:pt idx="1794">
                  <c:v>325.04</c:v>
                </c:pt>
                <c:pt idx="1795">
                  <c:v>331.86</c:v>
                </c:pt>
                <c:pt idx="1796">
                  <c:v>351.46</c:v>
                </c:pt>
                <c:pt idx="1797">
                  <c:v>369.2</c:v>
                </c:pt>
                <c:pt idx="1798">
                  <c:v>364.82</c:v>
                </c:pt>
                <c:pt idx="1799">
                  <c:v>369.2</c:v>
                </c:pt>
                <c:pt idx="1800">
                  <c:v>379.04</c:v>
                </c:pt>
                <c:pt idx="1801">
                  <c:v>398.73</c:v>
                </c:pt>
                <c:pt idx="1802">
                  <c:v>406.61</c:v>
                </c:pt>
                <c:pt idx="1803">
                  <c:v>418.41</c:v>
                </c:pt>
                <c:pt idx="1804">
                  <c:v>399.52</c:v>
                </c:pt>
                <c:pt idx="1805">
                  <c:v>451.11</c:v>
                </c:pt>
                <c:pt idx="1806">
                  <c:v>450.9</c:v>
                </c:pt>
                <c:pt idx="1807">
                  <c:v>443.02</c:v>
                </c:pt>
                <c:pt idx="1808">
                  <c:v>398.72</c:v>
                </c:pt>
                <c:pt idx="1809">
                  <c:v>398.88</c:v>
                </c:pt>
                <c:pt idx="1810">
                  <c:v>407.93</c:v>
                </c:pt>
                <c:pt idx="1811">
                  <c:v>400</c:v>
                </c:pt>
                <c:pt idx="1812">
                  <c:v>389.94</c:v>
                </c:pt>
                <c:pt idx="1813">
                  <c:v>400.05</c:v>
                </c:pt>
                <c:pt idx="1814">
                  <c:v>419.02</c:v>
                </c:pt>
                <c:pt idx="1815">
                  <c:v>448.71</c:v>
                </c:pt>
                <c:pt idx="1816">
                  <c:v>497.77</c:v>
                </c:pt>
                <c:pt idx="1817">
                  <c:v>433.4</c:v>
                </c:pt>
                <c:pt idx="1818">
                  <c:v>418.57</c:v>
                </c:pt>
                <c:pt idx="1819">
                  <c:v>379.14</c:v>
                </c:pt>
                <c:pt idx="1820">
                  <c:v>369.26</c:v>
                </c:pt>
                <c:pt idx="1821">
                  <c:v>354.43</c:v>
                </c:pt>
                <c:pt idx="1822">
                  <c:v>340.17</c:v>
                </c:pt>
                <c:pt idx="1823">
                  <c:v>329.77</c:v>
                </c:pt>
                <c:pt idx="1824">
                  <c:v>324.08</c:v>
                </c:pt>
                <c:pt idx="1825">
                  <c:v>360.17</c:v>
                </c:pt>
                <c:pt idx="1826">
                  <c:v>364.82</c:v>
                </c:pt>
                <c:pt idx="1827">
                  <c:v>350.33</c:v>
                </c:pt>
                <c:pt idx="1828">
                  <c:v>330.99</c:v>
                </c:pt>
                <c:pt idx="1829">
                  <c:v>326.2</c:v>
                </c:pt>
                <c:pt idx="1830">
                  <c:v>321.4</c:v>
                </c:pt>
                <c:pt idx="1831">
                  <c:v>321.2</c:v>
                </c:pt>
                <c:pt idx="1832">
                  <c:v>321.2</c:v>
                </c:pt>
                <c:pt idx="1833">
                  <c:v>320.8</c:v>
                </c:pt>
                <c:pt idx="1834">
                  <c:v>320.8</c:v>
                </c:pt>
                <c:pt idx="1835">
                  <c:v>319.84</c:v>
                </c:pt>
                <c:pt idx="1836">
                  <c:v>316</c:v>
                </c:pt>
                <c:pt idx="1837">
                  <c:v>311.51</c:v>
                </c:pt>
                <c:pt idx="1838">
                  <c:v>311.34</c:v>
                </c:pt>
                <c:pt idx="1839">
                  <c:v>311.2</c:v>
                </c:pt>
                <c:pt idx="1840">
                  <c:v>311.2</c:v>
                </c:pt>
                <c:pt idx="1841">
                  <c:v>308.32</c:v>
                </c:pt>
                <c:pt idx="1842">
                  <c:v>307.36</c:v>
                </c:pt>
                <c:pt idx="1843">
                  <c:v>306.4</c:v>
                </c:pt>
                <c:pt idx="1844">
                  <c:v>305.46</c:v>
                </c:pt>
                <c:pt idx="1845">
                  <c:v>306.4</c:v>
                </c:pt>
                <c:pt idx="1846">
                  <c:v>309.28</c:v>
                </c:pt>
                <c:pt idx="1847">
                  <c:v>311.2</c:v>
                </c:pt>
                <c:pt idx="1848">
                  <c:v>313.24</c:v>
                </c:pt>
                <c:pt idx="1849">
                  <c:v>316</c:v>
                </c:pt>
                <c:pt idx="1850">
                  <c:v>316.4</c:v>
                </c:pt>
                <c:pt idx="1851">
                  <c:v>321.2</c:v>
                </c:pt>
                <c:pt idx="1852">
                  <c:v>321.4</c:v>
                </c:pt>
                <c:pt idx="1853">
                  <c:v>321.4</c:v>
                </c:pt>
                <c:pt idx="1854">
                  <c:v>321.4</c:v>
                </c:pt>
                <c:pt idx="1855">
                  <c:v>326.2</c:v>
                </c:pt>
                <c:pt idx="1856">
                  <c:v>322.29</c:v>
                </c:pt>
                <c:pt idx="1857">
                  <c:v>338.32</c:v>
                </c:pt>
                <c:pt idx="1858">
                  <c:v>342.55</c:v>
                </c:pt>
                <c:pt idx="1859">
                  <c:v>342.55</c:v>
                </c:pt>
                <c:pt idx="1860">
                  <c:v>344.99</c:v>
                </c:pt>
                <c:pt idx="1861">
                  <c:v>360.27</c:v>
                </c:pt>
                <c:pt idx="1862">
                  <c:v>338.23</c:v>
                </c:pt>
                <c:pt idx="1863">
                  <c:v>331.76</c:v>
                </c:pt>
                <c:pt idx="1864">
                  <c:v>325.91</c:v>
                </c:pt>
                <c:pt idx="1865">
                  <c:v>315.97</c:v>
                </c:pt>
                <c:pt idx="1866">
                  <c:v>316.63</c:v>
                </c:pt>
                <c:pt idx="1867">
                  <c:v>313.31</c:v>
                </c:pt>
                <c:pt idx="1868">
                  <c:v>297.51</c:v>
                </c:pt>
                <c:pt idx="1869">
                  <c:v>301.34</c:v>
                </c:pt>
                <c:pt idx="1870">
                  <c:v>297.26</c:v>
                </c:pt>
                <c:pt idx="1871">
                  <c:v>302.71</c:v>
                </c:pt>
                <c:pt idx="1872">
                  <c:v>273.14</c:v>
                </c:pt>
                <c:pt idx="1873">
                  <c:v>292.62</c:v>
                </c:pt>
                <c:pt idx="1874">
                  <c:v>292.43</c:v>
                </c:pt>
                <c:pt idx="1875">
                  <c:v>290.4</c:v>
                </c:pt>
                <c:pt idx="1876">
                  <c:v>289.61</c:v>
                </c:pt>
                <c:pt idx="1877">
                  <c:v>292.36</c:v>
                </c:pt>
                <c:pt idx="1878">
                  <c:v>292.36</c:v>
                </c:pt>
                <c:pt idx="1879">
                  <c:v>302.31</c:v>
                </c:pt>
                <c:pt idx="1880">
                  <c:v>302</c:v>
                </c:pt>
                <c:pt idx="1881">
                  <c:v>297.2</c:v>
                </c:pt>
                <c:pt idx="1882">
                  <c:v>297.2</c:v>
                </c:pt>
                <c:pt idx="1883">
                  <c:v>297.14</c:v>
                </c:pt>
                <c:pt idx="1884">
                  <c:v>302.2</c:v>
                </c:pt>
                <c:pt idx="1885">
                  <c:v>302.2</c:v>
                </c:pt>
                <c:pt idx="1886">
                  <c:v>309.88</c:v>
                </c:pt>
                <c:pt idx="1887">
                  <c:v>315.76</c:v>
                </c:pt>
                <c:pt idx="1888">
                  <c:v>315.96</c:v>
                </c:pt>
                <c:pt idx="1889">
                  <c:v>321.8</c:v>
                </c:pt>
                <c:pt idx="1890">
                  <c:v>331.39</c:v>
                </c:pt>
                <c:pt idx="1891">
                  <c:v>341.46</c:v>
                </c:pt>
                <c:pt idx="1892">
                  <c:v>350.75</c:v>
                </c:pt>
                <c:pt idx="1893">
                  <c:v>360.17</c:v>
                </c:pt>
                <c:pt idx="1894">
                  <c:v>355.17</c:v>
                </c:pt>
                <c:pt idx="1895">
                  <c:v>355.17</c:v>
                </c:pt>
                <c:pt idx="1896">
                  <c:v>361.25</c:v>
                </c:pt>
                <c:pt idx="1897">
                  <c:v>389.93</c:v>
                </c:pt>
                <c:pt idx="1898">
                  <c:v>379.95</c:v>
                </c:pt>
                <c:pt idx="1899">
                  <c:v>380.72</c:v>
                </c:pt>
                <c:pt idx="1900">
                  <c:v>370.75</c:v>
                </c:pt>
                <c:pt idx="1901">
                  <c:v>392.43</c:v>
                </c:pt>
                <c:pt idx="1902">
                  <c:v>400.49</c:v>
                </c:pt>
                <c:pt idx="1903">
                  <c:v>385.15</c:v>
                </c:pt>
                <c:pt idx="1904">
                  <c:v>375.16</c:v>
                </c:pt>
                <c:pt idx="1905">
                  <c:v>375.16</c:v>
                </c:pt>
                <c:pt idx="1906">
                  <c:v>379.95</c:v>
                </c:pt>
                <c:pt idx="1907">
                  <c:v>379.94</c:v>
                </c:pt>
                <c:pt idx="1908">
                  <c:v>375.13</c:v>
                </c:pt>
                <c:pt idx="1909">
                  <c:v>400</c:v>
                </c:pt>
                <c:pt idx="1910">
                  <c:v>398.45</c:v>
                </c:pt>
                <c:pt idx="1911">
                  <c:v>400</c:v>
                </c:pt>
                <c:pt idx="1912">
                  <c:v>385</c:v>
                </c:pt>
                <c:pt idx="1913">
                  <c:v>380</c:v>
                </c:pt>
                <c:pt idx="1914">
                  <c:v>385</c:v>
                </c:pt>
                <c:pt idx="1915">
                  <c:v>375.2</c:v>
                </c:pt>
                <c:pt idx="1916">
                  <c:v>360.8</c:v>
                </c:pt>
                <c:pt idx="1917">
                  <c:v>350.6</c:v>
                </c:pt>
                <c:pt idx="1918">
                  <c:v>345.6</c:v>
                </c:pt>
                <c:pt idx="1919">
                  <c:v>331</c:v>
                </c:pt>
                <c:pt idx="1920">
                  <c:v>309.87</c:v>
                </c:pt>
                <c:pt idx="1921">
                  <c:v>355.74</c:v>
                </c:pt>
                <c:pt idx="1922">
                  <c:v>372.08</c:v>
                </c:pt>
                <c:pt idx="1923">
                  <c:v>355.65</c:v>
                </c:pt>
                <c:pt idx="1924">
                  <c:v>335.48</c:v>
                </c:pt>
                <c:pt idx="1925">
                  <c:v>329.99</c:v>
                </c:pt>
                <c:pt idx="1926">
                  <c:v>329.81</c:v>
                </c:pt>
                <c:pt idx="1927">
                  <c:v>329.81</c:v>
                </c:pt>
                <c:pt idx="1928">
                  <c:v>329.81</c:v>
                </c:pt>
                <c:pt idx="1929">
                  <c:v>325.56</c:v>
                </c:pt>
                <c:pt idx="1930">
                  <c:v>326.38</c:v>
                </c:pt>
                <c:pt idx="1931">
                  <c:v>328.62</c:v>
                </c:pt>
                <c:pt idx="1932">
                  <c:v>327.09</c:v>
                </c:pt>
                <c:pt idx="1933">
                  <c:v>322.23</c:v>
                </c:pt>
                <c:pt idx="1934">
                  <c:v>321.42</c:v>
                </c:pt>
                <c:pt idx="1935">
                  <c:v>319.51</c:v>
                </c:pt>
                <c:pt idx="1936">
                  <c:v>319.38</c:v>
                </c:pt>
                <c:pt idx="1937">
                  <c:v>314.94</c:v>
                </c:pt>
                <c:pt idx="1938">
                  <c:v>312.74</c:v>
                </c:pt>
                <c:pt idx="1939">
                  <c:v>312.56</c:v>
                </c:pt>
                <c:pt idx="1940">
                  <c:v>312.09</c:v>
                </c:pt>
                <c:pt idx="1941">
                  <c:v>312.09</c:v>
                </c:pt>
                <c:pt idx="1942">
                  <c:v>312.75</c:v>
                </c:pt>
                <c:pt idx="1943">
                  <c:v>317.56</c:v>
                </c:pt>
                <c:pt idx="1944">
                  <c:v>317.47</c:v>
                </c:pt>
                <c:pt idx="1945">
                  <c:v>314.91</c:v>
                </c:pt>
                <c:pt idx="1946">
                  <c:v>314.91</c:v>
                </c:pt>
                <c:pt idx="1947">
                  <c:v>326</c:v>
                </c:pt>
                <c:pt idx="1948">
                  <c:v>323.97</c:v>
                </c:pt>
                <c:pt idx="1949">
                  <c:v>329</c:v>
                </c:pt>
                <c:pt idx="1950">
                  <c:v>319.65</c:v>
                </c:pt>
                <c:pt idx="1951">
                  <c:v>324.33</c:v>
                </c:pt>
                <c:pt idx="1952">
                  <c:v>314.97</c:v>
                </c:pt>
                <c:pt idx="1953">
                  <c:v>317.92</c:v>
                </c:pt>
                <c:pt idx="1954">
                  <c:v>317.92</c:v>
                </c:pt>
                <c:pt idx="1955">
                  <c:v>314.97</c:v>
                </c:pt>
                <c:pt idx="1956">
                  <c:v>310</c:v>
                </c:pt>
                <c:pt idx="1957">
                  <c:v>306.03</c:v>
                </c:pt>
                <c:pt idx="1958">
                  <c:v>308</c:v>
                </c:pt>
                <c:pt idx="1959">
                  <c:v>300</c:v>
                </c:pt>
                <c:pt idx="1960">
                  <c:v>292.15</c:v>
                </c:pt>
                <c:pt idx="1961">
                  <c:v>275.47</c:v>
                </c:pt>
                <c:pt idx="1962">
                  <c:v>42.31</c:v>
                </c:pt>
                <c:pt idx="1963">
                  <c:v>180</c:v>
                </c:pt>
                <c:pt idx="1964">
                  <c:v>121.92</c:v>
                </c:pt>
                <c:pt idx="1965">
                  <c:v>4.7</c:v>
                </c:pt>
                <c:pt idx="1966">
                  <c:v>5.64</c:v>
                </c:pt>
                <c:pt idx="1967">
                  <c:v>0</c:v>
                </c:pt>
                <c:pt idx="1968">
                  <c:v>0</c:v>
                </c:pt>
                <c:pt idx="1969">
                  <c:v>5.64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50</c:v>
                </c:pt>
                <c:pt idx="1985">
                  <c:v>220.12</c:v>
                </c:pt>
                <c:pt idx="1986">
                  <c:v>297.06</c:v>
                </c:pt>
                <c:pt idx="1987">
                  <c:v>298.04</c:v>
                </c:pt>
                <c:pt idx="1988">
                  <c:v>306.3</c:v>
                </c:pt>
                <c:pt idx="1989">
                  <c:v>312.82</c:v>
                </c:pt>
                <c:pt idx="1990">
                  <c:v>310.81</c:v>
                </c:pt>
                <c:pt idx="1991">
                  <c:v>316.79</c:v>
                </c:pt>
                <c:pt idx="1992">
                  <c:v>322.89</c:v>
                </c:pt>
                <c:pt idx="1993">
                  <c:v>330.24</c:v>
                </c:pt>
                <c:pt idx="1994">
                  <c:v>341.1</c:v>
                </c:pt>
                <c:pt idx="1995">
                  <c:v>343.67</c:v>
                </c:pt>
                <c:pt idx="1996">
                  <c:v>341.78</c:v>
                </c:pt>
                <c:pt idx="1997">
                  <c:v>344.59</c:v>
                </c:pt>
                <c:pt idx="1998">
                  <c:v>342.9</c:v>
                </c:pt>
                <c:pt idx="1999">
                  <c:v>341.36</c:v>
                </c:pt>
                <c:pt idx="2000">
                  <c:v>330.28</c:v>
                </c:pt>
                <c:pt idx="2001">
                  <c:v>335.52</c:v>
                </c:pt>
                <c:pt idx="2002">
                  <c:v>339.63</c:v>
                </c:pt>
                <c:pt idx="2003">
                  <c:v>339.63</c:v>
                </c:pt>
                <c:pt idx="2004">
                  <c:v>332.72</c:v>
                </c:pt>
                <c:pt idx="2005">
                  <c:v>339.98</c:v>
                </c:pt>
                <c:pt idx="2006">
                  <c:v>339.91</c:v>
                </c:pt>
                <c:pt idx="2007">
                  <c:v>339.98</c:v>
                </c:pt>
                <c:pt idx="2008">
                  <c:v>339.98</c:v>
                </c:pt>
                <c:pt idx="2009">
                  <c:v>355.89</c:v>
                </c:pt>
                <c:pt idx="2010">
                  <c:v>361.24</c:v>
                </c:pt>
                <c:pt idx="2011">
                  <c:v>344.86</c:v>
                </c:pt>
                <c:pt idx="2012">
                  <c:v>325</c:v>
                </c:pt>
                <c:pt idx="2013">
                  <c:v>325</c:v>
                </c:pt>
                <c:pt idx="2014">
                  <c:v>314.93</c:v>
                </c:pt>
                <c:pt idx="2015">
                  <c:v>308</c:v>
                </c:pt>
                <c:pt idx="2016">
                  <c:v>305</c:v>
                </c:pt>
                <c:pt idx="2017">
                  <c:v>320.09</c:v>
                </c:pt>
                <c:pt idx="2018">
                  <c:v>320</c:v>
                </c:pt>
                <c:pt idx="2019">
                  <c:v>310</c:v>
                </c:pt>
                <c:pt idx="2020">
                  <c:v>303</c:v>
                </c:pt>
                <c:pt idx="2021">
                  <c:v>300.11</c:v>
                </c:pt>
                <c:pt idx="2022">
                  <c:v>300</c:v>
                </c:pt>
                <c:pt idx="2023">
                  <c:v>299</c:v>
                </c:pt>
                <c:pt idx="2024">
                  <c:v>298</c:v>
                </c:pt>
                <c:pt idx="2025">
                  <c:v>298</c:v>
                </c:pt>
                <c:pt idx="2026">
                  <c:v>299</c:v>
                </c:pt>
                <c:pt idx="2027">
                  <c:v>300.24</c:v>
                </c:pt>
                <c:pt idx="2028">
                  <c:v>300.11</c:v>
                </c:pt>
                <c:pt idx="2029">
                  <c:v>300</c:v>
                </c:pt>
                <c:pt idx="2030">
                  <c:v>300</c:v>
                </c:pt>
                <c:pt idx="2031">
                  <c:v>300.11</c:v>
                </c:pt>
                <c:pt idx="2032">
                  <c:v>300</c:v>
                </c:pt>
                <c:pt idx="2033">
                  <c:v>300</c:v>
                </c:pt>
                <c:pt idx="2034">
                  <c:v>298</c:v>
                </c:pt>
                <c:pt idx="2035">
                  <c:v>297</c:v>
                </c:pt>
                <c:pt idx="2036">
                  <c:v>296</c:v>
                </c:pt>
                <c:pt idx="2037">
                  <c:v>298</c:v>
                </c:pt>
                <c:pt idx="2038">
                  <c:v>300</c:v>
                </c:pt>
                <c:pt idx="2039">
                  <c:v>300</c:v>
                </c:pt>
                <c:pt idx="2040">
                  <c:v>300</c:v>
                </c:pt>
                <c:pt idx="2041">
                  <c:v>299.03</c:v>
                </c:pt>
                <c:pt idx="2042">
                  <c:v>300</c:v>
                </c:pt>
                <c:pt idx="2043">
                  <c:v>300.12</c:v>
                </c:pt>
                <c:pt idx="2044">
                  <c:v>300.32</c:v>
                </c:pt>
                <c:pt idx="2045">
                  <c:v>300.12</c:v>
                </c:pt>
                <c:pt idx="2046">
                  <c:v>300.11</c:v>
                </c:pt>
                <c:pt idx="2047">
                  <c:v>300.11</c:v>
                </c:pt>
                <c:pt idx="2048">
                  <c:v>298</c:v>
                </c:pt>
                <c:pt idx="2049">
                  <c:v>300</c:v>
                </c:pt>
                <c:pt idx="2050">
                  <c:v>298</c:v>
                </c:pt>
                <c:pt idx="2051">
                  <c:v>298</c:v>
                </c:pt>
                <c:pt idx="2052">
                  <c:v>299</c:v>
                </c:pt>
                <c:pt idx="2053">
                  <c:v>294</c:v>
                </c:pt>
                <c:pt idx="2054">
                  <c:v>280.49</c:v>
                </c:pt>
                <c:pt idx="2055">
                  <c:v>275.66</c:v>
                </c:pt>
                <c:pt idx="2056">
                  <c:v>103.76</c:v>
                </c:pt>
                <c:pt idx="2057">
                  <c:v>258.98</c:v>
                </c:pt>
                <c:pt idx="2058">
                  <c:v>105.4</c:v>
                </c:pt>
                <c:pt idx="2059">
                  <c:v>160.48</c:v>
                </c:pt>
                <c:pt idx="2060">
                  <c:v>160.5</c:v>
                </c:pt>
                <c:pt idx="2061">
                  <c:v>79.77</c:v>
                </c:pt>
                <c:pt idx="2062">
                  <c:v>75.99</c:v>
                </c:pt>
                <c:pt idx="2063">
                  <c:v>66.91</c:v>
                </c:pt>
                <c:pt idx="2064">
                  <c:v>48.89</c:v>
                </c:pt>
                <c:pt idx="2065">
                  <c:v>231.69</c:v>
                </c:pt>
                <c:pt idx="2066">
                  <c:v>133.57</c:v>
                </c:pt>
                <c:pt idx="2067">
                  <c:v>275.85</c:v>
                </c:pt>
                <c:pt idx="2068">
                  <c:v>253.02</c:v>
                </c:pt>
                <c:pt idx="2069">
                  <c:v>7</c:v>
                </c:pt>
                <c:pt idx="2070">
                  <c:v>6.02</c:v>
                </c:pt>
                <c:pt idx="2071">
                  <c:v>64.9</c:v>
                </c:pt>
                <c:pt idx="2072">
                  <c:v>231.79</c:v>
                </c:pt>
                <c:pt idx="2073">
                  <c:v>6.11</c:v>
                </c:pt>
                <c:pt idx="2074">
                  <c:v>6.02</c:v>
                </c:pt>
                <c:pt idx="2075">
                  <c:v>6.02</c:v>
                </c:pt>
                <c:pt idx="2076">
                  <c:v>6.02</c:v>
                </c:pt>
                <c:pt idx="2077">
                  <c:v>104.14</c:v>
                </c:pt>
                <c:pt idx="2078">
                  <c:v>275.85</c:v>
                </c:pt>
                <c:pt idx="2079">
                  <c:v>275.85</c:v>
                </c:pt>
                <c:pt idx="2080">
                  <c:v>275.85</c:v>
                </c:pt>
                <c:pt idx="2081">
                  <c:v>275.94</c:v>
                </c:pt>
                <c:pt idx="2082">
                  <c:v>290.75</c:v>
                </c:pt>
                <c:pt idx="2083">
                  <c:v>276.03</c:v>
                </c:pt>
                <c:pt idx="2084">
                  <c:v>285.94</c:v>
                </c:pt>
                <c:pt idx="2085">
                  <c:v>298.7</c:v>
                </c:pt>
                <c:pt idx="2086">
                  <c:v>298.6</c:v>
                </c:pt>
                <c:pt idx="2087">
                  <c:v>300.66</c:v>
                </c:pt>
                <c:pt idx="2088">
                  <c:v>305.56</c:v>
                </c:pt>
                <c:pt idx="2089">
                  <c:v>318.51</c:v>
                </c:pt>
                <c:pt idx="2090">
                  <c:v>320.83</c:v>
                </c:pt>
                <c:pt idx="2091">
                  <c:v>316.59</c:v>
                </c:pt>
                <c:pt idx="2092">
                  <c:v>314.21</c:v>
                </c:pt>
                <c:pt idx="2093">
                  <c:v>315.21</c:v>
                </c:pt>
                <c:pt idx="2094">
                  <c:v>316.59</c:v>
                </c:pt>
                <c:pt idx="2095">
                  <c:v>315.21</c:v>
                </c:pt>
                <c:pt idx="2096">
                  <c:v>311.68</c:v>
                </c:pt>
                <c:pt idx="2097">
                  <c:v>311.59</c:v>
                </c:pt>
                <c:pt idx="2098">
                  <c:v>311.49</c:v>
                </c:pt>
                <c:pt idx="2099">
                  <c:v>311.49</c:v>
                </c:pt>
                <c:pt idx="2100">
                  <c:v>310.24</c:v>
                </c:pt>
                <c:pt idx="2101">
                  <c:v>317.71</c:v>
                </c:pt>
                <c:pt idx="2102">
                  <c:v>320.45</c:v>
                </c:pt>
                <c:pt idx="2103">
                  <c:v>320.36</c:v>
                </c:pt>
                <c:pt idx="2104">
                  <c:v>329.99</c:v>
                </c:pt>
                <c:pt idx="2105">
                  <c:v>344.98</c:v>
                </c:pt>
                <c:pt idx="2106">
                  <c:v>379.74</c:v>
                </c:pt>
                <c:pt idx="2107">
                  <c:v>365.51</c:v>
                </c:pt>
                <c:pt idx="2108">
                  <c:v>340.98</c:v>
                </c:pt>
                <c:pt idx="2109">
                  <c:v>349.97</c:v>
                </c:pt>
                <c:pt idx="2110">
                  <c:v>339.98</c:v>
                </c:pt>
                <c:pt idx="2111">
                  <c:v>327.99</c:v>
                </c:pt>
                <c:pt idx="2112">
                  <c:v>300.05</c:v>
                </c:pt>
                <c:pt idx="2113">
                  <c:v>330</c:v>
                </c:pt>
                <c:pt idx="2114">
                  <c:v>329.43</c:v>
                </c:pt>
                <c:pt idx="2115">
                  <c:v>308</c:v>
                </c:pt>
                <c:pt idx="2116">
                  <c:v>298</c:v>
                </c:pt>
                <c:pt idx="2117">
                  <c:v>294</c:v>
                </c:pt>
                <c:pt idx="2118">
                  <c:v>282.22</c:v>
                </c:pt>
                <c:pt idx="2119">
                  <c:v>275</c:v>
                </c:pt>
                <c:pt idx="2120">
                  <c:v>280</c:v>
                </c:pt>
                <c:pt idx="2121">
                  <c:v>280</c:v>
                </c:pt>
                <c:pt idx="2122">
                  <c:v>275.93</c:v>
                </c:pt>
                <c:pt idx="2123">
                  <c:v>280.13</c:v>
                </c:pt>
                <c:pt idx="2124">
                  <c:v>282.22</c:v>
                </c:pt>
                <c:pt idx="2125">
                  <c:v>280</c:v>
                </c:pt>
                <c:pt idx="2126">
                  <c:v>280</c:v>
                </c:pt>
                <c:pt idx="2127">
                  <c:v>280.13</c:v>
                </c:pt>
                <c:pt idx="2128">
                  <c:v>280</c:v>
                </c:pt>
                <c:pt idx="2129">
                  <c:v>280</c:v>
                </c:pt>
                <c:pt idx="2130">
                  <c:v>280</c:v>
                </c:pt>
                <c:pt idx="2131">
                  <c:v>280</c:v>
                </c:pt>
                <c:pt idx="2132">
                  <c:v>277.22</c:v>
                </c:pt>
                <c:pt idx="2133">
                  <c:v>277.22</c:v>
                </c:pt>
                <c:pt idx="2134">
                  <c:v>282.22</c:v>
                </c:pt>
                <c:pt idx="2135">
                  <c:v>285.13</c:v>
                </c:pt>
                <c:pt idx="2136">
                  <c:v>290.13</c:v>
                </c:pt>
                <c:pt idx="2137">
                  <c:v>290.13</c:v>
                </c:pt>
                <c:pt idx="2138">
                  <c:v>290</c:v>
                </c:pt>
                <c:pt idx="2139">
                  <c:v>298</c:v>
                </c:pt>
                <c:pt idx="2140">
                  <c:v>298</c:v>
                </c:pt>
                <c:pt idx="2141">
                  <c:v>300</c:v>
                </c:pt>
                <c:pt idx="2142">
                  <c:v>300.05</c:v>
                </c:pt>
                <c:pt idx="2143">
                  <c:v>298</c:v>
                </c:pt>
                <c:pt idx="2144">
                  <c:v>298</c:v>
                </c:pt>
                <c:pt idx="2145">
                  <c:v>298</c:v>
                </c:pt>
                <c:pt idx="2146">
                  <c:v>298</c:v>
                </c:pt>
                <c:pt idx="2147">
                  <c:v>298</c:v>
                </c:pt>
                <c:pt idx="2148">
                  <c:v>298</c:v>
                </c:pt>
                <c:pt idx="2149">
                  <c:v>293</c:v>
                </c:pt>
                <c:pt idx="2150">
                  <c:v>288</c:v>
                </c:pt>
                <c:pt idx="2151">
                  <c:v>275.13</c:v>
                </c:pt>
                <c:pt idx="2152">
                  <c:v>270</c:v>
                </c:pt>
                <c:pt idx="2153">
                  <c:v>275</c:v>
                </c:pt>
                <c:pt idx="2154">
                  <c:v>1</c:v>
                </c:pt>
                <c:pt idx="2155">
                  <c:v>0</c:v>
                </c:pt>
                <c:pt idx="2156">
                  <c:v>0.68</c:v>
                </c:pt>
                <c:pt idx="2157">
                  <c:v>1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228</c:v>
                </c:pt>
                <c:pt idx="2162">
                  <c:v>250.12</c:v>
                </c:pt>
                <c:pt idx="2163">
                  <c:v>258</c:v>
                </c:pt>
                <c:pt idx="2164">
                  <c:v>1</c:v>
                </c:pt>
                <c:pt idx="2165">
                  <c:v>1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0.43</c:v>
                </c:pt>
                <c:pt idx="2175">
                  <c:v>0.43</c:v>
                </c:pt>
                <c:pt idx="2176">
                  <c:v>0.43</c:v>
                </c:pt>
                <c:pt idx="2177">
                  <c:v>21.42</c:v>
                </c:pt>
                <c:pt idx="2178">
                  <c:v>275</c:v>
                </c:pt>
                <c:pt idx="2179">
                  <c:v>256.29</c:v>
                </c:pt>
                <c:pt idx="2180">
                  <c:v>280.05</c:v>
                </c:pt>
                <c:pt idx="2181">
                  <c:v>290.13</c:v>
                </c:pt>
                <c:pt idx="2182">
                  <c:v>295.13</c:v>
                </c:pt>
                <c:pt idx="2183">
                  <c:v>300.11</c:v>
                </c:pt>
                <c:pt idx="2184">
                  <c:v>305.12</c:v>
                </c:pt>
                <c:pt idx="2185">
                  <c:v>320</c:v>
                </c:pt>
                <c:pt idx="2186">
                  <c:v>315.65</c:v>
                </c:pt>
                <c:pt idx="2187">
                  <c:v>320.36</c:v>
                </c:pt>
                <c:pt idx="2188">
                  <c:v>315.65</c:v>
                </c:pt>
                <c:pt idx="2189">
                  <c:v>320.36</c:v>
                </c:pt>
                <c:pt idx="2190">
                  <c:v>320.36</c:v>
                </c:pt>
                <c:pt idx="2191">
                  <c:v>315.54</c:v>
                </c:pt>
                <c:pt idx="2192">
                  <c:v>313</c:v>
                </c:pt>
                <c:pt idx="2193">
                  <c:v>315</c:v>
                </c:pt>
                <c:pt idx="2194">
                  <c:v>315</c:v>
                </c:pt>
                <c:pt idx="2195">
                  <c:v>315</c:v>
                </c:pt>
                <c:pt idx="2196">
                  <c:v>310</c:v>
                </c:pt>
                <c:pt idx="2197">
                  <c:v>315</c:v>
                </c:pt>
                <c:pt idx="2198">
                  <c:v>315</c:v>
                </c:pt>
                <c:pt idx="2199">
                  <c:v>315</c:v>
                </c:pt>
                <c:pt idx="2200">
                  <c:v>315</c:v>
                </c:pt>
                <c:pt idx="2201">
                  <c:v>311</c:v>
                </c:pt>
                <c:pt idx="2202">
                  <c:v>315</c:v>
                </c:pt>
                <c:pt idx="2203">
                  <c:v>311</c:v>
                </c:pt>
                <c:pt idx="2204">
                  <c:v>300</c:v>
                </c:pt>
                <c:pt idx="2205">
                  <c:v>300.12</c:v>
                </c:pt>
                <c:pt idx="2206">
                  <c:v>300</c:v>
                </c:pt>
                <c:pt idx="2207">
                  <c:v>293</c:v>
                </c:pt>
                <c:pt idx="2208">
                  <c:v>294</c:v>
                </c:pt>
                <c:pt idx="2209">
                  <c:v>335</c:v>
                </c:pt>
                <c:pt idx="2210">
                  <c:v>320</c:v>
                </c:pt>
                <c:pt idx="2211">
                  <c:v>300</c:v>
                </c:pt>
                <c:pt idx="2212">
                  <c:v>275</c:v>
                </c:pt>
                <c:pt idx="2213">
                  <c:v>270</c:v>
                </c:pt>
                <c:pt idx="2214">
                  <c:v>280</c:v>
                </c:pt>
                <c:pt idx="2215">
                  <c:v>50</c:v>
                </c:pt>
                <c:pt idx="2216">
                  <c:v>5</c:v>
                </c:pt>
                <c:pt idx="2217">
                  <c:v>275.13</c:v>
                </c:pt>
                <c:pt idx="2218">
                  <c:v>50</c:v>
                </c:pt>
                <c:pt idx="2219">
                  <c:v>50</c:v>
                </c:pt>
                <c:pt idx="2220">
                  <c:v>10</c:v>
                </c:pt>
                <c:pt idx="2221">
                  <c:v>10</c:v>
                </c:pt>
                <c:pt idx="2222">
                  <c:v>198</c:v>
                </c:pt>
                <c:pt idx="2223">
                  <c:v>120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5</c:v>
                </c:pt>
                <c:pt idx="2228">
                  <c:v>100</c:v>
                </c:pt>
                <c:pt idx="2229">
                  <c:v>10</c:v>
                </c:pt>
                <c:pt idx="2230">
                  <c:v>10</c:v>
                </c:pt>
                <c:pt idx="2231">
                  <c:v>5</c:v>
                </c:pt>
                <c:pt idx="2232">
                  <c:v>100</c:v>
                </c:pt>
                <c:pt idx="2233">
                  <c:v>255.01</c:v>
                </c:pt>
                <c:pt idx="2234">
                  <c:v>200</c:v>
                </c:pt>
                <c:pt idx="2235">
                  <c:v>200</c:v>
                </c:pt>
                <c:pt idx="2236">
                  <c:v>255.01</c:v>
                </c:pt>
                <c:pt idx="2237">
                  <c:v>255.01</c:v>
                </c:pt>
                <c:pt idx="2238">
                  <c:v>280</c:v>
                </c:pt>
                <c:pt idx="2239">
                  <c:v>250</c:v>
                </c:pt>
                <c:pt idx="2240">
                  <c:v>5</c:v>
                </c:pt>
                <c:pt idx="2241">
                  <c:v>250</c:v>
                </c:pt>
                <c:pt idx="2242">
                  <c:v>5</c:v>
                </c:pt>
                <c:pt idx="2243">
                  <c:v>150</c:v>
                </c:pt>
                <c:pt idx="2244">
                  <c:v>5</c:v>
                </c:pt>
                <c:pt idx="2245">
                  <c:v>1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275.13</c:v>
                </c:pt>
                <c:pt idx="2258">
                  <c:v>0</c:v>
                </c:pt>
                <c:pt idx="2259">
                  <c:v>0</c:v>
                </c:pt>
                <c:pt idx="2260">
                  <c:v>5</c:v>
                </c:pt>
                <c:pt idx="2261">
                  <c:v>5</c:v>
                </c:pt>
                <c:pt idx="2262">
                  <c:v>280</c:v>
                </c:pt>
                <c:pt idx="2263">
                  <c:v>280.13</c:v>
                </c:pt>
                <c:pt idx="2264">
                  <c:v>5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5</c:v>
                </c:pt>
                <c:pt idx="2270">
                  <c:v>280</c:v>
                </c:pt>
                <c:pt idx="2271">
                  <c:v>5</c:v>
                </c:pt>
                <c:pt idx="2272">
                  <c:v>0</c:v>
                </c:pt>
                <c:pt idx="2273">
                  <c:v>0</c:v>
                </c:pt>
                <c:pt idx="2274">
                  <c:v>5</c:v>
                </c:pt>
                <c:pt idx="2275">
                  <c:v>0</c:v>
                </c:pt>
                <c:pt idx="2276">
                  <c:v>0</c:v>
                </c:pt>
                <c:pt idx="2277">
                  <c:v>10</c:v>
                </c:pt>
                <c:pt idx="2278">
                  <c:v>0</c:v>
                </c:pt>
                <c:pt idx="2279">
                  <c:v>5</c:v>
                </c:pt>
                <c:pt idx="2280">
                  <c:v>198</c:v>
                </c:pt>
                <c:pt idx="2281">
                  <c:v>285.4</c:v>
                </c:pt>
                <c:pt idx="2282">
                  <c:v>285.89</c:v>
                </c:pt>
                <c:pt idx="2283">
                  <c:v>277.37</c:v>
                </c:pt>
                <c:pt idx="2284">
                  <c:v>248.53</c:v>
                </c:pt>
                <c:pt idx="2285">
                  <c:v>282.83</c:v>
                </c:pt>
                <c:pt idx="2286">
                  <c:v>263.46</c:v>
                </c:pt>
                <c:pt idx="2287">
                  <c:v>209.21</c:v>
                </c:pt>
                <c:pt idx="2288">
                  <c:v>247.81</c:v>
                </c:pt>
                <c:pt idx="2289">
                  <c:v>262</c:v>
                </c:pt>
                <c:pt idx="2290">
                  <c:v>10</c:v>
                </c:pt>
                <c:pt idx="2291">
                  <c:v>5</c:v>
                </c:pt>
                <c:pt idx="2292">
                  <c:v>0</c:v>
                </c:pt>
                <c:pt idx="2293">
                  <c:v>280</c:v>
                </c:pt>
                <c:pt idx="2294">
                  <c:v>285</c:v>
                </c:pt>
                <c:pt idx="2295">
                  <c:v>290.12</c:v>
                </c:pt>
                <c:pt idx="2296">
                  <c:v>290</c:v>
                </c:pt>
                <c:pt idx="2297">
                  <c:v>292</c:v>
                </c:pt>
                <c:pt idx="2298">
                  <c:v>300</c:v>
                </c:pt>
                <c:pt idx="2299">
                  <c:v>300.15</c:v>
                </c:pt>
                <c:pt idx="2300">
                  <c:v>287</c:v>
                </c:pt>
                <c:pt idx="2301">
                  <c:v>294</c:v>
                </c:pt>
                <c:pt idx="2302">
                  <c:v>290</c:v>
                </c:pt>
                <c:pt idx="2303">
                  <c:v>280</c:v>
                </c:pt>
                <c:pt idx="2304">
                  <c:v>300</c:v>
                </c:pt>
                <c:pt idx="2305">
                  <c:v>310</c:v>
                </c:pt>
                <c:pt idx="2306">
                  <c:v>305.11</c:v>
                </c:pt>
                <c:pt idx="2307">
                  <c:v>302</c:v>
                </c:pt>
                <c:pt idx="2308">
                  <c:v>300</c:v>
                </c:pt>
                <c:pt idx="2309">
                  <c:v>290</c:v>
                </c:pt>
                <c:pt idx="2310">
                  <c:v>285.13</c:v>
                </c:pt>
                <c:pt idx="2311">
                  <c:v>275</c:v>
                </c:pt>
                <c:pt idx="2312">
                  <c:v>0</c:v>
                </c:pt>
                <c:pt idx="2313">
                  <c:v>10</c:v>
                </c:pt>
                <c:pt idx="2314">
                  <c:v>0</c:v>
                </c:pt>
                <c:pt idx="2315">
                  <c:v>100</c:v>
                </c:pt>
                <c:pt idx="2316">
                  <c:v>275</c:v>
                </c:pt>
                <c:pt idx="2317">
                  <c:v>255.01</c:v>
                </c:pt>
                <c:pt idx="2318">
                  <c:v>200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37.95</c:v>
                </c:pt>
                <c:pt idx="2325">
                  <c:v>41.46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180</c:v>
                </c:pt>
                <c:pt idx="2332">
                  <c:v>280</c:v>
                </c:pt>
                <c:pt idx="2333">
                  <c:v>100</c:v>
                </c:pt>
                <c:pt idx="2334">
                  <c:v>285</c:v>
                </c:pt>
                <c:pt idx="2335">
                  <c:v>130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4.42</c:v>
                </c:pt>
                <c:pt idx="2346">
                  <c:v>56.2</c:v>
                </c:pt>
                <c:pt idx="2347">
                  <c:v>60.62</c:v>
                </c:pt>
                <c:pt idx="2348">
                  <c:v>56.23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110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285.93</c:v>
                </c:pt>
                <c:pt idx="2366">
                  <c:v>290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44.82</c:v>
                </c:pt>
                <c:pt idx="2386">
                  <c:v>0</c:v>
                </c:pt>
                <c:pt idx="2387">
                  <c:v>13.42</c:v>
                </c:pt>
                <c:pt idx="2388">
                  <c:v>0</c:v>
                </c:pt>
                <c:pt idx="2389">
                  <c:v>0</c:v>
                </c:pt>
                <c:pt idx="2390">
                  <c:v>150</c:v>
                </c:pt>
                <c:pt idx="2391">
                  <c:v>280</c:v>
                </c:pt>
                <c:pt idx="2392">
                  <c:v>280.13</c:v>
                </c:pt>
                <c:pt idx="2393">
                  <c:v>295.11</c:v>
                </c:pt>
                <c:pt idx="2394">
                  <c:v>302</c:v>
                </c:pt>
                <c:pt idx="2395">
                  <c:v>300.15</c:v>
                </c:pt>
                <c:pt idx="2396">
                  <c:v>285</c:v>
                </c:pt>
                <c:pt idx="2397">
                  <c:v>308</c:v>
                </c:pt>
                <c:pt idx="2398">
                  <c:v>300.14</c:v>
                </c:pt>
                <c:pt idx="2399">
                  <c:v>300.13</c:v>
                </c:pt>
                <c:pt idx="2400">
                  <c:v>320</c:v>
                </c:pt>
                <c:pt idx="2401">
                  <c:v>712.62</c:v>
                </c:pt>
                <c:pt idx="2402">
                  <c:v>500</c:v>
                </c:pt>
                <c:pt idx="2403">
                  <c:v>357</c:v>
                </c:pt>
                <c:pt idx="2404">
                  <c:v>335</c:v>
                </c:pt>
                <c:pt idx="2405">
                  <c:v>317</c:v>
                </c:pt>
                <c:pt idx="2406">
                  <c:v>320</c:v>
                </c:pt>
                <c:pt idx="2407">
                  <c:v>310</c:v>
                </c:pt>
                <c:pt idx="2408">
                  <c:v>305.15</c:v>
                </c:pt>
                <c:pt idx="2409">
                  <c:v>305.13</c:v>
                </c:pt>
                <c:pt idx="2410">
                  <c:v>303.15</c:v>
                </c:pt>
                <c:pt idx="2411">
                  <c:v>303.15</c:v>
                </c:pt>
                <c:pt idx="2412">
                  <c:v>305.13</c:v>
                </c:pt>
                <c:pt idx="2413">
                  <c:v>305.13</c:v>
                </c:pt>
                <c:pt idx="2414">
                  <c:v>303.15</c:v>
                </c:pt>
                <c:pt idx="2415">
                  <c:v>305</c:v>
                </c:pt>
                <c:pt idx="2416">
                  <c:v>305.11</c:v>
                </c:pt>
                <c:pt idx="2417">
                  <c:v>303.15</c:v>
                </c:pt>
                <c:pt idx="2418">
                  <c:v>300.15</c:v>
                </c:pt>
                <c:pt idx="2419">
                  <c:v>300.13</c:v>
                </c:pt>
                <c:pt idx="2420">
                  <c:v>300.13</c:v>
                </c:pt>
                <c:pt idx="2421">
                  <c:v>302</c:v>
                </c:pt>
                <c:pt idx="2422">
                  <c:v>305</c:v>
                </c:pt>
                <c:pt idx="2423">
                  <c:v>305.15</c:v>
                </c:pt>
                <c:pt idx="2424">
                  <c:v>301</c:v>
                </c:pt>
                <c:pt idx="2425">
                  <c:v>280</c:v>
                </c:pt>
                <c:pt idx="2426">
                  <c:v>283</c:v>
                </c:pt>
                <c:pt idx="2427">
                  <c:v>290</c:v>
                </c:pt>
                <c:pt idx="2428">
                  <c:v>285</c:v>
                </c:pt>
                <c:pt idx="2429">
                  <c:v>255.01</c:v>
                </c:pt>
                <c:pt idx="2430">
                  <c:v>283</c:v>
                </c:pt>
                <c:pt idx="2431">
                  <c:v>285</c:v>
                </c:pt>
                <c:pt idx="2432">
                  <c:v>260</c:v>
                </c:pt>
                <c:pt idx="2433">
                  <c:v>260</c:v>
                </c:pt>
                <c:pt idx="2434">
                  <c:v>255.01</c:v>
                </c:pt>
                <c:pt idx="2435">
                  <c:v>255.01</c:v>
                </c:pt>
                <c:pt idx="2436">
                  <c:v>0</c:v>
                </c:pt>
                <c:pt idx="2437">
                  <c:v>187.24</c:v>
                </c:pt>
                <c:pt idx="2438">
                  <c:v>198.56</c:v>
                </c:pt>
                <c:pt idx="2439">
                  <c:v>198.56</c:v>
                </c:pt>
                <c:pt idx="2440">
                  <c:v>178.7</c:v>
                </c:pt>
                <c:pt idx="2441">
                  <c:v>0</c:v>
                </c:pt>
                <c:pt idx="2442">
                  <c:v>0</c:v>
                </c:pt>
                <c:pt idx="2443">
                  <c:v>212.46</c:v>
                </c:pt>
                <c:pt idx="2444">
                  <c:v>195.5</c:v>
                </c:pt>
                <c:pt idx="2445">
                  <c:v>0</c:v>
                </c:pt>
                <c:pt idx="2446">
                  <c:v>0</c:v>
                </c:pt>
                <c:pt idx="2447">
                  <c:v>275.01</c:v>
                </c:pt>
                <c:pt idx="2448">
                  <c:v>302.8</c:v>
                </c:pt>
                <c:pt idx="2449">
                  <c:v>307.77</c:v>
                </c:pt>
                <c:pt idx="2450">
                  <c:v>258.13</c:v>
                </c:pt>
                <c:pt idx="2451">
                  <c:v>248.2</c:v>
                </c:pt>
                <c:pt idx="2452">
                  <c:v>253.17</c:v>
                </c:pt>
                <c:pt idx="2453">
                  <c:v>0</c:v>
                </c:pt>
                <c:pt idx="2454">
                  <c:v>276</c:v>
                </c:pt>
                <c:pt idx="2455">
                  <c:v>258.13</c:v>
                </c:pt>
                <c:pt idx="2456">
                  <c:v>276</c:v>
                </c:pt>
                <c:pt idx="2457">
                  <c:v>248.2</c:v>
                </c:pt>
                <c:pt idx="2458">
                  <c:v>277.98</c:v>
                </c:pt>
                <c:pt idx="2459">
                  <c:v>277.98</c:v>
                </c:pt>
                <c:pt idx="2460">
                  <c:v>278.98</c:v>
                </c:pt>
                <c:pt idx="2461">
                  <c:v>253.17</c:v>
                </c:pt>
                <c:pt idx="2462">
                  <c:v>224.37</c:v>
                </c:pt>
                <c:pt idx="2463">
                  <c:v>275.01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33.92</c:v>
                </c:pt>
                <c:pt idx="2472">
                  <c:v>24.07</c:v>
                </c:pt>
                <c:pt idx="2473">
                  <c:v>263.12</c:v>
                </c:pt>
                <c:pt idx="2474">
                  <c:v>276.45</c:v>
                </c:pt>
                <c:pt idx="2475">
                  <c:v>285.18</c:v>
                </c:pt>
                <c:pt idx="2476">
                  <c:v>248.2</c:v>
                </c:pt>
                <c:pt idx="2477">
                  <c:v>261.45</c:v>
                </c:pt>
                <c:pt idx="2478">
                  <c:v>284.81</c:v>
                </c:pt>
                <c:pt idx="2479">
                  <c:v>253.17</c:v>
                </c:pt>
                <c:pt idx="2480">
                  <c:v>248.2</c:v>
                </c:pt>
                <c:pt idx="2481">
                  <c:v>253.17</c:v>
                </c:pt>
                <c:pt idx="2482">
                  <c:v>258.13</c:v>
                </c:pt>
                <c:pt idx="2483">
                  <c:v>238.27</c:v>
                </c:pt>
                <c:pt idx="2484">
                  <c:v>198.56</c:v>
                </c:pt>
                <c:pt idx="2485">
                  <c:v>274.01</c:v>
                </c:pt>
                <c:pt idx="2486">
                  <c:v>297.84</c:v>
                </c:pt>
                <c:pt idx="2487">
                  <c:v>297.84</c:v>
                </c:pt>
                <c:pt idx="2488">
                  <c:v>307.77</c:v>
                </c:pt>
                <c:pt idx="2489">
                  <c:v>307.88</c:v>
                </c:pt>
                <c:pt idx="2490">
                  <c:v>317.7</c:v>
                </c:pt>
                <c:pt idx="2491">
                  <c:v>314.72</c:v>
                </c:pt>
                <c:pt idx="2492">
                  <c:v>307.88</c:v>
                </c:pt>
                <c:pt idx="2493">
                  <c:v>317.7</c:v>
                </c:pt>
                <c:pt idx="2494">
                  <c:v>317.7</c:v>
                </c:pt>
                <c:pt idx="2495">
                  <c:v>317.7</c:v>
                </c:pt>
                <c:pt idx="2496">
                  <c:v>347.48</c:v>
                </c:pt>
                <c:pt idx="2497">
                  <c:v>397.12</c:v>
                </c:pt>
                <c:pt idx="2498">
                  <c:v>367.34</c:v>
                </c:pt>
                <c:pt idx="2499">
                  <c:v>317.81</c:v>
                </c:pt>
                <c:pt idx="2500">
                  <c:v>327.62</c:v>
                </c:pt>
                <c:pt idx="2501">
                  <c:v>317.7</c:v>
                </c:pt>
                <c:pt idx="2502">
                  <c:v>302.91</c:v>
                </c:pt>
                <c:pt idx="2503">
                  <c:v>297.97</c:v>
                </c:pt>
                <c:pt idx="2504">
                  <c:v>300.97</c:v>
                </c:pt>
                <c:pt idx="2505">
                  <c:v>297.97</c:v>
                </c:pt>
                <c:pt idx="2506">
                  <c:v>292.99</c:v>
                </c:pt>
                <c:pt idx="2507">
                  <c:v>279.97</c:v>
                </c:pt>
                <c:pt idx="2508">
                  <c:v>279.97</c:v>
                </c:pt>
                <c:pt idx="2509">
                  <c:v>273.02</c:v>
                </c:pt>
                <c:pt idx="2510">
                  <c:v>275.01</c:v>
                </c:pt>
                <c:pt idx="2511">
                  <c:v>275.01</c:v>
                </c:pt>
                <c:pt idx="2512">
                  <c:v>253.17</c:v>
                </c:pt>
                <c:pt idx="2513">
                  <c:v>238.27</c:v>
                </c:pt>
                <c:pt idx="2514">
                  <c:v>178.7</c:v>
                </c:pt>
                <c:pt idx="2515">
                  <c:v>49.64</c:v>
                </c:pt>
                <c:pt idx="2516">
                  <c:v>0</c:v>
                </c:pt>
                <c:pt idx="2517">
                  <c:v>178.7</c:v>
                </c:pt>
                <c:pt idx="2518">
                  <c:v>178.7</c:v>
                </c:pt>
                <c:pt idx="2519">
                  <c:v>238.27</c:v>
                </c:pt>
                <c:pt idx="2520">
                  <c:v>275.01</c:v>
                </c:pt>
                <c:pt idx="2521">
                  <c:v>238.27</c:v>
                </c:pt>
                <c:pt idx="2522">
                  <c:v>253.17</c:v>
                </c:pt>
                <c:pt idx="2523">
                  <c:v>258.13</c:v>
                </c:pt>
                <c:pt idx="2524">
                  <c:v>276</c:v>
                </c:pt>
                <c:pt idx="2525">
                  <c:v>282.95</c:v>
                </c:pt>
                <c:pt idx="2526">
                  <c:v>293.01</c:v>
                </c:pt>
                <c:pt idx="2527">
                  <c:v>297.84</c:v>
                </c:pt>
                <c:pt idx="2528">
                  <c:v>297.97</c:v>
                </c:pt>
                <c:pt idx="2529">
                  <c:v>297.84</c:v>
                </c:pt>
                <c:pt idx="2530">
                  <c:v>292.88</c:v>
                </c:pt>
                <c:pt idx="2531">
                  <c:v>282.95</c:v>
                </c:pt>
                <c:pt idx="2532">
                  <c:v>282.95</c:v>
                </c:pt>
                <c:pt idx="2533">
                  <c:v>275.01</c:v>
                </c:pt>
                <c:pt idx="2534">
                  <c:v>280.96</c:v>
                </c:pt>
                <c:pt idx="2535">
                  <c:v>280.96</c:v>
                </c:pt>
                <c:pt idx="2536">
                  <c:v>292.88</c:v>
                </c:pt>
                <c:pt idx="2537">
                  <c:v>275.01</c:v>
                </c:pt>
                <c:pt idx="2538">
                  <c:v>280.96</c:v>
                </c:pt>
                <c:pt idx="2539">
                  <c:v>238.27</c:v>
                </c:pt>
                <c:pt idx="2540">
                  <c:v>238.27</c:v>
                </c:pt>
                <c:pt idx="2541">
                  <c:v>238.27</c:v>
                </c:pt>
                <c:pt idx="2542">
                  <c:v>178.7</c:v>
                </c:pt>
                <c:pt idx="2543">
                  <c:v>178.7</c:v>
                </c:pt>
                <c:pt idx="2544">
                  <c:v>280.96</c:v>
                </c:pt>
                <c:pt idx="2545">
                  <c:v>292.99</c:v>
                </c:pt>
                <c:pt idx="2546">
                  <c:v>238.27</c:v>
                </c:pt>
                <c:pt idx="2547">
                  <c:v>275.01</c:v>
                </c:pt>
                <c:pt idx="2548">
                  <c:v>178.7</c:v>
                </c:pt>
                <c:pt idx="2549">
                  <c:v>49.64</c:v>
                </c:pt>
                <c:pt idx="2550">
                  <c:v>178.7</c:v>
                </c:pt>
                <c:pt idx="2551">
                  <c:v>178.7</c:v>
                </c:pt>
                <c:pt idx="2552">
                  <c:v>0</c:v>
                </c:pt>
                <c:pt idx="2553">
                  <c:v>178.7</c:v>
                </c:pt>
                <c:pt idx="2554">
                  <c:v>237.09</c:v>
                </c:pt>
                <c:pt idx="2555">
                  <c:v>0</c:v>
                </c:pt>
                <c:pt idx="2556">
                  <c:v>254.75</c:v>
                </c:pt>
                <c:pt idx="2557">
                  <c:v>0</c:v>
                </c:pt>
                <c:pt idx="2558">
                  <c:v>221.4</c:v>
                </c:pt>
                <c:pt idx="2559">
                  <c:v>180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310.35</c:v>
                </c:pt>
                <c:pt idx="2564">
                  <c:v>300.11</c:v>
                </c:pt>
                <c:pt idx="2565">
                  <c:v>305.11</c:v>
                </c:pt>
                <c:pt idx="2566">
                  <c:v>330</c:v>
                </c:pt>
                <c:pt idx="2567">
                  <c:v>360</c:v>
                </c:pt>
                <c:pt idx="2568">
                  <c:v>360</c:v>
                </c:pt>
                <c:pt idx="2569">
                  <c:v>370</c:v>
                </c:pt>
                <c:pt idx="2570">
                  <c:v>384.36</c:v>
                </c:pt>
                <c:pt idx="2571">
                  <c:v>435.79</c:v>
                </c:pt>
                <c:pt idx="2572">
                  <c:v>399.37</c:v>
                </c:pt>
                <c:pt idx="2573">
                  <c:v>399.37</c:v>
                </c:pt>
                <c:pt idx="2574">
                  <c:v>399.37</c:v>
                </c:pt>
                <c:pt idx="2575">
                  <c:v>384.36</c:v>
                </c:pt>
                <c:pt idx="2576">
                  <c:v>370</c:v>
                </c:pt>
                <c:pt idx="2577">
                  <c:v>365.55</c:v>
                </c:pt>
                <c:pt idx="2578">
                  <c:v>360</c:v>
                </c:pt>
                <c:pt idx="2579">
                  <c:v>370</c:v>
                </c:pt>
                <c:pt idx="2580">
                  <c:v>375</c:v>
                </c:pt>
                <c:pt idx="2581">
                  <c:v>370</c:v>
                </c:pt>
                <c:pt idx="2582">
                  <c:v>380</c:v>
                </c:pt>
                <c:pt idx="2583">
                  <c:v>360.55</c:v>
                </c:pt>
                <c:pt idx="2584">
                  <c:v>360</c:v>
                </c:pt>
                <c:pt idx="2585">
                  <c:v>370</c:v>
                </c:pt>
                <c:pt idx="2586">
                  <c:v>367.34</c:v>
                </c:pt>
                <c:pt idx="2587">
                  <c:v>347.48</c:v>
                </c:pt>
                <c:pt idx="2588">
                  <c:v>317.7</c:v>
                </c:pt>
                <c:pt idx="2589">
                  <c:v>317.83</c:v>
                </c:pt>
                <c:pt idx="2590">
                  <c:v>307.89</c:v>
                </c:pt>
                <c:pt idx="2591">
                  <c:v>297.97</c:v>
                </c:pt>
                <c:pt idx="2592">
                  <c:v>297.84</c:v>
                </c:pt>
                <c:pt idx="2593">
                  <c:v>367.34</c:v>
                </c:pt>
                <c:pt idx="2594">
                  <c:v>372.3</c:v>
                </c:pt>
                <c:pt idx="2595">
                  <c:v>347.48</c:v>
                </c:pt>
                <c:pt idx="2596">
                  <c:v>347.48</c:v>
                </c:pt>
                <c:pt idx="2597">
                  <c:v>337.55</c:v>
                </c:pt>
                <c:pt idx="2598">
                  <c:v>337.55</c:v>
                </c:pt>
                <c:pt idx="2599">
                  <c:v>327.62</c:v>
                </c:pt>
                <c:pt idx="2600">
                  <c:v>348.03</c:v>
                </c:pt>
                <c:pt idx="2601">
                  <c:v>337.55</c:v>
                </c:pt>
                <c:pt idx="2602">
                  <c:v>327.62</c:v>
                </c:pt>
                <c:pt idx="2603">
                  <c:v>314.72</c:v>
                </c:pt>
                <c:pt idx="2604">
                  <c:v>312.73</c:v>
                </c:pt>
                <c:pt idx="2605">
                  <c:v>307.77</c:v>
                </c:pt>
                <c:pt idx="2606">
                  <c:v>307.88</c:v>
                </c:pt>
                <c:pt idx="2607">
                  <c:v>307.88</c:v>
                </c:pt>
                <c:pt idx="2608">
                  <c:v>318.24</c:v>
                </c:pt>
                <c:pt idx="2609">
                  <c:v>314.72</c:v>
                </c:pt>
                <c:pt idx="2610">
                  <c:v>307.89</c:v>
                </c:pt>
                <c:pt idx="2611">
                  <c:v>302.95</c:v>
                </c:pt>
                <c:pt idx="2612">
                  <c:v>302.91</c:v>
                </c:pt>
                <c:pt idx="2613">
                  <c:v>302.91</c:v>
                </c:pt>
                <c:pt idx="2614">
                  <c:v>307.77</c:v>
                </c:pt>
                <c:pt idx="2615">
                  <c:v>312.73</c:v>
                </c:pt>
                <c:pt idx="2616">
                  <c:v>312.73</c:v>
                </c:pt>
                <c:pt idx="2617">
                  <c:v>302.93</c:v>
                </c:pt>
                <c:pt idx="2618">
                  <c:v>307.88</c:v>
                </c:pt>
                <c:pt idx="2619">
                  <c:v>307.77</c:v>
                </c:pt>
                <c:pt idx="2620">
                  <c:v>307.88</c:v>
                </c:pt>
                <c:pt idx="2621">
                  <c:v>317.7</c:v>
                </c:pt>
                <c:pt idx="2622">
                  <c:v>347.48</c:v>
                </c:pt>
                <c:pt idx="2623">
                  <c:v>347.48</c:v>
                </c:pt>
                <c:pt idx="2624">
                  <c:v>327.62</c:v>
                </c:pt>
                <c:pt idx="2625">
                  <c:v>317.7</c:v>
                </c:pt>
                <c:pt idx="2626">
                  <c:v>312.84</c:v>
                </c:pt>
                <c:pt idx="2627">
                  <c:v>302.95</c:v>
                </c:pt>
                <c:pt idx="2628">
                  <c:v>307.88</c:v>
                </c:pt>
                <c:pt idx="2629">
                  <c:v>307.77</c:v>
                </c:pt>
                <c:pt idx="2630">
                  <c:v>317.7</c:v>
                </c:pt>
                <c:pt idx="2631">
                  <c:v>297.97</c:v>
                </c:pt>
                <c:pt idx="2632">
                  <c:v>297.99</c:v>
                </c:pt>
                <c:pt idx="2633">
                  <c:v>276.99</c:v>
                </c:pt>
                <c:pt idx="2634">
                  <c:v>277.98</c:v>
                </c:pt>
                <c:pt idx="2635">
                  <c:v>275.01</c:v>
                </c:pt>
                <c:pt idx="2636">
                  <c:v>224.37</c:v>
                </c:pt>
                <c:pt idx="2637">
                  <c:v>0</c:v>
                </c:pt>
                <c:pt idx="2638">
                  <c:v>218.42</c:v>
                </c:pt>
                <c:pt idx="2639">
                  <c:v>0</c:v>
                </c:pt>
                <c:pt idx="2640">
                  <c:v>0</c:v>
                </c:pt>
                <c:pt idx="2641">
                  <c:v>273.02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255.01</c:v>
                </c:pt>
                <c:pt idx="2655">
                  <c:v>0</c:v>
                </c:pt>
                <c:pt idx="2656">
                  <c:v>0</c:v>
                </c:pt>
                <c:pt idx="2657">
                  <c:v>220</c:v>
                </c:pt>
                <c:pt idx="2658">
                  <c:v>280</c:v>
                </c:pt>
                <c:pt idx="2659">
                  <c:v>303.15</c:v>
                </c:pt>
                <c:pt idx="2660">
                  <c:v>295.13</c:v>
                </c:pt>
                <c:pt idx="2661">
                  <c:v>285</c:v>
                </c:pt>
                <c:pt idx="2662">
                  <c:v>300</c:v>
                </c:pt>
                <c:pt idx="2663">
                  <c:v>326.8</c:v>
                </c:pt>
                <c:pt idx="2664">
                  <c:v>327.93</c:v>
                </c:pt>
                <c:pt idx="2665">
                  <c:v>346.85</c:v>
                </c:pt>
                <c:pt idx="2666">
                  <c:v>352.71</c:v>
                </c:pt>
                <c:pt idx="2667">
                  <c:v>398.35</c:v>
                </c:pt>
                <c:pt idx="2668">
                  <c:v>388.17</c:v>
                </c:pt>
                <c:pt idx="2669">
                  <c:v>348.38</c:v>
                </c:pt>
                <c:pt idx="2670">
                  <c:v>360.09</c:v>
                </c:pt>
                <c:pt idx="2671">
                  <c:v>356.97</c:v>
                </c:pt>
                <c:pt idx="2672">
                  <c:v>336.56</c:v>
                </c:pt>
                <c:pt idx="2673">
                  <c:v>353.24</c:v>
                </c:pt>
                <c:pt idx="2674">
                  <c:v>344.12</c:v>
                </c:pt>
                <c:pt idx="2675">
                  <c:v>353.34</c:v>
                </c:pt>
                <c:pt idx="2676">
                  <c:v>373.35</c:v>
                </c:pt>
                <c:pt idx="2677">
                  <c:v>373.35</c:v>
                </c:pt>
                <c:pt idx="2678">
                  <c:v>378.33</c:v>
                </c:pt>
                <c:pt idx="2679">
                  <c:v>372.53</c:v>
                </c:pt>
                <c:pt idx="2680">
                  <c:v>372.53</c:v>
                </c:pt>
                <c:pt idx="2681">
                  <c:v>360</c:v>
                </c:pt>
                <c:pt idx="2682">
                  <c:v>350.55</c:v>
                </c:pt>
                <c:pt idx="2683">
                  <c:v>350</c:v>
                </c:pt>
                <c:pt idx="2684">
                  <c:v>370</c:v>
                </c:pt>
                <c:pt idx="2685">
                  <c:v>375</c:v>
                </c:pt>
                <c:pt idx="2686">
                  <c:v>355</c:v>
                </c:pt>
                <c:pt idx="2687">
                  <c:v>320</c:v>
                </c:pt>
                <c:pt idx="2688">
                  <c:v>300</c:v>
                </c:pt>
                <c:pt idx="2689">
                  <c:v>360</c:v>
                </c:pt>
                <c:pt idx="2690">
                  <c:v>360</c:v>
                </c:pt>
                <c:pt idx="2691">
                  <c:v>355</c:v>
                </c:pt>
                <c:pt idx="2692">
                  <c:v>350</c:v>
                </c:pt>
                <c:pt idx="2693">
                  <c:v>345</c:v>
                </c:pt>
                <c:pt idx="2694">
                  <c:v>335</c:v>
                </c:pt>
                <c:pt idx="2695">
                  <c:v>310.11</c:v>
                </c:pt>
                <c:pt idx="2696">
                  <c:v>317</c:v>
                </c:pt>
                <c:pt idx="2697">
                  <c:v>310.11</c:v>
                </c:pt>
                <c:pt idx="2698">
                  <c:v>305</c:v>
                </c:pt>
                <c:pt idx="2699">
                  <c:v>295</c:v>
                </c:pt>
                <c:pt idx="2700">
                  <c:v>300</c:v>
                </c:pt>
                <c:pt idx="2701">
                  <c:v>280</c:v>
                </c:pt>
                <c:pt idx="2702">
                  <c:v>268</c:v>
                </c:pt>
                <c:pt idx="2703">
                  <c:v>255.01</c:v>
                </c:pt>
                <c:pt idx="2704">
                  <c:v>295</c:v>
                </c:pt>
                <c:pt idx="2705">
                  <c:v>277</c:v>
                </c:pt>
                <c:pt idx="2706">
                  <c:v>275</c:v>
                </c:pt>
                <c:pt idx="2707">
                  <c:v>272</c:v>
                </c:pt>
                <c:pt idx="2708">
                  <c:v>260</c:v>
                </c:pt>
                <c:pt idx="2709">
                  <c:v>240</c:v>
                </c:pt>
                <c:pt idx="2710">
                  <c:v>250</c:v>
                </c:pt>
                <c:pt idx="2711">
                  <c:v>266</c:v>
                </c:pt>
                <c:pt idx="2712">
                  <c:v>272</c:v>
                </c:pt>
                <c:pt idx="2713">
                  <c:v>224</c:v>
                </c:pt>
                <c:pt idx="2714">
                  <c:v>240</c:v>
                </c:pt>
                <c:pt idx="2715">
                  <c:v>226</c:v>
                </c:pt>
                <c:pt idx="2716">
                  <c:v>218</c:v>
                </c:pt>
                <c:pt idx="2717">
                  <c:v>260</c:v>
                </c:pt>
                <c:pt idx="2718">
                  <c:v>268.06</c:v>
                </c:pt>
                <c:pt idx="2719">
                  <c:v>253.17</c:v>
                </c:pt>
                <c:pt idx="2720">
                  <c:v>273.02</c:v>
                </c:pt>
                <c:pt idx="2721">
                  <c:v>268.06</c:v>
                </c:pt>
                <c:pt idx="2722">
                  <c:v>91.34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283</c:v>
                </c:pt>
                <c:pt idx="2758">
                  <c:v>271</c:v>
                </c:pt>
                <c:pt idx="2759">
                  <c:v>290.11</c:v>
                </c:pt>
                <c:pt idx="2760">
                  <c:v>300</c:v>
                </c:pt>
                <c:pt idx="2761">
                  <c:v>310.11</c:v>
                </c:pt>
                <c:pt idx="2762">
                  <c:v>315.11</c:v>
                </c:pt>
                <c:pt idx="2763">
                  <c:v>330.55</c:v>
                </c:pt>
                <c:pt idx="2764">
                  <c:v>320</c:v>
                </c:pt>
                <c:pt idx="2765">
                  <c:v>320</c:v>
                </c:pt>
                <c:pt idx="2766">
                  <c:v>320</c:v>
                </c:pt>
                <c:pt idx="2767">
                  <c:v>312.73</c:v>
                </c:pt>
                <c:pt idx="2768">
                  <c:v>312.88</c:v>
                </c:pt>
                <c:pt idx="2769">
                  <c:v>312.88</c:v>
                </c:pt>
                <c:pt idx="2770">
                  <c:v>314.72</c:v>
                </c:pt>
                <c:pt idx="2771">
                  <c:v>312.73</c:v>
                </c:pt>
                <c:pt idx="2772">
                  <c:v>322.66</c:v>
                </c:pt>
                <c:pt idx="2773">
                  <c:v>317.7</c:v>
                </c:pt>
                <c:pt idx="2774">
                  <c:v>312.73</c:v>
                </c:pt>
                <c:pt idx="2775">
                  <c:v>307.88</c:v>
                </c:pt>
                <c:pt idx="2776">
                  <c:v>300.97</c:v>
                </c:pt>
                <c:pt idx="2777">
                  <c:v>295</c:v>
                </c:pt>
                <c:pt idx="2778">
                  <c:v>295.11</c:v>
                </c:pt>
                <c:pt idx="2779">
                  <c:v>285</c:v>
                </c:pt>
                <c:pt idx="2780">
                  <c:v>300.15</c:v>
                </c:pt>
                <c:pt idx="2781">
                  <c:v>300.11</c:v>
                </c:pt>
                <c:pt idx="2782">
                  <c:v>300.11</c:v>
                </c:pt>
                <c:pt idx="2783">
                  <c:v>297.21</c:v>
                </c:pt>
                <c:pt idx="2784">
                  <c:v>100</c:v>
                </c:pt>
                <c:pt idx="2785">
                  <c:v>305.11</c:v>
                </c:pt>
                <c:pt idx="2786">
                  <c:v>300.15</c:v>
                </c:pt>
                <c:pt idx="2787">
                  <c:v>302.13</c:v>
                </c:pt>
                <c:pt idx="2788">
                  <c:v>303.15</c:v>
                </c:pt>
                <c:pt idx="2789">
                  <c:v>301.81</c:v>
                </c:pt>
                <c:pt idx="2790">
                  <c:v>298.11</c:v>
                </c:pt>
                <c:pt idx="2791">
                  <c:v>275</c:v>
                </c:pt>
                <c:pt idx="2792">
                  <c:v>290</c:v>
                </c:pt>
                <c:pt idx="2793">
                  <c:v>289.88</c:v>
                </c:pt>
                <c:pt idx="2794">
                  <c:v>193.56</c:v>
                </c:pt>
                <c:pt idx="2795">
                  <c:v>190.12</c:v>
                </c:pt>
                <c:pt idx="2796">
                  <c:v>214.76</c:v>
                </c:pt>
                <c:pt idx="2797">
                  <c:v>150</c:v>
                </c:pt>
                <c:pt idx="2798">
                  <c:v>85.97</c:v>
                </c:pt>
                <c:pt idx="2799">
                  <c:v>0</c:v>
                </c:pt>
                <c:pt idx="2800">
                  <c:v>266</c:v>
                </c:pt>
                <c:pt idx="2801">
                  <c:v>213.62</c:v>
                </c:pt>
                <c:pt idx="2802">
                  <c:v>192.41</c:v>
                </c:pt>
                <c:pt idx="2803">
                  <c:v>188.97</c:v>
                </c:pt>
                <c:pt idx="2804">
                  <c:v>150</c:v>
                </c:pt>
                <c:pt idx="2805">
                  <c:v>59.61</c:v>
                </c:pt>
                <c:pt idx="2806">
                  <c:v>85.97</c:v>
                </c:pt>
                <c:pt idx="2807">
                  <c:v>193.56</c:v>
                </c:pt>
                <c:pt idx="2808">
                  <c:v>275</c:v>
                </c:pt>
                <c:pt idx="2809">
                  <c:v>59.61</c:v>
                </c:pt>
                <c:pt idx="2810">
                  <c:v>59.61</c:v>
                </c:pt>
                <c:pt idx="2811">
                  <c:v>0</c:v>
                </c:pt>
                <c:pt idx="2812">
                  <c:v>0</c:v>
                </c:pt>
                <c:pt idx="2813">
                  <c:v>58.86</c:v>
                </c:pt>
                <c:pt idx="2814">
                  <c:v>211.74</c:v>
                </c:pt>
                <c:pt idx="2815">
                  <c:v>212.31</c:v>
                </c:pt>
                <c:pt idx="2816">
                  <c:v>214</c:v>
                </c:pt>
                <c:pt idx="2817">
                  <c:v>0</c:v>
                </c:pt>
                <c:pt idx="2818">
                  <c:v>0</c:v>
                </c:pt>
                <c:pt idx="2819">
                  <c:v>49.64</c:v>
                </c:pt>
                <c:pt idx="2820">
                  <c:v>103.25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103.25</c:v>
                </c:pt>
                <c:pt idx="2850">
                  <c:v>103.25</c:v>
                </c:pt>
                <c:pt idx="2851">
                  <c:v>103.25</c:v>
                </c:pt>
                <c:pt idx="2852">
                  <c:v>212.46</c:v>
                </c:pt>
                <c:pt idx="2853">
                  <c:v>295.85</c:v>
                </c:pt>
                <c:pt idx="2854">
                  <c:v>292.88</c:v>
                </c:pt>
                <c:pt idx="2855">
                  <c:v>286.92</c:v>
                </c:pt>
                <c:pt idx="2856">
                  <c:v>286.69</c:v>
                </c:pt>
                <c:pt idx="2857">
                  <c:v>302.8</c:v>
                </c:pt>
                <c:pt idx="2858">
                  <c:v>307.77</c:v>
                </c:pt>
                <c:pt idx="2859">
                  <c:v>312.73</c:v>
                </c:pt>
                <c:pt idx="2860">
                  <c:v>302.95</c:v>
                </c:pt>
                <c:pt idx="2861">
                  <c:v>302.91</c:v>
                </c:pt>
                <c:pt idx="2862">
                  <c:v>302.91</c:v>
                </c:pt>
                <c:pt idx="2863">
                  <c:v>302.8</c:v>
                </c:pt>
                <c:pt idx="2864">
                  <c:v>302.91</c:v>
                </c:pt>
                <c:pt idx="2865">
                  <c:v>302.93</c:v>
                </c:pt>
                <c:pt idx="2866">
                  <c:v>302.91</c:v>
                </c:pt>
                <c:pt idx="2867">
                  <c:v>300.97</c:v>
                </c:pt>
                <c:pt idx="2868">
                  <c:v>307.77</c:v>
                </c:pt>
                <c:pt idx="2869">
                  <c:v>302.93</c:v>
                </c:pt>
                <c:pt idx="2870">
                  <c:v>299.05</c:v>
                </c:pt>
                <c:pt idx="2871">
                  <c:v>297.95</c:v>
                </c:pt>
                <c:pt idx="2872">
                  <c:v>289.46</c:v>
                </c:pt>
                <c:pt idx="2873">
                  <c:v>262.09</c:v>
                </c:pt>
                <c:pt idx="2874">
                  <c:v>268.06</c:v>
                </c:pt>
                <c:pt idx="2875">
                  <c:v>238.27</c:v>
                </c:pt>
                <c:pt idx="2876">
                  <c:v>214.44</c:v>
                </c:pt>
                <c:pt idx="2877">
                  <c:v>218.42</c:v>
                </c:pt>
                <c:pt idx="2878">
                  <c:v>148.92</c:v>
                </c:pt>
                <c:pt idx="2879">
                  <c:v>49.64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"实时节点价格"</c:f>
              <c:strCache>
                <c:ptCount val="1"/>
                <c:pt idx="0">
                  <c:v>实时节点价格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统调负荷!$AD$2:$AD$2881</c:f>
              <c:numCache>
                <c:formatCode>m/d;@</c:formatCode>
                <c:ptCount val="2880"/>
                <c:pt idx="0" c:formatCode="m/d;@">
                  <c:v>45658</c:v>
                </c:pt>
                <c:pt idx="1" c:formatCode="m/d;@">
                  <c:v>45658.0104166667</c:v>
                </c:pt>
                <c:pt idx="2" c:formatCode="m/d;@">
                  <c:v>45658.0208333333</c:v>
                </c:pt>
                <c:pt idx="3" c:formatCode="m/d;@">
                  <c:v>45658.03125</c:v>
                </c:pt>
                <c:pt idx="4" c:formatCode="m/d;@">
                  <c:v>45658.0416666667</c:v>
                </c:pt>
                <c:pt idx="5" c:formatCode="m/d;@">
                  <c:v>45658.0520833333</c:v>
                </c:pt>
                <c:pt idx="6" c:formatCode="m/d;@">
                  <c:v>45658.0625</c:v>
                </c:pt>
                <c:pt idx="7" c:formatCode="m/d;@">
                  <c:v>45658.0729166667</c:v>
                </c:pt>
                <c:pt idx="8" c:formatCode="m/d;@">
                  <c:v>45658.0833333333</c:v>
                </c:pt>
                <c:pt idx="9" c:formatCode="m/d;@">
                  <c:v>45658.09375</c:v>
                </c:pt>
                <c:pt idx="10" c:formatCode="m/d;@">
                  <c:v>45658.1041666667</c:v>
                </c:pt>
                <c:pt idx="11" c:formatCode="m/d;@">
                  <c:v>45658.1145833333</c:v>
                </c:pt>
                <c:pt idx="12" c:formatCode="m/d;@">
                  <c:v>45658.125</c:v>
                </c:pt>
                <c:pt idx="13" c:formatCode="m/d;@">
                  <c:v>45658.1354166667</c:v>
                </c:pt>
                <c:pt idx="14" c:formatCode="m/d;@">
                  <c:v>45658.1458333333</c:v>
                </c:pt>
                <c:pt idx="15" c:formatCode="m/d;@">
                  <c:v>45658.15625</c:v>
                </c:pt>
                <c:pt idx="16" c:formatCode="m/d;@">
                  <c:v>45658.1666666667</c:v>
                </c:pt>
                <c:pt idx="17" c:formatCode="m/d;@">
                  <c:v>45658.1770833333</c:v>
                </c:pt>
                <c:pt idx="18" c:formatCode="m/d;@">
                  <c:v>45658.1875</c:v>
                </c:pt>
                <c:pt idx="19" c:formatCode="m/d;@">
                  <c:v>45658.1979166667</c:v>
                </c:pt>
                <c:pt idx="20" c:formatCode="m/d;@">
                  <c:v>45658.2083333333</c:v>
                </c:pt>
                <c:pt idx="21" c:formatCode="m/d;@">
                  <c:v>45658.21875</c:v>
                </c:pt>
                <c:pt idx="22" c:formatCode="m/d;@">
                  <c:v>45658.2291666667</c:v>
                </c:pt>
                <c:pt idx="23" c:formatCode="m/d;@">
                  <c:v>45658.2395833333</c:v>
                </c:pt>
                <c:pt idx="24" c:formatCode="m/d;@">
                  <c:v>45658.25</c:v>
                </c:pt>
                <c:pt idx="25" c:formatCode="m/d;@">
                  <c:v>45658.2604166667</c:v>
                </c:pt>
                <c:pt idx="26" c:formatCode="m/d;@">
                  <c:v>45658.2708333333</c:v>
                </c:pt>
                <c:pt idx="27" c:formatCode="m/d;@">
                  <c:v>45658.28125</c:v>
                </c:pt>
                <c:pt idx="28" c:formatCode="m/d;@">
                  <c:v>45658.2916666667</c:v>
                </c:pt>
                <c:pt idx="29" c:formatCode="m/d;@">
                  <c:v>45658.3020833333</c:v>
                </c:pt>
                <c:pt idx="30" c:formatCode="m/d;@">
                  <c:v>45658.3125</c:v>
                </c:pt>
                <c:pt idx="31" c:formatCode="m/d;@">
                  <c:v>45658.3229166667</c:v>
                </c:pt>
                <c:pt idx="32" c:formatCode="m/d;@">
                  <c:v>45658.3333333333</c:v>
                </c:pt>
                <c:pt idx="33" c:formatCode="m/d;@">
                  <c:v>45658.34375</c:v>
                </c:pt>
                <c:pt idx="34" c:formatCode="m/d;@">
                  <c:v>45658.3541666667</c:v>
                </c:pt>
                <c:pt idx="35" c:formatCode="m/d;@">
                  <c:v>45658.3645833333</c:v>
                </c:pt>
                <c:pt idx="36" c:formatCode="m/d;@">
                  <c:v>45658.375</c:v>
                </c:pt>
                <c:pt idx="37" c:formatCode="m/d;@">
                  <c:v>45658.3854166667</c:v>
                </c:pt>
                <c:pt idx="38" c:formatCode="m/d;@">
                  <c:v>45658.3958333333</c:v>
                </c:pt>
                <c:pt idx="39" c:formatCode="m/d;@">
                  <c:v>45658.40625</c:v>
                </c:pt>
                <c:pt idx="40" c:formatCode="m/d;@">
                  <c:v>45658.4166666667</c:v>
                </c:pt>
                <c:pt idx="41" c:formatCode="m/d;@">
                  <c:v>45658.4270833333</c:v>
                </c:pt>
                <c:pt idx="42" c:formatCode="m/d;@">
                  <c:v>45658.4375</c:v>
                </c:pt>
                <c:pt idx="43" c:formatCode="m/d;@">
                  <c:v>45658.4479166667</c:v>
                </c:pt>
                <c:pt idx="44" c:formatCode="m/d;@">
                  <c:v>45658.4583333333</c:v>
                </c:pt>
                <c:pt idx="45" c:formatCode="m/d;@">
                  <c:v>45658.46875</c:v>
                </c:pt>
                <c:pt idx="46" c:formatCode="m/d;@">
                  <c:v>45658.4791666667</c:v>
                </c:pt>
                <c:pt idx="47" c:formatCode="m/d;@">
                  <c:v>45658.4895833333</c:v>
                </c:pt>
                <c:pt idx="48" c:formatCode="m/d;@">
                  <c:v>45658.5</c:v>
                </c:pt>
                <c:pt idx="49" c:formatCode="m/d;@">
                  <c:v>45658.5104166667</c:v>
                </c:pt>
                <c:pt idx="50" c:formatCode="m/d;@">
                  <c:v>45658.5208333333</c:v>
                </c:pt>
                <c:pt idx="51" c:formatCode="m/d;@">
                  <c:v>45658.53125</c:v>
                </c:pt>
                <c:pt idx="52" c:formatCode="m/d;@">
                  <c:v>45658.5416666667</c:v>
                </c:pt>
                <c:pt idx="53" c:formatCode="m/d;@">
                  <c:v>45658.5520833333</c:v>
                </c:pt>
                <c:pt idx="54" c:formatCode="m/d;@">
                  <c:v>45658.5625</c:v>
                </c:pt>
                <c:pt idx="55" c:formatCode="m/d;@">
                  <c:v>45658.5729166667</c:v>
                </c:pt>
                <c:pt idx="56" c:formatCode="m/d;@">
                  <c:v>45658.5833333333</c:v>
                </c:pt>
                <c:pt idx="57" c:formatCode="m/d;@">
                  <c:v>45658.59375</c:v>
                </c:pt>
                <c:pt idx="58" c:formatCode="m/d;@">
                  <c:v>45658.6041666667</c:v>
                </c:pt>
                <c:pt idx="59" c:formatCode="m/d;@">
                  <c:v>45658.6145833333</c:v>
                </c:pt>
                <c:pt idx="60" c:formatCode="m/d;@">
                  <c:v>45658.625</c:v>
                </c:pt>
                <c:pt idx="61" c:formatCode="m/d;@">
                  <c:v>45658.6354166667</c:v>
                </c:pt>
                <c:pt idx="62" c:formatCode="m/d;@">
                  <c:v>45658.6458333333</c:v>
                </c:pt>
                <c:pt idx="63" c:formatCode="m/d;@">
                  <c:v>45658.65625</c:v>
                </c:pt>
                <c:pt idx="64" c:formatCode="m/d;@">
                  <c:v>45658.6666666667</c:v>
                </c:pt>
                <c:pt idx="65" c:formatCode="m/d;@">
                  <c:v>45658.6770833333</c:v>
                </c:pt>
                <c:pt idx="66" c:formatCode="m/d;@">
                  <c:v>45658.6875</c:v>
                </c:pt>
                <c:pt idx="67" c:formatCode="m/d;@">
                  <c:v>45658.6979166667</c:v>
                </c:pt>
                <c:pt idx="68" c:formatCode="m/d;@">
                  <c:v>45658.7083333333</c:v>
                </c:pt>
                <c:pt idx="69" c:formatCode="m/d;@">
                  <c:v>45658.71875</c:v>
                </c:pt>
                <c:pt idx="70" c:formatCode="m/d;@">
                  <c:v>45658.7291666667</c:v>
                </c:pt>
                <c:pt idx="71" c:formatCode="m/d;@">
                  <c:v>45658.7395833333</c:v>
                </c:pt>
                <c:pt idx="72" c:formatCode="m/d;@">
                  <c:v>45658.75</c:v>
                </c:pt>
                <c:pt idx="73" c:formatCode="m/d;@">
                  <c:v>45658.7604166667</c:v>
                </c:pt>
                <c:pt idx="74" c:formatCode="m/d;@">
                  <c:v>45658.7708333333</c:v>
                </c:pt>
                <c:pt idx="75" c:formatCode="m/d;@">
                  <c:v>45658.78125</c:v>
                </c:pt>
                <c:pt idx="76" c:formatCode="m/d;@">
                  <c:v>45658.7916666667</c:v>
                </c:pt>
                <c:pt idx="77" c:formatCode="m/d;@">
                  <c:v>45658.8020833333</c:v>
                </c:pt>
                <c:pt idx="78" c:formatCode="m/d;@">
                  <c:v>45658.8125</c:v>
                </c:pt>
                <c:pt idx="79" c:formatCode="m/d;@">
                  <c:v>45658.8229166667</c:v>
                </c:pt>
                <c:pt idx="80" c:formatCode="m/d;@">
                  <c:v>45658.8333333333</c:v>
                </c:pt>
                <c:pt idx="81" c:formatCode="m/d;@">
                  <c:v>45658.84375</c:v>
                </c:pt>
                <c:pt idx="82" c:formatCode="m/d;@">
                  <c:v>45658.8541666667</c:v>
                </c:pt>
                <c:pt idx="83" c:formatCode="m/d;@">
                  <c:v>45658.8645833333</c:v>
                </c:pt>
                <c:pt idx="84" c:formatCode="m/d;@">
                  <c:v>45658.875</c:v>
                </c:pt>
                <c:pt idx="85" c:formatCode="m/d;@">
                  <c:v>45658.8854166667</c:v>
                </c:pt>
                <c:pt idx="86" c:formatCode="m/d;@">
                  <c:v>45658.8958333333</c:v>
                </c:pt>
                <c:pt idx="87" c:formatCode="m/d;@">
                  <c:v>45658.90625</c:v>
                </c:pt>
                <c:pt idx="88" c:formatCode="m/d;@">
                  <c:v>45658.9166666667</c:v>
                </c:pt>
                <c:pt idx="89" c:formatCode="m/d;@">
                  <c:v>45658.9270833333</c:v>
                </c:pt>
                <c:pt idx="90" c:formatCode="m/d;@">
                  <c:v>45658.9375</c:v>
                </c:pt>
                <c:pt idx="91" c:formatCode="m/d;@">
                  <c:v>45658.9479166667</c:v>
                </c:pt>
                <c:pt idx="92" c:formatCode="m/d;@">
                  <c:v>45658.9583333333</c:v>
                </c:pt>
                <c:pt idx="93" c:formatCode="m/d;@">
                  <c:v>45658.96875</c:v>
                </c:pt>
                <c:pt idx="94" c:formatCode="m/d;@">
                  <c:v>45658.9791666667</c:v>
                </c:pt>
                <c:pt idx="95" c:formatCode="m/d;@">
                  <c:v>45658.9895833333</c:v>
                </c:pt>
                <c:pt idx="96" c:formatCode="m/d;@">
                  <c:v>45659</c:v>
                </c:pt>
                <c:pt idx="97" c:formatCode="m/d;@">
                  <c:v>45659.0104166667</c:v>
                </c:pt>
                <c:pt idx="98" c:formatCode="m/d;@">
                  <c:v>45659.0208333333</c:v>
                </c:pt>
                <c:pt idx="99" c:formatCode="m/d;@">
                  <c:v>45659.03125</c:v>
                </c:pt>
                <c:pt idx="100" c:formatCode="m/d;@">
                  <c:v>45659.0416666667</c:v>
                </c:pt>
                <c:pt idx="101" c:formatCode="m/d;@">
                  <c:v>45659.0520833333</c:v>
                </c:pt>
                <c:pt idx="102" c:formatCode="m/d;@">
                  <c:v>45659.0625</c:v>
                </c:pt>
                <c:pt idx="103" c:formatCode="m/d;@">
                  <c:v>45659.0729166667</c:v>
                </c:pt>
                <c:pt idx="104" c:formatCode="m/d;@">
                  <c:v>45659.0833333333</c:v>
                </c:pt>
                <c:pt idx="105" c:formatCode="m/d;@">
                  <c:v>45659.09375</c:v>
                </c:pt>
                <c:pt idx="106" c:formatCode="m/d;@">
                  <c:v>45659.1041666667</c:v>
                </c:pt>
                <c:pt idx="107" c:formatCode="m/d;@">
                  <c:v>45659.1145833333</c:v>
                </c:pt>
                <c:pt idx="108" c:formatCode="m/d;@">
                  <c:v>45659.125</c:v>
                </c:pt>
                <c:pt idx="109" c:formatCode="m/d;@">
                  <c:v>45659.1354166667</c:v>
                </c:pt>
                <c:pt idx="110" c:formatCode="m/d;@">
                  <c:v>45659.1458333333</c:v>
                </c:pt>
                <c:pt idx="111" c:formatCode="m/d;@">
                  <c:v>45659.15625</c:v>
                </c:pt>
                <c:pt idx="112" c:formatCode="m/d;@">
                  <c:v>45659.1666666667</c:v>
                </c:pt>
                <c:pt idx="113" c:formatCode="m/d;@">
                  <c:v>45659.1770833333</c:v>
                </c:pt>
                <c:pt idx="114" c:formatCode="m/d;@">
                  <c:v>45659.1875</c:v>
                </c:pt>
                <c:pt idx="115" c:formatCode="m/d;@">
                  <c:v>45659.1979166667</c:v>
                </c:pt>
                <c:pt idx="116" c:formatCode="m/d;@">
                  <c:v>45659.2083333333</c:v>
                </c:pt>
                <c:pt idx="117" c:formatCode="m/d;@">
                  <c:v>45659.21875</c:v>
                </c:pt>
                <c:pt idx="118" c:formatCode="m/d;@">
                  <c:v>45659.2291666667</c:v>
                </c:pt>
                <c:pt idx="119" c:formatCode="m/d;@">
                  <c:v>45659.2395833333</c:v>
                </c:pt>
                <c:pt idx="120" c:formatCode="m/d;@">
                  <c:v>45659.25</c:v>
                </c:pt>
                <c:pt idx="121" c:formatCode="m/d;@">
                  <c:v>45659.2604166667</c:v>
                </c:pt>
                <c:pt idx="122" c:formatCode="m/d;@">
                  <c:v>45659.2708333333</c:v>
                </c:pt>
                <c:pt idx="123" c:formatCode="m/d;@">
                  <c:v>45659.28125</c:v>
                </c:pt>
                <c:pt idx="124" c:formatCode="m/d;@">
                  <c:v>45659.2916666667</c:v>
                </c:pt>
                <c:pt idx="125" c:formatCode="m/d;@">
                  <c:v>45659.3020833333</c:v>
                </c:pt>
                <c:pt idx="126" c:formatCode="m/d;@">
                  <c:v>45659.3125</c:v>
                </c:pt>
                <c:pt idx="127" c:formatCode="m/d;@">
                  <c:v>45659.3229166667</c:v>
                </c:pt>
                <c:pt idx="128" c:formatCode="m/d;@">
                  <c:v>45659.3333333333</c:v>
                </c:pt>
                <c:pt idx="129" c:formatCode="m/d;@">
                  <c:v>45659.34375</c:v>
                </c:pt>
                <c:pt idx="130" c:formatCode="m/d;@">
                  <c:v>45659.3541666667</c:v>
                </c:pt>
                <c:pt idx="131" c:formatCode="m/d;@">
                  <c:v>45659.3645833333</c:v>
                </c:pt>
                <c:pt idx="132" c:formatCode="m/d;@">
                  <c:v>45659.375</c:v>
                </c:pt>
                <c:pt idx="133" c:formatCode="m/d;@">
                  <c:v>45659.3854166667</c:v>
                </c:pt>
                <c:pt idx="134" c:formatCode="m/d;@">
                  <c:v>45659.3958333333</c:v>
                </c:pt>
                <c:pt idx="135" c:formatCode="m/d;@">
                  <c:v>45659.40625</c:v>
                </c:pt>
                <c:pt idx="136" c:formatCode="m/d;@">
                  <c:v>45659.4166666667</c:v>
                </c:pt>
                <c:pt idx="137" c:formatCode="m/d;@">
                  <c:v>45659.4270833333</c:v>
                </c:pt>
                <c:pt idx="138" c:formatCode="m/d;@">
                  <c:v>45659.4375</c:v>
                </c:pt>
                <c:pt idx="139" c:formatCode="m/d;@">
                  <c:v>45659.4479166667</c:v>
                </c:pt>
                <c:pt idx="140" c:formatCode="m/d;@">
                  <c:v>45659.4583333333</c:v>
                </c:pt>
                <c:pt idx="141" c:formatCode="m/d;@">
                  <c:v>45659.46875</c:v>
                </c:pt>
                <c:pt idx="142" c:formatCode="m/d;@">
                  <c:v>45659.4791666667</c:v>
                </c:pt>
                <c:pt idx="143" c:formatCode="m/d;@">
                  <c:v>45659.4895833333</c:v>
                </c:pt>
                <c:pt idx="144" c:formatCode="m/d;@">
                  <c:v>45659.5</c:v>
                </c:pt>
                <c:pt idx="145" c:formatCode="m/d;@">
                  <c:v>45659.5104166667</c:v>
                </c:pt>
                <c:pt idx="146" c:formatCode="m/d;@">
                  <c:v>45659.5208333333</c:v>
                </c:pt>
                <c:pt idx="147" c:formatCode="m/d;@">
                  <c:v>45659.53125</c:v>
                </c:pt>
                <c:pt idx="148" c:formatCode="m/d;@">
                  <c:v>45659.5416666667</c:v>
                </c:pt>
                <c:pt idx="149" c:formatCode="m/d;@">
                  <c:v>45659.5520833333</c:v>
                </c:pt>
                <c:pt idx="150" c:formatCode="m/d;@">
                  <c:v>45659.5625</c:v>
                </c:pt>
                <c:pt idx="151" c:formatCode="m/d;@">
                  <c:v>45659.5729166667</c:v>
                </c:pt>
                <c:pt idx="152" c:formatCode="m/d;@">
                  <c:v>45659.5833333333</c:v>
                </c:pt>
                <c:pt idx="153" c:formatCode="m/d;@">
                  <c:v>45659.59375</c:v>
                </c:pt>
                <c:pt idx="154" c:formatCode="m/d;@">
                  <c:v>45659.6041666667</c:v>
                </c:pt>
                <c:pt idx="155" c:formatCode="m/d;@">
                  <c:v>45659.6145833333</c:v>
                </c:pt>
                <c:pt idx="156" c:formatCode="m/d;@">
                  <c:v>45659.625</c:v>
                </c:pt>
                <c:pt idx="157" c:formatCode="m/d;@">
                  <c:v>45659.6354166667</c:v>
                </c:pt>
                <c:pt idx="158" c:formatCode="m/d;@">
                  <c:v>45659.6458333333</c:v>
                </c:pt>
                <c:pt idx="159" c:formatCode="m/d;@">
                  <c:v>45659.65625</c:v>
                </c:pt>
                <c:pt idx="160" c:formatCode="m/d;@">
                  <c:v>45659.6666666667</c:v>
                </c:pt>
                <c:pt idx="161" c:formatCode="m/d;@">
                  <c:v>45659.6770833333</c:v>
                </c:pt>
                <c:pt idx="162" c:formatCode="m/d;@">
                  <c:v>45659.6875</c:v>
                </c:pt>
                <c:pt idx="163" c:formatCode="m/d;@">
                  <c:v>45659.6979166667</c:v>
                </c:pt>
                <c:pt idx="164" c:formatCode="m/d;@">
                  <c:v>45659.7083333333</c:v>
                </c:pt>
                <c:pt idx="165" c:formatCode="m/d;@">
                  <c:v>45659.71875</c:v>
                </c:pt>
                <c:pt idx="166" c:formatCode="m/d;@">
                  <c:v>45659.7291666667</c:v>
                </c:pt>
                <c:pt idx="167" c:formatCode="m/d;@">
                  <c:v>45659.7395833333</c:v>
                </c:pt>
                <c:pt idx="168" c:formatCode="m/d;@">
                  <c:v>45659.75</c:v>
                </c:pt>
                <c:pt idx="169" c:formatCode="m/d;@">
                  <c:v>45659.7604166667</c:v>
                </c:pt>
                <c:pt idx="170" c:formatCode="m/d;@">
                  <c:v>45659.7708333333</c:v>
                </c:pt>
                <c:pt idx="171" c:formatCode="m/d;@">
                  <c:v>45659.78125</c:v>
                </c:pt>
                <c:pt idx="172" c:formatCode="m/d;@">
                  <c:v>45659.7916666667</c:v>
                </c:pt>
                <c:pt idx="173" c:formatCode="m/d;@">
                  <c:v>45659.8020833333</c:v>
                </c:pt>
                <c:pt idx="174" c:formatCode="m/d;@">
                  <c:v>45659.8125</c:v>
                </c:pt>
                <c:pt idx="175" c:formatCode="m/d;@">
                  <c:v>45659.8229166667</c:v>
                </c:pt>
                <c:pt idx="176" c:formatCode="m/d;@">
                  <c:v>45659.8333333333</c:v>
                </c:pt>
                <c:pt idx="177" c:formatCode="m/d;@">
                  <c:v>45659.84375</c:v>
                </c:pt>
                <c:pt idx="178" c:formatCode="m/d;@">
                  <c:v>45659.8541666667</c:v>
                </c:pt>
                <c:pt idx="179" c:formatCode="m/d;@">
                  <c:v>45659.8645833333</c:v>
                </c:pt>
                <c:pt idx="180" c:formatCode="m/d;@">
                  <c:v>45659.875</c:v>
                </c:pt>
                <c:pt idx="181" c:formatCode="m/d;@">
                  <c:v>45659.8854166667</c:v>
                </c:pt>
                <c:pt idx="182" c:formatCode="m/d;@">
                  <c:v>45659.8958333333</c:v>
                </c:pt>
                <c:pt idx="183" c:formatCode="m/d;@">
                  <c:v>45659.90625</c:v>
                </c:pt>
                <c:pt idx="184" c:formatCode="m/d;@">
                  <c:v>45659.9166666667</c:v>
                </c:pt>
                <c:pt idx="185" c:formatCode="m/d;@">
                  <c:v>45659.9270833333</c:v>
                </c:pt>
                <c:pt idx="186" c:formatCode="m/d;@">
                  <c:v>45659.9375</c:v>
                </c:pt>
                <c:pt idx="187" c:formatCode="m/d;@">
                  <c:v>45659.9479166667</c:v>
                </c:pt>
                <c:pt idx="188" c:formatCode="m/d;@">
                  <c:v>45659.9583333333</c:v>
                </c:pt>
                <c:pt idx="189" c:formatCode="m/d;@">
                  <c:v>45659.96875</c:v>
                </c:pt>
                <c:pt idx="190" c:formatCode="m/d;@">
                  <c:v>45659.9791666667</c:v>
                </c:pt>
                <c:pt idx="191" c:formatCode="m/d;@">
                  <c:v>45659.9895833333</c:v>
                </c:pt>
                <c:pt idx="192" c:formatCode="m/d;@">
                  <c:v>45660</c:v>
                </c:pt>
                <c:pt idx="193" c:formatCode="m/d;@">
                  <c:v>45660.0104166667</c:v>
                </c:pt>
                <c:pt idx="194" c:formatCode="m/d;@">
                  <c:v>45660.0208333333</c:v>
                </c:pt>
                <c:pt idx="195" c:formatCode="m/d;@">
                  <c:v>45660.03125</c:v>
                </c:pt>
                <c:pt idx="196" c:formatCode="m/d;@">
                  <c:v>45660.0416666667</c:v>
                </c:pt>
                <c:pt idx="197" c:formatCode="m/d;@">
                  <c:v>45660.0520833333</c:v>
                </c:pt>
                <c:pt idx="198" c:formatCode="m/d;@">
                  <c:v>45660.0625</c:v>
                </c:pt>
                <c:pt idx="199" c:formatCode="m/d;@">
                  <c:v>45660.0729166667</c:v>
                </c:pt>
                <c:pt idx="200" c:formatCode="m/d;@">
                  <c:v>45660.0833333333</c:v>
                </c:pt>
                <c:pt idx="201" c:formatCode="m/d;@">
                  <c:v>45660.09375</c:v>
                </c:pt>
                <c:pt idx="202" c:formatCode="m/d;@">
                  <c:v>45660.1041666667</c:v>
                </c:pt>
                <c:pt idx="203" c:formatCode="m/d;@">
                  <c:v>45660.1145833333</c:v>
                </c:pt>
                <c:pt idx="204" c:formatCode="m/d;@">
                  <c:v>45660.125</c:v>
                </c:pt>
                <c:pt idx="205" c:formatCode="m/d;@">
                  <c:v>45660.1354166667</c:v>
                </c:pt>
                <c:pt idx="206" c:formatCode="m/d;@">
                  <c:v>45660.1458333333</c:v>
                </c:pt>
                <c:pt idx="207" c:formatCode="m/d;@">
                  <c:v>45660.15625</c:v>
                </c:pt>
                <c:pt idx="208" c:formatCode="m/d;@">
                  <c:v>45660.1666666667</c:v>
                </c:pt>
                <c:pt idx="209" c:formatCode="m/d;@">
                  <c:v>45660.1770833333</c:v>
                </c:pt>
                <c:pt idx="210" c:formatCode="m/d;@">
                  <c:v>45660.1875</c:v>
                </c:pt>
                <c:pt idx="211" c:formatCode="m/d;@">
                  <c:v>45660.1979166667</c:v>
                </c:pt>
                <c:pt idx="212" c:formatCode="m/d;@">
                  <c:v>45660.2083333333</c:v>
                </c:pt>
                <c:pt idx="213" c:formatCode="m/d;@">
                  <c:v>45660.21875</c:v>
                </c:pt>
                <c:pt idx="214" c:formatCode="m/d;@">
                  <c:v>45660.2291666667</c:v>
                </c:pt>
                <c:pt idx="215" c:formatCode="m/d;@">
                  <c:v>45660.2395833333</c:v>
                </c:pt>
                <c:pt idx="216" c:formatCode="m/d;@">
                  <c:v>45660.25</c:v>
                </c:pt>
                <c:pt idx="217" c:formatCode="m/d;@">
                  <c:v>45660.2604166667</c:v>
                </c:pt>
                <c:pt idx="218" c:formatCode="m/d;@">
                  <c:v>45660.2708333333</c:v>
                </c:pt>
                <c:pt idx="219" c:formatCode="m/d;@">
                  <c:v>45660.28125</c:v>
                </c:pt>
                <c:pt idx="220" c:formatCode="m/d;@">
                  <c:v>45660.2916666667</c:v>
                </c:pt>
                <c:pt idx="221" c:formatCode="m/d;@">
                  <c:v>45660.3020833333</c:v>
                </c:pt>
                <c:pt idx="222" c:formatCode="m/d;@">
                  <c:v>45660.3125</c:v>
                </c:pt>
                <c:pt idx="223" c:formatCode="m/d;@">
                  <c:v>45660.3229166667</c:v>
                </c:pt>
                <c:pt idx="224" c:formatCode="m/d;@">
                  <c:v>45660.3333333333</c:v>
                </c:pt>
                <c:pt idx="225" c:formatCode="m/d;@">
                  <c:v>45660.34375</c:v>
                </c:pt>
                <c:pt idx="226" c:formatCode="m/d;@">
                  <c:v>45660.3541666667</c:v>
                </c:pt>
                <c:pt idx="227" c:formatCode="m/d;@">
                  <c:v>45660.3645833333</c:v>
                </c:pt>
                <c:pt idx="228" c:formatCode="m/d;@">
                  <c:v>45660.375</c:v>
                </c:pt>
                <c:pt idx="229" c:formatCode="m/d;@">
                  <c:v>45660.3854166667</c:v>
                </c:pt>
                <c:pt idx="230" c:formatCode="m/d;@">
                  <c:v>45660.3958333333</c:v>
                </c:pt>
                <c:pt idx="231" c:formatCode="m/d;@">
                  <c:v>45660.40625</c:v>
                </c:pt>
                <c:pt idx="232" c:formatCode="m/d;@">
                  <c:v>45660.4166666667</c:v>
                </c:pt>
                <c:pt idx="233" c:formatCode="m/d;@">
                  <c:v>45660.4270833333</c:v>
                </c:pt>
                <c:pt idx="234" c:formatCode="m/d;@">
                  <c:v>45660.4375</c:v>
                </c:pt>
                <c:pt idx="235" c:formatCode="m/d;@">
                  <c:v>45660.4479166667</c:v>
                </c:pt>
                <c:pt idx="236" c:formatCode="m/d;@">
                  <c:v>45660.4583333333</c:v>
                </c:pt>
                <c:pt idx="237" c:formatCode="m/d;@">
                  <c:v>45660.46875</c:v>
                </c:pt>
                <c:pt idx="238" c:formatCode="m/d;@">
                  <c:v>45660.4791666667</c:v>
                </c:pt>
                <c:pt idx="239" c:formatCode="m/d;@">
                  <c:v>45660.4895833333</c:v>
                </c:pt>
                <c:pt idx="240" c:formatCode="m/d;@">
                  <c:v>45660.5</c:v>
                </c:pt>
                <c:pt idx="241" c:formatCode="m/d;@">
                  <c:v>45660.5104166667</c:v>
                </c:pt>
                <c:pt idx="242" c:formatCode="m/d;@">
                  <c:v>45660.5208333333</c:v>
                </c:pt>
                <c:pt idx="243" c:formatCode="m/d;@">
                  <c:v>45660.53125</c:v>
                </c:pt>
                <c:pt idx="244" c:formatCode="m/d;@">
                  <c:v>45660.5416666667</c:v>
                </c:pt>
                <c:pt idx="245" c:formatCode="m/d;@">
                  <c:v>45660.5520833333</c:v>
                </c:pt>
                <c:pt idx="246" c:formatCode="m/d;@">
                  <c:v>45660.5625</c:v>
                </c:pt>
                <c:pt idx="247" c:formatCode="m/d;@">
                  <c:v>45660.5729166667</c:v>
                </c:pt>
                <c:pt idx="248" c:formatCode="m/d;@">
                  <c:v>45660.5833333333</c:v>
                </c:pt>
                <c:pt idx="249" c:formatCode="m/d;@">
                  <c:v>45660.59375</c:v>
                </c:pt>
                <c:pt idx="250" c:formatCode="m/d;@">
                  <c:v>45660.6041666667</c:v>
                </c:pt>
                <c:pt idx="251" c:formatCode="m/d;@">
                  <c:v>45660.6145833333</c:v>
                </c:pt>
                <c:pt idx="252" c:formatCode="m/d;@">
                  <c:v>45660.625</c:v>
                </c:pt>
                <c:pt idx="253" c:formatCode="m/d;@">
                  <c:v>45660.6354166667</c:v>
                </c:pt>
                <c:pt idx="254" c:formatCode="m/d;@">
                  <c:v>45660.6458333333</c:v>
                </c:pt>
                <c:pt idx="255" c:formatCode="m/d;@">
                  <c:v>45660.65625</c:v>
                </c:pt>
                <c:pt idx="256" c:formatCode="m/d;@">
                  <c:v>45660.6666666667</c:v>
                </c:pt>
                <c:pt idx="257" c:formatCode="m/d;@">
                  <c:v>45660.6770833333</c:v>
                </c:pt>
                <c:pt idx="258" c:formatCode="m/d;@">
                  <c:v>45660.6875</c:v>
                </c:pt>
                <c:pt idx="259" c:formatCode="m/d;@">
                  <c:v>45660.6979166667</c:v>
                </c:pt>
                <c:pt idx="260" c:formatCode="m/d;@">
                  <c:v>45660.7083333333</c:v>
                </c:pt>
                <c:pt idx="261" c:formatCode="m/d;@">
                  <c:v>45660.71875</c:v>
                </c:pt>
                <c:pt idx="262" c:formatCode="m/d;@">
                  <c:v>45660.7291666667</c:v>
                </c:pt>
                <c:pt idx="263" c:formatCode="m/d;@">
                  <c:v>45660.7395833333</c:v>
                </c:pt>
                <c:pt idx="264" c:formatCode="m/d;@">
                  <c:v>45660.75</c:v>
                </c:pt>
                <c:pt idx="265" c:formatCode="m/d;@">
                  <c:v>45660.7604166667</c:v>
                </c:pt>
                <c:pt idx="266" c:formatCode="m/d;@">
                  <c:v>45660.7708333333</c:v>
                </c:pt>
                <c:pt idx="267" c:formatCode="m/d;@">
                  <c:v>45660.78125</c:v>
                </c:pt>
                <c:pt idx="268" c:formatCode="m/d;@">
                  <c:v>45660.7916666667</c:v>
                </c:pt>
                <c:pt idx="269" c:formatCode="m/d;@">
                  <c:v>45660.8020833333</c:v>
                </c:pt>
                <c:pt idx="270" c:formatCode="m/d;@">
                  <c:v>45660.8125</c:v>
                </c:pt>
                <c:pt idx="271" c:formatCode="m/d;@">
                  <c:v>45660.8229166667</c:v>
                </c:pt>
                <c:pt idx="272" c:formatCode="m/d;@">
                  <c:v>45660.8333333333</c:v>
                </c:pt>
                <c:pt idx="273" c:formatCode="m/d;@">
                  <c:v>45660.84375</c:v>
                </c:pt>
                <c:pt idx="274" c:formatCode="m/d;@">
                  <c:v>45660.8541666667</c:v>
                </c:pt>
                <c:pt idx="275" c:formatCode="m/d;@">
                  <c:v>45660.8645833333</c:v>
                </c:pt>
                <c:pt idx="276" c:formatCode="m/d;@">
                  <c:v>45660.875</c:v>
                </c:pt>
                <c:pt idx="277" c:formatCode="m/d;@">
                  <c:v>45660.8854166667</c:v>
                </c:pt>
                <c:pt idx="278" c:formatCode="m/d;@">
                  <c:v>45660.8958333333</c:v>
                </c:pt>
                <c:pt idx="279" c:formatCode="m/d;@">
                  <c:v>45660.90625</c:v>
                </c:pt>
                <c:pt idx="280" c:formatCode="m/d;@">
                  <c:v>45660.9166666667</c:v>
                </c:pt>
                <c:pt idx="281" c:formatCode="m/d;@">
                  <c:v>45660.9270833333</c:v>
                </c:pt>
                <c:pt idx="282" c:formatCode="m/d;@">
                  <c:v>45660.9375</c:v>
                </c:pt>
                <c:pt idx="283" c:formatCode="m/d;@">
                  <c:v>45660.9479166667</c:v>
                </c:pt>
                <c:pt idx="284" c:formatCode="m/d;@">
                  <c:v>45660.9583333333</c:v>
                </c:pt>
                <c:pt idx="285" c:formatCode="m/d;@">
                  <c:v>45660.96875</c:v>
                </c:pt>
                <c:pt idx="286" c:formatCode="m/d;@">
                  <c:v>45660.9791666667</c:v>
                </c:pt>
                <c:pt idx="287" c:formatCode="m/d;@">
                  <c:v>45660.9895833333</c:v>
                </c:pt>
                <c:pt idx="288" c:formatCode="m/d;@">
                  <c:v>45661</c:v>
                </c:pt>
                <c:pt idx="289" c:formatCode="m/d;@">
                  <c:v>45661.0104166667</c:v>
                </c:pt>
                <c:pt idx="290" c:formatCode="m/d;@">
                  <c:v>45661.0208333333</c:v>
                </c:pt>
                <c:pt idx="291" c:formatCode="m/d;@">
                  <c:v>45661.03125</c:v>
                </c:pt>
                <c:pt idx="292" c:formatCode="m/d;@">
                  <c:v>45661.0416666667</c:v>
                </c:pt>
                <c:pt idx="293" c:formatCode="m/d;@">
                  <c:v>45661.0520833333</c:v>
                </c:pt>
                <c:pt idx="294" c:formatCode="m/d;@">
                  <c:v>45661.0625</c:v>
                </c:pt>
                <c:pt idx="295" c:formatCode="m/d;@">
                  <c:v>45661.0729166667</c:v>
                </c:pt>
                <c:pt idx="296" c:formatCode="m/d;@">
                  <c:v>45661.0833333333</c:v>
                </c:pt>
                <c:pt idx="297" c:formatCode="m/d;@">
                  <c:v>45661.09375</c:v>
                </c:pt>
                <c:pt idx="298" c:formatCode="m/d;@">
                  <c:v>45661.1041666667</c:v>
                </c:pt>
                <c:pt idx="299" c:formatCode="m/d;@">
                  <c:v>45661.1145833333</c:v>
                </c:pt>
                <c:pt idx="300" c:formatCode="m/d;@">
                  <c:v>45661.125</c:v>
                </c:pt>
                <c:pt idx="301" c:formatCode="m/d;@">
                  <c:v>45661.1354166667</c:v>
                </c:pt>
                <c:pt idx="302" c:formatCode="m/d;@">
                  <c:v>45661.1458333333</c:v>
                </c:pt>
                <c:pt idx="303" c:formatCode="m/d;@">
                  <c:v>45661.15625</c:v>
                </c:pt>
                <c:pt idx="304" c:formatCode="m/d;@">
                  <c:v>45661.1666666667</c:v>
                </c:pt>
                <c:pt idx="305" c:formatCode="m/d;@">
                  <c:v>45661.1770833333</c:v>
                </c:pt>
                <c:pt idx="306" c:formatCode="m/d;@">
                  <c:v>45661.1875</c:v>
                </c:pt>
                <c:pt idx="307" c:formatCode="m/d;@">
                  <c:v>45661.1979166667</c:v>
                </c:pt>
                <c:pt idx="308" c:formatCode="m/d;@">
                  <c:v>45661.2083333333</c:v>
                </c:pt>
                <c:pt idx="309" c:formatCode="m/d;@">
                  <c:v>45661.21875</c:v>
                </c:pt>
                <c:pt idx="310" c:formatCode="m/d;@">
                  <c:v>45661.2291666667</c:v>
                </c:pt>
                <c:pt idx="311" c:formatCode="m/d;@">
                  <c:v>45661.2395833333</c:v>
                </c:pt>
                <c:pt idx="312" c:formatCode="m/d;@">
                  <c:v>45661.25</c:v>
                </c:pt>
                <c:pt idx="313" c:formatCode="m/d;@">
                  <c:v>45661.2604166667</c:v>
                </c:pt>
                <c:pt idx="314" c:formatCode="m/d;@">
                  <c:v>45661.2708333333</c:v>
                </c:pt>
                <c:pt idx="315" c:formatCode="m/d;@">
                  <c:v>45661.28125</c:v>
                </c:pt>
                <c:pt idx="316" c:formatCode="m/d;@">
                  <c:v>45661.2916666667</c:v>
                </c:pt>
                <c:pt idx="317" c:formatCode="m/d;@">
                  <c:v>45661.3020833333</c:v>
                </c:pt>
                <c:pt idx="318" c:formatCode="m/d;@">
                  <c:v>45661.3125</c:v>
                </c:pt>
                <c:pt idx="319" c:formatCode="m/d;@">
                  <c:v>45661.3229166667</c:v>
                </c:pt>
                <c:pt idx="320" c:formatCode="m/d;@">
                  <c:v>45661.3333333333</c:v>
                </c:pt>
                <c:pt idx="321" c:formatCode="m/d;@">
                  <c:v>45661.34375</c:v>
                </c:pt>
                <c:pt idx="322" c:formatCode="m/d;@">
                  <c:v>45661.3541666667</c:v>
                </c:pt>
                <c:pt idx="323" c:formatCode="m/d;@">
                  <c:v>45661.3645833333</c:v>
                </c:pt>
                <c:pt idx="324" c:formatCode="m/d;@">
                  <c:v>45661.375</c:v>
                </c:pt>
                <c:pt idx="325" c:formatCode="m/d;@">
                  <c:v>45661.3854166667</c:v>
                </c:pt>
                <c:pt idx="326" c:formatCode="m/d;@">
                  <c:v>45661.3958333333</c:v>
                </c:pt>
                <c:pt idx="327" c:formatCode="m/d;@">
                  <c:v>45661.40625</c:v>
                </c:pt>
                <c:pt idx="328" c:formatCode="m/d;@">
                  <c:v>45661.4166666667</c:v>
                </c:pt>
                <c:pt idx="329" c:formatCode="m/d;@">
                  <c:v>45661.4270833333</c:v>
                </c:pt>
                <c:pt idx="330" c:formatCode="m/d;@">
                  <c:v>45661.4375</c:v>
                </c:pt>
                <c:pt idx="331" c:formatCode="m/d;@">
                  <c:v>45661.4479166667</c:v>
                </c:pt>
                <c:pt idx="332" c:formatCode="m/d;@">
                  <c:v>45661.4583333333</c:v>
                </c:pt>
                <c:pt idx="333" c:formatCode="m/d;@">
                  <c:v>45661.46875</c:v>
                </c:pt>
                <c:pt idx="334" c:formatCode="m/d;@">
                  <c:v>45661.4791666667</c:v>
                </c:pt>
                <c:pt idx="335" c:formatCode="m/d;@">
                  <c:v>45661.4895833333</c:v>
                </c:pt>
                <c:pt idx="336" c:formatCode="m/d;@">
                  <c:v>45661.5</c:v>
                </c:pt>
                <c:pt idx="337" c:formatCode="m/d;@">
                  <c:v>45661.5104166667</c:v>
                </c:pt>
                <c:pt idx="338" c:formatCode="m/d;@">
                  <c:v>45661.5208333333</c:v>
                </c:pt>
                <c:pt idx="339" c:formatCode="m/d;@">
                  <c:v>45661.53125</c:v>
                </c:pt>
                <c:pt idx="340" c:formatCode="m/d;@">
                  <c:v>45661.5416666667</c:v>
                </c:pt>
                <c:pt idx="341" c:formatCode="m/d;@">
                  <c:v>45661.5520833333</c:v>
                </c:pt>
                <c:pt idx="342" c:formatCode="m/d;@">
                  <c:v>45661.5625</c:v>
                </c:pt>
                <c:pt idx="343" c:formatCode="m/d;@">
                  <c:v>45661.5729166667</c:v>
                </c:pt>
                <c:pt idx="344" c:formatCode="m/d;@">
                  <c:v>45661.5833333333</c:v>
                </c:pt>
                <c:pt idx="345" c:formatCode="m/d;@">
                  <c:v>45661.59375</c:v>
                </c:pt>
                <c:pt idx="346" c:formatCode="m/d;@">
                  <c:v>45661.6041666667</c:v>
                </c:pt>
                <c:pt idx="347" c:formatCode="m/d;@">
                  <c:v>45661.6145833333</c:v>
                </c:pt>
                <c:pt idx="348" c:formatCode="m/d;@">
                  <c:v>45661.625</c:v>
                </c:pt>
                <c:pt idx="349" c:formatCode="m/d;@">
                  <c:v>45661.6354166667</c:v>
                </c:pt>
                <c:pt idx="350" c:formatCode="m/d;@">
                  <c:v>45661.6458333333</c:v>
                </c:pt>
                <c:pt idx="351" c:formatCode="m/d;@">
                  <c:v>45661.65625</c:v>
                </c:pt>
                <c:pt idx="352" c:formatCode="m/d;@">
                  <c:v>45661.6666666667</c:v>
                </c:pt>
                <c:pt idx="353" c:formatCode="m/d;@">
                  <c:v>45661.6770833333</c:v>
                </c:pt>
                <c:pt idx="354" c:formatCode="m/d;@">
                  <c:v>45661.6875</c:v>
                </c:pt>
                <c:pt idx="355" c:formatCode="m/d;@">
                  <c:v>45661.6979166667</c:v>
                </c:pt>
                <c:pt idx="356" c:formatCode="m/d;@">
                  <c:v>45661.7083333333</c:v>
                </c:pt>
                <c:pt idx="357" c:formatCode="m/d;@">
                  <c:v>45661.71875</c:v>
                </c:pt>
                <c:pt idx="358" c:formatCode="m/d;@">
                  <c:v>45661.7291666667</c:v>
                </c:pt>
                <c:pt idx="359" c:formatCode="m/d;@">
                  <c:v>45661.7395833333</c:v>
                </c:pt>
                <c:pt idx="360" c:formatCode="m/d;@">
                  <c:v>45661.75</c:v>
                </c:pt>
                <c:pt idx="361" c:formatCode="m/d;@">
                  <c:v>45661.7604166667</c:v>
                </c:pt>
                <c:pt idx="362" c:formatCode="m/d;@">
                  <c:v>45661.7708333333</c:v>
                </c:pt>
                <c:pt idx="363" c:formatCode="m/d;@">
                  <c:v>45661.78125</c:v>
                </c:pt>
                <c:pt idx="364" c:formatCode="m/d;@">
                  <c:v>45661.7916666667</c:v>
                </c:pt>
                <c:pt idx="365" c:formatCode="m/d;@">
                  <c:v>45661.8020833333</c:v>
                </c:pt>
                <c:pt idx="366" c:formatCode="m/d;@">
                  <c:v>45661.8125</c:v>
                </c:pt>
                <c:pt idx="367" c:formatCode="m/d;@">
                  <c:v>45661.8229166667</c:v>
                </c:pt>
                <c:pt idx="368" c:formatCode="m/d;@">
                  <c:v>45661.8333333333</c:v>
                </c:pt>
                <c:pt idx="369" c:formatCode="m/d;@">
                  <c:v>45661.84375</c:v>
                </c:pt>
                <c:pt idx="370" c:formatCode="m/d;@">
                  <c:v>45661.8541666667</c:v>
                </c:pt>
                <c:pt idx="371" c:formatCode="m/d;@">
                  <c:v>45661.8645833333</c:v>
                </c:pt>
                <c:pt idx="372" c:formatCode="m/d;@">
                  <c:v>45661.875</c:v>
                </c:pt>
                <c:pt idx="373" c:formatCode="m/d;@">
                  <c:v>45661.8854166667</c:v>
                </c:pt>
                <c:pt idx="374" c:formatCode="m/d;@">
                  <c:v>45661.8958333333</c:v>
                </c:pt>
                <c:pt idx="375" c:formatCode="m/d;@">
                  <c:v>45661.90625</c:v>
                </c:pt>
                <c:pt idx="376" c:formatCode="m/d;@">
                  <c:v>45661.9166666667</c:v>
                </c:pt>
                <c:pt idx="377" c:formatCode="m/d;@">
                  <c:v>45661.9270833333</c:v>
                </c:pt>
                <c:pt idx="378" c:formatCode="m/d;@">
                  <c:v>45661.9375</c:v>
                </c:pt>
                <c:pt idx="379" c:formatCode="m/d;@">
                  <c:v>45661.9479166667</c:v>
                </c:pt>
                <c:pt idx="380" c:formatCode="m/d;@">
                  <c:v>45661.9583333333</c:v>
                </c:pt>
                <c:pt idx="381" c:formatCode="m/d;@">
                  <c:v>45661.96875</c:v>
                </c:pt>
                <c:pt idx="382" c:formatCode="m/d;@">
                  <c:v>45661.9791666667</c:v>
                </c:pt>
                <c:pt idx="383" c:formatCode="m/d;@">
                  <c:v>45661.9895833333</c:v>
                </c:pt>
                <c:pt idx="384" c:formatCode="m/d;@">
                  <c:v>45662</c:v>
                </c:pt>
                <c:pt idx="385" c:formatCode="m/d;@">
                  <c:v>45662.0104166667</c:v>
                </c:pt>
                <c:pt idx="386" c:formatCode="m/d;@">
                  <c:v>45662.0208333333</c:v>
                </c:pt>
                <c:pt idx="387" c:formatCode="m/d;@">
                  <c:v>45662.03125</c:v>
                </c:pt>
                <c:pt idx="388" c:formatCode="m/d;@">
                  <c:v>45662.0416666667</c:v>
                </c:pt>
                <c:pt idx="389" c:formatCode="m/d;@">
                  <c:v>45662.0520833333</c:v>
                </c:pt>
                <c:pt idx="390" c:formatCode="m/d;@">
                  <c:v>45662.0625</c:v>
                </c:pt>
                <c:pt idx="391" c:formatCode="m/d;@">
                  <c:v>45662.0729166667</c:v>
                </c:pt>
                <c:pt idx="392" c:formatCode="m/d;@">
                  <c:v>45662.0833333333</c:v>
                </c:pt>
                <c:pt idx="393" c:formatCode="m/d;@">
                  <c:v>45662.09375</c:v>
                </c:pt>
                <c:pt idx="394" c:formatCode="m/d;@">
                  <c:v>45662.1041666667</c:v>
                </c:pt>
                <c:pt idx="395" c:formatCode="m/d;@">
                  <c:v>45662.1145833333</c:v>
                </c:pt>
                <c:pt idx="396" c:formatCode="m/d;@">
                  <c:v>45662.125</c:v>
                </c:pt>
                <c:pt idx="397" c:formatCode="m/d;@">
                  <c:v>45662.1354166667</c:v>
                </c:pt>
                <c:pt idx="398" c:formatCode="m/d;@">
                  <c:v>45662.1458333333</c:v>
                </c:pt>
                <c:pt idx="399" c:formatCode="m/d;@">
                  <c:v>45662.15625</c:v>
                </c:pt>
                <c:pt idx="400" c:formatCode="m/d;@">
                  <c:v>45662.1666666667</c:v>
                </c:pt>
                <c:pt idx="401" c:formatCode="m/d;@">
                  <c:v>45662.1770833333</c:v>
                </c:pt>
                <c:pt idx="402" c:formatCode="m/d;@">
                  <c:v>45662.1875</c:v>
                </c:pt>
                <c:pt idx="403" c:formatCode="m/d;@">
                  <c:v>45662.1979166667</c:v>
                </c:pt>
                <c:pt idx="404" c:formatCode="m/d;@">
                  <c:v>45662.2083333333</c:v>
                </c:pt>
                <c:pt idx="405" c:formatCode="m/d;@">
                  <c:v>45662.21875</c:v>
                </c:pt>
                <c:pt idx="406" c:formatCode="m/d;@">
                  <c:v>45662.2291666667</c:v>
                </c:pt>
                <c:pt idx="407" c:formatCode="m/d;@">
                  <c:v>45662.2395833333</c:v>
                </c:pt>
                <c:pt idx="408" c:formatCode="m/d;@">
                  <c:v>45662.25</c:v>
                </c:pt>
                <c:pt idx="409" c:formatCode="m/d;@">
                  <c:v>45662.2604166667</c:v>
                </c:pt>
                <c:pt idx="410" c:formatCode="m/d;@">
                  <c:v>45662.2708333333</c:v>
                </c:pt>
                <c:pt idx="411" c:formatCode="m/d;@">
                  <c:v>45662.28125</c:v>
                </c:pt>
                <c:pt idx="412" c:formatCode="m/d;@">
                  <c:v>45662.2916666667</c:v>
                </c:pt>
                <c:pt idx="413" c:formatCode="m/d;@">
                  <c:v>45662.3020833333</c:v>
                </c:pt>
                <c:pt idx="414" c:formatCode="m/d;@">
                  <c:v>45662.3125</c:v>
                </c:pt>
                <c:pt idx="415" c:formatCode="m/d;@">
                  <c:v>45662.3229166667</c:v>
                </c:pt>
                <c:pt idx="416" c:formatCode="m/d;@">
                  <c:v>45662.3333333333</c:v>
                </c:pt>
                <c:pt idx="417" c:formatCode="m/d;@">
                  <c:v>45662.34375</c:v>
                </c:pt>
                <c:pt idx="418" c:formatCode="m/d;@">
                  <c:v>45662.3541666667</c:v>
                </c:pt>
                <c:pt idx="419" c:formatCode="m/d;@">
                  <c:v>45662.3645833333</c:v>
                </c:pt>
                <c:pt idx="420" c:formatCode="m/d;@">
                  <c:v>45662.375</c:v>
                </c:pt>
                <c:pt idx="421" c:formatCode="m/d;@">
                  <c:v>45662.3854166667</c:v>
                </c:pt>
                <c:pt idx="422" c:formatCode="m/d;@">
                  <c:v>45662.3958333333</c:v>
                </c:pt>
                <c:pt idx="423" c:formatCode="m/d;@">
                  <c:v>45662.40625</c:v>
                </c:pt>
                <c:pt idx="424" c:formatCode="m/d;@">
                  <c:v>45662.4166666667</c:v>
                </c:pt>
                <c:pt idx="425" c:formatCode="m/d;@">
                  <c:v>45662.4270833333</c:v>
                </c:pt>
                <c:pt idx="426" c:formatCode="m/d;@">
                  <c:v>45662.4375</c:v>
                </c:pt>
                <c:pt idx="427" c:formatCode="m/d;@">
                  <c:v>45662.4479166667</c:v>
                </c:pt>
                <c:pt idx="428" c:formatCode="m/d;@">
                  <c:v>45662.4583333333</c:v>
                </c:pt>
                <c:pt idx="429" c:formatCode="m/d;@">
                  <c:v>45662.46875</c:v>
                </c:pt>
                <c:pt idx="430" c:formatCode="m/d;@">
                  <c:v>45662.4791666667</c:v>
                </c:pt>
                <c:pt idx="431" c:formatCode="m/d;@">
                  <c:v>45662.4895833333</c:v>
                </c:pt>
                <c:pt idx="432" c:formatCode="m/d;@">
                  <c:v>45662.5</c:v>
                </c:pt>
                <c:pt idx="433" c:formatCode="m/d;@">
                  <c:v>45662.5104166667</c:v>
                </c:pt>
                <c:pt idx="434" c:formatCode="m/d;@">
                  <c:v>45662.5208333333</c:v>
                </c:pt>
                <c:pt idx="435" c:formatCode="m/d;@">
                  <c:v>45662.53125</c:v>
                </c:pt>
                <c:pt idx="436" c:formatCode="m/d;@">
                  <c:v>45662.5416666667</c:v>
                </c:pt>
                <c:pt idx="437" c:formatCode="m/d;@">
                  <c:v>45662.5520833333</c:v>
                </c:pt>
                <c:pt idx="438" c:formatCode="m/d;@">
                  <c:v>45662.5625</c:v>
                </c:pt>
                <c:pt idx="439" c:formatCode="m/d;@">
                  <c:v>45662.5729166667</c:v>
                </c:pt>
                <c:pt idx="440" c:formatCode="m/d;@">
                  <c:v>45662.5833333333</c:v>
                </c:pt>
                <c:pt idx="441" c:formatCode="m/d;@">
                  <c:v>45662.59375</c:v>
                </c:pt>
                <c:pt idx="442" c:formatCode="m/d;@">
                  <c:v>45662.6041666667</c:v>
                </c:pt>
                <c:pt idx="443" c:formatCode="m/d;@">
                  <c:v>45662.6145833333</c:v>
                </c:pt>
                <c:pt idx="444" c:formatCode="m/d;@">
                  <c:v>45662.625</c:v>
                </c:pt>
                <c:pt idx="445" c:formatCode="m/d;@">
                  <c:v>45662.6354166667</c:v>
                </c:pt>
                <c:pt idx="446" c:formatCode="m/d;@">
                  <c:v>45662.6458333333</c:v>
                </c:pt>
                <c:pt idx="447" c:formatCode="m/d;@">
                  <c:v>45662.65625</c:v>
                </c:pt>
                <c:pt idx="448" c:formatCode="m/d;@">
                  <c:v>45662.6666666667</c:v>
                </c:pt>
                <c:pt idx="449" c:formatCode="m/d;@">
                  <c:v>45662.6770833333</c:v>
                </c:pt>
                <c:pt idx="450" c:formatCode="m/d;@">
                  <c:v>45662.6875</c:v>
                </c:pt>
                <c:pt idx="451" c:formatCode="m/d;@">
                  <c:v>45662.6979166667</c:v>
                </c:pt>
                <c:pt idx="452" c:formatCode="m/d;@">
                  <c:v>45662.7083333333</c:v>
                </c:pt>
                <c:pt idx="453" c:formatCode="m/d;@">
                  <c:v>45662.71875</c:v>
                </c:pt>
                <c:pt idx="454" c:formatCode="m/d;@">
                  <c:v>45662.7291666667</c:v>
                </c:pt>
                <c:pt idx="455" c:formatCode="m/d;@">
                  <c:v>45662.7395833333</c:v>
                </c:pt>
                <c:pt idx="456" c:formatCode="m/d;@">
                  <c:v>45662.75</c:v>
                </c:pt>
                <c:pt idx="457" c:formatCode="m/d;@">
                  <c:v>45662.7604166667</c:v>
                </c:pt>
                <c:pt idx="458" c:formatCode="m/d;@">
                  <c:v>45662.7708333333</c:v>
                </c:pt>
                <c:pt idx="459" c:formatCode="m/d;@">
                  <c:v>45662.78125</c:v>
                </c:pt>
                <c:pt idx="460" c:formatCode="m/d;@">
                  <c:v>45662.7916666667</c:v>
                </c:pt>
                <c:pt idx="461" c:formatCode="m/d;@">
                  <c:v>45662.8020833333</c:v>
                </c:pt>
                <c:pt idx="462" c:formatCode="m/d;@">
                  <c:v>45662.8125</c:v>
                </c:pt>
                <c:pt idx="463" c:formatCode="m/d;@">
                  <c:v>45662.8229166667</c:v>
                </c:pt>
                <c:pt idx="464" c:formatCode="m/d;@">
                  <c:v>45662.8333333333</c:v>
                </c:pt>
                <c:pt idx="465" c:formatCode="m/d;@">
                  <c:v>45662.84375</c:v>
                </c:pt>
                <c:pt idx="466" c:formatCode="m/d;@">
                  <c:v>45662.8541666667</c:v>
                </c:pt>
                <c:pt idx="467" c:formatCode="m/d;@">
                  <c:v>45662.8645833333</c:v>
                </c:pt>
                <c:pt idx="468" c:formatCode="m/d;@">
                  <c:v>45662.875</c:v>
                </c:pt>
                <c:pt idx="469" c:formatCode="m/d;@">
                  <c:v>45662.8854166667</c:v>
                </c:pt>
                <c:pt idx="470" c:formatCode="m/d;@">
                  <c:v>45662.8958333333</c:v>
                </c:pt>
                <c:pt idx="471" c:formatCode="m/d;@">
                  <c:v>45662.90625</c:v>
                </c:pt>
                <c:pt idx="472" c:formatCode="m/d;@">
                  <c:v>45662.9166666667</c:v>
                </c:pt>
                <c:pt idx="473" c:formatCode="m/d;@">
                  <c:v>45662.9270833333</c:v>
                </c:pt>
                <c:pt idx="474" c:formatCode="m/d;@">
                  <c:v>45662.9375</c:v>
                </c:pt>
                <c:pt idx="475" c:formatCode="m/d;@">
                  <c:v>45662.9479166667</c:v>
                </c:pt>
                <c:pt idx="476" c:formatCode="m/d;@">
                  <c:v>45662.9583333333</c:v>
                </c:pt>
                <c:pt idx="477" c:formatCode="m/d;@">
                  <c:v>45662.96875</c:v>
                </c:pt>
                <c:pt idx="478" c:formatCode="m/d;@">
                  <c:v>45662.9791666667</c:v>
                </c:pt>
                <c:pt idx="479" c:formatCode="m/d;@">
                  <c:v>45662.9895833333</c:v>
                </c:pt>
                <c:pt idx="480" c:formatCode="m/d;@">
                  <c:v>45663</c:v>
                </c:pt>
                <c:pt idx="481" c:formatCode="m/d;@">
                  <c:v>45663.0104166667</c:v>
                </c:pt>
                <c:pt idx="482" c:formatCode="m/d;@">
                  <c:v>45663.0208333333</c:v>
                </c:pt>
                <c:pt idx="483" c:formatCode="m/d;@">
                  <c:v>45663.03125</c:v>
                </c:pt>
                <c:pt idx="484" c:formatCode="m/d;@">
                  <c:v>45663.0416666667</c:v>
                </c:pt>
                <c:pt idx="485" c:formatCode="m/d;@">
                  <c:v>45663.0520833333</c:v>
                </c:pt>
                <c:pt idx="486" c:formatCode="m/d;@">
                  <c:v>45663.0625</c:v>
                </c:pt>
                <c:pt idx="487" c:formatCode="m/d;@">
                  <c:v>45663.0729166667</c:v>
                </c:pt>
                <c:pt idx="488" c:formatCode="m/d;@">
                  <c:v>45663.0833333333</c:v>
                </c:pt>
                <c:pt idx="489" c:formatCode="m/d;@">
                  <c:v>45663.09375</c:v>
                </c:pt>
                <c:pt idx="490" c:formatCode="m/d;@">
                  <c:v>45663.1041666667</c:v>
                </c:pt>
                <c:pt idx="491" c:formatCode="m/d;@">
                  <c:v>45663.1145833333</c:v>
                </c:pt>
                <c:pt idx="492" c:formatCode="m/d;@">
                  <c:v>45663.125</c:v>
                </c:pt>
                <c:pt idx="493" c:formatCode="m/d;@">
                  <c:v>45663.1354166667</c:v>
                </c:pt>
                <c:pt idx="494" c:formatCode="m/d;@">
                  <c:v>45663.1458333333</c:v>
                </c:pt>
                <c:pt idx="495" c:formatCode="m/d;@">
                  <c:v>45663.15625</c:v>
                </c:pt>
                <c:pt idx="496" c:formatCode="m/d;@">
                  <c:v>45663.1666666667</c:v>
                </c:pt>
                <c:pt idx="497" c:formatCode="m/d;@">
                  <c:v>45663.1770833333</c:v>
                </c:pt>
                <c:pt idx="498" c:formatCode="m/d;@">
                  <c:v>45663.1875</c:v>
                </c:pt>
                <c:pt idx="499" c:formatCode="m/d;@">
                  <c:v>45663.1979166667</c:v>
                </c:pt>
                <c:pt idx="500" c:formatCode="m/d;@">
                  <c:v>45663.2083333333</c:v>
                </c:pt>
                <c:pt idx="501" c:formatCode="m/d;@">
                  <c:v>45663.21875</c:v>
                </c:pt>
                <c:pt idx="502" c:formatCode="m/d;@">
                  <c:v>45663.2291666667</c:v>
                </c:pt>
                <c:pt idx="503" c:formatCode="m/d;@">
                  <c:v>45663.2395833333</c:v>
                </c:pt>
                <c:pt idx="504" c:formatCode="m/d;@">
                  <c:v>45663.25</c:v>
                </c:pt>
                <c:pt idx="505" c:formatCode="m/d;@">
                  <c:v>45663.2604166667</c:v>
                </c:pt>
                <c:pt idx="506" c:formatCode="m/d;@">
                  <c:v>45663.2708333333</c:v>
                </c:pt>
                <c:pt idx="507" c:formatCode="m/d;@">
                  <c:v>45663.28125</c:v>
                </c:pt>
                <c:pt idx="508" c:formatCode="m/d;@">
                  <c:v>45663.2916666667</c:v>
                </c:pt>
                <c:pt idx="509" c:formatCode="m/d;@">
                  <c:v>45663.3020833333</c:v>
                </c:pt>
                <c:pt idx="510" c:formatCode="m/d;@">
                  <c:v>45663.3125</c:v>
                </c:pt>
                <c:pt idx="511" c:formatCode="m/d;@">
                  <c:v>45663.3229166667</c:v>
                </c:pt>
                <c:pt idx="512" c:formatCode="m/d;@">
                  <c:v>45663.3333333333</c:v>
                </c:pt>
                <c:pt idx="513" c:formatCode="m/d;@">
                  <c:v>45663.34375</c:v>
                </c:pt>
                <c:pt idx="514" c:formatCode="m/d;@">
                  <c:v>45663.3541666667</c:v>
                </c:pt>
                <c:pt idx="515" c:formatCode="m/d;@">
                  <c:v>45663.3645833333</c:v>
                </c:pt>
                <c:pt idx="516" c:formatCode="m/d;@">
                  <c:v>45663.375</c:v>
                </c:pt>
                <c:pt idx="517" c:formatCode="m/d;@">
                  <c:v>45663.3854166667</c:v>
                </c:pt>
                <c:pt idx="518" c:formatCode="m/d;@">
                  <c:v>45663.3958333333</c:v>
                </c:pt>
                <c:pt idx="519" c:formatCode="m/d;@">
                  <c:v>45663.40625</c:v>
                </c:pt>
                <c:pt idx="520" c:formatCode="m/d;@">
                  <c:v>45663.4166666667</c:v>
                </c:pt>
                <c:pt idx="521" c:formatCode="m/d;@">
                  <c:v>45663.4270833333</c:v>
                </c:pt>
                <c:pt idx="522" c:formatCode="m/d;@">
                  <c:v>45663.4375</c:v>
                </c:pt>
                <c:pt idx="523" c:formatCode="m/d;@">
                  <c:v>45663.4479166667</c:v>
                </c:pt>
                <c:pt idx="524" c:formatCode="m/d;@">
                  <c:v>45663.4583333333</c:v>
                </c:pt>
                <c:pt idx="525" c:formatCode="m/d;@">
                  <c:v>45663.46875</c:v>
                </c:pt>
                <c:pt idx="526" c:formatCode="m/d;@">
                  <c:v>45663.4791666667</c:v>
                </c:pt>
                <c:pt idx="527" c:formatCode="m/d;@">
                  <c:v>45663.4895833333</c:v>
                </c:pt>
                <c:pt idx="528" c:formatCode="m/d;@">
                  <c:v>45663.5</c:v>
                </c:pt>
                <c:pt idx="529" c:formatCode="m/d;@">
                  <c:v>45663.5104166667</c:v>
                </c:pt>
                <c:pt idx="530" c:formatCode="m/d;@">
                  <c:v>45663.5208333333</c:v>
                </c:pt>
                <c:pt idx="531" c:formatCode="m/d;@">
                  <c:v>45663.53125</c:v>
                </c:pt>
                <c:pt idx="532" c:formatCode="m/d;@">
                  <c:v>45663.5416666667</c:v>
                </c:pt>
                <c:pt idx="533" c:formatCode="m/d;@">
                  <c:v>45663.5520833333</c:v>
                </c:pt>
                <c:pt idx="534" c:formatCode="m/d;@">
                  <c:v>45663.5625</c:v>
                </c:pt>
                <c:pt idx="535" c:formatCode="m/d;@">
                  <c:v>45663.5729166667</c:v>
                </c:pt>
                <c:pt idx="536" c:formatCode="m/d;@">
                  <c:v>45663.5833333333</c:v>
                </c:pt>
                <c:pt idx="537" c:formatCode="m/d;@">
                  <c:v>45663.59375</c:v>
                </c:pt>
                <c:pt idx="538" c:formatCode="m/d;@">
                  <c:v>45663.6041666667</c:v>
                </c:pt>
                <c:pt idx="539" c:formatCode="m/d;@">
                  <c:v>45663.6145833333</c:v>
                </c:pt>
                <c:pt idx="540" c:formatCode="m/d;@">
                  <c:v>45663.625</c:v>
                </c:pt>
                <c:pt idx="541" c:formatCode="m/d;@">
                  <c:v>45663.6354166667</c:v>
                </c:pt>
                <c:pt idx="542" c:formatCode="m/d;@">
                  <c:v>45663.6458333333</c:v>
                </c:pt>
                <c:pt idx="543" c:formatCode="m/d;@">
                  <c:v>45663.65625</c:v>
                </c:pt>
                <c:pt idx="544" c:formatCode="m/d;@">
                  <c:v>45663.6666666667</c:v>
                </c:pt>
                <c:pt idx="545" c:formatCode="m/d;@">
                  <c:v>45663.6770833333</c:v>
                </c:pt>
                <c:pt idx="546" c:formatCode="m/d;@">
                  <c:v>45663.6875</c:v>
                </c:pt>
                <c:pt idx="547" c:formatCode="m/d;@">
                  <c:v>45663.6979166667</c:v>
                </c:pt>
                <c:pt idx="548" c:formatCode="m/d;@">
                  <c:v>45663.7083333333</c:v>
                </c:pt>
                <c:pt idx="549" c:formatCode="m/d;@">
                  <c:v>45663.71875</c:v>
                </c:pt>
                <c:pt idx="550" c:formatCode="m/d;@">
                  <c:v>45663.7291666667</c:v>
                </c:pt>
                <c:pt idx="551" c:formatCode="m/d;@">
                  <c:v>45663.7395833333</c:v>
                </c:pt>
                <c:pt idx="552" c:formatCode="m/d;@">
                  <c:v>45663.75</c:v>
                </c:pt>
                <c:pt idx="553" c:formatCode="m/d;@">
                  <c:v>45663.7604166667</c:v>
                </c:pt>
                <c:pt idx="554" c:formatCode="m/d;@">
                  <c:v>45663.7708333333</c:v>
                </c:pt>
                <c:pt idx="555" c:formatCode="m/d;@">
                  <c:v>45663.78125</c:v>
                </c:pt>
                <c:pt idx="556" c:formatCode="m/d;@">
                  <c:v>45663.7916666667</c:v>
                </c:pt>
                <c:pt idx="557" c:formatCode="m/d;@">
                  <c:v>45663.8020833333</c:v>
                </c:pt>
                <c:pt idx="558" c:formatCode="m/d;@">
                  <c:v>45663.8125</c:v>
                </c:pt>
                <c:pt idx="559" c:formatCode="m/d;@">
                  <c:v>45663.8229166667</c:v>
                </c:pt>
                <c:pt idx="560" c:formatCode="m/d;@">
                  <c:v>45663.8333333333</c:v>
                </c:pt>
                <c:pt idx="561" c:formatCode="m/d;@">
                  <c:v>45663.84375</c:v>
                </c:pt>
                <c:pt idx="562" c:formatCode="m/d;@">
                  <c:v>45663.8541666667</c:v>
                </c:pt>
                <c:pt idx="563" c:formatCode="m/d;@">
                  <c:v>45663.8645833333</c:v>
                </c:pt>
                <c:pt idx="564" c:formatCode="m/d;@">
                  <c:v>45663.875</c:v>
                </c:pt>
                <c:pt idx="565" c:formatCode="m/d;@">
                  <c:v>45663.8854166667</c:v>
                </c:pt>
                <c:pt idx="566" c:formatCode="m/d;@">
                  <c:v>45663.8958333333</c:v>
                </c:pt>
                <c:pt idx="567" c:formatCode="m/d;@">
                  <c:v>45663.90625</c:v>
                </c:pt>
                <c:pt idx="568" c:formatCode="m/d;@">
                  <c:v>45663.9166666667</c:v>
                </c:pt>
                <c:pt idx="569" c:formatCode="m/d;@">
                  <c:v>45663.9270833333</c:v>
                </c:pt>
                <c:pt idx="570" c:formatCode="m/d;@">
                  <c:v>45663.9375</c:v>
                </c:pt>
                <c:pt idx="571" c:formatCode="m/d;@">
                  <c:v>45663.9479166667</c:v>
                </c:pt>
                <c:pt idx="572" c:formatCode="m/d;@">
                  <c:v>45663.9583333333</c:v>
                </c:pt>
                <c:pt idx="573" c:formatCode="m/d;@">
                  <c:v>45663.96875</c:v>
                </c:pt>
                <c:pt idx="574" c:formatCode="m/d;@">
                  <c:v>45663.9791666667</c:v>
                </c:pt>
                <c:pt idx="575" c:formatCode="m/d;@">
                  <c:v>45663.9895833333</c:v>
                </c:pt>
                <c:pt idx="576" c:formatCode="m/d;@">
                  <c:v>45664</c:v>
                </c:pt>
                <c:pt idx="577" c:formatCode="m/d;@">
                  <c:v>45664.0104166667</c:v>
                </c:pt>
                <c:pt idx="578" c:formatCode="m/d;@">
                  <c:v>45664.0208333333</c:v>
                </c:pt>
                <c:pt idx="579" c:formatCode="m/d;@">
                  <c:v>45664.03125</c:v>
                </c:pt>
                <c:pt idx="580" c:formatCode="m/d;@">
                  <c:v>45664.0416666667</c:v>
                </c:pt>
                <c:pt idx="581" c:formatCode="m/d;@">
                  <c:v>45664.0520833333</c:v>
                </c:pt>
                <c:pt idx="582" c:formatCode="m/d;@">
                  <c:v>45664.0625</c:v>
                </c:pt>
                <c:pt idx="583" c:formatCode="m/d;@">
                  <c:v>45664.0729166667</c:v>
                </c:pt>
                <c:pt idx="584" c:formatCode="m/d;@">
                  <c:v>45664.0833333333</c:v>
                </c:pt>
                <c:pt idx="585" c:formatCode="m/d;@">
                  <c:v>45664.09375</c:v>
                </c:pt>
                <c:pt idx="586" c:formatCode="m/d;@">
                  <c:v>45664.1041666667</c:v>
                </c:pt>
                <c:pt idx="587" c:formatCode="m/d;@">
                  <c:v>45664.1145833333</c:v>
                </c:pt>
                <c:pt idx="588" c:formatCode="m/d;@">
                  <c:v>45664.125</c:v>
                </c:pt>
                <c:pt idx="589" c:formatCode="m/d;@">
                  <c:v>45664.1354166667</c:v>
                </c:pt>
                <c:pt idx="590" c:formatCode="m/d;@">
                  <c:v>45664.1458333333</c:v>
                </c:pt>
                <c:pt idx="591" c:formatCode="m/d;@">
                  <c:v>45664.15625</c:v>
                </c:pt>
                <c:pt idx="592" c:formatCode="m/d;@">
                  <c:v>45664.1666666667</c:v>
                </c:pt>
                <c:pt idx="593" c:formatCode="m/d;@">
                  <c:v>45664.1770833333</c:v>
                </c:pt>
                <c:pt idx="594" c:formatCode="m/d;@">
                  <c:v>45664.1875</c:v>
                </c:pt>
                <c:pt idx="595" c:formatCode="m/d;@">
                  <c:v>45664.1979166667</c:v>
                </c:pt>
                <c:pt idx="596" c:formatCode="m/d;@">
                  <c:v>45664.2083333333</c:v>
                </c:pt>
                <c:pt idx="597" c:formatCode="m/d;@">
                  <c:v>45664.21875</c:v>
                </c:pt>
                <c:pt idx="598" c:formatCode="m/d;@">
                  <c:v>45664.2291666667</c:v>
                </c:pt>
                <c:pt idx="599" c:formatCode="m/d;@">
                  <c:v>45664.2395833333</c:v>
                </c:pt>
                <c:pt idx="600" c:formatCode="m/d;@">
                  <c:v>45664.25</c:v>
                </c:pt>
                <c:pt idx="601" c:formatCode="m/d;@">
                  <c:v>45664.2604166667</c:v>
                </c:pt>
                <c:pt idx="602" c:formatCode="m/d;@">
                  <c:v>45664.2708333333</c:v>
                </c:pt>
                <c:pt idx="603" c:formatCode="m/d;@">
                  <c:v>45664.28125</c:v>
                </c:pt>
                <c:pt idx="604" c:formatCode="m/d;@">
                  <c:v>45664.2916666667</c:v>
                </c:pt>
                <c:pt idx="605" c:formatCode="m/d;@">
                  <c:v>45664.3020833333</c:v>
                </c:pt>
                <c:pt idx="606" c:formatCode="m/d;@">
                  <c:v>45664.3125</c:v>
                </c:pt>
                <c:pt idx="607" c:formatCode="m/d;@">
                  <c:v>45664.3229166667</c:v>
                </c:pt>
                <c:pt idx="608" c:formatCode="m/d;@">
                  <c:v>45664.3333333333</c:v>
                </c:pt>
                <c:pt idx="609" c:formatCode="m/d;@">
                  <c:v>45664.34375</c:v>
                </c:pt>
                <c:pt idx="610" c:formatCode="m/d;@">
                  <c:v>45664.3541666667</c:v>
                </c:pt>
                <c:pt idx="611" c:formatCode="m/d;@">
                  <c:v>45664.3645833333</c:v>
                </c:pt>
                <c:pt idx="612" c:formatCode="m/d;@">
                  <c:v>45664.375</c:v>
                </c:pt>
                <c:pt idx="613" c:formatCode="m/d;@">
                  <c:v>45664.3854166667</c:v>
                </c:pt>
                <c:pt idx="614" c:formatCode="m/d;@">
                  <c:v>45664.3958333333</c:v>
                </c:pt>
                <c:pt idx="615" c:formatCode="m/d;@">
                  <c:v>45664.40625</c:v>
                </c:pt>
                <c:pt idx="616" c:formatCode="m/d;@">
                  <c:v>45664.4166666667</c:v>
                </c:pt>
                <c:pt idx="617" c:formatCode="m/d;@">
                  <c:v>45664.4270833333</c:v>
                </c:pt>
                <c:pt idx="618" c:formatCode="m/d;@">
                  <c:v>45664.4375</c:v>
                </c:pt>
                <c:pt idx="619" c:formatCode="m/d;@">
                  <c:v>45664.4479166667</c:v>
                </c:pt>
                <c:pt idx="620" c:formatCode="m/d;@">
                  <c:v>45664.4583333333</c:v>
                </c:pt>
                <c:pt idx="621" c:formatCode="m/d;@">
                  <c:v>45664.46875</c:v>
                </c:pt>
                <c:pt idx="622" c:formatCode="m/d;@">
                  <c:v>45664.4791666667</c:v>
                </c:pt>
                <c:pt idx="623" c:formatCode="m/d;@">
                  <c:v>45664.4895833333</c:v>
                </c:pt>
                <c:pt idx="624" c:formatCode="m/d;@">
                  <c:v>45664.5</c:v>
                </c:pt>
                <c:pt idx="625" c:formatCode="m/d;@">
                  <c:v>45664.5104166667</c:v>
                </c:pt>
                <c:pt idx="626" c:formatCode="m/d;@">
                  <c:v>45664.5208333333</c:v>
                </c:pt>
                <c:pt idx="627" c:formatCode="m/d;@">
                  <c:v>45664.53125</c:v>
                </c:pt>
                <c:pt idx="628" c:formatCode="m/d;@">
                  <c:v>45664.5416666667</c:v>
                </c:pt>
                <c:pt idx="629" c:formatCode="m/d;@">
                  <c:v>45664.5520833333</c:v>
                </c:pt>
                <c:pt idx="630" c:formatCode="m/d;@">
                  <c:v>45664.5625</c:v>
                </c:pt>
                <c:pt idx="631" c:formatCode="m/d;@">
                  <c:v>45664.5729166667</c:v>
                </c:pt>
                <c:pt idx="632" c:formatCode="m/d;@">
                  <c:v>45664.5833333333</c:v>
                </c:pt>
                <c:pt idx="633" c:formatCode="m/d;@">
                  <c:v>45664.59375</c:v>
                </c:pt>
                <c:pt idx="634" c:formatCode="m/d;@">
                  <c:v>45664.6041666667</c:v>
                </c:pt>
                <c:pt idx="635" c:formatCode="m/d;@">
                  <c:v>45664.6145833333</c:v>
                </c:pt>
                <c:pt idx="636" c:formatCode="m/d;@">
                  <c:v>45664.625</c:v>
                </c:pt>
                <c:pt idx="637" c:formatCode="m/d;@">
                  <c:v>45664.6354166667</c:v>
                </c:pt>
                <c:pt idx="638" c:formatCode="m/d;@">
                  <c:v>45664.6458333333</c:v>
                </c:pt>
                <c:pt idx="639" c:formatCode="m/d;@">
                  <c:v>45664.65625</c:v>
                </c:pt>
                <c:pt idx="640" c:formatCode="m/d;@">
                  <c:v>45664.6666666667</c:v>
                </c:pt>
                <c:pt idx="641" c:formatCode="m/d;@">
                  <c:v>45664.6770833333</c:v>
                </c:pt>
                <c:pt idx="642" c:formatCode="m/d;@">
                  <c:v>45664.6875</c:v>
                </c:pt>
                <c:pt idx="643" c:formatCode="m/d;@">
                  <c:v>45664.6979166667</c:v>
                </c:pt>
                <c:pt idx="644" c:formatCode="m/d;@">
                  <c:v>45664.7083333333</c:v>
                </c:pt>
                <c:pt idx="645" c:formatCode="m/d;@">
                  <c:v>45664.71875</c:v>
                </c:pt>
                <c:pt idx="646" c:formatCode="m/d;@">
                  <c:v>45664.7291666667</c:v>
                </c:pt>
                <c:pt idx="647" c:formatCode="m/d;@">
                  <c:v>45664.7395833333</c:v>
                </c:pt>
                <c:pt idx="648" c:formatCode="m/d;@">
                  <c:v>45664.75</c:v>
                </c:pt>
                <c:pt idx="649" c:formatCode="m/d;@">
                  <c:v>45664.7604166667</c:v>
                </c:pt>
                <c:pt idx="650" c:formatCode="m/d;@">
                  <c:v>45664.7708333333</c:v>
                </c:pt>
                <c:pt idx="651" c:formatCode="m/d;@">
                  <c:v>45664.78125</c:v>
                </c:pt>
                <c:pt idx="652" c:formatCode="m/d;@">
                  <c:v>45664.7916666667</c:v>
                </c:pt>
                <c:pt idx="653" c:formatCode="m/d;@">
                  <c:v>45664.8020833333</c:v>
                </c:pt>
                <c:pt idx="654" c:formatCode="m/d;@">
                  <c:v>45664.8125</c:v>
                </c:pt>
                <c:pt idx="655" c:formatCode="m/d;@">
                  <c:v>45664.8229166667</c:v>
                </c:pt>
                <c:pt idx="656" c:formatCode="m/d;@">
                  <c:v>45664.8333333333</c:v>
                </c:pt>
                <c:pt idx="657" c:formatCode="m/d;@">
                  <c:v>45664.84375</c:v>
                </c:pt>
                <c:pt idx="658" c:formatCode="m/d;@">
                  <c:v>45664.8541666667</c:v>
                </c:pt>
                <c:pt idx="659" c:formatCode="m/d;@">
                  <c:v>45664.8645833333</c:v>
                </c:pt>
                <c:pt idx="660" c:formatCode="m/d;@">
                  <c:v>45664.875</c:v>
                </c:pt>
                <c:pt idx="661" c:formatCode="m/d;@">
                  <c:v>45664.8854166667</c:v>
                </c:pt>
                <c:pt idx="662" c:formatCode="m/d;@">
                  <c:v>45664.8958333333</c:v>
                </c:pt>
                <c:pt idx="663" c:formatCode="m/d;@">
                  <c:v>45664.90625</c:v>
                </c:pt>
                <c:pt idx="664" c:formatCode="m/d;@">
                  <c:v>45664.9166666667</c:v>
                </c:pt>
                <c:pt idx="665" c:formatCode="m/d;@">
                  <c:v>45664.9270833333</c:v>
                </c:pt>
                <c:pt idx="666" c:formatCode="m/d;@">
                  <c:v>45664.9375</c:v>
                </c:pt>
                <c:pt idx="667" c:formatCode="m/d;@">
                  <c:v>45664.9479166667</c:v>
                </c:pt>
                <c:pt idx="668" c:formatCode="m/d;@">
                  <c:v>45664.9583333333</c:v>
                </c:pt>
                <c:pt idx="669" c:formatCode="m/d;@">
                  <c:v>45664.96875</c:v>
                </c:pt>
                <c:pt idx="670" c:formatCode="m/d;@">
                  <c:v>45664.9791666667</c:v>
                </c:pt>
                <c:pt idx="671" c:formatCode="m/d;@">
                  <c:v>45664.9895833333</c:v>
                </c:pt>
                <c:pt idx="672" c:formatCode="m/d;@">
                  <c:v>45665</c:v>
                </c:pt>
                <c:pt idx="673" c:formatCode="m/d;@">
                  <c:v>45665.0104166667</c:v>
                </c:pt>
                <c:pt idx="674" c:formatCode="m/d;@">
                  <c:v>45665.0208333333</c:v>
                </c:pt>
                <c:pt idx="675" c:formatCode="m/d;@">
                  <c:v>45665.03125</c:v>
                </c:pt>
                <c:pt idx="676" c:formatCode="m/d;@">
                  <c:v>45665.0416666667</c:v>
                </c:pt>
                <c:pt idx="677" c:formatCode="m/d;@">
                  <c:v>45665.0520833333</c:v>
                </c:pt>
                <c:pt idx="678" c:formatCode="m/d;@">
                  <c:v>45665.0625</c:v>
                </c:pt>
                <c:pt idx="679" c:formatCode="m/d;@">
                  <c:v>45665.0729166667</c:v>
                </c:pt>
                <c:pt idx="680" c:formatCode="m/d;@">
                  <c:v>45665.0833333333</c:v>
                </c:pt>
                <c:pt idx="681" c:formatCode="m/d;@">
                  <c:v>45665.09375</c:v>
                </c:pt>
                <c:pt idx="682" c:formatCode="m/d;@">
                  <c:v>45665.1041666667</c:v>
                </c:pt>
                <c:pt idx="683" c:formatCode="m/d;@">
                  <c:v>45665.1145833333</c:v>
                </c:pt>
                <c:pt idx="684" c:formatCode="m/d;@">
                  <c:v>45665.125</c:v>
                </c:pt>
                <c:pt idx="685" c:formatCode="m/d;@">
                  <c:v>45665.1354166667</c:v>
                </c:pt>
                <c:pt idx="686" c:formatCode="m/d;@">
                  <c:v>45665.1458333333</c:v>
                </c:pt>
                <c:pt idx="687" c:formatCode="m/d;@">
                  <c:v>45665.15625</c:v>
                </c:pt>
                <c:pt idx="688" c:formatCode="m/d;@">
                  <c:v>45665.1666666667</c:v>
                </c:pt>
                <c:pt idx="689" c:formatCode="m/d;@">
                  <c:v>45665.1770833333</c:v>
                </c:pt>
                <c:pt idx="690" c:formatCode="m/d;@">
                  <c:v>45665.1875</c:v>
                </c:pt>
                <c:pt idx="691" c:formatCode="m/d;@">
                  <c:v>45665.1979166667</c:v>
                </c:pt>
                <c:pt idx="692" c:formatCode="m/d;@">
                  <c:v>45665.2083333333</c:v>
                </c:pt>
                <c:pt idx="693" c:formatCode="m/d;@">
                  <c:v>45665.21875</c:v>
                </c:pt>
                <c:pt idx="694" c:formatCode="m/d;@">
                  <c:v>45665.2291666667</c:v>
                </c:pt>
                <c:pt idx="695" c:formatCode="m/d;@">
                  <c:v>45665.2395833333</c:v>
                </c:pt>
                <c:pt idx="696" c:formatCode="m/d;@">
                  <c:v>45665.25</c:v>
                </c:pt>
                <c:pt idx="697" c:formatCode="m/d;@">
                  <c:v>45665.2604166667</c:v>
                </c:pt>
                <c:pt idx="698" c:formatCode="m/d;@">
                  <c:v>45665.2708333333</c:v>
                </c:pt>
                <c:pt idx="699" c:formatCode="m/d;@">
                  <c:v>45665.28125</c:v>
                </c:pt>
                <c:pt idx="700" c:formatCode="m/d;@">
                  <c:v>45665.2916666667</c:v>
                </c:pt>
                <c:pt idx="701" c:formatCode="m/d;@">
                  <c:v>45665.3020833333</c:v>
                </c:pt>
                <c:pt idx="702" c:formatCode="m/d;@">
                  <c:v>45665.3125</c:v>
                </c:pt>
                <c:pt idx="703" c:formatCode="m/d;@">
                  <c:v>45665.3229166667</c:v>
                </c:pt>
                <c:pt idx="704" c:formatCode="m/d;@">
                  <c:v>45665.3333333333</c:v>
                </c:pt>
                <c:pt idx="705" c:formatCode="m/d;@">
                  <c:v>45665.34375</c:v>
                </c:pt>
                <c:pt idx="706" c:formatCode="m/d;@">
                  <c:v>45665.3541666667</c:v>
                </c:pt>
                <c:pt idx="707" c:formatCode="m/d;@">
                  <c:v>45665.3645833333</c:v>
                </c:pt>
                <c:pt idx="708" c:formatCode="m/d;@">
                  <c:v>45665.375</c:v>
                </c:pt>
                <c:pt idx="709" c:formatCode="m/d;@">
                  <c:v>45665.3854166667</c:v>
                </c:pt>
                <c:pt idx="710" c:formatCode="m/d;@">
                  <c:v>45665.3958333333</c:v>
                </c:pt>
                <c:pt idx="711" c:formatCode="m/d;@">
                  <c:v>45665.40625</c:v>
                </c:pt>
                <c:pt idx="712" c:formatCode="m/d;@">
                  <c:v>45665.4166666667</c:v>
                </c:pt>
                <c:pt idx="713" c:formatCode="m/d;@">
                  <c:v>45665.4270833333</c:v>
                </c:pt>
                <c:pt idx="714" c:formatCode="m/d;@">
                  <c:v>45665.4375</c:v>
                </c:pt>
                <c:pt idx="715" c:formatCode="m/d;@">
                  <c:v>45665.4479166667</c:v>
                </c:pt>
                <c:pt idx="716" c:formatCode="m/d;@">
                  <c:v>45665.4583333333</c:v>
                </c:pt>
                <c:pt idx="717" c:formatCode="m/d;@">
                  <c:v>45665.46875</c:v>
                </c:pt>
                <c:pt idx="718" c:formatCode="m/d;@">
                  <c:v>45665.4791666667</c:v>
                </c:pt>
                <c:pt idx="719" c:formatCode="m/d;@">
                  <c:v>45665.4895833333</c:v>
                </c:pt>
                <c:pt idx="720" c:formatCode="m/d;@">
                  <c:v>45665.5</c:v>
                </c:pt>
                <c:pt idx="721" c:formatCode="m/d;@">
                  <c:v>45665.5104166667</c:v>
                </c:pt>
                <c:pt idx="722" c:formatCode="m/d;@">
                  <c:v>45665.5208333333</c:v>
                </c:pt>
                <c:pt idx="723" c:formatCode="m/d;@">
                  <c:v>45665.53125</c:v>
                </c:pt>
                <c:pt idx="724" c:formatCode="m/d;@">
                  <c:v>45665.5416666667</c:v>
                </c:pt>
                <c:pt idx="725" c:formatCode="m/d;@">
                  <c:v>45665.5520833333</c:v>
                </c:pt>
                <c:pt idx="726" c:formatCode="m/d;@">
                  <c:v>45665.5625</c:v>
                </c:pt>
                <c:pt idx="727" c:formatCode="m/d;@">
                  <c:v>45665.5729166667</c:v>
                </c:pt>
                <c:pt idx="728" c:formatCode="m/d;@">
                  <c:v>45665.5833333333</c:v>
                </c:pt>
                <c:pt idx="729" c:formatCode="m/d;@">
                  <c:v>45665.59375</c:v>
                </c:pt>
                <c:pt idx="730" c:formatCode="m/d;@">
                  <c:v>45665.6041666667</c:v>
                </c:pt>
                <c:pt idx="731" c:formatCode="m/d;@">
                  <c:v>45665.6145833333</c:v>
                </c:pt>
                <c:pt idx="732" c:formatCode="m/d;@">
                  <c:v>45665.625</c:v>
                </c:pt>
                <c:pt idx="733" c:formatCode="m/d;@">
                  <c:v>45665.6354166667</c:v>
                </c:pt>
                <c:pt idx="734" c:formatCode="m/d;@">
                  <c:v>45665.6458333333</c:v>
                </c:pt>
                <c:pt idx="735" c:formatCode="m/d;@">
                  <c:v>45665.65625</c:v>
                </c:pt>
                <c:pt idx="736" c:formatCode="m/d;@">
                  <c:v>45665.6666666667</c:v>
                </c:pt>
                <c:pt idx="737" c:formatCode="m/d;@">
                  <c:v>45665.6770833333</c:v>
                </c:pt>
                <c:pt idx="738" c:formatCode="m/d;@">
                  <c:v>45665.6875</c:v>
                </c:pt>
                <c:pt idx="739" c:formatCode="m/d;@">
                  <c:v>45665.6979166667</c:v>
                </c:pt>
                <c:pt idx="740" c:formatCode="m/d;@">
                  <c:v>45665.7083333333</c:v>
                </c:pt>
                <c:pt idx="741" c:formatCode="m/d;@">
                  <c:v>45665.71875</c:v>
                </c:pt>
                <c:pt idx="742" c:formatCode="m/d;@">
                  <c:v>45665.7291666667</c:v>
                </c:pt>
                <c:pt idx="743" c:formatCode="m/d;@">
                  <c:v>45665.7395833333</c:v>
                </c:pt>
                <c:pt idx="744" c:formatCode="m/d;@">
                  <c:v>45665.75</c:v>
                </c:pt>
                <c:pt idx="745" c:formatCode="m/d;@">
                  <c:v>45665.7604166667</c:v>
                </c:pt>
                <c:pt idx="746" c:formatCode="m/d;@">
                  <c:v>45665.7708333333</c:v>
                </c:pt>
                <c:pt idx="747" c:formatCode="m/d;@">
                  <c:v>45665.78125</c:v>
                </c:pt>
                <c:pt idx="748" c:formatCode="m/d;@">
                  <c:v>45665.7916666667</c:v>
                </c:pt>
                <c:pt idx="749" c:formatCode="m/d;@">
                  <c:v>45665.8020833333</c:v>
                </c:pt>
                <c:pt idx="750" c:formatCode="m/d;@">
                  <c:v>45665.8125</c:v>
                </c:pt>
                <c:pt idx="751" c:formatCode="m/d;@">
                  <c:v>45665.8229166667</c:v>
                </c:pt>
                <c:pt idx="752" c:formatCode="m/d;@">
                  <c:v>45665.8333333333</c:v>
                </c:pt>
                <c:pt idx="753" c:formatCode="m/d;@">
                  <c:v>45665.84375</c:v>
                </c:pt>
                <c:pt idx="754" c:formatCode="m/d;@">
                  <c:v>45665.8541666667</c:v>
                </c:pt>
                <c:pt idx="755" c:formatCode="m/d;@">
                  <c:v>45665.8645833333</c:v>
                </c:pt>
                <c:pt idx="756" c:formatCode="m/d;@">
                  <c:v>45665.875</c:v>
                </c:pt>
                <c:pt idx="757" c:formatCode="m/d;@">
                  <c:v>45665.8854166667</c:v>
                </c:pt>
                <c:pt idx="758" c:formatCode="m/d;@">
                  <c:v>45665.8958333333</c:v>
                </c:pt>
                <c:pt idx="759" c:formatCode="m/d;@">
                  <c:v>45665.90625</c:v>
                </c:pt>
                <c:pt idx="760" c:formatCode="m/d;@">
                  <c:v>45665.9166666667</c:v>
                </c:pt>
                <c:pt idx="761" c:formatCode="m/d;@">
                  <c:v>45665.9270833333</c:v>
                </c:pt>
                <c:pt idx="762" c:formatCode="m/d;@">
                  <c:v>45665.9375</c:v>
                </c:pt>
                <c:pt idx="763" c:formatCode="m/d;@">
                  <c:v>45665.9479166667</c:v>
                </c:pt>
                <c:pt idx="764" c:formatCode="m/d;@">
                  <c:v>45665.9583333333</c:v>
                </c:pt>
                <c:pt idx="765" c:formatCode="m/d;@">
                  <c:v>45665.96875</c:v>
                </c:pt>
                <c:pt idx="766" c:formatCode="m/d;@">
                  <c:v>45665.9791666667</c:v>
                </c:pt>
                <c:pt idx="767" c:formatCode="m/d;@">
                  <c:v>45665.9895833333</c:v>
                </c:pt>
                <c:pt idx="768" c:formatCode="m/d;@">
                  <c:v>45666</c:v>
                </c:pt>
                <c:pt idx="769" c:formatCode="m/d;@">
                  <c:v>45666.0104166667</c:v>
                </c:pt>
                <c:pt idx="770" c:formatCode="m/d;@">
                  <c:v>45666.0208333333</c:v>
                </c:pt>
                <c:pt idx="771" c:formatCode="m/d;@">
                  <c:v>45666.03125</c:v>
                </c:pt>
                <c:pt idx="772" c:formatCode="m/d;@">
                  <c:v>45666.0416666667</c:v>
                </c:pt>
                <c:pt idx="773" c:formatCode="m/d;@">
                  <c:v>45666.0520833333</c:v>
                </c:pt>
                <c:pt idx="774" c:formatCode="m/d;@">
                  <c:v>45666.0625</c:v>
                </c:pt>
                <c:pt idx="775" c:formatCode="m/d;@">
                  <c:v>45666.0729166667</c:v>
                </c:pt>
                <c:pt idx="776" c:formatCode="m/d;@">
                  <c:v>45666.0833333333</c:v>
                </c:pt>
                <c:pt idx="777" c:formatCode="m/d;@">
                  <c:v>45666.09375</c:v>
                </c:pt>
                <c:pt idx="778" c:formatCode="m/d;@">
                  <c:v>45666.1041666667</c:v>
                </c:pt>
                <c:pt idx="779" c:formatCode="m/d;@">
                  <c:v>45666.1145833333</c:v>
                </c:pt>
                <c:pt idx="780" c:formatCode="m/d;@">
                  <c:v>45666.125</c:v>
                </c:pt>
                <c:pt idx="781" c:formatCode="m/d;@">
                  <c:v>45666.1354166667</c:v>
                </c:pt>
                <c:pt idx="782" c:formatCode="m/d;@">
                  <c:v>45666.1458333333</c:v>
                </c:pt>
                <c:pt idx="783" c:formatCode="m/d;@">
                  <c:v>45666.15625</c:v>
                </c:pt>
                <c:pt idx="784" c:formatCode="m/d;@">
                  <c:v>45666.1666666667</c:v>
                </c:pt>
                <c:pt idx="785" c:formatCode="m/d;@">
                  <c:v>45666.1770833333</c:v>
                </c:pt>
                <c:pt idx="786" c:formatCode="m/d;@">
                  <c:v>45666.1875</c:v>
                </c:pt>
                <c:pt idx="787" c:formatCode="m/d;@">
                  <c:v>45666.1979166667</c:v>
                </c:pt>
                <c:pt idx="788" c:formatCode="m/d;@">
                  <c:v>45666.2083333333</c:v>
                </c:pt>
                <c:pt idx="789" c:formatCode="m/d;@">
                  <c:v>45666.21875</c:v>
                </c:pt>
                <c:pt idx="790" c:formatCode="m/d;@">
                  <c:v>45666.2291666667</c:v>
                </c:pt>
                <c:pt idx="791" c:formatCode="m/d;@">
                  <c:v>45666.2395833333</c:v>
                </c:pt>
                <c:pt idx="792" c:formatCode="m/d;@">
                  <c:v>45666.25</c:v>
                </c:pt>
                <c:pt idx="793" c:formatCode="m/d;@">
                  <c:v>45666.2604166667</c:v>
                </c:pt>
                <c:pt idx="794" c:formatCode="m/d;@">
                  <c:v>45666.2708333333</c:v>
                </c:pt>
                <c:pt idx="795" c:formatCode="m/d;@">
                  <c:v>45666.28125</c:v>
                </c:pt>
                <c:pt idx="796" c:formatCode="m/d;@">
                  <c:v>45666.2916666667</c:v>
                </c:pt>
                <c:pt idx="797" c:formatCode="m/d;@">
                  <c:v>45666.3020833333</c:v>
                </c:pt>
                <c:pt idx="798" c:formatCode="m/d;@">
                  <c:v>45666.3125</c:v>
                </c:pt>
                <c:pt idx="799" c:formatCode="m/d;@">
                  <c:v>45666.3229166667</c:v>
                </c:pt>
                <c:pt idx="800" c:formatCode="m/d;@">
                  <c:v>45666.3333333333</c:v>
                </c:pt>
                <c:pt idx="801" c:formatCode="m/d;@">
                  <c:v>45666.34375</c:v>
                </c:pt>
                <c:pt idx="802" c:formatCode="m/d;@">
                  <c:v>45666.3541666667</c:v>
                </c:pt>
                <c:pt idx="803" c:formatCode="m/d;@">
                  <c:v>45666.3645833333</c:v>
                </c:pt>
                <c:pt idx="804" c:formatCode="m/d;@">
                  <c:v>45666.375</c:v>
                </c:pt>
                <c:pt idx="805" c:formatCode="m/d;@">
                  <c:v>45666.3854166667</c:v>
                </c:pt>
                <c:pt idx="806" c:formatCode="m/d;@">
                  <c:v>45666.3958333333</c:v>
                </c:pt>
                <c:pt idx="807" c:formatCode="m/d;@">
                  <c:v>45666.40625</c:v>
                </c:pt>
                <c:pt idx="808" c:formatCode="m/d;@">
                  <c:v>45666.4166666667</c:v>
                </c:pt>
                <c:pt idx="809" c:formatCode="m/d;@">
                  <c:v>45666.4270833333</c:v>
                </c:pt>
                <c:pt idx="810" c:formatCode="m/d;@">
                  <c:v>45666.4375</c:v>
                </c:pt>
                <c:pt idx="811" c:formatCode="m/d;@">
                  <c:v>45666.4479166667</c:v>
                </c:pt>
                <c:pt idx="812" c:formatCode="m/d;@">
                  <c:v>45666.4583333333</c:v>
                </c:pt>
                <c:pt idx="813" c:formatCode="m/d;@">
                  <c:v>45666.46875</c:v>
                </c:pt>
                <c:pt idx="814" c:formatCode="m/d;@">
                  <c:v>45666.4791666667</c:v>
                </c:pt>
                <c:pt idx="815" c:formatCode="m/d;@">
                  <c:v>45666.4895833333</c:v>
                </c:pt>
                <c:pt idx="816" c:formatCode="m/d;@">
                  <c:v>45666.5</c:v>
                </c:pt>
                <c:pt idx="817" c:formatCode="m/d;@">
                  <c:v>45666.5104166667</c:v>
                </c:pt>
                <c:pt idx="818" c:formatCode="m/d;@">
                  <c:v>45666.5208333333</c:v>
                </c:pt>
                <c:pt idx="819" c:formatCode="m/d;@">
                  <c:v>45666.53125</c:v>
                </c:pt>
                <c:pt idx="820" c:formatCode="m/d;@">
                  <c:v>45666.5416666667</c:v>
                </c:pt>
                <c:pt idx="821" c:formatCode="m/d;@">
                  <c:v>45666.5520833333</c:v>
                </c:pt>
                <c:pt idx="822" c:formatCode="m/d;@">
                  <c:v>45666.5625</c:v>
                </c:pt>
                <c:pt idx="823" c:formatCode="m/d;@">
                  <c:v>45666.5729166667</c:v>
                </c:pt>
                <c:pt idx="824" c:formatCode="m/d;@">
                  <c:v>45666.5833333333</c:v>
                </c:pt>
                <c:pt idx="825" c:formatCode="m/d;@">
                  <c:v>45666.59375</c:v>
                </c:pt>
                <c:pt idx="826" c:formatCode="m/d;@">
                  <c:v>45666.6041666667</c:v>
                </c:pt>
                <c:pt idx="827" c:formatCode="m/d;@">
                  <c:v>45666.6145833333</c:v>
                </c:pt>
                <c:pt idx="828" c:formatCode="m/d;@">
                  <c:v>45666.625</c:v>
                </c:pt>
                <c:pt idx="829" c:formatCode="m/d;@">
                  <c:v>45666.6354166667</c:v>
                </c:pt>
                <c:pt idx="830" c:formatCode="m/d;@">
                  <c:v>45666.6458333333</c:v>
                </c:pt>
                <c:pt idx="831" c:formatCode="m/d;@">
                  <c:v>45666.65625</c:v>
                </c:pt>
                <c:pt idx="832" c:formatCode="m/d;@">
                  <c:v>45666.6666666667</c:v>
                </c:pt>
                <c:pt idx="833" c:formatCode="m/d;@">
                  <c:v>45666.6770833333</c:v>
                </c:pt>
                <c:pt idx="834" c:formatCode="m/d;@">
                  <c:v>45666.6875</c:v>
                </c:pt>
                <c:pt idx="835" c:formatCode="m/d;@">
                  <c:v>45666.6979166667</c:v>
                </c:pt>
                <c:pt idx="836" c:formatCode="m/d;@">
                  <c:v>45666.7083333333</c:v>
                </c:pt>
                <c:pt idx="837" c:formatCode="m/d;@">
                  <c:v>45666.71875</c:v>
                </c:pt>
                <c:pt idx="838" c:formatCode="m/d;@">
                  <c:v>45666.7291666667</c:v>
                </c:pt>
                <c:pt idx="839" c:formatCode="m/d;@">
                  <c:v>45666.7395833333</c:v>
                </c:pt>
                <c:pt idx="840" c:formatCode="m/d;@">
                  <c:v>45666.75</c:v>
                </c:pt>
                <c:pt idx="841" c:formatCode="m/d;@">
                  <c:v>45666.7604166667</c:v>
                </c:pt>
                <c:pt idx="842" c:formatCode="m/d;@">
                  <c:v>45666.7708333333</c:v>
                </c:pt>
                <c:pt idx="843" c:formatCode="m/d;@">
                  <c:v>45666.78125</c:v>
                </c:pt>
                <c:pt idx="844" c:formatCode="m/d;@">
                  <c:v>45666.7916666667</c:v>
                </c:pt>
                <c:pt idx="845" c:formatCode="m/d;@">
                  <c:v>45666.8020833333</c:v>
                </c:pt>
                <c:pt idx="846" c:formatCode="m/d;@">
                  <c:v>45666.8125</c:v>
                </c:pt>
                <c:pt idx="847" c:formatCode="m/d;@">
                  <c:v>45666.8229166667</c:v>
                </c:pt>
                <c:pt idx="848" c:formatCode="m/d;@">
                  <c:v>45666.8333333333</c:v>
                </c:pt>
                <c:pt idx="849" c:formatCode="m/d;@">
                  <c:v>45666.84375</c:v>
                </c:pt>
                <c:pt idx="850" c:formatCode="m/d;@">
                  <c:v>45666.8541666667</c:v>
                </c:pt>
                <c:pt idx="851" c:formatCode="m/d;@">
                  <c:v>45666.8645833333</c:v>
                </c:pt>
                <c:pt idx="852" c:formatCode="m/d;@">
                  <c:v>45666.875</c:v>
                </c:pt>
                <c:pt idx="853" c:formatCode="m/d;@">
                  <c:v>45666.8854166667</c:v>
                </c:pt>
                <c:pt idx="854" c:formatCode="m/d;@">
                  <c:v>45666.8958333333</c:v>
                </c:pt>
                <c:pt idx="855" c:formatCode="m/d;@">
                  <c:v>45666.90625</c:v>
                </c:pt>
                <c:pt idx="856" c:formatCode="m/d;@">
                  <c:v>45666.9166666667</c:v>
                </c:pt>
                <c:pt idx="857" c:formatCode="m/d;@">
                  <c:v>45666.9270833333</c:v>
                </c:pt>
                <c:pt idx="858" c:formatCode="m/d;@">
                  <c:v>45666.9375</c:v>
                </c:pt>
                <c:pt idx="859" c:formatCode="m/d;@">
                  <c:v>45666.9479166667</c:v>
                </c:pt>
                <c:pt idx="860" c:formatCode="m/d;@">
                  <c:v>45666.9583333333</c:v>
                </c:pt>
                <c:pt idx="861" c:formatCode="m/d;@">
                  <c:v>45666.96875</c:v>
                </c:pt>
                <c:pt idx="862" c:formatCode="m/d;@">
                  <c:v>45666.9791666667</c:v>
                </c:pt>
                <c:pt idx="863" c:formatCode="m/d;@">
                  <c:v>45666.9895833333</c:v>
                </c:pt>
                <c:pt idx="864" c:formatCode="m/d;@">
                  <c:v>45667</c:v>
                </c:pt>
                <c:pt idx="865" c:formatCode="m/d;@">
                  <c:v>45667.0104166667</c:v>
                </c:pt>
                <c:pt idx="866" c:formatCode="m/d;@">
                  <c:v>45667.0208333333</c:v>
                </c:pt>
                <c:pt idx="867" c:formatCode="m/d;@">
                  <c:v>45667.03125</c:v>
                </c:pt>
                <c:pt idx="868" c:formatCode="m/d;@">
                  <c:v>45667.0416666667</c:v>
                </c:pt>
                <c:pt idx="869" c:formatCode="m/d;@">
                  <c:v>45667.0520833333</c:v>
                </c:pt>
                <c:pt idx="870" c:formatCode="m/d;@">
                  <c:v>45667.0625</c:v>
                </c:pt>
                <c:pt idx="871" c:formatCode="m/d;@">
                  <c:v>45667.0729166667</c:v>
                </c:pt>
                <c:pt idx="872" c:formatCode="m/d;@">
                  <c:v>45667.0833333333</c:v>
                </c:pt>
                <c:pt idx="873" c:formatCode="m/d;@">
                  <c:v>45667.09375</c:v>
                </c:pt>
                <c:pt idx="874" c:formatCode="m/d;@">
                  <c:v>45667.1041666667</c:v>
                </c:pt>
                <c:pt idx="875" c:formatCode="m/d;@">
                  <c:v>45667.1145833333</c:v>
                </c:pt>
                <c:pt idx="876" c:formatCode="m/d;@">
                  <c:v>45667.125</c:v>
                </c:pt>
                <c:pt idx="877" c:formatCode="m/d;@">
                  <c:v>45667.1354166667</c:v>
                </c:pt>
                <c:pt idx="878" c:formatCode="m/d;@">
                  <c:v>45667.1458333333</c:v>
                </c:pt>
                <c:pt idx="879" c:formatCode="m/d;@">
                  <c:v>45667.15625</c:v>
                </c:pt>
                <c:pt idx="880" c:formatCode="m/d;@">
                  <c:v>45667.1666666667</c:v>
                </c:pt>
                <c:pt idx="881" c:formatCode="m/d;@">
                  <c:v>45667.1770833333</c:v>
                </c:pt>
                <c:pt idx="882" c:formatCode="m/d;@">
                  <c:v>45667.1875</c:v>
                </c:pt>
                <c:pt idx="883" c:formatCode="m/d;@">
                  <c:v>45667.1979166667</c:v>
                </c:pt>
                <c:pt idx="884" c:formatCode="m/d;@">
                  <c:v>45667.2083333333</c:v>
                </c:pt>
                <c:pt idx="885" c:formatCode="m/d;@">
                  <c:v>45667.21875</c:v>
                </c:pt>
                <c:pt idx="886" c:formatCode="m/d;@">
                  <c:v>45667.2291666667</c:v>
                </c:pt>
                <c:pt idx="887" c:formatCode="m/d;@">
                  <c:v>45667.2395833333</c:v>
                </c:pt>
                <c:pt idx="888" c:formatCode="m/d;@">
                  <c:v>45667.25</c:v>
                </c:pt>
                <c:pt idx="889" c:formatCode="m/d;@">
                  <c:v>45667.2604166667</c:v>
                </c:pt>
                <c:pt idx="890" c:formatCode="m/d;@">
                  <c:v>45667.2708333333</c:v>
                </c:pt>
                <c:pt idx="891" c:formatCode="m/d;@">
                  <c:v>45667.28125</c:v>
                </c:pt>
                <c:pt idx="892" c:formatCode="m/d;@">
                  <c:v>45667.2916666667</c:v>
                </c:pt>
                <c:pt idx="893" c:formatCode="m/d;@">
                  <c:v>45667.3020833333</c:v>
                </c:pt>
                <c:pt idx="894" c:formatCode="m/d;@">
                  <c:v>45667.3125</c:v>
                </c:pt>
                <c:pt idx="895" c:formatCode="m/d;@">
                  <c:v>45667.3229166667</c:v>
                </c:pt>
                <c:pt idx="896" c:formatCode="m/d;@">
                  <c:v>45667.3333333333</c:v>
                </c:pt>
                <c:pt idx="897" c:formatCode="m/d;@">
                  <c:v>45667.34375</c:v>
                </c:pt>
                <c:pt idx="898" c:formatCode="m/d;@">
                  <c:v>45667.3541666667</c:v>
                </c:pt>
                <c:pt idx="899" c:formatCode="m/d;@">
                  <c:v>45667.3645833333</c:v>
                </c:pt>
                <c:pt idx="900" c:formatCode="m/d;@">
                  <c:v>45667.375</c:v>
                </c:pt>
                <c:pt idx="901" c:formatCode="m/d;@">
                  <c:v>45667.3854166667</c:v>
                </c:pt>
                <c:pt idx="902" c:formatCode="m/d;@">
                  <c:v>45667.3958333333</c:v>
                </c:pt>
                <c:pt idx="903" c:formatCode="m/d;@">
                  <c:v>45667.40625</c:v>
                </c:pt>
                <c:pt idx="904" c:formatCode="m/d;@">
                  <c:v>45667.4166666667</c:v>
                </c:pt>
                <c:pt idx="905" c:formatCode="m/d;@">
                  <c:v>45667.4270833333</c:v>
                </c:pt>
                <c:pt idx="906" c:formatCode="m/d;@">
                  <c:v>45667.4375</c:v>
                </c:pt>
                <c:pt idx="907" c:formatCode="m/d;@">
                  <c:v>45667.4479166667</c:v>
                </c:pt>
                <c:pt idx="908" c:formatCode="m/d;@">
                  <c:v>45667.4583333333</c:v>
                </c:pt>
                <c:pt idx="909" c:formatCode="m/d;@">
                  <c:v>45667.46875</c:v>
                </c:pt>
                <c:pt idx="910" c:formatCode="m/d;@">
                  <c:v>45667.4791666667</c:v>
                </c:pt>
                <c:pt idx="911" c:formatCode="m/d;@">
                  <c:v>45667.4895833333</c:v>
                </c:pt>
                <c:pt idx="912" c:formatCode="m/d;@">
                  <c:v>45667.5</c:v>
                </c:pt>
                <c:pt idx="913" c:formatCode="m/d;@">
                  <c:v>45667.5104166667</c:v>
                </c:pt>
                <c:pt idx="914" c:formatCode="m/d;@">
                  <c:v>45667.5208333333</c:v>
                </c:pt>
                <c:pt idx="915" c:formatCode="m/d;@">
                  <c:v>45667.53125</c:v>
                </c:pt>
                <c:pt idx="916" c:formatCode="m/d;@">
                  <c:v>45667.5416666667</c:v>
                </c:pt>
                <c:pt idx="917" c:formatCode="m/d;@">
                  <c:v>45667.5520833333</c:v>
                </c:pt>
                <c:pt idx="918" c:formatCode="m/d;@">
                  <c:v>45667.5625</c:v>
                </c:pt>
                <c:pt idx="919" c:formatCode="m/d;@">
                  <c:v>45667.5729166667</c:v>
                </c:pt>
                <c:pt idx="920" c:formatCode="m/d;@">
                  <c:v>45667.5833333333</c:v>
                </c:pt>
                <c:pt idx="921" c:formatCode="m/d;@">
                  <c:v>45667.59375</c:v>
                </c:pt>
                <c:pt idx="922" c:formatCode="m/d;@">
                  <c:v>45667.6041666667</c:v>
                </c:pt>
                <c:pt idx="923" c:formatCode="m/d;@">
                  <c:v>45667.6145833333</c:v>
                </c:pt>
                <c:pt idx="924" c:formatCode="m/d;@">
                  <c:v>45667.625</c:v>
                </c:pt>
                <c:pt idx="925" c:formatCode="m/d;@">
                  <c:v>45667.6354166667</c:v>
                </c:pt>
                <c:pt idx="926" c:formatCode="m/d;@">
                  <c:v>45667.6458333333</c:v>
                </c:pt>
                <c:pt idx="927" c:formatCode="m/d;@">
                  <c:v>45667.65625</c:v>
                </c:pt>
                <c:pt idx="928" c:formatCode="m/d;@">
                  <c:v>45667.6666666667</c:v>
                </c:pt>
                <c:pt idx="929" c:formatCode="m/d;@">
                  <c:v>45667.6770833333</c:v>
                </c:pt>
                <c:pt idx="930" c:formatCode="m/d;@">
                  <c:v>45667.6875</c:v>
                </c:pt>
                <c:pt idx="931" c:formatCode="m/d;@">
                  <c:v>45667.6979166667</c:v>
                </c:pt>
                <c:pt idx="932" c:formatCode="m/d;@">
                  <c:v>45667.7083333333</c:v>
                </c:pt>
                <c:pt idx="933" c:formatCode="m/d;@">
                  <c:v>45667.71875</c:v>
                </c:pt>
                <c:pt idx="934" c:formatCode="m/d;@">
                  <c:v>45667.7291666667</c:v>
                </c:pt>
                <c:pt idx="935" c:formatCode="m/d;@">
                  <c:v>45667.7395833333</c:v>
                </c:pt>
                <c:pt idx="936" c:formatCode="m/d;@">
                  <c:v>45667.75</c:v>
                </c:pt>
                <c:pt idx="937" c:formatCode="m/d;@">
                  <c:v>45667.7604166667</c:v>
                </c:pt>
                <c:pt idx="938" c:formatCode="m/d;@">
                  <c:v>45667.7708333333</c:v>
                </c:pt>
                <c:pt idx="939" c:formatCode="m/d;@">
                  <c:v>45667.78125</c:v>
                </c:pt>
                <c:pt idx="940" c:formatCode="m/d;@">
                  <c:v>45667.7916666667</c:v>
                </c:pt>
                <c:pt idx="941" c:formatCode="m/d;@">
                  <c:v>45667.8020833333</c:v>
                </c:pt>
                <c:pt idx="942" c:formatCode="m/d;@">
                  <c:v>45667.8125</c:v>
                </c:pt>
                <c:pt idx="943" c:formatCode="m/d;@">
                  <c:v>45667.8229166667</c:v>
                </c:pt>
                <c:pt idx="944" c:formatCode="m/d;@">
                  <c:v>45667.8333333333</c:v>
                </c:pt>
                <c:pt idx="945" c:formatCode="m/d;@">
                  <c:v>45667.84375</c:v>
                </c:pt>
                <c:pt idx="946" c:formatCode="m/d;@">
                  <c:v>45667.8541666667</c:v>
                </c:pt>
                <c:pt idx="947" c:formatCode="m/d;@">
                  <c:v>45667.8645833333</c:v>
                </c:pt>
                <c:pt idx="948" c:formatCode="m/d;@">
                  <c:v>45667.875</c:v>
                </c:pt>
                <c:pt idx="949" c:formatCode="m/d;@">
                  <c:v>45667.8854166667</c:v>
                </c:pt>
                <c:pt idx="950" c:formatCode="m/d;@">
                  <c:v>45667.8958333333</c:v>
                </c:pt>
                <c:pt idx="951" c:formatCode="m/d;@">
                  <c:v>45667.90625</c:v>
                </c:pt>
                <c:pt idx="952" c:formatCode="m/d;@">
                  <c:v>45667.9166666667</c:v>
                </c:pt>
                <c:pt idx="953" c:formatCode="m/d;@">
                  <c:v>45667.9270833333</c:v>
                </c:pt>
                <c:pt idx="954" c:formatCode="m/d;@">
                  <c:v>45667.9375</c:v>
                </c:pt>
                <c:pt idx="955" c:formatCode="m/d;@">
                  <c:v>45667.9479166667</c:v>
                </c:pt>
                <c:pt idx="956" c:formatCode="m/d;@">
                  <c:v>45667.9583333333</c:v>
                </c:pt>
                <c:pt idx="957" c:formatCode="m/d;@">
                  <c:v>45667.96875</c:v>
                </c:pt>
                <c:pt idx="958" c:formatCode="m/d;@">
                  <c:v>45667.9791666667</c:v>
                </c:pt>
                <c:pt idx="959" c:formatCode="m/d;@">
                  <c:v>45667.9895833333</c:v>
                </c:pt>
                <c:pt idx="960" c:formatCode="m/d;@">
                  <c:v>45668</c:v>
                </c:pt>
                <c:pt idx="961" c:formatCode="m/d;@">
                  <c:v>45668.0104166667</c:v>
                </c:pt>
                <c:pt idx="962" c:formatCode="m/d;@">
                  <c:v>45668.0208333333</c:v>
                </c:pt>
                <c:pt idx="963" c:formatCode="m/d;@">
                  <c:v>45668.03125</c:v>
                </c:pt>
                <c:pt idx="964" c:formatCode="m/d;@">
                  <c:v>45668.0416666667</c:v>
                </c:pt>
                <c:pt idx="965" c:formatCode="m/d;@">
                  <c:v>45668.0520833333</c:v>
                </c:pt>
                <c:pt idx="966" c:formatCode="m/d;@">
                  <c:v>45668.0625</c:v>
                </c:pt>
                <c:pt idx="967" c:formatCode="m/d;@">
                  <c:v>45668.0729166667</c:v>
                </c:pt>
                <c:pt idx="968" c:formatCode="m/d;@">
                  <c:v>45668.0833333333</c:v>
                </c:pt>
                <c:pt idx="969" c:formatCode="m/d;@">
                  <c:v>45668.09375</c:v>
                </c:pt>
                <c:pt idx="970" c:formatCode="m/d;@">
                  <c:v>45668.1041666667</c:v>
                </c:pt>
                <c:pt idx="971" c:formatCode="m/d;@">
                  <c:v>45668.1145833333</c:v>
                </c:pt>
                <c:pt idx="972" c:formatCode="m/d;@">
                  <c:v>45668.125</c:v>
                </c:pt>
                <c:pt idx="973" c:formatCode="m/d;@">
                  <c:v>45668.1354166667</c:v>
                </c:pt>
                <c:pt idx="974" c:formatCode="m/d;@">
                  <c:v>45668.1458333333</c:v>
                </c:pt>
                <c:pt idx="975" c:formatCode="m/d;@">
                  <c:v>45668.15625</c:v>
                </c:pt>
                <c:pt idx="976" c:formatCode="m/d;@">
                  <c:v>45668.1666666667</c:v>
                </c:pt>
                <c:pt idx="977" c:formatCode="m/d;@">
                  <c:v>45668.1770833333</c:v>
                </c:pt>
                <c:pt idx="978" c:formatCode="m/d;@">
                  <c:v>45668.1875</c:v>
                </c:pt>
                <c:pt idx="979" c:formatCode="m/d;@">
                  <c:v>45668.1979166667</c:v>
                </c:pt>
                <c:pt idx="980" c:formatCode="m/d;@">
                  <c:v>45668.2083333333</c:v>
                </c:pt>
                <c:pt idx="981" c:formatCode="m/d;@">
                  <c:v>45668.21875</c:v>
                </c:pt>
                <c:pt idx="982" c:formatCode="m/d;@">
                  <c:v>45668.2291666667</c:v>
                </c:pt>
                <c:pt idx="983" c:formatCode="m/d;@">
                  <c:v>45668.2395833333</c:v>
                </c:pt>
                <c:pt idx="984" c:formatCode="m/d;@">
                  <c:v>45668.25</c:v>
                </c:pt>
                <c:pt idx="985" c:formatCode="m/d;@">
                  <c:v>45668.2604166667</c:v>
                </c:pt>
                <c:pt idx="986" c:formatCode="m/d;@">
                  <c:v>45668.2708333333</c:v>
                </c:pt>
                <c:pt idx="987" c:formatCode="m/d;@">
                  <c:v>45668.28125</c:v>
                </c:pt>
                <c:pt idx="988" c:formatCode="m/d;@">
                  <c:v>45668.2916666667</c:v>
                </c:pt>
                <c:pt idx="989" c:formatCode="m/d;@">
                  <c:v>45668.3020833333</c:v>
                </c:pt>
                <c:pt idx="990" c:formatCode="m/d;@">
                  <c:v>45668.3125</c:v>
                </c:pt>
                <c:pt idx="991" c:formatCode="m/d;@">
                  <c:v>45668.3229166667</c:v>
                </c:pt>
                <c:pt idx="992" c:formatCode="m/d;@">
                  <c:v>45668.3333333333</c:v>
                </c:pt>
                <c:pt idx="993" c:formatCode="m/d;@">
                  <c:v>45668.34375</c:v>
                </c:pt>
                <c:pt idx="994" c:formatCode="m/d;@">
                  <c:v>45668.3541666667</c:v>
                </c:pt>
                <c:pt idx="995" c:formatCode="m/d;@">
                  <c:v>45668.3645833333</c:v>
                </c:pt>
                <c:pt idx="996" c:formatCode="m/d;@">
                  <c:v>45668.375</c:v>
                </c:pt>
                <c:pt idx="997" c:formatCode="m/d;@">
                  <c:v>45668.3854166667</c:v>
                </c:pt>
                <c:pt idx="998" c:formatCode="m/d;@">
                  <c:v>45668.3958333333</c:v>
                </c:pt>
                <c:pt idx="999" c:formatCode="m/d;@">
                  <c:v>45668.40625</c:v>
                </c:pt>
                <c:pt idx="1000" c:formatCode="m/d;@">
                  <c:v>45668.4166666667</c:v>
                </c:pt>
                <c:pt idx="1001" c:formatCode="m/d;@">
                  <c:v>45668.4270833333</c:v>
                </c:pt>
                <c:pt idx="1002" c:formatCode="m/d;@">
                  <c:v>45668.4375</c:v>
                </c:pt>
                <c:pt idx="1003" c:formatCode="m/d;@">
                  <c:v>45668.4479166667</c:v>
                </c:pt>
                <c:pt idx="1004" c:formatCode="m/d;@">
                  <c:v>45668.4583333333</c:v>
                </c:pt>
                <c:pt idx="1005" c:formatCode="m/d;@">
                  <c:v>45668.46875</c:v>
                </c:pt>
                <c:pt idx="1006" c:formatCode="m/d;@">
                  <c:v>45668.4791666667</c:v>
                </c:pt>
                <c:pt idx="1007" c:formatCode="m/d;@">
                  <c:v>45668.4895833333</c:v>
                </c:pt>
                <c:pt idx="1008" c:formatCode="m/d;@">
                  <c:v>45668.5</c:v>
                </c:pt>
                <c:pt idx="1009" c:formatCode="m/d;@">
                  <c:v>45668.5104166667</c:v>
                </c:pt>
                <c:pt idx="1010" c:formatCode="m/d;@">
                  <c:v>45668.5208333333</c:v>
                </c:pt>
                <c:pt idx="1011" c:formatCode="m/d;@">
                  <c:v>45668.53125</c:v>
                </c:pt>
                <c:pt idx="1012" c:formatCode="m/d;@">
                  <c:v>45668.5416666667</c:v>
                </c:pt>
                <c:pt idx="1013" c:formatCode="m/d;@">
                  <c:v>45668.5520833333</c:v>
                </c:pt>
                <c:pt idx="1014" c:formatCode="m/d;@">
                  <c:v>45668.5625</c:v>
                </c:pt>
                <c:pt idx="1015" c:formatCode="m/d;@">
                  <c:v>45668.5729166667</c:v>
                </c:pt>
                <c:pt idx="1016" c:formatCode="m/d;@">
                  <c:v>45668.5833333333</c:v>
                </c:pt>
                <c:pt idx="1017" c:formatCode="m/d;@">
                  <c:v>45668.59375</c:v>
                </c:pt>
                <c:pt idx="1018" c:formatCode="m/d;@">
                  <c:v>45668.6041666667</c:v>
                </c:pt>
                <c:pt idx="1019" c:formatCode="m/d;@">
                  <c:v>45668.6145833333</c:v>
                </c:pt>
                <c:pt idx="1020" c:formatCode="m/d;@">
                  <c:v>45668.625</c:v>
                </c:pt>
                <c:pt idx="1021" c:formatCode="m/d;@">
                  <c:v>45668.6354166667</c:v>
                </c:pt>
                <c:pt idx="1022" c:formatCode="m/d;@">
                  <c:v>45668.6458333333</c:v>
                </c:pt>
                <c:pt idx="1023" c:formatCode="m/d;@">
                  <c:v>45668.65625</c:v>
                </c:pt>
                <c:pt idx="1024" c:formatCode="m/d;@">
                  <c:v>45668.6666666667</c:v>
                </c:pt>
                <c:pt idx="1025" c:formatCode="m/d;@">
                  <c:v>45668.6770833333</c:v>
                </c:pt>
                <c:pt idx="1026" c:formatCode="m/d;@">
                  <c:v>45668.6875</c:v>
                </c:pt>
                <c:pt idx="1027" c:formatCode="m/d;@">
                  <c:v>45668.6979166667</c:v>
                </c:pt>
                <c:pt idx="1028" c:formatCode="m/d;@">
                  <c:v>45668.7083333333</c:v>
                </c:pt>
                <c:pt idx="1029" c:formatCode="m/d;@">
                  <c:v>45668.71875</c:v>
                </c:pt>
                <c:pt idx="1030" c:formatCode="m/d;@">
                  <c:v>45668.7291666667</c:v>
                </c:pt>
                <c:pt idx="1031" c:formatCode="m/d;@">
                  <c:v>45668.7395833333</c:v>
                </c:pt>
                <c:pt idx="1032" c:formatCode="m/d;@">
                  <c:v>45668.75</c:v>
                </c:pt>
                <c:pt idx="1033" c:formatCode="m/d;@">
                  <c:v>45668.7604166667</c:v>
                </c:pt>
                <c:pt idx="1034" c:formatCode="m/d;@">
                  <c:v>45668.7708333333</c:v>
                </c:pt>
                <c:pt idx="1035" c:formatCode="m/d;@">
                  <c:v>45668.78125</c:v>
                </c:pt>
                <c:pt idx="1036" c:formatCode="m/d;@">
                  <c:v>45668.7916666667</c:v>
                </c:pt>
                <c:pt idx="1037" c:formatCode="m/d;@">
                  <c:v>45668.8020833333</c:v>
                </c:pt>
                <c:pt idx="1038" c:formatCode="m/d;@">
                  <c:v>45668.8125</c:v>
                </c:pt>
                <c:pt idx="1039" c:formatCode="m/d;@">
                  <c:v>45668.8229166667</c:v>
                </c:pt>
                <c:pt idx="1040" c:formatCode="m/d;@">
                  <c:v>45668.8333333333</c:v>
                </c:pt>
                <c:pt idx="1041" c:formatCode="m/d;@">
                  <c:v>45668.84375</c:v>
                </c:pt>
                <c:pt idx="1042" c:formatCode="m/d;@">
                  <c:v>45668.8541666667</c:v>
                </c:pt>
                <c:pt idx="1043" c:formatCode="m/d;@">
                  <c:v>45668.8645833333</c:v>
                </c:pt>
                <c:pt idx="1044" c:formatCode="m/d;@">
                  <c:v>45668.875</c:v>
                </c:pt>
                <c:pt idx="1045" c:formatCode="m/d;@">
                  <c:v>45668.8854166667</c:v>
                </c:pt>
                <c:pt idx="1046" c:formatCode="m/d;@">
                  <c:v>45668.8958333333</c:v>
                </c:pt>
                <c:pt idx="1047" c:formatCode="m/d;@">
                  <c:v>45668.90625</c:v>
                </c:pt>
                <c:pt idx="1048" c:formatCode="m/d;@">
                  <c:v>45668.9166666667</c:v>
                </c:pt>
                <c:pt idx="1049" c:formatCode="m/d;@">
                  <c:v>45668.9270833333</c:v>
                </c:pt>
                <c:pt idx="1050" c:formatCode="m/d;@">
                  <c:v>45668.9375</c:v>
                </c:pt>
                <c:pt idx="1051" c:formatCode="m/d;@">
                  <c:v>45668.9479166667</c:v>
                </c:pt>
                <c:pt idx="1052" c:formatCode="m/d;@">
                  <c:v>45668.9583333333</c:v>
                </c:pt>
                <c:pt idx="1053" c:formatCode="m/d;@">
                  <c:v>45668.96875</c:v>
                </c:pt>
                <c:pt idx="1054" c:formatCode="m/d;@">
                  <c:v>45668.9791666667</c:v>
                </c:pt>
                <c:pt idx="1055" c:formatCode="m/d;@">
                  <c:v>45668.9895833333</c:v>
                </c:pt>
                <c:pt idx="1056" c:formatCode="m/d;@">
                  <c:v>45669</c:v>
                </c:pt>
                <c:pt idx="1057" c:formatCode="m/d;@">
                  <c:v>45669.0104166667</c:v>
                </c:pt>
                <c:pt idx="1058" c:formatCode="m/d;@">
                  <c:v>45669.0208333333</c:v>
                </c:pt>
                <c:pt idx="1059" c:formatCode="m/d;@">
                  <c:v>45669.03125</c:v>
                </c:pt>
                <c:pt idx="1060" c:formatCode="m/d;@">
                  <c:v>45669.0416666667</c:v>
                </c:pt>
                <c:pt idx="1061" c:formatCode="m/d;@">
                  <c:v>45669.0520833333</c:v>
                </c:pt>
                <c:pt idx="1062" c:formatCode="m/d;@">
                  <c:v>45669.0625</c:v>
                </c:pt>
                <c:pt idx="1063" c:formatCode="m/d;@">
                  <c:v>45669.0729166667</c:v>
                </c:pt>
                <c:pt idx="1064" c:formatCode="m/d;@">
                  <c:v>45669.0833333333</c:v>
                </c:pt>
                <c:pt idx="1065" c:formatCode="m/d;@">
                  <c:v>45669.09375</c:v>
                </c:pt>
                <c:pt idx="1066" c:formatCode="m/d;@">
                  <c:v>45669.1041666667</c:v>
                </c:pt>
                <c:pt idx="1067" c:formatCode="m/d;@">
                  <c:v>45669.1145833333</c:v>
                </c:pt>
                <c:pt idx="1068" c:formatCode="m/d;@">
                  <c:v>45669.125</c:v>
                </c:pt>
                <c:pt idx="1069" c:formatCode="m/d;@">
                  <c:v>45669.1354166667</c:v>
                </c:pt>
                <c:pt idx="1070" c:formatCode="m/d;@">
                  <c:v>45669.1458333333</c:v>
                </c:pt>
                <c:pt idx="1071" c:formatCode="m/d;@">
                  <c:v>45669.15625</c:v>
                </c:pt>
                <c:pt idx="1072" c:formatCode="m/d;@">
                  <c:v>45669.1666666667</c:v>
                </c:pt>
                <c:pt idx="1073" c:formatCode="m/d;@">
                  <c:v>45669.1770833333</c:v>
                </c:pt>
                <c:pt idx="1074" c:formatCode="m/d;@">
                  <c:v>45669.1875</c:v>
                </c:pt>
                <c:pt idx="1075" c:formatCode="m/d;@">
                  <c:v>45669.1979166667</c:v>
                </c:pt>
                <c:pt idx="1076" c:formatCode="m/d;@">
                  <c:v>45669.2083333333</c:v>
                </c:pt>
                <c:pt idx="1077" c:formatCode="m/d;@">
                  <c:v>45669.21875</c:v>
                </c:pt>
                <c:pt idx="1078" c:formatCode="m/d;@">
                  <c:v>45669.2291666667</c:v>
                </c:pt>
                <c:pt idx="1079" c:formatCode="m/d;@">
                  <c:v>45669.2395833333</c:v>
                </c:pt>
                <c:pt idx="1080" c:formatCode="m/d;@">
                  <c:v>45669.25</c:v>
                </c:pt>
                <c:pt idx="1081" c:formatCode="m/d;@">
                  <c:v>45669.2604166667</c:v>
                </c:pt>
                <c:pt idx="1082" c:formatCode="m/d;@">
                  <c:v>45669.2708333333</c:v>
                </c:pt>
                <c:pt idx="1083" c:formatCode="m/d;@">
                  <c:v>45669.28125</c:v>
                </c:pt>
                <c:pt idx="1084" c:formatCode="m/d;@">
                  <c:v>45669.2916666667</c:v>
                </c:pt>
                <c:pt idx="1085" c:formatCode="m/d;@">
                  <c:v>45669.3020833333</c:v>
                </c:pt>
                <c:pt idx="1086" c:formatCode="m/d;@">
                  <c:v>45669.3125</c:v>
                </c:pt>
                <c:pt idx="1087" c:formatCode="m/d;@">
                  <c:v>45669.3229166667</c:v>
                </c:pt>
                <c:pt idx="1088" c:formatCode="m/d;@">
                  <c:v>45669.3333333333</c:v>
                </c:pt>
                <c:pt idx="1089" c:formatCode="m/d;@">
                  <c:v>45669.34375</c:v>
                </c:pt>
                <c:pt idx="1090" c:formatCode="m/d;@">
                  <c:v>45669.3541666667</c:v>
                </c:pt>
                <c:pt idx="1091" c:formatCode="m/d;@">
                  <c:v>45669.3645833333</c:v>
                </c:pt>
                <c:pt idx="1092" c:formatCode="m/d;@">
                  <c:v>45669.375</c:v>
                </c:pt>
                <c:pt idx="1093" c:formatCode="m/d;@">
                  <c:v>45669.3854166667</c:v>
                </c:pt>
                <c:pt idx="1094" c:formatCode="m/d;@">
                  <c:v>45669.3958333333</c:v>
                </c:pt>
                <c:pt idx="1095" c:formatCode="m/d;@">
                  <c:v>45669.40625</c:v>
                </c:pt>
                <c:pt idx="1096" c:formatCode="m/d;@">
                  <c:v>45669.4166666667</c:v>
                </c:pt>
                <c:pt idx="1097" c:formatCode="m/d;@">
                  <c:v>45669.4270833333</c:v>
                </c:pt>
                <c:pt idx="1098" c:formatCode="m/d;@">
                  <c:v>45669.4375</c:v>
                </c:pt>
                <c:pt idx="1099" c:formatCode="m/d;@">
                  <c:v>45669.4479166667</c:v>
                </c:pt>
                <c:pt idx="1100" c:formatCode="m/d;@">
                  <c:v>45669.4583333333</c:v>
                </c:pt>
                <c:pt idx="1101" c:formatCode="m/d;@">
                  <c:v>45669.46875</c:v>
                </c:pt>
                <c:pt idx="1102" c:formatCode="m/d;@">
                  <c:v>45669.4791666667</c:v>
                </c:pt>
                <c:pt idx="1103" c:formatCode="m/d;@">
                  <c:v>45669.4895833333</c:v>
                </c:pt>
                <c:pt idx="1104" c:formatCode="m/d;@">
                  <c:v>45669.5</c:v>
                </c:pt>
                <c:pt idx="1105" c:formatCode="m/d;@">
                  <c:v>45669.5104166667</c:v>
                </c:pt>
                <c:pt idx="1106" c:formatCode="m/d;@">
                  <c:v>45669.5208333333</c:v>
                </c:pt>
                <c:pt idx="1107" c:formatCode="m/d;@">
                  <c:v>45669.53125</c:v>
                </c:pt>
                <c:pt idx="1108" c:formatCode="m/d;@">
                  <c:v>45669.5416666667</c:v>
                </c:pt>
                <c:pt idx="1109" c:formatCode="m/d;@">
                  <c:v>45669.5520833333</c:v>
                </c:pt>
                <c:pt idx="1110" c:formatCode="m/d;@">
                  <c:v>45669.5625</c:v>
                </c:pt>
                <c:pt idx="1111" c:formatCode="m/d;@">
                  <c:v>45669.5729166667</c:v>
                </c:pt>
                <c:pt idx="1112" c:formatCode="m/d;@">
                  <c:v>45669.5833333333</c:v>
                </c:pt>
                <c:pt idx="1113" c:formatCode="m/d;@">
                  <c:v>45669.59375</c:v>
                </c:pt>
                <c:pt idx="1114" c:formatCode="m/d;@">
                  <c:v>45669.6041666667</c:v>
                </c:pt>
                <c:pt idx="1115" c:formatCode="m/d;@">
                  <c:v>45669.6145833333</c:v>
                </c:pt>
                <c:pt idx="1116" c:formatCode="m/d;@">
                  <c:v>45669.625</c:v>
                </c:pt>
                <c:pt idx="1117" c:formatCode="m/d;@">
                  <c:v>45669.6354166667</c:v>
                </c:pt>
                <c:pt idx="1118" c:formatCode="m/d;@">
                  <c:v>45669.6458333333</c:v>
                </c:pt>
                <c:pt idx="1119" c:formatCode="m/d;@">
                  <c:v>45669.65625</c:v>
                </c:pt>
                <c:pt idx="1120" c:formatCode="m/d;@">
                  <c:v>45669.6666666667</c:v>
                </c:pt>
                <c:pt idx="1121" c:formatCode="m/d;@">
                  <c:v>45669.6770833333</c:v>
                </c:pt>
                <c:pt idx="1122" c:formatCode="m/d;@">
                  <c:v>45669.6875</c:v>
                </c:pt>
                <c:pt idx="1123" c:formatCode="m/d;@">
                  <c:v>45669.6979166667</c:v>
                </c:pt>
                <c:pt idx="1124" c:formatCode="m/d;@">
                  <c:v>45669.7083333333</c:v>
                </c:pt>
                <c:pt idx="1125" c:formatCode="m/d;@">
                  <c:v>45669.71875</c:v>
                </c:pt>
                <c:pt idx="1126" c:formatCode="m/d;@">
                  <c:v>45669.7291666667</c:v>
                </c:pt>
                <c:pt idx="1127" c:formatCode="m/d;@">
                  <c:v>45669.7395833333</c:v>
                </c:pt>
                <c:pt idx="1128" c:formatCode="m/d;@">
                  <c:v>45669.75</c:v>
                </c:pt>
                <c:pt idx="1129" c:formatCode="m/d;@">
                  <c:v>45669.7604166667</c:v>
                </c:pt>
                <c:pt idx="1130" c:formatCode="m/d;@">
                  <c:v>45669.7708333333</c:v>
                </c:pt>
                <c:pt idx="1131" c:formatCode="m/d;@">
                  <c:v>45669.78125</c:v>
                </c:pt>
                <c:pt idx="1132" c:formatCode="m/d;@">
                  <c:v>45669.7916666667</c:v>
                </c:pt>
                <c:pt idx="1133" c:formatCode="m/d;@">
                  <c:v>45669.8020833333</c:v>
                </c:pt>
                <c:pt idx="1134" c:formatCode="m/d;@">
                  <c:v>45669.8125</c:v>
                </c:pt>
                <c:pt idx="1135" c:formatCode="m/d;@">
                  <c:v>45669.8229166667</c:v>
                </c:pt>
                <c:pt idx="1136" c:formatCode="m/d;@">
                  <c:v>45669.8333333333</c:v>
                </c:pt>
                <c:pt idx="1137" c:formatCode="m/d;@">
                  <c:v>45669.84375</c:v>
                </c:pt>
                <c:pt idx="1138" c:formatCode="m/d;@">
                  <c:v>45669.8541666667</c:v>
                </c:pt>
                <c:pt idx="1139" c:formatCode="m/d;@">
                  <c:v>45669.8645833333</c:v>
                </c:pt>
                <c:pt idx="1140" c:formatCode="m/d;@">
                  <c:v>45669.875</c:v>
                </c:pt>
                <c:pt idx="1141" c:formatCode="m/d;@">
                  <c:v>45669.8854166667</c:v>
                </c:pt>
                <c:pt idx="1142" c:formatCode="m/d;@">
                  <c:v>45669.8958333333</c:v>
                </c:pt>
                <c:pt idx="1143" c:formatCode="m/d;@">
                  <c:v>45669.90625</c:v>
                </c:pt>
                <c:pt idx="1144" c:formatCode="m/d;@">
                  <c:v>45669.9166666667</c:v>
                </c:pt>
                <c:pt idx="1145" c:formatCode="m/d;@">
                  <c:v>45669.9270833333</c:v>
                </c:pt>
                <c:pt idx="1146" c:formatCode="m/d;@">
                  <c:v>45669.9375</c:v>
                </c:pt>
                <c:pt idx="1147" c:formatCode="m/d;@">
                  <c:v>45669.9479166667</c:v>
                </c:pt>
                <c:pt idx="1148" c:formatCode="m/d;@">
                  <c:v>45669.9583333333</c:v>
                </c:pt>
                <c:pt idx="1149" c:formatCode="m/d;@">
                  <c:v>45669.96875</c:v>
                </c:pt>
                <c:pt idx="1150" c:formatCode="m/d;@">
                  <c:v>45669.9791666667</c:v>
                </c:pt>
                <c:pt idx="1151" c:formatCode="m/d;@">
                  <c:v>45669.9895833333</c:v>
                </c:pt>
                <c:pt idx="1152" c:formatCode="m/d;@">
                  <c:v>45670</c:v>
                </c:pt>
                <c:pt idx="1153" c:formatCode="m/d;@">
                  <c:v>45670.0104166667</c:v>
                </c:pt>
                <c:pt idx="1154" c:formatCode="m/d;@">
                  <c:v>45670.0208333333</c:v>
                </c:pt>
                <c:pt idx="1155" c:formatCode="m/d;@">
                  <c:v>45670.03125</c:v>
                </c:pt>
                <c:pt idx="1156" c:formatCode="m/d;@">
                  <c:v>45670.0416666667</c:v>
                </c:pt>
                <c:pt idx="1157" c:formatCode="m/d;@">
                  <c:v>45670.0520833333</c:v>
                </c:pt>
                <c:pt idx="1158" c:formatCode="m/d;@">
                  <c:v>45670.0625</c:v>
                </c:pt>
                <c:pt idx="1159" c:formatCode="m/d;@">
                  <c:v>45670.0729166667</c:v>
                </c:pt>
                <c:pt idx="1160" c:formatCode="m/d;@">
                  <c:v>45670.0833333333</c:v>
                </c:pt>
                <c:pt idx="1161" c:formatCode="m/d;@">
                  <c:v>45670.09375</c:v>
                </c:pt>
                <c:pt idx="1162" c:formatCode="m/d;@">
                  <c:v>45670.1041666667</c:v>
                </c:pt>
                <c:pt idx="1163" c:formatCode="m/d;@">
                  <c:v>45670.1145833333</c:v>
                </c:pt>
                <c:pt idx="1164" c:formatCode="m/d;@">
                  <c:v>45670.125</c:v>
                </c:pt>
                <c:pt idx="1165" c:formatCode="m/d;@">
                  <c:v>45670.1354166667</c:v>
                </c:pt>
                <c:pt idx="1166" c:formatCode="m/d;@">
                  <c:v>45670.1458333333</c:v>
                </c:pt>
                <c:pt idx="1167" c:formatCode="m/d;@">
                  <c:v>45670.15625</c:v>
                </c:pt>
                <c:pt idx="1168" c:formatCode="m/d;@">
                  <c:v>45670.1666666667</c:v>
                </c:pt>
                <c:pt idx="1169" c:formatCode="m/d;@">
                  <c:v>45670.1770833333</c:v>
                </c:pt>
                <c:pt idx="1170" c:formatCode="m/d;@">
                  <c:v>45670.1875</c:v>
                </c:pt>
                <c:pt idx="1171" c:formatCode="m/d;@">
                  <c:v>45670.1979166667</c:v>
                </c:pt>
                <c:pt idx="1172" c:formatCode="m/d;@">
                  <c:v>45670.2083333333</c:v>
                </c:pt>
                <c:pt idx="1173" c:formatCode="m/d;@">
                  <c:v>45670.21875</c:v>
                </c:pt>
                <c:pt idx="1174" c:formatCode="m/d;@">
                  <c:v>45670.2291666667</c:v>
                </c:pt>
                <c:pt idx="1175" c:formatCode="m/d;@">
                  <c:v>45670.2395833333</c:v>
                </c:pt>
                <c:pt idx="1176" c:formatCode="m/d;@">
                  <c:v>45670.25</c:v>
                </c:pt>
                <c:pt idx="1177" c:formatCode="m/d;@">
                  <c:v>45670.2604166667</c:v>
                </c:pt>
                <c:pt idx="1178" c:formatCode="m/d;@">
                  <c:v>45670.2708333333</c:v>
                </c:pt>
                <c:pt idx="1179" c:formatCode="m/d;@">
                  <c:v>45670.28125</c:v>
                </c:pt>
                <c:pt idx="1180" c:formatCode="m/d;@">
                  <c:v>45670.2916666667</c:v>
                </c:pt>
                <c:pt idx="1181" c:formatCode="m/d;@">
                  <c:v>45670.3020833333</c:v>
                </c:pt>
                <c:pt idx="1182" c:formatCode="m/d;@">
                  <c:v>45670.3125</c:v>
                </c:pt>
                <c:pt idx="1183" c:formatCode="m/d;@">
                  <c:v>45670.3229166667</c:v>
                </c:pt>
                <c:pt idx="1184" c:formatCode="m/d;@">
                  <c:v>45670.3333333333</c:v>
                </c:pt>
                <c:pt idx="1185" c:formatCode="m/d;@">
                  <c:v>45670.34375</c:v>
                </c:pt>
                <c:pt idx="1186" c:formatCode="m/d;@">
                  <c:v>45670.3541666667</c:v>
                </c:pt>
                <c:pt idx="1187" c:formatCode="m/d;@">
                  <c:v>45670.3645833333</c:v>
                </c:pt>
                <c:pt idx="1188" c:formatCode="m/d;@">
                  <c:v>45670.375</c:v>
                </c:pt>
                <c:pt idx="1189" c:formatCode="m/d;@">
                  <c:v>45670.3854166667</c:v>
                </c:pt>
                <c:pt idx="1190" c:formatCode="m/d;@">
                  <c:v>45670.3958333333</c:v>
                </c:pt>
                <c:pt idx="1191" c:formatCode="m/d;@">
                  <c:v>45670.40625</c:v>
                </c:pt>
                <c:pt idx="1192" c:formatCode="m/d;@">
                  <c:v>45670.4166666667</c:v>
                </c:pt>
                <c:pt idx="1193" c:formatCode="m/d;@">
                  <c:v>45670.4270833333</c:v>
                </c:pt>
                <c:pt idx="1194" c:formatCode="m/d;@">
                  <c:v>45670.4375</c:v>
                </c:pt>
                <c:pt idx="1195" c:formatCode="m/d;@">
                  <c:v>45670.4479166667</c:v>
                </c:pt>
                <c:pt idx="1196" c:formatCode="m/d;@">
                  <c:v>45670.4583333333</c:v>
                </c:pt>
                <c:pt idx="1197" c:formatCode="m/d;@">
                  <c:v>45670.46875</c:v>
                </c:pt>
                <c:pt idx="1198" c:formatCode="m/d;@">
                  <c:v>45670.4791666667</c:v>
                </c:pt>
                <c:pt idx="1199" c:formatCode="m/d;@">
                  <c:v>45670.4895833333</c:v>
                </c:pt>
                <c:pt idx="1200" c:formatCode="m/d;@">
                  <c:v>45670.5</c:v>
                </c:pt>
                <c:pt idx="1201" c:formatCode="m/d;@">
                  <c:v>45670.5104166667</c:v>
                </c:pt>
                <c:pt idx="1202" c:formatCode="m/d;@">
                  <c:v>45670.5208333333</c:v>
                </c:pt>
                <c:pt idx="1203" c:formatCode="m/d;@">
                  <c:v>45670.53125</c:v>
                </c:pt>
                <c:pt idx="1204" c:formatCode="m/d;@">
                  <c:v>45670.5416666667</c:v>
                </c:pt>
                <c:pt idx="1205" c:formatCode="m/d;@">
                  <c:v>45670.5520833333</c:v>
                </c:pt>
                <c:pt idx="1206" c:formatCode="m/d;@">
                  <c:v>45670.5625</c:v>
                </c:pt>
                <c:pt idx="1207" c:formatCode="m/d;@">
                  <c:v>45670.5729166667</c:v>
                </c:pt>
                <c:pt idx="1208" c:formatCode="m/d;@">
                  <c:v>45670.5833333333</c:v>
                </c:pt>
                <c:pt idx="1209" c:formatCode="m/d;@">
                  <c:v>45670.59375</c:v>
                </c:pt>
                <c:pt idx="1210" c:formatCode="m/d;@">
                  <c:v>45670.6041666667</c:v>
                </c:pt>
                <c:pt idx="1211" c:formatCode="m/d;@">
                  <c:v>45670.6145833333</c:v>
                </c:pt>
                <c:pt idx="1212" c:formatCode="m/d;@">
                  <c:v>45670.625</c:v>
                </c:pt>
                <c:pt idx="1213" c:formatCode="m/d;@">
                  <c:v>45670.6354166667</c:v>
                </c:pt>
                <c:pt idx="1214" c:formatCode="m/d;@">
                  <c:v>45670.6458333333</c:v>
                </c:pt>
                <c:pt idx="1215" c:formatCode="m/d;@">
                  <c:v>45670.65625</c:v>
                </c:pt>
                <c:pt idx="1216" c:formatCode="m/d;@">
                  <c:v>45670.6666666667</c:v>
                </c:pt>
                <c:pt idx="1217" c:formatCode="m/d;@">
                  <c:v>45670.6770833333</c:v>
                </c:pt>
                <c:pt idx="1218" c:formatCode="m/d;@">
                  <c:v>45670.6875</c:v>
                </c:pt>
                <c:pt idx="1219" c:formatCode="m/d;@">
                  <c:v>45670.6979166667</c:v>
                </c:pt>
                <c:pt idx="1220" c:formatCode="m/d;@">
                  <c:v>45670.7083333333</c:v>
                </c:pt>
                <c:pt idx="1221" c:formatCode="m/d;@">
                  <c:v>45670.71875</c:v>
                </c:pt>
                <c:pt idx="1222" c:formatCode="m/d;@">
                  <c:v>45670.7291666667</c:v>
                </c:pt>
                <c:pt idx="1223" c:formatCode="m/d;@">
                  <c:v>45670.7395833333</c:v>
                </c:pt>
                <c:pt idx="1224" c:formatCode="m/d;@">
                  <c:v>45670.75</c:v>
                </c:pt>
                <c:pt idx="1225" c:formatCode="m/d;@">
                  <c:v>45670.7604166667</c:v>
                </c:pt>
                <c:pt idx="1226" c:formatCode="m/d;@">
                  <c:v>45670.7708333333</c:v>
                </c:pt>
                <c:pt idx="1227" c:formatCode="m/d;@">
                  <c:v>45670.78125</c:v>
                </c:pt>
                <c:pt idx="1228" c:formatCode="m/d;@">
                  <c:v>45670.7916666667</c:v>
                </c:pt>
                <c:pt idx="1229" c:formatCode="m/d;@">
                  <c:v>45670.8020833333</c:v>
                </c:pt>
                <c:pt idx="1230" c:formatCode="m/d;@">
                  <c:v>45670.8125</c:v>
                </c:pt>
                <c:pt idx="1231" c:formatCode="m/d;@">
                  <c:v>45670.8229166667</c:v>
                </c:pt>
                <c:pt idx="1232" c:formatCode="m/d;@">
                  <c:v>45670.8333333333</c:v>
                </c:pt>
                <c:pt idx="1233" c:formatCode="m/d;@">
                  <c:v>45670.84375</c:v>
                </c:pt>
                <c:pt idx="1234" c:formatCode="m/d;@">
                  <c:v>45670.8541666667</c:v>
                </c:pt>
                <c:pt idx="1235" c:formatCode="m/d;@">
                  <c:v>45670.8645833333</c:v>
                </c:pt>
                <c:pt idx="1236" c:formatCode="m/d;@">
                  <c:v>45670.875</c:v>
                </c:pt>
                <c:pt idx="1237" c:formatCode="m/d;@">
                  <c:v>45670.8854166667</c:v>
                </c:pt>
                <c:pt idx="1238" c:formatCode="m/d;@">
                  <c:v>45670.8958333333</c:v>
                </c:pt>
                <c:pt idx="1239" c:formatCode="m/d;@">
                  <c:v>45670.90625</c:v>
                </c:pt>
                <c:pt idx="1240" c:formatCode="m/d;@">
                  <c:v>45670.9166666667</c:v>
                </c:pt>
                <c:pt idx="1241" c:formatCode="m/d;@">
                  <c:v>45670.9270833333</c:v>
                </c:pt>
                <c:pt idx="1242" c:formatCode="m/d;@">
                  <c:v>45670.9375</c:v>
                </c:pt>
                <c:pt idx="1243" c:formatCode="m/d;@">
                  <c:v>45670.9479166667</c:v>
                </c:pt>
                <c:pt idx="1244" c:formatCode="m/d;@">
                  <c:v>45670.9583333333</c:v>
                </c:pt>
                <c:pt idx="1245" c:formatCode="m/d;@">
                  <c:v>45670.96875</c:v>
                </c:pt>
                <c:pt idx="1246" c:formatCode="m/d;@">
                  <c:v>45670.9791666667</c:v>
                </c:pt>
                <c:pt idx="1247" c:formatCode="m/d;@">
                  <c:v>45670.9895833333</c:v>
                </c:pt>
                <c:pt idx="1248" c:formatCode="m/d;@">
                  <c:v>45671</c:v>
                </c:pt>
                <c:pt idx="1249" c:formatCode="m/d;@">
                  <c:v>45671.0104166667</c:v>
                </c:pt>
                <c:pt idx="1250" c:formatCode="m/d;@">
                  <c:v>45671.0208333333</c:v>
                </c:pt>
                <c:pt idx="1251" c:formatCode="m/d;@">
                  <c:v>45671.03125</c:v>
                </c:pt>
                <c:pt idx="1252" c:formatCode="m/d;@">
                  <c:v>45671.0416666667</c:v>
                </c:pt>
                <c:pt idx="1253" c:formatCode="m/d;@">
                  <c:v>45671.0520833333</c:v>
                </c:pt>
                <c:pt idx="1254" c:formatCode="m/d;@">
                  <c:v>45671.0625</c:v>
                </c:pt>
                <c:pt idx="1255" c:formatCode="m/d;@">
                  <c:v>45671.0729166667</c:v>
                </c:pt>
                <c:pt idx="1256" c:formatCode="m/d;@">
                  <c:v>45671.0833333333</c:v>
                </c:pt>
                <c:pt idx="1257" c:formatCode="m/d;@">
                  <c:v>45671.09375</c:v>
                </c:pt>
                <c:pt idx="1258" c:formatCode="m/d;@">
                  <c:v>45671.1041666667</c:v>
                </c:pt>
                <c:pt idx="1259" c:formatCode="m/d;@">
                  <c:v>45671.1145833333</c:v>
                </c:pt>
                <c:pt idx="1260" c:formatCode="m/d;@">
                  <c:v>45671.125</c:v>
                </c:pt>
                <c:pt idx="1261" c:formatCode="m/d;@">
                  <c:v>45671.1354166667</c:v>
                </c:pt>
                <c:pt idx="1262" c:formatCode="m/d;@">
                  <c:v>45671.1458333333</c:v>
                </c:pt>
                <c:pt idx="1263" c:formatCode="m/d;@">
                  <c:v>45671.15625</c:v>
                </c:pt>
                <c:pt idx="1264" c:formatCode="m/d;@">
                  <c:v>45671.1666666667</c:v>
                </c:pt>
                <c:pt idx="1265" c:formatCode="m/d;@">
                  <c:v>45671.1770833333</c:v>
                </c:pt>
                <c:pt idx="1266" c:formatCode="m/d;@">
                  <c:v>45671.1875</c:v>
                </c:pt>
                <c:pt idx="1267" c:formatCode="m/d;@">
                  <c:v>45671.1979166667</c:v>
                </c:pt>
                <c:pt idx="1268" c:formatCode="m/d;@">
                  <c:v>45671.2083333333</c:v>
                </c:pt>
                <c:pt idx="1269" c:formatCode="m/d;@">
                  <c:v>45671.21875</c:v>
                </c:pt>
                <c:pt idx="1270" c:formatCode="m/d;@">
                  <c:v>45671.2291666667</c:v>
                </c:pt>
                <c:pt idx="1271" c:formatCode="m/d;@">
                  <c:v>45671.2395833333</c:v>
                </c:pt>
                <c:pt idx="1272" c:formatCode="m/d;@">
                  <c:v>45671.25</c:v>
                </c:pt>
                <c:pt idx="1273" c:formatCode="m/d;@">
                  <c:v>45671.2604166667</c:v>
                </c:pt>
                <c:pt idx="1274" c:formatCode="m/d;@">
                  <c:v>45671.2708333333</c:v>
                </c:pt>
                <c:pt idx="1275" c:formatCode="m/d;@">
                  <c:v>45671.28125</c:v>
                </c:pt>
                <c:pt idx="1276" c:formatCode="m/d;@">
                  <c:v>45671.2916666667</c:v>
                </c:pt>
                <c:pt idx="1277" c:formatCode="m/d;@">
                  <c:v>45671.3020833333</c:v>
                </c:pt>
                <c:pt idx="1278" c:formatCode="m/d;@">
                  <c:v>45671.3125</c:v>
                </c:pt>
                <c:pt idx="1279" c:formatCode="m/d;@">
                  <c:v>45671.3229166667</c:v>
                </c:pt>
                <c:pt idx="1280" c:formatCode="m/d;@">
                  <c:v>45671.3333333333</c:v>
                </c:pt>
                <c:pt idx="1281" c:formatCode="m/d;@">
                  <c:v>45671.34375</c:v>
                </c:pt>
                <c:pt idx="1282" c:formatCode="m/d;@">
                  <c:v>45671.3541666667</c:v>
                </c:pt>
                <c:pt idx="1283" c:formatCode="m/d;@">
                  <c:v>45671.3645833333</c:v>
                </c:pt>
                <c:pt idx="1284" c:formatCode="m/d;@">
                  <c:v>45671.375</c:v>
                </c:pt>
                <c:pt idx="1285" c:formatCode="m/d;@">
                  <c:v>45671.3854166667</c:v>
                </c:pt>
                <c:pt idx="1286" c:formatCode="m/d;@">
                  <c:v>45671.3958333333</c:v>
                </c:pt>
                <c:pt idx="1287" c:formatCode="m/d;@">
                  <c:v>45671.40625</c:v>
                </c:pt>
                <c:pt idx="1288" c:formatCode="m/d;@">
                  <c:v>45671.4166666667</c:v>
                </c:pt>
                <c:pt idx="1289" c:formatCode="m/d;@">
                  <c:v>45671.4270833333</c:v>
                </c:pt>
                <c:pt idx="1290" c:formatCode="m/d;@">
                  <c:v>45671.4375</c:v>
                </c:pt>
                <c:pt idx="1291" c:formatCode="m/d;@">
                  <c:v>45671.4479166667</c:v>
                </c:pt>
                <c:pt idx="1292" c:formatCode="m/d;@">
                  <c:v>45671.4583333333</c:v>
                </c:pt>
                <c:pt idx="1293" c:formatCode="m/d;@">
                  <c:v>45671.46875</c:v>
                </c:pt>
                <c:pt idx="1294" c:formatCode="m/d;@">
                  <c:v>45671.4791666667</c:v>
                </c:pt>
                <c:pt idx="1295" c:formatCode="m/d;@">
                  <c:v>45671.4895833333</c:v>
                </c:pt>
                <c:pt idx="1296" c:formatCode="m/d;@">
                  <c:v>45671.5</c:v>
                </c:pt>
                <c:pt idx="1297" c:formatCode="m/d;@">
                  <c:v>45671.5104166667</c:v>
                </c:pt>
                <c:pt idx="1298" c:formatCode="m/d;@">
                  <c:v>45671.5208333333</c:v>
                </c:pt>
                <c:pt idx="1299" c:formatCode="m/d;@">
                  <c:v>45671.53125</c:v>
                </c:pt>
                <c:pt idx="1300" c:formatCode="m/d;@">
                  <c:v>45671.5416666667</c:v>
                </c:pt>
                <c:pt idx="1301" c:formatCode="m/d;@">
                  <c:v>45671.5520833333</c:v>
                </c:pt>
                <c:pt idx="1302" c:formatCode="m/d;@">
                  <c:v>45671.5625</c:v>
                </c:pt>
                <c:pt idx="1303" c:formatCode="m/d;@">
                  <c:v>45671.5729166667</c:v>
                </c:pt>
                <c:pt idx="1304" c:formatCode="m/d;@">
                  <c:v>45671.5833333333</c:v>
                </c:pt>
                <c:pt idx="1305" c:formatCode="m/d;@">
                  <c:v>45671.59375</c:v>
                </c:pt>
                <c:pt idx="1306" c:formatCode="m/d;@">
                  <c:v>45671.6041666667</c:v>
                </c:pt>
                <c:pt idx="1307" c:formatCode="m/d;@">
                  <c:v>45671.6145833333</c:v>
                </c:pt>
                <c:pt idx="1308" c:formatCode="m/d;@">
                  <c:v>45671.625</c:v>
                </c:pt>
                <c:pt idx="1309" c:formatCode="m/d;@">
                  <c:v>45671.6354166667</c:v>
                </c:pt>
                <c:pt idx="1310" c:formatCode="m/d;@">
                  <c:v>45671.6458333333</c:v>
                </c:pt>
                <c:pt idx="1311" c:formatCode="m/d;@">
                  <c:v>45671.65625</c:v>
                </c:pt>
                <c:pt idx="1312" c:formatCode="m/d;@">
                  <c:v>45671.6666666667</c:v>
                </c:pt>
                <c:pt idx="1313" c:formatCode="m/d;@">
                  <c:v>45671.6770833333</c:v>
                </c:pt>
                <c:pt idx="1314" c:formatCode="m/d;@">
                  <c:v>45671.6875</c:v>
                </c:pt>
                <c:pt idx="1315" c:formatCode="m/d;@">
                  <c:v>45671.6979166667</c:v>
                </c:pt>
                <c:pt idx="1316" c:formatCode="m/d;@">
                  <c:v>45671.7083333333</c:v>
                </c:pt>
                <c:pt idx="1317" c:formatCode="m/d;@">
                  <c:v>45671.71875</c:v>
                </c:pt>
                <c:pt idx="1318" c:formatCode="m/d;@">
                  <c:v>45671.7291666667</c:v>
                </c:pt>
                <c:pt idx="1319" c:formatCode="m/d;@">
                  <c:v>45671.7395833333</c:v>
                </c:pt>
                <c:pt idx="1320" c:formatCode="m/d;@">
                  <c:v>45671.75</c:v>
                </c:pt>
                <c:pt idx="1321" c:formatCode="m/d;@">
                  <c:v>45671.7604166667</c:v>
                </c:pt>
                <c:pt idx="1322" c:formatCode="m/d;@">
                  <c:v>45671.7708333333</c:v>
                </c:pt>
                <c:pt idx="1323" c:formatCode="m/d;@">
                  <c:v>45671.78125</c:v>
                </c:pt>
                <c:pt idx="1324" c:formatCode="m/d;@">
                  <c:v>45671.7916666667</c:v>
                </c:pt>
                <c:pt idx="1325" c:formatCode="m/d;@">
                  <c:v>45671.8020833333</c:v>
                </c:pt>
                <c:pt idx="1326" c:formatCode="m/d;@">
                  <c:v>45671.8125</c:v>
                </c:pt>
                <c:pt idx="1327" c:formatCode="m/d;@">
                  <c:v>45671.8229166667</c:v>
                </c:pt>
                <c:pt idx="1328" c:formatCode="m/d;@">
                  <c:v>45671.8333333333</c:v>
                </c:pt>
                <c:pt idx="1329" c:formatCode="m/d;@">
                  <c:v>45671.84375</c:v>
                </c:pt>
                <c:pt idx="1330" c:formatCode="m/d;@">
                  <c:v>45671.8541666667</c:v>
                </c:pt>
                <c:pt idx="1331" c:formatCode="m/d;@">
                  <c:v>45671.8645833333</c:v>
                </c:pt>
                <c:pt idx="1332" c:formatCode="m/d;@">
                  <c:v>45671.875</c:v>
                </c:pt>
                <c:pt idx="1333" c:formatCode="m/d;@">
                  <c:v>45671.8854166667</c:v>
                </c:pt>
                <c:pt idx="1334" c:formatCode="m/d;@">
                  <c:v>45671.8958333333</c:v>
                </c:pt>
                <c:pt idx="1335" c:formatCode="m/d;@">
                  <c:v>45671.90625</c:v>
                </c:pt>
                <c:pt idx="1336" c:formatCode="m/d;@">
                  <c:v>45671.9166666667</c:v>
                </c:pt>
                <c:pt idx="1337" c:formatCode="m/d;@">
                  <c:v>45671.9270833333</c:v>
                </c:pt>
                <c:pt idx="1338" c:formatCode="m/d;@">
                  <c:v>45671.9375</c:v>
                </c:pt>
                <c:pt idx="1339" c:formatCode="m/d;@">
                  <c:v>45671.9479166667</c:v>
                </c:pt>
                <c:pt idx="1340" c:formatCode="m/d;@">
                  <c:v>45671.9583333333</c:v>
                </c:pt>
                <c:pt idx="1341" c:formatCode="m/d;@">
                  <c:v>45671.96875</c:v>
                </c:pt>
                <c:pt idx="1342" c:formatCode="m/d;@">
                  <c:v>45671.9791666667</c:v>
                </c:pt>
                <c:pt idx="1343" c:formatCode="m/d;@">
                  <c:v>45671.9895833333</c:v>
                </c:pt>
                <c:pt idx="1344" c:formatCode="m/d;@">
                  <c:v>45672</c:v>
                </c:pt>
                <c:pt idx="1345" c:formatCode="m/d;@">
                  <c:v>45672.0104166667</c:v>
                </c:pt>
                <c:pt idx="1346" c:formatCode="m/d;@">
                  <c:v>45672.0208333333</c:v>
                </c:pt>
                <c:pt idx="1347" c:formatCode="m/d;@">
                  <c:v>45672.03125</c:v>
                </c:pt>
                <c:pt idx="1348" c:formatCode="m/d;@">
                  <c:v>45672.0416666667</c:v>
                </c:pt>
                <c:pt idx="1349" c:formatCode="m/d;@">
                  <c:v>45672.0520833333</c:v>
                </c:pt>
                <c:pt idx="1350" c:formatCode="m/d;@">
                  <c:v>45672.0625</c:v>
                </c:pt>
                <c:pt idx="1351" c:formatCode="m/d;@">
                  <c:v>45672.0729166667</c:v>
                </c:pt>
                <c:pt idx="1352" c:formatCode="m/d;@">
                  <c:v>45672.0833333333</c:v>
                </c:pt>
                <c:pt idx="1353" c:formatCode="m/d;@">
                  <c:v>45672.09375</c:v>
                </c:pt>
                <c:pt idx="1354" c:formatCode="m/d;@">
                  <c:v>45672.1041666667</c:v>
                </c:pt>
                <c:pt idx="1355" c:formatCode="m/d;@">
                  <c:v>45672.1145833333</c:v>
                </c:pt>
                <c:pt idx="1356" c:formatCode="m/d;@">
                  <c:v>45672.125</c:v>
                </c:pt>
                <c:pt idx="1357" c:formatCode="m/d;@">
                  <c:v>45672.1354166667</c:v>
                </c:pt>
                <c:pt idx="1358" c:formatCode="m/d;@">
                  <c:v>45672.1458333333</c:v>
                </c:pt>
                <c:pt idx="1359" c:formatCode="m/d;@">
                  <c:v>45672.15625</c:v>
                </c:pt>
                <c:pt idx="1360" c:formatCode="m/d;@">
                  <c:v>45672.1666666667</c:v>
                </c:pt>
                <c:pt idx="1361" c:formatCode="m/d;@">
                  <c:v>45672.1770833333</c:v>
                </c:pt>
                <c:pt idx="1362" c:formatCode="m/d;@">
                  <c:v>45672.1875</c:v>
                </c:pt>
                <c:pt idx="1363" c:formatCode="m/d;@">
                  <c:v>45672.1979166667</c:v>
                </c:pt>
                <c:pt idx="1364" c:formatCode="m/d;@">
                  <c:v>45672.2083333333</c:v>
                </c:pt>
                <c:pt idx="1365" c:formatCode="m/d;@">
                  <c:v>45672.21875</c:v>
                </c:pt>
                <c:pt idx="1366" c:formatCode="m/d;@">
                  <c:v>45672.2291666667</c:v>
                </c:pt>
                <c:pt idx="1367" c:formatCode="m/d;@">
                  <c:v>45672.2395833333</c:v>
                </c:pt>
                <c:pt idx="1368" c:formatCode="m/d;@">
                  <c:v>45672.25</c:v>
                </c:pt>
                <c:pt idx="1369" c:formatCode="m/d;@">
                  <c:v>45672.2604166667</c:v>
                </c:pt>
                <c:pt idx="1370" c:formatCode="m/d;@">
                  <c:v>45672.2708333333</c:v>
                </c:pt>
                <c:pt idx="1371" c:formatCode="m/d;@">
                  <c:v>45672.28125</c:v>
                </c:pt>
                <c:pt idx="1372" c:formatCode="m/d;@">
                  <c:v>45672.2916666667</c:v>
                </c:pt>
                <c:pt idx="1373" c:formatCode="m/d;@">
                  <c:v>45672.3020833333</c:v>
                </c:pt>
                <c:pt idx="1374" c:formatCode="m/d;@">
                  <c:v>45672.3125</c:v>
                </c:pt>
                <c:pt idx="1375" c:formatCode="m/d;@">
                  <c:v>45672.3229166667</c:v>
                </c:pt>
                <c:pt idx="1376" c:formatCode="m/d;@">
                  <c:v>45672.3333333333</c:v>
                </c:pt>
                <c:pt idx="1377" c:formatCode="m/d;@">
                  <c:v>45672.34375</c:v>
                </c:pt>
                <c:pt idx="1378" c:formatCode="m/d;@">
                  <c:v>45672.3541666667</c:v>
                </c:pt>
                <c:pt idx="1379" c:formatCode="m/d;@">
                  <c:v>45672.3645833333</c:v>
                </c:pt>
                <c:pt idx="1380" c:formatCode="m/d;@">
                  <c:v>45672.375</c:v>
                </c:pt>
                <c:pt idx="1381" c:formatCode="m/d;@">
                  <c:v>45672.3854166667</c:v>
                </c:pt>
                <c:pt idx="1382" c:formatCode="m/d;@">
                  <c:v>45672.3958333333</c:v>
                </c:pt>
                <c:pt idx="1383" c:formatCode="m/d;@">
                  <c:v>45672.40625</c:v>
                </c:pt>
                <c:pt idx="1384" c:formatCode="m/d;@">
                  <c:v>45672.4166666667</c:v>
                </c:pt>
                <c:pt idx="1385" c:formatCode="m/d;@">
                  <c:v>45672.4270833333</c:v>
                </c:pt>
                <c:pt idx="1386" c:formatCode="m/d;@">
                  <c:v>45672.4375</c:v>
                </c:pt>
                <c:pt idx="1387" c:formatCode="m/d;@">
                  <c:v>45672.4479166667</c:v>
                </c:pt>
                <c:pt idx="1388" c:formatCode="m/d;@">
                  <c:v>45672.4583333333</c:v>
                </c:pt>
                <c:pt idx="1389" c:formatCode="m/d;@">
                  <c:v>45672.46875</c:v>
                </c:pt>
                <c:pt idx="1390" c:formatCode="m/d;@">
                  <c:v>45672.4791666667</c:v>
                </c:pt>
                <c:pt idx="1391" c:formatCode="m/d;@">
                  <c:v>45672.4895833333</c:v>
                </c:pt>
                <c:pt idx="1392" c:formatCode="m/d;@">
                  <c:v>45672.5</c:v>
                </c:pt>
                <c:pt idx="1393" c:formatCode="m/d;@">
                  <c:v>45672.5104166667</c:v>
                </c:pt>
                <c:pt idx="1394" c:formatCode="m/d;@">
                  <c:v>45672.5208333333</c:v>
                </c:pt>
                <c:pt idx="1395" c:formatCode="m/d;@">
                  <c:v>45672.53125</c:v>
                </c:pt>
                <c:pt idx="1396" c:formatCode="m/d;@">
                  <c:v>45672.5416666667</c:v>
                </c:pt>
                <c:pt idx="1397" c:formatCode="m/d;@">
                  <c:v>45672.5520833333</c:v>
                </c:pt>
                <c:pt idx="1398" c:formatCode="m/d;@">
                  <c:v>45672.5625</c:v>
                </c:pt>
                <c:pt idx="1399" c:formatCode="m/d;@">
                  <c:v>45672.5729166667</c:v>
                </c:pt>
                <c:pt idx="1400" c:formatCode="m/d;@">
                  <c:v>45672.5833333333</c:v>
                </c:pt>
                <c:pt idx="1401" c:formatCode="m/d;@">
                  <c:v>45672.59375</c:v>
                </c:pt>
                <c:pt idx="1402" c:formatCode="m/d;@">
                  <c:v>45672.6041666667</c:v>
                </c:pt>
                <c:pt idx="1403" c:formatCode="m/d;@">
                  <c:v>45672.6145833333</c:v>
                </c:pt>
                <c:pt idx="1404" c:formatCode="m/d;@">
                  <c:v>45672.625</c:v>
                </c:pt>
                <c:pt idx="1405" c:formatCode="m/d;@">
                  <c:v>45672.6354166667</c:v>
                </c:pt>
                <c:pt idx="1406" c:formatCode="m/d;@">
                  <c:v>45672.6458333333</c:v>
                </c:pt>
                <c:pt idx="1407" c:formatCode="m/d;@">
                  <c:v>45672.65625</c:v>
                </c:pt>
                <c:pt idx="1408" c:formatCode="m/d;@">
                  <c:v>45672.6666666667</c:v>
                </c:pt>
                <c:pt idx="1409" c:formatCode="m/d;@">
                  <c:v>45672.6770833333</c:v>
                </c:pt>
                <c:pt idx="1410" c:formatCode="m/d;@">
                  <c:v>45672.6875</c:v>
                </c:pt>
                <c:pt idx="1411" c:formatCode="m/d;@">
                  <c:v>45672.6979166667</c:v>
                </c:pt>
                <c:pt idx="1412" c:formatCode="m/d;@">
                  <c:v>45672.7083333333</c:v>
                </c:pt>
                <c:pt idx="1413" c:formatCode="m/d;@">
                  <c:v>45672.71875</c:v>
                </c:pt>
                <c:pt idx="1414" c:formatCode="m/d;@">
                  <c:v>45672.7291666667</c:v>
                </c:pt>
                <c:pt idx="1415" c:formatCode="m/d;@">
                  <c:v>45672.7395833333</c:v>
                </c:pt>
                <c:pt idx="1416" c:formatCode="m/d;@">
                  <c:v>45672.75</c:v>
                </c:pt>
                <c:pt idx="1417" c:formatCode="m/d;@">
                  <c:v>45672.7604166667</c:v>
                </c:pt>
                <c:pt idx="1418" c:formatCode="m/d;@">
                  <c:v>45672.7708333333</c:v>
                </c:pt>
                <c:pt idx="1419" c:formatCode="m/d;@">
                  <c:v>45672.78125</c:v>
                </c:pt>
                <c:pt idx="1420" c:formatCode="m/d;@">
                  <c:v>45672.7916666667</c:v>
                </c:pt>
                <c:pt idx="1421" c:formatCode="m/d;@">
                  <c:v>45672.8020833333</c:v>
                </c:pt>
                <c:pt idx="1422" c:formatCode="m/d;@">
                  <c:v>45672.8125</c:v>
                </c:pt>
                <c:pt idx="1423" c:formatCode="m/d;@">
                  <c:v>45672.8229166667</c:v>
                </c:pt>
                <c:pt idx="1424" c:formatCode="m/d;@">
                  <c:v>45672.8333333333</c:v>
                </c:pt>
                <c:pt idx="1425" c:formatCode="m/d;@">
                  <c:v>45672.84375</c:v>
                </c:pt>
                <c:pt idx="1426" c:formatCode="m/d;@">
                  <c:v>45672.8541666667</c:v>
                </c:pt>
                <c:pt idx="1427" c:formatCode="m/d;@">
                  <c:v>45672.8645833333</c:v>
                </c:pt>
                <c:pt idx="1428" c:formatCode="m/d;@">
                  <c:v>45672.875</c:v>
                </c:pt>
                <c:pt idx="1429" c:formatCode="m/d;@">
                  <c:v>45672.8854166667</c:v>
                </c:pt>
                <c:pt idx="1430" c:formatCode="m/d;@">
                  <c:v>45672.8958333333</c:v>
                </c:pt>
                <c:pt idx="1431" c:formatCode="m/d;@">
                  <c:v>45672.90625</c:v>
                </c:pt>
                <c:pt idx="1432" c:formatCode="m/d;@">
                  <c:v>45672.9166666667</c:v>
                </c:pt>
                <c:pt idx="1433" c:formatCode="m/d;@">
                  <c:v>45672.9270833333</c:v>
                </c:pt>
                <c:pt idx="1434" c:formatCode="m/d;@">
                  <c:v>45672.9375</c:v>
                </c:pt>
                <c:pt idx="1435" c:formatCode="m/d;@">
                  <c:v>45672.9479166667</c:v>
                </c:pt>
                <c:pt idx="1436" c:formatCode="m/d;@">
                  <c:v>45672.9583333333</c:v>
                </c:pt>
                <c:pt idx="1437" c:formatCode="m/d;@">
                  <c:v>45672.96875</c:v>
                </c:pt>
                <c:pt idx="1438" c:formatCode="m/d;@">
                  <c:v>45672.9791666667</c:v>
                </c:pt>
                <c:pt idx="1439" c:formatCode="m/d;@">
                  <c:v>45672.9895833333</c:v>
                </c:pt>
                <c:pt idx="1440" c:formatCode="m/d;@">
                  <c:v>45673</c:v>
                </c:pt>
                <c:pt idx="1441" c:formatCode="m/d;@">
                  <c:v>45673.0104166667</c:v>
                </c:pt>
                <c:pt idx="1442" c:formatCode="m/d;@">
                  <c:v>45673.0208333333</c:v>
                </c:pt>
                <c:pt idx="1443" c:formatCode="m/d;@">
                  <c:v>45673.03125</c:v>
                </c:pt>
                <c:pt idx="1444" c:formatCode="m/d;@">
                  <c:v>45673.0416666667</c:v>
                </c:pt>
                <c:pt idx="1445" c:formatCode="m/d;@">
                  <c:v>45673.0520833333</c:v>
                </c:pt>
                <c:pt idx="1446" c:formatCode="m/d;@">
                  <c:v>45673.0625</c:v>
                </c:pt>
                <c:pt idx="1447" c:formatCode="m/d;@">
                  <c:v>45673.0729166667</c:v>
                </c:pt>
                <c:pt idx="1448" c:formatCode="m/d;@">
                  <c:v>45673.0833333333</c:v>
                </c:pt>
                <c:pt idx="1449" c:formatCode="m/d;@">
                  <c:v>45673.09375</c:v>
                </c:pt>
                <c:pt idx="1450" c:formatCode="m/d;@">
                  <c:v>45673.1041666667</c:v>
                </c:pt>
                <c:pt idx="1451" c:formatCode="m/d;@">
                  <c:v>45673.1145833333</c:v>
                </c:pt>
                <c:pt idx="1452" c:formatCode="m/d;@">
                  <c:v>45673.125</c:v>
                </c:pt>
                <c:pt idx="1453" c:formatCode="m/d;@">
                  <c:v>45673.1354166667</c:v>
                </c:pt>
                <c:pt idx="1454" c:formatCode="m/d;@">
                  <c:v>45673.1458333333</c:v>
                </c:pt>
                <c:pt idx="1455" c:formatCode="m/d;@">
                  <c:v>45673.15625</c:v>
                </c:pt>
                <c:pt idx="1456" c:formatCode="m/d;@">
                  <c:v>45673.1666666667</c:v>
                </c:pt>
                <c:pt idx="1457" c:formatCode="m/d;@">
                  <c:v>45673.1770833333</c:v>
                </c:pt>
                <c:pt idx="1458" c:formatCode="m/d;@">
                  <c:v>45673.1875</c:v>
                </c:pt>
                <c:pt idx="1459" c:formatCode="m/d;@">
                  <c:v>45673.1979166667</c:v>
                </c:pt>
                <c:pt idx="1460" c:formatCode="m/d;@">
                  <c:v>45673.2083333333</c:v>
                </c:pt>
                <c:pt idx="1461" c:formatCode="m/d;@">
                  <c:v>45673.21875</c:v>
                </c:pt>
                <c:pt idx="1462" c:formatCode="m/d;@">
                  <c:v>45673.2291666667</c:v>
                </c:pt>
                <c:pt idx="1463" c:formatCode="m/d;@">
                  <c:v>45673.2395833333</c:v>
                </c:pt>
                <c:pt idx="1464" c:formatCode="m/d;@">
                  <c:v>45673.25</c:v>
                </c:pt>
                <c:pt idx="1465" c:formatCode="m/d;@">
                  <c:v>45673.2604166667</c:v>
                </c:pt>
                <c:pt idx="1466" c:formatCode="m/d;@">
                  <c:v>45673.2708333333</c:v>
                </c:pt>
                <c:pt idx="1467" c:formatCode="m/d;@">
                  <c:v>45673.28125</c:v>
                </c:pt>
                <c:pt idx="1468" c:formatCode="m/d;@">
                  <c:v>45673.2916666667</c:v>
                </c:pt>
                <c:pt idx="1469" c:formatCode="m/d;@">
                  <c:v>45673.3020833333</c:v>
                </c:pt>
                <c:pt idx="1470" c:formatCode="m/d;@">
                  <c:v>45673.3125</c:v>
                </c:pt>
                <c:pt idx="1471" c:formatCode="m/d;@">
                  <c:v>45673.3229166667</c:v>
                </c:pt>
                <c:pt idx="1472" c:formatCode="m/d;@">
                  <c:v>45673.3333333333</c:v>
                </c:pt>
                <c:pt idx="1473" c:formatCode="m/d;@">
                  <c:v>45673.34375</c:v>
                </c:pt>
                <c:pt idx="1474" c:formatCode="m/d;@">
                  <c:v>45673.3541666667</c:v>
                </c:pt>
                <c:pt idx="1475" c:formatCode="m/d;@">
                  <c:v>45673.3645833333</c:v>
                </c:pt>
                <c:pt idx="1476" c:formatCode="m/d;@">
                  <c:v>45673.375</c:v>
                </c:pt>
                <c:pt idx="1477" c:formatCode="m/d;@">
                  <c:v>45673.3854166667</c:v>
                </c:pt>
                <c:pt idx="1478" c:formatCode="m/d;@">
                  <c:v>45673.3958333333</c:v>
                </c:pt>
                <c:pt idx="1479" c:formatCode="m/d;@">
                  <c:v>45673.40625</c:v>
                </c:pt>
                <c:pt idx="1480" c:formatCode="m/d;@">
                  <c:v>45673.4166666667</c:v>
                </c:pt>
                <c:pt idx="1481" c:formatCode="m/d;@">
                  <c:v>45673.4270833333</c:v>
                </c:pt>
                <c:pt idx="1482" c:formatCode="m/d;@">
                  <c:v>45673.4375</c:v>
                </c:pt>
                <c:pt idx="1483" c:formatCode="m/d;@">
                  <c:v>45673.4479166667</c:v>
                </c:pt>
                <c:pt idx="1484" c:formatCode="m/d;@">
                  <c:v>45673.4583333333</c:v>
                </c:pt>
                <c:pt idx="1485" c:formatCode="m/d;@">
                  <c:v>45673.46875</c:v>
                </c:pt>
                <c:pt idx="1486" c:formatCode="m/d;@">
                  <c:v>45673.4791666667</c:v>
                </c:pt>
                <c:pt idx="1487" c:formatCode="m/d;@">
                  <c:v>45673.4895833333</c:v>
                </c:pt>
                <c:pt idx="1488" c:formatCode="m/d;@">
                  <c:v>45673.5</c:v>
                </c:pt>
                <c:pt idx="1489" c:formatCode="m/d;@">
                  <c:v>45673.5104166667</c:v>
                </c:pt>
                <c:pt idx="1490" c:formatCode="m/d;@">
                  <c:v>45673.5208333333</c:v>
                </c:pt>
                <c:pt idx="1491" c:formatCode="m/d;@">
                  <c:v>45673.53125</c:v>
                </c:pt>
                <c:pt idx="1492" c:formatCode="m/d;@">
                  <c:v>45673.5416666667</c:v>
                </c:pt>
                <c:pt idx="1493" c:formatCode="m/d;@">
                  <c:v>45673.5520833333</c:v>
                </c:pt>
                <c:pt idx="1494" c:formatCode="m/d;@">
                  <c:v>45673.5625</c:v>
                </c:pt>
                <c:pt idx="1495" c:formatCode="m/d;@">
                  <c:v>45673.5729166667</c:v>
                </c:pt>
                <c:pt idx="1496" c:formatCode="m/d;@">
                  <c:v>45673.5833333333</c:v>
                </c:pt>
                <c:pt idx="1497" c:formatCode="m/d;@">
                  <c:v>45673.59375</c:v>
                </c:pt>
                <c:pt idx="1498" c:formatCode="m/d;@">
                  <c:v>45673.6041666667</c:v>
                </c:pt>
                <c:pt idx="1499" c:formatCode="m/d;@">
                  <c:v>45673.6145833333</c:v>
                </c:pt>
                <c:pt idx="1500" c:formatCode="m/d;@">
                  <c:v>45673.625</c:v>
                </c:pt>
                <c:pt idx="1501" c:formatCode="m/d;@">
                  <c:v>45673.6354166667</c:v>
                </c:pt>
                <c:pt idx="1502" c:formatCode="m/d;@">
                  <c:v>45673.6458333333</c:v>
                </c:pt>
                <c:pt idx="1503" c:formatCode="m/d;@">
                  <c:v>45673.65625</c:v>
                </c:pt>
                <c:pt idx="1504" c:formatCode="m/d;@">
                  <c:v>45673.6666666667</c:v>
                </c:pt>
                <c:pt idx="1505" c:formatCode="m/d;@">
                  <c:v>45673.6770833333</c:v>
                </c:pt>
                <c:pt idx="1506" c:formatCode="m/d;@">
                  <c:v>45673.6875</c:v>
                </c:pt>
                <c:pt idx="1507" c:formatCode="m/d;@">
                  <c:v>45673.6979166667</c:v>
                </c:pt>
                <c:pt idx="1508" c:formatCode="m/d;@">
                  <c:v>45673.7083333333</c:v>
                </c:pt>
                <c:pt idx="1509" c:formatCode="m/d;@">
                  <c:v>45673.71875</c:v>
                </c:pt>
                <c:pt idx="1510" c:formatCode="m/d;@">
                  <c:v>45673.7291666667</c:v>
                </c:pt>
                <c:pt idx="1511" c:formatCode="m/d;@">
                  <c:v>45673.7395833333</c:v>
                </c:pt>
                <c:pt idx="1512" c:formatCode="m/d;@">
                  <c:v>45673.75</c:v>
                </c:pt>
                <c:pt idx="1513" c:formatCode="m/d;@">
                  <c:v>45673.7604166667</c:v>
                </c:pt>
                <c:pt idx="1514" c:formatCode="m/d;@">
                  <c:v>45673.7708333333</c:v>
                </c:pt>
                <c:pt idx="1515" c:formatCode="m/d;@">
                  <c:v>45673.78125</c:v>
                </c:pt>
                <c:pt idx="1516" c:formatCode="m/d;@">
                  <c:v>45673.7916666667</c:v>
                </c:pt>
                <c:pt idx="1517" c:formatCode="m/d;@">
                  <c:v>45673.8020833333</c:v>
                </c:pt>
                <c:pt idx="1518" c:formatCode="m/d;@">
                  <c:v>45673.8125</c:v>
                </c:pt>
                <c:pt idx="1519" c:formatCode="m/d;@">
                  <c:v>45673.8229166667</c:v>
                </c:pt>
                <c:pt idx="1520" c:formatCode="m/d;@">
                  <c:v>45673.8333333333</c:v>
                </c:pt>
                <c:pt idx="1521" c:formatCode="m/d;@">
                  <c:v>45673.84375</c:v>
                </c:pt>
                <c:pt idx="1522" c:formatCode="m/d;@">
                  <c:v>45673.8541666667</c:v>
                </c:pt>
                <c:pt idx="1523" c:formatCode="m/d;@">
                  <c:v>45673.8645833333</c:v>
                </c:pt>
                <c:pt idx="1524" c:formatCode="m/d;@">
                  <c:v>45673.875</c:v>
                </c:pt>
                <c:pt idx="1525" c:formatCode="m/d;@">
                  <c:v>45673.8854166667</c:v>
                </c:pt>
                <c:pt idx="1526" c:formatCode="m/d;@">
                  <c:v>45673.8958333333</c:v>
                </c:pt>
                <c:pt idx="1527" c:formatCode="m/d;@">
                  <c:v>45673.90625</c:v>
                </c:pt>
                <c:pt idx="1528" c:formatCode="m/d;@">
                  <c:v>45673.9166666667</c:v>
                </c:pt>
                <c:pt idx="1529" c:formatCode="m/d;@">
                  <c:v>45673.9270833333</c:v>
                </c:pt>
                <c:pt idx="1530" c:formatCode="m/d;@">
                  <c:v>45673.9375</c:v>
                </c:pt>
                <c:pt idx="1531" c:formatCode="m/d;@">
                  <c:v>45673.9479166667</c:v>
                </c:pt>
                <c:pt idx="1532" c:formatCode="m/d;@">
                  <c:v>45673.9583333333</c:v>
                </c:pt>
                <c:pt idx="1533" c:formatCode="m/d;@">
                  <c:v>45673.96875</c:v>
                </c:pt>
                <c:pt idx="1534" c:formatCode="m/d;@">
                  <c:v>45673.9791666667</c:v>
                </c:pt>
                <c:pt idx="1535" c:formatCode="m/d;@">
                  <c:v>45673.9895833333</c:v>
                </c:pt>
                <c:pt idx="1536" c:formatCode="m/d;@">
                  <c:v>45674</c:v>
                </c:pt>
                <c:pt idx="1537" c:formatCode="m/d;@">
                  <c:v>45674.0104166667</c:v>
                </c:pt>
                <c:pt idx="1538" c:formatCode="m/d;@">
                  <c:v>45674.0208333333</c:v>
                </c:pt>
                <c:pt idx="1539" c:formatCode="m/d;@">
                  <c:v>45674.03125</c:v>
                </c:pt>
                <c:pt idx="1540" c:formatCode="m/d;@">
                  <c:v>45674.0416666667</c:v>
                </c:pt>
                <c:pt idx="1541" c:formatCode="m/d;@">
                  <c:v>45674.0520833333</c:v>
                </c:pt>
                <c:pt idx="1542" c:formatCode="m/d;@">
                  <c:v>45674.0625</c:v>
                </c:pt>
                <c:pt idx="1543" c:formatCode="m/d;@">
                  <c:v>45674.0729166667</c:v>
                </c:pt>
                <c:pt idx="1544" c:formatCode="m/d;@">
                  <c:v>45674.0833333333</c:v>
                </c:pt>
                <c:pt idx="1545" c:formatCode="m/d;@">
                  <c:v>45674.09375</c:v>
                </c:pt>
                <c:pt idx="1546" c:formatCode="m/d;@">
                  <c:v>45674.1041666667</c:v>
                </c:pt>
                <c:pt idx="1547" c:formatCode="m/d;@">
                  <c:v>45674.1145833333</c:v>
                </c:pt>
                <c:pt idx="1548" c:formatCode="m/d;@">
                  <c:v>45674.125</c:v>
                </c:pt>
                <c:pt idx="1549" c:formatCode="m/d;@">
                  <c:v>45674.1354166667</c:v>
                </c:pt>
                <c:pt idx="1550" c:formatCode="m/d;@">
                  <c:v>45674.1458333333</c:v>
                </c:pt>
                <c:pt idx="1551" c:formatCode="m/d;@">
                  <c:v>45674.15625</c:v>
                </c:pt>
                <c:pt idx="1552" c:formatCode="m/d;@">
                  <c:v>45674.1666666667</c:v>
                </c:pt>
                <c:pt idx="1553" c:formatCode="m/d;@">
                  <c:v>45674.1770833333</c:v>
                </c:pt>
                <c:pt idx="1554" c:formatCode="m/d;@">
                  <c:v>45674.1875</c:v>
                </c:pt>
                <c:pt idx="1555" c:formatCode="m/d;@">
                  <c:v>45674.1979166667</c:v>
                </c:pt>
                <c:pt idx="1556" c:formatCode="m/d;@">
                  <c:v>45674.2083333333</c:v>
                </c:pt>
                <c:pt idx="1557" c:formatCode="m/d;@">
                  <c:v>45674.21875</c:v>
                </c:pt>
                <c:pt idx="1558" c:formatCode="m/d;@">
                  <c:v>45674.2291666667</c:v>
                </c:pt>
                <c:pt idx="1559" c:formatCode="m/d;@">
                  <c:v>45674.2395833333</c:v>
                </c:pt>
                <c:pt idx="1560" c:formatCode="m/d;@">
                  <c:v>45674.25</c:v>
                </c:pt>
                <c:pt idx="1561" c:formatCode="m/d;@">
                  <c:v>45674.2604166667</c:v>
                </c:pt>
                <c:pt idx="1562" c:formatCode="m/d;@">
                  <c:v>45674.2708333333</c:v>
                </c:pt>
                <c:pt idx="1563" c:formatCode="m/d;@">
                  <c:v>45674.28125</c:v>
                </c:pt>
                <c:pt idx="1564" c:formatCode="m/d;@">
                  <c:v>45674.2916666667</c:v>
                </c:pt>
                <c:pt idx="1565" c:formatCode="m/d;@">
                  <c:v>45674.3020833333</c:v>
                </c:pt>
                <c:pt idx="1566" c:formatCode="m/d;@">
                  <c:v>45674.3125</c:v>
                </c:pt>
                <c:pt idx="1567" c:formatCode="m/d;@">
                  <c:v>45674.3229166667</c:v>
                </c:pt>
                <c:pt idx="1568" c:formatCode="m/d;@">
                  <c:v>45674.3333333333</c:v>
                </c:pt>
                <c:pt idx="1569" c:formatCode="m/d;@">
                  <c:v>45674.34375</c:v>
                </c:pt>
                <c:pt idx="1570" c:formatCode="m/d;@">
                  <c:v>45674.3541666667</c:v>
                </c:pt>
                <c:pt idx="1571" c:formatCode="m/d;@">
                  <c:v>45674.3645833333</c:v>
                </c:pt>
                <c:pt idx="1572" c:formatCode="m/d;@">
                  <c:v>45674.375</c:v>
                </c:pt>
                <c:pt idx="1573" c:formatCode="m/d;@">
                  <c:v>45674.3854166667</c:v>
                </c:pt>
                <c:pt idx="1574" c:formatCode="m/d;@">
                  <c:v>45674.3958333333</c:v>
                </c:pt>
                <c:pt idx="1575" c:formatCode="m/d;@">
                  <c:v>45674.40625</c:v>
                </c:pt>
                <c:pt idx="1576" c:formatCode="m/d;@">
                  <c:v>45674.4166666667</c:v>
                </c:pt>
                <c:pt idx="1577" c:formatCode="m/d;@">
                  <c:v>45674.4270833333</c:v>
                </c:pt>
                <c:pt idx="1578" c:formatCode="m/d;@">
                  <c:v>45674.4375</c:v>
                </c:pt>
                <c:pt idx="1579" c:formatCode="m/d;@">
                  <c:v>45674.4479166667</c:v>
                </c:pt>
                <c:pt idx="1580" c:formatCode="m/d;@">
                  <c:v>45674.4583333333</c:v>
                </c:pt>
                <c:pt idx="1581" c:formatCode="m/d;@">
                  <c:v>45674.46875</c:v>
                </c:pt>
                <c:pt idx="1582" c:formatCode="m/d;@">
                  <c:v>45674.4791666667</c:v>
                </c:pt>
                <c:pt idx="1583" c:formatCode="m/d;@">
                  <c:v>45674.4895833333</c:v>
                </c:pt>
                <c:pt idx="1584" c:formatCode="m/d;@">
                  <c:v>45674.5</c:v>
                </c:pt>
                <c:pt idx="1585" c:formatCode="m/d;@">
                  <c:v>45674.5104166667</c:v>
                </c:pt>
                <c:pt idx="1586" c:formatCode="m/d;@">
                  <c:v>45674.5208333333</c:v>
                </c:pt>
                <c:pt idx="1587" c:formatCode="m/d;@">
                  <c:v>45674.53125</c:v>
                </c:pt>
                <c:pt idx="1588" c:formatCode="m/d;@">
                  <c:v>45674.5416666667</c:v>
                </c:pt>
                <c:pt idx="1589" c:formatCode="m/d;@">
                  <c:v>45674.5520833333</c:v>
                </c:pt>
                <c:pt idx="1590" c:formatCode="m/d;@">
                  <c:v>45674.5625</c:v>
                </c:pt>
                <c:pt idx="1591" c:formatCode="m/d;@">
                  <c:v>45674.5729166667</c:v>
                </c:pt>
                <c:pt idx="1592" c:formatCode="m/d;@">
                  <c:v>45674.5833333333</c:v>
                </c:pt>
                <c:pt idx="1593" c:formatCode="m/d;@">
                  <c:v>45674.59375</c:v>
                </c:pt>
                <c:pt idx="1594" c:formatCode="m/d;@">
                  <c:v>45674.6041666667</c:v>
                </c:pt>
                <c:pt idx="1595" c:formatCode="m/d;@">
                  <c:v>45674.6145833333</c:v>
                </c:pt>
                <c:pt idx="1596" c:formatCode="m/d;@">
                  <c:v>45674.625</c:v>
                </c:pt>
                <c:pt idx="1597" c:formatCode="m/d;@">
                  <c:v>45674.6354166667</c:v>
                </c:pt>
                <c:pt idx="1598" c:formatCode="m/d;@">
                  <c:v>45674.6458333333</c:v>
                </c:pt>
                <c:pt idx="1599" c:formatCode="m/d;@">
                  <c:v>45674.65625</c:v>
                </c:pt>
                <c:pt idx="1600" c:formatCode="m/d;@">
                  <c:v>45674.6666666667</c:v>
                </c:pt>
                <c:pt idx="1601" c:formatCode="m/d;@">
                  <c:v>45674.6770833333</c:v>
                </c:pt>
                <c:pt idx="1602" c:formatCode="m/d;@">
                  <c:v>45674.6875</c:v>
                </c:pt>
                <c:pt idx="1603" c:formatCode="m/d;@">
                  <c:v>45674.6979166667</c:v>
                </c:pt>
                <c:pt idx="1604" c:formatCode="m/d;@">
                  <c:v>45674.7083333333</c:v>
                </c:pt>
                <c:pt idx="1605" c:formatCode="m/d;@">
                  <c:v>45674.71875</c:v>
                </c:pt>
                <c:pt idx="1606" c:formatCode="m/d;@">
                  <c:v>45674.7291666667</c:v>
                </c:pt>
                <c:pt idx="1607" c:formatCode="m/d;@">
                  <c:v>45674.7395833333</c:v>
                </c:pt>
                <c:pt idx="1608" c:formatCode="m/d;@">
                  <c:v>45674.75</c:v>
                </c:pt>
                <c:pt idx="1609" c:formatCode="m/d;@">
                  <c:v>45674.7604166667</c:v>
                </c:pt>
                <c:pt idx="1610" c:formatCode="m/d;@">
                  <c:v>45674.7708333333</c:v>
                </c:pt>
                <c:pt idx="1611" c:formatCode="m/d;@">
                  <c:v>45674.78125</c:v>
                </c:pt>
                <c:pt idx="1612" c:formatCode="m/d;@">
                  <c:v>45674.7916666667</c:v>
                </c:pt>
                <c:pt idx="1613" c:formatCode="m/d;@">
                  <c:v>45674.8020833333</c:v>
                </c:pt>
                <c:pt idx="1614" c:formatCode="m/d;@">
                  <c:v>45674.8125</c:v>
                </c:pt>
                <c:pt idx="1615" c:formatCode="m/d;@">
                  <c:v>45674.8229166667</c:v>
                </c:pt>
                <c:pt idx="1616" c:formatCode="m/d;@">
                  <c:v>45674.8333333333</c:v>
                </c:pt>
                <c:pt idx="1617" c:formatCode="m/d;@">
                  <c:v>45674.84375</c:v>
                </c:pt>
                <c:pt idx="1618" c:formatCode="m/d;@">
                  <c:v>45674.8541666667</c:v>
                </c:pt>
                <c:pt idx="1619" c:formatCode="m/d;@">
                  <c:v>45674.8645833333</c:v>
                </c:pt>
                <c:pt idx="1620" c:formatCode="m/d;@">
                  <c:v>45674.875</c:v>
                </c:pt>
                <c:pt idx="1621" c:formatCode="m/d;@">
                  <c:v>45674.8854166667</c:v>
                </c:pt>
                <c:pt idx="1622" c:formatCode="m/d;@">
                  <c:v>45674.8958333333</c:v>
                </c:pt>
                <c:pt idx="1623" c:formatCode="m/d;@">
                  <c:v>45674.90625</c:v>
                </c:pt>
                <c:pt idx="1624" c:formatCode="m/d;@">
                  <c:v>45674.9166666667</c:v>
                </c:pt>
                <c:pt idx="1625" c:formatCode="m/d;@">
                  <c:v>45674.9270833333</c:v>
                </c:pt>
                <c:pt idx="1626" c:formatCode="m/d;@">
                  <c:v>45674.9375</c:v>
                </c:pt>
                <c:pt idx="1627" c:formatCode="m/d;@">
                  <c:v>45674.9479166667</c:v>
                </c:pt>
                <c:pt idx="1628" c:formatCode="m/d;@">
                  <c:v>45674.9583333333</c:v>
                </c:pt>
                <c:pt idx="1629" c:formatCode="m/d;@">
                  <c:v>45674.96875</c:v>
                </c:pt>
                <c:pt idx="1630" c:formatCode="m/d;@">
                  <c:v>45674.9791666667</c:v>
                </c:pt>
                <c:pt idx="1631" c:formatCode="m/d;@">
                  <c:v>45674.9895833333</c:v>
                </c:pt>
                <c:pt idx="1632" c:formatCode="m/d;@">
                  <c:v>45675</c:v>
                </c:pt>
                <c:pt idx="1633" c:formatCode="m/d;@">
                  <c:v>45675.0104166667</c:v>
                </c:pt>
                <c:pt idx="1634" c:formatCode="m/d;@">
                  <c:v>45675.0208333333</c:v>
                </c:pt>
                <c:pt idx="1635" c:formatCode="m/d;@">
                  <c:v>45675.03125</c:v>
                </c:pt>
                <c:pt idx="1636" c:formatCode="m/d;@">
                  <c:v>45675.0416666667</c:v>
                </c:pt>
                <c:pt idx="1637" c:formatCode="m/d;@">
                  <c:v>45675.0520833333</c:v>
                </c:pt>
                <c:pt idx="1638" c:formatCode="m/d;@">
                  <c:v>45675.0625</c:v>
                </c:pt>
                <c:pt idx="1639" c:formatCode="m/d;@">
                  <c:v>45675.0729166667</c:v>
                </c:pt>
                <c:pt idx="1640" c:formatCode="m/d;@">
                  <c:v>45675.0833333333</c:v>
                </c:pt>
                <c:pt idx="1641" c:formatCode="m/d;@">
                  <c:v>45675.09375</c:v>
                </c:pt>
                <c:pt idx="1642" c:formatCode="m/d;@">
                  <c:v>45675.1041666667</c:v>
                </c:pt>
                <c:pt idx="1643" c:formatCode="m/d;@">
                  <c:v>45675.1145833333</c:v>
                </c:pt>
                <c:pt idx="1644" c:formatCode="m/d;@">
                  <c:v>45675.125</c:v>
                </c:pt>
                <c:pt idx="1645" c:formatCode="m/d;@">
                  <c:v>45675.1354166667</c:v>
                </c:pt>
                <c:pt idx="1646" c:formatCode="m/d;@">
                  <c:v>45675.1458333333</c:v>
                </c:pt>
                <c:pt idx="1647" c:formatCode="m/d;@">
                  <c:v>45675.15625</c:v>
                </c:pt>
                <c:pt idx="1648" c:formatCode="m/d;@">
                  <c:v>45675.1666666667</c:v>
                </c:pt>
                <c:pt idx="1649" c:formatCode="m/d;@">
                  <c:v>45675.1770833333</c:v>
                </c:pt>
                <c:pt idx="1650" c:formatCode="m/d;@">
                  <c:v>45675.1875</c:v>
                </c:pt>
                <c:pt idx="1651" c:formatCode="m/d;@">
                  <c:v>45675.1979166667</c:v>
                </c:pt>
                <c:pt idx="1652" c:formatCode="m/d;@">
                  <c:v>45675.2083333333</c:v>
                </c:pt>
                <c:pt idx="1653" c:formatCode="m/d;@">
                  <c:v>45675.21875</c:v>
                </c:pt>
                <c:pt idx="1654" c:formatCode="m/d;@">
                  <c:v>45675.2291666667</c:v>
                </c:pt>
                <c:pt idx="1655" c:formatCode="m/d;@">
                  <c:v>45675.2395833333</c:v>
                </c:pt>
                <c:pt idx="1656" c:formatCode="m/d;@">
                  <c:v>45675.25</c:v>
                </c:pt>
                <c:pt idx="1657" c:formatCode="m/d;@">
                  <c:v>45675.2604166667</c:v>
                </c:pt>
                <c:pt idx="1658" c:formatCode="m/d;@">
                  <c:v>45675.2708333333</c:v>
                </c:pt>
                <c:pt idx="1659" c:formatCode="m/d;@">
                  <c:v>45675.28125</c:v>
                </c:pt>
                <c:pt idx="1660" c:formatCode="m/d;@">
                  <c:v>45675.2916666667</c:v>
                </c:pt>
                <c:pt idx="1661" c:formatCode="m/d;@">
                  <c:v>45675.3020833333</c:v>
                </c:pt>
                <c:pt idx="1662" c:formatCode="m/d;@">
                  <c:v>45675.3125</c:v>
                </c:pt>
                <c:pt idx="1663" c:formatCode="m/d;@">
                  <c:v>45675.3229166667</c:v>
                </c:pt>
                <c:pt idx="1664" c:formatCode="m/d;@">
                  <c:v>45675.3333333333</c:v>
                </c:pt>
                <c:pt idx="1665" c:formatCode="m/d;@">
                  <c:v>45675.34375</c:v>
                </c:pt>
                <c:pt idx="1666" c:formatCode="m/d;@">
                  <c:v>45675.3541666667</c:v>
                </c:pt>
                <c:pt idx="1667" c:formatCode="m/d;@">
                  <c:v>45675.3645833333</c:v>
                </c:pt>
                <c:pt idx="1668" c:formatCode="m/d;@">
                  <c:v>45675.375</c:v>
                </c:pt>
                <c:pt idx="1669" c:formatCode="m/d;@">
                  <c:v>45675.3854166667</c:v>
                </c:pt>
                <c:pt idx="1670" c:formatCode="m/d;@">
                  <c:v>45675.3958333333</c:v>
                </c:pt>
                <c:pt idx="1671" c:formatCode="m/d;@">
                  <c:v>45675.40625</c:v>
                </c:pt>
                <c:pt idx="1672" c:formatCode="m/d;@">
                  <c:v>45675.4166666667</c:v>
                </c:pt>
                <c:pt idx="1673" c:formatCode="m/d;@">
                  <c:v>45675.4270833333</c:v>
                </c:pt>
                <c:pt idx="1674" c:formatCode="m/d;@">
                  <c:v>45675.4375</c:v>
                </c:pt>
                <c:pt idx="1675" c:formatCode="m/d;@">
                  <c:v>45675.4479166667</c:v>
                </c:pt>
                <c:pt idx="1676" c:formatCode="m/d;@">
                  <c:v>45675.4583333333</c:v>
                </c:pt>
                <c:pt idx="1677" c:formatCode="m/d;@">
                  <c:v>45675.46875</c:v>
                </c:pt>
                <c:pt idx="1678" c:formatCode="m/d;@">
                  <c:v>45675.4791666667</c:v>
                </c:pt>
                <c:pt idx="1679" c:formatCode="m/d;@">
                  <c:v>45675.4895833333</c:v>
                </c:pt>
                <c:pt idx="1680" c:formatCode="m/d;@">
                  <c:v>45675.5</c:v>
                </c:pt>
                <c:pt idx="1681" c:formatCode="m/d;@">
                  <c:v>45675.5104166667</c:v>
                </c:pt>
                <c:pt idx="1682" c:formatCode="m/d;@">
                  <c:v>45675.5208333333</c:v>
                </c:pt>
                <c:pt idx="1683" c:formatCode="m/d;@">
                  <c:v>45675.53125</c:v>
                </c:pt>
                <c:pt idx="1684" c:formatCode="m/d;@">
                  <c:v>45675.5416666667</c:v>
                </c:pt>
                <c:pt idx="1685" c:formatCode="m/d;@">
                  <c:v>45675.5520833333</c:v>
                </c:pt>
                <c:pt idx="1686" c:formatCode="m/d;@">
                  <c:v>45675.5625</c:v>
                </c:pt>
                <c:pt idx="1687" c:formatCode="m/d;@">
                  <c:v>45675.5729166667</c:v>
                </c:pt>
                <c:pt idx="1688" c:formatCode="m/d;@">
                  <c:v>45675.5833333333</c:v>
                </c:pt>
                <c:pt idx="1689" c:formatCode="m/d;@">
                  <c:v>45675.59375</c:v>
                </c:pt>
                <c:pt idx="1690" c:formatCode="m/d;@">
                  <c:v>45675.6041666667</c:v>
                </c:pt>
                <c:pt idx="1691" c:formatCode="m/d;@">
                  <c:v>45675.6145833333</c:v>
                </c:pt>
                <c:pt idx="1692" c:formatCode="m/d;@">
                  <c:v>45675.625</c:v>
                </c:pt>
                <c:pt idx="1693" c:formatCode="m/d;@">
                  <c:v>45675.6354166667</c:v>
                </c:pt>
                <c:pt idx="1694" c:formatCode="m/d;@">
                  <c:v>45675.6458333333</c:v>
                </c:pt>
                <c:pt idx="1695" c:formatCode="m/d;@">
                  <c:v>45675.65625</c:v>
                </c:pt>
                <c:pt idx="1696" c:formatCode="m/d;@">
                  <c:v>45675.6666666667</c:v>
                </c:pt>
                <c:pt idx="1697" c:formatCode="m/d;@">
                  <c:v>45675.6770833333</c:v>
                </c:pt>
                <c:pt idx="1698" c:formatCode="m/d;@">
                  <c:v>45675.6875</c:v>
                </c:pt>
                <c:pt idx="1699" c:formatCode="m/d;@">
                  <c:v>45675.6979166667</c:v>
                </c:pt>
                <c:pt idx="1700" c:formatCode="m/d;@">
                  <c:v>45675.7083333333</c:v>
                </c:pt>
                <c:pt idx="1701" c:formatCode="m/d;@">
                  <c:v>45675.71875</c:v>
                </c:pt>
                <c:pt idx="1702" c:formatCode="m/d;@">
                  <c:v>45675.7291666667</c:v>
                </c:pt>
                <c:pt idx="1703" c:formatCode="m/d;@">
                  <c:v>45675.7395833333</c:v>
                </c:pt>
                <c:pt idx="1704" c:formatCode="m/d;@">
                  <c:v>45675.75</c:v>
                </c:pt>
                <c:pt idx="1705" c:formatCode="m/d;@">
                  <c:v>45675.7604166667</c:v>
                </c:pt>
                <c:pt idx="1706" c:formatCode="m/d;@">
                  <c:v>45675.7708333333</c:v>
                </c:pt>
                <c:pt idx="1707" c:formatCode="m/d;@">
                  <c:v>45675.78125</c:v>
                </c:pt>
                <c:pt idx="1708" c:formatCode="m/d;@">
                  <c:v>45675.7916666667</c:v>
                </c:pt>
                <c:pt idx="1709" c:formatCode="m/d;@">
                  <c:v>45675.8020833333</c:v>
                </c:pt>
                <c:pt idx="1710" c:formatCode="m/d;@">
                  <c:v>45675.8125</c:v>
                </c:pt>
                <c:pt idx="1711" c:formatCode="m/d;@">
                  <c:v>45675.8229166667</c:v>
                </c:pt>
                <c:pt idx="1712" c:formatCode="m/d;@">
                  <c:v>45675.8333333333</c:v>
                </c:pt>
                <c:pt idx="1713" c:formatCode="m/d;@">
                  <c:v>45675.84375</c:v>
                </c:pt>
                <c:pt idx="1714" c:formatCode="m/d;@">
                  <c:v>45675.8541666667</c:v>
                </c:pt>
                <c:pt idx="1715" c:formatCode="m/d;@">
                  <c:v>45675.8645833333</c:v>
                </c:pt>
                <c:pt idx="1716" c:formatCode="m/d;@">
                  <c:v>45675.875</c:v>
                </c:pt>
                <c:pt idx="1717" c:formatCode="m/d;@">
                  <c:v>45675.8854166667</c:v>
                </c:pt>
                <c:pt idx="1718" c:formatCode="m/d;@">
                  <c:v>45675.8958333333</c:v>
                </c:pt>
                <c:pt idx="1719" c:formatCode="m/d;@">
                  <c:v>45675.90625</c:v>
                </c:pt>
                <c:pt idx="1720" c:formatCode="m/d;@">
                  <c:v>45675.9166666667</c:v>
                </c:pt>
                <c:pt idx="1721" c:formatCode="m/d;@">
                  <c:v>45675.9270833333</c:v>
                </c:pt>
                <c:pt idx="1722" c:formatCode="m/d;@">
                  <c:v>45675.9375</c:v>
                </c:pt>
                <c:pt idx="1723" c:formatCode="m/d;@">
                  <c:v>45675.9479166667</c:v>
                </c:pt>
                <c:pt idx="1724" c:formatCode="m/d;@">
                  <c:v>45675.9583333333</c:v>
                </c:pt>
                <c:pt idx="1725" c:formatCode="m/d;@">
                  <c:v>45675.96875</c:v>
                </c:pt>
                <c:pt idx="1726" c:formatCode="m/d;@">
                  <c:v>45675.9791666667</c:v>
                </c:pt>
                <c:pt idx="1727" c:formatCode="m/d;@">
                  <c:v>45675.9895833333</c:v>
                </c:pt>
                <c:pt idx="1728" c:formatCode="m/d;@">
                  <c:v>45676</c:v>
                </c:pt>
                <c:pt idx="1729" c:formatCode="m/d;@">
                  <c:v>45676.0104166667</c:v>
                </c:pt>
                <c:pt idx="1730" c:formatCode="m/d;@">
                  <c:v>45676.0208333333</c:v>
                </c:pt>
                <c:pt idx="1731" c:formatCode="m/d;@">
                  <c:v>45676.03125</c:v>
                </c:pt>
                <c:pt idx="1732" c:formatCode="m/d;@">
                  <c:v>45676.0416666667</c:v>
                </c:pt>
                <c:pt idx="1733" c:formatCode="m/d;@">
                  <c:v>45676.0520833333</c:v>
                </c:pt>
                <c:pt idx="1734" c:formatCode="m/d;@">
                  <c:v>45676.0625</c:v>
                </c:pt>
                <c:pt idx="1735" c:formatCode="m/d;@">
                  <c:v>45676.0729166667</c:v>
                </c:pt>
                <c:pt idx="1736" c:formatCode="m/d;@">
                  <c:v>45676.0833333333</c:v>
                </c:pt>
                <c:pt idx="1737" c:formatCode="m/d;@">
                  <c:v>45676.09375</c:v>
                </c:pt>
                <c:pt idx="1738" c:formatCode="m/d;@">
                  <c:v>45676.1041666667</c:v>
                </c:pt>
                <c:pt idx="1739" c:formatCode="m/d;@">
                  <c:v>45676.1145833333</c:v>
                </c:pt>
                <c:pt idx="1740" c:formatCode="m/d;@">
                  <c:v>45676.125</c:v>
                </c:pt>
                <c:pt idx="1741" c:formatCode="m/d;@">
                  <c:v>45676.1354166667</c:v>
                </c:pt>
                <c:pt idx="1742" c:formatCode="m/d;@">
                  <c:v>45676.1458333333</c:v>
                </c:pt>
                <c:pt idx="1743" c:formatCode="m/d;@">
                  <c:v>45676.15625</c:v>
                </c:pt>
                <c:pt idx="1744" c:formatCode="m/d;@">
                  <c:v>45676.1666666667</c:v>
                </c:pt>
                <c:pt idx="1745" c:formatCode="m/d;@">
                  <c:v>45676.1770833333</c:v>
                </c:pt>
                <c:pt idx="1746" c:formatCode="m/d;@">
                  <c:v>45676.1875</c:v>
                </c:pt>
                <c:pt idx="1747" c:formatCode="m/d;@">
                  <c:v>45676.1979166667</c:v>
                </c:pt>
                <c:pt idx="1748" c:formatCode="m/d;@">
                  <c:v>45676.2083333333</c:v>
                </c:pt>
                <c:pt idx="1749" c:formatCode="m/d;@">
                  <c:v>45676.21875</c:v>
                </c:pt>
                <c:pt idx="1750" c:formatCode="m/d;@">
                  <c:v>45676.2291666667</c:v>
                </c:pt>
                <c:pt idx="1751" c:formatCode="m/d;@">
                  <c:v>45676.2395833333</c:v>
                </c:pt>
                <c:pt idx="1752" c:formatCode="m/d;@">
                  <c:v>45676.25</c:v>
                </c:pt>
                <c:pt idx="1753" c:formatCode="m/d;@">
                  <c:v>45676.2604166667</c:v>
                </c:pt>
                <c:pt idx="1754" c:formatCode="m/d;@">
                  <c:v>45676.2708333333</c:v>
                </c:pt>
                <c:pt idx="1755" c:formatCode="m/d;@">
                  <c:v>45676.28125</c:v>
                </c:pt>
                <c:pt idx="1756" c:formatCode="m/d;@">
                  <c:v>45676.2916666667</c:v>
                </c:pt>
                <c:pt idx="1757" c:formatCode="m/d;@">
                  <c:v>45676.3020833333</c:v>
                </c:pt>
                <c:pt idx="1758" c:formatCode="m/d;@">
                  <c:v>45676.3125</c:v>
                </c:pt>
                <c:pt idx="1759" c:formatCode="m/d;@">
                  <c:v>45676.3229166667</c:v>
                </c:pt>
                <c:pt idx="1760" c:formatCode="m/d;@">
                  <c:v>45676.3333333333</c:v>
                </c:pt>
                <c:pt idx="1761" c:formatCode="m/d;@">
                  <c:v>45676.34375</c:v>
                </c:pt>
                <c:pt idx="1762" c:formatCode="m/d;@">
                  <c:v>45676.3541666667</c:v>
                </c:pt>
                <c:pt idx="1763" c:formatCode="m/d;@">
                  <c:v>45676.3645833333</c:v>
                </c:pt>
                <c:pt idx="1764" c:formatCode="m/d;@">
                  <c:v>45676.375</c:v>
                </c:pt>
                <c:pt idx="1765" c:formatCode="m/d;@">
                  <c:v>45676.3854166667</c:v>
                </c:pt>
                <c:pt idx="1766" c:formatCode="m/d;@">
                  <c:v>45676.3958333333</c:v>
                </c:pt>
                <c:pt idx="1767" c:formatCode="m/d;@">
                  <c:v>45676.40625</c:v>
                </c:pt>
                <c:pt idx="1768" c:formatCode="m/d;@">
                  <c:v>45676.4166666667</c:v>
                </c:pt>
                <c:pt idx="1769" c:formatCode="m/d;@">
                  <c:v>45676.4270833333</c:v>
                </c:pt>
                <c:pt idx="1770" c:formatCode="m/d;@">
                  <c:v>45676.4375</c:v>
                </c:pt>
                <c:pt idx="1771" c:formatCode="m/d;@">
                  <c:v>45676.4479166667</c:v>
                </c:pt>
                <c:pt idx="1772" c:formatCode="m/d;@">
                  <c:v>45676.4583333333</c:v>
                </c:pt>
                <c:pt idx="1773" c:formatCode="m/d;@">
                  <c:v>45676.46875</c:v>
                </c:pt>
                <c:pt idx="1774" c:formatCode="m/d;@">
                  <c:v>45676.4791666667</c:v>
                </c:pt>
                <c:pt idx="1775" c:formatCode="m/d;@">
                  <c:v>45676.4895833333</c:v>
                </c:pt>
                <c:pt idx="1776" c:formatCode="m/d;@">
                  <c:v>45676.5</c:v>
                </c:pt>
                <c:pt idx="1777" c:formatCode="m/d;@">
                  <c:v>45676.5104166667</c:v>
                </c:pt>
                <c:pt idx="1778" c:formatCode="m/d;@">
                  <c:v>45676.5208333333</c:v>
                </c:pt>
                <c:pt idx="1779" c:formatCode="m/d;@">
                  <c:v>45676.53125</c:v>
                </c:pt>
                <c:pt idx="1780" c:formatCode="m/d;@">
                  <c:v>45676.5416666667</c:v>
                </c:pt>
                <c:pt idx="1781" c:formatCode="m/d;@">
                  <c:v>45676.5520833333</c:v>
                </c:pt>
                <c:pt idx="1782" c:formatCode="m/d;@">
                  <c:v>45676.5625</c:v>
                </c:pt>
                <c:pt idx="1783" c:formatCode="m/d;@">
                  <c:v>45676.5729166667</c:v>
                </c:pt>
                <c:pt idx="1784" c:formatCode="m/d;@">
                  <c:v>45676.5833333333</c:v>
                </c:pt>
                <c:pt idx="1785" c:formatCode="m/d;@">
                  <c:v>45676.59375</c:v>
                </c:pt>
                <c:pt idx="1786" c:formatCode="m/d;@">
                  <c:v>45676.6041666667</c:v>
                </c:pt>
                <c:pt idx="1787" c:formatCode="m/d;@">
                  <c:v>45676.6145833333</c:v>
                </c:pt>
                <c:pt idx="1788" c:formatCode="m/d;@">
                  <c:v>45676.625</c:v>
                </c:pt>
                <c:pt idx="1789" c:formatCode="m/d;@">
                  <c:v>45676.6354166667</c:v>
                </c:pt>
                <c:pt idx="1790" c:formatCode="m/d;@">
                  <c:v>45676.6458333333</c:v>
                </c:pt>
                <c:pt idx="1791" c:formatCode="m/d;@">
                  <c:v>45676.65625</c:v>
                </c:pt>
                <c:pt idx="1792" c:formatCode="m/d;@">
                  <c:v>45676.6666666667</c:v>
                </c:pt>
                <c:pt idx="1793" c:formatCode="m/d;@">
                  <c:v>45676.6770833333</c:v>
                </c:pt>
                <c:pt idx="1794" c:formatCode="m/d;@">
                  <c:v>45676.6875</c:v>
                </c:pt>
                <c:pt idx="1795" c:formatCode="m/d;@">
                  <c:v>45676.6979166667</c:v>
                </c:pt>
                <c:pt idx="1796" c:formatCode="m/d;@">
                  <c:v>45676.7083333333</c:v>
                </c:pt>
                <c:pt idx="1797" c:formatCode="m/d;@">
                  <c:v>45676.71875</c:v>
                </c:pt>
                <c:pt idx="1798" c:formatCode="m/d;@">
                  <c:v>45676.7291666667</c:v>
                </c:pt>
                <c:pt idx="1799" c:formatCode="m/d;@">
                  <c:v>45676.7395833333</c:v>
                </c:pt>
                <c:pt idx="1800" c:formatCode="m/d;@">
                  <c:v>45676.75</c:v>
                </c:pt>
                <c:pt idx="1801" c:formatCode="m/d;@">
                  <c:v>45676.7604166667</c:v>
                </c:pt>
                <c:pt idx="1802" c:formatCode="m/d;@">
                  <c:v>45676.7708333333</c:v>
                </c:pt>
                <c:pt idx="1803" c:formatCode="m/d;@">
                  <c:v>45676.78125</c:v>
                </c:pt>
                <c:pt idx="1804" c:formatCode="m/d;@">
                  <c:v>45676.7916666667</c:v>
                </c:pt>
                <c:pt idx="1805" c:formatCode="m/d;@">
                  <c:v>45676.8020833333</c:v>
                </c:pt>
                <c:pt idx="1806" c:formatCode="m/d;@">
                  <c:v>45676.8125</c:v>
                </c:pt>
                <c:pt idx="1807" c:formatCode="m/d;@">
                  <c:v>45676.8229166667</c:v>
                </c:pt>
                <c:pt idx="1808" c:formatCode="m/d;@">
                  <c:v>45676.8333333333</c:v>
                </c:pt>
                <c:pt idx="1809" c:formatCode="m/d;@">
                  <c:v>45676.84375</c:v>
                </c:pt>
                <c:pt idx="1810" c:formatCode="m/d;@">
                  <c:v>45676.8541666667</c:v>
                </c:pt>
                <c:pt idx="1811" c:formatCode="m/d;@">
                  <c:v>45676.8645833333</c:v>
                </c:pt>
                <c:pt idx="1812" c:formatCode="m/d;@">
                  <c:v>45676.875</c:v>
                </c:pt>
                <c:pt idx="1813" c:formatCode="m/d;@">
                  <c:v>45676.8854166667</c:v>
                </c:pt>
                <c:pt idx="1814" c:formatCode="m/d;@">
                  <c:v>45676.8958333333</c:v>
                </c:pt>
                <c:pt idx="1815" c:formatCode="m/d;@">
                  <c:v>45676.90625</c:v>
                </c:pt>
                <c:pt idx="1816" c:formatCode="m/d;@">
                  <c:v>45676.9166666667</c:v>
                </c:pt>
                <c:pt idx="1817" c:formatCode="m/d;@">
                  <c:v>45676.9270833333</c:v>
                </c:pt>
                <c:pt idx="1818" c:formatCode="m/d;@">
                  <c:v>45676.9375</c:v>
                </c:pt>
                <c:pt idx="1819" c:formatCode="m/d;@">
                  <c:v>45676.9479166667</c:v>
                </c:pt>
                <c:pt idx="1820" c:formatCode="m/d;@">
                  <c:v>45676.9583333333</c:v>
                </c:pt>
                <c:pt idx="1821" c:formatCode="m/d;@">
                  <c:v>45676.96875</c:v>
                </c:pt>
                <c:pt idx="1822" c:formatCode="m/d;@">
                  <c:v>45676.9791666667</c:v>
                </c:pt>
                <c:pt idx="1823" c:formatCode="m/d;@">
                  <c:v>45676.9895833333</c:v>
                </c:pt>
                <c:pt idx="1824" c:formatCode="m/d;@">
                  <c:v>45677</c:v>
                </c:pt>
                <c:pt idx="1825" c:formatCode="m/d;@">
                  <c:v>45677.0104166667</c:v>
                </c:pt>
                <c:pt idx="1826" c:formatCode="m/d;@">
                  <c:v>45677.0208333333</c:v>
                </c:pt>
                <c:pt idx="1827" c:formatCode="m/d;@">
                  <c:v>45677.03125</c:v>
                </c:pt>
                <c:pt idx="1828" c:formatCode="m/d;@">
                  <c:v>45677.0416666667</c:v>
                </c:pt>
                <c:pt idx="1829" c:formatCode="m/d;@">
                  <c:v>45677.0520833333</c:v>
                </c:pt>
                <c:pt idx="1830" c:formatCode="m/d;@">
                  <c:v>45677.0625</c:v>
                </c:pt>
                <c:pt idx="1831" c:formatCode="m/d;@">
                  <c:v>45677.0729166667</c:v>
                </c:pt>
                <c:pt idx="1832" c:formatCode="m/d;@">
                  <c:v>45677.0833333333</c:v>
                </c:pt>
                <c:pt idx="1833" c:formatCode="m/d;@">
                  <c:v>45677.09375</c:v>
                </c:pt>
                <c:pt idx="1834" c:formatCode="m/d;@">
                  <c:v>45677.1041666667</c:v>
                </c:pt>
                <c:pt idx="1835" c:formatCode="m/d;@">
                  <c:v>45677.1145833333</c:v>
                </c:pt>
                <c:pt idx="1836" c:formatCode="m/d;@">
                  <c:v>45677.125</c:v>
                </c:pt>
                <c:pt idx="1837" c:formatCode="m/d;@">
                  <c:v>45677.1354166667</c:v>
                </c:pt>
                <c:pt idx="1838" c:formatCode="m/d;@">
                  <c:v>45677.1458333333</c:v>
                </c:pt>
                <c:pt idx="1839" c:formatCode="m/d;@">
                  <c:v>45677.15625</c:v>
                </c:pt>
                <c:pt idx="1840" c:formatCode="m/d;@">
                  <c:v>45677.1666666667</c:v>
                </c:pt>
                <c:pt idx="1841" c:formatCode="m/d;@">
                  <c:v>45677.1770833333</c:v>
                </c:pt>
                <c:pt idx="1842" c:formatCode="m/d;@">
                  <c:v>45677.1875</c:v>
                </c:pt>
                <c:pt idx="1843" c:formatCode="m/d;@">
                  <c:v>45677.1979166667</c:v>
                </c:pt>
                <c:pt idx="1844" c:formatCode="m/d;@">
                  <c:v>45677.2083333333</c:v>
                </c:pt>
                <c:pt idx="1845" c:formatCode="m/d;@">
                  <c:v>45677.21875</c:v>
                </c:pt>
                <c:pt idx="1846" c:formatCode="m/d;@">
                  <c:v>45677.2291666667</c:v>
                </c:pt>
                <c:pt idx="1847" c:formatCode="m/d;@">
                  <c:v>45677.2395833333</c:v>
                </c:pt>
                <c:pt idx="1848" c:formatCode="m/d;@">
                  <c:v>45677.25</c:v>
                </c:pt>
                <c:pt idx="1849" c:formatCode="m/d;@">
                  <c:v>45677.2604166667</c:v>
                </c:pt>
                <c:pt idx="1850" c:formatCode="m/d;@">
                  <c:v>45677.2708333333</c:v>
                </c:pt>
                <c:pt idx="1851" c:formatCode="m/d;@">
                  <c:v>45677.28125</c:v>
                </c:pt>
                <c:pt idx="1852" c:formatCode="m/d;@">
                  <c:v>45677.2916666667</c:v>
                </c:pt>
                <c:pt idx="1853" c:formatCode="m/d;@">
                  <c:v>45677.3020833333</c:v>
                </c:pt>
                <c:pt idx="1854" c:formatCode="m/d;@">
                  <c:v>45677.3125</c:v>
                </c:pt>
                <c:pt idx="1855" c:formatCode="m/d;@">
                  <c:v>45677.3229166667</c:v>
                </c:pt>
                <c:pt idx="1856" c:formatCode="m/d;@">
                  <c:v>45677.3333333333</c:v>
                </c:pt>
                <c:pt idx="1857" c:formatCode="m/d;@">
                  <c:v>45677.34375</c:v>
                </c:pt>
                <c:pt idx="1858" c:formatCode="m/d;@">
                  <c:v>45677.3541666667</c:v>
                </c:pt>
                <c:pt idx="1859" c:formatCode="m/d;@">
                  <c:v>45677.3645833333</c:v>
                </c:pt>
                <c:pt idx="1860" c:formatCode="m/d;@">
                  <c:v>45677.375</c:v>
                </c:pt>
                <c:pt idx="1861" c:formatCode="m/d;@">
                  <c:v>45677.3854166667</c:v>
                </c:pt>
                <c:pt idx="1862" c:formatCode="m/d;@">
                  <c:v>45677.3958333333</c:v>
                </c:pt>
                <c:pt idx="1863" c:formatCode="m/d;@">
                  <c:v>45677.40625</c:v>
                </c:pt>
                <c:pt idx="1864" c:formatCode="m/d;@">
                  <c:v>45677.4166666667</c:v>
                </c:pt>
                <c:pt idx="1865" c:formatCode="m/d;@">
                  <c:v>45677.4270833333</c:v>
                </c:pt>
                <c:pt idx="1866" c:formatCode="m/d;@">
                  <c:v>45677.4375</c:v>
                </c:pt>
                <c:pt idx="1867" c:formatCode="m/d;@">
                  <c:v>45677.4479166667</c:v>
                </c:pt>
                <c:pt idx="1868" c:formatCode="m/d;@">
                  <c:v>45677.4583333333</c:v>
                </c:pt>
                <c:pt idx="1869" c:formatCode="m/d;@">
                  <c:v>45677.46875</c:v>
                </c:pt>
                <c:pt idx="1870" c:formatCode="m/d;@">
                  <c:v>45677.4791666667</c:v>
                </c:pt>
                <c:pt idx="1871" c:formatCode="m/d;@">
                  <c:v>45677.4895833333</c:v>
                </c:pt>
                <c:pt idx="1872" c:formatCode="m/d;@">
                  <c:v>45677.5</c:v>
                </c:pt>
                <c:pt idx="1873" c:formatCode="m/d;@">
                  <c:v>45677.5104166667</c:v>
                </c:pt>
                <c:pt idx="1874" c:formatCode="m/d;@">
                  <c:v>45677.5208333333</c:v>
                </c:pt>
                <c:pt idx="1875" c:formatCode="m/d;@">
                  <c:v>45677.53125</c:v>
                </c:pt>
                <c:pt idx="1876" c:formatCode="m/d;@">
                  <c:v>45677.5416666667</c:v>
                </c:pt>
                <c:pt idx="1877" c:formatCode="m/d;@">
                  <c:v>45677.5520833333</c:v>
                </c:pt>
                <c:pt idx="1878" c:formatCode="m/d;@">
                  <c:v>45677.5625</c:v>
                </c:pt>
                <c:pt idx="1879" c:formatCode="m/d;@">
                  <c:v>45677.5729166667</c:v>
                </c:pt>
                <c:pt idx="1880" c:formatCode="m/d;@">
                  <c:v>45677.5833333333</c:v>
                </c:pt>
                <c:pt idx="1881" c:formatCode="m/d;@">
                  <c:v>45677.59375</c:v>
                </c:pt>
                <c:pt idx="1882" c:formatCode="m/d;@">
                  <c:v>45677.6041666667</c:v>
                </c:pt>
                <c:pt idx="1883" c:formatCode="m/d;@">
                  <c:v>45677.6145833333</c:v>
                </c:pt>
                <c:pt idx="1884" c:formatCode="m/d;@">
                  <c:v>45677.625</c:v>
                </c:pt>
                <c:pt idx="1885" c:formatCode="m/d;@">
                  <c:v>45677.6354166667</c:v>
                </c:pt>
                <c:pt idx="1886" c:formatCode="m/d;@">
                  <c:v>45677.6458333333</c:v>
                </c:pt>
                <c:pt idx="1887" c:formatCode="m/d;@">
                  <c:v>45677.65625</c:v>
                </c:pt>
                <c:pt idx="1888" c:formatCode="m/d;@">
                  <c:v>45677.6666666667</c:v>
                </c:pt>
                <c:pt idx="1889" c:formatCode="m/d;@">
                  <c:v>45677.6770833333</c:v>
                </c:pt>
                <c:pt idx="1890" c:formatCode="m/d;@">
                  <c:v>45677.6875</c:v>
                </c:pt>
                <c:pt idx="1891" c:formatCode="m/d;@">
                  <c:v>45677.6979166667</c:v>
                </c:pt>
                <c:pt idx="1892" c:formatCode="m/d;@">
                  <c:v>45677.7083333333</c:v>
                </c:pt>
                <c:pt idx="1893" c:formatCode="m/d;@">
                  <c:v>45677.71875</c:v>
                </c:pt>
                <c:pt idx="1894" c:formatCode="m/d;@">
                  <c:v>45677.7291666667</c:v>
                </c:pt>
                <c:pt idx="1895" c:formatCode="m/d;@">
                  <c:v>45677.7395833333</c:v>
                </c:pt>
                <c:pt idx="1896" c:formatCode="m/d;@">
                  <c:v>45677.75</c:v>
                </c:pt>
                <c:pt idx="1897" c:formatCode="m/d;@">
                  <c:v>45677.7604166667</c:v>
                </c:pt>
                <c:pt idx="1898" c:formatCode="m/d;@">
                  <c:v>45677.7708333333</c:v>
                </c:pt>
                <c:pt idx="1899" c:formatCode="m/d;@">
                  <c:v>45677.78125</c:v>
                </c:pt>
                <c:pt idx="1900" c:formatCode="m/d;@">
                  <c:v>45677.7916666667</c:v>
                </c:pt>
                <c:pt idx="1901" c:formatCode="m/d;@">
                  <c:v>45677.8020833333</c:v>
                </c:pt>
                <c:pt idx="1902" c:formatCode="m/d;@">
                  <c:v>45677.8125</c:v>
                </c:pt>
                <c:pt idx="1903" c:formatCode="m/d;@">
                  <c:v>45677.8229166667</c:v>
                </c:pt>
                <c:pt idx="1904" c:formatCode="m/d;@">
                  <c:v>45677.8333333333</c:v>
                </c:pt>
                <c:pt idx="1905" c:formatCode="m/d;@">
                  <c:v>45677.84375</c:v>
                </c:pt>
                <c:pt idx="1906" c:formatCode="m/d;@">
                  <c:v>45677.8541666667</c:v>
                </c:pt>
                <c:pt idx="1907" c:formatCode="m/d;@">
                  <c:v>45677.8645833333</c:v>
                </c:pt>
                <c:pt idx="1908" c:formatCode="m/d;@">
                  <c:v>45677.875</c:v>
                </c:pt>
                <c:pt idx="1909" c:formatCode="m/d;@">
                  <c:v>45677.8854166667</c:v>
                </c:pt>
                <c:pt idx="1910" c:formatCode="m/d;@">
                  <c:v>45677.8958333333</c:v>
                </c:pt>
                <c:pt idx="1911" c:formatCode="m/d;@">
                  <c:v>45677.90625</c:v>
                </c:pt>
                <c:pt idx="1912" c:formatCode="m/d;@">
                  <c:v>45677.9166666667</c:v>
                </c:pt>
                <c:pt idx="1913" c:formatCode="m/d;@">
                  <c:v>45677.9270833333</c:v>
                </c:pt>
                <c:pt idx="1914" c:formatCode="m/d;@">
                  <c:v>45677.9375</c:v>
                </c:pt>
                <c:pt idx="1915" c:formatCode="m/d;@">
                  <c:v>45677.9479166667</c:v>
                </c:pt>
                <c:pt idx="1916" c:formatCode="m/d;@">
                  <c:v>45677.9583333333</c:v>
                </c:pt>
                <c:pt idx="1917" c:formatCode="m/d;@">
                  <c:v>45677.96875</c:v>
                </c:pt>
                <c:pt idx="1918" c:formatCode="m/d;@">
                  <c:v>45677.9791666667</c:v>
                </c:pt>
                <c:pt idx="1919" c:formatCode="m/d;@">
                  <c:v>45677.9895833333</c:v>
                </c:pt>
                <c:pt idx="1920" c:formatCode="m/d;@">
                  <c:v>45678</c:v>
                </c:pt>
                <c:pt idx="1921" c:formatCode="m/d;@">
                  <c:v>45678.0104166667</c:v>
                </c:pt>
                <c:pt idx="1922" c:formatCode="m/d;@">
                  <c:v>45678.0208333333</c:v>
                </c:pt>
                <c:pt idx="1923" c:formatCode="m/d;@">
                  <c:v>45678.03125</c:v>
                </c:pt>
                <c:pt idx="1924" c:formatCode="m/d;@">
                  <c:v>45678.0416666667</c:v>
                </c:pt>
                <c:pt idx="1925" c:formatCode="m/d;@">
                  <c:v>45678.0520833333</c:v>
                </c:pt>
                <c:pt idx="1926" c:formatCode="m/d;@">
                  <c:v>45678.0625</c:v>
                </c:pt>
                <c:pt idx="1927" c:formatCode="m/d;@">
                  <c:v>45678.0729166667</c:v>
                </c:pt>
                <c:pt idx="1928" c:formatCode="m/d;@">
                  <c:v>45678.0833333333</c:v>
                </c:pt>
                <c:pt idx="1929" c:formatCode="m/d;@">
                  <c:v>45678.09375</c:v>
                </c:pt>
                <c:pt idx="1930" c:formatCode="m/d;@">
                  <c:v>45678.1041666667</c:v>
                </c:pt>
                <c:pt idx="1931" c:formatCode="m/d;@">
                  <c:v>45678.1145833333</c:v>
                </c:pt>
                <c:pt idx="1932" c:formatCode="m/d;@">
                  <c:v>45678.125</c:v>
                </c:pt>
                <c:pt idx="1933" c:formatCode="m/d;@">
                  <c:v>45678.1354166667</c:v>
                </c:pt>
                <c:pt idx="1934" c:formatCode="m/d;@">
                  <c:v>45678.1458333333</c:v>
                </c:pt>
                <c:pt idx="1935" c:formatCode="m/d;@">
                  <c:v>45678.15625</c:v>
                </c:pt>
                <c:pt idx="1936" c:formatCode="m/d;@">
                  <c:v>45678.1666666667</c:v>
                </c:pt>
                <c:pt idx="1937" c:formatCode="m/d;@">
                  <c:v>45678.1770833333</c:v>
                </c:pt>
                <c:pt idx="1938" c:formatCode="m/d;@">
                  <c:v>45678.1875</c:v>
                </c:pt>
                <c:pt idx="1939" c:formatCode="m/d;@">
                  <c:v>45678.1979166667</c:v>
                </c:pt>
                <c:pt idx="1940" c:formatCode="m/d;@">
                  <c:v>45678.2083333333</c:v>
                </c:pt>
                <c:pt idx="1941" c:formatCode="m/d;@">
                  <c:v>45678.21875</c:v>
                </c:pt>
                <c:pt idx="1942" c:formatCode="m/d;@">
                  <c:v>45678.2291666667</c:v>
                </c:pt>
                <c:pt idx="1943" c:formatCode="m/d;@">
                  <c:v>45678.2395833333</c:v>
                </c:pt>
                <c:pt idx="1944" c:formatCode="m/d;@">
                  <c:v>45678.25</c:v>
                </c:pt>
                <c:pt idx="1945" c:formatCode="m/d;@">
                  <c:v>45678.2604166667</c:v>
                </c:pt>
                <c:pt idx="1946" c:formatCode="m/d;@">
                  <c:v>45678.2708333333</c:v>
                </c:pt>
                <c:pt idx="1947" c:formatCode="m/d;@">
                  <c:v>45678.28125</c:v>
                </c:pt>
                <c:pt idx="1948" c:formatCode="m/d;@">
                  <c:v>45678.2916666667</c:v>
                </c:pt>
                <c:pt idx="1949" c:formatCode="m/d;@">
                  <c:v>45678.3020833333</c:v>
                </c:pt>
                <c:pt idx="1950" c:formatCode="m/d;@">
                  <c:v>45678.3125</c:v>
                </c:pt>
                <c:pt idx="1951" c:formatCode="m/d;@">
                  <c:v>45678.3229166667</c:v>
                </c:pt>
                <c:pt idx="1952" c:formatCode="m/d;@">
                  <c:v>45678.3333333333</c:v>
                </c:pt>
                <c:pt idx="1953" c:formatCode="m/d;@">
                  <c:v>45678.34375</c:v>
                </c:pt>
                <c:pt idx="1954" c:formatCode="m/d;@">
                  <c:v>45678.3541666667</c:v>
                </c:pt>
                <c:pt idx="1955" c:formatCode="m/d;@">
                  <c:v>45678.3645833333</c:v>
                </c:pt>
                <c:pt idx="1956" c:formatCode="m/d;@">
                  <c:v>45678.375</c:v>
                </c:pt>
                <c:pt idx="1957" c:formatCode="m/d;@">
                  <c:v>45678.3854166667</c:v>
                </c:pt>
                <c:pt idx="1958" c:formatCode="m/d;@">
                  <c:v>45678.3958333333</c:v>
                </c:pt>
                <c:pt idx="1959" c:formatCode="m/d;@">
                  <c:v>45678.40625</c:v>
                </c:pt>
                <c:pt idx="1960" c:formatCode="m/d;@">
                  <c:v>45678.4166666667</c:v>
                </c:pt>
                <c:pt idx="1961" c:formatCode="m/d;@">
                  <c:v>45678.4270833333</c:v>
                </c:pt>
                <c:pt idx="1962" c:formatCode="m/d;@">
                  <c:v>45678.4375</c:v>
                </c:pt>
                <c:pt idx="1963" c:formatCode="m/d;@">
                  <c:v>45678.4479166667</c:v>
                </c:pt>
                <c:pt idx="1964" c:formatCode="m/d;@">
                  <c:v>45678.4583333333</c:v>
                </c:pt>
                <c:pt idx="1965" c:formatCode="m/d;@">
                  <c:v>45678.46875</c:v>
                </c:pt>
                <c:pt idx="1966" c:formatCode="m/d;@">
                  <c:v>45678.4791666667</c:v>
                </c:pt>
                <c:pt idx="1967" c:formatCode="m/d;@">
                  <c:v>45678.4895833333</c:v>
                </c:pt>
                <c:pt idx="1968" c:formatCode="m/d;@">
                  <c:v>45678.5</c:v>
                </c:pt>
                <c:pt idx="1969" c:formatCode="m/d;@">
                  <c:v>45678.5104166667</c:v>
                </c:pt>
                <c:pt idx="1970" c:formatCode="m/d;@">
                  <c:v>45678.5208333333</c:v>
                </c:pt>
                <c:pt idx="1971" c:formatCode="m/d;@">
                  <c:v>45678.53125</c:v>
                </c:pt>
                <c:pt idx="1972" c:formatCode="m/d;@">
                  <c:v>45678.5416666667</c:v>
                </c:pt>
                <c:pt idx="1973" c:formatCode="m/d;@">
                  <c:v>45678.5520833333</c:v>
                </c:pt>
                <c:pt idx="1974" c:formatCode="m/d;@">
                  <c:v>45678.5625</c:v>
                </c:pt>
                <c:pt idx="1975" c:formatCode="m/d;@">
                  <c:v>45678.5729166667</c:v>
                </c:pt>
                <c:pt idx="1976" c:formatCode="m/d;@">
                  <c:v>45678.5833333333</c:v>
                </c:pt>
                <c:pt idx="1977" c:formatCode="m/d;@">
                  <c:v>45678.59375</c:v>
                </c:pt>
                <c:pt idx="1978" c:formatCode="m/d;@">
                  <c:v>45678.6041666667</c:v>
                </c:pt>
                <c:pt idx="1979" c:formatCode="m/d;@">
                  <c:v>45678.6145833333</c:v>
                </c:pt>
                <c:pt idx="1980" c:formatCode="m/d;@">
                  <c:v>45678.625</c:v>
                </c:pt>
                <c:pt idx="1981" c:formatCode="m/d;@">
                  <c:v>45678.6354166667</c:v>
                </c:pt>
                <c:pt idx="1982" c:formatCode="m/d;@">
                  <c:v>45678.6458333333</c:v>
                </c:pt>
                <c:pt idx="1983" c:formatCode="m/d;@">
                  <c:v>45678.65625</c:v>
                </c:pt>
                <c:pt idx="1984" c:formatCode="m/d;@">
                  <c:v>45678.6666666667</c:v>
                </c:pt>
                <c:pt idx="1985" c:formatCode="m/d;@">
                  <c:v>45678.6770833333</c:v>
                </c:pt>
                <c:pt idx="1986" c:formatCode="m/d;@">
                  <c:v>45678.6875</c:v>
                </c:pt>
                <c:pt idx="1987" c:formatCode="m/d;@">
                  <c:v>45678.6979166667</c:v>
                </c:pt>
                <c:pt idx="1988" c:formatCode="m/d;@">
                  <c:v>45678.7083333333</c:v>
                </c:pt>
                <c:pt idx="1989" c:formatCode="m/d;@">
                  <c:v>45678.71875</c:v>
                </c:pt>
                <c:pt idx="1990" c:formatCode="m/d;@">
                  <c:v>45678.7291666667</c:v>
                </c:pt>
                <c:pt idx="1991" c:formatCode="m/d;@">
                  <c:v>45678.7395833333</c:v>
                </c:pt>
                <c:pt idx="1992" c:formatCode="m/d;@">
                  <c:v>45678.75</c:v>
                </c:pt>
                <c:pt idx="1993" c:formatCode="m/d;@">
                  <c:v>45678.7604166667</c:v>
                </c:pt>
                <c:pt idx="1994" c:formatCode="m/d;@">
                  <c:v>45678.7708333333</c:v>
                </c:pt>
                <c:pt idx="1995" c:formatCode="m/d;@">
                  <c:v>45678.78125</c:v>
                </c:pt>
                <c:pt idx="1996" c:formatCode="m/d;@">
                  <c:v>45678.7916666667</c:v>
                </c:pt>
                <c:pt idx="1997" c:formatCode="m/d;@">
                  <c:v>45678.8020833333</c:v>
                </c:pt>
                <c:pt idx="1998" c:formatCode="m/d;@">
                  <c:v>45678.8125</c:v>
                </c:pt>
                <c:pt idx="1999" c:formatCode="m/d;@">
                  <c:v>45678.8229166667</c:v>
                </c:pt>
                <c:pt idx="2000" c:formatCode="m/d;@">
                  <c:v>45678.8333333333</c:v>
                </c:pt>
                <c:pt idx="2001" c:formatCode="m/d;@">
                  <c:v>45678.84375</c:v>
                </c:pt>
                <c:pt idx="2002" c:formatCode="m/d;@">
                  <c:v>45678.8541666667</c:v>
                </c:pt>
                <c:pt idx="2003" c:formatCode="m/d;@">
                  <c:v>45678.8645833333</c:v>
                </c:pt>
                <c:pt idx="2004" c:formatCode="m/d;@">
                  <c:v>45678.875</c:v>
                </c:pt>
                <c:pt idx="2005" c:formatCode="m/d;@">
                  <c:v>45678.8854166667</c:v>
                </c:pt>
                <c:pt idx="2006" c:formatCode="m/d;@">
                  <c:v>45678.8958333333</c:v>
                </c:pt>
                <c:pt idx="2007" c:formatCode="m/d;@">
                  <c:v>45678.90625</c:v>
                </c:pt>
                <c:pt idx="2008" c:formatCode="m/d;@">
                  <c:v>45678.9166666667</c:v>
                </c:pt>
                <c:pt idx="2009" c:formatCode="m/d;@">
                  <c:v>45678.9270833333</c:v>
                </c:pt>
                <c:pt idx="2010" c:formatCode="m/d;@">
                  <c:v>45678.9375</c:v>
                </c:pt>
                <c:pt idx="2011" c:formatCode="m/d;@">
                  <c:v>45678.9479166667</c:v>
                </c:pt>
                <c:pt idx="2012" c:formatCode="m/d;@">
                  <c:v>45678.9583333333</c:v>
                </c:pt>
                <c:pt idx="2013" c:formatCode="m/d;@">
                  <c:v>45678.96875</c:v>
                </c:pt>
                <c:pt idx="2014" c:formatCode="m/d;@">
                  <c:v>45678.9791666667</c:v>
                </c:pt>
                <c:pt idx="2015" c:formatCode="m/d;@">
                  <c:v>45678.9895833333</c:v>
                </c:pt>
                <c:pt idx="2016" c:formatCode="m/d;@">
                  <c:v>45679</c:v>
                </c:pt>
                <c:pt idx="2017" c:formatCode="m/d;@">
                  <c:v>45679.0104166667</c:v>
                </c:pt>
                <c:pt idx="2018" c:formatCode="m/d;@">
                  <c:v>45679.0208333333</c:v>
                </c:pt>
                <c:pt idx="2019" c:formatCode="m/d;@">
                  <c:v>45679.03125</c:v>
                </c:pt>
                <c:pt idx="2020" c:formatCode="m/d;@">
                  <c:v>45679.0416666667</c:v>
                </c:pt>
                <c:pt idx="2021" c:formatCode="m/d;@">
                  <c:v>45679.0520833333</c:v>
                </c:pt>
                <c:pt idx="2022" c:formatCode="m/d;@">
                  <c:v>45679.0625</c:v>
                </c:pt>
                <c:pt idx="2023" c:formatCode="m/d;@">
                  <c:v>45679.0729166667</c:v>
                </c:pt>
                <c:pt idx="2024" c:formatCode="m/d;@">
                  <c:v>45679.0833333333</c:v>
                </c:pt>
                <c:pt idx="2025" c:formatCode="m/d;@">
                  <c:v>45679.09375</c:v>
                </c:pt>
                <c:pt idx="2026" c:formatCode="m/d;@">
                  <c:v>45679.1041666667</c:v>
                </c:pt>
                <c:pt idx="2027" c:formatCode="m/d;@">
                  <c:v>45679.1145833333</c:v>
                </c:pt>
                <c:pt idx="2028" c:formatCode="m/d;@">
                  <c:v>45679.125</c:v>
                </c:pt>
                <c:pt idx="2029" c:formatCode="m/d;@">
                  <c:v>45679.1354166667</c:v>
                </c:pt>
                <c:pt idx="2030" c:formatCode="m/d;@">
                  <c:v>45679.1458333333</c:v>
                </c:pt>
                <c:pt idx="2031" c:formatCode="m/d;@">
                  <c:v>45679.15625</c:v>
                </c:pt>
                <c:pt idx="2032" c:formatCode="m/d;@">
                  <c:v>45679.1666666667</c:v>
                </c:pt>
                <c:pt idx="2033" c:formatCode="m/d;@">
                  <c:v>45679.1770833333</c:v>
                </c:pt>
                <c:pt idx="2034" c:formatCode="m/d;@">
                  <c:v>45679.1875</c:v>
                </c:pt>
                <c:pt idx="2035" c:formatCode="m/d;@">
                  <c:v>45679.1979166667</c:v>
                </c:pt>
                <c:pt idx="2036" c:formatCode="m/d;@">
                  <c:v>45679.2083333333</c:v>
                </c:pt>
                <c:pt idx="2037" c:formatCode="m/d;@">
                  <c:v>45679.21875</c:v>
                </c:pt>
                <c:pt idx="2038" c:formatCode="m/d;@">
                  <c:v>45679.2291666667</c:v>
                </c:pt>
                <c:pt idx="2039" c:formatCode="m/d;@">
                  <c:v>45679.2395833333</c:v>
                </c:pt>
                <c:pt idx="2040" c:formatCode="m/d;@">
                  <c:v>45679.25</c:v>
                </c:pt>
                <c:pt idx="2041" c:formatCode="m/d;@">
                  <c:v>45679.2604166667</c:v>
                </c:pt>
                <c:pt idx="2042" c:formatCode="m/d;@">
                  <c:v>45679.2708333333</c:v>
                </c:pt>
                <c:pt idx="2043" c:formatCode="m/d;@">
                  <c:v>45679.28125</c:v>
                </c:pt>
                <c:pt idx="2044" c:formatCode="m/d;@">
                  <c:v>45679.2916666667</c:v>
                </c:pt>
                <c:pt idx="2045" c:formatCode="m/d;@">
                  <c:v>45679.3020833333</c:v>
                </c:pt>
                <c:pt idx="2046" c:formatCode="m/d;@">
                  <c:v>45679.3125</c:v>
                </c:pt>
                <c:pt idx="2047" c:formatCode="m/d;@">
                  <c:v>45679.3229166667</c:v>
                </c:pt>
                <c:pt idx="2048" c:formatCode="m/d;@">
                  <c:v>45679.3333333333</c:v>
                </c:pt>
                <c:pt idx="2049" c:formatCode="m/d;@">
                  <c:v>45679.34375</c:v>
                </c:pt>
                <c:pt idx="2050" c:formatCode="m/d;@">
                  <c:v>45679.3541666667</c:v>
                </c:pt>
                <c:pt idx="2051" c:formatCode="m/d;@">
                  <c:v>45679.3645833333</c:v>
                </c:pt>
                <c:pt idx="2052" c:formatCode="m/d;@">
                  <c:v>45679.375</c:v>
                </c:pt>
                <c:pt idx="2053" c:formatCode="m/d;@">
                  <c:v>45679.3854166667</c:v>
                </c:pt>
                <c:pt idx="2054" c:formatCode="m/d;@">
                  <c:v>45679.3958333333</c:v>
                </c:pt>
                <c:pt idx="2055" c:formatCode="m/d;@">
                  <c:v>45679.40625</c:v>
                </c:pt>
                <c:pt idx="2056" c:formatCode="m/d;@">
                  <c:v>45679.4166666667</c:v>
                </c:pt>
                <c:pt idx="2057" c:formatCode="m/d;@">
                  <c:v>45679.4270833333</c:v>
                </c:pt>
                <c:pt idx="2058" c:formatCode="m/d;@">
                  <c:v>45679.4375</c:v>
                </c:pt>
                <c:pt idx="2059" c:formatCode="m/d;@">
                  <c:v>45679.4479166667</c:v>
                </c:pt>
                <c:pt idx="2060" c:formatCode="m/d;@">
                  <c:v>45679.4583333333</c:v>
                </c:pt>
                <c:pt idx="2061" c:formatCode="m/d;@">
                  <c:v>45679.46875</c:v>
                </c:pt>
                <c:pt idx="2062" c:formatCode="m/d;@">
                  <c:v>45679.4791666667</c:v>
                </c:pt>
                <c:pt idx="2063" c:formatCode="m/d;@">
                  <c:v>45679.4895833333</c:v>
                </c:pt>
                <c:pt idx="2064" c:formatCode="m/d;@">
                  <c:v>45679.5</c:v>
                </c:pt>
                <c:pt idx="2065" c:formatCode="m/d;@">
                  <c:v>45679.5104166667</c:v>
                </c:pt>
                <c:pt idx="2066" c:formatCode="m/d;@">
                  <c:v>45679.5208333333</c:v>
                </c:pt>
                <c:pt idx="2067" c:formatCode="m/d;@">
                  <c:v>45679.53125</c:v>
                </c:pt>
                <c:pt idx="2068" c:formatCode="m/d;@">
                  <c:v>45679.5416666667</c:v>
                </c:pt>
                <c:pt idx="2069" c:formatCode="m/d;@">
                  <c:v>45679.5520833333</c:v>
                </c:pt>
                <c:pt idx="2070" c:formatCode="m/d;@">
                  <c:v>45679.5625</c:v>
                </c:pt>
                <c:pt idx="2071" c:formatCode="m/d;@">
                  <c:v>45679.5729166667</c:v>
                </c:pt>
                <c:pt idx="2072" c:formatCode="m/d;@">
                  <c:v>45679.5833333333</c:v>
                </c:pt>
                <c:pt idx="2073" c:formatCode="m/d;@">
                  <c:v>45679.59375</c:v>
                </c:pt>
                <c:pt idx="2074" c:formatCode="m/d;@">
                  <c:v>45679.6041666667</c:v>
                </c:pt>
                <c:pt idx="2075" c:formatCode="m/d;@">
                  <c:v>45679.6145833333</c:v>
                </c:pt>
                <c:pt idx="2076" c:formatCode="m/d;@">
                  <c:v>45679.625</c:v>
                </c:pt>
                <c:pt idx="2077" c:formatCode="m/d;@">
                  <c:v>45679.6354166667</c:v>
                </c:pt>
                <c:pt idx="2078" c:formatCode="m/d;@">
                  <c:v>45679.6458333333</c:v>
                </c:pt>
                <c:pt idx="2079" c:formatCode="m/d;@">
                  <c:v>45679.65625</c:v>
                </c:pt>
                <c:pt idx="2080" c:formatCode="m/d;@">
                  <c:v>45679.6666666667</c:v>
                </c:pt>
                <c:pt idx="2081" c:formatCode="m/d;@">
                  <c:v>45679.6770833333</c:v>
                </c:pt>
                <c:pt idx="2082" c:formatCode="m/d;@">
                  <c:v>45679.6875</c:v>
                </c:pt>
                <c:pt idx="2083" c:formatCode="m/d;@">
                  <c:v>45679.6979166667</c:v>
                </c:pt>
                <c:pt idx="2084" c:formatCode="m/d;@">
                  <c:v>45679.7083333333</c:v>
                </c:pt>
                <c:pt idx="2085" c:formatCode="m/d;@">
                  <c:v>45679.71875</c:v>
                </c:pt>
                <c:pt idx="2086" c:formatCode="m/d;@">
                  <c:v>45679.7291666667</c:v>
                </c:pt>
                <c:pt idx="2087" c:formatCode="m/d;@">
                  <c:v>45679.7395833333</c:v>
                </c:pt>
                <c:pt idx="2088" c:formatCode="m/d;@">
                  <c:v>45679.75</c:v>
                </c:pt>
                <c:pt idx="2089" c:formatCode="m/d;@">
                  <c:v>45679.7604166667</c:v>
                </c:pt>
                <c:pt idx="2090" c:formatCode="m/d;@">
                  <c:v>45679.7708333333</c:v>
                </c:pt>
                <c:pt idx="2091" c:formatCode="m/d;@">
                  <c:v>45679.78125</c:v>
                </c:pt>
                <c:pt idx="2092" c:formatCode="m/d;@">
                  <c:v>45679.7916666667</c:v>
                </c:pt>
                <c:pt idx="2093" c:formatCode="m/d;@">
                  <c:v>45679.8020833333</c:v>
                </c:pt>
                <c:pt idx="2094" c:formatCode="m/d;@">
                  <c:v>45679.8125</c:v>
                </c:pt>
                <c:pt idx="2095" c:formatCode="m/d;@">
                  <c:v>45679.8229166667</c:v>
                </c:pt>
                <c:pt idx="2096" c:formatCode="m/d;@">
                  <c:v>45679.8333333333</c:v>
                </c:pt>
                <c:pt idx="2097" c:formatCode="m/d;@">
                  <c:v>45679.84375</c:v>
                </c:pt>
                <c:pt idx="2098" c:formatCode="m/d;@">
                  <c:v>45679.8541666667</c:v>
                </c:pt>
                <c:pt idx="2099" c:formatCode="m/d;@">
                  <c:v>45679.8645833333</c:v>
                </c:pt>
                <c:pt idx="2100" c:formatCode="m/d;@">
                  <c:v>45679.875</c:v>
                </c:pt>
                <c:pt idx="2101" c:formatCode="m/d;@">
                  <c:v>45679.8854166667</c:v>
                </c:pt>
                <c:pt idx="2102" c:formatCode="m/d;@">
                  <c:v>45679.8958333333</c:v>
                </c:pt>
                <c:pt idx="2103" c:formatCode="m/d;@">
                  <c:v>45679.90625</c:v>
                </c:pt>
                <c:pt idx="2104" c:formatCode="m/d;@">
                  <c:v>45679.9166666667</c:v>
                </c:pt>
                <c:pt idx="2105" c:formatCode="m/d;@">
                  <c:v>45679.9270833333</c:v>
                </c:pt>
                <c:pt idx="2106" c:formatCode="m/d;@">
                  <c:v>45679.9375</c:v>
                </c:pt>
                <c:pt idx="2107" c:formatCode="m/d;@">
                  <c:v>45679.9479166667</c:v>
                </c:pt>
                <c:pt idx="2108" c:formatCode="m/d;@">
                  <c:v>45679.9583333333</c:v>
                </c:pt>
                <c:pt idx="2109" c:formatCode="m/d;@">
                  <c:v>45679.96875</c:v>
                </c:pt>
                <c:pt idx="2110" c:formatCode="m/d;@">
                  <c:v>45679.9791666667</c:v>
                </c:pt>
                <c:pt idx="2111" c:formatCode="m/d;@">
                  <c:v>45679.9895833333</c:v>
                </c:pt>
                <c:pt idx="2112" c:formatCode="m/d;@">
                  <c:v>45680</c:v>
                </c:pt>
                <c:pt idx="2113" c:formatCode="m/d;@">
                  <c:v>45680.0104166667</c:v>
                </c:pt>
                <c:pt idx="2114" c:formatCode="m/d;@">
                  <c:v>45680.0208333333</c:v>
                </c:pt>
                <c:pt idx="2115" c:formatCode="m/d;@">
                  <c:v>45680.03125</c:v>
                </c:pt>
                <c:pt idx="2116" c:formatCode="m/d;@">
                  <c:v>45680.0416666667</c:v>
                </c:pt>
                <c:pt idx="2117" c:formatCode="m/d;@">
                  <c:v>45680.0520833333</c:v>
                </c:pt>
                <c:pt idx="2118" c:formatCode="m/d;@">
                  <c:v>45680.0625</c:v>
                </c:pt>
                <c:pt idx="2119" c:formatCode="m/d;@">
                  <c:v>45680.0729166667</c:v>
                </c:pt>
                <c:pt idx="2120" c:formatCode="m/d;@">
                  <c:v>45680.0833333333</c:v>
                </c:pt>
                <c:pt idx="2121" c:formatCode="m/d;@">
                  <c:v>45680.09375</c:v>
                </c:pt>
                <c:pt idx="2122" c:formatCode="m/d;@">
                  <c:v>45680.1041666667</c:v>
                </c:pt>
                <c:pt idx="2123" c:formatCode="m/d;@">
                  <c:v>45680.1145833333</c:v>
                </c:pt>
                <c:pt idx="2124" c:formatCode="m/d;@">
                  <c:v>45680.125</c:v>
                </c:pt>
                <c:pt idx="2125" c:formatCode="m/d;@">
                  <c:v>45680.1354166667</c:v>
                </c:pt>
                <c:pt idx="2126" c:formatCode="m/d;@">
                  <c:v>45680.1458333333</c:v>
                </c:pt>
                <c:pt idx="2127" c:formatCode="m/d;@">
                  <c:v>45680.15625</c:v>
                </c:pt>
                <c:pt idx="2128" c:formatCode="m/d;@">
                  <c:v>45680.1666666667</c:v>
                </c:pt>
                <c:pt idx="2129" c:formatCode="m/d;@">
                  <c:v>45680.1770833333</c:v>
                </c:pt>
                <c:pt idx="2130" c:formatCode="m/d;@">
                  <c:v>45680.1875</c:v>
                </c:pt>
                <c:pt idx="2131" c:formatCode="m/d;@">
                  <c:v>45680.1979166667</c:v>
                </c:pt>
                <c:pt idx="2132" c:formatCode="m/d;@">
                  <c:v>45680.2083333333</c:v>
                </c:pt>
                <c:pt idx="2133" c:formatCode="m/d;@">
                  <c:v>45680.21875</c:v>
                </c:pt>
                <c:pt idx="2134" c:formatCode="m/d;@">
                  <c:v>45680.2291666667</c:v>
                </c:pt>
                <c:pt idx="2135" c:formatCode="m/d;@">
                  <c:v>45680.2395833333</c:v>
                </c:pt>
                <c:pt idx="2136" c:formatCode="m/d;@">
                  <c:v>45680.25</c:v>
                </c:pt>
                <c:pt idx="2137" c:formatCode="m/d;@">
                  <c:v>45680.2604166667</c:v>
                </c:pt>
                <c:pt idx="2138" c:formatCode="m/d;@">
                  <c:v>45680.2708333333</c:v>
                </c:pt>
                <c:pt idx="2139" c:formatCode="m/d;@">
                  <c:v>45680.28125</c:v>
                </c:pt>
                <c:pt idx="2140" c:formatCode="m/d;@">
                  <c:v>45680.2916666667</c:v>
                </c:pt>
                <c:pt idx="2141" c:formatCode="m/d;@">
                  <c:v>45680.3020833333</c:v>
                </c:pt>
                <c:pt idx="2142" c:formatCode="m/d;@">
                  <c:v>45680.3125</c:v>
                </c:pt>
                <c:pt idx="2143" c:formatCode="m/d;@">
                  <c:v>45680.3229166667</c:v>
                </c:pt>
                <c:pt idx="2144" c:formatCode="m/d;@">
                  <c:v>45680.3333333333</c:v>
                </c:pt>
                <c:pt idx="2145" c:formatCode="m/d;@">
                  <c:v>45680.34375</c:v>
                </c:pt>
                <c:pt idx="2146" c:formatCode="m/d;@">
                  <c:v>45680.3541666667</c:v>
                </c:pt>
                <c:pt idx="2147" c:formatCode="m/d;@">
                  <c:v>45680.3645833333</c:v>
                </c:pt>
                <c:pt idx="2148" c:formatCode="m/d;@">
                  <c:v>45680.375</c:v>
                </c:pt>
                <c:pt idx="2149" c:formatCode="m/d;@">
                  <c:v>45680.3854166667</c:v>
                </c:pt>
                <c:pt idx="2150" c:formatCode="m/d;@">
                  <c:v>45680.3958333333</c:v>
                </c:pt>
                <c:pt idx="2151" c:formatCode="m/d;@">
                  <c:v>45680.40625</c:v>
                </c:pt>
                <c:pt idx="2152" c:formatCode="m/d;@">
                  <c:v>45680.4166666667</c:v>
                </c:pt>
                <c:pt idx="2153" c:formatCode="m/d;@">
                  <c:v>45680.4270833333</c:v>
                </c:pt>
                <c:pt idx="2154" c:formatCode="m/d;@">
                  <c:v>45680.4375</c:v>
                </c:pt>
                <c:pt idx="2155" c:formatCode="m/d;@">
                  <c:v>45680.4479166667</c:v>
                </c:pt>
                <c:pt idx="2156" c:formatCode="m/d;@">
                  <c:v>45680.4583333333</c:v>
                </c:pt>
                <c:pt idx="2157" c:formatCode="m/d;@">
                  <c:v>45680.46875</c:v>
                </c:pt>
                <c:pt idx="2158" c:formatCode="m/d;@">
                  <c:v>45680.4791666667</c:v>
                </c:pt>
                <c:pt idx="2159" c:formatCode="m/d;@">
                  <c:v>45680.4895833333</c:v>
                </c:pt>
                <c:pt idx="2160" c:formatCode="m/d;@">
                  <c:v>45680.5</c:v>
                </c:pt>
                <c:pt idx="2161" c:formatCode="m/d;@">
                  <c:v>45680.5104166667</c:v>
                </c:pt>
                <c:pt idx="2162" c:formatCode="m/d;@">
                  <c:v>45680.5208333333</c:v>
                </c:pt>
                <c:pt idx="2163" c:formatCode="m/d;@">
                  <c:v>45680.53125</c:v>
                </c:pt>
                <c:pt idx="2164" c:formatCode="m/d;@">
                  <c:v>45680.5416666667</c:v>
                </c:pt>
                <c:pt idx="2165" c:formatCode="m/d;@">
                  <c:v>45680.5520833333</c:v>
                </c:pt>
                <c:pt idx="2166" c:formatCode="m/d;@">
                  <c:v>45680.5625</c:v>
                </c:pt>
                <c:pt idx="2167" c:formatCode="m/d;@">
                  <c:v>45680.5729166667</c:v>
                </c:pt>
                <c:pt idx="2168" c:formatCode="m/d;@">
                  <c:v>45680.5833333333</c:v>
                </c:pt>
                <c:pt idx="2169" c:formatCode="m/d;@">
                  <c:v>45680.59375</c:v>
                </c:pt>
                <c:pt idx="2170" c:formatCode="m/d;@">
                  <c:v>45680.6041666667</c:v>
                </c:pt>
                <c:pt idx="2171" c:formatCode="m/d;@">
                  <c:v>45680.6145833333</c:v>
                </c:pt>
                <c:pt idx="2172" c:formatCode="m/d;@">
                  <c:v>45680.625</c:v>
                </c:pt>
                <c:pt idx="2173" c:formatCode="m/d;@">
                  <c:v>45680.6354166667</c:v>
                </c:pt>
                <c:pt idx="2174" c:formatCode="m/d;@">
                  <c:v>45680.6458333333</c:v>
                </c:pt>
                <c:pt idx="2175" c:formatCode="m/d;@">
                  <c:v>45680.65625</c:v>
                </c:pt>
                <c:pt idx="2176" c:formatCode="m/d;@">
                  <c:v>45680.6666666667</c:v>
                </c:pt>
                <c:pt idx="2177" c:formatCode="m/d;@">
                  <c:v>45680.6770833333</c:v>
                </c:pt>
                <c:pt idx="2178" c:formatCode="m/d;@">
                  <c:v>45680.6875</c:v>
                </c:pt>
                <c:pt idx="2179" c:formatCode="m/d;@">
                  <c:v>45680.6979166667</c:v>
                </c:pt>
                <c:pt idx="2180" c:formatCode="m/d;@">
                  <c:v>45680.7083333333</c:v>
                </c:pt>
                <c:pt idx="2181" c:formatCode="m/d;@">
                  <c:v>45680.71875</c:v>
                </c:pt>
                <c:pt idx="2182" c:formatCode="m/d;@">
                  <c:v>45680.7291666667</c:v>
                </c:pt>
                <c:pt idx="2183" c:formatCode="m/d;@">
                  <c:v>45680.7395833333</c:v>
                </c:pt>
                <c:pt idx="2184" c:formatCode="m/d;@">
                  <c:v>45680.75</c:v>
                </c:pt>
                <c:pt idx="2185" c:formatCode="m/d;@">
                  <c:v>45680.7604166667</c:v>
                </c:pt>
                <c:pt idx="2186" c:formatCode="m/d;@">
                  <c:v>45680.7708333333</c:v>
                </c:pt>
                <c:pt idx="2187" c:formatCode="m/d;@">
                  <c:v>45680.78125</c:v>
                </c:pt>
                <c:pt idx="2188" c:formatCode="m/d;@">
                  <c:v>45680.7916666667</c:v>
                </c:pt>
                <c:pt idx="2189" c:formatCode="m/d;@">
                  <c:v>45680.8020833333</c:v>
                </c:pt>
                <c:pt idx="2190" c:formatCode="m/d;@">
                  <c:v>45680.8125</c:v>
                </c:pt>
                <c:pt idx="2191" c:formatCode="m/d;@">
                  <c:v>45680.8229166667</c:v>
                </c:pt>
                <c:pt idx="2192" c:formatCode="m/d;@">
                  <c:v>45680.8333333333</c:v>
                </c:pt>
                <c:pt idx="2193" c:formatCode="m/d;@">
                  <c:v>45680.84375</c:v>
                </c:pt>
                <c:pt idx="2194" c:formatCode="m/d;@">
                  <c:v>45680.8541666667</c:v>
                </c:pt>
                <c:pt idx="2195" c:formatCode="m/d;@">
                  <c:v>45680.8645833333</c:v>
                </c:pt>
                <c:pt idx="2196" c:formatCode="m/d;@">
                  <c:v>45680.875</c:v>
                </c:pt>
                <c:pt idx="2197" c:formatCode="m/d;@">
                  <c:v>45680.8854166667</c:v>
                </c:pt>
                <c:pt idx="2198" c:formatCode="m/d;@">
                  <c:v>45680.8958333333</c:v>
                </c:pt>
                <c:pt idx="2199" c:formatCode="m/d;@">
                  <c:v>45680.90625</c:v>
                </c:pt>
                <c:pt idx="2200" c:formatCode="m/d;@">
                  <c:v>45680.9166666667</c:v>
                </c:pt>
                <c:pt idx="2201" c:formatCode="m/d;@">
                  <c:v>45680.9270833333</c:v>
                </c:pt>
                <c:pt idx="2202" c:formatCode="m/d;@">
                  <c:v>45680.9375</c:v>
                </c:pt>
                <c:pt idx="2203" c:formatCode="m/d;@">
                  <c:v>45680.9479166667</c:v>
                </c:pt>
                <c:pt idx="2204" c:formatCode="m/d;@">
                  <c:v>45680.9583333333</c:v>
                </c:pt>
                <c:pt idx="2205" c:formatCode="m/d;@">
                  <c:v>45680.96875</c:v>
                </c:pt>
                <c:pt idx="2206" c:formatCode="m/d;@">
                  <c:v>45680.9791666667</c:v>
                </c:pt>
                <c:pt idx="2207" c:formatCode="m/d;@">
                  <c:v>45680.9895833333</c:v>
                </c:pt>
                <c:pt idx="2208" c:formatCode="m/d;@">
                  <c:v>45681</c:v>
                </c:pt>
                <c:pt idx="2209" c:formatCode="m/d;@">
                  <c:v>45681.0104166667</c:v>
                </c:pt>
                <c:pt idx="2210" c:formatCode="m/d;@">
                  <c:v>45681.0208333333</c:v>
                </c:pt>
                <c:pt idx="2211" c:formatCode="m/d;@">
                  <c:v>45681.03125</c:v>
                </c:pt>
                <c:pt idx="2212" c:formatCode="m/d;@">
                  <c:v>45681.0416666667</c:v>
                </c:pt>
                <c:pt idx="2213" c:formatCode="m/d;@">
                  <c:v>45681.0520833333</c:v>
                </c:pt>
                <c:pt idx="2214" c:formatCode="m/d;@">
                  <c:v>45681.0625</c:v>
                </c:pt>
                <c:pt idx="2215" c:formatCode="m/d;@">
                  <c:v>45681.0729166667</c:v>
                </c:pt>
                <c:pt idx="2216" c:formatCode="m/d;@">
                  <c:v>45681.0833333333</c:v>
                </c:pt>
                <c:pt idx="2217" c:formatCode="m/d;@">
                  <c:v>45681.09375</c:v>
                </c:pt>
                <c:pt idx="2218" c:formatCode="m/d;@">
                  <c:v>45681.1041666667</c:v>
                </c:pt>
                <c:pt idx="2219" c:formatCode="m/d;@">
                  <c:v>45681.1145833333</c:v>
                </c:pt>
                <c:pt idx="2220" c:formatCode="m/d;@">
                  <c:v>45681.125</c:v>
                </c:pt>
                <c:pt idx="2221" c:formatCode="m/d;@">
                  <c:v>45681.1354166667</c:v>
                </c:pt>
                <c:pt idx="2222" c:formatCode="m/d;@">
                  <c:v>45681.1458333333</c:v>
                </c:pt>
                <c:pt idx="2223" c:formatCode="m/d;@">
                  <c:v>45681.15625</c:v>
                </c:pt>
                <c:pt idx="2224" c:formatCode="m/d;@">
                  <c:v>45681.1666666667</c:v>
                </c:pt>
                <c:pt idx="2225" c:formatCode="m/d;@">
                  <c:v>45681.1770833333</c:v>
                </c:pt>
                <c:pt idx="2226" c:formatCode="m/d;@">
                  <c:v>45681.1875</c:v>
                </c:pt>
                <c:pt idx="2227" c:formatCode="m/d;@">
                  <c:v>45681.1979166667</c:v>
                </c:pt>
                <c:pt idx="2228" c:formatCode="m/d;@">
                  <c:v>45681.2083333333</c:v>
                </c:pt>
                <c:pt idx="2229" c:formatCode="m/d;@">
                  <c:v>45681.21875</c:v>
                </c:pt>
                <c:pt idx="2230" c:formatCode="m/d;@">
                  <c:v>45681.2291666667</c:v>
                </c:pt>
                <c:pt idx="2231" c:formatCode="m/d;@">
                  <c:v>45681.2395833333</c:v>
                </c:pt>
                <c:pt idx="2232" c:formatCode="m/d;@">
                  <c:v>45681.25</c:v>
                </c:pt>
                <c:pt idx="2233" c:formatCode="m/d;@">
                  <c:v>45681.2604166667</c:v>
                </c:pt>
                <c:pt idx="2234" c:formatCode="m/d;@">
                  <c:v>45681.2708333333</c:v>
                </c:pt>
                <c:pt idx="2235" c:formatCode="m/d;@">
                  <c:v>45681.28125</c:v>
                </c:pt>
                <c:pt idx="2236" c:formatCode="m/d;@">
                  <c:v>45681.2916666667</c:v>
                </c:pt>
                <c:pt idx="2237" c:formatCode="m/d;@">
                  <c:v>45681.3020833333</c:v>
                </c:pt>
                <c:pt idx="2238" c:formatCode="m/d;@">
                  <c:v>45681.3125</c:v>
                </c:pt>
                <c:pt idx="2239" c:formatCode="m/d;@">
                  <c:v>45681.3229166667</c:v>
                </c:pt>
                <c:pt idx="2240" c:formatCode="m/d;@">
                  <c:v>45681.3333333333</c:v>
                </c:pt>
                <c:pt idx="2241" c:formatCode="m/d;@">
                  <c:v>45681.34375</c:v>
                </c:pt>
                <c:pt idx="2242" c:formatCode="m/d;@">
                  <c:v>45681.3541666667</c:v>
                </c:pt>
                <c:pt idx="2243" c:formatCode="m/d;@">
                  <c:v>45681.3645833333</c:v>
                </c:pt>
                <c:pt idx="2244" c:formatCode="m/d;@">
                  <c:v>45681.375</c:v>
                </c:pt>
                <c:pt idx="2245" c:formatCode="m/d;@">
                  <c:v>45681.3854166667</c:v>
                </c:pt>
                <c:pt idx="2246" c:formatCode="m/d;@">
                  <c:v>45681.3958333333</c:v>
                </c:pt>
                <c:pt idx="2247" c:formatCode="m/d;@">
                  <c:v>45681.40625</c:v>
                </c:pt>
                <c:pt idx="2248" c:formatCode="m/d;@">
                  <c:v>45681.4166666667</c:v>
                </c:pt>
                <c:pt idx="2249" c:formatCode="m/d;@">
                  <c:v>45681.4270833333</c:v>
                </c:pt>
                <c:pt idx="2250" c:formatCode="m/d;@">
                  <c:v>45681.4375</c:v>
                </c:pt>
                <c:pt idx="2251" c:formatCode="m/d;@">
                  <c:v>45681.4479166667</c:v>
                </c:pt>
                <c:pt idx="2252" c:formatCode="m/d;@">
                  <c:v>45681.4583333333</c:v>
                </c:pt>
                <c:pt idx="2253" c:formatCode="m/d;@">
                  <c:v>45681.46875</c:v>
                </c:pt>
                <c:pt idx="2254" c:formatCode="m/d;@">
                  <c:v>45681.4791666667</c:v>
                </c:pt>
                <c:pt idx="2255" c:formatCode="m/d;@">
                  <c:v>45681.4895833333</c:v>
                </c:pt>
                <c:pt idx="2256" c:formatCode="m/d;@">
                  <c:v>45681.5</c:v>
                </c:pt>
                <c:pt idx="2257" c:formatCode="m/d;@">
                  <c:v>45681.5104166667</c:v>
                </c:pt>
                <c:pt idx="2258" c:formatCode="m/d;@">
                  <c:v>45681.5208333333</c:v>
                </c:pt>
                <c:pt idx="2259" c:formatCode="m/d;@">
                  <c:v>45681.53125</c:v>
                </c:pt>
                <c:pt idx="2260" c:formatCode="m/d;@">
                  <c:v>45681.5416666667</c:v>
                </c:pt>
                <c:pt idx="2261" c:formatCode="m/d;@">
                  <c:v>45681.5520833333</c:v>
                </c:pt>
                <c:pt idx="2262" c:formatCode="m/d;@">
                  <c:v>45681.5625</c:v>
                </c:pt>
                <c:pt idx="2263" c:formatCode="m/d;@">
                  <c:v>45681.5729166667</c:v>
                </c:pt>
                <c:pt idx="2264" c:formatCode="m/d;@">
                  <c:v>45681.5833333333</c:v>
                </c:pt>
                <c:pt idx="2265" c:formatCode="m/d;@">
                  <c:v>45681.59375</c:v>
                </c:pt>
                <c:pt idx="2266" c:formatCode="m/d;@">
                  <c:v>45681.6041666667</c:v>
                </c:pt>
                <c:pt idx="2267" c:formatCode="m/d;@">
                  <c:v>45681.6145833333</c:v>
                </c:pt>
                <c:pt idx="2268" c:formatCode="m/d;@">
                  <c:v>45681.625</c:v>
                </c:pt>
                <c:pt idx="2269" c:formatCode="m/d;@">
                  <c:v>45681.6354166667</c:v>
                </c:pt>
                <c:pt idx="2270" c:formatCode="m/d;@">
                  <c:v>45681.6458333333</c:v>
                </c:pt>
                <c:pt idx="2271" c:formatCode="m/d;@">
                  <c:v>45681.65625</c:v>
                </c:pt>
                <c:pt idx="2272" c:formatCode="m/d;@">
                  <c:v>45681.6666666667</c:v>
                </c:pt>
                <c:pt idx="2273" c:formatCode="m/d;@">
                  <c:v>45681.6770833333</c:v>
                </c:pt>
                <c:pt idx="2274" c:formatCode="m/d;@">
                  <c:v>45681.6875</c:v>
                </c:pt>
                <c:pt idx="2275" c:formatCode="m/d;@">
                  <c:v>45681.6979166667</c:v>
                </c:pt>
                <c:pt idx="2276" c:formatCode="m/d;@">
                  <c:v>45681.7083333333</c:v>
                </c:pt>
                <c:pt idx="2277" c:formatCode="m/d;@">
                  <c:v>45681.71875</c:v>
                </c:pt>
                <c:pt idx="2278" c:formatCode="m/d;@">
                  <c:v>45681.7291666667</c:v>
                </c:pt>
                <c:pt idx="2279" c:formatCode="m/d;@">
                  <c:v>45681.7395833333</c:v>
                </c:pt>
                <c:pt idx="2280" c:formatCode="m/d;@">
                  <c:v>45681.75</c:v>
                </c:pt>
                <c:pt idx="2281" c:formatCode="m/d;@">
                  <c:v>45681.7604166667</c:v>
                </c:pt>
                <c:pt idx="2282" c:formatCode="m/d;@">
                  <c:v>45681.7708333333</c:v>
                </c:pt>
                <c:pt idx="2283" c:formatCode="m/d;@">
                  <c:v>45681.78125</c:v>
                </c:pt>
                <c:pt idx="2284" c:formatCode="m/d;@">
                  <c:v>45681.7916666667</c:v>
                </c:pt>
                <c:pt idx="2285" c:formatCode="m/d;@">
                  <c:v>45681.8020833333</c:v>
                </c:pt>
                <c:pt idx="2286" c:formatCode="m/d;@">
                  <c:v>45681.8125</c:v>
                </c:pt>
                <c:pt idx="2287" c:formatCode="m/d;@">
                  <c:v>45681.8229166667</c:v>
                </c:pt>
                <c:pt idx="2288" c:formatCode="m/d;@">
                  <c:v>45681.8333333333</c:v>
                </c:pt>
                <c:pt idx="2289" c:formatCode="m/d;@">
                  <c:v>45681.84375</c:v>
                </c:pt>
                <c:pt idx="2290" c:formatCode="m/d;@">
                  <c:v>45681.8541666667</c:v>
                </c:pt>
                <c:pt idx="2291" c:formatCode="m/d;@">
                  <c:v>45681.8645833333</c:v>
                </c:pt>
                <c:pt idx="2292" c:formatCode="m/d;@">
                  <c:v>45681.875</c:v>
                </c:pt>
                <c:pt idx="2293" c:formatCode="m/d;@">
                  <c:v>45681.8854166667</c:v>
                </c:pt>
                <c:pt idx="2294" c:formatCode="m/d;@">
                  <c:v>45681.8958333333</c:v>
                </c:pt>
                <c:pt idx="2295" c:formatCode="m/d;@">
                  <c:v>45681.90625</c:v>
                </c:pt>
                <c:pt idx="2296" c:formatCode="m/d;@">
                  <c:v>45681.9166666667</c:v>
                </c:pt>
                <c:pt idx="2297" c:formatCode="m/d;@">
                  <c:v>45681.9270833333</c:v>
                </c:pt>
                <c:pt idx="2298" c:formatCode="m/d;@">
                  <c:v>45681.9375</c:v>
                </c:pt>
                <c:pt idx="2299" c:formatCode="m/d;@">
                  <c:v>45681.9479166667</c:v>
                </c:pt>
                <c:pt idx="2300" c:formatCode="m/d;@">
                  <c:v>45681.9583333333</c:v>
                </c:pt>
                <c:pt idx="2301" c:formatCode="m/d;@">
                  <c:v>45681.96875</c:v>
                </c:pt>
                <c:pt idx="2302" c:formatCode="m/d;@">
                  <c:v>45681.9791666667</c:v>
                </c:pt>
                <c:pt idx="2303" c:formatCode="m/d;@">
                  <c:v>45681.9895833333</c:v>
                </c:pt>
                <c:pt idx="2304" c:formatCode="m/d;@">
                  <c:v>45682</c:v>
                </c:pt>
                <c:pt idx="2305" c:formatCode="m/d;@">
                  <c:v>45682.0104166667</c:v>
                </c:pt>
                <c:pt idx="2306" c:formatCode="m/d;@">
                  <c:v>45682.0208333333</c:v>
                </c:pt>
                <c:pt idx="2307" c:formatCode="m/d;@">
                  <c:v>45682.03125</c:v>
                </c:pt>
                <c:pt idx="2308" c:formatCode="m/d;@">
                  <c:v>45682.0416666667</c:v>
                </c:pt>
                <c:pt idx="2309" c:formatCode="m/d;@">
                  <c:v>45682.0520833333</c:v>
                </c:pt>
                <c:pt idx="2310" c:formatCode="m/d;@">
                  <c:v>45682.0625</c:v>
                </c:pt>
                <c:pt idx="2311" c:formatCode="m/d;@">
                  <c:v>45682.0729166667</c:v>
                </c:pt>
                <c:pt idx="2312" c:formatCode="m/d;@">
                  <c:v>45682.0833333333</c:v>
                </c:pt>
                <c:pt idx="2313" c:formatCode="m/d;@">
                  <c:v>45682.09375</c:v>
                </c:pt>
                <c:pt idx="2314" c:formatCode="m/d;@">
                  <c:v>45682.1041666667</c:v>
                </c:pt>
                <c:pt idx="2315" c:formatCode="m/d;@">
                  <c:v>45682.1145833333</c:v>
                </c:pt>
                <c:pt idx="2316" c:formatCode="m/d;@">
                  <c:v>45682.125</c:v>
                </c:pt>
                <c:pt idx="2317" c:formatCode="m/d;@">
                  <c:v>45682.1354166667</c:v>
                </c:pt>
                <c:pt idx="2318" c:formatCode="m/d;@">
                  <c:v>45682.1458333333</c:v>
                </c:pt>
                <c:pt idx="2319" c:formatCode="m/d;@">
                  <c:v>45682.15625</c:v>
                </c:pt>
                <c:pt idx="2320" c:formatCode="m/d;@">
                  <c:v>45682.1666666667</c:v>
                </c:pt>
                <c:pt idx="2321" c:formatCode="m/d;@">
                  <c:v>45682.1770833333</c:v>
                </c:pt>
                <c:pt idx="2322" c:formatCode="m/d;@">
                  <c:v>45682.1875</c:v>
                </c:pt>
                <c:pt idx="2323" c:formatCode="m/d;@">
                  <c:v>45682.1979166667</c:v>
                </c:pt>
                <c:pt idx="2324" c:formatCode="m/d;@">
                  <c:v>45682.2083333333</c:v>
                </c:pt>
                <c:pt idx="2325" c:formatCode="m/d;@">
                  <c:v>45682.21875</c:v>
                </c:pt>
                <c:pt idx="2326" c:formatCode="m/d;@">
                  <c:v>45682.2291666667</c:v>
                </c:pt>
                <c:pt idx="2327" c:formatCode="m/d;@">
                  <c:v>45682.2395833333</c:v>
                </c:pt>
                <c:pt idx="2328" c:formatCode="m/d;@">
                  <c:v>45682.25</c:v>
                </c:pt>
                <c:pt idx="2329" c:formatCode="m/d;@">
                  <c:v>45682.2604166667</c:v>
                </c:pt>
                <c:pt idx="2330" c:formatCode="m/d;@">
                  <c:v>45682.2708333333</c:v>
                </c:pt>
                <c:pt idx="2331" c:formatCode="m/d;@">
                  <c:v>45682.28125</c:v>
                </c:pt>
                <c:pt idx="2332" c:formatCode="m/d;@">
                  <c:v>45682.2916666667</c:v>
                </c:pt>
                <c:pt idx="2333" c:formatCode="m/d;@">
                  <c:v>45682.3020833333</c:v>
                </c:pt>
                <c:pt idx="2334" c:formatCode="m/d;@">
                  <c:v>45682.3125</c:v>
                </c:pt>
                <c:pt idx="2335" c:formatCode="m/d;@">
                  <c:v>45682.3229166667</c:v>
                </c:pt>
                <c:pt idx="2336" c:formatCode="m/d;@">
                  <c:v>45682.3333333333</c:v>
                </c:pt>
                <c:pt idx="2337" c:formatCode="m/d;@">
                  <c:v>45682.34375</c:v>
                </c:pt>
                <c:pt idx="2338" c:formatCode="m/d;@">
                  <c:v>45682.3541666667</c:v>
                </c:pt>
                <c:pt idx="2339" c:formatCode="m/d;@">
                  <c:v>45682.3645833333</c:v>
                </c:pt>
                <c:pt idx="2340" c:formatCode="m/d;@">
                  <c:v>45682.375</c:v>
                </c:pt>
                <c:pt idx="2341" c:formatCode="m/d;@">
                  <c:v>45682.3854166667</c:v>
                </c:pt>
                <c:pt idx="2342" c:formatCode="m/d;@">
                  <c:v>45682.3958333333</c:v>
                </c:pt>
                <c:pt idx="2343" c:formatCode="m/d;@">
                  <c:v>45682.40625</c:v>
                </c:pt>
                <c:pt idx="2344" c:formatCode="m/d;@">
                  <c:v>45682.4166666667</c:v>
                </c:pt>
                <c:pt idx="2345" c:formatCode="m/d;@">
                  <c:v>45682.4270833333</c:v>
                </c:pt>
                <c:pt idx="2346" c:formatCode="m/d;@">
                  <c:v>45682.4375</c:v>
                </c:pt>
                <c:pt idx="2347" c:formatCode="m/d;@">
                  <c:v>45682.4479166667</c:v>
                </c:pt>
                <c:pt idx="2348" c:formatCode="m/d;@">
                  <c:v>45682.4583333333</c:v>
                </c:pt>
                <c:pt idx="2349" c:formatCode="m/d;@">
                  <c:v>45682.46875</c:v>
                </c:pt>
                <c:pt idx="2350" c:formatCode="m/d;@">
                  <c:v>45682.4791666667</c:v>
                </c:pt>
                <c:pt idx="2351" c:formatCode="m/d;@">
                  <c:v>45682.4895833333</c:v>
                </c:pt>
                <c:pt idx="2352" c:formatCode="m/d;@">
                  <c:v>45682.5</c:v>
                </c:pt>
                <c:pt idx="2353" c:formatCode="m/d;@">
                  <c:v>45682.5104166667</c:v>
                </c:pt>
                <c:pt idx="2354" c:formatCode="m/d;@">
                  <c:v>45682.5208333333</c:v>
                </c:pt>
                <c:pt idx="2355" c:formatCode="m/d;@">
                  <c:v>45682.53125</c:v>
                </c:pt>
                <c:pt idx="2356" c:formatCode="m/d;@">
                  <c:v>45682.5416666667</c:v>
                </c:pt>
                <c:pt idx="2357" c:formatCode="m/d;@">
                  <c:v>45682.5520833333</c:v>
                </c:pt>
                <c:pt idx="2358" c:formatCode="m/d;@">
                  <c:v>45682.5625</c:v>
                </c:pt>
                <c:pt idx="2359" c:formatCode="m/d;@">
                  <c:v>45682.5729166667</c:v>
                </c:pt>
                <c:pt idx="2360" c:formatCode="m/d;@">
                  <c:v>45682.5833333333</c:v>
                </c:pt>
                <c:pt idx="2361" c:formatCode="m/d;@">
                  <c:v>45682.59375</c:v>
                </c:pt>
                <c:pt idx="2362" c:formatCode="m/d;@">
                  <c:v>45682.6041666667</c:v>
                </c:pt>
                <c:pt idx="2363" c:formatCode="m/d;@">
                  <c:v>45682.6145833333</c:v>
                </c:pt>
                <c:pt idx="2364" c:formatCode="m/d;@">
                  <c:v>45682.625</c:v>
                </c:pt>
                <c:pt idx="2365" c:formatCode="m/d;@">
                  <c:v>45682.6354166667</c:v>
                </c:pt>
                <c:pt idx="2366" c:formatCode="m/d;@">
                  <c:v>45682.6458333333</c:v>
                </c:pt>
                <c:pt idx="2367" c:formatCode="m/d;@">
                  <c:v>45682.65625</c:v>
                </c:pt>
                <c:pt idx="2368" c:formatCode="m/d;@">
                  <c:v>45682.6666666667</c:v>
                </c:pt>
                <c:pt idx="2369" c:formatCode="m/d;@">
                  <c:v>45682.6770833333</c:v>
                </c:pt>
                <c:pt idx="2370" c:formatCode="m/d;@">
                  <c:v>45682.6875</c:v>
                </c:pt>
                <c:pt idx="2371" c:formatCode="m/d;@">
                  <c:v>45682.6979166667</c:v>
                </c:pt>
                <c:pt idx="2372" c:formatCode="m/d;@">
                  <c:v>45682.7083333333</c:v>
                </c:pt>
                <c:pt idx="2373" c:formatCode="m/d;@">
                  <c:v>45682.71875</c:v>
                </c:pt>
                <c:pt idx="2374" c:formatCode="m/d;@">
                  <c:v>45682.7291666667</c:v>
                </c:pt>
                <c:pt idx="2375" c:formatCode="m/d;@">
                  <c:v>45682.7395833333</c:v>
                </c:pt>
                <c:pt idx="2376" c:formatCode="m/d;@">
                  <c:v>45682.75</c:v>
                </c:pt>
                <c:pt idx="2377" c:formatCode="m/d;@">
                  <c:v>45682.7604166667</c:v>
                </c:pt>
                <c:pt idx="2378" c:formatCode="m/d;@">
                  <c:v>45682.7708333333</c:v>
                </c:pt>
                <c:pt idx="2379" c:formatCode="m/d;@">
                  <c:v>45682.78125</c:v>
                </c:pt>
                <c:pt idx="2380" c:formatCode="m/d;@">
                  <c:v>45682.7916666667</c:v>
                </c:pt>
                <c:pt idx="2381" c:formatCode="m/d;@">
                  <c:v>45682.8020833333</c:v>
                </c:pt>
                <c:pt idx="2382" c:formatCode="m/d;@">
                  <c:v>45682.8125</c:v>
                </c:pt>
                <c:pt idx="2383" c:formatCode="m/d;@">
                  <c:v>45682.8229166667</c:v>
                </c:pt>
                <c:pt idx="2384" c:formatCode="m/d;@">
                  <c:v>45682.8333333333</c:v>
                </c:pt>
                <c:pt idx="2385" c:formatCode="m/d;@">
                  <c:v>45682.84375</c:v>
                </c:pt>
                <c:pt idx="2386" c:formatCode="m/d;@">
                  <c:v>45682.8541666667</c:v>
                </c:pt>
                <c:pt idx="2387" c:formatCode="m/d;@">
                  <c:v>45682.8645833333</c:v>
                </c:pt>
                <c:pt idx="2388" c:formatCode="m/d;@">
                  <c:v>45682.875</c:v>
                </c:pt>
                <c:pt idx="2389" c:formatCode="m/d;@">
                  <c:v>45682.8854166667</c:v>
                </c:pt>
                <c:pt idx="2390" c:formatCode="m/d;@">
                  <c:v>45682.8958333333</c:v>
                </c:pt>
                <c:pt idx="2391" c:formatCode="m/d;@">
                  <c:v>45682.90625</c:v>
                </c:pt>
                <c:pt idx="2392" c:formatCode="m/d;@">
                  <c:v>45682.9166666667</c:v>
                </c:pt>
                <c:pt idx="2393" c:formatCode="m/d;@">
                  <c:v>45682.9270833333</c:v>
                </c:pt>
                <c:pt idx="2394" c:formatCode="m/d;@">
                  <c:v>45682.9375</c:v>
                </c:pt>
                <c:pt idx="2395" c:formatCode="m/d;@">
                  <c:v>45682.9479166667</c:v>
                </c:pt>
                <c:pt idx="2396" c:formatCode="m/d;@">
                  <c:v>45682.9583333333</c:v>
                </c:pt>
                <c:pt idx="2397" c:formatCode="m/d;@">
                  <c:v>45682.96875</c:v>
                </c:pt>
                <c:pt idx="2398" c:formatCode="m/d;@">
                  <c:v>45682.9791666667</c:v>
                </c:pt>
                <c:pt idx="2399" c:formatCode="m/d;@">
                  <c:v>45682.9895833333</c:v>
                </c:pt>
                <c:pt idx="2400" c:formatCode="m/d;@">
                  <c:v>45683</c:v>
                </c:pt>
                <c:pt idx="2401" c:formatCode="m/d;@">
                  <c:v>45683.0104166667</c:v>
                </c:pt>
                <c:pt idx="2402" c:formatCode="m/d;@">
                  <c:v>45683.0208333333</c:v>
                </c:pt>
                <c:pt idx="2403" c:formatCode="m/d;@">
                  <c:v>45683.03125</c:v>
                </c:pt>
                <c:pt idx="2404" c:formatCode="m/d;@">
                  <c:v>45683.0416666667</c:v>
                </c:pt>
                <c:pt idx="2405" c:formatCode="m/d;@">
                  <c:v>45683.0520833333</c:v>
                </c:pt>
                <c:pt idx="2406" c:formatCode="m/d;@">
                  <c:v>45683.0625</c:v>
                </c:pt>
                <c:pt idx="2407" c:formatCode="m/d;@">
                  <c:v>45683.0729166667</c:v>
                </c:pt>
                <c:pt idx="2408" c:formatCode="m/d;@">
                  <c:v>45683.0833333333</c:v>
                </c:pt>
                <c:pt idx="2409" c:formatCode="m/d;@">
                  <c:v>45683.09375</c:v>
                </c:pt>
                <c:pt idx="2410" c:formatCode="m/d;@">
                  <c:v>45683.1041666667</c:v>
                </c:pt>
                <c:pt idx="2411" c:formatCode="m/d;@">
                  <c:v>45683.1145833333</c:v>
                </c:pt>
                <c:pt idx="2412" c:formatCode="m/d;@">
                  <c:v>45683.125</c:v>
                </c:pt>
                <c:pt idx="2413" c:formatCode="m/d;@">
                  <c:v>45683.1354166667</c:v>
                </c:pt>
                <c:pt idx="2414" c:formatCode="m/d;@">
                  <c:v>45683.1458333333</c:v>
                </c:pt>
                <c:pt idx="2415" c:formatCode="m/d;@">
                  <c:v>45683.15625</c:v>
                </c:pt>
                <c:pt idx="2416" c:formatCode="m/d;@">
                  <c:v>45683.1666666667</c:v>
                </c:pt>
                <c:pt idx="2417" c:formatCode="m/d;@">
                  <c:v>45683.1770833333</c:v>
                </c:pt>
                <c:pt idx="2418" c:formatCode="m/d;@">
                  <c:v>45683.1875</c:v>
                </c:pt>
                <c:pt idx="2419" c:formatCode="m/d;@">
                  <c:v>45683.1979166667</c:v>
                </c:pt>
                <c:pt idx="2420" c:formatCode="m/d;@">
                  <c:v>45683.2083333333</c:v>
                </c:pt>
                <c:pt idx="2421" c:formatCode="m/d;@">
                  <c:v>45683.21875</c:v>
                </c:pt>
                <c:pt idx="2422" c:formatCode="m/d;@">
                  <c:v>45683.2291666667</c:v>
                </c:pt>
                <c:pt idx="2423" c:formatCode="m/d;@">
                  <c:v>45683.2395833333</c:v>
                </c:pt>
                <c:pt idx="2424" c:formatCode="m/d;@">
                  <c:v>45683.25</c:v>
                </c:pt>
                <c:pt idx="2425" c:formatCode="m/d;@">
                  <c:v>45683.2604166667</c:v>
                </c:pt>
                <c:pt idx="2426" c:formatCode="m/d;@">
                  <c:v>45683.2708333333</c:v>
                </c:pt>
                <c:pt idx="2427" c:formatCode="m/d;@">
                  <c:v>45683.28125</c:v>
                </c:pt>
                <c:pt idx="2428" c:formatCode="m/d;@">
                  <c:v>45683.2916666667</c:v>
                </c:pt>
                <c:pt idx="2429" c:formatCode="m/d;@">
                  <c:v>45683.3020833333</c:v>
                </c:pt>
                <c:pt idx="2430" c:formatCode="m/d;@">
                  <c:v>45683.3125</c:v>
                </c:pt>
                <c:pt idx="2431" c:formatCode="m/d;@">
                  <c:v>45683.3229166667</c:v>
                </c:pt>
                <c:pt idx="2432" c:formatCode="m/d;@">
                  <c:v>45683.3333333333</c:v>
                </c:pt>
                <c:pt idx="2433" c:formatCode="m/d;@">
                  <c:v>45683.34375</c:v>
                </c:pt>
                <c:pt idx="2434" c:formatCode="m/d;@">
                  <c:v>45683.3541666667</c:v>
                </c:pt>
                <c:pt idx="2435" c:formatCode="m/d;@">
                  <c:v>45683.3645833333</c:v>
                </c:pt>
                <c:pt idx="2436" c:formatCode="m/d;@">
                  <c:v>45683.375</c:v>
                </c:pt>
                <c:pt idx="2437" c:formatCode="m/d;@">
                  <c:v>45683.3854166667</c:v>
                </c:pt>
                <c:pt idx="2438" c:formatCode="m/d;@">
                  <c:v>45683.3958333333</c:v>
                </c:pt>
                <c:pt idx="2439" c:formatCode="m/d;@">
                  <c:v>45683.40625</c:v>
                </c:pt>
                <c:pt idx="2440" c:formatCode="m/d;@">
                  <c:v>45683.4166666667</c:v>
                </c:pt>
                <c:pt idx="2441" c:formatCode="m/d;@">
                  <c:v>45683.4270833333</c:v>
                </c:pt>
                <c:pt idx="2442" c:formatCode="m/d;@">
                  <c:v>45683.4375</c:v>
                </c:pt>
                <c:pt idx="2443" c:formatCode="m/d;@">
                  <c:v>45683.4479166667</c:v>
                </c:pt>
                <c:pt idx="2444" c:formatCode="m/d;@">
                  <c:v>45683.4583333333</c:v>
                </c:pt>
                <c:pt idx="2445" c:formatCode="m/d;@">
                  <c:v>45683.46875</c:v>
                </c:pt>
                <c:pt idx="2446" c:formatCode="m/d;@">
                  <c:v>45683.4791666667</c:v>
                </c:pt>
                <c:pt idx="2447" c:formatCode="m/d;@">
                  <c:v>45683.4895833333</c:v>
                </c:pt>
                <c:pt idx="2448" c:formatCode="m/d;@">
                  <c:v>45683.5</c:v>
                </c:pt>
                <c:pt idx="2449" c:formatCode="m/d;@">
                  <c:v>45683.5104166667</c:v>
                </c:pt>
                <c:pt idx="2450" c:formatCode="m/d;@">
                  <c:v>45683.5208333333</c:v>
                </c:pt>
                <c:pt idx="2451" c:formatCode="m/d;@">
                  <c:v>45683.53125</c:v>
                </c:pt>
                <c:pt idx="2452" c:formatCode="m/d;@">
                  <c:v>45683.5416666667</c:v>
                </c:pt>
                <c:pt idx="2453" c:formatCode="m/d;@">
                  <c:v>45683.5520833333</c:v>
                </c:pt>
                <c:pt idx="2454" c:formatCode="m/d;@">
                  <c:v>45683.5625</c:v>
                </c:pt>
                <c:pt idx="2455" c:formatCode="m/d;@">
                  <c:v>45683.5729166667</c:v>
                </c:pt>
                <c:pt idx="2456" c:formatCode="m/d;@">
                  <c:v>45683.5833333333</c:v>
                </c:pt>
                <c:pt idx="2457" c:formatCode="m/d;@">
                  <c:v>45683.59375</c:v>
                </c:pt>
                <c:pt idx="2458" c:formatCode="m/d;@">
                  <c:v>45683.6041666667</c:v>
                </c:pt>
                <c:pt idx="2459" c:formatCode="m/d;@">
                  <c:v>45683.6145833333</c:v>
                </c:pt>
                <c:pt idx="2460" c:formatCode="m/d;@">
                  <c:v>45683.625</c:v>
                </c:pt>
                <c:pt idx="2461" c:formatCode="m/d;@">
                  <c:v>45683.6354166667</c:v>
                </c:pt>
                <c:pt idx="2462" c:formatCode="m/d;@">
                  <c:v>45683.6458333333</c:v>
                </c:pt>
                <c:pt idx="2463" c:formatCode="m/d;@">
                  <c:v>45683.65625</c:v>
                </c:pt>
                <c:pt idx="2464" c:formatCode="m/d;@">
                  <c:v>45683.6666666667</c:v>
                </c:pt>
                <c:pt idx="2465" c:formatCode="m/d;@">
                  <c:v>45683.6770833333</c:v>
                </c:pt>
                <c:pt idx="2466" c:formatCode="m/d;@">
                  <c:v>45683.6875</c:v>
                </c:pt>
                <c:pt idx="2467" c:formatCode="m/d;@">
                  <c:v>45683.6979166667</c:v>
                </c:pt>
                <c:pt idx="2468" c:formatCode="m/d;@">
                  <c:v>45683.7083333333</c:v>
                </c:pt>
                <c:pt idx="2469" c:formatCode="m/d;@">
                  <c:v>45683.71875</c:v>
                </c:pt>
                <c:pt idx="2470" c:formatCode="m/d;@">
                  <c:v>45683.7291666667</c:v>
                </c:pt>
                <c:pt idx="2471" c:formatCode="m/d;@">
                  <c:v>45683.7395833333</c:v>
                </c:pt>
                <c:pt idx="2472" c:formatCode="m/d;@">
                  <c:v>45683.75</c:v>
                </c:pt>
                <c:pt idx="2473" c:formatCode="m/d;@">
                  <c:v>45683.7604166667</c:v>
                </c:pt>
                <c:pt idx="2474" c:formatCode="m/d;@">
                  <c:v>45683.7708333333</c:v>
                </c:pt>
                <c:pt idx="2475" c:formatCode="m/d;@">
                  <c:v>45683.78125</c:v>
                </c:pt>
                <c:pt idx="2476" c:formatCode="m/d;@">
                  <c:v>45683.7916666667</c:v>
                </c:pt>
                <c:pt idx="2477" c:formatCode="m/d;@">
                  <c:v>45683.8020833333</c:v>
                </c:pt>
                <c:pt idx="2478" c:formatCode="m/d;@">
                  <c:v>45683.8125</c:v>
                </c:pt>
                <c:pt idx="2479" c:formatCode="m/d;@">
                  <c:v>45683.8229166667</c:v>
                </c:pt>
                <c:pt idx="2480" c:formatCode="m/d;@">
                  <c:v>45683.8333333333</c:v>
                </c:pt>
                <c:pt idx="2481" c:formatCode="m/d;@">
                  <c:v>45683.84375</c:v>
                </c:pt>
                <c:pt idx="2482" c:formatCode="m/d;@">
                  <c:v>45683.8541666667</c:v>
                </c:pt>
                <c:pt idx="2483" c:formatCode="m/d;@">
                  <c:v>45683.8645833333</c:v>
                </c:pt>
                <c:pt idx="2484" c:formatCode="m/d;@">
                  <c:v>45683.875</c:v>
                </c:pt>
                <c:pt idx="2485" c:formatCode="m/d;@">
                  <c:v>45683.8854166667</c:v>
                </c:pt>
                <c:pt idx="2486" c:formatCode="m/d;@">
                  <c:v>45683.8958333333</c:v>
                </c:pt>
                <c:pt idx="2487" c:formatCode="m/d;@">
                  <c:v>45683.90625</c:v>
                </c:pt>
                <c:pt idx="2488" c:formatCode="m/d;@">
                  <c:v>45683.9166666667</c:v>
                </c:pt>
                <c:pt idx="2489" c:formatCode="m/d;@">
                  <c:v>45683.9270833333</c:v>
                </c:pt>
                <c:pt idx="2490" c:formatCode="m/d;@">
                  <c:v>45683.9375</c:v>
                </c:pt>
                <c:pt idx="2491" c:formatCode="m/d;@">
                  <c:v>45683.9479166667</c:v>
                </c:pt>
                <c:pt idx="2492" c:formatCode="m/d;@">
                  <c:v>45683.9583333333</c:v>
                </c:pt>
                <c:pt idx="2493" c:formatCode="m/d;@">
                  <c:v>45683.96875</c:v>
                </c:pt>
                <c:pt idx="2494" c:formatCode="m/d;@">
                  <c:v>45683.9791666667</c:v>
                </c:pt>
                <c:pt idx="2495" c:formatCode="m/d;@">
                  <c:v>45683.9895833333</c:v>
                </c:pt>
                <c:pt idx="2496" c:formatCode="m/d;@">
                  <c:v>45684</c:v>
                </c:pt>
                <c:pt idx="2497" c:formatCode="m/d;@">
                  <c:v>45684.0104166667</c:v>
                </c:pt>
                <c:pt idx="2498" c:formatCode="m/d;@">
                  <c:v>45684.0208333333</c:v>
                </c:pt>
                <c:pt idx="2499" c:formatCode="m/d;@">
                  <c:v>45684.03125</c:v>
                </c:pt>
                <c:pt idx="2500" c:formatCode="m/d;@">
                  <c:v>45684.0416666667</c:v>
                </c:pt>
                <c:pt idx="2501" c:formatCode="m/d;@">
                  <c:v>45684.0520833333</c:v>
                </c:pt>
                <c:pt idx="2502" c:formatCode="m/d;@">
                  <c:v>45684.0625</c:v>
                </c:pt>
                <c:pt idx="2503" c:formatCode="m/d;@">
                  <c:v>45684.0729166667</c:v>
                </c:pt>
                <c:pt idx="2504" c:formatCode="m/d;@">
                  <c:v>45684.0833333333</c:v>
                </c:pt>
                <c:pt idx="2505" c:formatCode="m/d;@">
                  <c:v>45684.09375</c:v>
                </c:pt>
                <c:pt idx="2506" c:formatCode="m/d;@">
                  <c:v>45684.1041666667</c:v>
                </c:pt>
                <c:pt idx="2507" c:formatCode="m/d;@">
                  <c:v>45684.1145833333</c:v>
                </c:pt>
                <c:pt idx="2508" c:formatCode="m/d;@">
                  <c:v>45684.125</c:v>
                </c:pt>
                <c:pt idx="2509" c:formatCode="m/d;@">
                  <c:v>45684.1354166667</c:v>
                </c:pt>
                <c:pt idx="2510" c:formatCode="m/d;@">
                  <c:v>45684.1458333333</c:v>
                </c:pt>
                <c:pt idx="2511" c:formatCode="m/d;@">
                  <c:v>45684.15625</c:v>
                </c:pt>
                <c:pt idx="2512" c:formatCode="m/d;@">
                  <c:v>45684.1666666667</c:v>
                </c:pt>
                <c:pt idx="2513" c:formatCode="m/d;@">
                  <c:v>45684.1770833333</c:v>
                </c:pt>
                <c:pt idx="2514" c:formatCode="m/d;@">
                  <c:v>45684.1875</c:v>
                </c:pt>
                <c:pt idx="2515" c:formatCode="m/d;@">
                  <c:v>45684.1979166667</c:v>
                </c:pt>
                <c:pt idx="2516" c:formatCode="m/d;@">
                  <c:v>45684.2083333333</c:v>
                </c:pt>
                <c:pt idx="2517" c:formatCode="m/d;@">
                  <c:v>45684.21875</c:v>
                </c:pt>
                <c:pt idx="2518" c:formatCode="m/d;@">
                  <c:v>45684.2291666667</c:v>
                </c:pt>
                <c:pt idx="2519" c:formatCode="m/d;@">
                  <c:v>45684.2395833333</c:v>
                </c:pt>
                <c:pt idx="2520" c:formatCode="m/d;@">
                  <c:v>45684.25</c:v>
                </c:pt>
                <c:pt idx="2521" c:formatCode="m/d;@">
                  <c:v>45684.2604166667</c:v>
                </c:pt>
                <c:pt idx="2522" c:formatCode="m/d;@">
                  <c:v>45684.2708333333</c:v>
                </c:pt>
                <c:pt idx="2523" c:formatCode="m/d;@">
                  <c:v>45684.28125</c:v>
                </c:pt>
                <c:pt idx="2524" c:formatCode="m/d;@">
                  <c:v>45684.2916666667</c:v>
                </c:pt>
                <c:pt idx="2525" c:formatCode="m/d;@">
                  <c:v>45684.3020833333</c:v>
                </c:pt>
                <c:pt idx="2526" c:formatCode="m/d;@">
                  <c:v>45684.3125</c:v>
                </c:pt>
                <c:pt idx="2527" c:formatCode="m/d;@">
                  <c:v>45684.3229166667</c:v>
                </c:pt>
                <c:pt idx="2528" c:formatCode="m/d;@">
                  <c:v>45684.3333333333</c:v>
                </c:pt>
                <c:pt idx="2529" c:formatCode="m/d;@">
                  <c:v>45684.34375</c:v>
                </c:pt>
                <c:pt idx="2530" c:formatCode="m/d;@">
                  <c:v>45684.3541666667</c:v>
                </c:pt>
                <c:pt idx="2531" c:formatCode="m/d;@">
                  <c:v>45684.3645833333</c:v>
                </c:pt>
                <c:pt idx="2532" c:formatCode="m/d;@">
                  <c:v>45684.375</c:v>
                </c:pt>
                <c:pt idx="2533" c:formatCode="m/d;@">
                  <c:v>45684.3854166667</c:v>
                </c:pt>
                <c:pt idx="2534" c:formatCode="m/d;@">
                  <c:v>45684.3958333333</c:v>
                </c:pt>
                <c:pt idx="2535" c:formatCode="m/d;@">
                  <c:v>45684.40625</c:v>
                </c:pt>
                <c:pt idx="2536" c:formatCode="m/d;@">
                  <c:v>45684.4166666667</c:v>
                </c:pt>
                <c:pt idx="2537" c:formatCode="m/d;@">
                  <c:v>45684.4270833333</c:v>
                </c:pt>
                <c:pt idx="2538" c:formatCode="m/d;@">
                  <c:v>45684.4375</c:v>
                </c:pt>
                <c:pt idx="2539" c:formatCode="m/d;@">
                  <c:v>45684.4479166667</c:v>
                </c:pt>
                <c:pt idx="2540" c:formatCode="m/d;@">
                  <c:v>45684.4583333333</c:v>
                </c:pt>
                <c:pt idx="2541" c:formatCode="m/d;@">
                  <c:v>45684.46875</c:v>
                </c:pt>
                <c:pt idx="2542" c:formatCode="m/d;@">
                  <c:v>45684.4791666667</c:v>
                </c:pt>
                <c:pt idx="2543" c:formatCode="m/d;@">
                  <c:v>45684.4895833333</c:v>
                </c:pt>
                <c:pt idx="2544" c:formatCode="m/d;@">
                  <c:v>45684.5</c:v>
                </c:pt>
                <c:pt idx="2545" c:formatCode="m/d;@">
                  <c:v>45684.5104166667</c:v>
                </c:pt>
                <c:pt idx="2546" c:formatCode="m/d;@">
                  <c:v>45684.5208333333</c:v>
                </c:pt>
                <c:pt idx="2547" c:formatCode="m/d;@">
                  <c:v>45684.53125</c:v>
                </c:pt>
                <c:pt idx="2548" c:formatCode="m/d;@">
                  <c:v>45684.5416666667</c:v>
                </c:pt>
                <c:pt idx="2549" c:formatCode="m/d;@">
                  <c:v>45684.5520833333</c:v>
                </c:pt>
                <c:pt idx="2550" c:formatCode="m/d;@">
                  <c:v>45684.5625</c:v>
                </c:pt>
                <c:pt idx="2551" c:formatCode="m/d;@">
                  <c:v>45684.5729166667</c:v>
                </c:pt>
                <c:pt idx="2552" c:formatCode="m/d;@">
                  <c:v>45684.5833333333</c:v>
                </c:pt>
                <c:pt idx="2553" c:formatCode="m/d;@">
                  <c:v>45684.59375</c:v>
                </c:pt>
                <c:pt idx="2554" c:formatCode="m/d;@">
                  <c:v>45684.6041666667</c:v>
                </c:pt>
                <c:pt idx="2555" c:formatCode="m/d;@">
                  <c:v>45684.6145833333</c:v>
                </c:pt>
                <c:pt idx="2556" c:formatCode="m/d;@">
                  <c:v>45684.625</c:v>
                </c:pt>
                <c:pt idx="2557" c:formatCode="m/d;@">
                  <c:v>45684.6354166667</c:v>
                </c:pt>
                <c:pt idx="2558" c:formatCode="m/d;@">
                  <c:v>45684.6458333333</c:v>
                </c:pt>
                <c:pt idx="2559" c:formatCode="m/d;@">
                  <c:v>45684.65625</c:v>
                </c:pt>
                <c:pt idx="2560" c:formatCode="m/d;@">
                  <c:v>45684.6666666667</c:v>
                </c:pt>
                <c:pt idx="2561" c:formatCode="m/d;@">
                  <c:v>45684.6770833333</c:v>
                </c:pt>
                <c:pt idx="2562" c:formatCode="m/d;@">
                  <c:v>45684.6875</c:v>
                </c:pt>
                <c:pt idx="2563" c:formatCode="m/d;@">
                  <c:v>45684.6979166667</c:v>
                </c:pt>
                <c:pt idx="2564" c:formatCode="m/d;@">
                  <c:v>45684.7083333333</c:v>
                </c:pt>
                <c:pt idx="2565" c:formatCode="m/d;@">
                  <c:v>45684.71875</c:v>
                </c:pt>
                <c:pt idx="2566" c:formatCode="m/d;@">
                  <c:v>45684.7291666667</c:v>
                </c:pt>
                <c:pt idx="2567" c:formatCode="m/d;@">
                  <c:v>45684.7395833333</c:v>
                </c:pt>
                <c:pt idx="2568" c:formatCode="m/d;@">
                  <c:v>45684.75</c:v>
                </c:pt>
                <c:pt idx="2569" c:formatCode="m/d;@">
                  <c:v>45684.7604166667</c:v>
                </c:pt>
                <c:pt idx="2570" c:formatCode="m/d;@">
                  <c:v>45684.7708333333</c:v>
                </c:pt>
                <c:pt idx="2571" c:formatCode="m/d;@">
                  <c:v>45684.78125</c:v>
                </c:pt>
                <c:pt idx="2572" c:formatCode="m/d;@">
                  <c:v>45684.7916666667</c:v>
                </c:pt>
                <c:pt idx="2573" c:formatCode="m/d;@">
                  <c:v>45684.8020833333</c:v>
                </c:pt>
                <c:pt idx="2574" c:formatCode="m/d;@">
                  <c:v>45684.8125</c:v>
                </c:pt>
                <c:pt idx="2575" c:formatCode="m/d;@">
                  <c:v>45684.8229166667</c:v>
                </c:pt>
                <c:pt idx="2576" c:formatCode="m/d;@">
                  <c:v>45684.8333333333</c:v>
                </c:pt>
                <c:pt idx="2577" c:formatCode="m/d;@">
                  <c:v>45684.84375</c:v>
                </c:pt>
                <c:pt idx="2578" c:formatCode="m/d;@">
                  <c:v>45684.8541666667</c:v>
                </c:pt>
                <c:pt idx="2579" c:formatCode="m/d;@">
                  <c:v>45684.8645833333</c:v>
                </c:pt>
                <c:pt idx="2580" c:formatCode="m/d;@">
                  <c:v>45684.875</c:v>
                </c:pt>
                <c:pt idx="2581" c:formatCode="m/d;@">
                  <c:v>45684.8854166667</c:v>
                </c:pt>
                <c:pt idx="2582" c:formatCode="m/d;@">
                  <c:v>45684.8958333333</c:v>
                </c:pt>
                <c:pt idx="2583" c:formatCode="m/d;@">
                  <c:v>45684.90625</c:v>
                </c:pt>
                <c:pt idx="2584" c:formatCode="m/d;@">
                  <c:v>45684.9166666667</c:v>
                </c:pt>
                <c:pt idx="2585" c:formatCode="m/d;@">
                  <c:v>45684.9270833333</c:v>
                </c:pt>
                <c:pt idx="2586" c:formatCode="m/d;@">
                  <c:v>45684.9375</c:v>
                </c:pt>
                <c:pt idx="2587" c:formatCode="m/d;@">
                  <c:v>45684.9479166667</c:v>
                </c:pt>
                <c:pt idx="2588" c:formatCode="m/d;@">
                  <c:v>45684.9583333333</c:v>
                </c:pt>
                <c:pt idx="2589" c:formatCode="m/d;@">
                  <c:v>45684.96875</c:v>
                </c:pt>
                <c:pt idx="2590" c:formatCode="m/d;@">
                  <c:v>45684.9791666667</c:v>
                </c:pt>
                <c:pt idx="2591" c:formatCode="m/d;@">
                  <c:v>45684.9895833333</c:v>
                </c:pt>
                <c:pt idx="2592" c:formatCode="m/d;@">
                  <c:v>45685</c:v>
                </c:pt>
                <c:pt idx="2593" c:formatCode="m/d;@">
                  <c:v>45685.0104166667</c:v>
                </c:pt>
                <c:pt idx="2594" c:formatCode="m/d;@">
                  <c:v>45685.0208333333</c:v>
                </c:pt>
                <c:pt idx="2595" c:formatCode="m/d;@">
                  <c:v>45685.03125</c:v>
                </c:pt>
                <c:pt idx="2596" c:formatCode="m/d;@">
                  <c:v>45685.0416666667</c:v>
                </c:pt>
                <c:pt idx="2597" c:formatCode="m/d;@">
                  <c:v>45685.0520833333</c:v>
                </c:pt>
                <c:pt idx="2598" c:formatCode="m/d;@">
                  <c:v>45685.0625</c:v>
                </c:pt>
                <c:pt idx="2599" c:formatCode="m/d;@">
                  <c:v>45685.0729166667</c:v>
                </c:pt>
                <c:pt idx="2600" c:formatCode="m/d;@">
                  <c:v>45685.0833333333</c:v>
                </c:pt>
                <c:pt idx="2601" c:formatCode="m/d;@">
                  <c:v>45685.09375</c:v>
                </c:pt>
                <c:pt idx="2602" c:formatCode="m/d;@">
                  <c:v>45685.1041666667</c:v>
                </c:pt>
                <c:pt idx="2603" c:formatCode="m/d;@">
                  <c:v>45685.1145833333</c:v>
                </c:pt>
                <c:pt idx="2604" c:formatCode="m/d;@">
                  <c:v>45685.125</c:v>
                </c:pt>
                <c:pt idx="2605" c:formatCode="m/d;@">
                  <c:v>45685.1354166667</c:v>
                </c:pt>
                <c:pt idx="2606" c:formatCode="m/d;@">
                  <c:v>45685.1458333333</c:v>
                </c:pt>
                <c:pt idx="2607" c:formatCode="m/d;@">
                  <c:v>45685.15625</c:v>
                </c:pt>
                <c:pt idx="2608" c:formatCode="m/d;@">
                  <c:v>45685.1666666667</c:v>
                </c:pt>
                <c:pt idx="2609" c:formatCode="m/d;@">
                  <c:v>45685.1770833333</c:v>
                </c:pt>
                <c:pt idx="2610" c:formatCode="m/d;@">
                  <c:v>45685.1875</c:v>
                </c:pt>
                <c:pt idx="2611" c:formatCode="m/d;@">
                  <c:v>45685.1979166667</c:v>
                </c:pt>
                <c:pt idx="2612" c:formatCode="m/d;@">
                  <c:v>45685.2083333333</c:v>
                </c:pt>
                <c:pt idx="2613" c:formatCode="m/d;@">
                  <c:v>45685.21875</c:v>
                </c:pt>
                <c:pt idx="2614" c:formatCode="m/d;@">
                  <c:v>45685.2291666667</c:v>
                </c:pt>
                <c:pt idx="2615" c:formatCode="m/d;@">
                  <c:v>45685.2395833333</c:v>
                </c:pt>
                <c:pt idx="2616" c:formatCode="m/d;@">
                  <c:v>45685.25</c:v>
                </c:pt>
                <c:pt idx="2617" c:formatCode="m/d;@">
                  <c:v>45685.2604166667</c:v>
                </c:pt>
                <c:pt idx="2618" c:formatCode="m/d;@">
                  <c:v>45685.2708333333</c:v>
                </c:pt>
                <c:pt idx="2619" c:formatCode="m/d;@">
                  <c:v>45685.28125</c:v>
                </c:pt>
                <c:pt idx="2620" c:formatCode="m/d;@">
                  <c:v>45685.2916666667</c:v>
                </c:pt>
                <c:pt idx="2621" c:formatCode="m/d;@">
                  <c:v>45685.3020833333</c:v>
                </c:pt>
                <c:pt idx="2622" c:formatCode="m/d;@">
                  <c:v>45685.3125</c:v>
                </c:pt>
                <c:pt idx="2623" c:formatCode="m/d;@">
                  <c:v>45685.3229166667</c:v>
                </c:pt>
                <c:pt idx="2624" c:formatCode="m/d;@">
                  <c:v>45685.3333333333</c:v>
                </c:pt>
                <c:pt idx="2625" c:formatCode="m/d;@">
                  <c:v>45685.34375</c:v>
                </c:pt>
                <c:pt idx="2626" c:formatCode="m/d;@">
                  <c:v>45685.3541666667</c:v>
                </c:pt>
                <c:pt idx="2627" c:formatCode="m/d;@">
                  <c:v>45685.3645833333</c:v>
                </c:pt>
                <c:pt idx="2628" c:formatCode="m/d;@">
                  <c:v>45685.375</c:v>
                </c:pt>
                <c:pt idx="2629" c:formatCode="m/d;@">
                  <c:v>45685.3854166667</c:v>
                </c:pt>
                <c:pt idx="2630" c:formatCode="m/d;@">
                  <c:v>45685.3958333333</c:v>
                </c:pt>
                <c:pt idx="2631" c:formatCode="m/d;@">
                  <c:v>45685.40625</c:v>
                </c:pt>
                <c:pt idx="2632" c:formatCode="m/d;@">
                  <c:v>45685.4166666667</c:v>
                </c:pt>
                <c:pt idx="2633" c:formatCode="m/d;@">
                  <c:v>45685.4270833333</c:v>
                </c:pt>
                <c:pt idx="2634" c:formatCode="m/d;@">
                  <c:v>45685.4375</c:v>
                </c:pt>
                <c:pt idx="2635" c:formatCode="m/d;@">
                  <c:v>45685.4479166667</c:v>
                </c:pt>
                <c:pt idx="2636" c:formatCode="m/d;@">
                  <c:v>45685.4583333333</c:v>
                </c:pt>
                <c:pt idx="2637" c:formatCode="m/d;@">
                  <c:v>45685.46875</c:v>
                </c:pt>
                <c:pt idx="2638" c:formatCode="m/d;@">
                  <c:v>45685.4791666667</c:v>
                </c:pt>
                <c:pt idx="2639" c:formatCode="m/d;@">
                  <c:v>45685.4895833333</c:v>
                </c:pt>
                <c:pt idx="2640" c:formatCode="m/d;@">
                  <c:v>45685.5</c:v>
                </c:pt>
                <c:pt idx="2641" c:formatCode="m/d;@">
                  <c:v>45685.5104166667</c:v>
                </c:pt>
                <c:pt idx="2642" c:formatCode="m/d;@">
                  <c:v>45685.5208333333</c:v>
                </c:pt>
                <c:pt idx="2643" c:formatCode="m/d;@">
                  <c:v>45685.53125</c:v>
                </c:pt>
                <c:pt idx="2644" c:formatCode="m/d;@">
                  <c:v>45685.5416666667</c:v>
                </c:pt>
                <c:pt idx="2645" c:formatCode="m/d;@">
                  <c:v>45685.5520833333</c:v>
                </c:pt>
                <c:pt idx="2646" c:formatCode="m/d;@">
                  <c:v>45685.5625</c:v>
                </c:pt>
                <c:pt idx="2647" c:formatCode="m/d;@">
                  <c:v>45685.5729166667</c:v>
                </c:pt>
                <c:pt idx="2648" c:formatCode="m/d;@">
                  <c:v>45685.5833333333</c:v>
                </c:pt>
                <c:pt idx="2649" c:formatCode="m/d;@">
                  <c:v>45685.59375</c:v>
                </c:pt>
                <c:pt idx="2650" c:formatCode="m/d;@">
                  <c:v>45685.6041666667</c:v>
                </c:pt>
                <c:pt idx="2651" c:formatCode="m/d;@">
                  <c:v>45685.6145833333</c:v>
                </c:pt>
                <c:pt idx="2652" c:formatCode="m/d;@">
                  <c:v>45685.625</c:v>
                </c:pt>
                <c:pt idx="2653" c:formatCode="m/d;@">
                  <c:v>45685.6354166667</c:v>
                </c:pt>
                <c:pt idx="2654" c:formatCode="m/d;@">
                  <c:v>45685.6458333333</c:v>
                </c:pt>
                <c:pt idx="2655" c:formatCode="m/d;@">
                  <c:v>45685.65625</c:v>
                </c:pt>
                <c:pt idx="2656" c:formatCode="m/d;@">
                  <c:v>45685.6666666667</c:v>
                </c:pt>
                <c:pt idx="2657" c:formatCode="m/d;@">
                  <c:v>45685.6770833333</c:v>
                </c:pt>
                <c:pt idx="2658" c:formatCode="m/d;@">
                  <c:v>45685.6875</c:v>
                </c:pt>
                <c:pt idx="2659" c:formatCode="m/d;@">
                  <c:v>45685.6979166667</c:v>
                </c:pt>
                <c:pt idx="2660" c:formatCode="m/d;@">
                  <c:v>45685.7083333333</c:v>
                </c:pt>
                <c:pt idx="2661" c:formatCode="m/d;@">
                  <c:v>45685.71875</c:v>
                </c:pt>
                <c:pt idx="2662" c:formatCode="m/d;@">
                  <c:v>45685.7291666667</c:v>
                </c:pt>
                <c:pt idx="2663" c:formatCode="m/d;@">
                  <c:v>45685.7395833333</c:v>
                </c:pt>
                <c:pt idx="2664" c:formatCode="m/d;@">
                  <c:v>45685.75</c:v>
                </c:pt>
                <c:pt idx="2665" c:formatCode="m/d;@">
                  <c:v>45685.7604166667</c:v>
                </c:pt>
                <c:pt idx="2666" c:formatCode="m/d;@">
                  <c:v>45685.7708333333</c:v>
                </c:pt>
                <c:pt idx="2667" c:formatCode="m/d;@">
                  <c:v>45685.78125</c:v>
                </c:pt>
                <c:pt idx="2668" c:formatCode="m/d;@">
                  <c:v>45685.7916666667</c:v>
                </c:pt>
                <c:pt idx="2669" c:formatCode="m/d;@">
                  <c:v>45685.8020833333</c:v>
                </c:pt>
                <c:pt idx="2670" c:formatCode="m/d;@">
                  <c:v>45685.8125</c:v>
                </c:pt>
                <c:pt idx="2671" c:formatCode="m/d;@">
                  <c:v>45685.8229166667</c:v>
                </c:pt>
                <c:pt idx="2672" c:formatCode="m/d;@">
                  <c:v>45685.8333333333</c:v>
                </c:pt>
                <c:pt idx="2673" c:formatCode="m/d;@">
                  <c:v>45685.84375</c:v>
                </c:pt>
                <c:pt idx="2674" c:formatCode="m/d;@">
                  <c:v>45685.8541666667</c:v>
                </c:pt>
                <c:pt idx="2675" c:formatCode="m/d;@">
                  <c:v>45685.8645833333</c:v>
                </c:pt>
                <c:pt idx="2676" c:formatCode="m/d;@">
                  <c:v>45685.875</c:v>
                </c:pt>
                <c:pt idx="2677" c:formatCode="m/d;@">
                  <c:v>45685.8854166667</c:v>
                </c:pt>
                <c:pt idx="2678" c:formatCode="m/d;@">
                  <c:v>45685.8958333333</c:v>
                </c:pt>
                <c:pt idx="2679" c:formatCode="m/d;@">
                  <c:v>45685.90625</c:v>
                </c:pt>
                <c:pt idx="2680" c:formatCode="m/d;@">
                  <c:v>45685.9166666667</c:v>
                </c:pt>
                <c:pt idx="2681" c:formatCode="m/d;@">
                  <c:v>45685.9270833333</c:v>
                </c:pt>
                <c:pt idx="2682" c:formatCode="m/d;@">
                  <c:v>45685.9375</c:v>
                </c:pt>
                <c:pt idx="2683" c:formatCode="m/d;@">
                  <c:v>45685.9479166667</c:v>
                </c:pt>
                <c:pt idx="2684" c:formatCode="m/d;@">
                  <c:v>45685.9583333333</c:v>
                </c:pt>
                <c:pt idx="2685" c:formatCode="m/d;@">
                  <c:v>45685.96875</c:v>
                </c:pt>
                <c:pt idx="2686" c:formatCode="m/d;@">
                  <c:v>45685.9791666667</c:v>
                </c:pt>
                <c:pt idx="2687" c:formatCode="m/d;@">
                  <c:v>45685.9895833333</c:v>
                </c:pt>
                <c:pt idx="2688" c:formatCode="m/d;@">
                  <c:v>45686</c:v>
                </c:pt>
                <c:pt idx="2689" c:formatCode="m/d;@">
                  <c:v>45686.0104166667</c:v>
                </c:pt>
                <c:pt idx="2690" c:formatCode="m/d;@">
                  <c:v>45686.0208333333</c:v>
                </c:pt>
                <c:pt idx="2691" c:formatCode="m/d;@">
                  <c:v>45686.03125</c:v>
                </c:pt>
                <c:pt idx="2692" c:formatCode="m/d;@">
                  <c:v>45686.0416666667</c:v>
                </c:pt>
                <c:pt idx="2693" c:formatCode="m/d;@">
                  <c:v>45686.0520833333</c:v>
                </c:pt>
                <c:pt idx="2694" c:formatCode="m/d;@">
                  <c:v>45686.0625</c:v>
                </c:pt>
                <c:pt idx="2695" c:formatCode="m/d;@">
                  <c:v>45686.0729166667</c:v>
                </c:pt>
                <c:pt idx="2696" c:formatCode="m/d;@">
                  <c:v>45686.0833333333</c:v>
                </c:pt>
                <c:pt idx="2697" c:formatCode="m/d;@">
                  <c:v>45686.09375</c:v>
                </c:pt>
                <c:pt idx="2698" c:formatCode="m/d;@">
                  <c:v>45686.1041666667</c:v>
                </c:pt>
                <c:pt idx="2699" c:formatCode="m/d;@">
                  <c:v>45686.1145833333</c:v>
                </c:pt>
                <c:pt idx="2700" c:formatCode="m/d;@">
                  <c:v>45686.125</c:v>
                </c:pt>
                <c:pt idx="2701" c:formatCode="m/d;@">
                  <c:v>45686.1354166667</c:v>
                </c:pt>
                <c:pt idx="2702" c:formatCode="m/d;@">
                  <c:v>45686.1458333333</c:v>
                </c:pt>
                <c:pt idx="2703" c:formatCode="m/d;@">
                  <c:v>45686.15625</c:v>
                </c:pt>
                <c:pt idx="2704" c:formatCode="m/d;@">
                  <c:v>45686.1666666667</c:v>
                </c:pt>
                <c:pt idx="2705" c:formatCode="m/d;@">
                  <c:v>45686.1770833333</c:v>
                </c:pt>
                <c:pt idx="2706" c:formatCode="m/d;@">
                  <c:v>45686.1875</c:v>
                </c:pt>
                <c:pt idx="2707" c:formatCode="m/d;@">
                  <c:v>45686.1979166667</c:v>
                </c:pt>
                <c:pt idx="2708" c:formatCode="m/d;@">
                  <c:v>45686.2083333333</c:v>
                </c:pt>
                <c:pt idx="2709" c:formatCode="m/d;@">
                  <c:v>45686.21875</c:v>
                </c:pt>
                <c:pt idx="2710" c:formatCode="m/d;@">
                  <c:v>45686.2291666667</c:v>
                </c:pt>
                <c:pt idx="2711" c:formatCode="m/d;@">
                  <c:v>45686.2395833333</c:v>
                </c:pt>
                <c:pt idx="2712" c:formatCode="m/d;@">
                  <c:v>45686.25</c:v>
                </c:pt>
                <c:pt idx="2713" c:formatCode="m/d;@">
                  <c:v>45686.2604166667</c:v>
                </c:pt>
                <c:pt idx="2714" c:formatCode="m/d;@">
                  <c:v>45686.2708333333</c:v>
                </c:pt>
                <c:pt idx="2715" c:formatCode="m/d;@">
                  <c:v>45686.28125</c:v>
                </c:pt>
                <c:pt idx="2716" c:formatCode="m/d;@">
                  <c:v>45686.2916666667</c:v>
                </c:pt>
                <c:pt idx="2717" c:formatCode="m/d;@">
                  <c:v>45686.3020833333</c:v>
                </c:pt>
                <c:pt idx="2718" c:formatCode="m/d;@">
                  <c:v>45686.3125</c:v>
                </c:pt>
                <c:pt idx="2719" c:formatCode="m/d;@">
                  <c:v>45686.3229166667</c:v>
                </c:pt>
                <c:pt idx="2720" c:formatCode="m/d;@">
                  <c:v>45686.3333333333</c:v>
                </c:pt>
                <c:pt idx="2721" c:formatCode="m/d;@">
                  <c:v>45686.34375</c:v>
                </c:pt>
                <c:pt idx="2722" c:formatCode="m/d;@">
                  <c:v>45686.3541666667</c:v>
                </c:pt>
                <c:pt idx="2723" c:formatCode="m/d;@">
                  <c:v>45686.3645833333</c:v>
                </c:pt>
                <c:pt idx="2724" c:formatCode="m/d;@">
                  <c:v>45686.375</c:v>
                </c:pt>
                <c:pt idx="2725" c:formatCode="m/d;@">
                  <c:v>45686.3854166667</c:v>
                </c:pt>
                <c:pt idx="2726" c:formatCode="m/d;@">
                  <c:v>45686.3958333333</c:v>
                </c:pt>
                <c:pt idx="2727" c:formatCode="m/d;@">
                  <c:v>45686.40625</c:v>
                </c:pt>
                <c:pt idx="2728" c:formatCode="m/d;@">
                  <c:v>45686.4166666667</c:v>
                </c:pt>
                <c:pt idx="2729" c:formatCode="m/d;@">
                  <c:v>45686.4270833333</c:v>
                </c:pt>
                <c:pt idx="2730" c:formatCode="m/d;@">
                  <c:v>45686.4375</c:v>
                </c:pt>
                <c:pt idx="2731" c:formatCode="m/d;@">
                  <c:v>45686.4479166667</c:v>
                </c:pt>
                <c:pt idx="2732" c:formatCode="m/d;@">
                  <c:v>45686.4583333333</c:v>
                </c:pt>
                <c:pt idx="2733" c:formatCode="m/d;@">
                  <c:v>45686.46875</c:v>
                </c:pt>
                <c:pt idx="2734" c:formatCode="m/d;@">
                  <c:v>45686.4791666667</c:v>
                </c:pt>
                <c:pt idx="2735" c:formatCode="m/d;@">
                  <c:v>45686.4895833333</c:v>
                </c:pt>
                <c:pt idx="2736" c:formatCode="m/d;@">
                  <c:v>45686.5</c:v>
                </c:pt>
                <c:pt idx="2737" c:formatCode="m/d;@">
                  <c:v>45686.5104166667</c:v>
                </c:pt>
                <c:pt idx="2738" c:formatCode="m/d;@">
                  <c:v>45686.5208333333</c:v>
                </c:pt>
                <c:pt idx="2739" c:formatCode="m/d;@">
                  <c:v>45686.53125</c:v>
                </c:pt>
                <c:pt idx="2740" c:formatCode="m/d;@">
                  <c:v>45686.5416666667</c:v>
                </c:pt>
                <c:pt idx="2741" c:formatCode="m/d;@">
                  <c:v>45686.5520833333</c:v>
                </c:pt>
                <c:pt idx="2742" c:formatCode="m/d;@">
                  <c:v>45686.5625</c:v>
                </c:pt>
                <c:pt idx="2743" c:formatCode="m/d;@">
                  <c:v>45686.5729166667</c:v>
                </c:pt>
                <c:pt idx="2744" c:formatCode="m/d;@">
                  <c:v>45686.5833333333</c:v>
                </c:pt>
                <c:pt idx="2745" c:formatCode="m/d;@">
                  <c:v>45686.59375</c:v>
                </c:pt>
                <c:pt idx="2746" c:formatCode="m/d;@">
                  <c:v>45686.6041666667</c:v>
                </c:pt>
                <c:pt idx="2747" c:formatCode="m/d;@">
                  <c:v>45686.6145833333</c:v>
                </c:pt>
                <c:pt idx="2748" c:formatCode="m/d;@">
                  <c:v>45686.625</c:v>
                </c:pt>
                <c:pt idx="2749" c:formatCode="m/d;@">
                  <c:v>45686.6354166667</c:v>
                </c:pt>
                <c:pt idx="2750" c:formatCode="m/d;@">
                  <c:v>45686.6458333333</c:v>
                </c:pt>
                <c:pt idx="2751" c:formatCode="m/d;@">
                  <c:v>45686.65625</c:v>
                </c:pt>
                <c:pt idx="2752" c:formatCode="m/d;@">
                  <c:v>45686.6666666667</c:v>
                </c:pt>
                <c:pt idx="2753" c:formatCode="m/d;@">
                  <c:v>45686.6770833333</c:v>
                </c:pt>
                <c:pt idx="2754" c:formatCode="m/d;@">
                  <c:v>45686.6875</c:v>
                </c:pt>
                <c:pt idx="2755" c:formatCode="m/d;@">
                  <c:v>45686.6979166667</c:v>
                </c:pt>
                <c:pt idx="2756" c:formatCode="m/d;@">
                  <c:v>45686.7083333333</c:v>
                </c:pt>
                <c:pt idx="2757" c:formatCode="m/d;@">
                  <c:v>45686.71875</c:v>
                </c:pt>
                <c:pt idx="2758" c:formatCode="m/d;@">
                  <c:v>45686.7291666667</c:v>
                </c:pt>
                <c:pt idx="2759" c:formatCode="m/d;@">
                  <c:v>45686.7395833333</c:v>
                </c:pt>
                <c:pt idx="2760" c:formatCode="m/d;@">
                  <c:v>45686.75</c:v>
                </c:pt>
                <c:pt idx="2761" c:formatCode="m/d;@">
                  <c:v>45686.7604166667</c:v>
                </c:pt>
                <c:pt idx="2762" c:formatCode="m/d;@">
                  <c:v>45686.7708333333</c:v>
                </c:pt>
                <c:pt idx="2763" c:formatCode="m/d;@">
                  <c:v>45686.78125</c:v>
                </c:pt>
                <c:pt idx="2764" c:formatCode="m/d;@">
                  <c:v>45686.7916666667</c:v>
                </c:pt>
                <c:pt idx="2765" c:formatCode="m/d;@">
                  <c:v>45686.8020833333</c:v>
                </c:pt>
                <c:pt idx="2766" c:formatCode="m/d;@">
                  <c:v>45686.8125</c:v>
                </c:pt>
                <c:pt idx="2767" c:formatCode="m/d;@">
                  <c:v>45686.8229166667</c:v>
                </c:pt>
                <c:pt idx="2768" c:formatCode="m/d;@">
                  <c:v>45686.8333333333</c:v>
                </c:pt>
                <c:pt idx="2769" c:formatCode="m/d;@">
                  <c:v>45686.84375</c:v>
                </c:pt>
                <c:pt idx="2770" c:formatCode="m/d;@">
                  <c:v>45686.8541666667</c:v>
                </c:pt>
                <c:pt idx="2771" c:formatCode="m/d;@">
                  <c:v>45686.8645833333</c:v>
                </c:pt>
                <c:pt idx="2772" c:formatCode="m/d;@">
                  <c:v>45686.875</c:v>
                </c:pt>
                <c:pt idx="2773" c:formatCode="m/d;@">
                  <c:v>45686.8854166667</c:v>
                </c:pt>
                <c:pt idx="2774" c:formatCode="m/d;@">
                  <c:v>45686.8958333333</c:v>
                </c:pt>
                <c:pt idx="2775" c:formatCode="m/d;@">
                  <c:v>45686.90625</c:v>
                </c:pt>
                <c:pt idx="2776" c:formatCode="m/d;@">
                  <c:v>45686.9166666667</c:v>
                </c:pt>
                <c:pt idx="2777" c:formatCode="m/d;@">
                  <c:v>45686.9270833333</c:v>
                </c:pt>
                <c:pt idx="2778" c:formatCode="m/d;@">
                  <c:v>45686.9375</c:v>
                </c:pt>
                <c:pt idx="2779" c:formatCode="m/d;@">
                  <c:v>45686.9479166667</c:v>
                </c:pt>
                <c:pt idx="2780" c:formatCode="m/d;@">
                  <c:v>45686.9583333333</c:v>
                </c:pt>
                <c:pt idx="2781" c:formatCode="m/d;@">
                  <c:v>45686.96875</c:v>
                </c:pt>
                <c:pt idx="2782" c:formatCode="m/d;@">
                  <c:v>45686.9791666667</c:v>
                </c:pt>
                <c:pt idx="2783" c:formatCode="m/d;@">
                  <c:v>45686.9895833333</c:v>
                </c:pt>
                <c:pt idx="2784" c:formatCode="m/d;@">
                  <c:v>45687</c:v>
                </c:pt>
                <c:pt idx="2785" c:formatCode="m/d;@">
                  <c:v>45687.0104166667</c:v>
                </c:pt>
                <c:pt idx="2786" c:formatCode="m/d;@">
                  <c:v>45687.0208333333</c:v>
                </c:pt>
                <c:pt idx="2787" c:formatCode="m/d;@">
                  <c:v>45687.03125</c:v>
                </c:pt>
                <c:pt idx="2788" c:formatCode="m/d;@">
                  <c:v>45687.0416666667</c:v>
                </c:pt>
                <c:pt idx="2789" c:formatCode="m/d;@">
                  <c:v>45687.0520833333</c:v>
                </c:pt>
                <c:pt idx="2790" c:formatCode="m/d;@">
                  <c:v>45687.0625</c:v>
                </c:pt>
                <c:pt idx="2791" c:formatCode="m/d;@">
                  <c:v>45687.0729166667</c:v>
                </c:pt>
                <c:pt idx="2792" c:formatCode="m/d;@">
                  <c:v>45687.0833333333</c:v>
                </c:pt>
                <c:pt idx="2793" c:formatCode="m/d;@">
                  <c:v>45687.09375</c:v>
                </c:pt>
                <c:pt idx="2794" c:formatCode="m/d;@">
                  <c:v>45687.1041666667</c:v>
                </c:pt>
                <c:pt idx="2795" c:formatCode="m/d;@">
                  <c:v>45687.1145833333</c:v>
                </c:pt>
                <c:pt idx="2796" c:formatCode="m/d;@">
                  <c:v>45687.125</c:v>
                </c:pt>
                <c:pt idx="2797" c:formatCode="m/d;@">
                  <c:v>45687.1354166667</c:v>
                </c:pt>
                <c:pt idx="2798" c:formatCode="m/d;@">
                  <c:v>45687.1458333333</c:v>
                </c:pt>
                <c:pt idx="2799" c:formatCode="m/d;@">
                  <c:v>45687.15625</c:v>
                </c:pt>
                <c:pt idx="2800" c:formatCode="m/d;@">
                  <c:v>45687.1666666667</c:v>
                </c:pt>
                <c:pt idx="2801" c:formatCode="m/d;@">
                  <c:v>45687.1770833333</c:v>
                </c:pt>
                <c:pt idx="2802" c:formatCode="m/d;@">
                  <c:v>45687.1875</c:v>
                </c:pt>
                <c:pt idx="2803" c:formatCode="m/d;@">
                  <c:v>45687.1979166667</c:v>
                </c:pt>
                <c:pt idx="2804" c:formatCode="m/d;@">
                  <c:v>45687.2083333333</c:v>
                </c:pt>
                <c:pt idx="2805" c:formatCode="m/d;@">
                  <c:v>45687.21875</c:v>
                </c:pt>
                <c:pt idx="2806" c:formatCode="m/d;@">
                  <c:v>45687.2291666667</c:v>
                </c:pt>
                <c:pt idx="2807" c:formatCode="m/d;@">
                  <c:v>45687.2395833333</c:v>
                </c:pt>
                <c:pt idx="2808" c:formatCode="m/d;@">
                  <c:v>45687.25</c:v>
                </c:pt>
                <c:pt idx="2809" c:formatCode="m/d;@">
                  <c:v>45687.2604166667</c:v>
                </c:pt>
                <c:pt idx="2810" c:formatCode="m/d;@">
                  <c:v>45687.2708333333</c:v>
                </c:pt>
                <c:pt idx="2811" c:formatCode="m/d;@">
                  <c:v>45687.28125</c:v>
                </c:pt>
                <c:pt idx="2812" c:formatCode="m/d;@">
                  <c:v>45687.2916666667</c:v>
                </c:pt>
                <c:pt idx="2813" c:formatCode="m/d;@">
                  <c:v>45687.3020833333</c:v>
                </c:pt>
                <c:pt idx="2814" c:formatCode="m/d;@">
                  <c:v>45687.3125</c:v>
                </c:pt>
                <c:pt idx="2815" c:formatCode="m/d;@">
                  <c:v>45687.3229166667</c:v>
                </c:pt>
                <c:pt idx="2816" c:formatCode="m/d;@">
                  <c:v>45687.3333333333</c:v>
                </c:pt>
                <c:pt idx="2817" c:formatCode="m/d;@">
                  <c:v>45687.34375</c:v>
                </c:pt>
                <c:pt idx="2818" c:formatCode="m/d;@">
                  <c:v>45687.3541666667</c:v>
                </c:pt>
                <c:pt idx="2819" c:formatCode="m/d;@">
                  <c:v>45687.3645833333</c:v>
                </c:pt>
                <c:pt idx="2820" c:formatCode="m/d;@">
                  <c:v>45687.375</c:v>
                </c:pt>
                <c:pt idx="2821" c:formatCode="m/d;@">
                  <c:v>45687.3854166667</c:v>
                </c:pt>
                <c:pt idx="2822" c:formatCode="m/d;@">
                  <c:v>45687.3958333333</c:v>
                </c:pt>
                <c:pt idx="2823" c:formatCode="m/d;@">
                  <c:v>45687.40625</c:v>
                </c:pt>
                <c:pt idx="2824" c:formatCode="m/d;@">
                  <c:v>45687.4166666667</c:v>
                </c:pt>
                <c:pt idx="2825" c:formatCode="m/d;@">
                  <c:v>45687.4270833333</c:v>
                </c:pt>
                <c:pt idx="2826" c:formatCode="m/d;@">
                  <c:v>45687.4375</c:v>
                </c:pt>
                <c:pt idx="2827" c:formatCode="m/d;@">
                  <c:v>45687.4479166667</c:v>
                </c:pt>
                <c:pt idx="2828" c:formatCode="m/d;@">
                  <c:v>45687.4583333333</c:v>
                </c:pt>
                <c:pt idx="2829" c:formatCode="m/d;@">
                  <c:v>45687.46875</c:v>
                </c:pt>
                <c:pt idx="2830" c:formatCode="m/d;@">
                  <c:v>45687.4791666667</c:v>
                </c:pt>
                <c:pt idx="2831" c:formatCode="m/d;@">
                  <c:v>45687.4895833333</c:v>
                </c:pt>
                <c:pt idx="2832" c:formatCode="m/d;@">
                  <c:v>45687.5</c:v>
                </c:pt>
                <c:pt idx="2833" c:formatCode="m/d;@">
                  <c:v>45687.5104166667</c:v>
                </c:pt>
                <c:pt idx="2834" c:formatCode="m/d;@">
                  <c:v>45687.5208333333</c:v>
                </c:pt>
                <c:pt idx="2835" c:formatCode="m/d;@">
                  <c:v>45687.53125</c:v>
                </c:pt>
                <c:pt idx="2836" c:formatCode="m/d;@">
                  <c:v>45687.5416666667</c:v>
                </c:pt>
                <c:pt idx="2837" c:formatCode="m/d;@">
                  <c:v>45687.5520833333</c:v>
                </c:pt>
                <c:pt idx="2838" c:formatCode="m/d;@">
                  <c:v>45687.5625</c:v>
                </c:pt>
                <c:pt idx="2839" c:formatCode="m/d;@">
                  <c:v>45687.5729166667</c:v>
                </c:pt>
                <c:pt idx="2840" c:formatCode="m/d;@">
                  <c:v>45687.5833333333</c:v>
                </c:pt>
                <c:pt idx="2841" c:formatCode="m/d;@">
                  <c:v>45687.59375</c:v>
                </c:pt>
                <c:pt idx="2842" c:formatCode="m/d;@">
                  <c:v>45687.6041666667</c:v>
                </c:pt>
                <c:pt idx="2843" c:formatCode="m/d;@">
                  <c:v>45687.6145833333</c:v>
                </c:pt>
                <c:pt idx="2844" c:formatCode="m/d;@">
                  <c:v>45687.625</c:v>
                </c:pt>
                <c:pt idx="2845" c:formatCode="m/d;@">
                  <c:v>45687.6354166667</c:v>
                </c:pt>
                <c:pt idx="2846" c:formatCode="m/d;@">
                  <c:v>45687.6458333333</c:v>
                </c:pt>
                <c:pt idx="2847" c:formatCode="m/d;@">
                  <c:v>45687.65625</c:v>
                </c:pt>
                <c:pt idx="2848" c:formatCode="m/d;@">
                  <c:v>45687.6666666667</c:v>
                </c:pt>
                <c:pt idx="2849" c:formatCode="m/d;@">
                  <c:v>45687.6770833333</c:v>
                </c:pt>
                <c:pt idx="2850" c:formatCode="m/d;@">
                  <c:v>45687.6875</c:v>
                </c:pt>
                <c:pt idx="2851" c:formatCode="m/d;@">
                  <c:v>45687.6979166667</c:v>
                </c:pt>
                <c:pt idx="2852" c:formatCode="m/d;@">
                  <c:v>45687.7083333333</c:v>
                </c:pt>
                <c:pt idx="2853" c:formatCode="m/d;@">
                  <c:v>45687.71875</c:v>
                </c:pt>
                <c:pt idx="2854" c:formatCode="m/d;@">
                  <c:v>45687.7291666667</c:v>
                </c:pt>
                <c:pt idx="2855" c:formatCode="m/d;@">
                  <c:v>45687.7395833333</c:v>
                </c:pt>
                <c:pt idx="2856" c:formatCode="m/d;@">
                  <c:v>45687.75</c:v>
                </c:pt>
                <c:pt idx="2857" c:formatCode="m/d;@">
                  <c:v>45687.7604166667</c:v>
                </c:pt>
                <c:pt idx="2858" c:formatCode="m/d;@">
                  <c:v>45687.7708333333</c:v>
                </c:pt>
                <c:pt idx="2859" c:formatCode="m/d;@">
                  <c:v>45687.78125</c:v>
                </c:pt>
                <c:pt idx="2860" c:formatCode="m/d;@">
                  <c:v>45687.7916666667</c:v>
                </c:pt>
                <c:pt idx="2861" c:formatCode="m/d;@">
                  <c:v>45687.8020833333</c:v>
                </c:pt>
                <c:pt idx="2862" c:formatCode="m/d;@">
                  <c:v>45687.8125</c:v>
                </c:pt>
                <c:pt idx="2863" c:formatCode="m/d;@">
                  <c:v>45687.8229166667</c:v>
                </c:pt>
                <c:pt idx="2864" c:formatCode="m/d;@">
                  <c:v>45687.8333333333</c:v>
                </c:pt>
                <c:pt idx="2865" c:formatCode="m/d;@">
                  <c:v>45687.84375</c:v>
                </c:pt>
                <c:pt idx="2866" c:formatCode="m/d;@">
                  <c:v>45687.8541666667</c:v>
                </c:pt>
                <c:pt idx="2867" c:formatCode="m/d;@">
                  <c:v>45687.8645833333</c:v>
                </c:pt>
                <c:pt idx="2868" c:formatCode="m/d;@">
                  <c:v>45687.875</c:v>
                </c:pt>
                <c:pt idx="2869" c:formatCode="m/d;@">
                  <c:v>45687.8854166667</c:v>
                </c:pt>
                <c:pt idx="2870" c:formatCode="m/d;@">
                  <c:v>45687.8958333333</c:v>
                </c:pt>
                <c:pt idx="2871" c:formatCode="m/d;@">
                  <c:v>45687.90625</c:v>
                </c:pt>
                <c:pt idx="2872" c:formatCode="m/d;@">
                  <c:v>45687.9166666667</c:v>
                </c:pt>
                <c:pt idx="2873" c:formatCode="m/d;@">
                  <c:v>45687.9270833333</c:v>
                </c:pt>
                <c:pt idx="2874" c:formatCode="m/d;@">
                  <c:v>45687.9375</c:v>
                </c:pt>
                <c:pt idx="2875" c:formatCode="m/d;@">
                  <c:v>45687.9479166667</c:v>
                </c:pt>
                <c:pt idx="2876" c:formatCode="m/d;@">
                  <c:v>45687.9583333333</c:v>
                </c:pt>
                <c:pt idx="2877" c:formatCode="m/d;@">
                  <c:v>45687.96875</c:v>
                </c:pt>
                <c:pt idx="2878" c:formatCode="m/d;@">
                  <c:v>45687.9791666667</c:v>
                </c:pt>
                <c:pt idx="2879" c:formatCode="m/d;@">
                  <c:v>45687.9895833333</c:v>
                </c:pt>
              </c:numCache>
            </c:numRef>
          </c:cat>
          <c:val>
            <c:numRef>
              <c:f>统调负荷!$AC$2:$AC$2881</c:f>
              <c:numCache>
                <c:formatCode>General</c:formatCode>
                <c:ptCount val="2880"/>
                <c:pt idx="0">
                  <c:v>205.29</c:v>
                </c:pt>
                <c:pt idx="1">
                  <c:v>503.73</c:v>
                </c:pt>
                <c:pt idx="2">
                  <c:v>303</c:v>
                </c:pt>
                <c:pt idx="3">
                  <c:v>304.49</c:v>
                </c:pt>
                <c:pt idx="4">
                  <c:v>320.92</c:v>
                </c:pt>
                <c:pt idx="5">
                  <c:v>335</c:v>
                </c:pt>
                <c:pt idx="6">
                  <c:v>308.13</c:v>
                </c:pt>
                <c:pt idx="7">
                  <c:v>303</c:v>
                </c:pt>
                <c:pt idx="8">
                  <c:v>310.66</c:v>
                </c:pt>
                <c:pt idx="9">
                  <c:v>308.24</c:v>
                </c:pt>
                <c:pt idx="10">
                  <c:v>342.4</c:v>
                </c:pt>
                <c:pt idx="11">
                  <c:v>295</c:v>
                </c:pt>
                <c:pt idx="12">
                  <c:v>300</c:v>
                </c:pt>
                <c:pt idx="13">
                  <c:v>303</c:v>
                </c:pt>
                <c:pt idx="14">
                  <c:v>300</c:v>
                </c:pt>
                <c:pt idx="15">
                  <c:v>299</c:v>
                </c:pt>
                <c:pt idx="16">
                  <c:v>292.93</c:v>
                </c:pt>
                <c:pt idx="17">
                  <c:v>280</c:v>
                </c:pt>
                <c:pt idx="18">
                  <c:v>306.42</c:v>
                </c:pt>
                <c:pt idx="19">
                  <c:v>299.42</c:v>
                </c:pt>
                <c:pt idx="20">
                  <c:v>290</c:v>
                </c:pt>
                <c:pt idx="21">
                  <c:v>290</c:v>
                </c:pt>
                <c:pt idx="22">
                  <c:v>290</c:v>
                </c:pt>
                <c:pt idx="23">
                  <c:v>290</c:v>
                </c:pt>
                <c:pt idx="24">
                  <c:v>291</c:v>
                </c:pt>
                <c:pt idx="25">
                  <c:v>304.53</c:v>
                </c:pt>
                <c:pt idx="26">
                  <c:v>295</c:v>
                </c:pt>
                <c:pt idx="27">
                  <c:v>312.38</c:v>
                </c:pt>
                <c:pt idx="28">
                  <c:v>309.41</c:v>
                </c:pt>
                <c:pt idx="29">
                  <c:v>319.87</c:v>
                </c:pt>
                <c:pt idx="30">
                  <c:v>382.97</c:v>
                </c:pt>
                <c:pt idx="31">
                  <c:v>364.34</c:v>
                </c:pt>
                <c:pt idx="32">
                  <c:v>314.83</c:v>
                </c:pt>
                <c:pt idx="33">
                  <c:v>0</c:v>
                </c:pt>
                <c:pt idx="34">
                  <c:v>64.41</c:v>
                </c:pt>
                <c:pt idx="35">
                  <c:v>59.41</c:v>
                </c:pt>
                <c:pt idx="36">
                  <c:v>0</c:v>
                </c:pt>
                <c:pt idx="37">
                  <c:v>15.69</c:v>
                </c:pt>
                <c:pt idx="38">
                  <c:v>0</c:v>
                </c:pt>
                <c:pt idx="39">
                  <c:v>3.21</c:v>
                </c:pt>
                <c:pt idx="40">
                  <c:v>3.21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290</c:v>
                </c:pt>
                <c:pt idx="46">
                  <c:v>0</c:v>
                </c:pt>
                <c:pt idx="47">
                  <c:v>0</c:v>
                </c:pt>
                <c:pt idx="48">
                  <c:v>35.52</c:v>
                </c:pt>
                <c:pt idx="49">
                  <c:v>287.46</c:v>
                </c:pt>
                <c:pt idx="50">
                  <c:v>100.35</c:v>
                </c:pt>
                <c:pt idx="51">
                  <c:v>276.08</c:v>
                </c:pt>
                <c:pt idx="52">
                  <c:v>92.96</c:v>
                </c:pt>
                <c:pt idx="53">
                  <c:v>0</c:v>
                </c:pt>
                <c:pt idx="54">
                  <c:v>228</c:v>
                </c:pt>
                <c:pt idx="55">
                  <c:v>290</c:v>
                </c:pt>
                <c:pt idx="56">
                  <c:v>215.5</c:v>
                </c:pt>
                <c:pt idx="57">
                  <c:v>250</c:v>
                </c:pt>
                <c:pt idx="58">
                  <c:v>280</c:v>
                </c:pt>
                <c:pt idx="59">
                  <c:v>270.12</c:v>
                </c:pt>
                <c:pt idx="60">
                  <c:v>285</c:v>
                </c:pt>
                <c:pt idx="61">
                  <c:v>285.13</c:v>
                </c:pt>
                <c:pt idx="62">
                  <c:v>289.62</c:v>
                </c:pt>
                <c:pt idx="63">
                  <c:v>290</c:v>
                </c:pt>
                <c:pt idx="64">
                  <c:v>38.84</c:v>
                </c:pt>
                <c:pt idx="65">
                  <c:v>55</c:v>
                </c:pt>
                <c:pt idx="66">
                  <c:v>122.42</c:v>
                </c:pt>
                <c:pt idx="67">
                  <c:v>280</c:v>
                </c:pt>
                <c:pt idx="68">
                  <c:v>285.6</c:v>
                </c:pt>
                <c:pt idx="69">
                  <c:v>297.1</c:v>
                </c:pt>
                <c:pt idx="70">
                  <c:v>297.15</c:v>
                </c:pt>
                <c:pt idx="71">
                  <c:v>366.55</c:v>
                </c:pt>
                <c:pt idx="72">
                  <c:v>320.15</c:v>
                </c:pt>
                <c:pt idx="73">
                  <c:v>338.9</c:v>
                </c:pt>
                <c:pt idx="74">
                  <c:v>338.88</c:v>
                </c:pt>
                <c:pt idx="75">
                  <c:v>319.15</c:v>
                </c:pt>
                <c:pt idx="76">
                  <c:v>289.52</c:v>
                </c:pt>
                <c:pt idx="77">
                  <c:v>329</c:v>
                </c:pt>
                <c:pt idx="78">
                  <c:v>348.74</c:v>
                </c:pt>
                <c:pt idx="79">
                  <c:v>329</c:v>
                </c:pt>
                <c:pt idx="80">
                  <c:v>348.71</c:v>
                </c:pt>
                <c:pt idx="81">
                  <c:v>378.34</c:v>
                </c:pt>
                <c:pt idx="82">
                  <c:v>348.73</c:v>
                </c:pt>
                <c:pt idx="83">
                  <c:v>358.6</c:v>
                </c:pt>
                <c:pt idx="84">
                  <c:v>378.34</c:v>
                </c:pt>
                <c:pt idx="85">
                  <c:v>391.51</c:v>
                </c:pt>
                <c:pt idx="86">
                  <c:v>368.48</c:v>
                </c:pt>
                <c:pt idx="87">
                  <c:v>379.34</c:v>
                </c:pt>
                <c:pt idx="88">
                  <c:v>398.09</c:v>
                </c:pt>
                <c:pt idx="89">
                  <c:v>368.48</c:v>
                </c:pt>
                <c:pt idx="90">
                  <c:v>331.08</c:v>
                </c:pt>
                <c:pt idx="91">
                  <c:v>325.81</c:v>
                </c:pt>
                <c:pt idx="92">
                  <c:v>319.15</c:v>
                </c:pt>
                <c:pt idx="93">
                  <c:v>302.37</c:v>
                </c:pt>
                <c:pt idx="94">
                  <c:v>298.45</c:v>
                </c:pt>
                <c:pt idx="95">
                  <c:v>284.53</c:v>
                </c:pt>
                <c:pt idx="96">
                  <c:v>320</c:v>
                </c:pt>
                <c:pt idx="97">
                  <c:v>409.53</c:v>
                </c:pt>
                <c:pt idx="98">
                  <c:v>379.74</c:v>
                </c:pt>
                <c:pt idx="99">
                  <c:v>348.45</c:v>
                </c:pt>
                <c:pt idx="100">
                  <c:v>300</c:v>
                </c:pt>
                <c:pt idx="101">
                  <c:v>320</c:v>
                </c:pt>
                <c:pt idx="102">
                  <c:v>312</c:v>
                </c:pt>
                <c:pt idx="103">
                  <c:v>312</c:v>
                </c:pt>
                <c:pt idx="104">
                  <c:v>310.12</c:v>
                </c:pt>
                <c:pt idx="105">
                  <c:v>310</c:v>
                </c:pt>
                <c:pt idx="106">
                  <c:v>310</c:v>
                </c:pt>
                <c:pt idx="107">
                  <c:v>313.01</c:v>
                </c:pt>
                <c:pt idx="108">
                  <c:v>303.15</c:v>
                </c:pt>
                <c:pt idx="109">
                  <c:v>303</c:v>
                </c:pt>
                <c:pt idx="110">
                  <c:v>300</c:v>
                </c:pt>
                <c:pt idx="111">
                  <c:v>295</c:v>
                </c:pt>
                <c:pt idx="112">
                  <c:v>300</c:v>
                </c:pt>
                <c:pt idx="113">
                  <c:v>300</c:v>
                </c:pt>
                <c:pt idx="114">
                  <c:v>294</c:v>
                </c:pt>
                <c:pt idx="115">
                  <c:v>295</c:v>
                </c:pt>
                <c:pt idx="116">
                  <c:v>293</c:v>
                </c:pt>
                <c:pt idx="117">
                  <c:v>290.13</c:v>
                </c:pt>
                <c:pt idx="118">
                  <c:v>294</c:v>
                </c:pt>
                <c:pt idx="119">
                  <c:v>300</c:v>
                </c:pt>
                <c:pt idx="120">
                  <c:v>310</c:v>
                </c:pt>
                <c:pt idx="121">
                  <c:v>320</c:v>
                </c:pt>
                <c:pt idx="122">
                  <c:v>340</c:v>
                </c:pt>
                <c:pt idx="123">
                  <c:v>330</c:v>
                </c:pt>
                <c:pt idx="124">
                  <c:v>350</c:v>
                </c:pt>
                <c:pt idx="125">
                  <c:v>363.39</c:v>
                </c:pt>
                <c:pt idx="126">
                  <c:v>380</c:v>
                </c:pt>
                <c:pt idx="127">
                  <c:v>360</c:v>
                </c:pt>
                <c:pt idx="128">
                  <c:v>340.8</c:v>
                </c:pt>
                <c:pt idx="129">
                  <c:v>351.33</c:v>
                </c:pt>
                <c:pt idx="130">
                  <c:v>383.2</c:v>
                </c:pt>
                <c:pt idx="131">
                  <c:v>356</c:v>
                </c:pt>
                <c:pt idx="132">
                  <c:v>351.2</c:v>
                </c:pt>
                <c:pt idx="133">
                  <c:v>351.2</c:v>
                </c:pt>
                <c:pt idx="134">
                  <c:v>351.53</c:v>
                </c:pt>
                <c:pt idx="135">
                  <c:v>350.32</c:v>
                </c:pt>
                <c:pt idx="136">
                  <c:v>330.44</c:v>
                </c:pt>
                <c:pt idx="137">
                  <c:v>378.35</c:v>
                </c:pt>
                <c:pt idx="138">
                  <c:v>354.96</c:v>
                </c:pt>
                <c:pt idx="139">
                  <c:v>314.8</c:v>
                </c:pt>
                <c:pt idx="140">
                  <c:v>269.68</c:v>
                </c:pt>
                <c:pt idx="141">
                  <c:v>309.2</c:v>
                </c:pt>
                <c:pt idx="142">
                  <c:v>284.56</c:v>
                </c:pt>
                <c:pt idx="143">
                  <c:v>294.99</c:v>
                </c:pt>
                <c:pt idx="144">
                  <c:v>0</c:v>
                </c:pt>
                <c:pt idx="145">
                  <c:v>303.72</c:v>
                </c:pt>
                <c:pt idx="146">
                  <c:v>290</c:v>
                </c:pt>
                <c:pt idx="147">
                  <c:v>326.53</c:v>
                </c:pt>
                <c:pt idx="148">
                  <c:v>239.47</c:v>
                </c:pt>
                <c:pt idx="149">
                  <c:v>302.33</c:v>
                </c:pt>
                <c:pt idx="150">
                  <c:v>305</c:v>
                </c:pt>
                <c:pt idx="151">
                  <c:v>334.78</c:v>
                </c:pt>
                <c:pt idx="152">
                  <c:v>342.3</c:v>
                </c:pt>
                <c:pt idx="153">
                  <c:v>313.2</c:v>
                </c:pt>
                <c:pt idx="154">
                  <c:v>323.2</c:v>
                </c:pt>
                <c:pt idx="155">
                  <c:v>323.6</c:v>
                </c:pt>
                <c:pt idx="156">
                  <c:v>341.24</c:v>
                </c:pt>
                <c:pt idx="157">
                  <c:v>347.87</c:v>
                </c:pt>
                <c:pt idx="158">
                  <c:v>367.49</c:v>
                </c:pt>
                <c:pt idx="159">
                  <c:v>373.93</c:v>
                </c:pt>
                <c:pt idx="160">
                  <c:v>354.8</c:v>
                </c:pt>
                <c:pt idx="161">
                  <c:v>378.01</c:v>
                </c:pt>
                <c:pt idx="162">
                  <c:v>373.29</c:v>
                </c:pt>
                <c:pt idx="163">
                  <c:v>376.81</c:v>
                </c:pt>
                <c:pt idx="164">
                  <c:v>375.38</c:v>
                </c:pt>
                <c:pt idx="165">
                  <c:v>430.23</c:v>
                </c:pt>
                <c:pt idx="166">
                  <c:v>371.48</c:v>
                </c:pt>
                <c:pt idx="167">
                  <c:v>374.38</c:v>
                </c:pt>
                <c:pt idx="168">
                  <c:v>370.17</c:v>
                </c:pt>
                <c:pt idx="169">
                  <c:v>444.96</c:v>
                </c:pt>
                <c:pt idx="170">
                  <c:v>470.55</c:v>
                </c:pt>
                <c:pt idx="171">
                  <c:v>498.26</c:v>
                </c:pt>
                <c:pt idx="172">
                  <c:v>452.86</c:v>
                </c:pt>
                <c:pt idx="173">
                  <c:v>546.39</c:v>
                </c:pt>
                <c:pt idx="174">
                  <c:v>582.91</c:v>
                </c:pt>
                <c:pt idx="175">
                  <c:v>645.85</c:v>
                </c:pt>
                <c:pt idx="176">
                  <c:v>550.38</c:v>
                </c:pt>
                <c:pt idx="177">
                  <c:v>595.91</c:v>
                </c:pt>
                <c:pt idx="178">
                  <c:v>752.61</c:v>
                </c:pt>
                <c:pt idx="179">
                  <c:v>526.71</c:v>
                </c:pt>
                <c:pt idx="180">
                  <c:v>470.37</c:v>
                </c:pt>
                <c:pt idx="181">
                  <c:v>489.24</c:v>
                </c:pt>
                <c:pt idx="182">
                  <c:v>479.42</c:v>
                </c:pt>
                <c:pt idx="183">
                  <c:v>498.75</c:v>
                </c:pt>
                <c:pt idx="184">
                  <c:v>453.96</c:v>
                </c:pt>
                <c:pt idx="185">
                  <c:v>450.29</c:v>
                </c:pt>
                <c:pt idx="186">
                  <c:v>410.87</c:v>
                </c:pt>
                <c:pt idx="187">
                  <c:v>454.34</c:v>
                </c:pt>
                <c:pt idx="188">
                  <c:v>418.48</c:v>
                </c:pt>
                <c:pt idx="189">
                  <c:v>411.58</c:v>
                </c:pt>
                <c:pt idx="190">
                  <c:v>370.98</c:v>
                </c:pt>
                <c:pt idx="191">
                  <c:v>350.06</c:v>
                </c:pt>
                <c:pt idx="192">
                  <c:v>345.63</c:v>
                </c:pt>
                <c:pt idx="193">
                  <c:v>762.61</c:v>
                </c:pt>
                <c:pt idx="194">
                  <c:v>389.96</c:v>
                </c:pt>
                <c:pt idx="195">
                  <c:v>370.78</c:v>
                </c:pt>
                <c:pt idx="196">
                  <c:v>361.02</c:v>
                </c:pt>
                <c:pt idx="197">
                  <c:v>351.14</c:v>
                </c:pt>
                <c:pt idx="198">
                  <c:v>341.09</c:v>
                </c:pt>
                <c:pt idx="199">
                  <c:v>331.11</c:v>
                </c:pt>
                <c:pt idx="200">
                  <c:v>329.23</c:v>
                </c:pt>
                <c:pt idx="201">
                  <c:v>329.67</c:v>
                </c:pt>
                <c:pt idx="202">
                  <c:v>338.86</c:v>
                </c:pt>
                <c:pt idx="203">
                  <c:v>329.59</c:v>
                </c:pt>
                <c:pt idx="204">
                  <c:v>349.35</c:v>
                </c:pt>
                <c:pt idx="205">
                  <c:v>329.58</c:v>
                </c:pt>
                <c:pt idx="206">
                  <c:v>331.04</c:v>
                </c:pt>
                <c:pt idx="207">
                  <c:v>324</c:v>
                </c:pt>
                <c:pt idx="208">
                  <c:v>319.49</c:v>
                </c:pt>
                <c:pt idx="209">
                  <c:v>305.33</c:v>
                </c:pt>
                <c:pt idx="210">
                  <c:v>305.33</c:v>
                </c:pt>
                <c:pt idx="211">
                  <c:v>308.31</c:v>
                </c:pt>
                <c:pt idx="212">
                  <c:v>307.99</c:v>
                </c:pt>
                <c:pt idx="213">
                  <c:v>313.41</c:v>
                </c:pt>
                <c:pt idx="214">
                  <c:v>309.4</c:v>
                </c:pt>
                <c:pt idx="215">
                  <c:v>329.19</c:v>
                </c:pt>
                <c:pt idx="216">
                  <c:v>321.97</c:v>
                </c:pt>
                <c:pt idx="217">
                  <c:v>344.87</c:v>
                </c:pt>
                <c:pt idx="218">
                  <c:v>366.92</c:v>
                </c:pt>
                <c:pt idx="219">
                  <c:v>419.1</c:v>
                </c:pt>
                <c:pt idx="220">
                  <c:v>450.23</c:v>
                </c:pt>
                <c:pt idx="221">
                  <c:v>399.48</c:v>
                </c:pt>
                <c:pt idx="222">
                  <c:v>348.52</c:v>
                </c:pt>
                <c:pt idx="223">
                  <c:v>335.99</c:v>
                </c:pt>
                <c:pt idx="224">
                  <c:v>326.01</c:v>
                </c:pt>
                <c:pt idx="225">
                  <c:v>344.13</c:v>
                </c:pt>
                <c:pt idx="226">
                  <c:v>335.71</c:v>
                </c:pt>
                <c:pt idx="227">
                  <c:v>343.95</c:v>
                </c:pt>
                <c:pt idx="228">
                  <c:v>325.57</c:v>
                </c:pt>
                <c:pt idx="229">
                  <c:v>325.51</c:v>
                </c:pt>
                <c:pt idx="230">
                  <c:v>318.02</c:v>
                </c:pt>
                <c:pt idx="231">
                  <c:v>309.43</c:v>
                </c:pt>
                <c:pt idx="232">
                  <c:v>141.35</c:v>
                </c:pt>
                <c:pt idx="233">
                  <c:v>167.86</c:v>
                </c:pt>
                <c:pt idx="234">
                  <c:v>183.73</c:v>
                </c:pt>
                <c:pt idx="235">
                  <c:v>286.88</c:v>
                </c:pt>
                <c:pt idx="236">
                  <c:v>298.99</c:v>
                </c:pt>
                <c:pt idx="237">
                  <c:v>303.97</c:v>
                </c:pt>
                <c:pt idx="238">
                  <c:v>269.53</c:v>
                </c:pt>
                <c:pt idx="239">
                  <c:v>182</c:v>
                </c:pt>
                <c:pt idx="240">
                  <c:v>0.48</c:v>
                </c:pt>
                <c:pt idx="241">
                  <c:v>197.64</c:v>
                </c:pt>
                <c:pt idx="242">
                  <c:v>280.08</c:v>
                </c:pt>
                <c:pt idx="243">
                  <c:v>222.31</c:v>
                </c:pt>
                <c:pt idx="244">
                  <c:v>283.21</c:v>
                </c:pt>
                <c:pt idx="245">
                  <c:v>306.08</c:v>
                </c:pt>
                <c:pt idx="246">
                  <c:v>350.14</c:v>
                </c:pt>
                <c:pt idx="247">
                  <c:v>356.52</c:v>
                </c:pt>
                <c:pt idx="248">
                  <c:v>324.98</c:v>
                </c:pt>
                <c:pt idx="249">
                  <c:v>322.04</c:v>
                </c:pt>
                <c:pt idx="250">
                  <c:v>324.53</c:v>
                </c:pt>
                <c:pt idx="251">
                  <c:v>334.95</c:v>
                </c:pt>
                <c:pt idx="252">
                  <c:v>356.13</c:v>
                </c:pt>
                <c:pt idx="253">
                  <c:v>351.35</c:v>
                </c:pt>
                <c:pt idx="254">
                  <c:v>342.95</c:v>
                </c:pt>
                <c:pt idx="255">
                  <c:v>325.43</c:v>
                </c:pt>
                <c:pt idx="256">
                  <c:v>332.63</c:v>
                </c:pt>
                <c:pt idx="257">
                  <c:v>348.31</c:v>
                </c:pt>
                <c:pt idx="258">
                  <c:v>360</c:v>
                </c:pt>
                <c:pt idx="259">
                  <c:v>359.46</c:v>
                </c:pt>
                <c:pt idx="260">
                  <c:v>369.31</c:v>
                </c:pt>
                <c:pt idx="261">
                  <c:v>409.14</c:v>
                </c:pt>
                <c:pt idx="262">
                  <c:v>346.04</c:v>
                </c:pt>
                <c:pt idx="263">
                  <c:v>353.27</c:v>
                </c:pt>
                <c:pt idx="264">
                  <c:v>353.27</c:v>
                </c:pt>
                <c:pt idx="265">
                  <c:v>382.84</c:v>
                </c:pt>
                <c:pt idx="266">
                  <c:v>385.41</c:v>
                </c:pt>
                <c:pt idx="267">
                  <c:v>375.94</c:v>
                </c:pt>
                <c:pt idx="268">
                  <c:v>402.71</c:v>
                </c:pt>
                <c:pt idx="269">
                  <c:v>423.4</c:v>
                </c:pt>
                <c:pt idx="270">
                  <c:v>399.83</c:v>
                </c:pt>
                <c:pt idx="271">
                  <c:v>385.51</c:v>
                </c:pt>
                <c:pt idx="272">
                  <c:v>376.58</c:v>
                </c:pt>
                <c:pt idx="273">
                  <c:v>379.11</c:v>
                </c:pt>
                <c:pt idx="274">
                  <c:v>361.52</c:v>
                </c:pt>
                <c:pt idx="275">
                  <c:v>377.76</c:v>
                </c:pt>
                <c:pt idx="276">
                  <c:v>375.03</c:v>
                </c:pt>
                <c:pt idx="277">
                  <c:v>383.76</c:v>
                </c:pt>
                <c:pt idx="278">
                  <c:v>353.9</c:v>
                </c:pt>
                <c:pt idx="279">
                  <c:v>373.32</c:v>
                </c:pt>
                <c:pt idx="280">
                  <c:v>378.32</c:v>
                </c:pt>
                <c:pt idx="281">
                  <c:v>403.33</c:v>
                </c:pt>
                <c:pt idx="282">
                  <c:v>365.68</c:v>
                </c:pt>
                <c:pt idx="283">
                  <c:v>372.53</c:v>
                </c:pt>
                <c:pt idx="284">
                  <c:v>352.04</c:v>
                </c:pt>
                <c:pt idx="285">
                  <c:v>346.73</c:v>
                </c:pt>
                <c:pt idx="286">
                  <c:v>314.61</c:v>
                </c:pt>
                <c:pt idx="287">
                  <c:v>313.61</c:v>
                </c:pt>
                <c:pt idx="288">
                  <c:v>354.14</c:v>
                </c:pt>
                <c:pt idx="289">
                  <c:v>393.51</c:v>
                </c:pt>
                <c:pt idx="290">
                  <c:v>541.01</c:v>
                </c:pt>
                <c:pt idx="291">
                  <c:v>370.87</c:v>
                </c:pt>
                <c:pt idx="292">
                  <c:v>370.27</c:v>
                </c:pt>
                <c:pt idx="293">
                  <c:v>366.21</c:v>
                </c:pt>
                <c:pt idx="294">
                  <c:v>348.69</c:v>
                </c:pt>
                <c:pt idx="295">
                  <c:v>370.27</c:v>
                </c:pt>
                <c:pt idx="296">
                  <c:v>339.03</c:v>
                </c:pt>
                <c:pt idx="297">
                  <c:v>351.22</c:v>
                </c:pt>
                <c:pt idx="298">
                  <c:v>349.99</c:v>
                </c:pt>
                <c:pt idx="299">
                  <c:v>368.77</c:v>
                </c:pt>
                <c:pt idx="300">
                  <c:v>359.51</c:v>
                </c:pt>
                <c:pt idx="301">
                  <c:v>351.56</c:v>
                </c:pt>
                <c:pt idx="302">
                  <c:v>349.56</c:v>
                </c:pt>
                <c:pt idx="303">
                  <c:v>349.59</c:v>
                </c:pt>
                <c:pt idx="304">
                  <c:v>339.66</c:v>
                </c:pt>
                <c:pt idx="305">
                  <c:v>339.66</c:v>
                </c:pt>
                <c:pt idx="306">
                  <c:v>329.82</c:v>
                </c:pt>
                <c:pt idx="307">
                  <c:v>329.69</c:v>
                </c:pt>
                <c:pt idx="308">
                  <c:v>329.82</c:v>
                </c:pt>
                <c:pt idx="309">
                  <c:v>327.69</c:v>
                </c:pt>
                <c:pt idx="310">
                  <c:v>330.14</c:v>
                </c:pt>
                <c:pt idx="311">
                  <c:v>339.24</c:v>
                </c:pt>
                <c:pt idx="312">
                  <c:v>329.82</c:v>
                </c:pt>
                <c:pt idx="313">
                  <c:v>349.55</c:v>
                </c:pt>
                <c:pt idx="314">
                  <c:v>349.55</c:v>
                </c:pt>
                <c:pt idx="315">
                  <c:v>345.91</c:v>
                </c:pt>
                <c:pt idx="316">
                  <c:v>345.92</c:v>
                </c:pt>
                <c:pt idx="317">
                  <c:v>362.89</c:v>
                </c:pt>
                <c:pt idx="318">
                  <c:v>358.66</c:v>
                </c:pt>
                <c:pt idx="319">
                  <c:v>343.15</c:v>
                </c:pt>
                <c:pt idx="320">
                  <c:v>358.13</c:v>
                </c:pt>
                <c:pt idx="321">
                  <c:v>401.2</c:v>
                </c:pt>
                <c:pt idx="322">
                  <c:v>393.72</c:v>
                </c:pt>
                <c:pt idx="323">
                  <c:v>392.28</c:v>
                </c:pt>
                <c:pt idx="324">
                  <c:v>377.08</c:v>
                </c:pt>
                <c:pt idx="325">
                  <c:v>356.52</c:v>
                </c:pt>
                <c:pt idx="326">
                  <c:v>342.52</c:v>
                </c:pt>
                <c:pt idx="327">
                  <c:v>332.05</c:v>
                </c:pt>
                <c:pt idx="328">
                  <c:v>332.98</c:v>
                </c:pt>
                <c:pt idx="329">
                  <c:v>222.13</c:v>
                </c:pt>
                <c:pt idx="330">
                  <c:v>351.56</c:v>
                </c:pt>
                <c:pt idx="331">
                  <c:v>332.18</c:v>
                </c:pt>
                <c:pt idx="332">
                  <c:v>341.89</c:v>
                </c:pt>
                <c:pt idx="333">
                  <c:v>348.59</c:v>
                </c:pt>
                <c:pt idx="334">
                  <c:v>331.96</c:v>
                </c:pt>
                <c:pt idx="335">
                  <c:v>30.65</c:v>
                </c:pt>
                <c:pt idx="336">
                  <c:v>0</c:v>
                </c:pt>
                <c:pt idx="337">
                  <c:v>245.06</c:v>
                </c:pt>
                <c:pt idx="338">
                  <c:v>252.8</c:v>
                </c:pt>
                <c:pt idx="339">
                  <c:v>284.94</c:v>
                </c:pt>
                <c:pt idx="340">
                  <c:v>285.13</c:v>
                </c:pt>
                <c:pt idx="341">
                  <c:v>312.48</c:v>
                </c:pt>
                <c:pt idx="342">
                  <c:v>344.15</c:v>
                </c:pt>
                <c:pt idx="343">
                  <c:v>380.14</c:v>
                </c:pt>
                <c:pt idx="344">
                  <c:v>335.75</c:v>
                </c:pt>
                <c:pt idx="345">
                  <c:v>353.93</c:v>
                </c:pt>
                <c:pt idx="346">
                  <c:v>306.24</c:v>
                </c:pt>
                <c:pt idx="347">
                  <c:v>387.8</c:v>
                </c:pt>
                <c:pt idx="348">
                  <c:v>343.96</c:v>
                </c:pt>
                <c:pt idx="349">
                  <c:v>334.1</c:v>
                </c:pt>
                <c:pt idx="350">
                  <c:v>319.32</c:v>
                </c:pt>
                <c:pt idx="351">
                  <c:v>367.2</c:v>
                </c:pt>
                <c:pt idx="352">
                  <c:v>344.05</c:v>
                </c:pt>
                <c:pt idx="353">
                  <c:v>385.48</c:v>
                </c:pt>
                <c:pt idx="354">
                  <c:v>370.73</c:v>
                </c:pt>
                <c:pt idx="355">
                  <c:v>386.05</c:v>
                </c:pt>
                <c:pt idx="356">
                  <c:v>387.69</c:v>
                </c:pt>
                <c:pt idx="357">
                  <c:v>406.44</c:v>
                </c:pt>
                <c:pt idx="358">
                  <c:v>373.33</c:v>
                </c:pt>
                <c:pt idx="359">
                  <c:v>382.64</c:v>
                </c:pt>
                <c:pt idx="360">
                  <c:v>376.05</c:v>
                </c:pt>
                <c:pt idx="361">
                  <c:v>400.83</c:v>
                </c:pt>
                <c:pt idx="362">
                  <c:v>437.35</c:v>
                </c:pt>
                <c:pt idx="363">
                  <c:v>422.06</c:v>
                </c:pt>
                <c:pt idx="364">
                  <c:v>383.93</c:v>
                </c:pt>
                <c:pt idx="365">
                  <c:v>418.3</c:v>
                </c:pt>
                <c:pt idx="366">
                  <c:v>447.61</c:v>
                </c:pt>
                <c:pt idx="367">
                  <c:v>430.11</c:v>
                </c:pt>
                <c:pt idx="368">
                  <c:v>454.61</c:v>
                </c:pt>
                <c:pt idx="369">
                  <c:v>405.05</c:v>
                </c:pt>
                <c:pt idx="370">
                  <c:v>406.53</c:v>
                </c:pt>
                <c:pt idx="371">
                  <c:v>405.21</c:v>
                </c:pt>
                <c:pt idx="372">
                  <c:v>389.75</c:v>
                </c:pt>
                <c:pt idx="373">
                  <c:v>400.65</c:v>
                </c:pt>
                <c:pt idx="374">
                  <c:v>410.03</c:v>
                </c:pt>
                <c:pt idx="375">
                  <c:v>405.05</c:v>
                </c:pt>
                <c:pt idx="376">
                  <c:v>402.44</c:v>
                </c:pt>
                <c:pt idx="377">
                  <c:v>398.36</c:v>
                </c:pt>
                <c:pt idx="378">
                  <c:v>394.09</c:v>
                </c:pt>
                <c:pt idx="379">
                  <c:v>394.76</c:v>
                </c:pt>
                <c:pt idx="380">
                  <c:v>373.45</c:v>
                </c:pt>
                <c:pt idx="381">
                  <c:v>356.41</c:v>
                </c:pt>
                <c:pt idx="382">
                  <c:v>376.8</c:v>
                </c:pt>
                <c:pt idx="383">
                  <c:v>349.4</c:v>
                </c:pt>
                <c:pt idx="384">
                  <c:v>351.2</c:v>
                </c:pt>
                <c:pt idx="385">
                  <c:v>623.71</c:v>
                </c:pt>
                <c:pt idx="386">
                  <c:v>529.75</c:v>
                </c:pt>
                <c:pt idx="387">
                  <c:v>409.89</c:v>
                </c:pt>
                <c:pt idx="388">
                  <c:v>438.68</c:v>
                </c:pt>
                <c:pt idx="389">
                  <c:v>392.43</c:v>
                </c:pt>
                <c:pt idx="390">
                  <c:v>381.93</c:v>
                </c:pt>
                <c:pt idx="391">
                  <c:v>386.73</c:v>
                </c:pt>
                <c:pt idx="392">
                  <c:v>373.19</c:v>
                </c:pt>
                <c:pt idx="393">
                  <c:v>385.69</c:v>
                </c:pt>
                <c:pt idx="394">
                  <c:v>391.94</c:v>
                </c:pt>
                <c:pt idx="395">
                  <c:v>409.48</c:v>
                </c:pt>
                <c:pt idx="396">
                  <c:v>391.94</c:v>
                </c:pt>
                <c:pt idx="397">
                  <c:v>374.31</c:v>
                </c:pt>
                <c:pt idx="398">
                  <c:v>370.68</c:v>
                </c:pt>
                <c:pt idx="399">
                  <c:v>364.48</c:v>
                </c:pt>
                <c:pt idx="400">
                  <c:v>358.08</c:v>
                </c:pt>
                <c:pt idx="401">
                  <c:v>358.25</c:v>
                </c:pt>
                <c:pt idx="402">
                  <c:v>369.27</c:v>
                </c:pt>
                <c:pt idx="403">
                  <c:v>358.45</c:v>
                </c:pt>
                <c:pt idx="404">
                  <c:v>349.96</c:v>
                </c:pt>
                <c:pt idx="405">
                  <c:v>358.59</c:v>
                </c:pt>
                <c:pt idx="406">
                  <c:v>371.04</c:v>
                </c:pt>
                <c:pt idx="407">
                  <c:v>373.68</c:v>
                </c:pt>
                <c:pt idx="408">
                  <c:v>394.5</c:v>
                </c:pt>
                <c:pt idx="409">
                  <c:v>382.28</c:v>
                </c:pt>
                <c:pt idx="410">
                  <c:v>381.63</c:v>
                </c:pt>
                <c:pt idx="411">
                  <c:v>400.54</c:v>
                </c:pt>
                <c:pt idx="412">
                  <c:v>390.56</c:v>
                </c:pt>
                <c:pt idx="413">
                  <c:v>389.86</c:v>
                </c:pt>
                <c:pt idx="414">
                  <c:v>399.84</c:v>
                </c:pt>
                <c:pt idx="415">
                  <c:v>388.56</c:v>
                </c:pt>
                <c:pt idx="416">
                  <c:v>376.27</c:v>
                </c:pt>
                <c:pt idx="417">
                  <c:v>433.81</c:v>
                </c:pt>
                <c:pt idx="418">
                  <c:v>455.87</c:v>
                </c:pt>
                <c:pt idx="419">
                  <c:v>422</c:v>
                </c:pt>
                <c:pt idx="420">
                  <c:v>481.24</c:v>
                </c:pt>
                <c:pt idx="421">
                  <c:v>444.57</c:v>
                </c:pt>
                <c:pt idx="422">
                  <c:v>445.23</c:v>
                </c:pt>
                <c:pt idx="423">
                  <c:v>456.59</c:v>
                </c:pt>
                <c:pt idx="424">
                  <c:v>542.44</c:v>
                </c:pt>
                <c:pt idx="425">
                  <c:v>438.19</c:v>
                </c:pt>
                <c:pt idx="426">
                  <c:v>427.22</c:v>
                </c:pt>
                <c:pt idx="427">
                  <c:v>398.04</c:v>
                </c:pt>
                <c:pt idx="428">
                  <c:v>205.61</c:v>
                </c:pt>
                <c:pt idx="429">
                  <c:v>391.96</c:v>
                </c:pt>
                <c:pt idx="430">
                  <c:v>375.47</c:v>
                </c:pt>
                <c:pt idx="431">
                  <c:v>381.71</c:v>
                </c:pt>
                <c:pt idx="432">
                  <c:v>207.99</c:v>
                </c:pt>
                <c:pt idx="433">
                  <c:v>465.8</c:v>
                </c:pt>
                <c:pt idx="434">
                  <c:v>331.95</c:v>
                </c:pt>
                <c:pt idx="435">
                  <c:v>347.47</c:v>
                </c:pt>
                <c:pt idx="436">
                  <c:v>352.07</c:v>
                </c:pt>
                <c:pt idx="437">
                  <c:v>399.67</c:v>
                </c:pt>
                <c:pt idx="438">
                  <c:v>419.92</c:v>
                </c:pt>
                <c:pt idx="439">
                  <c:v>754.5</c:v>
                </c:pt>
                <c:pt idx="440">
                  <c:v>447.35</c:v>
                </c:pt>
                <c:pt idx="441">
                  <c:v>420.89</c:v>
                </c:pt>
                <c:pt idx="442">
                  <c:v>417.83</c:v>
                </c:pt>
                <c:pt idx="443">
                  <c:v>448.83</c:v>
                </c:pt>
                <c:pt idx="444">
                  <c:v>428.53</c:v>
                </c:pt>
                <c:pt idx="445">
                  <c:v>424.5</c:v>
                </c:pt>
                <c:pt idx="446">
                  <c:v>440.84</c:v>
                </c:pt>
                <c:pt idx="447">
                  <c:v>461</c:v>
                </c:pt>
                <c:pt idx="448">
                  <c:v>394.87</c:v>
                </c:pt>
                <c:pt idx="449">
                  <c:v>444.83</c:v>
                </c:pt>
                <c:pt idx="450">
                  <c:v>419.44</c:v>
                </c:pt>
                <c:pt idx="451">
                  <c:v>520.5</c:v>
                </c:pt>
                <c:pt idx="452">
                  <c:v>445.42</c:v>
                </c:pt>
                <c:pt idx="453">
                  <c:v>526.86</c:v>
                </c:pt>
                <c:pt idx="454">
                  <c:v>466.91</c:v>
                </c:pt>
                <c:pt idx="455">
                  <c:v>460.84</c:v>
                </c:pt>
                <c:pt idx="456">
                  <c:v>451.86</c:v>
                </c:pt>
                <c:pt idx="457">
                  <c:v>453.99</c:v>
                </c:pt>
                <c:pt idx="458">
                  <c:v>460.18</c:v>
                </c:pt>
                <c:pt idx="459">
                  <c:v>463.76</c:v>
                </c:pt>
                <c:pt idx="460">
                  <c:v>419.79</c:v>
                </c:pt>
                <c:pt idx="461">
                  <c:v>500.93</c:v>
                </c:pt>
                <c:pt idx="462">
                  <c:v>475.53</c:v>
                </c:pt>
                <c:pt idx="463">
                  <c:v>514.38</c:v>
                </c:pt>
                <c:pt idx="464">
                  <c:v>443.22</c:v>
                </c:pt>
                <c:pt idx="465">
                  <c:v>451.54</c:v>
                </c:pt>
                <c:pt idx="466">
                  <c:v>448.73</c:v>
                </c:pt>
                <c:pt idx="467">
                  <c:v>450.08</c:v>
                </c:pt>
                <c:pt idx="468">
                  <c:v>425.18</c:v>
                </c:pt>
                <c:pt idx="469">
                  <c:v>448.31</c:v>
                </c:pt>
                <c:pt idx="470">
                  <c:v>435.21</c:v>
                </c:pt>
                <c:pt idx="471">
                  <c:v>410.73</c:v>
                </c:pt>
                <c:pt idx="472">
                  <c:v>398.83</c:v>
                </c:pt>
                <c:pt idx="473">
                  <c:v>408</c:v>
                </c:pt>
                <c:pt idx="474">
                  <c:v>410.61</c:v>
                </c:pt>
                <c:pt idx="475">
                  <c:v>408.49</c:v>
                </c:pt>
                <c:pt idx="476">
                  <c:v>384.48</c:v>
                </c:pt>
                <c:pt idx="477">
                  <c:v>363.01</c:v>
                </c:pt>
                <c:pt idx="478">
                  <c:v>362.95</c:v>
                </c:pt>
                <c:pt idx="479">
                  <c:v>344.31</c:v>
                </c:pt>
                <c:pt idx="480">
                  <c:v>380</c:v>
                </c:pt>
                <c:pt idx="481">
                  <c:v>996.99</c:v>
                </c:pt>
                <c:pt idx="482">
                  <c:v>478.65</c:v>
                </c:pt>
                <c:pt idx="483">
                  <c:v>464.49</c:v>
                </c:pt>
                <c:pt idx="484">
                  <c:v>439.31</c:v>
                </c:pt>
                <c:pt idx="485">
                  <c:v>389.54</c:v>
                </c:pt>
                <c:pt idx="486">
                  <c:v>378.47</c:v>
                </c:pt>
                <c:pt idx="487">
                  <c:v>355.76</c:v>
                </c:pt>
                <c:pt idx="488">
                  <c:v>352.53</c:v>
                </c:pt>
                <c:pt idx="489">
                  <c:v>401.12</c:v>
                </c:pt>
                <c:pt idx="490">
                  <c:v>385.16</c:v>
                </c:pt>
                <c:pt idx="491">
                  <c:v>399.04</c:v>
                </c:pt>
                <c:pt idx="492">
                  <c:v>374.72</c:v>
                </c:pt>
                <c:pt idx="493">
                  <c:v>370.4</c:v>
                </c:pt>
                <c:pt idx="494">
                  <c:v>366.73</c:v>
                </c:pt>
                <c:pt idx="495">
                  <c:v>349.66</c:v>
                </c:pt>
                <c:pt idx="496">
                  <c:v>348.2</c:v>
                </c:pt>
                <c:pt idx="497">
                  <c:v>349.46</c:v>
                </c:pt>
                <c:pt idx="498">
                  <c:v>347.61</c:v>
                </c:pt>
                <c:pt idx="499">
                  <c:v>349.98</c:v>
                </c:pt>
                <c:pt idx="500">
                  <c:v>348.5</c:v>
                </c:pt>
                <c:pt idx="501">
                  <c:v>348.5</c:v>
                </c:pt>
                <c:pt idx="502">
                  <c:v>348.5</c:v>
                </c:pt>
                <c:pt idx="503">
                  <c:v>357.38</c:v>
                </c:pt>
                <c:pt idx="504">
                  <c:v>373.77</c:v>
                </c:pt>
                <c:pt idx="505">
                  <c:v>393.51</c:v>
                </c:pt>
                <c:pt idx="506">
                  <c:v>419.89</c:v>
                </c:pt>
                <c:pt idx="507">
                  <c:v>398.46</c:v>
                </c:pt>
                <c:pt idx="508">
                  <c:v>429.88</c:v>
                </c:pt>
                <c:pt idx="509">
                  <c:v>414.24</c:v>
                </c:pt>
                <c:pt idx="510">
                  <c:v>406.14</c:v>
                </c:pt>
                <c:pt idx="511">
                  <c:v>388.95</c:v>
                </c:pt>
                <c:pt idx="512">
                  <c:v>359</c:v>
                </c:pt>
                <c:pt idx="513">
                  <c:v>394.73</c:v>
                </c:pt>
                <c:pt idx="514">
                  <c:v>438.98</c:v>
                </c:pt>
                <c:pt idx="515">
                  <c:v>378.8</c:v>
                </c:pt>
                <c:pt idx="516">
                  <c:v>388.43</c:v>
                </c:pt>
                <c:pt idx="517">
                  <c:v>399.49</c:v>
                </c:pt>
                <c:pt idx="518">
                  <c:v>357.1</c:v>
                </c:pt>
                <c:pt idx="519">
                  <c:v>329.54</c:v>
                </c:pt>
                <c:pt idx="520">
                  <c:v>350.15</c:v>
                </c:pt>
                <c:pt idx="521">
                  <c:v>143.87</c:v>
                </c:pt>
                <c:pt idx="522">
                  <c:v>211.36</c:v>
                </c:pt>
                <c:pt idx="523">
                  <c:v>224.19</c:v>
                </c:pt>
                <c:pt idx="524">
                  <c:v>362.18</c:v>
                </c:pt>
                <c:pt idx="525">
                  <c:v>349.35</c:v>
                </c:pt>
                <c:pt idx="526">
                  <c:v>332.42</c:v>
                </c:pt>
                <c:pt idx="527">
                  <c:v>307.72</c:v>
                </c:pt>
                <c:pt idx="528">
                  <c:v>138.05</c:v>
                </c:pt>
                <c:pt idx="529">
                  <c:v>282.7</c:v>
                </c:pt>
                <c:pt idx="530">
                  <c:v>319.72</c:v>
                </c:pt>
                <c:pt idx="531">
                  <c:v>262.28</c:v>
                </c:pt>
                <c:pt idx="532">
                  <c:v>302.91</c:v>
                </c:pt>
                <c:pt idx="533">
                  <c:v>307.74</c:v>
                </c:pt>
                <c:pt idx="534">
                  <c:v>333.91</c:v>
                </c:pt>
                <c:pt idx="535">
                  <c:v>341.69</c:v>
                </c:pt>
                <c:pt idx="536">
                  <c:v>329.68</c:v>
                </c:pt>
                <c:pt idx="537">
                  <c:v>323.28</c:v>
                </c:pt>
                <c:pt idx="538">
                  <c:v>336.2</c:v>
                </c:pt>
                <c:pt idx="539">
                  <c:v>338.66</c:v>
                </c:pt>
                <c:pt idx="540">
                  <c:v>338.88</c:v>
                </c:pt>
                <c:pt idx="541">
                  <c:v>351.46</c:v>
                </c:pt>
                <c:pt idx="542">
                  <c:v>329.83</c:v>
                </c:pt>
                <c:pt idx="543">
                  <c:v>342.79</c:v>
                </c:pt>
                <c:pt idx="544">
                  <c:v>354.48</c:v>
                </c:pt>
                <c:pt idx="545">
                  <c:v>380.22</c:v>
                </c:pt>
                <c:pt idx="546">
                  <c:v>376.65</c:v>
                </c:pt>
                <c:pt idx="547">
                  <c:v>372.15</c:v>
                </c:pt>
                <c:pt idx="548">
                  <c:v>384.63</c:v>
                </c:pt>
                <c:pt idx="549">
                  <c:v>456.8</c:v>
                </c:pt>
                <c:pt idx="550">
                  <c:v>383.94</c:v>
                </c:pt>
                <c:pt idx="551">
                  <c:v>424.4</c:v>
                </c:pt>
                <c:pt idx="552">
                  <c:v>378.48</c:v>
                </c:pt>
                <c:pt idx="553">
                  <c:v>409.6</c:v>
                </c:pt>
                <c:pt idx="554">
                  <c:v>431.24</c:v>
                </c:pt>
                <c:pt idx="555">
                  <c:v>450.71</c:v>
                </c:pt>
                <c:pt idx="556">
                  <c:v>405.53</c:v>
                </c:pt>
                <c:pt idx="557">
                  <c:v>441.61</c:v>
                </c:pt>
                <c:pt idx="558">
                  <c:v>451.96</c:v>
                </c:pt>
                <c:pt idx="559">
                  <c:v>451.97</c:v>
                </c:pt>
                <c:pt idx="560">
                  <c:v>395.89</c:v>
                </c:pt>
                <c:pt idx="561">
                  <c:v>392.21</c:v>
                </c:pt>
                <c:pt idx="562">
                  <c:v>402.03</c:v>
                </c:pt>
                <c:pt idx="563">
                  <c:v>440.97</c:v>
                </c:pt>
                <c:pt idx="564">
                  <c:v>392.33</c:v>
                </c:pt>
                <c:pt idx="565">
                  <c:v>406.22</c:v>
                </c:pt>
                <c:pt idx="566">
                  <c:v>397.78</c:v>
                </c:pt>
                <c:pt idx="567">
                  <c:v>397.87</c:v>
                </c:pt>
                <c:pt idx="568">
                  <c:v>381.67</c:v>
                </c:pt>
                <c:pt idx="569">
                  <c:v>374.9</c:v>
                </c:pt>
                <c:pt idx="570">
                  <c:v>371.96</c:v>
                </c:pt>
                <c:pt idx="571">
                  <c:v>368.81</c:v>
                </c:pt>
                <c:pt idx="572">
                  <c:v>367.78</c:v>
                </c:pt>
                <c:pt idx="573">
                  <c:v>357.58</c:v>
                </c:pt>
                <c:pt idx="574">
                  <c:v>325.98</c:v>
                </c:pt>
                <c:pt idx="575">
                  <c:v>322.43</c:v>
                </c:pt>
                <c:pt idx="576">
                  <c:v>335.23</c:v>
                </c:pt>
                <c:pt idx="577">
                  <c:v>525.47</c:v>
                </c:pt>
                <c:pt idx="578">
                  <c:v>341.33</c:v>
                </c:pt>
                <c:pt idx="579">
                  <c:v>349.35</c:v>
                </c:pt>
                <c:pt idx="580">
                  <c:v>343.24</c:v>
                </c:pt>
                <c:pt idx="581">
                  <c:v>329.72</c:v>
                </c:pt>
                <c:pt idx="582">
                  <c:v>334.47</c:v>
                </c:pt>
                <c:pt idx="583">
                  <c:v>319.29</c:v>
                </c:pt>
                <c:pt idx="584">
                  <c:v>312.23</c:v>
                </c:pt>
                <c:pt idx="585">
                  <c:v>316.48</c:v>
                </c:pt>
                <c:pt idx="586">
                  <c:v>324.02</c:v>
                </c:pt>
                <c:pt idx="587">
                  <c:v>332.91</c:v>
                </c:pt>
                <c:pt idx="588">
                  <c:v>332.05</c:v>
                </c:pt>
                <c:pt idx="589">
                  <c:v>314.83</c:v>
                </c:pt>
                <c:pt idx="590">
                  <c:v>320.2</c:v>
                </c:pt>
                <c:pt idx="591">
                  <c:v>312.72</c:v>
                </c:pt>
                <c:pt idx="592">
                  <c:v>306.98</c:v>
                </c:pt>
                <c:pt idx="593">
                  <c:v>313.64</c:v>
                </c:pt>
                <c:pt idx="594">
                  <c:v>310.01</c:v>
                </c:pt>
                <c:pt idx="595">
                  <c:v>311.82</c:v>
                </c:pt>
                <c:pt idx="596">
                  <c:v>306.25</c:v>
                </c:pt>
                <c:pt idx="597">
                  <c:v>319.74</c:v>
                </c:pt>
                <c:pt idx="598">
                  <c:v>316.41</c:v>
                </c:pt>
                <c:pt idx="599">
                  <c:v>329.74</c:v>
                </c:pt>
                <c:pt idx="600">
                  <c:v>336.69</c:v>
                </c:pt>
                <c:pt idx="601">
                  <c:v>351.06</c:v>
                </c:pt>
                <c:pt idx="602">
                  <c:v>356.55</c:v>
                </c:pt>
                <c:pt idx="603">
                  <c:v>399.56</c:v>
                </c:pt>
                <c:pt idx="604">
                  <c:v>377.61</c:v>
                </c:pt>
                <c:pt idx="605">
                  <c:v>417.57</c:v>
                </c:pt>
                <c:pt idx="606">
                  <c:v>392.76</c:v>
                </c:pt>
                <c:pt idx="607">
                  <c:v>378.82</c:v>
                </c:pt>
                <c:pt idx="608">
                  <c:v>388.19</c:v>
                </c:pt>
                <c:pt idx="609">
                  <c:v>434.52</c:v>
                </c:pt>
                <c:pt idx="610">
                  <c:v>426.46</c:v>
                </c:pt>
                <c:pt idx="611">
                  <c:v>423.38</c:v>
                </c:pt>
                <c:pt idx="612">
                  <c:v>418.41</c:v>
                </c:pt>
                <c:pt idx="613">
                  <c:v>389.03</c:v>
                </c:pt>
                <c:pt idx="614">
                  <c:v>356.48</c:v>
                </c:pt>
                <c:pt idx="615">
                  <c:v>341.18</c:v>
                </c:pt>
                <c:pt idx="616">
                  <c:v>237.04</c:v>
                </c:pt>
                <c:pt idx="617">
                  <c:v>156.65</c:v>
                </c:pt>
                <c:pt idx="618">
                  <c:v>225.03</c:v>
                </c:pt>
                <c:pt idx="619">
                  <c:v>324.22</c:v>
                </c:pt>
                <c:pt idx="620">
                  <c:v>330.22</c:v>
                </c:pt>
                <c:pt idx="621">
                  <c:v>325.75</c:v>
                </c:pt>
                <c:pt idx="622">
                  <c:v>285.19</c:v>
                </c:pt>
                <c:pt idx="623">
                  <c:v>298.01</c:v>
                </c:pt>
                <c:pt idx="624">
                  <c:v>63.23</c:v>
                </c:pt>
                <c:pt idx="625">
                  <c:v>297.86</c:v>
                </c:pt>
                <c:pt idx="626">
                  <c:v>296.71</c:v>
                </c:pt>
                <c:pt idx="627">
                  <c:v>298.04</c:v>
                </c:pt>
                <c:pt idx="628">
                  <c:v>304.07</c:v>
                </c:pt>
                <c:pt idx="629">
                  <c:v>325.07</c:v>
                </c:pt>
                <c:pt idx="630">
                  <c:v>380.58</c:v>
                </c:pt>
                <c:pt idx="631">
                  <c:v>375.98</c:v>
                </c:pt>
                <c:pt idx="632">
                  <c:v>356.8</c:v>
                </c:pt>
                <c:pt idx="633">
                  <c:v>333.03</c:v>
                </c:pt>
                <c:pt idx="634">
                  <c:v>317.74</c:v>
                </c:pt>
                <c:pt idx="635">
                  <c:v>317.48</c:v>
                </c:pt>
                <c:pt idx="636">
                  <c:v>314.03</c:v>
                </c:pt>
                <c:pt idx="637">
                  <c:v>362.95</c:v>
                </c:pt>
                <c:pt idx="638">
                  <c:v>318.47</c:v>
                </c:pt>
                <c:pt idx="639">
                  <c:v>340.68</c:v>
                </c:pt>
                <c:pt idx="640">
                  <c:v>349.51</c:v>
                </c:pt>
                <c:pt idx="641">
                  <c:v>360</c:v>
                </c:pt>
                <c:pt idx="642">
                  <c:v>398.63</c:v>
                </c:pt>
                <c:pt idx="643">
                  <c:v>385.5</c:v>
                </c:pt>
                <c:pt idx="644">
                  <c:v>426.99</c:v>
                </c:pt>
                <c:pt idx="645">
                  <c:v>389.75</c:v>
                </c:pt>
                <c:pt idx="646">
                  <c:v>358.71</c:v>
                </c:pt>
                <c:pt idx="647">
                  <c:v>362.83</c:v>
                </c:pt>
                <c:pt idx="648">
                  <c:v>363.45</c:v>
                </c:pt>
                <c:pt idx="649">
                  <c:v>397.58</c:v>
                </c:pt>
                <c:pt idx="650">
                  <c:v>419.31</c:v>
                </c:pt>
                <c:pt idx="651">
                  <c:v>401.65</c:v>
                </c:pt>
                <c:pt idx="652">
                  <c:v>381.15</c:v>
                </c:pt>
                <c:pt idx="653">
                  <c:v>413.29</c:v>
                </c:pt>
                <c:pt idx="654">
                  <c:v>440.43</c:v>
                </c:pt>
                <c:pt idx="655">
                  <c:v>438.84</c:v>
                </c:pt>
                <c:pt idx="656">
                  <c:v>403.02</c:v>
                </c:pt>
                <c:pt idx="657">
                  <c:v>405.72</c:v>
                </c:pt>
                <c:pt idx="658">
                  <c:v>419.11</c:v>
                </c:pt>
                <c:pt idx="659">
                  <c:v>429.01</c:v>
                </c:pt>
                <c:pt idx="660">
                  <c:v>378.8</c:v>
                </c:pt>
                <c:pt idx="661">
                  <c:v>416.91</c:v>
                </c:pt>
                <c:pt idx="662">
                  <c:v>371.17</c:v>
                </c:pt>
                <c:pt idx="663">
                  <c:v>379.03</c:v>
                </c:pt>
                <c:pt idx="664">
                  <c:v>393.15</c:v>
                </c:pt>
                <c:pt idx="665">
                  <c:v>396.49</c:v>
                </c:pt>
                <c:pt idx="666">
                  <c:v>391.88</c:v>
                </c:pt>
                <c:pt idx="667">
                  <c:v>355.49</c:v>
                </c:pt>
                <c:pt idx="668">
                  <c:v>353.16</c:v>
                </c:pt>
                <c:pt idx="669">
                  <c:v>338.09</c:v>
                </c:pt>
                <c:pt idx="670">
                  <c:v>340.05</c:v>
                </c:pt>
                <c:pt idx="671">
                  <c:v>313.85</c:v>
                </c:pt>
                <c:pt idx="672">
                  <c:v>332</c:v>
                </c:pt>
                <c:pt idx="673">
                  <c:v>466.7</c:v>
                </c:pt>
                <c:pt idx="674">
                  <c:v>392.71</c:v>
                </c:pt>
                <c:pt idx="675">
                  <c:v>357.86</c:v>
                </c:pt>
                <c:pt idx="676">
                  <c:v>363.21</c:v>
                </c:pt>
                <c:pt idx="677">
                  <c:v>353.82</c:v>
                </c:pt>
                <c:pt idx="678">
                  <c:v>376.95</c:v>
                </c:pt>
                <c:pt idx="679">
                  <c:v>348.18</c:v>
                </c:pt>
                <c:pt idx="680">
                  <c:v>345.71</c:v>
                </c:pt>
                <c:pt idx="681">
                  <c:v>348.94</c:v>
                </c:pt>
                <c:pt idx="682">
                  <c:v>351.85</c:v>
                </c:pt>
                <c:pt idx="683">
                  <c:v>348.18</c:v>
                </c:pt>
                <c:pt idx="684">
                  <c:v>354.73</c:v>
                </c:pt>
                <c:pt idx="685">
                  <c:v>342.55</c:v>
                </c:pt>
                <c:pt idx="686">
                  <c:v>341.77</c:v>
                </c:pt>
                <c:pt idx="687">
                  <c:v>336.04</c:v>
                </c:pt>
                <c:pt idx="688">
                  <c:v>327.38</c:v>
                </c:pt>
                <c:pt idx="689">
                  <c:v>327.99</c:v>
                </c:pt>
                <c:pt idx="690">
                  <c:v>288.38</c:v>
                </c:pt>
                <c:pt idx="691">
                  <c:v>308.54</c:v>
                </c:pt>
                <c:pt idx="692">
                  <c:v>304.79</c:v>
                </c:pt>
                <c:pt idx="693">
                  <c:v>309.68</c:v>
                </c:pt>
                <c:pt idx="694">
                  <c:v>316.72</c:v>
                </c:pt>
                <c:pt idx="695">
                  <c:v>424.61</c:v>
                </c:pt>
                <c:pt idx="696">
                  <c:v>343.28</c:v>
                </c:pt>
                <c:pt idx="697">
                  <c:v>357.94</c:v>
                </c:pt>
                <c:pt idx="698">
                  <c:v>355.37</c:v>
                </c:pt>
                <c:pt idx="699">
                  <c:v>385.13</c:v>
                </c:pt>
                <c:pt idx="700">
                  <c:v>411.84</c:v>
                </c:pt>
                <c:pt idx="701">
                  <c:v>437.22</c:v>
                </c:pt>
                <c:pt idx="702">
                  <c:v>397.31</c:v>
                </c:pt>
                <c:pt idx="703">
                  <c:v>417.28</c:v>
                </c:pt>
                <c:pt idx="704">
                  <c:v>464.38</c:v>
                </c:pt>
                <c:pt idx="705">
                  <c:v>442.66</c:v>
                </c:pt>
                <c:pt idx="706">
                  <c:v>442.04</c:v>
                </c:pt>
                <c:pt idx="707">
                  <c:v>396.87</c:v>
                </c:pt>
                <c:pt idx="708">
                  <c:v>394.11</c:v>
                </c:pt>
                <c:pt idx="709">
                  <c:v>333.45</c:v>
                </c:pt>
                <c:pt idx="710">
                  <c:v>389.23</c:v>
                </c:pt>
                <c:pt idx="711">
                  <c:v>361.31</c:v>
                </c:pt>
                <c:pt idx="712">
                  <c:v>372.54</c:v>
                </c:pt>
                <c:pt idx="713">
                  <c:v>374.89</c:v>
                </c:pt>
                <c:pt idx="714">
                  <c:v>376.79</c:v>
                </c:pt>
                <c:pt idx="715">
                  <c:v>362.34</c:v>
                </c:pt>
                <c:pt idx="716">
                  <c:v>375.64</c:v>
                </c:pt>
                <c:pt idx="717">
                  <c:v>363.8</c:v>
                </c:pt>
                <c:pt idx="718">
                  <c:v>374.92</c:v>
                </c:pt>
                <c:pt idx="719">
                  <c:v>337.4</c:v>
                </c:pt>
                <c:pt idx="720">
                  <c:v>295.45</c:v>
                </c:pt>
                <c:pt idx="721">
                  <c:v>345.97</c:v>
                </c:pt>
                <c:pt idx="722">
                  <c:v>343.36</c:v>
                </c:pt>
                <c:pt idx="723">
                  <c:v>348.75</c:v>
                </c:pt>
                <c:pt idx="724">
                  <c:v>345.65</c:v>
                </c:pt>
                <c:pt idx="725">
                  <c:v>369.2</c:v>
                </c:pt>
                <c:pt idx="726">
                  <c:v>407.15</c:v>
                </c:pt>
                <c:pt idx="727">
                  <c:v>436.93</c:v>
                </c:pt>
                <c:pt idx="728">
                  <c:v>416.18</c:v>
                </c:pt>
                <c:pt idx="729">
                  <c:v>369.94</c:v>
                </c:pt>
                <c:pt idx="730">
                  <c:v>349.73</c:v>
                </c:pt>
                <c:pt idx="731">
                  <c:v>358.34</c:v>
                </c:pt>
                <c:pt idx="732">
                  <c:v>366.21</c:v>
                </c:pt>
                <c:pt idx="733">
                  <c:v>362.47</c:v>
                </c:pt>
                <c:pt idx="734">
                  <c:v>357.31</c:v>
                </c:pt>
                <c:pt idx="735">
                  <c:v>366.46</c:v>
                </c:pt>
                <c:pt idx="736">
                  <c:v>375.44</c:v>
                </c:pt>
                <c:pt idx="737">
                  <c:v>365.22</c:v>
                </c:pt>
                <c:pt idx="738">
                  <c:v>371.63</c:v>
                </c:pt>
                <c:pt idx="739">
                  <c:v>370.2</c:v>
                </c:pt>
                <c:pt idx="740">
                  <c:v>391.7</c:v>
                </c:pt>
                <c:pt idx="741">
                  <c:v>397.29</c:v>
                </c:pt>
                <c:pt idx="742">
                  <c:v>349.25</c:v>
                </c:pt>
                <c:pt idx="743">
                  <c:v>380.93</c:v>
                </c:pt>
                <c:pt idx="744">
                  <c:v>355.56</c:v>
                </c:pt>
                <c:pt idx="745">
                  <c:v>374.84</c:v>
                </c:pt>
                <c:pt idx="746">
                  <c:v>377.1</c:v>
                </c:pt>
                <c:pt idx="747">
                  <c:v>444.31</c:v>
                </c:pt>
                <c:pt idx="748">
                  <c:v>392.52</c:v>
                </c:pt>
                <c:pt idx="749">
                  <c:v>451.9</c:v>
                </c:pt>
                <c:pt idx="750">
                  <c:v>456.75</c:v>
                </c:pt>
                <c:pt idx="751">
                  <c:v>438.52</c:v>
                </c:pt>
                <c:pt idx="752">
                  <c:v>405.27</c:v>
                </c:pt>
                <c:pt idx="753">
                  <c:v>432.88</c:v>
                </c:pt>
                <c:pt idx="754">
                  <c:v>398.19</c:v>
                </c:pt>
                <c:pt idx="755">
                  <c:v>398.9</c:v>
                </c:pt>
                <c:pt idx="756">
                  <c:v>380.56</c:v>
                </c:pt>
                <c:pt idx="757">
                  <c:v>381.86</c:v>
                </c:pt>
                <c:pt idx="758">
                  <c:v>378.46</c:v>
                </c:pt>
                <c:pt idx="759">
                  <c:v>372.18</c:v>
                </c:pt>
                <c:pt idx="760">
                  <c:v>370.54</c:v>
                </c:pt>
                <c:pt idx="761">
                  <c:v>383.61</c:v>
                </c:pt>
                <c:pt idx="762">
                  <c:v>403.14</c:v>
                </c:pt>
                <c:pt idx="763">
                  <c:v>377.37</c:v>
                </c:pt>
                <c:pt idx="764">
                  <c:v>358.06</c:v>
                </c:pt>
                <c:pt idx="765">
                  <c:v>355.9</c:v>
                </c:pt>
                <c:pt idx="766">
                  <c:v>339.6</c:v>
                </c:pt>
                <c:pt idx="767">
                  <c:v>348.34</c:v>
                </c:pt>
                <c:pt idx="768">
                  <c:v>359.77</c:v>
                </c:pt>
                <c:pt idx="769">
                  <c:v>708.57</c:v>
                </c:pt>
                <c:pt idx="770">
                  <c:v>452.17</c:v>
                </c:pt>
                <c:pt idx="771">
                  <c:v>442.78</c:v>
                </c:pt>
                <c:pt idx="772">
                  <c:v>399.43</c:v>
                </c:pt>
                <c:pt idx="773">
                  <c:v>409.48</c:v>
                </c:pt>
                <c:pt idx="774">
                  <c:v>425.24</c:v>
                </c:pt>
                <c:pt idx="775">
                  <c:v>367.61</c:v>
                </c:pt>
                <c:pt idx="776">
                  <c:v>369.51</c:v>
                </c:pt>
                <c:pt idx="777">
                  <c:v>369.2</c:v>
                </c:pt>
                <c:pt idx="778">
                  <c:v>358.7</c:v>
                </c:pt>
                <c:pt idx="779">
                  <c:v>372.29</c:v>
                </c:pt>
                <c:pt idx="780">
                  <c:v>419.35</c:v>
                </c:pt>
                <c:pt idx="781">
                  <c:v>528.96</c:v>
                </c:pt>
                <c:pt idx="782">
                  <c:v>427.2</c:v>
                </c:pt>
                <c:pt idx="783">
                  <c:v>410.51</c:v>
                </c:pt>
                <c:pt idx="784">
                  <c:v>408.4</c:v>
                </c:pt>
                <c:pt idx="785">
                  <c:v>429.58</c:v>
                </c:pt>
                <c:pt idx="786">
                  <c:v>415.32</c:v>
                </c:pt>
                <c:pt idx="787">
                  <c:v>380.96</c:v>
                </c:pt>
                <c:pt idx="788">
                  <c:v>370.35</c:v>
                </c:pt>
                <c:pt idx="789">
                  <c:v>367.01</c:v>
                </c:pt>
                <c:pt idx="790">
                  <c:v>371.79</c:v>
                </c:pt>
                <c:pt idx="791">
                  <c:v>368.78</c:v>
                </c:pt>
                <c:pt idx="792">
                  <c:v>375.94</c:v>
                </c:pt>
                <c:pt idx="793">
                  <c:v>375.1</c:v>
                </c:pt>
                <c:pt idx="794">
                  <c:v>400.33</c:v>
                </c:pt>
                <c:pt idx="795">
                  <c:v>453.93</c:v>
                </c:pt>
                <c:pt idx="796">
                  <c:v>391.96</c:v>
                </c:pt>
                <c:pt idx="797">
                  <c:v>510.01</c:v>
                </c:pt>
                <c:pt idx="798">
                  <c:v>431.14</c:v>
                </c:pt>
                <c:pt idx="799">
                  <c:v>519.02</c:v>
                </c:pt>
                <c:pt idx="800">
                  <c:v>429.63</c:v>
                </c:pt>
                <c:pt idx="801">
                  <c:v>588.34</c:v>
                </c:pt>
                <c:pt idx="802">
                  <c:v>997.6</c:v>
                </c:pt>
                <c:pt idx="803">
                  <c:v>753.12</c:v>
                </c:pt>
                <c:pt idx="804">
                  <c:v>513.45</c:v>
                </c:pt>
                <c:pt idx="805">
                  <c:v>727.04</c:v>
                </c:pt>
                <c:pt idx="806">
                  <c:v>522.38</c:v>
                </c:pt>
                <c:pt idx="807">
                  <c:v>460.11</c:v>
                </c:pt>
                <c:pt idx="808">
                  <c:v>411.27</c:v>
                </c:pt>
                <c:pt idx="809">
                  <c:v>400.93</c:v>
                </c:pt>
                <c:pt idx="810">
                  <c:v>369.17</c:v>
                </c:pt>
                <c:pt idx="811">
                  <c:v>368.09</c:v>
                </c:pt>
                <c:pt idx="812">
                  <c:v>350.2</c:v>
                </c:pt>
                <c:pt idx="813">
                  <c:v>327.46</c:v>
                </c:pt>
                <c:pt idx="814">
                  <c:v>343.72</c:v>
                </c:pt>
                <c:pt idx="815">
                  <c:v>346.64</c:v>
                </c:pt>
                <c:pt idx="816">
                  <c:v>85.2</c:v>
                </c:pt>
                <c:pt idx="817">
                  <c:v>349.96</c:v>
                </c:pt>
                <c:pt idx="818">
                  <c:v>328.72</c:v>
                </c:pt>
                <c:pt idx="819">
                  <c:v>242.79</c:v>
                </c:pt>
                <c:pt idx="820">
                  <c:v>341.44</c:v>
                </c:pt>
                <c:pt idx="821">
                  <c:v>343.02</c:v>
                </c:pt>
                <c:pt idx="822">
                  <c:v>379.57</c:v>
                </c:pt>
                <c:pt idx="823">
                  <c:v>432.67</c:v>
                </c:pt>
                <c:pt idx="824">
                  <c:v>366.06</c:v>
                </c:pt>
                <c:pt idx="825">
                  <c:v>349.1</c:v>
                </c:pt>
                <c:pt idx="826">
                  <c:v>333.91</c:v>
                </c:pt>
                <c:pt idx="827">
                  <c:v>334.86</c:v>
                </c:pt>
                <c:pt idx="828">
                  <c:v>348.58</c:v>
                </c:pt>
                <c:pt idx="829">
                  <c:v>342.76</c:v>
                </c:pt>
                <c:pt idx="830">
                  <c:v>339.6</c:v>
                </c:pt>
                <c:pt idx="831">
                  <c:v>345.05</c:v>
                </c:pt>
                <c:pt idx="832">
                  <c:v>371.15</c:v>
                </c:pt>
                <c:pt idx="833">
                  <c:v>350.96</c:v>
                </c:pt>
                <c:pt idx="834">
                  <c:v>360.4</c:v>
                </c:pt>
                <c:pt idx="835">
                  <c:v>379.42</c:v>
                </c:pt>
                <c:pt idx="836">
                  <c:v>390.65</c:v>
                </c:pt>
                <c:pt idx="837">
                  <c:v>380.25</c:v>
                </c:pt>
                <c:pt idx="838">
                  <c:v>361.75</c:v>
                </c:pt>
                <c:pt idx="839">
                  <c:v>363.86</c:v>
                </c:pt>
                <c:pt idx="840">
                  <c:v>364.58</c:v>
                </c:pt>
                <c:pt idx="841">
                  <c:v>381.48</c:v>
                </c:pt>
                <c:pt idx="842">
                  <c:v>378.59</c:v>
                </c:pt>
                <c:pt idx="843">
                  <c:v>381.71</c:v>
                </c:pt>
                <c:pt idx="844">
                  <c:v>365.48</c:v>
                </c:pt>
                <c:pt idx="845">
                  <c:v>388.41</c:v>
                </c:pt>
                <c:pt idx="846">
                  <c:v>389.65</c:v>
                </c:pt>
                <c:pt idx="847">
                  <c:v>408.58</c:v>
                </c:pt>
                <c:pt idx="848">
                  <c:v>384.08</c:v>
                </c:pt>
                <c:pt idx="849">
                  <c:v>413.8</c:v>
                </c:pt>
                <c:pt idx="850">
                  <c:v>389.61</c:v>
                </c:pt>
                <c:pt idx="851">
                  <c:v>392.45</c:v>
                </c:pt>
                <c:pt idx="852">
                  <c:v>396.73</c:v>
                </c:pt>
                <c:pt idx="853">
                  <c:v>419.44</c:v>
                </c:pt>
                <c:pt idx="854">
                  <c:v>396.71</c:v>
                </c:pt>
                <c:pt idx="855">
                  <c:v>419.55</c:v>
                </c:pt>
                <c:pt idx="856">
                  <c:v>401.91</c:v>
                </c:pt>
                <c:pt idx="857">
                  <c:v>457.34</c:v>
                </c:pt>
                <c:pt idx="858">
                  <c:v>416.02</c:v>
                </c:pt>
                <c:pt idx="859">
                  <c:v>354.56</c:v>
                </c:pt>
                <c:pt idx="860">
                  <c:v>377.44</c:v>
                </c:pt>
                <c:pt idx="861">
                  <c:v>347.57</c:v>
                </c:pt>
                <c:pt idx="862">
                  <c:v>336.47</c:v>
                </c:pt>
                <c:pt idx="863">
                  <c:v>324.42</c:v>
                </c:pt>
                <c:pt idx="864">
                  <c:v>338.04</c:v>
                </c:pt>
                <c:pt idx="865">
                  <c:v>579.97</c:v>
                </c:pt>
                <c:pt idx="866">
                  <c:v>456.69</c:v>
                </c:pt>
                <c:pt idx="867">
                  <c:v>423.89</c:v>
                </c:pt>
                <c:pt idx="868">
                  <c:v>381.15</c:v>
                </c:pt>
                <c:pt idx="869">
                  <c:v>339.43</c:v>
                </c:pt>
                <c:pt idx="870">
                  <c:v>346.2</c:v>
                </c:pt>
                <c:pt idx="871">
                  <c:v>346.14</c:v>
                </c:pt>
                <c:pt idx="872">
                  <c:v>339.16</c:v>
                </c:pt>
                <c:pt idx="873">
                  <c:v>335.55</c:v>
                </c:pt>
                <c:pt idx="874">
                  <c:v>342.89</c:v>
                </c:pt>
                <c:pt idx="875">
                  <c:v>338.82</c:v>
                </c:pt>
                <c:pt idx="876">
                  <c:v>333.7</c:v>
                </c:pt>
                <c:pt idx="877">
                  <c:v>318.77</c:v>
                </c:pt>
                <c:pt idx="878">
                  <c:v>323.4</c:v>
                </c:pt>
                <c:pt idx="879">
                  <c:v>328.91</c:v>
                </c:pt>
                <c:pt idx="880">
                  <c:v>333.43</c:v>
                </c:pt>
                <c:pt idx="881">
                  <c:v>333.76</c:v>
                </c:pt>
                <c:pt idx="882">
                  <c:v>325.07</c:v>
                </c:pt>
                <c:pt idx="883">
                  <c:v>318.73</c:v>
                </c:pt>
                <c:pt idx="884">
                  <c:v>325.78</c:v>
                </c:pt>
                <c:pt idx="885">
                  <c:v>316.49</c:v>
                </c:pt>
                <c:pt idx="886">
                  <c:v>337.91</c:v>
                </c:pt>
                <c:pt idx="887">
                  <c:v>327.8</c:v>
                </c:pt>
                <c:pt idx="888">
                  <c:v>341.33</c:v>
                </c:pt>
                <c:pt idx="889">
                  <c:v>357.54</c:v>
                </c:pt>
                <c:pt idx="890">
                  <c:v>361.29</c:v>
                </c:pt>
                <c:pt idx="891">
                  <c:v>357.09</c:v>
                </c:pt>
                <c:pt idx="892">
                  <c:v>351.92</c:v>
                </c:pt>
                <c:pt idx="893">
                  <c:v>380.89</c:v>
                </c:pt>
                <c:pt idx="894">
                  <c:v>384.95</c:v>
                </c:pt>
                <c:pt idx="895">
                  <c:v>407.32</c:v>
                </c:pt>
                <c:pt idx="896">
                  <c:v>446.94</c:v>
                </c:pt>
                <c:pt idx="897">
                  <c:v>573.38</c:v>
                </c:pt>
                <c:pt idx="898">
                  <c:v>551.53</c:v>
                </c:pt>
                <c:pt idx="899">
                  <c:v>581.49</c:v>
                </c:pt>
                <c:pt idx="900">
                  <c:v>520.63</c:v>
                </c:pt>
                <c:pt idx="901">
                  <c:v>541.81</c:v>
                </c:pt>
                <c:pt idx="902">
                  <c:v>526.76</c:v>
                </c:pt>
                <c:pt idx="903">
                  <c:v>510.03</c:v>
                </c:pt>
                <c:pt idx="904">
                  <c:v>456.39</c:v>
                </c:pt>
                <c:pt idx="905">
                  <c:v>501.04</c:v>
                </c:pt>
                <c:pt idx="906">
                  <c:v>434.32</c:v>
                </c:pt>
                <c:pt idx="907">
                  <c:v>492.95</c:v>
                </c:pt>
                <c:pt idx="908">
                  <c:v>472.87</c:v>
                </c:pt>
                <c:pt idx="909">
                  <c:v>377.68</c:v>
                </c:pt>
                <c:pt idx="910">
                  <c:v>256.42</c:v>
                </c:pt>
                <c:pt idx="911">
                  <c:v>388.37</c:v>
                </c:pt>
                <c:pt idx="912">
                  <c:v>178.44</c:v>
                </c:pt>
                <c:pt idx="913">
                  <c:v>302.65</c:v>
                </c:pt>
                <c:pt idx="914">
                  <c:v>255.16</c:v>
                </c:pt>
                <c:pt idx="915">
                  <c:v>366.97</c:v>
                </c:pt>
                <c:pt idx="916">
                  <c:v>411.86</c:v>
                </c:pt>
                <c:pt idx="917">
                  <c:v>534.92</c:v>
                </c:pt>
                <c:pt idx="918">
                  <c:v>576.14</c:v>
                </c:pt>
                <c:pt idx="919">
                  <c:v>576.36</c:v>
                </c:pt>
                <c:pt idx="920">
                  <c:v>561.43</c:v>
                </c:pt>
                <c:pt idx="921">
                  <c:v>239.18</c:v>
                </c:pt>
                <c:pt idx="922">
                  <c:v>349.9</c:v>
                </c:pt>
                <c:pt idx="923">
                  <c:v>340.13</c:v>
                </c:pt>
                <c:pt idx="924">
                  <c:v>338.55</c:v>
                </c:pt>
                <c:pt idx="925">
                  <c:v>339.35</c:v>
                </c:pt>
                <c:pt idx="926">
                  <c:v>342.62</c:v>
                </c:pt>
                <c:pt idx="927">
                  <c:v>351.57</c:v>
                </c:pt>
                <c:pt idx="928">
                  <c:v>382.47</c:v>
                </c:pt>
                <c:pt idx="929">
                  <c:v>377.37</c:v>
                </c:pt>
                <c:pt idx="930">
                  <c:v>385.49</c:v>
                </c:pt>
                <c:pt idx="931">
                  <c:v>408.49</c:v>
                </c:pt>
                <c:pt idx="932">
                  <c:v>424.81</c:v>
                </c:pt>
                <c:pt idx="933">
                  <c:v>445.41</c:v>
                </c:pt>
                <c:pt idx="934">
                  <c:v>372.35</c:v>
                </c:pt>
                <c:pt idx="935">
                  <c:v>354.93</c:v>
                </c:pt>
                <c:pt idx="936">
                  <c:v>372.44</c:v>
                </c:pt>
                <c:pt idx="937">
                  <c:v>406.07</c:v>
                </c:pt>
                <c:pt idx="938">
                  <c:v>420.69</c:v>
                </c:pt>
                <c:pt idx="939">
                  <c:v>404.12</c:v>
                </c:pt>
                <c:pt idx="940">
                  <c:v>489.79</c:v>
                </c:pt>
                <c:pt idx="941">
                  <c:v>478.41</c:v>
                </c:pt>
                <c:pt idx="942">
                  <c:v>478.3</c:v>
                </c:pt>
                <c:pt idx="943">
                  <c:v>449.69</c:v>
                </c:pt>
                <c:pt idx="944">
                  <c:v>401.3</c:v>
                </c:pt>
                <c:pt idx="945">
                  <c:v>509.65</c:v>
                </c:pt>
                <c:pt idx="946">
                  <c:v>470.37</c:v>
                </c:pt>
                <c:pt idx="947">
                  <c:v>501.89</c:v>
                </c:pt>
                <c:pt idx="948">
                  <c:v>424.57</c:v>
                </c:pt>
                <c:pt idx="949">
                  <c:v>543.11</c:v>
                </c:pt>
                <c:pt idx="950">
                  <c:v>427.65</c:v>
                </c:pt>
                <c:pt idx="951">
                  <c:v>432.54</c:v>
                </c:pt>
                <c:pt idx="952">
                  <c:v>379.79</c:v>
                </c:pt>
                <c:pt idx="953">
                  <c:v>438.9</c:v>
                </c:pt>
                <c:pt idx="954">
                  <c:v>415.67</c:v>
                </c:pt>
                <c:pt idx="955">
                  <c:v>430.58</c:v>
                </c:pt>
                <c:pt idx="956">
                  <c:v>349.75</c:v>
                </c:pt>
                <c:pt idx="957">
                  <c:v>383.43</c:v>
                </c:pt>
                <c:pt idx="958">
                  <c:v>353.29</c:v>
                </c:pt>
                <c:pt idx="959">
                  <c:v>347.89</c:v>
                </c:pt>
                <c:pt idx="960">
                  <c:v>362.14</c:v>
                </c:pt>
                <c:pt idx="961">
                  <c:v>550.08</c:v>
                </c:pt>
                <c:pt idx="962">
                  <c:v>419.83</c:v>
                </c:pt>
                <c:pt idx="963">
                  <c:v>406.83</c:v>
                </c:pt>
                <c:pt idx="964">
                  <c:v>419.66</c:v>
                </c:pt>
                <c:pt idx="965">
                  <c:v>384.93</c:v>
                </c:pt>
                <c:pt idx="966">
                  <c:v>375.7</c:v>
                </c:pt>
                <c:pt idx="967">
                  <c:v>358.24</c:v>
                </c:pt>
                <c:pt idx="968">
                  <c:v>360.61</c:v>
                </c:pt>
                <c:pt idx="969">
                  <c:v>351.46</c:v>
                </c:pt>
                <c:pt idx="970">
                  <c:v>357.75</c:v>
                </c:pt>
                <c:pt idx="971">
                  <c:v>338.29</c:v>
                </c:pt>
                <c:pt idx="972">
                  <c:v>336.9</c:v>
                </c:pt>
                <c:pt idx="973">
                  <c:v>333.65</c:v>
                </c:pt>
                <c:pt idx="974">
                  <c:v>328.75</c:v>
                </c:pt>
                <c:pt idx="975">
                  <c:v>332.66</c:v>
                </c:pt>
                <c:pt idx="976">
                  <c:v>325.84</c:v>
                </c:pt>
                <c:pt idx="977">
                  <c:v>326.09</c:v>
                </c:pt>
                <c:pt idx="978">
                  <c:v>308.88</c:v>
                </c:pt>
                <c:pt idx="979">
                  <c:v>310.3</c:v>
                </c:pt>
                <c:pt idx="980">
                  <c:v>277.01</c:v>
                </c:pt>
                <c:pt idx="981">
                  <c:v>231.16</c:v>
                </c:pt>
                <c:pt idx="982">
                  <c:v>330.25</c:v>
                </c:pt>
                <c:pt idx="983">
                  <c:v>318.86</c:v>
                </c:pt>
                <c:pt idx="984">
                  <c:v>320.42</c:v>
                </c:pt>
                <c:pt idx="985">
                  <c:v>345.09</c:v>
                </c:pt>
                <c:pt idx="986">
                  <c:v>319.44</c:v>
                </c:pt>
                <c:pt idx="987">
                  <c:v>350.92</c:v>
                </c:pt>
                <c:pt idx="988">
                  <c:v>341.41</c:v>
                </c:pt>
                <c:pt idx="989">
                  <c:v>373.74</c:v>
                </c:pt>
                <c:pt idx="990">
                  <c:v>479.53</c:v>
                </c:pt>
                <c:pt idx="991">
                  <c:v>511.04</c:v>
                </c:pt>
                <c:pt idx="992">
                  <c:v>783.64</c:v>
                </c:pt>
                <c:pt idx="993">
                  <c:v>834.79</c:v>
                </c:pt>
                <c:pt idx="994">
                  <c:v>535.49</c:v>
                </c:pt>
                <c:pt idx="995">
                  <c:v>528.2</c:v>
                </c:pt>
                <c:pt idx="996">
                  <c:v>524.69</c:v>
                </c:pt>
                <c:pt idx="997">
                  <c:v>785.93</c:v>
                </c:pt>
                <c:pt idx="998">
                  <c:v>496.62</c:v>
                </c:pt>
                <c:pt idx="999">
                  <c:v>501.36</c:v>
                </c:pt>
                <c:pt idx="1000">
                  <c:v>377.93</c:v>
                </c:pt>
                <c:pt idx="1001">
                  <c:v>388.81</c:v>
                </c:pt>
                <c:pt idx="1002">
                  <c:v>392.15</c:v>
                </c:pt>
                <c:pt idx="1003">
                  <c:v>718.24</c:v>
                </c:pt>
                <c:pt idx="1004">
                  <c:v>483.01</c:v>
                </c:pt>
                <c:pt idx="1005">
                  <c:v>455.91</c:v>
                </c:pt>
                <c:pt idx="1006">
                  <c:v>381.84</c:v>
                </c:pt>
                <c:pt idx="1007">
                  <c:v>317.58</c:v>
                </c:pt>
                <c:pt idx="1008">
                  <c:v>308.81</c:v>
                </c:pt>
                <c:pt idx="1009">
                  <c:v>435.96</c:v>
                </c:pt>
                <c:pt idx="1010">
                  <c:v>323.41</c:v>
                </c:pt>
                <c:pt idx="1011">
                  <c:v>391.7</c:v>
                </c:pt>
                <c:pt idx="1012">
                  <c:v>238.98</c:v>
                </c:pt>
                <c:pt idx="1013">
                  <c:v>321.08</c:v>
                </c:pt>
                <c:pt idx="1014">
                  <c:v>375.57</c:v>
                </c:pt>
                <c:pt idx="1015">
                  <c:v>489.41</c:v>
                </c:pt>
                <c:pt idx="1016">
                  <c:v>392.32</c:v>
                </c:pt>
                <c:pt idx="1017">
                  <c:v>202.94</c:v>
                </c:pt>
                <c:pt idx="1018">
                  <c:v>191.26</c:v>
                </c:pt>
                <c:pt idx="1019">
                  <c:v>211.55</c:v>
                </c:pt>
                <c:pt idx="1020">
                  <c:v>323.3</c:v>
                </c:pt>
                <c:pt idx="1021">
                  <c:v>338.05</c:v>
                </c:pt>
                <c:pt idx="1022">
                  <c:v>502.04</c:v>
                </c:pt>
                <c:pt idx="1023">
                  <c:v>547.66</c:v>
                </c:pt>
                <c:pt idx="1024">
                  <c:v>529.02</c:v>
                </c:pt>
                <c:pt idx="1025">
                  <c:v>506.21</c:v>
                </c:pt>
                <c:pt idx="1026">
                  <c:v>482.96</c:v>
                </c:pt>
                <c:pt idx="1027">
                  <c:v>510.23</c:v>
                </c:pt>
                <c:pt idx="1028">
                  <c:v>511.24</c:v>
                </c:pt>
                <c:pt idx="1029">
                  <c:v>795.33</c:v>
                </c:pt>
                <c:pt idx="1030">
                  <c:v>527.23</c:v>
                </c:pt>
                <c:pt idx="1031">
                  <c:v>512.96</c:v>
                </c:pt>
                <c:pt idx="1032">
                  <c:v>512.68</c:v>
                </c:pt>
                <c:pt idx="1033">
                  <c:v>538.7</c:v>
                </c:pt>
                <c:pt idx="1034">
                  <c:v>464.9</c:v>
                </c:pt>
                <c:pt idx="1035">
                  <c:v>433.38</c:v>
                </c:pt>
                <c:pt idx="1036">
                  <c:v>423.82</c:v>
                </c:pt>
                <c:pt idx="1037">
                  <c:v>501.42</c:v>
                </c:pt>
                <c:pt idx="1038">
                  <c:v>495.34</c:v>
                </c:pt>
                <c:pt idx="1039">
                  <c:v>651.93</c:v>
                </c:pt>
                <c:pt idx="1040">
                  <c:v>544.25</c:v>
                </c:pt>
                <c:pt idx="1041">
                  <c:v>508.16</c:v>
                </c:pt>
                <c:pt idx="1042">
                  <c:v>757.03</c:v>
                </c:pt>
                <c:pt idx="1043">
                  <c:v>975.18</c:v>
                </c:pt>
                <c:pt idx="1044">
                  <c:v>749.13</c:v>
                </c:pt>
                <c:pt idx="1045">
                  <c:v>749.13</c:v>
                </c:pt>
                <c:pt idx="1046">
                  <c:v>749.05</c:v>
                </c:pt>
                <c:pt idx="1047">
                  <c:v>601.9</c:v>
                </c:pt>
                <c:pt idx="1048">
                  <c:v>679.76</c:v>
                </c:pt>
                <c:pt idx="1049">
                  <c:v>550.99</c:v>
                </c:pt>
                <c:pt idx="1050">
                  <c:v>491.29</c:v>
                </c:pt>
                <c:pt idx="1051">
                  <c:v>450.23</c:v>
                </c:pt>
                <c:pt idx="1052">
                  <c:v>403.08</c:v>
                </c:pt>
                <c:pt idx="1053">
                  <c:v>394.99</c:v>
                </c:pt>
                <c:pt idx="1054">
                  <c:v>377.79</c:v>
                </c:pt>
                <c:pt idx="1055">
                  <c:v>368.65</c:v>
                </c:pt>
                <c:pt idx="1056">
                  <c:v>396.92</c:v>
                </c:pt>
                <c:pt idx="1057">
                  <c:v>720.21</c:v>
                </c:pt>
                <c:pt idx="1058">
                  <c:v>720.22</c:v>
                </c:pt>
                <c:pt idx="1059">
                  <c:v>720.26</c:v>
                </c:pt>
                <c:pt idx="1060">
                  <c:v>458.83</c:v>
                </c:pt>
                <c:pt idx="1061">
                  <c:v>386.22</c:v>
                </c:pt>
                <c:pt idx="1062">
                  <c:v>395.3</c:v>
                </c:pt>
                <c:pt idx="1063">
                  <c:v>375.6</c:v>
                </c:pt>
                <c:pt idx="1064">
                  <c:v>360.79</c:v>
                </c:pt>
                <c:pt idx="1065">
                  <c:v>358.59</c:v>
                </c:pt>
                <c:pt idx="1066">
                  <c:v>350.7</c:v>
                </c:pt>
                <c:pt idx="1067">
                  <c:v>345.51</c:v>
                </c:pt>
                <c:pt idx="1068">
                  <c:v>347.61</c:v>
                </c:pt>
                <c:pt idx="1069">
                  <c:v>346.54</c:v>
                </c:pt>
                <c:pt idx="1070">
                  <c:v>339.73</c:v>
                </c:pt>
                <c:pt idx="1071">
                  <c:v>343.49</c:v>
                </c:pt>
                <c:pt idx="1072">
                  <c:v>326.64</c:v>
                </c:pt>
                <c:pt idx="1073">
                  <c:v>329.43</c:v>
                </c:pt>
                <c:pt idx="1074">
                  <c:v>320.86</c:v>
                </c:pt>
                <c:pt idx="1075">
                  <c:v>321.26</c:v>
                </c:pt>
                <c:pt idx="1076">
                  <c:v>318.99</c:v>
                </c:pt>
                <c:pt idx="1077">
                  <c:v>321.89</c:v>
                </c:pt>
                <c:pt idx="1078">
                  <c:v>327.51</c:v>
                </c:pt>
                <c:pt idx="1079">
                  <c:v>323.56</c:v>
                </c:pt>
                <c:pt idx="1080">
                  <c:v>329.75</c:v>
                </c:pt>
                <c:pt idx="1081">
                  <c:v>326.99</c:v>
                </c:pt>
                <c:pt idx="1082">
                  <c:v>330.82</c:v>
                </c:pt>
                <c:pt idx="1083">
                  <c:v>346.43</c:v>
                </c:pt>
                <c:pt idx="1084">
                  <c:v>337.22</c:v>
                </c:pt>
                <c:pt idx="1085">
                  <c:v>353.52</c:v>
                </c:pt>
                <c:pt idx="1086">
                  <c:v>352.89</c:v>
                </c:pt>
                <c:pt idx="1087">
                  <c:v>354.64</c:v>
                </c:pt>
                <c:pt idx="1088">
                  <c:v>387.8</c:v>
                </c:pt>
                <c:pt idx="1089">
                  <c:v>425.02</c:v>
                </c:pt>
                <c:pt idx="1090">
                  <c:v>383.05</c:v>
                </c:pt>
                <c:pt idx="1091">
                  <c:v>358.75</c:v>
                </c:pt>
                <c:pt idx="1092">
                  <c:v>354.88</c:v>
                </c:pt>
                <c:pt idx="1093">
                  <c:v>339.36</c:v>
                </c:pt>
                <c:pt idx="1094">
                  <c:v>336.92</c:v>
                </c:pt>
                <c:pt idx="1095">
                  <c:v>313.02</c:v>
                </c:pt>
                <c:pt idx="1096">
                  <c:v>316.45</c:v>
                </c:pt>
                <c:pt idx="1097">
                  <c:v>300.7</c:v>
                </c:pt>
                <c:pt idx="1098">
                  <c:v>317.5</c:v>
                </c:pt>
                <c:pt idx="1099">
                  <c:v>327.36</c:v>
                </c:pt>
                <c:pt idx="1100">
                  <c:v>319.26</c:v>
                </c:pt>
                <c:pt idx="1101">
                  <c:v>308.12</c:v>
                </c:pt>
                <c:pt idx="1102">
                  <c:v>202.57</c:v>
                </c:pt>
                <c:pt idx="1103">
                  <c:v>294.25</c:v>
                </c:pt>
                <c:pt idx="1104">
                  <c:v>0</c:v>
                </c:pt>
                <c:pt idx="1105">
                  <c:v>187.49</c:v>
                </c:pt>
                <c:pt idx="1106">
                  <c:v>299.43</c:v>
                </c:pt>
                <c:pt idx="1107">
                  <c:v>7.06</c:v>
                </c:pt>
                <c:pt idx="1108">
                  <c:v>189.89</c:v>
                </c:pt>
                <c:pt idx="1109">
                  <c:v>182.47</c:v>
                </c:pt>
                <c:pt idx="1110">
                  <c:v>169.37</c:v>
                </c:pt>
                <c:pt idx="1111">
                  <c:v>321.08</c:v>
                </c:pt>
                <c:pt idx="1112">
                  <c:v>250.99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288.73</c:v>
                </c:pt>
                <c:pt idx="1117">
                  <c:v>292.52</c:v>
                </c:pt>
                <c:pt idx="1118">
                  <c:v>279.73</c:v>
                </c:pt>
                <c:pt idx="1119">
                  <c:v>246.87</c:v>
                </c:pt>
                <c:pt idx="1120">
                  <c:v>325.09</c:v>
                </c:pt>
                <c:pt idx="1121">
                  <c:v>322.25</c:v>
                </c:pt>
                <c:pt idx="1122">
                  <c:v>344.49</c:v>
                </c:pt>
                <c:pt idx="1123">
                  <c:v>362.7</c:v>
                </c:pt>
                <c:pt idx="1124">
                  <c:v>371.99</c:v>
                </c:pt>
                <c:pt idx="1125">
                  <c:v>391.4</c:v>
                </c:pt>
                <c:pt idx="1126">
                  <c:v>376.3</c:v>
                </c:pt>
                <c:pt idx="1127">
                  <c:v>371.68</c:v>
                </c:pt>
                <c:pt idx="1128">
                  <c:v>381.06</c:v>
                </c:pt>
                <c:pt idx="1129">
                  <c:v>392.35</c:v>
                </c:pt>
                <c:pt idx="1130">
                  <c:v>396.81</c:v>
                </c:pt>
                <c:pt idx="1131">
                  <c:v>430.89</c:v>
                </c:pt>
                <c:pt idx="1132">
                  <c:v>387.18</c:v>
                </c:pt>
                <c:pt idx="1133">
                  <c:v>432.16</c:v>
                </c:pt>
                <c:pt idx="1134">
                  <c:v>418.32</c:v>
                </c:pt>
                <c:pt idx="1135">
                  <c:v>427.04</c:v>
                </c:pt>
                <c:pt idx="1136">
                  <c:v>449.03</c:v>
                </c:pt>
                <c:pt idx="1137">
                  <c:v>520.55</c:v>
                </c:pt>
                <c:pt idx="1138">
                  <c:v>522</c:v>
                </c:pt>
                <c:pt idx="1139">
                  <c:v>720.26</c:v>
                </c:pt>
                <c:pt idx="1140">
                  <c:v>699.63</c:v>
                </c:pt>
                <c:pt idx="1141">
                  <c:v>720.52</c:v>
                </c:pt>
                <c:pt idx="1142">
                  <c:v>717.72</c:v>
                </c:pt>
                <c:pt idx="1143">
                  <c:v>654.95</c:v>
                </c:pt>
                <c:pt idx="1144">
                  <c:v>510.53</c:v>
                </c:pt>
                <c:pt idx="1145">
                  <c:v>558</c:v>
                </c:pt>
                <c:pt idx="1146">
                  <c:v>508.56</c:v>
                </c:pt>
                <c:pt idx="1147">
                  <c:v>444.77</c:v>
                </c:pt>
                <c:pt idx="1148">
                  <c:v>354.86</c:v>
                </c:pt>
                <c:pt idx="1149">
                  <c:v>368.55</c:v>
                </c:pt>
                <c:pt idx="1150">
                  <c:v>353.31</c:v>
                </c:pt>
                <c:pt idx="1151">
                  <c:v>334.43</c:v>
                </c:pt>
                <c:pt idx="1152">
                  <c:v>352.09</c:v>
                </c:pt>
                <c:pt idx="1153">
                  <c:v>991.73</c:v>
                </c:pt>
                <c:pt idx="1154">
                  <c:v>629.22</c:v>
                </c:pt>
                <c:pt idx="1155">
                  <c:v>390.22</c:v>
                </c:pt>
                <c:pt idx="1156">
                  <c:v>455.46</c:v>
                </c:pt>
                <c:pt idx="1157">
                  <c:v>384.74</c:v>
                </c:pt>
                <c:pt idx="1158">
                  <c:v>382</c:v>
                </c:pt>
                <c:pt idx="1159">
                  <c:v>344.43</c:v>
                </c:pt>
                <c:pt idx="1160">
                  <c:v>344.43</c:v>
                </c:pt>
                <c:pt idx="1161">
                  <c:v>331.86</c:v>
                </c:pt>
                <c:pt idx="1162">
                  <c:v>326.7</c:v>
                </c:pt>
                <c:pt idx="1163">
                  <c:v>309.5</c:v>
                </c:pt>
                <c:pt idx="1164">
                  <c:v>317.53</c:v>
                </c:pt>
                <c:pt idx="1165">
                  <c:v>207.33</c:v>
                </c:pt>
                <c:pt idx="1166">
                  <c:v>303.12</c:v>
                </c:pt>
                <c:pt idx="1167">
                  <c:v>293.35</c:v>
                </c:pt>
                <c:pt idx="1168">
                  <c:v>302.77</c:v>
                </c:pt>
                <c:pt idx="1169">
                  <c:v>302.89</c:v>
                </c:pt>
                <c:pt idx="1170">
                  <c:v>312.07</c:v>
                </c:pt>
                <c:pt idx="1171">
                  <c:v>275.63</c:v>
                </c:pt>
                <c:pt idx="1172">
                  <c:v>304.42</c:v>
                </c:pt>
                <c:pt idx="1173">
                  <c:v>315.77</c:v>
                </c:pt>
                <c:pt idx="1174">
                  <c:v>316.78</c:v>
                </c:pt>
                <c:pt idx="1175">
                  <c:v>316.78</c:v>
                </c:pt>
                <c:pt idx="1176">
                  <c:v>323.78</c:v>
                </c:pt>
                <c:pt idx="1177">
                  <c:v>334.18</c:v>
                </c:pt>
                <c:pt idx="1178">
                  <c:v>341.46</c:v>
                </c:pt>
                <c:pt idx="1179">
                  <c:v>348.06</c:v>
                </c:pt>
                <c:pt idx="1180">
                  <c:v>348.82</c:v>
                </c:pt>
                <c:pt idx="1181">
                  <c:v>362.92</c:v>
                </c:pt>
                <c:pt idx="1182">
                  <c:v>353.47</c:v>
                </c:pt>
                <c:pt idx="1183">
                  <c:v>377.2</c:v>
                </c:pt>
                <c:pt idx="1184">
                  <c:v>395.51</c:v>
                </c:pt>
                <c:pt idx="1185">
                  <c:v>505.87</c:v>
                </c:pt>
                <c:pt idx="1186">
                  <c:v>392.21</c:v>
                </c:pt>
                <c:pt idx="1187">
                  <c:v>458.36</c:v>
                </c:pt>
                <c:pt idx="1188">
                  <c:v>382.49</c:v>
                </c:pt>
                <c:pt idx="1189">
                  <c:v>400.35</c:v>
                </c:pt>
                <c:pt idx="1190">
                  <c:v>363.35</c:v>
                </c:pt>
                <c:pt idx="1191">
                  <c:v>362.77</c:v>
                </c:pt>
                <c:pt idx="1192">
                  <c:v>356.93</c:v>
                </c:pt>
                <c:pt idx="1193">
                  <c:v>353.29</c:v>
                </c:pt>
                <c:pt idx="1194">
                  <c:v>334.61</c:v>
                </c:pt>
                <c:pt idx="1195">
                  <c:v>326.68</c:v>
                </c:pt>
                <c:pt idx="1196">
                  <c:v>337.43</c:v>
                </c:pt>
                <c:pt idx="1197">
                  <c:v>302.27</c:v>
                </c:pt>
                <c:pt idx="1198">
                  <c:v>312.11</c:v>
                </c:pt>
                <c:pt idx="1199">
                  <c:v>301.03</c:v>
                </c:pt>
                <c:pt idx="1200">
                  <c:v>0</c:v>
                </c:pt>
                <c:pt idx="1201">
                  <c:v>292.89</c:v>
                </c:pt>
                <c:pt idx="1202">
                  <c:v>272.63</c:v>
                </c:pt>
                <c:pt idx="1203">
                  <c:v>15.19</c:v>
                </c:pt>
                <c:pt idx="1204">
                  <c:v>271.05</c:v>
                </c:pt>
                <c:pt idx="1205">
                  <c:v>291.59</c:v>
                </c:pt>
                <c:pt idx="1206">
                  <c:v>285.29</c:v>
                </c:pt>
                <c:pt idx="1207">
                  <c:v>318.96</c:v>
                </c:pt>
                <c:pt idx="1208">
                  <c:v>277.07</c:v>
                </c:pt>
                <c:pt idx="1209">
                  <c:v>301.61</c:v>
                </c:pt>
                <c:pt idx="1210">
                  <c:v>291.89</c:v>
                </c:pt>
                <c:pt idx="1211">
                  <c:v>5.57</c:v>
                </c:pt>
                <c:pt idx="1212">
                  <c:v>287.34</c:v>
                </c:pt>
                <c:pt idx="1213">
                  <c:v>319.72</c:v>
                </c:pt>
                <c:pt idx="1214">
                  <c:v>315.1</c:v>
                </c:pt>
                <c:pt idx="1215">
                  <c:v>325.5</c:v>
                </c:pt>
                <c:pt idx="1216">
                  <c:v>329</c:v>
                </c:pt>
                <c:pt idx="1217">
                  <c:v>347.55</c:v>
                </c:pt>
                <c:pt idx="1218">
                  <c:v>358.52</c:v>
                </c:pt>
                <c:pt idx="1219">
                  <c:v>437.86</c:v>
                </c:pt>
                <c:pt idx="1220">
                  <c:v>447.64</c:v>
                </c:pt>
                <c:pt idx="1221">
                  <c:v>417.47</c:v>
                </c:pt>
                <c:pt idx="1222">
                  <c:v>408.83</c:v>
                </c:pt>
                <c:pt idx="1223">
                  <c:v>385.63</c:v>
                </c:pt>
                <c:pt idx="1224">
                  <c:v>390.29</c:v>
                </c:pt>
                <c:pt idx="1225">
                  <c:v>433.61</c:v>
                </c:pt>
                <c:pt idx="1226">
                  <c:v>446.66</c:v>
                </c:pt>
                <c:pt idx="1227">
                  <c:v>456.23</c:v>
                </c:pt>
                <c:pt idx="1228">
                  <c:v>427.95</c:v>
                </c:pt>
                <c:pt idx="1229">
                  <c:v>504.81</c:v>
                </c:pt>
                <c:pt idx="1230">
                  <c:v>449.52</c:v>
                </c:pt>
                <c:pt idx="1231">
                  <c:v>439.54</c:v>
                </c:pt>
                <c:pt idx="1232">
                  <c:v>448.93</c:v>
                </c:pt>
                <c:pt idx="1233">
                  <c:v>482.95</c:v>
                </c:pt>
                <c:pt idx="1234">
                  <c:v>504.5</c:v>
                </c:pt>
                <c:pt idx="1235">
                  <c:v>711.13</c:v>
                </c:pt>
                <c:pt idx="1236">
                  <c:v>482.02</c:v>
                </c:pt>
                <c:pt idx="1237">
                  <c:v>517.02</c:v>
                </c:pt>
                <c:pt idx="1238">
                  <c:v>507.49</c:v>
                </c:pt>
                <c:pt idx="1239">
                  <c:v>507.5</c:v>
                </c:pt>
                <c:pt idx="1240">
                  <c:v>516.76</c:v>
                </c:pt>
                <c:pt idx="1241">
                  <c:v>484.44</c:v>
                </c:pt>
                <c:pt idx="1242">
                  <c:v>533.99</c:v>
                </c:pt>
                <c:pt idx="1243">
                  <c:v>641.93</c:v>
                </c:pt>
                <c:pt idx="1244">
                  <c:v>361.42</c:v>
                </c:pt>
                <c:pt idx="1245">
                  <c:v>385.74</c:v>
                </c:pt>
                <c:pt idx="1246">
                  <c:v>350.52</c:v>
                </c:pt>
                <c:pt idx="1247">
                  <c:v>341.71</c:v>
                </c:pt>
                <c:pt idx="1248">
                  <c:v>322.08</c:v>
                </c:pt>
                <c:pt idx="1249">
                  <c:v>459.25</c:v>
                </c:pt>
                <c:pt idx="1250">
                  <c:v>410.27</c:v>
                </c:pt>
                <c:pt idx="1251">
                  <c:v>375.99</c:v>
                </c:pt>
                <c:pt idx="1252">
                  <c:v>355.76</c:v>
                </c:pt>
                <c:pt idx="1253">
                  <c:v>346.6</c:v>
                </c:pt>
                <c:pt idx="1254">
                  <c:v>346.6</c:v>
                </c:pt>
                <c:pt idx="1255">
                  <c:v>336.8</c:v>
                </c:pt>
                <c:pt idx="1256">
                  <c:v>332.84</c:v>
                </c:pt>
                <c:pt idx="1257">
                  <c:v>330.88</c:v>
                </c:pt>
                <c:pt idx="1258">
                  <c:v>317.15</c:v>
                </c:pt>
                <c:pt idx="1259">
                  <c:v>312.23</c:v>
                </c:pt>
                <c:pt idx="1260">
                  <c:v>308.28</c:v>
                </c:pt>
                <c:pt idx="1261">
                  <c:v>306.16</c:v>
                </c:pt>
                <c:pt idx="1262">
                  <c:v>306.16</c:v>
                </c:pt>
                <c:pt idx="1263">
                  <c:v>302.51</c:v>
                </c:pt>
                <c:pt idx="1264">
                  <c:v>305.47</c:v>
                </c:pt>
                <c:pt idx="1265">
                  <c:v>300.41</c:v>
                </c:pt>
                <c:pt idx="1266">
                  <c:v>305.34</c:v>
                </c:pt>
                <c:pt idx="1267">
                  <c:v>297.77</c:v>
                </c:pt>
                <c:pt idx="1268">
                  <c:v>302.38</c:v>
                </c:pt>
                <c:pt idx="1269">
                  <c:v>301.71</c:v>
                </c:pt>
                <c:pt idx="1270">
                  <c:v>302.53</c:v>
                </c:pt>
                <c:pt idx="1271">
                  <c:v>317.15</c:v>
                </c:pt>
                <c:pt idx="1272">
                  <c:v>305.34</c:v>
                </c:pt>
                <c:pt idx="1273">
                  <c:v>327</c:v>
                </c:pt>
                <c:pt idx="1274">
                  <c:v>327</c:v>
                </c:pt>
                <c:pt idx="1275">
                  <c:v>365.96</c:v>
                </c:pt>
                <c:pt idx="1276">
                  <c:v>346.97</c:v>
                </c:pt>
                <c:pt idx="1277">
                  <c:v>355.53</c:v>
                </c:pt>
                <c:pt idx="1278">
                  <c:v>355.92</c:v>
                </c:pt>
                <c:pt idx="1279">
                  <c:v>366.14</c:v>
                </c:pt>
                <c:pt idx="1280">
                  <c:v>374.32</c:v>
                </c:pt>
                <c:pt idx="1281">
                  <c:v>534.3</c:v>
                </c:pt>
                <c:pt idx="1282">
                  <c:v>731.34</c:v>
                </c:pt>
                <c:pt idx="1283">
                  <c:v>726.2</c:v>
                </c:pt>
                <c:pt idx="1284">
                  <c:v>729.11</c:v>
                </c:pt>
                <c:pt idx="1285">
                  <c:v>728.55</c:v>
                </c:pt>
                <c:pt idx="1286">
                  <c:v>802.53</c:v>
                </c:pt>
                <c:pt idx="1287">
                  <c:v>785</c:v>
                </c:pt>
                <c:pt idx="1288">
                  <c:v>708.92</c:v>
                </c:pt>
                <c:pt idx="1289">
                  <c:v>398.17</c:v>
                </c:pt>
                <c:pt idx="1290">
                  <c:v>386.25</c:v>
                </c:pt>
                <c:pt idx="1291">
                  <c:v>385.13</c:v>
                </c:pt>
                <c:pt idx="1292">
                  <c:v>486.16</c:v>
                </c:pt>
                <c:pt idx="1293">
                  <c:v>458.11</c:v>
                </c:pt>
                <c:pt idx="1294">
                  <c:v>412.6</c:v>
                </c:pt>
                <c:pt idx="1295">
                  <c:v>374.62</c:v>
                </c:pt>
                <c:pt idx="1296">
                  <c:v>316.42</c:v>
                </c:pt>
                <c:pt idx="1297">
                  <c:v>355.7</c:v>
                </c:pt>
                <c:pt idx="1298">
                  <c:v>383.65</c:v>
                </c:pt>
                <c:pt idx="1299">
                  <c:v>346.28</c:v>
                </c:pt>
                <c:pt idx="1300">
                  <c:v>356.45</c:v>
                </c:pt>
                <c:pt idx="1301">
                  <c:v>347.16</c:v>
                </c:pt>
                <c:pt idx="1302">
                  <c:v>443.51</c:v>
                </c:pt>
                <c:pt idx="1303">
                  <c:v>479.54</c:v>
                </c:pt>
                <c:pt idx="1304">
                  <c:v>415.17</c:v>
                </c:pt>
                <c:pt idx="1305">
                  <c:v>394.77</c:v>
                </c:pt>
                <c:pt idx="1306">
                  <c:v>414.33</c:v>
                </c:pt>
                <c:pt idx="1307">
                  <c:v>404.66</c:v>
                </c:pt>
                <c:pt idx="1308">
                  <c:v>414.44</c:v>
                </c:pt>
                <c:pt idx="1309">
                  <c:v>547.73</c:v>
                </c:pt>
                <c:pt idx="1310">
                  <c:v>457.6</c:v>
                </c:pt>
                <c:pt idx="1311">
                  <c:v>479.71</c:v>
                </c:pt>
                <c:pt idx="1312">
                  <c:v>434.84</c:v>
                </c:pt>
                <c:pt idx="1313">
                  <c:v>423.37</c:v>
                </c:pt>
                <c:pt idx="1314">
                  <c:v>476.85</c:v>
                </c:pt>
                <c:pt idx="1315">
                  <c:v>421.75</c:v>
                </c:pt>
                <c:pt idx="1316">
                  <c:v>424.12</c:v>
                </c:pt>
                <c:pt idx="1317">
                  <c:v>396.48</c:v>
                </c:pt>
                <c:pt idx="1318">
                  <c:v>371.7</c:v>
                </c:pt>
                <c:pt idx="1319">
                  <c:v>380.9</c:v>
                </c:pt>
                <c:pt idx="1320">
                  <c:v>413.59</c:v>
                </c:pt>
                <c:pt idx="1321">
                  <c:v>536.81</c:v>
                </c:pt>
                <c:pt idx="1322">
                  <c:v>721.01</c:v>
                </c:pt>
                <c:pt idx="1323">
                  <c:v>721.43</c:v>
                </c:pt>
                <c:pt idx="1324">
                  <c:v>493.84</c:v>
                </c:pt>
                <c:pt idx="1325">
                  <c:v>719.84</c:v>
                </c:pt>
                <c:pt idx="1326">
                  <c:v>500.36</c:v>
                </c:pt>
                <c:pt idx="1327">
                  <c:v>548.61</c:v>
                </c:pt>
                <c:pt idx="1328">
                  <c:v>469.39</c:v>
                </c:pt>
                <c:pt idx="1329">
                  <c:v>498.77</c:v>
                </c:pt>
                <c:pt idx="1330">
                  <c:v>487.5</c:v>
                </c:pt>
                <c:pt idx="1331">
                  <c:v>486.48</c:v>
                </c:pt>
                <c:pt idx="1332">
                  <c:v>447.57</c:v>
                </c:pt>
                <c:pt idx="1333">
                  <c:v>493.37</c:v>
                </c:pt>
                <c:pt idx="1334">
                  <c:v>494.37</c:v>
                </c:pt>
                <c:pt idx="1335">
                  <c:v>455.98</c:v>
                </c:pt>
                <c:pt idx="1336">
                  <c:v>434.65</c:v>
                </c:pt>
                <c:pt idx="1337">
                  <c:v>403.68</c:v>
                </c:pt>
                <c:pt idx="1338">
                  <c:v>381.46</c:v>
                </c:pt>
                <c:pt idx="1339">
                  <c:v>362.64</c:v>
                </c:pt>
                <c:pt idx="1340">
                  <c:v>345.21</c:v>
                </c:pt>
                <c:pt idx="1341">
                  <c:v>346.13</c:v>
                </c:pt>
                <c:pt idx="1342">
                  <c:v>316.45</c:v>
                </c:pt>
                <c:pt idx="1343">
                  <c:v>320.26</c:v>
                </c:pt>
                <c:pt idx="1344">
                  <c:v>346.15</c:v>
                </c:pt>
                <c:pt idx="1345">
                  <c:v>465.05</c:v>
                </c:pt>
                <c:pt idx="1346">
                  <c:v>364.15</c:v>
                </c:pt>
                <c:pt idx="1347">
                  <c:v>358.98</c:v>
                </c:pt>
                <c:pt idx="1348">
                  <c:v>352.75</c:v>
                </c:pt>
                <c:pt idx="1349">
                  <c:v>358.36</c:v>
                </c:pt>
                <c:pt idx="1350">
                  <c:v>347.17</c:v>
                </c:pt>
                <c:pt idx="1351">
                  <c:v>327.45</c:v>
                </c:pt>
                <c:pt idx="1352">
                  <c:v>338.54</c:v>
                </c:pt>
                <c:pt idx="1353">
                  <c:v>328.94</c:v>
                </c:pt>
                <c:pt idx="1354">
                  <c:v>307.38</c:v>
                </c:pt>
                <c:pt idx="1355">
                  <c:v>304.53</c:v>
                </c:pt>
                <c:pt idx="1356">
                  <c:v>296.69</c:v>
                </c:pt>
                <c:pt idx="1357">
                  <c:v>294.87</c:v>
                </c:pt>
                <c:pt idx="1358">
                  <c:v>304.76</c:v>
                </c:pt>
                <c:pt idx="1359">
                  <c:v>296.67</c:v>
                </c:pt>
                <c:pt idx="1360">
                  <c:v>291.8</c:v>
                </c:pt>
                <c:pt idx="1361">
                  <c:v>286.9</c:v>
                </c:pt>
                <c:pt idx="1362">
                  <c:v>252.15</c:v>
                </c:pt>
                <c:pt idx="1363">
                  <c:v>289.77</c:v>
                </c:pt>
                <c:pt idx="1364">
                  <c:v>288.66</c:v>
                </c:pt>
                <c:pt idx="1365">
                  <c:v>289.72</c:v>
                </c:pt>
                <c:pt idx="1366">
                  <c:v>247.2</c:v>
                </c:pt>
                <c:pt idx="1367">
                  <c:v>299.02</c:v>
                </c:pt>
                <c:pt idx="1368">
                  <c:v>287.07</c:v>
                </c:pt>
                <c:pt idx="1369">
                  <c:v>305.71</c:v>
                </c:pt>
                <c:pt idx="1370">
                  <c:v>307.68</c:v>
                </c:pt>
                <c:pt idx="1371">
                  <c:v>313.59</c:v>
                </c:pt>
                <c:pt idx="1372">
                  <c:v>307.58</c:v>
                </c:pt>
                <c:pt idx="1373">
                  <c:v>317.28</c:v>
                </c:pt>
                <c:pt idx="1374">
                  <c:v>317.28</c:v>
                </c:pt>
                <c:pt idx="1375">
                  <c:v>317.28</c:v>
                </c:pt>
                <c:pt idx="1376">
                  <c:v>383.96</c:v>
                </c:pt>
                <c:pt idx="1377">
                  <c:v>430.78</c:v>
                </c:pt>
                <c:pt idx="1378">
                  <c:v>458.49</c:v>
                </c:pt>
                <c:pt idx="1379">
                  <c:v>469.87</c:v>
                </c:pt>
                <c:pt idx="1380">
                  <c:v>429.26</c:v>
                </c:pt>
                <c:pt idx="1381">
                  <c:v>456.02</c:v>
                </c:pt>
                <c:pt idx="1382">
                  <c:v>428.21</c:v>
                </c:pt>
                <c:pt idx="1383">
                  <c:v>381.89</c:v>
                </c:pt>
                <c:pt idx="1384">
                  <c:v>347.59</c:v>
                </c:pt>
                <c:pt idx="1385">
                  <c:v>352.41</c:v>
                </c:pt>
                <c:pt idx="1386">
                  <c:v>372.86</c:v>
                </c:pt>
                <c:pt idx="1387">
                  <c:v>355.21</c:v>
                </c:pt>
                <c:pt idx="1388">
                  <c:v>348.45</c:v>
                </c:pt>
                <c:pt idx="1389">
                  <c:v>347.45</c:v>
                </c:pt>
                <c:pt idx="1390">
                  <c:v>175.05</c:v>
                </c:pt>
                <c:pt idx="1391">
                  <c:v>289.35</c:v>
                </c:pt>
                <c:pt idx="1392">
                  <c:v>29.6</c:v>
                </c:pt>
                <c:pt idx="1393">
                  <c:v>379.84</c:v>
                </c:pt>
                <c:pt idx="1394">
                  <c:v>139.64</c:v>
                </c:pt>
                <c:pt idx="1395">
                  <c:v>296.37</c:v>
                </c:pt>
                <c:pt idx="1396">
                  <c:v>145.43</c:v>
                </c:pt>
                <c:pt idx="1397">
                  <c:v>306.15</c:v>
                </c:pt>
                <c:pt idx="1398">
                  <c:v>267.42</c:v>
                </c:pt>
                <c:pt idx="1399">
                  <c:v>294.41</c:v>
                </c:pt>
                <c:pt idx="1400">
                  <c:v>274.69</c:v>
                </c:pt>
                <c:pt idx="1401">
                  <c:v>284.61</c:v>
                </c:pt>
                <c:pt idx="1402">
                  <c:v>280.37</c:v>
                </c:pt>
                <c:pt idx="1403">
                  <c:v>0</c:v>
                </c:pt>
                <c:pt idx="1404">
                  <c:v>302.52</c:v>
                </c:pt>
                <c:pt idx="1405">
                  <c:v>302.66</c:v>
                </c:pt>
                <c:pt idx="1406">
                  <c:v>307.75</c:v>
                </c:pt>
                <c:pt idx="1407">
                  <c:v>319.96</c:v>
                </c:pt>
                <c:pt idx="1408">
                  <c:v>321.54</c:v>
                </c:pt>
                <c:pt idx="1409">
                  <c:v>339.26</c:v>
                </c:pt>
                <c:pt idx="1410">
                  <c:v>350.71</c:v>
                </c:pt>
                <c:pt idx="1411">
                  <c:v>362.49</c:v>
                </c:pt>
                <c:pt idx="1412">
                  <c:v>383.48</c:v>
                </c:pt>
                <c:pt idx="1413">
                  <c:v>364.33</c:v>
                </c:pt>
                <c:pt idx="1414">
                  <c:v>354.89</c:v>
                </c:pt>
                <c:pt idx="1415">
                  <c:v>366.09</c:v>
                </c:pt>
                <c:pt idx="1416">
                  <c:v>365.73</c:v>
                </c:pt>
                <c:pt idx="1417">
                  <c:v>376.73</c:v>
                </c:pt>
                <c:pt idx="1418">
                  <c:v>380.42</c:v>
                </c:pt>
                <c:pt idx="1419">
                  <c:v>378.59</c:v>
                </c:pt>
                <c:pt idx="1420">
                  <c:v>368.05</c:v>
                </c:pt>
                <c:pt idx="1421">
                  <c:v>415.75</c:v>
                </c:pt>
                <c:pt idx="1422">
                  <c:v>380.86</c:v>
                </c:pt>
                <c:pt idx="1423">
                  <c:v>372.16</c:v>
                </c:pt>
                <c:pt idx="1424">
                  <c:v>352.7</c:v>
                </c:pt>
                <c:pt idx="1425">
                  <c:v>352.23</c:v>
                </c:pt>
                <c:pt idx="1426">
                  <c:v>351.69</c:v>
                </c:pt>
                <c:pt idx="1427">
                  <c:v>349.21</c:v>
                </c:pt>
                <c:pt idx="1428">
                  <c:v>338.9</c:v>
                </c:pt>
                <c:pt idx="1429">
                  <c:v>347.81</c:v>
                </c:pt>
                <c:pt idx="1430">
                  <c:v>346.36</c:v>
                </c:pt>
                <c:pt idx="1431">
                  <c:v>336.91</c:v>
                </c:pt>
                <c:pt idx="1432">
                  <c:v>349.39</c:v>
                </c:pt>
                <c:pt idx="1433">
                  <c:v>331.06</c:v>
                </c:pt>
                <c:pt idx="1434">
                  <c:v>331.25</c:v>
                </c:pt>
                <c:pt idx="1435">
                  <c:v>318.39</c:v>
                </c:pt>
                <c:pt idx="1436">
                  <c:v>306.66</c:v>
                </c:pt>
                <c:pt idx="1437">
                  <c:v>306.53</c:v>
                </c:pt>
                <c:pt idx="1438">
                  <c:v>305.71</c:v>
                </c:pt>
                <c:pt idx="1439">
                  <c:v>6.95</c:v>
                </c:pt>
                <c:pt idx="1440">
                  <c:v>305.07</c:v>
                </c:pt>
                <c:pt idx="1441">
                  <c:v>394.39</c:v>
                </c:pt>
                <c:pt idx="1442">
                  <c:v>333.3</c:v>
                </c:pt>
                <c:pt idx="1443">
                  <c:v>319.2</c:v>
                </c:pt>
                <c:pt idx="1444">
                  <c:v>314.3</c:v>
                </c:pt>
                <c:pt idx="1445">
                  <c:v>311.16</c:v>
                </c:pt>
                <c:pt idx="1446">
                  <c:v>308.66</c:v>
                </c:pt>
                <c:pt idx="1447">
                  <c:v>305.61</c:v>
                </c:pt>
                <c:pt idx="1448">
                  <c:v>301.66</c:v>
                </c:pt>
                <c:pt idx="1449">
                  <c:v>294.79</c:v>
                </c:pt>
                <c:pt idx="1450">
                  <c:v>288.94</c:v>
                </c:pt>
                <c:pt idx="1451">
                  <c:v>278.1</c:v>
                </c:pt>
                <c:pt idx="1452">
                  <c:v>268.24</c:v>
                </c:pt>
                <c:pt idx="1453">
                  <c:v>2.02</c:v>
                </c:pt>
                <c:pt idx="1454">
                  <c:v>2.02</c:v>
                </c:pt>
                <c:pt idx="1455">
                  <c:v>268.24</c:v>
                </c:pt>
                <c:pt idx="1456">
                  <c:v>2.02</c:v>
                </c:pt>
                <c:pt idx="1457">
                  <c:v>2.02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2.02</c:v>
                </c:pt>
                <c:pt idx="1463">
                  <c:v>199.22</c:v>
                </c:pt>
                <c:pt idx="1464">
                  <c:v>2.02</c:v>
                </c:pt>
                <c:pt idx="1465">
                  <c:v>290.69</c:v>
                </c:pt>
                <c:pt idx="1466">
                  <c:v>289.74</c:v>
                </c:pt>
                <c:pt idx="1467">
                  <c:v>299.2</c:v>
                </c:pt>
                <c:pt idx="1468">
                  <c:v>298.96</c:v>
                </c:pt>
                <c:pt idx="1469">
                  <c:v>308.43</c:v>
                </c:pt>
                <c:pt idx="1470">
                  <c:v>298.98</c:v>
                </c:pt>
                <c:pt idx="1471">
                  <c:v>327.33</c:v>
                </c:pt>
                <c:pt idx="1472">
                  <c:v>336.67</c:v>
                </c:pt>
                <c:pt idx="1473">
                  <c:v>377.22</c:v>
                </c:pt>
                <c:pt idx="1474">
                  <c:v>337.24</c:v>
                </c:pt>
                <c:pt idx="1475">
                  <c:v>345.32</c:v>
                </c:pt>
                <c:pt idx="1476">
                  <c:v>327.41</c:v>
                </c:pt>
                <c:pt idx="1477">
                  <c:v>331.65</c:v>
                </c:pt>
                <c:pt idx="1478">
                  <c:v>334.74</c:v>
                </c:pt>
                <c:pt idx="1479">
                  <c:v>315.62</c:v>
                </c:pt>
                <c:pt idx="1480">
                  <c:v>327.56</c:v>
                </c:pt>
                <c:pt idx="1481">
                  <c:v>141.71</c:v>
                </c:pt>
                <c:pt idx="1482">
                  <c:v>193.17</c:v>
                </c:pt>
                <c:pt idx="1483">
                  <c:v>416.81</c:v>
                </c:pt>
                <c:pt idx="1484">
                  <c:v>211.12</c:v>
                </c:pt>
                <c:pt idx="1485">
                  <c:v>367.18</c:v>
                </c:pt>
                <c:pt idx="1486">
                  <c:v>367.37</c:v>
                </c:pt>
                <c:pt idx="1487">
                  <c:v>316.06</c:v>
                </c:pt>
                <c:pt idx="1488">
                  <c:v>48.28</c:v>
                </c:pt>
                <c:pt idx="1489">
                  <c:v>469.44</c:v>
                </c:pt>
                <c:pt idx="1490">
                  <c:v>301.42</c:v>
                </c:pt>
                <c:pt idx="1491">
                  <c:v>302.25</c:v>
                </c:pt>
                <c:pt idx="1492">
                  <c:v>287.41</c:v>
                </c:pt>
                <c:pt idx="1493">
                  <c:v>280</c:v>
                </c:pt>
                <c:pt idx="1494">
                  <c:v>318.4</c:v>
                </c:pt>
                <c:pt idx="1495">
                  <c:v>315.99</c:v>
                </c:pt>
                <c:pt idx="1496">
                  <c:v>309.91</c:v>
                </c:pt>
                <c:pt idx="1497">
                  <c:v>310.2</c:v>
                </c:pt>
                <c:pt idx="1498">
                  <c:v>296.75</c:v>
                </c:pt>
                <c:pt idx="1499">
                  <c:v>316.72</c:v>
                </c:pt>
                <c:pt idx="1500">
                  <c:v>357.14</c:v>
                </c:pt>
                <c:pt idx="1501">
                  <c:v>341.17</c:v>
                </c:pt>
                <c:pt idx="1502">
                  <c:v>329.66</c:v>
                </c:pt>
                <c:pt idx="1503">
                  <c:v>333.95</c:v>
                </c:pt>
                <c:pt idx="1504">
                  <c:v>361.64</c:v>
                </c:pt>
                <c:pt idx="1505">
                  <c:v>371.15</c:v>
                </c:pt>
                <c:pt idx="1506">
                  <c:v>436</c:v>
                </c:pt>
                <c:pt idx="1507">
                  <c:v>483.15</c:v>
                </c:pt>
                <c:pt idx="1508">
                  <c:v>567.98</c:v>
                </c:pt>
                <c:pt idx="1509">
                  <c:v>528.83</c:v>
                </c:pt>
                <c:pt idx="1510">
                  <c:v>487.72</c:v>
                </c:pt>
                <c:pt idx="1511">
                  <c:v>418.81</c:v>
                </c:pt>
                <c:pt idx="1512">
                  <c:v>409.02</c:v>
                </c:pt>
                <c:pt idx="1513">
                  <c:v>487.24</c:v>
                </c:pt>
                <c:pt idx="1514">
                  <c:v>482.54</c:v>
                </c:pt>
                <c:pt idx="1515">
                  <c:v>439.99</c:v>
                </c:pt>
                <c:pt idx="1516">
                  <c:v>408.31</c:v>
                </c:pt>
                <c:pt idx="1517">
                  <c:v>435.9</c:v>
                </c:pt>
                <c:pt idx="1518">
                  <c:v>416.79</c:v>
                </c:pt>
                <c:pt idx="1519">
                  <c:v>386.55</c:v>
                </c:pt>
                <c:pt idx="1520">
                  <c:v>378.36</c:v>
                </c:pt>
                <c:pt idx="1521">
                  <c:v>377.62</c:v>
                </c:pt>
                <c:pt idx="1522">
                  <c:v>408.99</c:v>
                </c:pt>
                <c:pt idx="1523">
                  <c:v>410.5</c:v>
                </c:pt>
                <c:pt idx="1524">
                  <c:v>397.26</c:v>
                </c:pt>
                <c:pt idx="1525">
                  <c:v>397.46</c:v>
                </c:pt>
                <c:pt idx="1526">
                  <c:v>405.03</c:v>
                </c:pt>
                <c:pt idx="1527">
                  <c:v>397.29</c:v>
                </c:pt>
                <c:pt idx="1528">
                  <c:v>387.96</c:v>
                </c:pt>
                <c:pt idx="1529">
                  <c:v>403.96</c:v>
                </c:pt>
                <c:pt idx="1530">
                  <c:v>410.31</c:v>
                </c:pt>
                <c:pt idx="1531">
                  <c:v>380.65</c:v>
                </c:pt>
                <c:pt idx="1532">
                  <c:v>356.94</c:v>
                </c:pt>
                <c:pt idx="1533">
                  <c:v>350.9</c:v>
                </c:pt>
                <c:pt idx="1534">
                  <c:v>339.59</c:v>
                </c:pt>
                <c:pt idx="1535">
                  <c:v>320.22</c:v>
                </c:pt>
                <c:pt idx="1536">
                  <c:v>319.62</c:v>
                </c:pt>
                <c:pt idx="1537">
                  <c:v>470.18</c:v>
                </c:pt>
                <c:pt idx="1538">
                  <c:v>389.53</c:v>
                </c:pt>
                <c:pt idx="1539">
                  <c:v>359.57</c:v>
                </c:pt>
                <c:pt idx="1540">
                  <c:v>349.58</c:v>
                </c:pt>
                <c:pt idx="1541">
                  <c:v>339.88</c:v>
                </c:pt>
                <c:pt idx="1542">
                  <c:v>329.92</c:v>
                </c:pt>
                <c:pt idx="1543">
                  <c:v>320.36</c:v>
                </c:pt>
                <c:pt idx="1544">
                  <c:v>311.74</c:v>
                </c:pt>
                <c:pt idx="1545">
                  <c:v>316.29</c:v>
                </c:pt>
                <c:pt idx="1546">
                  <c:v>312.6</c:v>
                </c:pt>
                <c:pt idx="1547">
                  <c:v>310.8</c:v>
                </c:pt>
                <c:pt idx="1548">
                  <c:v>308.89</c:v>
                </c:pt>
                <c:pt idx="1549">
                  <c:v>300.13</c:v>
                </c:pt>
                <c:pt idx="1550">
                  <c:v>301.47</c:v>
                </c:pt>
                <c:pt idx="1551">
                  <c:v>305.26</c:v>
                </c:pt>
                <c:pt idx="1552">
                  <c:v>301.48</c:v>
                </c:pt>
                <c:pt idx="1553">
                  <c:v>291.4</c:v>
                </c:pt>
                <c:pt idx="1554">
                  <c:v>298.31</c:v>
                </c:pt>
                <c:pt idx="1555">
                  <c:v>281.14</c:v>
                </c:pt>
                <c:pt idx="1556">
                  <c:v>282.49</c:v>
                </c:pt>
                <c:pt idx="1557">
                  <c:v>288.34</c:v>
                </c:pt>
                <c:pt idx="1558">
                  <c:v>287.46</c:v>
                </c:pt>
                <c:pt idx="1559">
                  <c:v>297.36</c:v>
                </c:pt>
                <c:pt idx="1560">
                  <c:v>297.85</c:v>
                </c:pt>
                <c:pt idx="1561">
                  <c:v>301.47</c:v>
                </c:pt>
                <c:pt idx="1562">
                  <c:v>302.46</c:v>
                </c:pt>
                <c:pt idx="1563">
                  <c:v>307.48</c:v>
                </c:pt>
                <c:pt idx="1564">
                  <c:v>310.67</c:v>
                </c:pt>
                <c:pt idx="1565">
                  <c:v>326.28</c:v>
                </c:pt>
                <c:pt idx="1566">
                  <c:v>306.92</c:v>
                </c:pt>
                <c:pt idx="1567">
                  <c:v>337.89</c:v>
                </c:pt>
                <c:pt idx="1568">
                  <c:v>398.85</c:v>
                </c:pt>
                <c:pt idx="1569">
                  <c:v>358.16</c:v>
                </c:pt>
                <c:pt idx="1570">
                  <c:v>394.67</c:v>
                </c:pt>
                <c:pt idx="1571">
                  <c:v>330.89</c:v>
                </c:pt>
                <c:pt idx="1572">
                  <c:v>465.32</c:v>
                </c:pt>
                <c:pt idx="1573">
                  <c:v>334.7</c:v>
                </c:pt>
                <c:pt idx="1574">
                  <c:v>289.37</c:v>
                </c:pt>
                <c:pt idx="1575">
                  <c:v>147.23</c:v>
                </c:pt>
                <c:pt idx="1576">
                  <c:v>169.96</c:v>
                </c:pt>
                <c:pt idx="1577">
                  <c:v>141.58</c:v>
                </c:pt>
                <c:pt idx="1578">
                  <c:v>142.46</c:v>
                </c:pt>
                <c:pt idx="1579">
                  <c:v>153.25</c:v>
                </c:pt>
                <c:pt idx="1580">
                  <c:v>24.2</c:v>
                </c:pt>
                <c:pt idx="1581">
                  <c:v>300.86</c:v>
                </c:pt>
                <c:pt idx="1582">
                  <c:v>293.5</c:v>
                </c:pt>
                <c:pt idx="1583">
                  <c:v>299.72</c:v>
                </c:pt>
                <c:pt idx="1584">
                  <c:v>38.02</c:v>
                </c:pt>
                <c:pt idx="1585">
                  <c:v>358.36</c:v>
                </c:pt>
                <c:pt idx="1586">
                  <c:v>302.33</c:v>
                </c:pt>
                <c:pt idx="1587">
                  <c:v>281.76</c:v>
                </c:pt>
                <c:pt idx="1588">
                  <c:v>203.04</c:v>
                </c:pt>
                <c:pt idx="1589">
                  <c:v>288.42</c:v>
                </c:pt>
                <c:pt idx="1590">
                  <c:v>298.65</c:v>
                </c:pt>
                <c:pt idx="1591">
                  <c:v>297.32</c:v>
                </c:pt>
                <c:pt idx="1592">
                  <c:v>273.91</c:v>
                </c:pt>
                <c:pt idx="1593">
                  <c:v>202.88</c:v>
                </c:pt>
                <c:pt idx="1594">
                  <c:v>0</c:v>
                </c:pt>
                <c:pt idx="1595">
                  <c:v>12.61</c:v>
                </c:pt>
                <c:pt idx="1596">
                  <c:v>52.29</c:v>
                </c:pt>
                <c:pt idx="1597">
                  <c:v>70.9</c:v>
                </c:pt>
                <c:pt idx="1598">
                  <c:v>242.49</c:v>
                </c:pt>
                <c:pt idx="1599">
                  <c:v>291.05</c:v>
                </c:pt>
                <c:pt idx="1600">
                  <c:v>301.83</c:v>
                </c:pt>
                <c:pt idx="1601">
                  <c:v>308.73</c:v>
                </c:pt>
                <c:pt idx="1602">
                  <c:v>320.64</c:v>
                </c:pt>
                <c:pt idx="1603">
                  <c:v>371.7</c:v>
                </c:pt>
                <c:pt idx="1604">
                  <c:v>371.66</c:v>
                </c:pt>
                <c:pt idx="1605">
                  <c:v>391.72</c:v>
                </c:pt>
                <c:pt idx="1606">
                  <c:v>372.3</c:v>
                </c:pt>
                <c:pt idx="1607">
                  <c:v>387.25</c:v>
                </c:pt>
                <c:pt idx="1608">
                  <c:v>396.61</c:v>
                </c:pt>
                <c:pt idx="1609">
                  <c:v>454.59</c:v>
                </c:pt>
                <c:pt idx="1610">
                  <c:v>415</c:v>
                </c:pt>
                <c:pt idx="1611">
                  <c:v>410.04</c:v>
                </c:pt>
                <c:pt idx="1612">
                  <c:v>415.19</c:v>
                </c:pt>
                <c:pt idx="1613">
                  <c:v>437.58</c:v>
                </c:pt>
                <c:pt idx="1614">
                  <c:v>418.42</c:v>
                </c:pt>
                <c:pt idx="1615">
                  <c:v>399.53</c:v>
                </c:pt>
                <c:pt idx="1616">
                  <c:v>376.22</c:v>
                </c:pt>
                <c:pt idx="1617">
                  <c:v>390.96</c:v>
                </c:pt>
                <c:pt idx="1618">
                  <c:v>391.25</c:v>
                </c:pt>
                <c:pt idx="1619">
                  <c:v>395.11</c:v>
                </c:pt>
                <c:pt idx="1620">
                  <c:v>389.62</c:v>
                </c:pt>
                <c:pt idx="1621">
                  <c:v>377.99</c:v>
                </c:pt>
                <c:pt idx="1622">
                  <c:v>378.78</c:v>
                </c:pt>
                <c:pt idx="1623">
                  <c:v>368.93</c:v>
                </c:pt>
                <c:pt idx="1624">
                  <c:v>377.81</c:v>
                </c:pt>
                <c:pt idx="1625">
                  <c:v>368.95</c:v>
                </c:pt>
                <c:pt idx="1626">
                  <c:v>369.08</c:v>
                </c:pt>
                <c:pt idx="1627">
                  <c:v>352.27</c:v>
                </c:pt>
                <c:pt idx="1628">
                  <c:v>321.2</c:v>
                </c:pt>
                <c:pt idx="1629">
                  <c:v>324.9</c:v>
                </c:pt>
                <c:pt idx="1630">
                  <c:v>312.58</c:v>
                </c:pt>
                <c:pt idx="1631">
                  <c:v>310.97</c:v>
                </c:pt>
                <c:pt idx="1632">
                  <c:v>320.8</c:v>
                </c:pt>
                <c:pt idx="1633">
                  <c:v>369.29</c:v>
                </c:pt>
                <c:pt idx="1634">
                  <c:v>381.22</c:v>
                </c:pt>
                <c:pt idx="1635">
                  <c:v>325</c:v>
                </c:pt>
                <c:pt idx="1636">
                  <c:v>320.44</c:v>
                </c:pt>
                <c:pt idx="1637">
                  <c:v>316.71</c:v>
                </c:pt>
                <c:pt idx="1638">
                  <c:v>316.71</c:v>
                </c:pt>
                <c:pt idx="1639">
                  <c:v>314.88</c:v>
                </c:pt>
                <c:pt idx="1640">
                  <c:v>309.68</c:v>
                </c:pt>
                <c:pt idx="1641">
                  <c:v>311.34</c:v>
                </c:pt>
                <c:pt idx="1642">
                  <c:v>311.2</c:v>
                </c:pt>
                <c:pt idx="1643">
                  <c:v>308</c:v>
                </c:pt>
                <c:pt idx="1644">
                  <c:v>305.42</c:v>
                </c:pt>
                <c:pt idx="1645">
                  <c:v>300</c:v>
                </c:pt>
                <c:pt idx="1646">
                  <c:v>300.49</c:v>
                </c:pt>
                <c:pt idx="1647">
                  <c:v>300.7</c:v>
                </c:pt>
                <c:pt idx="1648">
                  <c:v>291.03</c:v>
                </c:pt>
                <c:pt idx="1649">
                  <c:v>300.51</c:v>
                </c:pt>
                <c:pt idx="1650">
                  <c:v>295.71</c:v>
                </c:pt>
                <c:pt idx="1651">
                  <c:v>291.34</c:v>
                </c:pt>
                <c:pt idx="1652">
                  <c:v>291.03</c:v>
                </c:pt>
                <c:pt idx="1653">
                  <c:v>300.51</c:v>
                </c:pt>
                <c:pt idx="1654">
                  <c:v>295.59</c:v>
                </c:pt>
                <c:pt idx="1655">
                  <c:v>301.6</c:v>
                </c:pt>
                <c:pt idx="1656">
                  <c:v>301.6</c:v>
                </c:pt>
                <c:pt idx="1657">
                  <c:v>302.7</c:v>
                </c:pt>
                <c:pt idx="1658">
                  <c:v>306.4</c:v>
                </c:pt>
                <c:pt idx="1659">
                  <c:v>311.2</c:v>
                </c:pt>
                <c:pt idx="1660">
                  <c:v>316.4</c:v>
                </c:pt>
                <c:pt idx="1661">
                  <c:v>321.2</c:v>
                </c:pt>
                <c:pt idx="1662">
                  <c:v>311.9</c:v>
                </c:pt>
                <c:pt idx="1663">
                  <c:v>345.4</c:v>
                </c:pt>
                <c:pt idx="1664">
                  <c:v>340.55</c:v>
                </c:pt>
                <c:pt idx="1665">
                  <c:v>366.23</c:v>
                </c:pt>
                <c:pt idx="1666">
                  <c:v>371.29</c:v>
                </c:pt>
                <c:pt idx="1667">
                  <c:v>352.03</c:v>
                </c:pt>
                <c:pt idx="1668">
                  <c:v>334.22</c:v>
                </c:pt>
                <c:pt idx="1669">
                  <c:v>366.82</c:v>
                </c:pt>
                <c:pt idx="1670">
                  <c:v>340.8</c:v>
                </c:pt>
                <c:pt idx="1671">
                  <c:v>287.01</c:v>
                </c:pt>
                <c:pt idx="1672">
                  <c:v>311.32</c:v>
                </c:pt>
                <c:pt idx="1673">
                  <c:v>271.44</c:v>
                </c:pt>
                <c:pt idx="1674">
                  <c:v>153.3</c:v>
                </c:pt>
                <c:pt idx="1675">
                  <c:v>144.27</c:v>
                </c:pt>
                <c:pt idx="1676">
                  <c:v>145.37</c:v>
                </c:pt>
                <c:pt idx="1677">
                  <c:v>301.5</c:v>
                </c:pt>
                <c:pt idx="1678">
                  <c:v>189.29</c:v>
                </c:pt>
                <c:pt idx="1679">
                  <c:v>305.61</c:v>
                </c:pt>
                <c:pt idx="1680">
                  <c:v>13.6</c:v>
                </c:pt>
                <c:pt idx="1681">
                  <c:v>304.93</c:v>
                </c:pt>
                <c:pt idx="1682">
                  <c:v>291</c:v>
                </c:pt>
                <c:pt idx="1683">
                  <c:v>291.06</c:v>
                </c:pt>
                <c:pt idx="1684">
                  <c:v>278.08</c:v>
                </c:pt>
                <c:pt idx="1685">
                  <c:v>292.37</c:v>
                </c:pt>
                <c:pt idx="1686">
                  <c:v>302</c:v>
                </c:pt>
                <c:pt idx="1687">
                  <c:v>302</c:v>
                </c:pt>
                <c:pt idx="1688">
                  <c:v>302.2</c:v>
                </c:pt>
                <c:pt idx="1689">
                  <c:v>289.94</c:v>
                </c:pt>
                <c:pt idx="1690">
                  <c:v>297.2</c:v>
                </c:pt>
                <c:pt idx="1691">
                  <c:v>260.72</c:v>
                </c:pt>
                <c:pt idx="1692">
                  <c:v>277.72</c:v>
                </c:pt>
                <c:pt idx="1693">
                  <c:v>285.16</c:v>
                </c:pt>
                <c:pt idx="1694">
                  <c:v>302.2</c:v>
                </c:pt>
                <c:pt idx="1695">
                  <c:v>310.08</c:v>
                </c:pt>
                <c:pt idx="1696">
                  <c:v>302.6</c:v>
                </c:pt>
                <c:pt idx="1697">
                  <c:v>312.2</c:v>
                </c:pt>
                <c:pt idx="1698">
                  <c:v>330.39</c:v>
                </c:pt>
                <c:pt idx="1699">
                  <c:v>327.84</c:v>
                </c:pt>
                <c:pt idx="1700">
                  <c:v>349.28</c:v>
                </c:pt>
                <c:pt idx="1701">
                  <c:v>350.8</c:v>
                </c:pt>
                <c:pt idx="1702">
                  <c:v>341</c:v>
                </c:pt>
                <c:pt idx="1703">
                  <c:v>350.8</c:v>
                </c:pt>
                <c:pt idx="1704">
                  <c:v>355.88</c:v>
                </c:pt>
                <c:pt idx="1705">
                  <c:v>384.67</c:v>
                </c:pt>
                <c:pt idx="1706">
                  <c:v>400</c:v>
                </c:pt>
                <c:pt idx="1707">
                  <c:v>392.12</c:v>
                </c:pt>
                <c:pt idx="1708">
                  <c:v>363.11</c:v>
                </c:pt>
                <c:pt idx="1709">
                  <c:v>411.98</c:v>
                </c:pt>
                <c:pt idx="1710">
                  <c:v>400</c:v>
                </c:pt>
                <c:pt idx="1711">
                  <c:v>385</c:v>
                </c:pt>
                <c:pt idx="1712">
                  <c:v>360.8</c:v>
                </c:pt>
                <c:pt idx="1713">
                  <c:v>400.28</c:v>
                </c:pt>
                <c:pt idx="1714">
                  <c:v>380</c:v>
                </c:pt>
                <c:pt idx="1715">
                  <c:v>400</c:v>
                </c:pt>
                <c:pt idx="1716">
                  <c:v>371.68</c:v>
                </c:pt>
                <c:pt idx="1717">
                  <c:v>400</c:v>
                </c:pt>
                <c:pt idx="1718">
                  <c:v>409.27</c:v>
                </c:pt>
                <c:pt idx="1719">
                  <c:v>439.95</c:v>
                </c:pt>
                <c:pt idx="1720">
                  <c:v>439.95</c:v>
                </c:pt>
                <c:pt idx="1721">
                  <c:v>464.8</c:v>
                </c:pt>
                <c:pt idx="1722">
                  <c:v>479.9</c:v>
                </c:pt>
                <c:pt idx="1723">
                  <c:v>400</c:v>
                </c:pt>
                <c:pt idx="1724">
                  <c:v>351.2</c:v>
                </c:pt>
                <c:pt idx="1725">
                  <c:v>367.44</c:v>
                </c:pt>
                <c:pt idx="1726">
                  <c:v>355.28</c:v>
                </c:pt>
                <c:pt idx="1727">
                  <c:v>332</c:v>
                </c:pt>
                <c:pt idx="1728">
                  <c:v>340</c:v>
                </c:pt>
                <c:pt idx="1729">
                  <c:v>713.68</c:v>
                </c:pt>
                <c:pt idx="1730">
                  <c:v>529.57</c:v>
                </c:pt>
                <c:pt idx="1731">
                  <c:v>429.91</c:v>
                </c:pt>
                <c:pt idx="1732">
                  <c:v>359.98</c:v>
                </c:pt>
                <c:pt idx="1733">
                  <c:v>351.97</c:v>
                </c:pt>
                <c:pt idx="1734">
                  <c:v>329.99</c:v>
                </c:pt>
                <c:pt idx="1735">
                  <c:v>329.99</c:v>
                </c:pt>
                <c:pt idx="1736">
                  <c:v>330.99</c:v>
                </c:pt>
                <c:pt idx="1737">
                  <c:v>327.99</c:v>
                </c:pt>
                <c:pt idx="1738">
                  <c:v>329.99</c:v>
                </c:pt>
                <c:pt idx="1739">
                  <c:v>327.99</c:v>
                </c:pt>
                <c:pt idx="1740">
                  <c:v>321</c:v>
                </c:pt>
                <c:pt idx="1741">
                  <c:v>315</c:v>
                </c:pt>
                <c:pt idx="1742">
                  <c:v>312.13</c:v>
                </c:pt>
                <c:pt idx="1743">
                  <c:v>312.81</c:v>
                </c:pt>
                <c:pt idx="1744">
                  <c:v>308</c:v>
                </c:pt>
                <c:pt idx="1745">
                  <c:v>311</c:v>
                </c:pt>
                <c:pt idx="1746">
                  <c:v>309.71</c:v>
                </c:pt>
                <c:pt idx="1747">
                  <c:v>309.13</c:v>
                </c:pt>
                <c:pt idx="1748">
                  <c:v>306.13</c:v>
                </c:pt>
                <c:pt idx="1749">
                  <c:v>309</c:v>
                </c:pt>
                <c:pt idx="1750">
                  <c:v>310</c:v>
                </c:pt>
                <c:pt idx="1751">
                  <c:v>311</c:v>
                </c:pt>
                <c:pt idx="1752">
                  <c:v>310</c:v>
                </c:pt>
                <c:pt idx="1753">
                  <c:v>315</c:v>
                </c:pt>
                <c:pt idx="1754">
                  <c:v>315</c:v>
                </c:pt>
                <c:pt idx="1755">
                  <c:v>325</c:v>
                </c:pt>
                <c:pt idx="1756">
                  <c:v>325</c:v>
                </c:pt>
                <c:pt idx="1757">
                  <c:v>328.99</c:v>
                </c:pt>
                <c:pt idx="1758">
                  <c:v>331.99</c:v>
                </c:pt>
                <c:pt idx="1759">
                  <c:v>327.8</c:v>
                </c:pt>
                <c:pt idx="1760">
                  <c:v>329.99</c:v>
                </c:pt>
                <c:pt idx="1761">
                  <c:v>332.04</c:v>
                </c:pt>
                <c:pt idx="1762">
                  <c:v>338.55</c:v>
                </c:pt>
                <c:pt idx="1763">
                  <c:v>328.55</c:v>
                </c:pt>
                <c:pt idx="1764">
                  <c:v>328.55</c:v>
                </c:pt>
                <c:pt idx="1765">
                  <c:v>321.19</c:v>
                </c:pt>
                <c:pt idx="1766">
                  <c:v>313.73</c:v>
                </c:pt>
                <c:pt idx="1767">
                  <c:v>300.05</c:v>
                </c:pt>
                <c:pt idx="1768">
                  <c:v>258</c:v>
                </c:pt>
                <c:pt idx="1769">
                  <c:v>128</c:v>
                </c:pt>
                <c:pt idx="1770">
                  <c:v>122.23</c:v>
                </c:pt>
                <c:pt idx="1771">
                  <c:v>0</c:v>
                </c:pt>
                <c:pt idx="1772">
                  <c:v>124.38</c:v>
                </c:pt>
                <c:pt idx="1773">
                  <c:v>295</c:v>
                </c:pt>
                <c:pt idx="1774">
                  <c:v>250</c:v>
                </c:pt>
                <c:pt idx="1775">
                  <c:v>217.19</c:v>
                </c:pt>
                <c:pt idx="1776">
                  <c:v>0</c:v>
                </c:pt>
                <c:pt idx="1777">
                  <c:v>327.74</c:v>
                </c:pt>
                <c:pt idx="1778">
                  <c:v>236.4</c:v>
                </c:pt>
                <c:pt idx="1779">
                  <c:v>288.69</c:v>
                </c:pt>
                <c:pt idx="1780">
                  <c:v>0</c:v>
                </c:pt>
                <c:pt idx="1781">
                  <c:v>278.35</c:v>
                </c:pt>
                <c:pt idx="1782">
                  <c:v>173.26</c:v>
                </c:pt>
                <c:pt idx="1783">
                  <c:v>123.15</c:v>
                </c:pt>
                <c:pt idx="1784">
                  <c:v>0</c:v>
                </c:pt>
                <c:pt idx="1785">
                  <c:v>0</c:v>
                </c:pt>
                <c:pt idx="1786">
                  <c:v>60.38</c:v>
                </c:pt>
                <c:pt idx="1787">
                  <c:v>85.23</c:v>
                </c:pt>
                <c:pt idx="1788">
                  <c:v>0</c:v>
                </c:pt>
                <c:pt idx="1789">
                  <c:v>92.33</c:v>
                </c:pt>
                <c:pt idx="1790">
                  <c:v>0</c:v>
                </c:pt>
                <c:pt idx="1791">
                  <c:v>250</c:v>
                </c:pt>
                <c:pt idx="1792">
                  <c:v>280.45</c:v>
                </c:pt>
                <c:pt idx="1793">
                  <c:v>300</c:v>
                </c:pt>
                <c:pt idx="1794">
                  <c:v>312.12</c:v>
                </c:pt>
                <c:pt idx="1795">
                  <c:v>319.91</c:v>
                </c:pt>
                <c:pt idx="1796">
                  <c:v>329.78</c:v>
                </c:pt>
                <c:pt idx="1797">
                  <c:v>380</c:v>
                </c:pt>
                <c:pt idx="1798">
                  <c:v>350</c:v>
                </c:pt>
                <c:pt idx="1799">
                  <c:v>380</c:v>
                </c:pt>
                <c:pt idx="1800">
                  <c:v>407.95</c:v>
                </c:pt>
                <c:pt idx="1801">
                  <c:v>711.41</c:v>
                </c:pt>
                <c:pt idx="1802">
                  <c:v>479.78</c:v>
                </c:pt>
                <c:pt idx="1803">
                  <c:v>453.89</c:v>
                </c:pt>
                <c:pt idx="1804">
                  <c:v>379.95</c:v>
                </c:pt>
                <c:pt idx="1805">
                  <c:v>447.32</c:v>
                </c:pt>
                <c:pt idx="1806">
                  <c:v>428.36</c:v>
                </c:pt>
                <c:pt idx="1807">
                  <c:v>428.46</c:v>
                </c:pt>
                <c:pt idx="1808">
                  <c:v>364.28</c:v>
                </c:pt>
                <c:pt idx="1809">
                  <c:v>420.03</c:v>
                </c:pt>
                <c:pt idx="1810">
                  <c:v>410.09</c:v>
                </c:pt>
                <c:pt idx="1811">
                  <c:v>400.07</c:v>
                </c:pt>
                <c:pt idx="1812">
                  <c:v>370.08</c:v>
                </c:pt>
                <c:pt idx="1813">
                  <c:v>400.09</c:v>
                </c:pt>
                <c:pt idx="1814">
                  <c:v>420.17</c:v>
                </c:pt>
                <c:pt idx="1815">
                  <c:v>714.73</c:v>
                </c:pt>
                <c:pt idx="1816">
                  <c:v>998.82</c:v>
                </c:pt>
                <c:pt idx="1817">
                  <c:v>574.19</c:v>
                </c:pt>
                <c:pt idx="1818">
                  <c:v>561.33</c:v>
                </c:pt>
                <c:pt idx="1819">
                  <c:v>440.11</c:v>
                </c:pt>
                <c:pt idx="1820">
                  <c:v>379.27</c:v>
                </c:pt>
                <c:pt idx="1821">
                  <c:v>354.24</c:v>
                </c:pt>
                <c:pt idx="1822">
                  <c:v>351.53</c:v>
                </c:pt>
                <c:pt idx="1823">
                  <c:v>330.48</c:v>
                </c:pt>
                <c:pt idx="1824">
                  <c:v>326.35</c:v>
                </c:pt>
                <c:pt idx="1825">
                  <c:v>1361.2</c:v>
                </c:pt>
                <c:pt idx="1826">
                  <c:v>359.44</c:v>
                </c:pt>
                <c:pt idx="1827">
                  <c:v>379.09</c:v>
                </c:pt>
                <c:pt idx="1828">
                  <c:v>339.63</c:v>
                </c:pt>
                <c:pt idx="1829">
                  <c:v>339.63</c:v>
                </c:pt>
                <c:pt idx="1830">
                  <c:v>320.03</c:v>
                </c:pt>
                <c:pt idx="1831">
                  <c:v>319.93</c:v>
                </c:pt>
                <c:pt idx="1832">
                  <c:v>312.12</c:v>
                </c:pt>
                <c:pt idx="1833">
                  <c:v>315</c:v>
                </c:pt>
                <c:pt idx="1834">
                  <c:v>312.15</c:v>
                </c:pt>
                <c:pt idx="1835">
                  <c:v>310.11</c:v>
                </c:pt>
                <c:pt idx="1836">
                  <c:v>305.11</c:v>
                </c:pt>
                <c:pt idx="1837">
                  <c:v>303.15</c:v>
                </c:pt>
                <c:pt idx="1838">
                  <c:v>305</c:v>
                </c:pt>
                <c:pt idx="1839">
                  <c:v>300.12</c:v>
                </c:pt>
                <c:pt idx="1840">
                  <c:v>300</c:v>
                </c:pt>
                <c:pt idx="1841">
                  <c:v>295.05</c:v>
                </c:pt>
                <c:pt idx="1842">
                  <c:v>295</c:v>
                </c:pt>
                <c:pt idx="1843">
                  <c:v>295</c:v>
                </c:pt>
                <c:pt idx="1844">
                  <c:v>300</c:v>
                </c:pt>
                <c:pt idx="1845">
                  <c:v>294</c:v>
                </c:pt>
                <c:pt idx="1846">
                  <c:v>300.11</c:v>
                </c:pt>
                <c:pt idx="1847">
                  <c:v>300.32</c:v>
                </c:pt>
                <c:pt idx="1848">
                  <c:v>307</c:v>
                </c:pt>
                <c:pt idx="1849">
                  <c:v>310</c:v>
                </c:pt>
                <c:pt idx="1850">
                  <c:v>310.11</c:v>
                </c:pt>
                <c:pt idx="1851">
                  <c:v>329</c:v>
                </c:pt>
                <c:pt idx="1852">
                  <c:v>312.15</c:v>
                </c:pt>
                <c:pt idx="1853">
                  <c:v>323</c:v>
                </c:pt>
                <c:pt idx="1854">
                  <c:v>325.82</c:v>
                </c:pt>
                <c:pt idx="1855">
                  <c:v>315.78</c:v>
                </c:pt>
                <c:pt idx="1856">
                  <c:v>339.63</c:v>
                </c:pt>
                <c:pt idx="1857">
                  <c:v>349.49</c:v>
                </c:pt>
                <c:pt idx="1858">
                  <c:v>296.15</c:v>
                </c:pt>
                <c:pt idx="1859">
                  <c:v>310.05</c:v>
                </c:pt>
                <c:pt idx="1860">
                  <c:v>305.62</c:v>
                </c:pt>
                <c:pt idx="1861">
                  <c:v>306.02</c:v>
                </c:pt>
                <c:pt idx="1862">
                  <c:v>304.08</c:v>
                </c:pt>
                <c:pt idx="1863">
                  <c:v>290.12</c:v>
                </c:pt>
                <c:pt idx="1864">
                  <c:v>300</c:v>
                </c:pt>
                <c:pt idx="1865">
                  <c:v>280</c:v>
                </c:pt>
                <c:pt idx="1866">
                  <c:v>304.2</c:v>
                </c:pt>
                <c:pt idx="1867">
                  <c:v>293.74</c:v>
                </c:pt>
                <c:pt idx="1868">
                  <c:v>184.7</c:v>
                </c:pt>
                <c:pt idx="1869">
                  <c:v>122.04</c:v>
                </c:pt>
                <c:pt idx="1870">
                  <c:v>276.04</c:v>
                </c:pt>
                <c:pt idx="1871">
                  <c:v>1</c:v>
                </c:pt>
                <c:pt idx="1872">
                  <c:v>0</c:v>
                </c:pt>
                <c:pt idx="1873">
                  <c:v>329.47</c:v>
                </c:pt>
                <c:pt idx="1874">
                  <c:v>289.39</c:v>
                </c:pt>
                <c:pt idx="1875">
                  <c:v>10</c:v>
                </c:pt>
                <c:pt idx="1876">
                  <c:v>1</c:v>
                </c:pt>
                <c:pt idx="1877">
                  <c:v>0</c:v>
                </c:pt>
                <c:pt idx="1878">
                  <c:v>0</c:v>
                </c:pt>
                <c:pt idx="1879">
                  <c:v>197.48</c:v>
                </c:pt>
                <c:pt idx="1880">
                  <c:v>0</c:v>
                </c:pt>
                <c:pt idx="1881">
                  <c:v>0</c:v>
                </c:pt>
                <c:pt idx="1882">
                  <c:v>15.37</c:v>
                </c:pt>
                <c:pt idx="1883">
                  <c:v>39.76</c:v>
                </c:pt>
                <c:pt idx="1884">
                  <c:v>0</c:v>
                </c:pt>
                <c:pt idx="1885">
                  <c:v>0</c:v>
                </c:pt>
                <c:pt idx="1886">
                  <c:v>260</c:v>
                </c:pt>
                <c:pt idx="1887">
                  <c:v>0</c:v>
                </c:pt>
                <c:pt idx="1888">
                  <c:v>280</c:v>
                </c:pt>
                <c:pt idx="1889">
                  <c:v>290</c:v>
                </c:pt>
                <c:pt idx="1890">
                  <c:v>301.15</c:v>
                </c:pt>
                <c:pt idx="1891">
                  <c:v>305</c:v>
                </c:pt>
                <c:pt idx="1892">
                  <c:v>308</c:v>
                </c:pt>
                <c:pt idx="1893">
                  <c:v>308.06</c:v>
                </c:pt>
                <c:pt idx="1894">
                  <c:v>305.9</c:v>
                </c:pt>
                <c:pt idx="1895">
                  <c:v>310.99</c:v>
                </c:pt>
                <c:pt idx="1896">
                  <c:v>315.9</c:v>
                </c:pt>
                <c:pt idx="1897">
                  <c:v>331.02</c:v>
                </c:pt>
                <c:pt idx="1898">
                  <c:v>329.89</c:v>
                </c:pt>
                <c:pt idx="1899">
                  <c:v>330.21</c:v>
                </c:pt>
                <c:pt idx="1900">
                  <c:v>313.01</c:v>
                </c:pt>
                <c:pt idx="1901">
                  <c:v>330.29</c:v>
                </c:pt>
                <c:pt idx="1902">
                  <c:v>330.29</c:v>
                </c:pt>
                <c:pt idx="1903">
                  <c:v>330.14</c:v>
                </c:pt>
                <c:pt idx="1904">
                  <c:v>320.59</c:v>
                </c:pt>
                <c:pt idx="1905">
                  <c:v>330.29</c:v>
                </c:pt>
                <c:pt idx="1906">
                  <c:v>330.14</c:v>
                </c:pt>
                <c:pt idx="1907">
                  <c:v>329.57</c:v>
                </c:pt>
                <c:pt idx="1908">
                  <c:v>329.17</c:v>
                </c:pt>
                <c:pt idx="1909">
                  <c:v>332.99</c:v>
                </c:pt>
                <c:pt idx="1910">
                  <c:v>334.99</c:v>
                </c:pt>
                <c:pt idx="1911">
                  <c:v>334.99</c:v>
                </c:pt>
                <c:pt idx="1912">
                  <c:v>330.57</c:v>
                </c:pt>
                <c:pt idx="1913">
                  <c:v>342.59</c:v>
                </c:pt>
                <c:pt idx="1914">
                  <c:v>349.49</c:v>
                </c:pt>
                <c:pt idx="1915">
                  <c:v>339.63</c:v>
                </c:pt>
                <c:pt idx="1916">
                  <c:v>329.77</c:v>
                </c:pt>
                <c:pt idx="1917">
                  <c:v>329.77</c:v>
                </c:pt>
                <c:pt idx="1918">
                  <c:v>324.84</c:v>
                </c:pt>
                <c:pt idx="1919">
                  <c:v>308.86</c:v>
                </c:pt>
                <c:pt idx="1920">
                  <c:v>328</c:v>
                </c:pt>
                <c:pt idx="1921">
                  <c:v>999.2</c:v>
                </c:pt>
                <c:pt idx="1922">
                  <c:v>389.63</c:v>
                </c:pt>
                <c:pt idx="1923">
                  <c:v>359.85</c:v>
                </c:pt>
                <c:pt idx="1924">
                  <c:v>337.13</c:v>
                </c:pt>
                <c:pt idx="1925">
                  <c:v>329.99</c:v>
                </c:pt>
                <c:pt idx="1926">
                  <c:v>320</c:v>
                </c:pt>
                <c:pt idx="1927">
                  <c:v>318</c:v>
                </c:pt>
                <c:pt idx="1928">
                  <c:v>313</c:v>
                </c:pt>
                <c:pt idx="1929">
                  <c:v>310</c:v>
                </c:pt>
                <c:pt idx="1930">
                  <c:v>303</c:v>
                </c:pt>
                <c:pt idx="1931">
                  <c:v>315.96</c:v>
                </c:pt>
                <c:pt idx="1932">
                  <c:v>300.11</c:v>
                </c:pt>
                <c:pt idx="1933">
                  <c:v>300</c:v>
                </c:pt>
                <c:pt idx="1934">
                  <c:v>300</c:v>
                </c:pt>
                <c:pt idx="1935">
                  <c:v>300.11</c:v>
                </c:pt>
                <c:pt idx="1936">
                  <c:v>275</c:v>
                </c:pt>
                <c:pt idx="1937">
                  <c:v>295.37</c:v>
                </c:pt>
                <c:pt idx="1938">
                  <c:v>250</c:v>
                </c:pt>
                <c:pt idx="1939">
                  <c:v>290</c:v>
                </c:pt>
                <c:pt idx="1940">
                  <c:v>298.07</c:v>
                </c:pt>
                <c:pt idx="1941">
                  <c:v>290.12</c:v>
                </c:pt>
                <c:pt idx="1942">
                  <c:v>300</c:v>
                </c:pt>
                <c:pt idx="1943">
                  <c:v>298</c:v>
                </c:pt>
                <c:pt idx="1944">
                  <c:v>290</c:v>
                </c:pt>
                <c:pt idx="1945">
                  <c:v>300</c:v>
                </c:pt>
                <c:pt idx="1946">
                  <c:v>296.36</c:v>
                </c:pt>
                <c:pt idx="1947">
                  <c:v>306.69</c:v>
                </c:pt>
                <c:pt idx="1948">
                  <c:v>300.97</c:v>
                </c:pt>
                <c:pt idx="1949">
                  <c:v>305.48</c:v>
                </c:pt>
                <c:pt idx="1950">
                  <c:v>302.95</c:v>
                </c:pt>
                <c:pt idx="1951">
                  <c:v>296.15</c:v>
                </c:pt>
                <c:pt idx="1952">
                  <c:v>300.97</c:v>
                </c:pt>
                <c:pt idx="1953">
                  <c:v>299</c:v>
                </c:pt>
                <c:pt idx="1954">
                  <c:v>288</c:v>
                </c:pt>
                <c:pt idx="1955">
                  <c:v>255.01</c:v>
                </c:pt>
                <c:pt idx="1956">
                  <c:v>0.99</c:v>
                </c:pt>
                <c:pt idx="1957">
                  <c:v>98.68</c:v>
                </c:pt>
                <c:pt idx="1958">
                  <c:v>285</c:v>
                </c:pt>
                <c:pt idx="1959">
                  <c:v>0</c:v>
                </c:pt>
                <c:pt idx="1960">
                  <c:v>0</c:v>
                </c:pt>
                <c:pt idx="1961">
                  <c:v>29.6</c:v>
                </c:pt>
                <c:pt idx="1962">
                  <c:v>9.18</c:v>
                </c:pt>
                <c:pt idx="1963">
                  <c:v>9.18</c:v>
                </c:pt>
                <c:pt idx="1964">
                  <c:v>9.18</c:v>
                </c:pt>
                <c:pt idx="1965">
                  <c:v>9.18</c:v>
                </c:pt>
                <c:pt idx="1966">
                  <c:v>9.32</c:v>
                </c:pt>
                <c:pt idx="1967">
                  <c:v>313.01</c:v>
                </c:pt>
                <c:pt idx="1968">
                  <c:v>29.6</c:v>
                </c:pt>
                <c:pt idx="1969">
                  <c:v>337.35</c:v>
                </c:pt>
                <c:pt idx="1970">
                  <c:v>29.6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290</c:v>
                </c:pt>
                <c:pt idx="1975">
                  <c:v>200.12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295</c:v>
                </c:pt>
                <c:pt idx="1983">
                  <c:v>0</c:v>
                </c:pt>
                <c:pt idx="1984">
                  <c:v>220.12</c:v>
                </c:pt>
                <c:pt idx="1985">
                  <c:v>80</c:v>
                </c:pt>
                <c:pt idx="1986">
                  <c:v>250</c:v>
                </c:pt>
                <c:pt idx="1987">
                  <c:v>410</c:v>
                </c:pt>
                <c:pt idx="1988">
                  <c:v>0</c:v>
                </c:pt>
                <c:pt idx="1989">
                  <c:v>298</c:v>
                </c:pt>
                <c:pt idx="1990">
                  <c:v>302.43</c:v>
                </c:pt>
                <c:pt idx="1991">
                  <c:v>325.81</c:v>
                </c:pt>
                <c:pt idx="1992">
                  <c:v>339.23</c:v>
                </c:pt>
                <c:pt idx="1993">
                  <c:v>344.26</c:v>
                </c:pt>
                <c:pt idx="1994">
                  <c:v>332.2</c:v>
                </c:pt>
                <c:pt idx="1995">
                  <c:v>322.62</c:v>
                </c:pt>
                <c:pt idx="1996">
                  <c:v>311.91</c:v>
                </c:pt>
                <c:pt idx="1997">
                  <c:v>324.42</c:v>
                </c:pt>
                <c:pt idx="1998">
                  <c:v>323</c:v>
                </c:pt>
                <c:pt idx="1999">
                  <c:v>314.12</c:v>
                </c:pt>
                <c:pt idx="2000">
                  <c:v>324.17</c:v>
                </c:pt>
                <c:pt idx="2001">
                  <c:v>316.38</c:v>
                </c:pt>
                <c:pt idx="2002">
                  <c:v>307.89</c:v>
                </c:pt>
                <c:pt idx="2003">
                  <c:v>307.89</c:v>
                </c:pt>
                <c:pt idx="2004">
                  <c:v>297.22</c:v>
                </c:pt>
                <c:pt idx="2005">
                  <c:v>302.02</c:v>
                </c:pt>
                <c:pt idx="2006">
                  <c:v>306.63</c:v>
                </c:pt>
                <c:pt idx="2007">
                  <c:v>304.87</c:v>
                </c:pt>
                <c:pt idx="2008">
                  <c:v>306.63</c:v>
                </c:pt>
                <c:pt idx="2009">
                  <c:v>347.09</c:v>
                </c:pt>
                <c:pt idx="2010">
                  <c:v>329.86</c:v>
                </c:pt>
                <c:pt idx="2011">
                  <c:v>315.78</c:v>
                </c:pt>
                <c:pt idx="2012">
                  <c:v>312</c:v>
                </c:pt>
                <c:pt idx="2013">
                  <c:v>315.32</c:v>
                </c:pt>
                <c:pt idx="2014">
                  <c:v>308.86</c:v>
                </c:pt>
                <c:pt idx="2015">
                  <c:v>302.57</c:v>
                </c:pt>
                <c:pt idx="2016">
                  <c:v>300.12</c:v>
                </c:pt>
                <c:pt idx="2017">
                  <c:v>396.57</c:v>
                </c:pt>
                <c:pt idx="2018">
                  <c:v>348.97</c:v>
                </c:pt>
                <c:pt idx="2019">
                  <c:v>320</c:v>
                </c:pt>
                <c:pt idx="2020">
                  <c:v>300.05</c:v>
                </c:pt>
                <c:pt idx="2021">
                  <c:v>301.81</c:v>
                </c:pt>
                <c:pt idx="2022">
                  <c:v>300</c:v>
                </c:pt>
                <c:pt idx="2023">
                  <c:v>285</c:v>
                </c:pt>
                <c:pt idx="2024">
                  <c:v>285</c:v>
                </c:pt>
                <c:pt idx="2025">
                  <c:v>288</c:v>
                </c:pt>
                <c:pt idx="2026">
                  <c:v>290</c:v>
                </c:pt>
                <c:pt idx="2027">
                  <c:v>285</c:v>
                </c:pt>
                <c:pt idx="2028">
                  <c:v>290.12</c:v>
                </c:pt>
                <c:pt idx="2029">
                  <c:v>275</c:v>
                </c:pt>
                <c:pt idx="2030">
                  <c:v>285</c:v>
                </c:pt>
                <c:pt idx="2031">
                  <c:v>250</c:v>
                </c:pt>
                <c:pt idx="2032">
                  <c:v>255.01</c:v>
                </c:pt>
                <c:pt idx="2033">
                  <c:v>290</c:v>
                </c:pt>
                <c:pt idx="2034">
                  <c:v>258</c:v>
                </c:pt>
                <c:pt idx="2035">
                  <c:v>275</c:v>
                </c:pt>
                <c:pt idx="2036">
                  <c:v>60.01</c:v>
                </c:pt>
                <c:pt idx="2037">
                  <c:v>228</c:v>
                </c:pt>
                <c:pt idx="2038">
                  <c:v>295</c:v>
                </c:pt>
                <c:pt idx="2039">
                  <c:v>300</c:v>
                </c:pt>
                <c:pt idx="2040">
                  <c:v>320</c:v>
                </c:pt>
                <c:pt idx="2041">
                  <c:v>303</c:v>
                </c:pt>
                <c:pt idx="2042">
                  <c:v>315</c:v>
                </c:pt>
                <c:pt idx="2043">
                  <c:v>329.99</c:v>
                </c:pt>
                <c:pt idx="2044">
                  <c:v>320.21</c:v>
                </c:pt>
                <c:pt idx="2045">
                  <c:v>332.99</c:v>
                </c:pt>
                <c:pt idx="2046">
                  <c:v>329.99</c:v>
                </c:pt>
                <c:pt idx="2047">
                  <c:v>310.32</c:v>
                </c:pt>
                <c:pt idx="2048">
                  <c:v>302</c:v>
                </c:pt>
                <c:pt idx="2049">
                  <c:v>310.17</c:v>
                </c:pt>
                <c:pt idx="2050">
                  <c:v>301</c:v>
                </c:pt>
                <c:pt idx="2051">
                  <c:v>300.12</c:v>
                </c:pt>
                <c:pt idx="2052">
                  <c:v>320</c:v>
                </c:pt>
                <c:pt idx="2053">
                  <c:v>326.99</c:v>
                </c:pt>
                <c:pt idx="2054">
                  <c:v>320.36</c:v>
                </c:pt>
                <c:pt idx="2055">
                  <c:v>312.81</c:v>
                </c:pt>
                <c:pt idx="2056">
                  <c:v>285</c:v>
                </c:pt>
                <c:pt idx="2057">
                  <c:v>324</c:v>
                </c:pt>
                <c:pt idx="2058">
                  <c:v>324</c:v>
                </c:pt>
                <c:pt idx="2059">
                  <c:v>308</c:v>
                </c:pt>
                <c:pt idx="2060">
                  <c:v>320</c:v>
                </c:pt>
                <c:pt idx="2061">
                  <c:v>315</c:v>
                </c:pt>
                <c:pt idx="2062">
                  <c:v>275</c:v>
                </c:pt>
                <c:pt idx="2063">
                  <c:v>320</c:v>
                </c:pt>
                <c:pt idx="2064">
                  <c:v>280.12</c:v>
                </c:pt>
                <c:pt idx="2065">
                  <c:v>344.72</c:v>
                </c:pt>
                <c:pt idx="2066">
                  <c:v>736.95</c:v>
                </c:pt>
                <c:pt idx="2067">
                  <c:v>300.11</c:v>
                </c:pt>
                <c:pt idx="2068">
                  <c:v>303</c:v>
                </c:pt>
                <c:pt idx="2069">
                  <c:v>300.11</c:v>
                </c:pt>
                <c:pt idx="2070">
                  <c:v>300</c:v>
                </c:pt>
                <c:pt idx="2071">
                  <c:v>285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1</c:v>
                </c:pt>
                <c:pt idx="2079">
                  <c:v>0</c:v>
                </c:pt>
                <c:pt idx="2080">
                  <c:v>1</c:v>
                </c:pt>
                <c:pt idx="2081">
                  <c:v>0</c:v>
                </c:pt>
                <c:pt idx="2082">
                  <c:v>297</c:v>
                </c:pt>
                <c:pt idx="2083">
                  <c:v>295.32</c:v>
                </c:pt>
                <c:pt idx="2084">
                  <c:v>300</c:v>
                </c:pt>
                <c:pt idx="2085">
                  <c:v>302</c:v>
                </c:pt>
                <c:pt idx="2086">
                  <c:v>300.11</c:v>
                </c:pt>
                <c:pt idx="2087">
                  <c:v>329.99</c:v>
                </c:pt>
                <c:pt idx="2088">
                  <c:v>329.99</c:v>
                </c:pt>
                <c:pt idx="2089">
                  <c:v>381.27</c:v>
                </c:pt>
                <c:pt idx="2090">
                  <c:v>354.97</c:v>
                </c:pt>
                <c:pt idx="2091">
                  <c:v>349.97</c:v>
                </c:pt>
                <c:pt idx="2092">
                  <c:v>340.13</c:v>
                </c:pt>
                <c:pt idx="2093">
                  <c:v>359.97</c:v>
                </c:pt>
                <c:pt idx="2094">
                  <c:v>393.88</c:v>
                </c:pt>
                <c:pt idx="2095">
                  <c:v>361.33</c:v>
                </c:pt>
                <c:pt idx="2096">
                  <c:v>332.82</c:v>
                </c:pt>
                <c:pt idx="2097">
                  <c:v>342.98</c:v>
                </c:pt>
                <c:pt idx="2098">
                  <c:v>349.97</c:v>
                </c:pt>
                <c:pt idx="2099">
                  <c:v>339.98</c:v>
                </c:pt>
                <c:pt idx="2100">
                  <c:v>333.06</c:v>
                </c:pt>
                <c:pt idx="2101">
                  <c:v>344.98</c:v>
                </c:pt>
                <c:pt idx="2102">
                  <c:v>339.98</c:v>
                </c:pt>
                <c:pt idx="2103">
                  <c:v>339.98</c:v>
                </c:pt>
                <c:pt idx="2104">
                  <c:v>339.98</c:v>
                </c:pt>
                <c:pt idx="2105">
                  <c:v>349.97</c:v>
                </c:pt>
                <c:pt idx="2106">
                  <c:v>360.51</c:v>
                </c:pt>
                <c:pt idx="2107">
                  <c:v>349.97</c:v>
                </c:pt>
                <c:pt idx="2108">
                  <c:v>320.12</c:v>
                </c:pt>
                <c:pt idx="2109">
                  <c:v>320.12</c:v>
                </c:pt>
                <c:pt idx="2110">
                  <c:v>318</c:v>
                </c:pt>
                <c:pt idx="2111">
                  <c:v>277</c:v>
                </c:pt>
                <c:pt idx="2112">
                  <c:v>400</c:v>
                </c:pt>
                <c:pt idx="2113">
                  <c:v>713.74</c:v>
                </c:pt>
                <c:pt idx="2114">
                  <c:v>333</c:v>
                </c:pt>
                <c:pt idx="2115">
                  <c:v>320</c:v>
                </c:pt>
                <c:pt idx="2116">
                  <c:v>300</c:v>
                </c:pt>
                <c:pt idx="2117">
                  <c:v>275</c:v>
                </c:pt>
                <c:pt idx="2118">
                  <c:v>0</c:v>
                </c:pt>
                <c:pt idx="2119">
                  <c:v>280</c:v>
                </c:pt>
                <c:pt idx="2120">
                  <c:v>1</c:v>
                </c:pt>
                <c:pt idx="2121">
                  <c:v>285</c:v>
                </c:pt>
                <c:pt idx="2122">
                  <c:v>255.01</c:v>
                </c:pt>
                <c:pt idx="2123">
                  <c:v>280.12</c:v>
                </c:pt>
                <c:pt idx="2124">
                  <c:v>280</c:v>
                </c:pt>
                <c:pt idx="2125">
                  <c:v>100</c:v>
                </c:pt>
                <c:pt idx="2126">
                  <c:v>1</c:v>
                </c:pt>
                <c:pt idx="2127">
                  <c:v>0</c:v>
                </c:pt>
                <c:pt idx="2128">
                  <c:v>255.01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0.43</c:v>
                </c:pt>
                <c:pt idx="2133">
                  <c:v>280</c:v>
                </c:pt>
                <c:pt idx="2134">
                  <c:v>298</c:v>
                </c:pt>
                <c:pt idx="2135">
                  <c:v>298</c:v>
                </c:pt>
                <c:pt idx="2136">
                  <c:v>298</c:v>
                </c:pt>
                <c:pt idx="2137">
                  <c:v>298</c:v>
                </c:pt>
                <c:pt idx="2138">
                  <c:v>300</c:v>
                </c:pt>
                <c:pt idx="2139">
                  <c:v>300.12</c:v>
                </c:pt>
                <c:pt idx="2140">
                  <c:v>300.12</c:v>
                </c:pt>
                <c:pt idx="2141">
                  <c:v>310.12</c:v>
                </c:pt>
                <c:pt idx="2142">
                  <c:v>310.21</c:v>
                </c:pt>
                <c:pt idx="2143">
                  <c:v>318</c:v>
                </c:pt>
                <c:pt idx="2144">
                  <c:v>300</c:v>
                </c:pt>
                <c:pt idx="2145">
                  <c:v>122.32</c:v>
                </c:pt>
                <c:pt idx="2146">
                  <c:v>250.12</c:v>
                </c:pt>
                <c:pt idx="2147">
                  <c:v>280.12</c:v>
                </c:pt>
                <c:pt idx="2148">
                  <c:v>280</c:v>
                </c:pt>
                <c:pt idx="2149">
                  <c:v>280</c:v>
                </c:pt>
                <c:pt idx="2150">
                  <c:v>280</c:v>
                </c:pt>
                <c:pt idx="2151">
                  <c:v>250</c:v>
                </c:pt>
                <c:pt idx="2152">
                  <c:v>270.13</c:v>
                </c:pt>
                <c:pt idx="2153">
                  <c:v>298</c:v>
                </c:pt>
                <c:pt idx="2154">
                  <c:v>290.36</c:v>
                </c:pt>
                <c:pt idx="2155">
                  <c:v>300.12</c:v>
                </c:pt>
                <c:pt idx="2156">
                  <c:v>329</c:v>
                </c:pt>
                <c:pt idx="2157">
                  <c:v>329</c:v>
                </c:pt>
                <c:pt idx="2158">
                  <c:v>320</c:v>
                </c:pt>
                <c:pt idx="2159">
                  <c:v>355</c:v>
                </c:pt>
                <c:pt idx="2160">
                  <c:v>300</c:v>
                </c:pt>
                <c:pt idx="2161">
                  <c:v>1000</c:v>
                </c:pt>
                <c:pt idx="2162">
                  <c:v>351.42</c:v>
                </c:pt>
                <c:pt idx="2163">
                  <c:v>342.94</c:v>
                </c:pt>
                <c:pt idx="2164">
                  <c:v>305.12</c:v>
                </c:pt>
                <c:pt idx="2165">
                  <c:v>308</c:v>
                </c:pt>
                <c:pt idx="2166">
                  <c:v>301.08</c:v>
                </c:pt>
                <c:pt idx="2167">
                  <c:v>305</c:v>
                </c:pt>
                <c:pt idx="2168">
                  <c:v>300</c:v>
                </c:pt>
                <c:pt idx="2169">
                  <c:v>275</c:v>
                </c:pt>
                <c:pt idx="2170">
                  <c:v>275</c:v>
                </c:pt>
                <c:pt idx="2171">
                  <c:v>250.12</c:v>
                </c:pt>
                <c:pt idx="2172">
                  <c:v>130</c:v>
                </c:pt>
                <c:pt idx="2173">
                  <c:v>280</c:v>
                </c:pt>
                <c:pt idx="2174">
                  <c:v>280</c:v>
                </c:pt>
                <c:pt idx="2175">
                  <c:v>280.13</c:v>
                </c:pt>
                <c:pt idx="2176">
                  <c:v>1</c:v>
                </c:pt>
                <c:pt idx="2177">
                  <c:v>290</c:v>
                </c:pt>
                <c:pt idx="2178">
                  <c:v>300</c:v>
                </c:pt>
                <c:pt idx="2179">
                  <c:v>290</c:v>
                </c:pt>
                <c:pt idx="2180">
                  <c:v>300.11</c:v>
                </c:pt>
                <c:pt idx="2181">
                  <c:v>308</c:v>
                </c:pt>
                <c:pt idx="2182">
                  <c:v>315</c:v>
                </c:pt>
                <c:pt idx="2183">
                  <c:v>410</c:v>
                </c:pt>
                <c:pt idx="2184">
                  <c:v>324</c:v>
                </c:pt>
                <c:pt idx="2185">
                  <c:v>360</c:v>
                </c:pt>
                <c:pt idx="2186">
                  <c:v>340</c:v>
                </c:pt>
                <c:pt idx="2187">
                  <c:v>340</c:v>
                </c:pt>
                <c:pt idx="2188">
                  <c:v>328</c:v>
                </c:pt>
                <c:pt idx="2189">
                  <c:v>330</c:v>
                </c:pt>
                <c:pt idx="2190">
                  <c:v>340</c:v>
                </c:pt>
                <c:pt idx="2191">
                  <c:v>330</c:v>
                </c:pt>
                <c:pt idx="2192">
                  <c:v>328</c:v>
                </c:pt>
                <c:pt idx="2193">
                  <c:v>320.36</c:v>
                </c:pt>
                <c:pt idx="2194">
                  <c:v>310.92</c:v>
                </c:pt>
                <c:pt idx="2195">
                  <c:v>320.36</c:v>
                </c:pt>
                <c:pt idx="2196">
                  <c:v>315.54</c:v>
                </c:pt>
                <c:pt idx="2197">
                  <c:v>330</c:v>
                </c:pt>
                <c:pt idx="2198">
                  <c:v>328.07</c:v>
                </c:pt>
                <c:pt idx="2199">
                  <c:v>320.36</c:v>
                </c:pt>
                <c:pt idx="2200">
                  <c:v>300.11</c:v>
                </c:pt>
                <c:pt idx="2201">
                  <c:v>300.12</c:v>
                </c:pt>
                <c:pt idx="2202">
                  <c:v>303</c:v>
                </c:pt>
                <c:pt idx="2203">
                  <c:v>298</c:v>
                </c:pt>
                <c:pt idx="2204">
                  <c:v>280</c:v>
                </c:pt>
                <c:pt idx="2205">
                  <c:v>260</c:v>
                </c:pt>
                <c:pt idx="2206">
                  <c:v>285</c:v>
                </c:pt>
                <c:pt idx="2207">
                  <c:v>0</c:v>
                </c:pt>
                <c:pt idx="2208">
                  <c:v>1000</c:v>
                </c:pt>
                <c:pt idx="2209">
                  <c:v>999.6</c:v>
                </c:pt>
                <c:pt idx="2210">
                  <c:v>270</c:v>
                </c:pt>
                <c:pt idx="2211">
                  <c:v>298</c:v>
                </c:pt>
                <c:pt idx="2212">
                  <c:v>280</c:v>
                </c:pt>
                <c:pt idx="2213">
                  <c:v>280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275.13</c:v>
                </c:pt>
                <c:pt idx="2218">
                  <c:v>0</c:v>
                </c:pt>
                <c:pt idx="2219">
                  <c:v>0</c:v>
                </c:pt>
                <c:pt idx="2220">
                  <c:v>200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280.13</c:v>
                </c:pt>
                <c:pt idx="2238">
                  <c:v>270</c:v>
                </c:pt>
                <c:pt idx="2239">
                  <c:v>5</c:v>
                </c:pt>
                <c:pt idx="2240">
                  <c:v>1</c:v>
                </c:pt>
                <c:pt idx="2241">
                  <c:v>270</c:v>
                </c:pt>
                <c:pt idx="2242">
                  <c:v>0</c:v>
                </c:pt>
                <c:pt idx="2243">
                  <c:v>119.13</c:v>
                </c:pt>
                <c:pt idx="2244">
                  <c:v>0</c:v>
                </c:pt>
                <c:pt idx="2245">
                  <c:v>334.69</c:v>
                </c:pt>
                <c:pt idx="2246">
                  <c:v>296.04</c:v>
                </c:pt>
                <c:pt idx="2247">
                  <c:v>5</c:v>
                </c:pt>
                <c:pt idx="2248">
                  <c:v>293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386.28</c:v>
                </c:pt>
                <c:pt idx="2253">
                  <c:v>315.11</c:v>
                </c:pt>
                <c:pt idx="2254">
                  <c:v>400</c:v>
                </c:pt>
                <c:pt idx="2255">
                  <c:v>442.88</c:v>
                </c:pt>
                <c:pt idx="2256">
                  <c:v>333.65</c:v>
                </c:pt>
                <c:pt idx="2257">
                  <c:v>382.42</c:v>
                </c:pt>
                <c:pt idx="2258">
                  <c:v>305.51</c:v>
                </c:pt>
                <c:pt idx="2259">
                  <c:v>280</c:v>
                </c:pt>
                <c:pt idx="2260">
                  <c:v>0</c:v>
                </c:pt>
                <c:pt idx="2261">
                  <c:v>0</c:v>
                </c:pt>
                <c:pt idx="2262">
                  <c:v>714</c:v>
                </c:pt>
                <c:pt idx="2263">
                  <c:v>1000</c:v>
                </c:pt>
                <c:pt idx="2264">
                  <c:v>340.11</c:v>
                </c:pt>
                <c:pt idx="2265">
                  <c:v>292</c:v>
                </c:pt>
                <c:pt idx="2266">
                  <c:v>714</c:v>
                </c:pt>
                <c:pt idx="2267">
                  <c:v>486</c:v>
                </c:pt>
                <c:pt idx="2268">
                  <c:v>1000</c:v>
                </c:pt>
                <c:pt idx="2269">
                  <c:v>1000</c:v>
                </c:pt>
                <c:pt idx="2270">
                  <c:v>1000</c:v>
                </c:pt>
                <c:pt idx="2271">
                  <c:v>927.81</c:v>
                </c:pt>
                <c:pt idx="2272">
                  <c:v>0</c:v>
                </c:pt>
                <c:pt idx="2273">
                  <c:v>1000</c:v>
                </c:pt>
                <c:pt idx="2274">
                  <c:v>1000</c:v>
                </c:pt>
                <c:pt idx="2275">
                  <c:v>280</c:v>
                </c:pt>
                <c:pt idx="2276">
                  <c:v>0</c:v>
                </c:pt>
                <c:pt idx="2277">
                  <c:v>293</c:v>
                </c:pt>
                <c:pt idx="2278">
                  <c:v>15.48</c:v>
                </c:pt>
                <c:pt idx="2279">
                  <c:v>311.13</c:v>
                </c:pt>
                <c:pt idx="2280">
                  <c:v>21.81</c:v>
                </c:pt>
                <c:pt idx="2281">
                  <c:v>21.81</c:v>
                </c:pt>
                <c:pt idx="2282">
                  <c:v>53.99</c:v>
                </c:pt>
                <c:pt idx="2283">
                  <c:v>21.81</c:v>
                </c:pt>
                <c:pt idx="2284">
                  <c:v>21.81</c:v>
                </c:pt>
                <c:pt idx="2285">
                  <c:v>21.81</c:v>
                </c:pt>
                <c:pt idx="2286">
                  <c:v>36</c:v>
                </c:pt>
                <c:pt idx="2287">
                  <c:v>36</c:v>
                </c:pt>
                <c:pt idx="2288">
                  <c:v>21.81</c:v>
                </c:pt>
                <c:pt idx="2289">
                  <c:v>14.76</c:v>
                </c:pt>
                <c:pt idx="2290">
                  <c:v>16.2</c:v>
                </c:pt>
                <c:pt idx="2291">
                  <c:v>21.81</c:v>
                </c:pt>
                <c:pt idx="2292">
                  <c:v>21.81</c:v>
                </c:pt>
                <c:pt idx="2293">
                  <c:v>15.48</c:v>
                </c:pt>
                <c:pt idx="2294">
                  <c:v>15.48</c:v>
                </c:pt>
                <c:pt idx="2295">
                  <c:v>14.76</c:v>
                </c:pt>
                <c:pt idx="2296">
                  <c:v>0</c:v>
                </c:pt>
                <c:pt idx="2297">
                  <c:v>0</c:v>
                </c:pt>
                <c:pt idx="2298">
                  <c:v>288.63</c:v>
                </c:pt>
                <c:pt idx="2299">
                  <c:v>290.15</c:v>
                </c:pt>
                <c:pt idx="2300">
                  <c:v>0</c:v>
                </c:pt>
                <c:pt idx="2301">
                  <c:v>5</c:v>
                </c:pt>
                <c:pt idx="2302">
                  <c:v>1</c:v>
                </c:pt>
                <c:pt idx="2303">
                  <c:v>0</c:v>
                </c:pt>
                <c:pt idx="2304">
                  <c:v>0</c:v>
                </c:pt>
                <c:pt idx="2305">
                  <c:v>382</c:v>
                </c:pt>
                <c:pt idx="2306">
                  <c:v>0</c:v>
                </c:pt>
                <c:pt idx="2307">
                  <c:v>320</c:v>
                </c:pt>
                <c:pt idx="2308">
                  <c:v>315</c:v>
                </c:pt>
                <c:pt idx="2309">
                  <c:v>400</c:v>
                </c:pt>
                <c:pt idx="2310">
                  <c:v>320</c:v>
                </c:pt>
                <c:pt idx="2311">
                  <c:v>310</c:v>
                </c:pt>
                <c:pt idx="2312">
                  <c:v>305</c:v>
                </c:pt>
                <c:pt idx="2313">
                  <c:v>119.97</c:v>
                </c:pt>
                <c:pt idx="2314">
                  <c:v>303.63</c:v>
                </c:pt>
                <c:pt idx="2315">
                  <c:v>307.03</c:v>
                </c:pt>
                <c:pt idx="2316">
                  <c:v>304.99</c:v>
                </c:pt>
                <c:pt idx="2317">
                  <c:v>50</c:v>
                </c:pt>
                <c:pt idx="2318">
                  <c:v>287</c:v>
                </c:pt>
                <c:pt idx="2319">
                  <c:v>290.13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254.91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199.92</c:v>
                </c:pt>
                <c:pt idx="2333">
                  <c:v>0</c:v>
                </c:pt>
                <c:pt idx="2334">
                  <c:v>0</c:v>
                </c:pt>
                <c:pt idx="2335">
                  <c:v>199.92</c:v>
                </c:pt>
                <c:pt idx="2336">
                  <c:v>0</c:v>
                </c:pt>
                <c:pt idx="2337">
                  <c:v>0</c:v>
                </c:pt>
                <c:pt idx="2338">
                  <c:v>65.13</c:v>
                </c:pt>
                <c:pt idx="2339">
                  <c:v>139.49</c:v>
                </c:pt>
                <c:pt idx="2340">
                  <c:v>0</c:v>
                </c:pt>
                <c:pt idx="2341">
                  <c:v>0</c:v>
                </c:pt>
                <c:pt idx="2342">
                  <c:v>139.21</c:v>
                </c:pt>
                <c:pt idx="2343">
                  <c:v>400</c:v>
                </c:pt>
                <c:pt idx="2344">
                  <c:v>714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400.28</c:v>
                </c:pt>
                <c:pt idx="2352">
                  <c:v>285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327</c:v>
                </c:pt>
                <c:pt idx="2373">
                  <c:v>0</c:v>
                </c:pt>
                <c:pt idx="2374">
                  <c:v>0</c:v>
                </c:pt>
                <c:pt idx="2375">
                  <c:v>384</c:v>
                </c:pt>
                <c:pt idx="2376">
                  <c:v>330</c:v>
                </c:pt>
                <c:pt idx="2377">
                  <c:v>310.11</c:v>
                </c:pt>
                <c:pt idx="2378">
                  <c:v>300</c:v>
                </c:pt>
                <c:pt idx="2379">
                  <c:v>287</c:v>
                </c:pt>
                <c:pt idx="2380">
                  <c:v>0</c:v>
                </c:pt>
                <c:pt idx="2381">
                  <c:v>0</c:v>
                </c:pt>
                <c:pt idx="2382">
                  <c:v>98.47</c:v>
                </c:pt>
                <c:pt idx="2383">
                  <c:v>280</c:v>
                </c:pt>
                <c:pt idx="2384">
                  <c:v>0</c:v>
                </c:pt>
                <c:pt idx="2385">
                  <c:v>0</c:v>
                </c:pt>
                <c:pt idx="2386">
                  <c:v>318.59</c:v>
                </c:pt>
                <c:pt idx="2387">
                  <c:v>180</c:v>
                </c:pt>
                <c:pt idx="2388">
                  <c:v>0</c:v>
                </c:pt>
                <c:pt idx="2389">
                  <c:v>0</c:v>
                </c:pt>
                <c:pt idx="2390">
                  <c:v>310.11</c:v>
                </c:pt>
                <c:pt idx="2391">
                  <c:v>310</c:v>
                </c:pt>
                <c:pt idx="2392">
                  <c:v>339.95</c:v>
                </c:pt>
                <c:pt idx="2393">
                  <c:v>329</c:v>
                </c:pt>
                <c:pt idx="2394">
                  <c:v>328</c:v>
                </c:pt>
                <c:pt idx="2395">
                  <c:v>339.95</c:v>
                </c:pt>
                <c:pt idx="2396">
                  <c:v>137.52</c:v>
                </c:pt>
                <c:pt idx="2397">
                  <c:v>320</c:v>
                </c:pt>
                <c:pt idx="2398">
                  <c:v>287</c:v>
                </c:pt>
                <c:pt idx="2399">
                  <c:v>298</c:v>
                </c:pt>
                <c:pt idx="2400">
                  <c:v>355</c:v>
                </c:pt>
                <c:pt idx="2401">
                  <c:v>995.2</c:v>
                </c:pt>
                <c:pt idx="2402">
                  <c:v>330.11</c:v>
                </c:pt>
                <c:pt idx="2403">
                  <c:v>233.55</c:v>
                </c:pt>
                <c:pt idx="2404">
                  <c:v>305.11</c:v>
                </c:pt>
                <c:pt idx="2405">
                  <c:v>260</c:v>
                </c:pt>
                <c:pt idx="2406">
                  <c:v>295.11</c:v>
                </c:pt>
                <c:pt idx="2407">
                  <c:v>278</c:v>
                </c:pt>
                <c:pt idx="2408">
                  <c:v>260</c:v>
                </c:pt>
                <c:pt idx="2409">
                  <c:v>255.01</c:v>
                </c:pt>
                <c:pt idx="2410">
                  <c:v>278</c:v>
                </c:pt>
                <c:pt idx="2411">
                  <c:v>279</c:v>
                </c:pt>
                <c:pt idx="2412">
                  <c:v>305.11</c:v>
                </c:pt>
                <c:pt idx="2413">
                  <c:v>285</c:v>
                </c:pt>
                <c:pt idx="2414">
                  <c:v>283</c:v>
                </c:pt>
                <c:pt idx="2415">
                  <c:v>276</c:v>
                </c:pt>
                <c:pt idx="2416">
                  <c:v>275</c:v>
                </c:pt>
                <c:pt idx="2417">
                  <c:v>150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150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276</c:v>
                </c:pt>
                <c:pt idx="2427">
                  <c:v>218</c:v>
                </c:pt>
                <c:pt idx="2428">
                  <c:v>100</c:v>
                </c:pt>
                <c:pt idx="2429">
                  <c:v>0</c:v>
                </c:pt>
                <c:pt idx="2430">
                  <c:v>214</c:v>
                </c:pt>
                <c:pt idx="2431">
                  <c:v>240</c:v>
                </c:pt>
                <c:pt idx="2432">
                  <c:v>0</c:v>
                </c:pt>
                <c:pt idx="2433">
                  <c:v>250</c:v>
                </c:pt>
                <c:pt idx="2434">
                  <c:v>320</c:v>
                </c:pt>
                <c:pt idx="2435">
                  <c:v>284.89</c:v>
                </c:pt>
                <c:pt idx="2436">
                  <c:v>282.89</c:v>
                </c:pt>
                <c:pt idx="2437">
                  <c:v>248.93</c:v>
                </c:pt>
                <c:pt idx="2438">
                  <c:v>285.72</c:v>
                </c:pt>
                <c:pt idx="2439">
                  <c:v>286.89</c:v>
                </c:pt>
                <c:pt idx="2440">
                  <c:v>314.27</c:v>
                </c:pt>
                <c:pt idx="2441">
                  <c:v>338.22</c:v>
                </c:pt>
                <c:pt idx="2442">
                  <c:v>346.99</c:v>
                </c:pt>
                <c:pt idx="2443">
                  <c:v>423.79</c:v>
                </c:pt>
                <c:pt idx="2444">
                  <c:v>424.94</c:v>
                </c:pt>
                <c:pt idx="2445">
                  <c:v>314.98</c:v>
                </c:pt>
                <c:pt idx="2446">
                  <c:v>325.36</c:v>
                </c:pt>
                <c:pt idx="2447">
                  <c:v>302.72</c:v>
                </c:pt>
                <c:pt idx="2448">
                  <c:v>336.87</c:v>
                </c:pt>
                <c:pt idx="2449">
                  <c:v>358.7</c:v>
                </c:pt>
                <c:pt idx="2450">
                  <c:v>354.86</c:v>
                </c:pt>
                <c:pt idx="2451">
                  <c:v>398.56</c:v>
                </c:pt>
                <c:pt idx="2452">
                  <c:v>368.67</c:v>
                </c:pt>
                <c:pt idx="2453">
                  <c:v>281.32</c:v>
                </c:pt>
                <c:pt idx="2454">
                  <c:v>264.22</c:v>
                </c:pt>
                <c:pt idx="2455">
                  <c:v>310.03</c:v>
                </c:pt>
                <c:pt idx="2456">
                  <c:v>280.89</c:v>
                </c:pt>
                <c:pt idx="2457">
                  <c:v>307.75</c:v>
                </c:pt>
                <c:pt idx="2458">
                  <c:v>165.95</c:v>
                </c:pt>
                <c:pt idx="2459">
                  <c:v>201.88</c:v>
                </c:pt>
                <c:pt idx="2460">
                  <c:v>176.07</c:v>
                </c:pt>
                <c:pt idx="2461">
                  <c:v>279.54</c:v>
                </c:pt>
                <c:pt idx="2462">
                  <c:v>284.1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278.99</c:v>
                </c:pt>
                <c:pt idx="2468">
                  <c:v>0</c:v>
                </c:pt>
                <c:pt idx="2469">
                  <c:v>299.88</c:v>
                </c:pt>
                <c:pt idx="2470">
                  <c:v>276</c:v>
                </c:pt>
                <c:pt idx="2471">
                  <c:v>276</c:v>
                </c:pt>
                <c:pt idx="2472">
                  <c:v>0</c:v>
                </c:pt>
                <c:pt idx="2473">
                  <c:v>285.69</c:v>
                </c:pt>
                <c:pt idx="2474">
                  <c:v>283.97</c:v>
                </c:pt>
                <c:pt idx="2475">
                  <c:v>276</c:v>
                </c:pt>
                <c:pt idx="2476">
                  <c:v>230.74</c:v>
                </c:pt>
                <c:pt idx="2477">
                  <c:v>259.55</c:v>
                </c:pt>
                <c:pt idx="2478">
                  <c:v>285.92</c:v>
                </c:pt>
                <c:pt idx="2479">
                  <c:v>149.46</c:v>
                </c:pt>
                <c:pt idx="2480">
                  <c:v>0</c:v>
                </c:pt>
                <c:pt idx="2481">
                  <c:v>285.69</c:v>
                </c:pt>
                <c:pt idx="2482">
                  <c:v>281.29</c:v>
                </c:pt>
                <c:pt idx="2483">
                  <c:v>283.97</c:v>
                </c:pt>
                <c:pt idx="2484">
                  <c:v>0</c:v>
                </c:pt>
                <c:pt idx="2485">
                  <c:v>293.94</c:v>
                </c:pt>
                <c:pt idx="2486">
                  <c:v>296.07</c:v>
                </c:pt>
                <c:pt idx="2487">
                  <c:v>294.88</c:v>
                </c:pt>
                <c:pt idx="2488">
                  <c:v>279.89</c:v>
                </c:pt>
                <c:pt idx="2489">
                  <c:v>505.44</c:v>
                </c:pt>
                <c:pt idx="2490">
                  <c:v>328.81</c:v>
                </c:pt>
                <c:pt idx="2491">
                  <c:v>308.93</c:v>
                </c:pt>
                <c:pt idx="2492">
                  <c:v>305.03</c:v>
                </c:pt>
                <c:pt idx="2493">
                  <c:v>304.88</c:v>
                </c:pt>
                <c:pt idx="2494">
                  <c:v>281.89</c:v>
                </c:pt>
                <c:pt idx="2495">
                  <c:v>298.92</c:v>
                </c:pt>
                <c:pt idx="2496">
                  <c:v>323.88</c:v>
                </c:pt>
                <c:pt idx="2497">
                  <c:v>996.4</c:v>
                </c:pt>
                <c:pt idx="2498">
                  <c:v>149.94</c:v>
                </c:pt>
                <c:pt idx="2499">
                  <c:v>0</c:v>
                </c:pt>
                <c:pt idx="2500">
                  <c:v>299.04</c:v>
                </c:pt>
                <c:pt idx="2501">
                  <c:v>290</c:v>
                </c:pt>
                <c:pt idx="2502">
                  <c:v>276</c:v>
                </c:pt>
                <c:pt idx="2503">
                  <c:v>260</c:v>
                </c:pt>
                <c:pt idx="2504">
                  <c:v>260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255.01</c:v>
                </c:pt>
                <c:pt idx="2509">
                  <c:v>0</c:v>
                </c:pt>
                <c:pt idx="2510">
                  <c:v>216</c:v>
                </c:pt>
                <c:pt idx="2511">
                  <c:v>180</c:v>
                </c:pt>
                <c:pt idx="2512">
                  <c:v>0</c:v>
                </c:pt>
                <c:pt idx="2513">
                  <c:v>278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165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164.47</c:v>
                </c:pt>
                <c:pt idx="2523">
                  <c:v>0</c:v>
                </c:pt>
                <c:pt idx="2524">
                  <c:v>0</c:v>
                </c:pt>
                <c:pt idx="2525">
                  <c:v>254.19</c:v>
                </c:pt>
                <c:pt idx="2526">
                  <c:v>0</c:v>
                </c:pt>
                <c:pt idx="2527">
                  <c:v>294.21</c:v>
                </c:pt>
                <c:pt idx="2528">
                  <c:v>99.68</c:v>
                </c:pt>
                <c:pt idx="2529">
                  <c:v>149.52</c:v>
                </c:pt>
                <c:pt idx="2530">
                  <c:v>0</c:v>
                </c:pt>
                <c:pt idx="2531">
                  <c:v>0</c:v>
                </c:pt>
                <c:pt idx="2532">
                  <c:v>294.21</c:v>
                </c:pt>
                <c:pt idx="2533">
                  <c:v>0</c:v>
                </c:pt>
                <c:pt idx="2534">
                  <c:v>309.12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0.03</c:v>
                </c:pt>
                <c:pt idx="2540">
                  <c:v>0</c:v>
                </c:pt>
                <c:pt idx="2541">
                  <c:v>279.56</c:v>
                </c:pt>
                <c:pt idx="2542">
                  <c:v>180</c:v>
                </c:pt>
                <c:pt idx="2543">
                  <c:v>0</c:v>
                </c:pt>
                <c:pt idx="2544">
                  <c:v>289.52</c:v>
                </c:pt>
                <c:pt idx="2545">
                  <c:v>274.58</c:v>
                </c:pt>
                <c:pt idx="2546">
                  <c:v>0</c:v>
                </c:pt>
                <c:pt idx="2547">
                  <c:v>310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289.65</c:v>
                </c:pt>
                <c:pt idx="2552">
                  <c:v>294.62</c:v>
                </c:pt>
                <c:pt idx="2553">
                  <c:v>0</c:v>
                </c:pt>
                <c:pt idx="2554">
                  <c:v>279.56</c:v>
                </c:pt>
                <c:pt idx="2555">
                  <c:v>0</c:v>
                </c:pt>
                <c:pt idx="2556">
                  <c:v>309.78</c:v>
                </c:pt>
                <c:pt idx="2557">
                  <c:v>254.68</c:v>
                </c:pt>
                <c:pt idx="2558">
                  <c:v>219.82</c:v>
                </c:pt>
                <c:pt idx="2559">
                  <c:v>299.47</c:v>
                </c:pt>
                <c:pt idx="2560">
                  <c:v>218</c:v>
                </c:pt>
                <c:pt idx="2561">
                  <c:v>0</c:v>
                </c:pt>
                <c:pt idx="2562">
                  <c:v>310.35</c:v>
                </c:pt>
                <c:pt idx="2563">
                  <c:v>330.55</c:v>
                </c:pt>
                <c:pt idx="2564">
                  <c:v>320</c:v>
                </c:pt>
                <c:pt idx="2565">
                  <c:v>280</c:v>
                </c:pt>
                <c:pt idx="2566">
                  <c:v>419</c:v>
                </c:pt>
                <c:pt idx="2567">
                  <c:v>1000</c:v>
                </c:pt>
                <c:pt idx="2568">
                  <c:v>390</c:v>
                </c:pt>
                <c:pt idx="2569">
                  <c:v>714</c:v>
                </c:pt>
                <c:pt idx="2570">
                  <c:v>999.6</c:v>
                </c:pt>
                <c:pt idx="2571">
                  <c:v>714</c:v>
                </c:pt>
                <c:pt idx="2572">
                  <c:v>554</c:v>
                </c:pt>
                <c:pt idx="2573">
                  <c:v>714</c:v>
                </c:pt>
                <c:pt idx="2574">
                  <c:v>500</c:v>
                </c:pt>
                <c:pt idx="2575">
                  <c:v>455</c:v>
                </c:pt>
                <c:pt idx="2576">
                  <c:v>393.47</c:v>
                </c:pt>
                <c:pt idx="2577">
                  <c:v>422.51</c:v>
                </c:pt>
                <c:pt idx="2578">
                  <c:v>466.51</c:v>
                </c:pt>
                <c:pt idx="2579">
                  <c:v>413.5</c:v>
                </c:pt>
                <c:pt idx="2580">
                  <c:v>411.4</c:v>
                </c:pt>
                <c:pt idx="2581">
                  <c:v>380</c:v>
                </c:pt>
                <c:pt idx="2582">
                  <c:v>373.5</c:v>
                </c:pt>
                <c:pt idx="2583">
                  <c:v>358.5</c:v>
                </c:pt>
                <c:pt idx="2584">
                  <c:v>440</c:v>
                </c:pt>
                <c:pt idx="2585">
                  <c:v>380</c:v>
                </c:pt>
                <c:pt idx="2586">
                  <c:v>360</c:v>
                </c:pt>
                <c:pt idx="2587">
                  <c:v>350</c:v>
                </c:pt>
                <c:pt idx="2588">
                  <c:v>370</c:v>
                </c:pt>
                <c:pt idx="2589">
                  <c:v>350</c:v>
                </c:pt>
                <c:pt idx="2590">
                  <c:v>315.13</c:v>
                </c:pt>
                <c:pt idx="2591">
                  <c:v>290.27</c:v>
                </c:pt>
                <c:pt idx="2592">
                  <c:v>285</c:v>
                </c:pt>
                <c:pt idx="2593">
                  <c:v>714</c:v>
                </c:pt>
                <c:pt idx="2594">
                  <c:v>320</c:v>
                </c:pt>
                <c:pt idx="2595">
                  <c:v>315.15</c:v>
                </c:pt>
                <c:pt idx="2596">
                  <c:v>310.11</c:v>
                </c:pt>
                <c:pt idx="2597">
                  <c:v>320</c:v>
                </c:pt>
                <c:pt idx="2598">
                  <c:v>320</c:v>
                </c:pt>
                <c:pt idx="2599">
                  <c:v>305.11</c:v>
                </c:pt>
                <c:pt idx="2600">
                  <c:v>305.11</c:v>
                </c:pt>
                <c:pt idx="2601">
                  <c:v>300.15</c:v>
                </c:pt>
                <c:pt idx="2602">
                  <c:v>295.15</c:v>
                </c:pt>
                <c:pt idx="2603">
                  <c:v>300.15</c:v>
                </c:pt>
                <c:pt idx="2604">
                  <c:v>285</c:v>
                </c:pt>
                <c:pt idx="2605">
                  <c:v>298.68</c:v>
                </c:pt>
                <c:pt idx="2606">
                  <c:v>283</c:v>
                </c:pt>
                <c:pt idx="2607">
                  <c:v>255.01</c:v>
                </c:pt>
                <c:pt idx="2608">
                  <c:v>120</c:v>
                </c:pt>
                <c:pt idx="2609">
                  <c:v>120</c:v>
                </c:pt>
                <c:pt idx="2610">
                  <c:v>210</c:v>
                </c:pt>
                <c:pt idx="2611">
                  <c:v>0</c:v>
                </c:pt>
                <c:pt idx="2612">
                  <c:v>1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209.33</c:v>
                </c:pt>
                <c:pt idx="2618">
                  <c:v>249.2</c:v>
                </c:pt>
                <c:pt idx="2619">
                  <c:v>282.1</c:v>
                </c:pt>
                <c:pt idx="2620">
                  <c:v>294.19</c:v>
                </c:pt>
                <c:pt idx="2621">
                  <c:v>315.99</c:v>
                </c:pt>
                <c:pt idx="2622">
                  <c:v>358.7</c:v>
                </c:pt>
                <c:pt idx="2623">
                  <c:v>315.86</c:v>
                </c:pt>
                <c:pt idx="2624">
                  <c:v>329.49</c:v>
                </c:pt>
                <c:pt idx="2625">
                  <c:v>348.74</c:v>
                </c:pt>
                <c:pt idx="2626">
                  <c:v>302.18</c:v>
                </c:pt>
                <c:pt idx="2627">
                  <c:v>49.82</c:v>
                </c:pt>
                <c:pt idx="2628">
                  <c:v>299.03</c:v>
                </c:pt>
                <c:pt idx="2629">
                  <c:v>315.86</c:v>
                </c:pt>
                <c:pt idx="2630">
                  <c:v>309.99</c:v>
                </c:pt>
                <c:pt idx="2631">
                  <c:v>280.98</c:v>
                </c:pt>
                <c:pt idx="2632">
                  <c:v>299.03</c:v>
                </c:pt>
                <c:pt idx="2633">
                  <c:v>294.23</c:v>
                </c:pt>
                <c:pt idx="2634">
                  <c:v>349.86</c:v>
                </c:pt>
                <c:pt idx="2635">
                  <c:v>284.89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277</c:v>
                </c:pt>
                <c:pt idx="2642">
                  <c:v>259.61</c:v>
                </c:pt>
                <c:pt idx="2643">
                  <c:v>218</c:v>
                </c:pt>
                <c:pt idx="2644">
                  <c:v>335</c:v>
                </c:pt>
                <c:pt idx="2645">
                  <c:v>295.15</c:v>
                </c:pt>
                <c:pt idx="2646">
                  <c:v>289</c:v>
                </c:pt>
                <c:pt idx="2647">
                  <c:v>224</c:v>
                </c:pt>
                <c:pt idx="2648">
                  <c:v>0</c:v>
                </c:pt>
                <c:pt idx="2649">
                  <c:v>251.79</c:v>
                </c:pt>
                <c:pt idx="2650">
                  <c:v>300.15</c:v>
                </c:pt>
                <c:pt idx="2651">
                  <c:v>280</c:v>
                </c:pt>
                <c:pt idx="2652">
                  <c:v>295.13</c:v>
                </c:pt>
                <c:pt idx="2653">
                  <c:v>300</c:v>
                </c:pt>
                <c:pt idx="2654">
                  <c:v>287.98</c:v>
                </c:pt>
                <c:pt idx="2655">
                  <c:v>300.11</c:v>
                </c:pt>
                <c:pt idx="2656">
                  <c:v>0</c:v>
                </c:pt>
                <c:pt idx="2657">
                  <c:v>250</c:v>
                </c:pt>
                <c:pt idx="2658">
                  <c:v>289.56</c:v>
                </c:pt>
                <c:pt idx="2659">
                  <c:v>714</c:v>
                </c:pt>
                <c:pt idx="2660">
                  <c:v>340</c:v>
                </c:pt>
                <c:pt idx="2661">
                  <c:v>340</c:v>
                </c:pt>
                <c:pt idx="2662">
                  <c:v>325.58</c:v>
                </c:pt>
                <c:pt idx="2663">
                  <c:v>432.77</c:v>
                </c:pt>
                <c:pt idx="2664">
                  <c:v>368.35</c:v>
                </c:pt>
                <c:pt idx="2665">
                  <c:v>324.9</c:v>
                </c:pt>
                <c:pt idx="2666">
                  <c:v>361.47</c:v>
                </c:pt>
                <c:pt idx="2667">
                  <c:v>380</c:v>
                </c:pt>
                <c:pt idx="2668">
                  <c:v>324.9</c:v>
                </c:pt>
                <c:pt idx="2669">
                  <c:v>365.47</c:v>
                </c:pt>
                <c:pt idx="2670">
                  <c:v>358.95</c:v>
                </c:pt>
                <c:pt idx="2671">
                  <c:v>348.95</c:v>
                </c:pt>
                <c:pt idx="2672">
                  <c:v>328.69</c:v>
                </c:pt>
                <c:pt idx="2673">
                  <c:v>463.47</c:v>
                </c:pt>
                <c:pt idx="2674">
                  <c:v>567.47</c:v>
                </c:pt>
                <c:pt idx="2675">
                  <c:v>393.47</c:v>
                </c:pt>
                <c:pt idx="2676">
                  <c:v>473.47</c:v>
                </c:pt>
                <c:pt idx="2677">
                  <c:v>513.47</c:v>
                </c:pt>
                <c:pt idx="2678">
                  <c:v>463.47</c:v>
                </c:pt>
                <c:pt idx="2679">
                  <c:v>400</c:v>
                </c:pt>
                <c:pt idx="2680">
                  <c:v>801.44</c:v>
                </c:pt>
                <c:pt idx="2681">
                  <c:v>802.38</c:v>
                </c:pt>
                <c:pt idx="2682">
                  <c:v>927.41</c:v>
                </c:pt>
                <c:pt idx="2683">
                  <c:v>714</c:v>
                </c:pt>
                <c:pt idx="2684">
                  <c:v>554</c:v>
                </c:pt>
                <c:pt idx="2685">
                  <c:v>714</c:v>
                </c:pt>
                <c:pt idx="2686">
                  <c:v>400</c:v>
                </c:pt>
                <c:pt idx="2687">
                  <c:v>370</c:v>
                </c:pt>
                <c:pt idx="2688">
                  <c:v>315.15</c:v>
                </c:pt>
                <c:pt idx="2689">
                  <c:v>440</c:v>
                </c:pt>
                <c:pt idx="2690">
                  <c:v>350</c:v>
                </c:pt>
                <c:pt idx="2691">
                  <c:v>350</c:v>
                </c:pt>
                <c:pt idx="2692">
                  <c:v>322.79</c:v>
                </c:pt>
                <c:pt idx="2693">
                  <c:v>706</c:v>
                </c:pt>
                <c:pt idx="2694">
                  <c:v>320</c:v>
                </c:pt>
                <c:pt idx="2695">
                  <c:v>305.11</c:v>
                </c:pt>
                <c:pt idx="2696">
                  <c:v>340</c:v>
                </c:pt>
                <c:pt idx="2697">
                  <c:v>305.11</c:v>
                </c:pt>
                <c:pt idx="2698">
                  <c:v>272</c:v>
                </c:pt>
                <c:pt idx="2699">
                  <c:v>226</c:v>
                </c:pt>
                <c:pt idx="2700">
                  <c:v>275</c:v>
                </c:pt>
                <c:pt idx="2701">
                  <c:v>294.27</c:v>
                </c:pt>
                <c:pt idx="2702">
                  <c:v>297.2</c:v>
                </c:pt>
                <c:pt idx="2703">
                  <c:v>297.19</c:v>
                </c:pt>
                <c:pt idx="2704">
                  <c:v>350</c:v>
                </c:pt>
                <c:pt idx="2705">
                  <c:v>310.12</c:v>
                </c:pt>
                <c:pt idx="2706">
                  <c:v>310.11</c:v>
                </c:pt>
                <c:pt idx="2707">
                  <c:v>305.11</c:v>
                </c:pt>
                <c:pt idx="2708">
                  <c:v>309</c:v>
                </c:pt>
                <c:pt idx="2709">
                  <c:v>300.15</c:v>
                </c:pt>
                <c:pt idx="2710">
                  <c:v>300.15</c:v>
                </c:pt>
                <c:pt idx="2711">
                  <c:v>300.13</c:v>
                </c:pt>
                <c:pt idx="2712">
                  <c:v>302.13</c:v>
                </c:pt>
                <c:pt idx="2713">
                  <c:v>298.92</c:v>
                </c:pt>
                <c:pt idx="2714">
                  <c:v>295.15</c:v>
                </c:pt>
                <c:pt idx="2715">
                  <c:v>305.11</c:v>
                </c:pt>
                <c:pt idx="2716">
                  <c:v>300</c:v>
                </c:pt>
                <c:pt idx="2717">
                  <c:v>300</c:v>
                </c:pt>
                <c:pt idx="2718">
                  <c:v>310.11</c:v>
                </c:pt>
                <c:pt idx="2719">
                  <c:v>275</c:v>
                </c:pt>
                <c:pt idx="2720">
                  <c:v>300</c:v>
                </c:pt>
                <c:pt idx="2721">
                  <c:v>295.13</c:v>
                </c:pt>
                <c:pt idx="2722">
                  <c:v>300.15</c:v>
                </c:pt>
                <c:pt idx="2723">
                  <c:v>300</c:v>
                </c:pt>
                <c:pt idx="2724">
                  <c:v>320</c:v>
                </c:pt>
                <c:pt idx="2725">
                  <c:v>308.45</c:v>
                </c:pt>
                <c:pt idx="2726">
                  <c:v>320</c:v>
                </c:pt>
                <c:pt idx="2727">
                  <c:v>280</c:v>
                </c:pt>
                <c:pt idx="2728">
                  <c:v>260</c:v>
                </c:pt>
                <c:pt idx="2729">
                  <c:v>92</c:v>
                </c:pt>
                <c:pt idx="2730">
                  <c:v>180.78</c:v>
                </c:pt>
                <c:pt idx="2731">
                  <c:v>92</c:v>
                </c:pt>
                <c:pt idx="2732">
                  <c:v>312.81</c:v>
                </c:pt>
                <c:pt idx="2733">
                  <c:v>304.17</c:v>
                </c:pt>
                <c:pt idx="2734">
                  <c:v>299.08</c:v>
                </c:pt>
                <c:pt idx="2735">
                  <c:v>249.3</c:v>
                </c:pt>
                <c:pt idx="2736">
                  <c:v>274.19</c:v>
                </c:pt>
                <c:pt idx="2737">
                  <c:v>254.72</c:v>
                </c:pt>
                <c:pt idx="2738">
                  <c:v>240.5</c:v>
                </c:pt>
                <c:pt idx="2739">
                  <c:v>213.46</c:v>
                </c:pt>
                <c:pt idx="2740">
                  <c:v>293.44</c:v>
                </c:pt>
                <c:pt idx="2741">
                  <c:v>309.15</c:v>
                </c:pt>
                <c:pt idx="2742">
                  <c:v>294.11</c:v>
                </c:pt>
                <c:pt idx="2743">
                  <c:v>223.42</c:v>
                </c:pt>
                <c:pt idx="2744">
                  <c:v>360</c:v>
                </c:pt>
                <c:pt idx="2745">
                  <c:v>295</c:v>
                </c:pt>
                <c:pt idx="2746">
                  <c:v>295.15</c:v>
                </c:pt>
                <c:pt idx="2747">
                  <c:v>283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250</c:v>
                </c:pt>
                <c:pt idx="2752">
                  <c:v>0</c:v>
                </c:pt>
                <c:pt idx="2753">
                  <c:v>269</c:v>
                </c:pt>
                <c:pt idx="2754">
                  <c:v>115.78</c:v>
                </c:pt>
                <c:pt idx="2755">
                  <c:v>0</c:v>
                </c:pt>
                <c:pt idx="2756">
                  <c:v>290</c:v>
                </c:pt>
                <c:pt idx="2757">
                  <c:v>360</c:v>
                </c:pt>
                <c:pt idx="2758">
                  <c:v>334.24</c:v>
                </c:pt>
                <c:pt idx="2759">
                  <c:v>300</c:v>
                </c:pt>
                <c:pt idx="2760">
                  <c:v>309</c:v>
                </c:pt>
                <c:pt idx="2761">
                  <c:v>355</c:v>
                </c:pt>
                <c:pt idx="2762">
                  <c:v>365</c:v>
                </c:pt>
                <c:pt idx="2763">
                  <c:v>360</c:v>
                </c:pt>
                <c:pt idx="2764">
                  <c:v>350</c:v>
                </c:pt>
                <c:pt idx="2765">
                  <c:v>350</c:v>
                </c:pt>
                <c:pt idx="2766">
                  <c:v>325</c:v>
                </c:pt>
                <c:pt idx="2767">
                  <c:v>320</c:v>
                </c:pt>
                <c:pt idx="2768">
                  <c:v>315.11</c:v>
                </c:pt>
                <c:pt idx="2769">
                  <c:v>310.11</c:v>
                </c:pt>
                <c:pt idx="2770">
                  <c:v>310.12</c:v>
                </c:pt>
                <c:pt idx="2771">
                  <c:v>310.05</c:v>
                </c:pt>
                <c:pt idx="2772">
                  <c:v>335</c:v>
                </c:pt>
                <c:pt idx="2773">
                  <c:v>310.12</c:v>
                </c:pt>
                <c:pt idx="2774">
                  <c:v>300.11</c:v>
                </c:pt>
                <c:pt idx="2775">
                  <c:v>287</c:v>
                </c:pt>
                <c:pt idx="2776">
                  <c:v>300.03</c:v>
                </c:pt>
                <c:pt idx="2777">
                  <c:v>301.88</c:v>
                </c:pt>
                <c:pt idx="2778">
                  <c:v>267.89</c:v>
                </c:pt>
                <c:pt idx="2779">
                  <c:v>289.88</c:v>
                </c:pt>
                <c:pt idx="2780">
                  <c:v>299.88</c:v>
                </c:pt>
                <c:pt idx="2781">
                  <c:v>299.88</c:v>
                </c:pt>
                <c:pt idx="2782">
                  <c:v>308.33</c:v>
                </c:pt>
                <c:pt idx="2783">
                  <c:v>272</c:v>
                </c:pt>
                <c:pt idx="2784">
                  <c:v>0</c:v>
                </c:pt>
                <c:pt idx="2785">
                  <c:v>283</c:v>
                </c:pt>
                <c:pt idx="2786">
                  <c:v>267</c:v>
                </c:pt>
                <c:pt idx="2787">
                  <c:v>308.45</c:v>
                </c:pt>
                <c:pt idx="2788">
                  <c:v>295.13</c:v>
                </c:pt>
                <c:pt idx="2789">
                  <c:v>260</c:v>
                </c:pt>
                <c:pt idx="2790">
                  <c:v>290.11</c:v>
                </c:pt>
                <c:pt idx="2791">
                  <c:v>150</c:v>
                </c:pt>
                <c:pt idx="2792">
                  <c:v>275</c:v>
                </c:pt>
                <c:pt idx="2793">
                  <c:v>300</c:v>
                </c:pt>
                <c:pt idx="2794">
                  <c:v>170</c:v>
                </c:pt>
                <c:pt idx="2795">
                  <c:v>104</c:v>
                </c:pt>
                <c:pt idx="2796">
                  <c:v>265</c:v>
                </c:pt>
                <c:pt idx="2797">
                  <c:v>170</c:v>
                </c:pt>
                <c:pt idx="2798">
                  <c:v>150</c:v>
                </c:pt>
                <c:pt idx="2799">
                  <c:v>0</c:v>
                </c:pt>
                <c:pt idx="2800">
                  <c:v>290</c:v>
                </c:pt>
                <c:pt idx="2801">
                  <c:v>266</c:v>
                </c:pt>
                <c:pt idx="2802">
                  <c:v>0</c:v>
                </c:pt>
                <c:pt idx="2803">
                  <c:v>100</c:v>
                </c:pt>
                <c:pt idx="2804">
                  <c:v>0</c:v>
                </c:pt>
                <c:pt idx="2805">
                  <c:v>0</c:v>
                </c:pt>
                <c:pt idx="2806">
                  <c:v>255.01</c:v>
                </c:pt>
                <c:pt idx="2807">
                  <c:v>212</c:v>
                </c:pt>
                <c:pt idx="2808">
                  <c:v>214</c:v>
                </c:pt>
                <c:pt idx="2809">
                  <c:v>0</c:v>
                </c:pt>
                <c:pt idx="2810">
                  <c:v>104</c:v>
                </c:pt>
                <c:pt idx="2811">
                  <c:v>210</c:v>
                </c:pt>
                <c:pt idx="2812">
                  <c:v>275</c:v>
                </c:pt>
                <c:pt idx="2813">
                  <c:v>283</c:v>
                </c:pt>
                <c:pt idx="2814">
                  <c:v>340</c:v>
                </c:pt>
                <c:pt idx="2815">
                  <c:v>320</c:v>
                </c:pt>
                <c:pt idx="2816">
                  <c:v>330</c:v>
                </c:pt>
                <c:pt idx="2817">
                  <c:v>310.13</c:v>
                </c:pt>
                <c:pt idx="2818">
                  <c:v>315</c:v>
                </c:pt>
                <c:pt idx="2819">
                  <c:v>305.11</c:v>
                </c:pt>
                <c:pt idx="2820">
                  <c:v>310.11</c:v>
                </c:pt>
                <c:pt idx="2821">
                  <c:v>104</c:v>
                </c:pt>
                <c:pt idx="2822">
                  <c:v>226</c:v>
                </c:pt>
                <c:pt idx="2823">
                  <c:v>0</c:v>
                </c:pt>
                <c:pt idx="2824">
                  <c:v>250</c:v>
                </c:pt>
                <c:pt idx="2825">
                  <c:v>302.82</c:v>
                </c:pt>
                <c:pt idx="2826">
                  <c:v>210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338.45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0.03</c:v>
                </c:pt>
                <c:pt idx="2835">
                  <c:v>0</c:v>
                </c:pt>
                <c:pt idx="2836">
                  <c:v>0</c:v>
                </c:pt>
                <c:pt idx="2837">
                  <c:v>104</c:v>
                </c:pt>
                <c:pt idx="2838">
                  <c:v>0</c:v>
                </c:pt>
                <c:pt idx="2839">
                  <c:v>129.63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310.12</c:v>
                </c:pt>
                <c:pt idx="2847">
                  <c:v>300</c:v>
                </c:pt>
                <c:pt idx="2848">
                  <c:v>298.11</c:v>
                </c:pt>
                <c:pt idx="2849">
                  <c:v>315.11</c:v>
                </c:pt>
                <c:pt idx="2850">
                  <c:v>0</c:v>
                </c:pt>
                <c:pt idx="2851">
                  <c:v>222.06</c:v>
                </c:pt>
                <c:pt idx="2852">
                  <c:v>275</c:v>
                </c:pt>
                <c:pt idx="2853">
                  <c:v>315.15</c:v>
                </c:pt>
                <c:pt idx="2854">
                  <c:v>263</c:v>
                </c:pt>
                <c:pt idx="2855">
                  <c:v>300</c:v>
                </c:pt>
                <c:pt idx="2856">
                  <c:v>270</c:v>
                </c:pt>
                <c:pt idx="2857">
                  <c:v>307.13</c:v>
                </c:pt>
                <c:pt idx="2858">
                  <c:v>330</c:v>
                </c:pt>
                <c:pt idx="2859">
                  <c:v>320.55</c:v>
                </c:pt>
                <c:pt idx="2860">
                  <c:v>0.03</c:v>
                </c:pt>
                <c:pt idx="2861">
                  <c:v>308.59</c:v>
                </c:pt>
                <c:pt idx="2862">
                  <c:v>304.38</c:v>
                </c:pt>
                <c:pt idx="2863">
                  <c:v>300.13</c:v>
                </c:pt>
                <c:pt idx="2864">
                  <c:v>300.11</c:v>
                </c:pt>
                <c:pt idx="2865">
                  <c:v>308.31</c:v>
                </c:pt>
                <c:pt idx="2866">
                  <c:v>310.11</c:v>
                </c:pt>
                <c:pt idx="2867">
                  <c:v>335</c:v>
                </c:pt>
                <c:pt idx="2868">
                  <c:v>340</c:v>
                </c:pt>
                <c:pt idx="2869">
                  <c:v>340</c:v>
                </c:pt>
                <c:pt idx="2870">
                  <c:v>330</c:v>
                </c:pt>
                <c:pt idx="2871">
                  <c:v>350</c:v>
                </c:pt>
                <c:pt idx="2872">
                  <c:v>340</c:v>
                </c:pt>
                <c:pt idx="2873">
                  <c:v>340</c:v>
                </c:pt>
                <c:pt idx="2874">
                  <c:v>340</c:v>
                </c:pt>
                <c:pt idx="2875">
                  <c:v>315.15</c:v>
                </c:pt>
                <c:pt idx="2876">
                  <c:v>317.14</c:v>
                </c:pt>
                <c:pt idx="2877">
                  <c:v>309.16</c:v>
                </c:pt>
                <c:pt idx="2878">
                  <c:v>260</c:v>
                </c:pt>
                <c:pt idx="2879">
                  <c:v>250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487439"/>
        <c:axId val="10477039"/>
      </c:lineChart>
      <c:catAx>
        <c:axId val="1048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477039"/>
        <c:crosses val="autoZero"/>
        <c:auto val="0"/>
        <c:lblAlgn val="ctr"/>
        <c:lblOffset val="100"/>
        <c:tickLblSkip val="96"/>
        <c:tickMarkSkip val="96"/>
        <c:noMultiLvlLbl val="0"/>
      </c:catAx>
      <c:valAx>
        <c:axId val="1047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4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a31043a-6adf-49eb-9c59-934fb4c84159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"供需比预测"</c:f>
              <c:strCache>
                <c:ptCount val="1"/>
                <c:pt idx="0">
                  <c:v>供需比预测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统调负荷!$AD$2:$AD$2881</c:f>
              <c:numCache>
                <c:formatCode>m/d;@</c:formatCode>
                <c:ptCount val="2880"/>
                <c:pt idx="0" c:formatCode="m/d;@">
                  <c:v>45658</c:v>
                </c:pt>
                <c:pt idx="1" c:formatCode="m/d;@">
                  <c:v>45658.0104166667</c:v>
                </c:pt>
                <c:pt idx="2" c:formatCode="m/d;@">
                  <c:v>45658.0208333333</c:v>
                </c:pt>
                <c:pt idx="3" c:formatCode="m/d;@">
                  <c:v>45658.03125</c:v>
                </c:pt>
                <c:pt idx="4" c:formatCode="m/d;@">
                  <c:v>45658.0416666667</c:v>
                </c:pt>
                <c:pt idx="5" c:formatCode="m/d;@">
                  <c:v>45658.0520833333</c:v>
                </c:pt>
                <c:pt idx="6" c:formatCode="m/d;@">
                  <c:v>45658.0625</c:v>
                </c:pt>
                <c:pt idx="7" c:formatCode="m/d;@">
                  <c:v>45658.0729166667</c:v>
                </c:pt>
                <c:pt idx="8" c:formatCode="m/d;@">
                  <c:v>45658.0833333333</c:v>
                </c:pt>
                <c:pt idx="9" c:formatCode="m/d;@">
                  <c:v>45658.09375</c:v>
                </c:pt>
                <c:pt idx="10" c:formatCode="m/d;@">
                  <c:v>45658.1041666667</c:v>
                </c:pt>
                <c:pt idx="11" c:formatCode="m/d;@">
                  <c:v>45658.1145833333</c:v>
                </c:pt>
                <c:pt idx="12" c:formatCode="m/d;@">
                  <c:v>45658.125</c:v>
                </c:pt>
                <c:pt idx="13" c:formatCode="m/d;@">
                  <c:v>45658.1354166667</c:v>
                </c:pt>
                <c:pt idx="14" c:formatCode="m/d;@">
                  <c:v>45658.1458333333</c:v>
                </c:pt>
                <c:pt idx="15" c:formatCode="m/d;@">
                  <c:v>45658.15625</c:v>
                </c:pt>
                <c:pt idx="16" c:formatCode="m/d;@">
                  <c:v>45658.1666666667</c:v>
                </c:pt>
                <c:pt idx="17" c:formatCode="m/d;@">
                  <c:v>45658.1770833333</c:v>
                </c:pt>
                <c:pt idx="18" c:formatCode="m/d;@">
                  <c:v>45658.1875</c:v>
                </c:pt>
                <c:pt idx="19" c:formatCode="m/d;@">
                  <c:v>45658.1979166667</c:v>
                </c:pt>
                <c:pt idx="20" c:formatCode="m/d;@">
                  <c:v>45658.2083333333</c:v>
                </c:pt>
                <c:pt idx="21" c:formatCode="m/d;@">
                  <c:v>45658.21875</c:v>
                </c:pt>
                <c:pt idx="22" c:formatCode="m/d;@">
                  <c:v>45658.2291666667</c:v>
                </c:pt>
                <c:pt idx="23" c:formatCode="m/d;@">
                  <c:v>45658.2395833333</c:v>
                </c:pt>
                <c:pt idx="24" c:formatCode="m/d;@">
                  <c:v>45658.25</c:v>
                </c:pt>
                <c:pt idx="25" c:formatCode="m/d;@">
                  <c:v>45658.2604166667</c:v>
                </c:pt>
                <c:pt idx="26" c:formatCode="m/d;@">
                  <c:v>45658.2708333333</c:v>
                </c:pt>
                <c:pt idx="27" c:formatCode="m/d;@">
                  <c:v>45658.28125</c:v>
                </c:pt>
                <c:pt idx="28" c:formatCode="m/d;@">
                  <c:v>45658.2916666667</c:v>
                </c:pt>
                <c:pt idx="29" c:formatCode="m/d;@">
                  <c:v>45658.3020833333</c:v>
                </c:pt>
                <c:pt idx="30" c:formatCode="m/d;@">
                  <c:v>45658.3125</c:v>
                </c:pt>
                <c:pt idx="31" c:formatCode="m/d;@">
                  <c:v>45658.3229166667</c:v>
                </c:pt>
                <c:pt idx="32" c:formatCode="m/d;@">
                  <c:v>45658.3333333333</c:v>
                </c:pt>
                <c:pt idx="33" c:formatCode="m/d;@">
                  <c:v>45658.34375</c:v>
                </c:pt>
                <c:pt idx="34" c:formatCode="m/d;@">
                  <c:v>45658.3541666667</c:v>
                </c:pt>
                <c:pt idx="35" c:formatCode="m/d;@">
                  <c:v>45658.3645833333</c:v>
                </c:pt>
                <c:pt idx="36" c:formatCode="m/d;@">
                  <c:v>45658.375</c:v>
                </c:pt>
                <c:pt idx="37" c:formatCode="m/d;@">
                  <c:v>45658.3854166667</c:v>
                </c:pt>
                <c:pt idx="38" c:formatCode="m/d;@">
                  <c:v>45658.3958333333</c:v>
                </c:pt>
                <c:pt idx="39" c:formatCode="m/d;@">
                  <c:v>45658.40625</c:v>
                </c:pt>
                <c:pt idx="40" c:formatCode="m/d;@">
                  <c:v>45658.4166666667</c:v>
                </c:pt>
                <c:pt idx="41" c:formatCode="m/d;@">
                  <c:v>45658.4270833333</c:v>
                </c:pt>
                <c:pt idx="42" c:formatCode="m/d;@">
                  <c:v>45658.4375</c:v>
                </c:pt>
                <c:pt idx="43" c:formatCode="m/d;@">
                  <c:v>45658.4479166667</c:v>
                </c:pt>
                <c:pt idx="44" c:formatCode="m/d;@">
                  <c:v>45658.4583333333</c:v>
                </c:pt>
                <c:pt idx="45" c:formatCode="m/d;@">
                  <c:v>45658.46875</c:v>
                </c:pt>
                <c:pt idx="46" c:formatCode="m/d;@">
                  <c:v>45658.4791666667</c:v>
                </c:pt>
                <c:pt idx="47" c:formatCode="m/d;@">
                  <c:v>45658.4895833333</c:v>
                </c:pt>
                <c:pt idx="48" c:formatCode="m/d;@">
                  <c:v>45658.5</c:v>
                </c:pt>
                <c:pt idx="49" c:formatCode="m/d;@">
                  <c:v>45658.5104166667</c:v>
                </c:pt>
                <c:pt idx="50" c:formatCode="m/d;@">
                  <c:v>45658.5208333333</c:v>
                </c:pt>
                <c:pt idx="51" c:formatCode="m/d;@">
                  <c:v>45658.53125</c:v>
                </c:pt>
                <c:pt idx="52" c:formatCode="m/d;@">
                  <c:v>45658.5416666667</c:v>
                </c:pt>
                <c:pt idx="53" c:formatCode="m/d;@">
                  <c:v>45658.5520833333</c:v>
                </c:pt>
                <c:pt idx="54" c:formatCode="m/d;@">
                  <c:v>45658.5625</c:v>
                </c:pt>
                <c:pt idx="55" c:formatCode="m/d;@">
                  <c:v>45658.5729166667</c:v>
                </c:pt>
                <c:pt idx="56" c:formatCode="m/d;@">
                  <c:v>45658.5833333333</c:v>
                </c:pt>
                <c:pt idx="57" c:formatCode="m/d;@">
                  <c:v>45658.59375</c:v>
                </c:pt>
                <c:pt idx="58" c:formatCode="m/d;@">
                  <c:v>45658.6041666667</c:v>
                </c:pt>
                <c:pt idx="59" c:formatCode="m/d;@">
                  <c:v>45658.6145833333</c:v>
                </c:pt>
                <c:pt idx="60" c:formatCode="m/d;@">
                  <c:v>45658.625</c:v>
                </c:pt>
                <c:pt idx="61" c:formatCode="m/d;@">
                  <c:v>45658.6354166667</c:v>
                </c:pt>
                <c:pt idx="62" c:formatCode="m/d;@">
                  <c:v>45658.6458333333</c:v>
                </c:pt>
                <c:pt idx="63" c:formatCode="m/d;@">
                  <c:v>45658.65625</c:v>
                </c:pt>
                <c:pt idx="64" c:formatCode="m/d;@">
                  <c:v>45658.6666666667</c:v>
                </c:pt>
                <c:pt idx="65" c:formatCode="m/d;@">
                  <c:v>45658.6770833333</c:v>
                </c:pt>
                <c:pt idx="66" c:formatCode="m/d;@">
                  <c:v>45658.6875</c:v>
                </c:pt>
                <c:pt idx="67" c:formatCode="m/d;@">
                  <c:v>45658.6979166667</c:v>
                </c:pt>
                <c:pt idx="68" c:formatCode="m/d;@">
                  <c:v>45658.7083333333</c:v>
                </c:pt>
                <c:pt idx="69" c:formatCode="m/d;@">
                  <c:v>45658.71875</c:v>
                </c:pt>
                <c:pt idx="70" c:formatCode="m/d;@">
                  <c:v>45658.7291666667</c:v>
                </c:pt>
                <c:pt idx="71" c:formatCode="m/d;@">
                  <c:v>45658.7395833333</c:v>
                </c:pt>
                <c:pt idx="72" c:formatCode="m/d;@">
                  <c:v>45658.75</c:v>
                </c:pt>
                <c:pt idx="73" c:formatCode="m/d;@">
                  <c:v>45658.7604166667</c:v>
                </c:pt>
                <c:pt idx="74" c:formatCode="m/d;@">
                  <c:v>45658.7708333333</c:v>
                </c:pt>
                <c:pt idx="75" c:formatCode="m/d;@">
                  <c:v>45658.78125</c:v>
                </c:pt>
                <c:pt idx="76" c:formatCode="m/d;@">
                  <c:v>45658.7916666667</c:v>
                </c:pt>
                <c:pt idx="77" c:formatCode="m/d;@">
                  <c:v>45658.8020833333</c:v>
                </c:pt>
                <c:pt idx="78" c:formatCode="m/d;@">
                  <c:v>45658.8125</c:v>
                </c:pt>
                <c:pt idx="79" c:formatCode="m/d;@">
                  <c:v>45658.8229166667</c:v>
                </c:pt>
                <c:pt idx="80" c:formatCode="m/d;@">
                  <c:v>45658.8333333333</c:v>
                </c:pt>
                <c:pt idx="81" c:formatCode="m/d;@">
                  <c:v>45658.84375</c:v>
                </c:pt>
                <c:pt idx="82" c:formatCode="m/d;@">
                  <c:v>45658.8541666667</c:v>
                </c:pt>
                <c:pt idx="83" c:formatCode="m/d;@">
                  <c:v>45658.8645833333</c:v>
                </c:pt>
                <c:pt idx="84" c:formatCode="m/d;@">
                  <c:v>45658.875</c:v>
                </c:pt>
                <c:pt idx="85" c:formatCode="m/d;@">
                  <c:v>45658.8854166667</c:v>
                </c:pt>
                <c:pt idx="86" c:formatCode="m/d;@">
                  <c:v>45658.8958333333</c:v>
                </c:pt>
                <c:pt idx="87" c:formatCode="m/d;@">
                  <c:v>45658.90625</c:v>
                </c:pt>
                <c:pt idx="88" c:formatCode="m/d;@">
                  <c:v>45658.9166666667</c:v>
                </c:pt>
                <c:pt idx="89" c:formatCode="m/d;@">
                  <c:v>45658.9270833333</c:v>
                </c:pt>
                <c:pt idx="90" c:formatCode="m/d;@">
                  <c:v>45658.9375</c:v>
                </c:pt>
                <c:pt idx="91" c:formatCode="m/d;@">
                  <c:v>45658.9479166667</c:v>
                </c:pt>
                <c:pt idx="92" c:formatCode="m/d;@">
                  <c:v>45658.9583333333</c:v>
                </c:pt>
                <c:pt idx="93" c:formatCode="m/d;@">
                  <c:v>45658.96875</c:v>
                </c:pt>
                <c:pt idx="94" c:formatCode="m/d;@">
                  <c:v>45658.9791666667</c:v>
                </c:pt>
                <c:pt idx="95" c:formatCode="m/d;@">
                  <c:v>45658.9895833333</c:v>
                </c:pt>
                <c:pt idx="96" c:formatCode="m/d;@">
                  <c:v>45659</c:v>
                </c:pt>
                <c:pt idx="97" c:formatCode="m/d;@">
                  <c:v>45659.0104166667</c:v>
                </c:pt>
                <c:pt idx="98" c:formatCode="m/d;@">
                  <c:v>45659.0208333333</c:v>
                </c:pt>
                <c:pt idx="99" c:formatCode="m/d;@">
                  <c:v>45659.03125</c:v>
                </c:pt>
                <c:pt idx="100" c:formatCode="m/d;@">
                  <c:v>45659.0416666667</c:v>
                </c:pt>
                <c:pt idx="101" c:formatCode="m/d;@">
                  <c:v>45659.0520833333</c:v>
                </c:pt>
                <c:pt idx="102" c:formatCode="m/d;@">
                  <c:v>45659.0625</c:v>
                </c:pt>
                <c:pt idx="103" c:formatCode="m/d;@">
                  <c:v>45659.0729166667</c:v>
                </c:pt>
                <c:pt idx="104" c:formatCode="m/d;@">
                  <c:v>45659.0833333333</c:v>
                </c:pt>
                <c:pt idx="105" c:formatCode="m/d;@">
                  <c:v>45659.09375</c:v>
                </c:pt>
                <c:pt idx="106" c:formatCode="m/d;@">
                  <c:v>45659.1041666667</c:v>
                </c:pt>
                <c:pt idx="107" c:formatCode="m/d;@">
                  <c:v>45659.1145833333</c:v>
                </c:pt>
                <c:pt idx="108" c:formatCode="m/d;@">
                  <c:v>45659.125</c:v>
                </c:pt>
                <c:pt idx="109" c:formatCode="m/d;@">
                  <c:v>45659.1354166667</c:v>
                </c:pt>
                <c:pt idx="110" c:formatCode="m/d;@">
                  <c:v>45659.1458333333</c:v>
                </c:pt>
                <c:pt idx="111" c:formatCode="m/d;@">
                  <c:v>45659.15625</c:v>
                </c:pt>
                <c:pt idx="112" c:formatCode="m/d;@">
                  <c:v>45659.1666666667</c:v>
                </c:pt>
                <c:pt idx="113" c:formatCode="m/d;@">
                  <c:v>45659.1770833333</c:v>
                </c:pt>
                <c:pt idx="114" c:formatCode="m/d;@">
                  <c:v>45659.1875</c:v>
                </c:pt>
                <c:pt idx="115" c:formatCode="m/d;@">
                  <c:v>45659.1979166667</c:v>
                </c:pt>
                <c:pt idx="116" c:formatCode="m/d;@">
                  <c:v>45659.2083333333</c:v>
                </c:pt>
                <c:pt idx="117" c:formatCode="m/d;@">
                  <c:v>45659.21875</c:v>
                </c:pt>
                <c:pt idx="118" c:formatCode="m/d;@">
                  <c:v>45659.2291666667</c:v>
                </c:pt>
                <c:pt idx="119" c:formatCode="m/d;@">
                  <c:v>45659.2395833333</c:v>
                </c:pt>
                <c:pt idx="120" c:formatCode="m/d;@">
                  <c:v>45659.25</c:v>
                </c:pt>
                <c:pt idx="121" c:formatCode="m/d;@">
                  <c:v>45659.2604166667</c:v>
                </c:pt>
                <c:pt idx="122" c:formatCode="m/d;@">
                  <c:v>45659.2708333333</c:v>
                </c:pt>
                <c:pt idx="123" c:formatCode="m/d;@">
                  <c:v>45659.28125</c:v>
                </c:pt>
                <c:pt idx="124" c:formatCode="m/d;@">
                  <c:v>45659.2916666667</c:v>
                </c:pt>
                <c:pt idx="125" c:formatCode="m/d;@">
                  <c:v>45659.3020833333</c:v>
                </c:pt>
                <c:pt idx="126" c:formatCode="m/d;@">
                  <c:v>45659.3125</c:v>
                </c:pt>
                <c:pt idx="127" c:formatCode="m/d;@">
                  <c:v>45659.3229166667</c:v>
                </c:pt>
                <c:pt idx="128" c:formatCode="m/d;@">
                  <c:v>45659.3333333333</c:v>
                </c:pt>
                <c:pt idx="129" c:formatCode="m/d;@">
                  <c:v>45659.34375</c:v>
                </c:pt>
                <c:pt idx="130" c:formatCode="m/d;@">
                  <c:v>45659.3541666667</c:v>
                </c:pt>
                <c:pt idx="131" c:formatCode="m/d;@">
                  <c:v>45659.3645833333</c:v>
                </c:pt>
                <c:pt idx="132" c:formatCode="m/d;@">
                  <c:v>45659.375</c:v>
                </c:pt>
                <c:pt idx="133" c:formatCode="m/d;@">
                  <c:v>45659.3854166667</c:v>
                </c:pt>
                <c:pt idx="134" c:formatCode="m/d;@">
                  <c:v>45659.3958333333</c:v>
                </c:pt>
                <c:pt idx="135" c:formatCode="m/d;@">
                  <c:v>45659.40625</c:v>
                </c:pt>
                <c:pt idx="136" c:formatCode="m/d;@">
                  <c:v>45659.4166666667</c:v>
                </c:pt>
                <c:pt idx="137" c:formatCode="m/d;@">
                  <c:v>45659.4270833333</c:v>
                </c:pt>
                <c:pt idx="138" c:formatCode="m/d;@">
                  <c:v>45659.4375</c:v>
                </c:pt>
                <c:pt idx="139" c:formatCode="m/d;@">
                  <c:v>45659.4479166667</c:v>
                </c:pt>
                <c:pt idx="140" c:formatCode="m/d;@">
                  <c:v>45659.4583333333</c:v>
                </c:pt>
                <c:pt idx="141" c:formatCode="m/d;@">
                  <c:v>45659.46875</c:v>
                </c:pt>
                <c:pt idx="142" c:formatCode="m/d;@">
                  <c:v>45659.4791666667</c:v>
                </c:pt>
                <c:pt idx="143" c:formatCode="m/d;@">
                  <c:v>45659.4895833333</c:v>
                </c:pt>
                <c:pt idx="144" c:formatCode="m/d;@">
                  <c:v>45659.5</c:v>
                </c:pt>
                <c:pt idx="145" c:formatCode="m/d;@">
                  <c:v>45659.5104166667</c:v>
                </c:pt>
                <c:pt idx="146" c:formatCode="m/d;@">
                  <c:v>45659.5208333333</c:v>
                </c:pt>
                <c:pt idx="147" c:formatCode="m/d;@">
                  <c:v>45659.53125</c:v>
                </c:pt>
                <c:pt idx="148" c:formatCode="m/d;@">
                  <c:v>45659.5416666667</c:v>
                </c:pt>
                <c:pt idx="149" c:formatCode="m/d;@">
                  <c:v>45659.5520833333</c:v>
                </c:pt>
                <c:pt idx="150" c:formatCode="m/d;@">
                  <c:v>45659.5625</c:v>
                </c:pt>
                <c:pt idx="151" c:formatCode="m/d;@">
                  <c:v>45659.5729166667</c:v>
                </c:pt>
                <c:pt idx="152" c:formatCode="m/d;@">
                  <c:v>45659.5833333333</c:v>
                </c:pt>
                <c:pt idx="153" c:formatCode="m/d;@">
                  <c:v>45659.59375</c:v>
                </c:pt>
                <c:pt idx="154" c:formatCode="m/d;@">
                  <c:v>45659.6041666667</c:v>
                </c:pt>
                <c:pt idx="155" c:formatCode="m/d;@">
                  <c:v>45659.6145833333</c:v>
                </c:pt>
                <c:pt idx="156" c:formatCode="m/d;@">
                  <c:v>45659.625</c:v>
                </c:pt>
                <c:pt idx="157" c:formatCode="m/d;@">
                  <c:v>45659.6354166667</c:v>
                </c:pt>
                <c:pt idx="158" c:formatCode="m/d;@">
                  <c:v>45659.6458333333</c:v>
                </c:pt>
                <c:pt idx="159" c:formatCode="m/d;@">
                  <c:v>45659.65625</c:v>
                </c:pt>
                <c:pt idx="160" c:formatCode="m/d;@">
                  <c:v>45659.6666666667</c:v>
                </c:pt>
                <c:pt idx="161" c:formatCode="m/d;@">
                  <c:v>45659.6770833333</c:v>
                </c:pt>
                <c:pt idx="162" c:formatCode="m/d;@">
                  <c:v>45659.6875</c:v>
                </c:pt>
                <c:pt idx="163" c:formatCode="m/d;@">
                  <c:v>45659.6979166667</c:v>
                </c:pt>
                <c:pt idx="164" c:formatCode="m/d;@">
                  <c:v>45659.7083333333</c:v>
                </c:pt>
                <c:pt idx="165" c:formatCode="m/d;@">
                  <c:v>45659.71875</c:v>
                </c:pt>
                <c:pt idx="166" c:formatCode="m/d;@">
                  <c:v>45659.7291666667</c:v>
                </c:pt>
                <c:pt idx="167" c:formatCode="m/d;@">
                  <c:v>45659.7395833333</c:v>
                </c:pt>
                <c:pt idx="168" c:formatCode="m/d;@">
                  <c:v>45659.75</c:v>
                </c:pt>
                <c:pt idx="169" c:formatCode="m/d;@">
                  <c:v>45659.7604166667</c:v>
                </c:pt>
                <c:pt idx="170" c:formatCode="m/d;@">
                  <c:v>45659.7708333333</c:v>
                </c:pt>
                <c:pt idx="171" c:formatCode="m/d;@">
                  <c:v>45659.78125</c:v>
                </c:pt>
                <c:pt idx="172" c:formatCode="m/d;@">
                  <c:v>45659.7916666667</c:v>
                </c:pt>
                <c:pt idx="173" c:formatCode="m/d;@">
                  <c:v>45659.8020833333</c:v>
                </c:pt>
                <c:pt idx="174" c:formatCode="m/d;@">
                  <c:v>45659.8125</c:v>
                </c:pt>
                <c:pt idx="175" c:formatCode="m/d;@">
                  <c:v>45659.8229166667</c:v>
                </c:pt>
                <c:pt idx="176" c:formatCode="m/d;@">
                  <c:v>45659.8333333333</c:v>
                </c:pt>
                <c:pt idx="177" c:formatCode="m/d;@">
                  <c:v>45659.84375</c:v>
                </c:pt>
                <c:pt idx="178" c:formatCode="m/d;@">
                  <c:v>45659.8541666667</c:v>
                </c:pt>
                <c:pt idx="179" c:formatCode="m/d;@">
                  <c:v>45659.8645833333</c:v>
                </c:pt>
                <c:pt idx="180" c:formatCode="m/d;@">
                  <c:v>45659.875</c:v>
                </c:pt>
                <c:pt idx="181" c:formatCode="m/d;@">
                  <c:v>45659.8854166667</c:v>
                </c:pt>
                <c:pt idx="182" c:formatCode="m/d;@">
                  <c:v>45659.8958333333</c:v>
                </c:pt>
                <c:pt idx="183" c:formatCode="m/d;@">
                  <c:v>45659.90625</c:v>
                </c:pt>
                <c:pt idx="184" c:formatCode="m/d;@">
                  <c:v>45659.9166666667</c:v>
                </c:pt>
                <c:pt idx="185" c:formatCode="m/d;@">
                  <c:v>45659.9270833333</c:v>
                </c:pt>
                <c:pt idx="186" c:formatCode="m/d;@">
                  <c:v>45659.9375</c:v>
                </c:pt>
                <c:pt idx="187" c:formatCode="m/d;@">
                  <c:v>45659.9479166667</c:v>
                </c:pt>
                <c:pt idx="188" c:formatCode="m/d;@">
                  <c:v>45659.9583333333</c:v>
                </c:pt>
                <c:pt idx="189" c:formatCode="m/d;@">
                  <c:v>45659.96875</c:v>
                </c:pt>
                <c:pt idx="190" c:formatCode="m/d;@">
                  <c:v>45659.9791666667</c:v>
                </c:pt>
                <c:pt idx="191" c:formatCode="m/d;@">
                  <c:v>45659.9895833333</c:v>
                </c:pt>
                <c:pt idx="192" c:formatCode="m/d;@">
                  <c:v>45660</c:v>
                </c:pt>
                <c:pt idx="193" c:formatCode="m/d;@">
                  <c:v>45660.0104166667</c:v>
                </c:pt>
                <c:pt idx="194" c:formatCode="m/d;@">
                  <c:v>45660.0208333333</c:v>
                </c:pt>
                <c:pt idx="195" c:formatCode="m/d;@">
                  <c:v>45660.03125</c:v>
                </c:pt>
                <c:pt idx="196" c:formatCode="m/d;@">
                  <c:v>45660.0416666667</c:v>
                </c:pt>
                <c:pt idx="197" c:formatCode="m/d;@">
                  <c:v>45660.0520833333</c:v>
                </c:pt>
                <c:pt idx="198" c:formatCode="m/d;@">
                  <c:v>45660.0625</c:v>
                </c:pt>
                <c:pt idx="199" c:formatCode="m/d;@">
                  <c:v>45660.0729166667</c:v>
                </c:pt>
                <c:pt idx="200" c:formatCode="m/d;@">
                  <c:v>45660.0833333333</c:v>
                </c:pt>
                <c:pt idx="201" c:formatCode="m/d;@">
                  <c:v>45660.09375</c:v>
                </c:pt>
                <c:pt idx="202" c:formatCode="m/d;@">
                  <c:v>45660.1041666667</c:v>
                </c:pt>
                <c:pt idx="203" c:formatCode="m/d;@">
                  <c:v>45660.1145833333</c:v>
                </c:pt>
                <c:pt idx="204" c:formatCode="m/d;@">
                  <c:v>45660.125</c:v>
                </c:pt>
                <c:pt idx="205" c:formatCode="m/d;@">
                  <c:v>45660.1354166667</c:v>
                </c:pt>
                <c:pt idx="206" c:formatCode="m/d;@">
                  <c:v>45660.1458333333</c:v>
                </c:pt>
                <c:pt idx="207" c:formatCode="m/d;@">
                  <c:v>45660.15625</c:v>
                </c:pt>
                <c:pt idx="208" c:formatCode="m/d;@">
                  <c:v>45660.1666666667</c:v>
                </c:pt>
                <c:pt idx="209" c:formatCode="m/d;@">
                  <c:v>45660.1770833333</c:v>
                </c:pt>
                <c:pt idx="210" c:formatCode="m/d;@">
                  <c:v>45660.1875</c:v>
                </c:pt>
                <c:pt idx="211" c:formatCode="m/d;@">
                  <c:v>45660.1979166667</c:v>
                </c:pt>
                <c:pt idx="212" c:formatCode="m/d;@">
                  <c:v>45660.2083333333</c:v>
                </c:pt>
                <c:pt idx="213" c:formatCode="m/d;@">
                  <c:v>45660.21875</c:v>
                </c:pt>
                <c:pt idx="214" c:formatCode="m/d;@">
                  <c:v>45660.2291666667</c:v>
                </c:pt>
                <c:pt idx="215" c:formatCode="m/d;@">
                  <c:v>45660.2395833333</c:v>
                </c:pt>
                <c:pt idx="216" c:formatCode="m/d;@">
                  <c:v>45660.25</c:v>
                </c:pt>
                <c:pt idx="217" c:formatCode="m/d;@">
                  <c:v>45660.2604166667</c:v>
                </c:pt>
                <c:pt idx="218" c:formatCode="m/d;@">
                  <c:v>45660.2708333333</c:v>
                </c:pt>
                <c:pt idx="219" c:formatCode="m/d;@">
                  <c:v>45660.28125</c:v>
                </c:pt>
                <c:pt idx="220" c:formatCode="m/d;@">
                  <c:v>45660.2916666667</c:v>
                </c:pt>
                <c:pt idx="221" c:formatCode="m/d;@">
                  <c:v>45660.3020833333</c:v>
                </c:pt>
                <c:pt idx="222" c:formatCode="m/d;@">
                  <c:v>45660.3125</c:v>
                </c:pt>
                <c:pt idx="223" c:formatCode="m/d;@">
                  <c:v>45660.3229166667</c:v>
                </c:pt>
                <c:pt idx="224" c:formatCode="m/d;@">
                  <c:v>45660.3333333333</c:v>
                </c:pt>
                <c:pt idx="225" c:formatCode="m/d;@">
                  <c:v>45660.34375</c:v>
                </c:pt>
                <c:pt idx="226" c:formatCode="m/d;@">
                  <c:v>45660.3541666667</c:v>
                </c:pt>
                <c:pt idx="227" c:formatCode="m/d;@">
                  <c:v>45660.3645833333</c:v>
                </c:pt>
                <c:pt idx="228" c:formatCode="m/d;@">
                  <c:v>45660.375</c:v>
                </c:pt>
                <c:pt idx="229" c:formatCode="m/d;@">
                  <c:v>45660.3854166667</c:v>
                </c:pt>
                <c:pt idx="230" c:formatCode="m/d;@">
                  <c:v>45660.3958333333</c:v>
                </c:pt>
                <c:pt idx="231" c:formatCode="m/d;@">
                  <c:v>45660.40625</c:v>
                </c:pt>
                <c:pt idx="232" c:formatCode="m/d;@">
                  <c:v>45660.4166666667</c:v>
                </c:pt>
                <c:pt idx="233" c:formatCode="m/d;@">
                  <c:v>45660.4270833333</c:v>
                </c:pt>
                <c:pt idx="234" c:formatCode="m/d;@">
                  <c:v>45660.4375</c:v>
                </c:pt>
                <c:pt idx="235" c:formatCode="m/d;@">
                  <c:v>45660.4479166667</c:v>
                </c:pt>
                <c:pt idx="236" c:formatCode="m/d;@">
                  <c:v>45660.4583333333</c:v>
                </c:pt>
                <c:pt idx="237" c:formatCode="m/d;@">
                  <c:v>45660.46875</c:v>
                </c:pt>
                <c:pt idx="238" c:formatCode="m/d;@">
                  <c:v>45660.4791666667</c:v>
                </c:pt>
                <c:pt idx="239" c:formatCode="m/d;@">
                  <c:v>45660.4895833333</c:v>
                </c:pt>
                <c:pt idx="240" c:formatCode="m/d;@">
                  <c:v>45660.5</c:v>
                </c:pt>
                <c:pt idx="241" c:formatCode="m/d;@">
                  <c:v>45660.5104166667</c:v>
                </c:pt>
                <c:pt idx="242" c:formatCode="m/d;@">
                  <c:v>45660.5208333333</c:v>
                </c:pt>
                <c:pt idx="243" c:formatCode="m/d;@">
                  <c:v>45660.53125</c:v>
                </c:pt>
                <c:pt idx="244" c:formatCode="m/d;@">
                  <c:v>45660.5416666667</c:v>
                </c:pt>
                <c:pt idx="245" c:formatCode="m/d;@">
                  <c:v>45660.5520833333</c:v>
                </c:pt>
                <c:pt idx="246" c:formatCode="m/d;@">
                  <c:v>45660.5625</c:v>
                </c:pt>
                <c:pt idx="247" c:formatCode="m/d;@">
                  <c:v>45660.5729166667</c:v>
                </c:pt>
                <c:pt idx="248" c:formatCode="m/d;@">
                  <c:v>45660.5833333333</c:v>
                </c:pt>
                <c:pt idx="249" c:formatCode="m/d;@">
                  <c:v>45660.59375</c:v>
                </c:pt>
                <c:pt idx="250" c:formatCode="m/d;@">
                  <c:v>45660.6041666667</c:v>
                </c:pt>
                <c:pt idx="251" c:formatCode="m/d;@">
                  <c:v>45660.6145833333</c:v>
                </c:pt>
                <c:pt idx="252" c:formatCode="m/d;@">
                  <c:v>45660.625</c:v>
                </c:pt>
                <c:pt idx="253" c:formatCode="m/d;@">
                  <c:v>45660.6354166667</c:v>
                </c:pt>
                <c:pt idx="254" c:formatCode="m/d;@">
                  <c:v>45660.6458333333</c:v>
                </c:pt>
                <c:pt idx="255" c:formatCode="m/d;@">
                  <c:v>45660.65625</c:v>
                </c:pt>
                <c:pt idx="256" c:formatCode="m/d;@">
                  <c:v>45660.6666666667</c:v>
                </c:pt>
                <c:pt idx="257" c:formatCode="m/d;@">
                  <c:v>45660.6770833333</c:v>
                </c:pt>
                <c:pt idx="258" c:formatCode="m/d;@">
                  <c:v>45660.6875</c:v>
                </c:pt>
                <c:pt idx="259" c:formatCode="m/d;@">
                  <c:v>45660.6979166667</c:v>
                </c:pt>
                <c:pt idx="260" c:formatCode="m/d;@">
                  <c:v>45660.7083333333</c:v>
                </c:pt>
                <c:pt idx="261" c:formatCode="m/d;@">
                  <c:v>45660.71875</c:v>
                </c:pt>
                <c:pt idx="262" c:formatCode="m/d;@">
                  <c:v>45660.7291666667</c:v>
                </c:pt>
                <c:pt idx="263" c:formatCode="m/d;@">
                  <c:v>45660.7395833333</c:v>
                </c:pt>
                <c:pt idx="264" c:formatCode="m/d;@">
                  <c:v>45660.75</c:v>
                </c:pt>
                <c:pt idx="265" c:formatCode="m/d;@">
                  <c:v>45660.7604166667</c:v>
                </c:pt>
                <c:pt idx="266" c:formatCode="m/d;@">
                  <c:v>45660.7708333333</c:v>
                </c:pt>
                <c:pt idx="267" c:formatCode="m/d;@">
                  <c:v>45660.78125</c:v>
                </c:pt>
                <c:pt idx="268" c:formatCode="m/d;@">
                  <c:v>45660.7916666667</c:v>
                </c:pt>
                <c:pt idx="269" c:formatCode="m/d;@">
                  <c:v>45660.8020833333</c:v>
                </c:pt>
                <c:pt idx="270" c:formatCode="m/d;@">
                  <c:v>45660.8125</c:v>
                </c:pt>
                <c:pt idx="271" c:formatCode="m/d;@">
                  <c:v>45660.8229166667</c:v>
                </c:pt>
                <c:pt idx="272" c:formatCode="m/d;@">
                  <c:v>45660.8333333333</c:v>
                </c:pt>
                <c:pt idx="273" c:formatCode="m/d;@">
                  <c:v>45660.84375</c:v>
                </c:pt>
                <c:pt idx="274" c:formatCode="m/d;@">
                  <c:v>45660.8541666667</c:v>
                </c:pt>
                <c:pt idx="275" c:formatCode="m/d;@">
                  <c:v>45660.8645833333</c:v>
                </c:pt>
                <c:pt idx="276" c:formatCode="m/d;@">
                  <c:v>45660.875</c:v>
                </c:pt>
                <c:pt idx="277" c:formatCode="m/d;@">
                  <c:v>45660.8854166667</c:v>
                </c:pt>
                <c:pt idx="278" c:formatCode="m/d;@">
                  <c:v>45660.8958333333</c:v>
                </c:pt>
                <c:pt idx="279" c:formatCode="m/d;@">
                  <c:v>45660.90625</c:v>
                </c:pt>
                <c:pt idx="280" c:formatCode="m/d;@">
                  <c:v>45660.9166666667</c:v>
                </c:pt>
                <c:pt idx="281" c:formatCode="m/d;@">
                  <c:v>45660.9270833333</c:v>
                </c:pt>
                <c:pt idx="282" c:formatCode="m/d;@">
                  <c:v>45660.9375</c:v>
                </c:pt>
                <c:pt idx="283" c:formatCode="m/d;@">
                  <c:v>45660.9479166667</c:v>
                </c:pt>
                <c:pt idx="284" c:formatCode="m/d;@">
                  <c:v>45660.9583333333</c:v>
                </c:pt>
                <c:pt idx="285" c:formatCode="m/d;@">
                  <c:v>45660.96875</c:v>
                </c:pt>
                <c:pt idx="286" c:formatCode="m/d;@">
                  <c:v>45660.9791666667</c:v>
                </c:pt>
                <c:pt idx="287" c:formatCode="m/d;@">
                  <c:v>45660.9895833333</c:v>
                </c:pt>
                <c:pt idx="288" c:formatCode="m/d;@">
                  <c:v>45661</c:v>
                </c:pt>
                <c:pt idx="289" c:formatCode="m/d;@">
                  <c:v>45661.0104166667</c:v>
                </c:pt>
                <c:pt idx="290" c:formatCode="m/d;@">
                  <c:v>45661.0208333333</c:v>
                </c:pt>
                <c:pt idx="291" c:formatCode="m/d;@">
                  <c:v>45661.03125</c:v>
                </c:pt>
                <c:pt idx="292" c:formatCode="m/d;@">
                  <c:v>45661.0416666667</c:v>
                </c:pt>
                <c:pt idx="293" c:formatCode="m/d;@">
                  <c:v>45661.0520833333</c:v>
                </c:pt>
                <c:pt idx="294" c:formatCode="m/d;@">
                  <c:v>45661.0625</c:v>
                </c:pt>
                <c:pt idx="295" c:formatCode="m/d;@">
                  <c:v>45661.0729166667</c:v>
                </c:pt>
                <c:pt idx="296" c:formatCode="m/d;@">
                  <c:v>45661.0833333333</c:v>
                </c:pt>
                <c:pt idx="297" c:formatCode="m/d;@">
                  <c:v>45661.09375</c:v>
                </c:pt>
                <c:pt idx="298" c:formatCode="m/d;@">
                  <c:v>45661.1041666667</c:v>
                </c:pt>
                <c:pt idx="299" c:formatCode="m/d;@">
                  <c:v>45661.1145833333</c:v>
                </c:pt>
                <c:pt idx="300" c:formatCode="m/d;@">
                  <c:v>45661.125</c:v>
                </c:pt>
                <c:pt idx="301" c:formatCode="m/d;@">
                  <c:v>45661.1354166667</c:v>
                </c:pt>
                <c:pt idx="302" c:formatCode="m/d;@">
                  <c:v>45661.1458333333</c:v>
                </c:pt>
                <c:pt idx="303" c:formatCode="m/d;@">
                  <c:v>45661.15625</c:v>
                </c:pt>
                <c:pt idx="304" c:formatCode="m/d;@">
                  <c:v>45661.1666666667</c:v>
                </c:pt>
                <c:pt idx="305" c:formatCode="m/d;@">
                  <c:v>45661.1770833333</c:v>
                </c:pt>
                <c:pt idx="306" c:formatCode="m/d;@">
                  <c:v>45661.1875</c:v>
                </c:pt>
                <c:pt idx="307" c:formatCode="m/d;@">
                  <c:v>45661.1979166667</c:v>
                </c:pt>
                <c:pt idx="308" c:formatCode="m/d;@">
                  <c:v>45661.2083333333</c:v>
                </c:pt>
                <c:pt idx="309" c:formatCode="m/d;@">
                  <c:v>45661.21875</c:v>
                </c:pt>
                <c:pt idx="310" c:formatCode="m/d;@">
                  <c:v>45661.2291666667</c:v>
                </c:pt>
                <c:pt idx="311" c:formatCode="m/d;@">
                  <c:v>45661.2395833333</c:v>
                </c:pt>
                <c:pt idx="312" c:formatCode="m/d;@">
                  <c:v>45661.25</c:v>
                </c:pt>
                <c:pt idx="313" c:formatCode="m/d;@">
                  <c:v>45661.2604166667</c:v>
                </c:pt>
                <c:pt idx="314" c:formatCode="m/d;@">
                  <c:v>45661.2708333333</c:v>
                </c:pt>
                <c:pt idx="315" c:formatCode="m/d;@">
                  <c:v>45661.28125</c:v>
                </c:pt>
                <c:pt idx="316" c:formatCode="m/d;@">
                  <c:v>45661.2916666667</c:v>
                </c:pt>
                <c:pt idx="317" c:formatCode="m/d;@">
                  <c:v>45661.3020833333</c:v>
                </c:pt>
                <c:pt idx="318" c:formatCode="m/d;@">
                  <c:v>45661.3125</c:v>
                </c:pt>
                <c:pt idx="319" c:formatCode="m/d;@">
                  <c:v>45661.3229166667</c:v>
                </c:pt>
                <c:pt idx="320" c:formatCode="m/d;@">
                  <c:v>45661.3333333333</c:v>
                </c:pt>
                <c:pt idx="321" c:formatCode="m/d;@">
                  <c:v>45661.34375</c:v>
                </c:pt>
                <c:pt idx="322" c:formatCode="m/d;@">
                  <c:v>45661.3541666667</c:v>
                </c:pt>
                <c:pt idx="323" c:formatCode="m/d;@">
                  <c:v>45661.3645833333</c:v>
                </c:pt>
                <c:pt idx="324" c:formatCode="m/d;@">
                  <c:v>45661.375</c:v>
                </c:pt>
                <c:pt idx="325" c:formatCode="m/d;@">
                  <c:v>45661.3854166667</c:v>
                </c:pt>
                <c:pt idx="326" c:formatCode="m/d;@">
                  <c:v>45661.3958333333</c:v>
                </c:pt>
                <c:pt idx="327" c:formatCode="m/d;@">
                  <c:v>45661.40625</c:v>
                </c:pt>
                <c:pt idx="328" c:formatCode="m/d;@">
                  <c:v>45661.4166666667</c:v>
                </c:pt>
                <c:pt idx="329" c:formatCode="m/d;@">
                  <c:v>45661.4270833333</c:v>
                </c:pt>
                <c:pt idx="330" c:formatCode="m/d;@">
                  <c:v>45661.4375</c:v>
                </c:pt>
                <c:pt idx="331" c:formatCode="m/d;@">
                  <c:v>45661.4479166667</c:v>
                </c:pt>
                <c:pt idx="332" c:formatCode="m/d;@">
                  <c:v>45661.4583333333</c:v>
                </c:pt>
                <c:pt idx="333" c:formatCode="m/d;@">
                  <c:v>45661.46875</c:v>
                </c:pt>
                <c:pt idx="334" c:formatCode="m/d;@">
                  <c:v>45661.4791666667</c:v>
                </c:pt>
                <c:pt idx="335" c:formatCode="m/d;@">
                  <c:v>45661.4895833333</c:v>
                </c:pt>
                <c:pt idx="336" c:formatCode="m/d;@">
                  <c:v>45661.5</c:v>
                </c:pt>
                <c:pt idx="337" c:formatCode="m/d;@">
                  <c:v>45661.5104166667</c:v>
                </c:pt>
                <c:pt idx="338" c:formatCode="m/d;@">
                  <c:v>45661.5208333333</c:v>
                </c:pt>
                <c:pt idx="339" c:formatCode="m/d;@">
                  <c:v>45661.53125</c:v>
                </c:pt>
                <c:pt idx="340" c:formatCode="m/d;@">
                  <c:v>45661.5416666667</c:v>
                </c:pt>
                <c:pt idx="341" c:formatCode="m/d;@">
                  <c:v>45661.5520833333</c:v>
                </c:pt>
                <c:pt idx="342" c:formatCode="m/d;@">
                  <c:v>45661.5625</c:v>
                </c:pt>
                <c:pt idx="343" c:formatCode="m/d;@">
                  <c:v>45661.5729166667</c:v>
                </c:pt>
                <c:pt idx="344" c:formatCode="m/d;@">
                  <c:v>45661.5833333333</c:v>
                </c:pt>
                <c:pt idx="345" c:formatCode="m/d;@">
                  <c:v>45661.59375</c:v>
                </c:pt>
                <c:pt idx="346" c:formatCode="m/d;@">
                  <c:v>45661.6041666667</c:v>
                </c:pt>
                <c:pt idx="347" c:formatCode="m/d;@">
                  <c:v>45661.6145833333</c:v>
                </c:pt>
                <c:pt idx="348" c:formatCode="m/d;@">
                  <c:v>45661.625</c:v>
                </c:pt>
                <c:pt idx="349" c:formatCode="m/d;@">
                  <c:v>45661.6354166667</c:v>
                </c:pt>
                <c:pt idx="350" c:formatCode="m/d;@">
                  <c:v>45661.6458333333</c:v>
                </c:pt>
                <c:pt idx="351" c:formatCode="m/d;@">
                  <c:v>45661.65625</c:v>
                </c:pt>
                <c:pt idx="352" c:formatCode="m/d;@">
                  <c:v>45661.6666666667</c:v>
                </c:pt>
                <c:pt idx="353" c:formatCode="m/d;@">
                  <c:v>45661.6770833333</c:v>
                </c:pt>
                <c:pt idx="354" c:formatCode="m/d;@">
                  <c:v>45661.6875</c:v>
                </c:pt>
                <c:pt idx="355" c:formatCode="m/d;@">
                  <c:v>45661.6979166667</c:v>
                </c:pt>
                <c:pt idx="356" c:formatCode="m/d;@">
                  <c:v>45661.7083333333</c:v>
                </c:pt>
                <c:pt idx="357" c:formatCode="m/d;@">
                  <c:v>45661.71875</c:v>
                </c:pt>
                <c:pt idx="358" c:formatCode="m/d;@">
                  <c:v>45661.7291666667</c:v>
                </c:pt>
                <c:pt idx="359" c:formatCode="m/d;@">
                  <c:v>45661.7395833333</c:v>
                </c:pt>
                <c:pt idx="360" c:formatCode="m/d;@">
                  <c:v>45661.75</c:v>
                </c:pt>
                <c:pt idx="361" c:formatCode="m/d;@">
                  <c:v>45661.7604166667</c:v>
                </c:pt>
                <c:pt idx="362" c:formatCode="m/d;@">
                  <c:v>45661.7708333333</c:v>
                </c:pt>
                <c:pt idx="363" c:formatCode="m/d;@">
                  <c:v>45661.78125</c:v>
                </c:pt>
                <c:pt idx="364" c:formatCode="m/d;@">
                  <c:v>45661.7916666667</c:v>
                </c:pt>
                <c:pt idx="365" c:formatCode="m/d;@">
                  <c:v>45661.8020833333</c:v>
                </c:pt>
                <c:pt idx="366" c:formatCode="m/d;@">
                  <c:v>45661.8125</c:v>
                </c:pt>
                <c:pt idx="367" c:formatCode="m/d;@">
                  <c:v>45661.8229166667</c:v>
                </c:pt>
                <c:pt idx="368" c:formatCode="m/d;@">
                  <c:v>45661.8333333333</c:v>
                </c:pt>
                <c:pt idx="369" c:formatCode="m/d;@">
                  <c:v>45661.84375</c:v>
                </c:pt>
                <c:pt idx="370" c:formatCode="m/d;@">
                  <c:v>45661.8541666667</c:v>
                </c:pt>
                <c:pt idx="371" c:formatCode="m/d;@">
                  <c:v>45661.8645833333</c:v>
                </c:pt>
                <c:pt idx="372" c:formatCode="m/d;@">
                  <c:v>45661.875</c:v>
                </c:pt>
                <c:pt idx="373" c:formatCode="m/d;@">
                  <c:v>45661.8854166667</c:v>
                </c:pt>
                <c:pt idx="374" c:formatCode="m/d;@">
                  <c:v>45661.8958333333</c:v>
                </c:pt>
                <c:pt idx="375" c:formatCode="m/d;@">
                  <c:v>45661.90625</c:v>
                </c:pt>
                <c:pt idx="376" c:formatCode="m/d;@">
                  <c:v>45661.9166666667</c:v>
                </c:pt>
                <c:pt idx="377" c:formatCode="m/d;@">
                  <c:v>45661.9270833333</c:v>
                </c:pt>
                <c:pt idx="378" c:formatCode="m/d;@">
                  <c:v>45661.9375</c:v>
                </c:pt>
                <c:pt idx="379" c:formatCode="m/d;@">
                  <c:v>45661.9479166667</c:v>
                </c:pt>
                <c:pt idx="380" c:formatCode="m/d;@">
                  <c:v>45661.9583333333</c:v>
                </c:pt>
                <c:pt idx="381" c:formatCode="m/d;@">
                  <c:v>45661.96875</c:v>
                </c:pt>
                <c:pt idx="382" c:formatCode="m/d;@">
                  <c:v>45661.9791666667</c:v>
                </c:pt>
                <c:pt idx="383" c:formatCode="m/d;@">
                  <c:v>45661.9895833333</c:v>
                </c:pt>
                <c:pt idx="384" c:formatCode="m/d;@">
                  <c:v>45662</c:v>
                </c:pt>
                <c:pt idx="385" c:formatCode="m/d;@">
                  <c:v>45662.0104166667</c:v>
                </c:pt>
                <c:pt idx="386" c:formatCode="m/d;@">
                  <c:v>45662.0208333333</c:v>
                </c:pt>
                <c:pt idx="387" c:formatCode="m/d;@">
                  <c:v>45662.03125</c:v>
                </c:pt>
                <c:pt idx="388" c:formatCode="m/d;@">
                  <c:v>45662.0416666667</c:v>
                </c:pt>
                <c:pt idx="389" c:formatCode="m/d;@">
                  <c:v>45662.0520833333</c:v>
                </c:pt>
                <c:pt idx="390" c:formatCode="m/d;@">
                  <c:v>45662.0625</c:v>
                </c:pt>
                <c:pt idx="391" c:formatCode="m/d;@">
                  <c:v>45662.0729166667</c:v>
                </c:pt>
                <c:pt idx="392" c:formatCode="m/d;@">
                  <c:v>45662.0833333333</c:v>
                </c:pt>
                <c:pt idx="393" c:formatCode="m/d;@">
                  <c:v>45662.09375</c:v>
                </c:pt>
                <c:pt idx="394" c:formatCode="m/d;@">
                  <c:v>45662.1041666667</c:v>
                </c:pt>
                <c:pt idx="395" c:formatCode="m/d;@">
                  <c:v>45662.1145833333</c:v>
                </c:pt>
                <c:pt idx="396" c:formatCode="m/d;@">
                  <c:v>45662.125</c:v>
                </c:pt>
                <c:pt idx="397" c:formatCode="m/d;@">
                  <c:v>45662.1354166667</c:v>
                </c:pt>
                <c:pt idx="398" c:formatCode="m/d;@">
                  <c:v>45662.1458333333</c:v>
                </c:pt>
                <c:pt idx="399" c:formatCode="m/d;@">
                  <c:v>45662.15625</c:v>
                </c:pt>
                <c:pt idx="400" c:formatCode="m/d;@">
                  <c:v>45662.1666666667</c:v>
                </c:pt>
                <c:pt idx="401" c:formatCode="m/d;@">
                  <c:v>45662.1770833333</c:v>
                </c:pt>
                <c:pt idx="402" c:formatCode="m/d;@">
                  <c:v>45662.1875</c:v>
                </c:pt>
                <c:pt idx="403" c:formatCode="m/d;@">
                  <c:v>45662.1979166667</c:v>
                </c:pt>
                <c:pt idx="404" c:formatCode="m/d;@">
                  <c:v>45662.2083333333</c:v>
                </c:pt>
                <c:pt idx="405" c:formatCode="m/d;@">
                  <c:v>45662.21875</c:v>
                </c:pt>
                <c:pt idx="406" c:formatCode="m/d;@">
                  <c:v>45662.2291666667</c:v>
                </c:pt>
                <c:pt idx="407" c:formatCode="m/d;@">
                  <c:v>45662.2395833333</c:v>
                </c:pt>
                <c:pt idx="408" c:formatCode="m/d;@">
                  <c:v>45662.25</c:v>
                </c:pt>
                <c:pt idx="409" c:formatCode="m/d;@">
                  <c:v>45662.2604166667</c:v>
                </c:pt>
                <c:pt idx="410" c:formatCode="m/d;@">
                  <c:v>45662.2708333333</c:v>
                </c:pt>
                <c:pt idx="411" c:formatCode="m/d;@">
                  <c:v>45662.28125</c:v>
                </c:pt>
                <c:pt idx="412" c:formatCode="m/d;@">
                  <c:v>45662.2916666667</c:v>
                </c:pt>
                <c:pt idx="413" c:formatCode="m/d;@">
                  <c:v>45662.3020833333</c:v>
                </c:pt>
                <c:pt idx="414" c:formatCode="m/d;@">
                  <c:v>45662.3125</c:v>
                </c:pt>
                <c:pt idx="415" c:formatCode="m/d;@">
                  <c:v>45662.3229166667</c:v>
                </c:pt>
                <c:pt idx="416" c:formatCode="m/d;@">
                  <c:v>45662.3333333333</c:v>
                </c:pt>
                <c:pt idx="417" c:formatCode="m/d;@">
                  <c:v>45662.34375</c:v>
                </c:pt>
                <c:pt idx="418" c:formatCode="m/d;@">
                  <c:v>45662.3541666667</c:v>
                </c:pt>
                <c:pt idx="419" c:formatCode="m/d;@">
                  <c:v>45662.3645833333</c:v>
                </c:pt>
                <c:pt idx="420" c:formatCode="m/d;@">
                  <c:v>45662.375</c:v>
                </c:pt>
                <c:pt idx="421" c:formatCode="m/d;@">
                  <c:v>45662.3854166667</c:v>
                </c:pt>
                <c:pt idx="422" c:formatCode="m/d;@">
                  <c:v>45662.3958333333</c:v>
                </c:pt>
                <c:pt idx="423" c:formatCode="m/d;@">
                  <c:v>45662.40625</c:v>
                </c:pt>
                <c:pt idx="424" c:formatCode="m/d;@">
                  <c:v>45662.4166666667</c:v>
                </c:pt>
                <c:pt idx="425" c:formatCode="m/d;@">
                  <c:v>45662.4270833333</c:v>
                </c:pt>
                <c:pt idx="426" c:formatCode="m/d;@">
                  <c:v>45662.4375</c:v>
                </c:pt>
                <c:pt idx="427" c:formatCode="m/d;@">
                  <c:v>45662.4479166667</c:v>
                </c:pt>
                <c:pt idx="428" c:formatCode="m/d;@">
                  <c:v>45662.4583333333</c:v>
                </c:pt>
                <c:pt idx="429" c:formatCode="m/d;@">
                  <c:v>45662.46875</c:v>
                </c:pt>
                <c:pt idx="430" c:formatCode="m/d;@">
                  <c:v>45662.4791666667</c:v>
                </c:pt>
                <c:pt idx="431" c:formatCode="m/d;@">
                  <c:v>45662.4895833333</c:v>
                </c:pt>
                <c:pt idx="432" c:formatCode="m/d;@">
                  <c:v>45662.5</c:v>
                </c:pt>
                <c:pt idx="433" c:formatCode="m/d;@">
                  <c:v>45662.5104166667</c:v>
                </c:pt>
                <c:pt idx="434" c:formatCode="m/d;@">
                  <c:v>45662.5208333333</c:v>
                </c:pt>
                <c:pt idx="435" c:formatCode="m/d;@">
                  <c:v>45662.53125</c:v>
                </c:pt>
                <c:pt idx="436" c:formatCode="m/d;@">
                  <c:v>45662.5416666667</c:v>
                </c:pt>
                <c:pt idx="437" c:formatCode="m/d;@">
                  <c:v>45662.5520833333</c:v>
                </c:pt>
                <c:pt idx="438" c:formatCode="m/d;@">
                  <c:v>45662.5625</c:v>
                </c:pt>
                <c:pt idx="439" c:formatCode="m/d;@">
                  <c:v>45662.5729166667</c:v>
                </c:pt>
                <c:pt idx="440" c:formatCode="m/d;@">
                  <c:v>45662.5833333333</c:v>
                </c:pt>
                <c:pt idx="441" c:formatCode="m/d;@">
                  <c:v>45662.59375</c:v>
                </c:pt>
                <c:pt idx="442" c:formatCode="m/d;@">
                  <c:v>45662.6041666667</c:v>
                </c:pt>
                <c:pt idx="443" c:formatCode="m/d;@">
                  <c:v>45662.6145833333</c:v>
                </c:pt>
                <c:pt idx="444" c:formatCode="m/d;@">
                  <c:v>45662.625</c:v>
                </c:pt>
                <c:pt idx="445" c:formatCode="m/d;@">
                  <c:v>45662.6354166667</c:v>
                </c:pt>
                <c:pt idx="446" c:formatCode="m/d;@">
                  <c:v>45662.6458333333</c:v>
                </c:pt>
                <c:pt idx="447" c:formatCode="m/d;@">
                  <c:v>45662.65625</c:v>
                </c:pt>
                <c:pt idx="448" c:formatCode="m/d;@">
                  <c:v>45662.6666666667</c:v>
                </c:pt>
                <c:pt idx="449" c:formatCode="m/d;@">
                  <c:v>45662.6770833333</c:v>
                </c:pt>
                <c:pt idx="450" c:formatCode="m/d;@">
                  <c:v>45662.6875</c:v>
                </c:pt>
                <c:pt idx="451" c:formatCode="m/d;@">
                  <c:v>45662.6979166667</c:v>
                </c:pt>
                <c:pt idx="452" c:formatCode="m/d;@">
                  <c:v>45662.7083333333</c:v>
                </c:pt>
                <c:pt idx="453" c:formatCode="m/d;@">
                  <c:v>45662.71875</c:v>
                </c:pt>
                <c:pt idx="454" c:formatCode="m/d;@">
                  <c:v>45662.7291666667</c:v>
                </c:pt>
                <c:pt idx="455" c:formatCode="m/d;@">
                  <c:v>45662.7395833333</c:v>
                </c:pt>
                <c:pt idx="456" c:formatCode="m/d;@">
                  <c:v>45662.75</c:v>
                </c:pt>
                <c:pt idx="457" c:formatCode="m/d;@">
                  <c:v>45662.7604166667</c:v>
                </c:pt>
                <c:pt idx="458" c:formatCode="m/d;@">
                  <c:v>45662.7708333333</c:v>
                </c:pt>
                <c:pt idx="459" c:formatCode="m/d;@">
                  <c:v>45662.78125</c:v>
                </c:pt>
                <c:pt idx="460" c:formatCode="m/d;@">
                  <c:v>45662.7916666667</c:v>
                </c:pt>
                <c:pt idx="461" c:formatCode="m/d;@">
                  <c:v>45662.8020833333</c:v>
                </c:pt>
                <c:pt idx="462" c:formatCode="m/d;@">
                  <c:v>45662.8125</c:v>
                </c:pt>
                <c:pt idx="463" c:formatCode="m/d;@">
                  <c:v>45662.8229166667</c:v>
                </c:pt>
                <c:pt idx="464" c:formatCode="m/d;@">
                  <c:v>45662.8333333333</c:v>
                </c:pt>
                <c:pt idx="465" c:formatCode="m/d;@">
                  <c:v>45662.84375</c:v>
                </c:pt>
                <c:pt idx="466" c:formatCode="m/d;@">
                  <c:v>45662.8541666667</c:v>
                </c:pt>
                <c:pt idx="467" c:formatCode="m/d;@">
                  <c:v>45662.8645833333</c:v>
                </c:pt>
                <c:pt idx="468" c:formatCode="m/d;@">
                  <c:v>45662.875</c:v>
                </c:pt>
                <c:pt idx="469" c:formatCode="m/d;@">
                  <c:v>45662.8854166667</c:v>
                </c:pt>
                <c:pt idx="470" c:formatCode="m/d;@">
                  <c:v>45662.8958333333</c:v>
                </c:pt>
                <c:pt idx="471" c:formatCode="m/d;@">
                  <c:v>45662.90625</c:v>
                </c:pt>
                <c:pt idx="472" c:formatCode="m/d;@">
                  <c:v>45662.9166666667</c:v>
                </c:pt>
                <c:pt idx="473" c:formatCode="m/d;@">
                  <c:v>45662.9270833333</c:v>
                </c:pt>
                <c:pt idx="474" c:formatCode="m/d;@">
                  <c:v>45662.9375</c:v>
                </c:pt>
                <c:pt idx="475" c:formatCode="m/d;@">
                  <c:v>45662.9479166667</c:v>
                </c:pt>
                <c:pt idx="476" c:formatCode="m/d;@">
                  <c:v>45662.9583333333</c:v>
                </c:pt>
                <c:pt idx="477" c:formatCode="m/d;@">
                  <c:v>45662.96875</c:v>
                </c:pt>
                <c:pt idx="478" c:formatCode="m/d;@">
                  <c:v>45662.9791666667</c:v>
                </c:pt>
                <c:pt idx="479" c:formatCode="m/d;@">
                  <c:v>45662.9895833333</c:v>
                </c:pt>
                <c:pt idx="480" c:formatCode="m/d;@">
                  <c:v>45663</c:v>
                </c:pt>
                <c:pt idx="481" c:formatCode="m/d;@">
                  <c:v>45663.0104166667</c:v>
                </c:pt>
                <c:pt idx="482" c:formatCode="m/d;@">
                  <c:v>45663.0208333333</c:v>
                </c:pt>
                <c:pt idx="483" c:formatCode="m/d;@">
                  <c:v>45663.03125</c:v>
                </c:pt>
                <c:pt idx="484" c:formatCode="m/d;@">
                  <c:v>45663.0416666667</c:v>
                </c:pt>
                <c:pt idx="485" c:formatCode="m/d;@">
                  <c:v>45663.0520833333</c:v>
                </c:pt>
                <c:pt idx="486" c:formatCode="m/d;@">
                  <c:v>45663.0625</c:v>
                </c:pt>
                <c:pt idx="487" c:formatCode="m/d;@">
                  <c:v>45663.0729166667</c:v>
                </c:pt>
                <c:pt idx="488" c:formatCode="m/d;@">
                  <c:v>45663.0833333333</c:v>
                </c:pt>
                <c:pt idx="489" c:formatCode="m/d;@">
                  <c:v>45663.09375</c:v>
                </c:pt>
                <c:pt idx="490" c:formatCode="m/d;@">
                  <c:v>45663.1041666667</c:v>
                </c:pt>
                <c:pt idx="491" c:formatCode="m/d;@">
                  <c:v>45663.1145833333</c:v>
                </c:pt>
                <c:pt idx="492" c:formatCode="m/d;@">
                  <c:v>45663.125</c:v>
                </c:pt>
                <c:pt idx="493" c:formatCode="m/d;@">
                  <c:v>45663.1354166667</c:v>
                </c:pt>
                <c:pt idx="494" c:formatCode="m/d;@">
                  <c:v>45663.1458333333</c:v>
                </c:pt>
                <c:pt idx="495" c:formatCode="m/d;@">
                  <c:v>45663.15625</c:v>
                </c:pt>
                <c:pt idx="496" c:formatCode="m/d;@">
                  <c:v>45663.1666666667</c:v>
                </c:pt>
                <c:pt idx="497" c:formatCode="m/d;@">
                  <c:v>45663.1770833333</c:v>
                </c:pt>
                <c:pt idx="498" c:formatCode="m/d;@">
                  <c:v>45663.1875</c:v>
                </c:pt>
                <c:pt idx="499" c:formatCode="m/d;@">
                  <c:v>45663.1979166667</c:v>
                </c:pt>
                <c:pt idx="500" c:formatCode="m/d;@">
                  <c:v>45663.2083333333</c:v>
                </c:pt>
                <c:pt idx="501" c:formatCode="m/d;@">
                  <c:v>45663.21875</c:v>
                </c:pt>
                <c:pt idx="502" c:formatCode="m/d;@">
                  <c:v>45663.2291666667</c:v>
                </c:pt>
                <c:pt idx="503" c:formatCode="m/d;@">
                  <c:v>45663.2395833333</c:v>
                </c:pt>
                <c:pt idx="504" c:formatCode="m/d;@">
                  <c:v>45663.25</c:v>
                </c:pt>
                <c:pt idx="505" c:formatCode="m/d;@">
                  <c:v>45663.2604166667</c:v>
                </c:pt>
                <c:pt idx="506" c:formatCode="m/d;@">
                  <c:v>45663.2708333333</c:v>
                </c:pt>
                <c:pt idx="507" c:formatCode="m/d;@">
                  <c:v>45663.28125</c:v>
                </c:pt>
                <c:pt idx="508" c:formatCode="m/d;@">
                  <c:v>45663.2916666667</c:v>
                </c:pt>
                <c:pt idx="509" c:formatCode="m/d;@">
                  <c:v>45663.3020833333</c:v>
                </c:pt>
                <c:pt idx="510" c:formatCode="m/d;@">
                  <c:v>45663.3125</c:v>
                </c:pt>
                <c:pt idx="511" c:formatCode="m/d;@">
                  <c:v>45663.3229166667</c:v>
                </c:pt>
                <c:pt idx="512" c:formatCode="m/d;@">
                  <c:v>45663.3333333333</c:v>
                </c:pt>
                <c:pt idx="513" c:formatCode="m/d;@">
                  <c:v>45663.34375</c:v>
                </c:pt>
                <c:pt idx="514" c:formatCode="m/d;@">
                  <c:v>45663.3541666667</c:v>
                </c:pt>
                <c:pt idx="515" c:formatCode="m/d;@">
                  <c:v>45663.3645833333</c:v>
                </c:pt>
                <c:pt idx="516" c:formatCode="m/d;@">
                  <c:v>45663.375</c:v>
                </c:pt>
                <c:pt idx="517" c:formatCode="m/d;@">
                  <c:v>45663.3854166667</c:v>
                </c:pt>
                <c:pt idx="518" c:formatCode="m/d;@">
                  <c:v>45663.3958333333</c:v>
                </c:pt>
                <c:pt idx="519" c:formatCode="m/d;@">
                  <c:v>45663.40625</c:v>
                </c:pt>
                <c:pt idx="520" c:formatCode="m/d;@">
                  <c:v>45663.4166666667</c:v>
                </c:pt>
                <c:pt idx="521" c:formatCode="m/d;@">
                  <c:v>45663.4270833333</c:v>
                </c:pt>
                <c:pt idx="522" c:formatCode="m/d;@">
                  <c:v>45663.4375</c:v>
                </c:pt>
                <c:pt idx="523" c:formatCode="m/d;@">
                  <c:v>45663.4479166667</c:v>
                </c:pt>
                <c:pt idx="524" c:formatCode="m/d;@">
                  <c:v>45663.4583333333</c:v>
                </c:pt>
                <c:pt idx="525" c:formatCode="m/d;@">
                  <c:v>45663.46875</c:v>
                </c:pt>
                <c:pt idx="526" c:formatCode="m/d;@">
                  <c:v>45663.4791666667</c:v>
                </c:pt>
                <c:pt idx="527" c:formatCode="m/d;@">
                  <c:v>45663.4895833333</c:v>
                </c:pt>
                <c:pt idx="528" c:formatCode="m/d;@">
                  <c:v>45663.5</c:v>
                </c:pt>
                <c:pt idx="529" c:formatCode="m/d;@">
                  <c:v>45663.5104166667</c:v>
                </c:pt>
                <c:pt idx="530" c:formatCode="m/d;@">
                  <c:v>45663.5208333333</c:v>
                </c:pt>
                <c:pt idx="531" c:formatCode="m/d;@">
                  <c:v>45663.53125</c:v>
                </c:pt>
                <c:pt idx="532" c:formatCode="m/d;@">
                  <c:v>45663.5416666667</c:v>
                </c:pt>
                <c:pt idx="533" c:formatCode="m/d;@">
                  <c:v>45663.5520833333</c:v>
                </c:pt>
                <c:pt idx="534" c:formatCode="m/d;@">
                  <c:v>45663.5625</c:v>
                </c:pt>
                <c:pt idx="535" c:formatCode="m/d;@">
                  <c:v>45663.5729166667</c:v>
                </c:pt>
                <c:pt idx="536" c:formatCode="m/d;@">
                  <c:v>45663.5833333333</c:v>
                </c:pt>
                <c:pt idx="537" c:formatCode="m/d;@">
                  <c:v>45663.59375</c:v>
                </c:pt>
                <c:pt idx="538" c:formatCode="m/d;@">
                  <c:v>45663.6041666667</c:v>
                </c:pt>
                <c:pt idx="539" c:formatCode="m/d;@">
                  <c:v>45663.6145833333</c:v>
                </c:pt>
                <c:pt idx="540" c:formatCode="m/d;@">
                  <c:v>45663.625</c:v>
                </c:pt>
                <c:pt idx="541" c:formatCode="m/d;@">
                  <c:v>45663.6354166667</c:v>
                </c:pt>
                <c:pt idx="542" c:formatCode="m/d;@">
                  <c:v>45663.6458333333</c:v>
                </c:pt>
                <c:pt idx="543" c:formatCode="m/d;@">
                  <c:v>45663.65625</c:v>
                </c:pt>
                <c:pt idx="544" c:formatCode="m/d;@">
                  <c:v>45663.6666666667</c:v>
                </c:pt>
                <c:pt idx="545" c:formatCode="m/d;@">
                  <c:v>45663.6770833333</c:v>
                </c:pt>
                <c:pt idx="546" c:formatCode="m/d;@">
                  <c:v>45663.6875</c:v>
                </c:pt>
                <c:pt idx="547" c:formatCode="m/d;@">
                  <c:v>45663.6979166667</c:v>
                </c:pt>
                <c:pt idx="548" c:formatCode="m/d;@">
                  <c:v>45663.7083333333</c:v>
                </c:pt>
                <c:pt idx="549" c:formatCode="m/d;@">
                  <c:v>45663.71875</c:v>
                </c:pt>
                <c:pt idx="550" c:formatCode="m/d;@">
                  <c:v>45663.7291666667</c:v>
                </c:pt>
                <c:pt idx="551" c:formatCode="m/d;@">
                  <c:v>45663.7395833333</c:v>
                </c:pt>
                <c:pt idx="552" c:formatCode="m/d;@">
                  <c:v>45663.75</c:v>
                </c:pt>
                <c:pt idx="553" c:formatCode="m/d;@">
                  <c:v>45663.7604166667</c:v>
                </c:pt>
                <c:pt idx="554" c:formatCode="m/d;@">
                  <c:v>45663.7708333333</c:v>
                </c:pt>
                <c:pt idx="555" c:formatCode="m/d;@">
                  <c:v>45663.78125</c:v>
                </c:pt>
                <c:pt idx="556" c:formatCode="m/d;@">
                  <c:v>45663.7916666667</c:v>
                </c:pt>
                <c:pt idx="557" c:formatCode="m/d;@">
                  <c:v>45663.8020833333</c:v>
                </c:pt>
                <c:pt idx="558" c:formatCode="m/d;@">
                  <c:v>45663.8125</c:v>
                </c:pt>
                <c:pt idx="559" c:formatCode="m/d;@">
                  <c:v>45663.8229166667</c:v>
                </c:pt>
                <c:pt idx="560" c:formatCode="m/d;@">
                  <c:v>45663.8333333333</c:v>
                </c:pt>
                <c:pt idx="561" c:formatCode="m/d;@">
                  <c:v>45663.84375</c:v>
                </c:pt>
                <c:pt idx="562" c:formatCode="m/d;@">
                  <c:v>45663.8541666667</c:v>
                </c:pt>
                <c:pt idx="563" c:formatCode="m/d;@">
                  <c:v>45663.8645833333</c:v>
                </c:pt>
                <c:pt idx="564" c:formatCode="m/d;@">
                  <c:v>45663.875</c:v>
                </c:pt>
                <c:pt idx="565" c:formatCode="m/d;@">
                  <c:v>45663.8854166667</c:v>
                </c:pt>
                <c:pt idx="566" c:formatCode="m/d;@">
                  <c:v>45663.8958333333</c:v>
                </c:pt>
                <c:pt idx="567" c:formatCode="m/d;@">
                  <c:v>45663.90625</c:v>
                </c:pt>
                <c:pt idx="568" c:formatCode="m/d;@">
                  <c:v>45663.9166666667</c:v>
                </c:pt>
                <c:pt idx="569" c:formatCode="m/d;@">
                  <c:v>45663.9270833333</c:v>
                </c:pt>
                <c:pt idx="570" c:formatCode="m/d;@">
                  <c:v>45663.9375</c:v>
                </c:pt>
                <c:pt idx="571" c:formatCode="m/d;@">
                  <c:v>45663.9479166667</c:v>
                </c:pt>
                <c:pt idx="572" c:formatCode="m/d;@">
                  <c:v>45663.9583333333</c:v>
                </c:pt>
                <c:pt idx="573" c:formatCode="m/d;@">
                  <c:v>45663.96875</c:v>
                </c:pt>
                <c:pt idx="574" c:formatCode="m/d;@">
                  <c:v>45663.9791666667</c:v>
                </c:pt>
                <c:pt idx="575" c:formatCode="m/d;@">
                  <c:v>45663.9895833333</c:v>
                </c:pt>
                <c:pt idx="576" c:formatCode="m/d;@">
                  <c:v>45664</c:v>
                </c:pt>
                <c:pt idx="577" c:formatCode="m/d;@">
                  <c:v>45664.0104166667</c:v>
                </c:pt>
                <c:pt idx="578" c:formatCode="m/d;@">
                  <c:v>45664.0208333333</c:v>
                </c:pt>
                <c:pt idx="579" c:formatCode="m/d;@">
                  <c:v>45664.03125</c:v>
                </c:pt>
                <c:pt idx="580" c:formatCode="m/d;@">
                  <c:v>45664.0416666667</c:v>
                </c:pt>
                <c:pt idx="581" c:formatCode="m/d;@">
                  <c:v>45664.0520833333</c:v>
                </c:pt>
                <c:pt idx="582" c:formatCode="m/d;@">
                  <c:v>45664.0625</c:v>
                </c:pt>
                <c:pt idx="583" c:formatCode="m/d;@">
                  <c:v>45664.0729166667</c:v>
                </c:pt>
                <c:pt idx="584" c:formatCode="m/d;@">
                  <c:v>45664.0833333333</c:v>
                </c:pt>
                <c:pt idx="585" c:formatCode="m/d;@">
                  <c:v>45664.09375</c:v>
                </c:pt>
                <c:pt idx="586" c:formatCode="m/d;@">
                  <c:v>45664.1041666667</c:v>
                </c:pt>
                <c:pt idx="587" c:formatCode="m/d;@">
                  <c:v>45664.1145833333</c:v>
                </c:pt>
                <c:pt idx="588" c:formatCode="m/d;@">
                  <c:v>45664.125</c:v>
                </c:pt>
                <c:pt idx="589" c:formatCode="m/d;@">
                  <c:v>45664.1354166667</c:v>
                </c:pt>
                <c:pt idx="590" c:formatCode="m/d;@">
                  <c:v>45664.1458333333</c:v>
                </c:pt>
                <c:pt idx="591" c:formatCode="m/d;@">
                  <c:v>45664.15625</c:v>
                </c:pt>
                <c:pt idx="592" c:formatCode="m/d;@">
                  <c:v>45664.1666666667</c:v>
                </c:pt>
                <c:pt idx="593" c:formatCode="m/d;@">
                  <c:v>45664.1770833333</c:v>
                </c:pt>
                <c:pt idx="594" c:formatCode="m/d;@">
                  <c:v>45664.1875</c:v>
                </c:pt>
                <c:pt idx="595" c:formatCode="m/d;@">
                  <c:v>45664.1979166667</c:v>
                </c:pt>
                <c:pt idx="596" c:formatCode="m/d;@">
                  <c:v>45664.2083333333</c:v>
                </c:pt>
                <c:pt idx="597" c:formatCode="m/d;@">
                  <c:v>45664.21875</c:v>
                </c:pt>
                <c:pt idx="598" c:formatCode="m/d;@">
                  <c:v>45664.2291666667</c:v>
                </c:pt>
                <c:pt idx="599" c:formatCode="m/d;@">
                  <c:v>45664.2395833333</c:v>
                </c:pt>
                <c:pt idx="600" c:formatCode="m/d;@">
                  <c:v>45664.25</c:v>
                </c:pt>
                <c:pt idx="601" c:formatCode="m/d;@">
                  <c:v>45664.2604166667</c:v>
                </c:pt>
                <c:pt idx="602" c:formatCode="m/d;@">
                  <c:v>45664.2708333333</c:v>
                </c:pt>
                <c:pt idx="603" c:formatCode="m/d;@">
                  <c:v>45664.28125</c:v>
                </c:pt>
                <c:pt idx="604" c:formatCode="m/d;@">
                  <c:v>45664.2916666667</c:v>
                </c:pt>
                <c:pt idx="605" c:formatCode="m/d;@">
                  <c:v>45664.3020833333</c:v>
                </c:pt>
                <c:pt idx="606" c:formatCode="m/d;@">
                  <c:v>45664.3125</c:v>
                </c:pt>
                <c:pt idx="607" c:formatCode="m/d;@">
                  <c:v>45664.3229166667</c:v>
                </c:pt>
                <c:pt idx="608" c:formatCode="m/d;@">
                  <c:v>45664.3333333333</c:v>
                </c:pt>
                <c:pt idx="609" c:formatCode="m/d;@">
                  <c:v>45664.34375</c:v>
                </c:pt>
                <c:pt idx="610" c:formatCode="m/d;@">
                  <c:v>45664.3541666667</c:v>
                </c:pt>
                <c:pt idx="611" c:formatCode="m/d;@">
                  <c:v>45664.3645833333</c:v>
                </c:pt>
                <c:pt idx="612" c:formatCode="m/d;@">
                  <c:v>45664.375</c:v>
                </c:pt>
                <c:pt idx="613" c:formatCode="m/d;@">
                  <c:v>45664.3854166667</c:v>
                </c:pt>
                <c:pt idx="614" c:formatCode="m/d;@">
                  <c:v>45664.3958333333</c:v>
                </c:pt>
                <c:pt idx="615" c:formatCode="m/d;@">
                  <c:v>45664.40625</c:v>
                </c:pt>
                <c:pt idx="616" c:formatCode="m/d;@">
                  <c:v>45664.4166666667</c:v>
                </c:pt>
                <c:pt idx="617" c:formatCode="m/d;@">
                  <c:v>45664.4270833333</c:v>
                </c:pt>
                <c:pt idx="618" c:formatCode="m/d;@">
                  <c:v>45664.4375</c:v>
                </c:pt>
                <c:pt idx="619" c:formatCode="m/d;@">
                  <c:v>45664.4479166667</c:v>
                </c:pt>
                <c:pt idx="620" c:formatCode="m/d;@">
                  <c:v>45664.4583333333</c:v>
                </c:pt>
                <c:pt idx="621" c:formatCode="m/d;@">
                  <c:v>45664.46875</c:v>
                </c:pt>
                <c:pt idx="622" c:formatCode="m/d;@">
                  <c:v>45664.4791666667</c:v>
                </c:pt>
                <c:pt idx="623" c:formatCode="m/d;@">
                  <c:v>45664.4895833333</c:v>
                </c:pt>
                <c:pt idx="624" c:formatCode="m/d;@">
                  <c:v>45664.5</c:v>
                </c:pt>
                <c:pt idx="625" c:formatCode="m/d;@">
                  <c:v>45664.5104166667</c:v>
                </c:pt>
                <c:pt idx="626" c:formatCode="m/d;@">
                  <c:v>45664.5208333333</c:v>
                </c:pt>
                <c:pt idx="627" c:formatCode="m/d;@">
                  <c:v>45664.53125</c:v>
                </c:pt>
                <c:pt idx="628" c:formatCode="m/d;@">
                  <c:v>45664.5416666667</c:v>
                </c:pt>
                <c:pt idx="629" c:formatCode="m/d;@">
                  <c:v>45664.5520833333</c:v>
                </c:pt>
                <c:pt idx="630" c:formatCode="m/d;@">
                  <c:v>45664.5625</c:v>
                </c:pt>
                <c:pt idx="631" c:formatCode="m/d;@">
                  <c:v>45664.5729166667</c:v>
                </c:pt>
                <c:pt idx="632" c:formatCode="m/d;@">
                  <c:v>45664.5833333333</c:v>
                </c:pt>
                <c:pt idx="633" c:formatCode="m/d;@">
                  <c:v>45664.59375</c:v>
                </c:pt>
                <c:pt idx="634" c:formatCode="m/d;@">
                  <c:v>45664.6041666667</c:v>
                </c:pt>
                <c:pt idx="635" c:formatCode="m/d;@">
                  <c:v>45664.6145833333</c:v>
                </c:pt>
                <c:pt idx="636" c:formatCode="m/d;@">
                  <c:v>45664.625</c:v>
                </c:pt>
                <c:pt idx="637" c:formatCode="m/d;@">
                  <c:v>45664.6354166667</c:v>
                </c:pt>
                <c:pt idx="638" c:formatCode="m/d;@">
                  <c:v>45664.6458333333</c:v>
                </c:pt>
                <c:pt idx="639" c:formatCode="m/d;@">
                  <c:v>45664.65625</c:v>
                </c:pt>
                <c:pt idx="640" c:formatCode="m/d;@">
                  <c:v>45664.6666666667</c:v>
                </c:pt>
                <c:pt idx="641" c:formatCode="m/d;@">
                  <c:v>45664.6770833333</c:v>
                </c:pt>
                <c:pt idx="642" c:formatCode="m/d;@">
                  <c:v>45664.6875</c:v>
                </c:pt>
                <c:pt idx="643" c:formatCode="m/d;@">
                  <c:v>45664.6979166667</c:v>
                </c:pt>
                <c:pt idx="644" c:formatCode="m/d;@">
                  <c:v>45664.7083333333</c:v>
                </c:pt>
                <c:pt idx="645" c:formatCode="m/d;@">
                  <c:v>45664.71875</c:v>
                </c:pt>
                <c:pt idx="646" c:formatCode="m/d;@">
                  <c:v>45664.7291666667</c:v>
                </c:pt>
                <c:pt idx="647" c:formatCode="m/d;@">
                  <c:v>45664.7395833333</c:v>
                </c:pt>
                <c:pt idx="648" c:formatCode="m/d;@">
                  <c:v>45664.75</c:v>
                </c:pt>
                <c:pt idx="649" c:formatCode="m/d;@">
                  <c:v>45664.7604166667</c:v>
                </c:pt>
                <c:pt idx="650" c:formatCode="m/d;@">
                  <c:v>45664.7708333333</c:v>
                </c:pt>
                <c:pt idx="651" c:formatCode="m/d;@">
                  <c:v>45664.78125</c:v>
                </c:pt>
                <c:pt idx="652" c:formatCode="m/d;@">
                  <c:v>45664.7916666667</c:v>
                </c:pt>
                <c:pt idx="653" c:formatCode="m/d;@">
                  <c:v>45664.8020833333</c:v>
                </c:pt>
                <c:pt idx="654" c:formatCode="m/d;@">
                  <c:v>45664.8125</c:v>
                </c:pt>
                <c:pt idx="655" c:formatCode="m/d;@">
                  <c:v>45664.8229166667</c:v>
                </c:pt>
                <c:pt idx="656" c:formatCode="m/d;@">
                  <c:v>45664.8333333333</c:v>
                </c:pt>
                <c:pt idx="657" c:formatCode="m/d;@">
                  <c:v>45664.84375</c:v>
                </c:pt>
                <c:pt idx="658" c:formatCode="m/d;@">
                  <c:v>45664.8541666667</c:v>
                </c:pt>
                <c:pt idx="659" c:formatCode="m/d;@">
                  <c:v>45664.8645833333</c:v>
                </c:pt>
                <c:pt idx="660" c:formatCode="m/d;@">
                  <c:v>45664.875</c:v>
                </c:pt>
                <c:pt idx="661" c:formatCode="m/d;@">
                  <c:v>45664.8854166667</c:v>
                </c:pt>
                <c:pt idx="662" c:formatCode="m/d;@">
                  <c:v>45664.8958333333</c:v>
                </c:pt>
                <c:pt idx="663" c:formatCode="m/d;@">
                  <c:v>45664.90625</c:v>
                </c:pt>
                <c:pt idx="664" c:formatCode="m/d;@">
                  <c:v>45664.9166666667</c:v>
                </c:pt>
                <c:pt idx="665" c:formatCode="m/d;@">
                  <c:v>45664.9270833333</c:v>
                </c:pt>
                <c:pt idx="666" c:formatCode="m/d;@">
                  <c:v>45664.9375</c:v>
                </c:pt>
                <c:pt idx="667" c:formatCode="m/d;@">
                  <c:v>45664.9479166667</c:v>
                </c:pt>
                <c:pt idx="668" c:formatCode="m/d;@">
                  <c:v>45664.9583333333</c:v>
                </c:pt>
                <c:pt idx="669" c:formatCode="m/d;@">
                  <c:v>45664.96875</c:v>
                </c:pt>
                <c:pt idx="670" c:formatCode="m/d;@">
                  <c:v>45664.9791666667</c:v>
                </c:pt>
                <c:pt idx="671" c:formatCode="m/d;@">
                  <c:v>45664.9895833333</c:v>
                </c:pt>
                <c:pt idx="672" c:formatCode="m/d;@">
                  <c:v>45665</c:v>
                </c:pt>
                <c:pt idx="673" c:formatCode="m/d;@">
                  <c:v>45665.0104166667</c:v>
                </c:pt>
                <c:pt idx="674" c:formatCode="m/d;@">
                  <c:v>45665.0208333333</c:v>
                </c:pt>
                <c:pt idx="675" c:formatCode="m/d;@">
                  <c:v>45665.03125</c:v>
                </c:pt>
                <c:pt idx="676" c:formatCode="m/d;@">
                  <c:v>45665.0416666667</c:v>
                </c:pt>
                <c:pt idx="677" c:formatCode="m/d;@">
                  <c:v>45665.0520833333</c:v>
                </c:pt>
                <c:pt idx="678" c:formatCode="m/d;@">
                  <c:v>45665.0625</c:v>
                </c:pt>
                <c:pt idx="679" c:formatCode="m/d;@">
                  <c:v>45665.0729166667</c:v>
                </c:pt>
                <c:pt idx="680" c:formatCode="m/d;@">
                  <c:v>45665.0833333333</c:v>
                </c:pt>
                <c:pt idx="681" c:formatCode="m/d;@">
                  <c:v>45665.09375</c:v>
                </c:pt>
                <c:pt idx="682" c:formatCode="m/d;@">
                  <c:v>45665.1041666667</c:v>
                </c:pt>
                <c:pt idx="683" c:formatCode="m/d;@">
                  <c:v>45665.1145833333</c:v>
                </c:pt>
                <c:pt idx="684" c:formatCode="m/d;@">
                  <c:v>45665.125</c:v>
                </c:pt>
                <c:pt idx="685" c:formatCode="m/d;@">
                  <c:v>45665.1354166667</c:v>
                </c:pt>
                <c:pt idx="686" c:formatCode="m/d;@">
                  <c:v>45665.1458333333</c:v>
                </c:pt>
                <c:pt idx="687" c:formatCode="m/d;@">
                  <c:v>45665.15625</c:v>
                </c:pt>
                <c:pt idx="688" c:formatCode="m/d;@">
                  <c:v>45665.1666666667</c:v>
                </c:pt>
                <c:pt idx="689" c:formatCode="m/d;@">
                  <c:v>45665.1770833333</c:v>
                </c:pt>
                <c:pt idx="690" c:formatCode="m/d;@">
                  <c:v>45665.1875</c:v>
                </c:pt>
                <c:pt idx="691" c:formatCode="m/d;@">
                  <c:v>45665.1979166667</c:v>
                </c:pt>
                <c:pt idx="692" c:formatCode="m/d;@">
                  <c:v>45665.2083333333</c:v>
                </c:pt>
                <c:pt idx="693" c:formatCode="m/d;@">
                  <c:v>45665.21875</c:v>
                </c:pt>
                <c:pt idx="694" c:formatCode="m/d;@">
                  <c:v>45665.2291666667</c:v>
                </c:pt>
                <c:pt idx="695" c:formatCode="m/d;@">
                  <c:v>45665.2395833333</c:v>
                </c:pt>
                <c:pt idx="696" c:formatCode="m/d;@">
                  <c:v>45665.25</c:v>
                </c:pt>
                <c:pt idx="697" c:formatCode="m/d;@">
                  <c:v>45665.2604166667</c:v>
                </c:pt>
                <c:pt idx="698" c:formatCode="m/d;@">
                  <c:v>45665.2708333333</c:v>
                </c:pt>
                <c:pt idx="699" c:formatCode="m/d;@">
                  <c:v>45665.28125</c:v>
                </c:pt>
                <c:pt idx="700" c:formatCode="m/d;@">
                  <c:v>45665.2916666667</c:v>
                </c:pt>
                <c:pt idx="701" c:formatCode="m/d;@">
                  <c:v>45665.3020833333</c:v>
                </c:pt>
                <c:pt idx="702" c:formatCode="m/d;@">
                  <c:v>45665.3125</c:v>
                </c:pt>
                <c:pt idx="703" c:formatCode="m/d;@">
                  <c:v>45665.3229166667</c:v>
                </c:pt>
                <c:pt idx="704" c:formatCode="m/d;@">
                  <c:v>45665.3333333333</c:v>
                </c:pt>
                <c:pt idx="705" c:formatCode="m/d;@">
                  <c:v>45665.34375</c:v>
                </c:pt>
                <c:pt idx="706" c:formatCode="m/d;@">
                  <c:v>45665.3541666667</c:v>
                </c:pt>
                <c:pt idx="707" c:formatCode="m/d;@">
                  <c:v>45665.3645833333</c:v>
                </c:pt>
                <c:pt idx="708" c:formatCode="m/d;@">
                  <c:v>45665.375</c:v>
                </c:pt>
                <c:pt idx="709" c:formatCode="m/d;@">
                  <c:v>45665.3854166667</c:v>
                </c:pt>
                <c:pt idx="710" c:formatCode="m/d;@">
                  <c:v>45665.3958333333</c:v>
                </c:pt>
                <c:pt idx="711" c:formatCode="m/d;@">
                  <c:v>45665.40625</c:v>
                </c:pt>
                <c:pt idx="712" c:formatCode="m/d;@">
                  <c:v>45665.4166666667</c:v>
                </c:pt>
                <c:pt idx="713" c:formatCode="m/d;@">
                  <c:v>45665.4270833333</c:v>
                </c:pt>
                <c:pt idx="714" c:formatCode="m/d;@">
                  <c:v>45665.4375</c:v>
                </c:pt>
                <c:pt idx="715" c:formatCode="m/d;@">
                  <c:v>45665.4479166667</c:v>
                </c:pt>
                <c:pt idx="716" c:formatCode="m/d;@">
                  <c:v>45665.4583333333</c:v>
                </c:pt>
                <c:pt idx="717" c:formatCode="m/d;@">
                  <c:v>45665.46875</c:v>
                </c:pt>
                <c:pt idx="718" c:formatCode="m/d;@">
                  <c:v>45665.4791666667</c:v>
                </c:pt>
                <c:pt idx="719" c:formatCode="m/d;@">
                  <c:v>45665.4895833333</c:v>
                </c:pt>
                <c:pt idx="720" c:formatCode="m/d;@">
                  <c:v>45665.5</c:v>
                </c:pt>
                <c:pt idx="721" c:formatCode="m/d;@">
                  <c:v>45665.5104166667</c:v>
                </c:pt>
                <c:pt idx="722" c:formatCode="m/d;@">
                  <c:v>45665.5208333333</c:v>
                </c:pt>
                <c:pt idx="723" c:formatCode="m/d;@">
                  <c:v>45665.53125</c:v>
                </c:pt>
                <c:pt idx="724" c:formatCode="m/d;@">
                  <c:v>45665.5416666667</c:v>
                </c:pt>
                <c:pt idx="725" c:formatCode="m/d;@">
                  <c:v>45665.5520833333</c:v>
                </c:pt>
                <c:pt idx="726" c:formatCode="m/d;@">
                  <c:v>45665.5625</c:v>
                </c:pt>
                <c:pt idx="727" c:formatCode="m/d;@">
                  <c:v>45665.5729166667</c:v>
                </c:pt>
                <c:pt idx="728" c:formatCode="m/d;@">
                  <c:v>45665.5833333333</c:v>
                </c:pt>
                <c:pt idx="729" c:formatCode="m/d;@">
                  <c:v>45665.59375</c:v>
                </c:pt>
                <c:pt idx="730" c:formatCode="m/d;@">
                  <c:v>45665.6041666667</c:v>
                </c:pt>
                <c:pt idx="731" c:formatCode="m/d;@">
                  <c:v>45665.6145833333</c:v>
                </c:pt>
                <c:pt idx="732" c:formatCode="m/d;@">
                  <c:v>45665.625</c:v>
                </c:pt>
                <c:pt idx="733" c:formatCode="m/d;@">
                  <c:v>45665.6354166667</c:v>
                </c:pt>
                <c:pt idx="734" c:formatCode="m/d;@">
                  <c:v>45665.6458333333</c:v>
                </c:pt>
                <c:pt idx="735" c:formatCode="m/d;@">
                  <c:v>45665.65625</c:v>
                </c:pt>
                <c:pt idx="736" c:formatCode="m/d;@">
                  <c:v>45665.6666666667</c:v>
                </c:pt>
                <c:pt idx="737" c:formatCode="m/d;@">
                  <c:v>45665.6770833333</c:v>
                </c:pt>
                <c:pt idx="738" c:formatCode="m/d;@">
                  <c:v>45665.6875</c:v>
                </c:pt>
                <c:pt idx="739" c:formatCode="m/d;@">
                  <c:v>45665.6979166667</c:v>
                </c:pt>
                <c:pt idx="740" c:formatCode="m/d;@">
                  <c:v>45665.7083333333</c:v>
                </c:pt>
                <c:pt idx="741" c:formatCode="m/d;@">
                  <c:v>45665.71875</c:v>
                </c:pt>
                <c:pt idx="742" c:formatCode="m/d;@">
                  <c:v>45665.7291666667</c:v>
                </c:pt>
                <c:pt idx="743" c:formatCode="m/d;@">
                  <c:v>45665.7395833333</c:v>
                </c:pt>
                <c:pt idx="744" c:formatCode="m/d;@">
                  <c:v>45665.75</c:v>
                </c:pt>
                <c:pt idx="745" c:formatCode="m/d;@">
                  <c:v>45665.7604166667</c:v>
                </c:pt>
                <c:pt idx="746" c:formatCode="m/d;@">
                  <c:v>45665.7708333333</c:v>
                </c:pt>
                <c:pt idx="747" c:formatCode="m/d;@">
                  <c:v>45665.78125</c:v>
                </c:pt>
                <c:pt idx="748" c:formatCode="m/d;@">
                  <c:v>45665.7916666667</c:v>
                </c:pt>
                <c:pt idx="749" c:formatCode="m/d;@">
                  <c:v>45665.8020833333</c:v>
                </c:pt>
                <c:pt idx="750" c:formatCode="m/d;@">
                  <c:v>45665.8125</c:v>
                </c:pt>
                <c:pt idx="751" c:formatCode="m/d;@">
                  <c:v>45665.8229166667</c:v>
                </c:pt>
                <c:pt idx="752" c:formatCode="m/d;@">
                  <c:v>45665.8333333333</c:v>
                </c:pt>
                <c:pt idx="753" c:formatCode="m/d;@">
                  <c:v>45665.84375</c:v>
                </c:pt>
                <c:pt idx="754" c:formatCode="m/d;@">
                  <c:v>45665.8541666667</c:v>
                </c:pt>
                <c:pt idx="755" c:formatCode="m/d;@">
                  <c:v>45665.8645833333</c:v>
                </c:pt>
                <c:pt idx="756" c:formatCode="m/d;@">
                  <c:v>45665.875</c:v>
                </c:pt>
                <c:pt idx="757" c:formatCode="m/d;@">
                  <c:v>45665.8854166667</c:v>
                </c:pt>
                <c:pt idx="758" c:formatCode="m/d;@">
                  <c:v>45665.8958333333</c:v>
                </c:pt>
                <c:pt idx="759" c:formatCode="m/d;@">
                  <c:v>45665.90625</c:v>
                </c:pt>
                <c:pt idx="760" c:formatCode="m/d;@">
                  <c:v>45665.9166666667</c:v>
                </c:pt>
                <c:pt idx="761" c:formatCode="m/d;@">
                  <c:v>45665.9270833333</c:v>
                </c:pt>
                <c:pt idx="762" c:formatCode="m/d;@">
                  <c:v>45665.9375</c:v>
                </c:pt>
                <c:pt idx="763" c:formatCode="m/d;@">
                  <c:v>45665.9479166667</c:v>
                </c:pt>
                <c:pt idx="764" c:formatCode="m/d;@">
                  <c:v>45665.9583333333</c:v>
                </c:pt>
                <c:pt idx="765" c:formatCode="m/d;@">
                  <c:v>45665.96875</c:v>
                </c:pt>
                <c:pt idx="766" c:formatCode="m/d;@">
                  <c:v>45665.9791666667</c:v>
                </c:pt>
                <c:pt idx="767" c:formatCode="m/d;@">
                  <c:v>45665.9895833333</c:v>
                </c:pt>
                <c:pt idx="768" c:formatCode="m/d;@">
                  <c:v>45666</c:v>
                </c:pt>
                <c:pt idx="769" c:formatCode="m/d;@">
                  <c:v>45666.0104166667</c:v>
                </c:pt>
                <c:pt idx="770" c:formatCode="m/d;@">
                  <c:v>45666.0208333333</c:v>
                </c:pt>
                <c:pt idx="771" c:formatCode="m/d;@">
                  <c:v>45666.03125</c:v>
                </c:pt>
                <c:pt idx="772" c:formatCode="m/d;@">
                  <c:v>45666.0416666667</c:v>
                </c:pt>
                <c:pt idx="773" c:formatCode="m/d;@">
                  <c:v>45666.0520833333</c:v>
                </c:pt>
                <c:pt idx="774" c:formatCode="m/d;@">
                  <c:v>45666.0625</c:v>
                </c:pt>
                <c:pt idx="775" c:formatCode="m/d;@">
                  <c:v>45666.0729166667</c:v>
                </c:pt>
                <c:pt idx="776" c:formatCode="m/d;@">
                  <c:v>45666.0833333333</c:v>
                </c:pt>
                <c:pt idx="777" c:formatCode="m/d;@">
                  <c:v>45666.09375</c:v>
                </c:pt>
                <c:pt idx="778" c:formatCode="m/d;@">
                  <c:v>45666.1041666667</c:v>
                </c:pt>
                <c:pt idx="779" c:formatCode="m/d;@">
                  <c:v>45666.1145833333</c:v>
                </c:pt>
                <c:pt idx="780" c:formatCode="m/d;@">
                  <c:v>45666.125</c:v>
                </c:pt>
                <c:pt idx="781" c:formatCode="m/d;@">
                  <c:v>45666.1354166667</c:v>
                </c:pt>
                <c:pt idx="782" c:formatCode="m/d;@">
                  <c:v>45666.1458333333</c:v>
                </c:pt>
                <c:pt idx="783" c:formatCode="m/d;@">
                  <c:v>45666.15625</c:v>
                </c:pt>
                <c:pt idx="784" c:formatCode="m/d;@">
                  <c:v>45666.1666666667</c:v>
                </c:pt>
                <c:pt idx="785" c:formatCode="m/d;@">
                  <c:v>45666.1770833333</c:v>
                </c:pt>
                <c:pt idx="786" c:formatCode="m/d;@">
                  <c:v>45666.1875</c:v>
                </c:pt>
                <c:pt idx="787" c:formatCode="m/d;@">
                  <c:v>45666.1979166667</c:v>
                </c:pt>
                <c:pt idx="788" c:formatCode="m/d;@">
                  <c:v>45666.2083333333</c:v>
                </c:pt>
                <c:pt idx="789" c:formatCode="m/d;@">
                  <c:v>45666.21875</c:v>
                </c:pt>
                <c:pt idx="790" c:formatCode="m/d;@">
                  <c:v>45666.2291666667</c:v>
                </c:pt>
                <c:pt idx="791" c:formatCode="m/d;@">
                  <c:v>45666.2395833333</c:v>
                </c:pt>
                <c:pt idx="792" c:formatCode="m/d;@">
                  <c:v>45666.25</c:v>
                </c:pt>
                <c:pt idx="793" c:formatCode="m/d;@">
                  <c:v>45666.2604166667</c:v>
                </c:pt>
                <c:pt idx="794" c:formatCode="m/d;@">
                  <c:v>45666.2708333333</c:v>
                </c:pt>
                <c:pt idx="795" c:formatCode="m/d;@">
                  <c:v>45666.28125</c:v>
                </c:pt>
                <c:pt idx="796" c:formatCode="m/d;@">
                  <c:v>45666.2916666667</c:v>
                </c:pt>
                <c:pt idx="797" c:formatCode="m/d;@">
                  <c:v>45666.3020833333</c:v>
                </c:pt>
                <c:pt idx="798" c:formatCode="m/d;@">
                  <c:v>45666.3125</c:v>
                </c:pt>
                <c:pt idx="799" c:formatCode="m/d;@">
                  <c:v>45666.3229166667</c:v>
                </c:pt>
                <c:pt idx="800" c:formatCode="m/d;@">
                  <c:v>45666.3333333333</c:v>
                </c:pt>
                <c:pt idx="801" c:formatCode="m/d;@">
                  <c:v>45666.34375</c:v>
                </c:pt>
                <c:pt idx="802" c:formatCode="m/d;@">
                  <c:v>45666.3541666667</c:v>
                </c:pt>
                <c:pt idx="803" c:formatCode="m/d;@">
                  <c:v>45666.3645833333</c:v>
                </c:pt>
                <c:pt idx="804" c:formatCode="m/d;@">
                  <c:v>45666.375</c:v>
                </c:pt>
                <c:pt idx="805" c:formatCode="m/d;@">
                  <c:v>45666.3854166667</c:v>
                </c:pt>
                <c:pt idx="806" c:formatCode="m/d;@">
                  <c:v>45666.3958333333</c:v>
                </c:pt>
                <c:pt idx="807" c:formatCode="m/d;@">
                  <c:v>45666.40625</c:v>
                </c:pt>
                <c:pt idx="808" c:formatCode="m/d;@">
                  <c:v>45666.4166666667</c:v>
                </c:pt>
                <c:pt idx="809" c:formatCode="m/d;@">
                  <c:v>45666.4270833333</c:v>
                </c:pt>
                <c:pt idx="810" c:formatCode="m/d;@">
                  <c:v>45666.4375</c:v>
                </c:pt>
                <c:pt idx="811" c:formatCode="m/d;@">
                  <c:v>45666.4479166667</c:v>
                </c:pt>
                <c:pt idx="812" c:formatCode="m/d;@">
                  <c:v>45666.4583333333</c:v>
                </c:pt>
                <c:pt idx="813" c:formatCode="m/d;@">
                  <c:v>45666.46875</c:v>
                </c:pt>
                <c:pt idx="814" c:formatCode="m/d;@">
                  <c:v>45666.4791666667</c:v>
                </c:pt>
                <c:pt idx="815" c:formatCode="m/d;@">
                  <c:v>45666.4895833333</c:v>
                </c:pt>
                <c:pt idx="816" c:formatCode="m/d;@">
                  <c:v>45666.5</c:v>
                </c:pt>
                <c:pt idx="817" c:formatCode="m/d;@">
                  <c:v>45666.5104166667</c:v>
                </c:pt>
                <c:pt idx="818" c:formatCode="m/d;@">
                  <c:v>45666.5208333333</c:v>
                </c:pt>
                <c:pt idx="819" c:formatCode="m/d;@">
                  <c:v>45666.53125</c:v>
                </c:pt>
                <c:pt idx="820" c:formatCode="m/d;@">
                  <c:v>45666.5416666667</c:v>
                </c:pt>
                <c:pt idx="821" c:formatCode="m/d;@">
                  <c:v>45666.5520833333</c:v>
                </c:pt>
                <c:pt idx="822" c:formatCode="m/d;@">
                  <c:v>45666.5625</c:v>
                </c:pt>
                <c:pt idx="823" c:formatCode="m/d;@">
                  <c:v>45666.5729166667</c:v>
                </c:pt>
                <c:pt idx="824" c:formatCode="m/d;@">
                  <c:v>45666.5833333333</c:v>
                </c:pt>
                <c:pt idx="825" c:formatCode="m/d;@">
                  <c:v>45666.59375</c:v>
                </c:pt>
                <c:pt idx="826" c:formatCode="m/d;@">
                  <c:v>45666.6041666667</c:v>
                </c:pt>
                <c:pt idx="827" c:formatCode="m/d;@">
                  <c:v>45666.6145833333</c:v>
                </c:pt>
                <c:pt idx="828" c:formatCode="m/d;@">
                  <c:v>45666.625</c:v>
                </c:pt>
                <c:pt idx="829" c:formatCode="m/d;@">
                  <c:v>45666.6354166667</c:v>
                </c:pt>
                <c:pt idx="830" c:formatCode="m/d;@">
                  <c:v>45666.6458333333</c:v>
                </c:pt>
                <c:pt idx="831" c:formatCode="m/d;@">
                  <c:v>45666.65625</c:v>
                </c:pt>
                <c:pt idx="832" c:formatCode="m/d;@">
                  <c:v>45666.6666666667</c:v>
                </c:pt>
                <c:pt idx="833" c:formatCode="m/d;@">
                  <c:v>45666.6770833333</c:v>
                </c:pt>
                <c:pt idx="834" c:formatCode="m/d;@">
                  <c:v>45666.6875</c:v>
                </c:pt>
                <c:pt idx="835" c:formatCode="m/d;@">
                  <c:v>45666.6979166667</c:v>
                </c:pt>
                <c:pt idx="836" c:formatCode="m/d;@">
                  <c:v>45666.7083333333</c:v>
                </c:pt>
                <c:pt idx="837" c:formatCode="m/d;@">
                  <c:v>45666.71875</c:v>
                </c:pt>
                <c:pt idx="838" c:formatCode="m/d;@">
                  <c:v>45666.7291666667</c:v>
                </c:pt>
                <c:pt idx="839" c:formatCode="m/d;@">
                  <c:v>45666.7395833333</c:v>
                </c:pt>
                <c:pt idx="840" c:formatCode="m/d;@">
                  <c:v>45666.75</c:v>
                </c:pt>
                <c:pt idx="841" c:formatCode="m/d;@">
                  <c:v>45666.7604166667</c:v>
                </c:pt>
                <c:pt idx="842" c:formatCode="m/d;@">
                  <c:v>45666.7708333333</c:v>
                </c:pt>
                <c:pt idx="843" c:formatCode="m/d;@">
                  <c:v>45666.78125</c:v>
                </c:pt>
                <c:pt idx="844" c:formatCode="m/d;@">
                  <c:v>45666.7916666667</c:v>
                </c:pt>
                <c:pt idx="845" c:formatCode="m/d;@">
                  <c:v>45666.8020833333</c:v>
                </c:pt>
                <c:pt idx="846" c:formatCode="m/d;@">
                  <c:v>45666.8125</c:v>
                </c:pt>
                <c:pt idx="847" c:formatCode="m/d;@">
                  <c:v>45666.8229166667</c:v>
                </c:pt>
                <c:pt idx="848" c:formatCode="m/d;@">
                  <c:v>45666.8333333333</c:v>
                </c:pt>
                <c:pt idx="849" c:formatCode="m/d;@">
                  <c:v>45666.84375</c:v>
                </c:pt>
                <c:pt idx="850" c:formatCode="m/d;@">
                  <c:v>45666.8541666667</c:v>
                </c:pt>
                <c:pt idx="851" c:formatCode="m/d;@">
                  <c:v>45666.8645833333</c:v>
                </c:pt>
                <c:pt idx="852" c:formatCode="m/d;@">
                  <c:v>45666.875</c:v>
                </c:pt>
                <c:pt idx="853" c:formatCode="m/d;@">
                  <c:v>45666.8854166667</c:v>
                </c:pt>
                <c:pt idx="854" c:formatCode="m/d;@">
                  <c:v>45666.8958333333</c:v>
                </c:pt>
                <c:pt idx="855" c:formatCode="m/d;@">
                  <c:v>45666.90625</c:v>
                </c:pt>
                <c:pt idx="856" c:formatCode="m/d;@">
                  <c:v>45666.9166666667</c:v>
                </c:pt>
                <c:pt idx="857" c:formatCode="m/d;@">
                  <c:v>45666.9270833333</c:v>
                </c:pt>
                <c:pt idx="858" c:formatCode="m/d;@">
                  <c:v>45666.9375</c:v>
                </c:pt>
                <c:pt idx="859" c:formatCode="m/d;@">
                  <c:v>45666.9479166667</c:v>
                </c:pt>
                <c:pt idx="860" c:formatCode="m/d;@">
                  <c:v>45666.9583333333</c:v>
                </c:pt>
                <c:pt idx="861" c:formatCode="m/d;@">
                  <c:v>45666.96875</c:v>
                </c:pt>
                <c:pt idx="862" c:formatCode="m/d;@">
                  <c:v>45666.9791666667</c:v>
                </c:pt>
                <c:pt idx="863" c:formatCode="m/d;@">
                  <c:v>45666.9895833333</c:v>
                </c:pt>
                <c:pt idx="864" c:formatCode="m/d;@">
                  <c:v>45667</c:v>
                </c:pt>
                <c:pt idx="865" c:formatCode="m/d;@">
                  <c:v>45667.0104166667</c:v>
                </c:pt>
                <c:pt idx="866" c:formatCode="m/d;@">
                  <c:v>45667.0208333333</c:v>
                </c:pt>
                <c:pt idx="867" c:formatCode="m/d;@">
                  <c:v>45667.03125</c:v>
                </c:pt>
                <c:pt idx="868" c:formatCode="m/d;@">
                  <c:v>45667.0416666667</c:v>
                </c:pt>
                <c:pt idx="869" c:formatCode="m/d;@">
                  <c:v>45667.0520833333</c:v>
                </c:pt>
                <c:pt idx="870" c:formatCode="m/d;@">
                  <c:v>45667.0625</c:v>
                </c:pt>
                <c:pt idx="871" c:formatCode="m/d;@">
                  <c:v>45667.0729166667</c:v>
                </c:pt>
                <c:pt idx="872" c:formatCode="m/d;@">
                  <c:v>45667.0833333333</c:v>
                </c:pt>
                <c:pt idx="873" c:formatCode="m/d;@">
                  <c:v>45667.09375</c:v>
                </c:pt>
                <c:pt idx="874" c:formatCode="m/d;@">
                  <c:v>45667.1041666667</c:v>
                </c:pt>
                <c:pt idx="875" c:formatCode="m/d;@">
                  <c:v>45667.1145833333</c:v>
                </c:pt>
                <c:pt idx="876" c:formatCode="m/d;@">
                  <c:v>45667.125</c:v>
                </c:pt>
                <c:pt idx="877" c:formatCode="m/d;@">
                  <c:v>45667.1354166667</c:v>
                </c:pt>
                <c:pt idx="878" c:formatCode="m/d;@">
                  <c:v>45667.1458333333</c:v>
                </c:pt>
                <c:pt idx="879" c:formatCode="m/d;@">
                  <c:v>45667.15625</c:v>
                </c:pt>
                <c:pt idx="880" c:formatCode="m/d;@">
                  <c:v>45667.1666666667</c:v>
                </c:pt>
                <c:pt idx="881" c:formatCode="m/d;@">
                  <c:v>45667.1770833333</c:v>
                </c:pt>
                <c:pt idx="882" c:formatCode="m/d;@">
                  <c:v>45667.1875</c:v>
                </c:pt>
                <c:pt idx="883" c:formatCode="m/d;@">
                  <c:v>45667.1979166667</c:v>
                </c:pt>
                <c:pt idx="884" c:formatCode="m/d;@">
                  <c:v>45667.2083333333</c:v>
                </c:pt>
                <c:pt idx="885" c:formatCode="m/d;@">
                  <c:v>45667.21875</c:v>
                </c:pt>
                <c:pt idx="886" c:formatCode="m/d;@">
                  <c:v>45667.2291666667</c:v>
                </c:pt>
                <c:pt idx="887" c:formatCode="m/d;@">
                  <c:v>45667.2395833333</c:v>
                </c:pt>
                <c:pt idx="888" c:formatCode="m/d;@">
                  <c:v>45667.25</c:v>
                </c:pt>
                <c:pt idx="889" c:formatCode="m/d;@">
                  <c:v>45667.2604166667</c:v>
                </c:pt>
                <c:pt idx="890" c:formatCode="m/d;@">
                  <c:v>45667.2708333333</c:v>
                </c:pt>
                <c:pt idx="891" c:formatCode="m/d;@">
                  <c:v>45667.28125</c:v>
                </c:pt>
                <c:pt idx="892" c:formatCode="m/d;@">
                  <c:v>45667.2916666667</c:v>
                </c:pt>
                <c:pt idx="893" c:formatCode="m/d;@">
                  <c:v>45667.3020833333</c:v>
                </c:pt>
                <c:pt idx="894" c:formatCode="m/d;@">
                  <c:v>45667.3125</c:v>
                </c:pt>
                <c:pt idx="895" c:formatCode="m/d;@">
                  <c:v>45667.3229166667</c:v>
                </c:pt>
                <c:pt idx="896" c:formatCode="m/d;@">
                  <c:v>45667.3333333333</c:v>
                </c:pt>
                <c:pt idx="897" c:formatCode="m/d;@">
                  <c:v>45667.34375</c:v>
                </c:pt>
                <c:pt idx="898" c:formatCode="m/d;@">
                  <c:v>45667.3541666667</c:v>
                </c:pt>
                <c:pt idx="899" c:formatCode="m/d;@">
                  <c:v>45667.3645833333</c:v>
                </c:pt>
                <c:pt idx="900" c:formatCode="m/d;@">
                  <c:v>45667.375</c:v>
                </c:pt>
                <c:pt idx="901" c:formatCode="m/d;@">
                  <c:v>45667.3854166667</c:v>
                </c:pt>
                <c:pt idx="902" c:formatCode="m/d;@">
                  <c:v>45667.3958333333</c:v>
                </c:pt>
                <c:pt idx="903" c:formatCode="m/d;@">
                  <c:v>45667.40625</c:v>
                </c:pt>
                <c:pt idx="904" c:formatCode="m/d;@">
                  <c:v>45667.4166666667</c:v>
                </c:pt>
                <c:pt idx="905" c:formatCode="m/d;@">
                  <c:v>45667.4270833333</c:v>
                </c:pt>
                <c:pt idx="906" c:formatCode="m/d;@">
                  <c:v>45667.4375</c:v>
                </c:pt>
                <c:pt idx="907" c:formatCode="m/d;@">
                  <c:v>45667.4479166667</c:v>
                </c:pt>
                <c:pt idx="908" c:formatCode="m/d;@">
                  <c:v>45667.4583333333</c:v>
                </c:pt>
                <c:pt idx="909" c:formatCode="m/d;@">
                  <c:v>45667.46875</c:v>
                </c:pt>
                <c:pt idx="910" c:formatCode="m/d;@">
                  <c:v>45667.4791666667</c:v>
                </c:pt>
                <c:pt idx="911" c:formatCode="m/d;@">
                  <c:v>45667.4895833333</c:v>
                </c:pt>
                <c:pt idx="912" c:formatCode="m/d;@">
                  <c:v>45667.5</c:v>
                </c:pt>
                <c:pt idx="913" c:formatCode="m/d;@">
                  <c:v>45667.5104166667</c:v>
                </c:pt>
                <c:pt idx="914" c:formatCode="m/d;@">
                  <c:v>45667.5208333333</c:v>
                </c:pt>
                <c:pt idx="915" c:formatCode="m/d;@">
                  <c:v>45667.53125</c:v>
                </c:pt>
                <c:pt idx="916" c:formatCode="m/d;@">
                  <c:v>45667.5416666667</c:v>
                </c:pt>
                <c:pt idx="917" c:formatCode="m/d;@">
                  <c:v>45667.5520833333</c:v>
                </c:pt>
                <c:pt idx="918" c:formatCode="m/d;@">
                  <c:v>45667.5625</c:v>
                </c:pt>
                <c:pt idx="919" c:formatCode="m/d;@">
                  <c:v>45667.5729166667</c:v>
                </c:pt>
                <c:pt idx="920" c:formatCode="m/d;@">
                  <c:v>45667.5833333333</c:v>
                </c:pt>
                <c:pt idx="921" c:formatCode="m/d;@">
                  <c:v>45667.59375</c:v>
                </c:pt>
                <c:pt idx="922" c:formatCode="m/d;@">
                  <c:v>45667.6041666667</c:v>
                </c:pt>
                <c:pt idx="923" c:formatCode="m/d;@">
                  <c:v>45667.6145833333</c:v>
                </c:pt>
                <c:pt idx="924" c:formatCode="m/d;@">
                  <c:v>45667.625</c:v>
                </c:pt>
                <c:pt idx="925" c:formatCode="m/d;@">
                  <c:v>45667.6354166667</c:v>
                </c:pt>
                <c:pt idx="926" c:formatCode="m/d;@">
                  <c:v>45667.6458333333</c:v>
                </c:pt>
                <c:pt idx="927" c:formatCode="m/d;@">
                  <c:v>45667.65625</c:v>
                </c:pt>
                <c:pt idx="928" c:formatCode="m/d;@">
                  <c:v>45667.6666666667</c:v>
                </c:pt>
                <c:pt idx="929" c:formatCode="m/d;@">
                  <c:v>45667.6770833333</c:v>
                </c:pt>
                <c:pt idx="930" c:formatCode="m/d;@">
                  <c:v>45667.6875</c:v>
                </c:pt>
                <c:pt idx="931" c:formatCode="m/d;@">
                  <c:v>45667.6979166667</c:v>
                </c:pt>
                <c:pt idx="932" c:formatCode="m/d;@">
                  <c:v>45667.7083333333</c:v>
                </c:pt>
                <c:pt idx="933" c:formatCode="m/d;@">
                  <c:v>45667.71875</c:v>
                </c:pt>
                <c:pt idx="934" c:formatCode="m/d;@">
                  <c:v>45667.7291666667</c:v>
                </c:pt>
                <c:pt idx="935" c:formatCode="m/d;@">
                  <c:v>45667.7395833333</c:v>
                </c:pt>
                <c:pt idx="936" c:formatCode="m/d;@">
                  <c:v>45667.75</c:v>
                </c:pt>
                <c:pt idx="937" c:formatCode="m/d;@">
                  <c:v>45667.7604166667</c:v>
                </c:pt>
                <c:pt idx="938" c:formatCode="m/d;@">
                  <c:v>45667.7708333333</c:v>
                </c:pt>
                <c:pt idx="939" c:formatCode="m/d;@">
                  <c:v>45667.78125</c:v>
                </c:pt>
                <c:pt idx="940" c:formatCode="m/d;@">
                  <c:v>45667.7916666667</c:v>
                </c:pt>
                <c:pt idx="941" c:formatCode="m/d;@">
                  <c:v>45667.8020833333</c:v>
                </c:pt>
                <c:pt idx="942" c:formatCode="m/d;@">
                  <c:v>45667.8125</c:v>
                </c:pt>
                <c:pt idx="943" c:formatCode="m/d;@">
                  <c:v>45667.8229166667</c:v>
                </c:pt>
                <c:pt idx="944" c:formatCode="m/d;@">
                  <c:v>45667.8333333333</c:v>
                </c:pt>
                <c:pt idx="945" c:formatCode="m/d;@">
                  <c:v>45667.84375</c:v>
                </c:pt>
                <c:pt idx="946" c:formatCode="m/d;@">
                  <c:v>45667.8541666667</c:v>
                </c:pt>
                <c:pt idx="947" c:formatCode="m/d;@">
                  <c:v>45667.8645833333</c:v>
                </c:pt>
                <c:pt idx="948" c:formatCode="m/d;@">
                  <c:v>45667.875</c:v>
                </c:pt>
                <c:pt idx="949" c:formatCode="m/d;@">
                  <c:v>45667.8854166667</c:v>
                </c:pt>
                <c:pt idx="950" c:formatCode="m/d;@">
                  <c:v>45667.8958333333</c:v>
                </c:pt>
                <c:pt idx="951" c:formatCode="m/d;@">
                  <c:v>45667.90625</c:v>
                </c:pt>
                <c:pt idx="952" c:formatCode="m/d;@">
                  <c:v>45667.9166666667</c:v>
                </c:pt>
                <c:pt idx="953" c:formatCode="m/d;@">
                  <c:v>45667.9270833333</c:v>
                </c:pt>
                <c:pt idx="954" c:formatCode="m/d;@">
                  <c:v>45667.9375</c:v>
                </c:pt>
                <c:pt idx="955" c:formatCode="m/d;@">
                  <c:v>45667.9479166667</c:v>
                </c:pt>
                <c:pt idx="956" c:formatCode="m/d;@">
                  <c:v>45667.9583333333</c:v>
                </c:pt>
                <c:pt idx="957" c:formatCode="m/d;@">
                  <c:v>45667.96875</c:v>
                </c:pt>
                <c:pt idx="958" c:formatCode="m/d;@">
                  <c:v>45667.9791666667</c:v>
                </c:pt>
                <c:pt idx="959" c:formatCode="m/d;@">
                  <c:v>45667.9895833333</c:v>
                </c:pt>
                <c:pt idx="960" c:formatCode="m/d;@">
                  <c:v>45668</c:v>
                </c:pt>
                <c:pt idx="961" c:formatCode="m/d;@">
                  <c:v>45668.0104166667</c:v>
                </c:pt>
                <c:pt idx="962" c:formatCode="m/d;@">
                  <c:v>45668.0208333333</c:v>
                </c:pt>
                <c:pt idx="963" c:formatCode="m/d;@">
                  <c:v>45668.03125</c:v>
                </c:pt>
                <c:pt idx="964" c:formatCode="m/d;@">
                  <c:v>45668.0416666667</c:v>
                </c:pt>
                <c:pt idx="965" c:formatCode="m/d;@">
                  <c:v>45668.0520833333</c:v>
                </c:pt>
                <c:pt idx="966" c:formatCode="m/d;@">
                  <c:v>45668.0625</c:v>
                </c:pt>
                <c:pt idx="967" c:formatCode="m/d;@">
                  <c:v>45668.0729166667</c:v>
                </c:pt>
                <c:pt idx="968" c:formatCode="m/d;@">
                  <c:v>45668.0833333333</c:v>
                </c:pt>
                <c:pt idx="969" c:formatCode="m/d;@">
                  <c:v>45668.09375</c:v>
                </c:pt>
                <c:pt idx="970" c:formatCode="m/d;@">
                  <c:v>45668.1041666667</c:v>
                </c:pt>
                <c:pt idx="971" c:formatCode="m/d;@">
                  <c:v>45668.1145833333</c:v>
                </c:pt>
                <c:pt idx="972" c:formatCode="m/d;@">
                  <c:v>45668.125</c:v>
                </c:pt>
                <c:pt idx="973" c:formatCode="m/d;@">
                  <c:v>45668.1354166667</c:v>
                </c:pt>
                <c:pt idx="974" c:formatCode="m/d;@">
                  <c:v>45668.1458333333</c:v>
                </c:pt>
                <c:pt idx="975" c:formatCode="m/d;@">
                  <c:v>45668.15625</c:v>
                </c:pt>
                <c:pt idx="976" c:formatCode="m/d;@">
                  <c:v>45668.1666666667</c:v>
                </c:pt>
                <c:pt idx="977" c:formatCode="m/d;@">
                  <c:v>45668.1770833333</c:v>
                </c:pt>
                <c:pt idx="978" c:formatCode="m/d;@">
                  <c:v>45668.1875</c:v>
                </c:pt>
                <c:pt idx="979" c:formatCode="m/d;@">
                  <c:v>45668.1979166667</c:v>
                </c:pt>
                <c:pt idx="980" c:formatCode="m/d;@">
                  <c:v>45668.2083333333</c:v>
                </c:pt>
                <c:pt idx="981" c:formatCode="m/d;@">
                  <c:v>45668.21875</c:v>
                </c:pt>
                <c:pt idx="982" c:formatCode="m/d;@">
                  <c:v>45668.2291666667</c:v>
                </c:pt>
                <c:pt idx="983" c:formatCode="m/d;@">
                  <c:v>45668.2395833333</c:v>
                </c:pt>
                <c:pt idx="984" c:formatCode="m/d;@">
                  <c:v>45668.25</c:v>
                </c:pt>
                <c:pt idx="985" c:formatCode="m/d;@">
                  <c:v>45668.2604166667</c:v>
                </c:pt>
                <c:pt idx="986" c:formatCode="m/d;@">
                  <c:v>45668.2708333333</c:v>
                </c:pt>
                <c:pt idx="987" c:formatCode="m/d;@">
                  <c:v>45668.28125</c:v>
                </c:pt>
                <c:pt idx="988" c:formatCode="m/d;@">
                  <c:v>45668.2916666667</c:v>
                </c:pt>
                <c:pt idx="989" c:formatCode="m/d;@">
                  <c:v>45668.3020833333</c:v>
                </c:pt>
                <c:pt idx="990" c:formatCode="m/d;@">
                  <c:v>45668.3125</c:v>
                </c:pt>
                <c:pt idx="991" c:formatCode="m/d;@">
                  <c:v>45668.3229166667</c:v>
                </c:pt>
                <c:pt idx="992" c:formatCode="m/d;@">
                  <c:v>45668.3333333333</c:v>
                </c:pt>
                <c:pt idx="993" c:formatCode="m/d;@">
                  <c:v>45668.34375</c:v>
                </c:pt>
                <c:pt idx="994" c:formatCode="m/d;@">
                  <c:v>45668.3541666667</c:v>
                </c:pt>
                <c:pt idx="995" c:formatCode="m/d;@">
                  <c:v>45668.3645833333</c:v>
                </c:pt>
                <c:pt idx="996" c:formatCode="m/d;@">
                  <c:v>45668.375</c:v>
                </c:pt>
                <c:pt idx="997" c:formatCode="m/d;@">
                  <c:v>45668.3854166667</c:v>
                </c:pt>
                <c:pt idx="998" c:formatCode="m/d;@">
                  <c:v>45668.3958333333</c:v>
                </c:pt>
                <c:pt idx="999" c:formatCode="m/d;@">
                  <c:v>45668.40625</c:v>
                </c:pt>
                <c:pt idx="1000" c:formatCode="m/d;@">
                  <c:v>45668.4166666667</c:v>
                </c:pt>
                <c:pt idx="1001" c:formatCode="m/d;@">
                  <c:v>45668.4270833333</c:v>
                </c:pt>
                <c:pt idx="1002" c:formatCode="m/d;@">
                  <c:v>45668.4375</c:v>
                </c:pt>
                <c:pt idx="1003" c:formatCode="m/d;@">
                  <c:v>45668.4479166667</c:v>
                </c:pt>
                <c:pt idx="1004" c:formatCode="m/d;@">
                  <c:v>45668.4583333333</c:v>
                </c:pt>
                <c:pt idx="1005" c:formatCode="m/d;@">
                  <c:v>45668.46875</c:v>
                </c:pt>
                <c:pt idx="1006" c:formatCode="m/d;@">
                  <c:v>45668.4791666667</c:v>
                </c:pt>
                <c:pt idx="1007" c:formatCode="m/d;@">
                  <c:v>45668.4895833333</c:v>
                </c:pt>
                <c:pt idx="1008" c:formatCode="m/d;@">
                  <c:v>45668.5</c:v>
                </c:pt>
                <c:pt idx="1009" c:formatCode="m/d;@">
                  <c:v>45668.5104166667</c:v>
                </c:pt>
                <c:pt idx="1010" c:formatCode="m/d;@">
                  <c:v>45668.5208333333</c:v>
                </c:pt>
                <c:pt idx="1011" c:formatCode="m/d;@">
                  <c:v>45668.53125</c:v>
                </c:pt>
                <c:pt idx="1012" c:formatCode="m/d;@">
                  <c:v>45668.5416666667</c:v>
                </c:pt>
                <c:pt idx="1013" c:formatCode="m/d;@">
                  <c:v>45668.5520833333</c:v>
                </c:pt>
                <c:pt idx="1014" c:formatCode="m/d;@">
                  <c:v>45668.5625</c:v>
                </c:pt>
                <c:pt idx="1015" c:formatCode="m/d;@">
                  <c:v>45668.5729166667</c:v>
                </c:pt>
                <c:pt idx="1016" c:formatCode="m/d;@">
                  <c:v>45668.5833333333</c:v>
                </c:pt>
                <c:pt idx="1017" c:formatCode="m/d;@">
                  <c:v>45668.59375</c:v>
                </c:pt>
                <c:pt idx="1018" c:formatCode="m/d;@">
                  <c:v>45668.6041666667</c:v>
                </c:pt>
                <c:pt idx="1019" c:formatCode="m/d;@">
                  <c:v>45668.6145833333</c:v>
                </c:pt>
                <c:pt idx="1020" c:formatCode="m/d;@">
                  <c:v>45668.625</c:v>
                </c:pt>
                <c:pt idx="1021" c:formatCode="m/d;@">
                  <c:v>45668.6354166667</c:v>
                </c:pt>
                <c:pt idx="1022" c:formatCode="m/d;@">
                  <c:v>45668.6458333333</c:v>
                </c:pt>
                <c:pt idx="1023" c:formatCode="m/d;@">
                  <c:v>45668.65625</c:v>
                </c:pt>
                <c:pt idx="1024" c:formatCode="m/d;@">
                  <c:v>45668.6666666667</c:v>
                </c:pt>
                <c:pt idx="1025" c:formatCode="m/d;@">
                  <c:v>45668.6770833333</c:v>
                </c:pt>
                <c:pt idx="1026" c:formatCode="m/d;@">
                  <c:v>45668.6875</c:v>
                </c:pt>
                <c:pt idx="1027" c:formatCode="m/d;@">
                  <c:v>45668.6979166667</c:v>
                </c:pt>
                <c:pt idx="1028" c:formatCode="m/d;@">
                  <c:v>45668.7083333333</c:v>
                </c:pt>
                <c:pt idx="1029" c:formatCode="m/d;@">
                  <c:v>45668.71875</c:v>
                </c:pt>
                <c:pt idx="1030" c:formatCode="m/d;@">
                  <c:v>45668.7291666667</c:v>
                </c:pt>
                <c:pt idx="1031" c:formatCode="m/d;@">
                  <c:v>45668.7395833333</c:v>
                </c:pt>
                <c:pt idx="1032" c:formatCode="m/d;@">
                  <c:v>45668.75</c:v>
                </c:pt>
                <c:pt idx="1033" c:formatCode="m/d;@">
                  <c:v>45668.7604166667</c:v>
                </c:pt>
                <c:pt idx="1034" c:formatCode="m/d;@">
                  <c:v>45668.7708333333</c:v>
                </c:pt>
                <c:pt idx="1035" c:formatCode="m/d;@">
                  <c:v>45668.78125</c:v>
                </c:pt>
                <c:pt idx="1036" c:formatCode="m/d;@">
                  <c:v>45668.7916666667</c:v>
                </c:pt>
                <c:pt idx="1037" c:formatCode="m/d;@">
                  <c:v>45668.8020833333</c:v>
                </c:pt>
                <c:pt idx="1038" c:formatCode="m/d;@">
                  <c:v>45668.8125</c:v>
                </c:pt>
                <c:pt idx="1039" c:formatCode="m/d;@">
                  <c:v>45668.8229166667</c:v>
                </c:pt>
                <c:pt idx="1040" c:formatCode="m/d;@">
                  <c:v>45668.8333333333</c:v>
                </c:pt>
                <c:pt idx="1041" c:formatCode="m/d;@">
                  <c:v>45668.84375</c:v>
                </c:pt>
                <c:pt idx="1042" c:formatCode="m/d;@">
                  <c:v>45668.8541666667</c:v>
                </c:pt>
                <c:pt idx="1043" c:formatCode="m/d;@">
                  <c:v>45668.8645833333</c:v>
                </c:pt>
                <c:pt idx="1044" c:formatCode="m/d;@">
                  <c:v>45668.875</c:v>
                </c:pt>
                <c:pt idx="1045" c:formatCode="m/d;@">
                  <c:v>45668.8854166667</c:v>
                </c:pt>
                <c:pt idx="1046" c:formatCode="m/d;@">
                  <c:v>45668.8958333333</c:v>
                </c:pt>
                <c:pt idx="1047" c:formatCode="m/d;@">
                  <c:v>45668.90625</c:v>
                </c:pt>
                <c:pt idx="1048" c:formatCode="m/d;@">
                  <c:v>45668.9166666667</c:v>
                </c:pt>
                <c:pt idx="1049" c:formatCode="m/d;@">
                  <c:v>45668.9270833333</c:v>
                </c:pt>
                <c:pt idx="1050" c:formatCode="m/d;@">
                  <c:v>45668.9375</c:v>
                </c:pt>
                <c:pt idx="1051" c:formatCode="m/d;@">
                  <c:v>45668.9479166667</c:v>
                </c:pt>
                <c:pt idx="1052" c:formatCode="m/d;@">
                  <c:v>45668.9583333333</c:v>
                </c:pt>
                <c:pt idx="1053" c:formatCode="m/d;@">
                  <c:v>45668.96875</c:v>
                </c:pt>
                <c:pt idx="1054" c:formatCode="m/d;@">
                  <c:v>45668.9791666667</c:v>
                </c:pt>
                <c:pt idx="1055" c:formatCode="m/d;@">
                  <c:v>45668.9895833333</c:v>
                </c:pt>
                <c:pt idx="1056" c:formatCode="m/d;@">
                  <c:v>45669</c:v>
                </c:pt>
                <c:pt idx="1057" c:formatCode="m/d;@">
                  <c:v>45669.0104166667</c:v>
                </c:pt>
                <c:pt idx="1058" c:formatCode="m/d;@">
                  <c:v>45669.0208333333</c:v>
                </c:pt>
                <c:pt idx="1059" c:formatCode="m/d;@">
                  <c:v>45669.03125</c:v>
                </c:pt>
                <c:pt idx="1060" c:formatCode="m/d;@">
                  <c:v>45669.0416666667</c:v>
                </c:pt>
                <c:pt idx="1061" c:formatCode="m/d;@">
                  <c:v>45669.0520833333</c:v>
                </c:pt>
                <c:pt idx="1062" c:formatCode="m/d;@">
                  <c:v>45669.0625</c:v>
                </c:pt>
                <c:pt idx="1063" c:formatCode="m/d;@">
                  <c:v>45669.0729166667</c:v>
                </c:pt>
                <c:pt idx="1064" c:formatCode="m/d;@">
                  <c:v>45669.0833333333</c:v>
                </c:pt>
                <c:pt idx="1065" c:formatCode="m/d;@">
                  <c:v>45669.09375</c:v>
                </c:pt>
                <c:pt idx="1066" c:formatCode="m/d;@">
                  <c:v>45669.1041666667</c:v>
                </c:pt>
                <c:pt idx="1067" c:formatCode="m/d;@">
                  <c:v>45669.1145833333</c:v>
                </c:pt>
                <c:pt idx="1068" c:formatCode="m/d;@">
                  <c:v>45669.125</c:v>
                </c:pt>
                <c:pt idx="1069" c:formatCode="m/d;@">
                  <c:v>45669.1354166667</c:v>
                </c:pt>
                <c:pt idx="1070" c:formatCode="m/d;@">
                  <c:v>45669.1458333333</c:v>
                </c:pt>
                <c:pt idx="1071" c:formatCode="m/d;@">
                  <c:v>45669.15625</c:v>
                </c:pt>
                <c:pt idx="1072" c:formatCode="m/d;@">
                  <c:v>45669.1666666667</c:v>
                </c:pt>
                <c:pt idx="1073" c:formatCode="m/d;@">
                  <c:v>45669.1770833333</c:v>
                </c:pt>
                <c:pt idx="1074" c:formatCode="m/d;@">
                  <c:v>45669.1875</c:v>
                </c:pt>
                <c:pt idx="1075" c:formatCode="m/d;@">
                  <c:v>45669.1979166667</c:v>
                </c:pt>
                <c:pt idx="1076" c:formatCode="m/d;@">
                  <c:v>45669.2083333333</c:v>
                </c:pt>
                <c:pt idx="1077" c:formatCode="m/d;@">
                  <c:v>45669.21875</c:v>
                </c:pt>
                <c:pt idx="1078" c:formatCode="m/d;@">
                  <c:v>45669.2291666667</c:v>
                </c:pt>
                <c:pt idx="1079" c:formatCode="m/d;@">
                  <c:v>45669.2395833333</c:v>
                </c:pt>
                <c:pt idx="1080" c:formatCode="m/d;@">
                  <c:v>45669.25</c:v>
                </c:pt>
                <c:pt idx="1081" c:formatCode="m/d;@">
                  <c:v>45669.2604166667</c:v>
                </c:pt>
                <c:pt idx="1082" c:formatCode="m/d;@">
                  <c:v>45669.2708333333</c:v>
                </c:pt>
                <c:pt idx="1083" c:formatCode="m/d;@">
                  <c:v>45669.28125</c:v>
                </c:pt>
                <c:pt idx="1084" c:formatCode="m/d;@">
                  <c:v>45669.2916666667</c:v>
                </c:pt>
                <c:pt idx="1085" c:formatCode="m/d;@">
                  <c:v>45669.3020833333</c:v>
                </c:pt>
                <c:pt idx="1086" c:formatCode="m/d;@">
                  <c:v>45669.3125</c:v>
                </c:pt>
                <c:pt idx="1087" c:formatCode="m/d;@">
                  <c:v>45669.3229166667</c:v>
                </c:pt>
                <c:pt idx="1088" c:formatCode="m/d;@">
                  <c:v>45669.3333333333</c:v>
                </c:pt>
                <c:pt idx="1089" c:formatCode="m/d;@">
                  <c:v>45669.34375</c:v>
                </c:pt>
                <c:pt idx="1090" c:formatCode="m/d;@">
                  <c:v>45669.3541666667</c:v>
                </c:pt>
                <c:pt idx="1091" c:formatCode="m/d;@">
                  <c:v>45669.3645833333</c:v>
                </c:pt>
                <c:pt idx="1092" c:formatCode="m/d;@">
                  <c:v>45669.375</c:v>
                </c:pt>
                <c:pt idx="1093" c:formatCode="m/d;@">
                  <c:v>45669.3854166667</c:v>
                </c:pt>
                <c:pt idx="1094" c:formatCode="m/d;@">
                  <c:v>45669.3958333333</c:v>
                </c:pt>
                <c:pt idx="1095" c:formatCode="m/d;@">
                  <c:v>45669.40625</c:v>
                </c:pt>
                <c:pt idx="1096" c:formatCode="m/d;@">
                  <c:v>45669.4166666667</c:v>
                </c:pt>
                <c:pt idx="1097" c:formatCode="m/d;@">
                  <c:v>45669.4270833333</c:v>
                </c:pt>
                <c:pt idx="1098" c:formatCode="m/d;@">
                  <c:v>45669.4375</c:v>
                </c:pt>
                <c:pt idx="1099" c:formatCode="m/d;@">
                  <c:v>45669.4479166667</c:v>
                </c:pt>
                <c:pt idx="1100" c:formatCode="m/d;@">
                  <c:v>45669.4583333333</c:v>
                </c:pt>
                <c:pt idx="1101" c:formatCode="m/d;@">
                  <c:v>45669.46875</c:v>
                </c:pt>
                <c:pt idx="1102" c:formatCode="m/d;@">
                  <c:v>45669.4791666667</c:v>
                </c:pt>
                <c:pt idx="1103" c:formatCode="m/d;@">
                  <c:v>45669.4895833333</c:v>
                </c:pt>
                <c:pt idx="1104" c:formatCode="m/d;@">
                  <c:v>45669.5</c:v>
                </c:pt>
                <c:pt idx="1105" c:formatCode="m/d;@">
                  <c:v>45669.5104166667</c:v>
                </c:pt>
                <c:pt idx="1106" c:formatCode="m/d;@">
                  <c:v>45669.5208333333</c:v>
                </c:pt>
                <c:pt idx="1107" c:formatCode="m/d;@">
                  <c:v>45669.53125</c:v>
                </c:pt>
                <c:pt idx="1108" c:formatCode="m/d;@">
                  <c:v>45669.5416666667</c:v>
                </c:pt>
                <c:pt idx="1109" c:formatCode="m/d;@">
                  <c:v>45669.5520833333</c:v>
                </c:pt>
                <c:pt idx="1110" c:formatCode="m/d;@">
                  <c:v>45669.5625</c:v>
                </c:pt>
                <c:pt idx="1111" c:formatCode="m/d;@">
                  <c:v>45669.5729166667</c:v>
                </c:pt>
                <c:pt idx="1112" c:formatCode="m/d;@">
                  <c:v>45669.5833333333</c:v>
                </c:pt>
                <c:pt idx="1113" c:formatCode="m/d;@">
                  <c:v>45669.59375</c:v>
                </c:pt>
                <c:pt idx="1114" c:formatCode="m/d;@">
                  <c:v>45669.6041666667</c:v>
                </c:pt>
                <c:pt idx="1115" c:formatCode="m/d;@">
                  <c:v>45669.6145833333</c:v>
                </c:pt>
                <c:pt idx="1116" c:formatCode="m/d;@">
                  <c:v>45669.625</c:v>
                </c:pt>
                <c:pt idx="1117" c:formatCode="m/d;@">
                  <c:v>45669.6354166667</c:v>
                </c:pt>
                <c:pt idx="1118" c:formatCode="m/d;@">
                  <c:v>45669.6458333333</c:v>
                </c:pt>
                <c:pt idx="1119" c:formatCode="m/d;@">
                  <c:v>45669.65625</c:v>
                </c:pt>
                <c:pt idx="1120" c:formatCode="m/d;@">
                  <c:v>45669.6666666667</c:v>
                </c:pt>
                <c:pt idx="1121" c:formatCode="m/d;@">
                  <c:v>45669.6770833333</c:v>
                </c:pt>
                <c:pt idx="1122" c:formatCode="m/d;@">
                  <c:v>45669.6875</c:v>
                </c:pt>
                <c:pt idx="1123" c:formatCode="m/d;@">
                  <c:v>45669.6979166667</c:v>
                </c:pt>
                <c:pt idx="1124" c:formatCode="m/d;@">
                  <c:v>45669.7083333333</c:v>
                </c:pt>
                <c:pt idx="1125" c:formatCode="m/d;@">
                  <c:v>45669.71875</c:v>
                </c:pt>
                <c:pt idx="1126" c:formatCode="m/d;@">
                  <c:v>45669.7291666667</c:v>
                </c:pt>
                <c:pt idx="1127" c:formatCode="m/d;@">
                  <c:v>45669.7395833333</c:v>
                </c:pt>
                <c:pt idx="1128" c:formatCode="m/d;@">
                  <c:v>45669.75</c:v>
                </c:pt>
                <c:pt idx="1129" c:formatCode="m/d;@">
                  <c:v>45669.7604166667</c:v>
                </c:pt>
                <c:pt idx="1130" c:formatCode="m/d;@">
                  <c:v>45669.7708333333</c:v>
                </c:pt>
                <c:pt idx="1131" c:formatCode="m/d;@">
                  <c:v>45669.78125</c:v>
                </c:pt>
                <c:pt idx="1132" c:formatCode="m/d;@">
                  <c:v>45669.7916666667</c:v>
                </c:pt>
                <c:pt idx="1133" c:formatCode="m/d;@">
                  <c:v>45669.8020833333</c:v>
                </c:pt>
                <c:pt idx="1134" c:formatCode="m/d;@">
                  <c:v>45669.8125</c:v>
                </c:pt>
                <c:pt idx="1135" c:formatCode="m/d;@">
                  <c:v>45669.8229166667</c:v>
                </c:pt>
                <c:pt idx="1136" c:formatCode="m/d;@">
                  <c:v>45669.8333333333</c:v>
                </c:pt>
                <c:pt idx="1137" c:formatCode="m/d;@">
                  <c:v>45669.84375</c:v>
                </c:pt>
                <c:pt idx="1138" c:formatCode="m/d;@">
                  <c:v>45669.8541666667</c:v>
                </c:pt>
                <c:pt idx="1139" c:formatCode="m/d;@">
                  <c:v>45669.8645833333</c:v>
                </c:pt>
                <c:pt idx="1140" c:formatCode="m/d;@">
                  <c:v>45669.875</c:v>
                </c:pt>
                <c:pt idx="1141" c:formatCode="m/d;@">
                  <c:v>45669.8854166667</c:v>
                </c:pt>
                <c:pt idx="1142" c:formatCode="m/d;@">
                  <c:v>45669.8958333333</c:v>
                </c:pt>
                <c:pt idx="1143" c:formatCode="m/d;@">
                  <c:v>45669.90625</c:v>
                </c:pt>
                <c:pt idx="1144" c:formatCode="m/d;@">
                  <c:v>45669.9166666667</c:v>
                </c:pt>
                <c:pt idx="1145" c:formatCode="m/d;@">
                  <c:v>45669.9270833333</c:v>
                </c:pt>
                <c:pt idx="1146" c:formatCode="m/d;@">
                  <c:v>45669.9375</c:v>
                </c:pt>
                <c:pt idx="1147" c:formatCode="m/d;@">
                  <c:v>45669.9479166667</c:v>
                </c:pt>
                <c:pt idx="1148" c:formatCode="m/d;@">
                  <c:v>45669.9583333333</c:v>
                </c:pt>
                <c:pt idx="1149" c:formatCode="m/d;@">
                  <c:v>45669.96875</c:v>
                </c:pt>
                <c:pt idx="1150" c:formatCode="m/d;@">
                  <c:v>45669.9791666667</c:v>
                </c:pt>
                <c:pt idx="1151" c:formatCode="m/d;@">
                  <c:v>45669.9895833333</c:v>
                </c:pt>
                <c:pt idx="1152" c:formatCode="m/d;@">
                  <c:v>45670</c:v>
                </c:pt>
                <c:pt idx="1153" c:formatCode="m/d;@">
                  <c:v>45670.0104166667</c:v>
                </c:pt>
                <c:pt idx="1154" c:formatCode="m/d;@">
                  <c:v>45670.0208333333</c:v>
                </c:pt>
                <c:pt idx="1155" c:formatCode="m/d;@">
                  <c:v>45670.03125</c:v>
                </c:pt>
                <c:pt idx="1156" c:formatCode="m/d;@">
                  <c:v>45670.0416666667</c:v>
                </c:pt>
                <c:pt idx="1157" c:formatCode="m/d;@">
                  <c:v>45670.0520833333</c:v>
                </c:pt>
                <c:pt idx="1158" c:formatCode="m/d;@">
                  <c:v>45670.0625</c:v>
                </c:pt>
                <c:pt idx="1159" c:formatCode="m/d;@">
                  <c:v>45670.0729166667</c:v>
                </c:pt>
                <c:pt idx="1160" c:formatCode="m/d;@">
                  <c:v>45670.0833333333</c:v>
                </c:pt>
                <c:pt idx="1161" c:formatCode="m/d;@">
                  <c:v>45670.09375</c:v>
                </c:pt>
                <c:pt idx="1162" c:formatCode="m/d;@">
                  <c:v>45670.1041666667</c:v>
                </c:pt>
                <c:pt idx="1163" c:formatCode="m/d;@">
                  <c:v>45670.1145833333</c:v>
                </c:pt>
                <c:pt idx="1164" c:formatCode="m/d;@">
                  <c:v>45670.125</c:v>
                </c:pt>
                <c:pt idx="1165" c:formatCode="m/d;@">
                  <c:v>45670.1354166667</c:v>
                </c:pt>
                <c:pt idx="1166" c:formatCode="m/d;@">
                  <c:v>45670.1458333333</c:v>
                </c:pt>
                <c:pt idx="1167" c:formatCode="m/d;@">
                  <c:v>45670.15625</c:v>
                </c:pt>
                <c:pt idx="1168" c:formatCode="m/d;@">
                  <c:v>45670.1666666667</c:v>
                </c:pt>
                <c:pt idx="1169" c:formatCode="m/d;@">
                  <c:v>45670.1770833333</c:v>
                </c:pt>
                <c:pt idx="1170" c:formatCode="m/d;@">
                  <c:v>45670.1875</c:v>
                </c:pt>
                <c:pt idx="1171" c:formatCode="m/d;@">
                  <c:v>45670.1979166667</c:v>
                </c:pt>
                <c:pt idx="1172" c:formatCode="m/d;@">
                  <c:v>45670.2083333333</c:v>
                </c:pt>
                <c:pt idx="1173" c:formatCode="m/d;@">
                  <c:v>45670.21875</c:v>
                </c:pt>
                <c:pt idx="1174" c:formatCode="m/d;@">
                  <c:v>45670.2291666667</c:v>
                </c:pt>
                <c:pt idx="1175" c:formatCode="m/d;@">
                  <c:v>45670.2395833333</c:v>
                </c:pt>
                <c:pt idx="1176" c:formatCode="m/d;@">
                  <c:v>45670.25</c:v>
                </c:pt>
                <c:pt idx="1177" c:formatCode="m/d;@">
                  <c:v>45670.2604166667</c:v>
                </c:pt>
                <c:pt idx="1178" c:formatCode="m/d;@">
                  <c:v>45670.2708333333</c:v>
                </c:pt>
                <c:pt idx="1179" c:formatCode="m/d;@">
                  <c:v>45670.28125</c:v>
                </c:pt>
                <c:pt idx="1180" c:formatCode="m/d;@">
                  <c:v>45670.2916666667</c:v>
                </c:pt>
                <c:pt idx="1181" c:formatCode="m/d;@">
                  <c:v>45670.3020833333</c:v>
                </c:pt>
                <c:pt idx="1182" c:formatCode="m/d;@">
                  <c:v>45670.3125</c:v>
                </c:pt>
                <c:pt idx="1183" c:formatCode="m/d;@">
                  <c:v>45670.3229166667</c:v>
                </c:pt>
                <c:pt idx="1184" c:formatCode="m/d;@">
                  <c:v>45670.3333333333</c:v>
                </c:pt>
                <c:pt idx="1185" c:formatCode="m/d;@">
                  <c:v>45670.34375</c:v>
                </c:pt>
                <c:pt idx="1186" c:formatCode="m/d;@">
                  <c:v>45670.3541666667</c:v>
                </c:pt>
                <c:pt idx="1187" c:formatCode="m/d;@">
                  <c:v>45670.3645833333</c:v>
                </c:pt>
                <c:pt idx="1188" c:formatCode="m/d;@">
                  <c:v>45670.375</c:v>
                </c:pt>
                <c:pt idx="1189" c:formatCode="m/d;@">
                  <c:v>45670.3854166667</c:v>
                </c:pt>
                <c:pt idx="1190" c:formatCode="m/d;@">
                  <c:v>45670.3958333333</c:v>
                </c:pt>
                <c:pt idx="1191" c:formatCode="m/d;@">
                  <c:v>45670.40625</c:v>
                </c:pt>
                <c:pt idx="1192" c:formatCode="m/d;@">
                  <c:v>45670.4166666667</c:v>
                </c:pt>
                <c:pt idx="1193" c:formatCode="m/d;@">
                  <c:v>45670.4270833333</c:v>
                </c:pt>
                <c:pt idx="1194" c:formatCode="m/d;@">
                  <c:v>45670.4375</c:v>
                </c:pt>
                <c:pt idx="1195" c:formatCode="m/d;@">
                  <c:v>45670.4479166667</c:v>
                </c:pt>
                <c:pt idx="1196" c:formatCode="m/d;@">
                  <c:v>45670.4583333333</c:v>
                </c:pt>
                <c:pt idx="1197" c:formatCode="m/d;@">
                  <c:v>45670.46875</c:v>
                </c:pt>
                <c:pt idx="1198" c:formatCode="m/d;@">
                  <c:v>45670.4791666667</c:v>
                </c:pt>
                <c:pt idx="1199" c:formatCode="m/d;@">
                  <c:v>45670.4895833333</c:v>
                </c:pt>
                <c:pt idx="1200" c:formatCode="m/d;@">
                  <c:v>45670.5</c:v>
                </c:pt>
                <c:pt idx="1201" c:formatCode="m/d;@">
                  <c:v>45670.5104166667</c:v>
                </c:pt>
                <c:pt idx="1202" c:formatCode="m/d;@">
                  <c:v>45670.5208333333</c:v>
                </c:pt>
                <c:pt idx="1203" c:formatCode="m/d;@">
                  <c:v>45670.53125</c:v>
                </c:pt>
                <c:pt idx="1204" c:formatCode="m/d;@">
                  <c:v>45670.5416666667</c:v>
                </c:pt>
                <c:pt idx="1205" c:formatCode="m/d;@">
                  <c:v>45670.5520833333</c:v>
                </c:pt>
                <c:pt idx="1206" c:formatCode="m/d;@">
                  <c:v>45670.5625</c:v>
                </c:pt>
                <c:pt idx="1207" c:formatCode="m/d;@">
                  <c:v>45670.5729166667</c:v>
                </c:pt>
                <c:pt idx="1208" c:formatCode="m/d;@">
                  <c:v>45670.5833333333</c:v>
                </c:pt>
                <c:pt idx="1209" c:formatCode="m/d;@">
                  <c:v>45670.59375</c:v>
                </c:pt>
                <c:pt idx="1210" c:formatCode="m/d;@">
                  <c:v>45670.6041666667</c:v>
                </c:pt>
                <c:pt idx="1211" c:formatCode="m/d;@">
                  <c:v>45670.6145833333</c:v>
                </c:pt>
                <c:pt idx="1212" c:formatCode="m/d;@">
                  <c:v>45670.625</c:v>
                </c:pt>
                <c:pt idx="1213" c:formatCode="m/d;@">
                  <c:v>45670.6354166667</c:v>
                </c:pt>
                <c:pt idx="1214" c:formatCode="m/d;@">
                  <c:v>45670.6458333333</c:v>
                </c:pt>
                <c:pt idx="1215" c:formatCode="m/d;@">
                  <c:v>45670.65625</c:v>
                </c:pt>
                <c:pt idx="1216" c:formatCode="m/d;@">
                  <c:v>45670.6666666667</c:v>
                </c:pt>
                <c:pt idx="1217" c:formatCode="m/d;@">
                  <c:v>45670.6770833333</c:v>
                </c:pt>
                <c:pt idx="1218" c:formatCode="m/d;@">
                  <c:v>45670.6875</c:v>
                </c:pt>
                <c:pt idx="1219" c:formatCode="m/d;@">
                  <c:v>45670.6979166667</c:v>
                </c:pt>
                <c:pt idx="1220" c:formatCode="m/d;@">
                  <c:v>45670.7083333333</c:v>
                </c:pt>
                <c:pt idx="1221" c:formatCode="m/d;@">
                  <c:v>45670.71875</c:v>
                </c:pt>
                <c:pt idx="1222" c:formatCode="m/d;@">
                  <c:v>45670.7291666667</c:v>
                </c:pt>
                <c:pt idx="1223" c:formatCode="m/d;@">
                  <c:v>45670.7395833333</c:v>
                </c:pt>
                <c:pt idx="1224" c:formatCode="m/d;@">
                  <c:v>45670.75</c:v>
                </c:pt>
                <c:pt idx="1225" c:formatCode="m/d;@">
                  <c:v>45670.7604166667</c:v>
                </c:pt>
                <c:pt idx="1226" c:formatCode="m/d;@">
                  <c:v>45670.7708333333</c:v>
                </c:pt>
                <c:pt idx="1227" c:formatCode="m/d;@">
                  <c:v>45670.78125</c:v>
                </c:pt>
                <c:pt idx="1228" c:formatCode="m/d;@">
                  <c:v>45670.7916666667</c:v>
                </c:pt>
                <c:pt idx="1229" c:formatCode="m/d;@">
                  <c:v>45670.8020833333</c:v>
                </c:pt>
                <c:pt idx="1230" c:formatCode="m/d;@">
                  <c:v>45670.8125</c:v>
                </c:pt>
                <c:pt idx="1231" c:formatCode="m/d;@">
                  <c:v>45670.8229166667</c:v>
                </c:pt>
                <c:pt idx="1232" c:formatCode="m/d;@">
                  <c:v>45670.8333333333</c:v>
                </c:pt>
                <c:pt idx="1233" c:formatCode="m/d;@">
                  <c:v>45670.84375</c:v>
                </c:pt>
                <c:pt idx="1234" c:formatCode="m/d;@">
                  <c:v>45670.8541666667</c:v>
                </c:pt>
                <c:pt idx="1235" c:formatCode="m/d;@">
                  <c:v>45670.8645833333</c:v>
                </c:pt>
                <c:pt idx="1236" c:formatCode="m/d;@">
                  <c:v>45670.875</c:v>
                </c:pt>
                <c:pt idx="1237" c:formatCode="m/d;@">
                  <c:v>45670.8854166667</c:v>
                </c:pt>
                <c:pt idx="1238" c:formatCode="m/d;@">
                  <c:v>45670.8958333333</c:v>
                </c:pt>
                <c:pt idx="1239" c:formatCode="m/d;@">
                  <c:v>45670.90625</c:v>
                </c:pt>
                <c:pt idx="1240" c:formatCode="m/d;@">
                  <c:v>45670.9166666667</c:v>
                </c:pt>
                <c:pt idx="1241" c:formatCode="m/d;@">
                  <c:v>45670.9270833333</c:v>
                </c:pt>
                <c:pt idx="1242" c:formatCode="m/d;@">
                  <c:v>45670.9375</c:v>
                </c:pt>
                <c:pt idx="1243" c:formatCode="m/d;@">
                  <c:v>45670.9479166667</c:v>
                </c:pt>
                <c:pt idx="1244" c:formatCode="m/d;@">
                  <c:v>45670.9583333333</c:v>
                </c:pt>
                <c:pt idx="1245" c:formatCode="m/d;@">
                  <c:v>45670.96875</c:v>
                </c:pt>
                <c:pt idx="1246" c:formatCode="m/d;@">
                  <c:v>45670.9791666667</c:v>
                </c:pt>
                <c:pt idx="1247" c:formatCode="m/d;@">
                  <c:v>45670.9895833333</c:v>
                </c:pt>
                <c:pt idx="1248" c:formatCode="m/d;@">
                  <c:v>45671</c:v>
                </c:pt>
                <c:pt idx="1249" c:formatCode="m/d;@">
                  <c:v>45671.0104166667</c:v>
                </c:pt>
                <c:pt idx="1250" c:formatCode="m/d;@">
                  <c:v>45671.0208333333</c:v>
                </c:pt>
                <c:pt idx="1251" c:formatCode="m/d;@">
                  <c:v>45671.03125</c:v>
                </c:pt>
                <c:pt idx="1252" c:formatCode="m/d;@">
                  <c:v>45671.0416666667</c:v>
                </c:pt>
                <c:pt idx="1253" c:formatCode="m/d;@">
                  <c:v>45671.0520833333</c:v>
                </c:pt>
                <c:pt idx="1254" c:formatCode="m/d;@">
                  <c:v>45671.0625</c:v>
                </c:pt>
                <c:pt idx="1255" c:formatCode="m/d;@">
                  <c:v>45671.0729166667</c:v>
                </c:pt>
                <c:pt idx="1256" c:formatCode="m/d;@">
                  <c:v>45671.0833333333</c:v>
                </c:pt>
                <c:pt idx="1257" c:formatCode="m/d;@">
                  <c:v>45671.09375</c:v>
                </c:pt>
                <c:pt idx="1258" c:formatCode="m/d;@">
                  <c:v>45671.1041666667</c:v>
                </c:pt>
                <c:pt idx="1259" c:formatCode="m/d;@">
                  <c:v>45671.1145833333</c:v>
                </c:pt>
                <c:pt idx="1260" c:formatCode="m/d;@">
                  <c:v>45671.125</c:v>
                </c:pt>
                <c:pt idx="1261" c:formatCode="m/d;@">
                  <c:v>45671.1354166667</c:v>
                </c:pt>
                <c:pt idx="1262" c:formatCode="m/d;@">
                  <c:v>45671.1458333333</c:v>
                </c:pt>
                <c:pt idx="1263" c:formatCode="m/d;@">
                  <c:v>45671.15625</c:v>
                </c:pt>
                <c:pt idx="1264" c:formatCode="m/d;@">
                  <c:v>45671.1666666667</c:v>
                </c:pt>
                <c:pt idx="1265" c:formatCode="m/d;@">
                  <c:v>45671.1770833333</c:v>
                </c:pt>
                <c:pt idx="1266" c:formatCode="m/d;@">
                  <c:v>45671.1875</c:v>
                </c:pt>
                <c:pt idx="1267" c:formatCode="m/d;@">
                  <c:v>45671.1979166667</c:v>
                </c:pt>
                <c:pt idx="1268" c:formatCode="m/d;@">
                  <c:v>45671.2083333333</c:v>
                </c:pt>
                <c:pt idx="1269" c:formatCode="m/d;@">
                  <c:v>45671.21875</c:v>
                </c:pt>
                <c:pt idx="1270" c:formatCode="m/d;@">
                  <c:v>45671.2291666667</c:v>
                </c:pt>
                <c:pt idx="1271" c:formatCode="m/d;@">
                  <c:v>45671.2395833333</c:v>
                </c:pt>
                <c:pt idx="1272" c:formatCode="m/d;@">
                  <c:v>45671.25</c:v>
                </c:pt>
                <c:pt idx="1273" c:formatCode="m/d;@">
                  <c:v>45671.2604166667</c:v>
                </c:pt>
                <c:pt idx="1274" c:formatCode="m/d;@">
                  <c:v>45671.2708333333</c:v>
                </c:pt>
                <c:pt idx="1275" c:formatCode="m/d;@">
                  <c:v>45671.28125</c:v>
                </c:pt>
                <c:pt idx="1276" c:formatCode="m/d;@">
                  <c:v>45671.2916666667</c:v>
                </c:pt>
                <c:pt idx="1277" c:formatCode="m/d;@">
                  <c:v>45671.3020833333</c:v>
                </c:pt>
                <c:pt idx="1278" c:formatCode="m/d;@">
                  <c:v>45671.3125</c:v>
                </c:pt>
                <c:pt idx="1279" c:formatCode="m/d;@">
                  <c:v>45671.3229166667</c:v>
                </c:pt>
                <c:pt idx="1280" c:formatCode="m/d;@">
                  <c:v>45671.3333333333</c:v>
                </c:pt>
                <c:pt idx="1281" c:formatCode="m/d;@">
                  <c:v>45671.34375</c:v>
                </c:pt>
                <c:pt idx="1282" c:formatCode="m/d;@">
                  <c:v>45671.3541666667</c:v>
                </c:pt>
                <c:pt idx="1283" c:formatCode="m/d;@">
                  <c:v>45671.3645833333</c:v>
                </c:pt>
                <c:pt idx="1284" c:formatCode="m/d;@">
                  <c:v>45671.375</c:v>
                </c:pt>
                <c:pt idx="1285" c:formatCode="m/d;@">
                  <c:v>45671.3854166667</c:v>
                </c:pt>
                <c:pt idx="1286" c:formatCode="m/d;@">
                  <c:v>45671.3958333333</c:v>
                </c:pt>
                <c:pt idx="1287" c:formatCode="m/d;@">
                  <c:v>45671.40625</c:v>
                </c:pt>
                <c:pt idx="1288" c:formatCode="m/d;@">
                  <c:v>45671.4166666667</c:v>
                </c:pt>
                <c:pt idx="1289" c:formatCode="m/d;@">
                  <c:v>45671.4270833333</c:v>
                </c:pt>
                <c:pt idx="1290" c:formatCode="m/d;@">
                  <c:v>45671.4375</c:v>
                </c:pt>
                <c:pt idx="1291" c:formatCode="m/d;@">
                  <c:v>45671.4479166667</c:v>
                </c:pt>
                <c:pt idx="1292" c:formatCode="m/d;@">
                  <c:v>45671.4583333333</c:v>
                </c:pt>
                <c:pt idx="1293" c:formatCode="m/d;@">
                  <c:v>45671.46875</c:v>
                </c:pt>
                <c:pt idx="1294" c:formatCode="m/d;@">
                  <c:v>45671.4791666667</c:v>
                </c:pt>
                <c:pt idx="1295" c:formatCode="m/d;@">
                  <c:v>45671.4895833333</c:v>
                </c:pt>
                <c:pt idx="1296" c:formatCode="m/d;@">
                  <c:v>45671.5</c:v>
                </c:pt>
                <c:pt idx="1297" c:formatCode="m/d;@">
                  <c:v>45671.5104166667</c:v>
                </c:pt>
                <c:pt idx="1298" c:formatCode="m/d;@">
                  <c:v>45671.5208333333</c:v>
                </c:pt>
                <c:pt idx="1299" c:formatCode="m/d;@">
                  <c:v>45671.53125</c:v>
                </c:pt>
                <c:pt idx="1300" c:formatCode="m/d;@">
                  <c:v>45671.5416666667</c:v>
                </c:pt>
                <c:pt idx="1301" c:formatCode="m/d;@">
                  <c:v>45671.5520833333</c:v>
                </c:pt>
                <c:pt idx="1302" c:formatCode="m/d;@">
                  <c:v>45671.5625</c:v>
                </c:pt>
                <c:pt idx="1303" c:formatCode="m/d;@">
                  <c:v>45671.5729166667</c:v>
                </c:pt>
                <c:pt idx="1304" c:formatCode="m/d;@">
                  <c:v>45671.5833333333</c:v>
                </c:pt>
                <c:pt idx="1305" c:formatCode="m/d;@">
                  <c:v>45671.59375</c:v>
                </c:pt>
                <c:pt idx="1306" c:formatCode="m/d;@">
                  <c:v>45671.6041666667</c:v>
                </c:pt>
                <c:pt idx="1307" c:formatCode="m/d;@">
                  <c:v>45671.6145833333</c:v>
                </c:pt>
                <c:pt idx="1308" c:formatCode="m/d;@">
                  <c:v>45671.625</c:v>
                </c:pt>
                <c:pt idx="1309" c:formatCode="m/d;@">
                  <c:v>45671.6354166667</c:v>
                </c:pt>
                <c:pt idx="1310" c:formatCode="m/d;@">
                  <c:v>45671.6458333333</c:v>
                </c:pt>
                <c:pt idx="1311" c:formatCode="m/d;@">
                  <c:v>45671.65625</c:v>
                </c:pt>
                <c:pt idx="1312" c:formatCode="m/d;@">
                  <c:v>45671.6666666667</c:v>
                </c:pt>
                <c:pt idx="1313" c:formatCode="m/d;@">
                  <c:v>45671.6770833333</c:v>
                </c:pt>
                <c:pt idx="1314" c:formatCode="m/d;@">
                  <c:v>45671.6875</c:v>
                </c:pt>
                <c:pt idx="1315" c:formatCode="m/d;@">
                  <c:v>45671.6979166667</c:v>
                </c:pt>
                <c:pt idx="1316" c:formatCode="m/d;@">
                  <c:v>45671.7083333333</c:v>
                </c:pt>
                <c:pt idx="1317" c:formatCode="m/d;@">
                  <c:v>45671.71875</c:v>
                </c:pt>
                <c:pt idx="1318" c:formatCode="m/d;@">
                  <c:v>45671.7291666667</c:v>
                </c:pt>
                <c:pt idx="1319" c:formatCode="m/d;@">
                  <c:v>45671.7395833333</c:v>
                </c:pt>
                <c:pt idx="1320" c:formatCode="m/d;@">
                  <c:v>45671.75</c:v>
                </c:pt>
                <c:pt idx="1321" c:formatCode="m/d;@">
                  <c:v>45671.7604166667</c:v>
                </c:pt>
                <c:pt idx="1322" c:formatCode="m/d;@">
                  <c:v>45671.7708333333</c:v>
                </c:pt>
                <c:pt idx="1323" c:formatCode="m/d;@">
                  <c:v>45671.78125</c:v>
                </c:pt>
                <c:pt idx="1324" c:formatCode="m/d;@">
                  <c:v>45671.7916666667</c:v>
                </c:pt>
                <c:pt idx="1325" c:formatCode="m/d;@">
                  <c:v>45671.8020833333</c:v>
                </c:pt>
                <c:pt idx="1326" c:formatCode="m/d;@">
                  <c:v>45671.8125</c:v>
                </c:pt>
                <c:pt idx="1327" c:formatCode="m/d;@">
                  <c:v>45671.8229166667</c:v>
                </c:pt>
                <c:pt idx="1328" c:formatCode="m/d;@">
                  <c:v>45671.8333333333</c:v>
                </c:pt>
                <c:pt idx="1329" c:formatCode="m/d;@">
                  <c:v>45671.84375</c:v>
                </c:pt>
                <c:pt idx="1330" c:formatCode="m/d;@">
                  <c:v>45671.8541666667</c:v>
                </c:pt>
                <c:pt idx="1331" c:formatCode="m/d;@">
                  <c:v>45671.8645833333</c:v>
                </c:pt>
                <c:pt idx="1332" c:formatCode="m/d;@">
                  <c:v>45671.875</c:v>
                </c:pt>
                <c:pt idx="1333" c:formatCode="m/d;@">
                  <c:v>45671.8854166667</c:v>
                </c:pt>
                <c:pt idx="1334" c:formatCode="m/d;@">
                  <c:v>45671.8958333333</c:v>
                </c:pt>
                <c:pt idx="1335" c:formatCode="m/d;@">
                  <c:v>45671.90625</c:v>
                </c:pt>
                <c:pt idx="1336" c:formatCode="m/d;@">
                  <c:v>45671.9166666667</c:v>
                </c:pt>
                <c:pt idx="1337" c:formatCode="m/d;@">
                  <c:v>45671.9270833333</c:v>
                </c:pt>
                <c:pt idx="1338" c:formatCode="m/d;@">
                  <c:v>45671.9375</c:v>
                </c:pt>
                <c:pt idx="1339" c:formatCode="m/d;@">
                  <c:v>45671.9479166667</c:v>
                </c:pt>
                <c:pt idx="1340" c:formatCode="m/d;@">
                  <c:v>45671.9583333333</c:v>
                </c:pt>
                <c:pt idx="1341" c:formatCode="m/d;@">
                  <c:v>45671.96875</c:v>
                </c:pt>
                <c:pt idx="1342" c:formatCode="m/d;@">
                  <c:v>45671.9791666667</c:v>
                </c:pt>
                <c:pt idx="1343" c:formatCode="m/d;@">
                  <c:v>45671.9895833333</c:v>
                </c:pt>
                <c:pt idx="1344" c:formatCode="m/d;@">
                  <c:v>45672</c:v>
                </c:pt>
                <c:pt idx="1345" c:formatCode="m/d;@">
                  <c:v>45672.0104166667</c:v>
                </c:pt>
                <c:pt idx="1346" c:formatCode="m/d;@">
                  <c:v>45672.0208333333</c:v>
                </c:pt>
                <c:pt idx="1347" c:formatCode="m/d;@">
                  <c:v>45672.03125</c:v>
                </c:pt>
                <c:pt idx="1348" c:formatCode="m/d;@">
                  <c:v>45672.0416666667</c:v>
                </c:pt>
                <c:pt idx="1349" c:formatCode="m/d;@">
                  <c:v>45672.0520833333</c:v>
                </c:pt>
                <c:pt idx="1350" c:formatCode="m/d;@">
                  <c:v>45672.0625</c:v>
                </c:pt>
                <c:pt idx="1351" c:formatCode="m/d;@">
                  <c:v>45672.0729166667</c:v>
                </c:pt>
                <c:pt idx="1352" c:formatCode="m/d;@">
                  <c:v>45672.0833333333</c:v>
                </c:pt>
                <c:pt idx="1353" c:formatCode="m/d;@">
                  <c:v>45672.09375</c:v>
                </c:pt>
                <c:pt idx="1354" c:formatCode="m/d;@">
                  <c:v>45672.1041666667</c:v>
                </c:pt>
                <c:pt idx="1355" c:formatCode="m/d;@">
                  <c:v>45672.1145833333</c:v>
                </c:pt>
                <c:pt idx="1356" c:formatCode="m/d;@">
                  <c:v>45672.125</c:v>
                </c:pt>
                <c:pt idx="1357" c:formatCode="m/d;@">
                  <c:v>45672.1354166667</c:v>
                </c:pt>
                <c:pt idx="1358" c:formatCode="m/d;@">
                  <c:v>45672.1458333333</c:v>
                </c:pt>
                <c:pt idx="1359" c:formatCode="m/d;@">
                  <c:v>45672.15625</c:v>
                </c:pt>
                <c:pt idx="1360" c:formatCode="m/d;@">
                  <c:v>45672.1666666667</c:v>
                </c:pt>
                <c:pt idx="1361" c:formatCode="m/d;@">
                  <c:v>45672.1770833333</c:v>
                </c:pt>
                <c:pt idx="1362" c:formatCode="m/d;@">
                  <c:v>45672.1875</c:v>
                </c:pt>
                <c:pt idx="1363" c:formatCode="m/d;@">
                  <c:v>45672.1979166667</c:v>
                </c:pt>
                <c:pt idx="1364" c:formatCode="m/d;@">
                  <c:v>45672.2083333333</c:v>
                </c:pt>
                <c:pt idx="1365" c:formatCode="m/d;@">
                  <c:v>45672.21875</c:v>
                </c:pt>
                <c:pt idx="1366" c:formatCode="m/d;@">
                  <c:v>45672.2291666667</c:v>
                </c:pt>
                <c:pt idx="1367" c:formatCode="m/d;@">
                  <c:v>45672.2395833333</c:v>
                </c:pt>
                <c:pt idx="1368" c:formatCode="m/d;@">
                  <c:v>45672.25</c:v>
                </c:pt>
                <c:pt idx="1369" c:formatCode="m/d;@">
                  <c:v>45672.2604166667</c:v>
                </c:pt>
                <c:pt idx="1370" c:formatCode="m/d;@">
                  <c:v>45672.2708333333</c:v>
                </c:pt>
                <c:pt idx="1371" c:formatCode="m/d;@">
                  <c:v>45672.28125</c:v>
                </c:pt>
                <c:pt idx="1372" c:formatCode="m/d;@">
                  <c:v>45672.2916666667</c:v>
                </c:pt>
                <c:pt idx="1373" c:formatCode="m/d;@">
                  <c:v>45672.3020833333</c:v>
                </c:pt>
                <c:pt idx="1374" c:formatCode="m/d;@">
                  <c:v>45672.3125</c:v>
                </c:pt>
                <c:pt idx="1375" c:formatCode="m/d;@">
                  <c:v>45672.3229166667</c:v>
                </c:pt>
                <c:pt idx="1376" c:formatCode="m/d;@">
                  <c:v>45672.3333333333</c:v>
                </c:pt>
                <c:pt idx="1377" c:formatCode="m/d;@">
                  <c:v>45672.34375</c:v>
                </c:pt>
                <c:pt idx="1378" c:formatCode="m/d;@">
                  <c:v>45672.3541666667</c:v>
                </c:pt>
                <c:pt idx="1379" c:formatCode="m/d;@">
                  <c:v>45672.3645833333</c:v>
                </c:pt>
                <c:pt idx="1380" c:formatCode="m/d;@">
                  <c:v>45672.375</c:v>
                </c:pt>
                <c:pt idx="1381" c:formatCode="m/d;@">
                  <c:v>45672.3854166667</c:v>
                </c:pt>
                <c:pt idx="1382" c:formatCode="m/d;@">
                  <c:v>45672.3958333333</c:v>
                </c:pt>
                <c:pt idx="1383" c:formatCode="m/d;@">
                  <c:v>45672.40625</c:v>
                </c:pt>
                <c:pt idx="1384" c:formatCode="m/d;@">
                  <c:v>45672.4166666667</c:v>
                </c:pt>
                <c:pt idx="1385" c:formatCode="m/d;@">
                  <c:v>45672.4270833333</c:v>
                </c:pt>
                <c:pt idx="1386" c:formatCode="m/d;@">
                  <c:v>45672.4375</c:v>
                </c:pt>
                <c:pt idx="1387" c:formatCode="m/d;@">
                  <c:v>45672.4479166667</c:v>
                </c:pt>
                <c:pt idx="1388" c:formatCode="m/d;@">
                  <c:v>45672.4583333333</c:v>
                </c:pt>
                <c:pt idx="1389" c:formatCode="m/d;@">
                  <c:v>45672.46875</c:v>
                </c:pt>
                <c:pt idx="1390" c:formatCode="m/d;@">
                  <c:v>45672.4791666667</c:v>
                </c:pt>
                <c:pt idx="1391" c:formatCode="m/d;@">
                  <c:v>45672.4895833333</c:v>
                </c:pt>
                <c:pt idx="1392" c:formatCode="m/d;@">
                  <c:v>45672.5</c:v>
                </c:pt>
                <c:pt idx="1393" c:formatCode="m/d;@">
                  <c:v>45672.5104166667</c:v>
                </c:pt>
                <c:pt idx="1394" c:formatCode="m/d;@">
                  <c:v>45672.5208333333</c:v>
                </c:pt>
                <c:pt idx="1395" c:formatCode="m/d;@">
                  <c:v>45672.53125</c:v>
                </c:pt>
                <c:pt idx="1396" c:formatCode="m/d;@">
                  <c:v>45672.5416666667</c:v>
                </c:pt>
                <c:pt idx="1397" c:formatCode="m/d;@">
                  <c:v>45672.5520833333</c:v>
                </c:pt>
                <c:pt idx="1398" c:formatCode="m/d;@">
                  <c:v>45672.5625</c:v>
                </c:pt>
                <c:pt idx="1399" c:formatCode="m/d;@">
                  <c:v>45672.5729166667</c:v>
                </c:pt>
                <c:pt idx="1400" c:formatCode="m/d;@">
                  <c:v>45672.5833333333</c:v>
                </c:pt>
                <c:pt idx="1401" c:formatCode="m/d;@">
                  <c:v>45672.59375</c:v>
                </c:pt>
                <c:pt idx="1402" c:formatCode="m/d;@">
                  <c:v>45672.6041666667</c:v>
                </c:pt>
                <c:pt idx="1403" c:formatCode="m/d;@">
                  <c:v>45672.6145833333</c:v>
                </c:pt>
                <c:pt idx="1404" c:formatCode="m/d;@">
                  <c:v>45672.625</c:v>
                </c:pt>
                <c:pt idx="1405" c:formatCode="m/d;@">
                  <c:v>45672.6354166667</c:v>
                </c:pt>
                <c:pt idx="1406" c:formatCode="m/d;@">
                  <c:v>45672.6458333333</c:v>
                </c:pt>
                <c:pt idx="1407" c:formatCode="m/d;@">
                  <c:v>45672.65625</c:v>
                </c:pt>
                <c:pt idx="1408" c:formatCode="m/d;@">
                  <c:v>45672.6666666667</c:v>
                </c:pt>
                <c:pt idx="1409" c:formatCode="m/d;@">
                  <c:v>45672.6770833333</c:v>
                </c:pt>
                <c:pt idx="1410" c:formatCode="m/d;@">
                  <c:v>45672.6875</c:v>
                </c:pt>
                <c:pt idx="1411" c:formatCode="m/d;@">
                  <c:v>45672.6979166667</c:v>
                </c:pt>
                <c:pt idx="1412" c:formatCode="m/d;@">
                  <c:v>45672.7083333333</c:v>
                </c:pt>
                <c:pt idx="1413" c:formatCode="m/d;@">
                  <c:v>45672.71875</c:v>
                </c:pt>
                <c:pt idx="1414" c:formatCode="m/d;@">
                  <c:v>45672.7291666667</c:v>
                </c:pt>
                <c:pt idx="1415" c:formatCode="m/d;@">
                  <c:v>45672.7395833333</c:v>
                </c:pt>
                <c:pt idx="1416" c:formatCode="m/d;@">
                  <c:v>45672.75</c:v>
                </c:pt>
                <c:pt idx="1417" c:formatCode="m/d;@">
                  <c:v>45672.7604166667</c:v>
                </c:pt>
                <c:pt idx="1418" c:formatCode="m/d;@">
                  <c:v>45672.7708333333</c:v>
                </c:pt>
                <c:pt idx="1419" c:formatCode="m/d;@">
                  <c:v>45672.78125</c:v>
                </c:pt>
                <c:pt idx="1420" c:formatCode="m/d;@">
                  <c:v>45672.7916666667</c:v>
                </c:pt>
                <c:pt idx="1421" c:formatCode="m/d;@">
                  <c:v>45672.8020833333</c:v>
                </c:pt>
                <c:pt idx="1422" c:formatCode="m/d;@">
                  <c:v>45672.8125</c:v>
                </c:pt>
                <c:pt idx="1423" c:formatCode="m/d;@">
                  <c:v>45672.8229166667</c:v>
                </c:pt>
                <c:pt idx="1424" c:formatCode="m/d;@">
                  <c:v>45672.8333333333</c:v>
                </c:pt>
                <c:pt idx="1425" c:formatCode="m/d;@">
                  <c:v>45672.84375</c:v>
                </c:pt>
                <c:pt idx="1426" c:formatCode="m/d;@">
                  <c:v>45672.8541666667</c:v>
                </c:pt>
                <c:pt idx="1427" c:formatCode="m/d;@">
                  <c:v>45672.8645833333</c:v>
                </c:pt>
                <c:pt idx="1428" c:formatCode="m/d;@">
                  <c:v>45672.875</c:v>
                </c:pt>
                <c:pt idx="1429" c:formatCode="m/d;@">
                  <c:v>45672.8854166667</c:v>
                </c:pt>
                <c:pt idx="1430" c:formatCode="m/d;@">
                  <c:v>45672.8958333333</c:v>
                </c:pt>
                <c:pt idx="1431" c:formatCode="m/d;@">
                  <c:v>45672.90625</c:v>
                </c:pt>
                <c:pt idx="1432" c:formatCode="m/d;@">
                  <c:v>45672.9166666667</c:v>
                </c:pt>
                <c:pt idx="1433" c:formatCode="m/d;@">
                  <c:v>45672.9270833333</c:v>
                </c:pt>
                <c:pt idx="1434" c:formatCode="m/d;@">
                  <c:v>45672.9375</c:v>
                </c:pt>
                <c:pt idx="1435" c:formatCode="m/d;@">
                  <c:v>45672.9479166667</c:v>
                </c:pt>
                <c:pt idx="1436" c:formatCode="m/d;@">
                  <c:v>45672.9583333333</c:v>
                </c:pt>
                <c:pt idx="1437" c:formatCode="m/d;@">
                  <c:v>45672.96875</c:v>
                </c:pt>
                <c:pt idx="1438" c:formatCode="m/d;@">
                  <c:v>45672.9791666667</c:v>
                </c:pt>
                <c:pt idx="1439" c:formatCode="m/d;@">
                  <c:v>45672.9895833333</c:v>
                </c:pt>
                <c:pt idx="1440" c:formatCode="m/d;@">
                  <c:v>45673</c:v>
                </c:pt>
                <c:pt idx="1441" c:formatCode="m/d;@">
                  <c:v>45673.0104166667</c:v>
                </c:pt>
                <c:pt idx="1442" c:formatCode="m/d;@">
                  <c:v>45673.0208333333</c:v>
                </c:pt>
                <c:pt idx="1443" c:formatCode="m/d;@">
                  <c:v>45673.03125</c:v>
                </c:pt>
                <c:pt idx="1444" c:formatCode="m/d;@">
                  <c:v>45673.0416666667</c:v>
                </c:pt>
                <c:pt idx="1445" c:formatCode="m/d;@">
                  <c:v>45673.0520833333</c:v>
                </c:pt>
                <c:pt idx="1446" c:formatCode="m/d;@">
                  <c:v>45673.0625</c:v>
                </c:pt>
                <c:pt idx="1447" c:formatCode="m/d;@">
                  <c:v>45673.0729166667</c:v>
                </c:pt>
                <c:pt idx="1448" c:formatCode="m/d;@">
                  <c:v>45673.0833333333</c:v>
                </c:pt>
                <c:pt idx="1449" c:formatCode="m/d;@">
                  <c:v>45673.09375</c:v>
                </c:pt>
                <c:pt idx="1450" c:formatCode="m/d;@">
                  <c:v>45673.1041666667</c:v>
                </c:pt>
                <c:pt idx="1451" c:formatCode="m/d;@">
                  <c:v>45673.1145833333</c:v>
                </c:pt>
                <c:pt idx="1452" c:formatCode="m/d;@">
                  <c:v>45673.125</c:v>
                </c:pt>
                <c:pt idx="1453" c:formatCode="m/d;@">
                  <c:v>45673.1354166667</c:v>
                </c:pt>
                <c:pt idx="1454" c:formatCode="m/d;@">
                  <c:v>45673.1458333333</c:v>
                </c:pt>
                <c:pt idx="1455" c:formatCode="m/d;@">
                  <c:v>45673.15625</c:v>
                </c:pt>
                <c:pt idx="1456" c:formatCode="m/d;@">
                  <c:v>45673.1666666667</c:v>
                </c:pt>
                <c:pt idx="1457" c:formatCode="m/d;@">
                  <c:v>45673.1770833333</c:v>
                </c:pt>
                <c:pt idx="1458" c:formatCode="m/d;@">
                  <c:v>45673.1875</c:v>
                </c:pt>
                <c:pt idx="1459" c:formatCode="m/d;@">
                  <c:v>45673.1979166667</c:v>
                </c:pt>
                <c:pt idx="1460" c:formatCode="m/d;@">
                  <c:v>45673.2083333333</c:v>
                </c:pt>
                <c:pt idx="1461" c:formatCode="m/d;@">
                  <c:v>45673.21875</c:v>
                </c:pt>
                <c:pt idx="1462" c:formatCode="m/d;@">
                  <c:v>45673.2291666667</c:v>
                </c:pt>
                <c:pt idx="1463" c:formatCode="m/d;@">
                  <c:v>45673.2395833333</c:v>
                </c:pt>
                <c:pt idx="1464" c:formatCode="m/d;@">
                  <c:v>45673.25</c:v>
                </c:pt>
                <c:pt idx="1465" c:formatCode="m/d;@">
                  <c:v>45673.2604166667</c:v>
                </c:pt>
                <c:pt idx="1466" c:formatCode="m/d;@">
                  <c:v>45673.2708333333</c:v>
                </c:pt>
                <c:pt idx="1467" c:formatCode="m/d;@">
                  <c:v>45673.28125</c:v>
                </c:pt>
                <c:pt idx="1468" c:formatCode="m/d;@">
                  <c:v>45673.2916666667</c:v>
                </c:pt>
                <c:pt idx="1469" c:formatCode="m/d;@">
                  <c:v>45673.3020833333</c:v>
                </c:pt>
                <c:pt idx="1470" c:formatCode="m/d;@">
                  <c:v>45673.3125</c:v>
                </c:pt>
                <c:pt idx="1471" c:formatCode="m/d;@">
                  <c:v>45673.3229166667</c:v>
                </c:pt>
                <c:pt idx="1472" c:formatCode="m/d;@">
                  <c:v>45673.3333333333</c:v>
                </c:pt>
                <c:pt idx="1473" c:formatCode="m/d;@">
                  <c:v>45673.34375</c:v>
                </c:pt>
                <c:pt idx="1474" c:formatCode="m/d;@">
                  <c:v>45673.3541666667</c:v>
                </c:pt>
                <c:pt idx="1475" c:formatCode="m/d;@">
                  <c:v>45673.3645833333</c:v>
                </c:pt>
                <c:pt idx="1476" c:formatCode="m/d;@">
                  <c:v>45673.375</c:v>
                </c:pt>
                <c:pt idx="1477" c:formatCode="m/d;@">
                  <c:v>45673.3854166667</c:v>
                </c:pt>
                <c:pt idx="1478" c:formatCode="m/d;@">
                  <c:v>45673.3958333333</c:v>
                </c:pt>
                <c:pt idx="1479" c:formatCode="m/d;@">
                  <c:v>45673.40625</c:v>
                </c:pt>
                <c:pt idx="1480" c:formatCode="m/d;@">
                  <c:v>45673.4166666667</c:v>
                </c:pt>
                <c:pt idx="1481" c:formatCode="m/d;@">
                  <c:v>45673.4270833333</c:v>
                </c:pt>
                <c:pt idx="1482" c:formatCode="m/d;@">
                  <c:v>45673.4375</c:v>
                </c:pt>
                <c:pt idx="1483" c:formatCode="m/d;@">
                  <c:v>45673.4479166667</c:v>
                </c:pt>
                <c:pt idx="1484" c:formatCode="m/d;@">
                  <c:v>45673.4583333333</c:v>
                </c:pt>
                <c:pt idx="1485" c:formatCode="m/d;@">
                  <c:v>45673.46875</c:v>
                </c:pt>
                <c:pt idx="1486" c:formatCode="m/d;@">
                  <c:v>45673.4791666667</c:v>
                </c:pt>
                <c:pt idx="1487" c:formatCode="m/d;@">
                  <c:v>45673.4895833333</c:v>
                </c:pt>
                <c:pt idx="1488" c:formatCode="m/d;@">
                  <c:v>45673.5</c:v>
                </c:pt>
                <c:pt idx="1489" c:formatCode="m/d;@">
                  <c:v>45673.5104166667</c:v>
                </c:pt>
                <c:pt idx="1490" c:formatCode="m/d;@">
                  <c:v>45673.5208333333</c:v>
                </c:pt>
                <c:pt idx="1491" c:formatCode="m/d;@">
                  <c:v>45673.53125</c:v>
                </c:pt>
                <c:pt idx="1492" c:formatCode="m/d;@">
                  <c:v>45673.5416666667</c:v>
                </c:pt>
                <c:pt idx="1493" c:formatCode="m/d;@">
                  <c:v>45673.5520833333</c:v>
                </c:pt>
                <c:pt idx="1494" c:formatCode="m/d;@">
                  <c:v>45673.5625</c:v>
                </c:pt>
                <c:pt idx="1495" c:formatCode="m/d;@">
                  <c:v>45673.5729166667</c:v>
                </c:pt>
                <c:pt idx="1496" c:formatCode="m/d;@">
                  <c:v>45673.5833333333</c:v>
                </c:pt>
                <c:pt idx="1497" c:formatCode="m/d;@">
                  <c:v>45673.59375</c:v>
                </c:pt>
                <c:pt idx="1498" c:formatCode="m/d;@">
                  <c:v>45673.6041666667</c:v>
                </c:pt>
                <c:pt idx="1499" c:formatCode="m/d;@">
                  <c:v>45673.6145833333</c:v>
                </c:pt>
                <c:pt idx="1500" c:formatCode="m/d;@">
                  <c:v>45673.625</c:v>
                </c:pt>
                <c:pt idx="1501" c:formatCode="m/d;@">
                  <c:v>45673.6354166667</c:v>
                </c:pt>
                <c:pt idx="1502" c:formatCode="m/d;@">
                  <c:v>45673.6458333333</c:v>
                </c:pt>
                <c:pt idx="1503" c:formatCode="m/d;@">
                  <c:v>45673.65625</c:v>
                </c:pt>
                <c:pt idx="1504" c:formatCode="m/d;@">
                  <c:v>45673.6666666667</c:v>
                </c:pt>
                <c:pt idx="1505" c:formatCode="m/d;@">
                  <c:v>45673.6770833333</c:v>
                </c:pt>
                <c:pt idx="1506" c:formatCode="m/d;@">
                  <c:v>45673.6875</c:v>
                </c:pt>
                <c:pt idx="1507" c:formatCode="m/d;@">
                  <c:v>45673.6979166667</c:v>
                </c:pt>
                <c:pt idx="1508" c:formatCode="m/d;@">
                  <c:v>45673.7083333333</c:v>
                </c:pt>
                <c:pt idx="1509" c:formatCode="m/d;@">
                  <c:v>45673.71875</c:v>
                </c:pt>
                <c:pt idx="1510" c:formatCode="m/d;@">
                  <c:v>45673.7291666667</c:v>
                </c:pt>
                <c:pt idx="1511" c:formatCode="m/d;@">
                  <c:v>45673.7395833333</c:v>
                </c:pt>
                <c:pt idx="1512" c:formatCode="m/d;@">
                  <c:v>45673.75</c:v>
                </c:pt>
                <c:pt idx="1513" c:formatCode="m/d;@">
                  <c:v>45673.7604166667</c:v>
                </c:pt>
                <c:pt idx="1514" c:formatCode="m/d;@">
                  <c:v>45673.7708333333</c:v>
                </c:pt>
                <c:pt idx="1515" c:formatCode="m/d;@">
                  <c:v>45673.78125</c:v>
                </c:pt>
                <c:pt idx="1516" c:formatCode="m/d;@">
                  <c:v>45673.7916666667</c:v>
                </c:pt>
                <c:pt idx="1517" c:formatCode="m/d;@">
                  <c:v>45673.8020833333</c:v>
                </c:pt>
                <c:pt idx="1518" c:formatCode="m/d;@">
                  <c:v>45673.8125</c:v>
                </c:pt>
                <c:pt idx="1519" c:formatCode="m/d;@">
                  <c:v>45673.8229166667</c:v>
                </c:pt>
                <c:pt idx="1520" c:formatCode="m/d;@">
                  <c:v>45673.8333333333</c:v>
                </c:pt>
                <c:pt idx="1521" c:formatCode="m/d;@">
                  <c:v>45673.84375</c:v>
                </c:pt>
                <c:pt idx="1522" c:formatCode="m/d;@">
                  <c:v>45673.8541666667</c:v>
                </c:pt>
                <c:pt idx="1523" c:formatCode="m/d;@">
                  <c:v>45673.8645833333</c:v>
                </c:pt>
                <c:pt idx="1524" c:formatCode="m/d;@">
                  <c:v>45673.875</c:v>
                </c:pt>
                <c:pt idx="1525" c:formatCode="m/d;@">
                  <c:v>45673.8854166667</c:v>
                </c:pt>
                <c:pt idx="1526" c:formatCode="m/d;@">
                  <c:v>45673.8958333333</c:v>
                </c:pt>
                <c:pt idx="1527" c:formatCode="m/d;@">
                  <c:v>45673.90625</c:v>
                </c:pt>
                <c:pt idx="1528" c:formatCode="m/d;@">
                  <c:v>45673.9166666667</c:v>
                </c:pt>
                <c:pt idx="1529" c:formatCode="m/d;@">
                  <c:v>45673.9270833333</c:v>
                </c:pt>
                <c:pt idx="1530" c:formatCode="m/d;@">
                  <c:v>45673.9375</c:v>
                </c:pt>
                <c:pt idx="1531" c:formatCode="m/d;@">
                  <c:v>45673.9479166667</c:v>
                </c:pt>
                <c:pt idx="1532" c:formatCode="m/d;@">
                  <c:v>45673.9583333333</c:v>
                </c:pt>
                <c:pt idx="1533" c:formatCode="m/d;@">
                  <c:v>45673.96875</c:v>
                </c:pt>
                <c:pt idx="1534" c:formatCode="m/d;@">
                  <c:v>45673.9791666667</c:v>
                </c:pt>
                <c:pt idx="1535" c:formatCode="m/d;@">
                  <c:v>45673.9895833333</c:v>
                </c:pt>
                <c:pt idx="1536" c:formatCode="m/d;@">
                  <c:v>45674</c:v>
                </c:pt>
                <c:pt idx="1537" c:formatCode="m/d;@">
                  <c:v>45674.0104166667</c:v>
                </c:pt>
                <c:pt idx="1538" c:formatCode="m/d;@">
                  <c:v>45674.0208333333</c:v>
                </c:pt>
                <c:pt idx="1539" c:formatCode="m/d;@">
                  <c:v>45674.03125</c:v>
                </c:pt>
                <c:pt idx="1540" c:formatCode="m/d;@">
                  <c:v>45674.0416666667</c:v>
                </c:pt>
                <c:pt idx="1541" c:formatCode="m/d;@">
                  <c:v>45674.0520833333</c:v>
                </c:pt>
                <c:pt idx="1542" c:formatCode="m/d;@">
                  <c:v>45674.0625</c:v>
                </c:pt>
                <c:pt idx="1543" c:formatCode="m/d;@">
                  <c:v>45674.0729166667</c:v>
                </c:pt>
                <c:pt idx="1544" c:formatCode="m/d;@">
                  <c:v>45674.0833333333</c:v>
                </c:pt>
                <c:pt idx="1545" c:formatCode="m/d;@">
                  <c:v>45674.09375</c:v>
                </c:pt>
                <c:pt idx="1546" c:formatCode="m/d;@">
                  <c:v>45674.1041666667</c:v>
                </c:pt>
                <c:pt idx="1547" c:formatCode="m/d;@">
                  <c:v>45674.1145833333</c:v>
                </c:pt>
                <c:pt idx="1548" c:formatCode="m/d;@">
                  <c:v>45674.125</c:v>
                </c:pt>
                <c:pt idx="1549" c:formatCode="m/d;@">
                  <c:v>45674.1354166667</c:v>
                </c:pt>
                <c:pt idx="1550" c:formatCode="m/d;@">
                  <c:v>45674.1458333333</c:v>
                </c:pt>
                <c:pt idx="1551" c:formatCode="m/d;@">
                  <c:v>45674.15625</c:v>
                </c:pt>
                <c:pt idx="1552" c:formatCode="m/d;@">
                  <c:v>45674.1666666667</c:v>
                </c:pt>
                <c:pt idx="1553" c:formatCode="m/d;@">
                  <c:v>45674.1770833333</c:v>
                </c:pt>
                <c:pt idx="1554" c:formatCode="m/d;@">
                  <c:v>45674.1875</c:v>
                </c:pt>
                <c:pt idx="1555" c:formatCode="m/d;@">
                  <c:v>45674.1979166667</c:v>
                </c:pt>
                <c:pt idx="1556" c:formatCode="m/d;@">
                  <c:v>45674.2083333333</c:v>
                </c:pt>
                <c:pt idx="1557" c:formatCode="m/d;@">
                  <c:v>45674.21875</c:v>
                </c:pt>
                <c:pt idx="1558" c:formatCode="m/d;@">
                  <c:v>45674.2291666667</c:v>
                </c:pt>
                <c:pt idx="1559" c:formatCode="m/d;@">
                  <c:v>45674.2395833333</c:v>
                </c:pt>
                <c:pt idx="1560" c:formatCode="m/d;@">
                  <c:v>45674.25</c:v>
                </c:pt>
                <c:pt idx="1561" c:formatCode="m/d;@">
                  <c:v>45674.2604166667</c:v>
                </c:pt>
                <c:pt idx="1562" c:formatCode="m/d;@">
                  <c:v>45674.2708333333</c:v>
                </c:pt>
                <c:pt idx="1563" c:formatCode="m/d;@">
                  <c:v>45674.28125</c:v>
                </c:pt>
                <c:pt idx="1564" c:formatCode="m/d;@">
                  <c:v>45674.2916666667</c:v>
                </c:pt>
                <c:pt idx="1565" c:formatCode="m/d;@">
                  <c:v>45674.3020833333</c:v>
                </c:pt>
                <c:pt idx="1566" c:formatCode="m/d;@">
                  <c:v>45674.3125</c:v>
                </c:pt>
                <c:pt idx="1567" c:formatCode="m/d;@">
                  <c:v>45674.3229166667</c:v>
                </c:pt>
                <c:pt idx="1568" c:formatCode="m/d;@">
                  <c:v>45674.3333333333</c:v>
                </c:pt>
                <c:pt idx="1569" c:formatCode="m/d;@">
                  <c:v>45674.34375</c:v>
                </c:pt>
                <c:pt idx="1570" c:formatCode="m/d;@">
                  <c:v>45674.3541666667</c:v>
                </c:pt>
                <c:pt idx="1571" c:formatCode="m/d;@">
                  <c:v>45674.3645833333</c:v>
                </c:pt>
                <c:pt idx="1572" c:formatCode="m/d;@">
                  <c:v>45674.375</c:v>
                </c:pt>
                <c:pt idx="1573" c:formatCode="m/d;@">
                  <c:v>45674.3854166667</c:v>
                </c:pt>
                <c:pt idx="1574" c:formatCode="m/d;@">
                  <c:v>45674.3958333333</c:v>
                </c:pt>
                <c:pt idx="1575" c:formatCode="m/d;@">
                  <c:v>45674.40625</c:v>
                </c:pt>
                <c:pt idx="1576" c:formatCode="m/d;@">
                  <c:v>45674.4166666667</c:v>
                </c:pt>
                <c:pt idx="1577" c:formatCode="m/d;@">
                  <c:v>45674.4270833333</c:v>
                </c:pt>
                <c:pt idx="1578" c:formatCode="m/d;@">
                  <c:v>45674.4375</c:v>
                </c:pt>
                <c:pt idx="1579" c:formatCode="m/d;@">
                  <c:v>45674.4479166667</c:v>
                </c:pt>
                <c:pt idx="1580" c:formatCode="m/d;@">
                  <c:v>45674.4583333333</c:v>
                </c:pt>
                <c:pt idx="1581" c:formatCode="m/d;@">
                  <c:v>45674.46875</c:v>
                </c:pt>
                <c:pt idx="1582" c:formatCode="m/d;@">
                  <c:v>45674.4791666667</c:v>
                </c:pt>
                <c:pt idx="1583" c:formatCode="m/d;@">
                  <c:v>45674.4895833333</c:v>
                </c:pt>
                <c:pt idx="1584" c:formatCode="m/d;@">
                  <c:v>45674.5</c:v>
                </c:pt>
                <c:pt idx="1585" c:formatCode="m/d;@">
                  <c:v>45674.5104166667</c:v>
                </c:pt>
                <c:pt idx="1586" c:formatCode="m/d;@">
                  <c:v>45674.5208333333</c:v>
                </c:pt>
                <c:pt idx="1587" c:formatCode="m/d;@">
                  <c:v>45674.53125</c:v>
                </c:pt>
                <c:pt idx="1588" c:formatCode="m/d;@">
                  <c:v>45674.5416666667</c:v>
                </c:pt>
                <c:pt idx="1589" c:formatCode="m/d;@">
                  <c:v>45674.5520833333</c:v>
                </c:pt>
                <c:pt idx="1590" c:formatCode="m/d;@">
                  <c:v>45674.5625</c:v>
                </c:pt>
                <c:pt idx="1591" c:formatCode="m/d;@">
                  <c:v>45674.5729166667</c:v>
                </c:pt>
                <c:pt idx="1592" c:formatCode="m/d;@">
                  <c:v>45674.5833333333</c:v>
                </c:pt>
                <c:pt idx="1593" c:formatCode="m/d;@">
                  <c:v>45674.59375</c:v>
                </c:pt>
                <c:pt idx="1594" c:formatCode="m/d;@">
                  <c:v>45674.6041666667</c:v>
                </c:pt>
                <c:pt idx="1595" c:formatCode="m/d;@">
                  <c:v>45674.6145833333</c:v>
                </c:pt>
                <c:pt idx="1596" c:formatCode="m/d;@">
                  <c:v>45674.625</c:v>
                </c:pt>
                <c:pt idx="1597" c:formatCode="m/d;@">
                  <c:v>45674.6354166667</c:v>
                </c:pt>
                <c:pt idx="1598" c:formatCode="m/d;@">
                  <c:v>45674.6458333333</c:v>
                </c:pt>
                <c:pt idx="1599" c:formatCode="m/d;@">
                  <c:v>45674.65625</c:v>
                </c:pt>
                <c:pt idx="1600" c:formatCode="m/d;@">
                  <c:v>45674.6666666667</c:v>
                </c:pt>
                <c:pt idx="1601" c:formatCode="m/d;@">
                  <c:v>45674.6770833333</c:v>
                </c:pt>
                <c:pt idx="1602" c:formatCode="m/d;@">
                  <c:v>45674.6875</c:v>
                </c:pt>
                <c:pt idx="1603" c:formatCode="m/d;@">
                  <c:v>45674.6979166667</c:v>
                </c:pt>
                <c:pt idx="1604" c:formatCode="m/d;@">
                  <c:v>45674.7083333333</c:v>
                </c:pt>
                <c:pt idx="1605" c:formatCode="m/d;@">
                  <c:v>45674.71875</c:v>
                </c:pt>
                <c:pt idx="1606" c:formatCode="m/d;@">
                  <c:v>45674.7291666667</c:v>
                </c:pt>
                <c:pt idx="1607" c:formatCode="m/d;@">
                  <c:v>45674.7395833333</c:v>
                </c:pt>
                <c:pt idx="1608" c:formatCode="m/d;@">
                  <c:v>45674.75</c:v>
                </c:pt>
                <c:pt idx="1609" c:formatCode="m/d;@">
                  <c:v>45674.7604166667</c:v>
                </c:pt>
                <c:pt idx="1610" c:formatCode="m/d;@">
                  <c:v>45674.7708333333</c:v>
                </c:pt>
                <c:pt idx="1611" c:formatCode="m/d;@">
                  <c:v>45674.78125</c:v>
                </c:pt>
                <c:pt idx="1612" c:formatCode="m/d;@">
                  <c:v>45674.7916666667</c:v>
                </c:pt>
                <c:pt idx="1613" c:formatCode="m/d;@">
                  <c:v>45674.8020833333</c:v>
                </c:pt>
                <c:pt idx="1614" c:formatCode="m/d;@">
                  <c:v>45674.8125</c:v>
                </c:pt>
                <c:pt idx="1615" c:formatCode="m/d;@">
                  <c:v>45674.8229166667</c:v>
                </c:pt>
                <c:pt idx="1616" c:formatCode="m/d;@">
                  <c:v>45674.8333333333</c:v>
                </c:pt>
                <c:pt idx="1617" c:formatCode="m/d;@">
                  <c:v>45674.84375</c:v>
                </c:pt>
                <c:pt idx="1618" c:formatCode="m/d;@">
                  <c:v>45674.8541666667</c:v>
                </c:pt>
                <c:pt idx="1619" c:formatCode="m/d;@">
                  <c:v>45674.8645833333</c:v>
                </c:pt>
                <c:pt idx="1620" c:formatCode="m/d;@">
                  <c:v>45674.875</c:v>
                </c:pt>
                <c:pt idx="1621" c:formatCode="m/d;@">
                  <c:v>45674.8854166667</c:v>
                </c:pt>
                <c:pt idx="1622" c:formatCode="m/d;@">
                  <c:v>45674.8958333333</c:v>
                </c:pt>
                <c:pt idx="1623" c:formatCode="m/d;@">
                  <c:v>45674.90625</c:v>
                </c:pt>
                <c:pt idx="1624" c:formatCode="m/d;@">
                  <c:v>45674.9166666667</c:v>
                </c:pt>
                <c:pt idx="1625" c:formatCode="m/d;@">
                  <c:v>45674.9270833333</c:v>
                </c:pt>
                <c:pt idx="1626" c:formatCode="m/d;@">
                  <c:v>45674.9375</c:v>
                </c:pt>
                <c:pt idx="1627" c:formatCode="m/d;@">
                  <c:v>45674.9479166667</c:v>
                </c:pt>
                <c:pt idx="1628" c:formatCode="m/d;@">
                  <c:v>45674.9583333333</c:v>
                </c:pt>
                <c:pt idx="1629" c:formatCode="m/d;@">
                  <c:v>45674.96875</c:v>
                </c:pt>
                <c:pt idx="1630" c:formatCode="m/d;@">
                  <c:v>45674.9791666667</c:v>
                </c:pt>
                <c:pt idx="1631" c:formatCode="m/d;@">
                  <c:v>45674.9895833333</c:v>
                </c:pt>
                <c:pt idx="1632" c:formatCode="m/d;@">
                  <c:v>45675</c:v>
                </c:pt>
                <c:pt idx="1633" c:formatCode="m/d;@">
                  <c:v>45675.0104166667</c:v>
                </c:pt>
                <c:pt idx="1634" c:formatCode="m/d;@">
                  <c:v>45675.0208333333</c:v>
                </c:pt>
                <c:pt idx="1635" c:formatCode="m/d;@">
                  <c:v>45675.03125</c:v>
                </c:pt>
                <c:pt idx="1636" c:formatCode="m/d;@">
                  <c:v>45675.0416666667</c:v>
                </c:pt>
                <c:pt idx="1637" c:formatCode="m/d;@">
                  <c:v>45675.0520833333</c:v>
                </c:pt>
                <c:pt idx="1638" c:formatCode="m/d;@">
                  <c:v>45675.0625</c:v>
                </c:pt>
                <c:pt idx="1639" c:formatCode="m/d;@">
                  <c:v>45675.0729166667</c:v>
                </c:pt>
                <c:pt idx="1640" c:formatCode="m/d;@">
                  <c:v>45675.0833333333</c:v>
                </c:pt>
                <c:pt idx="1641" c:formatCode="m/d;@">
                  <c:v>45675.09375</c:v>
                </c:pt>
                <c:pt idx="1642" c:formatCode="m/d;@">
                  <c:v>45675.1041666667</c:v>
                </c:pt>
                <c:pt idx="1643" c:formatCode="m/d;@">
                  <c:v>45675.1145833333</c:v>
                </c:pt>
                <c:pt idx="1644" c:formatCode="m/d;@">
                  <c:v>45675.125</c:v>
                </c:pt>
                <c:pt idx="1645" c:formatCode="m/d;@">
                  <c:v>45675.1354166667</c:v>
                </c:pt>
                <c:pt idx="1646" c:formatCode="m/d;@">
                  <c:v>45675.1458333333</c:v>
                </c:pt>
                <c:pt idx="1647" c:formatCode="m/d;@">
                  <c:v>45675.15625</c:v>
                </c:pt>
                <c:pt idx="1648" c:formatCode="m/d;@">
                  <c:v>45675.1666666667</c:v>
                </c:pt>
                <c:pt idx="1649" c:formatCode="m/d;@">
                  <c:v>45675.1770833333</c:v>
                </c:pt>
                <c:pt idx="1650" c:formatCode="m/d;@">
                  <c:v>45675.1875</c:v>
                </c:pt>
                <c:pt idx="1651" c:formatCode="m/d;@">
                  <c:v>45675.1979166667</c:v>
                </c:pt>
                <c:pt idx="1652" c:formatCode="m/d;@">
                  <c:v>45675.2083333333</c:v>
                </c:pt>
                <c:pt idx="1653" c:formatCode="m/d;@">
                  <c:v>45675.21875</c:v>
                </c:pt>
                <c:pt idx="1654" c:formatCode="m/d;@">
                  <c:v>45675.2291666667</c:v>
                </c:pt>
                <c:pt idx="1655" c:formatCode="m/d;@">
                  <c:v>45675.2395833333</c:v>
                </c:pt>
                <c:pt idx="1656" c:formatCode="m/d;@">
                  <c:v>45675.25</c:v>
                </c:pt>
                <c:pt idx="1657" c:formatCode="m/d;@">
                  <c:v>45675.2604166667</c:v>
                </c:pt>
                <c:pt idx="1658" c:formatCode="m/d;@">
                  <c:v>45675.2708333333</c:v>
                </c:pt>
                <c:pt idx="1659" c:formatCode="m/d;@">
                  <c:v>45675.28125</c:v>
                </c:pt>
                <c:pt idx="1660" c:formatCode="m/d;@">
                  <c:v>45675.2916666667</c:v>
                </c:pt>
                <c:pt idx="1661" c:formatCode="m/d;@">
                  <c:v>45675.3020833333</c:v>
                </c:pt>
                <c:pt idx="1662" c:formatCode="m/d;@">
                  <c:v>45675.3125</c:v>
                </c:pt>
                <c:pt idx="1663" c:formatCode="m/d;@">
                  <c:v>45675.3229166667</c:v>
                </c:pt>
                <c:pt idx="1664" c:formatCode="m/d;@">
                  <c:v>45675.3333333333</c:v>
                </c:pt>
                <c:pt idx="1665" c:formatCode="m/d;@">
                  <c:v>45675.34375</c:v>
                </c:pt>
                <c:pt idx="1666" c:formatCode="m/d;@">
                  <c:v>45675.3541666667</c:v>
                </c:pt>
                <c:pt idx="1667" c:formatCode="m/d;@">
                  <c:v>45675.3645833333</c:v>
                </c:pt>
                <c:pt idx="1668" c:formatCode="m/d;@">
                  <c:v>45675.375</c:v>
                </c:pt>
                <c:pt idx="1669" c:formatCode="m/d;@">
                  <c:v>45675.3854166667</c:v>
                </c:pt>
                <c:pt idx="1670" c:formatCode="m/d;@">
                  <c:v>45675.3958333333</c:v>
                </c:pt>
                <c:pt idx="1671" c:formatCode="m/d;@">
                  <c:v>45675.40625</c:v>
                </c:pt>
                <c:pt idx="1672" c:formatCode="m/d;@">
                  <c:v>45675.4166666667</c:v>
                </c:pt>
                <c:pt idx="1673" c:formatCode="m/d;@">
                  <c:v>45675.4270833333</c:v>
                </c:pt>
                <c:pt idx="1674" c:formatCode="m/d;@">
                  <c:v>45675.4375</c:v>
                </c:pt>
                <c:pt idx="1675" c:formatCode="m/d;@">
                  <c:v>45675.4479166667</c:v>
                </c:pt>
                <c:pt idx="1676" c:formatCode="m/d;@">
                  <c:v>45675.4583333333</c:v>
                </c:pt>
                <c:pt idx="1677" c:formatCode="m/d;@">
                  <c:v>45675.46875</c:v>
                </c:pt>
                <c:pt idx="1678" c:formatCode="m/d;@">
                  <c:v>45675.4791666667</c:v>
                </c:pt>
                <c:pt idx="1679" c:formatCode="m/d;@">
                  <c:v>45675.4895833333</c:v>
                </c:pt>
                <c:pt idx="1680" c:formatCode="m/d;@">
                  <c:v>45675.5</c:v>
                </c:pt>
                <c:pt idx="1681" c:formatCode="m/d;@">
                  <c:v>45675.5104166667</c:v>
                </c:pt>
                <c:pt idx="1682" c:formatCode="m/d;@">
                  <c:v>45675.5208333333</c:v>
                </c:pt>
                <c:pt idx="1683" c:formatCode="m/d;@">
                  <c:v>45675.53125</c:v>
                </c:pt>
                <c:pt idx="1684" c:formatCode="m/d;@">
                  <c:v>45675.5416666667</c:v>
                </c:pt>
                <c:pt idx="1685" c:formatCode="m/d;@">
                  <c:v>45675.5520833333</c:v>
                </c:pt>
                <c:pt idx="1686" c:formatCode="m/d;@">
                  <c:v>45675.5625</c:v>
                </c:pt>
                <c:pt idx="1687" c:formatCode="m/d;@">
                  <c:v>45675.5729166667</c:v>
                </c:pt>
                <c:pt idx="1688" c:formatCode="m/d;@">
                  <c:v>45675.5833333333</c:v>
                </c:pt>
                <c:pt idx="1689" c:formatCode="m/d;@">
                  <c:v>45675.59375</c:v>
                </c:pt>
                <c:pt idx="1690" c:formatCode="m/d;@">
                  <c:v>45675.6041666667</c:v>
                </c:pt>
                <c:pt idx="1691" c:formatCode="m/d;@">
                  <c:v>45675.6145833333</c:v>
                </c:pt>
                <c:pt idx="1692" c:formatCode="m/d;@">
                  <c:v>45675.625</c:v>
                </c:pt>
                <c:pt idx="1693" c:formatCode="m/d;@">
                  <c:v>45675.6354166667</c:v>
                </c:pt>
                <c:pt idx="1694" c:formatCode="m/d;@">
                  <c:v>45675.6458333333</c:v>
                </c:pt>
                <c:pt idx="1695" c:formatCode="m/d;@">
                  <c:v>45675.65625</c:v>
                </c:pt>
                <c:pt idx="1696" c:formatCode="m/d;@">
                  <c:v>45675.6666666667</c:v>
                </c:pt>
                <c:pt idx="1697" c:formatCode="m/d;@">
                  <c:v>45675.6770833333</c:v>
                </c:pt>
                <c:pt idx="1698" c:formatCode="m/d;@">
                  <c:v>45675.6875</c:v>
                </c:pt>
                <c:pt idx="1699" c:formatCode="m/d;@">
                  <c:v>45675.6979166667</c:v>
                </c:pt>
                <c:pt idx="1700" c:formatCode="m/d;@">
                  <c:v>45675.7083333333</c:v>
                </c:pt>
                <c:pt idx="1701" c:formatCode="m/d;@">
                  <c:v>45675.71875</c:v>
                </c:pt>
                <c:pt idx="1702" c:formatCode="m/d;@">
                  <c:v>45675.7291666667</c:v>
                </c:pt>
                <c:pt idx="1703" c:formatCode="m/d;@">
                  <c:v>45675.7395833333</c:v>
                </c:pt>
                <c:pt idx="1704" c:formatCode="m/d;@">
                  <c:v>45675.75</c:v>
                </c:pt>
                <c:pt idx="1705" c:formatCode="m/d;@">
                  <c:v>45675.7604166667</c:v>
                </c:pt>
                <c:pt idx="1706" c:formatCode="m/d;@">
                  <c:v>45675.7708333333</c:v>
                </c:pt>
                <c:pt idx="1707" c:formatCode="m/d;@">
                  <c:v>45675.78125</c:v>
                </c:pt>
                <c:pt idx="1708" c:formatCode="m/d;@">
                  <c:v>45675.7916666667</c:v>
                </c:pt>
                <c:pt idx="1709" c:formatCode="m/d;@">
                  <c:v>45675.8020833333</c:v>
                </c:pt>
                <c:pt idx="1710" c:formatCode="m/d;@">
                  <c:v>45675.8125</c:v>
                </c:pt>
                <c:pt idx="1711" c:formatCode="m/d;@">
                  <c:v>45675.8229166667</c:v>
                </c:pt>
                <c:pt idx="1712" c:formatCode="m/d;@">
                  <c:v>45675.8333333333</c:v>
                </c:pt>
                <c:pt idx="1713" c:formatCode="m/d;@">
                  <c:v>45675.84375</c:v>
                </c:pt>
                <c:pt idx="1714" c:formatCode="m/d;@">
                  <c:v>45675.8541666667</c:v>
                </c:pt>
                <c:pt idx="1715" c:formatCode="m/d;@">
                  <c:v>45675.8645833333</c:v>
                </c:pt>
                <c:pt idx="1716" c:formatCode="m/d;@">
                  <c:v>45675.875</c:v>
                </c:pt>
                <c:pt idx="1717" c:formatCode="m/d;@">
                  <c:v>45675.8854166667</c:v>
                </c:pt>
                <c:pt idx="1718" c:formatCode="m/d;@">
                  <c:v>45675.8958333333</c:v>
                </c:pt>
                <c:pt idx="1719" c:formatCode="m/d;@">
                  <c:v>45675.90625</c:v>
                </c:pt>
                <c:pt idx="1720" c:formatCode="m/d;@">
                  <c:v>45675.9166666667</c:v>
                </c:pt>
                <c:pt idx="1721" c:formatCode="m/d;@">
                  <c:v>45675.9270833333</c:v>
                </c:pt>
                <c:pt idx="1722" c:formatCode="m/d;@">
                  <c:v>45675.9375</c:v>
                </c:pt>
                <c:pt idx="1723" c:formatCode="m/d;@">
                  <c:v>45675.9479166667</c:v>
                </c:pt>
                <c:pt idx="1724" c:formatCode="m/d;@">
                  <c:v>45675.9583333333</c:v>
                </c:pt>
                <c:pt idx="1725" c:formatCode="m/d;@">
                  <c:v>45675.96875</c:v>
                </c:pt>
                <c:pt idx="1726" c:formatCode="m/d;@">
                  <c:v>45675.9791666667</c:v>
                </c:pt>
                <c:pt idx="1727" c:formatCode="m/d;@">
                  <c:v>45675.9895833333</c:v>
                </c:pt>
                <c:pt idx="1728" c:formatCode="m/d;@">
                  <c:v>45676</c:v>
                </c:pt>
                <c:pt idx="1729" c:formatCode="m/d;@">
                  <c:v>45676.0104166667</c:v>
                </c:pt>
                <c:pt idx="1730" c:formatCode="m/d;@">
                  <c:v>45676.0208333333</c:v>
                </c:pt>
                <c:pt idx="1731" c:formatCode="m/d;@">
                  <c:v>45676.03125</c:v>
                </c:pt>
                <c:pt idx="1732" c:formatCode="m/d;@">
                  <c:v>45676.0416666667</c:v>
                </c:pt>
                <c:pt idx="1733" c:formatCode="m/d;@">
                  <c:v>45676.0520833333</c:v>
                </c:pt>
                <c:pt idx="1734" c:formatCode="m/d;@">
                  <c:v>45676.0625</c:v>
                </c:pt>
                <c:pt idx="1735" c:formatCode="m/d;@">
                  <c:v>45676.0729166667</c:v>
                </c:pt>
                <c:pt idx="1736" c:formatCode="m/d;@">
                  <c:v>45676.0833333333</c:v>
                </c:pt>
                <c:pt idx="1737" c:formatCode="m/d;@">
                  <c:v>45676.09375</c:v>
                </c:pt>
                <c:pt idx="1738" c:formatCode="m/d;@">
                  <c:v>45676.1041666667</c:v>
                </c:pt>
                <c:pt idx="1739" c:formatCode="m/d;@">
                  <c:v>45676.1145833333</c:v>
                </c:pt>
                <c:pt idx="1740" c:formatCode="m/d;@">
                  <c:v>45676.125</c:v>
                </c:pt>
                <c:pt idx="1741" c:formatCode="m/d;@">
                  <c:v>45676.1354166667</c:v>
                </c:pt>
                <c:pt idx="1742" c:formatCode="m/d;@">
                  <c:v>45676.1458333333</c:v>
                </c:pt>
                <c:pt idx="1743" c:formatCode="m/d;@">
                  <c:v>45676.15625</c:v>
                </c:pt>
                <c:pt idx="1744" c:formatCode="m/d;@">
                  <c:v>45676.1666666667</c:v>
                </c:pt>
                <c:pt idx="1745" c:formatCode="m/d;@">
                  <c:v>45676.1770833333</c:v>
                </c:pt>
                <c:pt idx="1746" c:formatCode="m/d;@">
                  <c:v>45676.1875</c:v>
                </c:pt>
                <c:pt idx="1747" c:formatCode="m/d;@">
                  <c:v>45676.1979166667</c:v>
                </c:pt>
                <c:pt idx="1748" c:formatCode="m/d;@">
                  <c:v>45676.2083333333</c:v>
                </c:pt>
                <c:pt idx="1749" c:formatCode="m/d;@">
                  <c:v>45676.21875</c:v>
                </c:pt>
                <c:pt idx="1750" c:formatCode="m/d;@">
                  <c:v>45676.2291666667</c:v>
                </c:pt>
                <c:pt idx="1751" c:formatCode="m/d;@">
                  <c:v>45676.2395833333</c:v>
                </c:pt>
                <c:pt idx="1752" c:formatCode="m/d;@">
                  <c:v>45676.25</c:v>
                </c:pt>
                <c:pt idx="1753" c:formatCode="m/d;@">
                  <c:v>45676.2604166667</c:v>
                </c:pt>
                <c:pt idx="1754" c:formatCode="m/d;@">
                  <c:v>45676.2708333333</c:v>
                </c:pt>
                <c:pt idx="1755" c:formatCode="m/d;@">
                  <c:v>45676.28125</c:v>
                </c:pt>
                <c:pt idx="1756" c:formatCode="m/d;@">
                  <c:v>45676.2916666667</c:v>
                </c:pt>
                <c:pt idx="1757" c:formatCode="m/d;@">
                  <c:v>45676.3020833333</c:v>
                </c:pt>
                <c:pt idx="1758" c:formatCode="m/d;@">
                  <c:v>45676.3125</c:v>
                </c:pt>
                <c:pt idx="1759" c:formatCode="m/d;@">
                  <c:v>45676.3229166667</c:v>
                </c:pt>
                <c:pt idx="1760" c:formatCode="m/d;@">
                  <c:v>45676.3333333333</c:v>
                </c:pt>
                <c:pt idx="1761" c:formatCode="m/d;@">
                  <c:v>45676.34375</c:v>
                </c:pt>
                <c:pt idx="1762" c:formatCode="m/d;@">
                  <c:v>45676.3541666667</c:v>
                </c:pt>
                <c:pt idx="1763" c:formatCode="m/d;@">
                  <c:v>45676.3645833333</c:v>
                </c:pt>
                <c:pt idx="1764" c:formatCode="m/d;@">
                  <c:v>45676.375</c:v>
                </c:pt>
                <c:pt idx="1765" c:formatCode="m/d;@">
                  <c:v>45676.3854166667</c:v>
                </c:pt>
                <c:pt idx="1766" c:formatCode="m/d;@">
                  <c:v>45676.3958333333</c:v>
                </c:pt>
                <c:pt idx="1767" c:formatCode="m/d;@">
                  <c:v>45676.40625</c:v>
                </c:pt>
                <c:pt idx="1768" c:formatCode="m/d;@">
                  <c:v>45676.4166666667</c:v>
                </c:pt>
                <c:pt idx="1769" c:formatCode="m/d;@">
                  <c:v>45676.4270833333</c:v>
                </c:pt>
                <c:pt idx="1770" c:formatCode="m/d;@">
                  <c:v>45676.4375</c:v>
                </c:pt>
                <c:pt idx="1771" c:formatCode="m/d;@">
                  <c:v>45676.4479166667</c:v>
                </c:pt>
                <c:pt idx="1772" c:formatCode="m/d;@">
                  <c:v>45676.4583333333</c:v>
                </c:pt>
                <c:pt idx="1773" c:formatCode="m/d;@">
                  <c:v>45676.46875</c:v>
                </c:pt>
                <c:pt idx="1774" c:formatCode="m/d;@">
                  <c:v>45676.4791666667</c:v>
                </c:pt>
                <c:pt idx="1775" c:formatCode="m/d;@">
                  <c:v>45676.4895833333</c:v>
                </c:pt>
                <c:pt idx="1776" c:formatCode="m/d;@">
                  <c:v>45676.5</c:v>
                </c:pt>
                <c:pt idx="1777" c:formatCode="m/d;@">
                  <c:v>45676.5104166667</c:v>
                </c:pt>
                <c:pt idx="1778" c:formatCode="m/d;@">
                  <c:v>45676.5208333333</c:v>
                </c:pt>
                <c:pt idx="1779" c:formatCode="m/d;@">
                  <c:v>45676.53125</c:v>
                </c:pt>
                <c:pt idx="1780" c:formatCode="m/d;@">
                  <c:v>45676.5416666667</c:v>
                </c:pt>
                <c:pt idx="1781" c:formatCode="m/d;@">
                  <c:v>45676.5520833333</c:v>
                </c:pt>
                <c:pt idx="1782" c:formatCode="m/d;@">
                  <c:v>45676.5625</c:v>
                </c:pt>
                <c:pt idx="1783" c:formatCode="m/d;@">
                  <c:v>45676.5729166667</c:v>
                </c:pt>
                <c:pt idx="1784" c:formatCode="m/d;@">
                  <c:v>45676.5833333333</c:v>
                </c:pt>
                <c:pt idx="1785" c:formatCode="m/d;@">
                  <c:v>45676.59375</c:v>
                </c:pt>
                <c:pt idx="1786" c:formatCode="m/d;@">
                  <c:v>45676.6041666667</c:v>
                </c:pt>
                <c:pt idx="1787" c:formatCode="m/d;@">
                  <c:v>45676.6145833333</c:v>
                </c:pt>
                <c:pt idx="1788" c:formatCode="m/d;@">
                  <c:v>45676.625</c:v>
                </c:pt>
                <c:pt idx="1789" c:formatCode="m/d;@">
                  <c:v>45676.6354166667</c:v>
                </c:pt>
                <c:pt idx="1790" c:formatCode="m/d;@">
                  <c:v>45676.6458333333</c:v>
                </c:pt>
                <c:pt idx="1791" c:formatCode="m/d;@">
                  <c:v>45676.65625</c:v>
                </c:pt>
                <c:pt idx="1792" c:formatCode="m/d;@">
                  <c:v>45676.6666666667</c:v>
                </c:pt>
                <c:pt idx="1793" c:formatCode="m/d;@">
                  <c:v>45676.6770833333</c:v>
                </c:pt>
                <c:pt idx="1794" c:formatCode="m/d;@">
                  <c:v>45676.6875</c:v>
                </c:pt>
                <c:pt idx="1795" c:formatCode="m/d;@">
                  <c:v>45676.6979166667</c:v>
                </c:pt>
                <c:pt idx="1796" c:formatCode="m/d;@">
                  <c:v>45676.7083333333</c:v>
                </c:pt>
                <c:pt idx="1797" c:formatCode="m/d;@">
                  <c:v>45676.71875</c:v>
                </c:pt>
                <c:pt idx="1798" c:formatCode="m/d;@">
                  <c:v>45676.7291666667</c:v>
                </c:pt>
                <c:pt idx="1799" c:formatCode="m/d;@">
                  <c:v>45676.7395833333</c:v>
                </c:pt>
                <c:pt idx="1800" c:formatCode="m/d;@">
                  <c:v>45676.75</c:v>
                </c:pt>
                <c:pt idx="1801" c:formatCode="m/d;@">
                  <c:v>45676.7604166667</c:v>
                </c:pt>
                <c:pt idx="1802" c:formatCode="m/d;@">
                  <c:v>45676.7708333333</c:v>
                </c:pt>
                <c:pt idx="1803" c:formatCode="m/d;@">
                  <c:v>45676.78125</c:v>
                </c:pt>
                <c:pt idx="1804" c:formatCode="m/d;@">
                  <c:v>45676.7916666667</c:v>
                </c:pt>
                <c:pt idx="1805" c:formatCode="m/d;@">
                  <c:v>45676.8020833333</c:v>
                </c:pt>
                <c:pt idx="1806" c:formatCode="m/d;@">
                  <c:v>45676.8125</c:v>
                </c:pt>
                <c:pt idx="1807" c:formatCode="m/d;@">
                  <c:v>45676.8229166667</c:v>
                </c:pt>
                <c:pt idx="1808" c:formatCode="m/d;@">
                  <c:v>45676.8333333333</c:v>
                </c:pt>
                <c:pt idx="1809" c:formatCode="m/d;@">
                  <c:v>45676.84375</c:v>
                </c:pt>
                <c:pt idx="1810" c:formatCode="m/d;@">
                  <c:v>45676.8541666667</c:v>
                </c:pt>
                <c:pt idx="1811" c:formatCode="m/d;@">
                  <c:v>45676.8645833333</c:v>
                </c:pt>
                <c:pt idx="1812" c:formatCode="m/d;@">
                  <c:v>45676.875</c:v>
                </c:pt>
                <c:pt idx="1813" c:formatCode="m/d;@">
                  <c:v>45676.8854166667</c:v>
                </c:pt>
                <c:pt idx="1814" c:formatCode="m/d;@">
                  <c:v>45676.8958333333</c:v>
                </c:pt>
                <c:pt idx="1815" c:formatCode="m/d;@">
                  <c:v>45676.90625</c:v>
                </c:pt>
                <c:pt idx="1816" c:formatCode="m/d;@">
                  <c:v>45676.9166666667</c:v>
                </c:pt>
                <c:pt idx="1817" c:formatCode="m/d;@">
                  <c:v>45676.9270833333</c:v>
                </c:pt>
                <c:pt idx="1818" c:formatCode="m/d;@">
                  <c:v>45676.9375</c:v>
                </c:pt>
                <c:pt idx="1819" c:formatCode="m/d;@">
                  <c:v>45676.9479166667</c:v>
                </c:pt>
                <c:pt idx="1820" c:formatCode="m/d;@">
                  <c:v>45676.9583333333</c:v>
                </c:pt>
                <c:pt idx="1821" c:formatCode="m/d;@">
                  <c:v>45676.96875</c:v>
                </c:pt>
                <c:pt idx="1822" c:formatCode="m/d;@">
                  <c:v>45676.9791666667</c:v>
                </c:pt>
                <c:pt idx="1823" c:formatCode="m/d;@">
                  <c:v>45676.9895833333</c:v>
                </c:pt>
                <c:pt idx="1824" c:formatCode="m/d;@">
                  <c:v>45677</c:v>
                </c:pt>
                <c:pt idx="1825" c:formatCode="m/d;@">
                  <c:v>45677.0104166667</c:v>
                </c:pt>
                <c:pt idx="1826" c:formatCode="m/d;@">
                  <c:v>45677.0208333333</c:v>
                </c:pt>
                <c:pt idx="1827" c:formatCode="m/d;@">
                  <c:v>45677.03125</c:v>
                </c:pt>
                <c:pt idx="1828" c:formatCode="m/d;@">
                  <c:v>45677.0416666667</c:v>
                </c:pt>
                <c:pt idx="1829" c:formatCode="m/d;@">
                  <c:v>45677.0520833333</c:v>
                </c:pt>
                <c:pt idx="1830" c:formatCode="m/d;@">
                  <c:v>45677.0625</c:v>
                </c:pt>
                <c:pt idx="1831" c:formatCode="m/d;@">
                  <c:v>45677.0729166667</c:v>
                </c:pt>
                <c:pt idx="1832" c:formatCode="m/d;@">
                  <c:v>45677.0833333333</c:v>
                </c:pt>
                <c:pt idx="1833" c:formatCode="m/d;@">
                  <c:v>45677.09375</c:v>
                </c:pt>
                <c:pt idx="1834" c:formatCode="m/d;@">
                  <c:v>45677.1041666667</c:v>
                </c:pt>
                <c:pt idx="1835" c:formatCode="m/d;@">
                  <c:v>45677.1145833333</c:v>
                </c:pt>
                <c:pt idx="1836" c:formatCode="m/d;@">
                  <c:v>45677.125</c:v>
                </c:pt>
                <c:pt idx="1837" c:formatCode="m/d;@">
                  <c:v>45677.1354166667</c:v>
                </c:pt>
                <c:pt idx="1838" c:formatCode="m/d;@">
                  <c:v>45677.1458333333</c:v>
                </c:pt>
                <c:pt idx="1839" c:formatCode="m/d;@">
                  <c:v>45677.15625</c:v>
                </c:pt>
                <c:pt idx="1840" c:formatCode="m/d;@">
                  <c:v>45677.1666666667</c:v>
                </c:pt>
                <c:pt idx="1841" c:formatCode="m/d;@">
                  <c:v>45677.1770833333</c:v>
                </c:pt>
                <c:pt idx="1842" c:formatCode="m/d;@">
                  <c:v>45677.1875</c:v>
                </c:pt>
                <c:pt idx="1843" c:formatCode="m/d;@">
                  <c:v>45677.1979166667</c:v>
                </c:pt>
                <c:pt idx="1844" c:formatCode="m/d;@">
                  <c:v>45677.2083333333</c:v>
                </c:pt>
                <c:pt idx="1845" c:formatCode="m/d;@">
                  <c:v>45677.21875</c:v>
                </c:pt>
                <c:pt idx="1846" c:formatCode="m/d;@">
                  <c:v>45677.2291666667</c:v>
                </c:pt>
                <c:pt idx="1847" c:formatCode="m/d;@">
                  <c:v>45677.2395833333</c:v>
                </c:pt>
                <c:pt idx="1848" c:formatCode="m/d;@">
                  <c:v>45677.25</c:v>
                </c:pt>
                <c:pt idx="1849" c:formatCode="m/d;@">
                  <c:v>45677.2604166667</c:v>
                </c:pt>
                <c:pt idx="1850" c:formatCode="m/d;@">
                  <c:v>45677.2708333333</c:v>
                </c:pt>
                <c:pt idx="1851" c:formatCode="m/d;@">
                  <c:v>45677.28125</c:v>
                </c:pt>
                <c:pt idx="1852" c:formatCode="m/d;@">
                  <c:v>45677.2916666667</c:v>
                </c:pt>
                <c:pt idx="1853" c:formatCode="m/d;@">
                  <c:v>45677.3020833333</c:v>
                </c:pt>
                <c:pt idx="1854" c:formatCode="m/d;@">
                  <c:v>45677.3125</c:v>
                </c:pt>
                <c:pt idx="1855" c:formatCode="m/d;@">
                  <c:v>45677.3229166667</c:v>
                </c:pt>
                <c:pt idx="1856" c:formatCode="m/d;@">
                  <c:v>45677.3333333333</c:v>
                </c:pt>
                <c:pt idx="1857" c:formatCode="m/d;@">
                  <c:v>45677.34375</c:v>
                </c:pt>
                <c:pt idx="1858" c:formatCode="m/d;@">
                  <c:v>45677.3541666667</c:v>
                </c:pt>
                <c:pt idx="1859" c:formatCode="m/d;@">
                  <c:v>45677.3645833333</c:v>
                </c:pt>
                <c:pt idx="1860" c:formatCode="m/d;@">
                  <c:v>45677.375</c:v>
                </c:pt>
                <c:pt idx="1861" c:formatCode="m/d;@">
                  <c:v>45677.3854166667</c:v>
                </c:pt>
                <c:pt idx="1862" c:formatCode="m/d;@">
                  <c:v>45677.3958333333</c:v>
                </c:pt>
                <c:pt idx="1863" c:formatCode="m/d;@">
                  <c:v>45677.40625</c:v>
                </c:pt>
                <c:pt idx="1864" c:formatCode="m/d;@">
                  <c:v>45677.4166666667</c:v>
                </c:pt>
                <c:pt idx="1865" c:formatCode="m/d;@">
                  <c:v>45677.4270833333</c:v>
                </c:pt>
                <c:pt idx="1866" c:formatCode="m/d;@">
                  <c:v>45677.4375</c:v>
                </c:pt>
                <c:pt idx="1867" c:formatCode="m/d;@">
                  <c:v>45677.4479166667</c:v>
                </c:pt>
                <c:pt idx="1868" c:formatCode="m/d;@">
                  <c:v>45677.4583333333</c:v>
                </c:pt>
                <c:pt idx="1869" c:formatCode="m/d;@">
                  <c:v>45677.46875</c:v>
                </c:pt>
                <c:pt idx="1870" c:formatCode="m/d;@">
                  <c:v>45677.4791666667</c:v>
                </c:pt>
                <c:pt idx="1871" c:formatCode="m/d;@">
                  <c:v>45677.4895833333</c:v>
                </c:pt>
                <c:pt idx="1872" c:formatCode="m/d;@">
                  <c:v>45677.5</c:v>
                </c:pt>
                <c:pt idx="1873" c:formatCode="m/d;@">
                  <c:v>45677.5104166667</c:v>
                </c:pt>
                <c:pt idx="1874" c:formatCode="m/d;@">
                  <c:v>45677.5208333333</c:v>
                </c:pt>
                <c:pt idx="1875" c:formatCode="m/d;@">
                  <c:v>45677.53125</c:v>
                </c:pt>
                <c:pt idx="1876" c:formatCode="m/d;@">
                  <c:v>45677.5416666667</c:v>
                </c:pt>
                <c:pt idx="1877" c:formatCode="m/d;@">
                  <c:v>45677.5520833333</c:v>
                </c:pt>
                <c:pt idx="1878" c:formatCode="m/d;@">
                  <c:v>45677.5625</c:v>
                </c:pt>
                <c:pt idx="1879" c:formatCode="m/d;@">
                  <c:v>45677.5729166667</c:v>
                </c:pt>
                <c:pt idx="1880" c:formatCode="m/d;@">
                  <c:v>45677.5833333333</c:v>
                </c:pt>
                <c:pt idx="1881" c:formatCode="m/d;@">
                  <c:v>45677.59375</c:v>
                </c:pt>
                <c:pt idx="1882" c:formatCode="m/d;@">
                  <c:v>45677.6041666667</c:v>
                </c:pt>
                <c:pt idx="1883" c:formatCode="m/d;@">
                  <c:v>45677.6145833333</c:v>
                </c:pt>
                <c:pt idx="1884" c:formatCode="m/d;@">
                  <c:v>45677.625</c:v>
                </c:pt>
                <c:pt idx="1885" c:formatCode="m/d;@">
                  <c:v>45677.6354166667</c:v>
                </c:pt>
                <c:pt idx="1886" c:formatCode="m/d;@">
                  <c:v>45677.6458333333</c:v>
                </c:pt>
                <c:pt idx="1887" c:formatCode="m/d;@">
                  <c:v>45677.65625</c:v>
                </c:pt>
                <c:pt idx="1888" c:formatCode="m/d;@">
                  <c:v>45677.6666666667</c:v>
                </c:pt>
                <c:pt idx="1889" c:formatCode="m/d;@">
                  <c:v>45677.6770833333</c:v>
                </c:pt>
                <c:pt idx="1890" c:formatCode="m/d;@">
                  <c:v>45677.6875</c:v>
                </c:pt>
                <c:pt idx="1891" c:formatCode="m/d;@">
                  <c:v>45677.6979166667</c:v>
                </c:pt>
                <c:pt idx="1892" c:formatCode="m/d;@">
                  <c:v>45677.7083333333</c:v>
                </c:pt>
                <c:pt idx="1893" c:formatCode="m/d;@">
                  <c:v>45677.71875</c:v>
                </c:pt>
                <c:pt idx="1894" c:formatCode="m/d;@">
                  <c:v>45677.7291666667</c:v>
                </c:pt>
                <c:pt idx="1895" c:formatCode="m/d;@">
                  <c:v>45677.7395833333</c:v>
                </c:pt>
                <c:pt idx="1896" c:formatCode="m/d;@">
                  <c:v>45677.75</c:v>
                </c:pt>
                <c:pt idx="1897" c:formatCode="m/d;@">
                  <c:v>45677.7604166667</c:v>
                </c:pt>
                <c:pt idx="1898" c:formatCode="m/d;@">
                  <c:v>45677.7708333333</c:v>
                </c:pt>
                <c:pt idx="1899" c:formatCode="m/d;@">
                  <c:v>45677.78125</c:v>
                </c:pt>
                <c:pt idx="1900" c:formatCode="m/d;@">
                  <c:v>45677.7916666667</c:v>
                </c:pt>
                <c:pt idx="1901" c:formatCode="m/d;@">
                  <c:v>45677.8020833333</c:v>
                </c:pt>
                <c:pt idx="1902" c:formatCode="m/d;@">
                  <c:v>45677.8125</c:v>
                </c:pt>
                <c:pt idx="1903" c:formatCode="m/d;@">
                  <c:v>45677.8229166667</c:v>
                </c:pt>
                <c:pt idx="1904" c:formatCode="m/d;@">
                  <c:v>45677.8333333333</c:v>
                </c:pt>
                <c:pt idx="1905" c:formatCode="m/d;@">
                  <c:v>45677.84375</c:v>
                </c:pt>
                <c:pt idx="1906" c:formatCode="m/d;@">
                  <c:v>45677.8541666667</c:v>
                </c:pt>
                <c:pt idx="1907" c:formatCode="m/d;@">
                  <c:v>45677.8645833333</c:v>
                </c:pt>
                <c:pt idx="1908" c:formatCode="m/d;@">
                  <c:v>45677.875</c:v>
                </c:pt>
                <c:pt idx="1909" c:formatCode="m/d;@">
                  <c:v>45677.8854166667</c:v>
                </c:pt>
                <c:pt idx="1910" c:formatCode="m/d;@">
                  <c:v>45677.8958333333</c:v>
                </c:pt>
                <c:pt idx="1911" c:formatCode="m/d;@">
                  <c:v>45677.90625</c:v>
                </c:pt>
                <c:pt idx="1912" c:formatCode="m/d;@">
                  <c:v>45677.9166666667</c:v>
                </c:pt>
                <c:pt idx="1913" c:formatCode="m/d;@">
                  <c:v>45677.9270833333</c:v>
                </c:pt>
                <c:pt idx="1914" c:formatCode="m/d;@">
                  <c:v>45677.9375</c:v>
                </c:pt>
                <c:pt idx="1915" c:formatCode="m/d;@">
                  <c:v>45677.9479166667</c:v>
                </c:pt>
                <c:pt idx="1916" c:formatCode="m/d;@">
                  <c:v>45677.9583333333</c:v>
                </c:pt>
                <c:pt idx="1917" c:formatCode="m/d;@">
                  <c:v>45677.96875</c:v>
                </c:pt>
                <c:pt idx="1918" c:formatCode="m/d;@">
                  <c:v>45677.9791666667</c:v>
                </c:pt>
                <c:pt idx="1919" c:formatCode="m/d;@">
                  <c:v>45677.9895833333</c:v>
                </c:pt>
                <c:pt idx="1920" c:formatCode="m/d;@">
                  <c:v>45678</c:v>
                </c:pt>
                <c:pt idx="1921" c:formatCode="m/d;@">
                  <c:v>45678.0104166667</c:v>
                </c:pt>
                <c:pt idx="1922" c:formatCode="m/d;@">
                  <c:v>45678.0208333333</c:v>
                </c:pt>
                <c:pt idx="1923" c:formatCode="m/d;@">
                  <c:v>45678.03125</c:v>
                </c:pt>
                <c:pt idx="1924" c:formatCode="m/d;@">
                  <c:v>45678.0416666667</c:v>
                </c:pt>
                <c:pt idx="1925" c:formatCode="m/d;@">
                  <c:v>45678.0520833333</c:v>
                </c:pt>
                <c:pt idx="1926" c:formatCode="m/d;@">
                  <c:v>45678.0625</c:v>
                </c:pt>
                <c:pt idx="1927" c:formatCode="m/d;@">
                  <c:v>45678.0729166667</c:v>
                </c:pt>
                <c:pt idx="1928" c:formatCode="m/d;@">
                  <c:v>45678.0833333333</c:v>
                </c:pt>
                <c:pt idx="1929" c:formatCode="m/d;@">
                  <c:v>45678.09375</c:v>
                </c:pt>
                <c:pt idx="1930" c:formatCode="m/d;@">
                  <c:v>45678.1041666667</c:v>
                </c:pt>
                <c:pt idx="1931" c:formatCode="m/d;@">
                  <c:v>45678.1145833333</c:v>
                </c:pt>
                <c:pt idx="1932" c:formatCode="m/d;@">
                  <c:v>45678.125</c:v>
                </c:pt>
                <c:pt idx="1933" c:formatCode="m/d;@">
                  <c:v>45678.1354166667</c:v>
                </c:pt>
                <c:pt idx="1934" c:formatCode="m/d;@">
                  <c:v>45678.1458333333</c:v>
                </c:pt>
                <c:pt idx="1935" c:formatCode="m/d;@">
                  <c:v>45678.15625</c:v>
                </c:pt>
                <c:pt idx="1936" c:formatCode="m/d;@">
                  <c:v>45678.1666666667</c:v>
                </c:pt>
                <c:pt idx="1937" c:formatCode="m/d;@">
                  <c:v>45678.1770833333</c:v>
                </c:pt>
                <c:pt idx="1938" c:formatCode="m/d;@">
                  <c:v>45678.1875</c:v>
                </c:pt>
                <c:pt idx="1939" c:formatCode="m/d;@">
                  <c:v>45678.1979166667</c:v>
                </c:pt>
                <c:pt idx="1940" c:formatCode="m/d;@">
                  <c:v>45678.2083333333</c:v>
                </c:pt>
                <c:pt idx="1941" c:formatCode="m/d;@">
                  <c:v>45678.21875</c:v>
                </c:pt>
                <c:pt idx="1942" c:formatCode="m/d;@">
                  <c:v>45678.2291666667</c:v>
                </c:pt>
                <c:pt idx="1943" c:formatCode="m/d;@">
                  <c:v>45678.2395833333</c:v>
                </c:pt>
                <c:pt idx="1944" c:formatCode="m/d;@">
                  <c:v>45678.25</c:v>
                </c:pt>
                <c:pt idx="1945" c:formatCode="m/d;@">
                  <c:v>45678.2604166667</c:v>
                </c:pt>
                <c:pt idx="1946" c:formatCode="m/d;@">
                  <c:v>45678.2708333333</c:v>
                </c:pt>
                <c:pt idx="1947" c:formatCode="m/d;@">
                  <c:v>45678.28125</c:v>
                </c:pt>
                <c:pt idx="1948" c:formatCode="m/d;@">
                  <c:v>45678.2916666667</c:v>
                </c:pt>
                <c:pt idx="1949" c:formatCode="m/d;@">
                  <c:v>45678.3020833333</c:v>
                </c:pt>
                <c:pt idx="1950" c:formatCode="m/d;@">
                  <c:v>45678.3125</c:v>
                </c:pt>
                <c:pt idx="1951" c:formatCode="m/d;@">
                  <c:v>45678.3229166667</c:v>
                </c:pt>
                <c:pt idx="1952" c:formatCode="m/d;@">
                  <c:v>45678.3333333333</c:v>
                </c:pt>
                <c:pt idx="1953" c:formatCode="m/d;@">
                  <c:v>45678.34375</c:v>
                </c:pt>
                <c:pt idx="1954" c:formatCode="m/d;@">
                  <c:v>45678.3541666667</c:v>
                </c:pt>
                <c:pt idx="1955" c:formatCode="m/d;@">
                  <c:v>45678.3645833333</c:v>
                </c:pt>
                <c:pt idx="1956" c:formatCode="m/d;@">
                  <c:v>45678.375</c:v>
                </c:pt>
                <c:pt idx="1957" c:formatCode="m/d;@">
                  <c:v>45678.3854166667</c:v>
                </c:pt>
                <c:pt idx="1958" c:formatCode="m/d;@">
                  <c:v>45678.3958333333</c:v>
                </c:pt>
                <c:pt idx="1959" c:formatCode="m/d;@">
                  <c:v>45678.40625</c:v>
                </c:pt>
                <c:pt idx="1960" c:formatCode="m/d;@">
                  <c:v>45678.4166666667</c:v>
                </c:pt>
                <c:pt idx="1961" c:formatCode="m/d;@">
                  <c:v>45678.4270833333</c:v>
                </c:pt>
                <c:pt idx="1962" c:formatCode="m/d;@">
                  <c:v>45678.4375</c:v>
                </c:pt>
                <c:pt idx="1963" c:formatCode="m/d;@">
                  <c:v>45678.4479166667</c:v>
                </c:pt>
                <c:pt idx="1964" c:formatCode="m/d;@">
                  <c:v>45678.4583333333</c:v>
                </c:pt>
                <c:pt idx="1965" c:formatCode="m/d;@">
                  <c:v>45678.46875</c:v>
                </c:pt>
                <c:pt idx="1966" c:formatCode="m/d;@">
                  <c:v>45678.4791666667</c:v>
                </c:pt>
                <c:pt idx="1967" c:formatCode="m/d;@">
                  <c:v>45678.4895833333</c:v>
                </c:pt>
                <c:pt idx="1968" c:formatCode="m/d;@">
                  <c:v>45678.5</c:v>
                </c:pt>
                <c:pt idx="1969" c:formatCode="m/d;@">
                  <c:v>45678.5104166667</c:v>
                </c:pt>
                <c:pt idx="1970" c:formatCode="m/d;@">
                  <c:v>45678.5208333333</c:v>
                </c:pt>
                <c:pt idx="1971" c:formatCode="m/d;@">
                  <c:v>45678.53125</c:v>
                </c:pt>
                <c:pt idx="1972" c:formatCode="m/d;@">
                  <c:v>45678.5416666667</c:v>
                </c:pt>
                <c:pt idx="1973" c:formatCode="m/d;@">
                  <c:v>45678.5520833333</c:v>
                </c:pt>
                <c:pt idx="1974" c:formatCode="m/d;@">
                  <c:v>45678.5625</c:v>
                </c:pt>
                <c:pt idx="1975" c:formatCode="m/d;@">
                  <c:v>45678.5729166667</c:v>
                </c:pt>
                <c:pt idx="1976" c:formatCode="m/d;@">
                  <c:v>45678.5833333333</c:v>
                </c:pt>
                <c:pt idx="1977" c:formatCode="m/d;@">
                  <c:v>45678.59375</c:v>
                </c:pt>
                <c:pt idx="1978" c:formatCode="m/d;@">
                  <c:v>45678.6041666667</c:v>
                </c:pt>
                <c:pt idx="1979" c:formatCode="m/d;@">
                  <c:v>45678.6145833333</c:v>
                </c:pt>
                <c:pt idx="1980" c:formatCode="m/d;@">
                  <c:v>45678.625</c:v>
                </c:pt>
                <c:pt idx="1981" c:formatCode="m/d;@">
                  <c:v>45678.6354166667</c:v>
                </c:pt>
                <c:pt idx="1982" c:formatCode="m/d;@">
                  <c:v>45678.6458333333</c:v>
                </c:pt>
                <c:pt idx="1983" c:formatCode="m/d;@">
                  <c:v>45678.65625</c:v>
                </c:pt>
                <c:pt idx="1984" c:formatCode="m/d;@">
                  <c:v>45678.6666666667</c:v>
                </c:pt>
                <c:pt idx="1985" c:formatCode="m/d;@">
                  <c:v>45678.6770833333</c:v>
                </c:pt>
                <c:pt idx="1986" c:formatCode="m/d;@">
                  <c:v>45678.6875</c:v>
                </c:pt>
                <c:pt idx="1987" c:formatCode="m/d;@">
                  <c:v>45678.6979166667</c:v>
                </c:pt>
                <c:pt idx="1988" c:formatCode="m/d;@">
                  <c:v>45678.7083333333</c:v>
                </c:pt>
                <c:pt idx="1989" c:formatCode="m/d;@">
                  <c:v>45678.71875</c:v>
                </c:pt>
                <c:pt idx="1990" c:formatCode="m/d;@">
                  <c:v>45678.7291666667</c:v>
                </c:pt>
                <c:pt idx="1991" c:formatCode="m/d;@">
                  <c:v>45678.7395833333</c:v>
                </c:pt>
                <c:pt idx="1992" c:formatCode="m/d;@">
                  <c:v>45678.75</c:v>
                </c:pt>
                <c:pt idx="1993" c:formatCode="m/d;@">
                  <c:v>45678.7604166667</c:v>
                </c:pt>
                <c:pt idx="1994" c:formatCode="m/d;@">
                  <c:v>45678.7708333333</c:v>
                </c:pt>
                <c:pt idx="1995" c:formatCode="m/d;@">
                  <c:v>45678.78125</c:v>
                </c:pt>
                <c:pt idx="1996" c:formatCode="m/d;@">
                  <c:v>45678.7916666667</c:v>
                </c:pt>
                <c:pt idx="1997" c:formatCode="m/d;@">
                  <c:v>45678.8020833333</c:v>
                </c:pt>
                <c:pt idx="1998" c:formatCode="m/d;@">
                  <c:v>45678.8125</c:v>
                </c:pt>
                <c:pt idx="1999" c:formatCode="m/d;@">
                  <c:v>45678.8229166667</c:v>
                </c:pt>
                <c:pt idx="2000" c:formatCode="m/d;@">
                  <c:v>45678.8333333333</c:v>
                </c:pt>
                <c:pt idx="2001" c:formatCode="m/d;@">
                  <c:v>45678.84375</c:v>
                </c:pt>
                <c:pt idx="2002" c:formatCode="m/d;@">
                  <c:v>45678.8541666667</c:v>
                </c:pt>
                <c:pt idx="2003" c:formatCode="m/d;@">
                  <c:v>45678.8645833333</c:v>
                </c:pt>
                <c:pt idx="2004" c:formatCode="m/d;@">
                  <c:v>45678.875</c:v>
                </c:pt>
                <c:pt idx="2005" c:formatCode="m/d;@">
                  <c:v>45678.8854166667</c:v>
                </c:pt>
                <c:pt idx="2006" c:formatCode="m/d;@">
                  <c:v>45678.8958333333</c:v>
                </c:pt>
                <c:pt idx="2007" c:formatCode="m/d;@">
                  <c:v>45678.90625</c:v>
                </c:pt>
                <c:pt idx="2008" c:formatCode="m/d;@">
                  <c:v>45678.9166666667</c:v>
                </c:pt>
                <c:pt idx="2009" c:formatCode="m/d;@">
                  <c:v>45678.9270833333</c:v>
                </c:pt>
                <c:pt idx="2010" c:formatCode="m/d;@">
                  <c:v>45678.9375</c:v>
                </c:pt>
                <c:pt idx="2011" c:formatCode="m/d;@">
                  <c:v>45678.9479166667</c:v>
                </c:pt>
                <c:pt idx="2012" c:formatCode="m/d;@">
                  <c:v>45678.9583333333</c:v>
                </c:pt>
                <c:pt idx="2013" c:formatCode="m/d;@">
                  <c:v>45678.96875</c:v>
                </c:pt>
                <c:pt idx="2014" c:formatCode="m/d;@">
                  <c:v>45678.9791666667</c:v>
                </c:pt>
                <c:pt idx="2015" c:formatCode="m/d;@">
                  <c:v>45678.9895833333</c:v>
                </c:pt>
                <c:pt idx="2016" c:formatCode="m/d;@">
                  <c:v>45679</c:v>
                </c:pt>
                <c:pt idx="2017" c:formatCode="m/d;@">
                  <c:v>45679.0104166667</c:v>
                </c:pt>
                <c:pt idx="2018" c:formatCode="m/d;@">
                  <c:v>45679.0208333333</c:v>
                </c:pt>
                <c:pt idx="2019" c:formatCode="m/d;@">
                  <c:v>45679.03125</c:v>
                </c:pt>
                <c:pt idx="2020" c:formatCode="m/d;@">
                  <c:v>45679.0416666667</c:v>
                </c:pt>
                <c:pt idx="2021" c:formatCode="m/d;@">
                  <c:v>45679.0520833333</c:v>
                </c:pt>
                <c:pt idx="2022" c:formatCode="m/d;@">
                  <c:v>45679.0625</c:v>
                </c:pt>
                <c:pt idx="2023" c:formatCode="m/d;@">
                  <c:v>45679.0729166667</c:v>
                </c:pt>
                <c:pt idx="2024" c:formatCode="m/d;@">
                  <c:v>45679.0833333333</c:v>
                </c:pt>
                <c:pt idx="2025" c:formatCode="m/d;@">
                  <c:v>45679.09375</c:v>
                </c:pt>
                <c:pt idx="2026" c:formatCode="m/d;@">
                  <c:v>45679.1041666667</c:v>
                </c:pt>
                <c:pt idx="2027" c:formatCode="m/d;@">
                  <c:v>45679.1145833333</c:v>
                </c:pt>
                <c:pt idx="2028" c:formatCode="m/d;@">
                  <c:v>45679.125</c:v>
                </c:pt>
                <c:pt idx="2029" c:formatCode="m/d;@">
                  <c:v>45679.1354166667</c:v>
                </c:pt>
                <c:pt idx="2030" c:formatCode="m/d;@">
                  <c:v>45679.1458333333</c:v>
                </c:pt>
                <c:pt idx="2031" c:formatCode="m/d;@">
                  <c:v>45679.15625</c:v>
                </c:pt>
                <c:pt idx="2032" c:formatCode="m/d;@">
                  <c:v>45679.1666666667</c:v>
                </c:pt>
                <c:pt idx="2033" c:formatCode="m/d;@">
                  <c:v>45679.1770833333</c:v>
                </c:pt>
                <c:pt idx="2034" c:formatCode="m/d;@">
                  <c:v>45679.1875</c:v>
                </c:pt>
                <c:pt idx="2035" c:formatCode="m/d;@">
                  <c:v>45679.1979166667</c:v>
                </c:pt>
                <c:pt idx="2036" c:formatCode="m/d;@">
                  <c:v>45679.2083333333</c:v>
                </c:pt>
                <c:pt idx="2037" c:formatCode="m/d;@">
                  <c:v>45679.21875</c:v>
                </c:pt>
                <c:pt idx="2038" c:formatCode="m/d;@">
                  <c:v>45679.2291666667</c:v>
                </c:pt>
                <c:pt idx="2039" c:formatCode="m/d;@">
                  <c:v>45679.2395833333</c:v>
                </c:pt>
                <c:pt idx="2040" c:formatCode="m/d;@">
                  <c:v>45679.25</c:v>
                </c:pt>
                <c:pt idx="2041" c:formatCode="m/d;@">
                  <c:v>45679.2604166667</c:v>
                </c:pt>
                <c:pt idx="2042" c:formatCode="m/d;@">
                  <c:v>45679.2708333333</c:v>
                </c:pt>
                <c:pt idx="2043" c:formatCode="m/d;@">
                  <c:v>45679.28125</c:v>
                </c:pt>
                <c:pt idx="2044" c:formatCode="m/d;@">
                  <c:v>45679.2916666667</c:v>
                </c:pt>
                <c:pt idx="2045" c:formatCode="m/d;@">
                  <c:v>45679.3020833333</c:v>
                </c:pt>
                <c:pt idx="2046" c:formatCode="m/d;@">
                  <c:v>45679.3125</c:v>
                </c:pt>
                <c:pt idx="2047" c:formatCode="m/d;@">
                  <c:v>45679.3229166667</c:v>
                </c:pt>
                <c:pt idx="2048" c:formatCode="m/d;@">
                  <c:v>45679.3333333333</c:v>
                </c:pt>
                <c:pt idx="2049" c:formatCode="m/d;@">
                  <c:v>45679.34375</c:v>
                </c:pt>
                <c:pt idx="2050" c:formatCode="m/d;@">
                  <c:v>45679.3541666667</c:v>
                </c:pt>
                <c:pt idx="2051" c:formatCode="m/d;@">
                  <c:v>45679.3645833333</c:v>
                </c:pt>
                <c:pt idx="2052" c:formatCode="m/d;@">
                  <c:v>45679.375</c:v>
                </c:pt>
                <c:pt idx="2053" c:formatCode="m/d;@">
                  <c:v>45679.3854166667</c:v>
                </c:pt>
                <c:pt idx="2054" c:formatCode="m/d;@">
                  <c:v>45679.3958333333</c:v>
                </c:pt>
                <c:pt idx="2055" c:formatCode="m/d;@">
                  <c:v>45679.40625</c:v>
                </c:pt>
                <c:pt idx="2056" c:formatCode="m/d;@">
                  <c:v>45679.4166666667</c:v>
                </c:pt>
                <c:pt idx="2057" c:formatCode="m/d;@">
                  <c:v>45679.4270833333</c:v>
                </c:pt>
                <c:pt idx="2058" c:formatCode="m/d;@">
                  <c:v>45679.4375</c:v>
                </c:pt>
                <c:pt idx="2059" c:formatCode="m/d;@">
                  <c:v>45679.4479166667</c:v>
                </c:pt>
                <c:pt idx="2060" c:formatCode="m/d;@">
                  <c:v>45679.4583333333</c:v>
                </c:pt>
                <c:pt idx="2061" c:formatCode="m/d;@">
                  <c:v>45679.46875</c:v>
                </c:pt>
                <c:pt idx="2062" c:formatCode="m/d;@">
                  <c:v>45679.4791666667</c:v>
                </c:pt>
                <c:pt idx="2063" c:formatCode="m/d;@">
                  <c:v>45679.4895833333</c:v>
                </c:pt>
                <c:pt idx="2064" c:formatCode="m/d;@">
                  <c:v>45679.5</c:v>
                </c:pt>
                <c:pt idx="2065" c:formatCode="m/d;@">
                  <c:v>45679.5104166667</c:v>
                </c:pt>
                <c:pt idx="2066" c:formatCode="m/d;@">
                  <c:v>45679.5208333333</c:v>
                </c:pt>
                <c:pt idx="2067" c:formatCode="m/d;@">
                  <c:v>45679.53125</c:v>
                </c:pt>
                <c:pt idx="2068" c:formatCode="m/d;@">
                  <c:v>45679.5416666667</c:v>
                </c:pt>
                <c:pt idx="2069" c:formatCode="m/d;@">
                  <c:v>45679.5520833333</c:v>
                </c:pt>
                <c:pt idx="2070" c:formatCode="m/d;@">
                  <c:v>45679.5625</c:v>
                </c:pt>
                <c:pt idx="2071" c:formatCode="m/d;@">
                  <c:v>45679.5729166667</c:v>
                </c:pt>
                <c:pt idx="2072" c:formatCode="m/d;@">
                  <c:v>45679.5833333333</c:v>
                </c:pt>
                <c:pt idx="2073" c:formatCode="m/d;@">
                  <c:v>45679.59375</c:v>
                </c:pt>
                <c:pt idx="2074" c:formatCode="m/d;@">
                  <c:v>45679.6041666667</c:v>
                </c:pt>
                <c:pt idx="2075" c:formatCode="m/d;@">
                  <c:v>45679.6145833333</c:v>
                </c:pt>
                <c:pt idx="2076" c:formatCode="m/d;@">
                  <c:v>45679.625</c:v>
                </c:pt>
                <c:pt idx="2077" c:formatCode="m/d;@">
                  <c:v>45679.6354166667</c:v>
                </c:pt>
                <c:pt idx="2078" c:formatCode="m/d;@">
                  <c:v>45679.6458333333</c:v>
                </c:pt>
                <c:pt idx="2079" c:formatCode="m/d;@">
                  <c:v>45679.65625</c:v>
                </c:pt>
                <c:pt idx="2080" c:formatCode="m/d;@">
                  <c:v>45679.6666666667</c:v>
                </c:pt>
                <c:pt idx="2081" c:formatCode="m/d;@">
                  <c:v>45679.6770833333</c:v>
                </c:pt>
                <c:pt idx="2082" c:formatCode="m/d;@">
                  <c:v>45679.6875</c:v>
                </c:pt>
                <c:pt idx="2083" c:formatCode="m/d;@">
                  <c:v>45679.6979166667</c:v>
                </c:pt>
                <c:pt idx="2084" c:formatCode="m/d;@">
                  <c:v>45679.7083333333</c:v>
                </c:pt>
                <c:pt idx="2085" c:formatCode="m/d;@">
                  <c:v>45679.71875</c:v>
                </c:pt>
                <c:pt idx="2086" c:formatCode="m/d;@">
                  <c:v>45679.7291666667</c:v>
                </c:pt>
                <c:pt idx="2087" c:formatCode="m/d;@">
                  <c:v>45679.7395833333</c:v>
                </c:pt>
                <c:pt idx="2088" c:formatCode="m/d;@">
                  <c:v>45679.75</c:v>
                </c:pt>
                <c:pt idx="2089" c:formatCode="m/d;@">
                  <c:v>45679.7604166667</c:v>
                </c:pt>
                <c:pt idx="2090" c:formatCode="m/d;@">
                  <c:v>45679.7708333333</c:v>
                </c:pt>
                <c:pt idx="2091" c:formatCode="m/d;@">
                  <c:v>45679.78125</c:v>
                </c:pt>
                <c:pt idx="2092" c:formatCode="m/d;@">
                  <c:v>45679.7916666667</c:v>
                </c:pt>
                <c:pt idx="2093" c:formatCode="m/d;@">
                  <c:v>45679.8020833333</c:v>
                </c:pt>
                <c:pt idx="2094" c:formatCode="m/d;@">
                  <c:v>45679.8125</c:v>
                </c:pt>
                <c:pt idx="2095" c:formatCode="m/d;@">
                  <c:v>45679.8229166667</c:v>
                </c:pt>
                <c:pt idx="2096" c:formatCode="m/d;@">
                  <c:v>45679.8333333333</c:v>
                </c:pt>
                <c:pt idx="2097" c:formatCode="m/d;@">
                  <c:v>45679.84375</c:v>
                </c:pt>
                <c:pt idx="2098" c:formatCode="m/d;@">
                  <c:v>45679.8541666667</c:v>
                </c:pt>
                <c:pt idx="2099" c:formatCode="m/d;@">
                  <c:v>45679.8645833333</c:v>
                </c:pt>
                <c:pt idx="2100" c:formatCode="m/d;@">
                  <c:v>45679.875</c:v>
                </c:pt>
                <c:pt idx="2101" c:formatCode="m/d;@">
                  <c:v>45679.8854166667</c:v>
                </c:pt>
                <c:pt idx="2102" c:formatCode="m/d;@">
                  <c:v>45679.8958333333</c:v>
                </c:pt>
                <c:pt idx="2103" c:formatCode="m/d;@">
                  <c:v>45679.90625</c:v>
                </c:pt>
                <c:pt idx="2104" c:formatCode="m/d;@">
                  <c:v>45679.9166666667</c:v>
                </c:pt>
                <c:pt idx="2105" c:formatCode="m/d;@">
                  <c:v>45679.9270833333</c:v>
                </c:pt>
                <c:pt idx="2106" c:formatCode="m/d;@">
                  <c:v>45679.9375</c:v>
                </c:pt>
                <c:pt idx="2107" c:formatCode="m/d;@">
                  <c:v>45679.9479166667</c:v>
                </c:pt>
                <c:pt idx="2108" c:formatCode="m/d;@">
                  <c:v>45679.9583333333</c:v>
                </c:pt>
                <c:pt idx="2109" c:formatCode="m/d;@">
                  <c:v>45679.96875</c:v>
                </c:pt>
                <c:pt idx="2110" c:formatCode="m/d;@">
                  <c:v>45679.9791666667</c:v>
                </c:pt>
                <c:pt idx="2111" c:formatCode="m/d;@">
                  <c:v>45679.9895833333</c:v>
                </c:pt>
                <c:pt idx="2112" c:formatCode="m/d;@">
                  <c:v>45680</c:v>
                </c:pt>
                <c:pt idx="2113" c:formatCode="m/d;@">
                  <c:v>45680.0104166667</c:v>
                </c:pt>
                <c:pt idx="2114" c:formatCode="m/d;@">
                  <c:v>45680.0208333333</c:v>
                </c:pt>
                <c:pt idx="2115" c:formatCode="m/d;@">
                  <c:v>45680.03125</c:v>
                </c:pt>
                <c:pt idx="2116" c:formatCode="m/d;@">
                  <c:v>45680.0416666667</c:v>
                </c:pt>
                <c:pt idx="2117" c:formatCode="m/d;@">
                  <c:v>45680.0520833333</c:v>
                </c:pt>
                <c:pt idx="2118" c:formatCode="m/d;@">
                  <c:v>45680.0625</c:v>
                </c:pt>
                <c:pt idx="2119" c:formatCode="m/d;@">
                  <c:v>45680.0729166667</c:v>
                </c:pt>
                <c:pt idx="2120" c:formatCode="m/d;@">
                  <c:v>45680.0833333333</c:v>
                </c:pt>
                <c:pt idx="2121" c:formatCode="m/d;@">
                  <c:v>45680.09375</c:v>
                </c:pt>
                <c:pt idx="2122" c:formatCode="m/d;@">
                  <c:v>45680.1041666667</c:v>
                </c:pt>
                <c:pt idx="2123" c:formatCode="m/d;@">
                  <c:v>45680.1145833333</c:v>
                </c:pt>
                <c:pt idx="2124" c:formatCode="m/d;@">
                  <c:v>45680.125</c:v>
                </c:pt>
                <c:pt idx="2125" c:formatCode="m/d;@">
                  <c:v>45680.1354166667</c:v>
                </c:pt>
                <c:pt idx="2126" c:formatCode="m/d;@">
                  <c:v>45680.1458333333</c:v>
                </c:pt>
                <c:pt idx="2127" c:formatCode="m/d;@">
                  <c:v>45680.15625</c:v>
                </c:pt>
                <c:pt idx="2128" c:formatCode="m/d;@">
                  <c:v>45680.1666666667</c:v>
                </c:pt>
                <c:pt idx="2129" c:formatCode="m/d;@">
                  <c:v>45680.1770833333</c:v>
                </c:pt>
                <c:pt idx="2130" c:formatCode="m/d;@">
                  <c:v>45680.1875</c:v>
                </c:pt>
                <c:pt idx="2131" c:formatCode="m/d;@">
                  <c:v>45680.1979166667</c:v>
                </c:pt>
                <c:pt idx="2132" c:formatCode="m/d;@">
                  <c:v>45680.2083333333</c:v>
                </c:pt>
                <c:pt idx="2133" c:formatCode="m/d;@">
                  <c:v>45680.21875</c:v>
                </c:pt>
                <c:pt idx="2134" c:formatCode="m/d;@">
                  <c:v>45680.2291666667</c:v>
                </c:pt>
                <c:pt idx="2135" c:formatCode="m/d;@">
                  <c:v>45680.2395833333</c:v>
                </c:pt>
                <c:pt idx="2136" c:formatCode="m/d;@">
                  <c:v>45680.25</c:v>
                </c:pt>
                <c:pt idx="2137" c:formatCode="m/d;@">
                  <c:v>45680.2604166667</c:v>
                </c:pt>
                <c:pt idx="2138" c:formatCode="m/d;@">
                  <c:v>45680.2708333333</c:v>
                </c:pt>
                <c:pt idx="2139" c:formatCode="m/d;@">
                  <c:v>45680.28125</c:v>
                </c:pt>
                <c:pt idx="2140" c:formatCode="m/d;@">
                  <c:v>45680.2916666667</c:v>
                </c:pt>
                <c:pt idx="2141" c:formatCode="m/d;@">
                  <c:v>45680.3020833333</c:v>
                </c:pt>
                <c:pt idx="2142" c:formatCode="m/d;@">
                  <c:v>45680.3125</c:v>
                </c:pt>
                <c:pt idx="2143" c:formatCode="m/d;@">
                  <c:v>45680.3229166667</c:v>
                </c:pt>
                <c:pt idx="2144" c:formatCode="m/d;@">
                  <c:v>45680.3333333333</c:v>
                </c:pt>
                <c:pt idx="2145" c:formatCode="m/d;@">
                  <c:v>45680.34375</c:v>
                </c:pt>
                <c:pt idx="2146" c:formatCode="m/d;@">
                  <c:v>45680.3541666667</c:v>
                </c:pt>
                <c:pt idx="2147" c:formatCode="m/d;@">
                  <c:v>45680.3645833333</c:v>
                </c:pt>
                <c:pt idx="2148" c:formatCode="m/d;@">
                  <c:v>45680.375</c:v>
                </c:pt>
                <c:pt idx="2149" c:formatCode="m/d;@">
                  <c:v>45680.3854166667</c:v>
                </c:pt>
                <c:pt idx="2150" c:formatCode="m/d;@">
                  <c:v>45680.3958333333</c:v>
                </c:pt>
                <c:pt idx="2151" c:formatCode="m/d;@">
                  <c:v>45680.40625</c:v>
                </c:pt>
                <c:pt idx="2152" c:formatCode="m/d;@">
                  <c:v>45680.4166666667</c:v>
                </c:pt>
                <c:pt idx="2153" c:formatCode="m/d;@">
                  <c:v>45680.4270833333</c:v>
                </c:pt>
                <c:pt idx="2154" c:formatCode="m/d;@">
                  <c:v>45680.4375</c:v>
                </c:pt>
                <c:pt idx="2155" c:formatCode="m/d;@">
                  <c:v>45680.4479166667</c:v>
                </c:pt>
                <c:pt idx="2156" c:formatCode="m/d;@">
                  <c:v>45680.4583333333</c:v>
                </c:pt>
                <c:pt idx="2157" c:formatCode="m/d;@">
                  <c:v>45680.46875</c:v>
                </c:pt>
                <c:pt idx="2158" c:formatCode="m/d;@">
                  <c:v>45680.4791666667</c:v>
                </c:pt>
                <c:pt idx="2159" c:formatCode="m/d;@">
                  <c:v>45680.4895833333</c:v>
                </c:pt>
                <c:pt idx="2160" c:formatCode="m/d;@">
                  <c:v>45680.5</c:v>
                </c:pt>
                <c:pt idx="2161" c:formatCode="m/d;@">
                  <c:v>45680.5104166667</c:v>
                </c:pt>
                <c:pt idx="2162" c:formatCode="m/d;@">
                  <c:v>45680.5208333333</c:v>
                </c:pt>
                <c:pt idx="2163" c:formatCode="m/d;@">
                  <c:v>45680.53125</c:v>
                </c:pt>
                <c:pt idx="2164" c:formatCode="m/d;@">
                  <c:v>45680.5416666667</c:v>
                </c:pt>
                <c:pt idx="2165" c:formatCode="m/d;@">
                  <c:v>45680.5520833333</c:v>
                </c:pt>
                <c:pt idx="2166" c:formatCode="m/d;@">
                  <c:v>45680.5625</c:v>
                </c:pt>
                <c:pt idx="2167" c:formatCode="m/d;@">
                  <c:v>45680.5729166667</c:v>
                </c:pt>
                <c:pt idx="2168" c:formatCode="m/d;@">
                  <c:v>45680.5833333333</c:v>
                </c:pt>
                <c:pt idx="2169" c:formatCode="m/d;@">
                  <c:v>45680.59375</c:v>
                </c:pt>
                <c:pt idx="2170" c:formatCode="m/d;@">
                  <c:v>45680.6041666667</c:v>
                </c:pt>
                <c:pt idx="2171" c:formatCode="m/d;@">
                  <c:v>45680.6145833333</c:v>
                </c:pt>
                <c:pt idx="2172" c:formatCode="m/d;@">
                  <c:v>45680.625</c:v>
                </c:pt>
                <c:pt idx="2173" c:formatCode="m/d;@">
                  <c:v>45680.6354166667</c:v>
                </c:pt>
                <c:pt idx="2174" c:formatCode="m/d;@">
                  <c:v>45680.6458333333</c:v>
                </c:pt>
                <c:pt idx="2175" c:formatCode="m/d;@">
                  <c:v>45680.65625</c:v>
                </c:pt>
                <c:pt idx="2176" c:formatCode="m/d;@">
                  <c:v>45680.6666666667</c:v>
                </c:pt>
                <c:pt idx="2177" c:formatCode="m/d;@">
                  <c:v>45680.6770833333</c:v>
                </c:pt>
                <c:pt idx="2178" c:formatCode="m/d;@">
                  <c:v>45680.6875</c:v>
                </c:pt>
                <c:pt idx="2179" c:formatCode="m/d;@">
                  <c:v>45680.6979166667</c:v>
                </c:pt>
                <c:pt idx="2180" c:formatCode="m/d;@">
                  <c:v>45680.7083333333</c:v>
                </c:pt>
                <c:pt idx="2181" c:formatCode="m/d;@">
                  <c:v>45680.71875</c:v>
                </c:pt>
                <c:pt idx="2182" c:formatCode="m/d;@">
                  <c:v>45680.7291666667</c:v>
                </c:pt>
                <c:pt idx="2183" c:formatCode="m/d;@">
                  <c:v>45680.7395833333</c:v>
                </c:pt>
                <c:pt idx="2184" c:formatCode="m/d;@">
                  <c:v>45680.75</c:v>
                </c:pt>
                <c:pt idx="2185" c:formatCode="m/d;@">
                  <c:v>45680.7604166667</c:v>
                </c:pt>
                <c:pt idx="2186" c:formatCode="m/d;@">
                  <c:v>45680.7708333333</c:v>
                </c:pt>
                <c:pt idx="2187" c:formatCode="m/d;@">
                  <c:v>45680.78125</c:v>
                </c:pt>
                <c:pt idx="2188" c:formatCode="m/d;@">
                  <c:v>45680.7916666667</c:v>
                </c:pt>
                <c:pt idx="2189" c:formatCode="m/d;@">
                  <c:v>45680.8020833333</c:v>
                </c:pt>
                <c:pt idx="2190" c:formatCode="m/d;@">
                  <c:v>45680.8125</c:v>
                </c:pt>
                <c:pt idx="2191" c:formatCode="m/d;@">
                  <c:v>45680.8229166667</c:v>
                </c:pt>
                <c:pt idx="2192" c:formatCode="m/d;@">
                  <c:v>45680.8333333333</c:v>
                </c:pt>
                <c:pt idx="2193" c:formatCode="m/d;@">
                  <c:v>45680.84375</c:v>
                </c:pt>
                <c:pt idx="2194" c:formatCode="m/d;@">
                  <c:v>45680.8541666667</c:v>
                </c:pt>
                <c:pt idx="2195" c:formatCode="m/d;@">
                  <c:v>45680.8645833333</c:v>
                </c:pt>
                <c:pt idx="2196" c:formatCode="m/d;@">
                  <c:v>45680.875</c:v>
                </c:pt>
                <c:pt idx="2197" c:formatCode="m/d;@">
                  <c:v>45680.8854166667</c:v>
                </c:pt>
                <c:pt idx="2198" c:formatCode="m/d;@">
                  <c:v>45680.8958333333</c:v>
                </c:pt>
                <c:pt idx="2199" c:formatCode="m/d;@">
                  <c:v>45680.90625</c:v>
                </c:pt>
                <c:pt idx="2200" c:formatCode="m/d;@">
                  <c:v>45680.9166666667</c:v>
                </c:pt>
                <c:pt idx="2201" c:formatCode="m/d;@">
                  <c:v>45680.9270833333</c:v>
                </c:pt>
                <c:pt idx="2202" c:formatCode="m/d;@">
                  <c:v>45680.9375</c:v>
                </c:pt>
                <c:pt idx="2203" c:formatCode="m/d;@">
                  <c:v>45680.9479166667</c:v>
                </c:pt>
                <c:pt idx="2204" c:formatCode="m/d;@">
                  <c:v>45680.9583333333</c:v>
                </c:pt>
                <c:pt idx="2205" c:formatCode="m/d;@">
                  <c:v>45680.96875</c:v>
                </c:pt>
                <c:pt idx="2206" c:formatCode="m/d;@">
                  <c:v>45680.9791666667</c:v>
                </c:pt>
                <c:pt idx="2207" c:formatCode="m/d;@">
                  <c:v>45680.9895833333</c:v>
                </c:pt>
                <c:pt idx="2208" c:formatCode="m/d;@">
                  <c:v>45681</c:v>
                </c:pt>
                <c:pt idx="2209" c:formatCode="m/d;@">
                  <c:v>45681.0104166667</c:v>
                </c:pt>
                <c:pt idx="2210" c:formatCode="m/d;@">
                  <c:v>45681.0208333333</c:v>
                </c:pt>
                <c:pt idx="2211" c:formatCode="m/d;@">
                  <c:v>45681.03125</c:v>
                </c:pt>
                <c:pt idx="2212" c:formatCode="m/d;@">
                  <c:v>45681.0416666667</c:v>
                </c:pt>
                <c:pt idx="2213" c:formatCode="m/d;@">
                  <c:v>45681.0520833333</c:v>
                </c:pt>
                <c:pt idx="2214" c:formatCode="m/d;@">
                  <c:v>45681.0625</c:v>
                </c:pt>
                <c:pt idx="2215" c:formatCode="m/d;@">
                  <c:v>45681.0729166667</c:v>
                </c:pt>
                <c:pt idx="2216" c:formatCode="m/d;@">
                  <c:v>45681.0833333333</c:v>
                </c:pt>
                <c:pt idx="2217" c:formatCode="m/d;@">
                  <c:v>45681.09375</c:v>
                </c:pt>
                <c:pt idx="2218" c:formatCode="m/d;@">
                  <c:v>45681.1041666667</c:v>
                </c:pt>
                <c:pt idx="2219" c:formatCode="m/d;@">
                  <c:v>45681.1145833333</c:v>
                </c:pt>
                <c:pt idx="2220" c:formatCode="m/d;@">
                  <c:v>45681.125</c:v>
                </c:pt>
                <c:pt idx="2221" c:formatCode="m/d;@">
                  <c:v>45681.1354166667</c:v>
                </c:pt>
                <c:pt idx="2222" c:formatCode="m/d;@">
                  <c:v>45681.1458333333</c:v>
                </c:pt>
                <c:pt idx="2223" c:formatCode="m/d;@">
                  <c:v>45681.15625</c:v>
                </c:pt>
                <c:pt idx="2224" c:formatCode="m/d;@">
                  <c:v>45681.1666666667</c:v>
                </c:pt>
                <c:pt idx="2225" c:formatCode="m/d;@">
                  <c:v>45681.1770833333</c:v>
                </c:pt>
                <c:pt idx="2226" c:formatCode="m/d;@">
                  <c:v>45681.1875</c:v>
                </c:pt>
                <c:pt idx="2227" c:formatCode="m/d;@">
                  <c:v>45681.1979166667</c:v>
                </c:pt>
                <c:pt idx="2228" c:formatCode="m/d;@">
                  <c:v>45681.2083333333</c:v>
                </c:pt>
                <c:pt idx="2229" c:formatCode="m/d;@">
                  <c:v>45681.21875</c:v>
                </c:pt>
                <c:pt idx="2230" c:formatCode="m/d;@">
                  <c:v>45681.2291666667</c:v>
                </c:pt>
                <c:pt idx="2231" c:formatCode="m/d;@">
                  <c:v>45681.2395833333</c:v>
                </c:pt>
                <c:pt idx="2232" c:formatCode="m/d;@">
                  <c:v>45681.25</c:v>
                </c:pt>
                <c:pt idx="2233" c:formatCode="m/d;@">
                  <c:v>45681.2604166667</c:v>
                </c:pt>
                <c:pt idx="2234" c:formatCode="m/d;@">
                  <c:v>45681.2708333333</c:v>
                </c:pt>
                <c:pt idx="2235" c:formatCode="m/d;@">
                  <c:v>45681.28125</c:v>
                </c:pt>
                <c:pt idx="2236" c:formatCode="m/d;@">
                  <c:v>45681.2916666667</c:v>
                </c:pt>
                <c:pt idx="2237" c:formatCode="m/d;@">
                  <c:v>45681.3020833333</c:v>
                </c:pt>
                <c:pt idx="2238" c:formatCode="m/d;@">
                  <c:v>45681.3125</c:v>
                </c:pt>
                <c:pt idx="2239" c:formatCode="m/d;@">
                  <c:v>45681.3229166667</c:v>
                </c:pt>
                <c:pt idx="2240" c:formatCode="m/d;@">
                  <c:v>45681.3333333333</c:v>
                </c:pt>
                <c:pt idx="2241" c:formatCode="m/d;@">
                  <c:v>45681.34375</c:v>
                </c:pt>
                <c:pt idx="2242" c:formatCode="m/d;@">
                  <c:v>45681.3541666667</c:v>
                </c:pt>
                <c:pt idx="2243" c:formatCode="m/d;@">
                  <c:v>45681.3645833333</c:v>
                </c:pt>
                <c:pt idx="2244" c:formatCode="m/d;@">
                  <c:v>45681.375</c:v>
                </c:pt>
                <c:pt idx="2245" c:formatCode="m/d;@">
                  <c:v>45681.3854166667</c:v>
                </c:pt>
                <c:pt idx="2246" c:formatCode="m/d;@">
                  <c:v>45681.3958333333</c:v>
                </c:pt>
                <c:pt idx="2247" c:formatCode="m/d;@">
                  <c:v>45681.40625</c:v>
                </c:pt>
                <c:pt idx="2248" c:formatCode="m/d;@">
                  <c:v>45681.4166666667</c:v>
                </c:pt>
                <c:pt idx="2249" c:formatCode="m/d;@">
                  <c:v>45681.4270833333</c:v>
                </c:pt>
                <c:pt idx="2250" c:formatCode="m/d;@">
                  <c:v>45681.4375</c:v>
                </c:pt>
                <c:pt idx="2251" c:formatCode="m/d;@">
                  <c:v>45681.4479166667</c:v>
                </c:pt>
                <c:pt idx="2252" c:formatCode="m/d;@">
                  <c:v>45681.4583333333</c:v>
                </c:pt>
                <c:pt idx="2253" c:formatCode="m/d;@">
                  <c:v>45681.46875</c:v>
                </c:pt>
                <c:pt idx="2254" c:formatCode="m/d;@">
                  <c:v>45681.4791666667</c:v>
                </c:pt>
                <c:pt idx="2255" c:formatCode="m/d;@">
                  <c:v>45681.4895833333</c:v>
                </c:pt>
                <c:pt idx="2256" c:formatCode="m/d;@">
                  <c:v>45681.5</c:v>
                </c:pt>
                <c:pt idx="2257" c:formatCode="m/d;@">
                  <c:v>45681.5104166667</c:v>
                </c:pt>
                <c:pt idx="2258" c:formatCode="m/d;@">
                  <c:v>45681.5208333333</c:v>
                </c:pt>
                <c:pt idx="2259" c:formatCode="m/d;@">
                  <c:v>45681.53125</c:v>
                </c:pt>
                <c:pt idx="2260" c:formatCode="m/d;@">
                  <c:v>45681.5416666667</c:v>
                </c:pt>
                <c:pt idx="2261" c:formatCode="m/d;@">
                  <c:v>45681.5520833333</c:v>
                </c:pt>
                <c:pt idx="2262" c:formatCode="m/d;@">
                  <c:v>45681.5625</c:v>
                </c:pt>
                <c:pt idx="2263" c:formatCode="m/d;@">
                  <c:v>45681.5729166667</c:v>
                </c:pt>
                <c:pt idx="2264" c:formatCode="m/d;@">
                  <c:v>45681.5833333333</c:v>
                </c:pt>
                <c:pt idx="2265" c:formatCode="m/d;@">
                  <c:v>45681.59375</c:v>
                </c:pt>
                <c:pt idx="2266" c:formatCode="m/d;@">
                  <c:v>45681.6041666667</c:v>
                </c:pt>
                <c:pt idx="2267" c:formatCode="m/d;@">
                  <c:v>45681.6145833333</c:v>
                </c:pt>
                <c:pt idx="2268" c:formatCode="m/d;@">
                  <c:v>45681.625</c:v>
                </c:pt>
                <c:pt idx="2269" c:formatCode="m/d;@">
                  <c:v>45681.6354166667</c:v>
                </c:pt>
                <c:pt idx="2270" c:formatCode="m/d;@">
                  <c:v>45681.6458333333</c:v>
                </c:pt>
                <c:pt idx="2271" c:formatCode="m/d;@">
                  <c:v>45681.65625</c:v>
                </c:pt>
                <c:pt idx="2272" c:formatCode="m/d;@">
                  <c:v>45681.6666666667</c:v>
                </c:pt>
                <c:pt idx="2273" c:formatCode="m/d;@">
                  <c:v>45681.6770833333</c:v>
                </c:pt>
                <c:pt idx="2274" c:formatCode="m/d;@">
                  <c:v>45681.6875</c:v>
                </c:pt>
                <c:pt idx="2275" c:formatCode="m/d;@">
                  <c:v>45681.6979166667</c:v>
                </c:pt>
                <c:pt idx="2276" c:formatCode="m/d;@">
                  <c:v>45681.7083333333</c:v>
                </c:pt>
                <c:pt idx="2277" c:formatCode="m/d;@">
                  <c:v>45681.71875</c:v>
                </c:pt>
                <c:pt idx="2278" c:formatCode="m/d;@">
                  <c:v>45681.7291666667</c:v>
                </c:pt>
                <c:pt idx="2279" c:formatCode="m/d;@">
                  <c:v>45681.7395833333</c:v>
                </c:pt>
                <c:pt idx="2280" c:formatCode="m/d;@">
                  <c:v>45681.75</c:v>
                </c:pt>
                <c:pt idx="2281" c:formatCode="m/d;@">
                  <c:v>45681.7604166667</c:v>
                </c:pt>
                <c:pt idx="2282" c:formatCode="m/d;@">
                  <c:v>45681.7708333333</c:v>
                </c:pt>
                <c:pt idx="2283" c:formatCode="m/d;@">
                  <c:v>45681.78125</c:v>
                </c:pt>
                <c:pt idx="2284" c:formatCode="m/d;@">
                  <c:v>45681.7916666667</c:v>
                </c:pt>
                <c:pt idx="2285" c:formatCode="m/d;@">
                  <c:v>45681.8020833333</c:v>
                </c:pt>
                <c:pt idx="2286" c:formatCode="m/d;@">
                  <c:v>45681.8125</c:v>
                </c:pt>
                <c:pt idx="2287" c:formatCode="m/d;@">
                  <c:v>45681.8229166667</c:v>
                </c:pt>
                <c:pt idx="2288" c:formatCode="m/d;@">
                  <c:v>45681.8333333333</c:v>
                </c:pt>
                <c:pt idx="2289" c:formatCode="m/d;@">
                  <c:v>45681.84375</c:v>
                </c:pt>
                <c:pt idx="2290" c:formatCode="m/d;@">
                  <c:v>45681.8541666667</c:v>
                </c:pt>
                <c:pt idx="2291" c:formatCode="m/d;@">
                  <c:v>45681.8645833333</c:v>
                </c:pt>
                <c:pt idx="2292" c:formatCode="m/d;@">
                  <c:v>45681.875</c:v>
                </c:pt>
                <c:pt idx="2293" c:formatCode="m/d;@">
                  <c:v>45681.8854166667</c:v>
                </c:pt>
                <c:pt idx="2294" c:formatCode="m/d;@">
                  <c:v>45681.8958333333</c:v>
                </c:pt>
                <c:pt idx="2295" c:formatCode="m/d;@">
                  <c:v>45681.90625</c:v>
                </c:pt>
                <c:pt idx="2296" c:formatCode="m/d;@">
                  <c:v>45681.9166666667</c:v>
                </c:pt>
                <c:pt idx="2297" c:formatCode="m/d;@">
                  <c:v>45681.9270833333</c:v>
                </c:pt>
                <c:pt idx="2298" c:formatCode="m/d;@">
                  <c:v>45681.9375</c:v>
                </c:pt>
                <c:pt idx="2299" c:formatCode="m/d;@">
                  <c:v>45681.9479166667</c:v>
                </c:pt>
                <c:pt idx="2300" c:formatCode="m/d;@">
                  <c:v>45681.9583333333</c:v>
                </c:pt>
                <c:pt idx="2301" c:formatCode="m/d;@">
                  <c:v>45681.96875</c:v>
                </c:pt>
                <c:pt idx="2302" c:formatCode="m/d;@">
                  <c:v>45681.9791666667</c:v>
                </c:pt>
                <c:pt idx="2303" c:formatCode="m/d;@">
                  <c:v>45681.9895833333</c:v>
                </c:pt>
                <c:pt idx="2304" c:formatCode="m/d;@">
                  <c:v>45682</c:v>
                </c:pt>
                <c:pt idx="2305" c:formatCode="m/d;@">
                  <c:v>45682.0104166667</c:v>
                </c:pt>
                <c:pt idx="2306" c:formatCode="m/d;@">
                  <c:v>45682.0208333333</c:v>
                </c:pt>
                <c:pt idx="2307" c:formatCode="m/d;@">
                  <c:v>45682.03125</c:v>
                </c:pt>
                <c:pt idx="2308" c:formatCode="m/d;@">
                  <c:v>45682.0416666667</c:v>
                </c:pt>
                <c:pt idx="2309" c:formatCode="m/d;@">
                  <c:v>45682.0520833333</c:v>
                </c:pt>
                <c:pt idx="2310" c:formatCode="m/d;@">
                  <c:v>45682.0625</c:v>
                </c:pt>
                <c:pt idx="2311" c:formatCode="m/d;@">
                  <c:v>45682.0729166667</c:v>
                </c:pt>
                <c:pt idx="2312" c:formatCode="m/d;@">
                  <c:v>45682.0833333333</c:v>
                </c:pt>
                <c:pt idx="2313" c:formatCode="m/d;@">
                  <c:v>45682.09375</c:v>
                </c:pt>
                <c:pt idx="2314" c:formatCode="m/d;@">
                  <c:v>45682.1041666667</c:v>
                </c:pt>
                <c:pt idx="2315" c:formatCode="m/d;@">
                  <c:v>45682.1145833333</c:v>
                </c:pt>
                <c:pt idx="2316" c:formatCode="m/d;@">
                  <c:v>45682.125</c:v>
                </c:pt>
                <c:pt idx="2317" c:formatCode="m/d;@">
                  <c:v>45682.1354166667</c:v>
                </c:pt>
                <c:pt idx="2318" c:formatCode="m/d;@">
                  <c:v>45682.1458333333</c:v>
                </c:pt>
                <c:pt idx="2319" c:formatCode="m/d;@">
                  <c:v>45682.15625</c:v>
                </c:pt>
                <c:pt idx="2320" c:formatCode="m/d;@">
                  <c:v>45682.1666666667</c:v>
                </c:pt>
                <c:pt idx="2321" c:formatCode="m/d;@">
                  <c:v>45682.1770833333</c:v>
                </c:pt>
                <c:pt idx="2322" c:formatCode="m/d;@">
                  <c:v>45682.1875</c:v>
                </c:pt>
                <c:pt idx="2323" c:formatCode="m/d;@">
                  <c:v>45682.1979166667</c:v>
                </c:pt>
                <c:pt idx="2324" c:formatCode="m/d;@">
                  <c:v>45682.2083333333</c:v>
                </c:pt>
                <c:pt idx="2325" c:formatCode="m/d;@">
                  <c:v>45682.21875</c:v>
                </c:pt>
                <c:pt idx="2326" c:formatCode="m/d;@">
                  <c:v>45682.2291666667</c:v>
                </c:pt>
                <c:pt idx="2327" c:formatCode="m/d;@">
                  <c:v>45682.2395833333</c:v>
                </c:pt>
                <c:pt idx="2328" c:formatCode="m/d;@">
                  <c:v>45682.25</c:v>
                </c:pt>
                <c:pt idx="2329" c:formatCode="m/d;@">
                  <c:v>45682.2604166667</c:v>
                </c:pt>
                <c:pt idx="2330" c:formatCode="m/d;@">
                  <c:v>45682.2708333333</c:v>
                </c:pt>
                <c:pt idx="2331" c:formatCode="m/d;@">
                  <c:v>45682.28125</c:v>
                </c:pt>
                <c:pt idx="2332" c:formatCode="m/d;@">
                  <c:v>45682.2916666667</c:v>
                </c:pt>
                <c:pt idx="2333" c:formatCode="m/d;@">
                  <c:v>45682.3020833333</c:v>
                </c:pt>
                <c:pt idx="2334" c:formatCode="m/d;@">
                  <c:v>45682.3125</c:v>
                </c:pt>
                <c:pt idx="2335" c:formatCode="m/d;@">
                  <c:v>45682.3229166667</c:v>
                </c:pt>
                <c:pt idx="2336" c:formatCode="m/d;@">
                  <c:v>45682.3333333333</c:v>
                </c:pt>
                <c:pt idx="2337" c:formatCode="m/d;@">
                  <c:v>45682.34375</c:v>
                </c:pt>
                <c:pt idx="2338" c:formatCode="m/d;@">
                  <c:v>45682.3541666667</c:v>
                </c:pt>
                <c:pt idx="2339" c:formatCode="m/d;@">
                  <c:v>45682.3645833333</c:v>
                </c:pt>
                <c:pt idx="2340" c:formatCode="m/d;@">
                  <c:v>45682.375</c:v>
                </c:pt>
                <c:pt idx="2341" c:formatCode="m/d;@">
                  <c:v>45682.3854166667</c:v>
                </c:pt>
                <c:pt idx="2342" c:formatCode="m/d;@">
                  <c:v>45682.3958333333</c:v>
                </c:pt>
                <c:pt idx="2343" c:formatCode="m/d;@">
                  <c:v>45682.40625</c:v>
                </c:pt>
                <c:pt idx="2344" c:formatCode="m/d;@">
                  <c:v>45682.4166666667</c:v>
                </c:pt>
                <c:pt idx="2345" c:formatCode="m/d;@">
                  <c:v>45682.4270833333</c:v>
                </c:pt>
                <c:pt idx="2346" c:formatCode="m/d;@">
                  <c:v>45682.4375</c:v>
                </c:pt>
                <c:pt idx="2347" c:formatCode="m/d;@">
                  <c:v>45682.4479166667</c:v>
                </c:pt>
                <c:pt idx="2348" c:formatCode="m/d;@">
                  <c:v>45682.4583333333</c:v>
                </c:pt>
                <c:pt idx="2349" c:formatCode="m/d;@">
                  <c:v>45682.46875</c:v>
                </c:pt>
                <c:pt idx="2350" c:formatCode="m/d;@">
                  <c:v>45682.4791666667</c:v>
                </c:pt>
                <c:pt idx="2351" c:formatCode="m/d;@">
                  <c:v>45682.4895833333</c:v>
                </c:pt>
                <c:pt idx="2352" c:formatCode="m/d;@">
                  <c:v>45682.5</c:v>
                </c:pt>
                <c:pt idx="2353" c:formatCode="m/d;@">
                  <c:v>45682.5104166667</c:v>
                </c:pt>
                <c:pt idx="2354" c:formatCode="m/d;@">
                  <c:v>45682.5208333333</c:v>
                </c:pt>
                <c:pt idx="2355" c:formatCode="m/d;@">
                  <c:v>45682.53125</c:v>
                </c:pt>
                <c:pt idx="2356" c:formatCode="m/d;@">
                  <c:v>45682.5416666667</c:v>
                </c:pt>
                <c:pt idx="2357" c:formatCode="m/d;@">
                  <c:v>45682.5520833333</c:v>
                </c:pt>
                <c:pt idx="2358" c:formatCode="m/d;@">
                  <c:v>45682.5625</c:v>
                </c:pt>
                <c:pt idx="2359" c:formatCode="m/d;@">
                  <c:v>45682.5729166667</c:v>
                </c:pt>
                <c:pt idx="2360" c:formatCode="m/d;@">
                  <c:v>45682.5833333333</c:v>
                </c:pt>
                <c:pt idx="2361" c:formatCode="m/d;@">
                  <c:v>45682.59375</c:v>
                </c:pt>
                <c:pt idx="2362" c:formatCode="m/d;@">
                  <c:v>45682.6041666667</c:v>
                </c:pt>
                <c:pt idx="2363" c:formatCode="m/d;@">
                  <c:v>45682.6145833333</c:v>
                </c:pt>
                <c:pt idx="2364" c:formatCode="m/d;@">
                  <c:v>45682.625</c:v>
                </c:pt>
                <c:pt idx="2365" c:formatCode="m/d;@">
                  <c:v>45682.6354166667</c:v>
                </c:pt>
                <c:pt idx="2366" c:formatCode="m/d;@">
                  <c:v>45682.6458333333</c:v>
                </c:pt>
                <c:pt idx="2367" c:formatCode="m/d;@">
                  <c:v>45682.65625</c:v>
                </c:pt>
                <c:pt idx="2368" c:formatCode="m/d;@">
                  <c:v>45682.6666666667</c:v>
                </c:pt>
                <c:pt idx="2369" c:formatCode="m/d;@">
                  <c:v>45682.6770833333</c:v>
                </c:pt>
                <c:pt idx="2370" c:formatCode="m/d;@">
                  <c:v>45682.6875</c:v>
                </c:pt>
                <c:pt idx="2371" c:formatCode="m/d;@">
                  <c:v>45682.6979166667</c:v>
                </c:pt>
                <c:pt idx="2372" c:formatCode="m/d;@">
                  <c:v>45682.7083333333</c:v>
                </c:pt>
                <c:pt idx="2373" c:formatCode="m/d;@">
                  <c:v>45682.71875</c:v>
                </c:pt>
                <c:pt idx="2374" c:formatCode="m/d;@">
                  <c:v>45682.7291666667</c:v>
                </c:pt>
                <c:pt idx="2375" c:formatCode="m/d;@">
                  <c:v>45682.7395833333</c:v>
                </c:pt>
                <c:pt idx="2376" c:formatCode="m/d;@">
                  <c:v>45682.75</c:v>
                </c:pt>
                <c:pt idx="2377" c:formatCode="m/d;@">
                  <c:v>45682.7604166667</c:v>
                </c:pt>
                <c:pt idx="2378" c:formatCode="m/d;@">
                  <c:v>45682.7708333333</c:v>
                </c:pt>
                <c:pt idx="2379" c:formatCode="m/d;@">
                  <c:v>45682.78125</c:v>
                </c:pt>
                <c:pt idx="2380" c:formatCode="m/d;@">
                  <c:v>45682.7916666667</c:v>
                </c:pt>
                <c:pt idx="2381" c:formatCode="m/d;@">
                  <c:v>45682.8020833333</c:v>
                </c:pt>
                <c:pt idx="2382" c:formatCode="m/d;@">
                  <c:v>45682.8125</c:v>
                </c:pt>
                <c:pt idx="2383" c:formatCode="m/d;@">
                  <c:v>45682.8229166667</c:v>
                </c:pt>
                <c:pt idx="2384" c:formatCode="m/d;@">
                  <c:v>45682.8333333333</c:v>
                </c:pt>
                <c:pt idx="2385" c:formatCode="m/d;@">
                  <c:v>45682.84375</c:v>
                </c:pt>
                <c:pt idx="2386" c:formatCode="m/d;@">
                  <c:v>45682.8541666667</c:v>
                </c:pt>
                <c:pt idx="2387" c:formatCode="m/d;@">
                  <c:v>45682.8645833333</c:v>
                </c:pt>
                <c:pt idx="2388" c:formatCode="m/d;@">
                  <c:v>45682.875</c:v>
                </c:pt>
                <c:pt idx="2389" c:formatCode="m/d;@">
                  <c:v>45682.8854166667</c:v>
                </c:pt>
                <c:pt idx="2390" c:formatCode="m/d;@">
                  <c:v>45682.8958333333</c:v>
                </c:pt>
                <c:pt idx="2391" c:formatCode="m/d;@">
                  <c:v>45682.90625</c:v>
                </c:pt>
                <c:pt idx="2392" c:formatCode="m/d;@">
                  <c:v>45682.9166666667</c:v>
                </c:pt>
                <c:pt idx="2393" c:formatCode="m/d;@">
                  <c:v>45682.9270833333</c:v>
                </c:pt>
                <c:pt idx="2394" c:formatCode="m/d;@">
                  <c:v>45682.9375</c:v>
                </c:pt>
                <c:pt idx="2395" c:formatCode="m/d;@">
                  <c:v>45682.9479166667</c:v>
                </c:pt>
                <c:pt idx="2396" c:formatCode="m/d;@">
                  <c:v>45682.9583333333</c:v>
                </c:pt>
                <c:pt idx="2397" c:formatCode="m/d;@">
                  <c:v>45682.96875</c:v>
                </c:pt>
                <c:pt idx="2398" c:formatCode="m/d;@">
                  <c:v>45682.9791666667</c:v>
                </c:pt>
                <c:pt idx="2399" c:formatCode="m/d;@">
                  <c:v>45682.9895833333</c:v>
                </c:pt>
                <c:pt idx="2400" c:formatCode="m/d;@">
                  <c:v>45683</c:v>
                </c:pt>
                <c:pt idx="2401" c:formatCode="m/d;@">
                  <c:v>45683.0104166667</c:v>
                </c:pt>
                <c:pt idx="2402" c:formatCode="m/d;@">
                  <c:v>45683.0208333333</c:v>
                </c:pt>
                <c:pt idx="2403" c:formatCode="m/d;@">
                  <c:v>45683.03125</c:v>
                </c:pt>
                <c:pt idx="2404" c:formatCode="m/d;@">
                  <c:v>45683.0416666667</c:v>
                </c:pt>
                <c:pt idx="2405" c:formatCode="m/d;@">
                  <c:v>45683.0520833333</c:v>
                </c:pt>
                <c:pt idx="2406" c:formatCode="m/d;@">
                  <c:v>45683.0625</c:v>
                </c:pt>
                <c:pt idx="2407" c:formatCode="m/d;@">
                  <c:v>45683.0729166667</c:v>
                </c:pt>
                <c:pt idx="2408" c:formatCode="m/d;@">
                  <c:v>45683.0833333333</c:v>
                </c:pt>
                <c:pt idx="2409" c:formatCode="m/d;@">
                  <c:v>45683.09375</c:v>
                </c:pt>
                <c:pt idx="2410" c:formatCode="m/d;@">
                  <c:v>45683.1041666667</c:v>
                </c:pt>
                <c:pt idx="2411" c:formatCode="m/d;@">
                  <c:v>45683.1145833333</c:v>
                </c:pt>
                <c:pt idx="2412" c:formatCode="m/d;@">
                  <c:v>45683.125</c:v>
                </c:pt>
                <c:pt idx="2413" c:formatCode="m/d;@">
                  <c:v>45683.1354166667</c:v>
                </c:pt>
                <c:pt idx="2414" c:formatCode="m/d;@">
                  <c:v>45683.1458333333</c:v>
                </c:pt>
                <c:pt idx="2415" c:formatCode="m/d;@">
                  <c:v>45683.15625</c:v>
                </c:pt>
                <c:pt idx="2416" c:formatCode="m/d;@">
                  <c:v>45683.1666666667</c:v>
                </c:pt>
                <c:pt idx="2417" c:formatCode="m/d;@">
                  <c:v>45683.1770833333</c:v>
                </c:pt>
                <c:pt idx="2418" c:formatCode="m/d;@">
                  <c:v>45683.1875</c:v>
                </c:pt>
                <c:pt idx="2419" c:formatCode="m/d;@">
                  <c:v>45683.1979166667</c:v>
                </c:pt>
                <c:pt idx="2420" c:formatCode="m/d;@">
                  <c:v>45683.2083333333</c:v>
                </c:pt>
                <c:pt idx="2421" c:formatCode="m/d;@">
                  <c:v>45683.21875</c:v>
                </c:pt>
                <c:pt idx="2422" c:formatCode="m/d;@">
                  <c:v>45683.2291666667</c:v>
                </c:pt>
                <c:pt idx="2423" c:formatCode="m/d;@">
                  <c:v>45683.2395833333</c:v>
                </c:pt>
                <c:pt idx="2424" c:formatCode="m/d;@">
                  <c:v>45683.25</c:v>
                </c:pt>
                <c:pt idx="2425" c:formatCode="m/d;@">
                  <c:v>45683.2604166667</c:v>
                </c:pt>
                <c:pt idx="2426" c:formatCode="m/d;@">
                  <c:v>45683.2708333333</c:v>
                </c:pt>
                <c:pt idx="2427" c:formatCode="m/d;@">
                  <c:v>45683.28125</c:v>
                </c:pt>
                <c:pt idx="2428" c:formatCode="m/d;@">
                  <c:v>45683.2916666667</c:v>
                </c:pt>
                <c:pt idx="2429" c:formatCode="m/d;@">
                  <c:v>45683.3020833333</c:v>
                </c:pt>
                <c:pt idx="2430" c:formatCode="m/d;@">
                  <c:v>45683.3125</c:v>
                </c:pt>
                <c:pt idx="2431" c:formatCode="m/d;@">
                  <c:v>45683.3229166667</c:v>
                </c:pt>
                <c:pt idx="2432" c:formatCode="m/d;@">
                  <c:v>45683.3333333333</c:v>
                </c:pt>
                <c:pt idx="2433" c:formatCode="m/d;@">
                  <c:v>45683.34375</c:v>
                </c:pt>
                <c:pt idx="2434" c:formatCode="m/d;@">
                  <c:v>45683.3541666667</c:v>
                </c:pt>
                <c:pt idx="2435" c:formatCode="m/d;@">
                  <c:v>45683.3645833333</c:v>
                </c:pt>
                <c:pt idx="2436" c:formatCode="m/d;@">
                  <c:v>45683.375</c:v>
                </c:pt>
                <c:pt idx="2437" c:formatCode="m/d;@">
                  <c:v>45683.3854166667</c:v>
                </c:pt>
                <c:pt idx="2438" c:formatCode="m/d;@">
                  <c:v>45683.3958333333</c:v>
                </c:pt>
                <c:pt idx="2439" c:formatCode="m/d;@">
                  <c:v>45683.40625</c:v>
                </c:pt>
                <c:pt idx="2440" c:formatCode="m/d;@">
                  <c:v>45683.4166666667</c:v>
                </c:pt>
                <c:pt idx="2441" c:formatCode="m/d;@">
                  <c:v>45683.4270833333</c:v>
                </c:pt>
                <c:pt idx="2442" c:formatCode="m/d;@">
                  <c:v>45683.4375</c:v>
                </c:pt>
                <c:pt idx="2443" c:formatCode="m/d;@">
                  <c:v>45683.4479166667</c:v>
                </c:pt>
                <c:pt idx="2444" c:formatCode="m/d;@">
                  <c:v>45683.4583333333</c:v>
                </c:pt>
                <c:pt idx="2445" c:formatCode="m/d;@">
                  <c:v>45683.46875</c:v>
                </c:pt>
                <c:pt idx="2446" c:formatCode="m/d;@">
                  <c:v>45683.4791666667</c:v>
                </c:pt>
                <c:pt idx="2447" c:formatCode="m/d;@">
                  <c:v>45683.4895833333</c:v>
                </c:pt>
                <c:pt idx="2448" c:formatCode="m/d;@">
                  <c:v>45683.5</c:v>
                </c:pt>
                <c:pt idx="2449" c:formatCode="m/d;@">
                  <c:v>45683.5104166667</c:v>
                </c:pt>
                <c:pt idx="2450" c:formatCode="m/d;@">
                  <c:v>45683.5208333333</c:v>
                </c:pt>
                <c:pt idx="2451" c:formatCode="m/d;@">
                  <c:v>45683.53125</c:v>
                </c:pt>
                <c:pt idx="2452" c:formatCode="m/d;@">
                  <c:v>45683.5416666667</c:v>
                </c:pt>
                <c:pt idx="2453" c:formatCode="m/d;@">
                  <c:v>45683.5520833333</c:v>
                </c:pt>
                <c:pt idx="2454" c:formatCode="m/d;@">
                  <c:v>45683.5625</c:v>
                </c:pt>
                <c:pt idx="2455" c:formatCode="m/d;@">
                  <c:v>45683.5729166667</c:v>
                </c:pt>
                <c:pt idx="2456" c:formatCode="m/d;@">
                  <c:v>45683.5833333333</c:v>
                </c:pt>
                <c:pt idx="2457" c:formatCode="m/d;@">
                  <c:v>45683.59375</c:v>
                </c:pt>
                <c:pt idx="2458" c:formatCode="m/d;@">
                  <c:v>45683.6041666667</c:v>
                </c:pt>
                <c:pt idx="2459" c:formatCode="m/d;@">
                  <c:v>45683.6145833333</c:v>
                </c:pt>
                <c:pt idx="2460" c:formatCode="m/d;@">
                  <c:v>45683.625</c:v>
                </c:pt>
                <c:pt idx="2461" c:formatCode="m/d;@">
                  <c:v>45683.6354166667</c:v>
                </c:pt>
                <c:pt idx="2462" c:formatCode="m/d;@">
                  <c:v>45683.6458333333</c:v>
                </c:pt>
                <c:pt idx="2463" c:formatCode="m/d;@">
                  <c:v>45683.65625</c:v>
                </c:pt>
                <c:pt idx="2464" c:formatCode="m/d;@">
                  <c:v>45683.6666666667</c:v>
                </c:pt>
                <c:pt idx="2465" c:formatCode="m/d;@">
                  <c:v>45683.6770833333</c:v>
                </c:pt>
                <c:pt idx="2466" c:formatCode="m/d;@">
                  <c:v>45683.6875</c:v>
                </c:pt>
                <c:pt idx="2467" c:formatCode="m/d;@">
                  <c:v>45683.6979166667</c:v>
                </c:pt>
                <c:pt idx="2468" c:formatCode="m/d;@">
                  <c:v>45683.7083333333</c:v>
                </c:pt>
                <c:pt idx="2469" c:formatCode="m/d;@">
                  <c:v>45683.71875</c:v>
                </c:pt>
                <c:pt idx="2470" c:formatCode="m/d;@">
                  <c:v>45683.7291666667</c:v>
                </c:pt>
                <c:pt idx="2471" c:formatCode="m/d;@">
                  <c:v>45683.7395833333</c:v>
                </c:pt>
                <c:pt idx="2472" c:formatCode="m/d;@">
                  <c:v>45683.75</c:v>
                </c:pt>
                <c:pt idx="2473" c:formatCode="m/d;@">
                  <c:v>45683.7604166667</c:v>
                </c:pt>
                <c:pt idx="2474" c:formatCode="m/d;@">
                  <c:v>45683.7708333333</c:v>
                </c:pt>
                <c:pt idx="2475" c:formatCode="m/d;@">
                  <c:v>45683.78125</c:v>
                </c:pt>
                <c:pt idx="2476" c:formatCode="m/d;@">
                  <c:v>45683.7916666667</c:v>
                </c:pt>
                <c:pt idx="2477" c:formatCode="m/d;@">
                  <c:v>45683.8020833333</c:v>
                </c:pt>
                <c:pt idx="2478" c:formatCode="m/d;@">
                  <c:v>45683.8125</c:v>
                </c:pt>
                <c:pt idx="2479" c:formatCode="m/d;@">
                  <c:v>45683.8229166667</c:v>
                </c:pt>
                <c:pt idx="2480" c:formatCode="m/d;@">
                  <c:v>45683.8333333333</c:v>
                </c:pt>
                <c:pt idx="2481" c:formatCode="m/d;@">
                  <c:v>45683.84375</c:v>
                </c:pt>
                <c:pt idx="2482" c:formatCode="m/d;@">
                  <c:v>45683.8541666667</c:v>
                </c:pt>
                <c:pt idx="2483" c:formatCode="m/d;@">
                  <c:v>45683.8645833333</c:v>
                </c:pt>
                <c:pt idx="2484" c:formatCode="m/d;@">
                  <c:v>45683.875</c:v>
                </c:pt>
                <c:pt idx="2485" c:formatCode="m/d;@">
                  <c:v>45683.8854166667</c:v>
                </c:pt>
                <c:pt idx="2486" c:formatCode="m/d;@">
                  <c:v>45683.8958333333</c:v>
                </c:pt>
                <c:pt idx="2487" c:formatCode="m/d;@">
                  <c:v>45683.90625</c:v>
                </c:pt>
                <c:pt idx="2488" c:formatCode="m/d;@">
                  <c:v>45683.9166666667</c:v>
                </c:pt>
                <c:pt idx="2489" c:formatCode="m/d;@">
                  <c:v>45683.9270833333</c:v>
                </c:pt>
                <c:pt idx="2490" c:formatCode="m/d;@">
                  <c:v>45683.9375</c:v>
                </c:pt>
                <c:pt idx="2491" c:formatCode="m/d;@">
                  <c:v>45683.9479166667</c:v>
                </c:pt>
                <c:pt idx="2492" c:formatCode="m/d;@">
                  <c:v>45683.9583333333</c:v>
                </c:pt>
                <c:pt idx="2493" c:formatCode="m/d;@">
                  <c:v>45683.96875</c:v>
                </c:pt>
                <c:pt idx="2494" c:formatCode="m/d;@">
                  <c:v>45683.9791666667</c:v>
                </c:pt>
                <c:pt idx="2495" c:formatCode="m/d;@">
                  <c:v>45683.9895833333</c:v>
                </c:pt>
                <c:pt idx="2496" c:formatCode="m/d;@">
                  <c:v>45684</c:v>
                </c:pt>
                <c:pt idx="2497" c:formatCode="m/d;@">
                  <c:v>45684.0104166667</c:v>
                </c:pt>
                <c:pt idx="2498" c:formatCode="m/d;@">
                  <c:v>45684.0208333333</c:v>
                </c:pt>
                <c:pt idx="2499" c:formatCode="m/d;@">
                  <c:v>45684.03125</c:v>
                </c:pt>
                <c:pt idx="2500" c:formatCode="m/d;@">
                  <c:v>45684.0416666667</c:v>
                </c:pt>
                <c:pt idx="2501" c:formatCode="m/d;@">
                  <c:v>45684.0520833333</c:v>
                </c:pt>
                <c:pt idx="2502" c:formatCode="m/d;@">
                  <c:v>45684.0625</c:v>
                </c:pt>
                <c:pt idx="2503" c:formatCode="m/d;@">
                  <c:v>45684.0729166667</c:v>
                </c:pt>
                <c:pt idx="2504" c:formatCode="m/d;@">
                  <c:v>45684.0833333333</c:v>
                </c:pt>
                <c:pt idx="2505" c:formatCode="m/d;@">
                  <c:v>45684.09375</c:v>
                </c:pt>
                <c:pt idx="2506" c:formatCode="m/d;@">
                  <c:v>45684.1041666667</c:v>
                </c:pt>
                <c:pt idx="2507" c:formatCode="m/d;@">
                  <c:v>45684.1145833333</c:v>
                </c:pt>
                <c:pt idx="2508" c:formatCode="m/d;@">
                  <c:v>45684.125</c:v>
                </c:pt>
                <c:pt idx="2509" c:formatCode="m/d;@">
                  <c:v>45684.1354166667</c:v>
                </c:pt>
                <c:pt idx="2510" c:formatCode="m/d;@">
                  <c:v>45684.1458333333</c:v>
                </c:pt>
                <c:pt idx="2511" c:formatCode="m/d;@">
                  <c:v>45684.15625</c:v>
                </c:pt>
                <c:pt idx="2512" c:formatCode="m/d;@">
                  <c:v>45684.1666666667</c:v>
                </c:pt>
                <c:pt idx="2513" c:formatCode="m/d;@">
                  <c:v>45684.1770833333</c:v>
                </c:pt>
                <c:pt idx="2514" c:formatCode="m/d;@">
                  <c:v>45684.1875</c:v>
                </c:pt>
                <c:pt idx="2515" c:formatCode="m/d;@">
                  <c:v>45684.1979166667</c:v>
                </c:pt>
                <c:pt idx="2516" c:formatCode="m/d;@">
                  <c:v>45684.2083333333</c:v>
                </c:pt>
                <c:pt idx="2517" c:formatCode="m/d;@">
                  <c:v>45684.21875</c:v>
                </c:pt>
                <c:pt idx="2518" c:formatCode="m/d;@">
                  <c:v>45684.2291666667</c:v>
                </c:pt>
                <c:pt idx="2519" c:formatCode="m/d;@">
                  <c:v>45684.2395833333</c:v>
                </c:pt>
                <c:pt idx="2520" c:formatCode="m/d;@">
                  <c:v>45684.25</c:v>
                </c:pt>
                <c:pt idx="2521" c:formatCode="m/d;@">
                  <c:v>45684.2604166667</c:v>
                </c:pt>
                <c:pt idx="2522" c:formatCode="m/d;@">
                  <c:v>45684.2708333333</c:v>
                </c:pt>
                <c:pt idx="2523" c:formatCode="m/d;@">
                  <c:v>45684.28125</c:v>
                </c:pt>
                <c:pt idx="2524" c:formatCode="m/d;@">
                  <c:v>45684.2916666667</c:v>
                </c:pt>
                <c:pt idx="2525" c:formatCode="m/d;@">
                  <c:v>45684.3020833333</c:v>
                </c:pt>
                <c:pt idx="2526" c:formatCode="m/d;@">
                  <c:v>45684.3125</c:v>
                </c:pt>
                <c:pt idx="2527" c:formatCode="m/d;@">
                  <c:v>45684.3229166667</c:v>
                </c:pt>
                <c:pt idx="2528" c:formatCode="m/d;@">
                  <c:v>45684.3333333333</c:v>
                </c:pt>
                <c:pt idx="2529" c:formatCode="m/d;@">
                  <c:v>45684.34375</c:v>
                </c:pt>
                <c:pt idx="2530" c:formatCode="m/d;@">
                  <c:v>45684.3541666667</c:v>
                </c:pt>
                <c:pt idx="2531" c:formatCode="m/d;@">
                  <c:v>45684.3645833333</c:v>
                </c:pt>
                <c:pt idx="2532" c:formatCode="m/d;@">
                  <c:v>45684.375</c:v>
                </c:pt>
                <c:pt idx="2533" c:formatCode="m/d;@">
                  <c:v>45684.3854166667</c:v>
                </c:pt>
                <c:pt idx="2534" c:formatCode="m/d;@">
                  <c:v>45684.3958333333</c:v>
                </c:pt>
                <c:pt idx="2535" c:formatCode="m/d;@">
                  <c:v>45684.40625</c:v>
                </c:pt>
                <c:pt idx="2536" c:formatCode="m/d;@">
                  <c:v>45684.4166666667</c:v>
                </c:pt>
                <c:pt idx="2537" c:formatCode="m/d;@">
                  <c:v>45684.4270833333</c:v>
                </c:pt>
                <c:pt idx="2538" c:formatCode="m/d;@">
                  <c:v>45684.4375</c:v>
                </c:pt>
                <c:pt idx="2539" c:formatCode="m/d;@">
                  <c:v>45684.4479166667</c:v>
                </c:pt>
                <c:pt idx="2540" c:formatCode="m/d;@">
                  <c:v>45684.4583333333</c:v>
                </c:pt>
                <c:pt idx="2541" c:formatCode="m/d;@">
                  <c:v>45684.46875</c:v>
                </c:pt>
                <c:pt idx="2542" c:formatCode="m/d;@">
                  <c:v>45684.4791666667</c:v>
                </c:pt>
                <c:pt idx="2543" c:formatCode="m/d;@">
                  <c:v>45684.4895833333</c:v>
                </c:pt>
                <c:pt idx="2544" c:formatCode="m/d;@">
                  <c:v>45684.5</c:v>
                </c:pt>
                <c:pt idx="2545" c:formatCode="m/d;@">
                  <c:v>45684.5104166667</c:v>
                </c:pt>
                <c:pt idx="2546" c:formatCode="m/d;@">
                  <c:v>45684.5208333333</c:v>
                </c:pt>
                <c:pt idx="2547" c:formatCode="m/d;@">
                  <c:v>45684.53125</c:v>
                </c:pt>
                <c:pt idx="2548" c:formatCode="m/d;@">
                  <c:v>45684.5416666667</c:v>
                </c:pt>
                <c:pt idx="2549" c:formatCode="m/d;@">
                  <c:v>45684.5520833333</c:v>
                </c:pt>
                <c:pt idx="2550" c:formatCode="m/d;@">
                  <c:v>45684.5625</c:v>
                </c:pt>
                <c:pt idx="2551" c:formatCode="m/d;@">
                  <c:v>45684.5729166667</c:v>
                </c:pt>
                <c:pt idx="2552" c:formatCode="m/d;@">
                  <c:v>45684.5833333333</c:v>
                </c:pt>
                <c:pt idx="2553" c:formatCode="m/d;@">
                  <c:v>45684.59375</c:v>
                </c:pt>
                <c:pt idx="2554" c:formatCode="m/d;@">
                  <c:v>45684.6041666667</c:v>
                </c:pt>
                <c:pt idx="2555" c:formatCode="m/d;@">
                  <c:v>45684.6145833333</c:v>
                </c:pt>
                <c:pt idx="2556" c:formatCode="m/d;@">
                  <c:v>45684.625</c:v>
                </c:pt>
                <c:pt idx="2557" c:formatCode="m/d;@">
                  <c:v>45684.6354166667</c:v>
                </c:pt>
                <c:pt idx="2558" c:formatCode="m/d;@">
                  <c:v>45684.6458333333</c:v>
                </c:pt>
                <c:pt idx="2559" c:formatCode="m/d;@">
                  <c:v>45684.65625</c:v>
                </c:pt>
                <c:pt idx="2560" c:formatCode="m/d;@">
                  <c:v>45684.6666666667</c:v>
                </c:pt>
                <c:pt idx="2561" c:formatCode="m/d;@">
                  <c:v>45684.6770833333</c:v>
                </c:pt>
                <c:pt idx="2562" c:formatCode="m/d;@">
                  <c:v>45684.6875</c:v>
                </c:pt>
                <c:pt idx="2563" c:formatCode="m/d;@">
                  <c:v>45684.6979166667</c:v>
                </c:pt>
                <c:pt idx="2564" c:formatCode="m/d;@">
                  <c:v>45684.7083333333</c:v>
                </c:pt>
                <c:pt idx="2565" c:formatCode="m/d;@">
                  <c:v>45684.71875</c:v>
                </c:pt>
                <c:pt idx="2566" c:formatCode="m/d;@">
                  <c:v>45684.7291666667</c:v>
                </c:pt>
                <c:pt idx="2567" c:formatCode="m/d;@">
                  <c:v>45684.7395833333</c:v>
                </c:pt>
                <c:pt idx="2568" c:formatCode="m/d;@">
                  <c:v>45684.75</c:v>
                </c:pt>
                <c:pt idx="2569" c:formatCode="m/d;@">
                  <c:v>45684.7604166667</c:v>
                </c:pt>
                <c:pt idx="2570" c:formatCode="m/d;@">
                  <c:v>45684.7708333333</c:v>
                </c:pt>
                <c:pt idx="2571" c:formatCode="m/d;@">
                  <c:v>45684.78125</c:v>
                </c:pt>
                <c:pt idx="2572" c:formatCode="m/d;@">
                  <c:v>45684.7916666667</c:v>
                </c:pt>
                <c:pt idx="2573" c:formatCode="m/d;@">
                  <c:v>45684.8020833333</c:v>
                </c:pt>
                <c:pt idx="2574" c:formatCode="m/d;@">
                  <c:v>45684.8125</c:v>
                </c:pt>
                <c:pt idx="2575" c:formatCode="m/d;@">
                  <c:v>45684.8229166667</c:v>
                </c:pt>
                <c:pt idx="2576" c:formatCode="m/d;@">
                  <c:v>45684.8333333333</c:v>
                </c:pt>
                <c:pt idx="2577" c:formatCode="m/d;@">
                  <c:v>45684.84375</c:v>
                </c:pt>
                <c:pt idx="2578" c:formatCode="m/d;@">
                  <c:v>45684.8541666667</c:v>
                </c:pt>
                <c:pt idx="2579" c:formatCode="m/d;@">
                  <c:v>45684.8645833333</c:v>
                </c:pt>
                <c:pt idx="2580" c:formatCode="m/d;@">
                  <c:v>45684.875</c:v>
                </c:pt>
                <c:pt idx="2581" c:formatCode="m/d;@">
                  <c:v>45684.8854166667</c:v>
                </c:pt>
                <c:pt idx="2582" c:formatCode="m/d;@">
                  <c:v>45684.8958333333</c:v>
                </c:pt>
                <c:pt idx="2583" c:formatCode="m/d;@">
                  <c:v>45684.90625</c:v>
                </c:pt>
                <c:pt idx="2584" c:formatCode="m/d;@">
                  <c:v>45684.9166666667</c:v>
                </c:pt>
                <c:pt idx="2585" c:formatCode="m/d;@">
                  <c:v>45684.9270833333</c:v>
                </c:pt>
                <c:pt idx="2586" c:formatCode="m/d;@">
                  <c:v>45684.9375</c:v>
                </c:pt>
                <c:pt idx="2587" c:formatCode="m/d;@">
                  <c:v>45684.9479166667</c:v>
                </c:pt>
                <c:pt idx="2588" c:formatCode="m/d;@">
                  <c:v>45684.9583333333</c:v>
                </c:pt>
                <c:pt idx="2589" c:formatCode="m/d;@">
                  <c:v>45684.96875</c:v>
                </c:pt>
                <c:pt idx="2590" c:formatCode="m/d;@">
                  <c:v>45684.9791666667</c:v>
                </c:pt>
                <c:pt idx="2591" c:formatCode="m/d;@">
                  <c:v>45684.9895833333</c:v>
                </c:pt>
                <c:pt idx="2592" c:formatCode="m/d;@">
                  <c:v>45685</c:v>
                </c:pt>
                <c:pt idx="2593" c:formatCode="m/d;@">
                  <c:v>45685.0104166667</c:v>
                </c:pt>
                <c:pt idx="2594" c:formatCode="m/d;@">
                  <c:v>45685.0208333333</c:v>
                </c:pt>
                <c:pt idx="2595" c:formatCode="m/d;@">
                  <c:v>45685.03125</c:v>
                </c:pt>
                <c:pt idx="2596" c:formatCode="m/d;@">
                  <c:v>45685.0416666667</c:v>
                </c:pt>
                <c:pt idx="2597" c:formatCode="m/d;@">
                  <c:v>45685.0520833333</c:v>
                </c:pt>
                <c:pt idx="2598" c:formatCode="m/d;@">
                  <c:v>45685.0625</c:v>
                </c:pt>
                <c:pt idx="2599" c:formatCode="m/d;@">
                  <c:v>45685.0729166667</c:v>
                </c:pt>
                <c:pt idx="2600" c:formatCode="m/d;@">
                  <c:v>45685.0833333333</c:v>
                </c:pt>
                <c:pt idx="2601" c:formatCode="m/d;@">
                  <c:v>45685.09375</c:v>
                </c:pt>
                <c:pt idx="2602" c:formatCode="m/d;@">
                  <c:v>45685.1041666667</c:v>
                </c:pt>
                <c:pt idx="2603" c:formatCode="m/d;@">
                  <c:v>45685.1145833333</c:v>
                </c:pt>
                <c:pt idx="2604" c:formatCode="m/d;@">
                  <c:v>45685.125</c:v>
                </c:pt>
                <c:pt idx="2605" c:formatCode="m/d;@">
                  <c:v>45685.1354166667</c:v>
                </c:pt>
                <c:pt idx="2606" c:formatCode="m/d;@">
                  <c:v>45685.1458333333</c:v>
                </c:pt>
                <c:pt idx="2607" c:formatCode="m/d;@">
                  <c:v>45685.15625</c:v>
                </c:pt>
                <c:pt idx="2608" c:formatCode="m/d;@">
                  <c:v>45685.1666666667</c:v>
                </c:pt>
                <c:pt idx="2609" c:formatCode="m/d;@">
                  <c:v>45685.1770833333</c:v>
                </c:pt>
                <c:pt idx="2610" c:formatCode="m/d;@">
                  <c:v>45685.1875</c:v>
                </c:pt>
                <c:pt idx="2611" c:formatCode="m/d;@">
                  <c:v>45685.1979166667</c:v>
                </c:pt>
                <c:pt idx="2612" c:formatCode="m/d;@">
                  <c:v>45685.2083333333</c:v>
                </c:pt>
                <c:pt idx="2613" c:formatCode="m/d;@">
                  <c:v>45685.21875</c:v>
                </c:pt>
                <c:pt idx="2614" c:formatCode="m/d;@">
                  <c:v>45685.2291666667</c:v>
                </c:pt>
                <c:pt idx="2615" c:formatCode="m/d;@">
                  <c:v>45685.2395833333</c:v>
                </c:pt>
                <c:pt idx="2616" c:formatCode="m/d;@">
                  <c:v>45685.25</c:v>
                </c:pt>
                <c:pt idx="2617" c:formatCode="m/d;@">
                  <c:v>45685.2604166667</c:v>
                </c:pt>
                <c:pt idx="2618" c:formatCode="m/d;@">
                  <c:v>45685.2708333333</c:v>
                </c:pt>
                <c:pt idx="2619" c:formatCode="m/d;@">
                  <c:v>45685.28125</c:v>
                </c:pt>
                <c:pt idx="2620" c:formatCode="m/d;@">
                  <c:v>45685.2916666667</c:v>
                </c:pt>
                <c:pt idx="2621" c:formatCode="m/d;@">
                  <c:v>45685.3020833333</c:v>
                </c:pt>
                <c:pt idx="2622" c:formatCode="m/d;@">
                  <c:v>45685.3125</c:v>
                </c:pt>
                <c:pt idx="2623" c:formatCode="m/d;@">
                  <c:v>45685.3229166667</c:v>
                </c:pt>
                <c:pt idx="2624" c:formatCode="m/d;@">
                  <c:v>45685.3333333333</c:v>
                </c:pt>
                <c:pt idx="2625" c:formatCode="m/d;@">
                  <c:v>45685.34375</c:v>
                </c:pt>
                <c:pt idx="2626" c:formatCode="m/d;@">
                  <c:v>45685.3541666667</c:v>
                </c:pt>
                <c:pt idx="2627" c:formatCode="m/d;@">
                  <c:v>45685.3645833333</c:v>
                </c:pt>
                <c:pt idx="2628" c:formatCode="m/d;@">
                  <c:v>45685.375</c:v>
                </c:pt>
                <c:pt idx="2629" c:formatCode="m/d;@">
                  <c:v>45685.3854166667</c:v>
                </c:pt>
                <c:pt idx="2630" c:formatCode="m/d;@">
                  <c:v>45685.3958333333</c:v>
                </c:pt>
                <c:pt idx="2631" c:formatCode="m/d;@">
                  <c:v>45685.40625</c:v>
                </c:pt>
                <c:pt idx="2632" c:formatCode="m/d;@">
                  <c:v>45685.4166666667</c:v>
                </c:pt>
                <c:pt idx="2633" c:formatCode="m/d;@">
                  <c:v>45685.4270833333</c:v>
                </c:pt>
                <c:pt idx="2634" c:formatCode="m/d;@">
                  <c:v>45685.4375</c:v>
                </c:pt>
                <c:pt idx="2635" c:formatCode="m/d;@">
                  <c:v>45685.4479166667</c:v>
                </c:pt>
                <c:pt idx="2636" c:formatCode="m/d;@">
                  <c:v>45685.4583333333</c:v>
                </c:pt>
                <c:pt idx="2637" c:formatCode="m/d;@">
                  <c:v>45685.46875</c:v>
                </c:pt>
                <c:pt idx="2638" c:formatCode="m/d;@">
                  <c:v>45685.4791666667</c:v>
                </c:pt>
                <c:pt idx="2639" c:formatCode="m/d;@">
                  <c:v>45685.4895833333</c:v>
                </c:pt>
                <c:pt idx="2640" c:formatCode="m/d;@">
                  <c:v>45685.5</c:v>
                </c:pt>
                <c:pt idx="2641" c:formatCode="m/d;@">
                  <c:v>45685.5104166667</c:v>
                </c:pt>
                <c:pt idx="2642" c:formatCode="m/d;@">
                  <c:v>45685.5208333333</c:v>
                </c:pt>
                <c:pt idx="2643" c:formatCode="m/d;@">
                  <c:v>45685.53125</c:v>
                </c:pt>
                <c:pt idx="2644" c:formatCode="m/d;@">
                  <c:v>45685.5416666667</c:v>
                </c:pt>
                <c:pt idx="2645" c:formatCode="m/d;@">
                  <c:v>45685.5520833333</c:v>
                </c:pt>
                <c:pt idx="2646" c:formatCode="m/d;@">
                  <c:v>45685.5625</c:v>
                </c:pt>
                <c:pt idx="2647" c:formatCode="m/d;@">
                  <c:v>45685.5729166667</c:v>
                </c:pt>
                <c:pt idx="2648" c:formatCode="m/d;@">
                  <c:v>45685.5833333333</c:v>
                </c:pt>
                <c:pt idx="2649" c:formatCode="m/d;@">
                  <c:v>45685.59375</c:v>
                </c:pt>
                <c:pt idx="2650" c:formatCode="m/d;@">
                  <c:v>45685.6041666667</c:v>
                </c:pt>
                <c:pt idx="2651" c:formatCode="m/d;@">
                  <c:v>45685.6145833333</c:v>
                </c:pt>
                <c:pt idx="2652" c:formatCode="m/d;@">
                  <c:v>45685.625</c:v>
                </c:pt>
                <c:pt idx="2653" c:formatCode="m/d;@">
                  <c:v>45685.6354166667</c:v>
                </c:pt>
                <c:pt idx="2654" c:formatCode="m/d;@">
                  <c:v>45685.6458333333</c:v>
                </c:pt>
                <c:pt idx="2655" c:formatCode="m/d;@">
                  <c:v>45685.65625</c:v>
                </c:pt>
                <c:pt idx="2656" c:formatCode="m/d;@">
                  <c:v>45685.6666666667</c:v>
                </c:pt>
                <c:pt idx="2657" c:formatCode="m/d;@">
                  <c:v>45685.6770833333</c:v>
                </c:pt>
                <c:pt idx="2658" c:formatCode="m/d;@">
                  <c:v>45685.6875</c:v>
                </c:pt>
                <c:pt idx="2659" c:formatCode="m/d;@">
                  <c:v>45685.6979166667</c:v>
                </c:pt>
                <c:pt idx="2660" c:formatCode="m/d;@">
                  <c:v>45685.7083333333</c:v>
                </c:pt>
                <c:pt idx="2661" c:formatCode="m/d;@">
                  <c:v>45685.71875</c:v>
                </c:pt>
                <c:pt idx="2662" c:formatCode="m/d;@">
                  <c:v>45685.7291666667</c:v>
                </c:pt>
                <c:pt idx="2663" c:formatCode="m/d;@">
                  <c:v>45685.7395833333</c:v>
                </c:pt>
                <c:pt idx="2664" c:formatCode="m/d;@">
                  <c:v>45685.75</c:v>
                </c:pt>
                <c:pt idx="2665" c:formatCode="m/d;@">
                  <c:v>45685.7604166667</c:v>
                </c:pt>
                <c:pt idx="2666" c:formatCode="m/d;@">
                  <c:v>45685.7708333333</c:v>
                </c:pt>
                <c:pt idx="2667" c:formatCode="m/d;@">
                  <c:v>45685.78125</c:v>
                </c:pt>
                <c:pt idx="2668" c:formatCode="m/d;@">
                  <c:v>45685.7916666667</c:v>
                </c:pt>
                <c:pt idx="2669" c:formatCode="m/d;@">
                  <c:v>45685.8020833333</c:v>
                </c:pt>
                <c:pt idx="2670" c:formatCode="m/d;@">
                  <c:v>45685.8125</c:v>
                </c:pt>
                <c:pt idx="2671" c:formatCode="m/d;@">
                  <c:v>45685.8229166667</c:v>
                </c:pt>
                <c:pt idx="2672" c:formatCode="m/d;@">
                  <c:v>45685.8333333333</c:v>
                </c:pt>
                <c:pt idx="2673" c:formatCode="m/d;@">
                  <c:v>45685.84375</c:v>
                </c:pt>
                <c:pt idx="2674" c:formatCode="m/d;@">
                  <c:v>45685.8541666667</c:v>
                </c:pt>
                <c:pt idx="2675" c:formatCode="m/d;@">
                  <c:v>45685.8645833333</c:v>
                </c:pt>
                <c:pt idx="2676" c:formatCode="m/d;@">
                  <c:v>45685.875</c:v>
                </c:pt>
                <c:pt idx="2677" c:formatCode="m/d;@">
                  <c:v>45685.8854166667</c:v>
                </c:pt>
                <c:pt idx="2678" c:formatCode="m/d;@">
                  <c:v>45685.8958333333</c:v>
                </c:pt>
                <c:pt idx="2679" c:formatCode="m/d;@">
                  <c:v>45685.90625</c:v>
                </c:pt>
                <c:pt idx="2680" c:formatCode="m/d;@">
                  <c:v>45685.9166666667</c:v>
                </c:pt>
                <c:pt idx="2681" c:formatCode="m/d;@">
                  <c:v>45685.9270833333</c:v>
                </c:pt>
                <c:pt idx="2682" c:formatCode="m/d;@">
                  <c:v>45685.9375</c:v>
                </c:pt>
                <c:pt idx="2683" c:formatCode="m/d;@">
                  <c:v>45685.9479166667</c:v>
                </c:pt>
                <c:pt idx="2684" c:formatCode="m/d;@">
                  <c:v>45685.9583333333</c:v>
                </c:pt>
                <c:pt idx="2685" c:formatCode="m/d;@">
                  <c:v>45685.96875</c:v>
                </c:pt>
                <c:pt idx="2686" c:formatCode="m/d;@">
                  <c:v>45685.9791666667</c:v>
                </c:pt>
                <c:pt idx="2687" c:formatCode="m/d;@">
                  <c:v>45685.9895833333</c:v>
                </c:pt>
                <c:pt idx="2688" c:formatCode="m/d;@">
                  <c:v>45686</c:v>
                </c:pt>
                <c:pt idx="2689" c:formatCode="m/d;@">
                  <c:v>45686.0104166667</c:v>
                </c:pt>
                <c:pt idx="2690" c:formatCode="m/d;@">
                  <c:v>45686.0208333333</c:v>
                </c:pt>
                <c:pt idx="2691" c:formatCode="m/d;@">
                  <c:v>45686.03125</c:v>
                </c:pt>
                <c:pt idx="2692" c:formatCode="m/d;@">
                  <c:v>45686.0416666667</c:v>
                </c:pt>
                <c:pt idx="2693" c:formatCode="m/d;@">
                  <c:v>45686.0520833333</c:v>
                </c:pt>
                <c:pt idx="2694" c:formatCode="m/d;@">
                  <c:v>45686.0625</c:v>
                </c:pt>
                <c:pt idx="2695" c:formatCode="m/d;@">
                  <c:v>45686.0729166667</c:v>
                </c:pt>
                <c:pt idx="2696" c:formatCode="m/d;@">
                  <c:v>45686.0833333333</c:v>
                </c:pt>
                <c:pt idx="2697" c:formatCode="m/d;@">
                  <c:v>45686.09375</c:v>
                </c:pt>
                <c:pt idx="2698" c:formatCode="m/d;@">
                  <c:v>45686.1041666667</c:v>
                </c:pt>
                <c:pt idx="2699" c:formatCode="m/d;@">
                  <c:v>45686.1145833333</c:v>
                </c:pt>
                <c:pt idx="2700" c:formatCode="m/d;@">
                  <c:v>45686.125</c:v>
                </c:pt>
                <c:pt idx="2701" c:formatCode="m/d;@">
                  <c:v>45686.1354166667</c:v>
                </c:pt>
                <c:pt idx="2702" c:formatCode="m/d;@">
                  <c:v>45686.1458333333</c:v>
                </c:pt>
                <c:pt idx="2703" c:formatCode="m/d;@">
                  <c:v>45686.15625</c:v>
                </c:pt>
                <c:pt idx="2704" c:formatCode="m/d;@">
                  <c:v>45686.1666666667</c:v>
                </c:pt>
                <c:pt idx="2705" c:formatCode="m/d;@">
                  <c:v>45686.1770833333</c:v>
                </c:pt>
                <c:pt idx="2706" c:formatCode="m/d;@">
                  <c:v>45686.1875</c:v>
                </c:pt>
                <c:pt idx="2707" c:formatCode="m/d;@">
                  <c:v>45686.1979166667</c:v>
                </c:pt>
                <c:pt idx="2708" c:formatCode="m/d;@">
                  <c:v>45686.2083333333</c:v>
                </c:pt>
                <c:pt idx="2709" c:formatCode="m/d;@">
                  <c:v>45686.21875</c:v>
                </c:pt>
                <c:pt idx="2710" c:formatCode="m/d;@">
                  <c:v>45686.2291666667</c:v>
                </c:pt>
                <c:pt idx="2711" c:formatCode="m/d;@">
                  <c:v>45686.2395833333</c:v>
                </c:pt>
                <c:pt idx="2712" c:formatCode="m/d;@">
                  <c:v>45686.25</c:v>
                </c:pt>
                <c:pt idx="2713" c:formatCode="m/d;@">
                  <c:v>45686.2604166667</c:v>
                </c:pt>
                <c:pt idx="2714" c:formatCode="m/d;@">
                  <c:v>45686.2708333333</c:v>
                </c:pt>
                <c:pt idx="2715" c:formatCode="m/d;@">
                  <c:v>45686.28125</c:v>
                </c:pt>
                <c:pt idx="2716" c:formatCode="m/d;@">
                  <c:v>45686.2916666667</c:v>
                </c:pt>
                <c:pt idx="2717" c:formatCode="m/d;@">
                  <c:v>45686.3020833333</c:v>
                </c:pt>
                <c:pt idx="2718" c:formatCode="m/d;@">
                  <c:v>45686.3125</c:v>
                </c:pt>
                <c:pt idx="2719" c:formatCode="m/d;@">
                  <c:v>45686.3229166667</c:v>
                </c:pt>
                <c:pt idx="2720" c:formatCode="m/d;@">
                  <c:v>45686.3333333333</c:v>
                </c:pt>
                <c:pt idx="2721" c:formatCode="m/d;@">
                  <c:v>45686.34375</c:v>
                </c:pt>
                <c:pt idx="2722" c:formatCode="m/d;@">
                  <c:v>45686.3541666667</c:v>
                </c:pt>
                <c:pt idx="2723" c:formatCode="m/d;@">
                  <c:v>45686.3645833333</c:v>
                </c:pt>
                <c:pt idx="2724" c:formatCode="m/d;@">
                  <c:v>45686.375</c:v>
                </c:pt>
                <c:pt idx="2725" c:formatCode="m/d;@">
                  <c:v>45686.3854166667</c:v>
                </c:pt>
                <c:pt idx="2726" c:formatCode="m/d;@">
                  <c:v>45686.3958333333</c:v>
                </c:pt>
                <c:pt idx="2727" c:formatCode="m/d;@">
                  <c:v>45686.40625</c:v>
                </c:pt>
                <c:pt idx="2728" c:formatCode="m/d;@">
                  <c:v>45686.4166666667</c:v>
                </c:pt>
                <c:pt idx="2729" c:formatCode="m/d;@">
                  <c:v>45686.4270833333</c:v>
                </c:pt>
                <c:pt idx="2730" c:formatCode="m/d;@">
                  <c:v>45686.4375</c:v>
                </c:pt>
                <c:pt idx="2731" c:formatCode="m/d;@">
                  <c:v>45686.4479166667</c:v>
                </c:pt>
                <c:pt idx="2732" c:formatCode="m/d;@">
                  <c:v>45686.4583333333</c:v>
                </c:pt>
                <c:pt idx="2733" c:formatCode="m/d;@">
                  <c:v>45686.46875</c:v>
                </c:pt>
                <c:pt idx="2734" c:formatCode="m/d;@">
                  <c:v>45686.4791666667</c:v>
                </c:pt>
                <c:pt idx="2735" c:formatCode="m/d;@">
                  <c:v>45686.4895833333</c:v>
                </c:pt>
                <c:pt idx="2736" c:formatCode="m/d;@">
                  <c:v>45686.5</c:v>
                </c:pt>
                <c:pt idx="2737" c:formatCode="m/d;@">
                  <c:v>45686.5104166667</c:v>
                </c:pt>
                <c:pt idx="2738" c:formatCode="m/d;@">
                  <c:v>45686.5208333333</c:v>
                </c:pt>
                <c:pt idx="2739" c:formatCode="m/d;@">
                  <c:v>45686.53125</c:v>
                </c:pt>
                <c:pt idx="2740" c:formatCode="m/d;@">
                  <c:v>45686.5416666667</c:v>
                </c:pt>
                <c:pt idx="2741" c:formatCode="m/d;@">
                  <c:v>45686.5520833333</c:v>
                </c:pt>
                <c:pt idx="2742" c:formatCode="m/d;@">
                  <c:v>45686.5625</c:v>
                </c:pt>
                <c:pt idx="2743" c:formatCode="m/d;@">
                  <c:v>45686.5729166667</c:v>
                </c:pt>
                <c:pt idx="2744" c:formatCode="m/d;@">
                  <c:v>45686.5833333333</c:v>
                </c:pt>
                <c:pt idx="2745" c:formatCode="m/d;@">
                  <c:v>45686.59375</c:v>
                </c:pt>
                <c:pt idx="2746" c:formatCode="m/d;@">
                  <c:v>45686.6041666667</c:v>
                </c:pt>
                <c:pt idx="2747" c:formatCode="m/d;@">
                  <c:v>45686.6145833333</c:v>
                </c:pt>
                <c:pt idx="2748" c:formatCode="m/d;@">
                  <c:v>45686.625</c:v>
                </c:pt>
                <c:pt idx="2749" c:formatCode="m/d;@">
                  <c:v>45686.6354166667</c:v>
                </c:pt>
                <c:pt idx="2750" c:formatCode="m/d;@">
                  <c:v>45686.6458333333</c:v>
                </c:pt>
                <c:pt idx="2751" c:formatCode="m/d;@">
                  <c:v>45686.65625</c:v>
                </c:pt>
                <c:pt idx="2752" c:formatCode="m/d;@">
                  <c:v>45686.6666666667</c:v>
                </c:pt>
                <c:pt idx="2753" c:formatCode="m/d;@">
                  <c:v>45686.6770833333</c:v>
                </c:pt>
                <c:pt idx="2754" c:formatCode="m/d;@">
                  <c:v>45686.6875</c:v>
                </c:pt>
                <c:pt idx="2755" c:formatCode="m/d;@">
                  <c:v>45686.6979166667</c:v>
                </c:pt>
                <c:pt idx="2756" c:formatCode="m/d;@">
                  <c:v>45686.7083333333</c:v>
                </c:pt>
                <c:pt idx="2757" c:formatCode="m/d;@">
                  <c:v>45686.71875</c:v>
                </c:pt>
                <c:pt idx="2758" c:formatCode="m/d;@">
                  <c:v>45686.7291666667</c:v>
                </c:pt>
                <c:pt idx="2759" c:formatCode="m/d;@">
                  <c:v>45686.7395833333</c:v>
                </c:pt>
                <c:pt idx="2760" c:formatCode="m/d;@">
                  <c:v>45686.75</c:v>
                </c:pt>
                <c:pt idx="2761" c:formatCode="m/d;@">
                  <c:v>45686.7604166667</c:v>
                </c:pt>
                <c:pt idx="2762" c:formatCode="m/d;@">
                  <c:v>45686.7708333333</c:v>
                </c:pt>
                <c:pt idx="2763" c:formatCode="m/d;@">
                  <c:v>45686.78125</c:v>
                </c:pt>
                <c:pt idx="2764" c:formatCode="m/d;@">
                  <c:v>45686.7916666667</c:v>
                </c:pt>
                <c:pt idx="2765" c:formatCode="m/d;@">
                  <c:v>45686.8020833333</c:v>
                </c:pt>
                <c:pt idx="2766" c:formatCode="m/d;@">
                  <c:v>45686.8125</c:v>
                </c:pt>
                <c:pt idx="2767" c:formatCode="m/d;@">
                  <c:v>45686.8229166667</c:v>
                </c:pt>
                <c:pt idx="2768" c:formatCode="m/d;@">
                  <c:v>45686.8333333333</c:v>
                </c:pt>
                <c:pt idx="2769" c:formatCode="m/d;@">
                  <c:v>45686.84375</c:v>
                </c:pt>
                <c:pt idx="2770" c:formatCode="m/d;@">
                  <c:v>45686.8541666667</c:v>
                </c:pt>
                <c:pt idx="2771" c:formatCode="m/d;@">
                  <c:v>45686.8645833333</c:v>
                </c:pt>
                <c:pt idx="2772" c:formatCode="m/d;@">
                  <c:v>45686.875</c:v>
                </c:pt>
                <c:pt idx="2773" c:formatCode="m/d;@">
                  <c:v>45686.8854166667</c:v>
                </c:pt>
                <c:pt idx="2774" c:formatCode="m/d;@">
                  <c:v>45686.8958333333</c:v>
                </c:pt>
                <c:pt idx="2775" c:formatCode="m/d;@">
                  <c:v>45686.90625</c:v>
                </c:pt>
                <c:pt idx="2776" c:formatCode="m/d;@">
                  <c:v>45686.9166666667</c:v>
                </c:pt>
                <c:pt idx="2777" c:formatCode="m/d;@">
                  <c:v>45686.9270833333</c:v>
                </c:pt>
                <c:pt idx="2778" c:formatCode="m/d;@">
                  <c:v>45686.9375</c:v>
                </c:pt>
                <c:pt idx="2779" c:formatCode="m/d;@">
                  <c:v>45686.9479166667</c:v>
                </c:pt>
                <c:pt idx="2780" c:formatCode="m/d;@">
                  <c:v>45686.9583333333</c:v>
                </c:pt>
                <c:pt idx="2781" c:formatCode="m/d;@">
                  <c:v>45686.96875</c:v>
                </c:pt>
                <c:pt idx="2782" c:formatCode="m/d;@">
                  <c:v>45686.9791666667</c:v>
                </c:pt>
                <c:pt idx="2783" c:formatCode="m/d;@">
                  <c:v>45686.9895833333</c:v>
                </c:pt>
                <c:pt idx="2784" c:formatCode="m/d;@">
                  <c:v>45687</c:v>
                </c:pt>
                <c:pt idx="2785" c:formatCode="m/d;@">
                  <c:v>45687.0104166667</c:v>
                </c:pt>
                <c:pt idx="2786" c:formatCode="m/d;@">
                  <c:v>45687.0208333333</c:v>
                </c:pt>
                <c:pt idx="2787" c:formatCode="m/d;@">
                  <c:v>45687.03125</c:v>
                </c:pt>
                <c:pt idx="2788" c:formatCode="m/d;@">
                  <c:v>45687.0416666667</c:v>
                </c:pt>
                <c:pt idx="2789" c:formatCode="m/d;@">
                  <c:v>45687.0520833333</c:v>
                </c:pt>
                <c:pt idx="2790" c:formatCode="m/d;@">
                  <c:v>45687.0625</c:v>
                </c:pt>
                <c:pt idx="2791" c:formatCode="m/d;@">
                  <c:v>45687.0729166667</c:v>
                </c:pt>
                <c:pt idx="2792" c:formatCode="m/d;@">
                  <c:v>45687.0833333333</c:v>
                </c:pt>
                <c:pt idx="2793" c:formatCode="m/d;@">
                  <c:v>45687.09375</c:v>
                </c:pt>
                <c:pt idx="2794" c:formatCode="m/d;@">
                  <c:v>45687.1041666667</c:v>
                </c:pt>
                <c:pt idx="2795" c:formatCode="m/d;@">
                  <c:v>45687.1145833333</c:v>
                </c:pt>
                <c:pt idx="2796" c:formatCode="m/d;@">
                  <c:v>45687.125</c:v>
                </c:pt>
                <c:pt idx="2797" c:formatCode="m/d;@">
                  <c:v>45687.1354166667</c:v>
                </c:pt>
                <c:pt idx="2798" c:formatCode="m/d;@">
                  <c:v>45687.1458333333</c:v>
                </c:pt>
                <c:pt idx="2799" c:formatCode="m/d;@">
                  <c:v>45687.15625</c:v>
                </c:pt>
                <c:pt idx="2800" c:formatCode="m/d;@">
                  <c:v>45687.1666666667</c:v>
                </c:pt>
                <c:pt idx="2801" c:formatCode="m/d;@">
                  <c:v>45687.1770833333</c:v>
                </c:pt>
                <c:pt idx="2802" c:formatCode="m/d;@">
                  <c:v>45687.1875</c:v>
                </c:pt>
                <c:pt idx="2803" c:formatCode="m/d;@">
                  <c:v>45687.1979166667</c:v>
                </c:pt>
                <c:pt idx="2804" c:formatCode="m/d;@">
                  <c:v>45687.2083333333</c:v>
                </c:pt>
                <c:pt idx="2805" c:formatCode="m/d;@">
                  <c:v>45687.21875</c:v>
                </c:pt>
                <c:pt idx="2806" c:formatCode="m/d;@">
                  <c:v>45687.2291666667</c:v>
                </c:pt>
                <c:pt idx="2807" c:formatCode="m/d;@">
                  <c:v>45687.2395833333</c:v>
                </c:pt>
                <c:pt idx="2808" c:formatCode="m/d;@">
                  <c:v>45687.25</c:v>
                </c:pt>
                <c:pt idx="2809" c:formatCode="m/d;@">
                  <c:v>45687.2604166667</c:v>
                </c:pt>
                <c:pt idx="2810" c:formatCode="m/d;@">
                  <c:v>45687.2708333333</c:v>
                </c:pt>
                <c:pt idx="2811" c:formatCode="m/d;@">
                  <c:v>45687.28125</c:v>
                </c:pt>
                <c:pt idx="2812" c:formatCode="m/d;@">
                  <c:v>45687.2916666667</c:v>
                </c:pt>
                <c:pt idx="2813" c:formatCode="m/d;@">
                  <c:v>45687.3020833333</c:v>
                </c:pt>
                <c:pt idx="2814" c:formatCode="m/d;@">
                  <c:v>45687.3125</c:v>
                </c:pt>
                <c:pt idx="2815" c:formatCode="m/d;@">
                  <c:v>45687.3229166667</c:v>
                </c:pt>
                <c:pt idx="2816" c:formatCode="m/d;@">
                  <c:v>45687.3333333333</c:v>
                </c:pt>
                <c:pt idx="2817" c:formatCode="m/d;@">
                  <c:v>45687.34375</c:v>
                </c:pt>
                <c:pt idx="2818" c:formatCode="m/d;@">
                  <c:v>45687.3541666667</c:v>
                </c:pt>
                <c:pt idx="2819" c:formatCode="m/d;@">
                  <c:v>45687.3645833333</c:v>
                </c:pt>
                <c:pt idx="2820" c:formatCode="m/d;@">
                  <c:v>45687.375</c:v>
                </c:pt>
                <c:pt idx="2821" c:formatCode="m/d;@">
                  <c:v>45687.3854166667</c:v>
                </c:pt>
                <c:pt idx="2822" c:formatCode="m/d;@">
                  <c:v>45687.3958333333</c:v>
                </c:pt>
                <c:pt idx="2823" c:formatCode="m/d;@">
                  <c:v>45687.40625</c:v>
                </c:pt>
                <c:pt idx="2824" c:formatCode="m/d;@">
                  <c:v>45687.4166666667</c:v>
                </c:pt>
                <c:pt idx="2825" c:formatCode="m/d;@">
                  <c:v>45687.4270833333</c:v>
                </c:pt>
                <c:pt idx="2826" c:formatCode="m/d;@">
                  <c:v>45687.4375</c:v>
                </c:pt>
                <c:pt idx="2827" c:formatCode="m/d;@">
                  <c:v>45687.4479166667</c:v>
                </c:pt>
                <c:pt idx="2828" c:formatCode="m/d;@">
                  <c:v>45687.4583333333</c:v>
                </c:pt>
                <c:pt idx="2829" c:formatCode="m/d;@">
                  <c:v>45687.46875</c:v>
                </c:pt>
                <c:pt idx="2830" c:formatCode="m/d;@">
                  <c:v>45687.4791666667</c:v>
                </c:pt>
                <c:pt idx="2831" c:formatCode="m/d;@">
                  <c:v>45687.4895833333</c:v>
                </c:pt>
                <c:pt idx="2832" c:formatCode="m/d;@">
                  <c:v>45687.5</c:v>
                </c:pt>
                <c:pt idx="2833" c:formatCode="m/d;@">
                  <c:v>45687.5104166667</c:v>
                </c:pt>
                <c:pt idx="2834" c:formatCode="m/d;@">
                  <c:v>45687.5208333333</c:v>
                </c:pt>
                <c:pt idx="2835" c:formatCode="m/d;@">
                  <c:v>45687.53125</c:v>
                </c:pt>
                <c:pt idx="2836" c:formatCode="m/d;@">
                  <c:v>45687.5416666667</c:v>
                </c:pt>
                <c:pt idx="2837" c:formatCode="m/d;@">
                  <c:v>45687.5520833333</c:v>
                </c:pt>
                <c:pt idx="2838" c:formatCode="m/d;@">
                  <c:v>45687.5625</c:v>
                </c:pt>
                <c:pt idx="2839" c:formatCode="m/d;@">
                  <c:v>45687.5729166667</c:v>
                </c:pt>
                <c:pt idx="2840" c:formatCode="m/d;@">
                  <c:v>45687.5833333333</c:v>
                </c:pt>
                <c:pt idx="2841" c:formatCode="m/d;@">
                  <c:v>45687.59375</c:v>
                </c:pt>
                <c:pt idx="2842" c:formatCode="m/d;@">
                  <c:v>45687.6041666667</c:v>
                </c:pt>
                <c:pt idx="2843" c:formatCode="m/d;@">
                  <c:v>45687.6145833333</c:v>
                </c:pt>
                <c:pt idx="2844" c:formatCode="m/d;@">
                  <c:v>45687.625</c:v>
                </c:pt>
                <c:pt idx="2845" c:formatCode="m/d;@">
                  <c:v>45687.6354166667</c:v>
                </c:pt>
                <c:pt idx="2846" c:formatCode="m/d;@">
                  <c:v>45687.6458333333</c:v>
                </c:pt>
                <c:pt idx="2847" c:formatCode="m/d;@">
                  <c:v>45687.65625</c:v>
                </c:pt>
                <c:pt idx="2848" c:formatCode="m/d;@">
                  <c:v>45687.6666666667</c:v>
                </c:pt>
                <c:pt idx="2849" c:formatCode="m/d;@">
                  <c:v>45687.6770833333</c:v>
                </c:pt>
                <c:pt idx="2850" c:formatCode="m/d;@">
                  <c:v>45687.6875</c:v>
                </c:pt>
                <c:pt idx="2851" c:formatCode="m/d;@">
                  <c:v>45687.6979166667</c:v>
                </c:pt>
                <c:pt idx="2852" c:formatCode="m/d;@">
                  <c:v>45687.7083333333</c:v>
                </c:pt>
                <c:pt idx="2853" c:formatCode="m/d;@">
                  <c:v>45687.71875</c:v>
                </c:pt>
                <c:pt idx="2854" c:formatCode="m/d;@">
                  <c:v>45687.7291666667</c:v>
                </c:pt>
                <c:pt idx="2855" c:formatCode="m/d;@">
                  <c:v>45687.7395833333</c:v>
                </c:pt>
                <c:pt idx="2856" c:formatCode="m/d;@">
                  <c:v>45687.75</c:v>
                </c:pt>
                <c:pt idx="2857" c:formatCode="m/d;@">
                  <c:v>45687.7604166667</c:v>
                </c:pt>
                <c:pt idx="2858" c:formatCode="m/d;@">
                  <c:v>45687.7708333333</c:v>
                </c:pt>
                <c:pt idx="2859" c:formatCode="m/d;@">
                  <c:v>45687.78125</c:v>
                </c:pt>
                <c:pt idx="2860" c:formatCode="m/d;@">
                  <c:v>45687.7916666667</c:v>
                </c:pt>
                <c:pt idx="2861" c:formatCode="m/d;@">
                  <c:v>45687.8020833333</c:v>
                </c:pt>
                <c:pt idx="2862" c:formatCode="m/d;@">
                  <c:v>45687.8125</c:v>
                </c:pt>
                <c:pt idx="2863" c:formatCode="m/d;@">
                  <c:v>45687.8229166667</c:v>
                </c:pt>
                <c:pt idx="2864" c:formatCode="m/d;@">
                  <c:v>45687.8333333333</c:v>
                </c:pt>
                <c:pt idx="2865" c:formatCode="m/d;@">
                  <c:v>45687.84375</c:v>
                </c:pt>
                <c:pt idx="2866" c:formatCode="m/d;@">
                  <c:v>45687.8541666667</c:v>
                </c:pt>
                <c:pt idx="2867" c:formatCode="m/d;@">
                  <c:v>45687.8645833333</c:v>
                </c:pt>
                <c:pt idx="2868" c:formatCode="m/d;@">
                  <c:v>45687.875</c:v>
                </c:pt>
                <c:pt idx="2869" c:formatCode="m/d;@">
                  <c:v>45687.8854166667</c:v>
                </c:pt>
                <c:pt idx="2870" c:formatCode="m/d;@">
                  <c:v>45687.8958333333</c:v>
                </c:pt>
                <c:pt idx="2871" c:formatCode="m/d;@">
                  <c:v>45687.90625</c:v>
                </c:pt>
                <c:pt idx="2872" c:formatCode="m/d;@">
                  <c:v>45687.9166666667</c:v>
                </c:pt>
                <c:pt idx="2873" c:formatCode="m/d;@">
                  <c:v>45687.9270833333</c:v>
                </c:pt>
                <c:pt idx="2874" c:formatCode="m/d;@">
                  <c:v>45687.9375</c:v>
                </c:pt>
                <c:pt idx="2875" c:formatCode="m/d;@">
                  <c:v>45687.9479166667</c:v>
                </c:pt>
                <c:pt idx="2876" c:formatCode="m/d;@">
                  <c:v>45687.9583333333</c:v>
                </c:pt>
                <c:pt idx="2877" c:formatCode="m/d;@">
                  <c:v>45687.96875</c:v>
                </c:pt>
                <c:pt idx="2878" c:formatCode="m/d;@">
                  <c:v>45687.9791666667</c:v>
                </c:pt>
                <c:pt idx="2879" c:formatCode="m/d;@">
                  <c:v>45687.9895833333</c:v>
                </c:pt>
              </c:numCache>
            </c:numRef>
          </c:cat>
          <c:val>
            <c:numRef>
              <c:f>统调负荷!$L$2:$L$2881</c:f>
              <c:numCache>
                <c:formatCode>0.00_);[Red]\(0.00\)</c:formatCode>
                <c:ptCount val="2880"/>
                <c:pt idx="0">
                  <c:v>1.99877911181831</c:v>
                </c:pt>
                <c:pt idx="1">
                  <c:v>1.9349614899874</c:v>
                </c:pt>
                <c:pt idx="2">
                  <c:v>2.00556781235485</c:v>
                </c:pt>
                <c:pt idx="3">
                  <c:v>2.01981581640111</c:v>
                </c:pt>
                <c:pt idx="4">
                  <c:v>2.11666053921569</c:v>
                </c:pt>
                <c:pt idx="5">
                  <c:v>2.13174735413003</c:v>
                </c:pt>
                <c:pt idx="6">
                  <c:v>2.19884786760025</c:v>
                </c:pt>
                <c:pt idx="7">
                  <c:v>2.22283066825392</c:v>
                </c:pt>
                <c:pt idx="8">
                  <c:v>2.14725097125097</c:v>
                </c:pt>
                <c:pt idx="9">
                  <c:v>2.23288840050418</c:v>
                </c:pt>
                <c:pt idx="10">
                  <c:v>2.22827930978874</c:v>
                </c:pt>
                <c:pt idx="11">
                  <c:v>2.25217759812231</c:v>
                </c:pt>
                <c:pt idx="12">
                  <c:v>2.28110410407105</c:v>
                </c:pt>
                <c:pt idx="13">
                  <c:v>2.31155647751606</c:v>
                </c:pt>
                <c:pt idx="14">
                  <c:v>2.33965931795862</c:v>
                </c:pt>
                <c:pt idx="15">
                  <c:v>2.39256822274553</c:v>
                </c:pt>
                <c:pt idx="16">
                  <c:v>2.49216506745545</c:v>
                </c:pt>
                <c:pt idx="17">
                  <c:v>2.53887255622519</c:v>
                </c:pt>
                <c:pt idx="18">
                  <c:v>2.58813965685173</c:v>
                </c:pt>
                <c:pt idx="19">
                  <c:v>2.61458522555253</c:v>
                </c:pt>
                <c:pt idx="20">
                  <c:v>2.60178504180161</c:v>
                </c:pt>
                <c:pt idx="21">
                  <c:v>2.62731213872832</c:v>
                </c:pt>
                <c:pt idx="22">
                  <c:v>2.65507859036932</c:v>
                </c:pt>
                <c:pt idx="23">
                  <c:v>2.61537704421563</c:v>
                </c:pt>
                <c:pt idx="24">
                  <c:v>2.58552449384379</c:v>
                </c:pt>
                <c:pt idx="25">
                  <c:v>2.53115222568236</c:v>
                </c:pt>
                <c:pt idx="26">
                  <c:v>2.52071657910099</c:v>
                </c:pt>
                <c:pt idx="27">
                  <c:v>2.55653493191237</c:v>
                </c:pt>
                <c:pt idx="28">
                  <c:v>2.52218896028037</c:v>
                </c:pt>
                <c:pt idx="29">
                  <c:v>2.52994726819979</c:v>
                </c:pt>
                <c:pt idx="30">
                  <c:v>2.57291077014747</c:v>
                </c:pt>
                <c:pt idx="31">
                  <c:v>2.72020631545791</c:v>
                </c:pt>
                <c:pt idx="32">
                  <c:v>3.15959937802982</c:v>
                </c:pt>
                <c:pt idx="33">
                  <c:v>3.30880268199234</c:v>
                </c:pt>
                <c:pt idx="34">
                  <c:v>3.35101130135325</c:v>
                </c:pt>
                <c:pt idx="35">
                  <c:v>3.24706490576679</c:v>
                </c:pt>
                <c:pt idx="36">
                  <c:v>3.45871339173967</c:v>
                </c:pt>
                <c:pt idx="37">
                  <c:v>3.58246305418719</c:v>
                </c:pt>
                <c:pt idx="38">
                  <c:v>3.54733004723762</c:v>
                </c:pt>
                <c:pt idx="39">
                  <c:v>3.53571136131013</c:v>
                </c:pt>
                <c:pt idx="40">
                  <c:v>3.72742379282439</c:v>
                </c:pt>
                <c:pt idx="41">
                  <c:v>3.87937559660846</c:v>
                </c:pt>
                <c:pt idx="42">
                  <c:v>3.85212155004182</c:v>
                </c:pt>
                <c:pt idx="43">
                  <c:v>3.88614017324783</c:v>
                </c:pt>
                <c:pt idx="44">
                  <c:v>3.99906228293586</c:v>
                </c:pt>
                <c:pt idx="45">
                  <c:v>3.94539432356804</c:v>
                </c:pt>
                <c:pt idx="46">
                  <c:v>3.99559308310682</c:v>
                </c:pt>
                <c:pt idx="47">
                  <c:v>3.95284357477972</c:v>
                </c:pt>
                <c:pt idx="48">
                  <c:v>3.6297047388883</c:v>
                </c:pt>
                <c:pt idx="49">
                  <c:v>3.6508032128514</c:v>
                </c:pt>
                <c:pt idx="50">
                  <c:v>3.73326488706365</c:v>
                </c:pt>
                <c:pt idx="51">
                  <c:v>3.88614017324783</c:v>
                </c:pt>
                <c:pt idx="52">
                  <c:v>3.8935865644725</c:v>
                </c:pt>
                <c:pt idx="53">
                  <c:v>3.83991774121832</c:v>
                </c:pt>
                <c:pt idx="54">
                  <c:v>3.82673091835604</c:v>
                </c:pt>
                <c:pt idx="55">
                  <c:v>3.81637297685466</c:v>
                </c:pt>
                <c:pt idx="56">
                  <c:v>4.40105745954899</c:v>
                </c:pt>
                <c:pt idx="57">
                  <c:v>4.31286597165865</c:v>
                </c:pt>
                <c:pt idx="58">
                  <c:v>4.1172705601907</c:v>
                </c:pt>
                <c:pt idx="59">
                  <c:v>3.97216121428161</c:v>
                </c:pt>
                <c:pt idx="60">
                  <c:v>3.73831502624317</c:v>
                </c:pt>
                <c:pt idx="61">
                  <c:v>3.5915886878769</c:v>
                </c:pt>
                <c:pt idx="62">
                  <c:v>3.49175174365713</c:v>
                </c:pt>
                <c:pt idx="63">
                  <c:v>3.28989523809524</c:v>
                </c:pt>
                <c:pt idx="64">
                  <c:v>3.81763828258827</c:v>
                </c:pt>
                <c:pt idx="65">
                  <c:v>3.48488272383354</c:v>
                </c:pt>
                <c:pt idx="66">
                  <c:v>3.29318842652176</c:v>
                </c:pt>
                <c:pt idx="67">
                  <c:v>3.14078283402282</c:v>
                </c:pt>
                <c:pt idx="68">
                  <c:v>2.93840592038108</c:v>
                </c:pt>
                <c:pt idx="69">
                  <c:v>2.60394240916629</c:v>
                </c:pt>
                <c:pt idx="70">
                  <c:v>2.46803843818097</c:v>
                </c:pt>
                <c:pt idx="71">
                  <c:v>2.2295736921935</c:v>
                </c:pt>
                <c:pt idx="72">
                  <c:v>2.19996815692268</c:v>
                </c:pt>
                <c:pt idx="73">
                  <c:v>2.16943415185581</c:v>
                </c:pt>
                <c:pt idx="74">
                  <c:v>2.17435009756405</c:v>
                </c:pt>
                <c:pt idx="75">
                  <c:v>2.19173275807373</c:v>
                </c:pt>
                <c:pt idx="76">
                  <c:v>2.13339303359684</c:v>
                </c:pt>
                <c:pt idx="77">
                  <c:v>2.08939091513942</c:v>
                </c:pt>
                <c:pt idx="78">
                  <c:v>2.05900339750849</c:v>
                </c:pt>
                <c:pt idx="79">
                  <c:v>2.08983332829184</c:v>
                </c:pt>
                <c:pt idx="80">
                  <c:v>2.06441761788083</c:v>
                </c:pt>
                <c:pt idx="81">
                  <c:v>2.04923177315062</c:v>
                </c:pt>
                <c:pt idx="82">
                  <c:v>2.0199929828665</c:v>
                </c:pt>
                <c:pt idx="83">
                  <c:v>2.037026772025</c:v>
                </c:pt>
                <c:pt idx="84">
                  <c:v>2.00731593933407</c:v>
                </c:pt>
                <c:pt idx="85">
                  <c:v>2.02117488736762</c:v>
                </c:pt>
                <c:pt idx="86">
                  <c:v>2.09808375595979</c:v>
                </c:pt>
                <c:pt idx="87">
                  <c:v>2.01381059259043</c:v>
                </c:pt>
                <c:pt idx="88">
                  <c:v>1.97693078089679</c:v>
                </c:pt>
                <c:pt idx="89">
                  <c:v>2.02793824116473</c:v>
                </c:pt>
                <c:pt idx="90">
                  <c:v>2.14258954876725</c:v>
                </c:pt>
                <c:pt idx="91">
                  <c:v>2.21883289976555</c:v>
                </c:pt>
                <c:pt idx="92">
                  <c:v>2.24485963088121</c:v>
                </c:pt>
                <c:pt idx="93">
                  <c:v>2.35008503979863</c:v>
                </c:pt>
                <c:pt idx="94">
                  <c:v>2.45960340346755</c:v>
                </c:pt>
                <c:pt idx="95">
                  <c:v>2.56374499035179</c:v>
                </c:pt>
                <c:pt idx="96">
                  <c:v>2.43658984266196</c:v>
                </c:pt>
                <c:pt idx="97">
                  <c:v>2.01387191792547</c:v>
                </c:pt>
                <c:pt idx="98">
                  <c:v>2.06325898688858</c:v>
                </c:pt>
                <c:pt idx="99">
                  <c:v>2.14417517220574</c:v>
                </c:pt>
                <c:pt idx="100">
                  <c:v>2.2192126557906</c:v>
                </c:pt>
                <c:pt idx="101">
                  <c:v>2.23564566650503</c:v>
                </c:pt>
                <c:pt idx="102">
                  <c:v>2.27644511466834</c:v>
                </c:pt>
                <c:pt idx="103">
                  <c:v>2.24181572065027</c:v>
                </c:pt>
                <c:pt idx="104">
                  <c:v>2.27849758234713</c:v>
                </c:pt>
                <c:pt idx="105">
                  <c:v>2.27159474521763</c:v>
                </c:pt>
                <c:pt idx="106">
                  <c:v>2.32049625226157</c:v>
                </c:pt>
                <c:pt idx="107">
                  <c:v>2.3997411494932</c:v>
                </c:pt>
                <c:pt idx="108">
                  <c:v>2.45244119845879</c:v>
                </c:pt>
                <c:pt idx="109">
                  <c:v>2.51388233907097</c:v>
                </c:pt>
                <c:pt idx="110">
                  <c:v>2.5356492526775</c:v>
                </c:pt>
                <c:pt idx="111">
                  <c:v>2.61194178399443</c:v>
                </c:pt>
                <c:pt idx="112">
                  <c:v>2.65358917918284</c:v>
                </c:pt>
                <c:pt idx="113">
                  <c:v>2.66509389744711</c:v>
                </c:pt>
                <c:pt idx="114">
                  <c:v>2.716663216066</c:v>
                </c:pt>
                <c:pt idx="115">
                  <c:v>2.68660571554568</c:v>
                </c:pt>
                <c:pt idx="116">
                  <c:v>2.67145888635705</c:v>
                </c:pt>
                <c:pt idx="117">
                  <c:v>2.63188996119635</c:v>
                </c:pt>
                <c:pt idx="118">
                  <c:v>2.57235706153347</c:v>
                </c:pt>
                <c:pt idx="119">
                  <c:v>2.48386627060399</c:v>
                </c:pt>
                <c:pt idx="120">
                  <c:v>2.32460718714654</c:v>
                </c:pt>
                <c:pt idx="121">
                  <c:v>2.148022691356</c:v>
                </c:pt>
                <c:pt idx="122">
                  <c:v>2.03549971063261</c:v>
                </c:pt>
                <c:pt idx="123">
                  <c:v>1.99584642295115</c:v>
                </c:pt>
                <c:pt idx="124">
                  <c:v>1.94288057313052</c:v>
                </c:pt>
                <c:pt idx="125">
                  <c:v>1.83795024296689</c:v>
                </c:pt>
                <c:pt idx="126">
                  <c:v>1.83819781569745</c:v>
                </c:pt>
                <c:pt idx="127">
                  <c:v>1.77235417575795</c:v>
                </c:pt>
                <c:pt idx="128">
                  <c:v>1.81415209218482</c:v>
                </c:pt>
                <c:pt idx="129">
                  <c:v>1.66684092496959</c:v>
                </c:pt>
                <c:pt idx="130">
                  <c:v>1.5940231839908</c:v>
                </c:pt>
                <c:pt idx="131">
                  <c:v>1.50539873889695</c:v>
                </c:pt>
                <c:pt idx="132">
                  <c:v>1.52590101170935</c:v>
                </c:pt>
                <c:pt idx="133">
                  <c:v>1.52576452804537</c:v>
                </c:pt>
                <c:pt idx="134">
                  <c:v>1.53503230567104</c:v>
                </c:pt>
                <c:pt idx="135">
                  <c:v>1.54946362554614</c:v>
                </c:pt>
                <c:pt idx="136">
                  <c:v>1.62029284231823</c:v>
                </c:pt>
                <c:pt idx="137">
                  <c:v>1.66128105491766</c:v>
                </c:pt>
                <c:pt idx="138">
                  <c:v>1.66079582517939</c:v>
                </c:pt>
                <c:pt idx="139">
                  <c:v>1.66415780924554</c:v>
                </c:pt>
                <c:pt idx="140">
                  <c:v>1.7414589575666</c:v>
                </c:pt>
                <c:pt idx="141">
                  <c:v>1.71407326276019</c:v>
                </c:pt>
                <c:pt idx="142">
                  <c:v>1.733935768486</c:v>
                </c:pt>
                <c:pt idx="143">
                  <c:v>1.81603517475594</c:v>
                </c:pt>
                <c:pt idx="144">
                  <c:v>1.96091549700544</c:v>
                </c:pt>
                <c:pt idx="145">
                  <c:v>1.89549245223266</c:v>
                </c:pt>
                <c:pt idx="146">
                  <c:v>1.91415682930114</c:v>
                </c:pt>
                <c:pt idx="147">
                  <c:v>1.9263157300389</c:v>
                </c:pt>
                <c:pt idx="148">
                  <c:v>1.90549703421544</c:v>
                </c:pt>
                <c:pt idx="149">
                  <c:v>1.81864898289906</c:v>
                </c:pt>
                <c:pt idx="150">
                  <c:v>1.72255461811499</c:v>
                </c:pt>
                <c:pt idx="151">
                  <c:v>1.60327455919395</c:v>
                </c:pt>
                <c:pt idx="152">
                  <c:v>1.61206244802298</c:v>
                </c:pt>
                <c:pt idx="153">
                  <c:v>1.57762240349222</c:v>
                </c:pt>
                <c:pt idx="154">
                  <c:v>1.56848357791754</c:v>
                </c:pt>
                <c:pt idx="155">
                  <c:v>1.55062563347378</c:v>
                </c:pt>
                <c:pt idx="156">
                  <c:v>1.50762731338271</c:v>
                </c:pt>
                <c:pt idx="157">
                  <c:v>1.48076580858258</c:v>
                </c:pt>
                <c:pt idx="158">
                  <c:v>1.46941342165675</c:v>
                </c:pt>
                <c:pt idx="159">
                  <c:v>1.46878080912015</c:v>
                </c:pt>
                <c:pt idx="160">
                  <c:v>1.48253535081392</c:v>
                </c:pt>
                <c:pt idx="161">
                  <c:v>1.43995407868246</c:v>
                </c:pt>
                <c:pt idx="162">
                  <c:v>1.41334868903462</c:v>
                </c:pt>
                <c:pt idx="163">
                  <c:v>1.38306739313745</c:v>
                </c:pt>
                <c:pt idx="164">
                  <c:v>1.32646959334673</c:v>
                </c:pt>
                <c:pt idx="165">
                  <c:v>1.2612720524082</c:v>
                </c:pt>
                <c:pt idx="166">
                  <c:v>1.28830097765627</c:v>
                </c:pt>
                <c:pt idx="167">
                  <c:v>1.29409176427748</c:v>
                </c:pt>
                <c:pt idx="168">
                  <c:v>1.3168694416996</c:v>
                </c:pt>
                <c:pt idx="169">
                  <c:v>1.30261505038048</c:v>
                </c:pt>
                <c:pt idx="170">
                  <c:v>1.26851758896734</c:v>
                </c:pt>
                <c:pt idx="171">
                  <c:v>1.26809323624632</c:v>
                </c:pt>
                <c:pt idx="172">
                  <c:v>1.29743831573823</c:v>
                </c:pt>
                <c:pt idx="173">
                  <c:v>1.2337234027165</c:v>
                </c:pt>
                <c:pt idx="174">
                  <c:v>1.23379032753863</c:v>
                </c:pt>
                <c:pt idx="175">
                  <c:v>1.25838767741745</c:v>
                </c:pt>
                <c:pt idx="176">
                  <c:v>1.28422740601603</c:v>
                </c:pt>
                <c:pt idx="177">
                  <c:v>1.28521917333454</c:v>
                </c:pt>
                <c:pt idx="178">
                  <c:v>1.29303725265021</c:v>
                </c:pt>
                <c:pt idx="179">
                  <c:v>1.30356071634628</c:v>
                </c:pt>
                <c:pt idx="180">
                  <c:v>1.30263991874823</c:v>
                </c:pt>
                <c:pt idx="181">
                  <c:v>1.30510659622734</c:v>
                </c:pt>
                <c:pt idx="182">
                  <c:v>1.33019335067082</c:v>
                </c:pt>
                <c:pt idx="183">
                  <c:v>1.36048204109791</c:v>
                </c:pt>
                <c:pt idx="184">
                  <c:v>1.3991191017134</c:v>
                </c:pt>
                <c:pt idx="185">
                  <c:v>1.42730319168964</c:v>
                </c:pt>
                <c:pt idx="186">
                  <c:v>1.47220340299564</c:v>
                </c:pt>
                <c:pt idx="187">
                  <c:v>1.50470158601344</c:v>
                </c:pt>
                <c:pt idx="188">
                  <c:v>1.60678575970084</c:v>
                </c:pt>
                <c:pt idx="189">
                  <c:v>1.68221018012199</c:v>
                </c:pt>
                <c:pt idx="190">
                  <c:v>1.74743516853875</c:v>
                </c:pt>
                <c:pt idx="191">
                  <c:v>1.8374552975139</c:v>
                </c:pt>
                <c:pt idx="192">
                  <c:v>1.73674572634142</c:v>
                </c:pt>
                <c:pt idx="193">
                  <c:v>1.52896592751366</c:v>
                </c:pt>
                <c:pt idx="194">
                  <c:v>1.54549418871527</c:v>
                </c:pt>
                <c:pt idx="195">
                  <c:v>1.57672440841634</c:v>
                </c:pt>
                <c:pt idx="196">
                  <c:v>1.6102818443997</c:v>
                </c:pt>
                <c:pt idx="197">
                  <c:v>1.65496308530195</c:v>
                </c:pt>
                <c:pt idx="198">
                  <c:v>1.65325653565887</c:v>
                </c:pt>
                <c:pt idx="199">
                  <c:v>1.63016311847272</c:v>
                </c:pt>
                <c:pt idx="200">
                  <c:v>1.67068928729153</c:v>
                </c:pt>
                <c:pt idx="201">
                  <c:v>1.62961080699105</c:v>
                </c:pt>
                <c:pt idx="202">
                  <c:v>1.61132221754278</c:v>
                </c:pt>
                <c:pt idx="203">
                  <c:v>1.5782395514972</c:v>
                </c:pt>
                <c:pt idx="204">
                  <c:v>1.56933840460143</c:v>
                </c:pt>
                <c:pt idx="205">
                  <c:v>1.59144364299827</c:v>
                </c:pt>
                <c:pt idx="206">
                  <c:v>1.61132221754278</c:v>
                </c:pt>
                <c:pt idx="207">
                  <c:v>1.63988953397756</c:v>
                </c:pt>
                <c:pt idx="208">
                  <c:v>1.6509866033776</c:v>
                </c:pt>
                <c:pt idx="209">
                  <c:v>1.66886744288639</c:v>
                </c:pt>
                <c:pt idx="210">
                  <c:v>1.68241872457801</c:v>
                </c:pt>
                <c:pt idx="211">
                  <c:v>1.69193002909592</c:v>
                </c:pt>
                <c:pt idx="212">
                  <c:v>1.70240984568088</c:v>
                </c:pt>
                <c:pt idx="213">
                  <c:v>1.69961685436932</c:v>
                </c:pt>
                <c:pt idx="214">
                  <c:v>1.67713895751973</c:v>
                </c:pt>
                <c:pt idx="215">
                  <c:v>1.64385280518707</c:v>
                </c:pt>
                <c:pt idx="216">
                  <c:v>1.60292220312597</c:v>
                </c:pt>
                <c:pt idx="217">
                  <c:v>1.50581863394039</c:v>
                </c:pt>
                <c:pt idx="218">
                  <c:v>1.47249532039956</c:v>
                </c:pt>
                <c:pt idx="219">
                  <c:v>1.45038920982006</c:v>
                </c:pt>
                <c:pt idx="220">
                  <c:v>1.40341465651273</c:v>
                </c:pt>
                <c:pt idx="221">
                  <c:v>1.36925560815317</c:v>
                </c:pt>
                <c:pt idx="222">
                  <c:v>1.40616947255437</c:v>
                </c:pt>
                <c:pt idx="223">
                  <c:v>1.41888053537414</c:v>
                </c:pt>
                <c:pt idx="224">
                  <c:v>1.50417044545808</c:v>
                </c:pt>
                <c:pt idx="225">
                  <c:v>1.55430552542044</c:v>
                </c:pt>
                <c:pt idx="226">
                  <c:v>1.51452270958629</c:v>
                </c:pt>
                <c:pt idx="227">
                  <c:v>1.4876218922179</c:v>
                </c:pt>
                <c:pt idx="228">
                  <c:v>1.56681883966922</c:v>
                </c:pt>
                <c:pt idx="229">
                  <c:v>1.56220246656954</c:v>
                </c:pt>
                <c:pt idx="230">
                  <c:v>1.60265515370189</c:v>
                </c:pt>
                <c:pt idx="231">
                  <c:v>1.6412485010383</c:v>
                </c:pt>
                <c:pt idx="232">
                  <c:v>1.70586000040533</c:v>
                </c:pt>
                <c:pt idx="233">
                  <c:v>1.72288176356807</c:v>
                </c:pt>
                <c:pt idx="234">
                  <c:v>1.75402704842877</c:v>
                </c:pt>
                <c:pt idx="235">
                  <c:v>1.7466564986875</c:v>
                </c:pt>
                <c:pt idx="236">
                  <c:v>1.73455362248657</c:v>
                </c:pt>
                <c:pt idx="237">
                  <c:v>1.69623460895149</c:v>
                </c:pt>
                <c:pt idx="238">
                  <c:v>1.71936248225429</c:v>
                </c:pt>
                <c:pt idx="239">
                  <c:v>1.77632925684017</c:v>
                </c:pt>
                <c:pt idx="240">
                  <c:v>2.09975241195657</c:v>
                </c:pt>
                <c:pt idx="241">
                  <c:v>2.03785930019308</c:v>
                </c:pt>
                <c:pt idx="242">
                  <c:v>2.07593086992176</c:v>
                </c:pt>
                <c:pt idx="243">
                  <c:v>2.10421419062916</c:v>
                </c:pt>
                <c:pt idx="244">
                  <c:v>2.08344574943379</c:v>
                </c:pt>
                <c:pt idx="245">
                  <c:v>1.97180120877061</c:v>
                </c:pt>
                <c:pt idx="246">
                  <c:v>1.82628812575601</c:v>
                </c:pt>
                <c:pt idx="247">
                  <c:v>1.66223488289427</c:v>
                </c:pt>
                <c:pt idx="248">
                  <c:v>1.66944668950847</c:v>
                </c:pt>
                <c:pt idx="249">
                  <c:v>1.66137365104586</c:v>
                </c:pt>
                <c:pt idx="250">
                  <c:v>1.60881988942884</c:v>
                </c:pt>
                <c:pt idx="251">
                  <c:v>1.59778760641983</c:v>
                </c:pt>
                <c:pt idx="252">
                  <c:v>1.57872057092752</c:v>
                </c:pt>
                <c:pt idx="253">
                  <c:v>1.56075411872688</c:v>
                </c:pt>
                <c:pt idx="254">
                  <c:v>1.53007766522607</c:v>
                </c:pt>
                <c:pt idx="255">
                  <c:v>1.53569571523704</c:v>
                </c:pt>
                <c:pt idx="256">
                  <c:v>1.53917082291414</c:v>
                </c:pt>
                <c:pt idx="257">
                  <c:v>1.46694580357882</c:v>
                </c:pt>
                <c:pt idx="258">
                  <c:v>1.45565658006805</c:v>
                </c:pt>
                <c:pt idx="259">
                  <c:v>1.38184377719042</c:v>
                </c:pt>
                <c:pt idx="260">
                  <c:v>1.32438970663436</c:v>
                </c:pt>
                <c:pt idx="261">
                  <c:v>1.28127271412643</c:v>
                </c:pt>
                <c:pt idx="262">
                  <c:v>1.34518482412542</c:v>
                </c:pt>
                <c:pt idx="263">
                  <c:v>1.31948488636853</c:v>
                </c:pt>
                <c:pt idx="264">
                  <c:v>1.30092694556175</c:v>
                </c:pt>
                <c:pt idx="265">
                  <c:v>1.2467561802912</c:v>
                </c:pt>
                <c:pt idx="266">
                  <c:v>1.23098438094124</c:v>
                </c:pt>
                <c:pt idx="267">
                  <c:v>1.23625007802546</c:v>
                </c:pt>
                <c:pt idx="268">
                  <c:v>1.23911643364236</c:v>
                </c:pt>
                <c:pt idx="269">
                  <c:v>1.20466783786008</c:v>
                </c:pt>
                <c:pt idx="270">
                  <c:v>1.20082244937264</c:v>
                </c:pt>
                <c:pt idx="271">
                  <c:v>1.21051496205108</c:v>
                </c:pt>
                <c:pt idx="272">
                  <c:v>1.24422214174322</c:v>
                </c:pt>
                <c:pt idx="273">
                  <c:v>1.24135502733872</c:v>
                </c:pt>
                <c:pt idx="274">
                  <c:v>1.24201902007511</c:v>
                </c:pt>
                <c:pt idx="275">
                  <c:v>1.25519223671604</c:v>
                </c:pt>
                <c:pt idx="276">
                  <c:v>1.26279526820742</c:v>
                </c:pt>
                <c:pt idx="277">
                  <c:v>1.24417616365867</c:v>
                </c:pt>
                <c:pt idx="278">
                  <c:v>1.27200293170931</c:v>
                </c:pt>
                <c:pt idx="279">
                  <c:v>1.29589472387726</c:v>
                </c:pt>
                <c:pt idx="280">
                  <c:v>1.34631440887389</c:v>
                </c:pt>
                <c:pt idx="281">
                  <c:v>1.36545176557424</c:v>
                </c:pt>
                <c:pt idx="282">
                  <c:v>1.38736700702978</c:v>
                </c:pt>
                <c:pt idx="283">
                  <c:v>1.41613530064942</c:v>
                </c:pt>
                <c:pt idx="284">
                  <c:v>1.47165860950599</c:v>
                </c:pt>
                <c:pt idx="285">
                  <c:v>1.55674898394189</c:v>
                </c:pt>
                <c:pt idx="286">
                  <c:v>1.59445828321384</c:v>
                </c:pt>
                <c:pt idx="287">
                  <c:v>1.69193002909592</c:v>
                </c:pt>
                <c:pt idx="288">
                  <c:v>1.6646108622739</c:v>
                </c:pt>
                <c:pt idx="289">
                  <c:v>1.46377257235108</c:v>
                </c:pt>
                <c:pt idx="290">
                  <c:v>1.49922656755597</c:v>
                </c:pt>
                <c:pt idx="291">
                  <c:v>1.55334300706319</c:v>
                </c:pt>
                <c:pt idx="292">
                  <c:v>1.57528910538133</c:v>
                </c:pt>
                <c:pt idx="293">
                  <c:v>1.63835450704609</c:v>
                </c:pt>
                <c:pt idx="294">
                  <c:v>1.65874026460747</c:v>
                </c:pt>
                <c:pt idx="295">
                  <c:v>1.65816371498506</c:v>
                </c:pt>
                <c:pt idx="296">
                  <c:v>1.72729287643436</c:v>
                </c:pt>
                <c:pt idx="297">
                  <c:v>1.67597277502204</c:v>
                </c:pt>
                <c:pt idx="298">
                  <c:v>1.65968832417149</c:v>
                </c:pt>
                <c:pt idx="299">
                  <c:v>1.62595003380305</c:v>
                </c:pt>
                <c:pt idx="300">
                  <c:v>1.64080977452679</c:v>
                </c:pt>
                <c:pt idx="301">
                  <c:v>1.66287016512479</c:v>
                </c:pt>
                <c:pt idx="302">
                  <c:v>1.68915533634115</c:v>
                </c:pt>
                <c:pt idx="303">
                  <c:v>1.69692340878654</c:v>
                </c:pt>
                <c:pt idx="304">
                  <c:v>1.74197975647995</c:v>
                </c:pt>
                <c:pt idx="305">
                  <c:v>1.75240087352675</c:v>
                </c:pt>
                <c:pt idx="306">
                  <c:v>1.78499830420912</c:v>
                </c:pt>
                <c:pt idx="307">
                  <c:v>1.80736321132937</c:v>
                </c:pt>
                <c:pt idx="308">
                  <c:v>1.8105479344733</c:v>
                </c:pt>
                <c:pt idx="309">
                  <c:v>1.80834193219808</c:v>
                </c:pt>
                <c:pt idx="310">
                  <c:v>1.78867928772921</c:v>
                </c:pt>
                <c:pt idx="311">
                  <c:v>1.76169187075999</c:v>
                </c:pt>
                <c:pt idx="312">
                  <c:v>1.74685489066169</c:v>
                </c:pt>
                <c:pt idx="313">
                  <c:v>1.69619077200175</c:v>
                </c:pt>
                <c:pt idx="314">
                  <c:v>1.66569026418234</c:v>
                </c:pt>
                <c:pt idx="315">
                  <c:v>1.64379819232851</c:v>
                </c:pt>
                <c:pt idx="316">
                  <c:v>1.6381937625907</c:v>
                </c:pt>
                <c:pt idx="317">
                  <c:v>1.58942241309352</c:v>
                </c:pt>
                <c:pt idx="318">
                  <c:v>1.61740549345085</c:v>
                </c:pt>
                <c:pt idx="319">
                  <c:v>1.65152124731424</c:v>
                </c:pt>
                <c:pt idx="320">
                  <c:v>1.75974233509348</c:v>
                </c:pt>
                <c:pt idx="321">
                  <c:v>1.71487465904863</c:v>
                </c:pt>
                <c:pt idx="322">
                  <c:v>1.68222039248736</c:v>
                </c:pt>
                <c:pt idx="323">
                  <c:v>1.65952336640645</c:v>
                </c:pt>
                <c:pt idx="324">
                  <c:v>1.68014677303838</c:v>
                </c:pt>
                <c:pt idx="325">
                  <c:v>1.65217492406152</c:v>
                </c:pt>
                <c:pt idx="326">
                  <c:v>1.67311778069987</c:v>
                </c:pt>
                <c:pt idx="327">
                  <c:v>1.71285158020187</c:v>
                </c:pt>
                <c:pt idx="328">
                  <c:v>1.76159893778336</c:v>
                </c:pt>
                <c:pt idx="329">
                  <c:v>1.81113711103946</c:v>
                </c:pt>
                <c:pt idx="330">
                  <c:v>1.7625752233245</c:v>
                </c:pt>
                <c:pt idx="331">
                  <c:v>1.7736687950154</c:v>
                </c:pt>
                <c:pt idx="332">
                  <c:v>1.79247169296329</c:v>
                </c:pt>
                <c:pt idx="333">
                  <c:v>1.80093012921338</c:v>
                </c:pt>
                <c:pt idx="334">
                  <c:v>1.79816634300042</c:v>
                </c:pt>
                <c:pt idx="335">
                  <c:v>1.90104397194936</c:v>
                </c:pt>
                <c:pt idx="336">
                  <c:v>2.17307966995692</c:v>
                </c:pt>
                <c:pt idx="337">
                  <c:v>2.14240828224136</c:v>
                </c:pt>
                <c:pt idx="338">
                  <c:v>2.16617253991529</c:v>
                </c:pt>
                <c:pt idx="339">
                  <c:v>2.17138405828435</c:v>
                </c:pt>
                <c:pt idx="340">
                  <c:v>2.1454364046197</c:v>
                </c:pt>
                <c:pt idx="341">
                  <c:v>2.03032238471484</c:v>
                </c:pt>
                <c:pt idx="342">
                  <c:v>1.89113938459352</c:v>
                </c:pt>
                <c:pt idx="343">
                  <c:v>1.71245631861813</c:v>
                </c:pt>
                <c:pt idx="344">
                  <c:v>1.72782910614819</c:v>
                </c:pt>
                <c:pt idx="345">
                  <c:v>1.74937143398963</c:v>
                </c:pt>
                <c:pt idx="346">
                  <c:v>1.73298490860078</c:v>
                </c:pt>
                <c:pt idx="347">
                  <c:v>1.71858133501037</c:v>
                </c:pt>
                <c:pt idx="348">
                  <c:v>1.70033633602747</c:v>
                </c:pt>
                <c:pt idx="349">
                  <c:v>1.7183602510808</c:v>
                </c:pt>
                <c:pt idx="350">
                  <c:v>1.72809734587692</c:v>
                </c:pt>
                <c:pt idx="351">
                  <c:v>1.71298337461403</c:v>
                </c:pt>
                <c:pt idx="352">
                  <c:v>1.68689415104047</c:v>
                </c:pt>
                <c:pt idx="353">
                  <c:v>1.62062372895504</c:v>
                </c:pt>
                <c:pt idx="354">
                  <c:v>1.57306292435412</c:v>
                </c:pt>
                <c:pt idx="355">
                  <c:v>1.48664545954974</c:v>
                </c:pt>
                <c:pt idx="356">
                  <c:v>1.420135630716</c:v>
                </c:pt>
                <c:pt idx="357">
                  <c:v>1.35104523854654</c:v>
                </c:pt>
                <c:pt idx="358">
                  <c:v>1.3706480388662</c:v>
                </c:pt>
                <c:pt idx="359">
                  <c:v>1.34758319870173</c:v>
                </c:pt>
                <c:pt idx="360">
                  <c:v>1.31166929212106</c:v>
                </c:pt>
                <c:pt idx="361">
                  <c:v>1.26880930701048</c:v>
                </c:pt>
                <c:pt idx="362">
                  <c:v>1.25919279670484</c:v>
                </c:pt>
                <c:pt idx="363">
                  <c:v>1.25547656012528</c:v>
                </c:pt>
                <c:pt idx="364">
                  <c:v>1.27771771705129</c:v>
                </c:pt>
                <c:pt idx="365">
                  <c:v>1.23335839281035</c:v>
                </c:pt>
                <c:pt idx="366">
                  <c:v>1.23147086052944</c:v>
                </c:pt>
                <c:pt idx="367">
                  <c:v>1.24710736810971</c:v>
                </c:pt>
                <c:pt idx="368">
                  <c:v>1.25824389786242</c:v>
                </c:pt>
                <c:pt idx="369">
                  <c:v>1.25208727142655</c:v>
                </c:pt>
                <c:pt idx="370">
                  <c:v>1.25002503314201</c:v>
                </c:pt>
                <c:pt idx="371">
                  <c:v>1.24955728966418</c:v>
                </c:pt>
                <c:pt idx="372">
                  <c:v>1.2574147837614</c:v>
                </c:pt>
                <c:pt idx="373">
                  <c:v>1.24608358830162</c:v>
                </c:pt>
                <c:pt idx="374">
                  <c:v>1.25670498372665</c:v>
                </c:pt>
                <c:pt idx="375">
                  <c:v>1.26021446050799</c:v>
                </c:pt>
                <c:pt idx="376">
                  <c:v>1.30554133467508</c:v>
                </c:pt>
                <c:pt idx="377">
                  <c:v>1.32857716614048</c:v>
                </c:pt>
                <c:pt idx="378">
                  <c:v>1.36991707411026</c:v>
                </c:pt>
                <c:pt idx="379">
                  <c:v>1.41433144643713</c:v>
                </c:pt>
                <c:pt idx="380">
                  <c:v>1.46727779258261</c:v>
                </c:pt>
                <c:pt idx="381">
                  <c:v>1.51572844168951</c:v>
                </c:pt>
                <c:pt idx="382">
                  <c:v>1.56664243557003</c:v>
                </c:pt>
                <c:pt idx="383">
                  <c:v>1.62666285418956</c:v>
                </c:pt>
                <c:pt idx="384">
                  <c:v>1.70727734598235</c:v>
                </c:pt>
                <c:pt idx="385">
                  <c:v>1.49622857438085</c:v>
                </c:pt>
                <c:pt idx="386">
                  <c:v>1.5192345827915</c:v>
                </c:pt>
                <c:pt idx="387">
                  <c:v>1.56327880020764</c:v>
                </c:pt>
                <c:pt idx="388">
                  <c:v>1.57967139219947</c:v>
                </c:pt>
                <c:pt idx="389">
                  <c:v>1.65394432728246</c:v>
                </c:pt>
                <c:pt idx="390">
                  <c:v>1.64935632737518</c:v>
                </c:pt>
                <c:pt idx="391">
                  <c:v>1.66270341809464</c:v>
                </c:pt>
                <c:pt idx="392">
                  <c:v>1.68886681344713</c:v>
                </c:pt>
                <c:pt idx="393">
                  <c:v>1.66270341809464</c:v>
                </c:pt>
                <c:pt idx="394">
                  <c:v>1.65802584571588</c:v>
                </c:pt>
                <c:pt idx="395">
                  <c:v>1.6398159070036</c:v>
                </c:pt>
                <c:pt idx="396">
                  <c:v>1.65516667130624</c:v>
                </c:pt>
                <c:pt idx="397">
                  <c:v>1.69282412067392</c:v>
                </c:pt>
                <c:pt idx="398">
                  <c:v>1.7060634907979</c:v>
                </c:pt>
                <c:pt idx="399">
                  <c:v>1.73653302841996</c:v>
                </c:pt>
                <c:pt idx="400">
                  <c:v>1.76787808477725</c:v>
                </c:pt>
                <c:pt idx="401">
                  <c:v>1.77399292439068</c:v>
                </c:pt>
                <c:pt idx="402">
                  <c:v>1.80832232308261</c:v>
                </c:pt>
                <c:pt idx="403">
                  <c:v>1.80812766407499</c:v>
                </c:pt>
                <c:pt idx="404">
                  <c:v>1.81530902196788</c:v>
                </c:pt>
                <c:pt idx="405">
                  <c:v>1.78996727654714</c:v>
                </c:pt>
                <c:pt idx="406">
                  <c:v>1.77338421829045</c:v>
                </c:pt>
                <c:pt idx="407">
                  <c:v>1.7446043118766</c:v>
                </c:pt>
                <c:pt idx="408">
                  <c:v>1.70753768256753</c:v>
                </c:pt>
                <c:pt idx="409">
                  <c:v>1.69423278799559</c:v>
                </c:pt>
                <c:pt idx="410">
                  <c:v>1.69971896418735</c:v>
                </c:pt>
                <c:pt idx="411">
                  <c:v>1.71459690596867</c:v>
                </c:pt>
                <c:pt idx="412">
                  <c:v>1.73828520660244</c:v>
                </c:pt>
                <c:pt idx="413">
                  <c:v>1.66340321308029</c:v>
                </c:pt>
                <c:pt idx="414">
                  <c:v>1.62813324134649</c:v>
                </c:pt>
                <c:pt idx="415">
                  <c:v>1.61805635663621</c:v>
                </c:pt>
                <c:pt idx="416">
                  <c:v>1.67280430088358</c:v>
                </c:pt>
                <c:pt idx="417">
                  <c:v>1.62864630311363</c:v>
                </c:pt>
                <c:pt idx="418">
                  <c:v>1.59576683988156</c:v>
                </c:pt>
                <c:pt idx="419">
                  <c:v>1.60875802160581</c:v>
                </c:pt>
                <c:pt idx="420">
                  <c:v>1.62341250597715</c:v>
                </c:pt>
                <c:pt idx="421">
                  <c:v>1.62274594801391</c:v>
                </c:pt>
                <c:pt idx="422">
                  <c:v>1.59599427713154</c:v>
                </c:pt>
                <c:pt idx="423">
                  <c:v>1.64033635931061</c:v>
                </c:pt>
                <c:pt idx="424">
                  <c:v>1.65749410952351</c:v>
                </c:pt>
                <c:pt idx="425">
                  <c:v>1.72370241544307</c:v>
                </c:pt>
                <c:pt idx="426">
                  <c:v>1.74202599668073</c:v>
                </c:pt>
                <c:pt idx="427">
                  <c:v>1.8186011172894</c:v>
                </c:pt>
                <c:pt idx="428">
                  <c:v>1.86359605655821</c:v>
                </c:pt>
                <c:pt idx="429">
                  <c:v>1.84198441869767</c:v>
                </c:pt>
                <c:pt idx="430">
                  <c:v>1.88784024173238</c:v>
                </c:pt>
                <c:pt idx="431">
                  <c:v>1.97004114087267</c:v>
                </c:pt>
                <c:pt idx="432">
                  <c:v>2.22492588028851</c:v>
                </c:pt>
                <c:pt idx="433">
                  <c:v>2.16303835872843</c:v>
                </c:pt>
                <c:pt idx="434">
                  <c:v>2.19512234965174</c:v>
                </c:pt>
                <c:pt idx="435">
                  <c:v>2.16932387138352</c:v>
                </c:pt>
                <c:pt idx="436">
                  <c:v>2.12453086615333</c:v>
                </c:pt>
                <c:pt idx="437">
                  <c:v>2.00567961152006</c:v>
                </c:pt>
                <c:pt idx="438">
                  <c:v>1.89540272914206</c:v>
                </c:pt>
                <c:pt idx="439">
                  <c:v>1.74573756124507</c:v>
                </c:pt>
                <c:pt idx="440">
                  <c:v>1.77338421829045</c:v>
                </c:pt>
                <c:pt idx="441">
                  <c:v>1.78616043218044</c:v>
                </c:pt>
                <c:pt idx="442">
                  <c:v>1.81761715276465</c:v>
                </c:pt>
                <c:pt idx="443">
                  <c:v>1.78616043218044</c:v>
                </c:pt>
                <c:pt idx="444">
                  <c:v>1.75201968668095</c:v>
                </c:pt>
                <c:pt idx="445">
                  <c:v>1.75394062198405</c:v>
                </c:pt>
                <c:pt idx="446">
                  <c:v>1.78544845082894</c:v>
                </c:pt>
                <c:pt idx="447">
                  <c:v>1.77413345437655</c:v>
                </c:pt>
                <c:pt idx="448">
                  <c:v>1.74505743502182</c:v>
                </c:pt>
                <c:pt idx="449">
                  <c:v>1.7041162641525</c:v>
                </c:pt>
                <c:pt idx="450">
                  <c:v>1.6541886516333</c:v>
                </c:pt>
                <c:pt idx="451">
                  <c:v>1.56502666968237</c:v>
                </c:pt>
                <c:pt idx="452">
                  <c:v>1.48141598813064</c:v>
                </c:pt>
                <c:pt idx="453">
                  <c:v>1.39768512133257</c:v>
                </c:pt>
                <c:pt idx="454">
                  <c:v>1.3927308222729</c:v>
                </c:pt>
                <c:pt idx="455">
                  <c:v>1.3536165551577</c:v>
                </c:pt>
                <c:pt idx="456">
                  <c:v>1.31984645355526</c:v>
                </c:pt>
                <c:pt idx="457">
                  <c:v>1.31050150023104</c:v>
                </c:pt>
                <c:pt idx="458">
                  <c:v>1.30945432029806</c:v>
                </c:pt>
                <c:pt idx="459">
                  <c:v>1.31447553174027</c:v>
                </c:pt>
                <c:pt idx="460">
                  <c:v>1.32317350683183</c:v>
                </c:pt>
                <c:pt idx="461">
                  <c:v>1.27455360233953</c:v>
                </c:pt>
                <c:pt idx="462">
                  <c:v>1.25796834549185</c:v>
                </c:pt>
                <c:pt idx="463">
                  <c:v>1.26813052867052</c:v>
                </c:pt>
                <c:pt idx="464">
                  <c:v>1.2837835384862</c:v>
                </c:pt>
                <c:pt idx="465">
                  <c:v>1.26817840092549</c:v>
                </c:pt>
                <c:pt idx="466">
                  <c:v>1.26359908650775</c:v>
                </c:pt>
                <c:pt idx="467">
                  <c:v>1.26466939360326</c:v>
                </c:pt>
                <c:pt idx="468">
                  <c:v>1.27204401011231</c:v>
                </c:pt>
                <c:pt idx="469">
                  <c:v>1.28246029711526</c:v>
                </c:pt>
                <c:pt idx="470">
                  <c:v>1.31155035637897</c:v>
                </c:pt>
                <c:pt idx="471">
                  <c:v>1.33008880548809</c:v>
                </c:pt>
                <c:pt idx="472">
                  <c:v>1.37796338997067</c:v>
                </c:pt>
                <c:pt idx="473">
                  <c:v>1.39675532199081</c:v>
                </c:pt>
                <c:pt idx="474">
                  <c:v>1.41517209363653</c:v>
                </c:pt>
                <c:pt idx="475">
                  <c:v>1.47352104107374</c:v>
                </c:pt>
                <c:pt idx="476">
                  <c:v>1.51614913041408</c:v>
                </c:pt>
                <c:pt idx="477">
                  <c:v>1.60725712674064</c:v>
                </c:pt>
                <c:pt idx="478">
                  <c:v>1.66192199075042</c:v>
                </c:pt>
                <c:pt idx="479">
                  <c:v>1.7485998901201</c:v>
                </c:pt>
                <c:pt idx="480">
                  <c:v>1.85617296727087</c:v>
                </c:pt>
                <c:pt idx="481">
                  <c:v>1.6283418099345</c:v>
                </c:pt>
                <c:pt idx="482">
                  <c:v>1.63560743364416</c:v>
                </c:pt>
                <c:pt idx="483">
                  <c:v>1.69193778875506</c:v>
                </c:pt>
                <c:pt idx="484">
                  <c:v>1.74015075443078</c:v>
                </c:pt>
                <c:pt idx="485">
                  <c:v>1.81151723112203</c:v>
                </c:pt>
                <c:pt idx="486">
                  <c:v>1.81434969145617</c:v>
                </c:pt>
                <c:pt idx="487">
                  <c:v>1.8031436579554</c:v>
                </c:pt>
                <c:pt idx="488">
                  <c:v>1.86582256889575</c:v>
                </c:pt>
                <c:pt idx="489">
                  <c:v>1.85179474295425</c:v>
                </c:pt>
                <c:pt idx="490">
                  <c:v>1.81906289704218</c:v>
                </c:pt>
                <c:pt idx="491">
                  <c:v>1.78899959425202</c:v>
                </c:pt>
                <c:pt idx="492">
                  <c:v>1.77324743955237</c:v>
                </c:pt>
                <c:pt idx="493">
                  <c:v>1.81736890199218</c:v>
                </c:pt>
                <c:pt idx="494">
                  <c:v>1.83756819886516</c:v>
                </c:pt>
                <c:pt idx="495">
                  <c:v>1.89022484227581</c:v>
                </c:pt>
                <c:pt idx="496">
                  <c:v>1.91482007586316</c:v>
                </c:pt>
                <c:pt idx="497">
                  <c:v>1.95680325146373</c:v>
                </c:pt>
                <c:pt idx="498">
                  <c:v>1.96690519603082</c:v>
                </c:pt>
                <c:pt idx="499">
                  <c:v>1.97467098350943</c:v>
                </c:pt>
                <c:pt idx="500">
                  <c:v>1.99272350056364</c:v>
                </c:pt>
                <c:pt idx="501">
                  <c:v>1.96990587269069</c:v>
                </c:pt>
                <c:pt idx="502">
                  <c:v>1.95098454648834</c:v>
                </c:pt>
                <c:pt idx="503">
                  <c:v>1.92814370585187</c:v>
                </c:pt>
                <c:pt idx="504">
                  <c:v>1.83854197891419</c:v>
                </c:pt>
                <c:pt idx="505">
                  <c:v>1.80579330997615</c:v>
                </c:pt>
                <c:pt idx="506">
                  <c:v>1.78379198095472</c:v>
                </c:pt>
                <c:pt idx="507">
                  <c:v>1.76247857015673</c:v>
                </c:pt>
                <c:pt idx="508">
                  <c:v>1.76546812363499</c:v>
                </c:pt>
                <c:pt idx="509">
                  <c:v>1.67746485339178</c:v>
                </c:pt>
                <c:pt idx="510">
                  <c:v>1.66505157232948</c:v>
                </c:pt>
                <c:pt idx="511">
                  <c:v>1.64784879430964</c:v>
                </c:pt>
                <c:pt idx="512">
                  <c:v>1.65268943602368</c:v>
                </c:pt>
                <c:pt idx="513">
                  <c:v>1.58130746806281</c:v>
                </c:pt>
                <c:pt idx="514">
                  <c:v>1.55074346941558</c:v>
                </c:pt>
                <c:pt idx="515">
                  <c:v>1.55681994850064</c:v>
                </c:pt>
                <c:pt idx="516">
                  <c:v>1.56719812778702</c:v>
                </c:pt>
                <c:pt idx="517">
                  <c:v>1.56997757057362</c:v>
                </c:pt>
                <c:pt idx="518">
                  <c:v>1.60513235593756</c:v>
                </c:pt>
                <c:pt idx="519">
                  <c:v>1.64497611596902</c:v>
                </c:pt>
                <c:pt idx="520">
                  <c:v>1.72773852532161</c:v>
                </c:pt>
                <c:pt idx="521">
                  <c:v>1.81740255864577</c:v>
                </c:pt>
                <c:pt idx="522">
                  <c:v>1.84418853384993</c:v>
                </c:pt>
                <c:pt idx="523">
                  <c:v>1.85340852615839</c:v>
                </c:pt>
                <c:pt idx="524">
                  <c:v>1.87538357040988</c:v>
                </c:pt>
                <c:pt idx="525">
                  <c:v>1.86370663137544</c:v>
                </c:pt>
                <c:pt idx="526">
                  <c:v>1.92161198064692</c:v>
                </c:pt>
                <c:pt idx="527">
                  <c:v>2.01028224673646</c:v>
                </c:pt>
                <c:pt idx="528">
                  <c:v>2.33018613836667</c:v>
                </c:pt>
                <c:pt idx="529">
                  <c:v>2.21867377733681</c:v>
                </c:pt>
                <c:pt idx="530">
                  <c:v>2.27672821735877</c:v>
                </c:pt>
                <c:pt idx="531">
                  <c:v>2.27131573796336</c:v>
                </c:pt>
                <c:pt idx="532">
                  <c:v>2.23078526795311</c:v>
                </c:pt>
                <c:pt idx="533">
                  <c:v>2.1272608246765</c:v>
                </c:pt>
                <c:pt idx="534">
                  <c:v>1.94698111132651</c:v>
                </c:pt>
                <c:pt idx="535">
                  <c:v>1.75928733578646</c:v>
                </c:pt>
                <c:pt idx="536">
                  <c:v>1.75695652930085</c:v>
                </c:pt>
                <c:pt idx="537">
                  <c:v>1.77768944675451</c:v>
                </c:pt>
                <c:pt idx="538">
                  <c:v>1.78803568658359</c:v>
                </c:pt>
                <c:pt idx="539">
                  <c:v>1.75169675988731</c:v>
                </c:pt>
                <c:pt idx="540">
                  <c:v>1.72883427307037</c:v>
                </c:pt>
                <c:pt idx="541">
                  <c:v>1.71038930837372</c:v>
                </c:pt>
                <c:pt idx="542">
                  <c:v>1.71593062978539</c:v>
                </c:pt>
                <c:pt idx="543">
                  <c:v>1.70193957646742</c:v>
                </c:pt>
                <c:pt idx="544">
                  <c:v>1.64074852893828</c:v>
                </c:pt>
                <c:pt idx="545">
                  <c:v>1.58226903438249</c:v>
                </c:pt>
                <c:pt idx="546">
                  <c:v>1.53064707754039</c:v>
                </c:pt>
                <c:pt idx="547">
                  <c:v>1.4626996098298</c:v>
                </c:pt>
                <c:pt idx="548">
                  <c:v>1.38976410927876</c:v>
                </c:pt>
                <c:pt idx="549">
                  <c:v>1.32511272092317</c:v>
                </c:pt>
                <c:pt idx="550">
                  <c:v>1.34105835504515</c:v>
                </c:pt>
                <c:pt idx="551">
                  <c:v>1.31862141193444</c:v>
                </c:pt>
                <c:pt idx="552">
                  <c:v>1.28730345471452</c:v>
                </c:pt>
                <c:pt idx="553">
                  <c:v>1.2248349012617</c:v>
                </c:pt>
                <c:pt idx="554">
                  <c:v>1.21576080088887</c:v>
                </c:pt>
                <c:pt idx="555">
                  <c:v>1.19807483154078</c:v>
                </c:pt>
                <c:pt idx="556">
                  <c:v>1.19878987391961</c:v>
                </c:pt>
                <c:pt idx="557">
                  <c:v>1.16115666717151</c:v>
                </c:pt>
                <c:pt idx="558">
                  <c:v>1.16257155390439</c:v>
                </c:pt>
                <c:pt idx="559">
                  <c:v>1.17262518068776</c:v>
                </c:pt>
                <c:pt idx="560">
                  <c:v>1.1965097386763</c:v>
                </c:pt>
                <c:pt idx="561">
                  <c:v>1.19201882675657</c:v>
                </c:pt>
                <c:pt idx="562">
                  <c:v>1.19583280093836</c:v>
                </c:pt>
                <c:pt idx="563">
                  <c:v>1.20795974968049</c:v>
                </c:pt>
                <c:pt idx="564">
                  <c:v>1.22287906644887</c:v>
                </c:pt>
                <c:pt idx="565">
                  <c:v>1.21929764150508</c:v>
                </c:pt>
                <c:pt idx="566">
                  <c:v>1.24357344162295</c:v>
                </c:pt>
                <c:pt idx="567">
                  <c:v>1.25433437985364</c:v>
                </c:pt>
                <c:pt idx="568">
                  <c:v>1.31574219463769</c:v>
                </c:pt>
                <c:pt idx="569">
                  <c:v>1.37175574287328</c:v>
                </c:pt>
                <c:pt idx="570">
                  <c:v>1.39995174154336</c:v>
                </c:pt>
                <c:pt idx="571">
                  <c:v>1.48900861657872</c:v>
                </c:pt>
                <c:pt idx="572">
                  <c:v>1.54654697923721</c:v>
                </c:pt>
                <c:pt idx="573">
                  <c:v>1.65410615363203</c:v>
                </c:pt>
                <c:pt idx="574">
                  <c:v>1.74121375787602</c:v>
                </c:pt>
                <c:pt idx="575">
                  <c:v>1.82122829194628</c:v>
                </c:pt>
                <c:pt idx="576">
                  <c:v>2.0528198232718</c:v>
                </c:pt>
                <c:pt idx="577">
                  <c:v>1.78074443617729</c:v>
                </c:pt>
                <c:pt idx="578">
                  <c:v>1.83435858602302</c:v>
                </c:pt>
                <c:pt idx="579">
                  <c:v>1.89098651433694</c:v>
                </c:pt>
                <c:pt idx="580">
                  <c:v>1.95766309142042</c:v>
                </c:pt>
                <c:pt idx="581">
                  <c:v>2.0345618120459</c:v>
                </c:pt>
                <c:pt idx="582">
                  <c:v>2.03909282327263</c:v>
                </c:pt>
                <c:pt idx="583">
                  <c:v>2.04169104508756</c:v>
                </c:pt>
                <c:pt idx="584">
                  <c:v>2.0921272189101</c:v>
                </c:pt>
                <c:pt idx="585">
                  <c:v>2.05128882718899</c:v>
                </c:pt>
                <c:pt idx="586">
                  <c:v>2.00096122119773</c:v>
                </c:pt>
                <c:pt idx="587">
                  <c:v>1.9511512567162</c:v>
                </c:pt>
                <c:pt idx="588">
                  <c:v>1.943989946885</c:v>
                </c:pt>
                <c:pt idx="589">
                  <c:v>1.99250359076975</c:v>
                </c:pt>
                <c:pt idx="590">
                  <c:v>2.01210116639622</c:v>
                </c:pt>
                <c:pt idx="591">
                  <c:v>2.03631719041662</c:v>
                </c:pt>
                <c:pt idx="592">
                  <c:v>2.07627189165799</c:v>
                </c:pt>
                <c:pt idx="593">
                  <c:v>2.11818546758629</c:v>
                </c:pt>
                <c:pt idx="594">
                  <c:v>2.10664360441729</c:v>
                </c:pt>
                <c:pt idx="595">
                  <c:v>2.12566809936949</c:v>
                </c:pt>
                <c:pt idx="596">
                  <c:v>2.12891339219979</c:v>
                </c:pt>
                <c:pt idx="597">
                  <c:v>2.12441409492833</c:v>
                </c:pt>
                <c:pt idx="598">
                  <c:v>2.09198312792223</c:v>
                </c:pt>
                <c:pt idx="599">
                  <c:v>2.03912258191061</c:v>
                </c:pt>
                <c:pt idx="600">
                  <c:v>1.992901464893</c:v>
                </c:pt>
                <c:pt idx="601">
                  <c:v>1.90616591114596</c:v>
                </c:pt>
                <c:pt idx="602">
                  <c:v>1.84470464721061</c:v>
                </c:pt>
                <c:pt idx="603">
                  <c:v>1.79890008193509</c:v>
                </c:pt>
                <c:pt idx="604">
                  <c:v>1.82165456948172</c:v>
                </c:pt>
                <c:pt idx="605">
                  <c:v>1.75816437828013</c:v>
                </c:pt>
                <c:pt idx="606">
                  <c:v>1.8319727113387</c:v>
                </c:pt>
                <c:pt idx="607">
                  <c:v>1.8786299237753</c:v>
                </c:pt>
                <c:pt idx="608">
                  <c:v>1.92429566020253</c:v>
                </c:pt>
                <c:pt idx="609">
                  <c:v>1.8059591839689</c:v>
                </c:pt>
                <c:pt idx="610">
                  <c:v>1.80068520549979</c:v>
                </c:pt>
                <c:pt idx="611">
                  <c:v>1.78827238328979</c:v>
                </c:pt>
                <c:pt idx="612">
                  <c:v>1.83140121668036</c:v>
                </c:pt>
                <c:pt idx="613">
                  <c:v>1.88442192078789</c:v>
                </c:pt>
                <c:pt idx="614">
                  <c:v>1.93604366624894</c:v>
                </c:pt>
                <c:pt idx="615">
                  <c:v>2.00658200856385</c:v>
                </c:pt>
                <c:pt idx="616">
                  <c:v>2.08740138376461</c:v>
                </c:pt>
                <c:pt idx="617">
                  <c:v>2.25394836348432</c:v>
                </c:pt>
                <c:pt idx="618">
                  <c:v>2.2771644036726</c:v>
                </c:pt>
                <c:pt idx="619">
                  <c:v>2.26731298612702</c:v>
                </c:pt>
                <c:pt idx="620">
                  <c:v>2.27351837002478</c:v>
                </c:pt>
                <c:pt idx="621">
                  <c:v>2.27464353995947</c:v>
                </c:pt>
                <c:pt idx="622">
                  <c:v>2.3364844807162</c:v>
                </c:pt>
                <c:pt idx="623">
                  <c:v>2.5214969003462</c:v>
                </c:pt>
                <c:pt idx="624">
                  <c:v>2.79123826053326</c:v>
                </c:pt>
                <c:pt idx="625">
                  <c:v>2.73911277421945</c:v>
                </c:pt>
                <c:pt idx="626">
                  <c:v>2.75129153732915</c:v>
                </c:pt>
                <c:pt idx="627">
                  <c:v>2.78439653220844</c:v>
                </c:pt>
                <c:pt idx="628">
                  <c:v>2.78896508553959</c:v>
                </c:pt>
                <c:pt idx="629">
                  <c:v>2.63710321564625</c:v>
                </c:pt>
                <c:pt idx="630">
                  <c:v>2.41139858315051</c:v>
                </c:pt>
                <c:pt idx="631">
                  <c:v>2.17058478471064</c:v>
                </c:pt>
                <c:pt idx="632">
                  <c:v>2.17656288165418</c:v>
                </c:pt>
                <c:pt idx="633">
                  <c:v>2.24982545362734</c:v>
                </c:pt>
                <c:pt idx="634">
                  <c:v>2.27853839876689</c:v>
                </c:pt>
                <c:pt idx="635">
                  <c:v>2.20664747917846</c:v>
                </c:pt>
                <c:pt idx="636">
                  <c:v>2.21055056351139</c:v>
                </c:pt>
                <c:pt idx="637">
                  <c:v>2.09568566184963</c:v>
                </c:pt>
                <c:pt idx="638">
                  <c:v>2.01625322663317</c:v>
                </c:pt>
                <c:pt idx="639">
                  <c:v>1.95536177106436</c:v>
                </c:pt>
                <c:pt idx="640">
                  <c:v>1.87632912935883</c:v>
                </c:pt>
                <c:pt idx="641">
                  <c:v>1.79313315120024</c:v>
                </c:pt>
                <c:pt idx="642">
                  <c:v>1.72301923350118</c:v>
                </c:pt>
                <c:pt idx="643">
                  <c:v>1.63356881568868</c:v>
                </c:pt>
                <c:pt idx="644">
                  <c:v>1.5495960617182</c:v>
                </c:pt>
                <c:pt idx="645">
                  <c:v>1.47942108486447</c:v>
                </c:pt>
                <c:pt idx="646">
                  <c:v>1.5006620308753</c:v>
                </c:pt>
                <c:pt idx="647">
                  <c:v>1.48027999742344</c:v>
                </c:pt>
                <c:pt idx="648">
                  <c:v>1.45555439343184</c:v>
                </c:pt>
                <c:pt idx="649">
                  <c:v>1.38864837488064</c:v>
                </c:pt>
                <c:pt idx="650">
                  <c:v>1.35587595283991</c:v>
                </c:pt>
                <c:pt idx="651">
                  <c:v>1.3292976973509</c:v>
                </c:pt>
                <c:pt idx="652">
                  <c:v>1.334194768671</c:v>
                </c:pt>
                <c:pt idx="653">
                  <c:v>1.29483455511666</c:v>
                </c:pt>
                <c:pt idx="654">
                  <c:v>1.29232673716051</c:v>
                </c:pt>
                <c:pt idx="655">
                  <c:v>1.30682156163731</c:v>
                </c:pt>
                <c:pt idx="656">
                  <c:v>1.33412597593962</c:v>
                </c:pt>
                <c:pt idx="657">
                  <c:v>1.32874400260798</c:v>
                </c:pt>
                <c:pt idx="658">
                  <c:v>1.32114285454936</c:v>
                </c:pt>
                <c:pt idx="659">
                  <c:v>1.32989488977284</c:v>
                </c:pt>
                <c:pt idx="660">
                  <c:v>1.35663688184058</c:v>
                </c:pt>
                <c:pt idx="661">
                  <c:v>1.34717194050965</c:v>
                </c:pt>
                <c:pt idx="662">
                  <c:v>1.3709813839923</c:v>
                </c:pt>
                <c:pt idx="663">
                  <c:v>1.39730289543519</c:v>
                </c:pt>
                <c:pt idx="664">
                  <c:v>1.46940147383104</c:v>
                </c:pt>
                <c:pt idx="665">
                  <c:v>1.54135655191373</c:v>
                </c:pt>
                <c:pt idx="666">
                  <c:v>1.57915199474139</c:v>
                </c:pt>
                <c:pt idx="667">
                  <c:v>1.67014986103082</c:v>
                </c:pt>
                <c:pt idx="668">
                  <c:v>1.75030164914897</c:v>
                </c:pt>
                <c:pt idx="669">
                  <c:v>1.85242321586529</c:v>
                </c:pt>
                <c:pt idx="670">
                  <c:v>1.95054112052517</c:v>
                </c:pt>
                <c:pt idx="671">
                  <c:v>2.07485977305896</c:v>
                </c:pt>
                <c:pt idx="672">
                  <c:v>1.97649816612947</c:v>
                </c:pt>
                <c:pt idx="673">
                  <c:v>1.66756013235145</c:v>
                </c:pt>
                <c:pt idx="674">
                  <c:v>1.70543859889477</c:v>
                </c:pt>
                <c:pt idx="675">
                  <c:v>1.78411754512372</c:v>
                </c:pt>
                <c:pt idx="676">
                  <c:v>1.85978336898577</c:v>
                </c:pt>
                <c:pt idx="677">
                  <c:v>1.92581737172464</c:v>
                </c:pt>
                <c:pt idx="678">
                  <c:v>1.93126053383167</c:v>
                </c:pt>
                <c:pt idx="679">
                  <c:v>1.94528032503924</c:v>
                </c:pt>
                <c:pt idx="680">
                  <c:v>2.01584929770505</c:v>
                </c:pt>
                <c:pt idx="681">
                  <c:v>1.96659136246979</c:v>
                </c:pt>
                <c:pt idx="682">
                  <c:v>1.91842996383974</c:v>
                </c:pt>
                <c:pt idx="683">
                  <c:v>1.87626591687939</c:v>
                </c:pt>
                <c:pt idx="684">
                  <c:v>1.86694916756312</c:v>
                </c:pt>
                <c:pt idx="685">
                  <c:v>1.91773140231392</c:v>
                </c:pt>
                <c:pt idx="686">
                  <c:v>1.93974147395262</c:v>
                </c:pt>
                <c:pt idx="687">
                  <c:v>1.9621108017602</c:v>
                </c:pt>
                <c:pt idx="688">
                  <c:v>1.99449708322106</c:v>
                </c:pt>
                <c:pt idx="689">
                  <c:v>2.02842105107227</c:v>
                </c:pt>
                <c:pt idx="690">
                  <c:v>2.03295637934132</c:v>
                </c:pt>
                <c:pt idx="691">
                  <c:v>2.05685479570577</c:v>
                </c:pt>
                <c:pt idx="692">
                  <c:v>2.06340083692601</c:v>
                </c:pt>
                <c:pt idx="693">
                  <c:v>2.00967771762023</c:v>
                </c:pt>
                <c:pt idx="694">
                  <c:v>1.97777139052301</c:v>
                </c:pt>
                <c:pt idx="695">
                  <c:v>1.92607742220434</c:v>
                </c:pt>
                <c:pt idx="696">
                  <c:v>1.87577757168865</c:v>
                </c:pt>
                <c:pt idx="697">
                  <c:v>1.79122174301498</c:v>
                </c:pt>
                <c:pt idx="698">
                  <c:v>1.75931072318305</c:v>
                </c:pt>
                <c:pt idx="699">
                  <c:v>1.69090736210637</c:v>
                </c:pt>
                <c:pt idx="700">
                  <c:v>1.68961377245878</c:v>
                </c:pt>
                <c:pt idx="701">
                  <c:v>1.61421601045877</c:v>
                </c:pt>
                <c:pt idx="702">
                  <c:v>1.66283375086978</c:v>
                </c:pt>
                <c:pt idx="703">
                  <c:v>1.68991821375988</c:v>
                </c:pt>
                <c:pt idx="704">
                  <c:v>1.72358227065782</c:v>
                </c:pt>
                <c:pt idx="705">
                  <c:v>1.61063506197003</c:v>
                </c:pt>
                <c:pt idx="706">
                  <c:v>1.57399239736034</c:v>
                </c:pt>
                <c:pt idx="707">
                  <c:v>1.55457188625715</c:v>
                </c:pt>
                <c:pt idx="708">
                  <c:v>1.57077487286964</c:v>
                </c:pt>
                <c:pt idx="709">
                  <c:v>1.59599983682318</c:v>
                </c:pt>
                <c:pt idx="710">
                  <c:v>1.61757975898946</c:v>
                </c:pt>
                <c:pt idx="711">
                  <c:v>1.65776873281622</c:v>
                </c:pt>
                <c:pt idx="712">
                  <c:v>1.71249410643558</c:v>
                </c:pt>
                <c:pt idx="713">
                  <c:v>1.80365100126582</c:v>
                </c:pt>
                <c:pt idx="714">
                  <c:v>1.79378880034793</c:v>
                </c:pt>
                <c:pt idx="715">
                  <c:v>1.80572980885252</c:v>
                </c:pt>
                <c:pt idx="716">
                  <c:v>1.77214777043685</c:v>
                </c:pt>
                <c:pt idx="717">
                  <c:v>1.73683936818313</c:v>
                </c:pt>
                <c:pt idx="718">
                  <c:v>1.76437041532501</c:v>
                </c:pt>
                <c:pt idx="719">
                  <c:v>1.84562548943758</c:v>
                </c:pt>
                <c:pt idx="720">
                  <c:v>2.05463267366993</c:v>
                </c:pt>
                <c:pt idx="721">
                  <c:v>1.9704117063849</c:v>
                </c:pt>
                <c:pt idx="722">
                  <c:v>1.9801910326028</c:v>
                </c:pt>
                <c:pt idx="723">
                  <c:v>1.96721292634186</c:v>
                </c:pt>
                <c:pt idx="724">
                  <c:v>1.95578281331457</c:v>
                </c:pt>
                <c:pt idx="725">
                  <c:v>1.89465673570649</c:v>
                </c:pt>
                <c:pt idx="726">
                  <c:v>1.7705941453108</c:v>
                </c:pt>
                <c:pt idx="727">
                  <c:v>1.63152984518892</c:v>
                </c:pt>
                <c:pt idx="728">
                  <c:v>1.63392442703368</c:v>
                </c:pt>
                <c:pt idx="729">
                  <c:v>1.67374842778058</c:v>
                </c:pt>
                <c:pt idx="730">
                  <c:v>1.74022095389147</c:v>
                </c:pt>
                <c:pt idx="731">
                  <c:v>1.71136404254814</c:v>
                </c:pt>
                <c:pt idx="732">
                  <c:v>1.70196221734164</c:v>
                </c:pt>
                <c:pt idx="733">
                  <c:v>1.65475570422271</c:v>
                </c:pt>
                <c:pt idx="734">
                  <c:v>1.67510798865248</c:v>
                </c:pt>
                <c:pt idx="735">
                  <c:v>1.66299934782529</c:v>
                </c:pt>
                <c:pt idx="736">
                  <c:v>1.62544469939686</c:v>
                </c:pt>
                <c:pt idx="737">
                  <c:v>1.58679677984938</c:v>
                </c:pt>
                <c:pt idx="738">
                  <c:v>1.53671393220472</c:v>
                </c:pt>
                <c:pt idx="739">
                  <c:v>1.47445700336711</c:v>
                </c:pt>
                <c:pt idx="740">
                  <c:v>1.39342805942446</c:v>
                </c:pt>
                <c:pt idx="741">
                  <c:v>1.35078597041575</c:v>
                </c:pt>
                <c:pt idx="742">
                  <c:v>1.36543008227609</c:v>
                </c:pt>
                <c:pt idx="743">
                  <c:v>1.36575965912661</c:v>
                </c:pt>
                <c:pt idx="744">
                  <c:v>1.32599313042224</c:v>
                </c:pt>
                <c:pt idx="745">
                  <c:v>1.26200963111449</c:v>
                </c:pt>
                <c:pt idx="746">
                  <c:v>1.23137021446499</c:v>
                </c:pt>
                <c:pt idx="747">
                  <c:v>1.21792945801591</c:v>
                </c:pt>
                <c:pt idx="748">
                  <c:v>1.22801312571577</c:v>
                </c:pt>
                <c:pt idx="749">
                  <c:v>1.19441708892062</c:v>
                </c:pt>
                <c:pt idx="750">
                  <c:v>1.18212794979043</c:v>
                </c:pt>
                <c:pt idx="751">
                  <c:v>1.19658391524978</c:v>
                </c:pt>
                <c:pt idx="752">
                  <c:v>1.20496554442969</c:v>
                </c:pt>
                <c:pt idx="753">
                  <c:v>1.19295402728446</c:v>
                </c:pt>
                <c:pt idx="754">
                  <c:v>1.19752154654097</c:v>
                </c:pt>
                <c:pt idx="755">
                  <c:v>1.21518412189895</c:v>
                </c:pt>
                <c:pt idx="756">
                  <c:v>1.23065529820638</c:v>
                </c:pt>
                <c:pt idx="757">
                  <c:v>1.22062846705633</c:v>
                </c:pt>
                <c:pt idx="758">
                  <c:v>1.238021100331</c:v>
                </c:pt>
                <c:pt idx="759">
                  <c:v>1.25314656643778</c:v>
                </c:pt>
                <c:pt idx="760">
                  <c:v>1.31099500901403</c:v>
                </c:pt>
                <c:pt idx="761">
                  <c:v>1.36770767889266</c:v>
                </c:pt>
                <c:pt idx="762">
                  <c:v>1.41605454445801</c:v>
                </c:pt>
                <c:pt idx="763">
                  <c:v>1.51652234007325</c:v>
                </c:pt>
                <c:pt idx="764">
                  <c:v>1.59444249728983</c:v>
                </c:pt>
                <c:pt idx="765">
                  <c:v>1.67343751336673</c:v>
                </c:pt>
                <c:pt idx="766">
                  <c:v>1.74508676929194</c:v>
                </c:pt>
                <c:pt idx="767">
                  <c:v>1.85843045231409</c:v>
                </c:pt>
                <c:pt idx="768">
                  <c:v>1.95469876773472</c:v>
                </c:pt>
                <c:pt idx="769">
                  <c:v>1.64454474454618</c:v>
                </c:pt>
                <c:pt idx="770">
                  <c:v>1.66251556059307</c:v>
                </c:pt>
                <c:pt idx="771">
                  <c:v>1.71451763768534</c:v>
                </c:pt>
                <c:pt idx="772">
                  <c:v>1.78474330158375</c:v>
                </c:pt>
                <c:pt idx="773">
                  <c:v>1.8456963480295</c:v>
                </c:pt>
                <c:pt idx="774">
                  <c:v>1.86288403244584</c:v>
                </c:pt>
                <c:pt idx="775">
                  <c:v>1.91291965361813</c:v>
                </c:pt>
                <c:pt idx="776">
                  <c:v>1.96849348262152</c:v>
                </c:pt>
                <c:pt idx="777">
                  <c:v>1.95687193996451</c:v>
                </c:pt>
                <c:pt idx="778">
                  <c:v>1.97733338134159</c:v>
                </c:pt>
                <c:pt idx="779">
                  <c:v>1.98544300777019</c:v>
                </c:pt>
                <c:pt idx="780">
                  <c:v>1.97207319402968</c:v>
                </c:pt>
                <c:pt idx="781">
                  <c:v>1.98661517246169</c:v>
                </c:pt>
                <c:pt idx="782">
                  <c:v>1.99729700240768</c:v>
                </c:pt>
                <c:pt idx="783">
                  <c:v>2.04514503882747</c:v>
                </c:pt>
                <c:pt idx="784">
                  <c:v>2.02720736869927</c:v>
                </c:pt>
                <c:pt idx="785">
                  <c:v>2.06941812914419</c:v>
                </c:pt>
                <c:pt idx="786">
                  <c:v>2.08591227667685</c:v>
                </c:pt>
                <c:pt idx="787">
                  <c:v>2.09858959014501</c:v>
                </c:pt>
                <c:pt idx="788">
                  <c:v>2.11293621540095</c:v>
                </c:pt>
                <c:pt idx="789">
                  <c:v>2.07853521246172</c:v>
                </c:pt>
                <c:pt idx="790">
                  <c:v>2.0294488503241</c:v>
                </c:pt>
                <c:pt idx="791">
                  <c:v>2.03240509777043</c:v>
                </c:pt>
                <c:pt idx="792">
                  <c:v>2.01353688029907</c:v>
                </c:pt>
                <c:pt idx="793">
                  <c:v>1.97143886927216</c:v>
                </c:pt>
                <c:pt idx="794">
                  <c:v>1.93199993808198</c:v>
                </c:pt>
                <c:pt idx="795">
                  <c:v>1.84658011080191</c:v>
                </c:pt>
                <c:pt idx="796">
                  <c:v>1.84461513863715</c:v>
                </c:pt>
                <c:pt idx="797">
                  <c:v>1.74112293775308</c:v>
                </c:pt>
                <c:pt idx="798">
                  <c:v>1.77280551219027</c:v>
                </c:pt>
                <c:pt idx="799">
                  <c:v>1.71743881310241</c:v>
                </c:pt>
                <c:pt idx="800">
                  <c:v>1.69132196432597</c:v>
                </c:pt>
                <c:pt idx="801">
                  <c:v>1.59559109805321</c:v>
                </c:pt>
                <c:pt idx="802">
                  <c:v>1.57226768055611</c:v>
                </c:pt>
                <c:pt idx="803">
                  <c:v>1.577434235849</c:v>
                </c:pt>
                <c:pt idx="804">
                  <c:v>1.59534264881039</c:v>
                </c:pt>
                <c:pt idx="805">
                  <c:v>1.59068837309537</c:v>
                </c:pt>
                <c:pt idx="806">
                  <c:v>1.64505511227951</c:v>
                </c:pt>
                <c:pt idx="807">
                  <c:v>1.67257160052093</c:v>
                </c:pt>
                <c:pt idx="808">
                  <c:v>1.73026109334809</c:v>
                </c:pt>
                <c:pt idx="809">
                  <c:v>1.79109041737821</c:v>
                </c:pt>
                <c:pt idx="810">
                  <c:v>1.77398751539256</c:v>
                </c:pt>
                <c:pt idx="811">
                  <c:v>1.78547443603742</c:v>
                </c:pt>
                <c:pt idx="812">
                  <c:v>1.77259264423735</c:v>
                </c:pt>
                <c:pt idx="813">
                  <c:v>1.79634688857487</c:v>
                </c:pt>
                <c:pt idx="814">
                  <c:v>1.81580499675964</c:v>
                </c:pt>
                <c:pt idx="815">
                  <c:v>1.92423656311844</c:v>
                </c:pt>
                <c:pt idx="816">
                  <c:v>2.10026927392112</c:v>
                </c:pt>
                <c:pt idx="817">
                  <c:v>2.01278412422885</c:v>
                </c:pt>
                <c:pt idx="818">
                  <c:v>2.02343980286041</c:v>
                </c:pt>
                <c:pt idx="819">
                  <c:v>2.01333904280343</c:v>
                </c:pt>
                <c:pt idx="820">
                  <c:v>1.98110256217857</c:v>
                </c:pt>
                <c:pt idx="821">
                  <c:v>1.88018625034237</c:v>
                </c:pt>
                <c:pt idx="822">
                  <c:v>1.76341721554886</c:v>
                </c:pt>
                <c:pt idx="823">
                  <c:v>1.64612613995247</c:v>
                </c:pt>
                <c:pt idx="824">
                  <c:v>1.65688602765741</c:v>
                </c:pt>
                <c:pt idx="825">
                  <c:v>1.72414477314552</c:v>
                </c:pt>
                <c:pt idx="826">
                  <c:v>1.8293687806802</c:v>
                </c:pt>
                <c:pt idx="827">
                  <c:v>1.79645548260231</c:v>
                </c:pt>
                <c:pt idx="828">
                  <c:v>1.7782682468752</c:v>
                </c:pt>
                <c:pt idx="829">
                  <c:v>1.76300055474513</c:v>
                </c:pt>
                <c:pt idx="830">
                  <c:v>1.74694786228842</c:v>
                </c:pt>
                <c:pt idx="831">
                  <c:v>1.724165992696</c:v>
                </c:pt>
                <c:pt idx="832">
                  <c:v>1.66092302912742</c:v>
                </c:pt>
                <c:pt idx="833">
                  <c:v>1.63371888238374</c:v>
                </c:pt>
                <c:pt idx="834">
                  <c:v>1.58091632236639</c:v>
                </c:pt>
                <c:pt idx="835">
                  <c:v>1.51715388882627</c:v>
                </c:pt>
                <c:pt idx="836">
                  <c:v>1.4722190647968</c:v>
                </c:pt>
                <c:pt idx="837">
                  <c:v>1.44540483404678</c:v>
                </c:pt>
                <c:pt idx="838">
                  <c:v>1.47789580651134</c:v>
                </c:pt>
                <c:pt idx="839">
                  <c:v>1.48300430779335</c:v>
                </c:pt>
                <c:pt idx="840">
                  <c:v>1.50759147867417</c:v>
                </c:pt>
                <c:pt idx="841">
                  <c:v>1.43746872022532</c:v>
                </c:pt>
                <c:pt idx="842">
                  <c:v>1.40886048411262</c:v>
                </c:pt>
                <c:pt idx="843">
                  <c:v>1.38164982985396</c:v>
                </c:pt>
                <c:pt idx="844">
                  <c:v>1.3899305881069</c:v>
                </c:pt>
                <c:pt idx="845">
                  <c:v>1.33497468928004</c:v>
                </c:pt>
                <c:pt idx="846">
                  <c:v>1.33893779245427</c:v>
                </c:pt>
                <c:pt idx="847">
                  <c:v>1.34945867806693</c:v>
                </c:pt>
                <c:pt idx="848">
                  <c:v>1.38270431193714</c:v>
                </c:pt>
                <c:pt idx="849">
                  <c:v>1.36132710632517</c:v>
                </c:pt>
                <c:pt idx="850">
                  <c:v>1.35190102465502</c:v>
                </c:pt>
                <c:pt idx="851">
                  <c:v>1.36434961468814</c:v>
                </c:pt>
                <c:pt idx="852">
                  <c:v>1.38665401865568</c:v>
                </c:pt>
                <c:pt idx="853">
                  <c:v>1.37902411066328</c:v>
                </c:pt>
                <c:pt idx="854">
                  <c:v>1.40797046456774</c:v>
                </c:pt>
                <c:pt idx="855">
                  <c:v>1.44266787719829</c:v>
                </c:pt>
                <c:pt idx="856">
                  <c:v>1.49969468934231</c:v>
                </c:pt>
                <c:pt idx="857">
                  <c:v>1.51213586084374</c:v>
                </c:pt>
                <c:pt idx="858">
                  <c:v>1.52250445746462</c:v>
                </c:pt>
                <c:pt idx="859">
                  <c:v>1.6123679957909</c:v>
                </c:pt>
                <c:pt idx="860">
                  <c:v>1.74684117027793</c:v>
                </c:pt>
                <c:pt idx="861">
                  <c:v>1.8456839416549</c:v>
                </c:pt>
                <c:pt idx="862">
                  <c:v>1.95481287838661</c:v>
                </c:pt>
                <c:pt idx="863">
                  <c:v>2.07813627211435</c:v>
                </c:pt>
                <c:pt idx="864">
                  <c:v>2.34897354992657</c:v>
                </c:pt>
                <c:pt idx="865">
                  <c:v>1.92847400571096</c:v>
                </c:pt>
                <c:pt idx="866">
                  <c:v>1.94905206293159</c:v>
                </c:pt>
                <c:pt idx="867">
                  <c:v>1.96760646211791</c:v>
                </c:pt>
                <c:pt idx="868">
                  <c:v>2.05660366452806</c:v>
                </c:pt>
                <c:pt idx="869">
                  <c:v>2.11850891714986</c:v>
                </c:pt>
                <c:pt idx="870">
                  <c:v>2.1490581302609</c:v>
                </c:pt>
                <c:pt idx="871">
                  <c:v>2.18282818677897</c:v>
                </c:pt>
                <c:pt idx="872">
                  <c:v>2.27616162843883</c:v>
                </c:pt>
                <c:pt idx="873">
                  <c:v>2.30150711513583</c:v>
                </c:pt>
                <c:pt idx="874">
                  <c:v>2.32454279292301</c:v>
                </c:pt>
                <c:pt idx="875">
                  <c:v>2.356892565925</c:v>
                </c:pt>
                <c:pt idx="876">
                  <c:v>2.39031681625195</c:v>
                </c:pt>
                <c:pt idx="877">
                  <c:v>2.44696375765078</c:v>
                </c:pt>
                <c:pt idx="878">
                  <c:v>2.4552382194446</c:v>
                </c:pt>
                <c:pt idx="879">
                  <c:v>2.51199649830033</c:v>
                </c:pt>
                <c:pt idx="880">
                  <c:v>2.49380164347999</c:v>
                </c:pt>
                <c:pt idx="881">
                  <c:v>2.528913889648</c:v>
                </c:pt>
                <c:pt idx="882">
                  <c:v>2.56581419078489</c:v>
                </c:pt>
                <c:pt idx="883">
                  <c:v>2.58830504220936</c:v>
                </c:pt>
                <c:pt idx="884">
                  <c:v>2.6029139427475</c:v>
                </c:pt>
                <c:pt idx="885">
                  <c:v>2.58025754496522</c:v>
                </c:pt>
                <c:pt idx="886">
                  <c:v>2.50090846151954</c:v>
                </c:pt>
                <c:pt idx="887">
                  <c:v>2.45687336654617</c:v>
                </c:pt>
                <c:pt idx="888">
                  <c:v>2.3887521944768</c:v>
                </c:pt>
                <c:pt idx="889">
                  <c:v>2.28925383217256</c:v>
                </c:pt>
                <c:pt idx="890">
                  <c:v>2.19203982245003</c:v>
                </c:pt>
                <c:pt idx="891">
                  <c:v>2.10839029275215</c:v>
                </c:pt>
                <c:pt idx="892">
                  <c:v>2.1102221642331</c:v>
                </c:pt>
                <c:pt idx="893">
                  <c:v>2.00056843754735</c:v>
                </c:pt>
                <c:pt idx="894">
                  <c:v>1.98765442443642</c:v>
                </c:pt>
                <c:pt idx="895">
                  <c:v>1.91663636681938</c:v>
                </c:pt>
                <c:pt idx="896">
                  <c:v>1.97636008653897</c:v>
                </c:pt>
                <c:pt idx="897">
                  <c:v>1.80598363761455</c:v>
                </c:pt>
                <c:pt idx="898">
                  <c:v>1.77560257497879</c:v>
                </c:pt>
                <c:pt idx="899">
                  <c:v>1.73629993265862</c:v>
                </c:pt>
                <c:pt idx="900">
                  <c:v>1.75676289504737</c:v>
                </c:pt>
                <c:pt idx="901">
                  <c:v>1.75042799795348</c:v>
                </c:pt>
                <c:pt idx="902">
                  <c:v>1.78063641163327</c:v>
                </c:pt>
                <c:pt idx="903">
                  <c:v>1.81766353968101</c:v>
                </c:pt>
                <c:pt idx="904">
                  <c:v>1.87338526460995</c:v>
                </c:pt>
                <c:pt idx="905">
                  <c:v>1.94032015748847</c:v>
                </c:pt>
                <c:pt idx="906">
                  <c:v>1.96995949218094</c:v>
                </c:pt>
                <c:pt idx="907">
                  <c:v>1.94980984842673</c:v>
                </c:pt>
                <c:pt idx="908">
                  <c:v>1.93477049229355</c:v>
                </c:pt>
                <c:pt idx="909">
                  <c:v>1.97724418462496</c:v>
                </c:pt>
                <c:pt idx="910">
                  <c:v>2.00005058965048</c:v>
                </c:pt>
                <c:pt idx="911">
                  <c:v>2.04204460998545</c:v>
                </c:pt>
                <c:pt idx="912">
                  <c:v>2.41073884616687</c:v>
                </c:pt>
                <c:pt idx="913">
                  <c:v>2.28535074966464</c:v>
                </c:pt>
                <c:pt idx="914">
                  <c:v>2.3032613779253</c:v>
                </c:pt>
                <c:pt idx="915">
                  <c:v>2.29818470710196</c:v>
                </c:pt>
                <c:pt idx="916">
                  <c:v>2.26002699483922</c:v>
                </c:pt>
                <c:pt idx="917">
                  <c:v>2.20710552841746</c:v>
                </c:pt>
                <c:pt idx="918">
                  <c:v>2.11804862107155</c:v>
                </c:pt>
                <c:pt idx="919">
                  <c:v>1.90426112363892</c:v>
                </c:pt>
                <c:pt idx="920">
                  <c:v>1.90913432131091</c:v>
                </c:pt>
                <c:pt idx="921">
                  <c:v>1.95579074023535</c:v>
                </c:pt>
                <c:pt idx="922">
                  <c:v>1.950413721465</c:v>
                </c:pt>
                <c:pt idx="923">
                  <c:v>1.89419411852388</c:v>
                </c:pt>
                <c:pt idx="924">
                  <c:v>1.87169519521099</c:v>
                </c:pt>
                <c:pt idx="925">
                  <c:v>1.84071515223627</c:v>
                </c:pt>
                <c:pt idx="926">
                  <c:v>1.80003586786965</c:v>
                </c:pt>
                <c:pt idx="927">
                  <c:v>1.81114029461768</c:v>
                </c:pt>
                <c:pt idx="928">
                  <c:v>1.78852180906543</c:v>
                </c:pt>
                <c:pt idx="929">
                  <c:v>1.77106201352638</c:v>
                </c:pt>
                <c:pt idx="930">
                  <c:v>1.736122021791</c:v>
                </c:pt>
                <c:pt idx="931">
                  <c:v>1.64819807300352</c:v>
                </c:pt>
                <c:pt idx="932">
                  <c:v>1.5931735143461</c:v>
                </c:pt>
                <c:pt idx="933">
                  <c:v>1.53689957605064</c:v>
                </c:pt>
                <c:pt idx="934">
                  <c:v>1.54440434309872</c:v>
                </c:pt>
                <c:pt idx="935">
                  <c:v>1.54228560282612</c:v>
                </c:pt>
                <c:pt idx="936">
                  <c:v>1.53317447732639</c:v>
                </c:pt>
                <c:pt idx="937">
                  <c:v>1.45503014947046</c:v>
                </c:pt>
                <c:pt idx="938">
                  <c:v>1.43631673704012</c:v>
                </c:pt>
                <c:pt idx="939">
                  <c:v>1.39649542691931</c:v>
                </c:pt>
                <c:pt idx="940">
                  <c:v>1.41415614765826</c:v>
                </c:pt>
                <c:pt idx="941">
                  <c:v>1.3641700672226</c:v>
                </c:pt>
                <c:pt idx="942">
                  <c:v>1.36066703135902</c:v>
                </c:pt>
                <c:pt idx="943">
                  <c:v>1.37363095536828</c:v>
                </c:pt>
                <c:pt idx="944">
                  <c:v>1.41308625746381</c:v>
                </c:pt>
                <c:pt idx="945">
                  <c:v>1.39225756215139</c:v>
                </c:pt>
                <c:pt idx="946">
                  <c:v>1.40360185475382</c:v>
                </c:pt>
                <c:pt idx="947">
                  <c:v>1.4073350406898</c:v>
                </c:pt>
                <c:pt idx="948">
                  <c:v>1.4173529769101</c:v>
                </c:pt>
                <c:pt idx="949">
                  <c:v>1.42087374153142</c:v>
                </c:pt>
                <c:pt idx="950">
                  <c:v>1.4502708357237</c:v>
                </c:pt>
                <c:pt idx="951">
                  <c:v>1.4906721185791</c:v>
                </c:pt>
                <c:pt idx="952">
                  <c:v>1.59412283885073</c:v>
                </c:pt>
                <c:pt idx="953">
                  <c:v>1.62515843345566</c:v>
                </c:pt>
                <c:pt idx="954">
                  <c:v>1.64831680251195</c:v>
                </c:pt>
                <c:pt idx="955">
                  <c:v>1.74752694435352</c:v>
                </c:pt>
                <c:pt idx="956">
                  <c:v>1.87245362452309</c:v>
                </c:pt>
                <c:pt idx="957">
                  <c:v>1.99394217891026</c:v>
                </c:pt>
                <c:pt idx="958">
                  <c:v>2.11328027558354</c:v>
                </c:pt>
                <c:pt idx="959">
                  <c:v>2.2395571402945</c:v>
                </c:pt>
                <c:pt idx="960">
                  <c:v>2.00926472460447</c:v>
                </c:pt>
                <c:pt idx="961">
                  <c:v>1.71246762425468</c:v>
                </c:pt>
                <c:pt idx="962">
                  <c:v>1.73292407511386</c:v>
                </c:pt>
                <c:pt idx="963">
                  <c:v>1.81142007512521</c:v>
                </c:pt>
                <c:pt idx="964">
                  <c:v>1.85179525948563</c:v>
                </c:pt>
                <c:pt idx="965">
                  <c:v>1.92521229494789</c:v>
                </c:pt>
                <c:pt idx="966">
                  <c:v>1.96238710479614</c:v>
                </c:pt>
                <c:pt idx="967">
                  <c:v>1.95667579315803</c:v>
                </c:pt>
                <c:pt idx="968">
                  <c:v>1.96186596301298</c:v>
                </c:pt>
                <c:pt idx="969">
                  <c:v>1.9922487670123</c:v>
                </c:pt>
                <c:pt idx="970">
                  <c:v>2.03482872798664</c:v>
                </c:pt>
                <c:pt idx="971">
                  <c:v>2.06403500167934</c:v>
                </c:pt>
                <c:pt idx="972">
                  <c:v>2.13519811799664</c:v>
                </c:pt>
                <c:pt idx="973">
                  <c:v>2.19731421302771</c:v>
                </c:pt>
                <c:pt idx="974">
                  <c:v>2.21619896534446</c:v>
                </c:pt>
                <c:pt idx="975">
                  <c:v>2.25256014765654</c:v>
                </c:pt>
                <c:pt idx="976">
                  <c:v>2.30576928759908</c:v>
                </c:pt>
                <c:pt idx="977">
                  <c:v>2.34808042144842</c:v>
                </c:pt>
                <c:pt idx="978">
                  <c:v>2.38957983991378</c:v>
                </c:pt>
                <c:pt idx="979">
                  <c:v>2.45212116075906</c:v>
                </c:pt>
                <c:pt idx="980">
                  <c:v>2.45511209161072</c:v>
                </c:pt>
                <c:pt idx="981">
                  <c:v>2.44171433996364</c:v>
                </c:pt>
                <c:pt idx="982">
                  <c:v>2.40914441454328</c:v>
                </c:pt>
                <c:pt idx="983">
                  <c:v>2.38139263730046</c:v>
                </c:pt>
                <c:pt idx="984">
                  <c:v>2.31476953672009</c:v>
                </c:pt>
                <c:pt idx="985">
                  <c:v>2.21799691459562</c:v>
                </c:pt>
                <c:pt idx="986">
                  <c:v>2.19662679841295</c:v>
                </c:pt>
                <c:pt idx="987">
                  <c:v>2.09172081271637</c:v>
                </c:pt>
                <c:pt idx="988">
                  <c:v>2.08884477131556</c:v>
                </c:pt>
                <c:pt idx="989">
                  <c:v>1.96713500516552</c:v>
                </c:pt>
                <c:pt idx="990">
                  <c:v>1.94695421296257</c:v>
                </c:pt>
                <c:pt idx="991">
                  <c:v>1.90109475852429</c:v>
                </c:pt>
                <c:pt idx="992">
                  <c:v>1.83754333042259</c:v>
                </c:pt>
                <c:pt idx="993">
                  <c:v>1.65256934689068</c:v>
                </c:pt>
                <c:pt idx="994">
                  <c:v>1.60058397000493</c:v>
                </c:pt>
                <c:pt idx="995">
                  <c:v>1.60696541590012</c:v>
                </c:pt>
                <c:pt idx="996">
                  <c:v>1.61447110846589</c:v>
                </c:pt>
                <c:pt idx="997">
                  <c:v>1.61077490124399</c:v>
                </c:pt>
                <c:pt idx="998">
                  <c:v>1.62070711903489</c:v>
                </c:pt>
                <c:pt idx="999">
                  <c:v>1.66522228110605</c:v>
                </c:pt>
                <c:pt idx="1000">
                  <c:v>1.72892927664298</c:v>
                </c:pt>
                <c:pt idx="1001">
                  <c:v>1.8250019053526</c:v>
                </c:pt>
                <c:pt idx="1002">
                  <c:v>1.86758500501572</c:v>
                </c:pt>
                <c:pt idx="1003">
                  <c:v>1.83773298294921</c:v>
                </c:pt>
                <c:pt idx="1004">
                  <c:v>1.8377232562263</c:v>
                </c:pt>
                <c:pt idx="1005">
                  <c:v>1.88083269232853</c:v>
                </c:pt>
                <c:pt idx="1006">
                  <c:v>1.97137916712916</c:v>
                </c:pt>
                <c:pt idx="1007">
                  <c:v>2.14064141005774</c:v>
                </c:pt>
                <c:pt idx="1008">
                  <c:v>2.37281695516521</c:v>
                </c:pt>
                <c:pt idx="1009">
                  <c:v>2.36928640884355</c:v>
                </c:pt>
                <c:pt idx="1010">
                  <c:v>2.34843775892214</c:v>
                </c:pt>
                <c:pt idx="1011">
                  <c:v>2.38378782885703</c:v>
                </c:pt>
                <c:pt idx="1012">
                  <c:v>2.37011123132635</c:v>
                </c:pt>
                <c:pt idx="1013">
                  <c:v>2.24539313926154</c:v>
                </c:pt>
                <c:pt idx="1014">
                  <c:v>2.11805002729815</c:v>
                </c:pt>
                <c:pt idx="1015">
                  <c:v>1.96130133571934</c:v>
                </c:pt>
                <c:pt idx="1016">
                  <c:v>1.97740759724358</c:v>
                </c:pt>
                <c:pt idx="1017">
                  <c:v>2.06540399383733</c:v>
                </c:pt>
                <c:pt idx="1018">
                  <c:v>2.03653543861295</c:v>
                </c:pt>
                <c:pt idx="1019">
                  <c:v>1.95274719928777</c:v>
                </c:pt>
                <c:pt idx="1020">
                  <c:v>1.88963620694769</c:v>
                </c:pt>
                <c:pt idx="1021">
                  <c:v>1.82027072367731</c:v>
                </c:pt>
                <c:pt idx="1022">
                  <c:v>1.74996894072631</c:v>
                </c:pt>
                <c:pt idx="1023">
                  <c:v>1.69312770469096</c:v>
                </c:pt>
                <c:pt idx="1024">
                  <c:v>1.62696099563286</c:v>
                </c:pt>
                <c:pt idx="1025">
                  <c:v>1.56628410978104</c:v>
                </c:pt>
                <c:pt idx="1026">
                  <c:v>1.50999628386084</c:v>
                </c:pt>
                <c:pt idx="1027">
                  <c:v>1.44802707442339</c:v>
                </c:pt>
                <c:pt idx="1028">
                  <c:v>1.3676264376871</c:v>
                </c:pt>
                <c:pt idx="1029">
                  <c:v>1.33511136438312</c:v>
                </c:pt>
                <c:pt idx="1030">
                  <c:v>1.33690804230586</c:v>
                </c:pt>
                <c:pt idx="1031">
                  <c:v>1.34117613885134</c:v>
                </c:pt>
                <c:pt idx="1032">
                  <c:v>1.34190154861699</c:v>
                </c:pt>
                <c:pt idx="1033">
                  <c:v>1.28630756121958</c:v>
                </c:pt>
                <c:pt idx="1034">
                  <c:v>1.28179660399376</c:v>
                </c:pt>
                <c:pt idx="1035">
                  <c:v>1.28473692000296</c:v>
                </c:pt>
                <c:pt idx="1036">
                  <c:v>1.27726032033313</c:v>
                </c:pt>
                <c:pt idx="1037">
                  <c:v>1.24100399611915</c:v>
                </c:pt>
                <c:pt idx="1038">
                  <c:v>1.25027636842882</c:v>
                </c:pt>
                <c:pt idx="1039">
                  <c:v>1.25964972745495</c:v>
                </c:pt>
                <c:pt idx="1040">
                  <c:v>1.27836543240785</c:v>
                </c:pt>
                <c:pt idx="1041">
                  <c:v>1.25943977703817</c:v>
                </c:pt>
                <c:pt idx="1042">
                  <c:v>1.26093768924025</c:v>
                </c:pt>
                <c:pt idx="1043">
                  <c:v>1.25460227940992</c:v>
                </c:pt>
                <c:pt idx="1044">
                  <c:v>1.25549348230912</c:v>
                </c:pt>
                <c:pt idx="1045">
                  <c:v>1.26025781325145</c:v>
                </c:pt>
                <c:pt idx="1046">
                  <c:v>1.27150970927206</c:v>
                </c:pt>
                <c:pt idx="1047">
                  <c:v>1.30492692945879</c:v>
                </c:pt>
                <c:pt idx="1048">
                  <c:v>1.35483480764954</c:v>
                </c:pt>
                <c:pt idx="1049">
                  <c:v>1.36343217061113</c:v>
                </c:pt>
                <c:pt idx="1050">
                  <c:v>1.38974699706611</c:v>
                </c:pt>
                <c:pt idx="1051">
                  <c:v>1.44194439253307</c:v>
                </c:pt>
                <c:pt idx="1052">
                  <c:v>1.53114092627912</c:v>
                </c:pt>
                <c:pt idx="1053">
                  <c:v>1.59652474589676</c:v>
                </c:pt>
                <c:pt idx="1054">
                  <c:v>1.64628134283545</c:v>
                </c:pt>
                <c:pt idx="1055">
                  <c:v>1.72145415783537</c:v>
                </c:pt>
                <c:pt idx="1056">
                  <c:v>1.6819599990111</c:v>
                </c:pt>
                <c:pt idx="1057">
                  <c:v>1.46368938639312</c:v>
                </c:pt>
                <c:pt idx="1058">
                  <c:v>1.49038301451968</c:v>
                </c:pt>
                <c:pt idx="1059">
                  <c:v>1.54709897339281</c:v>
                </c:pt>
                <c:pt idx="1060">
                  <c:v>1.59265866048646</c:v>
                </c:pt>
                <c:pt idx="1061">
                  <c:v>1.63829836932559</c:v>
                </c:pt>
                <c:pt idx="1062">
                  <c:v>1.67438060055966</c:v>
                </c:pt>
                <c:pt idx="1063">
                  <c:v>1.67548983873987</c:v>
                </c:pt>
                <c:pt idx="1064">
                  <c:v>1.72822853374567</c:v>
                </c:pt>
                <c:pt idx="1065">
                  <c:v>1.71603116589609</c:v>
                </c:pt>
                <c:pt idx="1066">
                  <c:v>1.74017224312524</c:v>
                </c:pt>
                <c:pt idx="1067">
                  <c:v>1.75703435113518</c:v>
                </c:pt>
                <c:pt idx="1068">
                  <c:v>1.79693087874066</c:v>
                </c:pt>
                <c:pt idx="1069">
                  <c:v>1.83363209470668</c:v>
                </c:pt>
                <c:pt idx="1070">
                  <c:v>1.84798587532256</c:v>
                </c:pt>
                <c:pt idx="1071">
                  <c:v>1.85395842643965</c:v>
                </c:pt>
                <c:pt idx="1072">
                  <c:v>1.87323885491496</c:v>
                </c:pt>
                <c:pt idx="1073">
                  <c:v>1.88857943203486</c:v>
                </c:pt>
                <c:pt idx="1074">
                  <c:v>1.90856860720858</c:v>
                </c:pt>
                <c:pt idx="1075">
                  <c:v>1.92179393346363</c:v>
                </c:pt>
                <c:pt idx="1076">
                  <c:v>1.93274527350464</c:v>
                </c:pt>
                <c:pt idx="1077">
                  <c:v>1.91909427379679</c:v>
                </c:pt>
                <c:pt idx="1078">
                  <c:v>1.90585255986464</c:v>
                </c:pt>
                <c:pt idx="1079">
                  <c:v>1.88492664884259</c:v>
                </c:pt>
                <c:pt idx="1080">
                  <c:v>1.84227863971589</c:v>
                </c:pt>
                <c:pt idx="1081">
                  <c:v>1.79986878029165</c:v>
                </c:pt>
                <c:pt idx="1082">
                  <c:v>1.80212911758621</c:v>
                </c:pt>
                <c:pt idx="1083">
                  <c:v>1.74428579852681</c:v>
                </c:pt>
                <c:pt idx="1084">
                  <c:v>1.7361622203735</c:v>
                </c:pt>
                <c:pt idx="1085">
                  <c:v>1.67381211881149</c:v>
                </c:pt>
                <c:pt idx="1086">
                  <c:v>1.67877294927502</c:v>
                </c:pt>
                <c:pt idx="1087">
                  <c:v>1.60155933671692</c:v>
                </c:pt>
                <c:pt idx="1088">
                  <c:v>1.59017569775405</c:v>
                </c:pt>
                <c:pt idx="1089">
                  <c:v>1.52560209657719</c:v>
                </c:pt>
                <c:pt idx="1090">
                  <c:v>1.5421668394325</c:v>
                </c:pt>
                <c:pt idx="1091">
                  <c:v>1.55895912961384</c:v>
                </c:pt>
                <c:pt idx="1092">
                  <c:v>1.58680800942285</c:v>
                </c:pt>
                <c:pt idx="1093">
                  <c:v>1.58781904068411</c:v>
                </c:pt>
                <c:pt idx="1094">
                  <c:v>1.60050438039315</c:v>
                </c:pt>
                <c:pt idx="1095">
                  <c:v>1.63769892728332</c:v>
                </c:pt>
                <c:pt idx="1096">
                  <c:v>1.68634627534994</c:v>
                </c:pt>
                <c:pt idx="1097">
                  <c:v>1.79139548986136</c:v>
                </c:pt>
                <c:pt idx="1098">
                  <c:v>1.80201408055263</c:v>
                </c:pt>
                <c:pt idx="1099">
                  <c:v>1.80140811133559</c:v>
                </c:pt>
                <c:pt idx="1100">
                  <c:v>1.79465609608697</c:v>
                </c:pt>
                <c:pt idx="1101">
                  <c:v>1.85189439615867</c:v>
                </c:pt>
                <c:pt idx="1102">
                  <c:v>1.86295428158339</c:v>
                </c:pt>
                <c:pt idx="1103">
                  <c:v>1.92647937886999</c:v>
                </c:pt>
                <c:pt idx="1104">
                  <c:v>2.10730878106242</c:v>
                </c:pt>
                <c:pt idx="1105">
                  <c:v>2.08677941979376</c:v>
                </c:pt>
                <c:pt idx="1106">
                  <c:v>2.08369882145395</c:v>
                </c:pt>
                <c:pt idx="1107">
                  <c:v>2.05895384168412</c:v>
                </c:pt>
                <c:pt idx="1108">
                  <c:v>2.0806973010169</c:v>
                </c:pt>
                <c:pt idx="1109">
                  <c:v>2.0176636317803</c:v>
                </c:pt>
                <c:pt idx="1110">
                  <c:v>1.97105144221298</c:v>
                </c:pt>
                <c:pt idx="1111">
                  <c:v>1.84148328596562</c:v>
                </c:pt>
                <c:pt idx="1112">
                  <c:v>1.86568748166085</c:v>
                </c:pt>
                <c:pt idx="1113">
                  <c:v>1.97211473546566</c:v>
                </c:pt>
                <c:pt idx="1114">
                  <c:v>1.99827352194181</c:v>
                </c:pt>
                <c:pt idx="1115">
                  <c:v>1.95162419725307</c:v>
                </c:pt>
                <c:pt idx="1116">
                  <c:v>1.82977018140742</c:v>
                </c:pt>
                <c:pt idx="1117">
                  <c:v>1.79279231798969</c:v>
                </c:pt>
                <c:pt idx="1118">
                  <c:v>1.75946993697484</c:v>
                </c:pt>
                <c:pt idx="1119">
                  <c:v>1.72394517521076</c:v>
                </c:pt>
                <c:pt idx="1120">
                  <c:v>1.63429949601956</c:v>
                </c:pt>
                <c:pt idx="1121">
                  <c:v>1.58473074047244</c:v>
                </c:pt>
                <c:pt idx="1122">
                  <c:v>1.50794750235445</c:v>
                </c:pt>
                <c:pt idx="1123">
                  <c:v>1.42694204232988</c:v>
                </c:pt>
                <c:pt idx="1124">
                  <c:v>1.38534217342434</c:v>
                </c:pt>
                <c:pt idx="1125">
                  <c:v>1.33785620035908</c:v>
                </c:pt>
                <c:pt idx="1126">
                  <c:v>1.35247357567895</c:v>
                </c:pt>
                <c:pt idx="1127">
                  <c:v>1.3339558000282</c:v>
                </c:pt>
                <c:pt idx="1128">
                  <c:v>1.34285499986183</c:v>
                </c:pt>
                <c:pt idx="1129">
                  <c:v>1.30799888490488</c:v>
                </c:pt>
                <c:pt idx="1130">
                  <c:v>1.31483933061348</c:v>
                </c:pt>
                <c:pt idx="1131">
                  <c:v>1.33139463204141</c:v>
                </c:pt>
                <c:pt idx="1132">
                  <c:v>1.33324188152941</c:v>
                </c:pt>
                <c:pt idx="1133">
                  <c:v>1.29078625080871</c:v>
                </c:pt>
                <c:pt idx="1134">
                  <c:v>1.29101184127106</c:v>
                </c:pt>
                <c:pt idx="1135">
                  <c:v>1.30269678239624</c:v>
                </c:pt>
                <c:pt idx="1136">
                  <c:v>1.32941479924026</c:v>
                </c:pt>
                <c:pt idx="1137">
                  <c:v>1.31239451774899</c:v>
                </c:pt>
                <c:pt idx="1138">
                  <c:v>1.30681049849407</c:v>
                </c:pt>
                <c:pt idx="1139">
                  <c:v>1.28246981228071</c:v>
                </c:pt>
                <c:pt idx="1140">
                  <c:v>1.29598448939332</c:v>
                </c:pt>
                <c:pt idx="1141">
                  <c:v>1.29102654045398</c:v>
                </c:pt>
                <c:pt idx="1142">
                  <c:v>1.31719150831066</c:v>
                </c:pt>
                <c:pt idx="1143">
                  <c:v>1.3503367922594</c:v>
                </c:pt>
                <c:pt idx="1144">
                  <c:v>1.35333152978246</c:v>
                </c:pt>
                <c:pt idx="1145">
                  <c:v>1.36556893018364</c:v>
                </c:pt>
                <c:pt idx="1146">
                  <c:v>1.38302191068099</c:v>
                </c:pt>
                <c:pt idx="1147">
                  <c:v>1.44039223681734</c:v>
                </c:pt>
                <c:pt idx="1148">
                  <c:v>1.5271911159578</c:v>
                </c:pt>
                <c:pt idx="1149">
                  <c:v>1.57758706646477</c:v>
                </c:pt>
                <c:pt idx="1150">
                  <c:v>1.62870077109622</c:v>
                </c:pt>
                <c:pt idx="1151">
                  <c:v>1.71336081247738</c:v>
                </c:pt>
                <c:pt idx="1152">
                  <c:v>1.81181266590823</c:v>
                </c:pt>
                <c:pt idx="1153">
                  <c:v>1.60200624506647</c:v>
                </c:pt>
                <c:pt idx="1154">
                  <c:v>1.64444030145061</c:v>
                </c:pt>
                <c:pt idx="1155">
                  <c:v>1.70901428302087</c:v>
                </c:pt>
                <c:pt idx="1156">
                  <c:v>1.79544819919152</c:v>
                </c:pt>
                <c:pt idx="1157">
                  <c:v>1.85851487050155</c:v>
                </c:pt>
                <c:pt idx="1158">
                  <c:v>1.90412877299221</c:v>
                </c:pt>
                <c:pt idx="1159">
                  <c:v>1.91758783885479</c:v>
                </c:pt>
                <c:pt idx="1160">
                  <c:v>1.93465985782417</c:v>
                </c:pt>
                <c:pt idx="1161">
                  <c:v>1.97309916028082</c:v>
                </c:pt>
                <c:pt idx="1162">
                  <c:v>1.97600631866159</c:v>
                </c:pt>
                <c:pt idx="1163">
                  <c:v>2.01294377183384</c:v>
                </c:pt>
                <c:pt idx="1164">
                  <c:v>2.05649413537071</c:v>
                </c:pt>
                <c:pt idx="1165">
                  <c:v>2.0891545828514</c:v>
                </c:pt>
                <c:pt idx="1166">
                  <c:v>2.09522997414447</c:v>
                </c:pt>
                <c:pt idx="1167">
                  <c:v>2.11477647174544</c:v>
                </c:pt>
                <c:pt idx="1168">
                  <c:v>2.12718014043181</c:v>
                </c:pt>
                <c:pt idx="1169">
                  <c:v>2.14946356825524</c:v>
                </c:pt>
                <c:pt idx="1170">
                  <c:v>2.17359134349577</c:v>
                </c:pt>
                <c:pt idx="1171">
                  <c:v>2.17274702508779</c:v>
                </c:pt>
                <c:pt idx="1172">
                  <c:v>2.17232236819878</c:v>
                </c:pt>
                <c:pt idx="1173">
                  <c:v>2.15115046572053</c:v>
                </c:pt>
                <c:pt idx="1174">
                  <c:v>2.13519526753563</c:v>
                </c:pt>
                <c:pt idx="1175">
                  <c:v>2.09163799008229</c:v>
                </c:pt>
                <c:pt idx="1176">
                  <c:v>2.03399872283059</c:v>
                </c:pt>
                <c:pt idx="1177">
                  <c:v>1.93537824487178</c:v>
                </c:pt>
                <c:pt idx="1178">
                  <c:v>1.87993999458968</c:v>
                </c:pt>
                <c:pt idx="1179">
                  <c:v>1.79502659942235</c:v>
                </c:pt>
                <c:pt idx="1180">
                  <c:v>1.76172121163081</c:v>
                </c:pt>
                <c:pt idx="1181">
                  <c:v>1.69915831900895</c:v>
                </c:pt>
                <c:pt idx="1182">
                  <c:v>1.70083855783874</c:v>
                </c:pt>
                <c:pt idx="1183">
                  <c:v>1.62696040409391</c:v>
                </c:pt>
                <c:pt idx="1184">
                  <c:v>1.60440841759636</c:v>
                </c:pt>
                <c:pt idx="1185">
                  <c:v>1.53091100860475</c:v>
                </c:pt>
                <c:pt idx="1186">
                  <c:v>1.496935398594</c:v>
                </c:pt>
                <c:pt idx="1187">
                  <c:v>1.48331615364399</c:v>
                </c:pt>
                <c:pt idx="1188">
                  <c:v>1.51451599375611</c:v>
                </c:pt>
                <c:pt idx="1189">
                  <c:v>1.49685072090751</c:v>
                </c:pt>
                <c:pt idx="1190">
                  <c:v>1.51440898084966</c:v>
                </c:pt>
                <c:pt idx="1191">
                  <c:v>1.5432355197459</c:v>
                </c:pt>
                <c:pt idx="1192">
                  <c:v>1.57296136848435</c:v>
                </c:pt>
                <c:pt idx="1193">
                  <c:v>1.64639215470433</c:v>
                </c:pt>
                <c:pt idx="1194">
                  <c:v>1.67905095973695</c:v>
                </c:pt>
                <c:pt idx="1195">
                  <c:v>1.7055694106331</c:v>
                </c:pt>
                <c:pt idx="1196">
                  <c:v>1.71492667898031</c:v>
                </c:pt>
                <c:pt idx="1197">
                  <c:v>1.7717471640292</c:v>
                </c:pt>
                <c:pt idx="1198">
                  <c:v>1.86110352178018</c:v>
                </c:pt>
                <c:pt idx="1199">
                  <c:v>1.96038740671721</c:v>
                </c:pt>
                <c:pt idx="1200">
                  <c:v>2.24406282107735</c:v>
                </c:pt>
                <c:pt idx="1201">
                  <c:v>2.18734391636667</c:v>
                </c:pt>
                <c:pt idx="1202">
                  <c:v>2.26634296424889</c:v>
                </c:pt>
                <c:pt idx="1203">
                  <c:v>2.32260808798955</c:v>
                </c:pt>
                <c:pt idx="1204">
                  <c:v>2.29886793461554</c:v>
                </c:pt>
                <c:pt idx="1205">
                  <c:v>2.26240796582692</c:v>
                </c:pt>
                <c:pt idx="1206">
                  <c:v>2.15676107775984</c:v>
                </c:pt>
                <c:pt idx="1207">
                  <c:v>1.91071785642871</c:v>
                </c:pt>
                <c:pt idx="1208">
                  <c:v>1.97027389257363</c:v>
                </c:pt>
                <c:pt idx="1209">
                  <c:v>2.01338558021252</c:v>
                </c:pt>
                <c:pt idx="1210">
                  <c:v>2.05897439734247</c:v>
                </c:pt>
                <c:pt idx="1211">
                  <c:v>1.9875775679767</c:v>
                </c:pt>
                <c:pt idx="1212">
                  <c:v>1.92501895651055</c:v>
                </c:pt>
                <c:pt idx="1213">
                  <c:v>1.84849754965179</c:v>
                </c:pt>
                <c:pt idx="1214">
                  <c:v>1.80064588077613</c:v>
                </c:pt>
                <c:pt idx="1215">
                  <c:v>1.727557132128</c:v>
                </c:pt>
                <c:pt idx="1216">
                  <c:v>1.63495205617804</c:v>
                </c:pt>
                <c:pt idx="1217">
                  <c:v>1.52372304400883</c:v>
                </c:pt>
                <c:pt idx="1218">
                  <c:v>1.41273149526588</c:v>
                </c:pt>
                <c:pt idx="1219">
                  <c:v>1.3507494641636</c:v>
                </c:pt>
                <c:pt idx="1220">
                  <c:v>1.31226850390412</c:v>
                </c:pt>
                <c:pt idx="1221">
                  <c:v>1.29590506686758</c:v>
                </c:pt>
                <c:pt idx="1222">
                  <c:v>1.31329553387205</c:v>
                </c:pt>
                <c:pt idx="1223">
                  <c:v>1.32555209180272</c:v>
                </c:pt>
                <c:pt idx="1224">
                  <c:v>1.30186411752117</c:v>
                </c:pt>
                <c:pt idx="1225">
                  <c:v>1.23873540943954</c:v>
                </c:pt>
                <c:pt idx="1226">
                  <c:v>1.22458024509191</c:v>
                </c:pt>
                <c:pt idx="1227">
                  <c:v>1.2117683113699</c:v>
                </c:pt>
                <c:pt idx="1228">
                  <c:v>1.22058254769702</c:v>
                </c:pt>
                <c:pt idx="1229">
                  <c:v>1.18622454257674</c:v>
                </c:pt>
                <c:pt idx="1230">
                  <c:v>1.18646593201925</c:v>
                </c:pt>
                <c:pt idx="1231">
                  <c:v>1.18820766122068</c:v>
                </c:pt>
                <c:pt idx="1232">
                  <c:v>1.20919556391374</c:v>
                </c:pt>
                <c:pt idx="1233">
                  <c:v>1.20320060216343</c:v>
                </c:pt>
                <c:pt idx="1234">
                  <c:v>1.19982211836105</c:v>
                </c:pt>
                <c:pt idx="1235">
                  <c:v>1.20776506164641</c:v>
                </c:pt>
                <c:pt idx="1236">
                  <c:v>1.21913557823334</c:v>
                </c:pt>
                <c:pt idx="1237">
                  <c:v>1.22322360408573</c:v>
                </c:pt>
                <c:pt idx="1238">
                  <c:v>1.23942027941163</c:v>
                </c:pt>
                <c:pt idx="1239">
                  <c:v>1.27571588381202</c:v>
                </c:pt>
                <c:pt idx="1240">
                  <c:v>1.30225839038791</c:v>
                </c:pt>
                <c:pt idx="1241">
                  <c:v>1.2964227568741</c:v>
                </c:pt>
                <c:pt idx="1242">
                  <c:v>1.30196857657862</c:v>
                </c:pt>
                <c:pt idx="1243">
                  <c:v>1.35917895631044</c:v>
                </c:pt>
                <c:pt idx="1244">
                  <c:v>1.43124105339122</c:v>
                </c:pt>
                <c:pt idx="1245">
                  <c:v>1.46622338725145</c:v>
                </c:pt>
                <c:pt idx="1246">
                  <c:v>1.5267730531866</c:v>
                </c:pt>
                <c:pt idx="1247">
                  <c:v>1.61376020040766</c:v>
                </c:pt>
                <c:pt idx="1248">
                  <c:v>1.6928895725865</c:v>
                </c:pt>
                <c:pt idx="1249">
                  <c:v>1.51792039656631</c:v>
                </c:pt>
                <c:pt idx="1250">
                  <c:v>1.55016255113968</c:v>
                </c:pt>
                <c:pt idx="1251">
                  <c:v>1.60786023326187</c:v>
                </c:pt>
                <c:pt idx="1252">
                  <c:v>1.69216011866623</c:v>
                </c:pt>
                <c:pt idx="1253">
                  <c:v>1.73566641675309</c:v>
                </c:pt>
                <c:pt idx="1254">
                  <c:v>1.79828857007408</c:v>
                </c:pt>
                <c:pt idx="1255">
                  <c:v>1.80173859511325</c:v>
                </c:pt>
                <c:pt idx="1256">
                  <c:v>1.82667766804794</c:v>
                </c:pt>
                <c:pt idx="1257">
                  <c:v>1.8412452205982</c:v>
                </c:pt>
                <c:pt idx="1258">
                  <c:v>1.87231766165725</c:v>
                </c:pt>
                <c:pt idx="1259">
                  <c:v>1.89568426368984</c:v>
                </c:pt>
                <c:pt idx="1260">
                  <c:v>1.93345955472079</c:v>
                </c:pt>
                <c:pt idx="1261">
                  <c:v>1.95696947513135</c:v>
                </c:pt>
                <c:pt idx="1262">
                  <c:v>1.97705553840868</c:v>
                </c:pt>
                <c:pt idx="1263">
                  <c:v>2.00266098878946</c:v>
                </c:pt>
                <c:pt idx="1264">
                  <c:v>1.98322282910302</c:v>
                </c:pt>
                <c:pt idx="1265">
                  <c:v>2.00714832795282</c:v>
                </c:pt>
                <c:pt idx="1266">
                  <c:v>2.02988340807175</c:v>
                </c:pt>
                <c:pt idx="1267">
                  <c:v>2.05412142682111</c:v>
                </c:pt>
                <c:pt idx="1268">
                  <c:v>2.05585042767391</c:v>
                </c:pt>
                <c:pt idx="1269">
                  <c:v>2.0432485134452</c:v>
                </c:pt>
                <c:pt idx="1270">
                  <c:v>2.01315227703985</c:v>
                </c:pt>
                <c:pt idx="1271">
                  <c:v>1.96744340089808</c:v>
                </c:pt>
                <c:pt idx="1272">
                  <c:v>1.91567104320611</c:v>
                </c:pt>
                <c:pt idx="1273">
                  <c:v>1.86173250722008</c:v>
                </c:pt>
                <c:pt idx="1274">
                  <c:v>1.82325395553114</c:v>
                </c:pt>
                <c:pt idx="1275">
                  <c:v>1.72582809735863</c:v>
                </c:pt>
                <c:pt idx="1276">
                  <c:v>1.68947765223428</c:v>
                </c:pt>
                <c:pt idx="1277">
                  <c:v>1.65314037654815</c:v>
                </c:pt>
                <c:pt idx="1278">
                  <c:v>1.65138337613822</c:v>
                </c:pt>
                <c:pt idx="1279">
                  <c:v>1.62368926373986</c:v>
                </c:pt>
                <c:pt idx="1280">
                  <c:v>1.61022429679146</c:v>
                </c:pt>
                <c:pt idx="1281">
                  <c:v>1.52127330653726</c:v>
                </c:pt>
                <c:pt idx="1282">
                  <c:v>1.49224675445407</c:v>
                </c:pt>
                <c:pt idx="1283">
                  <c:v>1.46474906370919</c:v>
                </c:pt>
                <c:pt idx="1284">
                  <c:v>1.45719210089924</c:v>
                </c:pt>
                <c:pt idx="1285">
                  <c:v>1.41153431981939</c:v>
                </c:pt>
                <c:pt idx="1286">
                  <c:v>1.41790115980404</c:v>
                </c:pt>
                <c:pt idx="1287">
                  <c:v>1.42029464489287</c:v>
                </c:pt>
                <c:pt idx="1288">
                  <c:v>1.42376152462063</c:v>
                </c:pt>
                <c:pt idx="1289">
                  <c:v>1.48988267159699</c:v>
                </c:pt>
                <c:pt idx="1290">
                  <c:v>1.47653117075694</c:v>
                </c:pt>
                <c:pt idx="1291">
                  <c:v>1.47517744055858</c:v>
                </c:pt>
                <c:pt idx="1292">
                  <c:v>1.43808194743282</c:v>
                </c:pt>
                <c:pt idx="1293">
                  <c:v>1.44410729503924</c:v>
                </c:pt>
                <c:pt idx="1294">
                  <c:v>1.52532983486354</c:v>
                </c:pt>
                <c:pt idx="1295">
                  <c:v>1.60538922169846</c:v>
                </c:pt>
                <c:pt idx="1296">
                  <c:v>1.79950912070272</c:v>
                </c:pt>
                <c:pt idx="1297">
                  <c:v>1.76832006000344</c:v>
                </c:pt>
                <c:pt idx="1298">
                  <c:v>1.81338865581173</c:v>
                </c:pt>
                <c:pt idx="1299">
                  <c:v>1.84884626140117</c:v>
                </c:pt>
                <c:pt idx="1300">
                  <c:v>1.85949934533735</c:v>
                </c:pt>
                <c:pt idx="1301">
                  <c:v>1.83645948000032</c:v>
                </c:pt>
                <c:pt idx="1302">
                  <c:v>1.77634227779698</c:v>
                </c:pt>
                <c:pt idx="1303">
                  <c:v>1.62803829341259</c:v>
                </c:pt>
                <c:pt idx="1304">
                  <c:v>1.62499919228209</c:v>
                </c:pt>
                <c:pt idx="1305">
                  <c:v>1.65130345518436</c:v>
                </c:pt>
                <c:pt idx="1306">
                  <c:v>1.66614604408221</c:v>
                </c:pt>
                <c:pt idx="1307">
                  <c:v>1.63516999245505</c:v>
                </c:pt>
                <c:pt idx="1308">
                  <c:v>1.59722424784173</c:v>
                </c:pt>
                <c:pt idx="1309">
                  <c:v>1.54349896682708</c:v>
                </c:pt>
                <c:pt idx="1310">
                  <c:v>1.52432342876462</c:v>
                </c:pt>
                <c:pt idx="1311">
                  <c:v>1.47640403262894</c:v>
                </c:pt>
                <c:pt idx="1312">
                  <c:v>1.42070801892921</c:v>
                </c:pt>
                <c:pt idx="1313">
                  <c:v>1.37106122985523</c:v>
                </c:pt>
                <c:pt idx="1314">
                  <c:v>1.29756690439608</c:v>
                </c:pt>
                <c:pt idx="1315">
                  <c:v>1.2682531941397</c:v>
                </c:pt>
                <c:pt idx="1316">
                  <c:v>1.24545310639662</c:v>
                </c:pt>
                <c:pt idx="1317">
                  <c:v>1.24882703367807</c:v>
                </c:pt>
                <c:pt idx="1318">
                  <c:v>1.29009948264616</c:v>
                </c:pt>
                <c:pt idx="1319">
                  <c:v>1.32200697026927</c:v>
                </c:pt>
                <c:pt idx="1320">
                  <c:v>1.29611792261042</c:v>
                </c:pt>
                <c:pt idx="1321">
                  <c:v>1.23739769540156</c:v>
                </c:pt>
                <c:pt idx="1322">
                  <c:v>1.2148683586656</c:v>
                </c:pt>
                <c:pt idx="1323">
                  <c:v>1.20666016357717</c:v>
                </c:pt>
                <c:pt idx="1324">
                  <c:v>1.20890930456148</c:v>
                </c:pt>
                <c:pt idx="1325">
                  <c:v>1.17184470325663</c:v>
                </c:pt>
                <c:pt idx="1326">
                  <c:v>1.17378113606779</c:v>
                </c:pt>
                <c:pt idx="1327">
                  <c:v>1.19388761108363</c:v>
                </c:pt>
                <c:pt idx="1328">
                  <c:v>1.21054625553017</c:v>
                </c:pt>
                <c:pt idx="1329">
                  <c:v>1.2114479832573</c:v>
                </c:pt>
                <c:pt idx="1330">
                  <c:v>1.21295204613175</c:v>
                </c:pt>
                <c:pt idx="1331">
                  <c:v>1.2070031481814</c:v>
                </c:pt>
                <c:pt idx="1332">
                  <c:v>1.23481208558989</c:v>
                </c:pt>
                <c:pt idx="1333">
                  <c:v>1.23351346853859</c:v>
                </c:pt>
                <c:pt idx="1334">
                  <c:v>1.23877705165676</c:v>
                </c:pt>
                <c:pt idx="1335">
                  <c:v>1.26069180638333</c:v>
                </c:pt>
                <c:pt idx="1336">
                  <c:v>1.28739633459609</c:v>
                </c:pt>
                <c:pt idx="1337">
                  <c:v>1.30835333609907</c:v>
                </c:pt>
                <c:pt idx="1338">
                  <c:v>1.32570343234255</c:v>
                </c:pt>
                <c:pt idx="1339">
                  <c:v>1.40107505803456</c:v>
                </c:pt>
                <c:pt idx="1340">
                  <c:v>1.48522888518151</c:v>
                </c:pt>
                <c:pt idx="1341">
                  <c:v>1.53468660791577</c:v>
                </c:pt>
                <c:pt idx="1342">
                  <c:v>1.58810156425417</c:v>
                </c:pt>
                <c:pt idx="1343">
                  <c:v>1.67005968715343</c:v>
                </c:pt>
                <c:pt idx="1344">
                  <c:v>1.82310062413909</c:v>
                </c:pt>
                <c:pt idx="1345">
                  <c:v>1.58353894046979</c:v>
                </c:pt>
                <c:pt idx="1346">
                  <c:v>1.60398699986699</c:v>
                </c:pt>
                <c:pt idx="1347">
                  <c:v>1.65907046114495</c:v>
                </c:pt>
                <c:pt idx="1348">
                  <c:v>1.75757153085071</c:v>
                </c:pt>
                <c:pt idx="1349">
                  <c:v>1.79545547330303</c:v>
                </c:pt>
                <c:pt idx="1350">
                  <c:v>1.8112935923226</c:v>
                </c:pt>
                <c:pt idx="1351">
                  <c:v>1.82769158726447</c:v>
                </c:pt>
                <c:pt idx="1352">
                  <c:v>1.87402330504521</c:v>
                </c:pt>
                <c:pt idx="1353">
                  <c:v>1.91821505806717</c:v>
                </c:pt>
                <c:pt idx="1354">
                  <c:v>1.95233240118914</c:v>
                </c:pt>
                <c:pt idx="1355">
                  <c:v>2.04685625878171</c:v>
                </c:pt>
                <c:pt idx="1356">
                  <c:v>2.11287034138306</c:v>
                </c:pt>
                <c:pt idx="1357">
                  <c:v>2.16432348768219</c:v>
                </c:pt>
                <c:pt idx="1358">
                  <c:v>2.21773760297211</c:v>
                </c:pt>
                <c:pt idx="1359">
                  <c:v>2.25080899978391</c:v>
                </c:pt>
                <c:pt idx="1360">
                  <c:v>2.25691653999257</c:v>
                </c:pt>
                <c:pt idx="1361">
                  <c:v>2.25335745834133</c:v>
                </c:pt>
                <c:pt idx="1362">
                  <c:v>2.30189901759852</c:v>
                </c:pt>
                <c:pt idx="1363">
                  <c:v>2.29253404672575</c:v>
                </c:pt>
                <c:pt idx="1364">
                  <c:v>2.32058664582703</c:v>
                </c:pt>
                <c:pt idx="1365">
                  <c:v>2.27826791803385</c:v>
                </c:pt>
                <c:pt idx="1366">
                  <c:v>2.29741052302368</c:v>
                </c:pt>
                <c:pt idx="1367">
                  <c:v>2.23632726490792</c:v>
                </c:pt>
                <c:pt idx="1368">
                  <c:v>2.17486569466266</c:v>
                </c:pt>
                <c:pt idx="1369">
                  <c:v>2.07619889827342</c:v>
                </c:pt>
                <c:pt idx="1370">
                  <c:v>2.02101637410179</c:v>
                </c:pt>
                <c:pt idx="1371">
                  <c:v>1.8896056775956</c:v>
                </c:pt>
                <c:pt idx="1372">
                  <c:v>1.92699958159631</c:v>
                </c:pt>
                <c:pt idx="1373">
                  <c:v>1.84616997062055</c:v>
                </c:pt>
                <c:pt idx="1374">
                  <c:v>1.84372716329918</c:v>
                </c:pt>
                <c:pt idx="1375">
                  <c:v>1.78204144566979</c:v>
                </c:pt>
                <c:pt idx="1376">
                  <c:v>1.74243850446293</c:v>
                </c:pt>
                <c:pt idx="1377">
                  <c:v>1.59468544044168</c:v>
                </c:pt>
                <c:pt idx="1378">
                  <c:v>1.55400045219681</c:v>
                </c:pt>
                <c:pt idx="1379">
                  <c:v>1.52686891552683</c:v>
                </c:pt>
                <c:pt idx="1380">
                  <c:v>1.53315577704648</c:v>
                </c:pt>
                <c:pt idx="1381">
                  <c:v>1.49078459396892</c:v>
                </c:pt>
                <c:pt idx="1382">
                  <c:v>1.5136555132245</c:v>
                </c:pt>
                <c:pt idx="1383">
                  <c:v>1.52902388550193</c:v>
                </c:pt>
                <c:pt idx="1384">
                  <c:v>1.5409644522298</c:v>
                </c:pt>
                <c:pt idx="1385">
                  <c:v>1.59999029844873</c:v>
                </c:pt>
                <c:pt idx="1386">
                  <c:v>1.62717059902342</c:v>
                </c:pt>
                <c:pt idx="1387">
                  <c:v>1.64230986267507</c:v>
                </c:pt>
                <c:pt idx="1388">
                  <c:v>1.67864299143013</c:v>
                </c:pt>
                <c:pt idx="1389">
                  <c:v>1.71361673322885</c:v>
                </c:pt>
                <c:pt idx="1390">
                  <c:v>1.82280479476454</c:v>
                </c:pt>
                <c:pt idx="1391">
                  <c:v>1.91055233491666</c:v>
                </c:pt>
                <c:pt idx="1392">
                  <c:v>2.23398847876313</c:v>
                </c:pt>
                <c:pt idx="1393">
                  <c:v>2.20557597275997</c:v>
                </c:pt>
                <c:pt idx="1394">
                  <c:v>2.32212346135741</c:v>
                </c:pt>
                <c:pt idx="1395">
                  <c:v>2.38984391454244</c:v>
                </c:pt>
                <c:pt idx="1396">
                  <c:v>2.43209150081108</c:v>
                </c:pt>
                <c:pt idx="1397">
                  <c:v>2.42550843080082</c:v>
                </c:pt>
                <c:pt idx="1398">
                  <c:v>2.31608164962449</c:v>
                </c:pt>
                <c:pt idx="1399">
                  <c:v>2.07096543261325</c:v>
                </c:pt>
                <c:pt idx="1400">
                  <c:v>2.10503758314138</c:v>
                </c:pt>
                <c:pt idx="1401">
                  <c:v>2.12436312800835</c:v>
                </c:pt>
                <c:pt idx="1402">
                  <c:v>2.11493835235604</c:v>
                </c:pt>
                <c:pt idx="1403">
                  <c:v>2.08997271050586</c:v>
                </c:pt>
                <c:pt idx="1404">
                  <c:v>2.0255372334453</c:v>
                </c:pt>
                <c:pt idx="1405">
                  <c:v>1.97847511006344</c:v>
                </c:pt>
                <c:pt idx="1406">
                  <c:v>1.90079390189334</c:v>
                </c:pt>
                <c:pt idx="1407">
                  <c:v>1.81224974366695</c:v>
                </c:pt>
                <c:pt idx="1408">
                  <c:v>1.70841316259984</c:v>
                </c:pt>
                <c:pt idx="1409">
                  <c:v>1.65528706725645</c:v>
                </c:pt>
                <c:pt idx="1410">
                  <c:v>1.58205339328514</c:v>
                </c:pt>
                <c:pt idx="1411">
                  <c:v>1.54266729912974</c:v>
                </c:pt>
                <c:pt idx="1412">
                  <c:v>1.48012988789888</c:v>
                </c:pt>
                <c:pt idx="1413">
                  <c:v>1.45808576052201</c:v>
                </c:pt>
                <c:pt idx="1414">
                  <c:v>1.4823279102899</c:v>
                </c:pt>
                <c:pt idx="1415">
                  <c:v>1.49008768087474</c:v>
                </c:pt>
                <c:pt idx="1416">
                  <c:v>1.44590113701097</c:v>
                </c:pt>
                <c:pt idx="1417">
                  <c:v>1.39375872292811</c:v>
                </c:pt>
                <c:pt idx="1418">
                  <c:v>1.36365699814606</c:v>
                </c:pt>
                <c:pt idx="1419">
                  <c:v>1.33427245072558</c:v>
                </c:pt>
                <c:pt idx="1420">
                  <c:v>1.34779008479597</c:v>
                </c:pt>
                <c:pt idx="1421">
                  <c:v>1.29744861470802</c:v>
                </c:pt>
                <c:pt idx="1422">
                  <c:v>1.30578234619248</c:v>
                </c:pt>
                <c:pt idx="1423">
                  <c:v>1.32884931592337</c:v>
                </c:pt>
                <c:pt idx="1424">
                  <c:v>1.36553329177138</c:v>
                </c:pt>
                <c:pt idx="1425">
                  <c:v>1.3622366109668</c:v>
                </c:pt>
                <c:pt idx="1426">
                  <c:v>1.359634056744</c:v>
                </c:pt>
                <c:pt idx="1427">
                  <c:v>1.35875850362458</c:v>
                </c:pt>
                <c:pt idx="1428">
                  <c:v>1.38898281188524</c:v>
                </c:pt>
                <c:pt idx="1429">
                  <c:v>1.38947643171447</c:v>
                </c:pt>
                <c:pt idx="1430">
                  <c:v>1.39649513711586</c:v>
                </c:pt>
                <c:pt idx="1431">
                  <c:v>1.43113341219819</c:v>
                </c:pt>
                <c:pt idx="1432">
                  <c:v>1.45606012606184</c:v>
                </c:pt>
                <c:pt idx="1433">
                  <c:v>1.46645587717371</c:v>
                </c:pt>
                <c:pt idx="1434">
                  <c:v>1.48915442299299</c:v>
                </c:pt>
                <c:pt idx="1435">
                  <c:v>1.57092115627686</c:v>
                </c:pt>
                <c:pt idx="1436">
                  <c:v>1.68144507549633</c:v>
                </c:pt>
                <c:pt idx="1437">
                  <c:v>1.71211724506265</c:v>
                </c:pt>
                <c:pt idx="1438">
                  <c:v>1.79678783965581</c:v>
                </c:pt>
                <c:pt idx="1439">
                  <c:v>1.88382397694431</c:v>
                </c:pt>
                <c:pt idx="1440">
                  <c:v>2.01168412105642</c:v>
                </c:pt>
                <c:pt idx="1441">
                  <c:v>1.68103586803837</c:v>
                </c:pt>
                <c:pt idx="1442">
                  <c:v>1.69264841584141</c:v>
                </c:pt>
                <c:pt idx="1443">
                  <c:v>1.78160765948393</c:v>
                </c:pt>
                <c:pt idx="1444">
                  <c:v>1.89467284349997</c:v>
                </c:pt>
                <c:pt idx="1445">
                  <c:v>1.95378404183762</c:v>
                </c:pt>
                <c:pt idx="1446">
                  <c:v>1.97653486531368</c:v>
                </c:pt>
                <c:pt idx="1447">
                  <c:v>2.00173450018605</c:v>
                </c:pt>
                <c:pt idx="1448">
                  <c:v>2.08306553842553</c:v>
                </c:pt>
                <c:pt idx="1449">
                  <c:v>2.10106187394828</c:v>
                </c:pt>
                <c:pt idx="1450">
                  <c:v>2.13739224679884</c:v>
                </c:pt>
                <c:pt idx="1451">
                  <c:v>2.22892889290109</c:v>
                </c:pt>
                <c:pt idx="1452">
                  <c:v>2.27503827541166</c:v>
                </c:pt>
                <c:pt idx="1453">
                  <c:v>2.32926372674386</c:v>
                </c:pt>
                <c:pt idx="1454">
                  <c:v>2.34130919227729</c:v>
                </c:pt>
                <c:pt idx="1455">
                  <c:v>2.36787277704398</c:v>
                </c:pt>
                <c:pt idx="1456">
                  <c:v>2.36858211042617</c:v>
                </c:pt>
                <c:pt idx="1457">
                  <c:v>2.38193204057963</c:v>
                </c:pt>
                <c:pt idx="1458">
                  <c:v>2.42393672179756</c:v>
                </c:pt>
                <c:pt idx="1459">
                  <c:v>2.42434290159737</c:v>
                </c:pt>
                <c:pt idx="1460">
                  <c:v>2.41799702292264</c:v>
                </c:pt>
                <c:pt idx="1461">
                  <c:v>2.42862035971174</c:v>
                </c:pt>
                <c:pt idx="1462">
                  <c:v>2.41163466950492</c:v>
                </c:pt>
                <c:pt idx="1463">
                  <c:v>2.30591455699744</c:v>
                </c:pt>
                <c:pt idx="1464">
                  <c:v>2.25098425815917</c:v>
                </c:pt>
                <c:pt idx="1465">
                  <c:v>2.13111614864765</c:v>
                </c:pt>
                <c:pt idx="1466">
                  <c:v>2.08101596037862</c:v>
                </c:pt>
                <c:pt idx="1467">
                  <c:v>1.97126898458679</c:v>
                </c:pt>
                <c:pt idx="1468">
                  <c:v>1.96734449663863</c:v>
                </c:pt>
                <c:pt idx="1469">
                  <c:v>1.9329670810741</c:v>
                </c:pt>
                <c:pt idx="1470">
                  <c:v>1.97247496181107</c:v>
                </c:pt>
                <c:pt idx="1471">
                  <c:v>1.89359173899446</c:v>
                </c:pt>
                <c:pt idx="1472">
                  <c:v>1.87493554700533</c:v>
                </c:pt>
                <c:pt idx="1473">
                  <c:v>1.74870591575491</c:v>
                </c:pt>
                <c:pt idx="1474">
                  <c:v>1.70833162704005</c:v>
                </c:pt>
                <c:pt idx="1475">
                  <c:v>1.6788199883812</c:v>
                </c:pt>
                <c:pt idx="1476">
                  <c:v>1.72404543108108</c:v>
                </c:pt>
                <c:pt idx="1477">
                  <c:v>1.65718385636235</c:v>
                </c:pt>
                <c:pt idx="1478">
                  <c:v>1.69150691774085</c:v>
                </c:pt>
                <c:pt idx="1479">
                  <c:v>1.73251498228064</c:v>
                </c:pt>
                <c:pt idx="1480">
                  <c:v>1.75766950298219</c:v>
                </c:pt>
                <c:pt idx="1481">
                  <c:v>1.84336626920958</c:v>
                </c:pt>
                <c:pt idx="1482">
                  <c:v>1.86804884776118</c:v>
                </c:pt>
                <c:pt idx="1483">
                  <c:v>1.90777141802223</c:v>
                </c:pt>
                <c:pt idx="1484">
                  <c:v>1.97125184049853</c:v>
                </c:pt>
                <c:pt idx="1485">
                  <c:v>1.94666871264351</c:v>
                </c:pt>
                <c:pt idx="1486">
                  <c:v>2.0201768722075</c:v>
                </c:pt>
                <c:pt idx="1487">
                  <c:v>2.12550646518714</c:v>
                </c:pt>
                <c:pt idx="1488">
                  <c:v>2.37629582205721</c:v>
                </c:pt>
                <c:pt idx="1489">
                  <c:v>2.22021090726956</c:v>
                </c:pt>
                <c:pt idx="1490">
                  <c:v>2.27412523611535</c:v>
                </c:pt>
                <c:pt idx="1491">
                  <c:v>2.29088974635324</c:v>
                </c:pt>
                <c:pt idx="1492">
                  <c:v>2.32425500089897</c:v>
                </c:pt>
                <c:pt idx="1493">
                  <c:v>2.23793729228472</c:v>
                </c:pt>
                <c:pt idx="1494">
                  <c:v>2.20964776425155</c:v>
                </c:pt>
                <c:pt idx="1495">
                  <c:v>1.9978763063008</c:v>
                </c:pt>
                <c:pt idx="1496">
                  <c:v>1.97614426087343</c:v>
                </c:pt>
                <c:pt idx="1497">
                  <c:v>2.01789814863725</c:v>
                </c:pt>
                <c:pt idx="1498">
                  <c:v>1.99275376122462</c:v>
                </c:pt>
                <c:pt idx="1499">
                  <c:v>1.96761775126423</c:v>
                </c:pt>
                <c:pt idx="1500">
                  <c:v>1.86410048484629</c:v>
                </c:pt>
                <c:pt idx="1501">
                  <c:v>1.85828327876271</c:v>
                </c:pt>
                <c:pt idx="1502">
                  <c:v>1.78604908694479</c:v>
                </c:pt>
                <c:pt idx="1503">
                  <c:v>1.74642433731325</c:v>
                </c:pt>
                <c:pt idx="1504">
                  <c:v>1.68839888423019</c:v>
                </c:pt>
                <c:pt idx="1505">
                  <c:v>1.64463032593274</c:v>
                </c:pt>
                <c:pt idx="1506">
                  <c:v>1.57864433710347</c:v>
                </c:pt>
                <c:pt idx="1507">
                  <c:v>1.50967533381556</c:v>
                </c:pt>
                <c:pt idx="1508">
                  <c:v>1.43321809605991</c:v>
                </c:pt>
                <c:pt idx="1509">
                  <c:v>1.40356939244533</c:v>
                </c:pt>
                <c:pt idx="1510">
                  <c:v>1.4032623603554</c:v>
                </c:pt>
                <c:pt idx="1511">
                  <c:v>1.41438051353242</c:v>
                </c:pt>
                <c:pt idx="1512">
                  <c:v>1.37293213074048</c:v>
                </c:pt>
                <c:pt idx="1513">
                  <c:v>1.31315692559161</c:v>
                </c:pt>
                <c:pt idx="1514">
                  <c:v>1.30242926239512</c:v>
                </c:pt>
                <c:pt idx="1515">
                  <c:v>1.28303691076982</c:v>
                </c:pt>
                <c:pt idx="1516">
                  <c:v>1.29371421004586</c:v>
                </c:pt>
                <c:pt idx="1517">
                  <c:v>1.25515228997023</c:v>
                </c:pt>
                <c:pt idx="1518">
                  <c:v>1.25608899604578</c:v>
                </c:pt>
                <c:pt idx="1519">
                  <c:v>1.27320395664675</c:v>
                </c:pt>
                <c:pt idx="1520">
                  <c:v>1.29564929754482</c:v>
                </c:pt>
                <c:pt idx="1521">
                  <c:v>1.29431999747219</c:v>
                </c:pt>
                <c:pt idx="1522">
                  <c:v>1.29396064291373</c:v>
                </c:pt>
                <c:pt idx="1523">
                  <c:v>1.29489429512053</c:v>
                </c:pt>
                <c:pt idx="1524">
                  <c:v>1.32169709843113</c:v>
                </c:pt>
                <c:pt idx="1525">
                  <c:v>1.31331924559729</c:v>
                </c:pt>
                <c:pt idx="1526">
                  <c:v>1.32261770851791</c:v>
                </c:pt>
                <c:pt idx="1527">
                  <c:v>1.34218175544894</c:v>
                </c:pt>
                <c:pt idx="1528">
                  <c:v>1.37774712416375</c:v>
                </c:pt>
                <c:pt idx="1529">
                  <c:v>1.39462269415776</c:v>
                </c:pt>
                <c:pt idx="1530">
                  <c:v>1.41370389097163</c:v>
                </c:pt>
                <c:pt idx="1531">
                  <c:v>1.47445542587879</c:v>
                </c:pt>
                <c:pt idx="1532">
                  <c:v>1.56279274583295</c:v>
                </c:pt>
                <c:pt idx="1533">
                  <c:v>1.60595109153887</c:v>
                </c:pt>
                <c:pt idx="1534">
                  <c:v>1.64992584799227</c:v>
                </c:pt>
                <c:pt idx="1535">
                  <c:v>1.74363482182168</c:v>
                </c:pt>
                <c:pt idx="1536">
                  <c:v>1.78043981322566</c:v>
                </c:pt>
                <c:pt idx="1537">
                  <c:v>1.58815053203241</c:v>
                </c:pt>
                <c:pt idx="1538">
                  <c:v>1.60932790411661</c:v>
                </c:pt>
                <c:pt idx="1539">
                  <c:v>1.68215952345433</c:v>
                </c:pt>
                <c:pt idx="1540">
                  <c:v>1.76155098914431</c:v>
                </c:pt>
                <c:pt idx="1541">
                  <c:v>1.83073215602503</c:v>
                </c:pt>
                <c:pt idx="1542">
                  <c:v>1.87840154128455</c:v>
                </c:pt>
                <c:pt idx="1543">
                  <c:v>1.88951259645174</c:v>
                </c:pt>
                <c:pt idx="1544">
                  <c:v>1.94836273568741</c:v>
                </c:pt>
                <c:pt idx="1545">
                  <c:v>1.97052868812217</c:v>
                </c:pt>
                <c:pt idx="1546">
                  <c:v>1.99165643707888</c:v>
                </c:pt>
                <c:pt idx="1547">
                  <c:v>2.0394437968541</c:v>
                </c:pt>
                <c:pt idx="1548">
                  <c:v>2.0725549131953</c:v>
                </c:pt>
                <c:pt idx="1549">
                  <c:v>2.11206310605107</c:v>
                </c:pt>
                <c:pt idx="1550">
                  <c:v>2.1357581178611</c:v>
                </c:pt>
                <c:pt idx="1551">
                  <c:v>2.1400624090714</c:v>
                </c:pt>
                <c:pt idx="1552">
                  <c:v>2.15180889602582</c:v>
                </c:pt>
                <c:pt idx="1553">
                  <c:v>2.17752751151016</c:v>
                </c:pt>
                <c:pt idx="1554">
                  <c:v>2.22532369361702</c:v>
                </c:pt>
                <c:pt idx="1555">
                  <c:v>2.2336897938686</c:v>
                </c:pt>
                <c:pt idx="1556">
                  <c:v>2.26067178860666</c:v>
                </c:pt>
                <c:pt idx="1557">
                  <c:v>2.27341567981702</c:v>
                </c:pt>
                <c:pt idx="1558">
                  <c:v>2.24004241588496</c:v>
                </c:pt>
                <c:pt idx="1559">
                  <c:v>2.17184578031986</c:v>
                </c:pt>
                <c:pt idx="1560">
                  <c:v>2.13885478127122</c:v>
                </c:pt>
                <c:pt idx="1561">
                  <c:v>2.05067692812066</c:v>
                </c:pt>
                <c:pt idx="1562">
                  <c:v>2.02989743884608</c:v>
                </c:pt>
                <c:pt idx="1563">
                  <c:v>1.95364647104397</c:v>
                </c:pt>
                <c:pt idx="1564">
                  <c:v>1.97185981727655</c:v>
                </c:pt>
                <c:pt idx="1565">
                  <c:v>1.89732012845465</c:v>
                </c:pt>
                <c:pt idx="1566">
                  <c:v>1.9525834746694</c:v>
                </c:pt>
                <c:pt idx="1567">
                  <c:v>1.89316245075446</c:v>
                </c:pt>
                <c:pt idx="1568">
                  <c:v>1.86953232025503</c:v>
                </c:pt>
                <c:pt idx="1569">
                  <c:v>1.73467384825385</c:v>
                </c:pt>
                <c:pt idx="1570">
                  <c:v>1.72430229656027</c:v>
                </c:pt>
                <c:pt idx="1571">
                  <c:v>1.71395033708568</c:v>
                </c:pt>
                <c:pt idx="1572">
                  <c:v>1.73332719823206</c:v>
                </c:pt>
                <c:pt idx="1573">
                  <c:v>1.70852185757943</c:v>
                </c:pt>
                <c:pt idx="1574">
                  <c:v>1.75189915776877</c:v>
                </c:pt>
                <c:pt idx="1575">
                  <c:v>1.82505364493226</c:v>
                </c:pt>
                <c:pt idx="1576">
                  <c:v>1.92844822630616</c:v>
                </c:pt>
                <c:pt idx="1577">
                  <c:v>2.02371995127197</c:v>
                </c:pt>
                <c:pt idx="1578">
                  <c:v>2.06388943388245</c:v>
                </c:pt>
                <c:pt idx="1579">
                  <c:v>2.12376492242684</c:v>
                </c:pt>
                <c:pt idx="1580">
                  <c:v>2.20027912352472</c:v>
                </c:pt>
                <c:pt idx="1581">
                  <c:v>2.25117041190687</c:v>
                </c:pt>
                <c:pt idx="1582">
                  <c:v>2.32892264152442</c:v>
                </c:pt>
                <c:pt idx="1583">
                  <c:v>2.41889236815739</c:v>
                </c:pt>
                <c:pt idx="1584">
                  <c:v>2.74073649550273</c:v>
                </c:pt>
                <c:pt idx="1585">
                  <c:v>2.56078336206304</c:v>
                </c:pt>
                <c:pt idx="1586">
                  <c:v>2.44416058552909</c:v>
                </c:pt>
                <c:pt idx="1587">
                  <c:v>2.49169583762753</c:v>
                </c:pt>
                <c:pt idx="1588">
                  <c:v>2.45814959986934</c:v>
                </c:pt>
                <c:pt idx="1589">
                  <c:v>2.46641352522922</c:v>
                </c:pt>
                <c:pt idx="1590">
                  <c:v>2.33267627325858</c:v>
                </c:pt>
                <c:pt idx="1591">
                  <c:v>2.15977635307924</c:v>
                </c:pt>
                <c:pt idx="1592">
                  <c:v>2.18927699209804</c:v>
                </c:pt>
                <c:pt idx="1593">
                  <c:v>2.23477062560029</c:v>
                </c:pt>
                <c:pt idx="1594">
                  <c:v>2.28318424657859</c:v>
                </c:pt>
                <c:pt idx="1595">
                  <c:v>2.25565866593875</c:v>
                </c:pt>
                <c:pt idx="1596">
                  <c:v>2.25436909887889</c:v>
                </c:pt>
                <c:pt idx="1597">
                  <c:v>2.20215461679572</c:v>
                </c:pt>
                <c:pt idx="1598">
                  <c:v>2.08444542541425</c:v>
                </c:pt>
                <c:pt idx="1599">
                  <c:v>1.98985853712806</c:v>
                </c:pt>
                <c:pt idx="1600">
                  <c:v>1.86967694851828</c:v>
                </c:pt>
                <c:pt idx="1601">
                  <c:v>1.77805482864861</c:v>
                </c:pt>
                <c:pt idx="1602">
                  <c:v>1.70017748213391</c:v>
                </c:pt>
                <c:pt idx="1603">
                  <c:v>1.63765278252046</c:v>
                </c:pt>
                <c:pt idx="1604">
                  <c:v>1.55638711083167</c:v>
                </c:pt>
                <c:pt idx="1605">
                  <c:v>1.53586877320871</c:v>
                </c:pt>
                <c:pt idx="1606">
                  <c:v>1.56040658285824</c:v>
                </c:pt>
                <c:pt idx="1607">
                  <c:v>1.57657628168018</c:v>
                </c:pt>
                <c:pt idx="1608">
                  <c:v>1.53540014340809</c:v>
                </c:pt>
                <c:pt idx="1609">
                  <c:v>1.46467830104129</c:v>
                </c:pt>
                <c:pt idx="1610">
                  <c:v>1.45329179116959</c:v>
                </c:pt>
                <c:pt idx="1611">
                  <c:v>1.4368845311633</c:v>
                </c:pt>
                <c:pt idx="1612">
                  <c:v>1.45177142785786</c:v>
                </c:pt>
                <c:pt idx="1613">
                  <c:v>1.41346643432268</c:v>
                </c:pt>
                <c:pt idx="1614">
                  <c:v>1.41737910901545</c:v>
                </c:pt>
                <c:pt idx="1615">
                  <c:v>1.4418034388809</c:v>
                </c:pt>
                <c:pt idx="1616">
                  <c:v>1.47885129220963</c:v>
                </c:pt>
                <c:pt idx="1617">
                  <c:v>1.45705109519335</c:v>
                </c:pt>
                <c:pt idx="1618">
                  <c:v>1.46541996929619</c:v>
                </c:pt>
                <c:pt idx="1619">
                  <c:v>1.45844688652294</c:v>
                </c:pt>
                <c:pt idx="1620">
                  <c:v>1.49401228318913</c:v>
                </c:pt>
                <c:pt idx="1621">
                  <c:v>1.47646154247025</c:v>
                </c:pt>
                <c:pt idx="1622">
                  <c:v>1.48082882984181</c:v>
                </c:pt>
                <c:pt idx="1623">
                  <c:v>1.50474108949435</c:v>
                </c:pt>
                <c:pt idx="1624">
                  <c:v>1.50293668393096</c:v>
                </c:pt>
                <c:pt idx="1625">
                  <c:v>1.53331576327538</c:v>
                </c:pt>
                <c:pt idx="1626">
                  <c:v>1.54313750574132</c:v>
                </c:pt>
                <c:pt idx="1627">
                  <c:v>1.61759749243313</c:v>
                </c:pt>
                <c:pt idx="1628">
                  <c:v>1.72772678438236</c:v>
                </c:pt>
                <c:pt idx="1629">
                  <c:v>1.76189205806048</c:v>
                </c:pt>
                <c:pt idx="1630">
                  <c:v>1.82918813459411</c:v>
                </c:pt>
                <c:pt idx="1631">
                  <c:v>1.9286136980722</c:v>
                </c:pt>
                <c:pt idx="1632">
                  <c:v>1.77980363921979</c:v>
                </c:pt>
                <c:pt idx="1633">
                  <c:v>1.59805355085921</c:v>
                </c:pt>
                <c:pt idx="1634">
                  <c:v>1.60605759916838</c:v>
                </c:pt>
                <c:pt idx="1635">
                  <c:v>1.67739038172083</c:v>
                </c:pt>
                <c:pt idx="1636">
                  <c:v>1.78517857142857</c:v>
                </c:pt>
                <c:pt idx="1637">
                  <c:v>1.84356457124261</c:v>
                </c:pt>
                <c:pt idx="1638">
                  <c:v>1.86097621068192</c:v>
                </c:pt>
                <c:pt idx="1639">
                  <c:v>1.89247515380975</c:v>
                </c:pt>
                <c:pt idx="1640">
                  <c:v>1.91821439656875</c:v>
                </c:pt>
                <c:pt idx="1641">
                  <c:v>1.89648765518203</c:v>
                </c:pt>
                <c:pt idx="1642">
                  <c:v>1.91443296065786</c:v>
                </c:pt>
                <c:pt idx="1643">
                  <c:v>1.93514190554812</c:v>
                </c:pt>
                <c:pt idx="1644">
                  <c:v>1.98538551401869</c:v>
                </c:pt>
                <c:pt idx="1645">
                  <c:v>2.0285151587491</c:v>
                </c:pt>
                <c:pt idx="1646">
                  <c:v>2.03769671172926</c:v>
                </c:pt>
                <c:pt idx="1647">
                  <c:v>2.06030004546143</c:v>
                </c:pt>
                <c:pt idx="1648">
                  <c:v>2.06819799811372</c:v>
                </c:pt>
                <c:pt idx="1649">
                  <c:v>2.09910761154856</c:v>
                </c:pt>
                <c:pt idx="1650">
                  <c:v>2.12502657080338</c:v>
                </c:pt>
                <c:pt idx="1651">
                  <c:v>2.1368497155251</c:v>
                </c:pt>
                <c:pt idx="1652">
                  <c:v>2.146837201958</c:v>
                </c:pt>
                <c:pt idx="1653">
                  <c:v>2.13604399057345</c:v>
                </c:pt>
                <c:pt idx="1654">
                  <c:v>2.11202038089912</c:v>
                </c:pt>
                <c:pt idx="1655">
                  <c:v>2.06996132882677</c:v>
                </c:pt>
                <c:pt idx="1656">
                  <c:v>2.05091413745248</c:v>
                </c:pt>
                <c:pt idx="1657">
                  <c:v>1.99781350104329</c:v>
                </c:pt>
                <c:pt idx="1658">
                  <c:v>2.00051793649392</c:v>
                </c:pt>
                <c:pt idx="1659">
                  <c:v>1.90782442748092</c:v>
                </c:pt>
                <c:pt idx="1660">
                  <c:v>1.92642257991385</c:v>
                </c:pt>
                <c:pt idx="1661">
                  <c:v>1.89797023759667</c:v>
                </c:pt>
                <c:pt idx="1662">
                  <c:v>1.92707789998866</c:v>
                </c:pt>
                <c:pt idx="1663">
                  <c:v>1.87550626276003</c:v>
                </c:pt>
                <c:pt idx="1664">
                  <c:v>1.88450087322928</c:v>
                </c:pt>
                <c:pt idx="1665">
                  <c:v>1.76965689592336</c:v>
                </c:pt>
                <c:pt idx="1666">
                  <c:v>1.75635189252035</c:v>
                </c:pt>
                <c:pt idx="1667">
                  <c:v>1.76552046540619</c:v>
                </c:pt>
                <c:pt idx="1668">
                  <c:v>1.79436716378514</c:v>
                </c:pt>
                <c:pt idx="1669">
                  <c:v>1.78096934765523</c:v>
                </c:pt>
                <c:pt idx="1670">
                  <c:v>1.8319885735845</c:v>
                </c:pt>
                <c:pt idx="1671">
                  <c:v>1.92970364482798</c:v>
                </c:pt>
                <c:pt idx="1672">
                  <c:v>2.00441102756892</c:v>
                </c:pt>
                <c:pt idx="1673">
                  <c:v>2.12988689413165</c:v>
                </c:pt>
                <c:pt idx="1674">
                  <c:v>2.17444263186514</c:v>
                </c:pt>
                <c:pt idx="1675">
                  <c:v>2.234113316682</c:v>
                </c:pt>
                <c:pt idx="1676">
                  <c:v>2.35802837420653</c:v>
                </c:pt>
                <c:pt idx="1677">
                  <c:v>2.36064867868181</c:v>
                </c:pt>
                <c:pt idx="1678">
                  <c:v>2.44381493331416</c:v>
                </c:pt>
                <c:pt idx="1679">
                  <c:v>2.46678278539807</c:v>
                </c:pt>
                <c:pt idx="1680">
                  <c:v>2.77717133752758</c:v>
                </c:pt>
                <c:pt idx="1681">
                  <c:v>2.58408788535371</c:v>
                </c:pt>
                <c:pt idx="1682">
                  <c:v>2.65193102910197</c:v>
                </c:pt>
                <c:pt idx="1683">
                  <c:v>2.68492436510131</c:v>
                </c:pt>
                <c:pt idx="1684">
                  <c:v>2.72168795291668</c:v>
                </c:pt>
                <c:pt idx="1685">
                  <c:v>2.66315129671707</c:v>
                </c:pt>
                <c:pt idx="1686">
                  <c:v>2.58085041761579</c:v>
                </c:pt>
                <c:pt idx="1687">
                  <c:v>2.36706013440579</c:v>
                </c:pt>
                <c:pt idx="1688">
                  <c:v>2.39061752707835</c:v>
                </c:pt>
                <c:pt idx="1689">
                  <c:v>2.47522575007282</c:v>
                </c:pt>
                <c:pt idx="1690">
                  <c:v>2.43088145896656</c:v>
                </c:pt>
                <c:pt idx="1691">
                  <c:v>2.45006847833922</c:v>
                </c:pt>
                <c:pt idx="1692">
                  <c:v>2.29971583220568</c:v>
                </c:pt>
                <c:pt idx="1693">
                  <c:v>2.29366354004994</c:v>
                </c:pt>
                <c:pt idx="1694">
                  <c:v>2.13142283815138</c:v>
                </c:pt>
                <c:pt idx="1695">
                  <c:v>2.00760757213313</c:v>
                </c:pt>
                <c:pt idx="1696">
                  <c:v>1.97787605469886</c:v>
                </c:pt>
                <c:pt idx="1697">
                  <c:v>1.86849540981804</c:v>
                </c:pt>
                <c:pt idx="1698">
                  <c:v>1.76542876434841</c:v>
                </c:pt>
                <c:pt idx="1699">
                  <c:v>1.70302377433174</c:v>
                </c:pt>
                <c:pt idx="1700">
                  <c:v>1.61736813304466</c:v>
                </c:pt>
                <c:pt idx="1701">
                  <c:v>1.58394146977958</c:v>
                </c:pt>
                <c:pt idx="1702">
                  <c:v>1.59087313659872</c:v>
                </c:pt>
                <c:pt idx="1703">
                  <c:v>1.57688703317096</c:v>
                </c:pt>
                <c:pt idx="1704">
                  <c:v>1.53570686305517</c:v>
                </c:pt>
                <c:pt idx="1705">
                  <c:v>1.45998024139857</c:v>
                </c:pt>
                <c:pt idx="1706">
                  <c:v>1.43468332524323</c:v>
                </c:pt>
                <c:pt idx="1707">
                  <c:v>1.40416003965877</c:v>
                </c:pt>
                <c:pt idx="1708">
                  <c:v>1.41860601001669</c:v>
                </c:pt>
                <c:pt idx="1709">
                  <c:v>1.37407474784226</c:v>
                </c:pt>
                <c:pt idx="1710">
                  <c:v>1.36198910081744</c:v>
                </c:pt>
                <c:pt idx="1711">
                  <c:v>1.37535355170251</c:v>
                </c:pt>
                <c:pt idx="1712">
                  <c:v>1.39720475192173</c:v>
                </c:pt>
                <c:pt idx="1713">
                  <c:v>1.40433408391348</c:v>
                </c:pt>
                <c:pt idx="1714">
                  <c:v>1.38889774236388</c:v>
                </c:pt>
                <c:pt idx="1715">
                  <c:v>1.39694634527259</c:v>
                </c:pt>
                <c:pt idx="1716">
                  <c:v>1.41268053448598</c:v>
                </c:pt>
                <c:pt idx="1717">
                  <c:v>1.36642412060301</c:v>
                </c:pt>
                <c:pt idx="1718">
                  <c:v>1.36848716658279</c:v>
                </c:pt>
                <c:pt idx="1719">
                  <c:v>1.36848716658279</c:v>
                </c:pt>
                <c:pt idx="1720">
                  <c:v>1.39074468085106</c:v>
                </c:pt>
                <c:pt idx="1721">
                  <c:v>1.42234590115914</c:v>
                </c:pt>
                <c:pt idx="1722">
                  <c:v>1.42703360832966</c:v>
                </c:pt>
                <c:pt idx="1723">
                  <c:v>1.48074669454791</c:v>
                </c:pt>
                <c:pt idx="1724">
                  <c:v>1.55891485311991</c:v>
                </c:pt>
                <c:pt idx="1725">
                  <c:v>1.58701062215478</c:v>
                </c:pt>
                <c:pt idx="1726">
                  <c:v>1.61890881379343</c:v>
                </c:pt>
                <c:pt idx="1727">
                  <c:v>1.70144666366321</c:v>
                </c:pt>
                <c:pt idx="1728">
                  <c:v>1.65304544049013</c:v>
                </c:pt>
                <c:pt idx="1729">
                  <c:v>1.53508339283887</c:v>
                </c:pt>
                <c:pt idx="1730">
                  <c:v>1.55103145963559</c:v>
                </c:pt>
                <c:pt idx="1731">
                  <c:v>1.59843354974658</c:v>
                </c:pt>
                <c:pt idx="1732">
                  <c:v>1.67731708425256</c:v>
                </c:pt>
                <c:pt idx="1733">
                  <c:v>1.73793052943776</c:v>
                </c:pt>
                <c:pt idx="1734">
                  <c:v>1.79210390759215</c:v>
                </c:pt>
                <c:pt idx="1735">
                  <c:v>1.81048260754658</c:v>
                </c:pt>
                <c:pt idx="1736">
                  <c:v>1.83427191388449</c:v>
                </c:pt>
                <c:pt idx="1737">
                  <c:v>1.82758746825768</c:v>
                </c:pt>
                <c:pt idx="1738">
                  <c:v>1.84560741402598</c:v>
                </c:pt>
                <c:pt idx="1739">
                  <c:v>1.87002396853275</c:v>
                </c:pt>
                <c:pt idx="1740">
                  <c:v>1.90016156474743</c:v>
                </c:pt>
                <c:pt idx="1741">
                  <c:v>1.93277621341701</c:v>
                </c:pt>
                <c:pt idx="1742">
                  <c:v>1.94104107028101</c:v>
                </c:pt>
                <c:pt idx="1743">
                  <c:v>1.95040740131965</c:v>
                </c:pt>
                <c:pt idx="1744">
                  <c:v>1.97241276955728</c:v>
                </c:pt>
                <c:pt idx="1745">
                  <c:v>1.99984410451739</c:v>
                </c:pt>
                <c:pt idx="1746">
                  <c:v>2.02509980800293</c:v>
                </c:pt>
                <c:pt idx="1747">
                  <c:v>2.03293714530464</c:v>
                </c:pt>
                <c:pt idx="1748">
                  <c:v>2.03861894623168</c:v>
                </c:pt>
                <c:pt idx="1749">
                  <c:v>2.02810367349929</c:v>
                </c:pt>
                <c:pt idx="1750">
                  <c:v>2.00962995065263</c:v>
                </c:pt>
                <c:pt idx="1751">
                  <c:v>1.97979966511539</c:v>
                </c:pt>
                <c:pt idx="1752">
                  <c:v>1.96395405886282</c:v>
                </c:pt>
                <c:pt idx="1753">
                  <c:v>1.94696146194393</c:v>
                </c:pt>
                <c:pt idx="1754">
                  <c:v>1.94928084451158</c:v>
                </c:pt>
                <c:pt idx="1755">
                  <c:v>1.89372343035886</c:v>
                </c:pt>
                <c:pt idx="1756">
                  <c:v>1.89033972269161</c:v>
                </c:pt>
                <c:pt idx="1757">
                  <c:v>1.86426864258823</c:v>
                </c:pt>
                <c:pt idx="1758">
                  <c:v>1.91623867047706</c:v>
                </c:pt>
                <c:pt idx="1759">
                  <c:v>1.91058027935756</c:v>
                </c:pt>
                <c:pt idx="1760">
                  <c:v>2.03349083164002</c:v>
                </c:pt>
                <c:pt idx="1761">
                  <c:v>2.04315086815217</c:v>
                </c:pt>
                <c:pt idx="1762">
                  <c:v>2.04687101000216</c:v>
                </c:pt>
                <c:pt idx="1763">
                  <c:v>2.09092511013216</c:v>
                </c:pt>
                <c:pt idx="1764">
                  <c:v>2.1743559270289</c:v>
                </c:pt>
                <c:pt idx="1765">
                  <c:v>2.19223202895017</c:v>
                </c:pt>
                <c:pt idx="1766">
                  <c:v>2.31453561497877</c:v>
                </c:pt>
                <c:pt idx="1767">
                  <c:v>2.457656487457</c:v>
                </c:pt>
                <c:pt idx="1768">
                  <c:v>2.65921787709497</c:v>
                </c:pt>
                <c:pt idx="1769">
                  <c:v>2.80633945128871</c:v>
                </c:pt>
                <c:pt idx="1770">
                  <c:v>2.97319100708335</c:v>
                </c:pt>
                <c:pt idx="1771">
                  <c:v>3.13582029683113</c:v>
                </c:pt>
                <c:pt idx="1772">
                  <c:v>3.33187756065984</c:v>
                </c:pt>
                <c:pt idx="1773">
                  <c:v>3.40404256180206</c:v>
                </c:pt>
                <c:pt idx="1774">
                  <c:v>3.40505252369972</c:v>
                </c:pt>
                <c:pt idx="1775">
                  <c:v>3.55482324745356</c:v>
                </c:pt>
                <c:pt idx="1776">
                  <c:v>3.94929185709956</c:v>
                </c:pt>
                <c:pt idx="1777">
                  <c:v>3.5561568443186</c:v>
                </c:pt>
                <c:pt idx="1778">
                  <c:v>3.60942965779468</c:v>
                </c:pt>
                <c:pt idx="1779">
                  <c:v>3.73142558723278</c:v>
                </c:pt>
                <c:pt idx="1780">
                  <c:v>3.79816178151722</c:v>
                </c:pt>
                <c:pt idx="1781">
                  <c:v>3.73795353546718</c:v>
                </c:pt>
                <c:pt idx="1782">
                  <c:v>3.68029686245188</c:v>
                </c:pt>
                <c:pt idx="1783">
                  <c:v>3.44093415840302</c:v>
                </c:pt>
                <c:pt idx="1784">
                  <c:v>3.47823720097841</c:v>
                </c:pt>
                <c:pt idx="1785">
                  <c:v>3.57092726442217</c:v>
                </c:pt>
                <c:pt idx="1786">
                  <c:v>3.61066524666236</c:v>
                </c:pt>
                <c:pt idx="1787">
                  <c:v>3.62734175114593</c:v>
                </c:pt>
                <c:pt idx="1788">
                  <c:v>3.45728111948945</c:v>
                </c:pt>
                <c:pt idx="1789">
                  <c:v>3.27832101591562</c:v>
                </c:pt>
                <c:pt idx="1790">
                  <c:v>2.92887055107615</c:v>
                </c:pt>
                <c:pt idx="1791">
                  <c:v>2.67456738763026</c:v>
                </c:pt>
                <c:pt idx="1792">
                  <c:v>2.51298572865112</c:v>
                </c:pt>
                <c:pt idx="1793">
                  <c:v>2.31126631722104</c:v>
                </c:pt>
                <c:pt idx="1794">
                  <c:v>2.11222078863711</c:v>
                </c:pt>
                <c:pt idx="1795">
                  <c:v>1.96519121174212</c:v>
                </c:pt>
                <c:pt idx="1796">
                  <c:v>1.82162996427994</c:v>
                </c:pt>
                <c:pt idx="1797">
                  <c:v>1.74184427949469</c:v>
                </c:pt>
                <c:pt idx="1798">
                  <c:v>1.73793507485327</c:v>
                </c:pt>
                <c:pt idx="1799">
                  <c:v>1.69808852090361</c:v>
                </c:pt>
                <c:pt idx="1800">
                  <c:v>1.63892238416424</c:v>
                </c:pt>
                <c:pt idx="1801">
                  <c:v>1.5772101844006</c:v>
                </c:pt>
                <c:pt idx="1802">
                  <c:v>1.54157522329196</c:v>
                </c:pt>
                <c:pt idx="1803">
                  <c:v>1.5084971237361</c:v>
                </c:pt>
                <c:pt idx="1804">
                  <c:v>1.51909834740765</c:v>
                </c:pt>
                <c:pt idx="1805">
                  <c:v>1.46936677981633</c:v>
                </c:pt>
                <c:pt idx="1806">
                  <c:v>1.46601127809596</c:v>
                </c:pt>
                <c:pt idx="1807">
                  <c:v>1.47514002259897</c:v>
                </c:pt>
                <c:pt idx="1808">
                  <c:v>1.51389660650458</c:v>
                </c:pt>
                <c:pt idx="1809">
                  <c:v>1.50290892090942</c:v>
                </c:pt>
                <c:pt idx="1810">
                  <c:v>1.49247469291222</c:v>
                </c:pt>
                <c:pt idx="1811">
                  <c:v>1.50415064323482</c:v>
                </c:pt>
                <c:pt idx="1812">
                  <c:v>1.51280025680195</c:v>
                </c:pt>
                <c:pt idx="1813">
                  <c:v>1.50942573330819</c:v>
                </c:pt>
                <c:pt idx="1814">
                  <c:v>1.49832387395604</c:v>
                </c:pt>
                <c:pt idx="1815">
                  <c:v>1.49310516062493</c:v>
                </c:pt>
                <c:pt idx="1816">
                  <c:v>1.47272233642322</c:v>
                </c:pt>
                <c:pt idx="1817">
                  <c:v>1.4997099866165</c:v>
                </c:pt>
                <c:pt idx="1818">
                  <c:v>1.52202250407994</c:v>
                </c:pt>
                <c:pt idx="1819">
                  <c:v>1.58767507538217</c:v>
                </c:pt>
                <c:pt idx="1820">
                  <c:v>1.68017133046603</c:v>
                </c:pt>
                <c:pt idx="1821">
                  <c:v>1.70739121128894</c:v>
                </c:pt>
                <c:pt idx="1822">
                  <c:v>1.76012421863391</c:v>
                </c:pt>
                <c:pt idx="1823">
                  <c:v>1.84760875724555</c:v>
                </c:pt>
                <c:pt idx="1824">
                  <c:v>1.80778117901562</c:v>
                </c:pt>
                <c:pt idx="1825">
                  <c:v>1.64338649501217</c:v>
                </c:pt>
                <c:pt idx="1826">
                  <c:v>1.64446772756571</c:v>
                </c:pt>
                <c:pt idx="1827">
                  <c:v>1.7184377387595</c:v>
                </c:pt>
                <c:pt idx="1828">
                  <c:v>1.82129026231438</c:v>
                </c:pt>
                <c:pt idx="1829">
                  <c:v>1.90813921584609</c:v>
                </c:pt>
                <c:pt idx="1830">
                  <c:v>1.94178806444161</c:v>
                </c:pt>
                <c:pt idx="1831">
                  <c:v>1.98899265468964</c:v>
                </c:pt>
                <c:pt idx="1832">
                  <c:v>2.0295517901166</c:v>
                </c:pt>
                <c:pt idx="1833">
                  <c:v>2.04484438439467</c:v>
                </c:pt>
                <c:pt idx="1834">
                  <c:v>2.07285108686129</c:v>
                </c:pt>
                <c:pt idx="1835">
                  <c:v>2.08905578421444</c:v>
                </c:pt>
                <c:pt idx="1836">
                  <c:v>2.13721239427347</c:v>
                </c:pt>
                <c:pt idx="1837">
                  <c:v>2.18686373973514</c:v>
                </c:pt>
                <c:pt idx="1838">
                  <c:v>2.20535689407881</c:v>
                </c:pt>
                <c:pt idx="1839">
                  <c:v>2.22253868222045</c:v>
                </c:pt>
                <c:pt idx="1840">
                  <c:v>2.25971095945676</c:v>
                </c:pt>
                <c:pt idx="1841">
                  <c:v>2.28748214775381</c:v>
                </c:pt>
                <c:pt idx="1842">
                  <c:v>2.32104692462749</c:v>
                </c:pt>
                <c:pt idx="1843">
                  <c:v>2.34331378269146</c:v>
                </c:pt>
                <c:pt idx="1844">
                  <c:v>2.32588550596518</c:v>
                </c:pt>
                <c:pt idx="1845">
                  <c:v>2.31828631423175</c:v>
                </c:pt>
                <c:pt idx="1846">
                  <c:v>2.28417357020133</c:v>
                </c:pt>
                <c:pt idx="1847">
                  <c:v>2.22532757055063</c:v>
                </c:pt>
                <c:pt idx="1848">
                  <c:v>2.16890737770911</c:v>
                </c:pt>
                <c:pt idx="1849">
                  <c:v>2.10769249302409</c:v>
                </c:pt>
                <c:pt idx="1850">
                  <c:v>2.07771590503188</c:v>
                </c:pt>
                <c:pt idx="1851">
                  <c:v>1.9878270795904</c:v>
                </c:pt>
                <c:pt idx="1852">
                  <c:v>1.98282945136497</c:v>
                </c:pt>
                <c:pt idx="1853">
                  <c:v>1.90992618331908</c:v>
                </c:pt>
                <c:pt idx="1854">
                  <c:v>1.95450628914085</c:v>
                </c:pt>
                <c:pt idx="1855">
                  <c:v>1.93801836823153</c:v>
                </c:pt>
                <c:pt idx="1856">
                  <c:v>1.94730534151711</c:v>
                </c:pt>
                <c:pt idx="1857">
                  <c:v>1.87909728398914</c:v>
                </c:pt>
                <c:pt idx="1858">
                  <c:v>1.88589321490195</c:v>
                </c:pt>
                <c:pt idx="1859">
                  <c:v>1.89084960479794</c:v>
                </c:pt>
                <c:pt idx="1860">
                  <c:v>1.93999251846894</c:v>
                </c:pt>
                <c:pt idx="1861">
                  <c:v>1.93017579145638</c:v>
                </c:pt>
                <c:pt idx="1862">
                  <c:v>2.00547961403199</c:v>
                </c:pt>
                <c:pt idx="1863">
                  <c:v>2.10645710324446</c:v>
                </c:pt>
                <c:pt idx="1864">
                  <c:v>2.20103182884777</c:v>
                </c:pt>
                <c:pt idx="1865">
                  <c:v>2.32824021156906</c:v>
                </c:pt>
                <c:pt idx="1866">
                  <c:v>2.41586078139682</c:v>
                </c:pt>
                <c:pt idx="1867">
                  <c:v>2.4546048946931</c:v>
                </c:pt>
                <c:pt idx="1868">
                  <c:v>2.48387745144556</c:v>
                </c:pt>
                <c:pt idx="1869">
                  <c:v>2.56745171759174</c:v>
                </c:pt>
                <c:pt idx="1870">
                  <c:v>2.60269360796589</c:v>
                </c:pt>
                <c:pt idx="1871">
                  <c:v>2.72511340361687</c:v>
                </c:pt>
                <c:pt idx="1872">
                  <c:v>2.99161670934581</c:v>
                </c:pt>
                <c:pt idx="1873">
                  <c:v>2.76070200964503</c:v>
                </c:pt>
                <c:pt idx="1874">
                  <c:v>2.83139621047324</c:v>
                </c:pt>
                <c:pt idx="1875">
                  <c:v>2.90572867203039</c:v>
                </c:pt>
                <c:pt idx="1876">
                  <c:v>2.96504017942155</c:v>
                </c:pt>
                <c:pt idx="1877">
                  <c:v>2.92083011716164</c:v>
                </c:pt>
                <c:pt idx="1878">
                  <c:v>2.88289944610325</c:v>
                </c:pt>
                <c:pt idx="1879">
                  <c:v>2.74396444702713</c:v>
                </c:pt>
                <c:pt idx="1880">
                  <c:v>2.88074969442274</c:v>
                </c:pt>
                <c:pt idx="1881">
                  <c:v>2.91487552977828</c:v>
                </c:pt>
                <c:pt idx="1882">
                  <c:v>2.88583883461517</c:v>
                </c:pt>
                <c:pt idx="1883">
                  <c:v>2.89051865396998</c:v>
                </c:pt>
                <c:pt idx="1884">
                  <c:v>2.70396808870611</c:v>
                </c:pt>
                <c:pt idx="1885">
                  <c:v>2.64502764354173</c:v>
                </c:pt>
                <c:pt idx="1886">
                  <c:v>2.54751961536</c:v>
                </c:pt>
                <c:pt idx="1887">
                  <c:v>2.41293234414343</c:v>
                </c:pt>
                <c:pt idx="1888">
                  <c:v>2.31334161677407</c:v>
                </c:pt>
                <c:pt idx="1889">
                  <c:v>2.14850378428616</c:v>
                </c:pt>
                <c:pt idx="1890">
                  <c:v>1.99683620624668</c:v>
                </c:pt>
                <c:pt idx="1891">
                  <c:v>1.91499828908969</c:v>
                </c:pt>
                <c:pt idx="1892">
                  <c:v>1.8102762644251</c:v>
                </c:pt>
                <c:pt idx="1893">
                  <c:v>1.737596428087</c:v>
                </c:pt>
                <c:pt idx="1894">
                  <c:v>1.69850195446671</c:v>
                </c:pt>
                <c:pt idx="1895">
                  <c:v>1.65430850354422</c:v>
                </c:pt>
                <c:pt idx="1896">
                  <c:v>1.59896989605888</c:v>
                </c:pt>
                <c:pt idx="1897">
                  <c:v>1.518436671816</c:v>
                </c:pt>
                <c:pt idx="1898">
                  <c:v>1.47755398295933</c:v>
                </c:pt>
                <c:pt idx="1899">
                  <c:v>1.45426483895614</c:v>
                </c:pt>
                <c:pt idx="1900">
                  <c:v>1.47303964088156</c:v>
                </c:pt>
                <c:pt idx="1901">
                  <c:v>1.42173614688496</c:v>
                </c:pt>
                <c:pt idx="1902">
                  <c:v>1.42605147423457</c:v>
                </c:pt>
                <c:pt idx="1903">
                  <c:v>1.45045165721087</c:v>
                </c:pt>
                <c:pt idx="1904">
                  <c:v>1.48448566279113</c:v>
                </c:pt>
                <c:pt idx="1905">
                  <c:v>1.472240810674</c:v>
                </c:pt>
                <c:pt idx="1906">
                  <c:v>1.46625332156254</c:v>
                </c:pt>
                <c:pt idx="1907">
                  <c:v>1.47319957624706</c:v>
                </c:pt>
                <c:pt idx="1908">
                  <c:v>1.49832545584312</c:v>
                </c:pt>
                <c:pt idx="1909">
                  <c:v>1.46825151450372</c:v>
                </c:pt>
                <c:pt idx="1910">
                  <c:v>1.47490226378872</c:v>
                </c:pt>
                <c:pt idx="1911">
                  <c:v>1.46848825153739</c:v>
                </c:pt>
                <c:pt idx="1912">
                  <c:v>1.47338599372933</c:v>
                </c:pt>
                <c:pt idx="1913">
                  <c:v>1.47671056223329</c:v>
                </c:pt>
                <c:pt idx="1914">
                  <c:v>1.49878988771745</c:v>
                </c:pt>
                <c:pt idx="1915">
                  <c:v>1.56547688985156</c:v>
                </c:pt>
                <c:pt idx="1916">
                  <c:v>1.66682084965103</c:v>
                </c:pt>
                <c:pt idx="1917">
                  <c:v>1.69725753126502</c:v>
                </c:pt>
                <c:pt idx="1918">
                  <c:v>1.78438988963104</c:v>
                </c:pt>
                <c:pt idx="1919">
                  <c:v>1.90900980754449</c:v>
                </c:pt>
                <c:pt idx="1920">
                  <c:v>2.33409711698755</c:v>
                </c:pt>
                <c:pt idx="1921">
                  <c:v>2.08025862547584</c:v>
                </c:pt>
                <c:pt idx="1922">
                  <c:v>2.09888371240593</c:v>
                </c:pt>
                <c:pt idx="1923">
                  <c:v>2.20469081928325</c:v>
                </c:pt>
                <c:pt idx="1924">
                  <c:v>2.32960938782985</c:v>
                </c:pt>
                <c:pt idx="1925">
                  <c:v>2.40935299744151</c:v>
                </c:pt>
                <c:pt idx="1926">
                  <c:v>2.45485624107816</c:v>
                </c:pt>
                <c:pt idx="1927">
                  <c:v>2.50106837374289</c:v>
                </c:pt>
                <c:pt idx="1928">
                  <c:v>2.55107130593348</c:v>
                </c:pt>
                <c:pt idx="1929">
                  <c:v>2.58080818101062</c:v>
                </c:pt>
                <c:pt idx="1930">
                  <c:v>2.61108034961555</c:v>
                </c:pt>
                <c:pt idx="1931">
                  <c:v>2.59624263220605</c:v>
                </c:pt>
                <c:pt idx="1932">
                  <c:v>2.61172329354147</c:v>
                </c:pt>
                <c:pt idx="1933">
                  <c:v>2.67621122716388</c:v>
                </c:pt>
                <c:pt idx="1934">
                  <c:v>2.69645562827706</c:v>
                </c:pt>
                <c:pt idx="1935">
                  <c:v>2.72311284218825</c:v>
                </c:pt>
                <c:pt idx="1936">
                  <c:v>2.74784911393777</c:v>
                </c:pt>
                <c:pt idx="1937">
                  <c:v>2.80069238759568</c:v>
                </c:pt>
                <c:pt idx="1938">
                  <c:v>2.84152208175889</c:v>
                </c:pt>
                <c:pt idx="1939">
                  <c:v>2.86801115046007</c:v>
                </c:pt>
                <c:pt idx="1940">
                  <c:v>2.87903097159246</c:v>
                </c:pt>
                <c:pt idx="1941">
                  <c:v>2.87582446369189</c:v>
                </c:pt>
                <c:pt idx="1942">
                  <c:v>2.82968437936863</c:v>
                </c:pt>
                <c:pt idx="1943">
                  <c:v>2.76732765866578</c:v>
                </c:pt>
                <c:pt idx="1944">
                  <c:v>2.76056836573629</c:v>
                </c:pt>
                <c:pt idx="1945">
                  <c:v>2.77582793575815</c:v>
                </c:pt>
                <c:pt idx="1946">
                  <c:v>2.76050093955195</c:v>
                </c:pt>
                <c:pt idx="1947">
                  <c:v>2.63598779095042</c:v>
                </c:pt>
                <c:pt idx="1948">
                  <c:v>2.66555367694507</c:v>
                </c:pt>
                <c:pt idx="1949">
                  <c:v>2.60559262902847</c:v>
                </c:pt>
                <c:pt idx="1950">
                  <c:v>2.71499495732531</c:v>
                </c:pt>
                <c:pt idx="1951">
                  <c:v>2.68842123406125</c:v>
                </c:pt>
                <c:pt idx="1952">
                  <c:v>2.78977864301447</c:v>
                </c:pt>
                <c:pt idx="1953">
                  <c:v>2.77695719965666</c:v>
                </c:pt>
                <c:pt idx="1954">
                  <c:v>2.80008951500656</c:v>
                </c:pt>
                <c:pt idx="1955">
                  <c:v>2.84902552455384</c:v>
                </c:pt>
                <c:pt idx="1956">
                  <c:v>2.99714338751376</c:v>
                </c:pt>
                <c:pt idx="1957">
                  <c:v>3.00927190937082</c:v>
                </c:pt>
                <c:pt idx="1958">
                  <c:v>3.23195151599249</c:v>
                </c:pt>
                <c:pt idx="1959">
                  <c:v>3.53730292619455</c:v>
                </c:pt>
                <c:pt idx="1960">
                  <c:v>3.75566542608362</c:v>
                </c:pt>
                <c:pt idx="1961">
                  <c:v>4.06837731920923</c:v>
                </c:pt>
                <c:pt idx="1962">
                  <c:v>4.42252438743547</c:v>
                </c:pt>
                <c:pt idx="1963">
                  <c:v>4.61498091890484</c:v>
                </c:pt>
                <c:pt idx="1964">
                  <c:v>5.34894041595094</c:v>
                </c:pt>
                <c:pt idx="1965">
                  <c:v>5.68980742535607</c:v>
                </c:pt>
                <c:pt idx="1966">
                  <c:v>6.55387157215689</c:v>
                </c:pt>
                <c:pt idx="1967">
                  <c:v>6.8910074444862</c:v>
                </c:pt>
                <c:pt idx="1968">
                  <c:v>8.54479901144841</c:v>
                </c:pt>
                <c:pt idx="1969">
                  <c:v>6.50554091900747</c:v>
                </c:pt>
                <c:pt idx="1970">
                  <c:v>7.23505268670171</c:v>
                </c:pt>
                <c:pt idx="1971">
                  <c:v>7.50373594463074</c:v>
                </c:pt>
                <c:pt idx="1972">
                  <c:v>7.74238396688442</c:v>
                </c:pt>
                <c:pt idx="1973">
                  <c:v>7.53976161078405</c:v>
                </c:pt>
                <c:pt idx="1974">
                  <c:v>7.31660362781181</c:v>
                </c:pt>
                <c:pt idx="1975">
                  <c:v>6.13255388020178</c:v>
                </c:pt>
                <c:pt idx="1976">
                  <c:v>6.75254435169106</c:v>
                </c:pt>
                <c:pt idx="1977">
                  <c:v>7.4063577971697</c:v>
                </c:pt>
                <c:pt idx="1978">
                  <c:v>7.29616177522658</c:v>
                </c:pt>
                <c:pt idx="1979">
                  <c:v>7.12373693798325</c:v>
                </c:pt>
                <c:pt idx="1980">
                  <c:v>6.21532297905946</c:v>
                </c:pt>
                <c:pt idx="1981">
                  <c:v>5.6692207623474</c:v>
                </c:pt>
                <c:pt idx="1982">
                  <c:v>5.01573633383435</c:v>
                </c:pt>
                <c:pt idx="1983">
                  <c:v>4.69014188946948</c:v>
                </c:pt>
                <c:pt idx="1984">
                  <c:v>4.2532586110741</c:v>
                </c:pt>
                <c:pt idx="1985">
                  <c:v>3.7829272080098</c:v>
                </c:pt>
                <c:pt idx="1986">
                  <c:v>3.35986424594019</c:v>
                </c:pt>
                <c:pt idx="1987">
                  <c:v>3.2041497146862</c:v>
                </c:pt>
                <c:pt idx="1988">
                  <c:v>2.9475422255627</c:v>
                </c:pt>
                <c:pt idx="1989">
                  <c:v>2.6897123747072</c:v>
                </c:pt>
                <c:pt idx="1990">
                  <c:v>2.66594535984845</c:v>
                </c:pt>
                <c:pt idx="1991">
                  <c:v>2.516184507399</c:v>
                </c:pt>
                <c:pt idx="1992">
                  <c:v>2.38685706332792</c:v>
                </c:pt>
                <c:pt idx="1993">
                  <c:v>2.24293513464098</c:v>
                </c:pt>
                <c:pt idx="1994">
                  <c:v>2.16661161824448</c:v>
                </c:pt>
                <c:pt idx="1995">
                  <c:v>2.09894186144218</c:v>
                </c:pt>
                <c:pt idx="1996">
                  <c:v>2.12597745327744</c:v>
                </c:pt>
                <c:pt idx="1997">
                  <c:v>2.07983188207128</c:v>
                </c:pt>
                <c:pt idx="1998">
                  <c:v>2.08463025665929</c:v>
                </c:pt>
                <c:pt idx="1999">
                  <c:v>2.11086297176498</c:v>
                </c:pt>
                <c:pt idx="2000">
                  <c:v>2.14758598819962</c:v>
                </c:pt>
                <c:pt idx="2001">
                  <c:v>2.13653141906015</c:v>
                </c:pt>
                <c:pt idx="2002">
                  <c:v>2.12328575163914</c:v>
                </c:pt>
                <c:pt idx="2003">
                  <c:v>2.17886154195256</c:v>
                </c:pt>
                <c:pt idx="2004">
                  <c:v>2.22994980699726</c:v>
                </c:pt>
                <c:pt idx="2005">
                  <c:v>2.17855859687663</c:v>
                </c:pt>
                <c:pt idx="2006">
                  <c:v>2.17529420896298</c:v>
                </c:pt>
                <c:pt idx="2007">
                  <c:v>2.1798611695175</c:v>
                </c:pt>
                <c:pt idx="2008">
                  <c:v>2.18081204506842</c:v>
                </c:pt>
                <c:pt idx="2009">
                  <c:v>2.16636652697157</c:v>
                </c:pt>
                <c:pt idx="2010">
                  <c:v>2.16258147408215</c:v>
                </c:pt>
                <c:pt idx="2011">
                  <c:v>2.27850895819487</c:v>
                </c:pt>
                <c:pt idx="2012">
                  <c:v>2.45859436042404</c:v>
                </c:pt>
                <c:pt idx="2013">
                  <c:v>2.48654524627555</c:v>
                </c:pt>
                <c:pt idx="2014">
                  <c:v>2.6157255557069</c:v>
                </c:pt>
                <c:pt idx="2015">
                  <c:v>2.8321359308252</c:v>
                </c:pt>
                <c:pt idx="2016">
                  <c:v>3.32823562089053</c:v>
                </c:pt>
                <c:pt idx="2017">
                  <c:v>3.0862068890124</c:v>
                </c:pt>
                <c:pt idx="2018">
                  <c:v>3.11527596313429</c:v>
                </c:pt>
                <c:pt idx="2019">
                  <c:v>3.37312291501381</c:v>
                </c:pt>
                <c:pt idx="2020">
                  <c:v>3.60229273745298</c:v>
                </c:pt>
                <c:pt idx="2021">
                  <c:v>3.71490230756274</c:v>
                </c:pt>
                <c:pt idx="2022">
                  <c:v>3.84591952892428</c:v>
                </c:pt>
                <c:pt idx="2023">
                  <c:v>4.06143611817648</c:v>
                </c:pt>
                <c:pt idx="2024">
                  <c:v>4.09456749197501</c:v>
                </c:pt>
                <c:pt idx="2025">
                  <c:v>4.12925345190733</c:v>
                </c:pt>
                <c:pt idx="2026">
                  <c:v>4.15825565508087</c:v>
                </c:pt>
                <c:pt idx="2027">
                  <c:v>4.00603938084994</c:v>
                </c:pt>
                <c:pt idx="2028">
                  <c:v>3.97465983435069</c:v>
                </c:pt>
                <c:pt idx="2029">
                  <c:v>4.00847617906298</c:v>
                </c:pt>
                <c:pt idx="2030">
                  <c:v>4.02305395996965</c:v>
                </c:pt>
                <c:pt idx="2031">
                  <c:v>3.98091476680153</c:v>
                </c:pt>
                <c:pt idx="2032">
                  <c:v>4.10953767322697</c:v>
                </c:pt>
                <c:pt idx="2033">
                  <c:v>4.14986926040845</c:v>
                </c:pt>
                <c:pt idx="2034">
                  <c:v>4.20987205847528</c:v>
                </c:pt>
                <c:pt idx="2035">
                  <c:v>4.24029958442454</c:v>
                </c:pt>
                <c:pt idx="2036">
                  <c:v>4.25782265688298</c:v>
                </c:pt>
                <c:pt idx="2037">
                  <c:v>4.20981932489904</c:v>
                </c:pt>
                <c:pt idx="2038">
                  <c:v>4.14903979838323</c:v>
                </c:pt>
                <c:pt idx="2039">
                  <c:v>4.11423308305741</c:v>
                </c:pt>
                <c:pt idx="2040">
                  <c:v>4.14314554594184</c:v>
                </c:pt>
                <c:pt idx="2041">
                  <c:v>4.14263241923366</c:v>
                </c:pt>
                <c:pt idx="2042">
                  <c:v>4.10719637518848</c:v>
                </c:pt>
                <c:pt idx="2043">
                  <c:v>3.87533638738209</c:v>
                </c:pt>
                <c:pt idx="2044">
                  <c:v>3.78298180258891</c:v>
                </c:pt>
                <c:pt idx="2045">
                  <c:v>3.79925282344455</c:v>
                </c:pt>
                <c:pt idx="2046">
                  <c:v>3.80328610921005</c:v>
                </c:pt>
                <c:pt idx="2047">
                  <c:v>3.85851407965212</c:v>
                </c:pt>
                <c:pt idx="2048">
                  <c:v>4.11512306501954</c:v>
                </c:pt>
                <c:pt idx="2049">
                  <c:v>4.04623137472983</c:v>
                </c:pt>
                <c:pt idx="2050">
                  <c:v>4.25143366584743</c:v>
                </c:pt>
                <c:pt idx="2051">
                  <c:v>4.25851374508242</c:v>
                </c:pt>
                <c:pt idx="2052">
                  <c:v>4.3442576029063</c:v>
                </c:pt>
                <c:pt idx="2053">
                  <c:v>4.5670985025949</c:v>
                </c:pt>
                <c:pt idx="2054">
                  <c:v>4.86541338351981</c:v>
                </c:pt>
                <c:pt idx="2055">
                  <c:v>5.22059710081892</c:v>
                </c:pt>
                <c:pt idx="2056">
                  <c:v>5.89238334571746</c:v>
                </c:pt>
                <c:pt idx="2057">
                  <c:v>5.79903865905263</c:v>
                </c:pt>
                <c:pt idx="2058">
                  <c:v>6.10767167149842</c:v>
                </c:pt>
                <c:pt idx="2059">
                  <c:v>6.33826938084919</c:v>
                </c:pt>
                <c:pt idx="2060">
                  <c:v>6.70385691285495</c:v>
                </c:pt>
                <c:pt idx="2061">
                  <c:v>7.41302635310429</c:v>
                </c:pt>
                <c:pt idx="2062">
                  <c:v>8.38079631410827</c:v>
                </c:pt>
                <c:pt idx="2063">
                  <c:v>8.17239362903179</c:v>
                </c:pt>
                <c:pt idx="2064">
                  <c:v>8.70464813104111</c:v>
                </c:pt>
                <c:pt idx="2065">
                  <c:v>6.71099637241897</c:v>
                </c:pt>
                <c:pt idx="2066">
                  <c:v>6.49613557562297</c:v>
                </c:pt>
                <c:pt idx="2067">
                  <c:v>6.39448410828833</c:v>
                </c:pt>
                <c:pt idx="2068">
                  <c:v>6.80571131569127</c:v>
                </c:pt>
                <c:pt idx="2069">
                  <c:v>7.38409709144172</c:v>
                </c:pt>
                <c:pt idx="2070">
                  <c:v>7.77735903115255</c:v>
                </c:pt>
                <c:pt idx="2071">
                  <c:v>7.03787319758282</c:v>
                </c:pt>
                <c:pt idx="2072">
                  <c:v>6.5717459581414</c:v>
                </c:pt>
                <c:pt idx="2073">
                  <c:v>6.87953991617117</c:v>
                </c:pt>
                <c:pt idx="2074">
                  <c:v>7.26910559057389</c:v>
                </c:pt>
                <c:pt idx="2075">
                  <c:v>7.41809085367136</c:v>
                </c:pt>
                <c:pt idx="2076">
                  <c:v>6.66867610472637</c:v>
                </c:pt>
                <c:pt idx="2077">
                  <c:v>5.83876171645557</c:v>
                </c:pt>
                <c:pt idx="2078">
                  <c:v>5.21488806904792</c:v>
                </c:pt>
                <c:pt idx="2079">
                  <c:v>4.97786743028029</c:v>
                </c:pt>
                <c:pt idx="2080">
                  <c:v>4.92389909024948</c:v>
                </c:pt>
                <c:pt idx="2081">
                  <c:v>4.6343949044586</c:v>
                </c:pt>
                <c:pt idx="2082">
                  <c:v>4.26750286758788</c:v>
                </c:pt>
                <c:pt idx="2083">
                  <c:v>4.24874889307212</c:v>
                </c:pt>
                <c:pt idx="2084">
                  <c:v>3.97916409431523</c:v>
                </c:pt>
                <c:pt idx="2085">
                  <c:v>3.71539317189139</c:v>
                </c:pt>
                <c:pt idx="2086">
                  <c:v>3.54168266207805</c:v>
                </c:pt>
                <c:pt idx="2087">
                  <c:v>3.34123463943959</c:v>
                </c:pt>
                <c:pt idx="2088">
                  <c:v>3.1740489393183</c:v>
                </c:pt>
                <c:pt idx="2089">
                  <c:v>2.91220136166701</c:v>
                </c:pt>
                <c:pt idx="2090">
                  <c:v>2.88325695953435</c:v>
                </c:pt>
                <c:pt idx="2091">
                  <c:v>2.88918208505045</c:v>
                </c:pt>
                <c:pt idx="2092">
                  <c:v>2.94109655830545</c:v>
                </c:pt>
                <c:pt idx="2093">
                  <c:v>2.8648692531885</c:v>
                </c:pt>
                <c:pt idx="2094">
                  <c:v>2.85787404284956</c:v>
                </c:pt>
                <c:pt idx="2095">
                  <c:v>2.90661361138212</c:v>
                </c:pt>
                <c:pt idx="2096">
                  <c:v>3.00897013932707</c:v>
                </c:pt>
                <c:pt idx="2097">
                  <c:v>3.01748784384715</c:v>
                </c:pt>
                <c:pt idx="2098">
                  <c:v>3.03349093097223</c:v>
                </c:pt>
                <c:pt idx="2099">
                  <c:v>3.06124157398648</c:v>
                </c:pt>
                <c:pt idx="2100">
                  <c:v>3.14965704059729</c:v>
                </c:pt>
                <c:pt idx="2101">
                  <c:v>2.97204824695677</c:v>
                </c:pt>
                <c:pt idx="2102">
                  <c:v>2.95307157988903</c:v>
                </c:pt>
                <c:pt idx="2103">
                  <c:v>2.95277382645804</c:v>
                </c:pt>
                <c:pt idx="2104">
                  <c:v>2.87654689817443</c:v>
                </c:pt>
                <c:pt idx="2105">
                  <c:v>2.76469866996971</c:v>
                </c:pt>
                <c:pt idx="2106">
                  <c:v>2.70710584022379</c:v>
                </c:pt>
                <c:pt idx="2107">
                  <c:v>2.80057251719079</c:v>
                </c:pt>
                <c:pt idx="2108">
                  <c:v>3.01827501604778</c:v>
                </c:pt>
                <c:pt idx="2109">
                  <c:v>2.98034280791693</c:v>
                </c:pt>
                <c:pt idx="2110">
                  <c:v>3.10606273985142</c:v>
                </c:pt>
                <c:pt idx="2111">
                  <c:v>3.35615239761855</c:v>
                </c:pt>
                <c:pt idx="2112">
                  <c:v>3.12592605650873</c:v>
                </c:pt>
                <c:pt idx="2113">
                  <c:v>2.76622522160979</c:v>
                </c:pt>
                <c:pt idx="2114">
                  <c:v>2.80007737615867</c:v>
                </c:pt>
                <c:pt idx="2115">
                  <c:v>2.97879971441771</c:v>
                </c:pt>
                <c:pt idx="2116">
                  <c:v>3.25379611534686</c:v>
                </c:pt>
                <c:pt idx="2117">
                  <c:v>3.39109934552464</c:v>
                </c:pt>
                <c:pt idx="2118">
                  <c:v>3.51638011382791</c:v>
                </c:pt>
                <c:pt idx="2119">
                  <c:v>3.68960351231286</c:v>
                </c:pt>
                <c:pt idx="2120">
                  <c:v>3.6763315572326</c:v>
                </c:pt>
                <c:pt idx="2121">
                  <c:v>3.69106274913875</c:v>
                </c:pt>
                <c:pt idx="2122">
                  <c:v>3.76009826441589</c:v>
                </c:pt>
                <c:pt idx="2123">
                  <c:v>3.63159077748121</c:v>
                </c:pt>
                <c:pt idx="2124">
                  <c:v>3.61994926940802</c:v>
                </c:pt>
                <c:pt idx="2125">
                  <c:v>3.66145473861464</c:v>
                </c:pt>
                <c:pt idx="2126">
                  <c:v>3.67457932692308</c:v>
                </c:pt>
                <c:pt idx="2127">
                  <c:v>3.62255612984943</c:v>
                </c:pt>
                <c:pt idx="2128">
                  <c:v>3.70891616162144</c:v>
                </c:pt>
                <c:pt idx="2129">
                  <c:v>3.75535812613834</c:v>
                </c:pt>
                <c:pt idx="2130">
                  <c:v>3.80773688638075</c:v>
                </c:pt>
                <c:pt idx="2131">
                  <c:v>3.82841280113824</c:v>
                </c:pt>
                <c:pt idx="2132">
                  <c:v>3.83323362241393</c:v>
                </c:pt>
                <c:pt idx="2133">
                  <c:v>3.79506249464943</c:v>
                </c:pt>
                <c:pt idx="2134">
                  <c:v>3.74329022080853</c:v>
                </c:pt>
                <c:pt idx="2135">
                  <c:v>3.65415457471269</c:v>
                </c:pt>
                <c:pt idx="2136">
                  <c:v>3.60167774499698</c:v>
                </c:pt>
                <c:pt idx="2137">
                  <c:v>3.58370019235151</c:v>
                </c:pt>
                <c:pt idx="2138">
                  <c:v>3.58739599929191</c:v>
                </c:pt>
                <c:pt idx="2139">
                  <c:v>3.45326003712848</c:v>
                </c:pt>
                <c:pt idx="2140">
                  <c:v>3.39436128348685</c:v>
                </c:pt>
                <c:pt idx="2141">
                  <c:v>3.36361437669833</c:v>
                </c:pt>
                <c:pt idx="2142">
                  <c:v>3.29008140293782</c:v>
                </c:pt>
                <c:pt idx="2143">
                  <c:v>3.3990460576918</c:v>
                </c:pt>
                <c:pt idx="2144">
                  <c:v>3.44340066898725</c:v>
                </c:pt>
                <c:pt idx="2145">
                  <c:v>3.39499329887038</c:v>
                </c:pt>
                <c:pt idx="2146">
                  <c:v>3.41078196072284</c:v>
                </c:pt>
                <c:pt idx="2147">
                  <c:v>3.44198031717685</c:v>
                </c:pt>
                <c:pt idx="2148">
                  <c:v>3.51150563399806</c:v>
                </c:pt>
                <c:pt idx="2149">
                  <c:v>3.58482317270714</c:v>
                </c:pt>
                <c:pt idx="2150">
                  <c:v>3.71947727773291</c:v>
                </c:pt>
                <c:pt idx="2151">
                  <c:v>3.92736434108527</c:v>
                </c:pt>
                <c:pt idx="2152">
                  <c:v>4.08288002026238</c:v>
                </c:pt>
                <c:pt idx="2153">
                  <c:v>4.15526181508645</c:v>
                </c:pt>
                <c:pt idx="2154">
                  <c:v>4.34696966911201</c:v>
                </c:pt>
                <c:pt idx="2155">
                  <c:v>4.58014981273408</c:v>
                </c:pt>
                <c:pt idx="2156">
                  <c:v>4.5846794262703</c:v>
                </c:pt>
                <c:pt idx="2157">
                  <c:v>4.76495089147755</c:v>
                </c:pt>
                <c:pt idx="2158">
                  <c:v>5.00569533152193</c:v>
                </c:pt>
                <c:pt idx="2159">
                  <c:v>5.03522546569741</c:v>
                </c:pt>
                <c:pt idx="2160">
                  <c:v>5.04299416269099</c:v>
                </c:pt>
                <c:pt idx="2161">
                  <c:v>4.56453089936991</c:v>
                </c:pt>
                <c:pt idx="2162">
                  <c:v>4.5369686293248</c:v>
                </c:pt>
                <c:pt idx="2163">
                  <c:v>4.62043164642802</c:v>
                </c:pt>
                <c:pt idx="2164">
                  <c:v>4.80576245393486</c:v>
                </c:pt>
                <c:pt idx="2165">
                  <c:v>4.91485574154673</c:v>
                </c:pt>
                <c:pt idx="2166">
                  <c:v>5.2745309467328</c:v>
                </c:pt>
                <c:pt idx="2167">
                  <c:v>5.18575763114604</c:v>
                </c:pt>
                <c:pt idx="2168">
                  <c:v>5.39919919615127</c:v>
                </c:pt>
                <c:pt idx="2169">
                  <c:v>6.00155690750785</c:v>
                </c:pt>
                <c:pt idx="2170">
                  <c:v>6.20089016024108</c:v>
                </c:pt>
                <c:pt idx="2171">
                  <c:v>6.24159721360567</c:v>
                </c:pt>
                <c:pt idx="2172">
                  <c:v>6.04210413331982</c:v>
                </c:pt>
                <c:pt idx="2173">
                  <c:v>5.4091678303066</c:v>
                </c:pt>
                <c:pt idx="2174">
                  <c:v>4.93685220876322</c:v>
                </c:pt>
                <c:pt idx="2175">
                  <c:v>4.93187127996885</c:v>
                </c:pt>
                <c:pt idx="2176">
                  <c:v>4.86389258431281</c:v>
                </c:pt>
                <c:pt idx="2177">
                  <c:v>4.6408045224947</c:v>
                </c:pt>
                <c:pt idx="2178">
                  <c:v>4.25823842657909</c:v>
                </c:pt>
                <c:pt idx="2179">
                  <c:v>4.27180782218999</c:v>
                </c:pt>
                <c:pt idx="2180">
                  <c:v>3.97123483174314</c:v>
                </c:pt>
                <c:pt idx="2181">
                  <c:v>3.72758948701643</c:v>
                </c:pt>
                <c:pt idx="2182">
                  <c:v>3.58093016680803</c:v>
                </c:pt>
                <c:pt idx="2183">
                  <c:v>3.26704498346399</c:v>
                </c:pt>
                <c:pt idx="2184">
                  <c:v>3.12188101075278</c:v>
                </c:pt>
                <c:pt idx="2185">
                  <c:v>2.899739168118</c:v>
                </c:pt>
                <c:pt idx="2186">
                  <c:v>2.89443905098513</c:v>
                </c:pt>
                <c:pt idx="2187">
                  <c:v>2.85068700768334</c:v>
                </c:pt>
                <c:pt idx="2188">
                  <c:v>2.88874525572744</c:v>
                </c:pt>
                <c:pt idx="2189">
                  <c:v>2.80133921077877</c:v>
                </c:pt>
                <c:pt idx="2190">
                  <c:v>2.81156524875829</c:v>
                </c:pt>
                <c:pt idx="2191">
                  <c:v>2.908026858009</c:v>
                </c:pt>
                <c:pt idx="2192">
                  <c:v>2.99464640067553</c:v>
                </c:pt>
                <c:pt idx="2193">
                  <c:v>2.95900343341552</c:v>
                </c:pt>
                <c:pt idx="2194">
                  <c:v>2.95466455603924</c:v>
                </c:pt>
                <c:pt idx="2195">
                  <c:v>2.98801184113467</c:v>
                </c:pt>
                <c:pt idx="2196">
                  <c:v>3.05328993559646</c:v>
                </c:pt>
                <c:pt idx="2197">
                  <c:v>2.899739168118</c:v>
                </c:pt>
                <c:pt idx="2198">
                  <c:v>2.90630979844212</c:v>
                </c:pt>
                <c:pt idx="2199">
                  <c:v>2.90523840926685</c:v>
                </c:pt>
                <c:pt idx="2200">
                  <c:v>2.87653655074521</c:v>
                </c:pt>
                <c:pt idx="2201">
                  <c:v>2.8508932529827</c:v>
                </c:pt>
                <c:pt idx="2202">
                  <c:v>2.78309258755703</c:v>
                </c:pt>
                <c:pt idx="2203">
                  <c:v>2.85406975808399</c:v>
                </c:pt>
                <c:pt idx="2204">
                  <c:v>3.06472820101117</c:v>
                </c:pt>
                <c:pt idx="2205">
                  <c:v>2.99118604611933</c:v>
                </c:pt>
                <c:pt idx="2206">
                  <c:v>3.05591962119939</c:v>
                </c:pt>
                <c:pt idx="2207">
                  <c:v>3.24611364935499</c:v>
                </c:pt>
                <c:pt idx="2208">
                  <c:v>3.49748949995244</c:v>
                </c:pt>
                <c:pt idx="2209">
                  <c:v>3.10401940617461</c:v>
                </c:pt>
                <c:pt idx="2210">
                  <c:v>3.24422038123868</c:v>
                </c:pt>
                <c:pt idx="2211">
                  <c:v>3.65537086740647</c:v>
                </c:pt>
                <c:pt idx="2212">
                  <c:v>4.2839571274404</c:v>
                </c:pt>
                <c:pt idx="2213">
                  <c:v>4.63362094693629</c:v>
                </c:pt>
                <c:pt idx="2214">
                  <c:v>4.8079138423425</c:v>
                </c:pt>
                <c:pt idx="2215">
                  <c:v>5.34857176103667</c:v>
                </c:pt>
                <c:pt idx="2216">
                  <c:v>5.5555626237486</c:v>
                </c:pt>
                <c:pt idx="2217">
                  <c:v>5.36050945640081</c:v>
                </c:pt>
                <c:pt idx="2218">
                  <c:v>5.61305042941729</c:v>
                </c:pt>
                <c:pt idx="2219">
                  <c:v>5.37002705527885</c:v>
                </c:pt>
                <c:pt idx="2220">
                  <c:v>5.43964484280074</c:v>
                </c:pt>
                <c:pt idx="2221">
                  <c:v>5.54071940483394</c:v>
                </c:pt>
                <c:pt idx="2222">
                  <c:v>5.61670552295201</c:v>
                </c:pt>
                <c:pt idx="2223">
                  <c:v>5.57840694963431</c:v>
                </c:pt>
                <c:pt idx="2224">
                  <c:v>5.80452789432144</c:v>
                </c:pt>
                <c:pt idx="2225">
                  <c:v>6.01952337463167</c:v>
                </c:pt>
                <c:pt idx="2226">
                  <c:v>6.23076580071523</c:v>
                </c:pt>
                <c:pt idx="2227">
                  <c:v>6.34057846064489</c:v>
                </c:pt>
                <c:pt idx="2228">
                  <c:v>6.47562818029307</c:v>
                </c:pt>
                <c:pt idx="2229">
                  <c:v>6.39273492542776</c:v>
                </c:pt>
                <c:pt idx="2230">
                  <c:v>6.04405034819845</c:v>
                </c:pt>
                <c:pt idx="2231">
                  <c:v>5.81675920537432</c:v>
                </c:pt>
                <c:pt idx="2232">
                  <c:v>5.6978282321663</c:v>
                </c:pt>
                <c:pt idx="2233">
                  <c:v>5.60714916293478</c:v>
                </c:pt>
                <c:pt idx="2234">
                  <c:v>5.65727380200489</c:v>
                </c:pt>
                <c:pt idx="2235">
                  <c:v>5.38824962981244</c:v>
                </c:pt>
                <c:pt idx="2236">
                  <c:v>5.26866605835288</c:v>
                </c:pt>
                <c:pt idx="2237">
                  <c:v>5.25618031627571</c:v>
                </c:pt>
                <c:pt idx="2238">
                  <c:v>5.10232965748923</c:v>
                </c:pt>
                <c:pt idx="2239">
                  <c:v>5.57974793533306</c:v>
                </c:pt>
                <c:pt idx="2240">
                  <c:v>5.99139017759903</c:v>
                </c:pt>
                <c:pt idx="2241">
                  <c:v>5.89006634799396</c:v>
                </c:pt>
                <c:pt idx="2242">
                  <c:v>6.21226159249544</c:v>
                </c:pt>
                <c:pt idx="2243">
                  <c:v>6.25816911501254</c:v>
                </c:pt>
                <c:pt idx="2244">
                  <c:v>6.50075367065523</c:v>
                </c:pt>
                <c:pt idx="2245">
                  <c:v>6.60929532963135</c:v>
                </c:pt>
                <c:pt idx="2246">
                  <c:v>6.98173278704907</c:v>
                </c:pt>
                <c:pt idx="2247">
                  <c:v>7.34845807564475</c:v>
                </c:pt>
                <c:pt idx="2248">
                  <c:v>7.98142478523122</c:v>
                </c:pt>
                <c:pt idx="2249">
                  <c:v>7.44239209169543</c:v>
                </c:pt>
                <c:pt idx="2250">
                  <c:v>8.07188492865808</c:v>
                </c:pt>
                <c:pt idx="2251">
                  <c:v>8.52558118534843</c:v>
                </c:pt>
                <c:pt idx="2252">
                  <c:v>8.38780238909898</c:v>
                </c:pt>
                <c:pt idx="2253">
                  <c:v>9.21717678100264</c:v>
                </c:pt>
                <c:pt idx="2254">
                  <c:v>9.49528335863463</c:v>
                </c:pt>
                <c:pt idx="2255">
                  <c:v>9.03562976087322</c:v>
                </c:pt>
                <c:pt idx="2256">
                  <c:v>8.85346072940163</c:v>
                </c:pt>
                <c:pt idx="2257">
                  <c:v>6.99648504391192</c:v>
                </c:pt>
                <c:pt idx="2258">
                  <c:v>7.04488116725318</c:v>
                </c:pt>
                <c:pt idx="2259">
                  <c:v>7.44524722932651</c:v>
                </c:pt>
                <c:pt idx="2260">
                  <c:v>7.78462155567193</c:v>
                </c:pt>
                <c:pt idx="2261">
                  <c:v>8.8411368698117</c:v>
                </c:pt>
                <c:pt idx="2262">
                  <c:v>10.3375305171266</c:v>
                </c:pt>
                <c:pt idx="2263">
                  <c:v>10.3173796830929</c:v>
                </c:pt>
                <c:pt idx="2264">
                  <c:v>11.9272410673131</c:v>
                </c:pt>
                <c:pt idx="2265">
                  <c:v>15.0246661362121</c:v>
                </c:pt>
                <c:pt idx="2266">
                  <c:v>15.6817686998485</c:v>
                </c:pt>
                <c:pt idx="2267">
                  <c:v>16.1190014765596</c:v>
                </c:pt>
                <c:pt idx="2268">
                  <c:v>15.5947858306734</c:v>
                </c:pt>
                <c:pt idx="2269">
                  <c:v>12.502675327929</c:v>
                </c:pt>
                <c:pt idx="2270">
                  <c:v>10.762388896591</c:v>
                </c:pt>
                <c:pt idx="2271">
                  <c:v>11.0326085240103</c:v>
                </c:pt>
                <c:pt idx="2272">
                  <c:v>11.040628308655</c:v>
                </c:pt>
                <c:pt idx="2273">
                  <c:v>10.1347897355557</c:v>
                </c:pt>
                <c:pt idx="2274">
                  <c:v>8.57369706340733</c:v>
                </c:pt>
                <c:pt idx="2275">
                  <c:v>8.90310166424548</c:v>
                </c:pt>
                <c:pt idx="2276">
                  <c:v>7.95570434643984</c:v>
                </c:pt>
                <c:pt idx="2277">
                  <c:v>6.85453314627135</c:v>
                </c:pt>
                <c:pt idx="2278">
                  <c:v>5.98435947510878</c:v>
                </c:pt>
                <c:pt idx="2279">
                  <c:v>5.40279163283455</c:v>
                </c:pt>
                <c:pt idx="2280">
                  <c:v>5.10497665480531</c:v>
                </c:pt>
                <c:pt idx="2281">
                  <c:v>4.49966155706933</c:v>
                </c:pt>
                <c:pt idx="2282">
                  <c:v>4.39971787880124</c:v>
                </c:pt>
                <c:pt idx="2283">
                  <c:v>4.44834809405263</c:v>
                </c:pt>
                <c:pt idx="2284">
                  <c:v>4.54547642918345</c:v>
                </c:pt>
                <c:pt idx="2285">
                  <c:v>4.38657172689139</c:v>
                </c:pt>
                <c:pt idx="2286">
                  <c:v>4.50682801906814</c:v>
                </c:pt>
                <c:pt idx="2287">
                  <c:v>4.70172345336716</c:v>
                </c:pt>
                <c:pt idx="2288">
                  <c:v>4.7885047702599</c:v>
                </c:pt>
                <c:pt idx="2289">
                  <c:v>4.76811257916576</c:v>
                </c:pt>
                <c:pt idx="2290">
                  <c:v>4.81490517146323</c:v>
                </c:pt>
                <c:pt idx="2291">
                  <c:v>4.90179047512138</c:v>
                </c:pt>
                <c:pt idx="2292">
                  <c:v>5.1071783625731</c:v>
                </c:pt>
                <c:pt idx="2293">
                  <c:v>4.87259565090037</c:v>
                </c:pt>
                <c:pt idx="2294">
                  <c:v>4.88462444654342</c:v>
                </c:pt>
                <c:pt idx="2295">
                  <c:v>4.84445184060353</c:v>
                </c:pt>
                <c:pt idx="2296">
                  <c:v>4.86828370948973</c:v>
                </c:pt>
                <c:pt idx="2297">
                  <c:v>4.77534755922519</c:v>
                </c:pt>
                <c:pt idx="2298">
                  <c:v>4.52862059801526</c:v>
                </c:pt>
                <c:pt idx="2299">
                  <c:v>4.63174712613198</c:v>
                </c:pt>
                <c:pt idx="2300">
                  <c:v>5.24143260112832</c:v>
                </c:pt>
                <c:pt idx="2301">
                  <c:v>5.11641633651403</c:v>
                </c:pt>
                <c:pt idx="2302">
                  <c:v>5.40856344395674</c:v>
                </c:pt>
                <c:pt idx="2303">
                  <c:v>5.88644367680512</c:v>
                </c:pt>
                <c:pt idx="2304">
                  <c:v>4.48943021047582</c:v>
                </c:pt>
                <c:pt idx="2305">
                  <c:v>3.78836204745454</c:v>
                </c:pt>
                <c:pt idx="2306">
                  <c:v>3.88327943023765</c:v>
                </c:pt>
                <c:pt idx="2307">
                  <c:v>4.35345882292968</c:v>
                </c:pt>
                <c:pt idx="2308">
                  <c:v>5.19221620142726</c:v>
                </c:pt>
                <c:pt idx="2309">
                  <c:v>5.79368882021762</c:v>
                </c:pt>
                <c:pt idx="2310">
                  <c:v>6.25501378361329</c:v>
                </c:pt>
                <c:pt idx="2311">
                  <c:v>7.09963327406555</c:v>
                </c:pt>
                <c:pt idx="2312">
                  <c:v>7.70416638005208</c:v>
                </c:pt>
                <c:pt idx="2313">
                  <c:v>7.51757262323944</c:v>
                </c:pt>
                <c:pt idx="2314">
                  <c:v>7.85816818302067</c:v>
                </c:pt>
                <c:pt idx="2315">
                  <c:v>7.37125865441571</c:v>
                </c:pt>
                <c:pt idx="2316">
                  <c:v>7.2995811697331</c:v>
                </c:pt>
                <c:pt idx="2317">
                  <c:v>7.54055605222785</c:v>
                </c:pt>
                <c:pt idx="2318">
                  <c:v>7.67862260730394</c:v>
                </c:pt>
                <c:pt idx="2319">
                  <c:v>7.57760647737356</c:v>
                </c:pt>
                <c:pt idx="2320">
                  <c:v>8.14221528340564</c:v>
                </c:pt>
                <c:pt idx="2321">
                  <c:v>8.37980350550111</c:v>
                </c:pt>
                <c:pt idx="2322">
                  <c:v>8.69727445164411</c:v>
                </c:pt>
                <c:pt idx="2323">
                  <c:v>9.01756664541616</c:v>
                </c:pt>
                <c:pt idx="2324">
                  <c:v>9.08174537237048</c:v>
                </c:pt>
                <c:pt idx="2325">
                  <c:v>9.03197958805954</c:v>
                </c:pt>
                <c:pt idx="2326">
                  <c:v>8.88805194433495</c:v>
                </c:pt>
                <c:pt idx="2327">
                  <c:v>8.51728522808024</c:v>
                </c:pt>
                <c:pt idx="2328">
                  <c:v>8.21882229245037</c:v>
                </c:pt>
                <c:pt idx="2329">
                  <c:v>8.23040661904928</c:v>
                </c:pt>
                <c:pt idx="2330">
                  <c:v>8.57007560315057</c:v>
                </c:pt>
                <c:pt idx="2331">
                  <c:v>7.99107550149131</c:v>
                </c:pt>
                <c:pt idx="2332">
                  <c:v>7.71067897611846</c:v>
                </c:pt>
                <c:pt idx="2333">
                  <c:v>8.00625550051621</c:v>
                </c:pt>
                <c:pt idx="2334">
                  <c:v>7.47530196216597</c:v>
                </c:pt>
                <c:pt idx="2335">
                  <c:v>8.20617627981839</c:v>
                </c:pt>
                <c:pt idx="2336">
                  <c:v>9.63144613302507</c:v>
                </c:pt>
                <c:pt idx="2337">
                  <c:v>10.5758213248008</c:v>
                </c:pt>
                <c:pt idx="2338">
                  <c:v>12.6160741160677</c:v>
                </c:pt>
                <c:pt idx="2339">
                  <c:v>13.0234468823272</c:v>
                </c:pt>
                <c:pt idx="2340">
                  <c:v>13.9254601414566</c:v>
                </c:pt>
                <c:pt idx="2341">
                  <c:v>14.7686657342536</c:v>
                </c:pt>
                <c:pt idx="2342">
                  <c:v>16.3276294720742</c:v>
                </c:pt>
                <c:pt idx="2343">
                  <c:v>17.9817549659287</c:v>
                </c:pt>
                <c:pt idx="2344">
                  <c:v>19.0252575884155</c:v>
                </c:pt>
                <c:pt idx="2345">
                  <c:v>18.3902288021534</c:v>
                </c:pt>
                <c:pt idx="2346">
                  <c:v>18.6824085974459</c:v>
                </c:pt>
                <c:pt idx="2347">
                  <c:v>15.5853307448917</c:v>
                </c:pt>
                <c:pt idx="2348">
                  <c:v>15.7125411099101</c:v>
                </c:pt>
                <c:pt idx="2349">
                  <c:v>15.6370190657115</c:v>
                </c:pt>
                <c:pt idx="2350">
                  <c:v>13.7974997980451</c:v>
                </c:pt>
                <c:pt idx="2351">
                  <c:v>11.3710761958656</c:v>
                </c:pt>
                <c:pt idx="2352">
                  <c:v>9.99746842852335</c:v>
                </c:pt>
                <c:pt idx="2353">
                  <c:v>8.39865512748015</c:v>
                </c:pt>
                <c:pt idx="2354">
                  <c:v>9.95043693562482</c:v>
                </c:pt>
                <c:pt idx="2355">
                  <c:v>10.5261073877205</c:v>
                </c:pt>
                <c:pt idx="2356">
                  <c:v>10.169345955762</c:v>
                </c:pt>
                <c:pt idx="2357">
                  <c:v>10.204433092859</c:v>
                </c:pt>
                <c:pt idx="2358">
                  <c:v>9.74590911100999</c:v>
                </c:pt>
                <c:pt idx="2359">
                  <c:v>9.17573791011981</c:v>
                </c:pt>
                <c:pt idx="2360">
                  <c:v>9.95855926768118</c:v>
                </c:pt>
                <c:pt idx="2361">
                  <c:v>11.6176135494074</c:v>
                </c:pt>
                <c:pt idx="2362">
                  <c:v>12.228574394699</c:v>
                </c:pt>
                <c:pt idx="2363">
                  <c:v>11.7565563050661</c:v>
                </c:pt>
                <c:pt idx="2364">
                  <c:v>10.2347010621246</c:v>
                </c:pt>
                <c:pt idx="2365">
                  <c:v>9.13317353774335</c:v>
                </c:pt>
                <c:pt idx="2366">
                  <c:v>9.14012602512475</c:v>
                </c:pt>
                <c:pt idx="2367">
                  <c:v>10.1125978774109</c:v>
                </c:pt>
                <c:pt idx="2368">
                  <c:v>13.9681666700742</c:v>
                </c:pt>
                <c:pt idx="2369">
                  <c:v>14.6943046414591</c:v>
                </c:pt>
                <c:pt idx="2370">
                  <c:v>12.7284261358661</c:v>
                </c:pt>
                <c:pt idx="2371">
                  <c:v>14.0598658215344</c:v>
                </c:pt>
                <c:pt idx="2372">
                  <c:v>13.2985231800584</c:v>
                </c:pt>
                <c:pt idx="2373">
                  <c:v>12.2281366507431</c:v>
                </c:pt>
                <c:pt idx="2374">
                  <c:v>14.5003183631887</c:v>
                </c:pt>
                <c:pt idx="2375">
                  <c:v>12.0939301728243</c:v>
                </c:pt>
                <c:pt idx="2376">
                  <c:v>10.2923665617138</c:v>
                </c:pt>
                <c:pt idx="2377">
                  <c:v>8.62568019695726</c:v>
                </c:pt>
                <c:pt idx="2378">
                  <c:v>8.52164097191039</c:v>
                </c:pt>
                <c:pt idx="2379">
                  <c:v>8.23992618769071</c:v>
                </c:pt>
                <c:pt idx="2380">
                  <c:v>8.84135317815172</c:v>
                </c:pt>
                <c:pt idx="2381">
                  <c:v>8.46955928841505</c:v>
                </c:pt>
                <c:pt idx="2382">
                  <c:v>8.37980350550111</c:v>
                </c:pt>
                <c:pt idx="2383">
                  <c:v>8.53270969675776</c:v>
                </c:pt>
                <c:pt idx="2384">
                  <c:v>8.78958676410045</c:v>
                </c:pt>
                <c:pt idx="2385">
                  <c:v>8.7705174782084</c:v>
                </c:pt>
                <c:pt idx="2386">
                  <c:v>8.93489607514134</c:v>
                </c:pt>
                <c:pt idx="2387">
                  <c:v>9.44777564200075</c:v>
                </c:pt>
                <c:pt idx="2388">
                  <c:v>9.64097375391419</c:v>
                </c:pt>
                <c:pt idx="2389">
                  <c:v>6.86872454504051</c:v>
                </c:pt>
                <c:pt idx="2390">
                  <c:v>6.08026663581428</c:v>
                </c:pt>
                <c:pt idx="2391">
                  <c:v>5.5768907391535</c:v>
                </c:pt>
                <c:pt idx="2392">
                  <c:v>5.2978256486608</c:v>
                </c:pt>
                <c:pt idx="2393">
                  <c:v>4.94480854343916</c:v>
                </c:pt>
                <c:pt idx="2394">
                  <c:v>4.57394873030857</c:v>
                </c:pt>
                <c:pt idx="2395">
                  <c:v>4.71521547083345</c:v>
                </c:pt>
                <c:pt idx="2396">
                  <c:v>5.28483465480565</c:v>
                </c:pt>
                <c:pt idx="2397">
                  <c:v>5.03283289624893</c:v>
                </c:pt>
                <c:pt idx="2398">
                  <c:v>5.09418922848643</c:v>
                </c:pt>
                <c:pt idx="2399">
                  <c:v>5.3061371897232</c:v>
                </c:pt>
                <c:pt idx="2400">
                  <c:v>4.63935858727478</c:v>
                </c:pt>
                <c:pt idx="2401">
                  <c:v>3.78982442308922</c:v>
                </c:pt>
                <c:pt idx="2402">
                  <c:v>4.05238635004357</c:v>
                </c:pt>
                <c:pt idx="2403">
                  <c:v>4.66399412609234</c:v>
                </c:pt>
                <c:pt idx="2404">
                  <c:v>5.23530277497737</c:v>
                </c:pt>
                <c:pt idx="2405">
                  <c:v>5.62588517181526</c:v>
                </c:pt>
                <c:pt idx="2406">
                  <c:v>5.63356983355241</c:v>
                </c:pt>
                <c:pt idx="2407">
                  <c:v>5.75399335182744</c:v>
                </c:pt>
                <c:pt idx="2408">
                  <c:v>6.01621086813131</c:v>
                </c:pt>
                <c:pt idx="2409">
                  <c:v>6.03775714576685</c:v>
                </c:pt>
                <c:pt idx="2410">
                  <c:v>6.25096979340655</c:v>
                </c:pt>
                <c:pt idx="2411">
                  <c:v>6.30464180638758</c:v>
                </c:pt>
                <c:pt idx="2412">
                  <c:v>5.76168224299065</c:v>
                </c:pt>
                <c:pt idx="2413">
                  <c:v>5.82761922626717</c:v>
                </c:pt>
                <c:pt idx="2414">
                  <c:v>6.06886579997953</c:v>
                </c:pt>
                <c:pt idx="2415">
                  <c:v>5.96881528277667</c:v>
                </c:pt>
                <c:pt idx="2416">
                  <c:v>5.79562200775692</c:v>
                </c:pt>
                <c:pt idx="2417">
                  <c:v>5.86982995470409</c:v>
                </c:pt>
                <c:pt idx="2418">
                  <c:v>5.9919903648553</c:v>
                </c:pt>
                <c:pt idx="2419">
                  <c:v>6.06028417125236</c:v>
                </c:pt>
                <c:pt idx="2420">
                  <c:v>6.12303545286249</c:v>
                </c:pt>
                <c:pt idx="2421">
                  <c:v>5.97007247757156</c:v>
                </c:pt>
                <c:pt idx="2422">
                  <c:v>5.86731268813657</c:v>
                </c:pt>
                <c:pt idx="2423">
                  <c:v>5.66154896591568</c:v>
                </c:pt>
                <c:pt idx="2424">
                  <c:v>5.93411460505463</c:v>
                </c:pt>
                <c:pt idx="2425">
                  <c:v>6.62675381361024</c:v>
                </c:pt>
                <c:pt idx="2426">
                  <c:v>6.56447140781066</c:v>
                </c:pt>
                <c:pt idx="2427">
                  <c:v>6.31948793246336</c:v>
                </c:pt>
                <c:pt idx="2428">
                  <c:v>6.19048074831412</c:v>
                </c:pt>
                <c:pt idx="2429">
                  <c:v>6.81124815583207</c:v>
                </c:pt>
                <c:pt idx="2430">
                  <c:v>6.36488154881191</c:v>
                </c:pt>
                <c:pt idx="2431">
                  <c:v>6.05538390828077</c:v>
                </c:pt>
                <c:pt idx="2432">
                  <c:v>6.20933703393381</c:v>
                </c:pt>
                <c:pt idx="2433">
                  <c:v>6.27771601016518</c:v>
                </c:pt>
                <c:pt idx="2434">
                  <c:v>6.08652392591534</c:v>
                </c:pt>
                <c:pt idx="2435">
                  <c:v>6.07773136164433</c:v>
                </c:pt>
                <c:pt idx="2436">
                  <c:v>6.63379178516481</c:v>
                </c:pt>
                <c:pt idx="2437">
                  <c:v>6.50799502369235</c:v>
                </c:pt>
                <c:pt idx="2438">
                  <c:v>6.53531567779094</c:v>
                </c:pt>
                <c:pt idx="2439">
                  <c:v>6.56959360254125</c:v>
                </c:pt>
                <c:pt idx="2440">
                  <c:v>6.65875162621791</c:v>
                </c:pt>
                <c:pt idx="2441">
                  <c:v>6.93094781143141</c:v>
                </c:pt>
                <c:pt idx="2442">
                  <c:v>6.91706610405141</c:v>
                </c:pt>
                <c:pt idx="2443">
                  <c:v>6.62736494983651</c:v>
                </c:pt>
                <c:pt idx="2444">
                  <c:v>6.798224575016</c:v>
                </c:pt>
                <c:pt idx="2445">
                  <c:v>6.98100988216177</c:v>
                </c:pt>
                <c:pt idx="2446">
                  <c:v>7.25641810226125</c:v>
                </c:pt>
                <c:pt idx="2447">
                  <c:v>7.41478285339086</c:v>
                </c:pt>
                <c:pt idx="2448">
                  <c:v>6.82084100322135</c:v>
                </c:pt>
                <c:pt idx="2449">
                  <c:v>6.60405521689367</c:v>
                </c:pt>
                <c:pt idx="2450">
                  <c:v>8.00523224412638</c:v>
                </c:pt>
                <c:pt idx="2451">
                  <c:v>8.56105749560781</c:v>
                </c:pt>
                <c:pt idx="2452">
                  <c:v>9.25427631151059</c:v>
                </c:pt>
                <c:pt idx="2453">
                  <c:v>9.74403188473286</c:v>
                </c:pt>
                <c:pt idx="2454">
                  <c:v>8.11961880849121</c:v>
                </c:pt>
                <c:pt idx="2455">
                  <c:v>8.20000922073282</c:v>
                </c:pt>
                <c:pt idx="2456">
                  <c:v>7.9409873759641</c:v>
                </c:pt>
                <c:pt idx="2457">
                  <c:v>8.38666745255216</c:v>
                </c:pt>
                <c:pt idx="2458">
                  <c:v>7.77276302851524</c:v>
                </c:pt>
                <c:pt idx="2459">
                  <c:v>8.11221208665906</c:v>
                </c:pt>
                <c:pt idx="2460">
                  <c:v>7.8249980752098</c:v>
                </c:pt>
                <c:pt idx="2461">
                  <c:v>8.69753539206338</c:v>
                </c:pt>
                <c:pt idx="2462">
                  <c:v>8.97128697889082</c:v>
                </c:pt>
                <c:pt idx="2463">
                  <c:v>9.61822680077871</c:v>
                </c:pt>
                <c:pt idx="2464">
                  <c:v>10.3557792660542</c:v>
                </c:pt>
                <c:pt idx="2465">
                  <c:v>11.8409699915117</c:v>
                </c:pt>
                <c:pt idx="2466">
                  <c:v>12.3978983688833</c:v>
                </c:pt>
                <c:pt idx="2467">
                  <c:v>10.3461258798208</c:v>
                </c:pt>
                <c:pt idx="2468">
                  <c:v>10.2992457692141</c:v>
                </c:pt>
                <c:pt idx="2469">
                  <c:v>10.7286916395223</c:v>
                </c:pt>
                <c:pt idx="2470">
                  <c:v>10.59054438275</c:v>
                </c:pt>
                <c:pt idx="2471">
                  <c:v>8.64008481708583</c:v>
                </c:pt>
                <c:pt idx="2472">
                  <c:v>8.25955616441537</c:v>
                </c:pt>
                <c:pt idx="2473">
                  <c:v>7.40644617258503</c:v>
                </c:pt>
                <c:pt idx="2474">
                  <c:v>6.8158093905979</c:v>
                </c:pt>
                <c:pt idx="2475">
                  <c:v>6.64438612548331</c:v>
                </c:pt>
                <c:pt idx="2476">
                  <c:v>6.85428970566983</c:v>
                </c:pt>
                <c:pt idx="2477">
                  <c:v>6.6375671742051</c:v>
                </c:pt>
                <c:pt idx="2478">
                  <c:v>6.50264743222381</c:v>
                </c:pt>
                <c:pt idx="2479">
                  <c:v>6.68176567269312</c:v>
                </c:pt>
                <c:pt idx="2480">
                  <c:v>6.72770170594243</c:v>
                </c:pt>
                <c:pt idx="2481">
                  <c:v>6.61947207309471</c:v>
                </c:pt>
                <c:pt idx="2482">
                  <c:v>6.60196544236373</c:v>
                </c:pt>
                <c:pt idx="2483">
                  <c:v>6.9191582727026</c:v>
                </c:pt>
                <c:pt idx="2484">
                  <c:v>7.06053809434018</c:v>
                </c:pt>
                <c:pt idx="2485">
                  <c:v>7.06061517299694</c:v>
                </c:pt>
                <c:pt idx="2486">
                  <c:v>6.45561453654553</c:v>
                </c:pt>
                <c:pt idx="2487">
                  <c:v>6.46218197342247</c:v>
                </c:pt>
                <c:pt idx="2488">
                  <c:v>6.04432304764494</c:v>
                </c:pt>
                <c:pt idx="2489">
                  <c:v>5.73978813866994</c:v>
                </c:pt>
                <c:pt idx="2490">
                  <c:v>5.60852629761632</c:v>
                </c:pt>
                <c:pt idx="2491">
                  <c:v>5.84427394379503</c:v>
                </c:pt>
                <c:pt idx="2492">
                  <c:v>6.3490339565392</c:v>
                </c:pt>
                <c:pt idx="2493">
                  <c:v>6.06856037374855</c:v>
                </c:pt>
                <c:pt idx="2494">
                  <c:v>6.30430660168365</c:v>
                </c:pt>
                <c:pt idx="2495">
                  <c:v>6.48456427223756</c:v>
                </c:pt>
                <c:pt idx="2496">
                  <c:v>6.40465433569456</c:v>
                </c:pt>
                <c:pt idx="2497">
                  <c:v>4.84734423381391</c:v>
                </c:pt>
                <c:pt idx="2498">
                  <c:v>4.88013005423628</c:v>
                </c:pt>
                <c:pt idx="2499">
                  <c:v>5.44101677349142</c:v>
                </c:pt>
                <c:pt idx="2500">
                  <c:v>5.24089012096011</c:v>
                </c:pt>
                <c:pt idx="2501">
                  <c:v>5.47818823827469</c:v>
                </c:pt>
                <c:pt idx="2502">
                  <c:v>5.96278103806348</c:v>
                </c:pt>
                <c:pt idx="2503">
                  <c:v>6.23278626504288</c:v>
                </c:pt>
                <c:pt idx="2504">
                  <c:v>6.09004735165203</c:v>
                </c:pt>
                <c:pt idx="2505">
                  <c:v>6.22566423436474</c:v>
                </c:pt>
                <c:pt idx="2506">
                  <c:v>6.37449791797177</c:v>
                </c:pt>
                <c:pt idx="2507">
                  <c:v>6.71851317459285</c:v>
                </c:pt>
                <c:pt idx="2508">
                  <c:v>6.66492323103893</c:v>
                </c:pt>
                <c:pt idx="2509">
                  <c:v>7.08214476893489</c:v>
                </c:pt>
                <c:pt idx="2510">
                  <c:v>6.97822340149803</c:v>
                </c:pt>
                <c:pt idx="2511">
                  <c:v>6.91821390363638</c:v>
                </c:pt>
                <c:pt idx="2512">
                  <c:v>7.3555756351653</c:v>
                </c:pt>
                <c:pt idx="2513">
                  <c:v>7.6120902090209</c:v>
                </c:pt>
                <c:pt idx="2514">
                  <c:v>7.91221470063578</c:v>
                </c:pt>
                <c:pt idx="2515">
                  <c:v>8.12985175811794</c:v>
                </c:pt>
                <c:pt idx="2516">
                  <c:v>8.25870403303773</c:v>
                </c:pt>
                <c:pt idx="2517">
                  <c:v>8.02639897271596</c:v>
                </c:pt>
                <c:pt idx="2518">
                  <c:v>7.97366844131001</c:v>
                </c:pt>
                <c:pt idx="2519">
                  <c:v>7.65046879837247</c:v>
                </c:pt>
                <c:pt idx="2520">
                  <c:v>7.21356645354189</c:v>
                </c:pt>
                <c:pt idx="2521">
                  <c:v>7.50134429001973</c:v>
                </c:pt>
                <c:pt idx="2522">
                  <c:v>7.571028415743</c:v>
                </c:pt>
                <c:pt idx="2523">
                  <c:v>7.24839463236295</c:v>
                </c:pt>
                <c:pt idx="2524">
                  <c:v>7.10220064459179</c:v>
                </c:pt>
                <c:pt idx="2525">
                  <c:v>6.61351493428913</c:v>
                </c:pt>
                <c:pt idx="2526">
                  <c:v>6.40275194551629</c:v>
                </c:pt>
                <c:pt idx="2527">
                  <c:v>6.39057030708843</c:v>
                </c:pt>
                <c:pt idx="2528">
                  <c:v>6.90799181350771</c:v>
                </c:pt>
                <c:pt idx="2529">
                  <c:v>7.04084456881201</c:v>
                </c:pt>
                <c:pt idx="2530">
                  <c:v>7.58273526359451</c:v>
                </c:pt>
                <c:pt idx="2531">
                  <c:v>7.85527536189106</c:v>
                </c:pt>
                <c:pt idx="2532">
                  <c:v>8.05676327096166</c:v>
                </c:pt>
                <c:pt idx="2533">
                  <c:v>8.37627561828901</c:v>
                </c:pt>
                <c:pt idx="2534">
                  <c:v>8.20425900235952</c:v>
                </c:pt>
                <c:pt idx="2535">
                  <c:v>8.214095776253</c:v>
                </c:pt>
                <c:pt idx="2536">
                  <c:v>7.74207011219159</c:v>
                </c:pt>
                <c:pt idx="2537">
                  <c:v>8.56370747162712</c:v>
                </c:pt>
                <c:pt idx="2538">
                  <c:v>8.47954069190328</c:v>
                </c:pt>
                <c:pt idx="2539">
                  <c:v>8.77449339318776</c:v>
                </c:pt>
                <c:pt idx="2540">
                  <c:v>9.05738595457818</c:v>
                </c:pt>
                <c:pt idx="2541">
                  <c:v>8.98342075197341</c:v>
                </c:pt>
                <c:pt idx="2542">
                  <c:v>9.14066236013686</c:v>
                </c:pt>
                <c:pt idx="2543">
                  <c:v>9.66246805658349</c:v>
                </c:pt>
                <c:pt idx="2544">
                  <c:v>8.18126891789633</c:v>
                </c:pt>
                <c:pt idx="2545">
                  <c:v>7.68001909074765</c:v>
                </c:pt>
                <c:pt idx="2546">
                  <c:v>8.63165051208163</c:v>
                </c:pt>
                <c:pt idx="2547">
                  <c:v>9.02957446336501</c:v>
                </c:pt>
                <c:pt idx="2548">
                  <c:v>9.79876768217473</c:v>
                </c:pt>
                <c:pt idx="2549">
                  <c:v>9.4924780569983</c:v>
                </c:pt>
                <c:pt idx="2550">
                  <c:v>9.56883879095637</c:v>
                </c:pt>
                <c:pt idx="2551">
                  <c:v>9.51060071885588</c:v>
                </c:pt>
                <c:pt idx="2552">
                  <c:v>9.79935052336261</c:v>
                </c:pt>
                <c:pt idx="2553">
                  <c:v>9.58345683047697</c:v>
                </c:pt>
                <c:pt idx="2554">
                  <c:v>8.86927307848589</c:v>
                </c:pt>
                <c:pt idx="2555">
                  <c:v>9.17658120995667</c:v>
                </c:pt>
                <c:pt idx="2556">
                  <c:v>8.3711378371283</c:v>
                </c:pt>
                <c:pt idx="2557">
                  <c:v>9.86422662349974</c:v>
                </c:pt>
                <c:pt idx="2558">
                  <c:v>9.69433531907262</c:v>
                </c:pt>
                <c:pt idx="2559">
                  <c:v>9.68139525122077</c:v>
                </c:pt>
                <c:pt idx="2560">
                  <c:v>10.1011518080028</c:v>
                </c:pt>
                <c:pt idx="2561">
                  <c:v>9.64980126908863</c:v>
                </c:pt>
                <c:pt idx="2562">
                  <c:v>8.24699053657839</c:v>
                </c:pt>
                <c:pt idx="2563">
                  <c:v>6.43538471554394</c:v>
                </c:pt>
                <c:pt idx="2564">
                  <c:v>6.12655280190542</c:v>
                </c:pt>
                <c:pt idx="2565">
                  <c:v>5.67277035142303</c:v>
                </c:pt>
                <c:pt idx="2566">
                  <c:v>4.94570679093969</c:v>
                </c:pt>
                <c:pt idx="2567">
                  <c:v>4.40366452828267</c:v>
                </c:pt>
                <c:pt idx="2568">
                  <c:v>4.2941837228642</c:v>
                </c:pt>
                <c:pt idx="2569">
                  <c:v>4.10071946709653</c:v>
                </c:pt>
                <c:pt idx="2570">
                  <c:v>3.84868120988286</c:v>
                </c:pt>
                <c:pt idx="2571">
                  <c:v>3.65559852495219</c:v>
                </c:pt>
                <c:pt idx="2572">
                  <c:v>3.68647004825333</c:v>
                </c:pt>
                <c:pt idx="2573">
                  <c:v>3.66163605949942</c:v>
                </c:pt>
                <c:pt idx="2574">
                  <c:v>3.63161568660382</c:v>
                </c:pt>
                <c:pt idx="2575">
                  <c:v>3.67006301183859</c:v>
                </c:pt>
                <c:pt idx="2576">
                  <c:v>3.72310465429109</c:v>
                </c:pt>
                <c:pt idx="2577">
                  <c:v>3.72838075942819</c:v>
                </c:pt>
                <c:pt idx="2578">
                  <c:v>3.76452762438454</c:v>
                </c:pt>
                <c:pt idx="2579">
                  <c:v>3.70094082786434</c:v>
                </c:pt>
                <c:pt idx="2580">
                  <c:v>3.61786819759903</c:v>
                </c:pt>
                <c:pt idx="2581">
                  <c:v>3.6765000459603</c:v>
                </c:pt>
                <c:pt idx="2582">
                  <c:v>3.60527604676851</c:v>
                </c:pt>
                <c:pt idx="2583">
                  <c:v>3.7006637179974</c:v>
                </c:pt>
                <c:pt idx="2584">
                  <c:v>3.70643219095165</c:v>
                </c:pt>
                <c:pt idx="2585">
                  <c:v>3.59616963775272</c:v>
                </c:pt>
                <c:pt idx="2586">
                  <c:v>3.71315495739155</c:v>
                </c:pt>
                <c:pt idx="2587">
                  <c:v>3.89719619325264</c:v>
                </c:pt>
                <c:pt idx="2588">
                  <c:v>4.26512295054179</c:v>
                </c:pt>
                <c:pt idx="2589">
                  <c:v>4.31211362050055</c:v>
                </c:pt>
                <c:pt idx="2590">
                  <c:v>4.71037169606711</c:v>
                </c:pt>
                <c:pt idx="2591">
                  <c:v>5.06436778748859</c:v>
                </c:pt>
                <c:pt idx="2592">
                  <c:v>5.30405940133141</c:v>
                </c:pt>
                <c:pt idx="2593">
                  <c:v>4.23196543206819</c:v>
                </c:pt>
                <c:pt idx="2594">
                  <c:v>3.91545576906555</c:v>
                </c:pt>
                <c:pt idx="2595">
                  <c:v>4.08652846024174</c:v>
                </c:pt>
                <c:pt idx="2596">
                  <c:v>4.17151427983883</c:v>
                </c:pt>
                <c:pt idx="2597">
                  <c:v>4.59400068142001</c:v>
                </c:pt>
                <c:pt idx="2598">
                  <c:v>4.96434067095164</c:v>
                </c:pt>
                <c:pt idx="2599">
                  <c:v>5.25662634853017</c:v>
                </c:pt>
                <c:pt idx="2600">
                  <c:v>4.92879900273182</c:v>
                </c:pt>
                <c:pt idx="2601">
                  <c:v>5.23841962896836</c:v>
                </c:pt>
                <c:pt idx="2602">
                  <c:v>5.37394072793019</c:v>
                </c:pt>
                <c:pt idx="2603">
                  <c:v>5.75664614788679</c:v>
                </c:pt>
                <c:pt idx="2604">
                  <c:v>5.81620255749253</c:v>
                </c:pt>
                <c:pt idx="2605">
                  <c:v>6.0578259956455</c:v>
                </c:pt>
                <c:pt idx="2606">
                  <c:v>5.9175496000831</c:v>
                </c:pt>
                <c:pt idx="2607">
                  <c:v>5.91811823614505</c:v>
                </c:pt>
                <c:pt idx="2608">
                  <c:v>5.54804492850071</c:v>
                </c:pt>
                <c:pt idx="2609">
                  <c:v>5.64815671629459</c:v>
                </c:pt>
                <c:pt idx="2610">
                  <c:v>5.81773696662298</c:v>
                </c:pt>
                <c:pt idx="2611">
                  <c:v>5.85917793801409</c:v>
                </c:pt>
                <c:pt idx="2612">
                  <c:v>5.93038326075264</c:v>
                </c:pt>
                <c:pt idx="2613">
                  <c:v>6.04651512471254</c:v>
                </c:pt>
                <c:pt idx="2614">
                  <c:v>5.95876225757246</c:v>
                </c:pt>
                <c:pt idx="2615">
                  <c:v>5.78191552345349</c:v>
                </c:pt>
                <c:pt idx="2616">
                  <c:v>5.7998201393072</c:v>
                </c:pt>
                <c:pt idx="2617">
                  <c:v>6.12013428827216</c:v>
                </c:pt>
                <c:pt idx="2618">
                  <c:v>6.00040024962937</c:v>
                </c:pt>
                <c:pt idx="2619">
                  <c:v>6.04592689549044</c:v>
                </c:pt>
                <c:pt idx="2620">
                  <c:v>5.93012604203714</c:v>
                </c:pt>
                <c:pt idx="2621">
                  <c:v>5.64363841100826</c:v>
                </c:pt>
                <c:pt idx="2622">
                  <c:v>5.38774786419091</c:v>
                </c:pt>
                <c:pt idx="2623">
                  <c:v>5.35617662982373</c:v>
                </c:pt>
                <c:pt idx="2624">
                  <c:v>5.66627433753015</c:v>
                </c:pt>
                <c:pt idx="2625">
                  <c:v>5.9143754433928</c:v>
                </c:pt>
                <c:pt idx="2626">
                  <c:v>6.23950603762219</c:v>
                </c:pt>
                <c:pt idx="2627">
                  <c:v>6.72053629096872</c:v>
                </c:pt>
                <c:pt idx="2628">
                  <c:v>6.98091127157094</c:v>
                </c:pt>
                <c:pt idx="2629">
                  <c:v>7.36222066663077</c:v>
                </c:pt>
                <c:pt idx="2630">
                  <c:v>6.77542124683712</c:v>
                </c:pt>
                <c:pt idx="2631">
                  <c:v>7.64606930707465</c:v>
                </c:pt>
                <c:pt idx="2632">
                  <c:v>7.82343738734666</c:v>
                </c:pt>
                <c:pt idx="2633">
                  <c:v>9.01944615595714</c:v>
                </c:pt>
                <c:pt idx="2634">
                  <c:v>9.91026501538832</c:v>
                </c:pt>
                <c:pt idx="2635">
                  <c:v>9.93330514422218</c:v>
                </c:pt>
                <c:pt idx="2636">
                  <c:v>10.932324141758</c:v>
                </c:pt>
                <c:pt idx="2637">
                  <c:v>11.5505644176133</c:v>
                </c:pt>
                <c:pt idx="2638">
                  <c:v>11.2546550106189</c:v>
                </c:pt>
                <c:pt idx="2639">
                  <c:v>11.9120422241932</c:v>
                </c:pt>
                <c:pt idx="2640">
                  <c:v>11.3094137168325</c:v>
                </c:pt>
                <c:pt idx="2641">
                  <c:v>11.3912008918083</c:v>
                </c:pt>
                <c:pt idx="2642">
                  <c:v>12.7263300748926</c:v>
                </c:pt>
                <c:pt idx="2643">
                  <c:v>13.4491509918375</c:v>
                </c:pt>
                <c:pt idx="2644">
                  <c:v>13.7754201426671</c:v>
                </c:pt>
                <c:pt idx="2645">
                  <c:v>14.2491870935468</c:v>
                </c:pt>
                <c:pt idx="2646">
                  <c:v>13.8158157996318</c:v>
                </c:pt>
                <c:pt idx="2647">
                  <c:v>13.9871753688514</c:v>
                </c:pt>
                <c:pt idx="2648">
                  <c:v>14.879914849899</c:v>
                </c:pt>
                <c:pt idx="2649">
                  <c:v>16.5605377906977</c:v>
                </c:pt>
                <c:pt idx="2650">
                  <c:v>15.6655735901719</c:v>
                </c:pt>
                <c:pt idx="2651">
                  <c:v>13.4282015824252</c:v>
                </c:pt>
                <c:pt idx="2652">
                  <c:v>11.4353509129961</c:v>
                </c:pt>
                <c:pt idx="2653">
                  <c:v>9.87161196228213</c:v>
                </c:pt>
                <c:pt idx="2654">
                  <c:v>8.91405659147216</c:v>
                </c:pt>
                <c:pt idx="2655">
                  <c:v>9.03064601142141</c:v>
                </c:pt>
                <c:pt idx="2656">
                  <c:v>9.09770713809472</c:v>
                </c:pt>
                <c:pt idx="2657">
                  <c:v>8.10456206824193</c:v>
                </c:pt>
                <c:pt idx="2658">
                  <c:v>7.46758148187392</c:v>
                </c:pt>
                <c:pt idx="2659">
                  <c:v>6.58300753038153</c:v>
                </c:pt>
                <c:pt idx="2660">
                  <c:v>6.95619125534597</c:v>
                </c:pt>
                <c:pt idx="2661">
                  <c:v>7.02610563532277</c:v>
                </c:pt>
                <c:pt idx="2662">
                  <c:v>6.2427538217084</c:v>
                </c:pt>
                <c:pt idx="2663">
                  <c:v>5.33877556758057</c:v>
                </c:pt>
                <c:pt idx="2664">
                  <c:v>4.90422112859951</c:v>
                </c:pt>
                <c:pt idx="2665">
                  <c:v>4.55072492710788</c:v>
                </c:pt>
                <c:pt idx="2666">
                  <c:v>4.276149245721</c:v>
                </c:pt>
                <c:pt idx="2667">
                  <c:v>3.9569757413335</c:v>
                </c:pt>
                <c:pt idx="2668">
                  <c:v>4.01517100417599</c:v>
                </c:pt>
                <c:pt idx="2669">
                  <c:v>4.09463274213575</c:v>
                </c:pt>
                <c:pt idx="2670">
                  <c:v>3.9996665086971</c:v>
                </c:pt>
                <c:pt idx="2671">
                  <c:v>4.00144811402757</c:v>
                </c:pt>
                <c:pt idx="2672">
                  <c:v>4.10168118655051</c:v>
                </c:pt>
                <c:pt idx="2673">
                  <c:v>3.98874709794039</c:v>
                </c:pt>
                <c:pt idx="2674">
                  <c:v>3.92474189338846</c:v>
                </c:pt>
                <c:pt idx="2675">
                  <c:v>3.84846932456624</c:v>
                </c:pt>
                <c:pt idx="2676">
                  <c:v>3.73034542933522</c:v>
                </c:pt>
                <c:pt idx="2677">
                  <c:v>3.7876776463418</c:v>
                </c:pt>
                <c:pt idx="2678">
                  <c:v>3.76318053681632</c:v>
                </c:pt>
                <c:pt idx="2679">
                  <c:v>3.78419715362771</c:v>
                </c:pt>
                <c:pt idx="2680">
                  <c:v>3.78734189838283</c:v>
                </c:pt>
                <c:pt idx="2681">
                  <c:v>3.80882311973836</c:v>
                </c:pt>
                <c:pt idx="2682">
                  <c:v>3.91592901344359</c:v>
                </c:pt>
                <c:pt idx="2683">
                  <c:v>3.97640399048621</c:v>
                </c:pt>
                <c:pt idx="2684">
                  <c:v>4.19671332075664</c:v>
                </c:pt>
                <c:pt idx="2685">
                  <c:v>4.14905723245667</c:v>
                </c:pt>
                <c:pt idx="2686">
                  <c:v>4.47341936159353</c:v>
                </c:pt>
                <c:pt idx="2687">
                  <c:v>4.84754002690324</c:v>
                </c:pt>
                <c:pt idx="2688">
                  <c:v>5.80587786325006</c:v>
                </c:pt>
                <c:pt idx="2689">
                  <c:v>4.47746703270903</c:v>
                </c:pt>
                <c:pt idx="2690">
                  <c:v>4.18773505542359</c:v>
                </c:pt>
                <c:pt idx="2691">
                  <c:v>4.34596669619587</c:v>
                </c:pt>
                <c:pt idx="2692">
                  <c:v>4.39070009968163</c:v>
                </c:pt>
                <c:pt idx="2693">
                  <c:v>4.44516961421916</c:v>
                </c:pt>
                <c:pt idx="2694">
                  <c:v>4.57164658851494</c:v>
                </c:pt>
                <c:pt idx="2695">
                  <c:v>4.83807250612793</c:v>
                </c:pt>
                <c:pt idx="2696">
                  <c:v>4.75405530665843</c:v>
                </c:pt>
                <c:pt idx="2697">
                  <c:v>4.76090885436811</c:v>
                </c:pt>
                <c:pt idx="2698">
                  <c:v>5.01040556542333</c:v>
                </c:pt>
                <c:pt idx="2699">
                  <c:v>5.34270336816187</c:v>
                </c:pt>
                <c:pt idx="2700">
                  <c:v>5.22344898888194</c:v>
                </c:pt>
                <c:pt idx="2701">
                  <c:v>5.55078099698358</c:v>
                </c:pt>
                <c:pt idx="2702">
                  <c:v>5.6965938541281</c:v>
                </c:pt>
                <c:pt idx="2703">
                  <c:v>5.83269363811257</c:v>
                </c:pt>
                <c:pt idx="2704">
                  <c:v>5.45146068863336</c:v>
                </c:pt>
                <c:pt idx="2705">
                  <c:v>5.6165358642088</c:v>
                </c:pt>
                <c:pt idx="2706">
                  <c:v>5.79147454596782</c:v>
                </c:pt>
                <c:pt idx="2707">
                  <c:v>5.9665453391735</c:v>
                </c:pt>
                <c:pt idx="2708">
                  <c:v>6.02350659287862</c:v>
                </c:pt>
                <c:pt idx="2709">
                  <c:v>6.13480132300303</c:v>
                </c:pt>
                <c:pt idx="2710">
                  <c:v>6.15376644436344</c:v>
                </c:pt>
                <c:pt idx="2711">
                  <c:v>6.0513420989122</c:v>
                </c:pt>
                <c:pt idx="2712">
                  <c:v>5.81315633559732</c:v>
                </c:pt>
                <c:pt idx="2713">
                  <c:v>6.18795872293363</c:v>
                </c:pt>
                <c:pt idx="2714">
                  <c:v>6.16350907220437</c:v>
                </c:pt>
                <c:pt idx="2715">
                  <c:v>6.35239033544452</c:v>
                </c:pt>
                <c:pt idx="2716">
                  <c:v>6.43988699382651</c:v>
                </c:pt>
                <c:pt idx="2717">
                  <c:v>6.13341184997282</c:v>
                </c:pt>
                <c:pt idx="2718">
                  <c:v>6.03107266620937</c:v>
                </c:pt>
                <c:pt idx="2719">
                  <c:v>6.12591955843098</c:v>
                </c:pt>
                <c:pt idx="2720">
                  <c:v>6.51562484962225</c:v>
                </c:pt>
                <c:pt idx="2721">
                  <c:v>7.07699641135696</c:v>
                </c:pt>
                <c:pt idx="2722">
                  <c:v>7.99818063677713</c:v>
                </c:pt>
                <c:pt idx="2723">
                  <c:v>8.96245598241944</c:v>
                </c:pt>
                <c:pt idx="2724">
                  <c:v>9.91950183150183</c:v>
                </c:pt>
                <c:pt idx="2725">
                  <c:v>10.5696309248735</c:v>
                </c:pt>
                <c:pt idx="2726">
                  <c:v>9.80856800522732</c:v>
                </c:pt>
                <c:pt idx="2727">
                  <c:v>11.9201900170614</c:v>
                </c:pt>
                <c:pt idx="2728">
                  <c:v>13.1839169323225</c:v>
                </c:pt>
                <c:pt idx="2729">
                  <c:v>15.0845014248823</c:v>
                </c:pt>
                <c:pt idx="2730">
                  <c:v>15.0922020598332</c:v>
                </c:pt>
                <c:pt idx="2731">
                  <c:v>15.2262780289229</c:v>
                </c:pt>
                <c:pt idx="2732">
                  <c:v>14.9456046624575</c:v>
                </c:pt>
                <c:pt idx="2733">
                  <c:v>15.4641723200621</c:v>
                </c:pt>
                <c:pt idx="2734">
                  <c:v>15.0902845730513</c:v>
                </c:pt>
                <c:pt idx="2735">
                  <c:v>16.1608238366458</c:v>
                </c:pt>
                <c:pt idx="2736">
                  <c:v>17.1137867140557</c:v>
                </c:pt>
                <c:pt idx="2737">
                  <c:v>17.0464783093669</c:v>
                </c:pt>
                <c:pt idx="2738">
                  <c:v>17.6494388466702</c:v>
                </c:pt>
                <c:pt idx="2739">
                  <c:v>19.1765758926801</c:v>
                </c:pt>
                <c:pt idx="2740">
                  <c:v>18.9665161312012</c:v>
                </c:pt>
                <c:pt idx="2741">
                  <c:v>20.0164387611797</c:v>
                </c:pt>
                <c:pt idx="2742">
                  <c:v>22.8025692238775</c:v>
                </c:pt>
                <c:pt idx="2743">
                  <c:v>22.5752194978809</c:v>
                </c:pt>
                <c:pt idx="2744">
                  <c:v>23.5199744305055</c:v>
                </c:pt>
                <c:pt idx="2745">
                  <c:v>24.0221271280861</c:v>
                </c:pt>
                <c:pt idx="2746">
                  <c:v>20.8187828654018</c:v>
                </c:pt>
                <c:pt idx="2747">
                  <c:v>20.2334748966667</c:v>
                </c:pt>
                <c:pt idx="2748">
                  <c:v>16.9599603185538</c:v>
                </c:pt>
                <c:pt idx="2749">
                  <c:v>15.9645622871804</c:v>
                </c:pt>
                <c:pt idx="2750">
                  <c:v>16.8111285208076</c:v>
                </c:pt>
                <c:pt idx="2751">
                  <c:v>14.1003846850768</c:v>
                </c:pt>
                <c:pt idx="2752">
                  <c:v>14.1154664109086</c:v>
                </c:pt>
                <c:pt idx="2753">
                  <c:v>13.6578782260651</c:v>
                </c:pt>
                <c:pt idx="2754">
                  <c:v>13.2042307774824</c:v>
                </c:pt>
                <c:pt idx="2755">
                  <c:v>10.5490604874963</c:v>
                </c:pt>
                <c:pt idx="2756">
                  <c:v>7.95027890317656</c:v>
                </c:pt>
                <c:pt idx="2757">
                  <c:v>6.42137911410414</c:v>
                </c:pt>
                <c:pt idx="2758">
                  <c:v>6.32113312543183</c:v>
                </c:pt>
                <c:pt idx="2759">
                  <c:v>5.85488320606066</c:v>
                </c:pt>
                <c:pt idx="2760">
                  <c:v>5.30548176011912</c:v>
                </c:pt>
                <c:pt idx="2761">
                  <c:v>4.97217223980787</c:v>
                </c:pt>
                <c:pt idx="2762">
                  <c:v>4.77534897828188</c:v>
                </c:pt>
                <c:pt idx="2763">
                  <c:v>4.50793375992968</c:v>
                </c:pt>
                <c:pt idx="2764">
                  <c:v>4.59021661969138</c:v>
                </c:pt>
                <c:pt idx="2765">
                  <c:v>4.4110372686995</c:v>
                </c:pt>
                <c:pt idx="2766">
                  <c:v>4.43087052417323</c:v>
                </c:pt>
                <c:pt idx="2767">
                  <c:v>4.52076025559097</c:v>
                </c:pt>
                <c:pt idx="2768">
                  <c:v>4.47980466371986</c:v>
                </c:pt>
                <c:pt idx="2769">
                  <c:v>4.47696368004476</c:v>
                </c:pt>
                <c:pt idx="2770">
                  <c:v>4.52941046598991</c:v>
                </c:pt>
                <c:pt idx="2771">
                  <c:v>4.58132972424294</c:v>
                </c:pt>
                <c:pt idx="2772">
                  <c:v>4.55133449726351</c:v>
                </c:pt>
                <c:pt idx="2773">
                  <c:v>4.62205636674088</c:v>
                </c:pt>
                <c:pt idx="2774">
                  <c:v>4.77754278403369</c:v>
                </c:pt>
                <c:pt idx="2775">
                  <c:v>4.83061943404479</c:v>
                </c:pt>
                <c:pt idx="2776">
                  <c:v>5.13381546788967</c:v>
                </c:pt>
                <c:pt idx="2777">
                  <c:v>5.56117235374328</c:v>
                </c:pt>
                <c:pt idx="2778">
                  <c:v>5.62788145808221</c:v>
                </c:pt>
                <c:pt idx="2779">
                  <c:v>5.83133717319607</c:v>
                </c:pt>
                <c:pt idx="2780">
                  <c:v>5.37494472271644</c:v>
                </c:pt>
                <c:pt idx="2781">
                  <c:v>5.35886250642147</c:v>
                </c:pt>
                <c:pt idx="2782">
                  <c:v>5.36433580286042</c:v>
                </c:pt>
                <c:pt idx="2783">
                  <c:v>5.79707836689957</c:v>
                </c:pt>
                <c:pt idx="2784">
                  <c:v>7.29925442694153</c:v>
                </c:pt>
                <c:pt idx="2785">
                  <c:v>5.52679229383938</c:v>
                </c:pt>
                <c:pt idx="2786">
                  <c:v>5.44605406103978</c:v>
                </c:pt>
                <c:pt idx="2787">
                  <c:v>5.39476642543096</c:v>
                </c:pt>
                <c:pt idx="2788">
                  <c:v>5.325208902649</c:v>
                </c:pt>
                <c:pt idx="2789">
                  <c:v>5.31845026105325</c:v>
                </c:pt>
                <c:pt idx="2790">
                  <c:v>5.60186439128954</c:v>
                </c:pt>
                <c:pt idx="2791">
                  <c:v>6.02344175741712</c:v>
                </c:pt>
                <c:pt idx="2792">
                  <c:v>5.8734788100527</c:v>
                </c:pt>
                <c:pt idx="2793">
                  <c:v>5.8098110346135</c:v>
                </c:pt>
                <c:pt idx="2794">
                  <c:v>6.30084039738751</c:v>
                </c:pt>
                <c:pt idx="2795">
                  <c:v>6.39059995696923</c:v>
                </c:pt>
                <c:pt idx="2796">
                  <c:v>6.21161535201666</c:v>
                </c:pt>
                <c:pt idx="2797">
                  <c:v>6.52157427916469</c:v>
                </c:pt>
                <c:pt idx="2798">
                  <c:v>6.54709469432145</c:v>
                </c:pt>
                <c:pt idx="2799">
                  <c:v>6.74806089053915</c:v>
                </c:pt>
                <c:pt idx="2800">
                  <c:v>6.21007064371437</c:v>
                </c:pt>
                <c:pt idx="2801">
                  <c:v>6.25808427696306</c:v>
                </c:pt>
                <c:pt idx="2802">
                  <c:v>6.39162377119889</c:v>
                </c:pt>
                <c:pt idx="2803">
                  <c:v>6.43057701478302</c:v>
                </c:pt>
                <c:pt idx="2804">
                  <c:v>6.53161932808928</c:v>
                </c:pt>
                <c:pt idx="2805">
                  <c:v>6.62103030422059</c:v>
                </c:pt>
                <c:pt idx="2806">
                  <c:v>6.55671482570267</c:v>
                </c:pt>
                <c:pt idx="2807">
                  <c:v>6.36423359731176</c:v>
                </c:pt>
                <c:pt idx="2808">
                  <c:v>6.12132876973499</c:v>
                </c:pt>
                <c:pt idx="2809">
                  <c:v>6.69173663629687</c:v>
                </c:pt>
                <c:pt idx="2810">
                  <c:v>6.63197135718923</c:v>
                </c:pt>
                <c:pt idx="2811">
                  <c:v>6.8233232032821</c:v>
                </c:pt>
                <c:pt idx="2812">
                  <c:v>6.9750067241843</c:v>
                </c:pt>
                <c:pt idx="2813">
                  <c:v>6.62077024293486</c:v>
                </c:pt>
                <c:pt idx="2814">
                  <c:v>6.31174642402456</c:v>
                </c:pt>
                <c:pt idx="2815">
                  <c:v>6.45199134944786</c:v>
                </c:pt>
                <c:pt idx="2816">
                  <c:v>6.74380876175235</c:v>
                </c:pt>
                <c:pt idx="2817">
                  <c:v>7.41867194806624</c:v>
                </c:pt>
                <c:pt idx="2818">
                  <c:v>7.92271473710061</c:v>
                </c:pt>
                <c:pt idx="2819">
                  <c:v>8.06591539860274</c:v>
                </c:pt>
                <c:pt idx="2820">
                  <c:v>8.3240349679444</c:v>
                </c:pt>
                <c:pt idx="2821">
                  <c:v>8.989599068836</c:v>
                </c:pt>
                <c:pt idx="2822">
                  <c:v>9.76221605428939</c:v>
                </c:pt>
                <c:pt idx="2823">
                  <c:v>9.69384938321304</c:v>
                </c:pt>
                <c:pt idx="2824">
                  <c:v>10.5915267283495</c:v>
                </c:pt>
                <c:pt idx="2825">
                  <c:v>11.0941341011929</c:v>
                </c:pt>
                <c:pt idx="2826">
                  <c:v>12.021881112385</c:v>
                </c:pt>
                <c:pt idx="2827">
                  <c:v>13.5786397717043</c:v>
                </c:pt>
                <c:pt idx="2828">
                  <c:v>13.3221499716464</c:v>
                </c:pt>
                <c:pt idx="2829">
                  <c:v>13.3842968562348</c:v>
                </c:pt>
                <c:pt idx="2830">
                  <c:v>12.7408781951591</c:v>
                </c:pt>
                <c:pt idx="2831">
                  <c:v>13.1817399804497</c:v>
                </c:pt>
                <c:pt idx="2832">
                  <c:v>12.642428560714</c:v>
                </c:pt>
                <c:pt idx="2833">
                  <c:v>11.5265578254552</c:v>
                </c:pt>
                <c:pt idx="2834">
                  <c:v>11.4676853421957</c:v>
                </c:pt>
                <c:pt idx="2835">
                  <c:v>11.729444428981</c:v>
                </c:pt>
                <c:pt idx="2836">
                  <c:v>10.792339274424</c:v>
                </c:pt>
                <c:pt idx="2837">
                  <c:v>10.6844083567861</c:v>
                </c:pt>
                <c:pt idx="2838">
                  <c:v>10.558189790166</c:v>
                </c:pt>
                <c:pt idx="2839">
                  <c:v>10.5016852637547</c:v>
                </c:pt>
                <c:pt idx="2840">
                  <c:v>10.5853742778196</c:v>
                </c:pt>
                <c:pt idx="2841">
                  <c:v>10.4635005175526</c:v>
                </c:pt>
                <c:pt idx="2842">
                  <c:v>10.0620965996851</c:v>
                </c:pt>
                <c:pt idx="2843">
                  <c:v>9.72775119893351</c:v>
                </c:pt>
                <c:pt idx="2844">
                  <c:v>8.89982114454293</c:v>
                </c:pt>
                <c:pt idx="2845">
                  <c:v>8.66439641214115</c:v>
                </c:pt>
                <c:pt idx="2846">
                  <c:v>8.61832451363857</c:v>
                </c:pt>
                <c:pt idx="2847">
                  <c:v>8.87095755598242</c:v>
                </c:pt>
                <c:pt idx="2848">
                  <c:v>8.83262003854019</c:v>
                </c:pt>
                <c:pt idx="2849">
                  <c:v>8.19404289243835</c:v>
                </c:pt>
                <c:pt idx="2850">
                  <c:v>8.03449520906494</c:v>
                </c:pt>
                <c:pt idx="2851">
                  <c:v>7.75147758927329</c:v>
                </c:pt>
                <c:pt idx="2852">
                  <c:v>7.0521185244067</c:v>
                </c:pt>
                <c:pt idx="2853">
                  <c:v>5.916722243673</c:v>
                </c:pt>
                <c:pt idx="2854">
                  <c:v>5.77800172934025</c:v>
                </c:pt>
                <c:pt idx="2855">
                  <c:v>5.77196720595751</c:v>
                </c:pt>
                <c:pt idx="2856">
                  <c:v>5.72710693805854</c:v>
                </c:pt>
                <c:pt idx="2857">
                  <c:v>5.22622701764177</c:v>
                </c:pt>
                <c:pt idx="2858">
                  <c:v>4.90753329936677</c:v>
                </c:pt>
                <c:pt idx="2859">
                  <c:v>4.74881322984604</c:v>
                </c:pt>
                <c:pt idx="2860">
                  <c:v>4.85023702819161</c:v>
                </c:pt>
                <c:pt idx="2861">
                  <c:v>4.86412823916431</c:v>
                </c:pt>
                <c:pt idx="2862">
                  <c:v>4.86841658730096</c:v>
                </c:pt>
                <c:pt idx="2863">
                  <c:v>4.89634643608496</c:v>
                </c:pt>
                <c:pt idx="2864">
                  <c:v>4.84629760073602</c:v>
                </c:pt>
                <c:pt idx="2865">
                  <c:v>4.78827088600403</c:v>
                </c:pt>
                <c:pt idx="2866">
                  <c:v>4.84271236595824</c:v>
                </c:pt>
                <c:pt idx="2867">
                  <c:v>4.93245225350577</c:v>
                </c:pt>
                <c:pt idx="2868">
                  <c:v>4.84946955802496</c:v>
                </c:pt>
                <c:pt idx="2869">
                  <c:v>4.98916695031892</c:v>
                </c:pt>
                <c:pt idx="2870">
                  <c:v>5.14059819611012</c:v>
                </c:pt>
                <c:pt idx="2871">
                  <c:v>5.28054609433065</c:v>
                </c:pt>
                <c:pt idx="2872">
                  <c:v>5.55886620716947</c:v>
                </c:pt>
                <c:pt idx="2873">
                  <c:v>5.86076631549668</c:v>
                </c:pt>
                <c:pt idx="2874">
                  <c:v>6.03050465136455</c:v>
                </c:pt>
                <c:pt idx="2875">
                  <c:v>6.40942621392448</c:v>
                </c:pt>
                <c:pt idx="2876">
                  <c:v>6.55046584605221</c:v>
                </c:pt>
                <c:pt idx="2877">
                  <c:v>6.48325929344795</c:v>
                </c:pt>
                <c:pt idx="2878">
                  <c:v>6.57564252478864</c:v>
                </c:pt>
                <c:pt idx="2879">
                  <c:v>7.0555205001104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"供需比实际"</c:f>
              <c:strCache>
                <c:ptCount val="1"/>
                <c:pt idx="0">
                  <c:v>供需比实际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统调负荷!$AD$2:$AD$2881</c:f>
              <c:numCache>
                <c:formatCode>m/d;@</c:formatCode>
                <c:ptCount val="2880"/>
                <c:pt idx="0" c:formatCode="m/d;@">
                  <c:v>45658</c:v>
                </c:pt>
                <c:pt idx="1" c:formatCode="m/d;@">
                  <c:v>45658.0104166667</c:v>
                </c:pt>
                <c:pt idx="2" c:formatCode="m/d;@">
                  <c:v>45658.0208333333</c:v>
                </c:pt>
                <c:pt idx="3" c:formatCode="m/d;@">
                  <c:v>45658.03125</c:v>
                </c:pt>
                <c:pt idx="4" c:formatCode="m/d;@">
                  <c:v>45658.0416666667</c:v>
                </c:pt>
                <c:pt idx="5" c:formatCode="m/d;@">
                  <c:v>45658.0520833333</c:v>
                </c:pt>
                <c:pt idx="6" c:formatCode="m/d;@">
                  <c:v>45658.0625</c:v>
                </c:pt>
                <c:pt idx="7" c:formatCode="m/d;@">
                  <c:v>45658.0729166667</c:v>
                </c:pt>
                <c:pt idx="8" c:formatCode="m/d;@">
                  <c:v>45658.0833333333</c:v>
                </c:pt>
                <c:pt idx="9" c:formatCode="m/d;@">
                  <c:v>45658.09375</c:v>
                </c:pt>
                <c:pt idx="10" c:formatCode="m/d;@">
                  <c:v>45658.1041666667</c:v>
                </c:pt>
                <c:pt idx="11" c:formatCode="m/d;@">
                  <c:v>45658.1145833333</c:v>
                </c:pt>
                <c:pt idx="12" c:formatCode="m/d;@">
                  <c:v>45658.125</c:v>
                </c:pt>
                <c:pt idx="13" c:formatCode="m/d;@">
                  <c:v>45658.1354166667</c:v>
                </c:pt>
                <c:pt idx="14" c:formatCode="m/d;@">
                  <c:v>45658.1458333333</c:v>
                </c:pt>
                <c:pt idx="15" c:formatCode="m/d;@">
                  <c:v>45658.15625</c:v>
                </c:pt>
                <c:pt idx="16" c:formatCode="m/d;@">
                  <c:v>45658.1666666667</c:v>
                </c:pt>
                <c:pt idx="17" c:formatCode="m/d;@">
                  <c:v>45658.1770833333</c:v>
                </c:pt>
                <c:pt idx="18" c:formatCode="m/d;@">
                  <c:v>45658.1875</c:v>
                </c:pt>
                <c:pt idx="19" c:formatCode="m/d;@">
                  <c:v>45658.1979166667</c:v>
                </c:pt>
                <c:pt idx="20" c:formatCode="m/d;@">
                  <c:v>45658.2083333333</c:v>
                </c:pt>
                <c:pt idx="21" c:formatCode="m/d;@">
                  <c:v>45658.21875</c:v>
                </c:pt>
                <c:pt idx="22" c:formatCode="m/d;@">
                  <c:v>45658.2291666667</c:v>
                </c:pt>
                <c:pt idx="23" c:formatCode="m/d;@">
                  <c:v>45658.2395833333</c:v>
                </c:pt>
                <c:pt idx="24" c:formatCode="m/d;@">
                  <c:v>45658.25</c:v>
                </c:pt>
                <c:pt idx="25" c:formatCode="m/d;@">
                  <c:v>45658.2604166667</c:v>
                </c:pt>
                <c:pt idx="26" c:formatCode="m/d;@">
                  <c:v>45658.2708333333</c:v>
                </c:pt>
                <c:pt idx="27" c:formatCode="m/d;@">
                  <c:v>45658.28125</c:v>
                </c:pt>
                <c:pt idx="28" c:formatCode="m/d;@">
                  <c:v>45658.2916666667</c:v>
                </c:pt>
                <c:pt idx="29" c:formatCode="m/d;@">
                  <c:v>45658.3020833333</c:v>
                </c:pt>
                <c:pt idx="30" c:formatCode="m/d;@">
                  <c:v>45658.3125</c:v>
                </c:pt>
                <c:pt idx="31" c:formatCode="m/d;@">
                  <c:v>45658.3229166667</c:v>
                </c:pt>
                <c:pt idx="32" c:formatCode="m/d;@">
                  <c:v>45658.3333333333</c:v>
                </c:pt>
                <c:pt idx="33" c:formatCode="m/d;@">
                  <c:v>45658.34375</c:v>
                </c:pt>
                <c:pt idx="34" c:formatCode="m/d;@">
                  <c:v>45658.3541666667</c:v>
                </c:pt>
                <c:pt idx="35" c:formatCode="m/d;@">
                  <c:v>45658.3645833333</c:v>
                </c:pt>
                <c:pt idx="36" c:formatCode="m/d;@">
                  <c:v>45658.375</c:v>
                </c:pt>
                <c:pt idx="37" c:formatCode="m/d;@">
                  <c:v>45658.3854166667</c:v>
                </c:pt>
                <c:pt idx="38" c:formatCode="m/d;@">
                  <c:v>45658.3958333333</c:v>
                </c:pt>
                <c:pt idx="39" c:formatCode="m/d;@">
                  <c:v>45658.40625</c:v>
                </c:pt>
                <c:pt idx="40" c:formatCode="m/d;@">
                  <c:v>45658.4166666667</c:v>
                </c:pt>
                <c:pt idx="41" c:formatCode="m/d;@">
                  <c:v>45658.4270833333</c:v>
                </c:pt>
                <c:pt idx="42" c:formatCode="m/d;@">
                  <c:v>45658.4375</c:v>
                </c:pt>
                <c:pt idx="43" c:formatCode="m/d;@">
                  <c:v>45658.4479166667</c:v>
                </c:pt>
                <c:pt idx="44" c:formatCode="m/d;@">
                  <c:v>45658.4583333333</c:v>
                </c:pt>
                <c:pt idx="45" c:formatCode="m/d;@">
                  <c:v>45658.46875</c:v>
                </c:pt>
                <c:pt idx="46" c:formatCode="m/d;@">
                  <c:v>45658.4791666667</c:v>
                </c:pt>
                <c:pt idx="47" c:formatCode="m/d;@">
                  <c:v>45658.4895833333</c:v>
                </c:pt>
                <c:pt idx="48" c:formatCode="m/d;@">
                  <c:v>45658.5</c:v>
                </c:pt>
                <c:pt idx="49" c:formatCode="m/d;@">
                  <c:v>45658.5104166667</c:v>
                </c:pt>
                <c:pt idx="50" c:formatCode="m/d;@">
                  <c:v>45658.5208333333</c:v>
                </c:pt>
                <c:pt idx="51" c:formatCode="m/d;@">
                  <c:v>45658.53125</c:v>
                </c:pt>
                <c:pt idx="52" c:formatCode="m/d;@">
                  <c:v>45658.5416666667</c:v>
                </c:pt>
                <c:pt idx="53" c:formatCode="m/d;@">
                  <c:v>45658.5520833333</c:v>
                </c:pt>
                <c:pt idx="54" c:formatCode="m/d;@">
                  <c:v>45658.5625</c:v>
                </c:pt>
                <c:pt idx="55" c:formatCode="m/d;@">
                  <c:v>45658.5729166667</c:v>
                </c:pt>
                <c:pt idx="56" c:formatCode="m/d;@">
                  <c:v>45658.5833333333</c:v>
                </c:pt>
                <c:pt idx="57" c:formatCode="m/d;@">
                  <c:v>45658.59375</c:v>
                </c:pt>
                <c:pt idx="58" c:formatCode="m/d;@">
                  <c:v>45658.6041666667</c:v>
                </c:pt>
                <c:pt idx="59" c:formatCode="m/d;@">
                  <c:v>45658.6145833333</c:v>
                </c:pt>
                <c:pt idx="60" c:formatCode="m/d;@">
                  <c:v>45658.625</c:v>
                </c:pt>
                <c:pt idx="61" c:formatCode="m/d;@">
                  <c:v>45658.6354166667</c:v>
                </c:pt>
                <c:pt idx="62" c:formatCode="m/d;@">
                  <c:v>45658.6458333333</c:v>
                </c:pt>
                <c:pt idx="63" c:formatCode="m/d;@">
                  <c:v>45658.65625</c:v>
                </c:pt>
                <c:pt idx="64" c:formatCode="m/d;@">
                  <c:v>45658.6666666667</c:v>
                </c:pt>
                <c:pt idx="65" c:formatCode="m/d;@">
                  <c:v>45658.6770833333</c:v>
                </c:pt>
                <c:pt idx="66" c:formatCode="m/d;@">
                  <c:v>45658.6875</c:v>
                </c:pt>
                <c:pt idx="67" c:formatCode="m/d;@">
                  <c:v>45658.6979166667</c:v>
                </c:pt>
                <c:pt idx="68" c:formatCode="m/d;@">
                  <c:v>45658.7083333333</c:v>
                </c:pt>
                <c:pt idx="69" c:formatCode="m/d;@">
                  <c:v>45658.71875</c:v>
                </c:pt>
                <c:pt idx="70" c:formatCode="m/d;@">
                  <c:v>45658.7291666667</c:v>
                </c:pt>
                <c:pt idx="71" c:formatCode="m/d;@">
                  <c:v>45658.7395833333</c:v>
                </c:pt>
                <c:pt idx="72" c:formatCode="m/d;@">
                  <c:v>45658.75</c:v>
                </c:pt>
                <c:pt idx="73" c:formatCode="m/d;@">
                  <c:v>45658.7604166667</c:v>
                </c:pt>
                <c:pt idx="74" c:formatCode="m/d;@">
                  <c:v>45658.7708333333</c:v>
                </c:pt>
                <c:pt idx="75" c:formatCode="m/d;@">
                  <c:v>45658.78125</c:v>
                </c:pt>
                <c:pt idx="76" c:formatCode="m/d;@">
                  <c:v>45658.7916666667</c:v>
                </c:pt>
                <c:pt idx="77" c:formatCode="m/d;@">
                  <c:v>45658.8020833333</c:v>
                </c:pt>
                <c:pt idx="78" c:formatCode="m/d;@">
                  <c:v>45658.8125</c:v>
                </c:pt>
                <c:pt idx="79" c:formatCode="m/d;@">
                  <c:v>45658.8229166667</c:v>
                </c:pt>
                <c:pt idx="80" c:formatCode="m/d;@">
                  <c:v>45658.8333333333</c:v>
                </c:pt>
                <c:pt idx="81" c:formatCode="m/d;@">
                  <c:v>45658.84375</c:v>
                </c:pt>
                <c:pt idx="82" c:formatCode="m/d;@">
                  <c:v>45658.8541666667</c:v>
                </c:pt>
                <c:pt idx="83" c:formatCode="m/d;@">
                  <c:v>45658.8645833333</c:v>
                </c:pt>
                <c:pt idx="84" c:formatCode="m/d;@">
                  <c:v>45658.875</c:v>
                </c:pt>
                <c:pt idx="85" c:formatCode="m/d;@">
                  <c:v>45658.8854166667</c:v>
                </c:pt>
                <c:pt idx="86" c:formatCode="m/d;@">
                  <c:v>45658.8958333333</c:v>
                </c:pt>
                <c:pt idx="87" c:formatCode="m/d;@">
                  <c:v>45658.90625</c:v>
                </c:pt>
                <c:pt idx="88" c:formatCode="m/d;@">
                  <c:v>45658.9166666667</c:v>
                </c:pt>
                <c:pt idx="89" c:formatCode="m/d;@">
                  <c:v>45658.9270833333</c:v>
                </c:pt>
                <c:pt idx="90" c:formatCode="m/d;@">
                  <c:v>45658.9375</c:v>
                </c:pt>
                <c:pt idx="91" c:formatCode="m/d;@">
                  <c:v>45658.9479166667</c:v>
                </c:pt>
                <c:pt idx="92" c:formatCode="m/d;@">
                  <c:v>45658.9583333333</c:v>
                </c:pt>
                <c:pt idx="93" c:formatCode="m/d;@">
                  <c:v>45658.96875</c:v>
                </c:pt>
                <c:pt idx="94" c:formatCode="m/d;@">
                  <c:v>45658.9791666667</c:v>
                </c:pt>
                <c:pt idx="95" c:formatCode="m/d;@">
                  <c:v>45658.9895833333</c:v>
                </c:pt>
                <c:pt idx="96" c:formatCode="m/d;@">
                  <c:v>45659</c:v>
                </c:pt>
                <c:pt idx="97" c:formatCode="m/d;@">
                  <c:v>45659.0104166667</c:v>
                </c:pt>
                <c:pt idx="98" c:formatCode="m/d;@">
                  <c:v>45659.0208333333</c:v>
                </c:pt>
                <c:pt idx="99" c:formatCode="m/d;@">
                  <c:v>45659.03125</c:v>
                </c:pt>
                <c:pt idx="100" c:formatCode="m/d;@">
                  <c:v>45659.0416666667</c:v>
                </c:pt>
                <c:pt idx="101" c:formatCode="m/d;@">
                  <c:v>45659.0520833333</c:v>
                </c:pt>
                <c:pt idx="102" c:formatCode="m/d;@">
                  <c:v>45659.0625</c:v>
                </c:pt>
                <c:pt idx="103" c:formatCode="m/d;@">
                  <c:v>45659.0729166667</c:v>
                </c:pt>
                <c:pt idx="104" c:formatCode="m/d;@">
                  <c:v>45659.0833333333</c:v>
                </c:pt>
                <c:pt idx="105" c:formatCode="m/d;@">
                  <c:v>45659.09375</c:v>
                </c:pt>
                <c:pt idx="106" c:formatCode="m/d;@">
                  <c:v>45659.1041666667</c:v>
                </c:pt>
                <c:pt idx="107" c:formatCode="m/d;@">
                  <c:v>45659.1145833333</c:v>
                </c:pt>
                <c:pt idx="108" c:formatCode="m/d;@">
                  <c:v>45659.125</c:v>
                </c:pt>
                <c:pt idx="109" c:formatCode="m/d;@">
                  <c:v>45659.1354166667</c:v>
                </c:pt>
                <c:pt idx="110" c:formatCode="m/d;@">
                  <c:v>45659.1458333333</c:v>
                </c:pt>
                <c:pt idx="111" c:formatCode="m/d;@">
                  <c:v>45659.15625</c:v>
                </c:pt>
                <c:pt idx="112" c:formatCode="m/d;@">
                  <c:v>45659.1666666667</c:v>
                </c:pt>
                <c:pt idx="113" c:formatCode="m/d;@">
                  <c:v>45659.1770833333</c:v>
                </c:pt>
                <c:pt idx="114" c:formatCode="m/d;@">
                  <c:v>45659.1875</c:v>
                </c:pt>
                <c:pt idx="115" c:formatCode="m/d;@">
                  <c:v>45659.1979166667</c:v>
                </c:pt>
                <c:pt idx="116" c:formatCode="m/d;@">
                  <c:v>45659.2083333333</c:v>
                </c:pt>
                <c:pt idx="117" c:formatCode="m/d;@">
                  <c:v>45659.21875</c:v>
                </c:pt>
                <c:pt idx="118" c:formatCode="m/d;@">
                  <c:v>45659.2291666667</c:v>
                </c:pt>
                <c:pt idx="119" c:formatCode="m/d;@">
                  <c:v>45659.2395833333</c:v>
                </c:pt>
                <c:pt idx="120" c:formatCode="m/d;@">
                  <c:v>45659.25</c:v>
                </c:pt>
                <c:pt idx="121" c:formatCode="m/d;@">
                  <c:v>45659.2604166667</c:v>
                </c:pt>
                <c:pt idx="122" c:formatCode="m/d;@">
                  <c:v>45659.2708333333</c:v>
                </c:pt>
                <c:pt idx="123" c:formatCode="m/d;@">
                  <c:v>45659.28125</c:v>
                </c:pt>
                <c:pt idx="124" c:formatCode="m/d;@">
                  <c:v>45659.2916666667</c:v>
                </c:pt>
                <c:pt idx="125" c:formatCode="m/d;@">
                  <c:v>45659.3020833333</c:v>
                </c:pt>
                <c:pt idx="126" c:formatCode="m/d;@">
                  <c:v>45659.3125</c:v>
                </c:pt>
                <c:pt idx="127" c:formatCode="m/d;@">
                  <c:v>45659.3229166667</c:v>
                </c:pt>
                <c:pt idx="128" c:formatCode="m/d;@">
                  <c:v>45659.3333333333</c:v>
                </c:pt>
                <c:pt idx="129" c:formatCode="m/d;@">
                  <c:v>45659.34375</c:v>
                </c:pt>
                <c:pt idx="130" c:formatCode="m/d;@">
                  <c:v>45659.3541666667</c:v>
                </c:pt>
                <c:pt idx="131" c:formatCode="m/d;@">
                  <c:v>45659.3645833333</c:v>
                </c:pt>
                <c:pt idx="132" c:formatCode="m/d;@">
                  <c:v>45659.375</c:v>
                </c:pt>
                <c:pt idx="133" c:formatCode="m/d;@">
                  <c:v>45659.3854166667</c:v>
                </c:pt>
                <c:pt idx="134" c:formatCode="m/d;@">
                  <c:v>45659.3958333333</c:v>
                </c:pt>
                <c:pt idx="135" c:formatCode="m/d;@">
                  <c:v>45659.40625</c:v>
                </c:pt>
                <c:pt idx="136" c:formatCode="m/d;@">
                  <c:v>45659.4166666667</c:v>
                </c:pt>
                <c:pt idx="137" c:formatCode="m/d;@">
                  <c:v>45659.4270833333</c:v>
                </c:pt>
                <c:pt idx="138" c:formatCode="m/d;@">
                  <c:v>45659.4375</c:v>
                </c:pt>
                <c:pt idx="139" c:formatCode="m/d;@">
                  <c:v>45659.4479166667</c:v>
                </c:pt>
                <c:pt idx="140" c:formatCode="m/d;@">
                  <c:v>45659.4583333333</c:v>
                </c:pt>
                <c:pt idx="141" c:formatCode="m/d;@">
                  <c:v>45659.46875</c:v>
                </c:pt>
                <c:pt idx="142" c:formatCode="m/d;@">
                  <c:v>45659.4791666667</c:v>
                </c:pt>
                <c:pt idx="143" c:formatCode="m/d;@">
                  <c:v>45659.4895833333</c:v>
                </c:pt>
                <c:pt idx="144" c:formatCode="m/d;@">
                  <c:v>45659.5</c:v>
                </c:pt>
                <c:pt idx="145" c:formatCode="m/d;@">
                  <c:v>45659.5104166667</c:v>
                </c:pt>
                <c:pt idx="146" c:formatCode="m/d;@">
                  <c:v>45659.5208333333</c:v>
                </c:pt>
                <c:pt idx="147" c:formatCode="m/d;@">
                  <c:v>45659.53125</c:v>
                </c:pt>
                <c:pt idx="148" c:formatCode="m/d;@">
                  <c:v>45659.5416666667</c:v>
                </c:pt>
                <c:pt idx="149" c:formatCode="m/d;@">
                  <c:v>45659.5520833333</c:v>
                </c:pt>
                <c:pt idx="150" c:formatCode="m/d;@">
                  <c:v>45659.5625</c:v>
                </c:pt>
                <c:pt idx="151" c:formatCode="m/d;@">
                  <c:v>45659.5729166667</c:v>
                </c:pt>
                <c:pt idx="152" c:formatCode="m/d;@">
                  <c:v>45659.5833333333</c:v>
                </c:pt>
                <c:pt idx="153" c:formatCode="m/d;@">
                  <c:v>45659.59375</c:v>
                </c:pt>
                <c:pt idx="154" c:formatCode="m/d;@">
                  <c:v>45659.6041666667</c:v>
                </c:pt>
                <c:pt idx="155" c:formatCode="m/d;@">
                  <c:v>45659.6145833333</c:v>
                </c:pt>
                <c:pt idx="156" c:formatCode="m/d;@">
                  <c:v>45659.625</c:v>
                </c:pt>
                <c:pt idx="157" c:formatCode="m/d;@">
                  <c:v>45659.6354166667</c:v>
                </c:pt>
                <c:pt idx="158" c:formatCode="m/d;@">
                  <c:v>45659.6458333333</c:v>
                </c:pt>
                <c:pt idx="159" c:formatCode="m/d;@">
                  <c:v>45659.65625</c:v>
                </c:pt>
                <c:pt idx="160" c:formatCode="m/d;@">
                  <c:v>45659.6666666667</c:v>
                </c:pt>
                <c:pt idx="161" c:formatCode="m/d;@">
                  <c:v>45659.6770833333</c:v>
                </c:pt>
                <c:pt idx="162" c:formatCode="m/d;@">
                  <c:v>45659.6875</c:v>
                </c:pt>
                <c:pt idx="163" c:formatCode="m/d;@">
                  <c:v>45659.6979166667</c:v>
                </c:pt>
                <c:pt idx="164" c:formatCode="m/d;@">
                  <c:v>45659.7083333333</c:v>
                </c:pt>
                <c:pt idx="165" c:formatCode="m/d;@">
                  <c:v>45659.71875</c:v>
                </c:pt>
                <c:pt idx="166" c:formatCode="m/d;@">
                  <c:v>45659.7291666667</c:v>
                </c:pt>
                <c:pt idx="167" c:formatCode="m/d;@">
                  <c:v>45659.7395833333</c:v>
                </c:pt>
                <c:pt idx="168" c:formatCode="m/d;@">
                  <c:v>45659.75</c:v>
                </c:pt>
                <c:pt idx="169" c:formatCode="m/d;@">
                  <c:v>45659.7604166667</c:v>
                </c:pt>
                <c:pt idx="170" c:formatCode="m/d;@">
                  <c:v>45659.7708333333</c:v>
                </c:pt>
                <c:pt idx="171" c:formatCode="m/d;@">
                  <c:v>45659.78125</c:v>
                </c:pt>
                <c:pt idx="172" c:formatCode="m/d;@">
                  <c:v>45659.7916666667</c:v>
                </c:pt>
                <c:pt idx="173" c:formatCode="m/d;@">
                  <c:v>45659.8020833333</c:v>
                </c:pt>
                <c:pt idx="174" c:formatCode="m/d;@">
                  <c:v>45659.8125</c:v>
                </c:pt>
                <c:pt idx="175" c:formatCode="m/d;@">
                  <c:v>45659.8229166667</c:v>
                </c:pt>
                <c:pt idx="176" c:formatCode="m/d;@">
                  <c:v>45659.8333333333</c:v>
                </c:pt>
                <c:pt idx="177" c:formatCode="m/d;@">
                  <c:v>45659.84375</c:v>
                </c:pt>
                <c:pt idx="178" c:formatCode="m/d;@">
                  <c:v>45659.8541666667</c:v>
                </c:pt>
                <c:pt idx="179" c:formatCode="m/d;@">
                  <c:v>45659.8645833333</c:v>
                </c:pt>
                <c:pt idx="180" c:formatCode="m/d;@">
                  <c:v>45659.875</c:v>
                </c:pt>
                <c:pt idx="181" c:formatCode="m/d;@">
                  <c:v>45659.8854166667</c:v>
                </c:pt>
                <c:pt idx="182" c:formatCode="m/d;@">
                  <c:v>45659.8958333333</c:v>
                </c:pt>
                <c:pt idx="183" c:formatCode="m/d;@">
                  <c:v>45659.90625</c:v>
                </c:pt>
                <c:pt idx="184" c:formatCode="m/d;@">
                  <c:v>45659.9166666667</c:v>
                </c:pt>
                <c:pt idx="185" c:formatCode="m/d;@">
                  <c:v>45659.9270833333</c:v>
                </c:pt>
                <c:pt idx="186" c:formatCode="m/d;@">
                  <c:v>45659.9375</c:v>
                </c:pt>
                <c:pt idx="187" c:formatCode="m/d;@">
                  <c:v>45659.9479166667</c:v>
                </c:pt>
                <c:pt idx="188" c:formatCode="m/d;@">
                  <c:v>45659.9583333333</c:v>
                </c:pt>
                <c:pt idx="189" c:formatCode="m/d;@">
                  <c:v>45659.96875</c:v>
                </c:pt>
                <c:pt idx="190" c:formatCode="m/d;@">
                  <c:v>45659.9791666667</c:v>
                </c:pt>
                <c:pt idx="191" c:formatCode="m/d;@">
                  <c:v>45659.9895833333</c:v>
                </c:pt>
                <c:pt idx="192" c:formatCode="m/d;@">
                  <c:v>45660</c:v>
                </c:pt>
                <c:pt idx="193" c:formatCode="m/d;@">
                  <c:v>45660.0104166667</c:v>
                </c:pt>
                <c:pt idx="194" c:formatCode="m/d;@">
                  <c:v>45660.0208333333</c:v>
                </c:pt>
                <c:pt idx="195" c:formatCode="m/d;@">
                  <c:v>45660.03125</c:v>
                </c:pt>
                <c:pt idx="196" c:formatCode="m/d;@">
                  <c:v>45660.0416666667</c:v>
                </c:pt>
                <c:pt idx="197" c:formatCode="m/d;@">
                  <c:v>45660.0520833333</c:v>
                </c:pt>
                <c:pt idx="198" c:formatCode="m/d;@">
                  <c:v>45660.0625</c:v>
                </c:pt>
                <c:pt idx="199" c:formatCode="m/d;@">
                  <c:v>45660.0729166667</c:v>
                </c:pt>
                <c:pt idx="200" c:formatCode="m/d;@">
                  <c:v>45660.0833333333</c:v>
                </c:pt>
                <c:pt idx="201" c:formatCode="m/d;@">
                  <c:v>45660.09375</c:v>
                </c:pt>
                <c:pt idx="202" c:formatCode="m/d;@">
                  <c:v>45660.1041666667</c:v>
                </c:pt>
                <c:pt idx="203" c:formatCode="m/d;@">
                  <c:v>45660.1145833333</c:v>
                </c:pt>
                <c:pt idx="204" c:formatCode="m/d;@">
                  <c:v>45660.125</c:v>
                </c:pt>
                <c:pt idx="205" c:formatCode="m/d;@">
                  <c:v>45660.1354166667</c:v>
                </c:pt>
                <c:pt idx="206" c:formatCode="m/d;@">
                  <c:v>45660.1458333333</c:v>
                </c:pt>
                <c:pt idx="207" c:formatCode="m/d;@">
                  <c:v>45660.15625</c:v>
                </c:pt>
                <c:pt idx="208" c:formatCode="m/d;@">
                  <c:v>45660.1666666667</c:v>
                </c:pt>
                <c:pt idx="209" c:formatCode="m/d;@">
                  <c:v>45660.1770833333</c:v>
                </c:pt>
                <c:pt idx="210" c:formatCode="m/d;@">
                  <c:v>45660.1875</c:v>
                </c:pt>
                <c:pt idx="211" c:formatCode="m/d;@">
                  <c:v>45660.1979166667</c:v>
                </c:pt>
                <c:pt idx="212" c:formatCode="m/d;@">
                  <c:v>45660.2083333333</c:v>
                </c:pt>
                <c:pt idx="213" c:formatCode="m/d;@">
                  <c:v>45660.21875</c:v>
                </c:pt>
                <c:pt idx="214" c:formatCode="m/d;@">
                  <c:v>45660.2291666667</c:v>
                </c:pt>
                <c:pt idx="215" c:formatCode="m/d;@">
                  <c:v>45660.2395833333</c:v>
                </c:pt>
                <c:pt idx="216" c:formatCode="m/d;@">
                  <c:v>45660.25</c:v>
                </c:pt>
                <c:pt idx="217" c:formatCode="m/d;@">
                  <c:v>45660.2604166667</c:v>
                </c:pt>
                <c:pt idx="218" c:formatCode="m/d;@">
                  <c:v>45660.2708333333</c:v>
                </c:pt>
                <c:pt idx="219" c:formatCode="m/d;@">
                  <c:v>45660.28125</c:v>
                </c:pt>
                <c:pt idx="220" c:formatCode="m/d;@">
                  <c:v>45660.2916666667</c:v>
                </c:pt>
                <c:pt idx="221" c:formatCode="m/d;@">
                  <c:v>45660.3020833333</c:v>
                </c:pt>
                <c:pt idx="222" c:formatCode="m/d;@">
                  <c:v>45660.3125</c:v>
                </c:pt>
                <c:pt idx="223" c:formatCode="m/d;@">
                  <c:v>45660.3229166667</c:v>
                </c:pt>
                <c:pt idx="224" c:formatCode="m/d;@">
                  <c:v>45660.3333333333</c:v>
                </c:pt>
                <c:pt idx="225" c:formatCode="m/d;@">
                  <c:v>45660.34375</c:v>
                </c:pt>
                <c:pt idx="226" c:formatCode="m/d;@">
                  <c:v>45660.3541666667</c:v>
                </c:pt>
                <c:pt idx="227" c:formatCode="m/d;@">
                  <c:v>45660.3645833333</c:v>
                </c:pt>
                <c:pt idx="228" c:formatCode="m/d;@">
                  <c:v>45660.375</c:v>
                </c:pt>
                <c:pt idx="229" c:formatCode="m/d;@">
                  <c:v>45660.3854166667</c:v>
                </c:pt>
                <c:pt idx="230" c:formatCode="m/d;@">
                  <c:v>45660.3958333333</c:v>
                </c:pt>
                <c:pt idx="231" c:formatCode="m/d;@">
                  <c:v>45660.40625</c:v>
                </c:pt>
                <c:pt idx="232" c:formatCode="m/d;@">
                  <c:v>45660.4166666667</c:v>
                </c:pt>
                <c:pt idx="233" c:formatCode="m/d;@">
                  <c:v>45660.4270833333</c:v>
                </c:pt>
                <c:pt idx="234" c:formatCode="m/d;@">
                  <c:v>45660.4375</c:v>
                </c:pt>
                <c:pt idx="235" c:formatCode="m/d;@">
                  <c:v>45660.4479166667</c:v>
                </c:pt>
                <c:pt idx="236" c:formatCode="m/d;@">
                  <c:v>45660.4583333333</c:v>
                </c:pt>
                <c:pt idx="237" c:formatCode="m/d;@">
                  <c:v>45660.46875</c:v>
                </c:pt>
                <c:pt idx="238" c:formatCode="m/d;@">
                  <c:v>45660.4791666667</c:v>
                </c:pt>
                <c:pt idx="239" c:formatCode="m/d;@">
                  <c:v>45660.4895833333</c:v>
                </c:pt>
                <c:pt idx="240" c:formatCode="m/d;@">
                  <c:v>45660.5</c:v>
                </c:pt>
                <c:pt idx="241" c:formatCode="m/d;@">
                  <c:v>45660.5104166667</c:v>
                </c:pt>
                <c:pt idx="242" c:formatCode="m/d;@">
                  <c:v>45660.5208333333</c:v>
                </c:pt>
                <c:pt idx="243" c:formatCode="m/d;@">
                  <c:v>45660.53125</c:v>
                </c:pt>
                <c:pt idx="244" c:formatCode="m/d;@">
                  <c:v>45660.5416666667</c:v>
                </c:pt>
                <c:pt idx="245" c:formatCode="m/d;@">
                  <c:v>45660.5520833333</c:v>
                </c:pt>
                <c:pt idx="246" c:formatCode="m/d;@">
                  <c:v>45660.5625</c:v>
                </c:pt>
                <c:pt idx="247" c:formatCode="m/d;@">
                  <c:v>45660.5729166667</c:v>
                </c:pt>
                <c:pt idx="248" c:formatCode="m/d;@">
                  <c:v>45660.5833333333</c:v>
                </c:pt>
                <c:pt idx="249" c:formatCode="m/d;@">
                  <c:v>45660.59375</c:v>
                </c:pt>
                <c:pt idx="250" c:formatCode="m/d;@">
                  <c:v>45660.6041666667</c:v>
                </c:pt>
                <c:pt idx="251" c:formatCode="m/d;@">
                  <c:v>45660.6145833333</c:v>
                </c:pt>
                <c:pt idx="252" c:formatCode="m/d;@">
                  <c:v>45660.625</c:v>
                </c:pt>
                <c:pt idx="253" c:formatCode="m/d;@">
                  <c:v>45660.6354166667</c:v>
                </c:pt>
                <c:pt idx="254" c:formatCode="m/d;@">
                  <c:v>45660.6458333333</c:v>
                </c:pt>
                <c:pt idx="255" c:formatCode="m/d;@">
                  <c:v>45660.65625</c:v>
                </c:pt>
                <c:pt idx="256" c:formatCode="m/d;@">
                  <c:v>45660.6666666667</c:v>
                </c:pt>
                <c:pt idx="257" c:formatCode="m/d;@">
                  <c:v>45660.6770833333</c:v>
                </c:pt>
                <c:pt idx="258" c:formatCode="m/d;@">
                  <c:v>45660.6875</c:v>
                </c:pt>
                <c:pt idx="259" c:formatCode="m/d;@">
                  <c:v>45660.6979166667</c:v>
                </c:pt>
                <c:pt idx="260" c:formatCode="m/d;@">
                  <c:v>45660.7083333333</c:v>
                </c:pt>
                <c:pt idx="261" c:formatCode="m/d;@">
                  <c:v>45660.71875</c:v>
                </c:pt>
                <c:pt idx="262" c:formatCode="m/d;@">
                  <c:v>45660.7291666667</c:v>
                </c:pt>
                <c:pt idx="263" c:formatCode="m/d;@">
                  <c:v>45660.7395833333</c:v>
                </c:pt>
                <c:pt idx="264" c:formatCode="m/d;@">
                  <c:v>45660.75</c:v>
                </c:pt>
                <c:pt idx="265" c:formatCode="m/d;@">
                  <c:v>45660.7604166667</c:v>
                </c:pt>
                <c:pt idx="266" c:formatCode="m/d;@">
                  <c:v>45660.7708333333</c:v>
                </c:pt>
                <c:pt idx="267" c:formatCode="m/d;@">
                  <c:v>45660.78125</c:v>
                </c:pt>
                <c:pt idx="268" c:formatCode="m/d;@">
                  <c:v>45660.7916666667</c:v>
                </c:pt>
                <c:pt idx="269" c:formatCode="m/d;@">
                  <c:v>45660.8020833333</c:v>
                </c:pt>
                <c:pt idx="270" c:formatCode="m/d;@">
                  <c:v>45660.8125</c:v>
                </c:pt>
                <c:pt idx="271" c:formatCode="m/d;@">
                  <c:v>45660.8229166667</c:v>
                </c:pt>
                <c:pt idx="272" c:formatCode="m/d;@">
                  <c:v>45660.8333333333</c:v>
                </c:pt>
                <c:pt idx="273" c:formatCode="m/d;@">
                  <c:v>45660.84375</c:v>
                </c:pt>
                <c:pt idx="274" c:formatCode="m/d;@">
                  <c:v>45660.8541666667</c:v>
                </c:pt>
                <c:pt idx="275" c:formatCode="m/d;@">
                  <c:v>45660.8645833333</c:v>
                </c:pt>
                <c:pt idx="276" c:formatCode="m/d;@">
                  <c:v>45660.875</c:v>
                </c:pt>
                <c:pt idx="277" c:formatCode="m/d;@">
                  <c:v>45660.8854166667</c:v>
                </c:pt>
                <c:pt idx="278" c:formatCode="m/d;@">
                  <c:v>45660.8958333333</c:v>
                </c:pt>
                <c:pt idx="279" c:formatCode="m/d;@">
                  <c:v>45660.90625</c:v>
                </c:pt>
                <c:pt idx="280" c:formatCode="m/d;@">
                  <c:v>45660.9166666667</c:v>
                </c:pt>
                <c:pt idx="281" c:formatCode="m/d;@">
                  <c:v>45660.9270833333</c:v>
                </c:pt>
                <c:pt idx="282" c:formatCode="m/d;@">
                  <c:v>45660.9375</c:v>
                </c:pt>
                <c:pt idx="283" c:formatCode="m/d;@">
                  <c:v>45660.9479166667</c:v>
                </c:pt>
                <c:pt idx="284" c:formatCode="m/d;@">
                  <c:v>45660.9583333333</c:v>
                </c:pt>
                <c:pt idx="285" c:formatCode="m/d;@">
                  <c:v>45660.96875</c:v>
                </c:pt>
                <c:pt idx="286" c:formatCode="m/d;@">
                  <c:v>45660.9791666667</c:v>
                </c:pt>
                <c:pt idx="287" c:formatCode="m/d;@">
                  <c:v>45660.9895833333</c:v>
                </c:pt>
                <c:pt idx="288" c:formatCode="m/d;@">
                  <c:v>45661</c:v>
                </c:pt>
                <c:pt idx="289" c:formatCode="m/d;@">
                  <c:v>45661.0104166667</c:v>
                </c:pt>
                <c:pt idx="290" c:formatCode="m/d;@">
                  <c:v>45661.0208333333</c:v>
                </c:pt>
                <c:pt idx="291" c:formatCode="m/d;@">
                  <c:v>45661.03125</c:v>
                </c:pt>
                <c:pt idx="292" c:formatCode="m/d;@">
                  <c:v>45661.0416666667</c:v>
                </c:pt>
                <c:pt idx="293" c:formatCode="m/d;@">
                  <c:v>45661.0520833333</c:v>
                </c:pt>
                <c:pt idx="294" c:formatCode="m/d;@">
                  <c:v>45661.0625</c:v>
                </c:pt>
                <c:pt idx="295" c:formatCode="m/d;@">
                  <c:v>45661.0729166667</c:v>
                </c:pt>
                <c:pt idx="296" c:formatCode="m/d;@">
                  <c:v>45661.0833333333</c:v>
                </c:pt>
                <c:pt idx="297" c:formatCode="m/d;@">
                  <c:v>45661.09375</c:v>
                </c:pt>
                <c:pt idx="298" c:formatCode="m/d;@">
                  <c:v>45661.1041666667</c:v>
                </c:pt>
                <c:pt idx="299" c:formatCode="m/d;@">
                  <c:v>45661.1145833333</c:v>
                </c:pt>
                <c:pt idx="300" c:formatCode="m/d;@">
                  <c:v>45661.125</c:v>
                </c:pt>
                <c:pt idx="301" c:formatCode="m/d;@">
                  <c:v>45661.1354166667</c:v>
                </c:pt>
                <c:pt idx="302" c:formatCode="m/d;@">
                  <c:v>45661.1458333333</c:v>
                </c:pt>
                <c:pt idx="303" c:formatCode="m/d;@">
                  <c:v>45661.15625</c:v>
                </c:pt>
                <c:pt idx="304" c:formatCode="m/d;@">
                  <c:v>45661.1666666667</c:v>
                </c:pt>
                <c:pt idx="305" c:formatCode="m/d;@">
                  <c:v>45661.1770833333</c:v>
                </c:pt>
                <c:pt idx="306" c:formatCode="m/d;@">
                  <c:v>45661.1875</c:v>
                </c:pt>
                <c:pt idx="307" c:formatCode="m/d;@">
                  <c:v>45661.1979166667</c:v>
                </c:pt>
                <c:pt idx="308" c:formatCode="m/d;@">
                  <c:v>45661.2083333333</c:v>
                </c:pt>
                <c:pt idx="309" c:formatCode="m/d;@">
                  <c:v>45661.21875</c:v>
                </c:pt>
                <c:pt idx="310" c:formatCode="m/d;@">
                  <c:v>45661.2291666667</c:v>
                </c:pt>
                <c:pt idx="311" c:formatCode="m/d;@">
                  <c:v>45661.2395833333</c:v>
                </c:pt>
                <c:pt idx="312" c:formatCode="m/d;@">
                  <c:v>45661.25</c:v>
                </c:pt>
                <c:pt idx="313" c:formatCode="m/d;@">
                  <c:v>45661.2604166667</c:v>
                </c:pt>
                <c:pt idx="314" c:formatCode="m/d;@">
                  <c:v>45661.2708333333</c:v>
                </c:pt>
                <c:pt idx="315" c:formatCode="m/d;@">
                  <c:v>45661.28125</c:v>
                </c:pt>
                <c:pt idx="316" c:formatCode="m/d;@">
                  <c:v>45661.2916666667</c:v>
                </c:pt>
                <c:pt idx="317" c:formatCode="m/d;@">
                  <c:v>45661.3020833333</c:v>
                </c:pt>
                <c:pt idx="318" c:formatCode="m/d;@">
                  <c:v>45661.3125</c:v>
                </c:pt>
                <c:pt idx="319" c:formatCode="m/d;@">
                  <c:v>45661.3229166667</c:v>
                </c:pt>
                <c:pt idx="320" c:formatCode="m/d;@">
                  <c:v>45661.3333333333</c:v>
                </c:pt>
                <c:pt idx="321" c:formatCode="m/d;@">
                  <c:v>45661.34375</c:v>
                </c:pt>
                <c:pt idx="322" c:formatCode="m/d;@">
                  <c:v>45661.3541666667</c:v>
                </c:pt>
                <c:pt idx="323" c:formatCode="m/d;@">
                  <c:v>45661.3645833333</c:v>
                </c:pt>
                <c:pt idx="324" c:formatCode="m/d;@">
                  <c:v>45661.375</c:v>
                </c:pt>
                <c:pt idx="325" c:formatCode="m/d;@">
                  <c:v>45661.3854166667</c:v>
                </c:pt>
                <c:pt idx="326" c:formatCode="m/d;@">
                  <c:v>45661.3958333333</c:v>
                </c:pt>
                <c:pt idx="327" c:formatCode="m/d;@">
                  <c:v>45661.40625</c:v>
                </c:pt>
                <c:pt idx="328" c:formatCode="m/d;@">
                  <c:v>45661.4166666667</c:v>
                </c:pt>
                <c:pt idx="329" c:formatCode="m/d;@">
                  <c:v>45661.4270833333</c:v>
                </c:pt>
                <c:pt idx="330" c:formatCode="m/d;@">
                  <c:v>45661.4375</c:v>
                </c:pt>
                <c:pt idx="331" c:formatCode="m/d;@">
                  <c:v>45661.4479166667</c:v>
                </c:pt>
                <c:pt idx="332" c:formatCode="m/d;@">
                  <c:v>45661.4583333333</c:v>
                </c:pt>
                <c:pt idx="333" c:formatCode="m/d;@">
                  <c:v>45661.46875</c:v>
                </c:pt>
                <c:pt idx="334" c:formatCode="m/d;@">
                  <c:v>45661.4791666667</c:v>
                </c:pt>
                <c:pt idx="335" c:formatCode="m/d;@">
                  <c:v>45661.4895833333</c:v>
                </c:pt>
                <c:pt idx="336" c:formatCode="m/d;@">
                  <c:v>45661.5</c:v>
                </c:pt>
                <c:pt idx="337" c:formatCode="m/d;@">
                  <c:v>45661.5104166667</c:v>
                </c:pt>
                <c:pt idx="338" c:formatCode="m/d;@">
                  <c:v>45661.5208333333</c:v>
                </c:pt>
                <c:pt idx="339" c:formatCode="m/d;@">
                  <c:v>45661.53125</c:v>
                </c:pt>
                <c:pt idx="340" c:formatCode="m/d;@">
                  <c:v>45661.5416666667</c:v>
                </c:pt>
                <c:pt idx="341" c:formatCode="m/d;@">
                  <c:v>45661.5520833333</c:v>
                </c:pt>
                <c:pt idx="342" c:formatCode="m/d;@">
                  <c:v>45661.5625</c:v>
                </c:pt>
                <c:pt idx="343" c:formatCode="m/d;@">
                  <c:v>45661.5729166667</c:v>
                </c:pt>
                <c:pt idx="344" c:formatCode="m/d;@">
                  <c:v>45661.5833333333</c:v>
                </c:pt>
                <c:pt idx="345" c:formatCode="m/d;@">
                  <c:v>45661.59375</c:v>
                </c:pt>
                <c:pt idx="346" c:formatCode="m/d;@">
                  <c:v>45661.6041666667</c:v>
                </c:pt>
                <c:pt idx="347" c:formatCode="m/d;@">
                  <c:v>45661.6145833333</c:v>
                </c:pt>
                <c:pt idx="348" c:formatCode="m/d;@">
                  <c:v>45661.625</c:v>
                </c:pt>
                <c:pt idx="349" c:formatCode="m/d;@">
                  <c:v>45661.6354166667</c:v>
                </c:pt>
                <c:pt idx="350" c:formatCode="m/d;@">
                  <c:v>45661.6458333333</c:v>
                </c:pt>
                <c:pt idx="351" c:formatCode="m/d;@">
                  <c:v>45661.65625</c:v>
                </c:pt>
                <c:pt idx="352" c:formatCode="m/d;@">
                  <c:v>45661.6666666667</c:v>
                </c:pt>
                <c:pt idx="353" c:formatCode="m/d;@">
                  <c:v>45661.6770833333</c:v>
                </c:pt>
                <c:pt idx="354" c:formatCode="m/d;@">
                  <c:v>45661.6875</c:v>
                </c:pt>
                <c:pt idx="355" c:formatCode="m/d;@">
                  <c:v>45661.6979166667</c:v>
                </c:pt>
                <c:pt idx="356" c:formatCode="m/d;@">
                  <c:v>45661.7083333333</c:v>
                </c:pt>
                <c:pt idx="357" c:formatCode="m/d;@">
                  <c:v>45661.71875</c:v>
                </c:pt>
                <c:pt idx="358" c:formatCode="m/d;@">
                  <c:v>45661.7291666667</c:v>
                </c:pt>
                <c:pt idx="359" c:formatCode="m/d;@">
                  <c:v>45661.7395833333</c:v>
                </c:pt>
                <c:pt idx="360" c:formatCode="m/d;@">
                  <c:v>45661.75</c:v>
                </c:pt>
                <c:pt idx="361" c:formatCode="m/d;@">
                  <c:v>45661.7604166667</c:v>
                </c:pt>
                <c:pt idx="362" c:formatCode="m/d;@">
                  <c:v>45661.7708333333</c:v>
                </c:pt>
                <c:pt idx="363" c:formatCode="m/d;@">
                  <c:v>45661.78125</c:v>
                </c:pt>
                <c:pt idx="364" c:formatCode="m/d;@">
                  <c:v>45661.7916666667</c:v>
                </c:pt>
                <c:pt idx="365" c:formatCode="m/d;@">
                  <c:v>45661.8020833333</c:v>
                </c:pt>
                <c:pt idx="366" c:formatCode="m/d;@">
                  <c:v>45661.8125</c:v>
                </c:pt>
                <c:pt idx="367" c:formatCode="m/d;@">
                  <c:v>45661.8229166667</c:v>
                </c:pt>
                <c:pt idx="368" c:formatCode="m/d;@">
                  <c:v>45661.8333333333</c:v>
                </c:pt>
                <c:pt idx="369" c:formatCode="m/d;@">
                  <c:v>45661.84375</c:v>
                </c:pt>
                <c:pt idx="370" c:formatCode="m/d;@">
                  <c:v>45661.8541666667</c:v>
                </c:pt>
                <c:pt idx="371" c:formatCode="m/d;@">
                  <c:v>45661.8645833333</c:v>
                </c:pt>
                <c:pt idx="372" c:formatCode="m/d;@">
                  <c:v>45661.875</c:v>
                </c:pt>
                <c:pt idx="373" c:formatCode="m/d;@">
                  <c:v>45661.8854166667</c:v>
                </c:pt>
                <c:pt idx="374" c:formatCode="m/d;@">
                  <c:v>45661.8958333333</c:v>
                </c:pt>
                <c:pt idx="375" c:formatCode="m/d;@">
                  <c:v>45661.90625</c:v>
                </c:pt>
                <c:pt idx="376" c:formatCode="m/d;@">
                  <c:v>45661.9166666667</c:v>
                </c:pt>
                <c:pt idx="377" c:formatCode="m/d;@">
                  <c:v>45661.9270833333</c:v>
                </c:pt>
                <c:pt idx="378" c:formatCode="m/d;@">
                  <c:v>45661.9375</c:v>
                </c:pt>
                <c:pt idx="379" c:formatCode="m/d;@">
                  <c:v>45661.9479166667</c:v>
                </c:pt>
                <c:pt idx="380" c:formatCode="m/d;@">
                  <c:v>45661.9583333333</c:v>
                </c:pt>
                <c:pt idx="381" c:formatCode="m/d;@">
                  <c:v>45661.96875</c:v>
                </c:pt>
                <c:pt idx="382" c:formatCode="m/d;@">
                  <c:v>45661.9791666667</c:v>
                </c:pt>
                <c:pt idx="383" c:formatCode="m/d;@">
                  <c:v>45661.9895833333</c:v>
                </c:pt>
                <c:pt idx="384" c:formatCode="m/d;@">
                  <c:v>45662</c:v>
                </c:pt>
                <c:pt idx="385" c:formatCode="m/d;@">
                  <c:v>45662.0104166667</c:v>
                </c:pt>
                <c:pt idx="386" c:formatCode="m/d;@">
                  <c:v>45662.0208333333</c:v>
                </c:pt>
                <c:pt idx="387" c:formatCode="m/d;@">
                  <c:v>45662.03125</c:v>
                </c:pt>
                <c:pt idx="388" c:formatCode="m/d;@">
                  <c:v>45662.0416666667</c:v>
                </c:pt>
                <c:pt idx="389" c:formatCode="m/d;@">
                  <c:v>45662.0520833333</c:v>
                </c:pt>
                <c:pt idx="390" c:formatCode="m/d;@">
                  <c:v>45662.0625</c:v>
                </c:pt>
                <c:pt idx="391" c:formatCode="m/d;@">
                  <c:v>45662.0729166667</c:v>
                </c:pt>
                <c:pt idx="392" c:formatCode="m/d;@">
                  <c:v>45662.0833333333</c:v>
                </c:pt>
                <c:pt idx="393" c:formatCode="m/d;@">
                  <c:v>45662.09375</c:v>
                </c:pt>
                <c:pt idx="394" c:formatCode="m/d;@">
                  <c:v>45662.1041666667</c:v>
                </c:pt>
                <c:pt idx="395" c:formatCode="m/d;@">
                  <c:v>45662.1145833333</c:v>
                </c:pt>
                <c:pt idx="396" c:formatCode="m/d;@">
                  <c:v>45662.125</c:v>
                </c:pt>
                <c:pt idx="397" c:formatCode="m/d;@">
                  <c:v>45662.1354166667</c:v>
                </c:pt>
                <c:pt idx="398" c:formatCode="m/d;@">
                  <c:v>45662.1458333333</c:v>
                </c:pt>
                <c:pt idx="399" c:formatCode="m/d;@">
                  <c:v>45662.15625</c:v>
                </c:pt>
                <c:pt idx="400" c:formatCode="m/d;@">
                  <c:v>45662.1666666667</c:v>
                </c:pt>
                <c:pt idx="401" c:formatCode="m/d;@">
                  <c:v>45662.1770833333</c:v>
                </c:pt>
                <c:pt idx="402" c:formatCode="m/d;@">
                  <c:v>45662.1875</c:v>
                </c:pt>
                <c:pt idx="403" c:formatCode="m/d;@">
                  <c:v>45662.1979166667</c:v>
                </c:pt>
                <c:pt idx="404" c:formatCode="m/d;@">
                  <c:v>45662.2083333333</c:v>
                </c:pt>
                <c:pt idx="405" c:formatCode="m/d;@">
                  <c:v>45662.21875</c:v>
                </c:pt>
                <c:pt idx="406" c:formatCode="m/d;@">
                  <c:v>45662.2291666667</c:v>
                </c:pt>
                <c:pt idx="407" c:formatCode="m/d;@">
                  <c:v>45662.2395833333</c:v>
                </c:pt>
                <c:pt idx="408" c:formatCode="m/d;@">
                  <c:v>45662.25</c:v>
                </c:pt>
                <c:pt idx="409" c:formatCode="m/d;@">
                  <c:v>45662.2604166667</c:v>
                </c:pt>
                <c:pt idx="410" c:formatCode="m/d;@">
                  <c:v>45662.2708333333</c:v>
                </c:pt>
                <c:pt idx="411" c:formatCode="m/d;@">
                  <c:v>45662.28125</c:v>
                </c:pt>
                <c:pt idx="412" c:formatCode="m/d;@">
                  <c:v>45662.2916666667</c:v>
                </c:pt>
                <c:pt idx="413" c:formatCode="m/d;@">
                  <c:v>45662.3020833333</c:v>
                </c:pt>
                <c:pt idx="414" c:formatCode="m/d;@">
                  <c:v>45662.3125</c:v>
                </c:pt>
                <c:pt idx="415" c:formatCode="m/d;@">
                  <c:v>45662.3229166667</c:v>
                </c:pt>
                <c:pt idx="416" c:formatCode="m/d;@">
                  <c:v>45662.3333333333</c:v>
                </c:pt>
                <c:pt idx="417" c:formatCode="m/d;@">
                  <c:v>45662.34375</c:v>
                </c:pt>
                <c:pt idx="418" c:formatCode="m/d;@">
                  <c:v>45662.3541666667</c:v>
                </c:pt>
                <c:pt idx="419" c:formatCode="m/d;@">
                  <c:v>45662.3645833333</c:v>
                </c:pt>
                <c:pt idx="420" c:formatCode="m/d;@">
                  <c:v>45662.375</c:v>
                </c:pt>
                <c:pt idx="421" c:formatCode="m/d;@">
                  <c:v>45662.3854166667</c:v>
                </c:pt>
                <c:pt idx="422" c:formatCode="m/d;@">
                  <c:v>45662.3958333333</c:v>
                </c:pt>
                <c:pt idx="423" c:formatCode="m/d;@">
                  <c:v>45662.40625</c:v>
                </c:pt>
                <c:pt idx="424" c:formatCode="m/d;@">
                  <c:v>45662.4166666667</c:v>
                </c:pt>
                <c:pt idx="425" c:formatCode="m/d;@">
                  <c:v>45662.4270833333</c:v>
                </c:pt>
                <c:pt idx="426" c:formatCode="m/d;@">
                  <c:v>45662.4375</c:v>
                </c:pt>
                <c:pt idx="427" c:formatCode="m/d;@">
                  <c:v>45662.4479166667</c:v>
                </c:pt>
                <c:pt idx="428" c:formatCode="m/d;@">
                  <c:v>45662.4583333333</c:v>
                </c:pt>
                <c:pt idx="429" c:formatCode="m/d;@">
                  <c:v>45662.46875</c:v>
                </c:pt>
                <c:pt idx="430" c:formatCode="m/d;@">
                  <c:v>45662.4791666667</c:v>
                </c:pt>
                <c:pt idx="431" c:formatCode="m/d;@">
                  <c:v>45662.4895833333</c:v>
                </c:pt>
                <c:pt idx="432" c:formatCode="m/d;@">
                  <c:v>45662.5</c:v>
                </c:pt>
                <c:pt idx="433" c:formatCode="m/d;@">
                  <c:v>45662.5104166667</c:v>
                </c:pt>
                <c:pt idx="434" c:formatCode="m/d;@">
                  <c:v>45662.5208333333</c:v>
                </c:pt>
                <c:pt idx="435" c:formatCode="m/d;@">
                  <c:v>45662.53125</c:v>
                </c:pt>
                <c:pt idx="436" c:formatCode="m/d;@">
                  <c:v>45662.5416666667</c:v>
                </c:pt>
                <c:pt idx="437" c:formatCode="m/d;@">
                  <c:v>45662.5520833333</c:v>
                </c:pt>
                <c:pt idx="438" c:formatCode="m/d;@">
                  <c:v>45662.5625</c:v>
                </c:pt>
                <c:pt idx="439" c:formatCode="m/d;@">
                  <c:v>45662.5729166667</c:v>
                </c:pt>
                <c:pt idx="440" c:formatCode="m/d;@">
                  <c:v>45662.5833333333</c:v>
                </c:pt>
                <c:pt idx="441" c:formatCode="m/d;@">
                  <c:v>45662.59375</c:v>
                </c:pt>
                <c:pt idx="442" c:formatCode="m/d;@">
                  <c:v>45662.6041666667</c:v>
                </c:pt>
                <c:pt idx="443" c:formatCode="m/d;@">
                  <c:v>45662.6145833333</c:v>
                </c:pt>
                <c:pt idx="444" c:formatCode="m/d;@">
                  <c:v>45662.625</c:v>
                </c:pt>
                <c:pt idx="445" c:formatCode="m/d;@">
                  <c:v>45662.6354166667</c:v>
                </c:pt>
                <c:pt idx="446" c:formatCode="m/d;@">
                  <c:v>45662.6458333333</c:v>
                </c:pt>
                <c:pt idx="447" c:formatCode="m/d;@">
                  <c:v>45662.65625</c:v>
                </c:pt>
                <c:pt idx="448" c:formatCode="m/d;@">
                  <c:v>45662.6666666667</c:v>
                </c:pt>
                <c:pt idx="449" c:formatCode="m/d;@">
                  <c:v>45662.6770833333</c:v>
                </c:pt>
                <c:pt idx="450" c:formatCode="m/d;@">
                  <c:v>45662.6875</c:v>
                </c:pt>
                <c:pt idx="451" c:formatCode="m/d;@">
                  <c:v>45662.6979166667</c:v>
                </c:pt>
                <c:pt idx="452" c:formatCode="m/d;@">
                  <c:v>45662.7083333333</c:v>
                </c:pt>
                <c:pt idx="453" c:formatCode="m/d;@">
                  <c:v>45662.71875</c:v>
                </c:pt>
                <c:pt idx="454" c:formatCode="m/d;@">
                  <c:v>45662.7291666667</c:v>
                </c:pt>
                <c:pt idx="455" c:formatCode="m/d;@">
                  <c:v>45662.7395833333</c:v>
                </c:pt>
                <c:pt idx="456" c:formatCode="m/d;@">
                  <c:v>45662.75</c:v>
                </c:pt>
                <c:pt idx="457" c:formatCode="m/d;@">
                  <c:v>45662.7604166667</c:v>
                </c:pt>
                <c:pt idx="458" c:formatCode="m/d;@">
                  <c:v>45662.7708333333</c:v>
                </c:pt>
                <c:pt idx="459" c:formatCode="m/d;@">
                  <c:v>45662.78125</c:v>
                </c:pt>
                <c:pt idx="460" c:formatCode="m/d;@">
                  <c:v>45662.7916666667</c:v>
                </c:pt>
                <c:pt idx="461" c:formatCode="m/d;@">
                  <c:v>45662.8020833333</c:v>
                </c:pt>
                <c:pt idx="462" c:formatCode="m/d;@">
                  <c:v>45662.8125</c:v>
                </c:pt>
                <c:pt idx="463" c:formatCode="m/d;@">
                  <c:v>45662.8229166667</c:v>
                </c:pt>
                <c:pt idx="464" c:formatCode="m/d;@">
                  <c:v>45662.8333333333</c:v>
                </c:pt>
                <c:pt idx="465" c:formatCode="m/d;@">
                  <c:v>45662.84375</c:v>
                </c:pt>
                <c:pt idx="466" c:formatCode="m/d;@">
                  <c:v>45662.8541666667</c:v>
                </c:pt>
                <c:pt idx="467" c:formatCode="m/d;@">
                  <c:v>45662.8645833333</c:v>
                </c:pt>
                <c:pt idx="468" c:formatCode="m/d;@">
                  <c:v>45662.875</c:v>
                </c:pt>
                <c:pt idx="469" c:formatCode="m/d;@">
                  <c:v>45662.8854166667</c:v>
                </c:pt>
                <c:pt idx="470" c:formatCode="m/d;@">
                  <c:v>45662.8958333333</c:v>
                </c:pt>
                <c:pt idx="471" c:formatCode="m/d;@">
                  <c:v>45662.90625</c:v>
                </c:pt>
                <c:pt idx="472" c:formatCode="m/d;@">
                  <c:v>45662.9166666667</c:v>
                </c:pt>
                <c:pt idx="473" c:formatCode="m/d;@">
                  <c:v>45662.9270833333</c:v>
                </c:pt>
                <c:pt idx="474" c:formatCode="m/d;@">
                  <c:v>45662.9375</c:v>
                </c:pt>
                <c:pt idx="475" c:formatCode="m/d;@">
                  <c:v>45662.9479166667</c:v>
                </c:pt>
                <c:pt idx="476" c:formatCode="m/d;@">
                  <c:v>45662.9583333333</c:v>
                </c:pt>
                <c:pt idx="477" c:formatCode="m/d;@">
                  <c:v>45662.96875</c:v>
                </c:pt>
                <c:pt idx="478" c:formatCode="m/d;@">
                  <c:v>45662.9791666667</c:v>
                </c:pt>
                <c:pt idx="479" c:formatCode="m/d;@">
                  <c:v>45662.9895833333</c:v>
                </c:pt>
                <c:pt idx="480" c:formatCode="m/d;@">
                  <c:v>45663</c:v>
                </c:pt>
                <c:pt idx="481" c:formatCode="m/d;@">
                  <c:v>45663.0104166667</c:v>
                </c:pt>
                <c:pt idx="482" c:formatCode="m/d;@">
                  <c:v>45663.0208333333</c:v>
                </c:pt>
                <c:pt idx="483" c:formatCode="m/d;@">
                  <c:v>45663.03125</c:v>
                </c:pt>
                <c:pt idx="484" c:formatCode="m/d;@">
                  <c:v>45663.0416666667</c:v>
                </c:pt>
                <c:pt idx="485" c:formatCode="m/d;@">
                  <c:v>45663.0520833333</c:v>
                </c:pt>
                <c:pt idx="486" c:formatCode="m/d;@">
                  <c:v>45663.0625</c:v>
                </c:pt>
                <c:pt idx="487" c:formatCode="m/d;@">
                  <c:v>45663.0729166667</c:v>
                </c:pt>
                <c:pt idx="488" c:formatCode="m/d;@">
                  <c:v>45663.0833333333</c:v>
                </c:pt>
                <c:pt idx="489" c:formatCode="m/d;@">
                  <c:v>45663.09375</c:v>
                </c:pt>
                <c:pt idx="490" c:formatCode="m/d;@">
                  <c:v>45663.1041666667</c:v>
                </c:pt>
                <c:pt idx="491" c:formatCode="m/d;@">
                  <c:v>45663.1145833333</c:v>
                </c:pt>
                <c:pt idx="492" c:formatCode="m/d;@">
                  <c:v>45663.125</c:v>
                </c:pt>
                <c:pt idx="493" c:formatCode="m/d;@">
                  <c:v>45663.1354166667</c:v>
                </c:pt>
                <c:pt idx="494" c:formatCode="m/d;@">
                  <c:v>45663.1458333333</c:v>
                </c:pt>
                <c:pt idx="495" c:formatCode="m/d;@">
                  <c:v>45663.15625</c:v>
                </c:pt>
                <c:pt idx="496" c:formatCode="m/d;@">
                  <c:v>45663.1666666667</c:v>
                </c:pt>
                <c:pt idx="497" c:formatCode="m/d;@">
                  <c:v>45663.1770833333</c:v>
                </c:pt>
                <c:pt idx="498" c:formatCode="m/d;@">
                  <c:v>45663.1875</c:v>
                </c:pt>
                <c:pt idx="499" c:formatCode="m/d;@">
                  <c:v>45663.1979166667</c:v>
                </c:pt>
                <c:pt idx="500" c:formatCode="m/d;@">
                  <c:v>45663.2083333333</c:v>
                </c:pt>
                <c:pt idx="501" c:formatCode="m/d;@">
                  <c:v>45663.21875</c:v>
                </c:pt>
                <c:pt idx="502" c:formatCode="m/d;@">
                  <c:v>45663.2291666667</c:v>
                </c:pt>
                <c:pt idx="503" c:formatCode="m/d;@">
                  <c:v>45663.2395833333</c:v>
                </c:pt>
                <c:pt idx="504" c:formatCode="m/d;@">
                  <c:v>45663.25</c:v>
                </c:pt>
                <c:pt idx="505" c:formatCode="m/d;@">
                  <c:v>45663.2604166667</c:v>
                </c:pt>
                <c:pt idx="506" c:formatCode="m/d;@">
                  <c:v>45663.2708333333</c:v>
                </c:pt>
                <c:pt idx="507" c:formatCode="m/d;@">
                  <c:v>45663.28125</c:v>
                </c:pt>
                <c:pt idx="508" c:formatCode="m/d;@">
                  <c:v>45663.2916666667</c:v>
                </c:pt>
                <c:pt idx="509" c:formatCode="m/d;@">
                  <c:v>45663.3020833333</c:v>
                </c:pt>
                <c:pt idx="510" c:formatCode="m/d;@">
                  <c:v>45663.3125</c:v>
                </c:pt>
                <c:pt idx="511" c:formatCode="m/d;@">
                  <c:v>45663.3229166667</c:v>
                </c:pt>
                <c:pt idx="512" c:formatCode="m/d;@">
                  <c:v>45663.3333333333</c:v>
                </c:pt>
                <c:pt idx="513" c:formatCode="m/d;@">
                  <c:v>45663.34375</c:v>
                </c:pt>
                <c:pt idx="514" c:formatCode="m/d;@">
                  <c:v>45663.3541666667</c:v>
                </c:pt>
                <c:pt idx="515" c:formatCode="m/d;@">
                  <c:v>45663.3645833333</c:v>
                </c:pt>
                <c:pt idx="516" c:formatCode="m/d;@">
                  <c:v>45663.375</c:v>
                </c:pt>
                <c:pt idx="517" c:formatCode="m/d;@">
                  <c:v>45663.3854166667</c:v>
                </c:pt>
                <c:pt idx="518" c:formatCode="m/d;@">
                  <c:v>45663.3958333333</c:v>
                </c:pt>
                <c:pt idx="519" c:formatCode="m/d;@">
                  <c:v>45663.40625</c:v>
                </c:pt>
                <c:pt idx="520" c:formatCode="m/d;@">
                  <c:v>45663.4166666667</c:v>
                </c:pt>
                <c:pt idx="521" c:formatCode="m/d;@">
                  <c:v>45663.4270833333</c:v>
                </c:pt>
                <c:pt idx="522" c:formatCode="m/d;@">
                  <c:v>45663.4375</c:v>
                </c:pt>
                <c:pt idx="523" c:formatCode="m/d;@">
                  <c:v>45663.4479166667</c:v>
                </c:pt>
                <c:pt idx="524" c:formatCode="m/d;@">
                  <c:v>45663.4583333333</c:v>
                </c:pt>
                <c:pt idx="525" c:formatCode="m/d;@">
                  <c:v>45663.46875</c:v>
                </c:pt>
                <c:pt idx="526" c:formatCode="m/d;@">
                  <c:v>45663.4791666667</c:v>
                </c:pt>
                <c:pt idx="527" c:formatCode="m/d;@">
                  <c:v>45663.4895833333</c:v>
                </c:pt>
                <c:pt idx="528" c:formatCode="m/d;@">
                  <c:v>45663.5</c:v>
                </c:pt>
                <c:pt idx="529" c:formatCode="m/d;@">
                  <c:v>45663.5104166667</c:v>
                </c:pt>
                <c:pt idx="530" c:formatCode="m/d;@">
                  <c:v>45663.5208333333</c:v>
                </c:pt>
                <c:pt idx="531" c:formatCode="m/d;@">
                  <c:v>45663.53125</c:v>
                </c:pt>
                <c:pt idx="532" c:formatCode="m/d;@">
                  <c:v>45663.5416666667</c:v>
                </c:pt>
                <c:pt idx="533" c:formatCode="m/d;@">
                  <c:v>45663.5520833333</c:v>
                </c:pt>
                <c:pt idx="534" c:formatCode="m/d;@">
                  <c:v>45663.5625</c:v>
                </c:pt>
                <c:pt idx="535" c:formatCode="m/d;@">
                  <c:v>45663.5729166667</c:v>
                </c:pt>
                <c:pt idx="536" c:formatCode="m/d;@">
                  <c:v>45663.5833333333</c:v>
                </c:pt>
                <c:pt idx="537" c:formatCode="m/d;@">
                  <c:v>45663.59375</c:v>
                </c:pt>
                <c:pt idx="538" c:formatCode="m/d;@">
                  <c:v>45663.6041666667</c:v>
                </c:pt>
                <c:pt idx="539" c:formatCode="m/d;@">
                  <c:v>45663.6145833333</c:v>
                </c:pt>
                <c:pt idx="540" c:formatCode="m/d;@">
                  <c:v>45663.625</c:v>
                </c:pt>
                <c:pt idx="541" c:formatCode="m/d;@">
                  <c:v>45663.6354166667</c:v>
                </c:pt>
                <c:pt idx="542" c:formatCode="m/d;@">
                  <c:v>45663.6458333333</c:v>
                </c:pt>
                <c:pt idx="543" c:formatCode="m/d;@">
                  <c:v>45663.65625</c:v>
                </c:pt>
                <c:pt idx="544" c:formatCode="m/d;@">
                  <c:v>45663.6666666667</c:v>
                </c:pt>
                <c:pt idx="545" c:formatCode="m/d;@">
                  <c:v>45663.6770833333</c:v>
                </c:pt>
                <c:pt idx="546" c:formatCode="m/d;@">
                  <c:v>45663.6875</c:v>
                </c:pt>
                <c:pt idx="547" c:formatCode="m/d;@">
                  <c:v>45663.6979166667</c:v>
                </c:pt>
                <c:pt idx="548" c:formatCode="m/d;@">
                  <c:v>45663.7083333333</c:v>
                </c:pt>
                <c:pt idx="549" c:formatCode="m/d;@">
                  <c:v>45663.71875</c:v>
                </c:pt>
                <c:pt idx="550" c:formatCode="m/d;@">
                  <c:v>45663.7291666667</c:v>
                </c:pt>
                <c:pt idx="551" c:formatCode="m/d;@">
                  <c:v>45663.7395833333</c:v>
                </c:pt>
                <c:pt idx="552" c:formatCode="m/d;@">
                  <c:v>45663.75</c:v>
                </c:pt>
                <c:pt idx="553" c:formatCode="m/d;@">
                  <c:v>45663.7604166667</c:v>
                </c:pt>
                <c:pt idx="554" c:formatCode="m/d;@">
                  <c:v>45663.7708333333</c:v>
                </c:pt>
                <c:pt idx="555" c:formatCode="m/d;@">
                  <c:v>45663.78125</c:v>
                </c:pt>
                <c:pt idx="556" c:formatCode="m/d;@">
                  <c:v>45663.7916666667</c:v>
                </c:pt>
                <c:pt idx="557" c:formatCode="m/d;@">
                  <c:v>45663.8020833333</c:v>
                </c:pt>
                <c:pt idx="558" c:formatCode="m/d;@">
                  <c:v>45663.8125</c:v>
                </c:pt>
                <c:pt idx="559" c:formatCode="m/d;@">
                  <c:v>45663.8229166667</c:v>
                </c:pt>
                <c:pt idx="560" c:formatCode="m/d;@">
                  <c:v>45663.8333333333</c:v>
                </c:pt>
                <c:pt idx="561" c:formatCode="m/d;@">
                  <c:v>45663.84375</c:v>
                </c:pt>
                <c:pt idx="562" c:formatCode="m/d;@">
                  <c:v>45663.8541666667</c:v>
                </c:pt>
                <c:pt idx="563" c:formatCode="m/d;@">
                  <c:v>45663.8645833333</c:v>
                </c:pt>
                <c:pt idx="564" c:formatCode="m/d;@">
                  <c:v>45663.875</c:v>
                </c:pt>
                <c:pt idx="565" c:formatCode="m/d;@">
                  <c:v>45663.8854166667</c:v>
                </c:pt>
                <c:pt idx="566" c:formatCode="m/d;@">
                  <c:v>45663.8958333333</c:v>
                </c:pt>
                <c:pt idx="567" c:formatCode="m/d;@">
                  <c:v>45663.90625</c:v>
                </c:pt>
                <c:pt idx="568" c:formatCode="m/d;@">
                  <c:v>45663.9166666667</c:v>
                </c:pt>
                <c:pt idx="569" c:formatCode="m/d;@">
                  <c:v>45663.9270833333</c:v>
                </c:pt>
                <c:pt idx="570" c:formatCode="m/d;@">
                  <c:v>45663.9375</c:v>
                </c:pt>
                <c:pt idx="571" c:formatCode="m/d;@">
                  <c:v>45663.9479166667</c:v>
                </c:pt>
                <c:pt idx="572" c:formatCode="m/d;@">
                  <c:v>45663.9583333333</c:v>
                </c:pt>
                <c:pt idx="573" c:formatCode="m/d;@">
                  <c:v>45663.96875</c:v>
                </c:pt>
                <c:pt idx="574" c:formatCode="m/d;@">
                  <c:v>45663.9791666667</c:v>
                </c:pt>
                <c:pt idx="575" c:formatCode="m/d;@">
                  <c:v>45663.9895833333</c:v>
                </c:pt>
                <c:pt idx="576" c:formatCode="m/d;@">
                  <c:v>45664</c:v>
                </c:pt>
                <c:pt idx="577" c:formatCode="m/d;@">
                  <c:v>45664.0104166667</c:v>
                </c:pt>
                <c:pt idx="578" c:formatCode="m/d;@">
                  <c:v>45664.0208333333</c:v>
                </c:pt>
                <c:pt idx="579" c:formatCode="m/d;@">
                  <c:v>45664.03125</c:v>
                </c:pt>
                <c:pt idx="580" c:formatCode="m/d;@">
                  <c:v>45664.0416666667</c:v>
                </c:pt>
                <c:pt idx="581" c:formatCode="m/d;@">
                  <c:v>45664.0520833333</c:v>
                </c:pt>
                <c:pt idx="582" c:formatCode="m/d;@">
                  <c:v>45664.0625</c:v>
                </c:pt>
                <c:pt idx="583" c:formatCode="m/d;@">
                  <c:v>45664.0729166667</c:v>
                </c:pt>
                <c:pt idx="584" c:formatCode="m/d;@">
                  <c:v>45664.0833333333</c:v>
                </c:pt>
                <c:pt idx="585" c:formatCode="m/d;@">
                  <c:v>45664.09375</c:v>
                </c:pt>
                <c:pt idx="586" c:formatCode="m/d;@">
                  <c:v>45664.1041666667</c:v>
                </c:pt>
                <c:pt idx="587" c:formatCode="m/d;@">
                  <c:v>45664.1145833333</c:v>
                </c:pt>
                <c:pt idx="588" c:formatCode="m/d;@">
                  <c:v>45664.125</c:v>
                </c:pt>
                <c:pt idx="589" c:formatCode="m/d;@">
                  <c:v>45664.1354166667</c:v>
                </c:pt>
                <c:pt idx="590" c:formatCode="m/d;@">
                  <c:v>45664.1458333333</c:v>
                </c:pt>
                <c:pt idx="591" c:formatCode="m/d;@">
                  <c:v>45664.15625</c:v>
                </c:pt>
                <c:pt idx="592" c:formatCode="m/d;@">
                  <c:v>45664.1666666667</c:v>
                </c:pt>
                <c:pt idx="593" c:formatCode="m/d;@">
                  <c:v>45664.1770833333</c:v>
                </c:pt>
                <c:pt idx="594" c:formatCode="m/d;@">
                  <c:v>45664.1875</c:v>
                </c:pt>
                <c:pt idx="595" c:formatCode="m/d;@">
                  <c:v>45664.1979166667</c:v>
                </c:pt>
                <c:pt idx="596" c:formatCode="m/d;@">
                  <c:v>45664.2083333333</c:v>
                </c:pt>
                <c:pt idx="597" c:formatCode="m/d;@">
                  <c:v>45664.21875</c:v>
                </c:pt>
                <c:pt idx="598" c:formatCode="m/d;@">
                  <c:v>45664.2291666667</c:v>
                </c:pt>
                <c:pt idx="599" c:formatCode="m/d;@">
                  <c:v>45664.2395833333</c:v>
                </c:pt>
                <c:pt idx="600" c:formatCode="m/d;@">
                  <c:v>45664.25</c:v>
                </c:pt>
                <c:pt idx="601" c:formatCode="m/d;@">
                  <c:v>45664.2604166667</c:v>
                </c:pt>
                <c:pt idx="602" c:formatCode="m/d;@">
                  <c:v>45664.2708333333</c:v>
                </c:pt>
                <c:pt idx="603" c:formatCode="m/d;@">
                  <c:v>45664.28125</c:v>
                </c:pt>
                <c:pt idx="604" c:formatCode="m/d;@">
                  <c:v>45664.2916666667</c:v>
                </c:pt>
                <c:pt idx="605" c:formatCode="m/d;@">
                  <c:v>45664.3020833333</c:v>
                </c:pt>
                <c:pt idx="606" c:formatCode="m/d;@">
                  <c:v>45664.3125</c:v>
                </c:pt>
                <c:pt idx="607" c:formatCode="m/d;@">
                  <c:v>45664.3229166667</c:v>
                </c:pt>
                <c:pt idx="608" c:formatCode="m/d;@">
                  <c:v>45664.3333333333</c:v>
                </c:pt>
                <c:pt idx="609" c:formatCode="m/d;@">
                  <c:v>45664.34375</c:v>
                </c:pt>
                <c:pt idx="610" c:formatCode="m/d;@">
                  <c:v>45664.3541666667</c:v>
                </c:pt>
                <c:pt idx="611" c:formatCode="m/d;@">
                  <c:v>45664.3645833333</c:v>
                </c:pt>
                <c:pt idx="612" c:formatCode="m/d;@">
                  <c:v>45664.375</c:v>
                </c:pt>
                <c:pt idx="613" c:formatCode="m/d;@">
                  <c:v>45664.3854166667</c:v>
                </c:pt>
                <c:pt idx="614" c:formatCode="m/d;@">
                  <c:v>45664.3958333333</c:v>
                </c:pt>
                <c:pt idx="615" c:formatCode="m/d;@">
                  <c:v>45664.40625</c:v>
                </c:pt>
                <c:pt idx="616" c:formatCode="m/d;@">
                  <c:v>45664.4166666667</c:v>
                </c:pt>
                <c:pt idx="617" c:formatCode="m/d;@">
                  <c:v>45664.4270833333</c:v>
                </c:pt>
                <c:pt idx="618" c:formatCode="m/d;@">
                  <c:v>45664.4375</c:v>
                </c:pt>
                <c:pt idx="619" c:formatCode="m/d;@">
                  <c:v>45664.4479166667</c:v>
                </c:pt>
                <c:pt idx="620" c:formatCode="m/d;@">
                  <c:v>45664.4583333333</c:v>
                </c:pt>
                <c:pt idx="621" c:formatCode="m/d;@">
                  <c:v>45664.46875</c:v>
                </c:pt>
                <c:pt idx="622" c:formatCode="m/d;@">
                  <c:v>45664.4791666667</c:v>
                </c:pt>
                <c:pt idx="623" c:formatCode="m/d;@">
                  <c:v>45664.4895833333</c:v>
                </c:pt>
                <c:pt idx="624" c:formatCode="m/d;@">
                  <c:v>45664.5</c:v>
                </c:pt>
                <c:pt idx="625" c:formatCode="m/d;@">
                  <c:v>45664.5104166667</c:v>
                </c:pt>
                <c:pt idx="626" c:formatCode="m/d;@">
                  <c:v>45664.5208333333</c:v>
                </c:pt>
                <c:pt idx="627" c:formatCode="m/d;@">
                  <c:v>45664.53125</c:v>
                </c:pt>
                <c:pt idx="628" c:formatCode="m/d;@">
                  <c:v>45664.5416666667</c:v>
                </c:pt>
                <c:pt idx="629" c:formatCode="m/d;@">
                  <c:v>45664.5520833333</c:v>
                </c:pt>
                <c:pt idx="630" c:formatCode="m/d;@">
                  <c:v>45664.5625</c:v>
                </c:pt>
                <c:pt idx="631" c:formatCode="m/d;@">
                  <c:v>45664.5729166667</c:v>
                </c:pt>
                <c:pt idx="632" c:formatCode="m/d;@">
                  <c:v>45664.5833333333</c:v>
                </c:pt>
                <c:pt idx="633" c:formatCode="m/d;@">
                  <c:v>45664.59375</c:v>
                </c:pt>
                <c:pt idx="634" c:formatCode="m/d;@">
                  <c:v>45664.6041666667</c:v>
                </c:pt>
                <c:pt idx="635" c:formatCode="m/d;@">
                  <c:v>45664.6145833333</c:v>
                </c:pt>
                <c:pt idx="636" c:formatCode="m/d;@">
                  <c:v>45664.625</c:v>
                </c:pt>
                <c:pt idx="637" c:formatCode="m/d;@">
                  <c:v>45664.6354166667</c:v>
                </c:pt>
                <c:pt idx="638" c:formatCode="m/d;@">
                  <c:v>45664.6458333333</c:v>
                </c:pt>
                <c:pt idx="639" c:formatCode="m/d;@">
                  <c:v>45664.65625</c:v>
                </c:pt>
                <c:pt idx="640" c:formatCode="m/d;@">
                  <c:v>45664.6666666667</c:v>
                </c:pt>
                <c:pt idx="641" c:formatCode="m/d;@">
                  <c:v>45664.6770833333</c:v>
                </c:pt>
                <c:pt idx="642" c:formatCode="m/d;@">
                  <c:v>45664.6875</c:v>
                </c:pt>
                <c:pt idx="643" c:formatCode="m/d;@">
                  <c:v>45664.6979166667</c:v>
                </c:pt>
                <c:pt idx="644" c:formatCode="m/d;@">
                  <c:v>45664.7083333333</c:v>
                </c:pt>
                <c:pt idx="645" c:formatCode="m/d;@">
                  <c:v>45664.71875</c:v>
                </c:pt>
                <c:pt idx="646" c:formatCode="m/d;@">
                  <c:v>45664.7291666667</c:v>
                </c:pt>
                <c:pt idx="647" c:formatCode="m/d;@">
                  <c:v>45664.7395833333</c:v>
                </c:pt>
                <c:pt idx="648" c:formatCode="m/d;@">
                  <c:v>45664.75</c:v>
                </c:pt>
                <c:pt idx="649" c:formatCode="m/d;@">
                  <c:v>45664.7604166667</c:v>
                </c:pt>
                <c:pt idx="650" c:formatCode="m/d;@">
                  <c:v>45664.7708333333</c:v>
                </c:pt>
                <c:pt idx="651" c:formatCode="m/d;@">
                  <c:v>45664.78125</c:v>
                </c:pt>
                <c:pt idx="652" c:formatCode="m/d;@">
                  <c:v>45664.7916666667</c:v>
                </c:pt>
                <c:pt idx="653" c:formatCode="m/d;@">
                  <c:v>45664.8020833333</c:v>
                </c:pt>
                <c:pt idx="654" c:formatCode="m/d;@">
                  <c:v>45664.8125</c:v>
                </c:pt>
                <c:pt idx="655" c:formatCode="m/d;@">
                  <c:v>45664.8229166667</c:v>
                </c:pt>
                <c:pt idx="656" c:formatCode="m/d;@">
                  <c:v>45664.8333333333</c:v>
                </c:pt>
                <c:pt idx="657" c:formatCode="m/d;@">
                  <c:v>45664.84375</c:v>
                </c:pt>
                <c:pt idx="658" c:formatCode="m/d;@">
                  <c:v>45664.8541666667</c:v>
                </c:pt>
                <c:pt idx="659" c:formatCode="m/d;@">
                  <c:v>45664.8645833333</c:v>
                </c:pt>
                <c:pt idx="660" c:formatCode="m/d;@">
                  <c:v>45664.875</c:v>
                </c:pt>
                <c:pt idx="661" c:formatCode="m/d;@">
                  <c:v>45664.8854166667</c:v>
                </c:pt>
                <c:pt idx="662" c:formatCode="m/d;@">
                  <c:v>45664.8958333333</c:v>
                </c:pt>
                <c:pt idx="663" c:formatCode="m/d;@">
                  <c:v>45664.90625</c:v>
                </c:pt>
                <c:pt idx="664" c:formatCode="m/d;@">
                  <c:v>45664.9166666667</c:v>
                </c:pt>
                <c:pt idx="665" c:formatCode="m/d;@">
                  <c:v>45664.9270833333</c:v>
                </c:pt>
                <c:pt idx="666" c:formatCode="m/d;@">
                  <c:v>45664.9375</c:v>
                </c:pt>
                <c:pt idx="667" c:formatCode="m/d;@">
                  <c:v>45664.9479166667</c:v>
                </c:pt>
                <c:pt idx="668" c:formatCode="m/d;@">
                  <c:v>45664.9583333333</c:v>
                </c:pt>
                <c:pt idx="669" c:formatCode="m/d;@">
                  <c:v>45664.96875</c:v>
                </c:pt>
                <c:pt idx="670" c:formatCode="m/d;@">
                  <c:v>45664.9791666667</c:v>
                </c:pt>
                <c:pt idx="671" c:formatCode="m/d;@">
                  <c:v>45664.9895833333</c:v>
                </c:pt>
                <c:pt idx="672" c:formatCode="m/d;@">
                  <c:v>45665</c:v>
                </c:pt>
                <c:pt idx="673" c:formatCode="m/d;@">
                  <c:v>45665.0104166667</c:v>
                </c:pt>
                <c:pt idx="674" c:formatCode="m/d;@">
                  <c:v>45665.0208333333</c:v>
                </c:pt>
                <c:pt idx="675" c:formatCode="m/d;@">
                  <c:v>45665.03125</c:v>
                </c:pt>
                <c:pt idx="676" c:formatCode="m/d;@">
                  <c:v>45665.0416666667</c:v>
                </c:pt>
                <c:pt idx="677" c:formatCode="m/d;@">
                  <c:v>45665.0520833333</c:v>
                </c:pt>
                <c:pt idx="678" c:formatCode="m/d;@">
                  <c:v>45665.0625</c:v>
                </c:pt>
                <c:pt idx="679" c:formatCode="m/d;@">
                  <c:v>45665.0729166667</c:v>
                </c:pt>
                <c:pt idx="680" c:formatCode="m/d;@">
                  <c:v>45665.0833333333</c:v>
                </c:pt>
                <c:pt idx="681" c:formatCode="m/d;@">
                  <c:v>45665.09375</c:v>
                </c:pt>
                <c:pt idx="682" c:formatCode="m/d;@">
                  <c:v>45665.1041666667</c:v>
                </c:pt>
                <c:pt idx="683" c:formatCode="m/d;@">
                  <c:v>45665.1145833333</c:v>
                </c:pt>
                <c:pt idx="684" c:formatCode="m/d;@">
                  <c:v>45665.125</c:v>
                </c:pt>
                <c:pt idx="685" c:formatCode="m/d;@">
                  <c:v>45665.1354166667</c:v>
                </c:pt>
                <c:pt idx="686" c:formatCode="m/d;@">
                  <c:v>45665.1458333333</c:v>
                </c:pt>
                <c:pt idx="687" c:formatCode="m/d;@">
                  <c:v>45665.15625</c:v>
                </c:pt>
                <c:pt idx="688" c:formatCode="m/d;@">
                  <c:v>45665.1666666667</c:v>
                </c:pt>
                <c:pt idx="689" c:formatCode="m/d;@">
                  <c:v>45665.1770833333</c:v>
                </c:pt>
                <c:pt idx="690" c:formatCode="m/d;@">
                  <c:v>45665.1875</c:v>
                </c:pt>
                <c:pt idx="691" c:formatCode="m/d;@">
                  <c:v>45665.1979166667</c:v>
                </c:pt>
                <c:pt idx="692" c:formatCode="m/d;@">
                  <c:v>45665.2083333333</c:v>
                </c:pt>
                <c:pt idx="693" c:formatCode="m/d;@">
                  <c:v>45665.21875</c:v>
                </c:pt>
                <c:pt idx="694" c:formatCode="m/d;@">
                  <c:v>45665.2291666667</c:v>
                </c:pt>
                <c:pt idx="695" c:formatCode="m/d;@">
                  <c:v>45665.2395833333</c:v>
                </c:pt>
                <c:pt idx="696" c:formatCode="m/d;@">
                  <c:v>45665.25</c:v>
                </c:pt>
                <c:pt idx="697" c:formatCode="m/d;@">
                  <c:v>45665.2604166667</c:v>
                </c:pt>
                <c:pt idx="698" c:formatCode="m/d;@">
                  <c:v>45665.2708333333</c:v>
                </c:pt>
                <c:pt idx="699" c:formatCode="m/d;@">
                  <c:v>45665.28125</c:v>
                </c:pt>
                <c:pt idx="700" c:formatCode="m/d;@">
                  <c:v>45665.2916666667</c:v>
                </c:pt>
                <c:pt idx="701" c:formatCode="m/d;@">
                  <c:v>45665.3020833333</c:v>
                </c:pt>
                <c:pt idx="702" c:formatCode="m/d;@">
                  <c:v>45665.3125</c:v>
                </c:pt>
                <c:pt idx="703" c:formatCode="m/d;@">
                  <c:v>45665.3229166667</c:v>
                </c:pt>
                <c:pt idx="704" c:formatCode="m/d;@">
                  <c:v>45665.3333333333</c:v>
                </c:pt>
                <c:pt idx="705" c:formatCode="m/d;@">
                  <c:v>45665.34375</c:v>
                </c:pt>
                <c:pt idx="706" c:formatCode="m/d;@">
                  <c:v>45665.3541666667</c:v>
                </c:pt>
                <c:pt idx="707" c:formatCode="m/d;@">
                  <c:v>45665.3645833333</c:v>
                </c:pt>
                <c:pt idx="708" c:formatCode="m/d;@">
                  <c:v>45665.375</c:v>
                </c:pt>
                <c:pt idx="709" c:formatCode="m/d;@">
                  <c:v>45665.3854166667</c:v>
                </c:pt>
                <c:pt idx="710" c:formatCode="m/d;@">
                  <c:v>45665.3958333333</c:v>
                </c:pt>
                <c:pt idx="711" c:formatCode="m/d;@">
                  <c:v>45665.40625</c:v>
                </c:pt>
                <c:pt idx="712" c:formatCode="m/d;@">
                  <c:v>45665.4166666667</c:v>
                </c:pt>
                <c:pt idx="713" c:formatCode="m/d;@">
                  <c:v>45665.4270833333</c:v>
                </c:pt>
                <c:pt idx="714" c:formatCode="m/d;@">
                  <c:v>45665.4375</c:v>
                </c:pt>
                <c:pt idx="715" c:formatCode="m/d;@">
                  <c:v>45665.4479166667</c:v>
                </c:pt>
                <c:pt idx="716" c:formatCode="m/d;@">
                  <c:v>45665.4583333333</c:v>
                </c:pt>
                <c:pt idx="717" c:formatCode="m/d;@">
                  <c:v>45665.46875</c:v>
                </c:pt>
                <c:pt idx="718" c:formatCode="m/d;@">
                  <c:v>45665.4791666667</c:v>
                </c:pt>
                <c:pt idx="719" c:formatCode="m/d;@">
                  <c:v>45665.4895833333</c:v>
                </c:pt>
                <c:pt idx="720" c:formatCode="m/d;@">
                  <c:v>45665.5</c:v>
                </c:pt>
                <c:pt idx="721" c:formatCode="m/d;@">
                  <c:v>45665.5104166667</c:v>
                </c:pt>
                <c:pt idx="722" c:formatCode="m/d;@">
                  <c:v>45665.5208333333</c:v>
                </c:pt>
                <c:pt idx="723" c:formatCode="m/d;@">
                  <c:v>45665.53125</c:v>
                </c:pt>
                <c:pt idx="724" c:formatCode="m/d;@">
                  <c:v>45665.5416666667</c:v>
                </c:pt>
                <c:pt idx="725" c:formatCode="m/d;@">
                  <c:v>45665.5520833333</c:v>
                </c:pt>
                <c:pt idx="726" c:formatCode="m/d;@">
                  <c:v>45665.5625</c:v>
                </c:pt>
                <c:pt idx="727" c:formatCode="m/d;@">
                  <c:v>45665.5729166667</c:v>
                </c:pt>
                <c:pt idx="728" c:formatCode="m/d;@">
                  <c:v>45665.5833333333</c:v>
                </c:pt>
                <c:pt idx="729" c:formatCode="m/d;@">
                  <c:v>45665.59375</c:v>
                </c:pt>
                <c:pt idx="730" c:formatCode="m/d;@">
                  <c:v>45665.6041666667</c:v>
                </c:pt>
                <c:pt idx="731" c:formatCode="m/d;@">
                  <c:v>45665.6145833333</c:v>
                </c:pt>
                <c:pt idx="732" c:formatCode="m/d;@">
                  <c:v>45665.625</c:v>
                </c:pt>
                <c:pt idx="733" c:formatCode="m/d;@">
                  <c:v>45665.6354166667</c:v>
                </c:pt>
                <c:pt idx="734" c:formatCode="m/d;@">
                  <c:v>45665.6458333333</c:v>
                </c:pt>
                <c:pt idx="735" c:formatCode="m/d;@">
                  <c:v>45665.65625</c:v>
                </c:pt>
                <c:pt idx="736" c:formatCode="m/d;@">
                  <c:v>45665.6666666667</c:v>
                </c:pt>
                <c:pt idx="737" c:formatCode="m/d;@">
                  <c:v>45665.6770833333</c:v>
                </c:pt>
                <c:pt idx="738" c:formatCode="m/d;@">
                  <c:v>45665.6875</c:v>
                </c:pt>
                <c:pt idx="739" c:formatCode="m/d;@">
                  <c:v>45665.6979166667</c:v>
                </c:pt>
                <c:pt idx="740" c:formatCode="m/d;@">
                  <c:v>45665.7083333333</c:v>
                </c:pt>
                <c:pt idx="741" c:formatCode="m/d;@">
                  <c:v>45665.71875</c:v>
                </c:pt>
                <c:pt idx="742" c:formatCode="m/d;@">
                  <c:v>45665.7291666667</c:v>
                </c:pt>
                <c:pt idx="743" c:formatCode="m/d;@">
                  <c:v>45665.7395833333</c:v>
                </c:pt>
                <c:pt idx="744" c:formatCode="m/d;@">
                  <c:v>45665.75</c:v>
                </c:pt>
                <c:pt idx="745" c:formatCode="m/d;@">
                  <c:v>45665.7604166667</c:v>
                </c:pt>
                <c:pt idx="746" c:formatCode="m/d;@">
                  <c:v>45665.7708333333</c:v>
                </c:pt>
                <c:pt idx="747" c:formatCode="m/d;@">
                  <c:v>45665.78125</c:v>
                </c:pt>
                <c:pt idx="748" c:formatCode="m/d;@">
                  <c:v>45665.7916666667</c:v>
                </c:pt>
                <c:pt idx="749" c:formatCode="m/d;@">
                  <c:v>45665.8020833333</c:v>
                </c:pt>
                <c:pt idx="750" c:formatCode="m/d;@">
                  <c:v>45665.8125</c:v>
                </c:pt>
                <c:pt idx="751" c:formatCode="m/d;@">
                  <c:v>45665.8229166667</c:v>
                </c:pt>
                <c:pt idx="752" c:formatCode="m/d;@">
                  <c:v>45665.8333333333</c:v>
                </c:pt>
                <c:pt idx="753" c:formatCode="m/d;@">
                  <c:v>45665.84375</c:v>
                </c:pt>
                <c:pt idx="754" c:formatCode="m/d;@">
                  <c:v>45665.8541666667</c:v>
                </c:pt>
                <c:pt idx="755" c:formatCode="m/d;@">
                  <c:v>45665.8645833333</c:v>
                </c:pt>
                <c:pt idx="756" c:formatCode="m/d;@">
                  <c:v>45665.875</c:v>
                </c:pt>
                <c:pt idx="757" c:formatCode="m/d;@">
                  <c:v>45665.8854166667</c:v>
                </c:pt>
                <c:pt idx="758" c:formatCode="m/d;@">
                  <c:v>45665.8958333333</c:v>
                </c:pt>
                <c:pt idx="759" c:formatCode="m/d;@">
                  <c:v>45665.90625</c:v>
                </c:pt>
                <c:pt idx="760" c:formatCode="m/d;@">
                  <c:v>45665.9166666667</c:v>
                </c:pt>
                <c:pt idx="761" c:formatCode="m/d;@">
                  <c:v>45665.9270833333</c:v>
                </c:pt>
                <c:pt idx="762" c:formatCode="m/d;@">
                  <c:v>45665.9375</c:v>
                </c:pt>
                <c:pt idx="763" c:formatCode="m/d;@">
                  <c:v>45665.9479166667</c:v>
                </c:pt>
                <c:pt idx="764" c:formatCode="m/d;@">
                  <c:v>45665.9583333333</c:v>
                </c:pt>
                <c:pt idx="765" c:formatCode="m/d;@">
                  <c:v>45665.96875</c:v>
                </c:pt>
                <c:pt idx="766" c:formatCode="m/d;@">
                  <c:v>45665.9791666667</c:v>
                </c:pt>
                <c:pt idx="767" c:formatCode="m/d;@">
                  <c:v>45665.9895833333</c:v>
                </c:pt>
                <c:pt idx="768" c:formatCode="m/d;@">
                  <c:v>45666</c:v>
                </c:pt>
                <c:pt idx="769" c:formatCode="m/d;@">
                  <c:v>45666.0104166667</c:v>
                </c:pt>
                <c:pt idx="770" c:formatCode="m/d;@">
                  <c:v>45666.0208333333</c:v>
                </c:pt>
                <c:pt idx="771" c:formatCode="m/d;@">
                  <c:v>45666.03125</c:v>
                </c:pt>
                <c:pt idx="772" c:formatCode="m/d;@">
                  <c:v>45666.0416666667</c:v>
                </c:pt>
                <c:pt idx="773" c:formatCode="m/d;@">
                  <c:v>45666.0520833333</c:v>
                </c:pt>
                <c:pt idx="774" c:formatCode="m/d;@">
                  <c:v>45666.0625</c:v>
                </c:pt>
                <c:pt idx="775" c:formatCode="m/d;@">
                  <c:v>45666.0729166667</c:v>
                </c:pt>
                <c:pt idx="776" c:formatCode="m/d;@">
                  <c:v>45666.0833333333</c:v>
                </c:pt>
                <c:pt idx="777" c:formatCode="m/d;@">
                  <c:v>45666.09375</c:v>
                </c:pt>
                <c:pt idx="778" c:formatCode="m/d;@">
                  <c:v>45666.1041666667</c:v>
                </c:pt>
                <c:pt idx="779" c:formatCode="m/d;@">
                  <c:v>45666.1145833333</c:v>
                </c:pt>
                <c:pt idx="780" c:formatCode="m/d;@">
                  <c:v>45666.125</c:v>
                </c:pt>
                <c:pt idx="781" c:formatCode="m/d;@">
                  <c:v>45666.1354166667</c:v>
                </c:pt>
                <c:pt idx="782" c:formatCode="m/d;@">
                  <c:v>45666.1458333333</c:v>
                </c:pt>
                <c:pt idx="783" c:formatCode="m/d;@">
                  <c:v>45666.15625</c:v>
                </c:pt>
                <c:pt idx="784" c:formatCode="m/d;@">
                  <c:v>45666.1666666667</c:v>
                </c:pt>
                <c:pt idx="785" c:formatCode="m/d;@">
                  <c:v>45666.1770833333</c:v>
                </c:pt>
                <c:pt idx="786" c:formatCode="m/d;@">
                  <c:v>45666.1875</c:v>
                </c:pt>
                <c:pt idx="787" c:formatCode="m/d;@">
                  <c:v>45666.1979166667</c:v>
                </c:pt>
                <c:pt idx="788" c:formatCode="m/d;@">
                  <c:v>45666.2083333333</c:v>
                </c:pt>
                <c:pt idx="789" c:formatCode="m/d;@">
                  <c:v>45666.21875</c:v>
                </c:pt>
                <c:pt idx="790" c:formatCode="m/d;@">
                  <c:v>45666.2291666667</c:v>
                </c:pt>
                <c:pt idx="791" c:formatCode="m/d;@">
                  <c:v>45666.2395833333</c:v>
                </c:pt>
                <c:pt idx="792" c:formatCode="m/d;@">
                  <c:v>45666.25</c:v>
                </c:pt>
                <c:pt idx="793" c:formatCode="m/d;@">
                  <c:v>45666.2604166667</c:v>
                </c:pt>
                <c:pt idx="794" c:formatCode="m/d;@">
                  <c:v>45666.2708333333</c:v>
                </c:pt>
                <c:pt idx="795" c:formatCode="m/d;@">
                  <c:v>45666.28125</c:v>
                </c:pt>
                <c:pt idx="796" c:formatCode="m/d;@">
                  <c:v>45666.2916666667</c:v>
                </c:pt>
                <c:pt idx="797" c:formatCode="m/d;@">
                  <c:v>45666.3020833333</c:v>
                </c:pt>
                <c:pt idx="798" c:formatCode="m/d;@">
                  <c:v>45666.3125</c:v>
                </c:pt>
                <c:pt idx="799" c:formatCode="m/d;@">
                  <c:v>45666.3229166667</c:v>
                </c:pt>
                <c:pt idx="800" c:formatCode="m/d;@">
                  <c:v>45666.3333333333</c:v>
                </c:pt>
                <c:pt idx="801" c:formatCode="m/d;@">
                  <c:v>45666.34375</c:v>
                </c:pt>
                <c:pt idx="802" c:formatCode="m/d;@">
                  <c:v>45666.3541666667</c:v>
                </c:pt>
                <c:pt idx="803" c:formatCode="m/d;@">
                  <c:v>45666.3645833333</c:v>
                </c:pt>
                <c:pt idx="804" c:formatCode="m/d;@">
                  <c:v>45666.375</c:v>
                </c:pt>
                <c:pt idx="805" c:formatCode="m/d;@">
                  <c:v>45666.3854166667</c:v>
                </c:pt>
                <c:pt idx="806" c:formatCode="m/d;@">
                  <c:v>45666.3958333333</c:v>
                </c:pt>
                <c:pt idx="807" c:formatCode="m/d;@">
                  <c:v>45666.40625</c:v>
                </c:pt>
                <c:pt idx="808" c:formatCode="m/d;@">
                  <c:v>45666.4166666667</c:v>
                </c:pt>
                <c:pt idx="809" c:formatCode="m/d;@">
                  <c:v>45666.4270833333</c:v>
                </c:pt>
                <c:pt idx="810" c:formatCode="m/d;@">
                  <c:v>45666.4375</c:v>
                </c:pt>
                <c:pt idx="811" c:formatCode="m/d;@">
                  <c:v>45666.4479166667</c:v>
                </c:pt>
                <c:pt idx="812" c:formatCode="m/d;@">
                  <c:v>45666.4583333333</c:v>
                </c:pt>
                <c:pt idx="813" c:formatCode="m/d;@">
                  <c:v>45666.46875</c:v>
                </c:pt>
                <c:pt idx="814" c:formatCode="m/d;@">
                  <c:v>45666.4791666667</c:v>
                </c:pt>
                <c:pt idx="815" c:formatCode="m/d;@">
                  <c:v>45666.4895833333</c:v>
                </c:pt>
                <c:pt idx="816" c:formatCode="m/d;@">
                  <c:v>45666.5</c:v>
                </c:pt>
                <c:pt idx="817" c:formatCode="m/d;@">
                  <c:v>45666.5104166667</c:v>
                </c:pt>
                <c:pt idx="818" c:formatCode="m/d;@">
                  <c:v>45666.5208333333</c:v>
                </c:pt>
                <c:pt idx="819" c:formatCode="m/d;@">
                  <c:v>45666.53125</c:v>
                </c:pt>
                <c:pt idx="820" c:formatCode="m/d;@">
                  <c:v>45666.5416666667</c:v>
                </c:pt>
                <c:pt idx="821" c:formatCode="m/d;@">
                  <c:v>45666.5520833333</c:v>
                </c:pt>
                <c:pt idx="822" c:formatCode="m/d;@">
                  <c:v>45666.5625</c:v>
                </c:pt>
                <c:pt idx="823" c:formatCode="m/d;@">
                  <c:v>45666.5729166667</c:v>
                </c:pt>
                <c:pt idx="824" c:formatCode="m/d;@">
                  <c:v>45666.5833333333</c:v>
                </c:pt>
                <c:pt idx="825" c:formatCode="m/d;@">
                  <c:v>45666.59375</c:v>
                </c:pt>
                <c:pt idx="826" c:formatCode="m/d;@">
                  <c:v>45666.6041666667</c:v>
                </c:pt>
                <c:pt idx="827" c:formatCode="m/d;@">
                  <c:v>45666.6145833333</c:v>
                </c:pt>
                <c:pt idx="828" c:formatCode="m/d;@">
                  <c:v>45666.625</c:v>
                </c:pt>
                <c:pt idx="829" c:formatCode="m/d;@">
                  <c:v>45666.6354166667</c:v>
                </c:pt>
                <c:pt idx="830" c:formatCode="m/d;@">
                  <c:v>45666.6458333333</c:v>
                </c:pt>
                <c:pt idx="831" c:formatCode="m/d;@">
                  <c:v>45666.65625</c:v>
                </c:pt>
                <c:pt idx="832" c:formatCode="m/d;@">
                  <c:v>45666.6666666667</c:v>
                </c:pt>
                <c:pt idx="833" c:formatCode="m/d;@">
                  <c:v>45666.6770833333</c:v>
                </c:pt>
                <c:pt idx="834" c:formatCode="m/d;@">
                  <c:v>45666.6875</c:v>
                </c:pt>
                <c:pt idx="835" c:formatCode="m/d;@">
                  <c:v>45666.6979166667</c:v>
                </c:pt>
                <c:pt idx="836" c:formatCode="m/d;@">
                  <c:v>45666.7083333333</c:v>
                </c:pt>
                <c:pt idx="837" c:formatCode="m/d;@">
                  <c:v>45666.71875</c:v>
                </c:pt>
                <c:pt idx="838" c:formatCode="m/d;@">
                  <c:v>45666.7291666667</c:v>
                </c:pt>
                <c:pt idx="839" c:formatCode="m/d;@">
                  <c:v>45666.7395833333</c:v>
                </c:pt>
                <c:pt idx="840" c:formatCode="m/d;@">
                  <c:v>45666.75</c:v>
                </c:pt>
                <c:pt idx="841" c:formatCode="m/d;@">
                  <c:v>45666.7604166667</c:v>
                </c:pt>
                <c:pt idx="842" c:formatCode="m/d;@">
                  <c:v>45666.7708333333</c:v>
                </c:pt>
                <c:pt idx="843" c:formatCode="m/d;@">
                  <c:v>45666.78125</c:v>
                </c:pt>
                <c:pt idx="844" c:formatCode="m/d;@">
                  <c:v>45666.7916666667</c:v>
                </c:pt>
                <c:pt idx="845" c:formatCode="m/d;@">
                  <c:v>45666.8020833333</c:v>
                </c:pt>
                <c:pt idx="846" c:formatCode="m/d;@">
                  <c:v>45666.8125</c:v>
                </c:pt>
                <c:pt idx="847" c:formatCode="m/d;@">
                  <c:v>45666.8229166667</c:v>
                </c:pt>
                <c:pt idx="848" c:formatCode="m/d;@">
                  <c:v>45666.8333333333</c:v>
                </c:pt>
                <c:pt idx="849" c:formatCode="m/d;@">
                  <c:v>45666.84375</c:v>
                </c:pt>
                <c:pt idx="850" c:formatCode="m/d;@">
                  <c:v>45666.8541666667</c:v>
                </c:pt>
                <c:pt idx="851" c:formatCode="m/d;@">
                  <c:v>45666.8645833333</c:v>
                </c:pt>
                <c:pt idx="852" c:formatCode="m/d;@">
                  <c:v>45666.875</c:v>
                </c:pt>
                <c:pt idx="853" c:formatCode="m/d;@">
                  <c:v>45666.8854166667</c:v>
                </c:pt>
                <c:pt idx="854" c:formatCode="m/d;@">
                  <c:v>45666.8958333333</c:v>
                </c:pt>
                <c:pt idx="855" c:formatCode="m/d;@">
                  <c:v>45666.90625</c:v>
                </c:pt>
                <c:pt idx="856" c:formatCode="m/d;@">
                  <c:v>45666.9166666667</c:v>
                </c:pt>
                <c:pt idx="857" c:formatCode="m/d;@">
                  <c:v>45666.9270833333</c:v>
                </c:pt>
                <c:pt idx="858" c:formatCode="m/d;@">
                  <c:v>45666.9375</c:v>
                </c:pt>
                <c:pt idx="859" c:formatCode="m/d;@">
                  <c:v>45666.9479166667</c:v>
                </c:pt>
                <c:pt idx="860" c:formatCode="m/d;@">
                  <c:v>45666.9583333333</c:v>
                </c:pt>
                <c:pt idx="861" c:formatCode="m/d;@">
                  <c:v>45666.96875</c:v>
                </c:pt>
                <c:pt idx="862" c:formatCode="m/d;@">
                  <c:v>45666.9791666667</c:v>
                </c:pt>
                <c:pt idx="863" c:formatCode="m/d;@">
                  <c:v>45666.9895833333</c:v>
                </c:pt>
                <c:pt idx="864" c:formatCode="m/d;@">
                  <c:v>45667</c:v>
                </c:pt>
                <c:pt idx="865" c:formatCode="m/d;@">
                  <c:v>45667.0104166667</c:v>
                </c:pt>
                <c:pt idx="866" c:formatCode="m/d;@">
                  <c:v>45667.0208333333</c:v>
                </c:pt>
                <c:pt idx="867" c:formatCode="m/d;@">
                  <c:v>45667.03125</c:v>
                </c:pt>
                <c:pt idx="868" c:formatCode="m/d;@">
                  <c:v>45667.0416666667</c:v>
                </c:pt>
                <c:pt idx="869" c:formatCode="m/d;@">
                  <c:v>45667.0520833333</c:v>
                </c:pt>
                <c:pt idx="870" c:formatCode="m/d;@">
                  <c:v>45667.0625</c:v>
                </c:pt>
                <c:pt idx="871" c:formatCode="m/d;@">
                  <c:v>45667.0729166667</c:v>
                </c:pt>
                <c:pt idx="872" c:formatCode="m/d;@">
                  <c:v>45667.0833333333</c:v>
                </c:pt>
                <c:pt idx="873" c:formatCode="m/d;@">
                  <c:v>45667.09375</c:v>
                </c:pt>
                <c:pt idx="874" c:formatCode="m/d;@">
                  <c:v>45667.1041666667</c:v>
                </c:pt>
                <c:pt idx="875" c:formatCode="m/d;@">
                  <c:v>45667.1145833333</c:v>
                </c:pt>
                <c:pt idx="876" c:formatCode="m/d;@">
                  <c:v>45667.125</c:v>
                </c:pt>
                <c:pt idx="877" c:formatCode="m/d;@">
                  <c:v>45667.1354166667</c:v>
                </c:pt>
                <c:pt idx="878" c:formatCode="m/d;@">
                  <c:v>45667.1458333333</c:v>
                </c:pt>
                <c:pt idx="879" c:formatCode="m/d;@">
                  <c:v>45667.15625</c:v>
                </c:pt>
                <c:pt idx="880" c:formatCode="m/d;@">
                  <c:v>45667.1666666667</c:v>
                </c:pt>
                <c:pt idx="881" c:formatCode="m/d;@">
                  <c:v>45667.1770833333</c:v>
                </c:pt>
                <c:pt idx="882" c:formatCode="m/d;@">
                  <c:v>45667.1875</c:v>
                </c:pt>
                <c:pt idx="883" c:formatCode="m/d;@">
                  <c:v>45667.1979166667</c:v>
                </c:pt>
                <c:pt idx="884" c:formatCode="m/d;@">
                  <c:v>45667.2083333333</c:v>
                </c:pt>
                <c:pt idx="885" c:formatCode="m/d;@">
                  <c:v>45667.21875</c:v>
                </c:pt>
                <c:pt idx="886" c:formatCode="m/d;@">
                  <c:v>45667.2291666667</c:v>
                </c:pt>
                <c:pt idx="887" c:formatCode="m/d;@">
                  <c:v>45667.2395833333</c:v>
                </c:pt>
                <c:pt idx="888" c:formatCode="m/d;@">
                  <c:v>45667.25</c:v>
                </c:pt>
                <c:pt idx="889" c:formatCode="m/d;@">
                  <c:v>45667.2604166667</c:v>
                </c:pt>
                <c:pt idx="890" c:formatCode="m/d;@">
                  <c:v>45667.2708333333</c:v>
                </c:pt>
                <c:pt idx="891" c:formatCode="m/d;@">
                  <c:v>45667.28125</c:v>
                </c:pt>
                <c:pt idx="892" c:formatCode="m/d;@">
                  <c:v>45667.2916666667</c:v>
                </c:pt>
                <c:pt idx="893" c:formatCode="m/d;@">
                  <c:v>45667.3020833333</c:v>
                </c:pt>
                <c:pt idx="894" c:formatCode="m/d;@">
                  <c:v>45667.3125</c:v>
                </c:pt>
                <c:pt idx="895" c:formatCode="m/d;@">
                  <c:v>45667.3229166667</c:v>
                </c:pt>
                <c:pt idx="896" c:formatCode="m/d;@">
                  <c:v>45667.3333333333</c:v>
                </c:pt>
                <c:pt idx="897" c:formatCode="m/d;@">
                  <c:v>45667.34375</c:v>
                </c:pt>
                <c:pt idx="898" c:formatCode="m/d;@">
                  <c:v>45667.3541666667</c:v>
                </c:pt>
                <c:pt idx="899" c:formatCode="m/d;@">
                  <c:v>45667.3645833333</c:v>
                </c:pt>
                <c:pt idx="900" c:formatCode="m/d;@">
                  <c:v>45667.375</c:v>
                </c:pt>
                <c:pt idx="901" c:formatCode="m/d;@">
                  <c:v>45667.3854166667</c:v>
                </c:pt>
                <c:pt idx="902" c:formatCode="m/d;@">
                  <c:v>45667.3958333333</c:v>
                </c:pt>
                <c:pt idx="903" c:formatCode="m/d;@">
                  <c:v>45667.40625</c:v>
                </c:pt>
                <c:pt idx="904" c:formatCode="m/d;@">
                  <c:v>45667.4166666667</c:v>
                </c:pt>
                <c:pt idx="905" c:formatCode="m/d;@">
                  <c:v>45667.4270833333</c:v>
                </c:pt>
                <c:pt idx="906" c:formatCode="m/d;@">
                  <c:v>45667.4375</c:v>
                </c:pt>
                <c:pt idx="907" c:formatCode="m/d;@">
                  <c:v>45667.4479166667</c:v>
                </c:pt>
                <c:pt idx="908" c:formatCode="m/d;@">
                  <c:v>45667.4583333333</c:v>
                </c:pt>
                <c:pt idx="909" c:formatCode="m/d;@">
                  <c:v>45667.46875</c:v>
                </c:pt>
                <c:pt idx="910" c:formatCode="m/d;@">
                  <c:v>45667.4791666667</c:v>
                </c:pt>
                <c:pt idx="911" c:formatCode="m/d;@">
                  <c:v>45667.4895833333</c:v>
                </c:pt>
                <c:pt idx="912" c:formatCode="m/d;@">
                  <c:v>45667.5</c:v>
                </c:pt>
                <c:pt idx="913" c:formatCode="m/d;@">
                  <c:v>45667.5104166667</c:v>
                </c:pt>
                <c:pt idx="914" c:formatCode="m/d;@">
                  <c:v>45667.5208333333</c:v>
                </c:pt>
                <c:pt idx="915" c:formatCode="m/d;@">
                  <c:v>45667.53125</c:v>
                </c:pt>
                <c:pt idx="916" c:formatCode="m/d;@">
                  <c:v>45667.5416666667</c:v>
                </c:pt>
                <c:pt idx="917" c:formatCode="m/d;@">
                  <c:v>45667.5520833333</c:v>
                </c:pt>
                <c:pt idx="918" c:formatCode="m/d;@">
                  <c:v>45667.5625</c:v>
                </c:pt>
                <c:pt idx="919" c:formatCode="m/d;@">
                  <c:v>45667.5729166667</c:v>
                </c:pt>
                <c:pt idx="920" c:formatCode="m/d;@">
                  <c:v>45667.5833333333</c:v>
                </c:pt>
                <c:pt idx="921" c:formatCode="m/d;@">
                  <c:v>45667.59375</c:v>
                </c:pt>
                <c:pt idx="922" c:formatCode="m/d;@">
                  <c:v>45667.6041666667</c:v>
                </c:pt>
                <c:pt idx="923" c:formatCode="m/d;@">
                  <c:v>45667.6145833333</c:v>
                </c:pt>
                <c:pt idx="924" c:formatCode="m/d;@">
                  <c:v>45667.625</c:v>
                </c:pt>
                <c:pt idx="925" c:formatCode="m/d;@">
                  <c:v>45667.6354166667</c:v>
                </c:pt>
                <c:pt idx="926" c:formatCode="m/d;@">
                  <c:v>45667.6458333333</c:v>
                </c:pt>
                <c:pt idx="927" c:formatCode="m/d;@">
                  <c:v>45667.65625</c:v>
                </c:pt>
                <c:pt idx="928" c:formatCode="m/d;@">
                  <c:v>45667.6666666667</c:v>
                </c:pt>
                <c:pt idx="929" c:formatCode="m/d;@">
                  <c:v>45667.6770833333</c:v>
                </c:pt>
                <c:pt idx="930" c:formatCode="m/d;@">
                  <c:v>45667.6875</c:v>
                </c:pt>
                <c:pt idx="931" c:formatCode="m/d;@">
                  <c:v>45667.6979166667</c:v>
                </c:pt>
                <c:pt idx="932" c:formatCode="m/d;@">
                  <c:v>45667.7083333333</c:v>
                </c:pt>
                <c:pt idx="933" c:formatCode="m/d;@">
                  <c:v>45667.71875</c:v>
                </c:pt>
                <c:pt idx="934" c:formatCode="m/d;@">
                  <c:v>45667.7291666667</c:v>
                </c:pt>
                <c:pt idx="935" c:formatCode="m/d;@">
                  <c:v>45667.7395833333</c:v>
                </c:pt>
                <c:pt idx="936" c:formatCode="m/d;@">
                  <c:v>45667.75</c:v>
                </c:pt>
                <c:pt idx="937" c:formatCode="m/d;@">
                  <c:v>45667.7604166667</c:v>
                </c:pt>
                <c:pt idx="938" c:formatCode="m/d;@">
                  <c:v>45667.7708333333</c:v>
                </c:pt>
                <c:pt idx="939" c:formatCode="m/d;@">
                  <c:v>45667.78125</c:v>
                </c:pt>
                <c:pt idx="940" c:formatCode="m/d;@">
                  <c:v>45667.7916666667</c:v>
                </c:pt>
                <c:pt idx="941" c:formatCode="m/d;@">
                  <c:v>45667.8020833333</c:v>
                </c:pt>
                <c:pt idx="942" c:formatCode="m/d;@">
                  <c:v>45667.8125</c:v>
                </c:pt>
                <c:pt idx="943" c:formatCode="m/d;@">
                  <c:v>45667.8229166667</c:v>
                </c:pt>
                <c:pt idx="944" c:formatCode="m/d;@">
                  <c:v>45667.8333333333</c:v>
                </c:pt>
                <c:pt idx="945" c:formatCode="m/d;@">
                  <c:v>45667.84375</c:v>
                </c:pt>
                <c:pt idx="946" c:formatCode="m/d;@">
                  <c:v>45667.8541666667</c:v>
                </c:pt>
                <c:pt idx="947" c:formatCode="m/d;@">
                  <c:v>45667.8645833333</c:v>
                </c:pt>
                <c:pt idx="948" c:formatCode="m/d;@">
                  <c:v>45667.875</c:v>
                </c:pt>
                <c:pt idx="949" c:formatCode="m/d;@">
                  <c:v>45667.8854166667</c:v>
                </c:pt>
                <c:pt idx="950" c:formatCode="m/d;@">
                  <c:v>45667.8958333333</c:v>
                </c:pt>
                <c:pt idx="951" c:formatCode="m/d;@">
                  <c:v>45667.90625</c:v>
                </c:pt>
                <c:pt idx="952" c:formatCode="m/d;@">
                  <c:v>45667.9166666667</c:v>
                </c:pt>
                <c:pt idx="953" c:formatCode="m/d;@">
                  <c:v>45667.9270833333</c:v>
                </c:pt>
                <c:pt idx="954" c:formatCode="m/d;@">
                  <c:v>45667.9375</c:v>
                </c:pt>
                <c:pt idx="955" c:formatCode="m/d;@">
                  <c:v>45667.9479166667</c:v>
                </c:pt>
                <c:pt idx="956" c:formatCode="m/d;@">
                  <c:v>45667.9583333333</c:v>
                </c:pt>
                <c:pt idx="957" c:formatCode="m/d;@">
                  <c:v>45667.96875</c:v>
                </c:pt>
                <c:pt idx="958" c:formatCode="m/d;@">
                  <c:v>45667.9791666667</c:v>
                </c:pt>
                <c:pt idx="959" c:formatCode="m/d;@">
                  <c:v>45667.9895833333</c:v>
                </c:pt>
                <c:pt idx="960" c:formatCode="m/d;@">
                  <c:v>45668</c:v>
                </c:pt>
                <c:pt idx="961" c:formatCode="m/d;@">
                  <c:v>45668.0104166667</c:v>
                </c:pt>
                <c:pt idx="962" c:formatCode="m/d;@">
                  <c:v>45668.0208333333</c:v>
                </c:pt>
                <c:pt idx="963" c:formatCode="m/d;@">
                  <c:v>45668.03125</c:v>
                </c:pt>
                <c:pt idx="964" c:formatCode="m/d;@">
                  <c:v>45668.0416666667</c:v>
                </c:pt>
                <c:pt idx="965" c:formatCode="m/d;@">
                  <c:v>45668.0520833333</c:v>
                </c:pt>
                <c:pt idx="966" c:formatCode="m/d;@">
                  <c:v>45668.0625</c:v>
                </c:pt>
                <c:pt idx="967" c:formatCode="m/d;@">
                  <c:v>45668.0729166667</c:v>
                </c:pt>
                <c:pt idx="968" c:formatCode="m/d;@">
                  <c:v>45668.0833333333</c:v>
                </c:pt>
                <c:pt idx="969" c:formatCode="m/d;@">
                  <c:v>45668.09375</c:v>
                </c:pt>
                <c:pt idx="970" c:formatCode="m/d;@">
                  <c:v>45668.1041666667</c:v>
                </c:pt>
                <c:pt idx="971" c:formatCode="m/d;@">
                  <c:v>45668.1145833333</c:v>
                </c:pt>
                <c:pt idx="972" c:formatCode="m/d;@">
                  <c:v>45668.125</c:v>
                </c:pt>
                <c:pt idx="973" c:formatCode="m/d;@">
                  <c:v>45668.1354166667</c:v>
                </c:pt>
                <c:pt idx="974" c:formatCode="m/d;@">
                  <c:v>45668.1458333333</c:v>
                </c:pt>
                <c:pt idx="975" c:formatCode="m/d;@">
                  <c:v>45668.15625</c:v>
                </c:pt>
                <c:pt idx="976" c:formatCode="m/d;@">
                  <c:v>45668.1666666667</c:v>
                </c:pt>
                <c:pt idx="977" c:formatCode="m/d;@">
                  <c:v>45668.1770833333</c:v>
                </c:pt>
                <c:pt idx="978" c:formatCode="m/d;@">
                  <c:v>45668.1875</c:v>
                </c:pt>
                <c:pt idx="979" c:formatCode="m/d;@">
                  <c:v>45668.1979166667</c:v>
                </c:pt>
                <c:pt idx="980" c:formatCode="m/d;@">
                  <c:v>45668.2083333333</c:v>
                </c:pt>
                <c:pt idx="981" c:formatCode="m/d;@">
                  <c:v>45668.21875</c:v>
                </c:pt>
                <c:pt idx="982" c:formatCode="m/d;@">
                  <c:v>45668.2291666667</c:v>
                </c:pt>
                <c:pt idx="983" c:formatCode="m/d;@">
                  <c:v>45668.2395833333</c:v>
                </c:pt>
                <c:pt idx="984" c:formatCode="m/d;@">
                  <c:v>45668.25</c:v>
                </c:pt>
                <c:pt idx="985" c:formatCode="m/d;@">
                  <c:v>45668.2604166667</c:v>
                </c:pt>
                <c:pt idx="986" c:formatCode="m/d;@">
                  <c:v>45668.2708333333</c:v>
                </c:pt>
                <c:pt idx="987" c:formatCode="m/d;@">
                  <c:v>45668.28125</c:v>
                </c:pt>
                <c:pt idx="988" c:formatCode="m/d;@">
                  <c:v>45668.2916666667</c:v>
                </c:pt>
                <c:pt idx="989" c:formatCode="m/d;@">
                  <c:v>45668.3020833333</c:v>
                </c:pt>
                <c:pt idx="990" c:formatCode="m/d;@">
                  <c:v>45668.3125</c:v>
                </c:pt>
                <c:pt idx="991" c:formatCode="m/d;@">
                  <c:v>45668.3229166667</c:v>
                </c:pt>
                <c:pt idx="992" c:formatCode="m/d;@">
                  <c:v>45668.3333333333</c:v>
                </c:pt>
                <c:pt idx="993" c:formatCode="m/d;@">
                  <c:v>45668.34375</c:v>
                </c:pt>
                <c:pt idx="994" c:formatCode="m/d;@">
                  <c:v>45668.3541666667</c:v>
                </c:pt>
                <c:pt idx="995" c:formatCode="m/d;@">
                  <c:v>45668.3645833333</c:v>
                </c:pt>
                <c:pt idx="996" c:formatCode="m/d;@">
                  <c:v>45668.375</c:v>
                </c:pt>
                <c:pt idx="997" c:formatCode="m/d;@">
                  <c:v>45668.3854166667</c:v>
                </c:pt>
                <c:pt idx="998" c:formatCode="m/d;@">
                  <c:v>45668.3958333333</c:v>
                </c:pt>
                <c:pt idx="999" c:formatCode="m/d;@">
                  <c:v>45668.40625</c:v>
                </c:pt>
                <c:pt idx="1000" c:formatCode="m/d;@">
                  <c:v>45668.4166666667</c:v>
                </c:pt>
                <c:pt idx="1001" c:formatCode="m/d;@">
                  <c:v>45668.4270833333</c:v>
                </c:pt>
                <c:pt idx="1002" c:formatCode="m/d;@">
                  <c:v>45668.4375</c:v>
                </c:pt>
                <c:pt idx="1003" c:formatCode="m/d;@">
                  <c:v>45668.4479166667</c:v>
                </c:pt>
                <c:pt idx="1004" c:formatCode="m/d;@">
                  <c:v>45668.4583333333</c:v>
                </c:pt>
                <c:pt idx="1005" c:formatCode="m/d;@">
                  <c:v>45668.46875</c:v>
                </c:pt>
                <c:pt idx="1006" c:formatCode="m/d;@">
                  <c:v>45668.4791666667</c:v>
                </c:pt>
                <c:pt idx="1007" c:formatCode="m/d;@">
                  <c:v>45668.4895833333</c:v>
                </c:pt>
                <c:pt idx="1008" c:formatCode="m/d;@">
                  <c:v>45668.5</c:v>
                </c:pt>
                <c:pt idx="1009" c:formatCode="m/d;@">
                  <c:v>45668.5104166667</c:v>
                </c:pt>
                <c:pt idx="1010" c:formatCode="m/d;@">
                  <c:v>45668.5208333333</c:v>
                </c:pt>
                <c:pt idx="1011" c:formatCode="m/d;@">
                  <c:v>45668.53125</c:v>
                </c:pt>
                <c:pt idx="1012" c:formatCode="m/d;@">
                  <c:v>45668.5416666667</c:v>
                </c:pt>
                <c:pt idx="1013" c:formatCode="m/d;@">
                  <c:v>45668.5520833333</c:v>
                </c:pt>
                <c:pt idx="1014" c:formatCode="m/d;@">
                  <c:v>45668.5625</c:v>
                </c:pt>
                <c:pt idx="1015" c:formatCode="m/d;@">
                  <c:v>45668.5729166667</c:v>
                </c:pt>
                <c:pt idx="1016" c:formatCode="m/d;@">
                  <c:v>45668.5833333333</c:v>
                </c:pt>
                <c:pt idx="1017" c:formatCode="m/d;@">
                  <c:v>45668.59375</c:v>
                </c:pt>
                <c:pt idx="1018" c:formatCode="m/d;@">
                  <c:v>45668.6041666667</c:v>
                </c:pt>
                <c:pt idx="1019" c:formatCode="m/d;@">
                  <c:v>45668.6145833333</c:v>
                </c:pt>
                <c:pt idx="1020" c:formatCode="m/d;@">
                  <c:v>45668.625</c:v>
                </c:pt>
                <c:pt idx="1021" c:formatCode="m/d;@">
                  <c:v>45668.6354166667</c:v>
                </c:pt>
                <c:pt idx="1022" c:formatCode="m/d;@">
                  <c:v>45668.6458333333</c:v>
                </c:pt>
                <c:pt idx="1023" c:formatCode="m/d;@">
                  <c:v>45668.65625</c:v>
                </c:pt>
                <c:pt idx="1024" c:formatCode="m/d;@">
                  <c:v>45668.6666666667</c:v>
                </c:pt>
                <c:pt idx="1025" c:formatCode="m/d;@">
                  <c:v>45668.6770833333</c:v>
                </c:pt>
                <c:pt idx="1026" c:formatCode="m/d;@">
                  <c:v>45668.6875</c:v>
                </c:pt>
                <c:pt idx="1027" c:formatCode="m/d;@">
                  <c:v>45668.6979166667</c:v>
                </c:pt>
                <c:pt idx="1028" c:formatCode="m/d;@">
                  <c:v>45668.7083333333</c:v>
                </c:pt>
                <c:pt idx="1029" c:formatCode="m/d;@">
                  <c:v>45668.71875</c:v>
                </c:pt>
                <c:pt idx="1030" c:formatCode="m/d;@">
                  <c:v>45668.7291666667</c:v>
                </c:pt>
                <c:pt idx="1031" c:formatCode="m/d;@">
                  <c:v>45668.7395833333</c:v>
                </c:pt>
                <c:pt idx="1032" c:formatCode="m/d;@">
                  <c:v>45668.75</c:v>
                </c:pt>
                <c:pt idx="1033" c:formatCode="m/d;@">
                  <c:v>45668.7604166667</c:v>
                </c:pt>
                <c:pt idx="1034" c:formatCode="m/d;@">
                  <c:v>45668.7708333333</c:v>
                </c:pt>
                <c:pt idx="1035" c:formatCode="m/d;@">
                  <c:v>45668.78125</c:v>
                </c:pt>
                <c:pt idx="1036" c:formatCode="m/d;@">
                  <c:v>45668.7916666667</c:v>
                </c:pt>
                <c:pt idx="1037" c:formatCode="m/d;@">
                  <c:v>45668.8020833333</c:v>
                </c:pt>
                <c:pt idx="1038" c:formatCode="m/d;@">
                  <c:v>45668.8125</c:v>
                </c:pt>
                <c:pt idx="1039" c:formatCode="m/d;@">
                  <c:v>45668.8229166667</c:v>
                </c:pt>
                <c:pt idx="1040" c:formatCode="m/d;@">
                  <c:v>45668.8333333333</c:v>
                </c:pt>
                <c:pt idx="1041" c:formatCode="m/d;@">
                  <c:v>45668.84375</c:v>
                </c:pt>
                <c:pt idx="1042" c:formatCode="m/d;@">
                  <c:v>45668.8541666667</c:v>
                </c:pt>
                <c:pt idx="1043" c:formatCode="m/d;@">
                  <c:v>45668.8645833333</c:v>
                </c:pt>
                <c:pt idx="1044" c:formatCode="m/d;@">
                  <c:v>45668.875</c:v>
                </c:pt>
                <c:pt idx="1045" c:formatCode="m/d;@">
                  <c:v>45668.8854166667</c:v>
                </c:pt>
                <c:pt idx="1046" c:formatCode="m/d;@">
                  <c:v>45668.8958333333</c:v>
                </c:pt>
                <c:pt idx="1047" c:formatCode="m/d;@">
                  <c:v>45668.90625</c:v>
                </c:pt>
                <c:pt idx="1048" c:formatCode="m/d;@">
                  <c:v>45668.9166666667</c:v>
                </c:pt>
                <c:pt idx="1049" c:formatCode="m/d;@">
                  <c:v>45668.9270833333</c:v>
                </c:pt>
                <c:pt idx="1050" c:formatCode="m/d;@">
                  <c:v>45668.9375</c:v>
                </c:pt>
                <c:pt idx="1051" c:formatCode="m/d;@">
                  <c:v>45668.9479166667</c:v>
                </c:pt>
                <c:pt idx="1052" c:formatCode="m/d;@">
                  <c:v>45668.9583333333</c:v>
                </c:pt>
                <c:pt idx="1053" c:formatCode="m/d;@">
                  <c:v>45668.96875</c:v>
                </c:pt>
                <c:pt idx="1054" c:formatCode="m/d;@">
                  <c:v>45668.9791666667</c:v>
                </c:pt>
                <c:pt idx="1055" c:formatCode="m/d;@">
                  <c:v>45668.9895833333</c:v>
                </c:pt>
                <c:pt idx="1056" c:formatCode="m/d;@">
                  <c:v>45669</c:v>
                </c:pt>
                <c:pt idx="1057" c:formatCode="m/d;@">
                  <c:v>45669.0104166667</c:v>
                </c:pt>
                <c:pt idx="1058" c:formatCode="m/d;@">
                  <c:v>45669.0208333333</c:v>
                </c:pt>
                <c:pt idx="1059" c:formatCode="m/d;@">
                  <c:v>45669.03125</c:v>
                </c:pt>
                <c:pt idx="1060" c:formatCode="m/d;@">
                  <c:v>45669.0416666667</c:v>
                </c:pt>
                <c:pt idx="1061" c:formatCode="m/d;@">
                  <c:v>45669.0520833333</c:v>
                </c:pt>
                <c:pt idx="1062" c:formatCode="m/d;@">
                  <c:v>45669.0625</c:v>
                </c:pt>
                <c:pt idx="1063" c:formatCode="m/d;@">
                  <c:v>45669.0729166667</c:v>
                </c:pt>
                <c:pt idx="1064" c:formatCode="m/d;@">
                  <c:v>45669.0833333333</c:v>
                </c:pt>
                <c:pt idx="1065" c:formatCode="m/d;@">
                  <c:v>45669.09375</c:v>
                </c:pt>
                <c:pt idx="1066" c:formatCode="m/d;@">
                  <c:v>45669.1041666667</c:v>
                </c:pt>
                <c:pt idx="1067" c:formatCode="m/d;@">
                  <c:v>45669.1145833333</c:v>
                </c:pt>
                <c:pt idx="1068" c:formatCode="m/d;@">
                  <c:v>45669.125</c:v>
                </c:pt>
                <c:pt idx="1069" c:formatCode="m/d;@">
                  <c:v>45669.1354166667</c:v>
                </c:pt>
                <c:pt idx="1070" c:formatCode="m/d;@">
                  <c:v>45669.1458333333</c:v>
                </c:pt>
                <c:pt idx="1071" c:formatCode="m/d;@">
                  <c:v>45669.15625</c:v>
                </c:pt>
                <c:pt idx="1072" c:formatCode="m/d;@">
                  <c:v>45669.1666666667</c:v>
                </c:pt>
                <c:pt idx="1073" c:formatCode="m/d;@">
                  <c:v>45669.1770833333</c:v>
                </c:pt>
                <c:pt idx="1074" c:formatCode="m/d;@">
                  <c:v>45669.1875</c:v>
                </c:pt>
                <c:pt idx="1075" c:formatCode="m/d;@">
                  <c:v>45669.1979166667</c:v>
                </c:pt>
                <c:pt idx="1076" c:formatCode="m/d;@">
                  <c:v>45669.2083333333</c:v>
                </c:pt>
                <c:pt idx="1077" c:formatCode="m/d;@">
                  <c:v>45669.21875</c:v>
                </c:pt>
                <c:pt idx="1078" c:formatCode="m/d;@">
                  <c:v>45669.2291666667</c:v>
                </c:pt>
                <c:pt idx="1079" c:formatCode="m/d;@">
                  <c:v>45669.2395833333</c:v>
                </c:pt>
                <c:pt idx="1080" c:formatCode="m/d;@">
                  <c:v>45669.25</c:v>
                </c:pt>
                <c:pt idx="1081" c:formatCode="m/d;@">
                  <c:v>45669.2604166667</c:v>
                </c:pt>
                <c:pt idx="1082" c:formatCode="m/d;@">
                  <c:v>45669.2708333333</c:v>
                </c:pt>
                <c:pt idx="1083" c:formatCode="m/d;@">
                  <c:v>45669.28125</c:v>
                </c:pt>
                <c:pt idx="1084" c:formatCode="m/d;@">
                  <c:v>45669.2916666667</c:v>
                </c:pt>
                <c:pt idx="1085" c:formatCode="m/d;@">
                  <c:v>45669.3020833333</c:v>
                </c:pt>
                <c:pt idx="1086" c:formatCode="m/d;@">
                  <c:v>45669.3125</c:v>
                </c:pt>
                <c:pt idx="1087" c:formatCode="m/d;@">
                  <c:v>45669.3229166667</c:v>
                </c:pt>
                <c:pt idx="1088" c:formatCode="m/d;@">
                  <c:v>45669.3333333333</c:v>
                </c:pt>
                <c:pt idx="1089" c:formatCode="m/d;@">
                  <c:v>45669.34375</c:v>
                </c:pt>
                <c:pt idx="1090" c:formatCode="m/d;@">
                  <c:v>45669.3541666667</c:v>
                </c:pt>
                <c:pt idx="1091" c:formatCode="m/d;@">
                  <c:v>45669.3645833333</c:v>
                </c:pt>
                <c:pt idx="1092" c:formatCode="m/d;@">
                  <c:v>45669.375</c:v>
                </c:pt>
                <c:pt idx="1093" c:formatCode="m/d;@">
                  <c:v>45669.3854166667</c:v>
                </c:pt>
                <c:pt idx="1094" c:formatCode="m/d;@">
                  <c:v>45669.3958333333</c:v>
                </c:pt>
                <c:pt idx="1095" c:formatCode="m/d;@">
                  <c:v>45669.40625</c:v>
                </c:pt>
                <c:pt idx="1096" c:formatCode="m/d;@">
                  <c:v>45669.4166666667</c:v>
                </c:pt>
                <c:pt idx="1097" c:formatCode="m/d;@">
                  <c:v>45669.4270833333</c:v>
                </c:pt>
                <c:pt idx="1098" c:formatCode="m/d;@">
                  <c:v>45669.4375</c:v>
                </c:pt>
                <c:pt idx="1099" c:formatCode="m/d;@">
                  <c:v>45669.4479166667</c:v>
                </c:pt>
                <c:pt idx="1100" c:formatCode="m/d;@">
                  <c:v>45669.4583333333</c:v>
                </c:pt>
                <c:pt idx="1101" c:formatCode="m/d;@">
                  <c:v>45669.46875</c:v>
                </c:pt>
                <c:pt idx="1102" c:formatCode="m/d;@">
                  <c:v>45669.4791666667</c:v>
                </c:pt>
                <c:pt idx="1103" c:formatCode="m/d;@">
                  <c:v>45669.4895833333</c:v>
                </c:pt>
                <c:pt idx="1104" c:formatCode="m/d;@">
                  <c:v>45669.5</c:v>
                </c:pt>
                <c:pt idx="1105" c:formatCode="m/d;@">
                  <c:v>45669.5104166667</c:v>
                </c:pt>
                <c:pt idx="1106" c:formatCode="m/d;@">
                  <c:v>45669.5208333333</c:v>
                </c:pt>
                <c:pt idx="1107" c:formatCode="m/d;@">
                  <c:v>45669.53125</c:v>
                </c:pt>
                <c:pt idx="1108" c:formatCode="m/d;@">
                  <c:v>45669.5416666667</c:v>
                </c:pt>
                <c:pt idx="1109" c:formatCode="m/d;@">
                  <c:v>45669.5520833333</c:v>
                </c:pt>
                <c:pt idx="1110" c:formatCode="m/d;@">
                  <c:v>45669.5625</c:v>
                </c:pt>
                <c:pt idx="1111" c:formatCode="m/d;@">
                  <c:v>45669.5729166667</c:v>
                </c:pt>
                <c:pt idx="1112" c:formatCode="m/d;@">
                  <c:v>45669.5833333333</c:v>
                </c:pt>
                <c:pt idx="1113" c:formatCode="m/d;@">
                  <c:v>45669.59375</c:v>
                </c:pt>
                <c:pt idx="1114" c:formatCode="m/d;@">
                  <c:v>45669.6041666667</c:v>
                </c:pt>
                <c:pt idx="1115" c:formatCode="m/d;@">
                  <c:v>45669.6145833333</c:v>
                </c:pt>
                <c:pt idx="1116" c:formatCode="m/d;@">
                  <c:v>45669.625</c:v>
                </c:pt>
                <c:pt idx="1117" c:formatCode="m/d;@">
                  <c:v>45669.6354166667</c:v>
                </c:pt>
                <c:pt idx="1118" c:formatCode="m/d;@">
                  <c:v>45669.6458333333</c:v>
                </c:pt>
                <c:pt idx="1119" c:formatCode="m/d;@">
                  <c:v>45669.65625</c:v>
                </c:pt>
                <c:pt idx="1120" c:formatCode="m/d;@">
                  <c:v>45669.6666666667</c:v>
                </c:pt>
                <c:pt idx="1121" c:formatCode="m/d;@">
                  <c:v>45669.6770833333</c:v>
                </c:pt>
                <c:pt idx="1122" c:formatCode="m/d;@">
                  <c:v>45669.6875</c:v>
                </c:pt>
                <c:pt idx="1123" c:formatCode="m/d;@">
                  <c:v>45669.6979166667</c:v>
                </c:pt>
                <c:pt idx="1124" c:formatCode="m/d;@">
                  <c:v>45669.7083333333</c:v>
                </c:pt>
                <c:pt idx="1125" c:formatCode="m/d;@">
                  <c:v>45669.71875</c:v>
                </c:pt>
                <c:pt idx="1126" c:formatCode="m/d;@">
                  <c:v>45669.7291666667</c:v>
                </c:pt>
                <c:pt idx="1127" c:formatCode="m/d;@">
                  <c:v>45669.7395833333</c:v>
                </c:pt>
                <c:pt idx="1128" c:formatCode="m/d;@">
                  <c:v>45669.75</c:v>
                </c:pt>
                <c:pt idx="1129" c:formatCode="m/d;@">
                  <c:v>45669.7604166667</c:v>
                </c:pt>
                <c:pt idx="1130" c:formatCode="m/d;@">
                  <c:v>45669.7708333333</c:v>
                </c:pt>
                <c:pt idx="1131" c:formatCode="m/d;@">
                  <c:v>45669.78125</c:v>
                </c:pt>
                <c:pt idx="1132" c:formatCode="m/d;@">
                  <c:v>45669.7916666667</c:v>
                </c:pt>
                <c:pt idx="1133" c:formatCode="m/d;@">
                  <c:v>45669.8020833333</c:v>
                </c:pt>
                <c:pt idx="1134" c:formatCode="m/d;@">
                  <c:v>45669.8125</c:v>
                </c:pt>
                <c:pt idx="1135" c:formatCode="m/d;@">
                  <c:v>45669.8229166667</c:v>
                </c:pt>
                <c:pt idx="1136" c:formatCode="m/d;@">
                  <c:v>45669.8333333333</c:v>
                </c:pt>
                <c:pt idx="1137" c:formatCode="m/d;@">
                  <c:v>45669.84375</c:v>
                </c:pt>
                <c:pt idx="1138" c:formatCode="m/d;@">
                  <c:v>45669.8541666667</c:v>
                </c:pt>
                <c:pt idx="1139" c:formatCode="m/d;@">
                  <c:v>45669.8645833333</c:v>
                </c:pt>
                <c:pt idx="1140" c:formatCode="m/d;@">
                  <c:v>45669.875</c:v>
                </c:pt>
                <c:pt idx="1141" c:formatCode="m/d;@">
                  <c:v>45669.8854166667</c:v>
                </c:pt>
                <c:pt idx="1142" c:formatCode="m/d;@">
                  <c:v>45669.8958333333</c:v>
                </c:pt>
                <c:pt idx="1143" c:formatCode="m/d;@">
                  <c:v>45669.90625</c:v>
                </c:pt>
                <c:pt idx="1144" c:formatCode="m/d;@">
                  <c:v>45669.9166666667</c:v>
                </c:pt>
                <c:pt idx="1145" c:formatCode="m/d;@">
                  <c:v>45669.9270833333</c:v>
                </c:pt>
                <c:pt idx="1146" c:formatCode="m/d;@">
                  <c:v>45669.9375</c:v>
                </c:pt>
                <c:pt idx="1147" c:formatCode="m/d;@">
                  <c:v>45669.9479166667</c:v>
                </c:pt>
                <c:pt idx="1148" c:formatCode="m/d;@">
                  <c:v>45669.9583333333</c:v>
                </c:pt>
                <c:pt idx="1149" c:formatCode="m/d;@">
                  <c:v>45669.96875</c:v>
                </c:pt>
                <c:pt idx="1150" c:formatCode="m/d;@">
                  <c:v>45669.9791666667</c:v>
                </c:pt>
                <c:pt idx="1151" c:formatCode="m/d;@">
                  <c:v>45669.9895833333</c:v>
                </c:pt>
                <c:pt idx="1152" c:formatCode="m/d;@">
                  <c:v>45670</c:v>
                </c:pt>
                <c:pt idx="1153" c:formatCode="m/d;@">
                  <c:v>45670.0104166667</c:v>
                </c:pt>
                <c:pt idx="1154" c:formatCode="m/d;@">
                  <c:v>45670.0208333333</c:v>
                </c:pt>
                <c:pt idx="1155" c:formatCode="m/d;@">
                  <c:v>45670.03125</c:v>
                </c:pt>
                <c:pt idx="1156" c:formatCode="m/d;@">
                  <c:v>45670.0416666667</c:v>
                </c:pt>
                <c:pt idx="1157" c:formatCode="m/d;@">
                  <c:v>45670.0520833333</c:v>
                </c:pt>
                <c:pt idx="1158" c:formatCode="m/d;@">
                  <c:v>45670.0625</c:v>
                </c:pt>
                <c:pt idx="1159" c:formatCode="m/d;@">
                  <c:v>45670.0729166667</c:v>
                </c:pt>
                <c:pt idx="1160" c:formatCode="m/d;@">
                  <c:v>45670.0833333333</c:v>
                </c:pt>
                <c:pt idx="1161" c:formatCode="m/d;@">
                  <c:v>45670.09375</c:v>
                </c:pt>
                <c:pt idx="1162" c:formatCode="m/d;@">
                  <c:v>45670.1041666667</c:v>
                </c:pt>
                <c:pt idx="1163" c:formatCode="m/d;@">
                  <c:v>45670.1145833333</c:v>
                </c:pt>
                <c:pt idx="1164" c:formatCode="m/d;@">
                  <c:v>45670.125</c:v>
                </c:pt>
                <c:pt idx="1165" c:formatCode="m/d;@">
                  <c:v>45670.1354166667</c:v>
                </c:pt>
                <c:pt idx="1166" c:formatCode="m/d;@">
                  <c:v>45670.1458333333</c:v>
                </c:pt>
                <c:pt idx="1167" c:formatCode="m/d;@">
                  <c:v>45670.15625</c:v>
                </c:pt>
                <c:pt idx="1168" c:formatCode="m/d;@">
                  <c:v>45670.1666666667</c:v>
                </c:pt>
                <c:pt idx="1169" c:formatCode="m/d;@">
                  <c:v>45670.1770833333</c:v>
                </c:pt>
                <c:pt idx="1170" c:formatCode="m/d;@">
                  <c:v>45670.1875</c:v>
                </c:pt>
                <c:pt idx="1171" c:formatCode="m/d;@">
                  <c:v>45670.1979166667</c:v>
                </c:pt>
                <c:pt idx="1172" c:formatCode="m/d;@">
                  <c:v>45670.2083333333</c:v>
                </c:pt>
                <c:pt idx="1173" c:formatCode="m/d;@">
                  <c:v>45670.21875</c:v>
                </c:pt>
                <c:pt idx="1174" c:formatCode="m/d;@">
                  <c:v>45670.2291666667</c:v>
                </c:pt>
                <c:pt idx="1175" c:formatCode="m/d;@">
                  <c:v>45670.2395833333</c:v>
                </c:pt>
                <c:pt idx="1176" c:formatCode="m/d;@">
                  <c:v>45670.25</c:v>
                </c:pt>
                <c:pt idx="1177" c:formatCode="m/d;@">
                  <c:v>45670.2604166667</c:v>
                </c:pt>
                <c:pt idx="1178" c:formatCode="m/d;@">
                  <c:v>45670.2708333333</c:v>
                </c:pt>
                <c:pt idx="1179" c:formatCode="m/d;@">
                  <c:v>45670.28125</c:v>
                </c:pt>
                <c:pt idx="1180" c:formatCode="m/d;@">
                  <c:v>45670.2916666667</c:v>
                </c:pt>
                <c:pt idx="1181" c:formatCode="m/d;@">
                  <c:v>45670.3020833333</c:v>
                </c:pt>
                <c:pt idx="1182" c:formatCode="m/d;@">
                  <c:v>45670.3125</c:v>
                </c:pt>
                <c:pt idx="1183" c:formatCode="m/d;@">
                  <c:v>45670.3229166667</c:v>
                </c:pt>
                <c:pt idx="1184" c:formatCode="m/d;@">
                  <c:v>45670.3333333333</c:v>
                </c:pt>
                <c:pt idx="1185" c:formatCode="m/d;@">
                  <c:v>45670.34375</c:v>
                </c:pt>
                <c:pt idx="1186" c:formatCode="m/d;@">
                  <c:v>45670.3541666667</c:v>
                </c:pt>
                <c:pt idx="1187" c:formatCode="m/d;@">
                  <c:v>45670.3645833333</c:v>
                </c:pt>
                <c:pt idx="1188" c:formatCode="m/d;@">
                  <c:v>45670.375</c:v>
                </c:pt>
                <c:pt idx="1189" c:formatCode="m/d;@">
                  <c:v>45670.3854166667</c:v>
                </c:pt>
                <c:pt idx="1190" c:formatCode="m/d;@">
                  <c:v>45670.3958333333</c:v>
                </c:pt>
                <c:pt idx="1191" c:formatCode="m/d;@">
                  <c:v>45670.40625</c:v>
                </c:pt>
                <c:pt idx="1192" c:formatCode="m/d;@">
                  <c:v>45670.4166666667</c:v>
                </c:pt>
                <c:pt idx="1193" c:formatCode="m/d;@">
                  <c:v>45670.4270833333</c:v>
                </c:pt>
                <c:pt idx="1194" c:formatCode="m/d;@">
                  <c:v>45670.4375</c:v>
                </c:pt>
                <c:pt idx="1195" c:formatCode="m/d;@">
                  <c:v>45670.4479166667</c:v>
                </c:pt>
                <c:pt idx="1196" c:formatCode="m/d;@">
                  <c:v>45670.4583333333</c:v>
                </c:pt>
                <c:pt idx="1197" c:formatCode="m/d;@">
                  <c:v>45670.46875</c:v>
                </c:pt>
                <c:pt idx="1198" c:formatCode="m/d;@">
                  <c:v>45670.4791666667</c:v>
                </c:pt>
                <c:pt idx="1199" c:formatCode="m/d;@">
                  <c:v>45670.4895833333</c:v>
                </c:pt>
                <c:pt idx="1200" c:formatCode="m/d;@">
                  <c:v>45670.5</c:v>
                </c:pt>
                <c:pt idx="1201" c:formatCode="m/d;@">
                  <c:v>45670.5104166667</c:v>
                </c:pt>
                <c:pt idx="1202" c:formatCode="m/d;@">
                  <c:v>45670.5208333333</c:v>
                </c:pt>
                <c:pt idx="1203" c:formatCode="m/d;@">
                  <c:v>45670.53125</c:v>
                </c:pt>
                <c:pt idx="1204" c:formatCode="m/d;@">
                  <c:v>45670.5416666667</c:v>
                </c:pt>
                <c:pt idx="1205" c:formatCode="m/d;@">
                  <c:v>45670.5520833333</c:v>
                </c:pt>
                <c:pt idx="1206" c:formatCode="m/d;@">
                  <c:v>45670.5625</c:v>
                </c:pt>
                <c:pt idx="1207" c:formatCode="m/d;@">
                  <c:v>45670.5729166667</c:v>
                </c:pt>
                <c:pt idx="1208" c:formatCode="m/d;@">
                  <c:v>45670.5833333333</c:v>
                </c:pt>
                <c:pt idx="1209" c:formatCode="m/d;@">
                  <c:v>45670.59375</c:v>
                </c:pt>
                <c:pt idx="1210" c:formatCode="m/d;@">
                  <c:v>45670.6041666667</c:v>
                </c:pt>
                <c:pt idx="1211" c:formatCode="m/d;@">
                  <c:v>45670.6145833333</c:v>
                </c:pt>
                <c:pt idx="1212" c:formatCode="m/d;@">
                  <c:v>45670.625</c:v>
                </c:pt>
                <c:pt idx="1213" c:formatCode="m/d;@">
                  <c:v>45670.6354166667</c:v>
                </c:pt>
                <c:pt idx="1214" c:formatCode="m/d;@">
                  <c:v>45670.6458333333</c:v>
                </c:pt>
                <c:pt idx="1215" c:formatCode="m/d;@">
                  <c:v>45670.65625</c:v>
                </c:pt>
                <c:pt idx="1216" c:formatCode="m/d;@">
                  <c:v>45670.6666666667</c:v>
                </c:pt>
                <c:pt idx="1217" c:formatCode="m/d;@">
                  <c:v>45670.6770833333</c:v>
                </c:pt>
                <c:pt idx="1218" c:formatCode="m/d;@">
                  <c:v>45670.6875</c:v>
                </c:pt>
                <c:pt idx="1219" c:formatCode="m/d;@">
                  <c:v>45670.6979166667</c:v>
                </c:pt>
                <c:pt idx="1220" c:formatCode="m/d;@">
                  <c:v>45670.7083333333</c:v>
                </c:pt>
                <c:pt idx="1221" c:formatCode="m/d;@">
                  <c:v>45670.71875</c:v>
                </c:pt>
                <c:pt idx="1222" c:formatCode="m/d;@">
                  <c:v>45670.7291666667</c:v>
                </c:pt>
                <c:pt idx="1223" c:formatCode="m/d;@">
                  <c:v>45670.7395833333</c:v>
                </c:pt>
                <c:pt idx="1224" c:formatCode="m/d;@">
                  <c:v>45670.75</c:v>
                </c:pt>
                <c:pt idx="1225" c:formatCode="m/d;@">
                  <c:v>45670.7604166667</c:v>
                </c:pt>
                <c:pt idx="1226" c:formatCode="m/d;@">
                  <c:v>45670.7708333333</c:v>
                </c:pt>
                <c:pt idx="1227" c:formatCode="m/d;@">
                  <c:v>45670.78125</c:v>
                </c:pt>
                <c:pt idx="1228" c:formatCode="m/d;@">
                  <c:v>45670.7916666667</c:v>
                </c:pt>
                <c:pt idx="1229" c:formatCode="m/d;@">
                  <c:v>45670.8020833333</c:v>
                </c:pt>
                <c:pt idx="1230" c:formatCode="m/d;@">
                  <c:v>45670.8125</c:v>
                </c:pt>
                <c:pt idx="1231" c:formatCode="m/d;@">
                  <c:v>45670.8229166667</c:v>
                </c:pt>
                <c:pt idx="1232" c:formatCode="m/d;@">
                  <c:v>45670.8333333333</c:v>
                </c:pt>
                <c:pt idx="1233" c:formatCode="m/d;@">
                  <c:v>45670.84375</c:v>
                </c:pt>
                <c:pt idx="1234" c:formatCode="m/d;@">
                  <c:v>45670.8541666667</c:v>
                </c:pt>
                <c:pt idx="1235" c:formatCode="m/d;@">
                  <c:v>45670.8645833333</c:v>
                </c:pt>
                <c:pt idx="1236" c:formatCode="m/d;@">
                  <c:v>45670.875</c:v>
                </c:pt>
                <c:pt idx="1237" c:formatCode="m/d;@">
                  <c:v>45670.8854166667</c:v>
                </c:pt>
                <c:pt idx="1238" c:formatCode="m/d;@">
                  <c:v>45670.8958333333</c:v>
                </c:pt>
                <c:pt idx="1239" c:formatCode="m/d;@">
                  <c:v>45670.90625</c:v>
                </c:pt>
                <c:pt idx="1240" c:formatCode="m/d;@">
                  <c:v>45670.9166666667</c:v>
                </c:pt>
                <c:pt idx="1241" c:formatCode="m/d;@">
                  <c:v>45670.9270833333</c:v>
                </c:pt>
                <c:pt idx="1242" c:formatCode="m/d;@">
                  <c:v>45670.9375</c:v>
                </c:pt>
                <c:pt idx="1243" c:formatCode="m/d;@">
                  <c:v>45670.9479166667</c:v>
                </c:pt>
                <c:pt idx="1244" c:formatCode="m/d;@">
                  <c:v>45670.9583333333</c:v>
                </c:pt>
                <c:pt idx="1245" c:formatCode="m/d;@">
                  <c:v>45670.96875</c:v>
                </c:pt>
                <c:pt idx="1246" c:formatCode="m/d;@">
                  <c:v>45670.9791666667</c:v>
                </c:pt>
                <c:pt idx="1247" c:formatCode="m/d;@">
                  <c:v>45670.9895833333</c:v>
                </c:pt>
                <c:pt idx="1248" c:formatCode="m/d;@">
                  <c:v>45671</c:v>
                </c:pt>
                <c:pt idx="1249" c:formatCode="m/d;@">
                  <c:v>45671.0104166667</c:v>
                </c:pt>
                <c:pt idx="1250" c:formatCode="m/d;@">
                  <c:v>45671.0208333333</c:v>
                </c:pt>
                <c:pt idx="1251" c:formatCode="m/d;@">
                  <c:v>45671.03125</c:v>
                </c:pt>
                <c:pt idx="1252" c:formatCode="m/d;@">
                  <c:v>45671.0416666667</c:v>
                </c:pt>
                <c:pt idx="1253" c:formatCode="m/d;@">
                  <c:v>45671.0520833333</c:v>
                </c:pt>
                <c:pt idx="1254" c:formatCode="m/d;@">
                  <c:v>45671.0625</c:v>
                </c:pt>
                <c:pt idx="1255" c:formatCode="m/d;@">
                  <c:v>45671.0729166667</c:v>
                </c:pt>
                <c:pt idx="1256" c:formatCode="m/d;@">
                  <c:v>45671.0833333333</c:v>
                </c:pt>
                <c:pt idx="1257" c:formatCode="m/d;@">
                  <c:v>45671.09375</c:v>
                </c:pt>
                <c:pt idx="1258" c:formatCode="m/d;@">
                  <c:v>45671.1041666667</c:v>
                </c:pt>
                <c:pt idx="1259" c:formatCode="m/d;@">
                  <c:v>45671.1145833333</c:v>
                </c:pt>
                <c:pt idx="1260" c:formatCode="m/d;@">
                  <c:v>45671.125</c:v>
                </c:pt>
                <c:pt idx="1261" c:formatCode="m/d;@">
                  <c:v>45671.1354166667</c:v>
                </c:pt>
                <c:pt idx="1262" c:formatCode="m/d;@">
                  <c:v>45671.1458333333</c:v>
                </c:pt>
                <c:pt idx="1263" c:formatCode="m/d;@">
                  <c:v>45671.15625</c:v>
                </c:pt>
                <c:pt idx="1264" c:formatCode="m/d;@">
                  <c:v>45671.1666666667</c:v>
                </c:pt>
                <c:pt idx="1265" c:formatCode="m/d;@">
                  <c:v>45671.1770833333</c:v>
                </c:pt>
                <c:pt idx="1266" c:formatCode="m/d;@">
                  <c:v>45671.1875</c:v>
                </c:pt>
                <c:pt idx="1267" c:formatCode="m/d;@">
                  <c:v>45671.1979166667</c:v>
                </c:pt>
                <c:pt idx="1268" c:formatCode="m/d;@">
                  <c:v>45671.2083333333</c:v>
                </c:pt>
                <c:pt idx="1269" c:formatCode="m/d;@">
                  <c:v>45671.21875</c:v>
                </c:pt>
                <c:pt idx="1270" c:formatCode="m/d;@">
                  <c:v>45671.2291666667</c:v>
                </c:pt>
                <c:pt idx="1271" c:formatCode="m/d;@">
                  <c:v>45671.2395833333</c:v>
                </c:pt>
                <c:pt idx="1272" c:formatCode="m/d;@">
                  <c:v>45671.25</c:v>
                </c:pt>
                <c:pt idx="1273" c:formatCode="m/d;@">
                  <c:v>45671.2604166667</c:v>
                </c:pt>
                <c:pt idx="1274" c:formatCode="m/d;@">
                  <c:v>45671.2708333333</c:v>
                </c:pt>
                <c:pt idx="1275" c:formatCode="m/d;@">
                  <c:v>45671.28125</c:v>
                </c:pt>
                <c:pt idx="1276" c:formatCode="m/d;@">
                  <c:v>45671.2916666667</c:v>
                </c:pt>
                <c:pt idx="1277" c:formatCode="m/d;@">
                  <c:v>45671.3020833333</c:v>
                </c:pt>
                <c:pt idx="1278" c:formatCode="m/d;@">
                  <c:v>45671.3125</c:v>
                </c:pt>
                <c:pt idx="1279" c:formatCode="m/d;@">
                  <c:v>45671.3229166667</c:v>
                </c:pt>
                <c:pt idx="1280" c:formatCode="m/d;@">
                  <c:v>45671.3333333333</c:v>
                </c:pt>
                <c:pt idx="1281" c:formatCode="m/d;@">
                  <c:v>45671.34375</c:v>
                </c:pt>
                <c:pt idx="1282" c:formatCode="m/d;@">
                  <c:v>45671.3541666667</c:v>
                </c:pt>
                <c:pt idx="1283" c:formatCode="m/d;@">
                  <c:v>45671.3645833333</c:v>
                </c:pt>
                <c:pt idx="1284" c:formatCode="m/d;@">
                  <c:v>45671.375</c:v>
                </c:pt>
                <c:pt idx="1285" c:formatCode="m/d;@">
                  <c:v>45671.3854166667</c:v>
                </c:pt>
                <c:pt idx="1286" c:formatCode="m/d;@">
                  <c:v>45671.3958333333</c:v>
                </c:pt>
                <c:pt idx="1287" c:formatCode="m/d;@">
                  <c:v>45671.40625</c:v>
                </c:pt>
                <c:pt idx="1288" c:formatCode="m/d;@">
                  <c:v>45671.4166666667</c:v>
                </c:pt>
                <c:pt idx="1289" c:formatCode="m/d;@">
                  <c:v>45671.4270833333</c:v>
                </c:pt>
                <c:pt idx="1290" c:formatCode="m/d;@">
                  <c:v>45671.4375</c:v>
                </c:pt>
                <c:pt idx="1291" c:formatCode="m/d;@">
                  <c:v>45671.4479166667</c:v>
                </c:pt>
                <c:pt idx="1292" c:formatCode="m/d;@">
                  <c:v>45671.4583333333</c:v>
                </c:pt>
                <c:pt idx="1293" c:formatCode="m/d;@">
                  <c:v>45671.46875</c:v>
                </c:pt>
                <c:pt idx="1294" c:formatCode="m/d;@">
                  <c:v>45671.4791666667</c:v>
                </c:pt>
                <c:pt idx="1295" c:formatCode="m/d;@">
                  <c:v>45671.4895833333</c:v>
                </c:pt>
                <c:pt idx="1296" c:formatCode="m/d;@">
                  <c:v>45671.5</c:v>
                </c:pt>
                <c:pt idx="1297" c:formatCode="m/d;@">
                  <c:v>45671.5104166667</c:v>
                </c:pt>
                <c:pt idx="1298" c:formatCode="m/d;@">
                  <c:v>45671.5208333333</c:v>
                </c:pt>
                <c:pt idx="1299" c:formatCode="m/d;@">
                  <c:v>45671.53125</c:v>
                </c:pt>
                <c:pt idx="1300" c:formatCode="m/d;@">
                  <c:v>45671.5416666667</c:v>
                </c:pt>
                <c:pt idx="1301" c:formatCode="m/d;@">
                  <c:v>45671.5520833333</c:v>
                </c:pt>
                <c:pt idx="1302" c:formatCode="m/d;@">
                  <c:v>45671.5625</c:v>
                </c:pt>
                <c:pt idx="1303" c:formatCode="m/d;@">
                  <c:v>45671.5729166667</c:v>
                </c:pt>
                <c:pt idx="1304" c:formatCode="m/d;@">
                  <c:v>45671.5833333333</c:v>
                </c:pt>
                <c:pt idx="1305" c:formatCode="m/d;@">
                  <c:v>45671.59375</c:v>
                </c:pt>
                <c:pt idx="1306" c:formatCode="m/d;@">
                  <c:v>45671.6041666667</c:v>
                </c:pt>
                <c:pt idx="1307" c:formatCode="m/d;@">
                  <c:v>45671.6145833333</c:v>
                </c:pt>
                <c:pt idx="1308" c:formatCode="m/d;@">
                  <c:v>45671.625</c:v>
                </c:pt>
                <c:pt idx="1309" c:formatCode="m/d;@">
                  <c:v>45671.6354166667</c:v>
                </c:pt>
                <c:pt idx="1310" c:formatCode="m/d;@">
                  <c:v>45671.6458333333</c:v>
                </c:pt>
                <c:pt idx="1311" c:formatCode="m/d;@">
                  <c:v>45671.65625</c:v>
                </c:pt>
                <c:pt idx="1312" c:formatCode="m/d;@">
                  <c:v>45671.6666666667</c:v>
                </c:pt>
                <c:pt idx="1313" c:formatCode="m/d;@">
                  <c:v>45671.6770833333</c:v>
                </c:pt>
                <c:pt idx="1314" c:formatCode="m/d;@">
                  <c:v>45671.6875</c:v>
                </c:pt>
                <c:pt idx="1315" c:formatCode="m/d;@">
                  <c:v>45671.6979166667</c:v>
                </c:pt>
                <c:pt idx="1316" c:formatCode="m/d;@">
                  <c:v>45671.7083333333</c:v>
                </c:pt>
                <c:pt idx="1317" c:formatCode="m/d;@">
                  <c:v>45671.71875</c:v>
                </c:pt>
                <c:pt idx="1318" c:formatCode="m/d;@">
                  <c:v>45671.7291666667</c:v>
                </c:pt>
                <c:pt idx="1319" c:formatCode="m/d;@">
                  <c:v>45671.7395833333</c:v>
                </c:pt>
                <c:pt idx="1320" c:formatCode="m/d;@">
                  <c:v>45671.75</c:v>
                </c:pt>
                <c:pt idx="1321" c:formatCode="m/d;@">
                  <c:v>45671.7604166667</c:v>
                </c:pt>
                <c:pt idx="1322" c:formatCode="m/d;@">
                  <c:v>45671.7708333333</c:v>
                </c:pt>
                <c:pt idx="1323" c:formatCode="m/d;@">
                  <c:v>45671.78125</c:v>
                </c:pt>
                <c:pt idx="1324" c:formatCode="m/d;@">
                  <c:v>45671.7916666667</c:v>
                </c:pt>
                <c:pt idx="1325" c:formatCode="m/d;@">
                  <c:v>45671.8020833333</c:v>
                </c:pt>
                <c:pt idx="1326" c:formatCode="m/d;@">
                  <c:v>45671.8125</c:v>
                </c:pt>
                <c:pt idx="1327" c:formatCode="m/d;@">
                  <c:v>45671.8229166667</c:v>
                </c:pt>
                <c:pt idx="1328" c:formatCode="m/d;@">
                  <c:v>45671.8333333333</c:v>
                </c:pt>
                <c:pt idx="1329" c:formatCode="m/d;@">
                  <c:v>45671.84375</c:v>
                </c:pt>
                <c:pt idx="1330" c:formatCode="m/d;@">
                  <c:v>45671.8541666667</c:v>
                </c:pt>
                <c:pt idx="1331" c:formatCode="m/d;@">
                  <c:v>45671.8645833333</c:v>
                </c:pt>
                <c:pt idx="1332" c:formatCode="m/d;@">
                  <c:v>45671.875</c:v>
                </c:pt>
                <c:pt idx="1333" c:formatCode="m/d;@">
                  <c:v>45671.8854166667</c:v>
                </c:pt>
                <c:pt idx="1334" c:formatCode="m/d;@">
                  <c:v>45671.8958333333</c:v>
                </c:pt>
                <c:pt idx="1335" c:formatCode="m/d;@">
                  <c:v>45671.90625</c:v>
                </c:pt>
                <c:pt idx="1336" c:formatCode="m/d;@">
                  <c:v>45671.9166666667</c:v>
                </c:pt>
                <c:pt idx="1337" c:formatCode="m/d;@">
                  <c:v>45671.9270833333</c:v>
                </c:pt>
                <c:pt idx="1338" c:formatCode="m/d;@">
                  <c:v>45671.9375</c:v>
                </c:pt>
                <c:pt idx="1339" c:formatCode="m/d;@">
                  <c:v>45671.9479166667</c:v>
                </c:pt>
                <c:pt idx="1340" c:formatCode="m/d;@">
                  <c:v>45671.9583333333</c:v>
                </c:pt>
                <c:pt idx="1341" c:formatCode="m/d;@">
                  <c:v>45671.96875</c:v>
                </c:pt>
                <c:pt idx="1342" c:formatCode="m/d;@">
                  <c:v>45671.9791666667</c:v>
                </c:pt>
                <c:pt idx="1343" c:formatCode="m/d;@">
                  <c:v>45671.9895833333</c:v>
                </c:pt>
                <c:pt idx="1344" c:formatCode="m/d;@">
                  <c:v>45672</c:v>
                </c:pt>
                <c:pt idx="1345" c:formatCode="m/d;@">
                  <c:v>45672.0104166667</c:v>
                </c:pt>
                <c:pt idx="1346" c:formatCode="m/d;@">
                  <c:v>45672.0208333333</c:v>
                </c:pt>
                <c:pt idx="1347" c:formatCode="m/d;@">
                  <c:v>45672.03125</c:v>
                </c:pt>
                <c:pt idx="1348" c:formatCode="m/d;@">
                  <c:v>45672.0416666667</c:v>
                </c:pt>
                <c:pt idx="1349" c:formatCode="m/d;@">
                  <c:v>45672.0520833333</c:v>
                </c:pt>
                <c:pt idx="1350" c:formatCode="m/d;@">
                  <c:v>45672.0625</c:v>
                </c:pt>
                <c:pt idx="1351" c:formatCode="m/d;@">
                  <c:v>45672.0729166667</c:v>
                </c:pt>
                <c:pt idx="1352" c:formatCode="m/d;@">
                  <c:v>45672.0833333333</c:v>
                </c:pt>
                <c:pt idx="1353" c:formatCode="m/d;@">
                  <c:v>45672.09375</c:v>
                </c:pt>
                <c:pt idx="1354" c:formatCode="m/d;@">
                  <c:v>45672.1041666667</c:v>
                </c:pt>
                <c:pt idx="1355" c:formatCode="m/d;@">
                  <c:v>45672.1145833333</c:v>
                </c:pt>
                <c:pt idx="1356" c:formatCode="m/d;@">
                  <c:v>45672.125</c:v>
                </c:pt>
                <c:pt idx="1357" c:formatCode="m/d;@">
                  <c:v>45672.1354166667</c:v>
                </c:pt>
                <c:pt idx="1358" c:formatCode="m/d;@">
                  <c:v>45672.1458333333</c:v>
                </c:pt>
                <c:pt idx="1359" c:formatCode="m/d;@">
                  <c:v>45672.15625</c:v>
                </c:pt>
                <c:pt idx="1360" c:formatCode="m/d;@">
                  <c:v>45672.1666666667</c:v>
                </c:pt>
                <c:pt idx="1361" c:formatCode="m/d;@">
                  <c:v>45672.1770833333</c:v>
                </c:pt>
                <c:pt idx="1362" c:formatCode="m/d;@">
                  <c:v>45672.1875</c:v>
                </c:pt>
                <c:pt idx="1363" c:formatCode="m/d;@">
                  <c:v>45672.1979166667</c:v>
                </c:pt>
                <c:pt idx="1364" c:formatCode="m/d;@">
                  <c:v>45672.2083333333</c:v>
                </c:pt>
                <c:pt idx="1365" c:formatCode="m/d;@">
                  <c:v>45672.21875</c:v>
                </c:pt>
                <c:pt idx="1366" c:formatCode="m/d;@">
                  <c:v>45672.2291666667</c:v>
                </c:pt>
                <c:pt idx="1367" c:formatCode="m/d;@">
                  <c:v>45672.2395833333</c:v>
                </c:pt>
                <c:pt idx="1368" c:formatCode="m/d;@">
                  <c:v>45672.25</c:v>
                </c:pt>
                <c:pt idx="1369" c:formatCode="m/d;@">
                  <c:v>45672.2604166667</c:v>
                </c:pt>
                <c:pt idx="1370" c:formatCode="m/d;@">
                  <c:v>45672.2708333333</c:v>
                </c:pt>
                <c:pt idx="1371" c:formatCode="m/d;@">
                  <c:v>45672.28125</c:v>
                </c:pt>
                <c:pt idx="1372" c:formatCode="m/d;@">
                  <c:v>45672.2916666667</c:v>
                </c:pt>
                <c:pt idx="1373" c:formatCode="m/d;@">
                  <c:v>45672.3020833333</c:v>
                </c:pt>
                <c:pt idx="1374" c:formatCode="m/d;@">
                  <c:v>45672.3125</c:v>
                </c:pt>
                <c:pt idx="1375" c:formatCode="m/d;@">
                  <c:v>45672.3229166667</c:v>
                </c:pt>
                <c:pt idx="1376" c:formatCode="m/d;@">
                  <c:v>45672.3333333333</c:v>
                </c:pt>
                <c:pt idx="1377" c:formatCode="m/d;@">
                  <c:v>45672.34375</c:v>
                </c:pt>
                <c:pt idx="1378" c:formatCode="m/d;@">
                  <c:v>45672.3541666667</c:v>
                </c:pt>
                <c:pt idx="1379" c:formatCode="m/d;@">
                  <c:v>45672.3645833333</c:v>
                </c:pt>
                <c:pt idx="1380" c:formatCode="m/d;@">
                  <c:v>45672.375</c:v>
                </c:pt>
                <c:pt idx="1381" c:formatCode="m/d;@">
                  <c:v>45672.3854166667</c:v>
                </c:pt>
                <c:pt idx="1382" c:formatCode="m/d;@">
                  <c:v>45672.3958333333</c:v>
                </c:pt>
                <c:pt idx="1383" c:formatCode="m/d;@">
                  <c:v>45672.40625</c:v>
                </c:pt>
                <c:pt idx="1384" c:formatCode="m/d;@">
                  <c:v>45672.4166666667</c:v>
                </c:pt>
                <c:pt idx="1385" c:formatCode="m/d;@">
                  <c:v>45672.4270833333</c:v>
                </c:pt>
                <c:pt idx="1386" c:formatCode="m/d;@">
                  <c:v>45672.4375</c:v>
                </c:pt>
                <c:pt idx="1387" c:formatCode="m/d;@">
                  <c:v>45672.4479166667</c:v>
                </c:pt>
                <c:pt idx="1388" c:formatCode="m/d;@">
                  <c:v>45672.4583333333</c:v>
                </c:pt>
                <c:pt idx="1389" c:formatCode="m/d;@">
                  <c:v>45672.46875</c:v>
                </c:pt>
                <c:pt idx="1390" c:formatCode="m/d;@">
                  <c:v>45672.4791666667</c:v>
                </c:pt>
                <c:pt idx="1391" c:formatCode="m/d;@">
                  <c:v>45672.4895833333</c:v>
                </c:pt>
                <c:pt idx="1392" c:formatCode="m/d;@">
                  <c:v>45672.5</c:v>
                </c:pt>
                <c:pt idx="1393" c:formatCode="m/d;@">
                  <c:v>45672.5104166667</c:v>
                </c:pt>
                <c:pt idx="1394" c:formatCode="m/d;@">
                  <c:v>45672.5208333333</c:v>
                </c:pt>
                <c:pt idx="1395" c:formatCode="m/d;@">
                  <c:v>45672.53125</c:v>
                </c:pt>
                <c:pt idx="1396" c:formatCode="m/d;@">
                  <c:v>45672.5416666667</c:v>
                </c:pt>
                <c:pt idx="1397" c:formatCode="m/d;@">
                  <c:v>45672.5520833333</c:v>
                </c:pt>
                <c:pt idx="1398" c:formatCode="m/d;@">
                  <c:v>45672.5625</c:v>
                </c:pt>
                <c:pt idx="1399" c:formatCode="m/d;@">
                  <c:v>45672.5729166667</c:v>
                </c:pt>
                <c:pt idx="1400" c:formatCode="m/d;@">
                  <c:v>45672.5833333333</c:v>
                </c:pt>
                <c:pt idx="1401" c:formatCode="m/d;@">
                  <c:v>45672.59375</c:v>
                </c:pt>
                <c:pt idx="1402" c:formatCode="m/d;@">
                  <c:v>45672.6041666667</c:v>
                </c:pt>
                <c:pt idx="1403" c:formatCode="m/d;@">
                  <c:v>45672.6145833333</c:v>
                </c:pt>
                <c:pt idx="1404" c:formatCode="m/d;@">
                  <c:v>45672.625</c:v>
                </c:pt>
                <c:pt idx="1405" c:formatCode="m/d;@">
                  <c:v>45672.6354166667</c:v>
                </c:pt>
                <c:pt idx="1406" c:formatCode="m/d;@">
                  <c:v>45672.6458333333</c:v>
                </c:pt>
                <c:pt idx="1407" c:formatCode="m/d;@">
                  <c:v>45672.65625</c:v>
                </c:pt>
                <c:pt idx="1408" c:formatCode="m/d;@">
                  <c:v>45672.6666666667</c:v>
                </c:pt>
                <c:pt idx="1409" c:formatCode="m/d;@">
                  <c:v>45672.6770833333</c:v>
                </c:pt>
                <c:pt idx="1410" c:formatCode="m/d;@">
                  <c:v>45672.6875</c:v>
                </c:pt>
                <c:pt idx="1411" c:formatCode="m/d;@">
                  <c:v>45672.6979166667</c:v>
                </c:pt>
                <c:pt idx="1412" c:formatCode="m/d;@">
                  <c:v>45672.7083333333</c:v>
                </c:pt>
                <c:pt idx="1413" c:formatCode="m/d;@">
                  <c:v>45672.71875</c:v>
                </c:pt>
                <c:pt idx="1414" c:formatCode="m/d;@">
                  <c:v>45672.7291666667</c:v>
                </c:pt>
                <c:pt idx="1415" c:formatCode="m/d;@">
                  <c:v>45672.7395833333</c:v>
                </c:pt>
                <c:pt idx="1416" c:formatCode="m/d;@">
                  <c:v>45672.75</c:v>
                </c:pt>
                <c:pt idx="1417" c:formatCode="m/d;@">
                  <c:v>45672.7604166667</c:v>
                </c:pt>
                <c:pt idx="1418" c:formatCode="m/d;@">
                  <c:v>45672.7708333333</c:v>
                </c:pt>
                <c:pt idx="1419" c:formatCode="m/d;@">
                  <c:v>45672.78125</c:v>
                </c:pt>
                <c:pt idx="1420" c:formatCode="m/d;@">
                  <c:v>45672.7916666667</c:v>
                </c:pt>
                <c:pt idx="1421" c:formatCode="m/d;@">
                  <c:v>45672.8020833333</c:v>
                </c:pt>
                <c:pt idx="1422" c:formatCode="m/d;@">
                  <c:v>45672.8125</c:v>
                </c:pt>
                <c:pt idx="1423" c:formatCode="m/d;@">
                  <c:v>45672.8229166667</c:v>
                </c:pt>
                <c:pt idx="1424" c:formatCode="m/d;@">
                  <c:v>45672.8333333333</c:v>
                </c:pt>
                <c:pt idx="1425" c:formatCode="m/d;@">
                  <c:v>45672.84375</c:v>
                </c:pt>
                <c:pt idx="1426" c:formatCode="m/d;@">
                  <c:v>45672.8541666667</c:v>
                </c:pt>
                <c:pt idx="1427" c:formatCode="m/d;@">
                  <c:v>45672.8645833333</c:v>
                </c:pt>
                <c:pt idx="1428" c:formatCode="m/d;@">
                  <c:v>45672.875</c:v>
                </c:pt>
                <c:pt idx="1429" c:formatCode="m/d;@">
                  <c:v>45672.8854166667</c:v>
                </c:pt>
                <c:pt idx="1430" c:formatCode="m/d;@">
                  <c:v>45672.8958333333</c:v>
                </c:pt>
                <c:pt idx="1431" c:formatCode="m/d;@">
                  <c:v>45672.90625</c:v>
                </c:pt>
                <c:pt idx="1432" c:formatCode="m/d;@">
                  <c:v>45672.9166666667</c:v>
                </c:pt>
                <c:pt idx="1433" c:formatCode="m/d;@">
                  <c:v>45672.9270833333</c:v>
                </c:pt>
                <c:pt idx="1434" c:formatCode="m/d;@">
                  <c:v>45672.9375</c:v>
                </c:pt>
                <c:pt idx="1435" c:formatCode="m/d;@">
                  <c:v>45672.9479166667</c:v>
                </c:pt>
                <c:pt idx="1436" c:formatCode="m/d;@">
                  <c:v>45672.9583333333</c:v>
                </c:pt>
                <c:pt idx="1437" c:formatCode="m/d;@">
                  <c:v>45672.96875</c:v>
                </c:pt>
                <c:pt idx="1438" c:formatCode="m/d;@">
                  <c:v>45672.9791666667</c:v>
                </c:pt>
                <c:pt idx="1439" c:formatCode="m/d;@">
                  <c:v>45672.9895833333</c:v>
                </c:pt>
                <c:pt idx="1440" c:formatCode="m/d;@">
                  <c:v>45673</c:v>
                </c:pt>
                <c:pt idx="1441" c:formatCode="m/d;@">
                  <c:v>45673.0104166667</c:v>
                </c:pt>
                <c:pt idx="1442" c:formatCode="m/d;@">
                  <c:v>45673.0208333333</c:v>
                </c:pt>
                <c:pt idx="1443" c:formatCode="m/d;@">
                  <c:v>45673.03125</c:v>
                </c:pt>
                <c:pt idx="1444" c:formatCode="m/d;@">
                  <c:v>45673.0416666667</c:v>
                </c:pt>
                <c:pt idx="1445" c:formatCode="m/d;@">
                  <c:v>45673.0520833333</c:v>
                </c:pt>
                <c:pt idx="1446" c:formatCode="m/d;@">
                  <c:v>45673.0625</c:v>
                </c:pt>
                <c:pt idx="1447" c:formatCode="m/d;@">
                  <c:v>45673.0729166667</c:v>
                </c:pt>
                <c:pt idx="1448" c:formatCode="m/d;@">
                  <c:v>45673.0833333333</c:v>
                </c:pt>
                <c:pt idx="1449" c:formatCode="m/d;@">
                  <c:v>45673.09375</c:v>
                </c:pt>
                <c:pt idx="1450" c:formatCode="m/d;@">
                  <c:v>45673.1041666667</c:v>
                </c:pt>
                <c:pt idx="1451" c:formatCode="m/d;@">
                  <c:v>45673.1145833333</c:v>
                </c:pt>
                <c:pt idx="1452" c:formatCode="m/d;@">
                  <c:v>45673.125</c:v>
                </c:pt>
                <c:pt idx="1453" c:formatCode="m/d;@">
                  <c:v>45673.1354166667</c:v>
                </c:pt>
                <c:pt idx="1454" c:formatCode="m/d;@">
                  <c:v>45673.1458333333</c:v>
                </c:pt>
                <c:pt idx="1455" c:formatCode="m/d;@">
                  <c:v>45673.15625</c:v>
                </c:pt>
                <c:pt idx="1456" c:formatCode="m/d;@">
                  <c:v>45673.1666666667</c:v>
                </c:pt>
                <c:pt idx="1457" c:formatCode="m/d;@">
                  <c:v>45673.1770833333</c:v>
                </c:pt>
                <c:pt idx="1458" c:formatCode="m/d;@">
                  <c:v>45673.1875</c:v>
                </c:pt>
                <c:pt idx="1459" c:formatCode="m/d;@">
                  <c:v>45673.1979166667</c:v>
                </c:pt>
                <c:pt idx="1460" c:formatCode="m/d;@">
                  <c:v>45673.2083333333</c:v>
                </c:pt>
                <c:pt idx="1461" c:formatCode="m/d;@">
                  <c:v>45673.21875</c:v>
                </c:pt>
                <c:pt idx="1462" c:formatCode="m/d;@">
                  <c:v>45673.2291666667</c:v>
                </c:pt>
                <c:pt idx="1463" c:formatCode="m/d;@">
                  <c:v>45673.2395833333</c:v>
                </c:pt>
                <c:pt idx="1464" c:formatCode="m/d;@">
                  <c:v>45673.25</c:v>
                </c:pt>
                <c:pt idx="1465" c:formatCode="m/d;@">
                  <c:v>45673.2604166667</c:v>
                </c:pt>
                <c:pt idx="1466" c:formatCode="m/d;@">
                  <c:v>45673.2708333333</c:v>
                </c:pt>
                <c:pt idx="1467" c:formatCode="m/d;@">
                  <c:v>45673.28125</c:v>
                </c:pt>
                <c:pt idx="1468" c:formatCode="m/d;@">
                  <c:v>45673.2916666667</c:v>
                </c:pt>
                <c:pt idx="1469" c:formatCode="m/d;@">
                  <c:v>45673.3020833333</c:v>
                </c:pt>
                <c:pt idx="1470" c:formatCode="m/d;@">
                  <c:v>45673.3125</c:v>
                </c:pt>
                <c:pt idx="1471" c:formatCode="m/d;@">
                  <c:v>45673.3229166667</c:v>
                </c:pt>
                <c:pt idx="1472" c:formatCode="m/d;@">
                  <c:v>45673.3333333333</c:v>
                </c:pt>
                <c:pt idx="1473" c:formatCode="m/d;@">
                  <c:v>45673.34375</c:v>
                </c:pt>
                <c:pt idx="1474" c:formatCode="m/d;@">
                  <c:v>45673.3541666667</c:v>
                </c:pt>
                <c:pt idx="1475" c:formatCode="m/d;@">
                  <c:v>45673.3645833333</c:v>
                </c:pt>
                <c:pt idx="1476" c:formatCode="m/d;@">
                  <c:v>45673.375</c:v>
                </c:pt>
                <c:pt idx="1477" c:formatCode="m/d;@">
                  <c:v>45673.3854166667</c:v>
                </c:pt>
                <c:pt idx="1478" c:formatCode="m/d;@">
                  <c:v>45673.3958333333</c:v>
                </c:pt>
                <c:pt idx="1479" c:formatCode="m/d;@">
                  <c:v>45673.40625</c:v>
                </c:pt>
                <c:pt idx="1480" c:formatCode="m/d;@">
                  <c:v>45673.4166666667</c:v>
                </c:pt>
                <c:pt idx="1481" c:formatCode="m/d;@">
                  <c:v>45673.4270833333</c:v>
                </c:pt>
                <c:pt idx="1482" c:formatCode="m/d;@">
                  <c:v>45673.4375</c:v>
                </c:pt>
                <c:pt idx="1483" c:formatCode="m/d;@">
                  <c:v>45673.4479166667</c:v>
                </c:pt>
                <c:pt idx="1484" c:formatCode="m/d;@">
                  <c:v>45673.4583333333</c:v>
                </c:pt>
                <c:pt idx="1485" c:formatCode="m/d;@">
                  <c:v>45673.46875</c:v>
                </c:pt>
                <c:pt idx="1486" c:formatCode="m/d;@">
                  <c:v>45673.4791666667</c:v>
                </c:pt>
                <c:pt idx="1487" c:formatCode="m/d;@">
                  <c:v>45673.4895833333</c:v>
                </c:pt>
                <c:pt idx="1488" c:formatCode="m/d;@">
                  <c:v>45673.5</c:v>
                </c:pt>
                <c:pt idx="1489" c:formatCode="m/d;@">
                  <c:v>45673.5104166667</c:v>
                </c:pt>
                <c:pt idx="1490" c:formatCode="m/d;@">
                  <c:v>45673.5208333333</c:v>
                </c:pt>
                <c:pt idx="1491" c:formatCode="m/d;@">
                  <c:v>45673.53125</c:v>
                </c:pt>
                <c:pt idx="1492" c:formatCode="m/d;@">
                  <c:v>45673.5416666667</c:v>
                </c:pt>
                <c:pt idx="1493" c:formatCode="m/d;@">
                  <c:v>45673.5520833333</c:v>
                </c:pt>
                <c:pt idx="1494" c:formatCode="m/d;@">
                  <c:v>45673.5625</c:v>
                </c:pt>
                <c:pt idx="1495" c:formatCode="m/d;@">
                  <c:v>45673.5729166667</c:v>
                </c:pt>
                <c:pt idx="1496" c:formatCode="m/d;@">
                  <c:v>45673.5833333333</c:v>
                </c:pt>
                <c:pt idx="1497" c:formatCode="m/d;@">
                  <c:v>45673.59375</c:v>
                </c:pt>
                <c:pt idx="1498" c:formatCode="m/d;@">
                  <c:v>45673.6041666667</c:v>
                </c:pt>
                <c:pt idx="1499" c:formatCode="m/d;@">
                  <c:v>45673.6145833333</c:v>
                </c:pt>
                <c:pt idx="1500" c:formatCode="m/d;@">
                  <c:v>45673.625</c:v>
                </c:pt>
                <c:pt idx="1501" c:formatCode="m/d;@">
                  <c:v>45673.6354166667</c:v>
                </c:pt>
                <c:pt idx="1502" c:formatCode="m/d;@">
                  <c:v>45673.6458333333</c:v>
                </c:pt>
                <c:pt idx="1503" c:formatCode="m/d;@">
                  <c:v>45673.65625</c:v>
                </c:pt>
                <c:pt idx="1504" c:formatCode="m/d;@">
                  <c:v>45673.6666666667</c:v>
                </c:pt>
                <c:pt idx="1505" c:formatCode="m/d;@">
                  <c:v>45673.6770833333</c:v>
                </c:pt>
                <c:pt idx="1506" c:formatCode="m/d;@">
                  <c:v>45673.6875</c:v>
                </c:pt>
                <c:pt idx="1507" c:formatCode="m/d;@">
                  <c:v>45673.6979166667</c:v>
                </c:pt>
                <c:pt idx="1508" c:formatCode="m/d;@">
                  <c:v>45673.7083333333</c:v>
                </c:pt>
                <c:pt idx="1509" c:formatCode="m/d;@">
                  <c:v>45673.71875</c:v>
                </c:pt>
                <c:pt idx="1510" c:formatCode="m/d;@">
                  <c:v>45673.7291666667</c:v>
                </c:pt>
                <c:pt idx="1511" c:formatCode="m/d;@">
                  <c:v>45673.7395833333</c:v>
                </c:pt>
                <c:pt idx="1512" c:formatCode="m/d;@">
                  <c:v>45673.75</c:v>
                </c:pt>
                <c:pt idx="1513" c:formatCode="m/d;@">
                  <c:v>45673.7604166667</c:v>
                </c:pt>
                <c:pt idx="1514" c:formatCode="m/d;@">
                  <c:v>45673.7708333333</c:v>
                </c:pt>
                <c:pt idx="1515" c:formatCode="m/d;@">
                  <c:v>45673.78125</c:v>
                </c:pt>
                <c:pt idx="1516" c:formatCode="m/d;@">
                  <c:v>45673.7916666667</c:v>
                </c:pt>
                <c:pt idx="1517" c:formatCode="m/d;@">
                  <c:v>45673.8020833333</c:v>
                </c:pt>
                <c:pt idx="1518" c:formatCode="m/d;@">
                  <c:v>45673.8125</c:v>
                </c:pt>
                <c:pt idx="1519" c:formatCode="m/d;@">
                  <c:v>45673.8229166667</c:v>
                </c:pt>
                <c:pt idx="1520" c:formatCode="m/d;@">
                  <c:v>45673.8333333333</c:v>
                </c:pt>
                <c:pt idx="1521" c:formatCode="m/d;@">
                  <c:v>45673.84375</c:v>
                </c:pt>
                <c:pt idx="1522" c:formatCode="m/d;@">
                  <c:v>45673.8541666667</c:v>
                </c:pt>
                <c:pt idx="1523" c:formatCode="m/d;@">
                  <c:v>45673.8645833333</c:v>
                </c:pt>
                <c:pt idx="1524" c:formatCode="m/d;@">
                  <c:v>45673.875</c:v>
                </c:pt>
                <c:pt idx="1525" c:formatCode="m/d;@">
                  <c:v>45673.8854166667</c:v>
                </c:pt>
                <c:pt idx="1526" c:formatCode="m/d;@">
                  <c:v>45673.8958333333</c:v>
                </c:pt>
                <c:pt idx="1527" c:formatCode="m/d;@">
                  <c:v>45673.90625</c:v>
                </c:pt>
                <c:pt idx="1528" c:formatCode="m/d;@">
                  <c:v>45673.9166666667</c:v>
                </c:pt>
                <c:pt idx="1529" c:formatCode="m/d;@">
                  <c:v>45673.9270833333</c:v>
                </c:pt>
                <c:pt idx="1530" c:formatCode="m/d;@">
                  <c:v>45673.9375</c:v>
                </c:pt>
                <c:pt idx="1531" c:formatCode="m/d;@">
                  <c:v>45673.9479166667</c:v>
                </c:pt>
                <c:pt idx="1532" c:formatCode="m/d;@">
                  <c:v>45673.9583333333</c:v>
                </c:pt>
                <c:pt idx="1533" c:formatCode="m/d;@">
                  <c:v>45673.96875</c:v>
                </c:pt>
                <c:pt idx="1534" c:formatCode="m/d;@">
                  <c:v>45673.9791666667</c:v>
                </c:pt>
                <c:pt idx="1535" c:formatCode="m/d;@">
                  <c:v>45673.9895833333</c:v>
                </c:pt>
                <c:pt idx="1536" c:formatCode="m/d;@">
                  <c:v>45674</c:v>
                </c:pt>
                <c:pt idx="1537" c:formatCode="m/d;@">
                  <c:v>45674.0104166667</c:v>
                </c:pt>
                <c:pt idx="1538" c:formatCode="m/d;@">
                  <c:v>45674.0208333333</c:v>
                </c:pt>
                <c:pt idx="1539" c:formatCode="m/d;@">
                  <c:v>45674.03125</c:v>
                </c:pt>
                <c:pt idx="1540" c:formatCode="m/d;@">
                  <c:v>45674.0416666667</c:v>
                </c:pt>
                <c:pt idx="1541" c:formatCode="m/d;@">
                  <c:v>45674.0520833333</c:v>
                </c:pt>
                <c:pt idx="1542" c:formatCode="m/d;@">
                  <c:v>45674.0625</c:v>
                </c:pt>
                <c:pt idx="1543" c:formatCode="m/d;@">
                  <c:v>45674.0729166667</c:v>
                </c:pt>
                <c:pt idx="1544" c:formatCode="m/d;@">
                  <c:v>45674.0833333333</c:v>
                </c:pt>
                <c:pt idx="1545" c:formatCode="m/d;@">
                  <c:v>45674.09375</c:v>
                </c:pt>
                <c:pt idx="1546" c:formatCode="m/d;@">
                  <c:v>45674.1041666667</c:v>
                </c:pt>
                <c:pt idx="1547" c:formatCode="m/d;@">
                  <c:v>45674.1145833333</c:v>
                </c:pt>
                <c:pt idx="1548" c:formatCode="m/d;@">
                  <c:v>45674.125</c:v>
                </c:pt>
                <c:pt idx="1549" c:formatCode="m/d;@">
                  <c:v>45674.1354166667</c:v>
                </c:pt>
                <c:pt idx="1550" c:formatCode="m/d;@">
                  <c:v>45674.1458333333</c:v>
                </c:pt>
                <c:pt idx="1551" c:formatCode="m/d;@">
                  <c:v>45674.15625</c:v>
                </c:pt>
                <c:pt idx="1552" c:formatCode="m/d;@">
                  <c:v>45674.1666666667</c:v>
                </c:pt>
                <c:pt idx="1553" c:formatCode="m/d;@">
                  <c:v>45674.1770833333</c:v>
                </c:pt>
                <c:pt idx="1554" c:formatCode="m/d;@">
                  <c:v>45674.1875</c:v>
                </c:pt>
                <c:pt idx="1555" c:formatCode="m/d;@">
                  <c:v>45674.1979166667</c:v>
                </c:pt>
                <c:pt idx="1556" c:formatCode="m/d;@">
                  <c:v>45674.2083333333</c:v>
                </c:pt>
                <c:pt idx="1557" c:formatCode="m/d;@">
                  <c:v>45674.21875</c:v>
                </c:pt>
                <c:pt idx="1558" c:formatCode="m/d;@">
                  <c:v>45674.2291666667</c:v>
                </c:pt>
                <c:pt idx="1559" c:formatCode="m/d;@">
                  <c:v>45674.2395833333</c:v>
                </c:pt>
                <c:pt idx="1560" c:formatCode="m/d;@">
                  <c:v>45674.25</c:v>
                </c:pt>
                <c:pt idx="1561" c:formatCode="m/d;@">
                  <c:v>45674.2604166667</c:v>
                </c:pt>
                <c:pt idx="1562" c:formatCode="m/d;@">
                  <c:v>45674.2708333333</c:v>
                </c:pt>
                <c:pt idx="1563" c:formatCode="m/d;@">
                  <c:v>45674.28125</c:v>
                </c:pt>
                <c:pt idx="1564" c:formatCode="m/d;@">
                  <c:v>45674.2916666667</c:v>
                </c:pt>
                <c:pt idx="1565" c:formatCode="m/d;@">
                  <c:v>45674.3020833333</c:v>
                </c:pt>
                <c:pt idx="1566" c:formatCode="m/d;@">
                  <c:v>45674.3125</c:v>
                </c:pt>
                <c:pt idx="1567" c:formatCode="m/d;@">
                  <c:v>45674.3229166667</c:v>
                </c:pt>
                <c:pt idx="1568" c:formatCode="m/d;@">
                  <c:v>45674.3333333333</c:v>
                </c:pt>
                <c:pt idx="1569" c:formatCode="m/d;@">
                  <c:v>45674.34375</c:v>
                </c:pt>
                <c:pt idx="1570" c:formatCode="m/d;@">
                  <c:v>45674.3541666667</c:v>
                </c:pt>
                <c:pt idx="1571" c:formatCode="m/d;@">
                  <c:v>45674.3645833333</c:v>
                </c:pt>
                <c:pt idx="1572" c:formatCode="m/d;@">
                  <c:v>45674.375</c:v>
                </c:pt>
                <c:pt idx="1573" c:formatCode="m/d;@">
                  <c:v>45674.3854166667</c:v>
                </c:pt>
                <c:pt idx="1574" c:formatCode="m/d;@">
                  <c:v>45674.3958333333</c:v>
                </c:pt>
                <c:pt idx="1575" c:formatCode="m/d;@">
                  <c:v>45674.40625</c:v>
                </c:pt>
                <c:pt idx="1576" c:formatCode="m/d;@">
                  <c:v>45674.4166666667</c:v>
                </c:pt>
                <c:pt idx="1577" c:formatCode="m/d;@">
                  <c:v>45674.4270833333</c:v>
                </c:pt>
                <c:pt idx="1578" c:formatCode="m/d;@">
                  <c:v>45674.4375</c:v>
                </c:pt>
                <c:pt idx="1579" c:formatCode="m/d;@">
                  <c:v>45674.4479166667</c:v>
                </c:pt>
                <c:pt idx="1580" c:formatCode="m/d;@">
                  <c:v>45674.4583333333</c:v>
                </c:pt>
                <c:pt idx="1581" c:formatCode="m/d;@">
                  <c:v>45674.46875</c:v>
                </c:pt>
                <c:pt idx="1582" c:formatCode="m/d;@">
                  <c:v>45674.4791666667</c:v>
                </c:pt>
                <c:pt idx="1583" c:formatCode="m/d;@">
                  <c:v>45674.4895833333</c:v>
                </c:pt>
                <c:pt idx="1584" c:formatCode="m/d;@">
                  <c:v>45674.5</c:v>
                </c:pt>
                <c:pt idx="1585" c:formatCode="m/d;@">
                  <c:v>45674.5104166667</c:v>
                </c:pt>
                <c:pt idx="1586" c:formatCode="m/d;@">
                  <c:v>45674.5208333333</c:v>
                </c:pt>
                <c:pt idx="1587" c:formatCode="m/d;@">
                  <c:v>45674.53125</c:v>
                </c:pt>
                <c:pt idx="1588" c:formatCode="m/d;@">
                  <c:v>45674.5416666667</c:v>
                </c:pt>
                <c:pt idx="1589" c:formatCode="m/d;@">
                  <c:v>45674.5520833333</c:v>
                </c:pt>
                <c:pt idx="1590" c:formatCode="m/d;@">
                  <c:v>45674.5625</c:v>
                </c:pt>
                <c:pt idx="1591" c:formatCode="m/d;@">
                  <c:v>45674.5729166667</c:v>
                </c:pt>
                <c:pt idx="1592" c:formatCode="m/d;@">
                  <c:v>45674.5833333333</c:v>
                </c:pt>
                <c:pt idx="1593" c:formatCode="m/d;@">
                  <c:v>45674.59375</c:v>
                </c:pt>
                <c:pt idx="1594" c:formatCode="m/d;@">
                  <c:v>45674.6041666667</c:v>
                </c:pt>
                <c:pt idx="1595" c:formatCode="m/d;@">
                  <c:v>45674.6145833333</c:v>
                </c:pt>
                <c:pt idx="1596" c:formatCode="m/d;@">
                  <c:v>45674.625</c:v>
                </c:pt>
                <c:pt idx="1597" c:formatCode="m/d;@">
                  <c:v>45674.6354166667</c:v>
                </c:pt>
                <c:pt idx="1598" c:formatCode="m/d;@">
                  <c:v>45674.6458333333</c:v>
                </c:pt>
                <c:pt idx="1599" c:formatCode="m/d;@">
                  <c:v>45674.65625</c:v>
                </c:pt>
                <c:pt idx="1600" c:formatCode="m/d;@">
                  <c:v>45674.6666666667</c:v>
                </c:pt>
                <c:pt idx="1601" c:formatCode="m/d;@">
                  <c:v>45674.6770833333</c:v>
                </c:pt>
                <c:pt idx="1602" c:formatCode="m/d;@">
                  <c:v>45674.6875</c:v>
                </c:pt>
                <c:pt idx="1603" c:formatCode="m/d;@">
                  <c:v>45674.6979166667</c:v>
                </c:pt>
                <c:pt idx="1604" c:formatCode="m/d;@">
                  <c:v>45674.7083333333</c:v>
                </c:pt>
                <c:pt idx="1605" c:formatCode="m/d;@">
                  <c:v>45674.71875</c:v>
                </c:pt>
                <c:pt idx="1606" c:formatCode="m/d;@">
                  <c:v>45674.7291666667</c:v>
                </c:pt>
                <c:pt idx="1607" c:formatCode="m/d;@">
                  <c:v>45674.7395833333</c:v>
                </c:pt>
                <c:pt idx="1608" c:formatCode="m/d;@">
                  <c:v>45674.75</c:v>
                </c:pt>
                <c:pt idx="1609" c:formatCode="m/d;@">
                  <c:v>45674.7604166667</c:v>
                </c:pt>
                <c:pt idx="1610" c:formatCode="m/d;@">
                  <c:v>45674.7708333333</c:v>
                </c:pt>
                <c:pt idx="1611" c:formatCode="m/d;@">
                  <c:v>45674.78125</c:v>
                </c:pt>
                <c:pt idx="1612" c:formatCode="m/d;@">
                  <c:v>45674.7916666667</c:v>
                </c:pt>
                <c:pt idx="1613" c:formatCode="m/d;@">
                  <c:v>45674.8020833333</c:v>
                </c:pt>
                <c:pt idx="1614" c:formatCode="m/d;@">
                  <c:v>45674.8125</c:v>
                </c:pt>
                <c:pt idx="1615" c:formatCode="m/d;@">
                  <c:v>45674.8229166667</c:v>
                </c:pt>
                <c:pt idx="1616" c:formatCode="m/d;@">
                  <c:v>45674.8333333333</c:v>
                </c:pt>
                <c:pt idx="1617" c:formatCode="m/d;@">
                  <c:v>45674.84375</c:v>
                </c:pt>
                <c:pt idx="1618" c:formatCode="m/d;@">
                  <c:v>45674.8541666667</c:v>
                </c:pt>
                <c:pt idx="1619" c:formatCode="m/d;@">
                  <c:v>45674.8645833333</c:v>
                </c:pt>
                <c:pt idx="1620" c:formatCode="m/d;@">
                  <c:v>45674.875</c:v>
                </c:pt>
                <c:pt idx="1621" c:formatCode="m/d;@">
                  <c:v>45674.8854166667</c:v>
                </c:pt>
                <c:pt idx="1622" c:formatCode="m/d;@">
                  <c:v>45674.8958333333</c:v>
                </c:pt>
                <c:pt idx="1623" c:formatCode="m/d;@">
                  <c:v>45674.90625</c:v>
                </c:pt>
                <c:pt idx="1624" c:formatCode="m/d;@">
                  <c:v>45674.9166666667</c:v>
                </c:pt>
                <c:pt idx="1625" c:formatCode="m/d;@">
                  <c:v>45674.9270833333</c:v>
                </c:pt>
                <c:pt idx="1626" c:formatCode="m/d;@">
                  <c:v>45674.9375</c:v>
                </c:pt>
                <c:pt idx="1627" c:formatCode="m/d;@">
                  <c:v>45674.9479166667</c:v>
                </c:pt>
                <c:pt idx="1628" c:formatCode="m/d;@">
                  <c:v>45674.9583333333</c:v>
                </c:pt>
                <c:pt idx="1629" c:formatCode="m/d;@">
                  <c:v>45674.96875</c:v>
                </c:pt>
                <c:pt idx="1630" c:formatCode="m/d;@">
                  <c:v>45674.9791666667</c:v>
                </c:pt>
                <c:pt idx="1631" c:formatCode="m/d;@">
                  <c:v>45674.9895833333</c:v>
                </c:pt>
                <c:pt idx="1632" c:formatCode="m/d;@">
                  <c:v>45675</c:v>
                </c:pt>
                <c:pt idx="1633" c:formatCode="m/d;@">
                  <c:v>45675.0104166667</c:v>
                </c:pt>
                <c:pt idx="1634" c:formatCode="m/d;@">
                  <c:v>45675.0208333333</c:v>
                </c:pt>
                <c:pt idx="1635" c:formatCode="m/d;@">
                  <c:v>45675.03125</c:v>
                </c:pt>
                <c:pt idx="1636" c:formatCode="m/d;@">
                  <c:v>45675.0416666667</c:v>
                </c:pt>
                <c:pt idx="1637" c:formatCode="m/d;@">
                  <c:v>45675.0520833333</c:v>
                </c:pt>
                <c:pt idx="1638" c:formatCode="m/d;@">
                  <c:v>45675.0625</c:v>
                </c:pt>
                <c:pt idx="1639" c:formatCode="m/d;@">
                  <c:v>45675.0729166667</c:v>
                </c:pt>
                <c:pt idx="1640" c:formatCode="m/d;@">
                  <c:v>45675.0833333333</c:v>
                </c:pt>
                <c:pt idx="1641" c:formatCode="m/d;@">
                  <c:v>45675.09375</c:v>
                </c:pt>
                <c:pt idx="1642" c:formatCode="m/d;@">
                  <c:v>45675.1041666667</c:v>
                </c:pt>
                <c:pt idx="1643" c:formatCode="m/d;@">
                  <c:v>45675.1145833333</c:v>
                </c:pt>
                <c:pt idx="1644" c:formatCode="m/d;@">
                  <c:v>45675.125</c:v>
                </c:pt>
                <c:pt idx="1645" c:formatCode="m/d;@">
                  <c:v>45675.1354166667</c:v>
                </c:pt>
                <c:pt idx="1646" c:formatCode="m/d;@">
                  <c:v>45675.1458333333</c:v>
                </c:pt>
                <c:pt idx="1647" c:formatCode="m/d;@">
                  <c:v>45675.15625</c:v>
                </c:pt>
                <c:pt idx="1648" c:formatCode="m/d;@">
                  <c:v>45675.1666666667</c:v>
                </c:pt>
                <c:pt idx="1649" c:formatCode="m/d;@">
                  <c:v>45675.1770833333</c:v>
                </c:pt>
                <c:pt idx="1650" c:formatCode="m/d;@">
                  <c:v>45675.1875</c:v>
                </c:pt>
                <c:pt idx="1651" c:formatCode="m/d;@">
                  <c:v>45675.1979166667</c:v>
                </c:pt>
                <c:pt idx="1652" c:formatCode="m/d;@">
                  <c:v>45675.2083333333</c:v>
                </c:pt>
                <c:pt idx="1653" c:formatCode="m/d;@">
                  <c:v>45675.21875</c:v>
                </c:pt>
                <c:pt idx="1654" c:formatCode="m/d;@">
                  <c:v>45675.2291666667</c:v>
                </c:pt>
                <c:pt idx="1655" c:formatCode="m/d;@">
                  <c:v>45675.2395833333</c:v>
                </c:pt>
                <c:pt idx="1656" c:formatCode="m/d;@">
                  <c:v>45675.25</c:v>
                </c:pt>
                <c:pt idx="1657" c:formatCode="m/d;@">
                  <c:v>45675.2604166667</c:v>
                </c:pt>
                <c:pt idx="1658" c:formatCode="m/d;@">
                  <c:v>45675.2708333333</c:v>
                </c:pt>
                <c:pt idx="1659" c:formatCode="m/d;@">
                  <c:v>45675.28125</c:v>
                </c:pt>
                <c:pt idx="1660" c:formatCode="m/d;@">
                  <c:v>45675.2916666667</c:v>
                </c:pt>
                <c:pt idx="1661" c:formatCode="m/d;@">
                  <c:v>45675.3020833333</c:v>
                </c:pt>
                <c:pt idx="1662" c:formatCode="m/d;@">
                  <c:v>45675.3125</c:v>
                </c:pt>
                <c:pt idx="1663" c:formatCode="m/d;@">
                  <c:v>45675.3229166667</c:v>
                </c:pt>
                <c:pt idx="1664" c:formatCode="m/d;@">
                  <c:v>45675.3333333333</c:v>
                </c:pt>
                <c:pt idx="1665" c:formatCode="m/d;@">
                  <c:v>45675.34375</c:v>
                </c:pt>
                <c:pt idx="1666" c:formatCode="m/d;@">
                  <c:v>45675.3541666667</c:v>
                </c:pt>
                <c:pt idx="1667" c:formatCode="m/d;@">
                  <c:v>45675.3645833333</c:v>
                </c:pt>
                <c:pt idx="1668" c:formatCode="m/d;@">
                  <c:v>45675.375</c:v>
                </c:pt>
                <c:pt idx="1669" c:formatCode="m/d;@">
                  <c:v>45675.3854166667</c:v>
                </c:pt>
                <c:pt idx="1670" c:formatCode="m/d;@">
                  <c:v>45675.3958333333</c:v>
                </c:pt>
                <c:pt idx="1671" c:formatCode="m/d;@">
                  <c:v>45675.40625</c:v>
                </c:pt>
                <c:pt idx="1672" c:formatCode="m/d;@">
                  <c:v>45675.4166666667</c:v>
                </c:pt>
                <c:pt idx="1673" c:formatCode="m/d;@">
                  <c:v>45675.4270833333</c:v>
                </c:pt>
                <c:pt idx="1674" c:formatCode="m/d;@">
                  <c:v>45675.4375</c:v>
                </c:pt>
                <c:pt idx="1675" c:formatCode="m/d;@">
                  <c:v>45675.4479166667</c:v>
                </c:pt>
                <c:pt idx="1676" c:formatCode="m/d;@">
                  <c:v>45675.4583333333</c:v>
                </c:pt>
                <c:pt idx="1677" c:formatCode="m/d;@">
                  <c:v>45675.46875</c:v>
                </c:pt>
                <c:pt idx="1678" c:formatCode="m/d;@">
                  <c:v>45675.4791666667</c:v>
                </c:pt>
                <c:pt idx="1679" c:formatCode="m/d;@">
                  <c:v>45675.4895833333</c:v>
                </c:pt>
                <c:pt idx="1680" c:formatCode="m/d;@">
                  <c:v>45675.5</c:v>
                </c:pt>
                <c:pt idx="1681" c:formatCode="m/d;@">
                  <c:v>45675.5104166667</c:v>
                </c:pt>
                <c:pt idx="1682" c:formatCode="m/d;@">
                  <c:v>45675.5208333333</c:v>
                </c:pt>
                <c:pt idx="1683" c:formatCode="m/d;@">
                  <c:v>45675.53125</c:v>
                </c:pt>
                <c:pt idx="1684" c:formatCode="m/d;@">
                  <c:v>45675.5416666667</c:v>
                </c:pt>
                <c:pt idx="1685" c:formatCode="m/d;@">
                  <c:v>45675.5520833333</c:v>
                </c:pt>
                <c:pt idx="1686" c:formatCode="m/d;@">
                  <c:v>45675.5625</c:v>
                </c:pt>
                <c:pt idx="1687" c:formatCode="m/d;@">
                  <c:v>45675.5729166667</c:v>
                </c:pt>
                <c:pt idx="1688" c:formatCode="m/d;@">
                  <c:v>45675.5833333333</c:v>
                </c:pt>
                <c:pt idx="1689" c:formatCode="m/d;@">
                  <c:v>45675.59375</c:v>
                </c:pt>
                <c:pt idx="1690" c:formatCode="m/d;@">
                  <c:v>45675.6041666667</c:v>
                </c:pt>
                <c:pt idx="1691" c:formatCode="m/d;@">
                  <c:v>45675.6145833333</c:v>
                </c:pt>
                <c:pt idx="1692" c:formatCode="m/d;@">
                  <c:v>45675.625</c:v>
                </c:pt>
                <c:pt idx="1693" c:formatCode="m/d;@">
                  <c:v>45675.6354166667</c:v>
                </c:pt>
                <c:pt idx="1694" c:formatCode="m/d;@">
                  <c:v>45675.6458333333</c:v>
                </c:pt>
                <c:pt idx="1695" c:formatCode="m/d;@">
                  <c:v>45675.65625</c:v>
                </c:pt>
                <c:pt idx="1696" c:formatCode="m/d;@">
                  <c:v>45675.6666666667</c:v>
                </c:pt>
                <c:pt idx="1697" c:formatCode="m/d;@">
                  <c:v>45675.6770833333</c:v>
                </c:pt>
                <c:pt idx="1698" c:formatCode="m/d;@">
                  <c:v>45675.6875</c:v>
                </c:pt>
                <c:pt idx="1699" c:formatCode="m/d;@">
                  <c:v>45675.6979166667</c:v>
                </c:pt>
                <c:pt idx="1700" c:formatCode="m/d;@">
                  <c:v>45675.7083333333</c:v>
                </c:pt>
                <c:pt idx="1701" c:formatCode="m/d;@">
                  <c:v>45675.71875</c:v>
                </c:pt>
                <c:pt idx="1702" c:formatCode="m/d;@">
                  <c:v>45675.7291666667</c:v>
                </c:pt>
                <c:pt idx="1703" c:formatCode="m/d;@">
                  <c:v>45675.7395833333</c:v>
                </c:pt>
                <c:pt idx="1704" c:formatCode="m/d;@">
                  <c:v>45675.75</c:v>
                </c:pt>
                <c:pt idx="1705" c:formatCode="m/d;@">
                  <c:v>45675.7604166667</c:v>
                </c:pt>
                <c:pt idx="1706" c:formatCode="m/d;@">
                  <c:v>45675.7708333333</c:v>
                </c:pt>
                <c:pt idx="1707" c:formatCode="m/d;@">
                  <c:v>45675.78125</c:v>
                </c:pt>
                <c:pt idx="1708" c:formatCode="m/d;@">
                  <c:v>45675.7916666667</c:v>
                </c:pt>
                <c:pt idx="1709" c:formatCode="m/d;@">
                  <c:v>45675.8020833333</c:v>
                </c:pt>
                <c:pt idx="1710" c:formatCode="m/d;@">
                  <c:v>45675.8125</c:v>
                </c:pt>
                <c:pt idx="1711" c:formatCode="m/d;@">
                  <c:v>45675.8229166667</c:v>
                </c:pt>
                <c:pt idx="1712" c:formatCode="m/d;@">
                  <c:v>45675.8333333333</c:v>
                </c:pt>
                <c:pt idx="1713" c:formatCode="m/d;@">
                  <c:v>45675.84375</c:v>
                </c:pt>
                <c:pt idx="1714" c:formatCode="m/d;@">
                  <c:v>45675.8541666667</c:v>
                </c:pt>
                <c:pt idx="1715" c:formatCode="m/d;@">
                  <c:v>45675.8645833333</c:v>
                </c:pt>
                <c:pt idx="1716" c:formatCode="m/d;@">
                  <c:v>45675.875</c:v>
                </c:pt>
                <c:pt idx="1717" c:formatCode="m/d;@">
                  <c:v>45675.8854166667</c:v>
                </c:pt>
                <c:pt idx="1718" c:formatCode="m/d;@">
                  <c:v>45675.8958333333</c:v>
                </c:pt>
                <c:pt idx="1719" c:formatCode="m/d;@">
                  <c:v>45675.90625</c:v>
                </c:pt>
                <c:pt idx="1720" c:formatCode="m/d;@">
                  <c:v>45675.9166666667</c:v>
                </c:pt>
                <c:pt idx="1721" c:formatCode="m/d;@">
                  <c:v>45675.9270833333</c:v>
                </c:pt>
                <c:pt idx="1722" c:formatCode="m/d;@">
                  <c:v>45675.9375</c:v>
                </c:pt>
                <c:pt idx="1723" c:formatCode="m/d;@">
                  <c:v>45675.9479166667</c:v>
                </c:pt>
                <c:pt idx="1724" c:formatCode="m/d;@">
                  <c:v>45675.9583333333</c:v>
                </c:pt>
                <c:pt idx="1725" c:formatCode="m/d;@">
                  <c:v>45675.96875</c:v>
                </c:pt>
                <c:pt idx="1726" c:formatCode="m/d;@">
                  <c:v>45675.9791666667</c:v>
                </c:pt>
                <c:pt idx="1727" c:formatCode="m/d;@">
                  <c:v>45675.9895833333</c:v>
                </c:pt>
                <c:pt idx="1728" c:formatCode="m/d;@">
                  <c:v>45676</c:v>
                </c:pt>
                <c:pt idx="1729" c:formatCode="m/d;@">
                  <c:v>45676.0104166667</c:v>
                </c:pt>
                <c:pt idx="1730" c:formatCode="m/d;@">
                  <c:v>45676.0208333333</c:v>
                </c:pt>
                <c:pt idx="1731" c:formatCode="m/d;@">
                  <c:v>45676.03125</c:v>
                </c:pt>
                <c:pt idx="1732" c:formatCode="m/d;@">
                  <c:v>45676.0416666667</c:v>
                </c:pt>
                <c:pt idx="1733" c:formatCode="m/d;@">
                  <c:v>45676.0520833333</c:v>
                </c:pt>
                <c:pt idx="1734" c:formatCode="m/d;@">
                  <c:v>45676.0625</c:v>
                </c:pt>
                <c:pt idx="1735" c:formatCode="m/d;@">
                  <c:v>45676.0729166667</c:v>
                </c:pt>
                <c:pt idx="1736" c:formatCode="m/d;@">
                  <c:v>45676.0833333333</c:v>
                </c:pt>
                <c:pt idx="1737" c:formatCode="m/d;@">
                  <c:v>45676.09375</c:v>
                </c:pt>
                <c:pt idx="1738" c:formatCode="m/d;@">
                  <c:v>45676.1041666667</c:v>
                </c:pt>
                <c:pt idx="1739" c:formatCode="m/d;@">
                  <c:v>45676.1145833333</c:v>
                </c:pt>
                <c:pt idx="1740" c:formatCode="m/d;@">
                  <c:v>45676.125</c:v>
                </c:pt>
                <c:pt idx="1741" c:formatCode="m/d;@">
                  <c:v>45676.1354166667</c:v>
                </c:pt>
                <c:pt idx="1742" c:formatCode="m/d;@">
                  <c:v>45676.1458333333</c:v>
                </c:pt>
                <c:pt idx="1743" c:formatCode="m/d;@">
                  <c:v>45676.15625</c:v>
                </c:pt>
                <c:pt idx="1744" c:formatCode="m/d;@">
                  <c:v>45676.1666666667</c:v>
                </c:pt>
                <c:pt idx="1745" c:formatCode="m/d;@">
                  <c:v>45676.1770833333</c:v>
                </c:pt>
                <c:pt idx="1746" c:formatCode="m/d;@">
                  <c:v>45676.1875</c:v>
                </c:pt>
                <c:pt idx="1747" c:formatCode="m/d;@">
                  <c:v>45676.1979166667</c:v>
                </c:pt>
                <c:pt idx="1748" c:formatCode="m/d;@">
                  <c:v>45676.2083333333</c:v>
                </c:pt>
                <c:pt idx="1749" c:formatCode="m/d;@">
                  <c:v>45676.21875</c:v>
                </c:pt>
                <c:pt idx="1750" c:formatCode="m/d;@">
                  <c:v>45676.2291666667</c:v>
                </c:pt>
                <c:pt idx="1751" c:formatCode="m/d;@">
                  <c:v>45676.2395833333</c:v>
                </c:pt>
                <c:pt idx="1752" c:formatCode="m/d;@">
                  <c:v>45676.25</c:v>
                </c:pt>
                <c:pt idx="1753" c:formatCode="m/d;@">
                  <c:v>45676.2604166667</c:v>
                </c:pt>
                <c:pt idx="1754" c:formatCode="m/d;@">
                  <c:v>45676.2708333333</c:v>
                </c:pt>
                <c:pt idx="1755" c:formatCode="m/d;@">
                  <c:v>45676.28125</c:v>
                </c:pt>
                <c:pt idx="1756" c:formatCode="m/d;@">
                  <c:v>45676.2916666667</c:v>
                </c:pt>
                <c:pt idx="1757" c:formatCode="m/d;@">
                  <c:v>45676.3020833333</c:v>
                </c:pt>
                <c:pt idx="1758" c:formatCode="m/d;@">
                  <c:v>45676.3125</c:v>
                </c:pt>
                <c:pt idx="1759" c:formatCode="m/d;@">
                  <c:v>45676.3229166667</c:v>
                </c:pt>
                <c:pt idx="1760" c:formatCode="m/d;@">
                  <c:v>45676.3333333333</c:v>
                </c:pt>
                <c:pt idx="1761" c:formatCode="m/d;@">
                  <c:v>45676.34375</c:v>
                </c:pt>
                <c:pt idx="1762" c:formatCode="m/d;@">
                  <c:v>45676.3541666667</c:v>
                </c:pt>
                <c:pt idx="1763" c:formatCode="m/d;@">
                  <c:v>45676.3645833333</c:v>
                </c:pt>
                <c:pt idx="1764" c:formatCode="m/d;@">
                  <c:v>45676.375</c:v>
                </c:pt>
                <c:pt idx="1765" c:formatCode="m/d;@">
                  <c:v>45676.3854166667</c:v>
                </c:pt>
                <c:pt idx="1766" c:formatCode="m/d;@">
                  <c:v>45676.3958333333</c:v>
                </c:pt>
                <c:pt idx="1767" c:formatCode="m/d;@">
                  <c:v>45676.40625</c:v>
                </c:pt>
                <c:pt idx="1768" c:formatCode="m/d;@">
                  <c:v>45676.4166666667</c:v>
                </c:pt>
                <c:pt idx="1769" c:formatCode="m/d;@">
                  <c:v>45676.4270833333</c:v>
                </c:pt>
                <c:pt idx="1770" c:formatCode="m/d;@">
                  <c:v>45676.4375</c:v>
                </c:pt>
                <c:pt idx="1771" c:formatCode="m/d;@">
                  <c:v>45676.4479166667</c:v>
                </c:pt>
                <c:pt idx="1772" c:formatCode="m/d;@">
                  <c:v>45676.4583333333</c:v>
                </c:pt>
                <c:pt idx="1773" c:formatCode="m/d;@">
                  <c:v>45676.46875</c:v>
                </c:pt>
                <c:pt idx="1774" c:formatCode="m/d;@">
                  <c:v>45676.4791666667</c:v>
                </c:pt>
                <c:pt idx="1775" c:formatCode="m/d;@">
                  <c:v>45676.4895833333</c:v>
                </c:pt>
                <c:pt idx="1776" c:formatCode="m/d;@">
                  <c:v>45676.5</c:v>
                </c:pt>
                <c:pt idx="1777" c:formatCode="m/d;@">
                  <c:v>45676.5104166667</c:v>
                </c:pt>
                <c:pt idx="1778" c:formatCode="m/d;@">
                  <c:v>45676.5208333333</c:v>
                </c:pt>
                <c:pt idx="1779" c:formatCode="m/d;@">
                  <c:v>45676.53125</c:v>
                </c:pt>
                <c:pt idx="1780" c:formatCode="m/d;@">
                  <c:v>45676.5416666667</c:v>
                </c:pt>
                <c:pt idx="1781" c:formatCode="m/d;@">
                  <c:v>45676.5520833333</c:v>
                </c:pt>
                <c:pt idx="1782" c:formatCode="m/d;@">
                  <c:v>45676.5625</c:v>
                </c:pt>
                <c:pt idx="1783" c:formatCode="m/d;@">
                  <c:v>45676.5729166667</c:v>
                </c:pt>
                <c:pt idx="1784" c:formatCode="m/d;@">
                  <c:v>45676.5833333333</c:v>
                </c:pt>
                <c:pt idx="1785" c:formatCode="m/d;@">
                  <c:v>45676.59375</c:v>
                </c:pt>
                <c:pt idx="1786" c:formatCode="m/d;@">
                  <c:v>45676.6041666667</c:v>
                </c:pt>
                <c:pt idx="1787" c:formatCode="m/d;@">
                  <c:v>45676.6145833333</c:v>
                </c:pt>
                <c:pt idx="1788" c:formatCode="m/d;@">
                  <c:v>45676.625</c:v>
                </c:pt>
                <c:pt idx="1789" c:formatCode="m/d;@">
                  <c:v>45676.6354166667</c:v>
                </c:pt>
                <c:pt idx="1790" c:formatCode="m/d;@">
                  <c:v>45676.6458333333</c:v>
                </c:pt>
                <c:pt idx="1791" c:formatCode="m/d;@">
                  <c:v>45676.65625</c:v>
                </c:pt>
                <c:pt idx="1792" c:formatCode="m/d;@">
                  <c:v>45676.6666666667</c:v>
                </c:pt>
                <c:pt idx="1793" c:formatCode="m/d;@">
                  <c:v>45676.6770833333</c:v>
                </c:pt>
                <c:pt idx="1794" c:formatCode="m/d;@">
                  <c:v>45676.6875</c:v>
                </c:pt>
                <c:pt idx="1795" c:formatCode="m/d;@">
                  <c:v>45676.6979166667</c:v>
                </c:pt>
                <c:pt idx="1796" c:formatCode="m/d;@">
                  <c:v>45676.7083333333</c:v>
                </c:pt>
                <c:pt idx="1797" c:formatCode="m/d;@">
                  <c:v>45676.71875</c:v>
                </c:pt>
                <c:pt idx="1798" c:formatCode="m/d;@">
                  <c:v>45676.7291666667</c:v>
                </c:pt>
                <c:pt idx="1799" c:formatCode="m/d;@">
                  <c:v>45676.7395833333</c:v>
                </c:pt>
                <c:pt idx="1800" c:formatCode="m/d;@">
                  <c:v>45676.75</c:v>
                </c:pt>
                <c:pt idx="1801" c:formatCode="m/d;@">
                  <c:v>45676.7604166667</c:v>
                </c:pt>
                <c:pt idx="1802" c:formatCode="m/d;@">
                  <c:v>45676.7708333333</c:v>
                </c:pt>
                <c:pt idx="1803" c:formatCode="m/d;@">
                  <c:v>45676.78125</c:v>
                </c:pt>
                <c:pt idx="1804" c:formatCode="m/d;@">
                  <c:v>45676.7916666667</c:v>
                </c:pt>
                <c:pt idx="1805" c:formatCode="m/d;@">
                  <c:v>45676.8020833333</c:v>
                </c:pt>
                <c:pt idx="1806" c:formatCode="m/d;@">
                  <c:v>45676.8125</c:v>
                </c:pt>
                <c:pt idx="1807" c:formatCode="m/d;@">
                  <c:v>45676.8229166667</c:v>
                </c:pt>
                <c:pt idx="1808" c:formatCode="m/d;@">
                  <c:v>45676.8333333333</c:v>
                </c:pt>
                <c:pt idx="1809" c:formatCode="m/d;@">
                  <c:v>45676.84375</c:v>
                </c:pt>
                <c:pt idx="1810" c:formatCode="m/d;@">
                  <c:v>45676.8541666667</c:v>
                </c:pt>
                <c:pt idx="1811" c:formatCode="m/d;@">
                  <c:v>45676.8645833333</c:v>
                </c:pt>
                <c:pt idx="1812" c:formatCode="m/d;@">
                  <c:v>45676.875</c:v>
                </c:pt>
                <c:pt idx="1813" c:formatCode="m/d;@">
                  <c:v>45676.8854166667</c:v>
                </c:pt>
                <c:pt idx="1814" c:formatCode="m/d;@">
                  <c:v>45676.8958333333</c:v>
                </c:pt>
                <c:pt idx="1815" c:formatCode="m/d;@">
                  <c:v>45676.90625</c:v>
                </c:pt>
                <c:pt idx="1816" c:formatCode="m/d;@">
                  <c:v>45676.9166666667</c:v>
                </c:pt>
                <c:pt idx="1817" c:formatCode="m/d;@">
                  <c:v>45676.9270833333</c:v>
                </c:pt>
                <c:pt idx="1818" c:formatCode="m/d;@">
                  <c:v>45676.9375</c:v>
                </c:pt>
                <c:pt idx="1819" c:formatCode="m/d;@">
                  <c:v>45676.9479166667</c:v>
                </c:pt>
                <c:pt idx="1820" c:formatCode="m/d;@">
                  <c:v>45676.9583333333</c:v>
                </c:pt>
                <c:pt idx="1821" c:formatCode="m/d;@">
                  <c:v>45676.96875</c:v>
                </c:pt>
                <c:pt idx="1822" c:formatCode="m/d;@">
                  <c:v>45676.9791666667</c:v>
                </c:pt>
                <c:pt idx="1823" c:formatCode="m/d;@">
                  <c:v>45676.9895833333</c:v>
                </c:pt>
                <c:pt idx="1824" c:formatCode="m/d;@">
                  <c:v>45677</c:v>
                </c:pt>
                <c:pt idx="1825" c:formatCode="m/d;@">
                  <c:v>45677.0104166667</c:v>
                </c:pt>
                <c:pt idx="1826" c:formatCode="m/d;@">
                  <c:v>45677.0208333333</c:v>
                </c:pt>
                <c:pt idx="1827" c:formatCode="m/d;@">
                  <c:v>45677.03125</c:v>
                </c:pt>
                <c:pt idx="1828" c:formatCode="m/d;@">
                  <c:v>45677.0416666667</c:v>
                </c:pt>
                <c:pt idx="1829" c:formatCode="m/d;@">
                  <c:v>45677.0520833333</c:v>
                </c:pt>
                <c:pt idx="1830" c:formatCode="m/d;@">
                  <c:v>45677.0625</c:v>
                </c:pt>
                <c:pt idx="1831" c:formatCode="m/d;@">
                  <c:v>45677.0729166667</c:v>
                </c:pt>
                <c:pt idx="1832" c:formatCode="m/d;@">
                  <c:v>45677.0833333333</c:v>
                </c:pt>
                <c:pt idx="1833" c:formatCode="m/d;@">
                  <c:v>45677.09375</c:v>
                </c:pt>
                <c:pt idx="1834" c:formatCode="m/d;@">
                  <c:v>45677.1041666667</c:v>
                </c:pt>
                <c:pt idx="1835" c:formatCode="m/d;@">
                  <c:v>45677.1145833333</c:v>
                </c:pt>
                <c:pt idx="1836" c:formatCode="m/d;@">
                  <c:v>45677.125</c:v>
                </c:pt>
                <c:pt idx="1837" c:formatCode="m/d;@">
                  <c:v>45677.1354166667</c:v>
                </c:pt>
                <c:pt idx="1838" c:formatCode="m/d;@">
                  <c:v>45677.1458333333</c:v>
                </c:pt>
                <c:pt idx="1839" c:formatCode="m/d;@">
                  <c:v>45677.15625</c:v>
                </c:pt>
                <c:pt idx="1840" c:formatCode="m/d;@">
                  <c:v>45677.1666666667</c:v>
                </c:pt>
                <c:pt idx="1841" c:formatCode="m/d;@">
                  <c:v>45677.1770833333</c:v>
                </c:pt>
                <c:pt idx="1842" c:formatCode="m/d;@">
                  <c:v>45677.1875</c:v>
                </c:pt>
                <c:pt idx="1843" c:formatCode="m/d;@">
                  <c:v>45677.1979166667</c:v>
                </c:pt>
                <c:pt idx="1844" c:formatCode="m/d;@">
                  <c:v>45677.2083333333</c:v>
                </c:pt>
                <c:pt idx="1845" c:formatCode="m/d;@">
                  <c:v>45677.21875</c:v>
                </c:pt>
                <c:pt idx="1846" c:formatCode="m/d;@">
                  <c:v>45677.2291666667</c:v>
                </c:pt>
                <c:pt idx="1847" c:formatCode="m/d;@">
                  <c:v>45677.2395833333</c:v>
                </c:pt>
                <c:pt idx="1848" c:formatCode="m/d;@">
                  <c:v>45677.25</c:v>
                </c:pt>
                <c:pt idx="1849" c:formatCode="m/d;@">
                  <c:v>45677.2604166667</c:v>
                </c:pt>
                <c:pt idx="1850" c:formatCode="m/d;@">
                  <c:v>45677.2708333333</c:v>
                </c:pt>
                <c:pt idx="1851" c:formatCode="m/d;@">
                  <c:v>45677.28125</c:v>
                </c:pt>
                <c:pt idx="1852" c:formatCode="m/d;@">
                  <c:v>45677.2916666667</c:v>
                </c:pt>
                <c:pt idx="1853" c:formatCode="m/d;@">
                  <c:v>45677.3020833333</c:v>
                </c:pt>
                <c:pt idx="1854" c:formatCode="m/d;@">
                  <c:v>45677.3125</c:v>
                </c:pt>
                <c:pt idx="1855" c:formatCode="m/d;@">
                  <c:v>45677.3229166667</c:v>
                </c:pt>
                <c:pt idx="1856" c:formatCode="m/d;@">
                  <c:v>45677.3333333333</c:v>
                </c:pt>
                <c:pt idx="1857" c:formatCode="m/d;@">
                  <c:v>45677.34375</c:v>
                </c:pt>
                <c:pt idx="1858" c:formatCode="m/d;@">
                  <c:v>45677.3541666667</c:v>
                </c:pt>
                <c:pt idx="1859" c:formatCode="m/d;@">
                  <c:v>45677.3645833333</c:v>
                </c:pt>
                <c:pt idx="1860" c:formatCode="m/d;@">
                  <c:v>45677.375</c:v>
                </c:pt>
                <c:pt idx="1861" c:formatCode="m/d;@">
                  <c:v>45677.3854166667</c:v>
                </c:pt>
                <c:pt idx="1862" c:formatCode="m/d;@">
                  <c:v>45677.3958333333</c:v>
                </c:pt>
                <c:pt idx="1863" c:formatCode="m/d;@">
                  <c:v>45677.40625</c:v>
                </c:pt>
                <c:pt idx="1864" c:formatCode="m/d;@">
                  <c:v>45677.4166666667</c:v>
                </c:pt>
                <c:pt idx="1865" c:formatCode="m/d;@">
                  <c:v>45677.4270833333</c:v>
                </c:pt>
                <c:pt idx="1866" c:formatCode="m/d;@">
                  <c:v>45677.4375</c:v>
                </c:pt>
                <c:pt idx="1867" c:formatCode="m/d;@">
                  <c:v>45677.4479166667</c:v>
                </c:pt>
                <c:pt idx="1868" c:formatCode="m/d;@">
                  <c:v>45677.4583333333</c:v>
                </c:pt>
                <c:pt idx="1869" c:formatCode="m/d;@">
                  <c:v>45677.46875</c:v>
                </c:pt>
                <c:pt idx="1870" c:formatCode="m/d;@">
                  <c:v>45677.4791666667</c:v>
                </c:pt>
                <c:pt idx="1871" c:formatCode="m/d;@">
                  <c:v>45677.4895833333</c:v>
                </c:pt>
                <c:pt idx="1872" c:formatCode="m/d;@">
                  <c:v>45677.5</c:v>
                </c:pt>
                <c:pt idx="1873" c:formatCode="m/d;@">
                  <c:v>45677.5104166667</c:v>
                </c:pt>
                <c:pt idx="1874" c:formatCode="m/d;@">
                  <c:v>45677.5208333333</c:v>
                </c:pt>
                <c:pt idx="1875" c:formatCode="m/d;@">
                  <c:v>45677.53125</c:v>
                </c:pt>
                <c:pt idx="1876" c:formatCode="m/d;@">
                  <c:v>45677.5416666667</c:v>
                </c:pt>
                <c:pt idx="1877" c:formatCode="m/d;@">
                  <c:v>45677.5520833333</c:v>
                </c:pt>
                <c:pt idx="1878" c:formatCode="m/d;@">
                  <c:v>45677.5625</c:v>
                </c:pt>
                <c:pt idx="1879" c:formatCode="m/d;@">
                  <c:v>45677.5729166667</c:v>
                </c:pt>
                <c:pt idx="1880" c:formatCode="m/d;@">
                  <c:v>45677.5833333333</c:v>
                </c:pt>
                <c:pt idx="1881" c:formatCode="m/d;@">
                  <c:v>45677.59375</c:v>
                </c:pt>
                <c:pt idx="1882" c:formatCode="m/d;@">
                  <c:v>45677.6041666667</c:v>
                </c:pt>
                <c:pt idx="1883" c:formatCode="m/d;@">
                  <c:v>45677.6145833333</c:v>
                </c:pt>
                <c:pt idx="1884" c:formatCode="m/d;@">
                  <c:v>45677.625</c:v>
                </c:pt>
                <c:pt idx="1885" c:formatCode="m/d;@">
                  <c:v>45677.6354166667</c:v>
                </c:pt>
                <c:pt idx="1886" c:formatCode="m/d;@">
                  <c:v>45677.6458333333</c:v>
                </c:pt>
                <c:pt idx="1887" c:formatCode="m/d;@">
                  <c:v>45677.65625</c:v>
                </c:pt>
                <c:pt idx="1888" c:formatCode="m/d;@">
                  <c:v>45677.6666666667</c:v>
                </c:pt>
                <c:pt idx="1889" c:formatCode="m/d;@">
                  <c:v>45677.6770833333</c:v>
                </c:pt>
                <c:pt idx="1890" c:formatCode="m/d;@">
                  <c:v>45677.6875</c:v>
                </c:pt>
                <c:pt idx="1891" c:formatCode="m/d;@">
                  <c:v>45677.6979166667</c:v>
                </c:pt>
                <c:pt idx="1892" c:formatCode="m/d;@">
                  <c:v>45677.7083333333</c:v>
                </c:pt>
                <c:pt idx="1893" c:formatCode="m/d;@">
                  <c:v>45677.71875</c:v>
                </c:pt>
                <c:pt idx="1894" c:formatCode="m/d;@">
                  <c:v>45677.7291666667</c:v>
                </c:pt>
                <c:pt idx="1895" c:formatCode="m/d;@">
                  <c:v>45677.7395833333</c:v>
                </c:pt>
                <c:pt idx="1896" c:formatCode="m/d;@">
                  <c:v>45677.75</c:v>
                </c:pt>
                <c:pt idx="1897" c:formatCode="m/d;@">
                  <c:v>45677.7604166667</c:v>
                </c:pt>
                <c:pt idx="1898" c:formatCode="m/d;@">
                  <c:v>45677.7708333333</c:v>
                </c:pt>
                <c:pt idx="1899" c:formatCode="m/d;@">
                  <c:v>45677.78125</c:v>
                </c:pt>
                <c:pt idx="1900" c:formatCode="m/d;@">
                  <c:v>45677.7916666667</c:v>
                </c:pt>
                <c:pt idx="1901" c:formatCode="m/d;@">
                  <c:v>45677.8020833333</c:v>
                </c:pt>
                <c:pt idx="1902" c:formatCode="m/d;@">
                  <c:v>45677.8125</c:v>
                </c:pt>
                <c:pt idx="1903" c:formatCode="m/d;@">
                  <c:v>45677.8229166667</c:v>
                </c:pt>
                <c:pt idx="1904" c:formatCode="m/d;@">
                  <c:v>45677.8333333333</c:v>
                </c:pt>
                <c:pt idx="1905" c:formatCode="m/d;@">
                  <c:v>45677.84375</c:v>
                </c:pt>
                <c:pt idx="1906" c:formatCode="m/d;@">
                  <c:v>45677.8541666667</c:v>
                </c:pt>
                <c:pt idx="1907" c:formatCode="m/d;@">
                  <c:v>45677.8645833333</c:v>
                </c:pt>
                <c:pt idx="1908" c:formatCode="m/d;@">
                  <c:v>45677.875</c:v>
                </c:pt>
                <c:pt idx="1909" c:formatCode="m/d;@">
                  <c:v>45677.8854166667</c:v>
                </c:pt>
                <c:pt idx="1910" c:formatCode="m/d;@">
                  <c:v>45677.8958333333</c:v>
                </c:pt>
                <c:pt idx="1911" c:formatCode="m/d;@">
                  <c:v>45677.90625</c:v>
                </c:pt>
                <c:pt idx="1912" c:formatCode="m/d;@">
                  <c:v>45677.9166666667</c:v>
                </c:pt>
                <c:pt idx="1913" c:formatCode="m/d;@">
                  <c:v>45677.9270833333</c:v>
                </c:pt>
                <c:pt idx="1914" c:formatCode="m/d;@">
                  <c:v>45677.9375</c:v>
                </c:pt>
                <c:pt idx="1915" c:formatCode="m/d;@">
                  <c:v>45677.9479166667</c:v>
                </c:pt>
                <c:pt idx="1916" c:formatCode="m/d;@">
                  <c:v>45677.9583333333</c:v>
                </c:pt>
                <c:pt idx="1917" c:formatCode="m/d;@">
                  <c:v>45677.96875</c:v>
                </c:pt>
                <c:pt idx="1918" c:formatCode="m/d;@">
                  <c:v>45677.9791666667</c:v>
                </c:pt>
                <c:pt idx="1919" c:formatCode="m/d;@">
                  <c:v>45677.9895833333</c:v>
                </c:pt>
                <c:pt idx="1920" c:formatCode="m/d;@">
                  <c:v>45678</c:v>
                </c:pt>
                <c:pt idx="1921" c:formatCode="m/d;@">
                  <c:v>45678.0104166667</c:v>
                </c:pt>
                <c:pt idx="1922" c:formatCode="m/d;@">
                  <c:v>45678.0208333333</c:v>
                </c:pt>
                <c:pt idx="1923" c:formatCode="m/d;@">
                  <c:v>45678.03125</c:v>
                </c:pt>
                <c:pt idx="1924" c:formatCode="m/d;@">
                  <c:v>45678.0416666667</c:v>
                </c:pt>
                <c:pt idx="1925" c:formatCode="m/d;@">
                  <c:v>45678.0520833333</c:v>
                </c:pt>
                <c:pt idx="1926" c:formatCode="m/d;@">
                  <c:v>45678.0625</c:v>
                </c:pt>
                <c:pt idx="1927" c:formatCode="m/d;@">
                  <c:v>45678.0729166667</c:v>
                </c:pt>
                <c:pt idx="1928" c:formatCode="m/d;@">
                  <c:v>45678.0833333333</c:v>
                </c:pt>
                <c:pt idx="1929" c:formatCode="m/d;@">
                  <c:v>45678.09375</c:v>
                </c:pt>
                <c:pt idx="1930" c:formatCode="m/d;@">
                  <c:v>45678.1041666667</c:v>
                </c:pt>
                <c:pt idx="1931" c:formatCode="m/d;@">
                  <c:v>45678.1145833333</c:v>
                </c:pt>
                <c:pt idx="1932" c:formatCode="m/d;@">
                  <c:v>45678.125</c:v>
                </c:pt>
                <c:pt idx="1933" c:formatCode="m/d;@">
                  <c:v>45678.1354166667</c:v>
                </c:pt>
                <c:pt idx="1934" c:formatCode="m/d;@">
                  <c:v>45678.1458333333</c:v>
                </c:pt>
                <c:pt idx="1935" c:formatCode="m/d;@">
                  <c:v>45678.15625</c:v>
                </c:pt>
                <c:pt idx="1936" c:formatCode="m/d;@">
                  <c:v>45678.1666666667</c:v>
                </c:pt>
                <c:pt idx="1937" c:formatCode="m/d;@">
                  <c:v>45678.1770833333</c:v>
                </c:pt>
                <c:pt idx="1938" c:formatCode="m/d;@">
                  <c:v>45678.1875</c:v>
                </c:pt>
                <c:pt idx="1939" c:formatCode="m/d;@">
                  <c:v>45678.1979166667</c:v>
                </c:pt>
                <c:pt idx="1940" c:formatCode="m/d;@">
                  <c:v>45678.2083333333</c:v>
                </c:pt>
                <c:pt idx="1941" c:formatCode="m/d;@">
                  <c:v>45678.21875</c:v>
                </c:pt>
                <c:pt idx="1942" c:formatCode="m/d;@">
                  <c:v>45678.2291666667</c:v>
                </c:pt>
                <c:pt idx="1943" c:formatCode="m/d;@">
                  <c:v>45678.2395833333</c:v>
                </c:pt>
                <c:pt idx="1944" c:formatCode="m/d;@">
                  <c:v>45678.25</c:v>
                </c:pt>
                <c:pt idx="1945" c:formatCode="m/d;@">
                  <c:v>45678.2604166667</c:v>
                </c:pt>
                <c:pt idx="1946" c:formatCode="m/d;@">
                  <c:v>45678.2708333333</c:v>
                </c:pt>
                <c:pt idx="1947" c:formatCode="m/d;@">
                  <c:v>45678.28125</c:v>
                </c:pt>
                <c:pt idx="1948" c:formatCode="m/d;@">
                  <c:v>45678.2916666667</c:v>
                </c:pt>
                <c:pt idx="1949" c:formatCode="m/d;@">
                  <c:v>45678.3020833333</c:v>
                </c:pt>
                <c:pt idx="1950" c:formatCode="m/d;@">
                  <c:v>45678.3125</c:v>
                </c:pt>
                <c:pt idx="1951" c:formatCode="m/d;@">
                  <c:v>45678.3229166667</c:v>
                </c:pt>
                <c:pt idx="1952" c:formatCode="m/d;@">
                  <c:v>45678.3333333333</c:v>
                </c:pt>
                <c:pt idx="1953" c:formatCode="m/d;@">
                  <c:v>45678.34375</c:v>
                </c:pt>
                <c:pt idx="1954" c:formatCode="m/d;@">
                  <c:v>45678.3541666667</c:v>
                </c:pt>
                <c:pt idx="1955" c:formatCode="m/d;@">
                  <c:v>45678.3645833333</c:v>
                </c:pt>
                <c:pt idx="1956" c:formatCode="m/d;@">
                  <c:v>45678.375</c:v>
                </c:pt>
                <c:pt idx="1957" c:formatCode="m/d;@">
                  <c:v>45678.3854166667</c:v>
                </c:pt>
                <c:pt idx="1958" c:formatCode="m/d;@">
                  <c:v>45678.3958333333</c:v>
                </c:pt>
                <c:pt idx="1959" c:formatCode="m/d;@">
                  <c:v>45678.40625</c:v>
                </c:pt>
                <c:pt idx="1960" c:formatCode="m/d;@">
                  <c:v>45678.4166666667</c:v>
                </c:pt>
                <c:pt idx="1961" c:formatCode="m/d;@">
                  <c:v>45678.4270833333</c:v>
                </c:pt>
                <c:pt idx="1962" c:formatCode="m/d;@">
                  <c:v>45678.4375</c:v>
                </c:pt>
                <c:pt idx="1963" c:formatCode="m/d;@">
                  <c:v>45678.4479166667</c:v>
                </c:pt>
                <c:pt idx="1964" c:formatCode="m/d;@">
                  <c:v>45678.4583333333</c:v>
                </c:pt>
                <c:pt idx="1965" c:formatCode="m/d;@">
                  <c:v>45678.46875</c:v>
                </c:pt>
                <c:pt idx="1966" c:formatCode="m/d;@">
                  <c:v>45678.4791666667</c:v>
                </c:pt>
                <c:pt idx="1967" c:formatCode="m/d;@">
                  <c:v>45678.4895833333</c:v>
                </c:pt>
                <c:pt idx="1968" c:formatCode="m/d;@">
                  <c:v>45678.5</c:v>
                </c:pt>
                <c:pt idx="1969" c:formatCode="m/d;@">
                  <c:v>45678.5104166667</c:v>
                </c:pt>
                <c:pt idx="1970" c:formatCode="m/d;@">
                  <c:v>45678.5208333333</c:v>
                </c:pt>
                <c:pt idx="1971" c:formatCode="m/d;@">
                  <c:v>45678.53125</c:v>
                </c:pt>
                <c:pt idx="1972" c:formatCode="m/d;@">
                  <c:v>45678.5416666667</c:v>
                </c:pt>
                <c:pt idx="1973" c:formatCode="m/d;@">
                  <c:v>45678.5520833333</c:v>
                </c:pt>
                <c:pt idx="1974" c:formatCode="m/d;@">
                  <c:v>45678.5625</c:v>
                </c:pt>
                <c:pt idx="1975" c:formatCode="m/d;@">
                  <c:v>45678.5729166667</c:v>
                </c:pt>
                <c:pt idx="1976" c:formatCode="m/d;@">
                  <c:v>45678.5833333333</c:v>
                </c:pt>
                <c:pt idx="1977" c:formatCode="m/d;@">
                  <c:v>45678.59375</c:v>
                </c:pt>
                <c:pt idx="1978" c:formatCode="m/d;@">
                  <c:v>45678.6041666667</c:v>
                </c:pt>
                <c:pt idx="1979" c:formatCode="m/d;@">
                  <c:v>45678.6145833333</c:v>
                </c:pt>
                <c:pt idx="1980" c:formatCode="m/d;@">
                  <c:v>45678.625</c:v>
                </c:pt>
                <c:pt idx="1981" c:formatCode="m/d;@">
                  <c:v>45678.6354166667</c:v>
                </c:pt>
                <c:pt idx="1982" c:formatCode="m/d;@">
                  <c:v>45678.6458333333</c:v>
                </c:pt>
                <c:pt idx="1983" c:formatCode="m/d;@">
                  <c:v>45678.65625</c:v>
                </c:pt>
                <c:pt idx="1984" c:formatCode="m/d;@">
                  <c:v>45678.6666666667</c:v>
                </c:pt>
                <c:pt idx="1985" c:formatCode="m/d;@">
                  <c:v>45678.6770833333</c:v>
                </c:pt>
                <c:pt idx="1986" c:formatCode="m/d;@">
                  <c:v>45678.6875</c:v>
                </c:pt>
                <c:pt idx="1987" c:formatCode="m/d;@">
                  <c:v>45678.6979166667</c:v>
                </c:pt>
                <c:pt idx="1988" c:formatCode="m/d;@">
                  <c:v>45678.7083333333</c:v>
                </c:pt>
                <c:pt idx="1989" c:formatCode="m/d;@">
                  <c:v>45678.71875</c:v>
                </c:pt>
                <c:pt idx="1990" c:formatCode="m/d;@">
                  <c:v>45678.7291666667</c:v>
                </c:pt>
                <c:pt idx="1991" c:formatCode="m/d;@">
                  <c:v>45678.7395833333</c:v>
                </c:pt>
                <c:pt idx="1992" c:formatCode="m/d;@">
                  <c:v>45678.75</c:v>
                </c:pt>
                <c:pt idx="1993" c:formatCode="m/d;@">
                  <c:v>45678.7604166667</c:v>
                </c:pt>
                <c:pt idx="1994" c:formatCode="m/d;@">
                  <c:v>45678.7708333333</c:v>
                </c:pt>
                <c:pt idx="1995" c:formatCode="m/d;@">
                  <c:v>45678.78125</c:v>
                </c:pt>
                <c:pt idx="1996" c:formatCode="m/d;@">
                  <c:v>45678.7916666667</c:v>
                </c:pt>
                <c:pt idx="1997" c:formatCode="m/d;@">
                  <c:v>45678.8020833333</c:v>
                </c:pt>
                <c:pt idx="1998" c:formatCode="m/d;@">
                  <c:v>45678.8125</c:v>
                </c:pt>
                <c:pt idx="1999" c:formatCode="m/d;@">
                  <c:v>45678.8229166667</c:v>
                </c:pt>
                <c:pt idx="2000" c:formatCode="m/d;@">
                  <c:v>45678.8333333333</c:v>
                </c:pt>
                <c:pt idx="2001" c:formatCode="m/d;@">
                  <c:v>45678.84375</c:v>
                </c:pt>
                <c:pt idx="2002" c:formatCode="m/d;@">
                  <c:v>45678.8541666667</c:v>
                </c:pt>
                <c:pt idx="2003" c:formatCode="m/d;@">
                  <c:v>45678.8645833333</c:v>
                </c:pt>
                <c:pt idx="2004" c:formatCode="m/d;@">
                  <c:v>45678.875</c:v>
                </c:pt>
                <c:pt idx="2005" c:formatCode="m/d;@">
                  <c:v>45678.8854166667</c:v>
                </c:pt>
                <c:pt idx="2006" c:formatCode="m/d;@">
                  <c:v>45678.8958333333</c:v>
                </c:pt>
                <c:pt idx="2007" c:formatCode="m/d;@">
                  <c:v>45678.90625</c:v>
                </c:pt>
                <c:pt idx="2008" c:formatCode="m/d;@">
                  <c:v>45678.9166666667</c:v>
                </c:pt>
                <c:pt idx="2009" c:formatCode="m/d;@">
                  <c:v>45678.9270833333</c:v>
                </c:pt>
                <c:pt idx="2010" c:formatCode="m/d;@">
                  <c:v>45678.9375</c:v>
                </c:pt>
                <c:pt idx="2011" c:formatCode="m/d;@">
                  <c:v>45678.9479166667</c:v>
                </c:pt>
                <c:pt idx="2012" c:formatCode="m/d;@">
                  <c:v>45678.9583333333</c:v>
                </c:pt>
                <c:pt idx="2013" c:formatCode="m/d;@">
                  <c:v>45678.96875</c:v>
                </c:pt>
                <c:pt idx="2014" c:formatCode="m/d;@">
                  <c:v>45678.9791666667</c:v>
                </c:pt>
                <c:pt idx="2015" c:formatCode="m/d;@">
                  <c:v>45678.9895833333</c:v>
                </c:pt>
                <c:pt idx="2016" c:formatCode="m/d;@">
                  <c:v>45679</c:v>
                </c:pt>
                <c:pt idx="2017" c:formatCode="m/d;@">
                  <c:v>45679.0104166667</c:v>
                </c:pt>
                <c:pt idx="2018" c:formatCode="m/d;@">
                  <c:v>45679.0208333333</c:v>
                </c:pt>
                <c:pt idx="2019" c:formatCode="m/d;@">
                  <c:v>45679.03125</c:v>
                </c:pt>
                <c:pt idx="2020" c:formatCode="m/d;@">
                  <c:v>45679.0416666667</c:v>
                </c:pt>
                <c:pt idx="2021" c:formatCode="m/d;@">
                  <c:v>45679.0520833333</c:v>
                </c:pt>
                <c:pt idx="2022" c:formatCode="m/d;@">
                  <c:v>45679.0625</c:v>
                </c:pt>
                <c:pt idx="2023" c:formatCode="m/d;@">
                  <c:v>45679.0729166667</c:v>
                </c:pt>
                <c:pt idx="2024" c:formatCode="m/d;@">
                  <c:v>45679.0833333333</c:v>
                </c:pt>
                <c:pt idx="2025" c:formatCode="m/d;@">
                  <c:v>45679.09375</c:v>
                </c:pt>
                <c:pt idx="2026" c:formatCode="m/d;@">
                  <c:v>45679.1041666667</c:v>
                </c:pt>
                <c:pt idx="2027" c:formatCode="m/d;@">
                  <c:v>45679.1145833333</c:v>
                </c:pt>
                <c:pt idx="2028" c:formatCode="m/d;@">
                  <c:v>45679.125</c:v>
                </c:pt>
                <c:pt idx="2029" c:formatCode="m/d;@">
                  <c:v>45679.1354166667</c:v>
                </c:pt>
                <c:pt idx="2030" c:formatCode="m/d;@">
                  <c:v>45679.1458333333</c:v>
                </c:pt>
                <c:pt idx="2031" c:formatCode="m/d;@">
                  <c:v>45679.15625</c:v>
                </c:pt>
                <c:pt idx="2032" c:formatCode="m/d;@">
                  <c:v>45679.1666666667</c:v>
                </c:pt>
                <c:pt idx="2033" c:formatCode="m/d;@">
                  <c:v>45679.1770833333</c:v>
                </c:pt>
                <c:pt idx="2034" c:formatCode="m/d;@">
                  <c:v>45679.1875</c:v>
                </c:pt>
                <c:pt idx="2035" c:formatCode="m/d;@">
                  <c:v>45679.1979166667</c:v>
                </c:pt>
                <c:pt idx="2036" c:formatCode="m/d;@">
                  <c:v>45679.2083333333</c:v>
                </c:pt>
                <c:pt idx="2037" c:formatCode="m/d;@">
                  <c:v>45679.21875</c:v>
                </c:pt>
                <c:pt idx="2038" c:formatCode="m/d;@">
                  <c:v>45679.2291666667</c:v>
                </c:pt>
                <c:pt idx="2039" c:formatCode="m/d;@">
                  <c:v>45679.2395833333</c:v>
                </c:pt>
                <c:pt idx="2040" c:formatCode="m/d;@">
                  <c:v>45679.25</c:v>
                </c:pt>
                <c:pt idx="2041" c:formatCode="m/d;@">
                  <c:v>45679.2604166667</c:v>
                </c:pt>
                <c:pt idx="2042" c:formatCode="m/d;@">
                  <c:v>45679.2708333333</c:v>
                </c:pt>
                <c:pt idx="2043" c:formatCode="m/d;@">
                  <c:v>45679.28125</c:v>
                </c:pt>
                <c:pt idx="2044" c:formatCode="m/d;@">
                  <c:v>45679.2916666667</c:v>
                </c:pt>
                <c:pt idx="2045" c:formatCode="m/d;@">
                  <c:v>45679.3020833333</c:v>
                </c:pt>
                <c:pt idx="2046" c:formatCode="m/d;@">
                  <c:v>45679.3125</c:v>
                </c:pt>
                <c:pt idx="2047" c:formatCode="m/d;@">
                  <c:v>45679.3229166667</c:v>
                </c:pt>
                <c:pt idx="2048" c:formatCode="m/d;@">
                  <c:v>45679.3333333333</c:v>
                </c:pt>
                <c:pt idx="2049" c:formatCode="m/d;@">
                  <c:v>45679.34375</c:v>
                </c:pt>
                <c:pt idx="2050" c:formatCode="m/d;@">
                  <c:v>45679.3541666667</c:v>
                </c:pt>
                <c:pt idx="2051" c:formatCode="m/d;@">
                  <c:v>45679.3645833333</c:v>
                </c:pt>
                <c:pt idx="2052" c:formatCode="m/d;@">
                  <c:v>45679.375</c:v>
                </c:pt>
                <c:pt idx="2053" c:formatCode="m/d;@">
                  <c:v>45679.3854166667</c:v>
                </c:pt>
                <c:pt idx="2054" c:formatCode="m/d;@">
                  <c:v>45679.3958333333</c:v>
                </c:pt>
                <c:pt idx="2055" c:formatCode="m/d;@">
                  <c:v>45679.40625</c:v>
                </c:pt>
                <c:pt idx="2056" c:formatCode="m/d;@">
                  <c:v>45679.4166666667</c:v>
                </c:pt>
                <c:pt idx="2057" c:formatCode="m/d;@">
                  <c:v>45679.4270833333</c:v>
                </c:pt>
                <c:pt idx="2058" c:formatCode="m/d;@">
                  <c:v>45679.4375</c:v>
                </c:pt>
                <c:pt idx="2059" c:formatCode="m/d;@">
                  <c:v>45679.4479166667</c:v>
                </c:pt>
                <c:pt idx="2060" c:formatCode="m/d;@">
                  <c:v>45679.4583333333</c:v>
                </c:pt>
                <c:pt idx="2061" c:formatCode="m/d;@">
                  <c:v>45679.46875</c:v>
                </c:pt>
                <c:pt idx="2062" c:formatCode="m/d;@">
                  <c:v>45679.4791666667</c:v>
                </c:pt>
                <c:pt idx="2063" c:formatCode="m/d;@">
                  <c:v>45679.4895833333</c:v>
                </c:pt>
                <c:pt idx="2064" c:formatCode="m/d;@">
                  <c:v>45679.5</c:v>
                </c:pt>
                <c:pt idx="2065" c:formatCode="m/d;@">
                  <c:v>45679.5104166667</c:v>
                </c:pt>
                <c:pt idx="2066" c:formatCode="m/d;@">
                  <c:v>45679.5208333333</c:v>
                </c:pt>
                <c:pt idx="2067" c:formatCode="m/d;@">
                  <c:v>45679.53125</c:v>
                </c:pt>
                <c:pt idx="2068" c:formatCode="m/d;@">
                  <c:v>45679.5416666667</c:v>
                </c:pt>
                <c:pt idx="2069" c:formatCode="m/d;@">
                  <c:v>45679.5520833333</c:v>
                </c:pt>
                <c:pt idx="2070" c:formatCode="m/d;@">
                  <c:v>45679.5625</c:v>
                </c:pt>
                <c:pt idx="2071" c:formatCode="m/d;@">
                  <c:v>45679.5729166667</c:v>
                </c:pt>
                <c:pt idx="2072" c:formatCode="m/d;@">
                  <c:v>45679.5833333333</c:v>
                </c:pt>
                <c:pt idx="2073" c:formatCode="m/d;@">
                  <c:v>45679.59375</c:v>
                </c:pt>
                <c:pt idx="2074" c:formatCode="m/d;@">
                  <c:v>45679.6041666667</c:v>
                </c:pt>
                <c:pt idx="2075" c:formatCode="m/d;@">
                  <c:v>45679.6145833333</c:v>
                </c:pt>
                <c:pt idx="2076" c:formatCode="m/d;@">
                  <c:v>45679.625</c:v>
                </c:pt>
                <c:pt idx="2077" c:formatCode="m/d;@">
                  <c:v>45679.6354166667</c:v>
                </c:pt>
                <c:pt idx="2078" c:formatCode="m/d;@">
                  <c:v>45679.6458333333</c:v>
                </c:pt>
                <c:pt idx="2079" c:formatCode="m/d;@">
                  <c:v>45679.65625</c:v>
                </c:pt>
                <c:pt idx="2080" c:formatCode="m/d;@">
                  <c:v>45679.6666666667</c:v>
                </c:pt>
                <c:pt idx="2081" c:formatCode="m/d;@">
                  <c:v>45679.6770833333</c:v>
                </c:pt>
                <c:pt idx="2082" c:formatCode="m/d;@">
                  <c:v>45679.6875</c:v>
                </c:pt>
                <c:pt idx="2083" c:formatCode="m/d;@">
                  <c:v>45679.6979166667</c:v>
                </c:pt>
                <c:pt idx="2084" c:formatCode="m/d;@">
                  <c:v>45679.7083333333</c:v>
                </c:pt>
                <c:pt idx="2085" c:formatCode="m/d;@">
                  <c:v>45679.71875</c:v>
                </c:pt>
                <c:pt idx="2086" c:formatCode="m/d;@">
                  <c:v>45679.7291666667</c:v>
                </c:pt>
                <c:pt idx="2087" c:formatCode="m/d;@">
                  <c:v>45679.7395833333</c:v>
                </c:pt>
                <c:pt idx="2088" c:formatCode="m/d;@">
                  <c:v>45679.75</c:v>
                </c:pt>
                <c:pt idx="2089" c:formatCode="m/d;@">
                  <c:v>45679.7604166667</c:v>
                </c:pt>
                <c:pt idx="2090" c:formatCode="m/d;@">
                  <c:v>45679.7708333333</c:v>
                </c:pt>
                <c:pt idx="2091" c:formatCode="m/d;@">
                  <c:v>45679.78125</c:v>
                </c:pt>
                <c:pt idx="2092" c:formatCode="m/d;@">
                  <c:v>45679.7916666667</c:v>
                </c:pt>
                <c:pt idx="2093" c:formatCode="m/d;@">
                  <c:v>45679.8020833333</c:v>
                </c:pt>
                <c:pt idx="2094" c:formatCode="m/d;@">
                  <c:v>45679.8125</c:v>
                </c:pt>
                <c:pt idx="2095" c:formatCode="m/d;@">
                  <c:v>45679.8229166667</c:v>
                </c:pt>
                <c:pt idx="2096" c:formatCode="m/d;@">
                  <c:v>45679.8333333333</c:v>
                </c:pt>
                <c:pt idx="2097" c:formatCode="m/d;@">
                  <c:v>45679.84375</c:v>
                </c:pt>
                <c:pt idx="2098" c:formatCode="m/d;@">
                  <c:v>45679.8541666667</c:v>
                </c:pt>
                <c:pt idx="2099" c:formatCode="m/d;@">
                  <c:v>45679.8645833333</c:v>
                </c:pt>
                <c:pt idx="2100" c:formatCode="m/d;@">
                  <c:v>45679.875</c:v>
                </c:pt>
                <c:pt idx="2101" c:formatCode="m/d;@">
                  <c:v>45679.8854166667</c:v>
                </c:pt>
                <c:pt idx="2102" c:formatCode="m/d;@">
                  <c:v>45679.8958333333</c:v>
                </c:pt>
                <c:pt idx="2103" c:formatCode="m/d;@">
                  <c:v>45679.90625</c:v>
                </c:pt>
                <c:pt idx="2104" c:formatCode="m/d;@">
                  <c:v>45679.9166666667</c:v>
                </c:pt>
                <c:pt idx="2105" c:formatCode="m/d;@">
                  <c:v>45679.9270833333</c:v>
                </c:pt>
                <c:pt idx="2106" c:formatCode="m/d;@">
                  <c:v>45679.9375</c:v>
                </c:pt>
                <c:pt idx="2107" c:formatCode="m/d;@">
                  <c:v>45679.9479166667</c:v>
                </c:pt>
                <c:pt idx="2108" c:formatCode="m/d;@">
                  <c:v>45679.9583333333</c:v>
                </c:pt>
                <c:pt idx="2109" c:formatCode="m/d;@">
                  <c:v>45679.96875</c:v>
                </c:pt>
                <c:pt idx="2110" c:formatCode="m/d;@">
                  <c:v>45679.9791666667</c:v>
                </c:pt>
                <c:pt idx="2111" c:formatCode="m/d;@">
                  <c:v>45679.9895833333</c:v>
                </c:pt>
                <c:pt idx="2112" c:formatCode="m/d;@">
                  <c:v>45680</c:v>
                </c:pt>
                <c:pt idx="2113" c:formatCode="m/d;@">
                  <c:v>45680.0104166667</c:v>
                </c:pt>
                <c:pt idx="2114" c:formatCode="m/d;@">
                  <c:v>45680.0208333333</c:v>
                </c:pt>
                <c:pt idx="2115" c:formatCode="m/d;@">
                  <c:v>45680.03125</c:v>
                </c:pt>
                <c:pt idx="2116" c:formatCode="m/d;@">
                  <c:v>45680.0416666667</c:v>
                </c:pt>
                <c:pt idx="2117" c:formatCode="m/d;@">
                  <c:v>45680.0520833333</c:v>
                </c:pt>
                <c:pt idx="2118" c:formatCode="m/d;@">
                  <c:v>45680.0625</c:v>
                </c:pt>
                <c:pt idx="2119" c:formatCode="m/d;@">
                  <c:v>45680.0729166667</c:v>
                </c:pt>
                <c:pt idx="2120" c:formatCode="m/d;@">
                  <c:v>45680.0833333333</c:v>
                </c:pt>
                <c:pt idx="2121" c:formatCode="m/d;@">
                  <c:v>45680.09375</c:v>
                </c:pt>
                <c:pt idx="2122" c:formatCode="m/d;@">
                  <c:v>45680.1041666667</c:v>
                </c:pt>
                <c:pt idx="2123" c:formatCode="m/d;@">
                  <c:v>45680.1145833333</c:v>
                </c:pt>
                <c:pt idx="2124" c:formatCode="m/d;@">
                  <c:v>45680.125</c:v>
                </c:pt>
                <c:pt idx="2125" c:formatCode="m/d;@">
                  <c:v>45680.1354166667</c:v>
                </c:pt>
                <c:pt idx="2126" c:formatCode="m/d;@">
                  <c:v>45680.1458333333</c:v>
                </c:pt>
                <c:pt idx="2127" c:formatCode="m/d;@">
                  <c:v>45680.15625</c:v>
                </c:pt>
                <c:pt idx="2128" c:formatCode="m/d;@">
                  <c:v>45680.1666666667</c:v>
                </c:pt>
                <c:pt idx="2129" c:formatCode="m/d;@">
                  <c:v>45680.1770833333</c:v>
                </c:pt>
                <c:pt idx="2130" c:formatCode="m/d;@">
                  <c:v>45680.1875</c:v>
                </c:pt>
                <c:pt idx="2131" c:formatCode="m/d;@">
                  <c:v>45680.1979166667</c:v>
                </c:pt>
                <c:pt idx="2132" c:formatCode="m/d;@">
                  <c:v>45680.2083333333</c:v>
                </c:pt>
                <c:pt idx="2133" c:formatCode="m/d;@">
                  <c:v>45680.21875</c:v>
                </c:pt>
                <c:pt idx="2134" c:formatCode="m/d;@">
                  <c:v>45680.2291666667</c:v>
                </c:pt>
                <c:pt idx="2135" c:formatCode="m/d;@">
                  <c:v>45680.2395833333</c:v>
                </c:pt>
                <c:pt idx="2136" c:formatCode="m/d;@">
                  <c:v>45680.25</c:v>
                </c:pt>
                <c:pt idx="2137" c:formatCode="m/d;@">
                  <c:v>45680.2604166667</c:v>
                </c:pt>
                <c:pt idx="2138" c:formatCode="m/d;@">
                  <c:v>45680.2708333333</c:v>
                </c:pt>
                <c:pt idx="2139" c:formatCode="m/d;@">
                  <c:v>45680.28125</c:v>
                </c:pt>
                <c:pt idx="2140" c:formatCode="m/d;@">
                  <c:v>45680.2916666667</c:v>
                </c:pt>
                <c:pt idx="2141" c:formatCode="m/d;@">
                  <c:v>45680.3020833333</c:v>
                </c:pt>
                <c:pt idx="2142" c:formatCode="m/d;@">
                  <c:v>45680.3125</c:v>
                </c:pt>
                <c:pt idx="2143" c:formatCode="m/d;@">
                  <c:v>45680.3229166667</c:v>
                </c:pt>
                <c:pt idx="2144" c:formatCode="m/d;@">
                  <c:v>45680.3333333333</c:v>
                </c:pt>
                <c:pt idx="2145" c:formatCode="m/d;@">
                  <c:v>45680.34375</c:v>
                </c:pt>
                <c:pt idx="2146" c:formatCode="m/d;@">
                  <c:v>45680.3541666667</c:v>
                </c:pt>
                <c:pt idx="2147" c:formatCode="m/d;@">
                  <c:v>45680.3645833333</c:v>
                </c:pt>
                <c:pt idx="2148" c:formatCode="m/d;@">
                  <c:v>45680.375</c:v>
                </c:pt>
                <c:pt idx="2149" c:formatCode="m/d;@">
                  <c:v>45680.3854166667</c:v>
                </c:pt>
                <c:pt idx="2150" c:formatCode="m/d;@">
                  <c:v>45680.3958333333</c:v>
                </c:pt>
                <c:pt idx="2151" c:formatCode="m/d;@">
                  <c:v>45680.40625</c:v>
                </c:pt>
                <c:pt idx="2152" c:formatCode="m/d;@">
                  <c:v>45680.4166666667</c:v>
                </c:pt>
                <c:pt idx="2153" c:formatCode="m/d;@">
                  <c:v>45680.4270833333</c:v>
                </c:pt>
                <c:pt idx="2154" c:formatCode="m/d;@">
                  <c:v>45680.4375</c:v>
                </c:pt>
                <c:pt idx="2155" c:formatCode="m/d;@">
                  <c:v>45680.4479166667</c:v>
                </c:pt>
                <c:pt idx="2156" c:formatCode="m/d;@">
                  <c:v>45680.4583333333</c:v>
                </c:pt>
                <c:pt idx="2157" c:formatCode="m/d;@">
                  <c:v>45680.46875</c:v>
                </c:pt>
                <c:pt idx="2158" c:formatCode="m/d;@">
                  <c:v>45680.4791666667</c:v>
                </c:pt>
                <c:pt idx="2159" c:formatCode="m/d;@">
                  <c:v>45680.4895833333</c:v>
                </c:pt>
                <c:pt idx="2160" c:formatCode="m/d;@">
                  <c:v>45680.5</c:v>
                </c:pt>
                <c:pt idx="2161" c:formatCode="m/d;@">
                  <c:v>45680.5104166667</c:v>
                </c:pt>
                <c:pt idx="2162" c:formatCode="m/d;@">
                  <c:v>45680.5208333333</c:v>
                </c:pt>
                <c:pt idx="2163" c:formatCode="m/d;@">
                  <c:v>45680.53125</c:v>
                </c:pt>
                <c:pt idx="2164" c:formatCode="m/d;@">
                  <c:v>45680.5416666667</c:v>
                </c:pt>
                <c:pt idx="2165" c:formatCode="m/d;@">
                  <c:v>45680.5520833333</c:v>
                </c:pt>
                <c:pt idx="2166" c:formatCode="m/d;@">
                  <c:v>45680.5625</c:v>
                </c:pt>
                <c:pt idx="2167" c:formatCode="m/d;@">
                  <c:v>45680.5729166667</c:v>
                </c:pt>
                <c:pt idx="2168" c:formatCode="m/d;@">
                  <c:v>45680.5833333333</c:v>
                </c:pt>
                <c:pt idx="2169" c:formatCode="m/d;@">
                  <c:v>45680.59375</c:v>
                </c:pt>
                <c:pt idx="2170" c:formatCode="m/d;@">
                  <c:v>45680.6041666667</c:v>
                </c:pt>
                <c:pt idx="2171" c:formatCode="m/d;@">
                  <c:v>45680.6145833333</c:v>
                </c:pt>
                <c:pt idx="2172" c:formatCode="m/d;@">
                  <c:v>45680.625</c:v>
                </c:pt>
                <c:pt idx="2173" c:formatCode="m/d;@">
                  <c:v>45680.6354166667</c:v>
                </c:pt>
                <c:pt idx="2174" c:formatCode="m/d;@">
                  <c:v>45680.6458333333</c:v>
                </c:pt>
                <c:pt idx="2175" c:formatCode="m/d;@">
                  <c:v>45680.65625</c:v>
                </c:pt>
                <c:pt idx="2176" c:formatCode="m/d;@">
                  <c:v>45680.6666666667</c:v>
                </c:pt>
                <c:pt idx="2177" c:formatCode="m/d;@">
                  <c:v>45680.6770833333</c:v>
                </c:pt>
                <c:pt idx="2178" c:formatCode="m/d;@">
                  <c:v>45680.6875</c:v>
                </c:pt>
                <c:pt idx="2179" c:formatCode="m/d;@">
                  <c:v>45680.6979166667</c:v>
                </c:pt>
                <c:pt idx="2180" c:formatCode="m/d;@">
                  <c:v>45680.7083333333</c:v>
                </c:pt>
                <c:pt idx="2181" c:formatCode="m/d;@">
                  <c:v>45680.71875</c:v>
                </c:pt>
                <c:pt idx="2182" c:formatCode="m/d;@">
                  <c:v>45680.7291666667</c:v>
                </c:pt>
                <c:pt idx="2183" c:formatCode="m/d;@">
                  <c:v>45680.7395833333</c:v>
                </c:pt>
                <c:pt idx="2184" c:formatCode="m/d;@">
                  <c:v>45680.75</c:v>
                </c:pt>
                <c:pt idx="2185" c:formatCode="m/d;@">
                  <c:v>45680.7604166667</c:v>
                </c:pt>
                <c:pt idx="2186" c:formatCode="m/d;@">
                  <c:v>45680.7708333333</c:v>
                </c:pt>
                <c:pt idx="2187" c:formatCode="m/d;@">
                  <c:v>45680.78125</c:v>
                </c:pt>
                <c:pt idx="2188" c:formatCode="m/d;@">
                  <c:v>45680.7916666667</c:v>
                </c:pt>
                <c:pt idx="2189" c:formatCode="m/d;@">
                  <c:v>45680.8020833333</c:v>
                </c:pt>
                <c:pt idx="2190" c:formatCode="m/d;@">
                  <c:v>45680.8125</c:v>
                </c:pt>
                <c:pt idx="2191" c:formatCode="m/d;@">
                  <c:v>45680.8229166667</c:v>
                </c:pt>
                <c:pt idx="2192" c:formatCode="m/d;@">
                  <c:v>45680.8333333333</c:v>
                </c:pt>
                <c:pt idx="2193" c:formatCode="m/d;@">
                  <c:v>45680.84375</c:v>
                </c:pt>
                <c:pt idx="2194" c:formatCode="m/d;@">
                  <c:v>45680.8541666667</c:v>
                </c:pt>
                <c:pt idx="2195" c:formatCode="m/d;@">
                  <c:v>45680.8645833333</c:v>
                </c:pt>
                <c:pt idx="2196" c:formatCode="m/d;@">
                  <c:v>45680.875</c:v>
                </c:pt>
                <c:pt idx="2197" c:formatCode="m/d;@">
                  <c:v>45680.8854166667</c:v>
                </c:pt>
                <c:pt idx="2198" c:formatCode="m/d;@">
                  <c:v>45680.8958333333</c:v>
                </c:pt>
                <c:pt idx="2199" c:formatCode="m/d;@">
                  <c:v>45680.90625</c:v>
                </c:pt>
                <c:pt idx="2200" c:formatCode="m/d;@">
                  <c:v>45680.9166666667</c:v>
                </c:pt>
                <c:pt idx="2201" c:formatCode="m/d;@">
                  <c:v>45680.9270833333</c:v>
                </c:pt>
                <c:pt idx="2202" c:formatCode="m/d;@">
                  <c:v>45680.9375</c:v>
                </c:pt>
                <c:pt idx="2203" c:formatCode="m/d;@">
                  <c:v>45680.9479166667</c:v>
                </c:pt>
                <c:pt idx="2204" c:formatCode="m/d;@">
                  <c:v>45680.9583333333</c:v>
                </c:pt>
                <c:pt idx="2205" c:formatCode="m/d;@">
                  <c:v>45680.96875</c:v>
                </c:pt>
                <c:pt idx="2206" c:formatCode="m/d;@">
                  <c:v>45680.9791666667</c:v>
                </c:pt>
                <c:pt idx="2207" c:formatCode="m/d;@">
                  <c:v>45680.9895833333</c:v>
                </c:pt>
                <c:pt idx="2208" c:formatCode="m/d;@">
                  <c:v>45681</c:v>
                </c:pt>
                <c:pt idx="2209" c:formatCode="m/d;@">
                  <c:v>45681.0104166667</c:v>
                </c:pt>
                <c:pt idx="2210" c:formatCode="m/d;@">
                  <c:v>45681.0208333333</c:v>
                </c:pt>
                <c:pt idx="2211" c:formatCode="m/d;@">
                  <c:v>45681.03125</c:v>
                </c:pt>
                <c:pt idx="2212" c:formatCode="m/d;@">
                  <c:v>45681.0416666667</c:v>
                </c:pt>
                <c:pt idx="2213" c:formatCode="m/d;@">
                  <c:v>45681.0520833333</c:v>
                </c:pt>
                <c:pt idx="2214" c:formatCode="m/d;@">
                  <c:v>45681.0625</c:v>
                </c:pt>
                <c:pt idx="2215" c:formatCode="m/d;@">
                  <c:v>45681.0729166667</c:v>
                </c:pt>
                <c:pt idx="2216" c:formatCode="m/d;@">
                  <c:v>45681.0833333333</c:v>
                </c:pt>
                <c:pt idx="2217" c:formatCode="m/d;@">
                  <c:v>45681.09375</c:v>
                </c:pt>
                <c:pt idx="2218" c:formatCode="m/d;@">
                  <c:v>45681.1041666667</c:v>
                </c:pt>
                <c:pt idx="2219" c:formatCode="m/d;@">
                  <c:v>45681.1145833333</c:v>
                </c:pt>
                <c:pt idx="2220" c:formatCode="m/d;@">
                  <c:v>45681.125</c:v>
                </c:pt>
                <c:pt idx="2221" c:formatCode="m/d;@">
                  <c:v>45681.1354166667</c:v>
                </c:pt>
                <c:pt idx="2222" c:formatCode="m/d;@">
                  <c:v>45681.1458333333</c:v>
                </c:pt>
                <c:pt idx="2223" c:formatCode="m/d;@">
                  <c:v>45681.15625</c:v>
                </c:pt>
                <c:pt idx="2224" c:formatCode="m/d;@">
                  <c:v>45681.1666666667</c:v>
                </c:pt>
                <c:pt idx="2225" c:formatCode="m/d;@">
                  <c:v>45681.1770833333</c:v>
                </c:pt>
                <c:pt idx="2226" c:formatCode="m/d;@">
                  <c:v>45681.1875</c:v>
                </c:pt>
                <c:pt idx="2227" c:formatCode="m/d;@">
                  <c:v>45681.1979166667</c:v>
                </c:pt>
                <c:pt idx="2228" c:formatCode="m/d;@">
                  <c:v>45681.2083333333</c:v>
                </c:pt>
                <c:pt idx="2229" c:formatCode="m/d;@">
                  <c:v>45681.21875</c:v>
                </c:pt>
                <c:pt idx="2230" c:formatCode="m/d;@">
                  <c:v>45681.2291666667</c:v>
                </c:pt>
                <c:pt idx="2231" c:formatCode="m/d;@">
                  <c:v>45681.2395833333</c:v>
                </c:pt>
                <c:pt idx="2232" c:formatCode="m/d;@">
                  <c:v>45681.25</c:v>
                </c:pt>
                <c:pt idx="2233" c:formatCode="m/d;@">
                  <c:v>45681.2604166667</c:v>
                </c:pt>
                <c:pt idx="2234" c:formatCode="m/d;@">
                  <c:v>45681.2708333333</c:v>
                </c:pt>
                <c:pt idx="2235" c:formatCode="m/d;@">
                  <c:v>45681.28125</c:v>
                </c:pt>
                <c:pt idx="2236" c:formatCode="m/d;@">
                  <c:v>45681.2916666667</c:v>
                </c:pt>
                <c:pt idx="2237" c:formatCode="m/d;@">
                  <c:v>45681.3020833333</c:v>
                </c:pt>
                <c:pt idx="2238" c:formatCode="m/d;@">
                  <c:v>45681.3125</c:v>
                </c:pt>
                <c:pt idx="2239" c:formatCode="m/d;@">
                  <c:v>45681.3229166667</c:v>
                </c:pt>
                <c:pt idx="2240" c:formatCode="m/d;@">
                  <c:v>45681.3333333333</c:v>
                </c:pt>
                <c:pt idx="2241" c:formatCode="m/d;@">
                  <c:v>45681.34375</c:v>
                </c:pt>
                <c:pt idx="2242" c:formatCode="m/d;@">
                  <c:v>45681.3541666667</c:v>
                </c:pt>
                <c:pt idx="2243" c:formatCode="m/d;@">
                  <c:v>45681.3645833333</c:v>
                </c:pt>
                <c:pt idx="2244" c:formatCode="m/d;@">
                  <c:v>45681.375</c:v>
                </c:pt>
                <c:pt idx="2245" c:formatCode="m/d;@">
                  <c:v>45681.3854166667</c:v>
                </c:pt>
                <c:pt idx="2246" c:formatCode="m/d;@">
                  <c:v>45681.3958333333</c:v>
                </c:pt>
                <c:pt idx="2247" c:formatCode="m/d;@">
                  <c:v>45681.40625</c:v>
                </c:pt>
                <c:pt idx="2248" c:formatCode="m/d;@">
                  <c:v>45681.4166666667</c:v>
                </c:pt>
                <c:pt idx="2249" c:formatCode="m/d;@">
                  <c:v>45681.4270833333</c:v>
                </c:pt>
                <c:pt idx="2250" c:formatCode="m/d;@">
                  <c:v>45681.4375</c:v>
                </c:pt>
                <c:pt idx="2251" c:formatCode="m/d;@">
                  <c:v>45681.4479166667</c:v>
                </c:pt>
                <c:pt idx="2252" c:formatCode="m/d;@">
                  <c:v>45681.4583333333</c:v>
                </c:pt>
                <c:pt idx="2253" c:formatCode="m/d;@">
                  <c:v>45681.46875</c:v>
                </c:pt>
                <c:pt idx="2254" c:formatCode="m/d;@">
                  <c:v>45681.4791666667</c:v>
                </c:pt>
                <c:pt idx="2255" c:formatCode="m/d;@">
                  <c:v>45681.4895833333</c:v>
                </c:pt>
                <c:pt idx="2256" c:formatCode="m/d;@">
                  <c:v>45681.5</c:v>
                </c:pt>
                <c:pt idx="2257" c:formatCode="m/d;@">
                  <c:v>45681.5104166667</c:v>
                </c:pt>
                <c:pt idx="2258" c:formatCode="m/d;@">
                  <c:v>45681.5208333333</c:v>
                </c:pt>
                <c:pt idx="2259" c:formatCode="m/d;@">
                  <c:v>45681.53125</c:v>
                </c:pt>
                <c:pt idx="2260" c:formatCode="m/d;@">
                  <c:v>45681.5416666667</c:v>
                </c:pt>
                <c:pt idx="2261" c:formatCode="m/d;@">
                  <c:v>45681.5520833333</c:v>
                </c:pt>
                <c:pt idx="2262" c:formatCode="m/d;@">
                  <c:v>45681.5625</c:v>
                </c:pt>
                <c:pt idx="2263" c:formatCode="m/d;@">
                  <c:v>45681.5729166667</c:v>
                </c:pt>
                <c:pt idx="2264" c:formatCode="m/d;@">
                  <c:v>45681.5833333333</c:v>
                </c:pt>
                <c:pt idx="2265" c:formatCode="m/d;@">
                  <c:v>45681.59375</c:v>
                </c:pt>
                <c:pt idx="2266" c:formatCode="m/d;@">
                  <c:v>45681.6041666667</c:v>
                </c:pt>
                <c:pt idx="2267" c:formatCode="m/d;@">
                  <c:v>45681.6145833333</c:v>
                </c:pt>
                <c:pt idx="2268" c:formatCode="m/d;@">
                  <c:v>45681.625</c:v>
                </c:pt>
                <c:pt idx="2269" c:formatCode="m/d;@">
                  <c:v>45681.6354166667</c:v>
                </c:pt>
                <c:pt idx="2270" c:formatCode="m/d;@">
                  <c:v>45681.6458333333</c:v>
                </c:pt>
                <c:pt idx="2271" c:formatCode="m/d;@">
                  <c:v>45681.65625</c:v>
                </c:pt>
                <c:pt idx="2272" c:formatCode="m/d;@">
                  <c:v>45681.6666666667</c:v>
                </c:pt>
                <c:pt idx="2273" c:formatCode="m/d;@">
                  <c:v>45681.6770833333</c:v>
                </c:pt>
                <c:pt idx="2274" c:formatCode="m/d;@">
                  <c:v>45681.6875</c:v>
                </c:pt>
                <c:pt idx="2275" c:formatCode="m/d;@">
                  <c:v>45681.6979166667</c:v>
                </c:pt>
                <c:pt idx="2276" c:formatCode="m/d;@">
                  <c:v>45681.7083333333</c:v>
                </c:pt>
                <c:pt idx="2277" c:formatCode="m/d;@">
                  <c:v>45681.71875</c:v>
                </c:pt>
                <c:pt idx="2278" c:formatCode="m/d;@">
                  <c:v>45681.7291666667</c:v>
                </c:pt>
                <c:pt idx="2279" c:formatCode="m/d;@">
                  <c:v>45681.7395833333</c:v>
                </c:pt>
                <c:pt idx="2280" c:formatCode="m/d;@">
                  <c:v>45681.75</c:v>
                </c:pt>
                <c:pt idx="2281" c:formatCode="m/d;@">
                  <c:v>45681.7604166667</c:v>
                </c:pt>
                <c:pt idx="2282" c:formatCode="m/d;@">
                  <c:v>45681.7708333333</c:v>
                </c:pt>
                <c:pt idx="2283" c:formatCode="m/d;@">
                  <c:v>45681.78125</c:v>
                </c:pt>
                <c:pt idx="2284" c:formatCode="m/d;@">
                  <c:v>45681.7916666667</c:v>
                </c:pt>
                <c:pt idx="2285" c:formatCode="m/d;@">
                  <c:v>45681.8020833333</c:v>
                </c:pt>
                <c:pt idx="2286" c:formatCode="m/d;@">
                  <c:v>45681.8125</c:v>
                </c:pt>
                <c:pt idx="2287" c:formatCode="m/d;@">
                  <c:v>45681.8229166667</c:v>
                </c:pt>
                <c:pt idx="2288" c:formatCode="m/d;@">
                  <c:v>45681.8333333333</c:v>
                </c:pt>
                <c:pt idx="2289" c:formatCode="m/d;@">
                  <c:v>45681.84375</c:v>
                </c:pt>
                <c:pt idx="2290" c:formatCode="m/d;@">
                  <c:v>45681.8541666667</c:v>
                </c:pt>
                <c:pt idx="2291" c:formatCode="m/d;@">
                  <c:v>45681.8645833333</c:v>
                </c:pt>
                <c:pt idx="2292" c:formatCode="m/d;@">
                  <c:v>45681.875</c:v>
                </c:pt>
                <c:pt idx="2293" c:formatCode="m/d;@">
                  <c:v>45681.8854166667</c:v>
                </c:pt>
                <c:pt idx="2294" c:formatCode="m/d;@">
                  <c:v>45681.8958333333</c:v>
                </c:pt>
                <c:pt idx="2295" c:formatCode="m/d;@">
                  <c:v>45681.90625</c:v>
                </c:pt>
                <c:pt idx="2296" c:formatCode="m/d;@">
                  <c:v>45681.9166666667</c:v>
                </c:pt>
                <c:pt idx="2297" c:formatCode="m/d;@">
                  <c:v>45681.9270833333</c:v>
                </c:pt>
                <c:pt idx="2298" c:formatCode="m/d;@">
                  <c:v>45681.9375</c:v>
                </c:pt>
                <c:pt idx="2299" c:formatCode="m/d;@">
                  <c:v>45681.9479166667</c:v>
                </c:pt>
                <c:pt idx="2300" c:formatCode="m/d;@">
                  <c:v>45681.9583333333</c:v>
                </c:pt>
                <c:pt idx="2301" c:formatCode="m/d;@">
                  <c:v>45681.96875</c:v>
                </c:pt>
                <c:pt idx="2302" c:formatCode="m/d;@">
                  <c:v>45681.9791666667</c:v>
                </c:pt>
                <c:pt idx="2303" c:formatCode="m/d;@">
                  <c:v>45681.9895833333</c:v>
                </c:pt>
                <c:pt idx="2304" c:formatCode="m/d;@">
                  <c:v>45682</c:v>
                </c:pt>
                <c:pt idx="2305" c:formatCode="m/d;@">
                  <c:v>45682.0104166667</c:v>
                </c:pt>
                <c:pt idx="2306" c:formatCode="m/d;@">
                  <c:v>45682.0208333333</c:v>
                </c:pt>
                <c:pt idx="2307" c:formatCode="m/d;@">
                  <c:v>45682.03125</c:v>
                </c:pt>
                <c:pt idx="2308" c:formatCode="m/d;@">
                  <c:v>45682.0416666667</c:v>
                </c:pt>
                <c:pt idx="2309" c:formatCode="m/d;@">
                  <c:v>45682.0520833333</c:v>
                </c:pt>
                <c:pt idx="2310" c:formatCode="m/d;@">
                  <c:v>45682.0625</c:v>
                </c:pt>
                <c:pt idx="2311" c:formatCode="m/d;@">
                  <c:v>45682.0729166667</c:v>
                </c:pt>
                <c:pt idx="2312" c:formatCode="m/d;@">
                  <c:v>45682.0833333333</c:v>
                </c:pt>
                <c:pt idx="2313" c:formatCode="m/d;@">
                  <c:v>45682.09375</c:v>
                </c:pt>
                <c:pt idx="2314" c:formatCode="m/d;@">
                  <c:v>45682.1041666667</c:v>
                </c:pt>
                <c:pt idx="2315" c:formatCode="m/d;@">
                  <c:v>45682.1145833333</c:v>
                </c:pt>
                <c:pt idx="2316" c:formatCode="m/d;@">
                  <c:v>45682.125</c:v>
                </c:pt>
                <c:pt idx="2317" c:formatCode="m/d;@">
                  <c:v>45682.1354166667</c:v>
                </c:pt>
                <c:pt idx="2318" c:formatCode="m/d;@">
                  <c:v>45682.1458333333</c:v>
                </c:pt>
                <c:pt idx="2319" c:formatCode="m/d;@">
                  <c:v>45682.15625</c:v>
                </c:pt>
                <c:pt idx="2320" c:formatCode="m/d;@">
                  <c:v>45682.1666666667</c:v>
                </c:pt>
                <c:pt idx="2321" c:formatCode="m/d;@">
                  <c:v>45682.1770833333</c:v>
                </c:pt>
                <c:pt idx="2322" c:formatCode="m/d;@">
                  <c:v>45682.1875</c:v>
                </c:pt>
                <c:pt idx="2323" c:formatCode="m/d;@">
                  <c:v>45682.1979166667</c:v>
                </c:pt>
                <c:pt idx="2324" c:formatCode="m/d;@">
                  <c:v>45682.2083333333</c:v>
                </c:pt>
                <c:pt idx="2325" c:formatCode="m/d;@">
                  <c:v>45682.21875</c:v>
                </c:pt>
                <c:pt idx="2326" c:formatCode="m/d;@">
                  <c:v>45682.2291666667</c:v>
                </c:pt>
                <c:pt idx="2327" c:formatCode="m/d;@">
                  <c:v>45682.2395833333</c:v>
                </c:pt>
                <c:pt idx="2328" c:formatCode="m/d;@">
                  <c:v>45682.25</c:v>
                </c:pt>
                <c:pt idx="2329" c:formatCode="m/d;@">
                  <c:v>45682.2604166667</c:v>
                </c:pt>
                <c:pt idx="2330" c:formatCode="m/d;@">
                  <c:v>45682.2708333333</c:v>
                </c:pt>
                <c:pt idx="2331" c:formatCode="m/d;@">
                  <c:v>45682.28125</c:v>
                </c:pt>
                <c:pt idx="2332" c:formatCode="m/d;@">
                  <c:v>45682.2916666667</c:v>
                </c:pt>
                <c:pt idx="2333" c:formatCode="m/d;@">
                  <c:v>45682.3020833333</c:v>
                </c:pt>
                <c:pt idx="2334" c:formatCode="m/d;@">
                  <c:v>45682.3125</c:v>
                </c:pt>
                <c:pt idx="2335" c:formatCode="m/d;@">
                  <c:v>45682.3229166667</c:v>
                </c:pt>
                <c:pt idx="2336" c:formatCode="m/d;@">
                  <c:v>45682.3333333333</c:v>
                </c:pt>
                <c:pt idx="2337" c:formatCode="m/d;@">
                  <c:v>45682.34375</c:v>
                </c:pt>
                <c:pt idx="2338" c:formatCode="m/d;@">
                  <c:v>45682.3541666667</c:v>
                </c:pt>
                <c:pt idx="2339" c:formatCode="m/d;@">
                  <c:v>45682.3645833333</c:v>
                </c:pt>
                <c:pt idx="2340" c:formatCode="m/d;@">
                  <c:v>45682.375</c:v>
                </c:pt>
                <c:pt idx="2341" c:formatCode="m/d;@">
                  <c:v>45682.3854166667</c:v>
                </c:pt>
                <c:pt idx="2342" c:formatCode="m/d;@">
                  <c:v>45682.3958333333</c:v>
                </c:pt>
                <c:pt idx="2343" c:formatCode="m/d;@">
                  <c:v>45682.40625</c:v>
                </c:pt>
                <c:pt idx="2344" c:formatCode="m/d;@">
                  <c:v>45682.4166666667</c:v>
                </c:pt>
                <c:pt idx="2345" c:formatCode="m/d;@">
                  <c:v>45682.4270833333</c:v>
                </c:pt>
                <c:pt idx="2346" c:formatCode="m/d;@">
                  <c:v>45682.4375</c:v>
                </c:pt>
                <c:pt idx="2347" c:formatCode="m/d;@">
                  <c:v>45682.4479166667</c:v>
                </c:pt>
                <c:pt idx="2348" c:formatCode="m/d;@">
                  <c:v>45682.4583333333</c:v>
                </c:pt>
                <c:pt idx="2349" c:formatCode="m/d;@">
                  <c:v>45682.46875</c:v>
                </c:pt>
                <c:pt idx="2350" c:formatCode="m/d;@">
                  <c:v>45682.4791666667</c:v>
                </c:pt>
                <c:pt idx="2351" c:formatCode="m/d;@">
                  <c:v>45682.4895833333</c:v>
                </c:pt>
                <c:pt idx="2352" c:formatCode="m/d;@">
                  <c:v>45682.5</c:v>
                </c:pt>
                <c:pt idx="2353" c:formatCode="m/d;@">
                  <c:v>45682.5104166667</c:v>
                </c:pt>
                <c:pt idx="2354" c:formatCode="m/d;@">
                  <c:v>45682.5208333333</c:v>
                </c:pt>
                <c:pt idx="2355" c:formatCode="m/d;@">
                  <c:v>45682.53125</c:v>
                </c:pt>
                <c:pt idx="2356" c:formatCode="m/d;@">
                  <c:v>45682.5416666667</c:v>
                </c:pt>
                <c:pt idx="2357" c:formatCode="m/d;@">
                  <c:v>45682.5520833333</c:v>
                </c:pt>
                <c:pt idx="2358" c:formatCode="m/d;@">
                  <c:v>45682.5625</c:v>
                </c:pt>
                <c:pt idx="2359" c:formatCode="m/d;@">
                  <c:v>45682.5729166667</c:v>
                </c:pt>
                <c:pt idx="2360" c:formatCode="m/d;@">
                  <c:v>45682.5833333333</c:v>
                </c:pt>
                <c:pt idx="2361" c:formatCode="m/d;@">
                  <c:v>45682.59375</c:v>
                </c:pt>
                <c:pt idx="2362" c:formatCode="m/d;@">
                  <c:v>45682.6041666667</c:v>
                </c:pt>
                <c:pt idx="2363" c:formatCode="m/d;@">
                  <c:v>45682.6145833333</c:v>
                </c:pt>
                <c:pt idx="2364" c:formatCode="m/d;@">
                  <c:v>45682.625</c:v>
                </c:pt>
                <c:pt idx="2365" c:formatCode="m/d;@">
                  <c:v>45682.6354166667</c:v>
                </c:pt>
                <c:pt idx="2366" c:formatCode="m/d;@">
                  <c:v>45682.6458333333</c:v>
                </c:pt>
                <c:pt idx="2367" c:formatCode="m/d;@">
                  <c:v>45682.65625</c:v>
                </c:pt>
                <c:pt idx="2368" c:formatCode="m/d;@">
                  <c:v>45682.6666666667</c:v>
                </c:pt>
                <c:pt idx="2369" c:formatCode="m/d;@">
                  <c:v>45682.6770833333</c:v>
                </c:pt>
                <c:pt idx="2370" c:formatCode="m/d;@">
                  <c:v>45682.6875</c:v>
                </c:pt>
                <c:pt idx="2371" c:formatCode="m/d;@">
                  <c:v>45682.6979166667</c:v>
                </c:pt>
                <c:pt idx="2372" c:formatCode="m/d;@">
                  <c:v>45682.7083333333</c:v>
                </c:pt>
                <c:pt idx="2373" c:formatCode="m/d;@">
                  <c:v>45682.71875</c:v>
                </c:pt>
                <c:pt idx="2374" c:formatCode="m/d;@">
                  <c:v>45682.7291666667</c:v>
                </c:pt>
                <c:pt idx="2375" c:formatCode="m/d;@">
                  <c:v>45682.7395833333</c:v>
                </c:pt>
                <c:pt idx="2376" c:formatCode="m/d;@">
                  <c:v>45682.75</c:v>
                </c:pt>
                <c:pt idx="2377" c:formatCode="m/d;@">
                  <c:v>45682.7604166667</c:v>
                </c:pt>
                <c:pt idx="2378" c:formatCode="m/d;@">
                  <c:v>45682.7708333333</c:v>
                </c:pt>
                <c:pt idx="2379" c:formatCode="m/d;@">
                  <c:v>45682.78125</c:v>
                </c:pt>
                <c:pt idx="2380" c:formatCode="m/d;@">
                  <c:v>45682.7916666667</c:v>
                </c:pt>
                <c:pt idx="2381" c:formatCode="m/d;@">
                  <c:v>45682.8020833333</c:v>
                </c:pt>
                <c:pt idx="2382" c:formatCode="m/d;@">
                  <c:v>45682.8125</c:v>
                </c:pt>
                <c:pt idx="2383" c:formatCode="m/d;@">
                  <c:v>45682.8229166667</c:v>
                </c:pt>
                <c:pt idx="2384" c:formatCode="m/d;@">
                  <c:v>45682.8333333333</c:v>
                </c:pt>
                <c:pt idx="2385" c:formatCode="m/d;@">
                  <c:v>45682.84375</c:v>
                </c:pt>
                <c:pt idx="2386" c:formatCode="m/d;@">
                  <c:v>45682.8541666667</c:v>
                </c:pt>
                <c:pt idx="2387" c:formatCode="m/d;@">
                  <c:v>45682.8645833333</c:v>
                </c:pt>
                <c:pt idx="2388" c:formatCode="m/d;@">
                  <c:v>45682.875</c:v>
                </c:pt>
                <c:pt idx="2389" c:formatCode="m/d;@">
                  <c:v>45682.8854166667</c:v>
                </c:pt>
                <c:pt idx="2390" c:formatCode="m/d;@">
                  <c:v>45682.8958333333</c:v>
                </c:pt>
                <c:pt idx="2391" c:formatCode="m/d;@">
                  <c:v>45682.90625</c:v>
                </c:pt>
                <c:pt idx="2392" c:formatCode="m/d;@">
                  <c:v>45682.9166666667</c:v>
                </c:pt>
                <c:pt idx="2393" c:formatCode="m/d;@">
                  <c:v>45682.9270833333</c:v>
                </c:pt>
                <c:pt idx="2394" c:formatCode="m/d;@">
                  <c:v>45682.9375</c:v>
                </c:pt>
                <c:pt idx="2395" c:formatCode="m/d;@">
                  <c:v>45682.9479166667</c:v>
                </c:pt>
                <c:pt idx="2396" c:formatCode="m/d;@">
                  <c:v>45682.9583333333</c:v>
                </c:pt>
                <c:pt idx="2397" c:formatCode="m/d;@">
                  <c:v>45682.96875</c:v>
                </c:pt>
                <c:pt idx="2398" c:formatCode="m/d;@">
                  <c:v>45682.9791666667</c:v>
                </c:pt>
                <c:pt idx="2399" c:formatCode="m/d;@">
                  <c:v>45682.9895833333</c:v>
                </c:pt>
                <c:pt idx="2400" c:formatCode="m/d;@">
                  <c:v>45683</c:v>
                </c:pt>
                <c:pt idx="2401" c:formatCode="m/d;@">
                  <c:v>45683.0104166667</c:v>
                </c:pt>
                <c:pt idx="2402" c:formatCode="m/d;@">
                  <c:v>45683.0208333333</c:v>
                </c:pt>
                <c:pt idx="2403" c:formatCode="m/d;@">
                  <c:v>45683.03125</c:v>
                </c:pt>
                <c:pt idx="2404" c:formatCode="m/d;@">
                  <c:v>45683.0416666667</c:v>
                </c:pt>
                <c:pt idx="2405" c:formatCode="m/d;@">
                  <c:v>45683.0520833333</c:v>
                </c:pt>
                <c:pt idx="2406" c:formatCode="m/d;@">
                  <c:v>45683.0625</c:v>
                </c:pt>
                <c:pt idx="2407" c:formatCode="m/d;@">
                  <c:v>45683.0729166667</c:v>
                </c:pt>
                <c:pt idx="2408" c:formatCode="m/d;@">
                  <c:v>45683.0833333333</c:v>
                </c:pt>
                <c:pt idx="2409" c:formatCode="m/d;@">
                  <c:v>45683.09375</c:v>
                </c:pt>
                <c:pt idx="2410" c:formatCode="m/d;@">
                  <c:v>45683.1041666667</c:v>
                </c:pt>
                <c:pt idx="2411" c:formatCode="m/d;@">
                  <c:v>45683.1145833333</c:v>
                </c:pt>
                <c:pt idx="2412" c:formatCode="m/d;@">
                  <c:v>45683.125</c:v>
                </c:pt>
                <c:pt idx="2413" c:formatCode="m/d;@">
                  <c:v>45683.1354166667</c:v>
                </c:pt>
                <c:pt idx="2414" c:formatCode="m/d;@">
                  <c:v>45683.1458333333</c:v>
                </c:pt>
                <c:pt idx="2415" c:formatCode="m/d;@">
                  <c:v>45683.15625</c:v>
                </c:pt>
                <c:pt idx="2416" c:formatCode="m/d;@">
                  <c:v>45683.1666666667</c:v>
                </c:pt>
                <c:pt idx="2417" c:formatCode="m/d;@">
                  <c:v>45683.1770833333</c:v>
                </c:pt>
                <c:pt idx="2418" c:formatCode="m/d;@">
                  <c:v>45683.1875</c:v>
                </c:pt>
                <c:pt idx="2419" c:formatCode="m/d;@">
                  <c:v>45683.1979166667</c:v>
                </c:pt>
                <c:pt idx="2420" c:formatCode="m/d;@">
                  <c:v>45683.2083333333</c:v>
                </c:pt>
                <c:pt idx="2421" c:formatCode="m/d;@">
                  <c:v>45683.21875</c:v>
                </c:pt>
                <c:pt idx="2422" c:formatCode="m/d;@">
                  <c:v>45683.2291666667</c:v>
                </c:pt>
                <c:pt idx="2423" c:formatCode="m/d;@">
                  <c:v>45683.2395833333</c:v>
                </c:pt>
                <c:pt idx="2424" c:formatCode="m/d;@">
                  <c:v>45683.25</c:v>
                </c:pt>
                <c:pt idx="2425" c:formatCode="m/d;@">
                  <c:v>45683.2604166667</c:v>
                </c:pt>
                <c:pt idx="2426" c:formatCode="m/d;@">
                  <c:v>45683.2708333333</c:v>
                </c:pt>
                <c:pt idx="2427" c:formatCode="m/d;@">
                  <c:v>45683.28125</c:v>
                </c:pt>
                <c:pt idx="2428" c:formatCode="m/d;@">
                  <c:v>45683.2916666667</c:v>
                </c:pt>
                <c:pt idx="2429" c:formatCode="m/d;@">
                  <c:v>45683.3020833333</c:v>
                </c:pt>
                <c:pt idx="2430" c:formatCode="m/d;@">
                  <c:v>45683.3125</c:v>
                </c:pt>
                <c:pt idx="2431" c:formatCode="m/d;@">
                  <c:v>45683.3229166667</c:v>
                </c:pt>
                <c:pt idx="2432" c:formatCode="m/d;@">
                  <c:v>45683.3333333333</c:v>
                </c:pt>
                <c:pt idx="2433" c:formatCode="m/d;@">
                  <c:v>45683.34375</c:v>
                </c:pt>
                <c:pt idx="2434" c:formatCode="m/d;@">
                  <c:v>45683.3541666667</c:v>
                </c:pt>
                <c:pt idx="2435" c:formatCode="m/d;@">
                  <c:v>45683.3645833333</c:v>
                </c:pt>
                <c:pt idx="2436" c:formatCode="m/d;@">
                  <c:v>45683.375</c:v>
                </c:pt>
                <c:pt idx="2437" c:formatCode="m/d;@">
                  <c:v>45683.3854166667</c:v>
                </c:pt>
                <c:pt idx="2438" c:formatCode="m/d;@">
                  <c:v>45683.3958333333</c:v>
                </c:pt>
                <c:pt idx="2439" c:formatCode="m/d;@">
                  <c:v>45683.40625</c:v>
                </c:pt>
                <c:pt idx="2440" c:formatCode="m/d;@">
                  <c:v>45683.4166666667</c:v>
                </c:pt>
                <c:pt idx="2441" c:formatCode="m/d;@">
                  <c:v>45683.4270833333</c:v>
                </c:pt>
                <c:pt idx="2442" c:formatCode="m/d;@">
                  <c:v>45683.4375</c:v>
                </c:pt>
                <c:pt idx="2443" c:formatCode="m/d;@">
                  <c:v>45683.4479166667</c:v>
                </c:pt>
                <c:pt idx="2444" c:formatCode="m/d;@">
                  <c:v>45683.4583333333</c:v>
                </c:pt>
                <c:pt idx="2445" c:formatCode="m/d;@">
                  <c:v>45683.46875</c:v>
                </c:pt>
                <c:pt idx="2446" c:formatCode="m/d;@">
                  <c:v>45683.4791666667</c:v>
                </c:pt>
                <c:pt idx="2447" c:formatCode="m/d;@">
                  <c:v>45683.4895833333</c:v>
                </c:pt>
                <c:pt idx="2448" c:formatCode="m/d;@">
                  <c:v>45683.5</c:v>
                </c:pt>
                <c:pt idx="2449" c:formatCode="m/d;@">
                  <c:v>45683.5104166667</c:v>
                </c:pt>
                <c:pt idx="2450" c:formatCode="m/d;@">
                  <c:v>45683.5208333333</c:v>
                </c:pt>
                <c:pt idx="2451" c:formatCode="m/d;@">
                  <c:v>45683.53125</c:v>
                </c:pt>
                <c:pt idx="2452" c:formatCode="m/d;@">
                  <c:v>45683.5416666667</c:v>
                </c:pt>
                <c:pt idx="2453" c:formatCode="m/d;@">
                  <c:v>45683.5520833333</c:v>
                </c:pt>
                <c:pt idx="2454" c:formatCode="m/d;@">
                  <c:v>45683.5625</c:v>
                </c:pt>
                <c:pt idx="2455" c:formatCode="m/d;@">
                  <c:v>45683.5729166667</c:v>
                </c:pt>
                <c:pt idx="2456" c:formatCode="m/d;@">
                  <c:v>45683.5833333333</c:v>
                </c:pt>
                <c:pt idx="2457" c:formatCode="m/d;@">
                  <c:v>45683.59375</c:v>
                </c:pt>
                <c:pt idx="2458" c:formatCode="m/d;@">
                  <c:v>45683.6041666667</c:v>
                </c:pt>
                <c:pt idx="2459" c:formatCode="m/d;@">
                  <c:v>45683.6145833333</c:v>
                </c:pt>
                <c:pt idx="2460" c:formatCode="m/d;@">
                  <c:v>45683.625</c:v>
                </c:pt>
                <c:pt idx="2461" c:formatCode="m/d;@">
                  <c:v>45683.6354166667</c:v>
                </c:pt>
                <c:pt idx="2462" c:formatCode="m/d;@">
                  <c:v>45683.6458333333</c:v>
                </c:pt>
                <c:pt idx="2463" c:formatCode="m/d;@">
                  <c:v>45683.65625</c:v>
                </c:pt>
                <c:pt idx="2464" c:formatCode="m/d;@">
                  <c:v>45683.6666666667</c:v>
                </c:pt>
                <c:pt idx="2465" c:formatCode="m/d;@">
                  <c:v>45683.6770833333</c:v>
                </c:pt>
                <c:pt idx="2466" c:formatCode="m/d;@">
                  <c:v>45683.6875</c:v>
                </c:pt>
                <c:pt idx="2467" c:formatCode="m/d;@">
                  <c:v>45683.6979166667</c:v>
                </c:pt>
                <c:pt idx="2468" c:formatCode="m/d;@">
                  <c:v>45683.7083333333</c:v>
                </c:pt>
                <c:pt idx="2469" c:formatCode="m/d;@">
                  <c:v>45683.71875</c:v>
                </c:pt>
                <c:pt idx="2470" c:formatCode="m/d;@">
                  <c:v>45683.7291666667</c:v>
                </c:pt>
                <c:pt idx="2471" c:formatCode="m/d;@">
                  <c:v>45683.7395833333</c:v>
                </c:pt>
                <c:pt idx="2472" c:formatCode="m/d;@">
                  <c:v>45683.75</c:v>
                </c:pt>
                <c:pt idx="2473" c:formatCode="m/d;@">
                  <c:v>45683.7604166667</c:v>
                </c:pt>
                <c:pt idx="2474" c:formatCode="m/d;@">
                  <c:v>45683.7708333333</c:v>
                </c:pt>
                <c:pt idx="2475" c:formatCode="m/d;@">
                  <c:v>45683.78125</c:v>
                </c:pt>
                <c:pt idx="2476" c:formatCode="m/d;@">
                  <c:v>45683.7916666667</c:v>
                </c:pt>
                <c:pt idx="2477" c:formatCode="m/d;@">
                  <c:v>45683.8020833333</c:v>
                </c:pt>
                <c:pt idx="2478" c:formatCode="m/d;@">
                  <c:v>45683.8125</c:v>
                </c:pt>
                <c:pt idx="2479" c:formatCode="m/d;@">
                  <c:v>45683.8229166667</c:v>
                </c:pt>
                <c:pt idx="2480" c:formatCode="m/d;@">
                  <c:v>45683.8333333333</c:v>
                </c:pt>
                <c:pt idx="2481" c:formatCode="m/d;@">
                  <c:v>45683.84375</c:v>
                </c:pt>
                <c:pt idx="2482" c:formatCode="m/d;@">
                  <c:v>45683.8541666667</c:v>
                </c:pt>
                <c:pt idx="2483" c:formatCode="m/d;@">
                  <c:v>45683.8645833333</c:v>
                </c:pt>
                <c:pt idx="2484" c:formatCode="m/d;@">
                  <c:v>45683.875</c:v>
                </c:pt>
                <c:pt idx="2485" c:formatCode="m/d;@">
                  <c:v>45683.8854166667</c:v>
                </c:pt>
                <c:pt idx="2486" c:formatCode="m/d;@">
                  <c:v>45683.8958333333</c:v>
                </c:pt>
                <c:pt idx="2487" c:formatCode="m/d;@">
                  <c:v>45683.90625</c:v>
                </c:pt>
                <c:pt idx="2488" c:formatCode="m/d;@">
                  <c:v>45683.9166666667</c:v>
                </c:pt>
                <c:pt idx="2489" c:formatCode="m/d;@">
                  <c:v>45683.9270833333</c:v>
                </c:pt>
                <c:pt idx="2490" c:formatCode="m/d;@">
                  <c:v>45683.9375</c:v>
                </c:pt>
                <c:pt idx="2491" c:formatCode="m/d;@">
                  <c:v>45683.9479166667</c:v>
                </c:pt>
                <c:pt idx="2492" c:formatCode="m/d;@">
                  <c:v>45683.9583333333</c:v>
                </c:pt>
                <c:pt idx="2493" c:formatCode="m/d;@">
                  <c:v>45683.96875</c:v>
                </c:pt>
                <c:pt idx="2494" c:formatCode="m/d;@">
                  <c:v>45683.9791666667</c:v>
                </c:pt>
                <c:pt idx="2495" c:formatCode="m/d;@">
                  <c:v>45683.9895833333</c:v>
                </c:pt>
                <c:pt idx="2496" c:formatCode="m/d;@">
                  <c:v>45684</c:v>
                </c:pt>
                <c:pt idx="2497" c:formatCode="m/d;@">
                  <c:v>45684.0104166667</c:v>
                </c:pt>
                <c:pt idx="2498" c:formatCode="m/d;@">
                  <c:v>45684.0208333333</c:v>
                </c:pt>
                <c:pt idx="2499" c:formatCode="m/d;@">
                  <c:v>45684.03125</c:v>
                </c:pt>
                <c:pt idx="2500" c:formatCode="m/d;@">
                  <c:v>45684.0416666667</c:v>
                </c:pt>
                <c:pt idx="2501" c:formatCode="m/d;@">
                  <c:v>45684.0520833333</c:v>
                </c:pt>
                <c:pt idx="2502" c:formatCode="m/d;@">
                  <c:v>45684.0625</c:v>
                </c:pt>
                <c:pt idx="2503" c:formatCode="m/d;@">
                  <c:v>45684.0729166667</c:v>
                </c:pt>
                <c:pt idx="2504" c:formatCode="m/d;@">
                  <c:v>45684.0833333333</c:v>
                </c:pt>
                <c:pt idx="2505" c:formatCode="m/d;@">
                  <c:v>45684.09375</c:v>
                </c:pt>
                <c:pt idx="2506" c:formatCode="m/d;@">
                  <c:v>45684.1041666667</c:v>
                </c:pt>
                <c:pt idx="2507" c:formatCode="m/d;@">
                  <c:v>45684.1145833333</c:v>
                </c:pt>
                <c:pt idx="2508" c:formatCode="m/d;@">
                  <c:v>45684.125</c:v>
                </c:pt>
                <c:pt idx="2509" c:formatCode="m/d;@">
                  <c:v>45684.1354166667</c:v>
                </c:pt>
                <c:pt idx="2510" c:formatCode="m/d;@">
                  <c:v>45684.1458333333</c:v>
                </c:pt>
                <c:pt idx="2511" c:formatCode="m/d;@">
                  <c:v>45684.15625</c:v>
                </c:pt>
                <c:pt idx="2512" c:formatCode="m/d;@">
                  <c:v>45684.1666666667</c:v>
                </c:pt>
                <c:pt idx="2513" c:formatCode="m/d;@">
                  <c:v>45684.1770833333</c:v>
                </c:pt>
                <c:pt idx="2514" c:formatCode="m/d;@">
                  <c:v>45684.1875</c:v>
                </c:pt>
                <c:pt idx="2515" c:formatCode="m/d;@">
                  <c:v>45684.1979166667</c:v>
                </c:pt>
                <c:pt idx="2516" c:formatCode="m/d;@">
                  <c:v>45684.2083333333</c:v>
                </c:pt>
                <c:pt idx="2517" c:formatCode="m/d;@">
                  <c:v>45684.21875</c:v>
                </c:pt>
                <c:pt idx="2518" c:formatCode="m/d;@">
                  <c:v>45684.2291666667</c:v>
                </c:pt>
                <c:pt idx="2519" c:formatCode="m/d;@">
                  <c:v>45684.2395833333</c:v>
                </c:pt>
                <c:pt idx="2520" c:formatCode="m/d;@">
                  <c:v>45684.25</c:v>
                </c:pt>
                <c:pt idx="2521" c:formatCode="m/d;@">
                  <c:v>45684.2604166667</c:v>
                </c:pt>
                <c:pt idx="2522" c:formatCode="m/d;@">
                  <c:v>45684.2708333333</c:v>
                </c:pt>
                <c:pt idx="2523" c:formatCode="m/d;@">
                  <c:v>45684.28125</c:v>
                </c:pt>
                <c:pt idx="2524" c:formatCode="m/d;@">
                  <c:v>45684.2916666667</c:v>
                </c:pt>
                <c:pt idx="2525" c:formatCode="m/d;@">
                  <c:v>45684.3020833333</c:v>
                </c:pt>
                <c:pt idx="2526" c:formatCode="m/d;@">
                  <c:v>45684.3125</c:v>
                </c:pt>
                <c:pt idx="2527" c:formatCode="m/d;@">
                  <c:v>45684.3229166667</c:v>
                </c:pt>
                <c:pt idx="2528" c:formatCode="m/d;@">
                  <c:v>45684.3333333333</c:v>
                </c:pt>
                <c:pt idx="2529" c:formatCode="m/d;@">
                  <c:v>45684.34375</c:v>
                </c:pt>
                <c:pt idx="2530" c:formatCode="m/d;@">
                  <c:v>45684.3541666667</c:v>
                </c:pt>
                <c:pt idx="2531" c:formatCode="m/d;@">
                  <c:v>45684.3645833333</c:v>
                </c:pt>
                <c:pt idx="2532" c:formatCode="m/d;@">
                  <c:v>45684.375</c:v>
                </c:pt>
                <c:pt idx="2533" c:formatCode="m/d;@">
                  <c:v>45684.3854166667</c:v>
                </c:pt>
                <c:pt idx="2534" c:formatCode="m/d;@">
                  <c:v>45684.3958333333</c:v>
                </c:pt>
                <c:pt idx="2535" c:formatCode="m/d;@">
                  <c:v>45684.40625</c:v>
                </c:pt>
                <c:pt idx="2536" c:formatCode="m/d;@">
                  <c:v>45684.4166666667</c:v>
                </c:pt>
                <c:pt idx="2537" c:formatCode="m/d;@">
                  <c:v>45684.4270833333</c:v>
                </c:pt>
                <c:pt idx="2538" c:formatCode="m/d;@">
                  <c:v>45684.4375</c:v>
                </c:pt>
                <c:pt idx="2539" c:formatCode="m/d;@">
                  <c:v>45684.4479166667</c:v>
                </c:pt>
                <c:pt idx="2540" c:formatCode="m/d;@">
                  <c:v>45684.4583333333</c:v>
                </c:pt>
                <c:pt idx="2541" c:formatCode="m/d;@">
                  <c:v>45684.46875</c:v>
                </c:pt>
                <c:pt idx="2542" c:formatCode="m/d;@">
                  <c:v>45684.4791666667</c:v>
                </c:pt>
                <c:pt idx="2543" c:formatCode="m/d;@">
                  <c:v>45684.4895833333</c:v>
                </c:pt>
                <c:pt idx="2544" c:formatCode="m/d;@">
                  <c:v>45684.5</c:v>
                </c:pt>
                <c:pt idx="2545" c:formatCode="m/d;@">
                  <c:v>45684.5104166667</c:v>
                </c:pt>
                <c:pt idx="2546" c:formatCode="m/d;@">
                  <c:v>45684.5208333333</c:v>
                </c:pt>
                <c:pt idx="2547" c:formatCode="m/d;@">
                  <c:v>45684.53125</c:v>
                </c:pt>
                <c:pt idx="2548" c:formatCode="m/d;@">
                  <c:v>45684.5416666667</c:v>
                </c:pt>
                <c:pt idx="2549" c:formatCode="m/d;@">
                  <c:v>45684.5520833333</c:v>
                </c:pt>
                <c:pt idx="2550" c:formatCode="m/d;@">
                  <c:v>45684.5625</c:v>
                </c:pt>
                <c:pt idx="2551" c:formatCode="m/d;@">
                  <c:v>45684.5729166667</c:v>
                </c:pt>
                <c:pt idx="2552" c:formatCode="m/d;@">
                  <c:v>45684.5833333333</c:v>
                </c:pt>
                <c:pt idx="2553" c:formatCode="m/d;@">
                  <c:v>45684.59375</c:v>
                </c:pt>
                <c:pt idx="2554" c:formatCode="m/d;@">
                  <c:v>45684.6041666667</c:v>
                </c:pt>
                <c:pt idx="2555" c:formatCode="m/d;@">
                  <c:v>45684.6145833333</c:v>
                </c:pt>
                <c:pt idx="2556" c:formatCode="m/d;@">
                  <c:v>45684.625</c:v>
                </c:pt>
                <c:pt idx="2557" c:formatCode="m/d;@">
                  <c:v>45684.6354166667</c:v>
                </c:pt>
                <c:pt idx="2558" c:formatCode="m/d;@">
                  <c:v>45684.6458333333</c:v>
                </c:pt>
                <c:pt idx="2559" c:formatCode="m/d;@">
                  <c:v>45684.65625</c:v>
                </c:pt>
                <c:pt idx="2560" c:formatCode="m/d;@">
                  <c:v>45684.6666666667</c:v>
                </c:pt>
                <c:pt idx="2561" c:formatCode="m/d;@">
                  <c:v>45684.6770833333</c:v>
                </c:pt>
                <c:pt idx="2562" c:formatCode="m/d;@">
                  <c:v>45684.6875</c:v>
                </c:pt>
                <c:pt idx="2563" c:formatCode="m/d;@">
                  <c:v>45684.6979166667</c:v>
                </c:pt>
                <c:pt idx="2564" c:formatCode="m/d;@">
                  <c:v>45684.7083333333</c:v>
                </c:pt>
                <c:pt idx="2565" c:formatCode="m/d;@">
                  <c:v>45684.71875</c:v>
                </c:pt>
                <c:pt idx="2566" c:formatCode="m/d;@">
                  <c:v>45684.7291666667</c:v>
                </c:pt>
                <c:pt idx="2567" c:formatCode="m/d;@">
                  <c:v>45684.7395833333</c:v>
                </c:pt>
                <c:pt idx="2568" c:formatCode="m/d;@">
                  <c:v>45684.75</c:v>
                </c:pt>
                <c:pt idx="2569" c:formatCode="m/d;@">
                  <c:v>45684.7604166667</c:v>
                </c:pt>
                <c:pt idx="2570" c:formatCode="m/d;@">
                  <c:v>45684.7708333333</c:v>
                </c:pt>
                <c:pt idx="2571" c:formatCode="m/d;@">
                  <c:v>45684.78125</c:v>
                </c:pt>
                <c:pt idx="2572" c:formatCode="m/d;@">
                  <c:v>45684.7916666667</c:v>
                </c:pt>
                <c:pt idx="2573" c:formatCode="m/d;@">
                  <c:v>45684.8020833333</c:v>
                </c:pt>
                <c:pt idx="2574" c:formatCode="m/d;@">
                  <c:v>45684.8125</c:v>
                </c:pt>
                <c:pt idx="2575" c:formatCode="m/d;@">
                  <c:v>45684.8229166667</c:v>
                </c:pt>
                <c:pt idx="2576" c:formatCode="m/d;@">
                  <c:v>45684.8333333333</c:v>
                </c:pt>
                <c:pt idx="2577" c:formatCode="m/d;@">
                  <c:v>45684.84375</c:v>
                </c:pt>
                <c:pt idx="2578" c:formatCode="m/d;@">
                  <c:v>45684.8541666667</c:v>
                </c:pt>
                <c:pt idx="2579" c:formatCode="m/d;@">
                  <c:v>45684.8645833333</c:v>
                </c:pt>
                <c:pt idx="2580" c:formatCode="m/d;@">
                  <c:v>45684.875</c:v>
                </c:pt>
                <c:pt idx="2581" c:formatCode="m/d;@">
                  <c:v>45684.8854166667</c:v>
                </c:pt>
                <c:pt idx="2582" c:formatCode="m/d;@">
                  <c:v>45684.8958333333</c:v>
                </c:pt>
                <c:pt idx="2583" c:formatCode="m/d;@">
                  <c:v>45684.90625</c:v>
                </c:pt>
                <c:pt idx="2584" c:formatCode="m/d;@">
                  <c:v>45684.9166666667</c:v>
                </c:pt>
                <c:pt idx="2585" c:formatCode="m/d;@">
                  <c:v>45684.9270833333</c:v>
                </c:pt>
                <c:pt idx="2586" c:formatCode="m/d;@">
                  <c:v>45684.9375</c:v>
                </c:pt>
                <c:pt idx="2587" c:formatCode="m/d;@">
                  <c:v>45684.9479166667</c:v>
                </c:pt>
                <c:pt idx="2588" c:formatCode="m/d;@">
                  <c:v>45684.9583333333</c:v>
                </c:pt>
                <c:pt idx="2589" c:formatCode="m/d;@">
                  <c:v>45684.96875</c:v>
                </c:pt>
                <c:pt idx="2590" c:formatCode="m/d;@">
                  <c:v>45684.9791666667</c:v>
                </c:pt>
                <c:pt idx="2591" c:formatCode="m/d;@">
                  <c:v>45684.9895833333</c:v>
                </c:pt>
                <c:pt idx="2592" c:formatCode="m/d;@">
                  <c:v>45685</c:v>
                </c:pt>
                <c:pt idx="2593" c:formatCode="m/d;@">
                  <c:v>45685.0104166667</c:v>
                </c:pt>
                <c:pt idx="2594" c:formatCode="m/d;@">
                  <c:v>45685.0208333333</c:v>
                </c:pt>
                <c:pt idx="2595" c:formatCode="m/d;@">
                  <c:v>45685.03125</c:v>
                </c:pt>
                <c:pt idx="2596" c:formatCode="m/d;@">
                  <c:v>45685.0416666667</c:v>
                </c:pt>
                <c:pt idx="2597" c:formatCode="m/d;@">
                  <c:v>45685.0520833333</c:v>
                </c:pt>
                <c:pt idx="2598" c:formatCode="m/d;@">
                  <c:v>45685.0625</c:v>
                </c:pt>
                <c:pt idx="2599" c:formatCode="m/d;@">
                  <c:v>45685.0729166667</c:v>
                </c:pt>
                <c:pt idx="2600" c:formatCode="m/d;@">
                  <c:v>45685.0833333333</c:v>
                </c:pt>
                <c:pt idx="2601" c:formatCode="m/d;@">
                  <c:v>45685.09375</c:v>
                </c:pt>
                <c:pt idx="2602" c:formatCode="m/d;@">
                  <c:v>45685.1041666667</c:v>
                </c:pt>
                <c:pt idx="2603" c:formatCode="m/d;@">
                  <c:v>45685.1145833333</c:v>
                </c:pt>
                <c:pt idx="2604" c:formatCode="m/d;@">
                  <c:v>45685.125</c:v>
                </c:pt>
                <c:pt idx="2605" c:formatCode="m/d;@">
                  <c:v>45685.1354166667</c:v>
                </c:pt>
                <c:pt idx="2606" c:formatCode="m/d;@">
                  <c:v>45685.1458333333</c:v>
                </c:pt>
                <c:pt idx="2607" c:formatCode="m/d;@">
                  <c:v>45685.15625</c:v>
                </c:pt>
                <c:pt idx="2608" c:formatCode="m/d;@">
                  <c:v>45685.1666666667</c:v>
                </c:pt>
                <c:pt idx="2609" c:formatCode="m/d;@">
                  <c:v>45685.1770833333</c:v>
                </c:pt>
                <c:pt idx="2610" c:formatCode="m/d;@">
                  <c:v>45685.1875</c:v>
                </c:pt>
                <c:pt idx="2611" c:formatCode="m/d;@">
                  <c:v>45685.1979166667</c:v>
                </c:pt>
                <c:pt idx="2612" c:formatCode="m/d;@">
                  <c:v>45685.2083333333</c:v>
                </c:pt>
                <c:pt idx="2613" c:formatCode="m/d;@">
                  <c:v>45685.21875</c:v>
                </c:pt>
                <c:pt idx="2614" c:formatCode="m/d;@">
                  <c:v>45685.2291666667</c:v>
                </c:pt>
                <c:pt idx="2615" c:formatCode="m/d;@">
                  <c:v>45685.2395833333</c:v>
                </c:pt>
                <c:pt idx="2616" c:formatCode="m/d;@">
                  <c:v>45685.25</c:v>
                </c:pt>
                <c:pt idx="2617" c:formatCode="m/d;@">
                  <c:v>45685.2604166667</c:v>
                </c:pt>
                <c:pt idx="2618" c:formatCode="m/d;@">
                  <c:v>45685.2708333333</c:v>
                </c:pt>
                <c:pt idx="2619" c:formatCode="m/d;@">
                  <c:v>45685.28125</c:v>
                </c:pt>
                <c:pt idx="2620" c:formatCode="m/d;@">
                  <c:v>45685.2916666667</c:v>
                </c:pt>
                <c:pt idx="2621" c:formatCode="m/d;@">
                  <c:v>45685.3020833333</c:v>
                </c:pt>
                <c:pt idx="2622" c:formatCode="m/d;@">
                  <c:v>45685.3125</c:v>
                </c:pt>
                <c:pt idx="2623" c:formatCode="m/d;@">
                  <c:v>45685.3229166667</c:v>
                </c:pt>
                <c:pt idx="2624" c:formatCode="m/d;@">
                  <c:v>45685.3333333333</c:v>
                </c:pt>
                <c:pt idx="2625" c:formatCode="m/d;@">
                  <c:v>45685.34375</c:v>
                </c:pt>
                <c:pt idx="2626" c:formatCode="m/d;@">
                  <c:v>45685.3541666667</c:v>
                </c:pt>
                <c:pt idx="2627" c:formatCode="m/d;@">
                  <c:v>45685.3645833333</c:v>
                </c:pt>
                <c:pt idx="2628" c:formatCode="m/d;@">
                  <c:v>45685.375</c:v>
                </c:pt>
                <c:pt idx="2629" c:formatCode="m/d;@">
                  <c:v>45685.3854166667</c:v>
                </c:pt>
                <c:pt idx="2630" c:formatCode="m/d;@">
                  <c:v>45685.3958333333</c:v>
                </c:pt>
                <c:pt idx="2631" c:formatCode="m/d;@">
                  <c:v>45685.40625</c:v>
                </c:pt>
                <c:pt idx="2632" c:formatCode="m/d;@">
                  <c:v>45685.4166666667</c:v>
                </c:pt>
                <c:pt idx="2633" c:formatCode="m/d;@">
                  <c:v>45685.4270833333</c:v>
                </c:pt>
                <c:pt idx="2634" c:formatCode="m/d;@">
                  <c:v>45685.4375</c:v>
                </c:pt>
                <c:pt idx="2635" c:formatCode="m/d;@">
                  <c:v>45685.4479166667</c:v>
                </c:pt>
                <c:pt idx="2636" c:formatCode="m/d;@">
                  <c:v>45685.4583333333</c:v>
                </c:pt>
                <c:pt idx="2637" c:formatCode="m/d;@">
                  <c:v>45685.46875</c:v>
                </c:pt>
                <c:pt idx="2638" c:formatCode="m/d;@">
                  <c:v>45685.4791666667</c:v>
                </c:pt>
                <c:pt idx="2639" c:formatCode="m/d;@">
                  <c:v>45685.4895833333</c:v>
                </c:pt>
                <c:pt idx="2640" c:formatCode="m/d;@">
                  <c:v>45685.5</c:v>
                </c:pt>
                <c:pt idx="2641" c:formatCode="m/d;@">
                  <c:v>45685.5104166667</c:v>
                </c:pt>
                <c:pt idx="2642" c:formatCode="m/d;@">
                  <c:v>45685.5208333333</c:v>
                </c:pt>
                <c:pt idx="2643" c:formatCode="m/d;@">
                  <c:v>45685.53125</c:v>
                </c:pt>
                <c:pt idx="2644" c:formatCode="m/d;@">
                  <c:v>45685.5416666667</c:v>
                </c:pt>
                <c:pt idx="2645" c:formatCode="m/d;@">
                  <c:v>45685.5520833333</c:v>
                </c:pt>
                <c:pt idx="2646" c:formatCode="m/d;@">
                  <c:v>45685.5625</c:v>
                </c:pt>
                <c:pt idx="2647" c:formatCode="m/d;@">
                  <c:v>45685.5729166667</c:v>
                </c:pt>
                <c:pt idx="2648" c:formatCode="m/d;@">
                  <c:v>45685.5833333333</c:v>
                </c:pt>
                <c:pt idx="2649" c:formatCode="m/d;@">
                  <c:v>45685.59375</c:v>
                </c:pt>
                <c:pt idx="2650" c:formatCode="m/d;@">
                  <c:v>45685.6041666667</c:v>
                </c:pt>
                <c:pt idx="2651" c:formatCode="m/d;@">
                  <c:v>45685.6145833333</c:v>
                </c:pt>
                <c:pt idx="2652" c:formatCode="m/d;@">
                  <c:v>45685.625</c:v>
                </c:pt>
                <c:pt idx="2653" c:formatCode="m/d;@">
                  <c:v>45685.6354166667</c:v>
                </c:pt>
                <c:pt idx="2654" c:formatCode="m/d;@">
                  <c:v>45685.6458333333</c:v>
                </c:pt>
                <c:pt idx="2655" c:formatCode="m/d;@">
                  <c:v>45685.65625</c:v>
                </c:pt>
                <c:pt idx="2656" c:formatCode="m/d;@">
                  <c:v>45685.6666666667</c:v>
                </c:pt>
                <c:pt idx="2657" c:formatCode="m/d;@">
                  <c:v>45685.6770833333</c:v>
                </c:pt>
                <c:pt idx="2658" c:formatCode="m/d;@">
                  <c:v>45685.6875</c:v>
                </c:pt>
                <c:pt idx="2659" c:formatCode="m/d;@">
                  <c:v>45685.6979166667</c:v>
                </c:pt>
                <c:pt idx="2660" c:formatCode="m/d;@">
                  <c:v>45685.7083333333</c:v>
                </c:pt>
                <c:pt idx="2661" c:formatCode="m/d;@">
                  <c:v>45685.71875</c:v>
                </c:pt>
                <c:pt idx="2662" c:formatCode="m/d;@">
                  <c:v>45685.7291666667</c:v>
                </c:pt>
                <c:pt idx="2663" c:formatCode="m/d;@">
                  <c:v>45685.7395833333</c:v>
                </c:pt>
                <c:pt idx="2664" c:formatCode="m/d;@">
                  <c:v>45685.75</c:v>
                </c:pt>
                <c:pt idx="2665" c:formatCode="m/d;@">
                  <c:v>45685.7604166667</c:v>
                </c:pt>
                <c:pt idx="2666" c:formatCode="m/d;@">
                  <c:v>45685.7708333333</c:v>
                </c:pt>
                <c:pt idx="2667" c:formatCode="m/d;@">
                  <c:v>45685.78125</c:v>
                </c:pt>
                <c:pt idx="2668" c:formatCode="m/d;@">
                  <c:v>45685.7916666667</c:v>
                </c:pt>
                <c:pt idx="2669" c:formatCode="m/d;@">
                  <c:v>45685.8020833333</c:v>
                </c:pt>
                <c:pt idx="2670" c:formatCode="m/d;@">
                  <c:v>45685.8125</c:v>
                </c:pt>
                <c:pt idx="2671" c:formatCode="m/d;@">
                  <c:v>45685.8229166667</c:v>
                </c:pt>
                <c:pt idx="2672" c:formatCode="m/d;@">
                  <c:v>45685.8333333333</c:v>
                </c:pt>
                <c:pt idx="2673" c:formatCode="m/d;@">
                  <c:v>45685.84375</c:v>
                </c:pt>
                <c:pt idx="2674" c:formatCode="m/d;@">
                  <c:v>45685.8541666667</c:v>
                </c:pt>
                <c:pt idx="2675" c:formatCode="m/d;@">
                  <c:v>45685.8645833333</c:v>
                </c:pt>
                <c:pt idx="2676" c:formatCode="m/d;@">
                  <c:v>45685.875</c:v>
                </c:pt>
                <c:pt idx="2677" c:formatCode="m/d;@">
                  <c:v>45685.8854166667</c:v>
                </c:pt>
                <c:pt idx="2678" c:formatCode="m/d;@">
                  <c:v>45685.8958333333</c:v>
                </c:pt>
                <c:pt idx="2679" c:formatCode="m/d;@">
                  <c:v>45685.90625</c:v>
                </c:pt>
                <c:pt idx="2680" c:formatCode="m/d;@">
                  <c:v>45685.9166666667</c:v>
                </c:pt>
                <c:pt idx="2681" c:formatCode="m/d;@">
                  <c:v>45685.9270833333</c:v>
                </c:pt>
                <c:pt idx="2682" c:formatCode="m/d;@">
                  <c:v>45685.9375</c:v>
                </c:pt>
                <c:pt idx="2683" c:formatCode="m/d;@">
                  <c:v>45685.9479166667</c:v>
                </c:pt>
                <c:pt idx="2684" c:formatCode="m/d;@">
                  <c:v>45685.9583333333</c:v>
                </c:pt>
                <c:pt idx="2685" c:formatCode="m/d;@">
                  <c:v>45685.96875</c:v>
                </c:pt>
                <c:pt idx="2686" c:formatCode="m/d;@">
                  <c:v>45685.9791666667</c:v>
                </c:pt>
                <c:pt idx="2687" c:formatCode="m/d;@">
                  <c:v>45685.9895833333</c:v>
                </c:pt>
                <c:pt idx="2688" c:formatCode="m/d;@">
                  <c:v>45686</c:v>
                </c:pt>
                <c:pt idx="2689" c:formatCode="m/d;@">
                  <c:v>45686.0104166667</c:v>
                </c:pt>
                <c:pt idx="2690" c:formatCode="m/d;@">
                  <c:v>45686.0208333333</c:v>
                </c:pt>
                <c:pt idx="2691" c:formatCode="m/d;@">
                  <c:v>45686.03125</c:v>
                </c:pt>
                <c:pt idx="2692" c:formatCode="m/d;@">
                  <c:v>45686.0416666667</c:v>
                </c:pt>
                <c:pt idx="2693" c:formatCode="m/d;@">
                  <c:v>45686.0520833333</c:v>
                </c:pt>
                <c:pt idx="2694" c:formatCode="m/d;@">
                  <c:v>45686.0625</c:v>
                </c:pt>
                <c:pt idx="2695" c:formatCode="m/d;@">
                  <c:v>45686.0729166667</c:v>
                </c:pt>
                <c:pt idx="2696" c:formatCode="m/d;@">
                  <c:v>45686.0833333333</c:v>
                </c:pt>
                <c:pt idx="2697" c:formatCode="m/d;@">
                  <c:v>45686.09375</c:v>
                </c:pt>
                <c:pt idx="2698" c:formatCode="m/d;@">
                  <c:v>45686.1041666667</c:v>
                </c:pt>
                <c:pt idx="2699" c:formatCode="m/d;@">
                  <c:v>45686.1145833333</c:v>
                </c:pt>
                <c:pt idx="2700" c:formatCode="m/d;@">
                  <c:v>45686.125</c:v>
                </c:pt>
                <c:pt idx="2701" c:formatCode="m/d;@">
                  <c:v>45686.1354166667</c:v>
                </c:pt>
                <c:pt idx="2702" c:formatCode="m/d;@">
                  <c:v>45686.1458333333</c:v>
                </c:pt>
                <c:pt idx="2703" c:formatCode="m/d;@">
                  <c:v>45686.15625</c:v>
                </c:pt>
                <c:pt idx="2704" c:formatCode="m/d;@">
                  <c:v>45686.1666666667</c:v>
                </c:pt>
                <c:pt idx="2705" c:formatCode="m/d;@">
                  <c:v>45686.1770833333</c:v>
                </c:pt>
                <c:pt idx="2706" c:formatCode="m/d;@">
                  <c:v>45686.1875</c:v>
                </c:pt>
                <c:pt idx="2707" c:formatCode="m/d;@">
                  <c:v>45686.1979166667</c:v>
                </c:pt>
                <c:pt idx="2708" c:formatCode="m/d;@">
                  <c:v>45686.2083333333</c:v>
                </c:pt>
                <c:pt idx="2709" c:formatCode="m/d;@">
                  <c:v>45686.21875</c:v>
                </c:pt>
                <c:pt idx="2710" c:formatCode="m/d;@">
                  <c:v>45686.2291666667</c:v>
                </c:pt>
                <c:pt idx="2711" c:formatCode="m/d;@">
                  <c:v>45686.2395833333</c:v>
                </c:pt>
                <c:pt idx="2712" c:formatCode="m/d;@">
                  <c:v>45686.25</c:v>
                </c:pt>
                <c:pt idx="2713" c:formatCode="m/d;@">
                  <c:v>45686.2604166667</c:v>
                </c:pt>
                <c:pt idx="2714" c:formatCode="m/d;@">
                  <c:v>45686.2708333333</c:v>
                </c:pt>
                <c:pt idx="2715" c:formatCode="m/d;@">
                  <c:v>45686.28125</c:v>
                </c:pt>
                <c:pt idx="2716" c:formatCode="m/d;@">
                  <c:v>45686.2916666667</c:v>
                </c:pt>
                <c:pt idx="2717" c:formatCode="m/d;@">
                  <c:v>45686.3020833333</c:v>
                </c:pt>
                <c:pt idx="2718" c:formatCode="m/d;@">
                  <c:v>45686.3125</c:v>
                </c:pt>
                <c:pt idx="2719" c:formatCode="m/d;@">
                  <c:v>45686.3229166667</c:v>
                </c:pt>
                <c:pt idx="2720" c:formatCode="m/d;@">
                  <c:v>45686.3333333333</c:v>
                </c:pt>
                <c:pt idx="2721" c:formatCode="m/d;@">
                  <c:v>45686.34375</c:v>
                </c:pt>
                <c:pt idx="2722" c:formatCode="m/d;@">
                  <c:v>45686.3541666667</c:v>
                </c:pt>
                <c:pt idx="2723" c:formatCode="m/d;@">
                  <c:v>45686.3645833333</c:v>
                </c:pt>
                <c:pt idx="2724" c:formatCode="m/d;@">
                  <c:v>45686.375</c:v>
                </c:pt>
                <c:pt idx="2725" c:formatCode="m/d;@">
                  <c:v>45686.3854166667</c:v>
                </c:pt>
                <c:pt idx="2726" c:formatCode="m/d;@">
                  <c:v>45686.3958333333</c:v>
                </c:pt>
                <c:pt idx="2727" c:formatCode="m/d;@">
                  <c:v>45686.40625</c:v>
                </c:pt>
                <c:pt idx="2728" c:formatCode="m/d;@">
                  <c:v>45686.4166666667</c:v>
                </c:pt>
                <c:pt idx="2729" c:formatCode="m/d;@">
                  <c:v>45686.4270833333</c:v>
                </c:pt>
                <c:pt idx="2730" c:formatCode="m/d;@">
                  <c:v>45686.4375</c:v>
                </c:pt>
                <c:pt idx="2731" c:formatCode="m/d;@">
                  <c:v>45686.4479166667</c:v>
                </c:pt>
                <c:pt idx="2732" c:formatCode="m/d;@">
                  <c:v>45686.4583333333</c:v>
                </c:pt>
                <c:pt idx="2733" c:formatCode="m/d;@">
                  <c:v>45686.46875</c:v>
                </c:pt>
                <c:pt idx="2734" c:formatCode="m/d;@">
                  <c:v>45686.4791666667</c:v>
                </c:pt>
                <c:pt idx="2735" c:formatCode="m/d;@">
                  <c:v>45686.4895833333</c:v>
                </c:pt>
                <c:pt idx="2736" c:formatCode="m/d;@">
                  <c:v>45686.5</c:v>
                </c:pt>
                <c:pt idx="2737" c:formatCode="m/d;@">
                  <c:v>45686.5104166667</c:v>
                </c:pt>
                <c:pt idx="2738" c:formatCode="m/d;@">
                  <c:v>45686.5208333333</c:v>
                </c:pt>
                <c:pt idx="2739" c:formatCode="m/d;@">
                  <c:v>45686.53125</c:v>
                </c:pt>
                <c:pt idx="2740" c:formatCode="m/d;@">
                  <c:v>45686.5416666667</c:v>
                </c:pt>
                <c:pt idx="2741" c:formatCode="m/d;@">
                  <c:v>45686.5520833333</c:v>
                </c:pt>
                <c:pt idx="2742" c:formatCode="m/d;@">
                  <c:v>45686.5625</c:v>
                </c:pt>
                <c:pt idx="2743" c:formatCode="m/d;@">
                  <c:v>45686.5729166667</c:v>
                </c:pt>
                <c:pt idx="2744" c:formatCode="m/d;@">
                  <c:v>45686.5833333333</c:v>
                </c:pt>
                <c:pt idx="2745" c:formatCode="m/d;@">
                  <c:v>45686.59375</c:v>
                </c:pt>
                <c:pt idx="2746" c:formatCode="m/d;@">
                  <c:v>45686.6041666667</c:v>
                </c:pt>
                <c:pt idx="2747" c:formatCode="m/d;@">
                  <c:v>45686.6145833333</c:v>
                </c:pt>
                <c:pt idx="2748" c:formatCode="m/d;@">
                  <c:v>45686.625</c:v>
                </c:pt>
                <c:pt idx="2749" c:formatCode="m/d;@">
                  <c:v>45686.6354166667</c:v>
                </c:pt>
                <c:pt idx="2750" c:formatCode="m/d;@">
                  <c:v>45686.6458333333</c:v>
                </c:pt>
                <c:pt idx="2751" c:formatCode="m/d;@">
                  <c:v>45686.65625</c:v>
                </c:pt>
                <c:pt idx="2752" c:formatCode="m/d;@">
                  <c:v>45686.6666666667</c:v>
                </c:pt>
                <c:pt idx="2753" c:formatCode="m/d;@">
                  <c:v>45686.6770833333</c:v>
                </c:pt>
                <c:pt idx="2754" c:formatCode="m/d;@">
                  <c:v>45686.6875</c:v>
                </c:pt>
                <c:pt idx="2755" c:formatCode="m/d;@">
                  <c:v>45686.6979166667</c:v>
                </c:pt>
                <c:pt idx="2756" c:formatCode="m/d;@">
                  <c:v>45686.7083333333</c:v>
                </c:pt>
                <c:pt idx="2757" c:formatCode="m/d;@">
                  <c:v>45686.71875</c:v>
                </c:pt>
                <c:pt idx="2758" c:formatCode="m/d;@">
                  <c:v>45686.7291666667</c:v>
                </c:pt>
                <c:pt idx="2759" c:formatCode="m/d;@">
                  <c:v>45686.7395833333</c:v>
                </c:pt>
                <c:pt idx="2760" c:formatCode="m/d;@">
                  <c:v>45686.75</c:v>
                </c:pt>
                <c:pt idx="2761" c:formatCode="m/d;@">
                  <c:v>45686.7604166667</c:v>
                </c:pt>
                <c:pt idx="2762" c:formatCode="m/d;@">
                  <c:v>45686.7708333333</c:v>
                </c:pt>
                <c:pt idx="2763" c:formatCode="m/d;@">
                  <c:v>45686.78125</c:v>
                </c:pt>
                <c:pt idx="2764" c:formatCode="m/d;@">
                  <c:v>45686.7916666667</c:v>
                </c:pt>
                <c:pt idx="2765" c:formatCode="m/d;@">
                  <c:v>45686.8020833333</c:v>
                </c:pt>
                <c:pt idx="2766" c:formatCode="m/d;@">
                  <c:v>45686.8125</c:v>
                </c:pt>
                <c:pt idx="2767" c:formatCode="m/d;@">
                  <c:v>45686.8229166667</c:v>
                </c:pt>
                <c:pt idx="2768" c:formatCode="m/d;@">
                  <c:v>45686.8333333333</c:v>
                </c:pt>
                <c:pt idx="2769" c:formatCode="m/d;@">
                  <c:v>45686.84375</c:v>
                </c:pt>
                <c:pt idx="2770" c:formatCode="m/d;@">
                  <c:v>45686.8541666667</c:v>
                </c:pt>
                <c:pt idx="2771" c:formatCode="m/d;@">
                  <c:v>45686.8645833333</c:v>
                </c:pt>
                <c:pt idx="2772" c:formatCode="m/d;@">
                  <c:v>45686.875</c:v>
                </c:pt>
                <c:pt idx="2773" c:formatCode="m/d;@">
                  <c:v>45686.8854166667</c:v>
                </c:pt>
                <c:pt idx="2774" c:formatCode="m/d;@">
                  <c:v>45686.8958333333</c:v>
                </c:pt>
                <c:pt idx="2775" c:formatCode="m/d;@">
                  <c:v>45686.90625</c:v>
                </c:pt>
                <c:pt idx="2776" c:formatCode="m/d;@">
                  <c:v>45686.9166666667</c:v>
                </c:pt>
                <c:pt idx="2777" c:formatCode="m/d;@">
                  <c:v>45686.9270833333</c:v>
                </c:pt>
                <c:pt idx="2778" c:formatCode="m/d;@">
                  <c:v>45686.9375</c:v>
                </c:pt>
                <c:pt idx="2779" c:formatCode="m/d;@">
                  <c:v>45686.9479166667</c:v>
                </c:pt>
                <c:pt idx="2780" c:formatCode="m/d;@">
                  <c:v>45686.9583333333</c:v>
                </c:pt>
                <c:pt idx="2781" c:formatCode="m/d;@">
                  <c:v>45686.96875</c:v>
                </c:pt>
                <c:pt idx="2782" c:formatCode="m/d;@">
                  <c:v>45686.9791666667</c:v>
                </c:pt>
                <c:pt idx="2783" c:formatCode="m/d;@">
                  <c:v>45686.9895833333</c:v>
                </c:pt>
                <c:pt idx="2784" c:formatCode="m/d;@">
                  <c:v>45687</c:v>
                </c:pt>
                <c:pt idx="2785" c:formatCode="m/d;@">
                  <c:v>45687.0104166667</c:v>
                </c:pt>
                <c:pt idx="2786" c:formatCode="m/d;@">
                  <c:v>45687.0208333333</c:v>
                </c:pt>
                <c:pt idx="2787" c:formatCode="m/d;@">
                  <c:v>45687.03125</c:v>
                </c:pt>
                <c:pt idx="2788" c:formatCode="m/d;@">
                  <c:v>45687.0416666667</c:v>
                </c:pt>
                <c:pt idx="2789" c:formatCode="m/d;@">
                  <c:v>45687.0520833333</c:v>
                </c:pt>
                <c:pt idx="2790" c:formatCode="m/d;@">
                  <c:v>45687.0625</c:v>
                </c:pt>
                <c:pt idx="2791" c:formatCode="m/d;@">
                  <c:v>45687.0729166667</c:v>
                </c:pt>
                <c:pt idx="2792" c:formatCode="m/d;@">
                  <c:v>45687.0833333333</c:v>
                </c:pt>
                <c:pt idx="2793" c:formatCode="m/d;@">
                  <c:v>45687.09375</c:v>
                </c:pt>
                <c:pt idx="2794" c:formatCode="m/d;@">
                  <c:v>45687.1041666667</c:v>
                </c:pt>
                <c:pt idx="2795" c:formatCode="m/d;@">
                  <c:v>45687.1145833333</c:v>
                </c:pt>
                <c:pt idx="2796" c:formatCode="m/d;@">
                  <c:v>45687.125</c:v>
                </c:pt>
                <c:pt idx="2797" c:formatCode="m/d;@">
                  <c:v>45687.1354166667</c:v>
                </c:pt>
                <c:pt idx="2798" c:formatCode="m/d;@">
                  <c:v>45687.1458333333</c:v>
                </c:pt>
                <c:pt idx="2799" c:formatCode="m/d;@">
                  <c:v>45687.15625</c:v>
                </c:pt>
                <c:pt idx="2800" c:formatCode="m/d;@">
                  <c:v>45687.1666666667</c:v>
                </c:pt>
                <c:pt idx="2801" c:formatCode="m/d;@">
                  <c:v>45687.1770833333</c:v>
                </c:pt>
                <c:pt idx="2802" c:formatCode="m/d;@">
                  <c:v>45687.1875</c:v>
                </c:pt>
                <c:pt idx="2803" c:formatCode="m/d;@">
                  <c:v>45687.1979166667</c:v>
                </c:pt>
                <c:pt idx="2804" c:formatCode="m/d;@">
                  <c:v>45687.2083333333</c:v>
                </c:pt>
                <c:pt idx="2805" c:formatCode="m/d;@">
                  <c:v>45687.21875</c:v>
                </c:pt>
                <c:pt idx="2806" c:formatCode="m/d;@">
                  <c:v>45687.2291666667</c:v>
                </c:pt>
                <c:pt idx="2807" c:formatCode="m/d;@">
                  <c:v>45687.2395833333</c:v>
                </c:pt>
                <c:pt idx="2808" c:formatCode="m/d;@">
                  <c:v>45687.25</c:v>
                </c:pt>
                <c:pt idx="2809" c:formatCode="m/d;@">
                  <c:v>45687.2604166667</c:v>
                </c:pt>
                <c:pt idx="2810" c:formatCode="m/d;@">
                  <c:v>45687.2708333333</c:v>
                </c:pt>
                <c:pt idx="2811" c:formatCode="m/d;@">
                  <c:v>45687.28125</c:v>
                </c:pt>
                <c:pt idx="2812" c:formatCode="m/d;@">
                  <c:v>45687.2916666667</c:v>
                </c:pt>
                <c:pt idx="2813" c:formatCode="m/d;@">
                  <c:v>45687.3020833333</c:v>
                </c:pt>
                <c:pt idx="2814" c:formatCode="m/d;@">
                  <c:v>45687.3125</c:v>
                </c:pt>
                <c:pt idx="2815" c:formatCode="m/d;@">
                  <c:v>45687.3229166667</c:v>
                </c:pt>
                <c:pt idx="2816" c:formatCode="m/d;@">
                  <c:v>45687.3333333333</c:v>
                </c:pt>
                <c:pt idx="2817" c:formatCode="m/d;@">
                  <c:v>45687.34375</c:v>
                </c:pt>
                <c:pt idx="2818" c:formatCode="m/d;@">
                  <c:v>45687.3541666667</c:v>
                </c:pt>
                <c:pt idx="2819" c:formatCode="m/d;@">
                  <c:v>45687.3645833333</c:v>
                </c:pt>
                <c:pt idx="2820" c:formatCode="m/d;@">
                  <c:v>45687.375</c:v>
                </c:pt>
                <c:pt idx="2821" c:formatCode="m/d;@">
                  <c:v>45687.3854166667</c:v>
                </c:pt>
                <c:pt idx="2822" c:formatCode="m/d;@">
                  <c:v>45687.3958333333</c:v>
                </c:pt>
                <c:pt idx="2823" c:formatCode="m/d;@">
                  <c:v>45687.40625</c:v>
                </c:pt>
                <c:pt idx="2824" c:formatCode="m/d;@">
                  <c:v>45687.4166666667</c:v>
                </c:pt>
                <c:pt idx="2825" c:formatCode="m/d;@">
                  <c:v>45687.4270833333</c:v>
                </c:pt>
                <c:pt idx="2826" c:formatCode="m/d;@">
                  <c:v>45687.4375</c:v>
                </c:pt>
                <c:pt idx="2827" c:formatCode="m/d;@">
                  <c:v>45687.4479166667</c:v>
                </c:pt>
                <c:pt idx="2828" c:formatCode="m/d;@">
                  <c:v>45687.4583333333</c:v>
                </c:pt>
                <c:pt idx="2829" c:formatCode="m/d;@">
                  <c:v>45687.46875</c:v>
                </c:pt>
                <c:pt idx="2830" c:formatCode="m/d;@">
                  <c:v>45687.4791666667</c:v>
                </c:pt>
                <c:pt idx="2831" c:formatCode="m/d;@">
                  <c:v>45687.4895833333</c:v>
                </c:pt>
                <c:pt idx="2832" c:formatCode="m/d;@">
                  <c:v>45687.5</c:v>
                </c:pt>
                <c:pt idx="2833" c:formatCode="m/d;@">
                  <c:v>45687.5104166667</c:v>
                </c:pt>
                <c:pt idx="2834" c:formatCode="m/d;@">
                  <c:v>45687.5208333333</c:v>
                </c:pt>
                <c:pt idx="2835" c:formatCode="m/d;@">
                  <c:v>45687.53125</c:v>
                </c:pt>
                <c:pt idx="2836" c:formatCode="m/d;@">
                  <c:v>45687.5416666667</c:v>
                </c:pt>
                <c:pt idx="2837" c:formatCode="m/d;@">
                  <c:v>45687.5520833333</c:v>
                </c:pt>
                <c:pt idx="2838" c:formatCode="m/d;@">
                  <c:v>45687.5625</c:v>
                </c:pt>
                <c:pt idx="2839" c:formatCode="m/d;@">
                  <c:v>45687.5729166667</c:v>
                </c:pt>
                <c:pt idx="2840" c:formatCode="m/d;@">
                  <c:v>45687.5833333333</c:v>
                </c:pt>
                <c:pt idx="2841" c:formatCode="m/d;@">
                  <c:v>45687.59375</c:v>
                </c:pt>
                <c:pt idx="2842" c:formatCode="m/d;@">
                  <c:v>45687.6041666667</c:v>
                </c:pt>
                <c:pt idx="2843" c:formatCode="m/d;@">
                  <c:v>45687.6145833333</c:v>
                </c:pt>
                <c:pt idx="2844" c:formatCode="m/d;@">
                  <c:v>45687.625</c:v>
                </c:pt>
                <c:pt idx="2845" c:formatCode="m/d;@">
                  <c:v>45687.6354166667</c:v>
                </c:pt>
                <c:pt idx="2846" c:formatCode="m/d;@">
                  <c:v>45687.6458333333</c:v>
                </c:pt>
                <c:pt idx="2847" c:formatCode="m/d;@">
                  <c:v>45687.65625</c:v>
                </c:pt>
                <c:pt idx="2848" c:formatCode="m/d;@">
                  <c:v>45687.6666666667</c:v>
                </c:pt>
                <c:pt idx="2849" c:formatCode="m/d;@">
                  <c:v>45687.6770833333</c:v>
                </c:pt>
                <c:pt idx="2850" c:formatCode="m/d;@">
                  <c:v>45687.6875</c:v>
                </c:pt>
                <c:pt idx="2851" c:formatCode="m/d;@">
                  <c:v>45687.6979166667</c:v>
                </c:pt>
                <c:pt idx="2852" c:formatCode="m/d;@">
                  <c:v>45687.7083333333</c:v>
                </c:pt>
                <c:pt idx="2853" c:formatCode="m/d;@">
                  <c:v>45687.71875</c:v>
                </c:pt>
                <c:pt idx="2854" c:formatCode="m/d;@">
                  <c:v>45687.7291666667</c:v>
                </c:pt>
                <c:pt idx="2855" c:formatCode="m/d;@">
                  <c:v>45687.7395833333</c:v>
                </c:pt>
                <c:pt idx="2856" c:formatCode="m/d;@">
                  <c:v>45687.75</c:v>
                </c:pt>
                <c:pt idx="2857" c:formatCode="m/d;@">
                  <c:v>45687.7604166667</c:v>
                </c:pt>
                <c:pt idx="2858" c:formatCode="m/d;@">
                  <c:v>45687.7708333333</c:v>
                </c:pt>
                <c:pt idx="2859" c:formatCode="m/d;@">
                  <c:v>45687.78125</c:v>
                </c:pt>
                <c:pt idx="2860" c:formatCode="m/d;@">
                  <c:v>45687.7916666667</c:v>
                </c:pt>
                <c:pt idx="2861" c:formatCode="m/d;@">
                  <c:v>45687.8020833333</c:v>
                </c:pt>
                <c:pt idx="2862" c:formatCode="m/d;@">
                  <c:v>45687.8125</c:v>
                </c:pt>
                <c:pt idx="2863" c:formatCode="m/d;@">
                  <c:v>45687.8229166667</c:v>
                </c:pt>
                <c:pt idx="2864" c:formatCode="m/d;@">
                  <c:v>45687.8333333333</c:v>
                </c:pt>
                <c:pt idx="2865" c:formatCode="m/d;@">
                  <c:v>45687.84375</c:v>
                </c:pt>
                <c:pt idx="2866" c:formatCode="m/d;@">
                  <c:v>45687.8541666667</c:v>
                </c:pt>
                <c:pt idx="2867" c:formatCode="m/d;@">
                  <c:v>45687.8645833333</c:v>
                </c:pt>
                <c:pt idx="2868" c:formatCode="m/d;@">
                  <c:v>45687.875</c:v>
                </c:pt>
                <c:pt idx="2869" c:formatCode="m/d;@">
                  <c:v>45687.8854166667</c:v>
                </c:pt>
                <c:pt idx="2870" c:formatCode="m/d;@">
                  <c:v>45687.8958333333</c:v>
                </c:pt>
                <c:pt idx="2871" c:formatCode="m/d;@">
                  <c:v>45687.90625</c:v>
                </c:pt>
                <c:pt idx="2872" c:formatCode="m/d;@">
                  <c:v>45687.9166666667</c:v>
                </c:pt>
                <c:pt idx="2873" c:formatCode="m/d;@">
                  <c:v>45687.9270833333</c:v>
                </c:pt>
                <c:pt idx="2874" c:formatCode="m/d;@">
                  <c:v>45687.9375</c:v>
                </c:pt>
                <c:pt idx="2875" c:formatCode="m/d;@">
                  <c:v>45687.9479166667</c:v>
                </c:pt>
                <c:pt idx="2876" c:formatCode="m/d;@">
                  <c:v>45687.9583333333</c:v>
                </c:pt>
                <c:pt idx="2877" c:formatCode="m/d;@">
                  <c:v>45687.96875</c:v>
                </c:pt>
                <c:pt idx="2878" c:formatCode="m/d;@">
                  <c:v>45687.9791666667</c:v>
                </c:pt>
                <c:pt idx="2879" c:formatCode="m/d;@">
                  <c:v>45687.9895833333</c:v>
                </c:pt>
              </c:numCache>
            </c:numRef>
          </c:cat>
          <c:val>
            <c:numRef>
              <c:f>统调负荷!$U$2:$U$2881</c:f>
              <c:numCache>
                <c:formatCode>0.00_);[Red]\(0.00\)</c:formatCode>
                <c:ptCount val="2880"/>
                <c:pt idx="0">
                  <c:v>1.3895346147735</c:v>
                </c:pt>
                <c:pt idx="1">
                  <c:v>1.34813617994454</c:v>
                </c:pt>
                <c:pt idx="2">
                  <c:v>1.37037095808027</c:v>
                </c:pt>
                <c:pt idx="3">
                  <c:v>1.38291765082669</c:v>
                </c:pt>
                <c:pt idx="4">
                  <c:v>1.41798844063511</c:v>
                </c:pt>
                <c:pt idx="5">
                  <c:v>1.41442642148342</c:v>
                </c:pt>
                <c:pt idx="6">
                  <c:v>1.42691205901974</c:v>
                </c:pt>
                <c:pt idx="7">
                  <c:v>1.43546567062525</c:v>
                </c:pt>
                <c:pt idx="8">
                  <c:v>1.44670585956518</c:v>
                </c:pt>
                <c:pt idx="9">
                  <c:v>1.45638863563301</c:v>
                </c:pt>
                <c:pt idx="10">
                  <c:v>1.45889538527552</c:v>
                </c:pt>
                <c:pt idx="11">
                  <c:v>1.47141928862311</c:v>
                </c:pt>
                <c:pt idx="12">
                  <c:v>1.50616787646458</c:v>
                </c:pt>
                <c:pt idx="13">
                  <c:v>1.50632287660361</c:v>
                </c:pt>
                <c:pt idx="14">
                  <c:v>1.51879739248324</c:v>
                </c:pt>
                <c:pt idx="15">
                  <c:v>1.52912343621732</c:v>
                </c:pt>
                <c:pt idx="16">
                  <c:v>1.55059571569487</c:v>
                </c:pt>
                <c:pt idx="17">
                  <c:v>1.57423378697197</c:v>
                </c:pt>
                <c:pt idx="18">
                  <c:v>1.59265873669947</c:v>
                </c:pt>
                <c:pt idx="19">
                  <c:v>1.6014922702183</c:v>
                </c:pt>
                <c:pt idx="20">
                  <c:v>1.61832425842011</c:v>
                </c:pt>
                <c:pt idx="21">
                  <c:v>1.62095592755229</c:v>
                </c:pt>
                <c:pt idx="22">
                  <c:v>1.62160880733669</c:v>
                </c:pt>
                <c:pt idx="23">
                  <c:v>1.61877586749843</c:v>
                </c:pt>
                <c:pt idx="24">
                  <c:v>1.62754413461201</c:v>
                </c:pt>
                <c:pt idx="25">
                  <c:v>1.63008973919149</c:v>
                </c:pt>
                <c:pt idx="26">
                  <c:v>1.61977591565737</c:v>
                </c:pt>
                <c:pt idx="27">
                  <c:v>1.59851198760206</c:v>
                </c:pt>
                <c:pt idx="28">
                  <c:v>1.58232557734736</c:v>
                </c:pt>
                <c:pt idx="29">
                  <c:v>1.53756687705305</c:v>
                </c:pt>
                <c:pt idx="30">
                  <c:v>1.52393687184406</c:v>
                </c:pt>
                <c:pt idx="31">
                  <c:v>1.55727910851103</c:v>
                </c:pt>
                <c:pt idx="32">
                  <c:v>1.63192717154323</c:v>
                </c:pt>
                <c:pt idx="33">
                  <c:v>1.68211843133627</c:v>
                </c:pt>
                <c:pt idx="34">
                  <c:v>1.74494545766813</c:v>
                </c:pt>
                <c:pt idx="35">
                  <c:v>1.75209223059678</c:v>
                </c:pt>
                <c:pt idx="36">
                  <c:v>1.79903027904215</c:v>
                </c:pt>
                <c:pt idx="37">
                  <c:v>1.83952073487319</c:v>
                </c:pt>
                <c:pt idx="38">
                  <c:v>1.88729931952348</c:v>
                </c:pt>
                <c:pt idx="39">
                  <c:v>1.91197812598591</c:v>
                </c:pt>
                <c:pt idx="40">
                  <c:v>1.92569034671334</c:v>
                </c:pt>
                <c:pt idx="41">
                  <c:v>1.94392844179706</c:v>
                </c:pt>
                <c:pt idx="42">
                  <c:v>1.99530399824405</c:v>
                </c:pt>
                <c:pt idx="43">
                  <c:v>2.02280226617283</c:v>
                </c:pt>
                <c:pt idx="44">
                  <c:v>2.01906615581994</c:v>
                </c:pt>
                <c:pt idx="45">
                  <c:v>2.00175582958602</c:v>
                </c:pt>
                <c:pt idx="46">
                  <c:v>1.9940888348828</c:v>
                </c:pt>
                <c:pt idx="47">
                  <c:v>1.97669321797249</c:v>
                </c:pt>
                <c:pt idx="48">
                  <c:v>1.92061964404161</c:v>
                </c:pt>
                <c:pt idx="49">
                  <c:v>1.80978593864973</c:v>
                </c:pt>
                <c:pt idx="50">
                  <c:v>1.83507785052391</c:v>
                </c:pt>
                <c:pt idx="51">
                  <c:v>1.83321728867312</c:v>
                </c:pt>
                <c:pt idx="52">
                  <c:v>1.83741314628657</c:v>
                </c:pt>
                <c:pt idx="53">
                  <c:v>1.8265801386331</c:v>
                </c:pt>
                <c:pt idx="54">
                  <c:v>1.80241707417356</c:v>
                </c:pt>
                <c:pt idx="55">
                  <c:v>1.75739227139946</c:v>
                </c:pt>
                <c:pt idx="56">
                  <c:v>1.7931795235166</c:v>
                </c:pt>
                <c:pt idx="57">
                  <c:v>1.81016386054823</c:v>
                </c:pt>
                <c:pt idx="58">
                  <c:v>1.8414427092912</c:v>
                </c:pt>
                <c:pt idx="59">
                  <c:v>1.7964574156608</c:v>
                </c:pt>
                <c:pt idx="60">
                  <c:v>1.71962135763563</c:v>
                </c:pt>
                <c:pt idx="61">
                  <c:v>1.69924037183288</c:v>
                </c:pt>
                <c:pt idx="62">
                  <c:v>1.68206928622383</c:v>
                </c:pt>
                <c:pt idx="63">
                  <c:v>1.6823068475405</c:v>
                </c:pt>
                <c:pt idx="64">
                  <c:v>1.75275454312512</c:v>
                </c:pt>
                <c:pt idx="65">
                  <c:v>1.78213372748401</c:v>
                </c:pt>
                <c:pt idx="66">
                  <c:v>1.75540880806767</c:v>
                </c:pt>
                <c:pt idx="67">
                  <c:v>1.70187115718114</c:v>
                </c:pt>
                <c:pt idx="68">
                  <c:v>1.62304806339228</c:v>
                </c:pt>
                <c:pt idx="69">
                  <c:v>1.54054626580119</c:v>
                </c:pt>
                <c:pt idx="70">
                  <c:v>1.49390978305291</c:v>
                </c:pt>
                <c:pt idx="71">
                  <c:v>1.43995014516677</c:v>
                </c:pt>
                <c:pt idx="72">
                  <c:v>1.40274385353661</c:v>
                </c:pt>
                <c:pt idx="73">
                  <c:v>1.36261668602805</c:v>
                </c:pt>
                <c:pt idx="74">
                  <c:v>1.37438927349407</c:v>
                </c:pt>
                <c:pt idx="75">
                  <c:v>1.38756991795624</c:v>
                </c:pt>
                <c:pt idx="76">
                  <c:v>1.38078944738683</c:v>
                </c:pt>
                <c:pt idx="77">
                  <c:v>1.34493438636996</c:v>
                </c:pt>
                <c:pt idx="78">
                  <c:v>1.35315570110152</c:v>
                </c:pt>
                <c:pt idx="79">
                  <c:v>1.34683788109474</c:v>
                </c:pt>
                <c:pt idx="80">
                  <c:v>1.34612147238308</c:v>
                </c:pt>
                <c:pt idx="81">
                  <c:v>1.32469604265853</c:v>
                </c:pt>
                <c:pt idx="82">
                  <c:v>1.32473160340004</c:v>
                </c:pt>
                <c:pt idx="83">
                  <c:v>1.32038200370384</c:v>
                </c:pt>
                <c:pt idx="84">
                  <c:v>1.2986233289725</c:v>
                </c:pt>
                <c:pt idx="85">
                  <c:v>1.28677885286969</c:v>
                </c:pt>
                <c:pt idx="86">
                  <c:v>1.3017307974933</c:v>
                </c:pt>
                <c:pt idx="87">
                  <c:v>1.29272838180206</c:v>
                </c:pt>
                <c:pt idx="88">
                  <c:v>1.2858544066437</c:v>
                </c:pt>
                <c:pt idx="89">
                  <c:v>1.31948929993602</c:v>
                </c:pt>
                <c:pt idx="90">
                  <c:v>1.36328081834972</c:v>
                </c:pt>
                <c:pt idx="91">
                  <c:v>1.41431928727011</c:v>
                </c:pt>
                <c:pt idx="92">
                  <c:v>1.44130796239003</c:v>
                </c:pt>
                <c:pt idx="93">
                  <c:v>1.47430395656971</c:v>
                </c:pt>
                <c:pt idx="94">
                  <c:v>1.49503478571351</c:v>
                </c:pt>
                <c:pt idx="95">
                  <c:v>1.53211466942836</c:v>
                </c:pt>
                <c:pt idx="96">
                  <c:v>1.80181626611811</c:v>
                </c:pt>
                <c:pt idx="97">
                  <c:v>1.63773132035619</c:v>
                </c:pt>
                <c:pt idx="98">
                  <c:v>1.63000441944076</c:v>
                </c:pt>
                <c:pt idx="99">
                  <c:v>1.67891538101917</c:v>
                </c:pt>
                <c:pt idx="100">
                  <c:v>1.74147673617314</c:v>
                </c:pt>
                <c:pt idx="101">
                  <c:v>1.76875220339686</c:v>
                </c:pt>
                <c:pt idx="102">
                  <c:v>1.78742488303496</c:v>
                </c:pt>
                <c:pt idx="103">
                  <c:v>1.82420643726223</c:v>
                </c:pt>
                <c:pt idx="104">
                  <c:v>1.843138420147</c:v>
                </c:pt>
                <c:pt idx="105">
                  <c:v>1.84974896713259</c:v>
                </c:pt>
                <c:pt idx="106">
                  <c:v>1.88817001964745</c:v>
                </c:pt>
                <c:pt idx="107">
                  <c:v>1.8947492358001</c:v>
                </c:pt>
                <c:pt idx="108">
                  <c:v>1.91752480553645</c:v>
                </c:pt>
                <c:pt idx="109">
                  <c:v>1.9617109741768</c:v>
                </c:pt>
                <c:pt idx="110">
                  <c:v>1.96743584686521</c:v>
                </c:pt>
                <c:pt idx="111">
                  <c:v>1.99094235724554</c:v>
                </c:pt>
                <c:pt idx="112">
                  <c:v>1.96233043851382</c:v>
                </c:pt>
                <c:pt idx="113">
                  <c:v>1.9962282985273</c:v>
                </c:pt>
                <c:pt idx="114">
                  <c:v>2.01164483174725</c:v>
                </c:pt>
                <c:pt idx="115">
                  <c:v>1.99911987253973</c:v>
                </c:pt>
                <c:pt idx="116">
                  <c:v>2.01332522882451</c:v>
                </c:pt>
                <c:pt idx="117">
                  <c:v>1.98651392031154</c:v>
                </c:pt>
                <c:pt idx="118">
                  <c:v>1.96808334201047</c:v>
                </c:pt>
                <c:pt idx="119">
                  <c:v>1.8997402616205</c:v>
                </c:pt>
                <c:pt idx="120">
                  <c:v>1.83460071445126</c:v>
                </c:pt>
                <c:pt idx="121">
                  <c:v>1.7242522566233</c:v>
                </c:pt>
                <c:pt idx="122">
                  <c:v>1.64766802843831</c:v>
                </c:pt>
                <c:pt idx="123">
                  <c:v>1.58008987825262</c:v>
                </c:pt>
                <c:pt idx="124">
                  <c:v>1.50272154763176</c:v>
                </c:pt>
                <c:pt idx="125">
                  <c:v>1.4498861047836</c:v>
                </c:pt>
                <c:pt idx="126">
                  <c:v>1.4460973082034</c:v>
                </c:pt>
                <c:pt idx="127">
                  <c:v>1.43117411029845</c:v>
                </c:pt>
                <c:pt idx="128">
                  <c:v>1.39880359332013</c:v>
                </c:pt>
                <c:pt idx="129">
                  <c:v>1.35698091593945</c:v>
                </c:pt>
                <c:pt idx="130">
                  <c:v>1.31604904458722</c:v>
                </c:pt>
                <c:pt idx="131">
                  <c:v>1.3021203672428</c:v>
                </c:pt>
                <c:pt idx="132">
                  <c:v>1.33089128802286</c:v>
                </c:pt>
                <c:pt idx="133">
                  <c:v>1.32459495032245</c:v>
                </c:pt>
                <c:pt idx="134">
                  <c:v>1.33145224394061</c:v>
                </c:pt>
                <c:pt idx="135">
                  <c:v>1.35752087030567</c:v>
                </c:pt>
                <c:pt idx="136">
                  <c:v>1.3786855036855</c:v>
                </c:pt>
                <c:pt idx="137">
                  <c:v>1.44614941164502</c:v>
                </c:pt>
                <c:pt idx="138">
                  <c:v>1.45654039422958</c:v>
                </c:pt>
                <c:pt idx="139">
                  <c:v>1.46658986175115</c:v>
                </c:pt>
                <c:pt idx="140">
                  <c:v>1.51349624802309</c:v>
                </c:pt>
                <c:pt idx="141">
                  <c:v>1.51171905290467</c:v>
                </c:pt>
                <c:pt idx="142">
                  <c:v>1.57218070926104</c:v>
                </c:pt>
                <c:pt idx="143">
                  <c:v>1.62736862691786</c:v>
                </c:pt>
                <c:pt idx="144">
                  <c:v>1.77887390405477</c:v>
                </c:pt>
                <c:pt idx="145">
                  <c:v>1.67367703258913</c:v>
                </c:pt>
                <c:pt idx="146">
                  <c:v>1.67966344106403</c:v>
                </c:pt>
                <c:pt idx="147">
                  <c:v>1.70010340230973</c:v>
                </c:pt>
                <c:pt idx="148">
                  <c:v>1.68578861676133</c:v>
                </c:pt>
                <c:pt idx="149">
                  <c:v>1.63362598371469</c:v>
                </c:pt>
                <c:pt idx="150">
                  <c:v>1.57505499654901</c:v>
                </c:pt>
                <c:pt idx="151">
                  <c:v>1.45591260188623</c:v>
                </c:pt>
                <c:pt idx="152">
                  <c:v>1.42654523863285</c:v>
                </c:pt>
                <c:pt idx="153">
                  <c:v>1.43494838141184</c:v>
                </c:pt>
                <c:pt idx="154">
                  <c:v>1.40913390249846</c:v>
                </c:pt>
                <c:pt idx="155">
                  <c:v>1.40031071133193</c:v>
                </c:pt>
                <c:pt idx="156">
                  <c:v>1.36572126258482</c:v>
                </c:pt>
                <c:pt idx="157">
                  <c:v>1.33156916928169</c:v>
                </c:pt>
                <c:pt idx="158">
                  <c:v>1.28847370378973</c:v>
                </c:pt>
                <c:pt idx="159">
                  <c:v>1.27955293433723</c:v>
                </c:pt>
                <c:pt idx="160">
                  <c:v>1.27450991379713</c:v>
                </c:pt>
                <c:pt idx="161">
                  <c:v>1.24744369548485</c:v>
                </c:pt>
                <c:pt idx="162">
                  <c:v>1.21313970358149</c:v>
                </c:pt>
                <c:pt idx="163">
                  <c:v>1.19454763813852</c:v>
                </c:pt>
                <c:pt idx="164">
                  <c:v>1.17896235527073</c:v>
                </c:pt>
                <c:pt idx="165">
                  <c:v>1.1466309959131</c:v>
                </c:pt>
                <c:pt idx="166">
                  <c:v>1.15856373197406</c:v>
                </c:pt>
                <c:pt idx="167">
                  <c:v>1.14989088028851</c:v>
                </c:pt>
                <c:pt idx="168">
                  <c:v>1.13643866097943</c:v>
                </c:pt>
                <c:pt idx="169">
                  <c:v>1.09544932771423</c:v>
                </c:pt>
                <c:pt idx="170">
                  <c:v>1.06730820368592</c:v>
                </c:pt>
                <c:pt idx="171">
                  <c:v>1.0511827824466</c:v>
                </c:pt>
                <c:pt idx="172">
                  <c:v>1.06310101771814</c:v>
                </c:pt>
                <c:pt idx="173">
                  <c:v>1.03533153375425</c:v>
                </c:pt>
                <c:pt idx="174">
                  <c:v>1.04309009831214</c:v>
                </c:pt>
                <c:pt idx="175">
                  <c:v>1.05449847310312</c:v>
                </c:pt>
                <c:pt idx="176">
                  <c:v>1.06698775586796</c:v>
                </c:pt>
                <c:pt idx="177">
                  <c:v>1.07204715996933</c:v>
                </c:pt>
                <c:pt idx="178">
                  <c:v>1.06467523510678</c:v>
                </c:pt>
                <c:pt idx="179">
                  <c:v>1.0630297988225</c:v>
                </c:pt>
                <c:pt idx="180">
                  <c:v>1.07928965629602</c:v>
                </c:pt>
                <c:pt idx="181">
                  <c:v>1.07661939918172</c:v>
                </c:pt>
                <c:pt idx="182">
                  <c:v>1.08481496261413</c:v>
                </c:pt>
                <c:pt idx="183">
                  <c:v>1.10206303289902</c:v>
                </c:pt>
                <c:pt idx="184">
                  <c:v>1.13269764538706</c:v>
                </c:pt>
                <c:pt idx="185">
                  <c:v>1.15509223599277</c:v>
                </c:pt>
                <c:pt idx="186">
                  <c:v>1.19333592173241</c:v>
                </c:pt>
                <c:pt idx="187">
                  <c:v>1.22797059326381</c:v>
                </c:pt>
                <c:pt idx="188">
                  <c:v>1.28449575774233</c:v>
                </c:pt>
                <c:pt idx="189">
                  <c:v>1.31537165483658</c:v>
                </c:pt>
                <c:pt idx="190">
                  <c:v>1.35510790966848</c:v>
                </c:pt>
                <c:pt idx="191">
                  <c:v>1.41341895390989</c:v>
                </c:pt>
                <c:pt idx="192">
                  <c:v>1.38843401217755</c:v>
                </c:pt>
                <c:pt idx="193">
                  <c:v>1.25769133072349</c:v>
                </c:pt>
                <c:pt idx="194">
                  <c:v>1.28036887388886</c:v>
                </c:pt>
                <c:pt idx="195">
                  <c:v>1.32973801291077</c:v>
                </c:pt>
                <c:pt idx="196">
                  <c:v>1.36621915812667</c:v>
                </c:pt>
                <c:pt idx="197">
                  <c:v>1.40437761348113</c:v>
                </c:pt>
                <c:pt idx="198">
                  <c:v>1.44428262879179</c:v>
                </c:pt>
                <c:pt idx="199">
                  <c:v>1.47961995332914</c:v>
                </c:pt>
                <c:pt idx="200">
                  <c:v>1.51055109773141</c:v>
                </c:pt>
                <c:pt idx="201">
                  <c:v>1.48862493340319</c:v>
                </c:pt>
                <c:pt idx="202">
                  <c:v>1.46109231827423</c:v>
                </c:pt>
                <c:pt idx="203">
                  <c:v>1.45730733438656</c:v>
                </c:pt>
                <c:pt idx="204">
                  <c:v>1.4622218072297</c:v>
                </c:pt>
                <c:pt idx="205">
                  <c:v>1.4776782971253</c:v>
                </c:pt>
                <c:pt idx="206">
                  <c:v>1.49581052743816</c:v>
                </c:pt>
                <c:pt idx="207">
                  <c:v>1.52387957020394</c:v>
                </c:pt>
                <c:pt idx="208">
                  <c:v>1.55422660043946</c:v>
                </c:pt>
                <c:pt idx="209">
                  <c:v>1.58292528696453</c:v>
                </c:pt>
                <c:pt idx="210">
                  <c:v>1.61608651409262</c:v>
                </c:pt>
                <c:pt idx="211">
                  <c:v>1.6191953293321</c:v>
                </c:pt>
                <c:pt idx="212">
                  <c:v>1.62108197636908</c:v>
                </c:pt>
                <c:pt idx="213">
                  <c:v>1.59853103160134</c:v>
                </c:pt>
                <c:pt idx="214">
                  <c:v>1.57959455592098</c:v>
                </c:pt>
                <c:pt idx="215">
                  <c:v>1.53477516655384</c:v>
                </c:pt>
                <c:pt idx="216">
                  <c:v>1.51508156148048</c:v>
                </c:pt>
                <c:pt idx="217">
                  <c:v>1.45650039149864</c:v>
                </c:pt>
                <c:pt idx="218">
                  <c:v>1.39586533418738</c:v>
                </c:pt>
                <c:pt idx="219">
                  <c:v>1.3229144360338</c:v>
                </c:pt>
                <c:pt idx="220">
                  <c:v>1.28586023117215</c:v>
                </c:pt>
                <c:pt idx="221">
                  <c:v>1.25455615877901</c:v>
                </c:pt>
                <c:pt idx="222">
                  <c:v>1.30805585934541</c:v>
                </c:pt>
                <c:pt idx="223">
                  <c:v>1.36306645317874</c:v>
                </c:pt>
                <c:pt idx="224">
                  <c:v>1.42023318400783</c:v>
                </c:pt>
                <c:pt idx="225">
                  <c:v>1.3680844363629</c:v>
                </c:pt>
                <c:pt idx="226">
                  <c:v>1.36789823512205</c:v>
                </c:pt>
                <c:pt idx="227">
                  <c:v>1.36548499215236</c:v>
                </c:pt>
                <c:pt idx="228">
                  <c:v>1.39377644204896</c:v>
                </c:pt>
                <c:pt idx="229">
                  <c:v>1.42335227957294</c:v>
                </c:pt>
                <c:pt idx="230">
                  <c:v>1.4413951208444</c:v>
                </c:pt>
                <c:pt idx="231">
                  <c:v>1.49619273831769</c:v>
                </c:pt>
                <c:pt idx="232">
                  <c:v>1.56529278719087</c:v>
                </c:pt>
                <c:pt idx="233">
                  <c:v>1.60682361587691</c:v>
                </c:pt>
                <c:pt idx="234">
                  <c:v>1.60926973475099</c:v>
                </c:pt>
                <c:pt idx="235">
                  <c:v>1.62659941687863</c:v>
                </c:pt>
                <c:pt idx="236">
                  <c:v>1.59294953681362</c:v>
                </c:pt>
                <c:pt idx="237">
                  <c:v>1.58502672789799</c:v>
                </c:pt>
                <c:pt idx="238">
                  <c:v>1.65074781269995</c:v>
                </c:pt>
                <c:pt idx="239">
                  <c:v>1.72043433827287</c:v>
                </c:pt>
                <c:pt idx="240">
                  <c:v>1.8794951378267</c:v>
                </c:pt>
                <c:pt idx="241">
                  <c:v>1.78635228951843</c:v>
                </c:pt>
                <c:pt idx="242">
                  <c:v>1.70572604648217</c:v>
                </c:pt>
                <c:pt idx="243">
                  <c:v>1.71144857734684</c:v>
                </c:pt>
                <c:pt idx="244">
                  <c:v>1.6888535535051</c:v>
                </c:pt>
                <c:pt idx="245">
                  <c:v>1.63216245564368</c:v>
                </c:pt>
                <c:pt idx="246">
                  <c:v>1.58029889136088</c:v>
                </c:pt>
                <c:pt idx="247">
                  <c:v>1.48118542698204</c:v>
                </c:pt>
                <c:pt idx="248">
                  <c:v>1.49098493688459</c:v>
                </c:pt>
                <c:pt idx="249">
                  <c:v>1.49938766694426</c:v>
                </c:pt>
                <c:pt idx="250">
                  <c:v>1.45400642167564</c:v>
                </c:pt>
                <c:pt idx="251">
                  <c:v>1.40420775613449</c:v>
                </c:pt>
                <c:pt idx="252">
                  <c:v>1.37515852415796</c:v>
                </c:pt>
                <c:pt idx="253">
                  <c:v>1.33828465811414</c:v>
                </c:pt>
                <c:pt idx="254">
                  <c:v>1.32148653448753</c:v>
                </c:pt>
                <c:pt idx="255">
                  <c:v>1.35575823467826</c:v>
                </c:pt>
                <c:pt idx="256">
                  <c:v>1.3641875890124</c:v>
                </c:pt>
                <c:pt idx="257">
                  <c:v>1.3250646910082</c:v>
                </c:pt>
                <c:pt idx="258">
                  <c:v>1.26609320209456</c:v>
                </c:pt>
                <c:pt idx="259">
                  <c:v>1.22872470485192</c:v>
                </c:pt>
                <c:pt idx="260">
                  <c:v>1.20069183791735</c:v>
                </c:pt>
                <c:pt idx="261">
                  <c:v>1.15909204359045</c:v>
                </c:pt>
                <c:pt idx="262">
                  <c:v>1.17973811551089</c:v>
                </c:pt>
                <c:pt idx="263">
                  <c:v>1.16163745514767</c:v>
                </c:pt>
                <c:pt idx="264">
                  <c:v>1.13443512247717</c:v>
                </c:pt>
                <c:pt idx="265">
                  <c:v>1.09391326384737</c:v>
                </c:pt>
                <c:pt idx="266">
                  <c:v>1.08161357474204</c:v>
                </c:pt>
                <c:pt idx="267">
                  <c:v>1.07385163969458</c:v>
                </c:pt>
                <c:pt idx="268">
                  <c:v>1.07109476651153</c:v>
                </c:pt>
                <c:pt idx="269">
                  <c:v>1.04441466509084</c:v>
                </c:pt>
                <c:pt idx="270">
                  <c:v>1.04517332687645</c:v>
                </c:pt>
                <c:pt idx="271">
                  <c:v>1.05374526824123</c:v>
                </c:pt>
                <c:pt idx="272">
                  <c:v>1.07337748766628</c:v>
                </c:pt>
                <c:pt idx="273">
                  <c:v>1.08237506630447</c:v>
                </c:pt>
                <c:pt idx="274">
                  <c:v>1.09676935981693</c:v>
                </c:pt>
                <c:pt idx="275">
                  <c:v>1.09669255123712</c:v>
                </c:pt>
                <c:pt idx="276">
                  <c:v>1.10513030919714</c:v>
                </c:pt>
                <c:pt idx="277">
                  <c:v>1.07602060709104</c:v>
                </c:pt>
                <c:pt idx="278">
                  <c:v>1.08101105287238</c:v>
                </c:pt>
                <c:pt idx="279">
                  <c:v>1.09364854308067</c:v>
                </c:pt>
                <c:pt idx="280">
                  <c:v>1.11624846042526</c:v>
                </c:pt>
                <c:pt idx="281">
                  <c:v>1.14185086269024</c:v>
                </c:pt>
                <c:pt idx="282">
                  <c:v>1.17537257420938</c:v>
                </c:pt>
                <c:pt idx="283">
                  <c:v>1.19804719399783</c:v>
                </c:pt>
                <c:pt idx="284">
                  <c:v>1.24768483348218</c:v>
                </c:pt>
                <c:pt idx="285">
                  <c:v>1.2922043031387</c:v>
                </c:pt>
                <c:pt idx="286">
                  <c:v>1.35682636528313</c:v>
                </c:pt>
                <c:pt idx="287">
                  <c:v>1.41670734170398</c:v>
                </c:pt>
                <c:pt idx="288">
                  <c:v>1.39210565260619</c:v>
                </c:pt>
                <c:pt idx="289">
                  <c:v>1.25442957448475</c:v>
                </c:pt>
                <c:pt idx="290">
                  <c:v>1.26592744228363</c:v>
                </c:pt>
                <c:pt idx="291">
                  <c:v>1.30279705833988</c:v>
                </c:pt>
                <c:pt idx="292">
                  <c:v>1.3224175674477</c:v>
                </c:pt>
                <c:pt idx="293">
                  <c:v>1.35672499889289</c:v>
                </c:pt>
                <c:pt idx="294">
                  <c:v>1.38256323121818</c:v>
                </c:pt>
                <c:pt idx="295">
                  <c:v>1.38721588295076</c:v>
                </c:pt>
                <c:pt idx="296">
                  <c:v>1.42951533788422</c:v>
                </c:pt>
                <c:pt idx="297">
                  <c:v>1.41746972788524</c:v>
                </c:pt>
                <c:pt idx="298">
                  <c:v>1.40644712677541</c:v>
                </c:pt>
                <c:pt idx="299">
                  <c:v>1.38687597091265</c:v>
                </c:pt>
                <c:pt idx="300">
                  <c:v>1.3809178123176</c:v>
                </c:pt>
                <c:pt idx="301">
                  <c:v>1.39408362230716</c:v>
                </c:pt>
                <c:pt idx="302">
                  <c:v>1.41636411448348</c:v>
                </c:pt>
                <c:pt idx="303">
                  <c:v>1.41736955642872</c:v>
                </c:pt>
                <c:pt idx="304">
                  <c:v>1.44010608706902</c:v>
                </c:pt>
                <c:pt idx="305">
                  <c:v>1.46621158970979</c:v>
                </c:pt>
                <c:pt idx="306">
                  <c:v>1.46105745629809</c:v>
                </c:pt>
                <c:pt idx="307">
                  <c:v>1.46944944984588</c:v>
                </c:pt>
                <c:pt idx="308">
                  <c:v>1.47167099765129</c:v>
                </c:pt>
                <c:pt idx="309">
                  <c:v>1.47900470489131</c:v>
                </c:pt>
                <c:pt idx="310">
                  <c:v>1.46933824140885</c:v>
                </c:pt>
                <c:pt idx="311">
                  <c:v>1.4751656440959</c:v>
                </c:pt>
                <c:pt idx="312">
                  <c:v>1.45305819103417</c:v>
                </c:pt>
                <c:pt idx="313">
                  <c:v>1.42521868726185</c:v>
                </c:pt>
                <c:pt idx="314">
                  <c:v>1.39344693252148</c:v>
                </c:pt>
                <c:pt idx="315">
                  <c:v>1.38165742290371</c:v>
                </c:pt>
                <c:pt idx="316">
                  <c:v>1.3867268078964</c:v>
                </c:pt>
                <c:pt idx="317">
                  <c:v>1.34645085917442</c:v>
                </c:pt>
                <c:pt idx="318">
                  <c:v>1.34904626417616</c:v>
                </c:pt>
                <c:pt idx="319">
                  <c:v>1.36377335990591</c:v>
                </c:pt>
                <c:pt idx="320">
                  <c:v>1.37689600021111</c:v>
                </c:pt>
                <c:pt idx="321">
                  <c:v>1.30793696550587</c:v>
                </c:pt>
                <c:pt idx="322">
                  <c:v>1.29260797038381</c:v>
                </c:pt>
                <c:pt idx="323">
                  <c:v>1.29590233786232</c:v>
                </c:pt>
                <c:pt idx="324">
                  <c:v>1.32559741675643</c:v>
                </c:pt>
                <c:pt idx="325">
                  <c:v>1.3351453045377</c:v>
                </c:pt>
                <c:pt idx="326">
                  <c:v>1.38224504768892</c:v>
                </c:pt>
                <c:pt idx="327">
                  <c:v>1.43090487843442</c:v>
                </c:pt>
                <c:pt idx="328">
                  <c:v>1.49193070994473</c:v>
                </c:pt>
                <c:pt idx="329">
                  <c:v>1.54173699625853</c:v>
                </c:pt>
                <c:pt idx="330">
                  <c:v>1.54789393506419</c:v>
                </c:pt>
                <c:pt idx="331">
                  <c:v>1.56366044857626</c:v>
                </c:pt>
                <c:pt idx="332">
                  <c:v>1.57111647510678</c:v>
                </c:pt>
                <c:pt idx="333">
                  <c:v>1.57773811188679</c:v>
                </c:pt>
                <c:pt idx="334">
                  <c:v>1.60804187065804</c:v>
                </c:pt>
                <c:pt idx="335">
                  <c:v>1.66314056304105</c:v>
                </c:pt>
                <c:pt idx="336">
                  <c:v>1.75906333310683</c:v>
                </c:pt>
                <c:pt idx="337">
                  <c:v>1.75637796058315</c:v>
                </c:pt>
                <c:pt idx="338">
                  <c:v>1.78088025152329</c:v>
                </c:pt>
                <c:pt idx="339">
                  <c:v>1.75561063431968</c:v>
                </c:pt>
                <c:pt idx="340">
                  <c:v>1.73738391153956</c:v>
                </c:pt>
                <c:pt idx="341">
                  <c:v>1.65796942572889</c:v>
                </c:pt>
                <c:pt idx="342">
                  <c:v>1.56455751712777</c:v>
                </c:pt>
                <c:pt idx="343">
                  <c:v>1.45635056487504</c:v>
                </c:pt>
                <c:pt idx="344">
                  <c:v>1.44750387841521</c:v>
                </c:pt>
                <c:pt idx="345">
                  <c:v>1.46853603528824</c:v>
                </c:pt>
                <c:pt idx="346">
                  <c:v>1.48744372627283</c:v>
                </c:pt>
                <c:pt idx="347">
                  <c:v>1.43924986730838</c:v>
                </c:pt>
                <c:pt idx="348">
                  <c:v>1.4360108073102</c:v>
                </c:pt>
                <c:pt idx="349">
                  <c:v>1.43717948055838</c:v>
                </c:pt>
                <c:pt idx="350">
                  <c:v>1.4497054585086</c:v>
                </c:pt>
                <c:pt idx="351">
                  <c:v>1.4341748123207</c:v>
                </c:pt>
                <c:pt idx="352">
                  <c:v>1.39141568866095</c:v>
                </c:pt>
                <c:pt idx="353">
                  <c:v>1.35086706920959</c:v>
                </c:pt>
                <c:pt idx="354">
                  <c:v>1.29527553099513</c:v>
                </c:pt>
                <c:pt idx="355">
                  <c:v>1.23971686970739</c:v>
                </c:pt>
                <c:pt idx="356">
                  <c:v>1.19065068645172</c:v>
                </c:pt>
                <c:pt idx="357">
                  <c:v>1.15267322337676</c:v>
                </c:pt>
                <c:pt idx="358">
                  <c:v>1.16626849715792</c:v>
                </c:pt>
                <c:pt idx="359">
                  <c:v>1.1580720750651</c:v>
                </c:pt>
                <c:pt idx="360">
                  <c:v>1.12238650860085</c:v>
                </c:pt>
                <c:pt idx="361">
                  <c:v>1.07339385401909</c:v>
                </c:pt>
                <c:pt idx="362">
                  <c:v>1.06881001152221</c:v>
                </c:pt>
                <c:pt idx="363">
                  <c:v>1.06228970019031</c:v>
                </c:pt>
                <c:pt idx="364">
                  <c:v>1.06744120369268</c:v>
                </c:pt>
                <c:pt idx="365">
                  <c:v>1.03948556609861</c:v>
                </c:pt>
                <c:pt idx="366">
                  <c:v>1.03218996382812</c:v>
                </c:pt>
                <c:pt idx="367">
                  <c:v>1.04079362855612</c:v>
                </c:pt>
                <c:pt idx="368">
                  <c:v>1.04455137238146</c:v>
                </c:pt>
                <c:pt idx="369">
                  <c:v>1.05012924609589</c:v>
                </c:pt>
                <c:pt idx="370">
                  <c:v>1.0520129566145</c:v>
                </c:pt>
                <c:pt idx="371">
                  <c:v>1.05349465261687</c:v>
                </c:pt>
                <c:pt idx="372">
                  <c:v>1.07013655065314</c:v>
                </c:pt>
                <c:pt idx="373">
                  <c:v>1.06650659758018</c:v>
                </c:pt>
                <c:pt idx="374">
                  <c:v>1.06797904971519</c:v>
                </c:pt>
                <c:pt idx="375">
                  <c:v>1.06606602771895</c:v>
                </c:pt>
                <c:pt idx="376">
                  <c:v>1.09237416266002</c:v>
                </c:pt>
                <c:pt idx="377">
                  <c:v>1.1176295766757</c:v>
                </c:pt>
                <c:pt idx="378">
                  <c:v>1.14059515103863</c:v>
                </c:pt>
                <c:pt idx="379">
                  <c:v>1.18563346227381</c:v>
                </c:pt>
                <c:pt idx="380">
                  <c:v>1.21699904280483</c:v>
                </c:pt>
                <c:pt idx="381">
                  <c:v>1.23280017291889</c:v>
                </c:pt>
                <c:pt idx="382">
                  <c:v>1.24326688955242</c:v>
                </c:pt>
                <c:pt idx="383">
                  <c:v>1.27717431316871</c:v>
                </c:pt>
                <c:pt idx="384">
                  <c:v>1.28179676436355</c:v>
                </c:pt>
                <c:pt idx="385">
                  <c:v>1.18589468084374</c:v>
                </c:pt>
                <c:pt idx="386">
                  <c:v>1.20359690024687</c:v>
                </c:pt>
                <c:pt idx="387">
                  <c:v>1.23520813267515</c:v>
                </c:pt>
                <c:pt idx="388">
                  <c:v>1.25897133109051</c:v>
                </c:pt>
                <c:pt idx="389">
                  <c:v>1.30666958127638</c:v>
                </c:pt>
                <c:pt idx="390">
                  <c:v>1.32147461649134</c:v>
                </c:pt>
                <c:pt idx="391">
                  <c:v>1.34694421696155</c:v>
                </c:pt>
                <c:pt idx="392">
                  <c:v>1.36955317756322</c:v>
                </c:pt>
                <c:pt idx="393">
                  <c:v>1.35619146199159</c:v>
                </c:pt>
                <c:pt idx="394">
                  <c:v>1.33817740602974</c:v>
                </c:pt>
                <c:pt idx="395">
                  <c:v>1.32887499206387</c:v>
                </c:pt>
                <c:pt idx="396">
                  <c:v>1.3416830996111</c:v>
                </c:pt>
                <c:pt idx="397">
                  <c:v>1.36755584793274</c:v>
                </c:pt>
                <c:pt idx="398">
                  <c:v>1.36601605116334</c:v>
                </c:pt>
                <c:pt idx="399">
                  <c:v>1.37638400875801</c:v>
                </c:pt>
                <c:pt idx="400">
                  <c:v>1.38485175273269</c:v>
                </c:pt>
                <c:pt idx="401">
                  <c:v>1.40004305080599</c:v>
                </c:pt>
                <c:pt idx="402">
                  <c:v>1.40539816909466</c:v>
                </c:pt>
                <c:pt idx="403">
                  <c:v>1.39904747546849</c:v>
                </c:pt>
                <c:pt idx="404">
                  <c:v>1.40027297776475</c:v>
                </c:pt>
                <c:pt idx="405">
                  <c:v>1.38033856073986</c:v>
                </c:pt>
                <c:pt idx="406">
                  <c:v>1.35453785038147</c:v>
                </c:pt>
                <c:pt idx="407">
                  <c:v>1.34259653363355</c:v>
                </c:pt>
                <c:pt idx="408">
                  <c:v>1.32092876581225</c:v>
                </c:pt>
                <c:pt idx="409">
                  <c:v>1.30985077466788</c:v>
                </c:pt>
                <c:pt idx="410">
                  <c:v>1.30470209135893</c:v>
                </c:pt>
                <c:pt idx="411">
                  <c:v>1.28963566551525</c:v>
                </c:pt>
                <c:pt idx="412">
                  <c:v>1.29623698897381</c:v>
                </c:pt>
                <c:pt idx="413">
                  <c:v>1.27823471128719</c:v>
                </c:pt>
                <c:pt idx="414">
                  <c:v>1.25533122192625</c:v>
                </c:pt>
                <c:pt idx="415">
                  <c:v>1.25595495238001</c:v>
                </c:pt>
                <c:pt idx="416">
                  <c:v>1.26233608022701</c:v>
                </c:pt>
                <c:pt idx="417">
                  <c:v>1.22796638343377</c:v>
                </c:pt>
                <c:pt idx="418">
                  <c:v>1.20831587371526</c:v>
                </c:pt>
                <c:pt idx="419">
                  <c:v>1.21791052351565</c:v>
                </c:pt>
                <c:pt idx="420">
                  <c:v>1.22767177643838</c:v>
                </c:pt>
                <c:pt idx="421">
                  <c:v>1.23730405104659</c:v>
                </c:pt>
                <c:pt idx="422">
                  <c:v>1.24515469037832</c:v>
                </c:pt>
                <c:pt idx="423">
                  <c:v>1.26504133312873</c:v>
                </c:pt>
                <c:pt idx="424">
                  <c:v>1.27008737595023</c:v>
                </c:pt>
                <c:pt idx="425">
                  <c:v>1.29802326549608</c:v>
                </c:pt>
                <c:pt idx="426">
                  <c:v>1.32751072031126</c:v>
                </c:pt>
                <c:pt idx="427">
                  <c:v>1.35111769989967</c:v>
                </c:pt>
                <c:pt idx="428">
                  <c:v>1.38385913051502</c:v>
                </c:pt>
                <c:pt idx="429">
                  <c:v>1.39516301349297</c:v>
                </c:pt>
                <c:pt idx="430">
                  <c:v>1.42192550127743</c:v>
                </c:pt>
                <c:pt idx="431">
                  <c:v>1.46212718507472</c:v>
                </c:pt>
                <c:pt idx="432">
                  <c:v>1.57056690696184</c:v>
                </c:pt>
                <c:pt idx="433">
                  <c:v>1.52359057587895</c:v>
                </c:pt>
                <c:pt idx="434">
                  <c:v>1.5343642388023</c:v>
                </c:pt>
                <c:pt idx="435">
                  <c:v>1.50542038543519</c:v>
                </c:pt>
                <c:pt idx="436">
                  <c:v>1.51030962248666</c:v>
                </c:pt>
                <c:pt idx="437">
                  <c:v>1.43727579934639</c:v>
                </c:pt>
                <c:pt idx="438">
                  <c:v>1.37416236549375</c:v>
                </c:pt>
                <c:pt idx="439">
                  <c:v>1.29549892417429</c:v>
                </c:pt>
                <c:pt idx="440">
                  <c:v>1.29326860426552</c:v>
                </c:pt>
                <c:pt idx="441">
                  <c:v>1.30934714269818</c:v>
                </c:pt>
                <c:pt idx="442">
                  <c:v>1.3206831373178</c:v>
                </c:pt>
                <c:pt idx="443">
                  <c:v>1.30474338979898</c:v>
                </c:pt>
                <c:pt idx="444">
                  <c:v>1.28369278481421</c:v>
                </c:pt>
                <c:pt idx="445">
                  <c:v>1.28711397528944</c:v>
                </c:pt>
                <c:pt idx="446">
                  <c:v>1.29619972817306</c:v>
                </c:pt>
                <c:pt idx="447">
                  <c:v>1.26854618035016</c:v>
                </c:pt>
                <c:pt idx="448">
                  <c:v>1.25895434599874</c:v>
                </c:pt>
                <c:pt idx="449">
                  <c:v>1.25526907056977</c:v>
                </c:pt>
                <c:pt idx="450">
                  <c:v>1.20273787117556</c:v>
                </c:pt>
                <c:pt idx="451">
                  <c:v>1.16259106237724</c:v>
                </c:pt>
                <c:pt idx="452">
                  <c:v>1.14058980898272</c:v>
                </c:pt>
                <c:pt idx="453">
                  <c:v>1.09533866701446</c:v>
                </c:pt>
                <c:pt idx="454">
                  <c:v>1.0982937230107</c:v>
                </c:pt>
                <c:pt idx="455">
                  <c:v>1.08031007313194</c:v>
                </c:pt>
                <c:pt idx="456">
                  <c:v>1.06439777810976</c:v>
                </c:pt>
                <c:pt idx="457">
                  <c:v>1.05280113973882</c:v>
                </c:pt>
                <c:pt idx="458">
                  <c:v>1.05127212160045</c:v>
                </c:pt>
                <c:pt idx="459">
                  <c:v>1.05223757762249</c:v>
                </c:pt>
                <c:pt idx="460">
                  <c:v>1.05750570322576</c:v>
                </c:pt>
                <c:pt idx="461">
                  <c:v>1.02065438256211</c:v>
                </c:pt>
                <c:pt idx="462">
                  <c:v>1.02300161761052</c:v>
                </c:pt>
                <c:pt idx="463">
                  <c:v>1.02337792182136</c:v>
                </c:pt>
                <c:pt idx="464">
                  <c:v>1.03841648587675</c:v>
                </c:pt>
                <c:pt idx="465">
                  <c:v>1.04307842253558</c:v>
                </c:pt>
                <c:pt idx="466">
                  <c:v>1.04795008231489</c:v>
                </c:pt>
                <c:pt idx="467">
                  <c:v>1.0421967789031</c:v>
                </c:pt>
                <c:pt idx="468">
                  <c:v>1.06054858944313</c:v>
                </c:pt>
                <c:pt idx="469">
                  <c:v>1.05243009036722</c:v>
                </c:pt>
                <c:pt idx="470">
                  <c:v>1.0669226475602</c:v>
                </c:pt>
                <c:pt idx="471">
                  <c:v>1.08424657081069</c:v>
                </c:pt>
                <c:pt idx="472">
                  <c:v>1.10691038493538</c:v>
                </c:pt>
                <c:pt idx="473">
                  <c:v>1.12103410147568</c:v>
                </c:pt>
                <c:pt idx="474">
                  <c:v>1.13726582796137</c:v>
                </c:pt>
                <c:pt idx="475">
                  <c:v>1.17788876642309</c:v>
                </c:pt>
                <c:pt idx="476">
                  <c:v>1.20817855230331</c:v>
                </c:pt>
                <c:pt idx="477">
                  <c:v>1.23371548733633</c:v>
                </c:pt>
                <c:pt idx="478">
                  <c:v>1.26745615352285</c:v>
                </c:pt>
                <c:pt idx="479">
                  <c:v>1.30815228099852</c:v>
                </c:pt>
                <c:pt idx="480">
                  <c:v>1.35812076121065</c:v>
                </c:pt>
                <c:pt idx="481">
                  <c:v>1.23757928494514</c:v>
                </c:pt>
                <c:pt idx="482">
                  <c:v>1.26156992495343</c:v>
                </c:pt>
                <c:pt idx="483">
                  <c:v>1.28505185148603</c:v>
                </c:pt>
                <c:pt idx="484">
                  <c:v>1.3230589845436</c:v>
                </c:pt>
                <c:pt idx="485">
                  <c:v>1.35811861315889</c:v>
                </c:pt>
                <c:pt idx="486">
                  <c:v>1.38441844042525</c:v>
                </c:pt>
                <c:pt idx="487">
                  <c:v>1.41640303683422</c:v>
                </c:pt>
                <c:pt idx="488">
                  <c:v>1.44636536862163</c:v>
                </c:pt>
                <c:pt idx="489">
                  <c:v>1.41952369960926</c:v>
                </c:pt>
                <c:pt idx="490">
                  <c:v>1.41662152149305</c:v>
                </c:pt>
                <c:pt idx="491">
                  <c:v>1.38647441473698</c:v>
                </c:pt>
                <c:pt idx="492">
                  <c:v>1.39908809494859</c:v>
                </c:pt>
                <c:pt idx="493">
                  <c:v>1.4246174890926</c:v>
                </c:pt>
                <c:pt idx="494">
                  <c:v>1.43659508828461</c:v>
                </c:pt>
                <c:pt idx="495">
                  <c:v>1.46103369222677</c:v>
                </c:pt>
                <c:pt idx="496">
                  <c:v>1.47024554031969</c:v>
                </c:pt>
                <c:pt idx="497">
                  <c:v>1.46868579320843</c:v>
                </c:pt>
                <c:pt idx="498">
                  <c:v>1.49208792263795</c:v>
                </c:pt>
                <c:pt idx="499">
                  <c:v>1.49619669337534</c:v>
                </c:pt>
                <c:pt idx="500">
                  <c:v>1.50182616836079</c:v>
                </c:pt>
                <c:pt idx="501">
                  <c:v>1.48191868672748</c:v>
                </c:pt>
                <c:pt idx="502">
                  <c:v>1.48932595243872</c:v>
                </c:pt>
                <c:pt idx="503">
                  <c:v>1.47064307879714</c:v>
                </c:pt>
                <c:pt idx="504">
                  <c:v>1.42705819028869</c:v>
                </c:pt>
                <c:pt idx="505">
                  <c:v>1.3771314199202</c:v>
                </c:pt>
                <c:pt idx="506">
                  <c:v>1.3339827076891</c:v>
                </c:pt>
                <c:pt idx="507">
                  <c:v>1.3081273896218</c:v>
                </c:pt>
                <c:pt idx="508">
                  <c:v>1.29328504424544</c:v>
                </c:pt>
                <c:pt idx="509">
                  <c:v>1.27727159982849</c:v>
                </c:pt>
                <c:pt idx="510">
                  <c:v>1.2936995837413</c:v>
                </c:pt>
                <c:pt idx="511">
                  <c:v>1.31893129823756</c:v>
                </c:pt>
                <c:pt idx="512">
                  <c:v>1.326969798062</c:v>
                </c:pt>
                <c:pt idx="513">
                  <c:v>1.24398330210143</c:v>
                </c:pt>
                <c:pt idx="514">
                  <c:v>1.23305997378233</c:v>
                </c:pt>
                <c:pt idx="515">
                  <c:v>1.24013318708077</c:v>
                </c:pt>
                <c:pt idx="516">
                  <c:v>1.24972051824513</c:v>
                </c:pt>
                <c:pt idx="517">
                  <c:v>1.27041169687762</c:v>
                </c:pt>
                <c:pt idx="518">
                  <c:v>1.29109061695293</c:v>
                </c:pt>
                <c:pt idx="519">
                  <c:v>1.34017744459417</c:v>
                </c:pt>
                <c:pt idx="520">
                  <c:v>1.38698138163895</c:v>
                </c:pt>
                <c:pt idx="521">
                  <c:v>1.44779137964901</c:v>
                </c:pt>
                <c:pt idx="522">
                  <c:v>1.46180473761232</c:v>
                </c:pt>
                <c:pt idx="523">
                  <c:v>1.46105855196231</c:v>
                </c:pt>
                <c:pt idx="524">
                  <c:v>1.4438281927178</c:v>
                </c:pt>
                <c:pt idx="525">
                  <c:v>1.42620105468588</c:v>
                </c:pt>
                <c:pt idx="526">
                  <c:v>1.41592453393322</c:v>
                </c:pt>
                <c:pt idx="527">
                  <c:v>1.46433062378109</c:v>
                </c:pt>
                <c:pt idx="528">
                  <c:v>1.62590449789775</c:v>
                </c:pt>
                <c:pt idx="529">
                  <c:v>1.54929412284761</c:v>
                </c:pt>
                <c:pt idx="530">
                  <c:v>1.57138608924005</c:v>
                </c:pt>
                <c:pt idx="531">
                  <c:v>1.5762942729272</c:v>
                </c:pt>
                <c:pt idx="532">
                  <c:v>1.57354506226203</c:v>
                </c:pt>
                <c:pt idx="533">
                  <c:v>1.51675242794011</c:v>
                </c:pt>
                <c:pt idx="534">
                  <c:v>1.46910322435634</c:v>
                </c:pt>
                <c:pt idx="535">
                  <c:v>1.37728410715141</c:v>
                </c:pt>
                <c:pt idx="536">
                  <c:v>1.40952733485077</c:v>
                </c:pt>
                <c:pt idx="537">
                  <c:v>1.42517373184467</c:v>
                </c:pt>
                <c:pt idx="538">
                  <c:v>1.4267289023178</c:v>
                </c:pt>
                <c:pt idx="539">
                  <c:v>1.40266564953206</c:v>
                </c:pt>
                <c:pt idx="540">
                  <c:v>1.39677045225706</c:v>
                </c:pt>
                <c:pt idx="541">
                  <c:v>1.3686826262359</c:v>
                </c:pt>
                <c:pt idx="542">
                  <c:v>1.3606135817735</c:v>
                </c:pt>
                <c:pt idx="543">
                  <c:v>1.33999601674683</c:v>
                </c:pt>
                <c:pt idx="544">
                  <c:v>1.31654130395744</c:v>
                </c:pt>
                <c:pt idx="545">
                  <c:v>1.26996029155637</c:v>
                </c:pt>
                <c:pt idx="546">
                  <c:v>1.22950787396642</c:v>
                </c:pt>
                <c:pt idx="547">
                  <c:v>1.19740739294619</c:v>
                </c:pt>
                <c:pt idx="548">
                  <c:v>1.16399403484913</c:v>
                </c:pt>
                <c:pt idx="549">
                  <c:v>1.10549182947581</c:v>
                </c:pt>
                <c:pt idx="550">
                  <c:v>1.11174480156246</c:v>
                </c:pt>
                <c:pt idx="551">
                  <c:v>1.09955127607966</c:v>
                </c:pt>
                <c:pt idx="552">
                  <c:v>1.09123361387895</c:v>
                </c:pt>
                <c:pt idx="553">
                  <c:v>1.05510735862982</c:v>
                </c:pt>
                <c:pt idx="554">
                  <c:v>1.03979484552717</c:v>
                </c:pt>
                <c:pt idx="555">
                  <c:v>1.01929336882999</c:v>
                </c:pt>
                <c:pt idx="556">
                  <c:v>1.02772756745629</c:v>
                </c:pt>
                <c:pt idx="557">
                  <c:v>1.00710145035897</c:v>
                </c:pt>
                <c:pt idx="558">
                  <c:v>1.00913154874363</c:v>
                </c:pt>
                <c:pt idx="559">
                  <c:v>1.01245957385095</c:v>
                </c:pt>
                <c:pt idx="560">
                  <c:v>1.02748791631049</c:v>
                </c:pt>
                <c:pt idx="561">
                  <c:v>1.03086917008717</c:v>
                </c:pt>
                <c:pt idx="562">
                  <c:v>1.02495055366762</c:v>
                </c:pt>
                <c:pt idx="563">
                  <c:v>1.01952694249073</c:v>
                </c:pt>
                <c:pt idx="564">
                  <c:v>1.04578713619588</c:v>
                </c:pt>
                <c:pt idx="565">
                  <c:v>1.03691429000978</c:v>
                </c:pt>
                <c:pt idx="566">
                  <c:v>1.04475600753259</c:v>
                </c:pt>
                <c:pt idx="567">
                  <c:v>1.06650619640932</c:v>
                </c:pt>
                <c:pt idx="568">
                  <c:v>1.09910582771976</c:v>
                </c:pt>
                <c:pt idx="569">
                  <c:v>1.14922949340611</c:v>
                </c:pt>
                <c:pt idx="570">
                  <c:v>1.17681542860559</c:v>
                </c:pt>
                <c:pt idx="571">
                  <c:v>1.24686466023072</c:v>
                </c:pt>
                <c:pt idx="572">
                  <c:v>1.28046620971235</c:v>
                </c:pt>
                <c:pt idx="573">
                  <c:v>1.33182213160871</c:v>
                </c:pt>
                <c:pt idx="574">
                  <c:v>1.36274402446553</c:v>
                </c:pt>
                <c:pt idx="575">
                  <c:v>1.42012822715304</c:v>
                </c:pt>
                <c:pt idx="576">
                  <c:v>1.55643269922485</c:v>
                </c:pt>
                <c:pt idx="577">
                  <c:v>1.41245854044158</c:v>
                </c:pt>
                <c:pt idx="578">
                  <c:v>1.45261323752017</c:v>
                </c:pt>
                <c:pt idx="579">
                  <c:v>1.50330511769808</c:v>
                </c:pt>
                <c:pt idx="580">
                  <c:v>1.54391130798446</c:v>
                </c:pt>
                <c:pt idx="581">
                  <c:v>1.59156981545587</c:v>
                </c:pt>
                <c:pt idx="582">
                  <c:v>1.62275415302688</c:v>
                </c:pt>
                <c:pt idx="583">
                  <c:v>1.65400186562747</c:v>
                </c:pt>
                <c:pt idx="584">
                  <c:v>1.67823623932716</c:v>
                </c:pt>
                <c:pt idx="585">
                  <c:v>1.65533003932574</c:v>
                </c:pt>
                <c:pt idx="586">
                  <c:v>1.65122349048793</c:v>
                </c:pt>
                <c:pt idx="587">
                  <c:v>1.62459569051258</c:v>
                </c:pt>
                <c:pt idx="588">
                  <c:v>1.62143180746336</c:v>
                </c:pt>
                <c:pt idx="589">
                  <c:v>1.64940913097052</c:v>
                </c:pt>
                <c:pt idx="590">
                  <c:v>1.66909045471888</c:v>
                </c:pt>
                <c:pt idx="591">
                  <c:v>1.68174331613108</c:v>
                </c:pt>
                <c:pt idx="592">
                  <c:v>1.70503779026064</c:v>
                </c:pt>
                <c:pt idx="593">
                  <c:v>1.70937699032849</c:v>
                </c:pt>
                <c:pt idx="594">
                  <c:v>1.71424547228406</c:v>
                </c:pt>
                <c:pt idx="595">
                  <c:v>1.73418930632825</c:v>
                </c:pt>
                <c:pt idx="596">
                  <c:v>1.7406555008819</c:v>
                </c:pt>
                <c:pt idx="597">
                  <c:v>1.72243044710795</c:v>
                </c:pt>
                <c:pt idx="598">
                  <c:v>1.697780681072</c:v>
                </c:pt>
                <c:pt idx="599">
                  <c:v>1.64293752094492</c:v>
                </c:pt>
                <c:pt idx="600">
                  <c:v>1.62046786650637</c:v>
                </c:pt>
                <c:pt idx="601">
                  <c:v>1.5466344328475</c:v>
                </c:pt>
                <c:pt idx="602">
                  <c:v>1.49891274146848</c:v>
                </c:pt>
                <c:pt idx="603">
                  <c:v>1.44694023631089</c:v>
                </c:pt>
                <c:pt idx="604">
                  <c:v>1.43506934351926</c:v>
                </c:pt>
                <c:pt idx="605">
                  <c:v>1.38491170324074</c:v>
                </c:pt>
                <c:pt idx="606">
                  <c:v>1.40559862090723</c:v>
                </c:pt>
                <c:pt idx="607">
                  <c:v>1.42972244580374</c:v>
                </c:pt>
                <c:pt idx="608">
                  <c:v>1.434203192506</c:v>
                </c:pt>
                <c:pt idx="609">
                  <c:v>1.36431046287591</c:v>
                </c:pt>
                <c:pt idx="610">
                  <c:v>1.35584332308094</c:v>
                </c:pt>
                <c:pt idx="611">
                  <c:v>1.36616335787072</c:v>
                </c:pt>
                <c:pt idx="612">
                  <c:v>1.38902248855113</c:v>
                </c:pt>
                <c:pt idx="613">
                  <c:v>1.41129750710786</c:v>
                </c:pt>
                <c:pt idx="614">
                  <c:v>1.44583763978461</c:v>
                </c:pt>
                <c:pt idx="615">
                  <c:v>1.49153221226559</c:v>
                </c:pt>
                <c:pt idx="616">
                  <c:v>1.55501264507559</c:v>
                </c:pt>
                <c:pt idx="617">
                  <c:v>1.65471879107995</c:v>
                </c:pt>
                <c:pt idx="618">
                  <c:v>1.67600252858755</c:v>
                </c:pt>
                <c:pt idx="619">
                  <c:v>1.6401426374308</c:v>
                </c:pt>
                <c:pt idx="620">
                  <c:v>1.61043994142966</c:v>
                </c:pt>
                <c:pt idx="621">
                  <c:v>1.59422221268862</c:v>
                </c:pt>
                <c:pt idx="622">
                  <c:v>1.62288420653564</c:v>
                </c:pt>
                <c:pt idx="623">
                  <c:v>1.68107357473156</c:v>
                </c:pt>
                <c:pt idx="624">
                  <c:v>1.85412525312575</c:v>
                </c:pt>
                <c:pt idx="625">
                  <c:v>1.73858834731153</c:v>
                </c:pt>
                <c:pt idx="626">
                  <c:v>1.72886941234466</c:v>
                </c:pt>
                <c:pt idx="627">
                  <c:v>1.72672514576521</c:v>
                </c:pt>
                <c:pt idx="628">
                  <c:v>1.71063685787821</c:v>
                </c:pt>
                <c:pt idx="629">
                  <c:v>1.61847292517713</c:v>
                </c:pt>
                <c:pt idx="630">
                  <c:v>1.54215238747381</c:v>
                </c:pt>
                <c:pt idx="631">
                  <c:v>1.44989244321489</c:v>
                </c:pt>
                <c:pt idx="632">
                  <c:v>1.46307393506226</c:v>
                </c:pt>
                <c:pt idx="633">
                  <c:v>1.49957005745303</c:v>
                </c:pt>
                <c:pt idx="634">
                  <c:v>1.54043822891521</c:v>
                </c:pt>
                <c:pt idx="635">
                  <c:v>1.52123347656942</c:v>
                </c:pt>
                <c:pt idx="636">
                  <c:v>1.50930343995897</c:v>
                </c:pt>
                <c:pt idx="637">
                  <c:v>1.49673995317907</c:v>
                </c:pt>
                <c:pt idx="638">
                  <c:v>1.4729152215759</c:v>
                </c:pt>
                <c:pt idx="639">
                  <c:v>1.45453159961749</c:v>
                </c:pt>
                <c:pt idx="640">
                  <c:v>1.4189331364009</c:v>
                </c:pt>
                <c:pt idx="641">
                  <c:v>1.36764314351939</c:v>
                </c:pt>
                <c:pt idx="642">
                  <c:v>1.31983399065517</c:v>
                </c:pt>
                <c:pt idx="643">
                  <c:v>1.28473340293239</c:v>
                </c:pt>
                <c:pt idx="644">
                  <c:v>1.23613271262525</c:v>
                </c:pt>
                <c:pt idx="645">
                  <c:v>1.20956936142216</c:v>
                </c:pt>
                <c:pt idx="646">
                  <c:v>1.22080634513003</c:v>
                </c:pt>
                <c:pt idx="647">
                  <c:v>1.21298419210812</c:v>
                </c:pt>
                <c:pt idx="648">
                  <c:v>1.19531962866786</c:v>
                </c:pt>
                <c:pt idx="649">
                  <c:v>1.14537099702006</c:v>
                </c:pt>
                <c:pt idx="650">
                  <c:v>1.12197553673392</c:v>
                </c:pt>
                <c:pt idx="651">
                  <c:v>1.10570771789413</c:v>
                </c:pt>
                <c:pt idx="652">
                  <c:v>1.12462425408207</c:v>
                </c:pt>
                <c:pt idx="653">
                  <c:v>1.09855366813022</c:v>
                </c:pt>
                <c:pt idx="654">
                  <c:v>1.08865300667749</c:v>
                </c:pt>
                <c:pt idx="655">
                  <c:v>1.09429000704241</c:v>
                </c:pt>
                <c:pt idx="656">
                  <c:v>1.11540916622521</c:v>
                </c:pt>
                <c:pt idx="657">
                  <c:v>1.10255131511251</c:v>
                </c:pt>
                <c:pt idx="658">
                  <c:v>1.102608565547</c:v>
                </c:pt>
                <c:pt idx="659">
                  <c:v>1.10539437785471</c:v>
                </c:pt>
                <c:pt idx="660">
                  <c:v>1.13054105322369</c:v>
                </c:pt>
                <c:pt idx="661">
                  <c:v>1.13374277732203</c:v>
                </c:pt>
                <c:pt idx="662">
                  <c:v>1.14382425867396</c:v>
                </c:pt>
                <c:pt idx="663">
                  <c:v>1.15458044914362</c:v>
                </c:pt>
                <c:pt idx="664">
                  <c:v>1.18478874347752</c:v>
                </c:pt>
                <c:pt idx="665">
                  <c:v>1.23026070755303</c:v>
                </c:pt>
                <c:pt idx="666">
                  <c:v>1.25118135408206</c:v>
                </c:pt>
                <c:pt idx="667">
                  <c:v>1.32707988439098</c:v>
                </c:pt>
                <c:pt idx="668">
                  <c:v>1.40109193132822</c:v>
                </c:pt>
                <c:pt idx="669">
                  <c:v>1.45184103303506</c:v>
                </c:pt>
                <c:pt idx="670">
                  <c:v>1.48052970790959</c:v>
                </c:pt>
                <c:pt idx="671">
                  <c:v>1.52763318470587</c:v>
                </c:pt>
                <c:pt idx="672">
                  <c:v>1.51254652589013</c:v>
                </c:pt>
                <c:pt idx="673">
                  <c:v>1.35661382329123</c:v>
                </c:pt>
                <c:pt idx="674">
                  <c:v>1.37354774654078</c:v>
                </c:pt>
                <c:pt idx="675">
                  <c:v>1.42703648191537</c:v>
                </c:pt>
                <c:pt idx="676">
                  <c:v>1.46632713597005</c:v>
                </c:pt>
                <c:pt idx="677">
                  <c:v>1.5078838077405</c:v>
                </c:pt>
                <c:pt idx="678">
                  <c:v>1.52428006700406</c:v>
                </c:pt>
                <c:pt idx="679">
                  <c:v>1.55860735731805</c:v>
                </c:pt>
                <c:pt idx="680">
                  <c:v>1.57784359654387</c:v>
                </c:pt>
                <c:pt idx="681">
                  <c:v>1.57334096882852</c:v>
                </c:pt>
                <c:pt idx="682">
                  <c:v>1.56740826684145</c:v>
                </c:pt>
                <c:pt idx="683">
                  <c:v>1.55086844700681</c:v>
                </c:pt>
                <c:pt idx="684">
                  <c:v>1.55479853198692</c:v>
                </c:pt>
                <c:pt idx="685">
                  <c:v>1.56766846363655</c:v>
                </c:pt>
                <c:pt idx="686">
                  <c:v>1.60585133181408</c:v>
                </c:pt>
                <c:pt idx="687">
                  <c:v>1.6372260303864</c:v>
                </c:pt>
                <c:pt idx="688">
                  <c:v>1.63870885282769</c:v>
                </c:pt>
                <c:pt idx="689">
                  <c:v>1.66714311664518</c:v>
                </c:pt>
                <c:pt idx="690">
                  <c:v>1.71373160942931</c:v>
                </c:pt>
                <c:pt idx="691">
                  <c:v>1.74262163438227</c:v>
                </c:pt>
                <c:pt idx="692">
                  <c:v>1.74128095505747</c:v>
                </c:pt>
                <c:pt idx="693">
                  <c:v>1.72688581138582</c:v>
                </c:pt>
                <c:pt idx="694">
                  <c:v>1.68786806615626</c:v>
                </c:pt>
                <c:pt idx="695">
                  <c:v>1.64019239900322</c:v>
                </c:pt>
                <c:pt idx="696">
                  <c:v>1.60256651827481</c:v>
                </c:pt>
                <c:pt idx="697">
                  <c:v>1.54658252644742</c:v>
                </c:pt>
                <c:pt idx="698">
                  <c:v>1.50423594755159</c:v>
                </c:pt>
                <c:pt idx="699">
                  <c:v>1.43476873214413</c:v>
                </c:pt>
                <c:pt idx="700">
                  <c:v>1.40146324868063</c:v>
                </c:pt>
                <c:pt idx="701">
                  <c:v>1.33707355216894</c:v>
                </c:pt>
                <c:pt idx="702">
                  <c:v>1.333992936222</c:v>
                </c:pt>
                <c:pt idx="703">
                  <c:v>1.30540311844945</c:v>
                </c:pt>
                <c:pt idx="704">
                  <c:v>1.28267115496158</c:v>
                </c:pt>
                <c:pt idx="705">
                  <c:v>1.25659193376544</c:v>
                </c:pt>
                <c:pt idx="706">
                  <c:v>1.24157571106403</c:v>
                </c:pt>
                <c:pt idx="707">
                  <c:v>1.25303212265606</c:v>
                </c:pt>
                <c:pt idx="708">
                  <c:v>1.26095649521811</c:v>
                </c:pt>
                <c:pt idx="709">
                  <c:v>1.2854688376283</c:v>
                </c:pt>
                <c:pt idx="710">
                  <c:v>1.28002943490369</c:v>
                </c:pt>
                <c:pt idx="711">
                  <c:v>1.30784086372328</c:v>
                </c:pt>
                <c:pt idx="712">
                  <c:v>1.3245765464656</c:v>
                </c:pt>
                <c:pt idx="713">
                  <c:v>1.32876964364871</c:v>
                </c:pt>
                <c:pt idx="714">
                  <c:v>1.31378639457688</c:v>
                </c:pt>
                <c:pt idx="715">
                  <c:v>1.32720457671724</c:v>
                </c:pt>
                <c:pt idx="716">
                  <c:v>1.32493002402715</c:v>
                </c:pt>
                <c:pt idx="717">
                  <c:v>1.32180270957045</c:v>
                </c:pt>
                <c:pt idx="718">
                  <c:v>1.34299968163742</c:v>
                </c:pt>
                <c:pt idx="719">
                  <c:v>1.40020443030493</c:v>
                </c:pt>
                <c:pt idx="720">
                  <c:v>1.49453293662834</c:v>
                </c:pt>
                <c:pt idx="721">
                  <c:v>1.44042248937076</c:v>
                </c:pt>
                <c:pt idx="722">
                  <c:v>1.44461089847195</c:v>
                </c:pt>
                <c:pt idx="723">
                  <c:v>1.43988660190581</c:v>
                </c:pt>
                <c:pt idx="724">
                  <c:v>1.42792280504024</c:v>
                </c:pt>
                <c:pt idx="725">
                  <c:v>1.37793095814319</c:v>
                </c:pt>
                <c:pt idx="726">
                  <c:v>1.3238722047669</c:v>
                </c:pt>
                <c:pt idx="727">
                  <c:v>1.26504894319035</c:v>
                </c:pt>
                <c:pt idx="728">
                  <c:v>1.25790674687019</c:v>
                </c:pt>
                <c:pt idx="729">
                  <c:v>1.30869107381687</c:v>
                </c:pt>
                <c:pt idx="730">
                  <c:v>1.355450351436</c:v>
                </c:pt>
                <c:pt idx="731">
                  <c:v>1.35203168305882</c:v>
                </c:pt>
                <c:pt idx="732">
                  <c:v>1.32929697086426</c:v>
                </c:pt>
                <c:pt idx="733">
                  <c:v>1.31700529105822</c:v>
                </c:pt>
                <c:pt idx="734">
                  <c:v>1.29556678397595</c:v>
                </c:pt>
                <c:pt idx="735">
                  <c:v>1.29087775146961</c:v>
                </c:pt>
                <c:pt idx="736">
                  <c:v>1.25847184091688</c:v>
                </c:pt>
                <c:pt idx="737">
                  <c:v>1.24511976977898</c:v>
                </c:pt>
                <c:pt idx="738">
                  <c:v>1.22392752424683</c:v>
                </c:pt>
                <c:pt idx="739">
                  <c:v>1.18173109617911</c:v>
                </c:pt>
                <c:pt idx="740">
                  <c:v>1.16717721520929</c:v>
                </c:pt>
                <c:pt idx="741">
                  <c:v>1.14054302132554</c:v>
                </c:pt>
                <c:pt idx="742">
                  <c:v>1.17223633132024</c:v>
                </c:pt>
                <c:pt idx="743">
                  <c:v>1.16536398050056</c:v>
                </c:pt>
                <c:pt idx="744">
                  <c:v>1.15681268246906</c:v>
                </c:pt>
                <c:pt idx="745">
                  <c:v>1.11327898561035</c:v>
                </c:pt>
                <c:pt idx="746">
                  <c:v>1.08459067813056</c:v>
                </c:pt>
                <c:pt idx="747">
                  <c:v>1.0567016196494</c:v>
                </c:pt>
                <c:pt idx="748">
                  <c:v>1.07230429776235</c:v>
                </c:pt>
                <c:pt idx="749">
                  <c:v>1.04110951360319</c:v>
                </c:pt>
                <c:pt idx="750">
                  <c:v>1.03993488103775</c:v>
                </c:pt>
                <c:pt idx="751">
                  <c:v>1.04631370399905</c:v>
                </c:pt>
                <c:pt idx="752">
                  <c:v>1.058439280685</c:v>
                </c:pt>
                <c:pt idx="753">
                  <c:v>1.05979028518348</c:v>
                </c:pt>
                <c:pt idx="754">
                  <c:v>1.07965059775676</c:v>
                </c:pt>
                <c:pt idx="755">
                  <c:v>1.08547022097643</c:v>
                </c:pt>
                <c:pt idx="756">
                  <c:v>1.10807778633036</c:v>
                </c:pt>
                <c:pt idx="757">
                  <c:v>1.1102529129593</c:v>
                </c:pt>
                <c:pt idx="758">
                  <c:v>1.12455506428049</c:v>
                </c:pt>
                <c:pt idx="759">
                  <c:v>1.15069821130308</c:v>
                </c:pt>
                <c:pt idx="760">
                  <c:v>1.18703227367958</c:v>
                </c:pt>
                <c:pt idx="761">
                  <c:v>1.20894389924384</c:v>
                </c:pt>
                <c:pt idx="762">
                  <c:v>1.21599130440188</c:v>
                </c:pt>
                <c:pt idx="763">
                  <c:v>1.25389245354375</c:v>
                </c:pt>
                <c:pt idx="764">
                  <c:v>1.32036221172473</c:v>
                </c:pt>
                <c:pt idx="765">
                  <c:v>1.3848987585477</c:v>
                </c:pt>
                <c:pt idx="766">
                  <c:v>1.42228234586346</c:v>
                </c:pt>
                <c:pt idx="767">
                  <c:v>1.43896782784913</c:v>
                </c:pt>
                <c:pt idx="768">
                  <c:v>1.45031012005281</c:v>
                </c:pt>
                <c:pt idx="769">
                  <c:v>1.31849101947305</c:v>
                </c:pt>
                <c:pt idx="770">
                  <c:v>1.33662841957362</c:v>
                </c:pt>
                <c:pt idx="771">
                  <c:v>1.35386768482465</c:v>
                </c:pt>
                <c:pt idx="772">
                  <c:v>1.39850349515861</c:v>
                </c:pt>
                <c:pt idx="773">
                  <c:v>1.42994060522965</c:v>
                </c:pt>
                <c:pt idx="774">
                  <c:v>1.4583109828159</c:v>
                </c:pt>
                <c:pt idx="775">
                  <c:v>1.48908893153136</c:v>
                </c:pt>
                <c:pt idx="776">
                  <c:v>1.52196436224497</c:v>
                </c:pt>
                <c:pt idx="777">
                  <c:v>1.51607730215027</c:v>
                </c:pt>
                <c:pt idx="778">
                  <c:v>1.52771710162474</c:v>
                </c:pt>
                <c:pt idx="779">
                  <c:v>1.51588211886426</c:v>
                </c:pt>
                <c:pt idx="780">
                  <c:v>1.48328533864829</c:v>
                </c:pt>
                <c:pt idx="781">
                  <c:v>1.4719794557251</c:v>
                </c:pt>
                <c:pt idx="782">
                  <c:v>1.47212434833145</c:v>
                </c:pt>
                <c:pt idx="783">
                  <c:v>1.49258962743532</c:v>
                </c:pt>
                <c:pt idx="784">
                  <c:v>1.47331993202334</c:v>
                </c:pt>
                <c:pt idx="785">
                  <c:v>1.47850664918334</c:v>
                </c:pt>
                <c:pt idx="786">
                  <c:v>1.47919034726031</c:v>
                </c:pt>
                <c:pt idx="787">
                  <c:v>1.50763518468452</c:v>
                </c:pt>
                <c:pt idx="788">
                  <c:v>1.52705405828671</c:v>
                </c:pt>
                <c:pt idx="789">
                  <c:v>1.52232753407272</c:v>
                </c:pt>
                <c:pt idx="790">
                  <c:v>1.49006347230703</c:v>
                </c:pt>
                <c:pt idx="791">
                  <c:v>1.49590077303693</c:v>
                </c:pt>
                <c:pt idx="792">
                  <c:v>1.48959107290415</c:v>
                </c:pt>
                <c:pt idx="793">
                  <c:v>1.4617037808492</c:v>
                </c:pt>
                <c:pt idx="794">
                  <c:v>1.43015540004208</c:v>
                </c:pt>
                <c:pt idx="795">
                  <c:v>1.39096364803142</c:v>
                </c:pt>
                <c:pt idx="796">
                  <c:v>1.39643835555132</c:v>
                </c:pt>
                <c:pt idx="797">
                  <c:v>1.34555867590108</c:v>
                </c:pt>
                <c:pt idx="798">
                  <c:v>1.33992492425962</c:v>
                </c:pt>
                <c:pt idx="799">
                  <c:v>1.29951094366254</c:v>
                </c:pt>
                <c:pt idx="800">
                  <c:v>1.2961650315499</c:v>
                </c:pt>
                <c:pt idx="801">
                  <c:v>1.24722331942919</c:v>
                </c:pt>
                <c:pt idx="802">
                  <c:v>1.24816967322405</c:v>
                </c:pt>
                <c:pt idx="803">
                  <c:v>1.22523667413933</c:v>
                </c:pt>
                <c:pt idx="804">
                  <c:v>1.24200785020986</c:v>
                </c:pt>
                <c:pt idx="805">
                  <c:v>1.23654930013849</c:v>
                </c:pt>
                <c:pt idx="806">
                  <c:v>1.27397533061918</c:v>
                </c:pt>
                <c:pt idx="807">
                  <c:v>1.29228747662109</c:v>
                </c:pt>
                <c:pt idx="808">
                  <c:v>1.32233277149049</c:v>
                </c:pt>
                <c:pt idx="809">
                  <c:v>1.35569387437906</c:v>
                </c:pt>
                <c:pt idx="810">
                  <c:v>1.38767323527289</c:v>
                </c:pt>
                <c:pt idx="811">
                  <c:v>1.39867218483135</c:v>
                </c:pt>
                <c:pt idx="812">
                  <c:v>1.39600612939864</c:v>
                </c:pt>
                <c:pt idx="813">
                  <c:v>1.40564065590394</c:v>
                </c:pt>
                <c:pt idx="814">
                  <c:v>1.43337760070828</c:v>
                </c:pt>
                <c:pt idx="815">
                  <c:v>1.47197093351883</c:v>
                </c:pt>
                <c:pt idx="816">
                  <c:v>1.60041331312153</c:v>
                </c:pt>
                <c:pt idx="817">
                  <c:v>1.53628139228019</c:v>
                </c:pt>
                <c:pt idx="818">
                  <c:v>1.54265044558825</c:v>
                </c:pt>
                <c:pt idx="819">
                  <c:v>1.53935093306567</c:v>
                </c:pt>
                <c:pt idx="820">
                  <c:v>1.52340355272046</c:v>
                </c:pt>
                <c:pt idx="821">
                  <c:v>1.48728157333927</c:v>
                </c:pt>
                <c:pt idx="822">
                  <c:v>1.42749156914982</c:v>
                </c:pt>
                <c:pt idx="823">
                  <c:v>1.33135818099796</c:v>
                </c:pt>
                <c:pt idx="824">
                  <c:v>1.34809015520821</c:v>
                </c:pt>
                <c:pt idx="825">
                  <c:v>1.41431814370229</c:v>
                </c:pt>
                <c:pt idx="826">
                  <c:v>1.47326586137279</c:v>
                </c:pt>
                <c:pt idx="827">
                  <c:v>1.46487322539453</c:v>
                </c:pt>
                <c:pt idx="828">
                  <c:v>1.44870169858235</c:v>
                </c:pt>
                <c:pt idx="829">
                  <c:v>1.42916835391516</c:v>
                </c:pt>
                <c:pt idx="830">
                  <c:v>1.39237235295382</c:v>
                </c:pt>
                <c:pt idx="831">
                  <c:v>1.37191763409881</c:v>
                </c:pt>
                <c:pt idx="832">
                  <c:v>1.35905103845876</c:v>
                </c:pt>
                <c:pt idx="833">
                  <c:v>1.32361705930705</c:v>
                </c:pt>
                <c:pt idx="834">
                  <c:v>1.28760579818013</c:v>
                </c:pt>
                <c:pt idx="835">
                  <c:v>1.25409823187305</c:v>
                </c:pt>
                <c:pt idx="836">
                  <c:v>1.21951830469517</c:v>
                </c:pt>
                <c:pt idx="837">
                  <c:v>1.18457131990584</c:v>
                </c:pt>
                <c:pt idx="838">
                  <c:v>1.20180711553932</c:v>
                </c:pt>
                <c:pt idx="839">
                  <c:v>1.20378691974058</c:v>
                </c:pt>
                <c:pt idx="840">
                  <c:v>1.18722194050677</c:v>
                </c:pt>
                <c:pt idx="841">
                  <c:v>1.14536335039503</c:v>
                </c:pt>
                <c:pt idx="842">
                  <c:v>1.13474736491136</c:v>
                </c:pt>
                <c:pt idx="843">
                  <c:v>1.1225974629143</c:v>
                </c:pt>
                <c:pt idx="844">
                  <c:v>1.1309606186298</c:v>
                </c:pt>
                <c:pt idx="845">
                  <c:v>1.10318591264232</c:v>
                </c:pt>
                <c:pt idx="846">
                  <c:v>1.1013124828335</c:v>
                </c:pt>
                <c:pt idx="847">
                  <c:v>1.10743376871526</c:v>
                </c:pt>
                <c:pt idx="848">
                  <c:v>1.1261876996999</c:v>
                </c:pt>
                <c:pt idx="849">
                  <c:v>1.12043899867301</c:v>
                </c:pt>
                <c:pt idx="850">
                  <c:v>1.11993155662029</c:v>
                </c:pt>
                <c:pt idx="851">
                  <c:v>1.11852333073115</c:v>
                </c:pt>
                <c:pt idx="852">
                  <c:v>1.13112274877315</c:v>
                </c:pt>
                <c:pt idx="853">
                  <c:v>1.12482766011346</c:v>
                </c:pt>
                <c:pt idx="854">
                  <c:v>1.13147530926364</c:v>
                </c:pt>
                <c:pt idx="855">
                  <c:v>1.15768611186815</c:v>
                </c:pt>
                <c:pt idx="856">
                  <c:v>1.199388962573</c:v>
                </c:pt>
                <c:pt idx="857">
                  <c:v>1.20073206495948</c:v>
                </c:pt>
                <c:pt idx="858">
                  <c:v>1.2335657042081</c:v>
                </c:pt>
                <c:pt idx="859">
                  <c:v>1.28710894177113</c:v>
                </c:pt>
                <c:pt idx="860">
                  <c:v>1.35051558966719</c:v>
                </c:pt>
                <c:pt idx="861">
                  <c:v>1.41016257248217</c:v>
                </c:pt>
                <c:pt idx="862">
                  <c:v>1.48416821795429</c:v>
                </c:pt>
                <c:pt idx="863">
                  <c:v>1.55355467720089</c:v>
                </c:pt>
                <c:pt idx="864">
                  <c:v>1.79231333207235</c:v>
                </c:pt>
                <c:pt idx="865">
                  <c:v>1.59911247556533</c:v>
                </c:pt>
                <c:pt idx="866">
                  <c:v>1.61237669144959</c:v>
                </c:pt>
                <c:pt idx="867">
                  <c:v>1.6440236632804</c:v>
                </c:pt>
                <c:pt idx="868">
                  <c:v>1.72074965458107</c:v>
                </c:pt>
                <c:pt idx="869">
                  <c:v>1.76206198289604</c:v>
                </c:pt>
                <c:pt idx="870">
                  <c:v>1.81920949594706</c:v>
                </c:pt>
                <c:pt idx="871">
                  <c:v>1.86033513565232</c:v>
                </c:pt>
                <c:pt idx="872">
                  <c:v>1.92333482614267</c:v>
                </c:pt>
                <c:pt idx="873">
                  <c:v>1.95600577105069</c:v>
                </c:pt>
                <c:pt idx="874">
                  <c:v>1.97120200148915</c:v>
                </c:pt>
                <c:pt idx="875">
                  <c:v>1.97993703718646</c:v>
                </c:pt>
                <c:pt idx="876">
                  <c:v>1.98950154127618</c:v>
                </c:pt>
                <c:pt idx="877">
                  <c:v>2.02907377421021</c:v>
                </c:pt>
                <c:pt idx="878">
                  <c:v>2.04324715123008</c:v>
                </c:pt>
                <c:pt idx="879">
                  <c:v>2.06921197191371</c:v>
                </c:pt>
                <c:pt idx="880">
                  <c:v>2.06063059478699</c:v>
                </c:pt>
                <c:pt idx="881">
                  <c:v>2.06637598306075</c:v>
                </c:pt>
                <c:pt idx="882">
                  <c:v>2.08345581045109</c:v>
                </c:pt>
                <c:pt idx="883">
                  <c:v>2.11521181812102</c:v>
                </c:pt>
                <c:pt idx="884">
                  <c:v>2.12347261623096</c:v>
                </c:pt>
                <c:pt idx="885">
                  <c:v>2.098685950908</c:v>
                </c:pt>
                <c:pt idx="886">
                  <c:v>2.05066833034841</c:v>
                </c:pt>
                <c:pt idx="887">
                  <c:v>2.040719995687</c:v>
                </c:pt>
                <c:pt idx="888">
                  <c:v>1.98522572887985</c:v>
                </c:pt>
                <c:pt idx="889">
                  <c:v>1.91215531206949</c:v>
                </c:pt>
                <c:pt idx="890">
                  <c:v>1.8311540068797</c:v>
                </c:pt>
                <c:pt idx="891">
                  <c:v>1.75035351372597</c:v>
                </c:pt>
                <c:pt idx="892">
                  <c:v>1.71475111595713</c:v>
                </c:pt>
                <c:pt idx="893">
                  <c:v>1.6490887703846</c:v>
                </c:pt>
                <c:pt idx="894">
                  <c:v>1.63828284946743</c:v>
                </c:pt>
                <c:pt idx="895">
                  <c:v>1.61681370288158</c:v>
                </c:pt>
                <c:pt idx="896">
                  <c:v>1.60450887498185</c:v>
                </c:pt>
                <c:pt idx="897">
                  <c:v>1.48788637947912</c:v>
                </c:pt>
                <c:pt idx="898">
                  <c:v>1.46966065007597</c:v>
                </c:pt>
                <c:pt idx="899">
                  <c:v>1.44374597410238</c:v>
                </c:pt>
                <c:pt idx="900">
                  <c:v>1.46195011185071</c:v>
                </c:pt>
                <c:pt idx="901">
                  <c:v>1.46143911170092</c:v>
                </c:pt>
                <c:pt idx="902">
                  <c:v>1.50860750396695</c:v>
                </c:pt>
                <c:pt idx="903">
                  <c:v>1.52966563754053</c:v>
                </c:pt>
                <c:pt idx="904">
                  <c:v>1.60308404439993</c:v>
                </c:pt>
                <c:pt idx="905">
                  <c:v>1.63337452579701</c:v>
                </c:pt>
                <c:pt idx="906">
                  <c:v>1.66080838458212</c:v>
                </c:pt>
                <c:pt idx="907">
                  <c:v>1.64689889345213</c:v>
                </c:pt>
                <c:pt idx="908">
                  <c:v>1.63539174658329</c:v>
                </c:pt>
                <c:pt idx="909">
                  <c:v>1.66009201556641</c:v>
                </c:pt>
                <c:pt idx="910">
                  <c:v>1.69625428964319</c:v>
                </c:pt>
                <c:pt idx="911">
                  <c:v>1.7580766415342</c:v>
                </c:pt>
                <c:pt idx="912">
                  <c:v>1.94725101764502</c:v>
                </c:pt>
                <c:pt idx="913">
                  <c:v>1.9118892004506</c:v>
                </c:pt>
                <c:pt idx="914">
                  <c:v>1.94058418830723</c:v>
                </c:pt>
                <c:pt idx="915">
                  <c:v>1.91215120167433</c:v>
                </c:pt>
                <c:pt idx="916">
                  <c:v>1.87284489905272</c:v>
                </c:pt>
                <c:pt idx="917">
                  <c:v>1.79446419448497</c:v>
                </c:pt>
                <c:pt idx="918">
                  <c:v>1.73792781415695</c:v>
                </c:pt>
                <c:pt idx="919">
                  <c:v>1.60949067226123</c:v>
                </c:pt>
                <c:pt idx="920">
                  <c:v>1.63608243843706</c:v>
                </c:pt>
                <c:pt idx="921">
                  <c:v>1.6910733788769</c:v>
                </c:pt>
                <c:pt idx="922">
                  <c:v>1.68813688306734</c:v>
                </c:pt>
                <c:pt idx="923">
                  <c:v>1.65704400762734</c:v>
                </c:pt>
                <c:pt idx="924">
                  <c:v>1.65561028041514</c:v>
                </c:pt>
                <c:pt idx="925">
                  <c:v>1.62402279208521</c:v>
                </c:pt>
                <c:pt idx="926">
                  <c:v>1.58712380228496</c:v>
                </c:pt>
                <c:pt idx="927">
                  <c:v>1.56472264237609</c:v>
                </c:pt>
                <c:pt idx="928">
                  <c:v>1.5312959549528</c:v>
                </c:pt>
                <c:pt idx="929">
                  <c:v>1.50534158857658</c:v>
                </c:pt>
                <c:pt idx="930">
                  <c:v>1.44089168417602</c:v>
                </c:pt>
                <c:pt idx="931">
                  <c:v>1.39058167414758</c:v>
                </c:pt>
                <c:pt idx="932">
                  <c:v>1.35639062317735</c:v>
                </c:pt>
                <c:pt idx="933">
                  <c:v>1.30209159575961</c:v>
                </c:pt>
                <c:pt idx="934">
                  <c:v>1.31418077783511</c:v>
                </c:pt>
                <c:pt idx="935">
                  <c:v>1.3204501984314</c:v>
                </c:pt>
                <c:pt idx="936">
                  <c:v>1.30708459518593</c:v>
                </c:pt>
                <c:pt idx="937">
                  <c:v>1.23664327220954</c:v>
                </c:pt>
                <c:pt idx="938">
                  <c:v>1.23372944379489</c:v>
                </c:pt>
                <c:pt idx="939">
                  <c:v>1.22197426460992</c:v>
                </c:pt>
                <c:pt idx="940">
                  <c:v>1.22241234158477</c:v>
                </c:pt>
                <c:pt idx="941">
                  <c:v>1.1888945004946</c:v>
                </c:pt>
                <c:pt idx="942">
                  <c:v>1.18460305345418</c:v>
                </c:pt>
                <c:pt idx="943">
                  <c:v>1.19127900455837</c:v>
                </c:pt>
                <c:pt idx="944">
                  <c:v>1.22733052773112</c:v>
                </c:pt>
                <c:pt idx="945">
                  <c:v>1.19980469322978</c:v>
                </c:pt>
                <c:pt idx="946">
                  <c:v>1.20142234023659</c:v>
                </c:pt>
                <c:pt idx="947">
                  <c:v>1.19999568314122</c:v>
                </c:pt>
                <c:pt idx="948">
                  <c:v>1.22667087723242</c:v>
                </c:pt>
                <c:pt idx="949">
                  <c:v>1.20694643870527</c:v>
                </c:pt>
                <c:pt idx="950">
                  <c:v>1.22395198210715</c:v>
                </c:pt>
                <c:pt idx="951">
                  <c:v>1.25181560282939</c:v>
                </c:pt>
                <c:pt idx="952">
                  <c:v>1.30858344948824</c:v>
                </c:pt>
                <c:pt idx="953">
                  <c:v>1.33574519507812</c:v>
                </c:pt>
                <c:pt idx="954">
                  <c:v>1.36927728044837</c:v>
                </c:pt>
                <c:pt idx="955">
                  <c:v>1.40227729710088</c:v>
                </c:pt>
                <c:pt idx="956">
                  <c:v>1.50034608320882</c:v>
                </c:pt>
                <c:pt idx="957">
                  <c:v>1.55291140610597</c:v>
                </c:pt>
                <c:pt idx="958">
                  <c:v>1.60614973074953</c:v>
                </c:pt>
                <c:pt idx="959">
                  <c:v>1.66849821186949</c:v>
                </c:pt>
                <c:pt idx="960">
                  <c:v>1.56971486012678</c:v>
                </c:pt>
                <c:pt idx="961">
                  <c:v>1.43202851906698</c:v>
                </c:pt>
                <c:pt idx="962">
                  <c:v>1.47483831861984</c:v>
                </c:pt>
                <c:pt idx="963">
                  <c:v>1.50289627828511</c:v>
                </c:pt>
                <c:pt idx="964">
                  <c:v>1.52155069659171</c:v>
                </c:pt>
                <c:pt idx="965">
                  <c:v>1.55163876770889</c:v>
                </c:pt>
                <c:pt idx="966">
                  <c:v>1.60552201209876</c:v>
                </c:pt>
                <c:pt idx="967">
                  <c:v>1.64077959630867</c:v>
                </c:pt>
                <c:pt idx="968">
                  <c:v>1.66762203935527</c:v>
                </c:pt>
                <c:pt idx="969">
                  <c:v>1.68005978698588</c:v>
                </c:pt>
                <c:pt idx="970">
                  <c:v>1.67791638809159</c:v>
                </c:pt>
                <c:pt idx="971">
                  <c:v>1.71868650144068</c:v>
                </c:pt>
                <c:pt idx="972">
                  <c:v>1.75220588253847</c:v>
                </c:pt>
                <c:pt idx="973">
                  <c:v>1.80305432821994</c:v>
                </c:pt>
                <c:pt idx="974">
                  <c:v>1.83497714952363</c:v>
                </c:pt>
                <c:pt idx="975">
                  <c:v>1.81533192221657</c:v>
                </c:pt>
                <c:pt idx="976">
                  <c:v>1.86333897090332</c:v>
                </c:pt>
                <c:pt idx="977">
                  <c:v>1.87672558240095</c:v>
                </c:pt>
                <c:pt idx="978">
                  <c:v>1.93454765483881</c:v>
                </c:pt>
                <c:pt idx="979">
                  <c:v>1.97595986538708</c:v>
                </c:pt>
                <c:pt idx="980">
                  <c:v>2.00823914039941</c:v>
                </c:pt>
                <c:pt idx="981">
                  <c:v>2.00164126132114</c:v>
                </c:pt>
                <c:pt idx="982">
                  <c:v>1.98846481602808</c:v>
                </c:pt>
                <c:pt idx="983">
                  <c:v>1.96520328083837</c:v>
                </c:pt>
                <c:pt idx="984">
                  <c:v>1.94287098801251</c:v>
                </c:pt>
                <c:pt idx="985">
                  <c:v>1.86562119850928</c:v>
                </c:pt>
                <c:pt idx="986">
                  <c:v>1.83990461681129</c:v>
                </c:pt>
                <c:pt idx="987">
                  <c:v>1.7557637918628</c:v>
                </c:pt>
                <c:pt idx="988">
                  <c:v>1.70970056247633</c:v>
                </c:pt>
                <c:pt idx="989">
                  <c:v>1.63909839745421</c:v>
                </c:pt>
                <c:pt idx="990">
                  <c:v>1.57353104457793</c:v>
                </c:pt>
                <c:pt idx="991">
                  <c:v>1.53447794679335</c:v>
                </c:pt>
                <c:pt idx="992">
                  <c:v>1.46991579839962</c:v>
                </c:pt>
                <c:pt idx="993">
                  <c:v>1.39198340586984</c:v>
                </c:pt>
                <c:pt idx="994">
                  <c:v>1.38149883430453</c:v>
                </c:pt>
                <c:pt idx="995">
                  <c:v>1.40090425952555</c:v>
                </c:pt>
                <c:pt idx="996">
                  <c:v>1.40748028304212</c:v>
                </c:pt>
                <c:pt idx="997">
                  <c:v>1.40384620049828</c:v>
                </c:pt>
                <c:pt idx="998">
                  <c:v>1.4316149100079</c:v>
                </c:pt>
                <c:pt idx="999">
                  <c:v>1.44780155687047</c:v>
                </c:pt>
                <c:pt idx="1000">
                  <c:v>1.50283090366011</c:v>
                </c:pt>
                <c:pt idx="1001">
                  <c:v>1.55080505296971</c:v>
                </c:pt>
                <c:pt idx="1002">
                  <c:v>1.57515718091899</c:v>
                </c:pt>
                <c:pt idx="1003">
                  <c:v>1.54734810419074</c:v>
                </c:pt>
                <c:pt idx="1004">
                  <c:v>1.54511986023241</c:v>
                </c:pt>
                <c:pt idx="1005">
                  <c:v>1.55338046688252</c:v>
                </c:pt>
                <c:pt idx="1006">
                  <c:v>1.58958294466998</c:v>
                </c:pt>
                <c:pt idx="1007">
                  <c:v>1.67489935061489</c:v>
                </c:pt>
                <c:pt idx="1008">
                  <c:v>1.78602457235006</c:v>
                </c:pt>
                <c:pt idx="1009">
                  <c:v>1.8006273955823</c:v>
                </c:pt>
                <c:pt idx="1010">
                  <c:v>1.82130288570231</c:v>
                </c:pt>
                <c:pt idx="1011">
                  <c:v>1.79804309600864</c:v>
                </c:pt>
                <c:pt idx="1012">
                  <c:v>1.75092245247044</c:v>
                </c:pt>
                <c:pt idx="1013">
                  <c:v>1.73807203868667</c:v>
                </c:pt>
                <c:pt idx="1014">
                  <c:v>1.64442840492154</c:v>
                </c:pt>
                <c:pt idx="1015">
                  <c:v>1.55701839450598</c:v>
                </c:pt>
                <c:pt idx="1016">
                  <c:v>1.57212925660585</c:v>
                </c:pt>
                <c:pt idx="1017">
                  <c:v>1.64668382530439</c:v>
                </c:pt>
                <c:pt idx="1018">
                  <c:v>1.71579036317356</c:v>
                </c:pt>
                <c:pt idx="1019">
                  <c:v>1.66477516547639</c:v>
                </c:pt>
                <c:pt idx="1020">
                  <c:v>1.59851185591465</c:v>
                </c:pt>
                <c:pt idx="1021">
                  <c:v>1.57337346372993</c:v>
                </c:pt>
                <c:pt idx="1022">
                  <c:v>1.51913017303085</c:v>
                </c:pt>
                <c:pt idx="1023">
                  <c:v>1.46115614280162</c:v>
                </c:pt>
                <c:pt idx="1024">
                  <c:v>1.41990271658686</c:v>
                </c:pt>
                <c:pt idx="1025">
                  <c:v>1.34250808393919</c:v>
                </c:pt>
                <c:pt idx="1026">
                  <c:v>1.26205738547631</c:v>
                </c:pt>
                <c:pt idx="1027">
                  <c:v>1.22157103915495</c:v>
                </c:pt>
                <c:pt idx="1028">
                  <c:v>1.19432900709123</c:v>
                </c:pt>
                <c:pt idx="1029">
                  <c:v>1.15576745311611</c:v>
                </c:pt>
                <c:pt idx="1030">
                  <c:v>1.16088893614297</c:v>
                </c:pt>
                <c:pt idx="1031">
                  <c:v>1.17855130511524</c:v>
                </c:pt>
                <c:pt idx="1032">
                  <c:v>1.17293209207172</c:v>
                </c:pt>
                <c:pt idx="1033">
                  <c:v>1.13400019759344</c:v>
                </c:pt>
                <c:pt idx="1034">
                  <c:v>1.13259954156227</c:v>
                </c:pt>
                <c:pt idx="1035">
                  <c:v>1.12383287754856</c:v>
                </c:pt>
                <c:pt idx="1036">
                  <c:v>1.13156731359455</c:v>
                </c:pt>
                <c:pt idx="1037">
                  <c:v>1.10828552860559</c:v>
                </c:pt>
                <c:pt idx="1038">
                  <c:v>1.09733818541761</c:v>
                </c:pt>
                <c:pt idx="1039">
                  <c:v>1.09254298108323</c:v>
                </c:pt>
                <c:pt idx="1040">
                  <c:v>1.09645471862084</c:v>
                </c:pt>
                <c:pt idx="1041">
                  <c:v>1.09220137023359</c:v>
                </c:pt>
                <c:pt idx="1042">
                  <c:v>1.08619555636892</c:v>
                </c:pt>
                <c:pt idx="1043">
                  <c:v>1.07010711303338</c:v>
                </c:pt>
                <c:pt idx="1044">
                  <c:v>1.08283181728521</c:v>
                </c:pt>
                <c:pt idx="1045">
                  <c:v>1.10867674709434</c:v>
                </c:pt>
                <c:pt idx="1046">
                  <c:v>1.12422332093237</c:v>
                </c:pt>
                <c:pt idx="1047">
                  <c:v>1.15345798540425</c:v>
                </c:pt>
                <c:pt idx="1048">
                  <c:v>1.16478000840006</c:v>
                </c:pt>
                <c:pt idx="1049">
                  <c:v>1.19679077678361</c:v>
                </c:pt>
                <c:pt idx="1050">
                  <c:v>1.20842686080589</c:v>
                </c:pt>
                <c:pt idx="1051">
                  <c:v>1.24562549619564</c:v>
                </c:pt>
                <c:pt idx="1052">
                  <c:v>1.30446878418256</c:v>
                </c:pt>
                <c:pt idx="1053">
                  <c:v>1.34086563693174</c:v>
                </c:pt>
                <c:pt idx="1054">
                  <c:v>1.36004648740604</c:v>
                </c:pt>
                <c:pt idx="1055">
                  <c:v>1.39891805475479</c:v>
                </c:pt>
                <c:pt idx="1056">
                  <c:v>1.22060621609669</c:v>
                </c:pt>
                <c:pt idx="1057">
                  <c:v>1.1449179389875</c:v>
                </c:pt>
                <c:pt idx="1058">
                  <c:v>1.14494607022222</c:v>
                </c:pt>
                <c:pt idx="1059">
                  <c:v>1.1768605105744</c:v>
                </c:pt>
                <c:pt idx="1060">
                  <c:v>1.23335766803133</c:v>
                </c:pt>
                <c:pt idx="1061">
                  <c:v>1.26875856222183</c:v>
                </c:pt>
                <c:pt idx="1062">
                  <c:v>1.29144266614984</c:v>
                </c:pt>
                <c:pt idx="1063">
                  <c:v>1.30717331762938</c:v>
                </c:pt>
                <c:pt idx="1064">
                  <c:v>1.33515871906905</c:v>
                </c:pt>
                <c:pt idx="1065">
                  <c:v>1.35095377889613</c:v>
                </c:pt>
                <c:pt idx="1066">
                  <c:v>1.36643370435779</c:v>
                </c:pt>
                <c:pt idx="1067">
                  <c:v>1.39222254736846</c:v>
                </c:pt>
                <c:pt idx="1068">
                  <c:v>1.40926048293048</c:v>
                </c:pt>
                <c:pt idx="1069">
                  <c:v>1.43227998360428</c:v>
                </c:pt>
                <c:pt idx="1070">
                  <c:v>1.45380414749252</c:v>
                </c:pt>
                <c:pt idx="1071">
                  <c:v>1.46576690045593</c:v>
                </c:pt>
                <c:pt idx="1072">
                  <c:v>1.51419266286391</c:v>
                </c:pt>
                <c:pt idx="1073">
                  <c:v>1.51631507016626</c:v>
                </c:pt>
                <c:pt idx="1074">
                  <c:v>1.5319266983829</c:v>
                </c:pt>
                <c:pt idx="1075">
                  <c:v>1.54281627193856</c:v>
                </c:pt>
                <c:pt idx="1076">
                  <c:v>1.55333918287677</c:v>
                </c:pt>
                <c:pt idx="1077">
                  <c:v>1.53566779505077</c:v>
                </c:pt>
                <c:pt idx="1078">
                  <c:v>1.54253607808452</c:v>
                </c:pt>
                <c:pt idx="1079">
                  <c:v>1.52462464575586</c:v>
                </c:pt>
                <c:pt idx="1080">
                  <c:v>1.51070024567842</c:v>
                </c:pt>
                <c:pt idx="1081">
                  <c:v>1.46017347737269</c:v>
                </c:pt>
                <c:pt idx="1082">
                  <c:v>1.4387783867713</c:v>
                </c:pt>
                <c:pt idx="1083">
                  <c:v>1.38600540682596</c:v>
                </c:pt>
                <c:pt idx="1084">
                  <c:v>1.37719559272147</c:v>
                </c:pt>
                <c:pt idx="1085">
                  <c:v>1.35080812888128</c:v>
                </c:pt>
                <c:pt idx="1086">
                  <c:v>1.33771467581946</c:v>
                </c:pt>
                <c:pt idx="1087">
                  <c:v>1.32403927574233</c:v>
                </c:pt>
                <c:pt idx="1088">
                  <c:v>1.32653960533879</c:v>
                </c:pt>
                <c:pt idx="1089">
                  <c:v>1.25940920303034</c:v>
                </c:pt>
                <c:pt idx="1090">
                  <c:v>1.26498452274881</c:v>
                </c:pt>
                <c:pt idx="1091">
                  <c:v>1.28963283330401</c:v>
                </c:pt>
                <c:pt idx="1092">
                  <c:v>1.31818607198818</c:v>
                </c:pt>
                <c:pt idx="1093">
                  <c:v>1.32954885672275</c:v>
                </c:pt>
                <c:pt idx="1094">
                  <c:v>1.36277940206736</c:v>
                </c:pt>
                <c:pt idx="1095">
                  <c:v>1.42287199556283</c:v>
                </c:pt>
                <c:pt idx="1096">
                  <c:v>1.44995099241688</c:v>
                </c:pt>
                <c:pt idx="1097">
                  <c:v>1.52082081976913</c:v>
                </c:pt>
                <c:pt idx="1098">
                  <c:v>1.53289143273265</c:v>
                </c:pt>
                <c:pt idx="1099">
                  <c:v>1.50989357400395</c:v>
                </c:pt>
                <c:pt idx="1100">
                  <c:v>1.49884282590616</c:v>
                </c:pt>
                <c:pt idx="1101">
                  <c:v>1.54473032565452</c:v>
                </c:pt>
                <c:pt idx="1102">
                  <c:v>1.55837742165061</c:v>
                </c:pt>
                <c:pt idx="1103">
                  <c:v>1.61298590021923</c:v>
                </c:pt>
                <c:pt idx="1104">
                  <c:v>1.74035430950882</c:v>
                </c:pt>
                <c:pt idx="1105">
                  <c:v>1.69334314655442</c:v>
                </c:pt>
                <c:pt idx="1106">
                  <c:v>1.68170056585995</c:v>
                </c:pt>
                <c:pt idx="1107">
                  <c:v>1.68297272011688</c:v>
                </c:pt>
                <c:pt idx="1108">
                  <c:v>1.67349879506099</c:v>
                </c:pt>
                <c:pt idx="1109">
                  <c:v>1.63329782665008</c:v>
                </c:pt>
                <c:pt idx="1110">
                  <c:v>1.58070852329255</c:v>
                </c:pt>
                <c:pt idx="1111">
                  <c:v>1.5366573789983</c:v>
                </c:pt>
                <c:pt idx="1112">
                  <c:v>1.57251601036146</c:v>
                </c:pt>
                <c:pt idx="1113">
                  <c:v>1.63203033693418</c:v>
                </c:pt>
                <c:pt idx="1114">
                  <c:v>1.67900661769515</c:v>
                </c:pt>
                <c:pt idx="1115">
                  <c:v>1.65635768615935</c:v>
                </c:pt>
                <c:pt idx="1116">
                  <c:v>1.59156065986267</c:v>
                </c:pt>
                <c:pt idx="1117">
                  <c:v>1.57381612054844</c:v>
                </c:pt>
                <c:pt idx="1118">
                  <c:v>1.54217068475737</c:v>
                </c:pt>
                <c:pt idx="1119">
                  <c:v>1.50395499559426</c:v>
                </c:pt>
                <c:pt idx="1120">
                  <c:v>1.44963030310649</c:v>
                </c:pt>
                <c:pt idx="1121">
                  <c:v>1.39560912047841</c:v>
                </c:pt>
                <c:pt idx="1122">
                  <c:v>1.30972374627009</c:v>
                </c:pt>
                <c:pt idx="1123">
                  <c:v>1.23602954468447</c:v>
                </c:pt>
                <c:pt idx="1124">
                  <c:v>1.19580346692591</c:v>
                </c:pt>
                <c:pt idx="1125">
                  <c:v>1.15337029754803</c:v>
                </c:pt>
                <c:pt idx="1126">
                  <c:v>1.1540407694261</c:v>
                </c:pt>
                <c:pt idx="1127">
                  <c:v>1.1382168500382</c:v>
                </c:pt>
                <c:pt idx="1128">
                  <c:v>1.12657323597041</c:v>
                </c:pt>
                <c:pt idx="1129">
                  <c:v>1.10237567778825</c:v>
                </c:pt>
                <c:pt idx="1130">
                  <c:v>1.08821305133957</c:v>
                </c:pt>
                <c:pt idx="1131">
                  <c:v>1.07860750783982</c:v>
                </c:pt>
                <c:pt idx="1132">
                  <c:v>1.08614443280254</c:v>
                </c:pt>
                <c:pt idx="1133">
                  <c:v>1.06020634204533</c:v>
                </c:pt>
                <c:pt idx="1134">
                  <c:v>1.06355528201639</c:v>
                </c:pt>
                <c:pt idx="1135">
                  <c:v>1.05724632287182</c:v>
                </c:pt>
                <c:pt idx="1136">
                  <c:v>1.05614094132681</c:v>
                </c:pt>
                <c:pt idx="1137">
                  <c:v>1.03684135368379</c:v>
                </c:pt>
                <c:pt idx="1138">
                  <c:v>1.02001525968832</c:v>
                </c:pt>
                <c:pt idx="1139">
                  <c:v>1.01561604310773</c:v>
                </c:pt>
                <c:pt idx="1140">
                  <c:v>1.01897899603453</c:v>
                </c:pt>
                <c:pt idx="1141">
                  <c:v>1.0132716218086</c:v>
                </c:pt>
                <c:pt idx="1142">
                  <c:v>1.02486773307728</c:v>
                </c:pt>
                <c:pt idx="1143">
                  <c:v>1.03390663510148</c:v>
                </c:pt>
                <c:pt idx="1144">
                  <c:v>1.05270813134156</c:v>
                </c:pt>
                <c:pt idx="1145">
                  <c:v>1.06803894219033</c:v>
                </c:pt>
                <c:pt idx="1146">
                  <c:v>1.08105170611378</c:v>
                </c:pt>
                <c:pt idx="1147">
                  <c:v>1.13004496520433</c:v>
                </c:pt>
                <c:pt idx="1148">
                  <c:v>1.18359340681326</c:v>
                </c:pt>
                <c:pt idx="1149">
                  <c:v>1.21101349862386</c:v>
                </c:pt>
                <c:pt idx="1150">
                  <c:v>1.24842418412649</c:v>
                </c:pt>
                <c:pt idx="1151">
                  <c:v>1.29605806215758</c:v>
                </c:pt>
                <c:pt idx="1152">
                  <c:v>1.44243124877744</c:v>
                </c:pt>
                <c:pt idx="1153">
                  <c:v>1.31651299604891</c:v>
                </c:pt>
                <c:pt idx="1154">
                  <c:v>1.32631410924959</c:v>
                </c:pt>
                <c:pt idx="1155">
                  <c:v>1.36335695310144</c:v>
                </c:pt>
                <c:pt idx="1156">
                  <c:v>1.40658724172976</c:v>
                </c:pt>
                <c:pt idx="1157">
                  <c:v>1.44092467690008</c:v>
                </c:pt>
                <c:pt idx="1158">
                  <c:v>1.47271522316903</c:v>
                </c:pt>
                <c:pt idx="1159">
                  <c:v>1.49055711412599</c:v>
                </c:pt>
                <c:pt idx="1160">
                  <c:v>1.51897694541675</c:v>
                </c:pt>
                <c:pt idx="1161">
                  <c:v>1.54200278637937</c:v>
                </c:pt>
                <c:pt idx="1162">
                  <c:v>1.55835860395626</c:v>
                </c:pt>
                <c:pt idx="1163">
                  <c:v>1.59853677271672</c:v>
                </c:pt>
                <c:pt idx="1164">
                  <c:v>1.6109322997082</c:v>
                </c:pt>
                <c:pt idx="1165">
                  <c:v>1.65930266435392</c:v>
                </c:pt>
                <c:pt idx="1166">
                  <c:v>1.6723660324927</c:v>
                </c:pt>
                <c:pt idx="1167">
                  <c:v>1.68097006218892</c:v>
                </c:pt>
                <c:pt idx="1168">
                  <c:v>1.70271931795795</c:v>
                </c:pt>
                <c:pt idx="1169">
                  <c:v>1.71100848869074</c:v>
                </c:pt>
                <c:pt idx="1170">
                  <c:v>1.71981973784595</c:v>
                </c:pt>
                <c:pt idx="1171">
                  <c:v>1.72839084369578</c:v>
                </c:pt>
                <c:pt idx="1172">
                  <c:v>1.70136978374426</c:v>
                </c:pt>
                <c:pt idx="1173">
                  <c:v>1.70120613248813</c:v>
                </c:pt>
                <c:pt idx="1174">
                  <c:v>1.6807585737508</c:v>
                </c:pt>
                <c:pt idx="1175">
                  <c:v>1.64532868620936</c:v>
                </c:pt>
                <c:pt idx="1176">
                  <c:v>1.61549873412728</c:v>
                </c:pt>
                <c:pt idx="1177">
                  <c:v>1.55804169325695</c:v>
                </c:pt>
                <c:pt idx="1178">
                  <c:v>1.52123158563887</c:v>
                </c:pt>
                <c:pt idx="1179">
                  <c:v>1.47769113713075</c:v>
                </c:pt>
                <c:pt idx="1180">
                  <c:v>1.45946523864517</c:v>
                </c:pt>
                <c:pt idx="1181">
                  <c:v>1.40403937128874</c:v>
                </c:pt>
                <c:pt idx="1182">
                  <c:v>1.38690164572561</c:v>
                </c:pt>
                <c:pt idx="1183">
                  <c:v>1.35305980126425</c:v>
                </c:pt>
                <c:pt idx="1184">
                  <c:v>1.35217054114258</c:v>
                </c:pt>
                <c:pt idx="1185">
                  <c:v>1.28585678275641</c:v>
                </c:pt>
                <c:pt idx="1186">
                  <c:v>1.28454714408782</c:v>
                </c:pt>
                <c:pt idx="1187">
                  <c:v>1.2795766659655</c:v>
                </c:pt>
                <c:pt idx="1188">
                  <c:v>1.31212184495321</c:v>
                </c:pt>
                <c:pt idx="1189">
                  <c:v>1.31837353916943</c:v>
                </c:pt>
                <c:pt idx="1190">
                  <c:v>1.3659294707747</c:v>
                </c:pt>
                <c:pt idx="1191">
                  <c:v>1.39207351162095</c:v>
                </c:pt>
                <c:pt idx="1192">
                  <c:v>1.43385253824636</c:v>
                </c:pt>
                <c:pt idx="1193">
                  <c:v>1.46822658111636</c:v>
                </c:pt>
                <c:pt idx="1194">
                  <c:v>1.48720552672997</c:v>
                </c:pt>
                <c:pt idx="1195">
                  <c:v>1.48932421088088</c:v>
                </c:pt>
                <c:pt idx="1196">
                  <c:v>1.48741580539818</c:v>
                </c:pt>
                <c:pt idx="1197">
                  <c:v>1.5330492125028</c:v>
                </c:pt>
                <c:pt idx="1198">
                  <c:v>1.57351430682747</c:v>
                </c:pt>
                <c:pt idx="1199">
                  <c:v>1.63962813589641</c:v>
                </c:pt>
                <c:pt idx="1200">
                  <c:v>1.81618946978838</c:v>
                </c:pt>
                <c:pt idx="1201">
                  <c:v>1.79789269026937</c:v>
                </c:pt>
                <c:pt idx="1202">
                  <c:v>1.83691761296508</c:v>
                </c:pt>
                <c:pt idx="1203">
                  <c:v>1.87809611267332</c:v>
                </c:pt>
                <c:pt idx="1204">
                  <c:v>1.88353601996122</c:v>
                </c:pt>
                <c:pt idx="1205">
                  <c:v>1.83519138650049</c:v>
                </c:pt>
                <c:pt idx="1206">
                  <c:v>1.76533120808116</c:v>
                </c:pt>
                <c:pt idx="1207">
                  <c:v>1.65107139077415</c:v>
                </c:pt>
                <c:pt idx="1208">
                  <c:v>1.68754732457194</c:v>
                </c:pt>
                <c:pt idx="1209">
                  <c:v>1.74923190983674</c:v>
                </c:pt>
                <c:pt idx="1210">
                  <c:v>1.74664999215526</c:v>
                </c:pt>
                <c:pt idx="1211">
                  <c:v>1.73242840282518</c:v>
                </c:pt>
                <c:pt idx="1212">
                  <c:v>1.72515770992007</c:v>
                </c:pt>
                <c:pt idx="1213">
                  <c:v>1.64741636679364</c:v>
                </c:pt>
                <c:pt idx="1214">
                  <c:v>1.60409643846552</c:v>
                </c:pt>
                <c:pt idx="1215">
                  <c:v>1.54492212806176</c:v>
                </c:pt>
                <c:pt idx="1216">
                  <c:v>1.48366514000662</c:v>
                </c:pt>
                <c:pt idx="1217">
                  <c:v>1.3954017593928</c:v>
                </c:pt>
                <c:pt idx="1218">
                  <c:v>1.30795605013987</c:v>
                </c:pt>
                <c:pt idx="1219">
                  <c:v>1.24090799641794</c:v>
                </c:pt>
                <c:pt idx="1220">
                  <c:v>1.18739374015497</c:v>
                </c:pt>
                <c:pt idx="1221">
                  <c:v>1.16302924900331</c:v>
                </c:pt>
                <c:pt idx="1222">
                  <c:v>1.14977243397878</c:v>
                </c:pt>
                <c:pt idx="1223">
                  <c:v>1.15456550242267</c:v>
                </c:pt>
                <c:pt idx="1224">
                  <c:v>1.14607492874887</c:v>
                </c:pt>
                <c:pt idx="1225">
                  <c:v>1.0992318114423</c:v>
                </c:pt>
                <c:pt idx="1226">
                  <c:v>1.09043775624644</c:v>
                </c:pt>
                <c:pt idx="1227">
                  <c:v>1.08750945451125</c:v>
                </c:pt>
                <c:pt idx="1228">
                  <c:v>1.09059954790581</c:v>
                </c:pt>
                <c:pt idx="1229">
                  <c:v>1.06295314821361</c:v>
                </c:pt>
                <c:pt idx="1230">
                  <c:v>1.07546813227147</c:v>
                </c:pt>
                <c:pt idx="1231">
                  <c:v>1.08044425362069</c:v>
                </c:pt>
                <c:pt idx="1232">
                  <c:v>1.07648939745659</c:v>
                </c:pt>
                <c:pt idx="1233">
                  <c:v>1.06801543725939</c:v>
                </c:pt>
                <c:pt idx="1234">
                  <c:v>1.06337225432365</c:v>
                </c:pt>
                <c:pt idx="1235">
                  <c:v>1.06218709299317</c:v>
                </c:pt>
                <c:pt idx="1236">
                  <c:v>1.0776307461117</c:v>
                </c:pt>
                <c:pt idx="1237">
                  <c:v>1.06704013288449</c:v>
                </c:pt>
                <c:pt idx="1238">
                  <c:v>1.07383518251012</c:v>
                </c:pt>
                <c:pt idx="1239">
                  <c:v>1.08443596786079</c:v>
                </c:pt>
                <c:pt idx="1240">
                  <c:v>1.09552648394941</c:v>
                </c:pt>
                <c:pt idx="1241">
                  <c:v>1.11557650588705</c:v>
                </c:pt>
                <c:pt idx="1242">
                  <c:v>1.12503881651769</c:v>
                </c:pt>
                <c:pt idx="1243">
                  <c:v>1.17266701824156</c:v>
                </c:pt>
                <c:pt idx="1244">
                  <c:v>1.24594928304981</c:v>
                </c:pt>
                <c:pt idx="1245">
                  <c:v>1.2721158534477</c:v>
                </c:pt>
                <c:pt idx="1246">
                  <c:v>1.32819401629673</c:v>
                </c:pt>
                <c:pt idx="1247">
                  <c:v>1.36657791803822</c:v>
                </c:pt>
                <c:pt idx="1248">
                  <c:v>1.41772086352446</c:v>
                </c:pt>
                <c:pt idx="1249">
                  <c:v>1.29370224324337</c:v>
                </c:pt>
                <c:pt idx="1250">
                  <c:v>1.31474631249245</c:v>
                </c:pt>
                <c:pt idx="1251">
                  <c:v>1.35410625668581</c:v>
                </c:pt>
                <c:pt idx="1252">
                  <c:v>1.42869256606269</c:v>
                </c:pt>
                <c:pt idx="1253">
                  <c:v>1.47450566851962</c:v>
                </c:pt>
                <c:pt idx="1254">
                  <c:v>1.50544557682407</c:v>
                </c:pt>
                <c:pt idx="1255">
                  <c:v>1.52905227700645</c:v>
                </c:pt>
                <c:pt idx="1256">
                  <c:v>1.5574152901007</c:v>
                </c:pt>
                <c:pt idx="1257">
                  <c:v>1.58763145969894</c:v>
                </c:pt>
                <c:pt idx="1258">
                  <c:v>1.60274758347201</c:v>
                </c:pt>
                <c:pt idx="1259">
                  <c:v>1.64045546463336</c:v>
                </c:pt>
                <c:pt idx="1260">
                  <c:v>1.65891686505377</c:v>
                </c:pt>
                <c:pt idx="1261">
                  <c:v>1.67800210307541</c:v>
                </c:pt>
                <c:pt idx="1262">
                  <c:v>1.6901185479531</c:v>
                </c:pt>
                <c:pt idx="1263">
                  <c:v>1.69675106491123</c:v>
                </c:pt>
                <c:pt idx="1264">
                  <c:v>1.70824854936389</c:v>
                </c:pt>
                <c:pt idx="1265">
                  <c:v>1.71347241394103</c:v>
                </c:pt>
                <c:pt idx="1266">
                  <c:v>1.73729312273498</c:v>
                </c:pt>
                <c:pt idx="1267">
                  <c:v>1.74089352206884</c:v>
                </c:pt>
                <c:pt idx="1268">
                  <c:v>1.73235184860125</c:v>
                </c:pt>
                <c:pt idx="1269">
                  <c:v>1.7218686467681</c:v>
                </c:pt>
                <c:pt idx="1270">
                  <c:v>1.71497892634615</c:v>
                </c:pt>
                <c:pt idx="1271">
                  <c:v>1.66611742540891</c:v>
                </c:pt>
                <c:pt idx="1272">
                  <c:v>1.66649240796564</c:v>
                </c:pt>
                <c:pt idx="1273">
                  <c:v>1.60135467384883</c:v>
                </c:pt>
                <c:pt idx="1274">
                  <c:v>1.56723983203891</c:v>
                </c:pt>
                <c:pt idx="1275">
                  <c:v>1.48746187124244</c:v>
                </c:pt>
                <c:pt idx="1276">
                  <c:v>1.45903733911279</c:v>
                </c:pt>
                <c:pt idx="1277">
                  <c:v>1.41406917567195</c:v>
                </c:pt>
                <c:pt idx="1278">
                  <c:v>1.39602933200323</c:v>
                </c:pt>
                <c:pt idx="1279">
                  <c:v>1.36167533177244</c:v>
                </c:pt>
                <c:pt idx="1280">
                  <c:v>1.33666944895034</c:v>
                </c:pt>
                <c:pt idx="1281">
                  <c:v>1.27595138803282</c:v>
                </c:pt>
                <c:pt idx="1282">
                  <c:v>1.24328343751768</c:v>
                </c:pt>
                <c:pt idx="1283">
                  <c:v>1.22901676812299</c:v>
                </c:pt>
                <c:pt idx="1284">
                  <c:v>1.22042167524801</c:v>
                </c:pt>
                <c:pt idx="1285">
                  <c:v>1.19708150163211</c:v>
                </c:pt>
                <c:pt idx="1286">
                  <c:v>1.19413894161031</c:v>
                </c:pt>
                <c:pt idx="1287">
                  <c:v>1.20970707456543</c:v>
                </c:pt>
                <c:pt idx="1288">
                  <c:v>1.21683151336202</c:v>
                </c:pt>
                <c:pt idx="1289">
                  <c:v>1.25130844511017</c:v>
                </c:pt>
                <c:pt idx="1290">
                  <c:v>1.25812691777471</c:v>
                </c:pt>
                <c:pt idx="1291">
                  <c:v>1.26941714901063</c:v>
                </c:pt>
                <c:pt idx="1292">
                  <c:v>1.23849935311284</c:v>
                </c:pt>
                <c:pt idx="1293">
                  <c:v>1.23772791918665</c:v>
                </c:pt>
                <c:pt idx="1294">
                  <c:v>1.24764938897895</c:v>
                </c:pt>
                <c:pt idx="1295">
                  <c:v>1.26657823573007</c:v>
                </c:pt>
                <c:pt idx="1296">
                  <c:v>1.35184731322248</c:v>
                </c:pt>
                <c:pt idx="1297">
                  <c:v>1.32133628167553</c:v>
                </c:pt>
                <c:pt idx="1298">
                  <c:v>1.3309030651917</c:v>
                </c:pt>
                <c:pt idx="1299">
                  <c:v>1.34876884885774</c:v>
                </c:pt>
                <c:pt idx="1300">
                  <c:v>1.3425189322977</c:v>
                </c:pt>
                <c:pt idx="1301">
                  <c:v>1.32936648559244</c:v>
                </c:pt>
                <c:pt idx="1302">
                  <c:v>1.29737822963577</c:v>
                </c:pt>
                <c:pt idx="1303">
                  <c:v>1.25016386633221</c:v>
                </c:pt>
                <c:pt idx="1304">
                  <c:v>1.25005085840706</c:v>
                </c:pt>
                <c:pt idx="1305">
                  <c:v>1.26598336722982</c:v>
                </c:pt>
                <c:pt idx="1306">
                  <c:v>1.25974171988597</c:v>
                </c:pt>
                <c:pt idx="1307">
                  <c:v>1.25548120622316</c:v>
                </c:pt>
                <c:pt idx="1308">
                  <c:v>1.22750790924704</c:v>
                </c:pt>
                <c:pt idx="1309">
                  <c:v>1.22074992242169</c:v>
                </c:pt>
                <c:pt idx="1310">
                  <c:v>1.2028234453814</c:v>
                </c:pt>
                <c:pt idx="1311">
                  <c:v>1.18812442518237</c:v>
                </c:pt>
                <c:pt idx="1312">
                  <c:v>1.16618710732196</c:v>
                </c:pt>
                <c:pt idx="1313">
                  <c:v>1.15165210471174</c:v>
                </c:pt>
                <c:pt idx="1314">
                  <c:v>1.12606421157793</c:v>
                </c:pt>
                <c:pt idx="1315">
                  <c:v>1.12268711038477</c:v>
                </c:pt>
                <c:pt idx="1316">
                  <c:v>1.12505965005302</c:v>
                </c:pt>
                <c:pt idx="1317">
                  <c:v>1.12562701441176</c:v>
                </c:pt>
                <c:pt idx="1318">
                  <c:v>1.13885987211149</c:v>
                </c:pt>
                <c:pt idx="1319">
                  <c:v>1.14165787859549</c:v>
                </c:pt>
                <c:pt idx="1320">
                  <c:v>1.12463031080393</c:v>
                </c:pt>
                <c:pt idx="1321">
                  <c:v>1.08169471814438</c:v>
                </c:pt>
                <c:pt idx="1322">
                  <c:v>1.05927018194594</c:v>
                </c:pt>
                <c:pt idx="1323">
                  <c:v>1.05097067542367</c:v>
                </c:pt>
                <c:pt idx="1324">
                  <c:v>1.05702948989542</c:v>
                </c:pt>
                <c:pt idx="1325">
                  <c:v>1.0368869751416</c:v>
                </c:pt>
                <c:pt idx="1326">
                  <c:v>1.04070307187009</c:v>
                </c:pt>
                <c:pt idx="1327">
                  <c:v>1.04614642222749</c:v>
                </c:pt>
                <c:pt idx="1328">
                  <c:v>1.05337542102298</c:v>
                </c:pt>
                <c:pt idx="1329">
                  <c:v>1.05307694144951</c:v>
                </c:pt>
                <c:pt idx="1330">
                  <c:v>1.05465653796933</c:v>
                </c:pt>
                <c:pt idx="1331">
                  <c:v>1.05617647552923</c:v>
                </c:pt>
                <c:pt idx="1332">
                  <c:v>1.06623794959507</c:v>
                </c:pt>
                <c:pt idx="1333">
                  <c:v>1.06127483772871</c:v>
                </c:pt>
                <c:pt idx="1334">
                  <c:v>1.06448179576472</c:v>
                </c:pt>
                <c:pt idx="1335">
                  <c:v>1.08051920606355</c:v>
                </c:pt>
                <c:pt idx="1336">
                  <c:v>1.11137281539891</c:v>
                </c:pt>
                <c:pt idx="1337">
                  <c:v>1.13685428723839</c:v>
                </c:pt>
                <c:pt idx="1338">
                  <c:v>1.16524748183216</c:v>
                </c:pt>
                <c:pt idx="1339">
                  <c:v>1.21192822843786</c:v>
                </c:pt>
                <c:pt idx="1340">
                  <c:v>1.25899099157899</c:v>
                </c:pt>
                <c:pt idx="1341">
                  <c:v>1.27697700337056</c:v>
                </c:pt>
                <c:pt idx="1342">
                  <c:v>1.32723959317814</c:v>
                </c:pt>
                <c:pt idx="1343">
                  <c:v>1.38035878155277</c:v>
                </c:pt>
                <c:pt idx="1344">
                  <c:v>1.37310131264125</c:v>
                </c:pt>
                <c:pt idx="1345">
                  <c:v>1.23952795817336</c:v>
                </c:pt>
                <c:pt idx="1346">
                  <c:v>1.2643664554059</c:v>
                </c:pt>
                <c:pt idx="1347">
                  <c:v>1.31235422279233</c:v>
                </c:pt>
                <c:pt idx="1348">
                  <c:v>1.35668709929645</c:v>
                </c:pt>
                <c:pt idx="1349">
                  <c:v>1.38586743844438</c:v>
                </c:pt>
                <c:pt idx="1350">
                  <c:v>1.40979066574507</c:v>
                </c:pt>
                <c:pt idx="1351">
                  <c:v>1.43164404875962</c:v>
                </c:pt>
                <c:pt idx="1352">
                  <c:v>1.46753338807593</c:v>
                </c:pt>
                <c:pt idx="1353">
                  <c:v>1.50185019977336</c:v>
                </c:pt>
                <c:pt idx="1354">
                  <c:v>1.54434803843714</c:v>
                </c:pt>
                <c:pt idx="1355">
                  <c:v>1.59854019453937</c:v>
                </c:pt>
                <c:pt idx="1356">
                  <c:v>1.64004142525698</c:v>
                </c:pt>
                <c:pt idx="1357">
                  <c:v>1.66906074374231</c:v>
                </c:pt>
                <c:pt idx="1358">
                  <c:v>1.69724917587774</c:v>
                </c:pt>
                <c:pt idx="1359">
                  <c:v>1.72957853350387</c:v>
                </c:pt>
                <c:pt idx="1360">
                  <c:v>1.74521741881971</c:v>
                </c:pt>
                <c:pt idx="1361">
                  <c:v>1.75925981605735</c:v>
                </c:pt>
                <c:pt idx="1362">
                  <c:v>1.81127652736062</c:v>
                </c:pt>
                <c:pt idx="1363">
                  <c:v>1.81524962049548</c:v>
                </c:pt>
                <c:pt idx="1364">
                  <c:v>1.83621637006714</c:v>
                </c:pt>
                <c:pt idx="1365">
                  <c:v>1.81394940077596</c:v>
                </c:pt>
                <c:pt idx="1366">
                  <c:v>1.82460100292613</c:v>
                </c:pt>
                <c:pt idx="1367">
                  <c:v>1.79868071050345</c:v>
                </c:pt>
                <c:pt idx="1368">
                  <c:v>1.76717072992657</c:v>
                </c:pt>
                <c:pt idx="1369">
                  <c:v>1.67584981364309</c:v>
                </c:pt>
                <c:pt idx="1370">
                  <c:v>1.63952273197422</c:v>
                </c:pt>
                <c:pt idx="1371">
                  <c:v>1.57875941913644</c:v>
                </c:pt>
                <c:pt idx="1372">
                  <c:v>1.56819908039794</c:v>
                </c:pt>
                <c:pt idx="1373">
                  <c:v>1.49977410153818</c:v>
                </c:pt>
                <c:pt idx="1374">
                  <c:v>1.49755207106939</c:v>
                </c:pt>
                <c:pt idx="1375">
                  <c:v>1.46840929128222</c:v>
                </c:pt>
                <c:pt idx="1376">
                  <c:v>1.40316187812549</c:v>
                </c:pt>
                <c:pt idx="1377">
                  <c:v>1.30543958705708</c:v>
                </c:pt>
                <c:pt idx="1378">
                  <c:v>1.29905973881655</c:v>
                </c:pt>
                <c:pt idx="1379">
                  <c:v>1.25686474374456</c:v>
                </c:pt>
                <c:pt idx="1380">
                  <c:v>1.25995460345054</c:v>
                </c:pt>
                <c:pt idx="1381">
                  <c:v>1.2487032843696</c:v>
                </c:pt>
                <c:pt idx="1382">
                  <c:v>1.25426910944914</c:v>
                </c:pt>
                <c:pt idx="1383">
                  <c:v>1.27563945674827</c:v>
                </c:pt>
                <c:pt idx="1384">
                  <c:v>1.3102268408033</c:v>
                </c:pt>
                <c:pt idx="1385">
                  <c:v>1.32791021462565</c:v>
                </c:pt>
                <c:pt idx="1386">
                  <c:v>1.32492812979955</c:v>
                </c:pt>
                <c:pt idx="1387">
                  <c:v>1.32523708910202</c:v>
                </c:pt>
                <c:pt idx="1388">
                  <c:v>1.33891894430281</c:v>
                </c:pt>
                <c:pt idx="1389">
                  <c:v>1.3692239508276</c:v>
                </c:pt>
                <c:pt idx="1390">
                  <c:v>1.4403196077168</c:v>
                </c:pt>
                <c:pt idx="1391">
                  <c:v>1.5182063235169</c:v>
                </c:pt>
                <c:pt idx="1392">
                  <c:v>1.69958687246594</c:v>
                </c:pt>
                <c:pt idx="1393">
                  <c:v>1.68247891831747</c:v>
                </c:pt>
                <c:pt idx="1394">
                  <c:v>1.67112546492037</c:v>
                </c:pt>
                <c:pt idx="1395">
                  <c:v>1.676628593071</c:v>
                </c:pt>
                <c:pt idx="1396">
                  <c:v>1.71404408159106</c:v>
                </c:pt>
                <c:pt idx="1397">
                  <c:v>1.67985244576438</c:v>
                </c:pt>
                <c:pt idx="1398">
                  <c:v>1.65013372675599</c:v>
                </c:pt>
                <c:pt idx="1399">
                  <c:v>1.56503091670921</c:v>
                </c:pt>
                <c:pt idx="1400">
                  <c:v>1.60370831240945</c:v>
                </c:pt>
                <c:pt idx="1401">
                  <c:v>1.65631956172681</c:v>
                </c:pt>
                <c:pt idx="1402">
                  <c:v>1.65175278326621</c:v>
                </c:pt>
                <c:pt idx="1403">
                  <c:v>1.62594227510809</c:v>
                </c:pt>
                <c:pt idx="1404">
                  <c:v>1.59325285434579</c:v>
                </c:pt>
                <c:pt idx="1405">
                  <c:v>1.55576965717614</c:v>
                </c:pt>
                <c:pt idx="1406">
                  <c:v>1.50793400012684</c:v>
                </c:pt>
                <c:pt idx="1407">
                  <c:v>1.46122237669542</c:v>
                </c:pt>
                <c:pt idx="1408">
                  <c:v>1.39905670263428</c:v>
                </c:pt>
                <c:pt idx="1409">
                  <c:v>1.35018108348301</c:v>
                </c:pt>
                <c:pt idx="1410">
                  <c:v>1.3139371718711</c:v>
                </c:pt>
                <c:pt idx="1411">
                  <c:v>1.27764985249298</c:v>
                </c:pt>
                <c:pt idx="1412">
                  <c:v>1.24462107827034</c:v>
                </c:pt>
                <c:pt idx="1413">
                  <c:v>1.22729682001356</c:v>
                </c:pt>
                <c:pt idx="1414">
                  <c:v>1.24740948755544</c:v>
                </c:pt>
                <c:pt idx="1415">
                  <c:v>1.23688580610129</c:v>
                </c:pt>
                <c:pt idx="1416">
                  <c:v>1.21170659570625</c:v>
                </c:pt>
                <c:pt idx="1417">
                  <c:v>1.16618335518229</c:v>
                </c:pt>
                <c:pt idx="1418">
                  <c:v>1.15856582458268</c:v>
                </c:pt>
                <c:pt idx="1419">
                  <c:v>1.14989958343188</c:v>
                </c:pt>
                <c:pt idx="1420">
                  <c:v>1.16925609144302</c:v>
                </c:pt>
                <c:pt idx="1421">
                  <c:v>1.14774164342054</c:v>
                </c:pt>
                <c:pt idx="1422">
                  <c:v>1.15344608641752</c:v>
                </c:pt>
                <c:pt idx="1423">
                  <c:v>1.16326748299169</c:v>
                </c:pt>
                <c:pt idx="1424">
                  <c:v>1.19212537267316</c:v>
                </c:pt>
                <c:pt idx="1425">
                  <c:v>1.20013433953622</c:v>
                </c:pt>
                <c:pt idx="1426">
                  <c:v>1.19858146300833</c:v>
                </c:pt>
                <c:pt idx="1427">
                  <c:v>1.19259380174788</c:v>
                </c:pt>
                <c:pt idx="1428">
                  <c:v>1.21266023353619</c:v>
                </c:pt>
                <c:pt idx="1429">
                  <c:v>1.21692655683164</c:v>
                </c:pt>
                <c:pt idx="1430">
                  <c:v>1.20905406080434</c:v>
                </c:pt>
                <c:pt idx="1431">
                  <c:v>1.23501379501735</c:v>
                </c:pt>
                <c:pt idx="1432">
                  <c:v>1.24329414060234</c:v>
                </c:pt>
                <c:pt idx="1433">
                  <c:v>1.26830373484215</c:v>
                </c:pt>
                <c:pt idx="1434">
                  <c:v>1.28437396985698</c:v>
                </c:pt>
                <c:pt idx="1435">
                  <c:v>1.33623320047351</c:v>
                </c:pt>
                <c:pt idx="1436">
                  <c:v>1.39523378031762</c:v>
                </c:pt>
                <c:pt idx="1437">
                  <c:v>1.42416632537624</c:v>
                </c:pt>
                <c:pt idx="1438">
                  <c:v>1.47268172532417</c:v>
                </c:pt>
                <c:pt idx="1439">
                  <c:v>1.5614996642051</c:v>
                </c:pt>
                <c:pt idx="1440">
                  <c:v>1.59409509319311</c:v>
                </c:pt>
                <c:pt idx="1441">
                  <c:v>1.43203791485164</c:v>
                </c:pt>
                <c:pt idx="1442">
                  <c:v>1.44535663096875</c:v>
                </c:pt>
                <c:pt idx="1443">
                  <c:v>1.50800198353031</c:v>
                </c:pt>
                <c:pt idx="1444">
                  <c:v>1.55605183010202</c:v>
                </c:pt>
                <c:pt idx="1445">
                  <c:v>1.60184029135591</c:v>
                </c:pt>
                <c:pt idx="1446">
                  <c:v>1.62242744472533</c:v>
                </c:pt>
                <c:pt idx="1447">
                  <c:v>1.65316578118136</c:v>
                </c:pt>
                <c:pt idx="1448">
                  <c:v>1.69449423566742</c:v>
                </c:pt>
                <c:pt idx="1449">
                  <c:v>1.73564903632627</c:v>
                </c:pt>
                <c:pt idx="1450">
                  <c:v>1.75889661879985</c:v>
                </c:pt>
                <c:pt idx="1451">
                  <c:v>1.80558336302906</c:v>
                </c:pt>
                <c:pt idx="1452">
                  <c:v>1.83312521297291</c:v>
                </c:pt>
                <c:pt idx="1453">
                  <c:v>1.85484343932924</c:v>
                </c:pt>
                <c:pt idx="1454">
                  <c:v>1.91014392276476</c:v>
                </c:pt>
                <c:pt idx="1455">
                  <c:v>1.90296362591226</c:v>
                </c:pt>
                <c:pt idx="1456">
                  <c:v>1.94593112669051</c:v>
                </c:pt>
                <c:pt idx="1457">
                  <c:v>1.96201077986681</c:v>
                </c:pt>
                <c:pt idx="1458">
                  <c:v>2.01473172090322</c:v>
                </c:pt>
                <c:pt idx="1459">
                  <c:v>2.00515932390917</c:v>
                </c:pt>
                <c:pt idx="1460">
                  <c:v>2.01424472561841</c:v>
                </c:pt>
                <c:pt idx="1461">
                  <c:v>2.02846566367727</c:v>
                </c:pt>
                <c:pt idx="1462">
                  <c:v>2.02381211034776</c:v>
                </c:pt>
                <c:pt idx="1463">
                  <c:v>1.95391372961901</c:v>
                </c:pt>
                <c:pt idx="1464">
                  <c:v>1.91144709941168</c:v>
                </c:pt>
                <c:pt idx="1465">
                  <c:v>1.84462592895519</c:v>
                </c:pt>
                <c:pt idx="1466">
                  <c:v>1.80883987365377</c:v>
                </c:pt>
                <c:pt idx="1467">
                  <c:v>1.73182310077168</c:v>
                </c:pt>
                <c:pt idx="1468">
                  <c:v>1.71764056248486</c:v>
                </c:pt>
                <c:pt idx="1469">
                  <c:v>1.68010464425598</c:v>
                </c:pt>
                <c:pt idx="1470">
                  <c:v>1.66455978802614</c:v>
                </c:pt>
                <c:pt idx="1471">
                  <c:v>1.59794347421071</c:v>
                </c:pt>
                <c:pt idx="1472">
                  <c:v>1.52991588565309</c:v>
                </c:pt>
                <c:pt idx="1473">
                  <c:v>1.42738869681493</c:v>
                </c:pt>
                <c:pt idx="1474">
                  <c:v>1.40479335131114</c:v>
                </c:pt>
                <c:pt idx="1475">
                  <c:v>1.41079922909776</c:v>
                </c:pt>
                <c:pt idx="1476">
                  <c:v>1.44121119916678</c:v>
                </c:pt>
                <c:pt idx="1477">
                  <c:v>1.43733188749978</c:v>
                </c:pt>
                <c:pt idx="1478">
                  <c:v>1.46343206151951</c:v>
                </c:pt>
                <c:pt idx="1479">
                  <c:v>1.50746206781271</c:v>
                </c:pt>
                <c:pt idx="1480">
                  <c:v>1.516675945455</c:v>
                </c:pt>
                <c:pt idx="1481">
                  <c:v>1.59438514416404</c:v>
                </c:pt>
                <c:pt idx="1482">
                  <c:v>1.62886226517873</c:v>
                </c:pt>
                <c:pt idx="1483">
                  <c:v>1.64789699728912</c:v>
                </c:pt>
                <c:pt idx="1484">
                  <c:v>1.62148344304534</c:v>
                </c:pt>
                <c:pt idx="1485">
                  <c:v>1.58505986125615</c:v>
                </c:pt>
                <c:pt idx="1486">
                  <c:v>1.56910263117026</c:v>
                </c:pt>
                <c:pt idx="1487">
                  <c:v>1.63192709465819</c:v>
                </c:pt>
                <c:pt idx="1488">
                  <c:v>1.78494731478801</c:v>
                </c:pt>
                <c:pt idx="1489">
                  <c:v>1.6776809159842</c:v>
                </c:pt>
                <c:pt idx="1490">
                  <c:v>1.69451070417172</c:v>
                </c:pt>
                <c:pt idx="1491">
                  <c:v>1.68925581153854</c:v>
                </c:pt>
                <c:pt idx="1492">
                  <c:v>1.68364395918715</c:v>
                </c:pt>
                <c:pt idx="1493">
                  <c:v>1.6789679741312</c:v>
                </c:pt>
                <c:pt idx="1494">
                  <c:v>1.61767644663018</c:v>
                </c:pt>
                <c:pt idx="1495">
                  <c:v>1.54307905517843</c:v>
                </c:pt>
                <c:pt idx="1496">
                  <c:v>1.54036824147231</c:v>
                </c:pt>
                <c:pt idx="1497">
                  <c:v>1.58162409672968</c:v>
                </c:pt>
                <c:pt idx="1498">
                  <c:v>1.56805763259452</c:v>
                </c:pt>
                <c:pt idx="1499">
                  <c:v>1.56851591449282</c:v>
                </c:pt>
                <c:pt idx="1500">
                  <c:v>1.53562401649133</c:v>
                </c:pt>
                <c:pt idx="1501">
                  <c:v>1.47848527761525</c:v>
                </c:pt>
                <c:pt idx="1502">
                  <c:v>1.43705394410102</c:v>
                </c:pt>
                <c:pt idx="1503">
                  <c:v>1.38723995804687</c:v>
                </c:pt>
                <c:pt idx="1504">
                  <c:v>1.34519677007806</c:v>
                </c:pt>
                <c:pt idx="1505">
                  <c:v>1.2939500549566</c:v>
                </c:pt>
                <c:pt idx="1506">
                  <c:v>1.23584008584278</c:v>
                </c:pt>
                <c:pt idx="1507">
                  <c:v>1.1954120709936</c:v>
                </c:pt>
                <c:pt idx="1508">
                  <c:v>1.16574818167402</c:v>
                </c:pt>
                <c:pt idx="1509">
                  <c:v>1.14658424033048</c:v>
                </c:pt>
                <c:pt idx="1510">
                  <c:v>1.15920212945502</c:v>
                </c:pt>
                <c:pt idx="1511">
                  <c:v>1.16656536091183</c:v>
                </c:pt>
                <c:pt idx="1512">
                  <c:v>1.15359885287847</c:v>
                </c:pt>
                <c:pt idx="1513">
                  <c:v>1.10769434270793</c:v>
                </c:pt>
                <c:pt idx="1514">
                  <c:v>1.10871588122203</c:v>
                </c:pt>
                <c:pt idx="1515">
                  <c:v>1.10409142432564</c:v>
                </c:pt>
                <c:pt idx="1516">
                  <c:v>1.11102033853885</c:v>
                </c:pt>
                <c:pt idx="1517">
                  <c:v>1.0990808154409</c:v>
                </c:pt>
                <c:pt idx="1518">
                  <c:v>1.10278284903112</c:v>
                </c:pt>
                <c:pt idx="1519">
                  <c:v>1.11010436624703</c:v>
                </c:pt>
                <c:pt idx="1520">
                  <c:v>1.13183866982016</c:v>
                </c:pt>
                <c:pt idx="1521">
                  <c:v>1.13449942514055</c:v>
                </c:pt>
                <c:pt idx="1522">
                  <c:v>1.12758021085769</c:v>
                </c:pt>
                <c:pt idx="1523">
                  <c:v>1.11827396065818</c:v>
                </c:pt>
                <c:pt idx="1524">
                  <c:v>1.123753564108</c:v>
                </c:pt>
                <c:pt idx="1525">
                  <c:v>1.13063966345754</c:v>
                </c:pt>
                <c:pt idx="1526">
                  <c:v>1.12920480485547</c:v>
                </c:pt>
                <c:pt idx="1527">
                  <c:v>1.14571758192525</c:v>
                </c:pt>
                <c:pt idx="1528">
                  <c:v>1.14567858800655</c:v>
                </c:pt>
                <c:pt idx="1529">
                  <c:v>1.15298836274934</c:v>
                </c:pt>
                <c:pt idx="1530">
                  <c:v>1.163526241959</c:v>
                </c:pt>
                <c:pt idx="1531">
                  <c:v>1.20087999094366</c:v>
                </c:pt>
                <c:pt idx="1532">
                  <c:v>1.2615809456523</c:v>
                </c:pt>
                <c:pt idx="1533">
                  <c:v>1.29873245341363</c:v>
                </c:pt>
                <c:pt idx="1534">
                  <c:v>1.33208505089709</c:v>
                </c:pt>
                <c:pt idx="1535">
                  <c:v>1.37978796842781</c:v>
                </c:pt>
                <c:pt idx="1536">
                  <c:v>1.40459634644471</c:v>
                </c:pt>
                <c:pt idx="1537">
                  <c:v>1.28645714887505</c:v>
                </c:pt>
                <c:pt idx="1538">
                  <c:v>1.28746177019693</c:v>
                </c:pt>
                <c:pt idx="1539">
                  <c:v>1.34459023055582</c:v>
                </c:pt>
                <c:pt idx="1540">
                  <c:v>1.41362882117584</c:v>
                </c:pt>
                <c:pt idx="1541">
                  <c:v>1.436697778613</c:v>
                </c:pt>
                <c:pt idx="1542">
                  <c:v>1.48629418351423</c:v>
                </c:pt>
                <c:pt idx="1543">
                  <c:v>1.50615442965706</c:v>
                </c:pt>
                <c:pt idx="1544">
                  <c:v>1.54116627415415</c:v>
                </c:pt>
                <c:pt idx="1545">
                  <c:v>1.56431947755178</c:v>
                </c:pt>
                <c:pt idx="1546">
                  <c:v>1.59682253401586</c:v>
                </c:pt>
                <c:pt idx="1547">
                  <c:v>1.61321470644247</c:v>
                </c:pt>
                <c:pt idx="1548">
                  <c:v>1.63616978219377</c:v>
                </c:pt>
                <c:pt idx="1549">
                  <c:v>1.67511141805246</c:v>
                </c:pt>
                <c:pt idx="1550">
                  <c:v>1.69719052014177</c:v>
                </c:pt>
                <c:pt idx="1551">
                  <c:v>1.716627274551</c:v>
                </c:pt>
                <c:pt idx="1552">
                  <c:v>1.72837246737335</c:v>
                </c:pt>
                <c:pt idx="1553">
                  <c:v>1.7723247082139</c:v>
                </c:pt>
                <c:pt idx="1554">
                  <c:v>1.81220032202155</c:v>
                </c:pt>
                <c:pt idx="1555">
                  <c:v>1.83124575148737</c:v>
                </c:pt>
                <c:pt idx="1556">
                  <c:v>1.84755637779259</c:v>
                </c:pt>
                <c:pt idx="1557">
                  <c:v>1.82831869060912</c:v>
                </c:pt>
                <c:pt idx="1558">
                  <c:v>1.807295050507</c:v>
                </c:pt>
                <c:pt idx="1559">
                  <c:v>1.76732502513532</c:v>
                </c:pt>
                <c:pt idx="1560">
                  <c:v>1.76001804140126</c:v>
                </c:pt>
                <c:pt idx="1561">
                  <c:v>1.6954766988121</c:v>
                </c:pt>
                <c:pt idx="1562">
                  <c:v>1.65842042572198</c:v>
                </c:pt>
                <c:pt idx="1563">
                  <c:v>1.61146823479253</c:v>
                </c:pt>
                <c:pt idx="1564">
                  <c:v>1.57063850572531</c:v>
                </c:pt>
                <c:pt idx="1565">
                  <c:v>1.50567080566705</c:v>
                </c:pt>
                <c:pt idx="1566">
                  <c:v>1.51627299102194</c:v>
                </c:pt>
                <c:pt idx="1567">
                  <c:v>1.47970836646952</c:v>
                </c:pt>
                <c:pt idx="1568">
                  <c:v>1.43159805974107</c:v>
                </c:pt>
                <c:pt idx="1569">
                  <c:v>1.39832395063387</c:v>
                </c:pt>
                <c:pt idx="1570">
                  <c:v>1.40336827032742</c:v>
                </c:pt>
                <c:pt idx="1571">
                  <c:v>1.43006358020227</c:v>
                </c:pt>
                <c:pt idx="1572">
                  <c:v>1.4671714363983</c:v>
                </c:pt>
                <c:pt idx="1573">
                  <c:v>1.48941269345858</c:v>
                </c:pt>
                <c:pt idx="1574">
                  <c:v>1.51705521704278</c:v>
                </c:pt>
                <c:pt idx="1575">
                  <c:v>1.5962562680003</c:v>
                </c:pt>
                <c:pt idx="1576">
                  <c:v>1.68151016118953</c:v>
                </c:pt>
                <c:pt idx="1577">
                  <c:v>1.76755017612695</c:v>
                </c:pt>
                <c:pt idx="1578">
                  <c:v>1.79669010575568</c:v>
                </c:pt>
                <c:pt idx="1579">
                  <c:v>1.79913690010849</c:v>
                </c:pt>
                <c:pt idx="1580">
                  <c:v>1.77881094633409</c:v>
                </c:pt>
                <c:pt idx="1581">
                  <c:v>1.69962423033763</c:v>
                </c:pt>
                <c:pt idx="1582">
                  <c:v>1.69614286824667</c:v>
                </c:pt>
                <c:pt idx="1583">
                  <c:v>1.74991098575876</c:v>
                </c:pt>
                <c:pt idx="1584">
                  <c:v>1.90107419928439</c:v>
                </c:pt>
                <c:pt idx="1585">
                  <c:v>1.78986447064769</c:v>
                </c:pt>
                <c:pt idx="1586">
                  <c:v>1.76620429365946</c:v>
                </c:pt>
                <c:pt idx="1587">
                  <c:v>1.78450380946055</c:v>
                </c:pt>
                <c:pt idx="1588">
                  <c:v>1.81375139972784</c:v>
                </c:pt>
                <c:pt idx="1589">
                  <c:v>1.78393774515069</c:v>
                </c:pt>
                <c:pt idx="1590">
                  <c:v>1.73677424273567</c:v>
                </c:pt>
                <c:pt idx="1591">
                  <c:v>1.65574656491324</c:v>
                </c:pt>
                <c:pt idx="1592">
                  <c:v>1.74913158979443</c:v>
                </c:pt>
                <c:pt idx="1593">
                  <c:v>1.82709354920785</c:v>
                </c:pt>
                <c:pt idx="1594">
                  <c:v>1.83756814957452</c:v>
                </c:pt>
                <c:pt idx="1595">
                  <c:v>1.84136679763578</c:v>
                </c:pt>
                <c:pt idx="1596">
                  <c:v>1.82733171131727</c:v>
                </c:pt>
                <c:pt idx="1597">
                  <c:v>1.81635842084975</c:v>
                </c:pt>
                <c:pt idx="1598">
                  <c:v>1.74441650176577</c:v>
                </c:pt>
                <c:pt idx="1599">
                  <c:v>1.68477546604569</c:v>
                </c:pt>
                <c:pt idx="1600">
                  <c:v>1.61109976190561</c:v>
                </c:pt>
                <c:pt idx="1601">
                  <c:v>1.54146151444063</c:v>
                </c:pt>
                <c:pt idx="1602">
                  <c:v>1.46370190924907</c:v>
                </c:pt>
                <c:pt idx="1603">
                  <c:v>1.40042654799143</c:v>
                </c:pt>
                <c:pt idx="1604">
                  <c:v>1.35468673562357</c:v>
                </c:pt>
                <c:pt idx="1605">
                  <c:v>1.32421245419087</c:v>
                </c:pt>
                <c:pt idx="1606">
                  <c:v>1.33456677089135</c:v>
                </c:pt>
                <c:pt idx="1607">
                  <c:v>1.32640756814132</c:v>
                </c:pt>
                <c:pt idx="1608">
                  <c:v>1.3055270997707</c:v>
                </c:pt>
                <c:pt idx="1609">
                  <c:v>1.24690352611541</c:v>
                </c:pt>
                <c:pt idx="1610">
                  <c:v>1.22742345668742</c:v>
                </c:pt>
                <c:pt idx="1611">
                  <c:v>1.21625736107924</c:v>
                </c:pt>
                <c:pt idx="1612">
                  <c:v>1.22015152913416</c:v>
                </c:pt>
                <c:pt idx="1613">
                  <c:v>1.20003829894318</c:v>
                </c:pt>
                <c:pt idx="1614">
                  <c:v>1.2022191710433</c:v>
                </c:pt>
                <c:pt idx="1615">
                  <c:v>1.21271744019602</c:v>
                </c:pt>
                <c:pt idx="1616">
                  <c:v>1.24393983892701</c:v>
                </c:pt>
                <c:pt idx="1617">
                  <c:v>1.24727532633193</c:v>
                </c:pt>
                <c:pt idx="1618">
                  <c:v>1.24519338283728</c:v>
                </c:pt>
                <c:pt idx="1619">
                  <c:v>1.24545143403233</c:v>
                </c:pt>
                <c:pt idx="1620">
                  <c:v>1.25570545813316</c:v>
                </c:pt>
                <c:pt idx="1621">
                  <c:v>1.25834171859558</c:v>
                </c:pt>
                <c:pt idx="1622">
                  <c:v>1.26628119008227</c:v>
                </c:pt>
                <c:pt idx="1623">
                  <c:v>1.28093043630729</c:v>
                </c:pt>
                <c:pt idx="1624">
                  <c:v>1.28856620504396</c:v>
                </c:pt>
                <c:pt idx="1625">
                  <c:v>1.30478514358914</c:v>
                </c:pt>
                <c:pt idx="1626">
                  <c:v>1.31329227947836</c:v>
                </c:pt>
                <c:pt idx="1627">
                  <c:v>1.35911207107495</c:v>
                </c:pt>
                <c:pt idx="1628">
                  <c:v>1.42117061483118</c:v>
                </c:pt>
                <c:pt idx="1629">
                  <c:v>1.4353762856039</c:v>
                </c:pt>
                <c:pt idx="1630">
                  <c:v>1.49054790726319</c:v>
                </c:pt>
                <c:pt idx="1631">
                  <c:v>1.53830149336813</c:v>
                </c:pt>
                <c:pt idx="1632">
                  <c:v>1.41714805094091</c:v>
                </c:pt>
                <c:pt idx="1633">
                  <c:v>1.28731956258146</c:v>
                </c:pt>
                <c:pt idx="1634">
                  <c:v>1.29322867720077</c:v>
                </c:pt>
                <c:pt idx="1635">
                  <c:v>1.33996895858293</c:v>
                </c:pt>
                <c:pt idx="1636">
                  <c:v>1.38250199353568</c:v>
                </c:pt>
                <c:pt idx="1637">
                  <c:v>1.41310134332724</c:v>
                </c:pt>
                <c:pt idx="1638">
                  <c:v>1.44037087967387</c:v>
                </c:pt>
                <c:pt idx="1639">
                  <c:v>1.48526048362358</c:v>
                </c:pt>
                <c:pt idx="1640">
                  <c:v>1.52469753146922</c:v>
                </c:pt>
                <c:pt idx="1641">
                  <c:v>1.53463283501494</c:v>
                </c:pt>
                <c:pt idx="1642">
                  <c:v>1.53790570759123</c:v>
                </c:pt>
                <c:pt idx="1643">
                  <c:v>1.56376821128984</c:v>
                </c:pt>
                <c:pt idx="1644">
                  <c:v>1.58551560697174</c:v>
                </c:pt>
                <c:pt idx="1645">
                  <c:v>1.59481959758134</c:v>
                </c:pt>
                <c:pt idx="1646">
                  <c:v>1.61170945340252</c:v>
                </c:pt>
                <c:pt idx="1647">
                  <c:v>1.61679344069844</c:v>
                </c:pt>
                <c:pt idx="1648">
                  <c:v>1.64995785277037</c:v>
                </c:pt>
                <c:pt idx="1649">
                  <c:v>1.65915025038721</c:v>
                </c:pt>
                <c:pt idx="1650">
                  <c:v>1.6788510446822</c:v>
                </c:pt>
                <c:pt idx="1651">
                  <c:v>1.68335045665917</c:v>
                </c:pt>
                <c:pt idx="1652">
                  <c:v>1.69074714650542</c:v>
                </c:pt>
                <c:pt idx="1653">
                  <c:v>1.670714449676</c:v>
                </c:pt>
                <c:pt idx="1654">
                  <c:v>1.66822496187698</c:v>
                </c:pt>
                <c:pt idx="1655">
                  <c:v>1.65388736372014</c:v>
                </c:pt>
                <c:pt idx="1656">
                  <c:v>1.65419242181717</c:v>
                </c:pt>
                <c:pt idx="1657">
                  <c:v>1.60759162297474</c:v>
                </c:pt>
                <c:pt idx="1658">
                  <c:v>1.5787932309829</c:v>
                </c:pt>
                <c:pt idx="1659">
                  <c:v>1.53827737716507</c:v>
                </c:pt>
                <c:pt idx="1660">
                  <c:v>1.50125326013264</c:v>
                </c:pt>
                <c:pt idx="1661">
                  <c:v>1.44158289192815</c:v>
                </c:pt>
                <c:pt idx="1662">
                  <c:v>1.42280852082717</c:v>
                </c:pt>
                <c:pt idx="1663">
                  <c:v>1.36511717525513</c:v>
                </c:pt>
                <c:pt idx="1664">
                  <c:v>1.32437372417719</c:v>
                </c:pt>
                <c:pt idx="1665">
                  <c:v>1.2958938908671</c:v>
                </c:pt>
                <c:pt idx="1666">
                  <c:v>1.31819973732806</c:v>
                </c:pt>
                <c:pt idx="1667">
                  <c:v>1.33386468473379</c:v>
                </c:pt>
                <c:pt idx="1668">
                  <c:v>1.35070919604314</c:v>
                </c:pt>
                <c:pt idx="1669">
                  <c:v>1.36639528210962</c:v>
                </c:pt>
                <c:pt idx="1670">
                  <c:v>1.37529929322796</c:v>
                </c:pt>
                <c:pt idx="1671">
                  <c:v>1.42456020793085</c:v>
                </c:pt>
                <c:pt idx="1672">
                  <c:v>1.4667396804396</c:v>
                </c:pt>
                <c:pt idx="1673">
                  <c:v>1.52637263200911</c:v>
                </c:pt>
                <c:pt idx="1674">
                  <c:v>1.54814313963363</c:v>
                </c:pt>
                <c:pt idx="1675">
                  <c:v>1.59360341921136</c:v>
                </c:pt>
                <c:pt idx="1676">
                  <c:v>1.6155120488012</c:v>
                </c:pt>
                <c:pt idx="1677">
                  <c:v>1.58443801415001</c:v>
                </c:pt>
                <c:pt idx="1678">
                  <c:v>1.5930059176839</c:v>
                </c:pt>
                <c:pt idx="1679">
                  <c:v>1.57575136638938</c:v>
                </c:pt>
                <c:pt idx="1680">
                  <c:v>1.65970601692139</c:v>
                </c:pt>
                <c:pt idx="1681">
                  <c:v>1.58981167473076</c:v>
                </c:pt>
                <c:pt idx="1682">
                  <c:v>1.61680805297872</c:v>
                </c:pt>
                <c:pt idx="1683">
                  <c:v>1.61789279052925</c:v>
                </c:pt>
                <c:pt idx="1684">
                  <c:v>1.63223733321872</c:v>
                </c:pt>
                <c:pt idx="1685">
                  <c:v>1.62224362529436</c:v>
                </c:pt>
                <c:pt idx="1686">
                  <c:v>1.59476310309226</c:v>
                </c:pt>
                <c:pt idx="1687">
                  <c:v>1.55845418225493</c:v>
                </c:pt>
                <c:pt idx="1688">
                  <c:v>1.56853352788986</c:v>
                </c:pt>
                <c:pt idx="1689">
                  <c:v>1.63114541490196</c:v>
                </c:pt>
                <c:pt idx="1690">
                  <c:v>1.62270521207006</c:v>
                </c:pt>
                <c:pt idx="1691">
                  <c:v>1.64223273459208</c:v>
                </c:pt>
                <c:pt idx="1692">
                  <c:v>1.63109492750007</c:v>
                </c:pt>
                <c:pt idx="1693">
                  <c:v>1.63152397427947</c:v>
                </c:pt>
                <c:pt idx="1694">
                  <c:v>1.58408578627672</c:v>
                </c:pt>
                <c:pt idx="1695">
                  <c:v>1.51799339653356</c:v>
                </c:pt>
                <c:pt idx="1696">
                  <c:v>1.50290612197974</c:v>
                </c:pt>
                <c:pt idx="1697">
                  <c:v>1.46337137088007</c:v>
                </c:pt>
                <c:pt idx="1698">
                  <c:v>1.37230143248683</c:v>
                </c:pt>
                <c:pt idx="1699">
                  <c:v>1.34133985209658</c:v>
                </c:pt>
                <c:pt idx="1700">
                  <c:v>1.28192962659007</c:v>
                </c:pt>
                <c:pt idx="1701">
                  <c:v>1.244857014567</c:v>
                </c:pt>
                <c:pt idx="1702">
                  <c:v>1.23318890413705</c:v>
                </c:pt>
                <c:pt idx="1703">
                  <c:v>1.23525292306753</c:v>
                </c:pt>
                <c:pt idx="1704">
                  <c:v>1.2105722507356</c:v>
                </c:pt>
                <c:pt idx="1705">
                  <c:v>1.1746318799871</c:v>
                </c:pt>
                <c:pt idx="1706">
                  <c:v>1.14496933087787</c:v>
                </c:pt>
                <c:pt idx="1707">
                  <c:v>1.1346023886208</c:v>
                </c:pt>
                <c:pt idx="1708">
                  <c:v>1.15245268906362</c:v>
                </c:pt>
                <c:pt idx="1709">
                  <c:v>1.13066867853027</c:v>
                </c:pt>
                <c:pt idx="1710">
                  <c:v>1.12308102024862</c:v>
                </c:pt>
                <c:pt idx="1711">
                  <c:v>1.1272000884786</c:v>
                </c:pt>
                <c:pt idx="1712">
                  <c:v>1.14457220730651</c:v>
                </c:pt>
                <c:pt idx="1713">
                  <c:v>1.13930813857608</c:v>
                </c:pt>
                <c:pt idx="1714">
                  <c:v>1.12891512743547</c:v>
                </c:pt>
                <c:pt idx="1715">
                  <c:v>1.123876633396</c:v>
                </c:pt>
                <c:pt idx="1716">
                  <c:v>1.13777216605948</c:v>
                </c:pt>
                <c:pt idx="1717">
                  <c:v>1.11637699211979</c:v>
                </c:pt>
                <c:pt idx="1718">
                  <c:v>1.1092652257665</c:v>
                </c:pt>
                <c:pt idx="1719">
                  <c:v>1.10206444569707</c:v>
                </c:pt>
                <c:pt idx="1720">
                  <c:v>1.0975226807351</c:v>
                </c:pt>
                <c:pt idx="1721">
                  <c:v>1.11044809082009</c:v>
                </c:pt>
                <c:pt idx="1722">
                  <c:v>1.12325100296759</c:v>
                </c:pt>
                <c:pt idx="1723">
                  <c:v>1.15680382649406</c:v>
                </c:pt>
                <c:pt idx="1724">
                  <c:v>1.20938321804571</c:v>
                </c:pt>
                <c:pt idx="1725">
                  <c:v>1.2261326146521</c:v>
                </c:pt>
                <c:pt idx="1726">
                  <c:v>1.24068590367746</c:v>
                </c:pt>
                <c:pt idx="1727">
                  <c:v>1.28441129668866</c:v>
                </c:pt>
                <c:pt idx="1728">
                  <c:v>1.37707105895226</c:v>
                </c:pt>
                <c:pt idx="1729">
                  <c:v>1.26822935603144</c:v>
                </c:pt>
                <c:pt idx="1730">
                  <c:v>1.28466688164908</c:v>
                </c:pt>
                <c:pt idx="1731">
                  <c:v>1.31995899262984</c:v>
                </c:pt>
                <c:pt idx="1732">
                  <c:v>1.3785855108857</c:v>
                </c:pt>
                <c:pt idx="1733">
                  <c:v>1.40937783812652</c:v>
                </c:pt>
                <c:pt idx="1734">
                  <c:v>1.45341222562168</c:v>
                </c:pt>
                <c:pt idx="1735">
                  <c:v>1.48099478873911</c:v>
                </c:pt>
                <c:pt idx="1736">
                  <c:v>1.49154103715362</c:v>
                </c:pt>
                <c:pt idx="1737">
                  <c:v>1.51740551096683</c:v>
                </c:pt>
                <c:pt idx="1738">
                  <c:v>1.51617052948325</c:v>
                </c:pt>
                <c:pt idx="1739">
                  <c:v>1.54497987794004</c:v>
                </c:pt>
                <c:pt idx="1740">
                  <c:v>1.57371582712941</c:v>
                </c:pt>
                <c:pt idx="1741">
                  <c:v>1.60171158797704</c:v>
                </c:pt>
                <c:pt idx="1742">
                  <c:v>1.60866559115003</c:v>
                </c:pt>
                <c:pt idx="1743">
                  <c:v>1.61126813020968</c:v>
                </c:pt>
                <c:pt idx="1744">
                  <c:v>1.63993802502395</c:v>
                </c:pt>
                <c:pt idx="1745">
                  <c:v>1.66563352483012</c:v>
                </c:pt>
                <c:pt idx="1746">
                  <c:v>1.66802762139837</c:v>
                </c:pt>
                <c:pt idx="1747">
                  <c:v>1.66593710968074</c:v>
                </c:pt>
                <c:pt idx="1748">
                  <c:v>1.67628042612339</c:v>
                </c:pt>
                <c:pt idx="1749">
                  <c:v>1.66787689915095</c:v>
                </c:pt>
                <c:pt idx="1750">
                  <c:v>1.66617980658156</c:v>
                </c:pt>
                <c:pt idx="1751">
                  <c:v>1.64927615080208</c:v>
                </c:pt>
                <c:pt idx="1752">
                  <c:v>1.64763547389207</c:v>
                </c:pt>
                <c:pt idx="1753">
                  <c:v>1.61768268056381</c:v>
                </c:pt>
                <c:pt idx="1754">
                  <c:v>1.60674600420779</c:v>
                </c:pt>
                <c:pt idx="1755">
                  <c:v>1.55848810030297</c:v>
                </c:pt>
                <c:pt idx="1756">
                  <c:v>1.55940976278524</c:v>
                </c:pt>
                <c:pt idx="1757">
                  <c:v>1.52742321577735</c:v>
                </c:pt>
                <c:pt idx="1758">
                  <c:v>1.50397872100608</c:v>
                </c:pt>
                <c:pt idx="1759">
                  <c:v>1.51005276240194</c:v>
                </c:pt>
                <c:pt idx="1760">
                  <c:v>1.53961289102812</c:v>
                </c:pt>
                <c:pt idx="1761">
                  <c:v>1.51986761404508</c:v>
                </c:pt>
                <c:pt idx="1762">
                  <c:v>1.51802947850519</c:v>
                </c:pt>
                <c:pt idx="1763">
                  <c:v>1.53573334424184</c:v>
                </c:pt>
                <c:pt idx="1764">
                  <c:v>1.58309034914202</c:v>
                </c:pt>
                <c:pt idx="1765">
                  <c:v>1.58124294296188</c:v>
                </c:pt>
                <c:pt idx="1766">
                  <c:v>1.63051298283841</c:v>
                </c:pt>
                <c:pt idx="1767">
                  <c:v>1.72305190242152</c:v>
                </c:pt>
                <c:pt idx="1768">
                  <c:v>1.8042022825672</c:v>
                </c:pt>
                <c:pt idx="1769">
                  <c:v>1.86135679581395</c:v>
                </c:pt>
                <c:pt idx="1770">
                  <c:v>1.92468066618392</c:v>
                </c:pt>
                <c:pt idx="1771">
                  <c:v>1.96701725864523</c:v>
                </c:pt>
                <c:pt idx="1772">
                  <c:v>2.02419853288132</c:v>
                </c:pt>
                <c:pt idx="1773">
                  <c:v>1.97163030922886</c:v>
                </c:pt>
                <c:pt idx="1774">
                  <c:v>1.96073837514152</c:v>
                </c:pt>
                <c:pt idx="1775">
                  <c:v>2.00460957391609</c:v>
                </c:pt>
                <c:pt idx="1776">
                  <c:v>2.10957674238754</c:v>
                </c:pt>
                <c:pt idx="1777">
                  <c:v>1.99480237528508</c:v>
                </c:pt>
                <c:pt idx="1778">
                  <c:v>1.98066832235042</c:v>
                </c:pt>
                <c:pt idx="1779">
                  <c:v>1.9865814509277</c:v>
                </c:pt>
                <c:pt idx="1780">
                  <c:v>2.01323684684917</c:v>
                </c:pt>
                <c:pt idx="1781">
                  <c:v>1.99698812107982</c:v>
                </c:pt>
                <c:pt idx="1782">
                  <c:v>1.99820235882518</c:v>
                </c:pt>
                <c:pt idx="1783">
                  <c:v>1.96215628838704</c:v>
                </c:pt>
                <c:pt idx="1784">
                  <c:v>2.0349897851779</c:v>
                </c:pt>
                <c:pt idx="1785">
                  <c:v>2.13106394769706</c:v>
                </c:pt>
                <c:pt idx="1786">
                  <c:v>2.19109063223155</c:v>
                </c:pt>
                <c:pt idx="1787">
                  <c:v>2.206050690669</c:v>
                </c:pt>
                <c:pt idx="1788">
                  <c:v>2.19508964245094</c:v>
                </c:pt>
                <c:pt idx="1789">
                  <c:v>2.15704484700146</c:v>
                </c:pt>
                <c:pt idx="1790">
                  <c:v>2.10050096222173</c:v>
                </c:pt>
                <c:pt idx="1791">
                  <c:v>1.98036432366351</c:v>
                </c:pt>
                <c:pt idx="1792">
                  <c:v>1.90159113627122</c:v>
                </c:pt>
                <c:pt idx="1793">
                  <c:v>1.79114213559877</c:v>
                </c:pt>
                <c:pt idx="1794">
                  <c:v>1.68800029060707</c:v>
                </c:pt>
                <c:pt idx="1795">
                  <c:v>1.60895577536276</c:v>
                </c:pt>
                <c:pt idx="1796">
                  <c:v>1.52309211794511</c:v>
                </c:pt>
                <c:pt idx="1797">
                  <c:v>1.44947623313651</c:v>
                </c:pt>
                <c:pt idx="1798">
                  <c:v>1.46539895478605</c:v>
                </c:pt>
                <c:pt idx="1799">
                  <c:v>1.42237976591063</c:v>
                </c:pt>
                <c:pt idx="1800">
                  <c:v>1.36316546774397</c:v>
                </c:pt>
                <c:pt idx="1801">
                  <c:v>1.30476512122902</c:v>
                </c:pt>
                <c:pt idx="1802">
                  <c:v>1.28205123258054</c:v>
                </c:pt>
                <c:pt idx="1803">
                  <c:v>1.2758238281166</c:v>
                </c:pt>
                <c:pt idx="1804">
                  <c:v>1.29051252979655</c:v>
                </c:pt>
                <c:pt idx="1805">
                  <c:v>1.26898184838965</c:v>
                </c:pt>
                <c:pt idx="1806">
                  <c:v>1.2651391613857</c:v>
                </c:pt>
                <c:pt idx="1807">
                  <c:v>1.26502331312076</c:v>
                </c:pt>
                <c:pt idx="1808">
                  <c:v>1.28669548856093</c:v>
                </c:pt>
                <c:pt idx="1809">
                  <c:v>1.26987597183362</c:v>
                </c:pt>
                <c:pt idx="1810">
                  <c:v>1.28615531120501</c:v>
                </c:pt>
                <c:pt idx="1811">
                  <c:v>1.28631639547392</c:v>
                </c:pt>
                <c:pt idx="1812">
                  <c:v>1.29540828122752</c:v>
                </c:pt>
                <c:pt idx="1813">
                  <c:v>1.29625356081729</c:v>
                </c:pt>
                <c:pt idx="1814">
                  <c:v>1.28274642585507</c:v>
                </c:pt>
                <c:pt idx="1815">
                  <c:v>1.26247233278553</c:v>
                </c:pt>
                <c:pt idx="1816">
                  <c:v>1.23386862571647</c:v>
                </c:pt>
                <c:pt idx="1817">
                  <c:v>1.23737064324667</c:v>
                </c:pt>
                <c:pt idx="1818">
                  <c:v>1.25651591095305</c:v>
                </c:pt>
                <c:pt idx="1819">
                  <c:v>1.29927904732259</c:v>
                </c:pt>
                <c:pt idx="1820">
                  <c:v>1.36422978243432</c:v>
                </c:pt>
                <c:pt idx="1821">
                  <c:v>1.41061437986195</c:v>
                </c:pt>
                <c:pt idx="1822">
                  <c:v>1.43886923469019</c:v>
                </c:pt>
                <c:pt idx="1823">
                  <c:v>1.47972706052955</c:v>
                </c:pt>
                <c:pt idx="1824">
                  <c:v>1.31300428309843</c:v>
                </c:pt>
                <c:pt idx="1825">
                  <c:v>1.1967820650456</c:v>
                </c:pt>
                <c:pt idx="1826">
                  <c:v>1.20859286593984</c:v>
                </c:pt>
                <c:pt idx="1827">
                  <c:v>1.24522124788828</c:v>
                </c:pt>
                <c:pt idx="1828">
                  <c:v>1.29953218436322</c:v>
                </c:pt>
                <c:pt idx="1829">
                  <c:v>1.33261870792573</c:v>
                </c:pt>
                <c:pt idx="1830">
                  <c:v>1.35704616670831</c:v>
                </c:pt>
                <c:pt idx="1831">
                  <c:v>1.39098575719593</c:v>
                </c:pt>
                <c:pt idx="1832">
                  <c:v>1.41593387753885</c:v>
                </c:pt>
                <c:pt idx="1833">
                  <c:v>1.43973605329866</c:v>
                </c:pt>
                <c:pt idx="1834">
                  <c:v>1.46136201183234</c:v>
                </c:pt>
                <c:pt idx="1835">
                  <c:v>1.46795683492948</c:v>
                </c:pt>
                <c:pt idx="1836">
                  <c:v>1.49345500402309</c:v>
                </c:pt>
                <c:pt idx="1837">
                  <c:v>1.51644870693037</c:v>
                </c:pt>
                <c:pt idx="1838">
                  <c:v>1.51737138918622</c:v>
                </c:pt>
                <c:pt idx="1839">
                  <c:v>1.5249662370453</c:v>
                </c:pt>
                <c:pt idx="1840">
                  <c:v>1.54799798181162</c:v>
                </c:pt>
                <c:pt idx="1841">
                  <c:v>1.56797117892869</c:v>
                </c:pt>
                <c:pt idx="1842">
                  <c:v>1.56061057736319</c:v>
                </c:pt>
                <c:pt idx="1843">
                  <c:v>1.5758443970509</c:v>
                </c:pt>
                <c:pt idx="1844">
                  <c:v>1.57182230447378</c:v>
                </c:pt>
                <c:pt idx="1845">
                  <c:v>1.55779207664216</c:v>
                </c:pt>
                <c:pt idx="1846">
                  <c:v>1.53894264009668</c:v>
                </c:pt>
                <c:pt idx="1847">
                  <c:v>1.52064893854013</c:v>
                </c:pt>
                <c:pt idx="1848">
                  <c:v>1.50321826211133</c:v>
                </c:pt>
                <c:pt idx="1849">
                  <c:v>1.4727123712482</c:v>
                </c:pt>
                <c:pt idx="1850">
                  <c:v>1.44447621290586</c:v>
                </c:pt>
                <c:pt idx="1851">
                  <c:v>1.39289569895875</c:v>
                </c:pt>
                <c:pt idx="1852">
                  <c:v>1.39297274273303</c:v>
                </c:pt>
                <c:pt idx="1853">
                  <c:v>1.38423133537508</c:v>
                </c:pt>
                <c:pt idx="1854">
                  <c:v>1.36977292693017</c:v>
                </c:pt>
                <c:pt idx="1855">
                  <c:v>1.36485819028643</c:v>
                </c:pt>
                <c:pt idx="1856">
                  <c:v>1.35201593650127</c:v>
                </c:pt>
                <c:pt idx="1857">
                  <c:v>1.31633070854917</c:v>
                </c:pt>
                <c:pt idx="1858">
                  <c:v>1.34923927010843</c:v>
                </c:pt>
                <c:pt idx="1859">
                  <c:v>1.38742789029391</c:v>
                </c:pt>
                <c:pt idx="1860">
                  <c:v>1.42033020323025</c:v>
                </c:pt>
                <c:pt idx="1861">
                  <c:v>1.41999257172355</c:v>
                </c:pt>
                <c:pt idx="1862">
                  <c:v>1.44322104667693</c:v>
                </c:pt>
                <c:pt idx="1863">
                  <c:v>1.49672360400858</c:v>
                </c:pt>
                <c:pt idx="1864">
                  <c:v>1.55334561482002</c:v>
                </c:pt>
                <c:pt idx="1865">
                  <c:v>1.61324927090817</c:v>
                </c:pt>
                <c:pt idx="1866">
                  <c:v>1.64506830367858</c:v>
                </c:pt>
                <c:pt idx="1867">
                  <c:v>1.65146985327797</c:v>
                </c:pt>
                <c:pt idx="1868">
                  <c:v>1.66104122123215</c:v>
                </c:pt>
                <c:pt idx="1869">
                  <c:v>1.62041670058499</c:v>
                </c:pt>
                <c:pt idx="1870">
                  <c:v>1.63447327094275</c:v>
                </c:pt>
                <c:pt idx="1871">
                  <c:v>1.66093748126357</c:v>
                </c:pt>
                <c:pt idx="1872">
                  <c:v>1.70704378681209</c:v>
                </c:pt>
                <c:pt idx="1873">
                  <c:v>1.62090854413568</c:v>
                </c:pt>
                <c:pt idx="1874">
                  <c:v>1.63572910887581</c:v>
                </c:pt>
                <c:pt idx="1875">
                  <c:v>1.65681829962162</c:v>
                </c:pt>
                <c:pt idx="1876">
                  <c:v>1.6890799811595</c:v>
                </c:pt>
                <c:pt idx="1877">
                  <c:v>1.67082284863866</c:v>
                </c:pt>
                <c:pt idx="1878">
                  <c:v>1.69335229279894</c:v>
                </c:pt>
                <c:pt idx="1879">
                  <c:v>1.65850786776958</c:v>
                </c:pt>
                <c:pt idx="1880">
                  <c:v>1.72887365879256</c:v>
                </c:pt>
                <c:pt idx="1881">
                  <c:v>1.80727355462234</c:v>
                </c:pt>
                <c:pt idx="1882">
                  <c:v>1.81424047904139</c:v>
                </c:pt>
                <c:pt idx="1883">
                  <c:v>1.85048824504546</c:v>
                </c:pt>
                <c:pt idx="1884">
                  <c:v>1.80599421141771</c:v>
                </c:pt>
                <c:pt idx="1885">
                  <c:v>1.73980215865931</c:v>
                </c:pt>
                <c:pt idx="1886">
                  <c:v>1.68963286109938</c:v>
                </c:pt>
                <c:pt idx="1887">
                  <c:v>1.64513384021029</c:v>
                </c:pt>
                <c:pt idx="1888">
                  <c:v>1.60629281304911</c:v>
                </c:pt>
                <c:pt idx="1889">
                  <c:v>1.55625694615449</c:v>
                </c:pt>
                <c:pt idx="1890">
                  <c:v>1.48911623423295</c:v>
                </c:pt>
                <c:pt idx="1891">
                  <c:v>1.46454085290865</c:v>
                </c:pt>
                <c:pt idx="1892">
                  <c:v>1.41272214023826</c:v>
                </c:pt>
                <c:pt idx="1893">
                  <c:v>1.37067121979257</c:v>
                </c:pt>
                <c:pt idx="1894">
                  <c:v>1.37947490170928</c:v>
                </c:pt>
                <c:pt idx="1895">
                  <c:v>1.35126165055065</c:v>
                </c:pt>
                <c:pt idx="1896">
                  <c:v>1.30980067214223</c:v>
                </c:pt>
                <c:pt idx="1897">
                  <c:v>1.26707370458439</c:v>
                </c:pt>
                <c:pt idx="1898">
                  <c:v>1.2404599166305</c:v>
                </c:pt>
                <c:pt idx="1899">
                  <c:v>1.22539261143858</c:v>
                </c:pt>
                <c:pt idx="1900">
                  <c:v>1.24565962220048</c:v>
                </c:pt>
                <c:pt idx="1901">
                  <c:v>1.21126351033514</c:v>
                </c:pt>
                <c:pt idx="1902">
                  <c:v>1.21282125746275</c:v>
                </c:pt>
                <c:pt idx="1903">
                  <c:v>1.22032096436882</c:v>
                </c:pt>
                <c:pt idx="1904">
                  <c:v>1.22793599830379</c:v>
                </c:pt>
                <c:pt idx="1905">
                  <c:v>1.22154066516914</c:v>
                </c:pt>
                <c:pt idx="1906">
                  <c:v>1.21827626961804</c:v>
                </c:pt>
                <c:pt idx="1907">
                  <c:v>1.218001528236</c:v>
                </c:pt>
                <c:pt idx="1908">
                  <c:v>1.23248107500076</c:v>
                </c:pt>
                <c:pt idx="1909">
                  <c:v>1.22537228514341</c:v>
                </c:pt>
                <c:pt idx="1910">
                  <c:v>1.21045902901252</c:v>
                </c:pt>
                <c:pt idx="1911">
                  <c:v>1.20924837029857</c:v>
                </c:pt>
                <c:pt idx="1912">
                  <c:v>1.21654909024504</c:v>
                </c:pt>
                <c:pt idx="1913">
                  <c:v>1.21333829723554</c:v>
                </c:pt>
                <c:pt idx="1914">
                  <c:v>1.21739022163498</c:v>
                </c:pt>
                <c:pt idx="1915">
                  <c:v>1.24406275775453</c:v>
                </c:pt>
                <c:pt idx="1916">
                  <c:v>1.29679974128606</c:v>
                </c:pt>
                <c:pt idx="1917">
                  <c:v>1.30641342301397</c:v>
                </c:pt>
                <c:pt idx="1918">
                  <c:v>1.33005834719361</c:v>
                </c:pt>
                <c:pt idx="1919">
                  <c:v>1.38528925061914</c:v>
                </c:pt>
                <c:pt idx="1920">
                  <c:v>1.60946743904495</c:v>
                </c:pt>
                <c:pt idx="1921">
                  <c:v>1.47642477970106</c:v>
                </c:pt>
                <c:pt idx="1922">
                  <c:v>1.48631558977167</c:v>
                </c:pt>
                <c:pt idx="1923">
                  <c:v>1.53591702528999</c:v>
                </c:pt>
                <c:pt idx="1924">
                  <c:v>1.60019663989947</c:v>
                </c:pt>
                <c:pt idx="1925">
                  <c:v>1.66038366565845</c:v>
                </c:pt>
                <c:pt idx="1926">
                  <c:v>1.71605297808842</c:v>
                </c:pt>
                <c:pt idx="1927">
                  <c:v>1.79906970675539</c:v>
                </c:pt>
                <c:pt idx="1928">
                  <c:v>1.85067242051791</c:v>
                </c:pt>
                <c:pt idx="1929">
                  <c:v>1.89120313729277</c:v>
                </c:pt>
                <c:pt idx="1930">
                  <c:v>1.93295744794193</c:v>
                </c:pt>
                <c:pt idx="1931">
                  <c:v>1.92849184701656</c:v>
                </c:pt>
                <c:pt idx="1932">
                  <c:v>1.94461634623358</c:v>
                </c:pt>
                <c:pt idx="1933">
                  <c:v>1.96794994390955</c:v>
                </c:pt>
                <c:pt idx="1934">
                  <c:v>1.99588563143919</c:v>
                </c:pt>
                <c:pt idx="1935">
                  <c:v>1.9953726696929</c:v>
                </c:pt>
                <c:pt idx="1936">
                  <c:v>2.04565793284181</c:v>
                </c:pt>
                <c:pt idx="1937">
                  <c:v>2.05610748855375</c:v>
                </c:pt>
                <c:pt idx="1938">
                  <c:v>2.10381030413163</c:v>
                </c:pt>
                <c:pt idx="1939">
                  <c:v>2.0974884633358</c:v>
                </c:pt>
                <c:pt idx="1940">
                  <c:v>2.08974469338836</c:v>
                </c:pt>
                <c:pt idx="1941">
                  <c:v>2.10842214683349</c:v>
                </c:pt>
                <c:pt idx="1942">
                  <c:v>2.08935077403678</c:v>
                </c:pt>
                <c:pt idx="1943">
                  <c:v>2.06536975285101</c:v>
                </c:pt>
                <c:pt idx="1944">
                  <c:v>2.09206371844688</c:v>
                </c:pt>
                <c:pt idx="1945">
                  <c:v>2.06259904604652</c:v>
                </c:pt>
                <c:pt idx="1946">
                  <c:v>2.02269594017928</c:v>
                </c:pt>
                <c:pt idx="1947">
                  <c:v>1.97869893540598</c:v>
                </c:pt>
                <c:pt idx="1948">
                  <c:v>1.95656498720788</c:v>
                </c:pt>
                <c:pt idx="1949">
                  <c:v>1.88894962305999</c:v>
                </c:pt>
                <c:pt idx="1950">
                  <c:v>1.87010350553876</c:v>
                </c:pt>
                <c:pt idx="1951">
                  <c:v>1.92193084599402</c:v>
                </c:pt>
                <c:pt idx="1952">
                  <c:v>1.95700930069503</c:v>
                </c:pt>
                <c:pt idx="1953">
                  <c:v>1.95328388071762</c:v>
                </c:pt>
                <c:pt idx="1954">
                  <c:v>2.00895750285568</c:v>
                </c:pt>
                <c:pt idx="1955">
                  <c:v>2.03816914628648</c:v>
                </c:pt>
                <c:pt idx="1956">
                  <c:v>2.11936030563872</c:v>
                </c:pt>
                <c:pt idx="1957">
                  <c:v>2.15021495100913</c:v>
                </c:pt>
                <c:pt idx="1958">
                  <c:v>2.18669635437481</c:v>
                </c:pt>
                <c:pt idx="1959">
                  <c:v>2.2516766095092</c:v>
                </c:pt>
                <c:pt idx="1960">
                  <c:v>2.36310595151874</c:v>
                </c:pt>
                <c:pt idx="1961">
                  <c:v>2.41386783749197</c:v>
                </c:pt>
                <c:pt idx="1962">
                  <c:v>2.44860746473911</c:v>
                </c:pt>
                <c:pt idx="1963">
                  <c:v>2.47750332854789</c:v>
                </c:pt>
                <c:pt idx="1964">
                  <c:v>2.53432085041748</c:v>
                </c:pt>
                <c:pt idx="1965">
                  <c:v>2.54000991060195</c:v>
                </c:pt>
                <c:pt idx="1966">
                  <c:v>2.52936135117247</c:v>
                </c:pt>
                <c:pt idx="1967">
                  <c:v>2.49029781307072</c:v>
                </c:pt>
                <c:pt idx="1968">
                  <c:v>2.50995168871074</c:v>
                </c:pt>
                <c:pt idx="1969">
                  <c:v>2.36559604664585</c:v>
                </c:pt>
                <c:pt idx="1970">
                  <c:v>2.41852688711827</c:v>
                </c:pt>
                <c:pt idx="1971">
                  <c:v>2.4162340693679</c:v>
                </c:pt>
                <c:pt idx="1972">
                  <c:v>2.44448265897491</c:v>
                </c:pt>
                <c:pt idx="1973">
                  <c:v>2.37775657091735</c:v>
                </c:pt>
                <c:pt idx="1974">
                  <c:v>2.3402120435927</c:v>
                </c:pt>
                <c:pt idx="1975">
                  <c:v>2.29400639396061</c:v>
                </c:pt>
                <c:pt idx="1976">
                  <c:v>2.41156359550782</c:v>
                </c:pt>
                <c:pt idx="1977">
                  <c:v>2.54137878791788</c:v>
                </c:pt>
                <c:pt idx="1978">
                  <c:v>2.56776536857999</c:v>
                </c:pt>
                <c:pt idx="1979">
                  <c:v>2.57224416668439</c:v>
                </c:pt>
                <c:pt idx="1980">
                  <c:v>2.46619395558443</c:v>
                </c:pt>
                <c:pt idx="1981">
                  <c:v>2.39272533423662</c:v>
                </c:pt>
                <c:pt idx="1982">
                  <c:v>2.33227312614977</c:v>
                </c:pt>
                <c:pt idx="1983">
                  <c:v>2.29767614852813</c:v>
                </c:pt>
                <c:pt idx="1984">
                  <c:v>2.19005351673943</c:v>
                </c:pt>
                <c:pt idx="1985">
                  <c:v>2.18226167350431</c:v>
                </c:pt>
                <c:pt idx="1986">
                  <c:v>2.12907369948891</c:v>
                </c:pt>
                <c:pt idx="1987">
                  <c:v>2.01524147931971</c:v>
                </c:pt>
                <c:pt idx="1988">
                  <c:v>1.97533531298744</c:v>
                </c:pt>
                <c:pt idx="1989">
                  <c:v>1.9273068733267</c:v>
                </c:pt>
                <c:pt idx="1990">
                  <c:v>1.84525297533814</c:v>
                </c:pt>
                <c:pt idx="1991">
                  <c:v>1.76853713069648</c:v>
                </c:pt>
                <c:pt idx="1992">
                  <c:v>1.70474672706659</c:v>
                </c:pt>
                <c:pt idx="1993">
                  <c:v>1.63397845476593</c:v>
                </c:pt>
                <c:pt idx="1994">
                  <c:v>1.6185122268893</c:v>
                </c:pt>
                <c:pt idx="1995">
                  <c:v>1.59480963863448</c:v>
                </c:pt>
                <c:pt idx="1996">
                  <c:v>1.615981818429</c:v>
                </c:pt>
                <c:pt idx="1997">
                  <c:v>1.61466398737171</c:v>
                </c:pt>
                <c:pt idx="1998">
                  <c:v>1.63281749393519</c:v>
                </c:pt>
                <c:pt idx="1999">
                  <c:v>1.65795076932844</c:v>
                </c:pt>
                <c:pt idx="2000">
                  <c:v>1.68162649639966</c:v>
                </c:pt>
                <c:pt idx="2001">
                  <c:v>1.65801974878605</c:v>
                </c:pt>
                <c:pt idx="2002">
                  <c:v>1.67282325228834</c:v>
                </c:pt>
                <c:pt idx="2003">
                  <c:v>1.68470763947248</c:v>
                </c:pt>
                <c:pt idx="2004">
                  <c:v>1.75150500788579</c:v>
                </c:pt>
                <c:pt idx="2005">
                  <c:v>1.75701102257294</c:v>
                </c:pt>
                <c:pt idx="2006">
                  <c:v>1.74434273853</c:v>
                </c:pt>
                <c:pt idx="2007">
                  <c:v>1.75430837715546</c:v>
                </c:pt>
                <c:pt idx="2008">
                  <c:v>1.73836588170833</c:v>
                </c:pt>
                <c:pt idx="2009">
                  <c:v>1.67622708981335</c:v>
                </c:pt>
                <c:pt idx="2010">
                  <c:v>1.66204562762759</c:v>
                </c:pt>
                <c:pt idx="2011">
                  <c:v>1.70466031708354</c:v>
                </c:pt>
                <c:pt idx="2012">
                  <c:v>1.77732737579028</c:v>
                </c:pt>
                <c:pt idx="2013">
                  <c:v>1.80009138500503</c:v>
                </c:pt>
                <c:pt idx="2014">
                  <c:v>1.8542018653202</c:v>
                </c:pt>
                <c:pt idx="2015">
                  <c:v>1.94347119506004</c:v>
                </c:pt>
                <c:pt idx="2016">
                  <c:v>2.42324151797486</c:v>
                </c:pt>
                <c:pt idx="2017">
                  <c:v>2.18809360749351</c:v>
                </c:pt>
                <c:pt idx="2018">
                  <c:v>2.18517846538531</c:v>
                </c:pt>
                <c:pt idx="2019">
                  <c:v>2.31128076167222</c:v>
                </c:pt>
                <c:pt idx="2020">
                  <c:v>2.47279224988175</c:v>
                </c:pt>
                <c:pt idx="2021">
                  <c:v>2.55385175420536</c:v>
                </c:pt>
                <c:pt idx="2022">
                  <c:v>2.60736311908859</c:v>
                </c:pt>
                <c:pt idx="2023">
                  <c:v>2.70246302249819</c:v>
                </c:pt>
                <c:pt idx="2024">
                  <c:v>2.80366421432317</c:v>
                </c:pt>
                <c:pt idx="2025">
                  <c:v>2.85814949144141</c:v>
                </c:pt>
                <c:pt idx="2026">
                  <c:v>2.9308531247132</c:v>
                </c:pt>
                <c:pt idx="2027">
                  <c:v>2.94677228370969</c:v>
                </c:pt>
                <c:pt idx="2028">
                  <c:v>2.93491043552173</c:v>
                </c:pt>
                <c:pt idx="2029">
                  <c:v>2.99196529216484</c:v>
                </c:pt>
                <c:pt idx="2030">
                  <c:v>3.01080314589793</c:v>
                </c:pt>
                <c:pt idx="2031">
                  <c:v>3.02671185614958</c:v>
                </c:pt>
                <c:pt idx="2032">
                  <c:v>3.13427652538918</c:v>
                </c:pt>
                <c:pt idx="2033">
                  <c:v>3.18379259867419</c:v>
                </c:pt>
                <c:pt idx="2034">
                  <c:v>3.28890632769115</c:v>
                </c:pt>
                <c:pt idx="2035">
                  <c:v>3.25797260941738</c:v>
                </c:pt>
                <c:pt idx="2036">
                  <c:v>3.31078985970569</c:v>
                </c:pt>
                <c:pt idx="2037">
                  <c:v>3.24602268258682</c:v>
                </c:pt>
                <c:pt idx="2038">
                  <c:v>3.19696833118246</c:v>
                </c:pt>
                <c:pt idx="2039">
                  <c:v>3.11283847617468</c:v>
                </c:pt>
                <c:pt idx="2040">
                  <c:v>2.97916653475586</c:v>
                </c:pt>
                <c:pt idx="2041">
                  <c:v>2.88189479237529</c:v>
                </c:pt>
                <c:pt idx="2042">
                  <c:v>2.73936319893309</c:v>
                </c:pt>
                <c:pt idx="2043">
                  <c:v>2.60697498748728</c:v>
                </c:pt>
                <c:pt idx="2044">
                  <c:v>2.55949298414342</c:v>
                </c:pt>
                <c:pt idx="2045">
                  <c:v>2.46155455883481</c:v>
                </c:pt>
                <c:pt idx="2046">
                  <c:v>2.41620406744962</c:v>
                </c:pt>
                <c:pt idx="2047">
                  <c:v>2.4960337023894</c:v>
                </c:pt>
                <c:pt idx="2048">
                  <c:v>2.62473762739296</c:v>
                </c:pt>
                <c:pt idx="2049">
                  <c:v>2.66098605170239</c:v>
                </c:pt>
                <c:pt idx="2050">
                  <c:v>2.67005840842619</c:v>
                </c:pt>
                <c:pt idx="2051">
                  <c:v>2.64778354692518</c:v>
                </c:pt>
                <c:pt idx="2052">
                  <c:v>2.69257870992971</c:v>
                </c:pt>
                <c:pt idx="2053">
                  <c:v>2.59474904604814</c:v>
                </c:pt>
                <c:pt idx="2054">
                  <c:v>2.56405021203844</c:v>
                </c:pt>
                <c:pt idx="2055">
                  <c:v>2.58447291944972</c:v>
                </c:pt>
                <c:pt idx="2056">
                  <c:v>2.67274907199895</c:v>
                </c:pt>
                <c:pt idx="2057">
                  <c:v>2.66919502688589</c:v>
                </c:pt>
                <c:pt idx="2058">
                  <c:v>2.67521901429165</c:v>
                </c:pt>
                <c:pt idx="2059">
                  <c:v>2.69328460958417</c:v>
                </c:pt>
                <c:pt idx="2060">
                  <c:v>2.65020356083131</c:v>
                </c:pt>
                <c:pt idx="2061">
                  <c:v>2.59743337786463</c:v>
                </c:pt>
                <c:pt idx="2062">
                  <c:v>2.74242238788281</c:v>
                </c:pt>
                <c:pt idx="2063">
                  <c:v>2.75997617676124</c:v>
                </c:pt>
                <c:pt idx="2064">
                  <c:v>2.91717265238471</c:v>
                </c:pt>
                <c:pt idx="2065">
                  <c:v>2.70351064286196</c:v>
                </c:pt>
                <c:pt idx="2066">
                  <c:v>2.61590129306559</c:v>
                </c:pt>
                <c:pt idx="2067">
                  <c:v>2.61237875442554</c:v>
                </c:pt>
                <c:pt idx="2068">
                  <c:v>2.69558880594963</c:v>
                </c:pt>
                <c:pt idx="2069">
                  <c:v>2.76762696963019</c:v>
                </c:pt>
                <c:pt idx="2070">
                  <c:v>2.8176713086762</c:v>
                </c:pt>
                <c:pt idx="2071">
                  <c:v>2.87997793207912</c:v>
                </c:pt>
                <c:pt idx="2072">
                  <c:v>3.06536993507655</c:v>
                </c:pt>
                <c:pt idx="2073">
                  <c:v>3.30613091917178</c:v>
                </c:pt>
                <c:pt idx="2074">
                  <c:v>3.55532405460042</c:v>
                </c:pt>
                <c:pt idx="2075">
                  <c:v>3.66595003451573</c:v>
                </c:pt>
                <c:pt idx="2076">
                  <c:v>3.51190102992648</c:v>
                </c:pt>
                <c:pt idx="2077">
                  <c:v>3.44236876362943</c:v>
                </c:pt>
                <c:pt idx="2078">
                  <c:v>3.35056949597992</c:v>
                </c:pt>
                <c:pt idx="2079">
                  <c:v>3.19609244310159</c:v>
                </c:pt>
                <c:pt idx="2080">
                  <c:v>3.10771490670321</c:v>
                </c:pt>
                <c:pt idx="2081">
                  <c:v>3.0672070055736</c:v>
                </c:pt>
                <c:pt idx="2082">
                  <c:v>2.91599510318149</c:v>
                </c:pt>
                <c:pt idx="2083">
                  <c:v>2.88732521130102</c:v>
                </c:pt>
                <c:pt idx="2084">
                  <c:v>2.75454285380868</c:v>
                </c:pt>
                <c:pt idx="2085">
                  <c:v>2.55862076966134</c:v>
                </c:pt>
                <c:pt idx="2086">
                  <c:v>2.47553392875244</c:v>
                </c:pt>
                <c:pt idx="2087">
                  <c:v>2.34618857216561</c:v>
                </c:pt>
                <c:pt idx="2088">
                  <c:v>2.28703602888948</c:v>
                </c:pt>
                <c:pt idx="2089">
                  <c:v>2.16878206593752</c:v>
                </c:pt>
                <c:pt idx="2090">
                  <c:v>2.13776111979752</c:v>
                </c:pt>
                <c:pt idx="2091">
                  <c:v>2.10664877327166</c:v>
                </c:pt>
                <c:pt idx="2092">
                  <c:v>2.11270206994944</c:v>
                </c:pt>
                <c:pt idx="2093">
                  <c:v>2.08032164027106</c:v>
                </c:pt>
                <c:pt idx="2094">
                  <c:v>2.08431503997212</c:v>
                </c:pt>
                <c:pt idx="2095">
                  <c:v>2.1052738336714</c:v>
                </c:pt>
                <c:pt idx="2096">
                  <c:v>2.16032394513208</c:v>
                </c:pt>
                <c:pt idx="2097">
                  <c:v>2.15945803958837</c:v>
                </c:pt>
                <c:pt idx="2098">
                  <c:v>2.16761107988661</c:v>
                </c:pt>
                <c:pt idx="2099">
                  <c:v>2.17648952665488</c:v>
                </c:pt>
                <c:pt idx="2100">
                  <c:v>2.24092094137654</c:v>
                </c:pt>
                <c:pt idx="2101">
                  <c:v>2.20036869640909</c:v>
                </c:pt>
                <c:pt idx="2102">
                  <c:v>2.20880791622095</c:v>
                </c:pt>
                <c:pt idx="2103">
                  <c:v>2.1911899987364</c:v>
                </c:pt>
                <c:pt idx="2104">
                  <c:v>2.19875502785003</c:v>
                </c:pt>
                <c:pt idx="2105">
                  <c:v>2.19325254418687</c:v>
                </c:pt>
                <c:pt idx="2106">
                  <c:v>2.1860427803677</c:v>
                </c:pt>
                <c:pt idx="2107">
                  <c:v>2.27186166137682</c:v>
                </c:pt>
                <c:pt idx="2108">
                  <c:v>2.41745624737539</c:v>
                </c:pt>
                <c:pt idx="2109">
                  <c:v>2.46777568294853</c:v>
                </c:pt>
                <c:pt idx="2110">
                  <c:v>2.59961855032918</c:v>
                </c:pt>
                <c:pt idx="2111">
                  <c:v>2.7643922130194</c:v>
                </c:pt>
                <c:pt idx="2112">
                  <c:v>2.2110270485952</c:v>
                </c:pt>
                <c:pt idx="2113">
                  <c:v>2.05328367269486</c:v>
                </c:pt>
                <c:pt idx="2114">
                  <c:v>2.07187633274717</c:v>
                </c:pt>
                <c:pt idx="2115">
                  <c:v>2.16812985266247</c:v>
                </c:pt>
                <c:pt idx="2116">
                  <c:v>2.31024441722907</c:v>
                </c:pt>
                <c:pt idx="2117">
                  <c:v>2.37950294535123</c:v>
                </c:pt>
                <c:pt idx="2118">
                  <c:v>2.44051502264063</c:v>
                </c:pt>
                <c:pt idx="2119">
                  <c:v>2.52271676423932</c:v>
                </c:pt>
                <c:pt idx="2120">
                  <c:v>2.51650511616025</c:v>
                </c:pt>
                <c:pt idx="2121">
                  <c:v>2.4805100335033</c:v>
                </c:pt>
                <c:pt idx="2122">
                  <c:v>2.51149819467101</c:v>
                </c:pt>
                <c:pt idx="2123">
                  <c:v>2.45350824607932</c:v>
                </c:pt>
                <c:pt idx="2124">
                  <c:v>2.44818909487534</c:v>
                </c:pt>
                <c:pt idx="2125">
                  <c:v>2.46710300912117</c:v>
                </c:pt>
                <c:pt idx="2126">
                  <c:v>2.47305476911061</c:v>
                </c:pt>
                <c:pt idx="2127">
                  <c:v>2.44938116418488</c:v>
                </c:pt>
                <c:pt idx="2128">
                  <c:v>2.488560331489</c:v>
                </c:pt>
                <c:pt idx="2129">
                  <c:v>2.50938256230276</c:v>
                </c:pt>
                <c:pt idx="2130">
                  <c:v>2.53266246247597</c:v>
                </c:pt>
                <c:pt idx="2131">
                  <c:v>2.5417930039968</c:v>
                </c:pt>
                <c:pt idx="2132">
                  <c:v>2.54391712924955</c:v>
                </c:pt>
                <c:pt idx="2133">
                  <c:v>2.52704898174407</c:v>
                </c:pt>
                <c:pt idx="2134">
                  <c:v>2.46123875662821</c:v>
                </c:pt>
                <c:pt idx="2135">
                  <c:v>2.42238720996274</c:v>
                </c:pt>
                <c:pt idx="2136">
                  <c:v>2.39921388487675</c:v>
                </c:pt>
                <c:pt idx="2137">
                  <c:v>2.39122321605265</c:v>
                </c:pt>
                <c:pt idx="2138">
                  <c:v>2.39286810721455</c:v>
                </c:pt>
                <c:pt idx="2139">
                  <c:v>2.33243635457221</c:v>
                </c:pt>
                <c:pt idx="2140">
                  <c:v>2.30541681063021</c:v>
                </c:pt>
                <c:pt idx="2141">
                  <c:v>2.29119194751412</c:v>
                </c:pt>
                <c:pt idx="2142">
                  <c:v>2.25683375339146</c:v>
                </c:pt>
                <c:pt idx="2143">
                  <c:v>2.30757693717915</c:v>
                </c:pt>
                <c:pt idx="2144">
                  <c:v>2.32793427923448</c:v>
                </c:pt>
                <c:pt idx="2145">
                  <c:v>2.30570834146024</c:v>
                </c:pt>
                <c:pt idx="2146">
                  <c:v>2.31297991964204</c:v>
                </c:pt>
                <c:pt idx="2147">
                  <c:v>2.32728501679966</c:v>
                </c:pt>
                <c:pt idx="2148">
                  <c:v>2.35886367264407</c:v>
                </c:pt>
                <c:pt idx="2149">
                  <c:v>2.39172313980892</c:v>
                </c:pt>
                <c:pt idx="2150">
                  <c:v>2.45092158095883</c:v>
                </c:pt>
                <c:pt idx="2151">
                  <c:v>2.53949874686717</c:v>
                </c:pt>
                <c:pt idx="2152">
                  <c:v>2.60362453702174</c:v>
                </c:pt>
                <c:pt idx="2153">
                  <c:v>2.63287092665823</c:v>
                </c:pt>
                <c:pt idx="2154">
                  <c:v>2.70855816120397</c:v>
                </c:pt>
                <c:pt idx="2155">
                  <c:v>2.79729452595047</c:v>
                </c:pt>
                <c:pt idx="2156">
                  <c:v>2.79898345349576</c:v>
                </c:pt>
                <c:pt idx="2157">
                  <c:v>2.86516073260783</c:v>
                </c:pt>
                <c:pt idx="2158">
                  <c:v>2.95048565901953</c:v>
                </c:pt>
                <c:pt idx="2159">
                  <c:v>2.96072030856055</c:v>
                </c:pt>
                <c:pt idx="2160">
                  <c:v>2.96340459667345</c:v>
                </c:pt>
                <c:pt idx="2161">
                  <c:v>2.79146081760826</c:v>
                </c:pt>
                <c:pt idx="2162">
                  <c:v>2.78112831274587</c:v>
                </c:pt>
                <c:pt idx="2163">
                  <c:v>2.81226866986585</c:v>
                </c:pt>
                <c:pt idx="2164">
                  <c:v>2.87986636886044</c:v>
                </c:pt>
                <c:pt idx="2165">
                  <c:v>2.9186890132622</c:v>
                </c:pt>
                <c:pt idx="2166">
                  <c:v>3.04187019937986</c:v>
                </c:pt>
                <c:pt idx="2167">
                  <c:v>3.01213292281559</c:v>
                </c:pt>
                <c:pt idx="2168">
                  <c:v>3.0829233096302</c:v>
                </c:pt>
                <c:pt idx="2169">
                  <c:v>3.27034391814942</c:v>
                </c:pt>
                <c:pt idx="2170">
                  <c:v>3.32865129650809</c:v>
                </c:pt>
                <c:pt idx="2171">
                  <c:v>3.34034574138672</c:v>
                </c:pt>
                <c:pt idx="2172">
                  <c:v>3.28234683805213</c:v>
                </c:pt>
                <c:pt idx="2173">
                  <c:v>3.08617087978335</c:v>
                </c:pt>
                <c:pt idx="2174">
                  <c:v>2.92643217481967</c:v>
                </c:pt>
                <c:pt idx="2175">
                  <c:v>2.92468125814379</c:v>
                </c:pt>
                <c:pt idx="2176">
                  <c:v>2.90064042269534</c:v>
                </c:pt>
                <c:pt idx="2177">
                  <c:v>2.81980312957191</c:v>
                </c:pt>
                <c:pt idx="2178">
                  <c:v>2.67384182729099</c:v>
                </c:pt>
                <c:pt idx="2179">
                  <c:v>2.67918571538114</c:v>
                </c:pt>
                <c:pt idx="2180">
                  <c:v>2.55776944439135</c:v>
                </c:pt>
                <c:pt idx="2181">
                  <c:v>2.45444132618633</c:v>
                </c:pt>
                <c:pt idx="2182">
                  <c:v>2.38998962166242</c:v>
                </c:pt>
                <c:pt idx="2183">
                  <c:v>2.28026825096768</c:v>
                </c:pt>
                <c:pt idx="2184">
                  <c:v>2.20824602969517</c:v>
                </c:pt>
                <c:pt idx="2185">
                  <c:v>2.09473659340465</c:v>
                </c:pt>
                <c:pt idx="2186">
                  <c:v>2.09196935318371</c:v>
                </c:pt>
                <c:pt idx="2187">
                  <c:v>2.06901822549983</c:v>
                </c:pt>
                <c:pt idx="2188">
                  <c:v>2.08899343774933</c:v>
                </c:pt>
                <c:pt idx="2189">
                  <c:v>2.04289879516892</c:v>
                </c:pt>
                <c:pt idx="2190">
                  <c:v>2.04833180756224</c:v>
                </c:pt>
                <c:pt idx="2191">
                  <c:v>2.09905804858112</c:v>
                </c:pt>
                <c:pt idx="2192">
                  <c:v>2.14381743992746</c:v>
                </c:pt>
                <c:pt idx="2193">
                  <c:v>2.12548883288433</c:v>
                </c:pt>
                <c:pt idx="2194">
                  <c:v>2.12324916555657</c:v>
                </c:pt>
                <c:pt idx="2195">
                  <c:v>2.14041515994374</c:v>
                </c:pt>
                <c:pt idx="2196">
                  <c:v>2.17370531310211</c:v>
                </c:pt>
                <c:pt idx="2197">
                  <c:v>2.1245402154248</c:v>
                </c:pt>
                <c:pt idx="2198">
                  <c:v>2.12806519071464</c:v>
                </c:pt>
                <c:pt idx="2199">
                  <c:v>2.12749070905159</c:v>
                </c:pt>
                <c:pt idx="2200">
                  <c:v>2.14333157059757</c:v>
                </c:pt>
                <c:pt idx="2201">
                  <c:v>2.16025259728769</c:v>
                </c:pt>
                <c:pt idx="2202">
                  <c:v>2.12135105946125</c:v>
                </c:pt>
                <c:pt idx="2203">
                  <c:v>2.16233964196868</c:v>
                </c:pt>
                <c:pt idx="2204">
                  <c:v>2.28113435041982</c:v>
                </c:pt>
                <c:pt idx="2205">
                  <c:v>2.24063508911592</c:v>
                </c:pt>
                <c:pt idx="2206">
                  <c:v>2.27676218418071</c:v>
                </c:pt>
                <c:pt idx="2207">
                  <c:v>2.38060507770139</c:v>
                </c:pt>
                <c:pt idx="2208">
                  <c:v>2.61811970782788</c:v>
                </c:pt>
                <c:pt idx="2209">
                  <c:v>2.31343271226742</c:v>
                </c:pt>
                <c:pt idx="2210">
                  <c:v>2.43625534823225</c:v>
                </c:pt>
                <c:pt idx="2211">
                  <c:v>2.65239778487873</c:v>
                </c:pt>
                <c:pt idx="2212">
                  <c:v>2.83182304014176</c:v>
                </c:pt>
                <c:pt idx="2213">
                  <c:v>2.96481283998858</c:v>
                </c:pt>
                <c:pt idx="2214">
                  <c:v>3.04232886023817</c:v>
                </c:pt>
                <c:pt idx="2215">
                  <c:v>3.13716632959864</c:v>
                </c:pt>
                <c:pt idx="2216">
                  <c:v>3.17277414631975</c:v>
                </c:pt>
                <c:pt idx="2217">
                  <c:v>3.13457652425784</c:v>
                </c:pt>
                <c:pt idx="2218">
                  <c:v>3.21933790556095</c:v>
                </c:pt>
                <c:pt idx="2219">
                  <c:v>3.18232087482828</c:v>
                </c:pt>
                <c:pt idx="2220">
                  <c:v>3.17718920560947</c:v>
                </c:pt>
                <c:pt idx="2221">
                  <c:v>3.24954384378644</c:v>
                </c:pt>
                <c:pt idx="2222">
                  <c:v>3.32044592492542</c:v>
                </c:pt>
                <c:pt idx="2223">
                  <c:v>3.38091650225721</c:v>
                </c:pt>
                <c:pt idx="2224">
                  <c:v>3.49035541414193</c:v>
                </c:pt>
                <c:pt idx="2225">
                  <c:v>3.51742192731172</c:v>
                </c:pt>
                <c:pt idx="2226">
                  <c:v>3.55967298343009</c:v>
                </c:pt>
                <c:pt idx="2227">
                  <c:v>3.55367087667578</c:v>
                </c:pt>
                <c:pt idx="2228">
                  <c:v>3.56286060180789</c:v>
                </c:pt>
                <c:pt idx="2229">
                  <c:v>3.51986562621699</c:v>
                </c:pt>
                <c:pt idx="2230">
                  <c:v>3.52531278950311</c:v>
                </c:pt>
                <c:pt idx="2231">
                  <c:v>3.47111568630179</c:v>
                </c:pt>
                <c:pt idx="2232">
                  <c:v>3.45312255965078</c:v>
                </c:pt>
                <c:pt idx="2233">
                  <c:v>3.45400514841363</c:v>
                </c:pt>
                <c:pt idx="2234">
                  <c:v>3.36498300800666</c:v>
                </c:pt>
                <c:pt idx="2235">
                  <c:v>3.24654196826329</c:v>
                </c:pt>
                <c:pt idx="2236">
                  <c:v>3.09479756035006</c:v>
                </c:pt>
                <c:pt idx="2237">
                  <c:v>3.07497366962855</c:v>
                </c:pt>
                <c:pt idx="2238">
                  <c:v>2.9538149070282</c:v>
                </c:pt>
                <c:pt idx="2239">
                  <c:v>2.94699714310902</c:v>
                </c:pt>
                <c:pt idx="2240">
                  <c:v>3.06391730876336</c:v>
                </c:pt>
                <c:pt idx="2241">
                  <c:v>3.14826630905968</c:v>
                </c:pt>
                <c:pt idx="2242">
                  <c:v>3.30181309502149</c:v>
                </c:pt>
                <c:pt idx="2243">
                  <c:v>3.36082784669712</c:v>
                </c:pt>
                <c:pt idx="2244">
                  <c:v>3.45811161096776</c:v>
                </c:pt>
                <c:pt idx="2245">
                  <c:v>3.47996953678075</c:v>
                </c:pt>
                <c:pt idx="2246">
                  <c:v>3.51957660016705</c:v>
                </c:pt>
                <c:pt idx="2247">
                  <c:v>3.63233772648106</c:v>
                </c:pt>
                <c:pt idx="2248">
                  <c:v>3.64599135706409</c:v>
                </c:pt>
                <c:pt idx="2249">
                  <c:v>3.7173193833607</c:v>
                </c:pt>
                <c:pt idx="2250">
                  <c:v>3.64792359359075</c:v>
                </c:pt>
                <c:pt idx="2251">
                  <c:v>3.57932658687242</c:v>
                </c:pt>
                <c:pt idx="2252">
                  <c:v>3.56883001188142</c:v>
                </c:pt>
                <c:pt idx="2253">
                  <c:v>3.5348962873728</c:v>
                </c:pt>
                <c:pt idx="2254">
                  <c:v>3.43763069562299</c:v>
                </c:pt>
                <c:pt idx="2255">
                  <c:v>3.34658083651348</c:v>
                </c:pt>
                <c:pt idx="2256">
                  <c:v>3.3690915929673</c:v>
                </c:pt>
                <c:pt idx="2257">
                  <c:v>3.14993836839917</c:v>
                </c:pt>
                <c:pt idx="2258">
                  <c:v>3.3559364205913</c:v>
                </c:pt>
                <c:pt idx="2259">
                  <c:v>3.51711559691774</c:v>
                </c:pt>
                <c:pt idx="2260">
                  <c:v>3.56602663206781</c:v>
                </c:pt>
                <c:pt idx="2261">
                  <c:v>3.564636595967</c:v>
                </c:pt>
                <c:pt idx="2262">
                  <c:v>3.36454710020173</c:v>
                </c:pt>
                <c:pt idx="2263">
                  <c:v>3.19408638994661</c:v>
                </c:pt>
                <c:pt idx="2264">
                  <c:v>3.28276803095095</c:v>
                </c:pt>
                <c:pt idx="2265">
                  <c:v>3.51853968883882</c:v>
                </c:pt>
                <c:pt idx="2266">
                  <c:v>3.53411667822513</c:v>
                </c:pt>
                <c:pt idx="2267">
                  <c:v>3.5717035350388</c:v>
                </c:pt>
                <c:pt idx="2268">
                  <c:v>3.39976214482305</c:v>
                </c:pt>
                <c:pt idx="2269">
                  <c:v>3.3503376894408</c:v>
                </c:pt>
                <c:pt idx="2270">
                  <c:v>3.28500611946186</c:v>
                </c:pt>
                <c:pt idx="2271">
                  <c:v>3.4047374574141</c:v>
                </c:pt>
                <c:pt idx="2272">
                  <c:v>3.36768686087231</c:v>
                </c:pt>
                <c:pt idx="2273">
                  <c:v>3.2789133333302</c:v>
                </c:pt>
                <c:pt idx="2274">
                  <c:v>3.27861021037368</c:v>
                </c:pt>
                <c:pt idx="2275">
                  <c:v>3.26760355223305</c:v>
                </c:pt>
                <c:pt idx="2276">
                  <c:v>3.1839422511655</c:v>
                </c:pt>
                <c:pt idx="2277">
                  <c:v>3.1031246571698</c:v>
                </c:pt>
                <c:pt idx="2278">
                  <c:v>3.15085747942045</c:v>
                </c:pt>
                <c:pt idx="2279">
                  <c:v>3.12541435129474</c:v>
                </c:pt>
                <c:pt idx="2280">
                  <c:v>3.11413175985426</c:v>
                </c:pt>
                <c:pt idx="2281">
                  <c:v>3.26797648538007</c:v>
                </c:pt>
                <c:pt idx="2282">
                  <c:v>3.22562654289781</c:v>
                </c:pt>
                <c:pt idx="2283">
                  <c:v>3.27961211442981</c:v>
                </c:pt>
                <c:pt idx="2284">
                  <c:v>3.32252712213174</c:v>
                </c:pt>
                <c:pt idx="2285">
                  <c:v>3.34587566189637</c:v>
                </c:pt>
                <c:pt idx="2286">
                  <c:v>3.33451855896291</c:v>
                </c:pt>
                <c:pt idx="2287">
                  <c:v>3.39482279586904</c:v>
                </c:pt>
                <c:pt idx="2288">
                  <c:v>3.51519207063973</c:v>
                </c:pt>
                <c:pt idx="2289">
                  <c:v>3.52777815647787</c:v>
                </c:pt>
                <c:pt idx="2290">
                  <c:v>3.60831605341239</c:v>
                </c:pt>
                <c:pt idx="2291">
                  <c:v>3.64202479860129</c:v>
                </c:pt>
                <c:pt idx="2292">
                  <c:v>3.74503837171219</c:v>
                </c:pt>
                <c:pt idx="2293">
                  <c:v>3.46669273319453</c:v>
                </c:pt>
                <c:pt idx="2294">
                  <c:v>3.45182595566482</c:v>
                </c:pt>
                <c:pt idx="2295">
                  <c:v>3.38800077200381</c:v>
                </c:pt>
                <c:pt idx="2296">
                  <c:v>3.29689734091499</c:v>
                </c:pt>
                <c:pt idx="2297">
                  <c:v>3.20833302719264</c:v>
                </c:pt>
                <c:pt idx="2298">
                  <c:v>3.10135735599233</c:v>
                </c:pt>
                <c:pt idx="2299">
                  <c:v>3.07591319351043</c:v>
                </c:pt>
                <c:pt idx="2300">
                  <c:v>3.15369490325796</c:v>
                </c:pt>
                <c:pt idx="2301">
                  <c:v>3.16947089594252</c:v>
                </c:pt>
                <c:pt idx="2302">
                  <c:v>3.25195933410102</c:v>
                </c:pt>
                <c:pt idx="2303">
                  <c:v>3.30598777375725</c:v>
                </c:pt>
                <c:pt idx="2304">
                  <c:v>2.98550502975904</c:v>
                </c:pt>
                <c:pt idx="2305">
                  <c:v>2.74327278859802</c:v>
                </c:pt>
                <c:pt idx="2306">
                  <c:v>2.79373500538344</c:v>
                </c:pt>
                <c:pt idx="2307">
                  <c:v>2.8973382708175</c:v>
                </c:pt>
                <c:pt idx="2308">
                  <c:v>2.89913823246845</c:v>
                </c:pt>
                <c:pt idx="2309">
                  <c:v>2.89686774799345</c:v>
                </c:pt>
                <c:pt idx="2310">
                  <c:v>2.92648251277664</c:v>
                </c:pt>
                <c:pt idx="2311">
                  <c:v>2.9461429592825</c:v>
                </c:pt>
                <c:pt idx="2312">
                  <c:v>3.0086896552939</c:v>
                </c:pt>
                <c:pt idx="2313">
                  <c:v>3.07111698885367</c:v>
                </c:pt>
                <c:pt idx="2314">
                  <c:v>3.06806903904171</c:v>
                </c:pt>
                <c:pt idx="2315">
                  <c:v>3.06866987489007</c:v>
                </c:pt>
                <c:pt idx="2316">
                  <c:v>3.07269298526117</c:v>
                </c:pt>
                <c:pt idx="2317">
                  <c:v>3.1029275377853</c:v>
                </c:pt>
                <c:pt idx="2318">
                  <c:v>3.12950108241269</c:v>
                </c:pt>
                <c:pt idx="2319">
                  <c:v>3.17168294915814</c:v>
                </c:pt>
                <c:pt idx="2320">
                  <c:v>3.25885599914521</c:v>
                </c:pt>
                <c:pt idx="2321">
                  <c:v>3.40922791028182</c:v>
                </c:pt>
                <c:pt idx="2322">
                  <c:v>3.47387186380247</c:v>
                </c:pt>
                <c:pt idx="2323">
                  <c:v>3.47697638119066</c:v>
                </c:pt>
                <c:pt idx="2324">
                  <c:v>3.49985912390437</c:v>
                </c:pt>
                <c:pt idx="2325">
                  <c:v>3.46857554237347</c:v>
                </c:pt>
                <c:pt idx="2326">
                  <c:v>3.52642923728245</c:v>
                </c:pt>
                <c:pt idx="2327">
                  <c:v>3.49912419077276</c:v>
                </c:pt>
                <c:pt idx="2328">
                  <c:v>3.49255400778978</c:v>
                </c:pt>
                <c:pt idx="2329">
                  <c:v>3.48577901023238</c:v>
                </c:pt>
                <c:pt idx="2330">
                  <c:v>3.47286002868985</c:v>
                </c:pt>
                <c:pt idx="2331">
                  <c:v>3.44237077196713</c:v>
                </c:pt>
                <c:pt idx="2332">
                  <c:v>3.39796051842999</c:v>
                </c:pt>
                <c:pt idx="2333">
                  <c:v>3.37044855480037</c:v>
                </c:pt>
                <c:pt idx="2334">
                  <c:v>3.2965159649155</c:v>
                </c:pt>
                <c:pt idx="2335">
                  <c:v>3.3307591989957</c:v>
                </c:pt>
                <c:pt idx="2336">
                  <c:v>3.49734191632859</c:v>
                </c:pt>
                <c:pt idx="2337">
                  <c:v>3.5556361660581</c:v>
                </c:pt>
                <c:pt idx="2338">
                  <c:v>3.52364467765885</c:v>
                </c:pt>
                <c:pt idx="2339">
                  <c:v>3.59991548170685</c:v>
                </c:pt>
                <c:pt idx="2340">
                  <c:v>3.66025583329047</c:v>
                </c:pt>
                <c:pt idx="2341">
                  <c:v>3.71019814782533</c:v>
                </c:pt>
                <c:pt idx="2342">
                  <c:v>3.7570665276458</c:v>
                </c:pt>
                <c:pt idx="2343">
                  <c:v>3.72332094219181</c:v>
                </c:pt>
                <c:pt idx="2344">
                  <c:v>3.50879796948996</c:v>
                </c:pt>
                <c:pt idx="2345">
                  <c:v>3.53682230237168</c:v>
                </c:pt>
                <c:pt idx="2346">
                  <c:v>3.40659302303549</c:v>
                </c:pt>
                <c:pt idx="2347">
                  <c:v>3.50517595475676</c:v>
                </c:pt>
                <c:pt idx="2348">
                  <c:v>3.60037268658439</c:v>
                </c:pt>
                <c:pt idx="2349">
                  <c:v>3.76407954848477</c:v>
                </c:pt>
                <c:pt idx="2350">
                  <c:v>3.73838520967497</c:v>
                </c:pt>
                <c:pt idx="2351">
                  <c:v>3.68581424644675</c:v>
                </c:pt>
                <c:pt idx="2352">
                  <c:v>3.71772281947416</c:v>
                </c:pt>
                <c:pt idx="2353">
                  <c:v>3.66762043826968</c:v>
                </c:pt>
                <c:pt idx="2354">
                  <c:v>3.64857626396326</c:v>
                </c:pt>
                <c:pt idx="2355">
                  <c:v>3.56420421435611</c:v>
                </c:pt>
                <c:pt idx="2356">
                  <c:v>3.5857223383295</c:v>
                </c:pt>
                <c:pt idx="2357">
                  <c:v>3.5547795917709</c:v>
                </c:pt>
                <c:pt idx="2358">
                  <c:v>3.58354436753731</c:v>
                </c:pt>
                <c:pt idx="2359">
                  <c:v>3.6741194470512</c:v>
                </c:pt>
                <c:pt idx="2360">
                  <c:v>3.70599585243432</c:v>
                </c:pt>
                <c:pt idx="2361">
                  <c:v>3.80090661367331</c:v>
                </c:pt>
                <c:pt idx="2362">
                  <c:v>3.78415698559998</c:v>
                </c:pt>
                <c:pt idx="2363">
                  <c:v>3.76959777354395</c:v>
                </c:pt>
                <c:pt idx="2364">
                  <c:v>3.7723723312502</c:v>
                </c:pt>
                <c:pt idx="2365">
                  <c:v>3.77639884076428</c:v>
                </c:pt>
                <c:pt idx="2366">
                  <c:v>3.79205651698746</c:v>
                </c:pt>
                <c:pt idx="2367">
                  <c:v>3.61366895325324</c:v>
                </c:pt>
                <c:pt idx="2368">
                  <c:v>3.60882242635213</c:v>
                </c:pt>
                <c:pt idx="2369">
                  <c:v>3.65021764090826</c:v>
                </c:pt>
                <c:pt idx="2370">
                  <c:v>3.69773983320046</c:v>
                </c:pt>
                <c:pt idx="2371">
                  <c:v>3.69364357480526</c:v>
                </c:pt>
                <c:pt idx="2372">
                  <c:v>3.68281210244645</c:v>
                </c:pt>
                <c:pt idx="2373">
                  <c:v>3.61314721735672</c:v>
                </c:pt>
                <c:pt idx="2374">
                  <c:v>3.55752838172364</c:v>
                </c:pt>
                <c:pt idx="2375">
                  <c:v>3.35657859375837</c:v>
                </c:pt>
                <c:pt idx="2376">
                  <c:v>3.24805101820571</c:v>
                </c:pt>
                <c:pt idx="2377">
                  <c:v>3.11687985817039</c:v>
                </c:pt>
                <c:pt idx="2378">
                  <c:v>3.09455090313995</c:v>
                </c:pt>
                <c:pt idx="2379">
                  <c:v>3.0931792652852</c:v>
                </c:pt>
                <c:pt idx="2380">
                  <c:v>3.1465187108612</c:v>
                </c:pt>
                <c:pt idx="2381">
                  <c:v>3.14321521227147</c:v>
                </c:pt>
                <c:pt idx="2382">
                  <c:v>3.14303735041524</c:v>
                </c:pt>
                <c:pt idx="2383">
                  <c:v>3.18230663280017</c:v>
                </c:pt>
                <c:pt idx="2384">
                  <c:v>3.22781317531846</c:v>
                </c:pt>
                <c:pt idx="2385">
                  <c:v>3.27396529639052</c:v>
                </c:pt>
                <c:pt idx="2386">
                  <c:v>3.21541845099172</c:v>
                </c:pt>
                <c:pt idx="2387">
                  <c:v>3.25507213646969</c:v>
                </c:pt>
                <c:pt idx="2388">
                  <c:v>3.32471977968768</c:v>
                </c:pt>
                <c:pt idx="2389">
                  <c:v>3.2653073904669</c:v>
                </c:pt>
                <c:pt idx="2390">
                  <c:v>3.11063283808247</c:v>
                </c:pt>
                <c:pt idx="2391">
                  <c:v>3.00677098576487</c:v>
                </c:pt>
                <c:pt idx="2392">
                  <c:v>2.8867584585521</c:v>
                </c:pt>
                <c:pt idx="2393">
                  <c:v>2.76380787405525</c:v>
                </c:pt>
                <c:pt idx="2394">
                  <c:v>2.69193519153329</c:v>
                </c:pt>
                <c:pt idx="2395">
                  <c:v>2.63897660408726</c:v>
                </c:pt>
                <c:pt idx="2396">
                  <c:v>2.73542385442612</c:v>
                </c:pt>
                <c:pt idx="2397">
                  <c:v>2.77236405130519</c:v>
                </c:pt>
                <c:pt idx="2398">
                  <c:v>2.8366125582106</c:v>
                </c:pt>
                <c:pt idx="2399">
                  <c:v>2.88396181773129</c:v>
                </c:pt>
                <c:pt idx="2400">
                  <c:v>3.03545181209955</c:v>
                </c:pt>
                <c:pt idx="2401">
                  <c:v>2.61647978339709</c:v>
                </c:pt>
                <c:pt idx="2402">
                  <c:v>2.66754729899217</c:v>
                </c:pt>
                <c:pt idx="2403">
                  <c:v>2.93665705999533</c:v>
                </c:pt>
                <c:pt idx="2404">
                  <c:v>3.09370731667014</c:v>
                </c:pt>
                <c:pt idx="2405">
                  <c:v>3.19540524152799</c:v>
                </c:pt>
                <c:pt idx="2406">
                  <c:v>3.27775507449161</c:v>
                </c:pt>
                <c:pt idx="2407">
                  <c:v>3.38051719787715</c:v>
                </c:pt>
                <c:pt idx="2408">
                  <c:v>3.41407011061257</c:v>
                </c:pt>
                <c:pt idx="2409">
                  <c:v>3.49325571426678</c:v>
                </c:pt>
                <c:pt idx="2410">
                  <c:v>3.5379338741873</c:v>
                </c:pt>
                <c:pt idx="2411">
                  <c:v>3.53110308598837</c:v>
                </c:pt>
                <c:pt idx="2412">
                  <c:v>3.43726341187435</c:v>
                </c:pt>
                <c:pt idx="2413">
                  <c:v>3.39955895247629</c:v>
                </c:pt>
                <c:pt idx="2414">
                  <c:v>3.46435846106425</c:v>
                </c:pt>
                <c:pt idx="2415">
                  <c:v>3.56851182973251</c:v>
                </c:pt>
                <c:pt idx="2416">
                  <c:v>3.57189620910806</c:v>
                </c:pt>
                <c:pt idx="2417">
                  <c:v>3.65206932679825</c:v>
                </c:pt>
                <c:pt idx="2418">
                  <c:v>3.66384675559163</c:v>
                </c:pt>
                <c:pt idx="2419">
                  <c:v>3.70575963955048</c:v>
                </c:pt>
                <c:pt idx="2420">
                  <c:v>3.72726324938481</c:v>
                </c:pt>
                <c:pt idx="2421">
                  <c:v>3.66832403758449</c:v>
                </c:pt>
                <c:pt idx="2422">
                  <c:v>3.66774723388197</c:v>
                </c:pt>
                <c:pt idx="2423">
                  <c:v>3.67534340059709</c:v>
                </c:pt>
                <c:pt idx="2424">
                  <c:v>3.7370034468377</c:v>
                </c:pt>
                <c:pt idx="2425">
                  <c:v>3.8588828109533</c:v>
                </c:pt>
                <c:pt idx="2426">
                  <c:v>3.77732883803658</c:v>
                </c:pt>
                <c:pt idx="2427">
                  <c:v>3.70082860699455</c:v>
                </c:pt>
                <c:pt idx="2428">
                  <c:v>3.70720596787204</c:v>
                </c:pt>
                <c:pt idx="2429">
                  <c:v>3.68442640142811</c:v>
                </c:pt>
                <c:pt idx="2430">
                  <c:v>3.50818512918983</c:v>
                </c:pt>
                <c:pt idx="2431">
                  <c:v>3.44951627613352</c:v>
                </c:pt>
                <c:pt idx="2432">
                  <c:v>3.47283422882774</c:v>
                </c:pt>
                <c:pt idx="2433">
                  <c:v>3.41156364232723</c:v>
                </c:pt>
                <c:pt idx="2434">
                  <c:v>3.42976852083968</c:v>
                </c:pt>
                <c:pt idx="2435">
                  <c:v>3.40019098088471</c:v>
                </c:pt>
                <c:pt idx="2436">
                  <c:v>3.4012378377138</c:v>
                </c:pt>
                <c:pt idx="2437">
                  <c:v>3.41373100639762</c:v>
                </c:pt>
                <c:pt idx="2438">
                  <c:v>3.40084762939111</c:v>
                </c:pt>
                <c:pt idx="2439">
                  <c:v>3.32258249818212</c:v>
                </c:pt>
                <c:pt idx="2440">
                  <c:v>3.28366275763774</c:v>
                </c:pt>
                <c:pt idx="2441">
                  <c:v>3.28260825431042</c:v>
                </c:pt>
                <c:pt idx="2442">
                  <c:v>3.11554256976723</c:v>
                </c:pt>
                <c:pt idx="2443">
                  <c:v>3.07683026035646</c:v>
                </c:pt>
                <c:pt idx="2444">
                  <c:v>2.90772173472349</c:v>
                </c:pt>
                <c:pt idx="2445">
                  <c:v>2.92364643258844</c:v>
                </c:pt>
                <c:pt idx="2446">
                  <c:v>2.91416648131604</c:v>
                </c:pt>
                <c:pt idx="2447">
                  <c:v>2.95083007533018</c:v>
                </c:pt>
                <c:pt idx="2448">
                  <c:v>2.9973836547941</c:v>
                </c:pt>
                <c:pt idx="2449">
                  <c:v>2.86742799196489</c:v>
                </c:pt>
                <c:pt idx="2450">
                  <c:v>2.95059265587803</c:v>
                </c:pt>
                <c:pt idx="2451">
                  <c:v>2.99066280937956</c:v>
                </c:pt>
                <c:pt idx="2452">
                  <c:v>2.94332583271173</c:v>
                </c:pt>
                <c:pt idx="2453">
                  <c:v>2.9459584020194</c:v>
                </c:pt>
                <c:pt idx="2454">
                  <c:v>3.05606661274256</c:v>
                </c:pt>
                <c:pt idx="2455">
                  <c:v>3.07971251324083</c:v>
                </c:pt>
                <c:pt idx="2456">
                  <c:v>3.16408908038565</c:v>
                </c:pt>
                <c:pt idx="2457">
                  <c:v>3.27297344048169</c:v>
                </c:pt>
                <c:pt idx="2458">
                  <c:v>3.3780308648951</c:v>
                </c:pt>
                <c:pt idx="2459">
                  <c:v>3.43657768662188</c:v>
                </c:pt>
                <c:pt idx="2460">
                  <c:v>3.46412567517099</c:v>
                </c:pt>
                <c:pt idx="2461">
                  <c:v>3.65986419054478</c:v>
                </c:pt>
                <c:pt idx="2462">
                  <c:v>3.70850843566677</c:v>
                </c:pt>
                <c:pt idx="2463">
                  <c:v>3.81222983302495</c:v>
                </c:pt>
                <c:pt idx="2464">
                  <c:v>3.93190144616441</c:v>
                </c:pt>
                <c:pt idx="2465">
                  <c:v>4.04445690064876</c:v>
                </c:pt>
                <c:pt idx="2466">
                  <c:v>4.01213270291853</c:v>
                </c:pt>
                <c:pt idx="2467">
                  <c:v>3.92360712804539</c:v>
                </c:pt>
                <c:pt idx="2468">
                  <c:v>3.87115151686634</c:v>
                </c:pt>
                <c:pt idx="2469">
                  <c:v>3.80466823108632</c:v>
                </c:pt>
                <c:pt idx="2470">
                  <c:v>3.91324579916866</c:v>
                </c:pt>
                <c:pt idx="2471">
                  <c:v>3.78687922499601</c:v>
                </c:pt>
                <c:pt idx="2472">
                  <c:v>3.78487064670529</c:v>
                </c:pt>
                <c:pt idx="2473">
                  <c:v>3.66982836262046</c:v>
                </c:pt>
                <c:pt idx="2474">
                  <c:v>3.51074208389075</c:v>
                </c:pt>
                <c:pt idx="2475">
                  <c:v>3.5447752456013</c:v>
                </c:pt>
                <c:pt idx="2476">
                  <c:v>3.60048644758644</c:v>
                </c:pt>
                <c:pt idx="2477">
                  <c:v>3.64639958012955</c:v>
                </c:pt>
                <c:pt idx="2478">
                  <c:v>3.58119002016002</c:v>
                </c:pt>
                <c:pt idx="2479">
                  <c:v>3.70118478949619</c:v>
                </c:pt>
                <c:pt idx="2480">
                  <c:v>3.74081544446045</c:v>
                </c:pt>
                <c:pt idx="2481">
                  <c:v>3.74432975149588</c:v>
                </c:pt>
                <c:pt idx="2482">
                  <c:v>3.74894478081477</c:v>
                </c:pt>
                <c:pt idx="2483">
                  <c:v>3.65286626166036</c:v>
                </c:pt>
                <c:pt idx="2484">
                  <c:v>3.68768067375859</c:v>
                </c:pt>
                <c:pt idx="2485">
                  <c:v>3.39385534823414</c:v>
                </c:pt>
                <c:pt idx="2486">
                  <c:v>3.28186323805376</c:v>
                </c:pt>
                <c:pt idx="2487">
                  <c:v>3.25217683069541</c:v>
                </c:pt>
                <c:pt idx="2488">
                  <c:v>3.2709239252871</c:v>
                </c:pt>
                <c:pt idx="2489">
                  <c:v>3.13312825752354</c:v>
                </c:pt>
                <c:pt idx="2490">
                  <c:v>3.01223709012819</c:v>
                </c:pt>
                <c:pt idx="2491">
                  <c:v>3.04539969530636</c:v>
                </c:pt>
                <c:pt idx="2492">
                  <c:v>3.13011903798163</c:v>
                </c:pt>
                <c:pt idx="2493">
                  <c:v>3.24858162424287</c:v>
                </c:pt>
                <c:pt idx="2494">
                  <c:v>3.24162915967635</c:v>
                </c:pt>
                <c:pt idx="2495">
                  <c:v>3.21750704156559</c:v>
                </c:pt>
                <c:pt idx="2496">
                  <c:v>3.01633717252746</c:v>
                </c:pt>
                <c:pt idx="2497">
                  <c:v>2.6951308480634</c:v>
                </c:pt>
                <c:pt idx="2498">
                  <c:v>2.93389670246732</c:v>
                </c:pt>
                <c:pt idx="2499">
                  <c:v>3.27352009181803</c:v>
                </c:pt>
                <c:pt idx="2500">
                  <c:v>3.41803766594628</c:v>
                </c:pt>
                <c:pt idx="2501">
                  <c:v>3.46071244946014</c:v>
                </c:pt>
                <c:pt idx="2502">
                  <c:v>3.46359500797898</c:v>
                </c:pt>
                <c:pt idx="2503">
                  <c:v>3.53082343816177</c:v>
                </c:pt>
                <c:pt idx="2504">
                  <c:v>3.55109485492345</c:v>
                </c:pt>
                <c:pt idx="2505">
                  <c:v>3.68045024597894</c:v>
                </c:pt>
                <c:pt idx="2506">
                  <c:v>3.73927296072769</c:v>
                </c:pt>
                <c:pt idx="2507">
                  <c:v>3.82847262566741</c:v>
                </c:pt>
                <c:pt idx="2508">
                  <c:v>3.74957664523114</c:v>
                </c:pt>
                <c:pt idx="2509">
                  <c:v>3.910576668754</c:v>
                </c:pt>
                <c:pt idx="2510">
                  <c:v>3.88844025519858</c:v>
                </c:pt>
                <c:pt idx="2511">
                  <c:v>3.98332956265288</c:v>
                </c:pt>
                <c:pt idx="2512">
                  <c:v>3.91752874994904</c:v>
                </c:pt>
                <c:pt idx="2513">
                  <c:v>3.90994026079114</c:v>
                </c:pt>
                <c:pt idx="2514">
                  <c:v>3.91853375021449</c:v>
                </c:pt>
                <c:pt idx="2515">
                  <c:v>4.00496265564009</c:v>
                </c:pt>
                <c:pt idx="2516">
                  <c:v>4.00208103424742</c:v>
                </c:pt>
                <c:pt idx="2517">
                  <c:v>3.9794396662037</c:v>
                </c:pt>
                <c:pt idx="2518">
                  <c:v>4.00625424471686</c:v>
                </c:pt>
                <c:pt idx="2519">
                  <c:v>4.01048033213414</c:v>
                </c:pt>
                <c:pt idx="2520">
                  <c:v>4.05422951422885</c:v>
                </c:pt>
                <c:pt idx="2521">
                  <c:v>3.94834628451826</c:v>
                </c:pt>
                <c:pt idx="2522">
                  <c:v>4.02876864270347</c:v>
                </c:pt>
                <c:pt idx="2523">
                  <c:v>3.96043451857304</c:v>
                </c:pt>
                <c:pt idx="2524">
                  <c:v>3.85028526340332</c:v>
                </c:pt>
                <c:pt idx="2525">
                  <c:v>3.64243026263079</c:v>
                </c:pt>
                <c:pt idx="2526">
                  <c:v>3.53733237087599</c:v>
                </c:pt>
                <c:pt idx="2527">
                  <c:v>3.55514349248627</c:v>
                </c:pt>
                <c:pt idx="2528">
                  <c:v>3.74757225815467</c:v>
                </c:pt>
                <c:pt idx="2529">
                  <c:v>3.97613305360036</c:v>
                </c:pt>
                <c:pt idx="2530">
                  <c:v>4.07884537278451</c:v>
                </c:pt>
                <c:pt idx="2531">
                  <c:v>4.31310007710658</c:v>
                </c:pt>
                <c:pt idx="2532">
                  <c:v>4.3969988472747</c:v>
                </c:pt>
                <c:pt idx="2533">
                  <c:v>4.44660868000553</c:v>
                </c:pt>
                <c:pt idx="2534">
                  <c:v>4.44337060656714</c:v>
                </c:pt>
                <c:pt idx="2535">
                  <c:v>4.46306008440571</c:v>
                </c:pt>
                <c:pt idx="2536">
                  <c:v>4.57766339961166</c:v>
                </c:pt>
                <c:pt idx="2537">
                  <c:v>4.66148378947368</c:v>
                </c:pt>
                <c:pt idx="2538">
                  <c:v>4.63639921040253</c:v>
                </c:pt>
                <c:pt idx="2539">
                  <c:v>4.50144683530799</c:v>
                </c:pt>
                <c:pt idx="2540">
                  <c:v>4.53637979402233</c:v>
                </c:pt>
                <c:pt idx="2541">
                  <c:v>4.67380768557902</c:v>
                </c:pt>
                <c:pt idx="2542">
                  <c:v>4.4860085137944</c:v>
                </c:pt>
                <c:pt idx="2543">
                  <c:v>4.53116630191491</c:v>
                </c:pt>
                <c:pt idx="2544">
                  <c:v>4.54844786966628</c:v>
                </c:pt>
                <c:pt idx="2545">
                  <c:v>4.4639325035192</c:v>
                </c:pt>
                <c:pt idx="2546">
                  <c:v>4.60581222205433</c:v>
                </c:pt>
                <c:pt idx="2547">
                  <c:v>4.61600092328157</c:v>
                </c:pt>
                <c:pt idx="2548">
                  <c:v>4.52457380577012</c:v>
                </c:pt>
                <c:pt idx="2549">
                  <c:v>4.50027283683317</c:v>
                </c:pt>
                <c:pt idx="2550">
                  <c:v>4.43116613983227</c:v>
                </c:pt>
                <c:pt idx="2551">
                  <c:v>4.35301400447796</c:v>
                </c:pt>
                <c:pt idx="2552">
                  <c:v>4.3463450422801</c:v>
                </c:pt>
                <c:pt idx="2553">
                  <c:v>4.22735523239368</c:v>
                </c:pt>
                <c:pt idx="2554">
                  <c:v>4.1723564254225</c:v>
                </c:pt>
                <c:pt idx="2555">
                  <c:v>4.15718051023676</c:v>
                </c:pt>
                <c:pt idx="2556">
                  <c:v>4.16124814772049</c:v>
                </c:pt>
                <c:pt idx="2557">
                  <c:v>4.03370539578977</c:v>
                </c:pt>
                <c:pt idx="2558">
                  <c:v>4.00069035338114</c:v>
                </c:pt>
                <c:pt idx="2559">
                  <c:v>3.87413873998766</c:v>
                </c:pt>
                <c:pt idx="2560">
                  <c:v>3.86911724906115</c:v>
                </c:pt>
                <c:pt idx="2561">
                  <c:v>3.76149272668661</c:v>
                </c:pt>
                <c:pt idx="2562">
                  <c:v>3.5825328876518</c:v>
                </c:pt>
                <c:pt idx="2563">
                  <c:v>3.32684573277592</c:v>
                </c:pt>
                <c:pt idx="2564">
                  <c:v>3.19743794251683</c:v>
                </c:pt>
                <c:pt idx="2565">
                  <c:v>3.21823860319852</c:v>
                </c:pt>
                <c:pt idx="2566">
                  <c:v>3.00599949605971</c:v>
                </c:pt>
                <c:pt idx="2567">
                  <c:v>2.80172183413964</c:v>
                </c:pt>
                <c:pt idx="2568">
                  <c:v>2.66469313083988</c:v>
                </c:pt>
                <c:pt idx="2569">
                  <c:v>2.5531306465783</c:v>
                </c:pt>
                <c:pt idx="2570">
                  <c:v>2.47832971639606</c:v>
                </c:pt>
                <c:pt idx="2571">
                  <c:v>2.46683472568483</c:v>
                </c:pt>
                <c:pt idx="2572">
                  <c:v>2.45747169218945</c:v>
                </c:pt>
                <c:pt idx="2573">
                  <c:v>2.50839771034153</c:v>
                </c:pt>
                <c:pt idx="2574">
                  <c:v>2.56414066663159</c:v>
                </c:pt>
                <c:pt idx="2575">
                  <c:v>2.52473233471123</c:v>
                </c:pt>
                <c:pt idx="2576">
                  <c:v>2.57097940657159</c:v>
                </c:pt>
                <c:pt idx="2577">
                  <c:v>2.53609489056446</c:v>
                </c:pt>
                <c:pt idx="2578">
                  <c:v>2.53061231953626</c:v>
                </c:pt>
                <c:pt idx="2579">
                  <c:v>2.53731036791677</c:v>
                </c:pt>
                <c:pt idx="2580">
                  <c:v>2.5283339039638</c:v>
                </c:pt>
                <c:pt idx="2581">
                  <c:v>2.55711989699663</c:v>
                </c:pt>
                <c:pt idx="2582">
                  <c:v>2.59482249774433</c:v>
                </c:pt>
                <c:pt idx="2583">
                  <c:v>2.62188680331993</c:v>
                </c:pt>
                <c:pt idx="2584">
                  <c:v>2.53308864175674</c:v>
                </c:pt>
                <c:pt idx="2585">
                  <c:v>2.51651517752452</c:v>
                </c:pt>
                <c:pt idx="2586">
                  <c:v>2.50207288978374</c:v>
                </c:pt>
                <c:pt idx="2587">
                  <c:v>2.53699778506434</c:v>
                </c:pt>
                <c:pt idx="2588">
                  <c:v>2.58998172629265</c:v>
                </c:pt>
                <c:pt idx="2589">
                  <c:v>2.65588787787366</c:v>
                </c:pt>
                <c:pt idx="2590">
                  <c:v>2.81952702746755</c:v>
                </c:pt>
                <c:pt idx="2591">
                  <c:v>2.94434234316271</c:v>
                </c:pt>
                <c:pt idx="2592">
                  <c:v>2.93168581401123</c:v>
                </c:pt>
                <c:pt idx="2593">
                  <c:v>2.68317582477104</c:v>
                </c:pt>
                <c:pt idx="2594">
                  <c:v>2.75697845817563</c:v>
                </c:pt>
                <c:pt idx="2595">
                  <c:v>2.92972833053411</c:v>
                </c:pt>
                <c:pt idx="2596">
                  <c:v>2.93809415135234</c:v>
                </c:pt>
                <c:pt idx="2597">
                  <c:v>2.90971906838799</c:v>
                </c:pt>
                <c:pt idx="2598">
                  <c:v>2.90651865205228</c:v>
                </c:pt>
                <c:pt idx="2599">
                  <c:v>3.00309702246549</c:v>
                </c:pt>
                <c:pt idx="2600">
                  <c:v>3.01726093638417</c:v>
                </c:pt>
                <c:pt idx="2601">
                  <c:v>3.06212866674789</c:v>
                </c:pt>
                <c:pt idx="2602">
                  <c:v>3.11895878216166</c:v>
                </c:pt>
                <c:pt idx="2603">
                  <c:v>3.19081336407681</c:v>
                </c:pt>
                <c:pt idx="2604">
                  <c:v>3.23209137354392</c:v>
                </c:pt>
                <c:pt idx="2605">
                  <c:v>3.26498359434327</c:v>
                </c:pt>
                <c:pt idx="2606">
                  <c:v>3.24227916974159</c:v>
                </c:pt>
                <c:pt idx="2607">
                  <c:v>3.30313755523397</c:v>
                </c:pt>
                <c:pt idx="2608">
                  <c:v>3.28100477738646</c:v>
                </c:pt>
                <c:pt idx="2609">
                  <c:v>3.36507322374998</c:v>
                </c:pt>
                <c:pt idx="2610">
                  <c:v>3.41608292715591</c:v>
                </c:pt>
                <c:pt idx="2611">
                  <c:v>3.452309109429</c:v>
                </c:pt>
                <c:pt idx="2612">
                  <c:v>3.45707874850754</c:v>
                </c:pt>
                <c:pt idx="2613">
                  <c:v>3.43363563488348</c:v>
                </c:pt>
                <c:pt idx="2614">
                  <c:v>3.40945543991525</c:v>
                </c:pt>
                <c:pt idx="2615">
                  <c:v>3.40660622052129</c:v>
                </c:pt>
                <c:pt idx="2616">
                  <c:v>3.32324461385369</c:v>
                </c:pt>
                <c:pt idx="2617">
                  <c:v>3.33450398680673</c:v>
                </c:pt>
                <c:pt idx="2618">
                  <c:v>3.25478610707739</c:v>
                </c:pt>
                <c:pt idx="2619">
                  <c:v>3.23221821121836</c:v>
                </c:pt>
                <c:pt idx="2620">
                  <c:v>3.16989389311597</c:v>
                </c:pt>
                <c:pt idx="2621">
                  <c:v>3.03386104894295</c:v>
                </c:pt>
                <c:pt idx="2622">
                  <c:v>2.84432378455969</c:v>
                </c:pt>
                <c:pt idx="2623">
                  <c:v>2.81247840096369</c:v>
                </c:pt>
                <c:pt idx="2624">
                  <c:v>2.86450745124166</c:v>
                </c:pt>
                <c:pt idx="2625">
                  <c:v>2.92162351593685</c:v>
                </c:pt>
                <c:pt idx="2626">
                  <c:v>3.07406694588515</c:v>
                </c:pt>
                <c:pt idx="2627">
                  <c:v>3.19305189545988</c:v>
                </c:pt>
                <c:pt idx="2628">
                  <c:v>3.24073446389284</c:v>
                </c:pt>
                <c:pt idx="2629">
                  <c:v>3.32617774121052</c:v>
                </c:pt>
                <c:pt idx="2630">
                  <c:v>3.39744870422443</c:v>
                </c:pt>
                <c:pt idx="2631">
                  <c:v>3.47220232889111</c:v>
                </c:pt>
                <c:pt idx="2632">
                  <c:v>3.62725908129323</c:v>
                </c:pt>
                <c:pt idx="2633">
                  <c:v>3.74946729536326</c:v>
                </c:pt>
                <c:pt idx="2634">
                  <c:v>3.56884851452637</c:v>
                </c:pt>
                <c:pt idx="2635">
                  <c:v>3.68184983575938</c:v>
                </c:pt>
                <c:pt idx="2636">
                  <c:v>3.80439307259088</c:v>
                </c:pt>
                <c:pt idx="2637">
                  <c:v>3.8732064396783</c:v>
                </c:pt>
                <c:pt idx="2638">
                  <c:v>3.93701299823196</c:v>
                </c:pt>
                <c:pt idx="2639">
                  <c:v>4.05542056318711</c:v>
                </c:pt>
                <c:pt idx="2640">
                  <c:v>4.01768177506544</c:v>
                </c:pt>
                <c:pt idx="2641">
                  <c:v>4.02062601453878</c:v>
                </c:pt>
                <c:pt idx="2642">
                  <c:v>4.08496564087242</c:v>
                </c:pt>
                <c:pt idx="2643">
                  <c:v>4.05436710099459</c:v>
                </c:pt>
                <c:pt idx="2644">
                  <c:v>4.04668475272164</c:v>
                </c:pt>
                <c:pt idx="2645">
                  <c:v>4.07478537338147</c:v>
                </c:pt>
                <c:pt idx="2646">
                  <c:v>3.87747496954145</c:v>
                </c:pt>
                <c:pt idx="2647">
                  <c:v>3.76543158875756</c:v>
                </c:pt>
                <c:pt idx="2648">
                  <c:v>3.82472011950519</c:v>
                </c:pt>
                <c:pt idx="2649">
                  <c:v>3.70184914030246</c:v>
                </c:pt>
                <c:pt idx="2650">
                  <c:v>3.53680795914883</c:v>
                </c:pt>
                <c:pt idx="2651">
                  <c:v>3.42907489782283</c:v>
                </c:pt>
                <c:pt idx="2652">
                  <c:v>3.33582846627886</c:v>
                </c:pt>
                <c:pt idx="2653">
                  <c:v>3.35353443188457</c:v>
                </c:pt>
                <c:pt idx="2654">
                  <c:v>3.28312570237535</c:v>
                </c:pt>
                <c:pt idx="2655">
                  <c:v>3.34151907804791</c:v>
                </c:pt>
                <c:pt idx="2656">
                  <c:v>3.32768350306352</c:v>
                </c:pt>
                <c:pt idx="2657">
                  <c:v>3.23228392621746</c:v>
                </c:pt>
                <c:pt idx="2658">
                  <c:v>3.10634811579504</c:v>
                </c:pt>
                <c:pt idx="2659">
                  <c:v>2.93775829831341</c:v>
                </c:pt>
                <c:pt idx="2660">
                  <c:v>2.8117091516615</c:v>
                </c:pt>
                <c:pt idx="2661">
                  <c:v>2.85167291269685</c:v>
                </c:pt>
                <c:pt idx="2662">
                  <c:v>2.78838894252595</c:v>
                </c:pt>
                <c:pt idx="2663">
                  <c:v>2.59532308140872</c:v>
                </c:pt>
                <c:pt idx="2664">
                  <c:v>2.55224375415811</c:v>
                </c:pt>
                <c:pt idx="2665">
                  <c:v>2.49157168026253</c:v>
                </c:pt>
                <c:pt idx="2666">
                  <c:v>2.52449925939986</c:v>
                </c:pt>
                <c:pt idx="2667">
                  <c:v>2.50855365131927</c:v>
                </c:pt>
                <c:pt idx="2668">
                  <c:v>2.56907388512771</c:v>
                </c:pt>
                <c:pt idx="2669">
                  <c:v>2.59733859980137</c:v>
                </c:pt>
                <c:pt idx="2670">
                  <c:v>2.64668954257602</c:v>
                </c:pt>
                <c:pt idx="2671">
                  <c:v>2.59884142641864</c:v>
                </c:pt>
                <c:pt idx="2672">
                  <c:v>2.56609500443686</c:v>
                </c:pt>
                <c:pt idx="2673">
                  <c:v>2.44665800315165</c:v>
                </c:pt>
                <c:pt idx="2674">
                  <c:v>2.3929553297083</c:v>
                </c:pt>
                <c:pt idx="2675">
                  <c:v>2.38456161353177</c:v>
                </c:pt>
                <c:pt idx="2676">
                  <c:v>2.31865727833289</c:v>
                </c:pt>
                <c:pt idx="2677">
                  <c:v>2.34293260109014</c:v>
                </c:pt>
                <c:pt idx="2678">
                  <c:v>2.39040159448922</c:v>
                </c:pt>
                <c:pt idx="2679">
                  <c:v>2.43173042548764</c:v>
                </c:pt>
                <c:pt idx="2680">
                  <c:v>2.40339320438013</c:v>
                </c:pt>
                <c:pt idx="2681">
                  <c:v>2.40013187016897</c:v>
                </c:pt>
                <c:pt idx="2682">
                  <c:v>2.37219693128975</c:v>
                </c:pt>
                <c:pt idx="2683">
                  <c:v>2.34841773054201</c:v>
                </c:pt>
                <c:pt idx="2684">
                  <c:v>2.37923524121629</c:v>
                </c:pt>
                <c:pt idx="2685">
                  <c:v>2.34944758928838</c:v>
                </c:pt>
                <c:pt idx="2686">
                  <c:v>2.40224292129359</c:v>
                </c:pt>
                <c:pt idx="2687">
                  <c:v>2.5034579058329</c:v>
                </c:pt>
                <c:pt idx="2688">
                  <c:v>2.49950527217414</c:v>
                </c:pt>
                <c:pt idx="2689">
                  <c:v>2.42980457294499</c:v>
                </c:pt>
                <c:pt idx="2690">
                  <c:v>2.49896000628979</c:v>
                </c:pt>
                <c:pt idx="2691">
                  <c:v>2.55346770665178</c:v>
                </c:pt>
                <c:pt idx="2692">
                  <c:v>2.64123045136161</c:v>
                </c:pt>
                <c:pt idx="2693">
                  <c:v>2.63450241422572</c:v>
                </c:pt>
                <c:pt idx="2694">
                  <c:v>2.70095506041588</c:v>
                </c:pt>
                <c:pt idx="2695">
                  <c:v>2.81444491697877</c:v>
                </c:pt>
                <c:pt idx="2696">
                  <c:v>2.79452575006759</c:v>
                </c:pt>
                <c:pt idx="2697">
                  <c:v>2.83412083797136</c:v>
                </c:pt>
                <c:pt idx="2698">
                  <c:v>2.91837334673675</c:v>
                </c:pt>
                <c:pt idx="2699">
                  <c:v>2.96482660735314</c:v>
                </c:pt>
                <c:pt idx="2700">
                  <c:v>3.01060818638034</c:v>
                </c:pt>
                <c:pt idx="2701">
                  <c:v>3.03242018131652</c:v>
                </c:pt>
                <c:pt idx="2702">
                  <c:v>3.05887583468843</c:v>
                </c:pt>
                <c:pt idx="2703">
                  <c:v>3.10289749391686</c:v>
                </c:pt>
                <c:pt idx="2704">
                  <c:v>2.95735376408389</c:v>
                </c:pt>
                <c:pt idx="2705">
                  <c:v>2.9458866735708</c:v>
                </c:pt>
                <c:pt idx="2706">
                  <c:v>2.94013086723538</c:v>
                </c:pt>
                <c:pt idx="2707">
                  <c:v>2.96136912898464</c:v>
                </c:pt>
                <c:pt idx="2708">
                  <c:v>2.97394330405248</c:v>
                </c:pt>
                <c:pt idx="2709">
                  <c:v>3.04206596236948</c:v>
                </c:pt>
                <c:pt idx="2710">
                  <c:v>3.02852830485781</c:v>
                </c:pt>
                <c:pt idx="2711">
                  <c:v>2.96985340372014</c:v>
                </c:pt>
                <c:pt idx="2712">
                  <c:v>2.99659621555826</c:v>
                </c:pt>
                <c:pt idx="2713">
                  <c:v>3.05942461635517</c:v>
                </c:pt>
                <c:pt idx="2714">
                  <c:v>2.97249130762554</c:v>
                </c:pt>
                <c:pt idx="2715">
                  <c:v>2.95218376810431</c:v>
                </c:pt>
                <c:pt idx="2716">
                  <c:v>2.90095117789572</c:v>
                </c:pt>
                <c:pt idx="2717">
                  <c:v>2.84452956015643</c:v>
                </c:pt>
                <c:pt idx="2718">
                  <c:v>2.78322335518919</c:v>
                </c:pt>
                <c:pt idx="2719">
                  <c:v>2.85062599528914</c:v>
                </c:pt>
                <c:pt idx="2720">
                  <c:v>2.83355739304985</c:v>
                </c:pt>
                <c:pt idx="2721">
                  <c:v>3.01432258041536</c:v>
                </c:pt>
                <c:pt idx="2722">
                  <c:v>3.01959148902007</c:v>
                </c:pt>
                <c:pt idx="2723">
                  <c:v>2.98998034226801</c:v>
                </c:pt>
                <c:pt idx="2724">
                  <c:v>3.10635287121735</c:v>
                </c:pt>
                <c:pt idx="2725">
                  <c:v>3.15591087078128</c:v>
                </c:pt>
                <c:pt idx="2726">
                  <c:v>3.10764045882505</c:v>
                </c:pt>
                <c:pt idx="2727">
                  <c:v>3.1132252037489</c:v>
                </c:pt>
                <c:pt idx="2728">
                  <c:v>3.25771679865034</c:v>
                </c:pt>
                <c:pt idx="2729">
                  <c:v>3.40817663159347</c:v>
                </c:pt>
                <c:pt idx="2730">
                  <c:v>3.48517654810994</c:v>
                </c:pt>
                <c:pt idx="2731">
                  <c:v>3.55445113618047</c:v>
                </c:pt>
                <c:pt idx="2732">
                  <c:v>3.5272266137049</c:v>
                </c:pt>
                <c:pt idx="2733">
                  <c:v>3.62752652035951</c:v>
                </c:pt>
                <c:pt idx="2734">
                  <c:v>3.50315099688859</c:v>
                </c:pt>
                <c:pt idx="2735">
                  <c:v>3.56130011025729</c:v>
                </c:pt>
                <c:pt idx="2736">
                  <c:v>3.66691293081783</c:v>
                </c:pt>
                <c:pt idx="2737">
                  <c:v>3.64481805143401</c:v>
                </c:pt>
                <c:pt idx="2738">
                  <c:v>3.6769504501373</c:v>
                </c:pt>
                <c:pt idx="2739">
                  <c:v>3.7840272984129</c:v>
                </c:pt>
                <c:pt idx="2740">
                  <c:v>3.74856799880844</c:v>
                </c:pt>
                <c:pt idx="2741">
                  <c:v>3.61478385439331</c:v>
                </c:pt>
                <c:pt idx="2742">
                  <c:v>3.66358322321035</c:v>
                </c:pt>
                <c:pt idx="2743">
                  <c:v>3.64942933026288</c:v>
                </c:pt>
                <c:pt idx="2744">
                  <c:v>3.64319009319381</c:v>
                </c:pt>
                <c:pt idx="2745">
                  <c:v>3.65810378980517</c:v>
                </c:pt>
                <c:pt idx="2746">
                  <c:v>3.58886496922456</c:v>
                </c:pt>
                <c:pt idx="2747">
                  <c:v>3.65073604549521</c:v>
                </c:pt>
                <c:pt idx="2748">
                  <c:v>3.63773626269704</c:v>
                </c:pt>
                <c:pt idx="2749">
                  <c:v>3.60753557947059</c:v>
                </c:pt>
                <c:pt idx="2750">
                  <c:v>3.59002395802732</c:v>
                </c:pt>
                <c:pt idx="2751">
                  <c:v>3.54300553059832</c:v>
                </c:pt>
                <c:pt idx="2752">
                  <c:v>3.66857210360129</c:v>
                </c:pt>
                <c:pt idx="2753">
                  <c:v>3.50559621792498</c:v>
                </c:pt>
                <c:pt idx="2754">
                  <c:v>3.49180053072835</c:v>
                </c:pt>
                <c:pt idx="2755">
                  <c:v>3.29816137658287</c:v>
                </c:pt>
                <c:pt idx="2756">
                  <c:v>3.28386240883967</c:v>
                </c:pt>
                <c:pt idx="2757">
                  <c:v>3.02716735660431</c:v>
                </c:pt>
                <c:pt idx="2758">
                  <c:v>2.93800006856719</c:v>
                </c:pt>
                <c:pt idx="2759">
                  <c:v>2.79568320606274</c:v>
                </c:pt>
                <c:pt idx="2760">
                  <c:v>2.68504857634196</c:v>
                </c:pt>
                <c:pt idx="2761">
                  <c:v>2.5480387614609</c:v>
                </c:pt>
                <c:pt idx="2762">
                  <c:v>2.46515585873508</c:v>
                </c:pt>
                <c:pt idx="2763">
                  <c:v>2.47292590200725</c:v>
                </c:pt>
                <c:pt idx="2764">
                  <c:v>2.53537319838427</c:v>
                </c:pt>
                <c:pt idx="2765">
                  <c:v>2.6319460210927</c:v>
                </c:pt>
                <c:pt idx="2766">
                  <c:v>2.65946744341807</c:v>
                </c:pt>
                <c:pt idx="2767">
                  <c:v>2.63701344709135</c:v>
                </c:pt>
                <c:pt idx="2768">
                  <c:v>2.68413838930129</c:v>
                </c:pt>
                <c:pt idx="2769">
                  <c:v>2.67189991317389</c:v>
                </c:pt>
                <c:pt idx="2770">
                  <c:v>2.67732154742277</c:v>
                </c:pt>
                <c:pt idx="2771">
                  <c:v>2.64706112350132</c:v>
                </c:pt>
                <c:pt idx="2772">
                  <c:v>2.63160227007696</c:v>
                </c:pt>
                <c:pt idx="2773">
                  <c:v>2.63276790898248</c:v>
                </c:pt>
                <c:pt idx="2774">
                  <c:v>2.72830732799928</c:v>
                </c:pt>
                <c:pt idx="2775">
                  <c:v>2.82085950869146</c:v>
                </c:pt>
                <c:pt idx="2776">
                  <c:v>2.91347904616037</c:v>
                </c:pt>
                <c:pt idx="2777">
                  <c:v>2.89802550753523</c:v>
                </c:pt>
                <c:pt idx="2778">
                  <c:v>2.93293176640207</c:v>
                </c:pt>
                <c:pt idx="2779">
                  <c:v>3.00144662238279</c:v>
                </c:pt>
                <c:pt idx="2780">
                  <c:v>2.89313857882771</c:v>
                </c:pt>
                <c:pt idx="2781">
                  <c:v>2.91198903002806</c:v>
                </c:pt>
                <c:pt idx="2782">
                  <c:v>2.92207032674672</c:v>
                </c:pt>
                <c:pt idx="2783">
                  <c:v>2.93866577075051</c:v>
                </c:pt>
                <c:pt idx="2784">
                  <c:v>3.11182370796821</c:v>
                </c:pt>
                <c:pt idx="2785">
                  <c:v>2.90521593304412</c:v>
                </c:pt>
                <c:pt idx="2786">
                  <c:v>2.92922210173639</c:v>
                </c:pt>
                <c:pt idx="2787">
                  <c:v>2.92423444671031</c:v>
                </c:pt>
                <c:pt idx="2788">
                  <c:v>2.93058312539145</c:v>
                </c:pt>
                <c:pt idx="2789">
                  <c:v>2.8919289291114</c:v>
                </c:pt>
                <c:pt idx="2790">
                  <c:v>2.94629732238212</c:v>
                </c:pt>
                <c:pt idx="2791">
                  <c:v>3.0538204800358</c:v>
                </c:pt>
                <c:pt idx="2792">
                  <c:v>3.0217563264547</c:v>
                </c:pt>
                <c:pt idx="2793">
                  <c:v>3.0250846849272</c:v>
                </c:pt>
                <c:pt idx="2794">
                  <c:v>3.01095023339747</c:v>
                </c:pt>
                <c:pt idx="2795">
                  <c:v>3.04381173715215</c:v>
                </c:pt>
                <c:pt idx="2796">
                  <c:v>3.0459100537538</c:v>
                </c:pt>
                <c:pt idx="2797">
                  <c:v>3.05173611661164</c:v>
                </c:pt>
                <c:pt idx="2798">
                  <c:v>3.0424108039277</c:v>
                </c:pt>
                <c:pt idx="2799">
                  <c:v>3.1070385150641</c:v>
                </c:pt>
                <c:pt idx="2800">
                  <c:v>3.01511614023492</c:v>
                </c:pt>
                <c:pt idx="2801">
                  <c:v>3.00610408828123</c:v>
                </c:pt>
                <c:pt idx="2802">
                  <c:v>3.07473064880508</c:v>
                </c:pt>
                <c:pt idx="2803">
                  <c:v>3.10651743622444</c:v>
                </c:pt>
                <c:pt idx="2804">
                  <c:v>3.15798693239034</c:v>
                </c:pt>
                <c:pt idx="2805">
                  <c:v>3.16052417434478</c:v>
                </c:pt>
                <c:pt idx="2806">
                  <c:v>3.08522642516114</c:v>
                </c:pt>
                <c:pt idx="2807">
                  <c:v>3.05203035345369</c:v>
                </c:pt>
                <c:pt idx="2808">
                  <c:v>3.04037488484385</c:v>
                </c:pt>
                <c:pt idx="2809">
                  <c:v>3.11235518865116</c:v>
                </c:pt>
                <c:pt idx="2810">
                  <c:v>3.06369478557644</c:v>
                </c:pt>
                <c:pt idx="2811">
                  <c:v>3.05199305268561</c:v>
                </c:pt>
                <c:pt idx="2812">
                  <c:v>3.01843663528608</c:v>
                </c:pt>
                <c:pt idx="2813">
                  <c:v>2.89880831078333</c:v>
                </c:pt>
                <c:pt idx="2814">
                  <c:v>2.8232238916713</c:v>
                </c:pt>
                <c:pt idx="2815">
                  <c:v>2.80271939177407</c:v>
                </c:pt>
                <c:pt idx="2816">
                  <c:v>2.85011015841507</c:v>
                </c:pt>
                <c:pt idx="2817">
                  <c:v>2.92067878840385</c:v>
                </c:pt>
                <c:pt idx="2818">
                  <c:v>3.05111329528526</c:v>
                </c:pt>
                <c:pt idx="2819">
                  <c:v>3.15424772207463</c:v>
                </c:pt>
                <c:pt idx="2820">
                  <c:v>3.24029300015667</c:v>
                </c:pt>
                <c:pt idx="2821">
                  <c:v>3.36769055722436</c:v>
                </c:pt>
                <c:pt idx="2822">
                  <c:v>3.51760089066131</c:v>
                </c:pt>
                <c:pt idx="2823">
                  <c:v>3.70807730445241</c:v>
                </c:pt>
                <c:pt idx="2824">
                  <c:v>3.65155237253475</c:v>
                </c:pt>
                <c:pt idx="2825">
                  <c:v>3.75329685316826</c:v>
                </c:pt>
                <c:pt idx="2826">
                  <c:v>3.82565464899942</c:v>
                </c:pt>
                <c:pt idx="2827">
                  <c:v>3.82823079329589</c:v>
                </c:pt>
                <c:pt idx="2828">
                  <c:v>3.703423373148</c:v>
                </c:pt>
                <c:pt idx="2829">
                  <c:v>3.71321935963177</c:v>
                </c:pt>
                <c:pt idx="2830">
                  <c:v>3.67367843503912</c:v>
                </c:pt>
                <c:pt idx="2831">
                  <c:v>3.67982570320972</c:v>
                </c:pt>
                <c:pt idx="2832">
                  <c:v>3.73974441461629</c:v>
                </c:pt>
                <c:pt idx="2833">
                  <c:v>3.71069964645642</c:v>
                </c:pt>
                <c:pt idx="2834">
                  <c:v>3.72316393228081</c:v>
                </c:pt>
                <c:pt idx="2835">
                  <c:v>3.78043146234741</c:v>
                </c:pt>
                <c:pt idx="2836">
                  <c:v>3.75500879654665</c:v>
                </c:pt>
                <c:pt idx="2837">
                  <c:v>3.65870744980745</c:v>
                </c:pt>
                <c:pt idx="2838">
                  <c:v>3.77420571880223</c:v>
                </c:pt>
                <c:pt idx="2839">
                  <c:v>3.64484091803506</c:v>
                </c:pt>
                <c:pt idx="2840">
                  <c:v>3.76247049435556</c:v>
                </c:pt>
                <c:pt idx="2841">
                  <c:v>3.61414383546958</c:v>
                </c:pt>
                <c:pt idx="2842">
                  <c:v>3.63141155972543</c:v>
                </c:pt>
                <c:pt idx="2843">
                  <c:v>3.65188266026538</c:v>
                </c:pt>
                <c:pt idx="2844">
                  <c:v>3.54038796686272</c:v>
                </c:pt>
                <c:pt idx="2845">
                  <c:v>3.52136516446975</c:v>
                </c:pt>
                <c:pt idx="2846">
                  <c:v>3.29762696611628</c:v>
                </c:pt>
                <c:pt idx="2847">
                  <c:v>3.29838839077806</c:v>
                </c:pt>
                <c:pt idx="2848">
                  <c:v>3.24722340885109</c:v>
                </c:pt>
                <c:pt idx="2849">
                  <c:v>3.14136530579631</c:v>
                </c:pt>
                <c:pt idx="2850">
                  <c:v>3.04651148079636</c:v>
                </c:pt>
                <c:pt idx="2851">
                  <c:v>2.96822255131743</c:v>
                </c:pt>
                <c:pt idx="2852">
                  <c:v>2.91151867096643</c:v>
                </c:pt>
                <c:pt idx="2853">
                  <c:v>2.78080640358453</c:v>
                </c:pt>
                <c:pt idx="2854">
                  <c:v>2.76150038110365</c:v>
                </c:pt>
                <c:pt idx="2855">
                  <c:v>2.79640051245873</c:v>
                </c:pt>
                <c:pt idx="2856">
                  <c:v>2.80900018580964</c:v>
                </c:pt>
                <c:pt idx="2857">
                  <c:v>2.74989977131955</c:v>
                </c:pt>
                <c:pt idx="2858">
                  <c:v>2.66311661340402</c:v>
                </c:pt>
                <c:pt idx="2859">
                  <c:v>2.63502301482031</c:v>
                </c:pt>
                <c:pt idx="2860">
                  <c:v>2.7561170423674</c:v>
                </c:pt>
                <c:pt idx="2861">
                  <c:v>2.78563516783526</c:v>
                </c:pt>
                <c:pt idx="2862">
                  <c:v>2.81163927569574</c:v>
                </c:pt>
                <c:pt idx="2863">
                  <c:v>2.8557620874527</c:v>
                </c:pt>
                <c:pt idx="2864">
                  <c:v>2.83263670572795</c:v>
                </c:pt>
                <c:pt idx="2865">
                  <c:v>2.72805104530392</c:v>
                </c:pt>
                <c:pt idx="2866">
                  <c:v>2.69341791468096</c:v>
                </c:pt>
                <c:pt idx="2867">
                  <c:v>2.620380834827</c:v>
                </c:pt>
                <c:pt idx="2868">
                  <c:v>2.60591861060137</c:v>
                </c:pt>
                <c:pt idx="2869">
                  <c:v>2.57980314942553</c:v>
                </c:pt>
                <c:pt idx="2870">
                  <c:v>2.59802321723687</c:v>
                </c:pt>
                <c:pt idx="2871">
                  <c:v>2.60110518210352</c:v>
                </c:pt>
                <c:pt idx="2872">
                  <c:v>2.57318989280888</c:v>
                </c:pt>
                <c:pt idx="2873">
                  <c:v>2.59192897169101</c:v>
                </c:pt>
                <c:pt idx="2874">
                  <c:v>2.61748369133968</c:v>
                </c:pt>
                <c:pt idx="2875">
                  <c:v>2.68530614065552</c:v>
                </c:pt>
                <c:pt idx="2876">
                  <c:v>2.72689807184817</c:v>
                </c:pt>
                <c:pt idx="2877">
                  <c:v>2.78166913515052</c:v>
                </c:pt>
                <c:pt idx="2878">
                  <c:v>2.88296524087494</c:v>
                </c:pt>
                <c:pt idx="2879">
                  <c:v>2.97985969716402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487439"/>
        <c:axId val="10477039"/>
      </c:lineChart>
      <c:catAx>
        <c:axId val="1048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477039"/>
        <c:crosses val="autoZero"/>
        <c:auto val="0"/>
        <c:lblAlgn val="ctr"/>
        <c:lblOffset val="100"/>
        <c:tickLblSkip val="96"/>
        <c:tickMarkSkip val="96"/>
        <c:noMultiLvlLbl val="0"/>
      </c:catAx>
      <c:valAx>
        <c:axId val="1047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4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91ae41a-323e-4125-96c8-a1a6c50216f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"日前节点价格"</c:f>
              <c:strCache>
                <c:ptCount val="1"/>
                <c:pt idx="0">
                  <c:v>日前节点价格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统调负荷!$AD$2:$AD$2881</c:f>
              <c:numCache>
                <c:formatCode>m/d;@</c:formatCode>
                <c:ptCount val="2880"/>
                <c:pt idx="0" c:formatCode="m/d;@">
                  <c:v>45658</c:v>
                </c:pt>
                <c:pt idx="1" c:formatCode="m/d;@">
                  <c:v>45658.0104166667</c:v>
                </c:pt>
                <c:pt idx="2" c:formatCode="m/d;@">
                  <c:v>45658.0208333333</c:v>
                </c:pt>
                <c:pt idx="3" c:formatCode="m/d;@">
                  <c:v>45658.03125</c:v>
                </c:pt>
                <c:pt idx="4" c:formatCode="m/d;@">
                  <c:v>45658.0416666667</c:v>
                </c:pt>
                <c:pt idx="5" c:formatCode="m/d;@">
                  <c:v>45658.0520833333</c:v>
                </c:pt>
                <c:pt idx="6" c:formatCode="m/d;@">
                  <c:v>45658.0625</c:v>
                </c:pt>
                <c:pt idx="7" c:formatCode="m/d;@">
                  <c:v>45658.0729166667</c:v>
                </c:pt>
                <c:pt idx="8" c:formatCode="m/d;@">
                  <c:v>45658.0833333333</c:v>
                </c:pt>
                <c:pt idx="9" c:formatCode="m/d;@">
                  <c:v>45658.09375</c:v>
                </c:pt>
                <c:pt idx="10" c:formatCode="m/d;@">
                  <c:v>45658.1041666667</c:v>
                </c:pt>
                <c:pt idx="11" c:formatCode="m/d;@">
                  <c:v>45658.1145833333</c:v>
                </c:pt>
                <c:pt idx="12" c:formatCode="m/d;@">
                  <c:v>45658.125</c:v>
                </c:pt>
                <c:pt idx="13" c:formatCode="m/d;@">
                  <c:v>45658.1354166667</c:v>
                </c:pt>
                <c:pt idx="14" c:formatCode="m/d;@">
                  <c:v>45658.1458333333</c:v>
                </c:pt>
                <c:pt idx="15" c:formatCode="m/d;@">
                  <c:v>45658.15625</c:v>
                </c:pt>
                <c:pt idx="16" c:formatCode="m/d;@">
                  <c:v>45658.1666666667</c:v>
                </c:pt>
                <c:pt idx="17" c:formatCode="m/d;@">
                  <c:v>45658.1770833333</c:v>
                </c:pt>
                <c:pt idx="18" c:formatCode="m/d;@">
                  <c:v>45658.1875</c:v>
                </c:pt>
                <c:pt idx="19" c:formatCode="m/d;@">
                  <c:v>45658.1979166667</c:v>
                </c:pt>
                <c:pt idx="20" c:formatCode="m/d;@">
                  <c:v>45658.2083333333</c:v>
                </c:pt>
                <c:pt idx="21" c:formatCode="m/d;@">
                  <c:v>45658.21875</c:v>
                </c:pt>
                <c:pt idx="22" c:formatCode="m/d;@">
                  <c:v>45658.2291666667</c:v>
                </c:pt>
                <c:pt idx="23" c:formatCode="m/d;@">
                  <c:v>45658.2395833333</c:v>
                </c:pt>
                <c:pt idx="24" c:formatCode="m/d;@">
                  <c:v>45658.25</c:v>
                </c:pt>
                <c:pt idx="25" c:formatCode="m/d;@">
                  <c:v>45658.2604166667</c:v>
                </c:pt>
                <c:pt idx="26" c:formatCode="m/d;@">
                  <c:v>45658.2708333333</c:v>
                </c:pt>
                <c:pt idx="27" c:formatCode="m/d;@">
                  <c:v>45658.28125</c:v>
                </c:pt>
                <c:pt idx="28" c:formatCode="m/d;@">
                  <c:v>45658.2916666667</c:v>
                </c:pt>
                <c:pt idx="29" c:formatCode="m/d;@">
                  <c:v>45658.3020833333</c:v>
                </c:pt>
                <c:pt idx="30" c:formatCode="m/d;@">
                  <c:v>45658.3125</c:v>
                </c:pt>
                <c:pt idx="31" c:formatCode="m/d;@">
                  <c:v>45658.3229166667</c:v>
                </c:pt>
                <c:pt idx="32" c:formatCode="m/d;@">
                  <c:v>45658.3333333333</c:v>
                </c:pt>
                <c:pt idx="33" c:formatCode="m/d;@">
                  <c:v>45658.34375</c:v>
                </c:pt>
                <c:pt idx="34" c:formatCode="m/d;@">
                  <c:v>45658.3541666667</c:v>
                </c:pt>
                <c:pt idx="35" c:formatCode="m/d;@">
                  <c:v>45658.3645833333</c:v>
                </c:pt>
                <c:pt idx="36" c:formatCode="m/d;@">
                  <c:v>45658.375</c:v>
                </c:pt>
                <c:pt idx="37" c:formatCode="m/d;@">
                  <c:v>45658.3854166667</c:v>
                </c:pt>
                <c:pt idx="38" c:formatCode="m/d;@">
                  <c:v>45658.3958333333</c:v>
                </c:pt>
                <c:pt idx="39" c:formatCode="m/d;@">
                  <c:v>45658.40625</c:v>
                </c:pt>
                <c:pt idx="40" c:formatCode="m/d;@">
                  <c:v>45658.4166666667</c:v>
                </c:pt>
                <c:pt idx="41" c:formatCode="m/d;@">
                  <c:v>45658.4270833333</c:v>
                </c:pt>
                <c:pt idx="42" c:formatCode="m/d;@">
                  <c:v>45658.4375</c:v>
                </c:pt>
                <c:pt idx="43" c:formatCode="m/d;@">
                  <c:v>45658.4479166667</c:v>
                </c:pt>
                <c:pt idx="44" c:formatCode="m/d;@">
                  <c:v>45658.4583333333</c:v>
                </c:pt>
                <c:pt idx="45" c:formatCode="m/d;@">
                  <c:v>45658.46875</c:v>
                </c:pt>
                <c:pt idx="46" c:formatCode="m/d;@">
                  <c:v>45658.4791666667</c:v>
                </c:pt>
                <c:pt idx="47" c:formatCode="m/d;@">
                  <c:v>45658.4895833333</c:v>
                </c:pt>
                <c:pt idx="48" c:formatCode="m/d;@">
                  <c:v>45658.5</c:v>
                </c:pt>
                <c:pt idx="49" c:formatCode="m/d;@">
                  <c:v>45658.5104166667</c:v>
                </c:pt>
                <c:pt idx="50" c:formatCode="m/d;@">
                  <c:v>45658.5208333333</c:v>
                </c:pt>
                <c:pt idx="51" c:formatCode="m/d;@">
                  <c:v>45658.53125</c:v>
                </c:pt>
                <c:pt idx="52" c:formatCode="m/d;@">
                  <c:v>45658.5416666667</c:v>
                </c:pt>
                <c:pt idx="53" c:formatCode="m/d;@">
                  <c:v>45658.5520833333</c:v>
                </c:pt>
                <c:pt idx="54" c:formatCode="m/d;@">
                  <c:v>45658.5625</c:v>
                </c:pt>
                <c:pt idx="55" c:formatCode="m/d;@">
                  <c:v>45658.5729166667</c:v>
                </c:pt>
                <c:pt idx="56" c:formatCode="m/d;@">
                  <c:v>45658.5833333333</c:v>
                </c:pt>
                <c:pt idx="57" c:formatCode="m/d;@">
                  <c:v>45658.59375</c:v>
                </c:pt>
                <c:pt idx="58" c:formatCode="m/d;@">
                  <c:v>45658.6041666667</c:v>
                </c:pt>
                <c:pt idx="59" c:formatCode="m/d;@">
                  <c:v>45658.6145833333</c:v>
                </c:pt>
                <c:pt idx="60" c:formatCode="m/d;@">
                  <c:v>45658.625</c:v>
                </c:pt>
                <c:pt idx="61" c:formatCode="m/d;@">
                  <c:v>45658.6354166667</c:v>
                </c:pt>
                <c:pt idx="62" c:formatCode="m/d;@">
                  <c:v>45658.6458333333</c:v>
                </c:pt>
                <c:pt idx="63" c:formatCode="m/d;@">
                  <c:v>45658.65625</c:v>
                </c:pt>
                <c:pt idx="64" c:formatCode="m/d;@">
                  <c:v>45658.6666666667</c:v>
                </c:pt>
                <c:pt idx="65" c:formatCode="m/d;@">
                  <c:v>45658.6770833333</c:v>
                </c:pt>
                <c:pt idx="66" c:formatCode="m/d;@">
                  <c:v>45658.6875</c:v>
                </c:pt>
                <c:pt idx="67" c:formatCode="m/d;@">
                  <c:v>45658.6979166667</c:v>
                </c:pt>
                <c:pt idx="68" c:formatCode="m/d;@">
                  <c:v>45658.7083333333</c:v>
                </c:pt>
                <c:pt idx="69" c:formatCode="m/d;@">
                  <c:v>45658.71875</c:v>
                </c:pt>
                <c:pt idx="70" c:formatCode="m/d;@">
                  <c:v>45658.7291666667</c:v>
                </c:pt>
                <c:pt idx="71" c:formatCode="m/d;@">
                  <c:v>45658.7395833333</c:v>
                </c:pt>
                <c:pt idx="72" c:formatCode="m/d;@">
                  <c:v>45658.75</c:v>
                </c:pt>
                <c:pt idx="73" c:formatCode="m/d;@">
                  <c:v>45658.7604166667</c:v>
                </c:pt>
                <c:pt idx="74" c:formatCode="m/d;@">
                  <c:v>45658.7708333333</c:v>
                </c:pt>
                <c:pt idx="75" c:formatCode="m/d;@">
                  <c:v>45658.78125</c:v>
                </c:pt>
                <c:pt idx="76" c:formatCode="m/d;@">
                  <c:v>45658.7916666667</c:v>
                </c:pt>
                <c:pt idx="77" c:formatCode="m/d;@">
                  <c:v>45658.8020833333</c:v>
                </c:pt>
                <c:pt idx="78" c:formatCode="m/d;@">
                  <c:v>45658.8125</c:v>
                </c:pt>
                <c:pt idx="79" c:formatCode="m/d;@">
                  <c:v>45658.8229166667</c:v>
                </c:pt>
                <c:pt idx="80" c:formatCode="m/d;@">
                  <c:v>45658.8333333333</c:v>
                </c:pt>
                <c:pt idx="81" c:formatCode="m/d;@">
                  <c:v>45658.84375</c:v>
                </c:pt>
                <c:pt idx="82" c:formatCode="m/d;@">
                  <c:v>45658.8541666667</c:v>
                </c:pt>
                <c:pt idx="83" c:formatCode="m/d;@">
                  <c:v>45658.8645833333</c:v>
                </c:pt>
                <c:pt idx="84" c:formatCode="m/d;@">
                  <c:v>45658.875</c:v>
                </c:pt>
                <c:pt idx="85" c:formatCode="m/d;@">
                  <c:v>45658.8854166667</c:v>
                </c:pt>
                <c:pt idx="86" c:formatCode="m/d;@">
                  <c:v>45658.8958333333</c:v>
                </c:pt>
                <c:pt idx="87" c:formatCode="m/d;@">
                  <c:v>45658.90625</c:v>
                </c:pt>
                <c:pt idx="88" c:formatCode="m/d;@">
                  <c:v>45658.9166666667</c:v>
                </c:pt>
                <c:pt idx="89" c:formatCode="m/d;@">
                  <c:v>45658.9270833333</c:v>
                </c:pt>
                <c:pt idx="90" c:formatCode="m/d;@">
                  <c:v>45658.9375</c:v>
                </c:pt>
                <c:pt idx="91" c:formatCode="m/d;@">
                  <c:v>45658.9479166667</c:v>
                </c:pt>
                <c:pt idx="92" c:formatCode="m/d;@">
                  <c:v>45658.9583333333</c:v>
                </c:pt>
                <c:pt idx="93" c:formatCode="m/d;@">
                  <c:v>45658.96875</c:v>
                </c:pt>
                <c:pt idx="94" c:formatCode="m/d;@">
                  <c:v>45658.9791666667</c:v>
                </c:pt>
                <c:pt idx="95" c:formatCode="m/d;@">
                  <c:v>45658.9895833333</c:v>
                </c:pt>
                <c:pt idx="96" c:formatCode="m/d;@">
                  <c:v>45659</c:v>
                </c:pt>
                <c:pt idx="97" c:formatCode="m/d;@">
                  <c:v>45659.0104166667</c:v>
                </c:pt>
                <c:pt idx="98" c:formatCode="m/d;@">
                  <c:v>45659.0208333333</c:v>
                </c:pt>
                <c:pt idx="99" c:formatCode="m/d;@">
                  <c:v>45659.03125</c:v>
                </c:pt>
                <c:pt idx="100" c:formatCode="m/d;@">
                  <c:v>45659.0416666667</c:v>
                </c:pt>
                <c:pt idx="101" c:formatCode="m/d;@">
                  <c:v>45659.0520833333</c:v>
                </c:pt>
                <c:pt idx="102" c:formatCode="m/d;@">
                  <c:v>45659.0625</c:v>
                </c:pt>
                <c:pt idx="103" c:formatCode="m/d;@">
                  <c:v>45659.0729166667</c:v>
                </c:pt>
                <c:pt idx="104" c:formatCode="m/d;@">
                  <c:v>45659.0833333333</c:v>
                </c:pt>
                <c:pt idx="105" c:formatCode="m/d;@">
                  <c:v>45659.09375</c:v>
                </c:pt>
                <c:pt idx="106" c:formatCode="m/d;@">
                  <c:v>45659.1041666667</c:v>
                </c:pt>
                <c:pt idx="107" c:formatCode="m/d;@">
                  <c:v>45659.1145833333</c:v>
                </c:pt>
                <c:pt idx="108" c:formatCode="m/d;@">
                  <c:v>45659.125</c:v>
                </c:pt>
                <c:pt idx="109" c:formatCode="m/d;@">
                  <c:v>45659.1354166667</c:v>
                </c:pt>
                <c:pt idx="110" c:formatCode="m/d;@">
                  <c:v>45659.1458333333</c:v>
                </c:pt>
                <c:pt idx="111" c:formatCode="m/d;@">
                  <c:v>45659.15625</c:v>
                </c:pt>
                <c:pt idx="112" c:formatCode="m/d;@">
                  <c:v>45659.1666666667</c:v>
                </c:pt>
                <c:pt idx="113" c:formatCode="m/d;@">
                  <c:v>45659.1770833333</c:v>
                </c:pt>
                <c:pt idx="114" c:formatCode="m/d;@">
                  <c:v>45659.1875</c:v>
                </c:pt>
                <c:pt idx="115" c:formatCode="m/d;@">
                  <c:v>45659.1979166667</c:v>
                </c:pt>
                <c:pt idx="116" c:formatCode="m/d;@">
                  <c:v>45659.2083333333</c:v>
                </c:pt>
                <c:pt idx="117" c:formatCode="m/d;@">
                  <c:v>45659.21875</c:v>
                </c:pt>
                <c:pt idx="118" c:formatCode="m/d;@">
                  <c:v>45659.2291666667</c:v>
                </c:pt>
                <c:pt idx="119" c:formatCode="m/d;@">
                  <c:v>45659.2395833333</c:v>
                </c:pt>
                <c:pt idx="120" c:formatCode="m/d;@">
                  <c:v>45659.25</c:v>
                </c:pt>
                <c:pt idx="121" c:formatCode="m/d;@">
                  <c:v>45659.2604166667</c:v>
                </c:pt>
                <c:pt idx="122" c:formatCode="m/d;@">
                  <c:v>45659.2708333333</c:v>
                </c:pt>
                <c:pt idx="123" c:formatCode="m/d;@">
                  <c:v>45659.28125</c:v>
                </c:pt>
                <c:pt idx="124" c:formatCode="m/d;@">
                  <c:v>45659.2916666667</c:v>
                </c:pt>
                <c:pt idx="125" c:formatCode="m/d;@">
                  <c:v>45659.3020833333</c:v>
                </c:pt>
                <c:pt idx="126" c:formatCode="m/d;@">
                  <c:v>45659.3125</c:v>
                </c:pt>
                <c:pt idx="127" c:formatCode="m/d;@">
                  <c:v>45659.3229166667</c:v>
                </c:pt>
                <c:pt idx="128" c:formatCode="m/d;@">
                  <c:v>45659.3333333333</c:v>
                </c:pt>
                <c:pt idx="129" c:formatCode="m/d;@">
                  <c:v>45659.34375</c:v>
                </c:pt>
                <c:pt idx="130" c:formatCode="m/d;@">
                  <c:v>45659.3541666667</c:v>
                </c:pt>
                <c:pt idx="131" c:formatCode="m/d;@">
                  <c:v>45659.3645833333</c:v>
                </c:pt>
                <c:pt idx="132" c:formatCode="m/d;@">
                  <c:v>45659.375</c:v>
                </c:pt>
                <c:pt idx="133" c:formatCode="m/d;@">
                  <c:v>45659.3854166667</c:v>
                </c:pt>
                <c:pt idx="134" c:formatCode="m/d;@">
                  <c:v>45659.3958333333</c:v>
                </c:pt>
                <c:pt idx="135" c:formatCode="m/d;@">
                  <c:v>45659.40625</c:v>
                </c:pt>
                <c:pt idx="136" c:formatCode="m/d;@">
                  <c:v>45659.4166666667</c:v>
                </c:pt>
                <c:pt idx="137" c:formatCode="m/d;@">
                  <c:v>45659.4270833333</c:v>
                </c:pt>
                <c:pt idx="138" c:formatCode="m/d;@">
                  <c:v>45659.4375</c:v>
                </c:pt>
                <c:pt idx="139" c:formatCode="m/d;@">
                  <c:v>45659.4479166667</c:v>
                </c:pt>
                <c:pt idx="140" c:formatCode="m/d;@">
                  <c:v>45659.4583333333</c:v>
                </c:pt>
                <c:pt idx="141" c:formatCode="m/d;@">
                  <c:v>45659.46875</c:v>
                </c:pt>
                <c:pt idx="142" c:formatCode="m/d;@">
                  <c:v>45659.4791666667</c:v>
                </c:pt>
                <c:pt idx="143" c:formatCode="m/d;@">
                  <c:v>45659.4895833333</c:v>
                </c:pt>
                <c:pt idx="144" c:formatCode="m/d;@">
                  <c:v>45659.5</c:v>
                </c:pt>
                <c:pt idx="145" c:formatCode="m/d;@">
                  <c:v>45659.5104166667</c:v>
                </c:pt>
                <c:pt idx="146" c:formatCode="m/d;@">
                  <c:v>45659.5208333333</c:v>
                </c:pt>
                <c:pt idx="147" c:formatCode="m/d;@">
                  <c:v>45659.53125</c:v>
                </c:pt>
                <c:pt idx="148" c:formatCode="m/d;@">
                  <c:v>45659.5416666667</c:v>
                </c:pt>
                <c:pt idx="149" c:formatCode="m/d;@">
                  <c:v>45659.5520833333</c:v>
                </c:pt>
                <c:pt idx="150" c:formatCode="m/d;@">
                  <c:v>45659.5625</c:v>
                </c:pt>
                <c:pt idx="151" c:formatCode="m/d;@">
                  <c:v>45659.5729166667</c:v>
                </c:pt>
                <c:pt idx="152" c:formatCode="m/d;@">
                  <c:v>45659.5833333333</c:v>
                </c:pt>
                <c:pt idx="153" c:formatCode="m/d;@">
                  <c:v>45659.59375</c:v>
                </c:pt>
                <c:pt idx="154" c:formatCode="m/d;@">
                  <c:v>45659.6041666667</c:v>
                </c:pt>
                <c:pt idx="155" c:formatCode="m/d;@">
                  <c:v>45659.6145833333</c:v>
                </c:pt>
                <c:pt idx="156" c:formatCode="m/d;@">
                  <c:v>45659.625</c:v>
                </c:pt>
                <c:pt idx="157" c:formatCode="m/d;@">
                  <c:v>45659.6354166667</c:v>
                </c:pt>
                <c:pt idx="158" c:formatCode="m/d;@">
                  <c:v>45659.6458333333</c:v>
                </c:pt>
                <c:pt idx="159" c:formatCode="m/d;@">
                  <c:v>45659.65625</c:v>
                </c:pt>
                <c:pt idx="160" c:formatCode="m/d;@">
                  <c:v>45659.6666666667</c:v>
                </c:pt>
                <c:pt idx="161" c:formatCode="m/d;@">
                  <c:v>45659.6770833333</c:v>
                </c:pt>
                <c:pt idx="162" c:formatCode="m/d;@">
                  <c:v>45659.6875</c:v>
                </c:pt>
                <c:pt idx="163" c:formatCode="m/d;@">
                  <c:v>45659.6979166667</c:v>
                </c:pt>
                <c:pt idx="164" c:formatCode="m/d;@">
                  <c:v>45659.7083333333</c:v>
                </c:pt>
                <c:pt idx="165" c:formatCode="m/d;@">
                  <c:v>45659.71875</c:v>
                </c:pt>
                <c:pt idx="166" c:formatCode="m/d;@">
                  <c:v>45659.7291666667</c:v>
                </c:pt>
                <c:pt idx="167" c:formatCode="m/d;@">
                  <c:v>45659.7395833333</c:v>
                </c:pt>
                <c:pt idx="168" c:formatCode="m/d;@">
                  <c:v>45659.75</c:v>
                </c:pt>
                <c:pt idx="169" c:formatCode="m/d;@">
                  <c:v>45659.7604166667</c:v>
                </c:pt>
                <c:pt idx="170" c:formatCode="m/d;@">
                  <c:v>45659.7708333333</c:v>
                </c:pt>
                <c:pt idx="171" c:formatCode="m/d;@">
                  <c:v>45659.78125</c:v>
                </c:pt>
                <c:pt idx="172" c:formatCode="m/d;@">
                  <c:v>45659.7916666667</c:v>
                </c:pt>
                <c:pt idx="173" c:formatCode="m/d;@">
                  <c:v>45659.8020833333</c:v>
                </c:pt>
                <c:pt idx="174" c:formatCode="m/d;@">
                  <c:v>45659.8125</c:v>
                </c:pt>
                <c:pt idx="175" c:formatCode="m/d;@">
                  <c:v>45659.8229166667</c:v>
                </c:pt>
                <c:pt idx="176" c:formatCode="m/d;@">
                  <c:v>45659.8333333333</c:v>
                </c:pt>
                <c:pt idx="177" c:formatCode="m/d;@">
                  <c:v>45659.84375</c:v>
                </c:pt>
                <c:pt idx="178" c:formatCode="m/d;@">
                  <c:v>45659.8541666667</c:v>
                </c:pt>
                <c:pt idx="179" c:formatCode="m/d;@">
                  <c:v>45659.8645833333</c:v>
                </c:pt>
                <c:pt idx="180" c:formatCode="m/d;@">
                  <c:v>45659.875</c:v>
                </c:pt>
                <c:pt idx="181" c:formatCode="m/d;@">
                  <c:v>45659.8854166667</c:v>
                </c:pt>
                <c:pt idx="182" c:formatCode="m/d;@">
                  <c:v>45659.8958333333</c:v>
                </c:pt>
                <c:pt idx="183" c:formatCode="m/d;@">
                  <c:v>45659.90625</c:v>
                </c:pt>
                <c:pt idx="184" c:formatCode="m/d;@">
                  <c:v>45659.9166666667</c:v>
                </c:pt>
                <c:pt idx="185" c:formatCode="m/d;@">
                  <c:v>45659.9270833333</c:v>
                </c:pt>
                <c:pt idx="186" c:formatCode="m/d;@">
                  <c:v>45659.9375</c:v>
                </c:pt>
                <c:pt idx="187" c:formatCode="m/d;@">
                  <c:v>45659.9479166667</c:v>
                </c:pt>
                <c:pt idx="188" c:formatCode="m/d;@">
                  <c:v>45659.9583333333</c:v>
                </c:pt>
                <c:pt idx="189" c:formatCode="m/d;@">
                  <c:v>45659.96875</c:v>
                </c:pt>
                <c:pt idx="190" c:formatCode="m/d;@">
                  <c:v>45659.9791666667</c:v>
                </c:pt>
                <c:pt idx="191" c:formatCode="m/d;@">
                  <c:v>45659.9895833333</c:v>
                </c:pt>
                <c:pt idx="192" c:formatCode="m/d;@">
                  <c:v>45660</c:v>
                </c:pt>
                <c:pt idx="193" c:formatCode="m/d;@">
                  <c:v>45660.0104166667</c:v>
                </c:pt>
                <c:pt idx="194" c:formatCode="m/d;@">
                  <c:v>45660.0208333333</c:v>
                </c:pt>
                <c:pt idx="195" c:formatCode="m/d;@">
                  <c:v>45660.03125</c:v>
                </c:pt>
                <c:pt idx="196" c:formatCode="m/d;@">
                  <c:v>45660.0416666667</c:v>
                </c:pt>
                <c:pt idx="197" c:formatCode="m/d;@">
                  <c:v>45660.0520833333</c:v>
                </c:pt>
                <c:pt idx="198" c:formatCode="m/d;@">
                  <c:v>45660.0625</c:v>
                </c:pt>
                <c:pt idx="199" c:formatCode="m/d;@">
                  <c:v>45660.0729166667</c:v>
                </c:pt>
                <c:pt idx="200" c:formatCode="m/d;@">
                  <c:v>45660.0833333333</c:v>
                </c:pt>
                <c:pt idx="201" c:formatCode="m/d;@">
                  <c:v>45660.09375</c:v>
                </c:pt>
                <c:pt idx="202" c:formatCode="m/d;@">
                  <c:v>45660.1041666667</c:v>
                </c:pt>
                <c:pt idx="203" c:formatCode="m/d;@">
                  <c:v>45660.1145833333</c:v>
                </c:pt>
                <c:pt idx="204" c:formatCode="m/d;@">
                  <c:v>45660.125</c:v>
                </c:pt>
                <c:pt idx="205" c:formatCode="m/d;@">
                  <c:v>45660.1354166667</c:v>
                </c:pt>
                <c:pt idx="206" c:formatCode="m/d;@">
                  <c:v>45660.1458333333</c:v>
                </c:pt>
                <c:pt idx="207" c:formatCode="m/d;@">
                  <c:v>45660.15625</c:v>
                </c:pt>
                <c:pt idx="208" c:formatCode="m/d;@">
                  <c:v>45660.1666666667</c:v>
                </c:pt>
                <c:pt idx="209" c:formatCode="m/d;@">
                  <c:v>45660.1770833333</c:v>
                </c:pt>
                <c:pt idx="210" c:formatCode="m/d;@">
                  <c:v>45660.1875</c:v>
                </c:pt>
                <c:pt idx="211" c:formatCode="m/d;@">
                  <c:v>45660.1979166667</c:v>
                </c:pt>
                <c:pt idx="212" c:formatCode="m/d;@">
                  <c:v>45660.2083333333</c:v>
                </c:pt>
                <c:pt idx="213" c:formatCode="m/d;@">
                  <c:v>45660.21875</c:v>
                </c:pt>
                <c:pt idx="214" c:formatCode="m/d;@">
                  <c:v>45660.2291666667</c:v>
                </c:pt>
                <c:pt idx="215" c:formatCode="m/d;@">
                  <c:v>45660.2395833333</c:v>
                </c:pt>
                <c:pt idx="216" c:formatCode="m/d;@">
                  <c:v>45660.25</c:v>
                </c:pt>
                <c:pt idx="217" c:formatCode="m/d;@">
                  <c:v>45660.2604166667</c:v>
                </c:pt>
                <c:pt idx="218" c:formatCode="m/d;@">
                  <c:v>45660.2708333333</c:v>
                </c:pt>
                <c:pt idx="219" c:formatCode="m/d;@">
                  <c:v>45660.28125</c:v>
                </c:pt>
                <c:pt idx="220" c:formatCode="m/d;@">
                  <c:v>45660.2916666667</c:v>
                </c:pt>
                <c:pt idx="221" c:formatCode="m/d;@">
                  <c:v>45660.3020833333</c:v>
                </c:pt>
                <c:pt idx="222" c:formatCode="m/d;@">
                  <c:v>45660.3125</c:v>
                </c:pt>
                <c:pt idx="223" c:formatCode="m/d;@">
                  <c:v>45660.3229166667</c:v>
                </c:pt>
                <c:pt idx="224" c:formatCode="m/d;@">
                  <c:v>45660.3333333333</c:v>
                </c:pt>
                <c:pt idx="225" c:formatCode="m/d;@">
                  <c:v>45660.34375</c:v>
                </c:pt>
                <c:pt idx="226" c:formatCode="m/d;@">
                  <c:v>45660.3541666667</c:v>
                </c:pt>
                <c:pt idx="227" c:formatCode="m/d;@">
                  <c:v>45660.3645833333</c:v>
                </c:pt>
                <c:pt idx="228" c:formatCode="m/d;@">
                  <c:v>45660.375</c:v>
                </c:pt>
                <c:pt idx="229" c:formatCode="m/d;@">
                  <c:v>45660.3854166667</c:v>
                </c:pt>
                <c:pt idx="230" c:formatCode="m/d;@">
                  <c:v>45660.3958333333</c:v>
                </c:pt>
                <c:pt idx="231" c:formatCode="m/d;@">
                  <c:v>45660.40625</c:v>
                </c:pt>
                <c:pt idx="232" c:formatCode="m/d;@">
                  <c:v>45660.4166666667</c:v>
                </c:pt>
                <c:pt idx="233" c:formatCode="m/d;@">
                  <c:v>45660.4270833333</c:v>
                </c:pt>
                <c:pt idx="234" c:formatCode="m/d;@">
                  <c:v>45660.4375</c:v>
                </c:pt>
                <c:pt idx="235" c:formatCode="m/d;@">
                  <c:v>45660.4479166667</c:v>
                </c:pt>
                <c:pt idx="236" c:formatCode="m/d;@">
                  <c:v>45660.4583333333</c:v>
                </c:pt>
                <c:pt idx="237" c:formatCode="m/d;@">
                  <c:v>45660.46875</c:v>
                </c:pt>
                <c:pt idx="238" c:formatCode="m/d;@">
                  <c:v>45660.4791666667</c:v>
                </c:pt>
                <c:pt idx="239" c:formatCode="m/d;@">
                  <c:v>45660.4895833333</c:v>
                </c:pt>
                <c:pt idx="240" c:formatCode="m/d;@">
                  <c:v>45660.5</c:v>
                </c:pt>
                <c:pt idx="241" c:formatCode="m/d;@">
                  <c:v>45660.5104166667</c:v>
                </c:pt>
                <c:pt idx="242" c:formatCode="m/d;@">
                  <c:v>45660.5208333333</c:v>
                </c:pt>
                <c:pt idx="243" c:formatCode="m/d;@">
                  <c:v>45660.53125</c:v>
                </c:pt>
                <c:pt idx="244" c:formatCode="m/d;@">
                  <c:v>45660.5416666667</c:v>
                </c:pt>
                <c:pt idx="245" c:formatCode="m/d;@">
                  <c:v>45660.5520833333</c:v>
                </c:pt>
                <c:pt idx="246" c:formatCode="m/d;@">
                  <c:v>45660.5625</c:v>
                </c:pt>
                <c:pt idx="247" c:formatCode="m/d;@">
                  <c:v>45660.5729166667</c:v>
                </c:pt>
                <c:pt idx="248" c:formatCode="m/d;@">
                  <c:v>45660.5833333333</c:v>
                </c:pt>
                <c:pt idx="249" c:formatCode="m/d;@">
                  <c:v>45660.59375</c:v>
                </c:pt>
                <c:pt idx="250" c:formatCode="m/d;@">
                  <c:v>45660.6041666667</c:v>
                </c:pt>
                <c:pt idx="251" c:formatCode="m/d;@">
                  <c:v>45660.6145833333</c:v>
                </c:pt>
                <c:pt idx="252" c:formatCode="m/d;@">
                  <c:v>45660.625</c:v>
                </c:pt>
                <c:pt idx="253" c:formatCode="m/d;@">
                  <c:v>45660.6354166667</c:v>
                </c:pt>
                <c:pt idx="254" c:formatCode="m/d;@">
                  <c:v>45660.6458333333</c:v>
                </c:pt>
                <c:pt idx="255" c:formatCode="m/d;@">
                  <c:v>45660.65625</c:v>
                </c:pt>
                <c:pt idx="256" c:formatCode="m/d;@">
                  <c:v>45660.6666666667</c:v>
                </c:pt>
                <c:pt idx="257" c:formatCode="m/d;@">
                  <c:v>45660.6770833333</c:v>
                </c:pt>
                <c:pt idx="258" c:formatCode="m/d;@">
                  <c:v>45660.6875</c:v>
                </c:pt>
                <c:pt idx="259" c:formatCode="m/d;@">
                  <c:v>45660.6979166667</c:v>
                </c:pt>
                <c:pt idx="260" c:formatCode="m/d;@">
                  <c:v>45660.7083333333</c:v>
                </c:pt>
                <c:pt idx="261" c:formatCode="m/d;@">
                  <c:v>45660.71875</c:v>
                </c:pt>
                <c:pt idx="262" c:formatCode="m/d;@">
                  <c:v>45660.7291666667</c:v>
                </c:pt>
                <c:pt idx="263" c:formatCode="m/d;@">
                  <c:v>45660.7395833333</c:v>
                </c:pt>
                <c:pt idx="264" c:formatCode="m/d;@">
                  <c:v>45660.75</c:v>
                </c:pt>
                <c:pt idx="265" c:formatCode="m/d;@">
                  <c:v>45660.7604166667</c:v>
                </c:pt>
                <c:pt idx="266" c:formatCode="m/d;@">
                  <c:v>45660.7708333333</c:v>
                </c:pt>
                <c:pt idx="267" c:formatCode="m/d;@">
                  <c:v>45660.78125</c:v>
                </c:pt>
                <c:pt idx="268" c:formatCode="m/d;@">
                  <c:v>45660.7916666667</c:v>
                </c:pt>
                <c:pt idx="269" c:formatCode="m/d;@">
                  <c:v>45660.8020833333</c:v>
                </c:pt>
                <c:pt idx="270" c:formatCode="m/d;@">
                  <c:v>45660.8125</c:v>
                </c:pt>
                <c:pt idx="271" c:formatCode="m/d;@">
                  <c:v>45660.8229166667</c:v>
                </c:pt>
                <c:pt idx="272" c:formatCode="m/d;@">
                  <c:v>45660.8333333333</c:v>
                </c:pt>
                <c:pt idx="273" c:formatCode="m/d;@">
                  <c:v>45660.84375</c:v>
                </c:pt>
                <c:pt idx="274" c:formatCode="m/d;@">
                  <c:v>45660.8541666667</c:v>
                </c:pt>
                <c:pt idx="275" c:formatCode="m/d;@">
                  <c:v>45660.8645833333</c:v>
                </c:pt>
                <c:pt idx="276" c:formatCode="m/d;@">
                  <c:v>45660.875</c:v>
                </c:pt>
                <c:pt idx="277" c:formatCode="m/d;@">
                  <c:v>45660.8854166667</c:v>
                </c:pt>
                <c:pt idx="278" c:formatCode="m/d;@">
                  <c:v>45660.8958333333</c:v>
                </c:pt>
                <c:pt idx="279" c:formatCode="m/d;@">
                  <c:v>45660.90625</c:v>
                </c:pt>
                <c:pt idx="280" c:formatCode="m/d;@">
                  <c:v>45660.9166666667</c:v>
                </c:pt>
                <c:pt idx="281" c:formatCode="m/d;@">
                  <c:v>45660.9270833333</c:v>
                </c:pt>
                <c:pt idx="282" c:formatCode="m/d;@">
                  <c:v>45660.9375</c:v>
                </c:pt>
                <c:pt idx="283" c:formatCode="m/d;@">
                  <c:v>45660.9479166667</c:v>
                </c:pt>
                <c:pt idx="284" c:formatCode="m/d;@">
                  <c:v>45660.9583333333</c:v>
                </c:pt>
                <c:pt idx="285" c:formatCode="m/d;@">
                  <c:v>45660.96875</c:v>
                </c:pt>
                <c:pt idx="286" c:formatCode="m/d;@">
                  <c:v>45660.9791666667</c:v>
                </c:pt>
                <c:pt idx="287" c:formatCode="m/d;@">
                  <c:v>45660.9895833333</c:v>
                </c:pt>
                <c:pt idx="288" c:formatCode="m/d;@">
                  <c:v>45661</c:v>
                </c:pt>
                <c:pt idx="289" c:formatCode="m/d;@">
                  <c:v>45661.0104166667</c:v>
                </c:pt>
                <c:pt idx="290" c:formatCode="m/d;@">
                  <c:v>45661.0208333333</c:v>
                </c:pt>
                <c:pt idx="291" c:formatCode="m/d;@">
                  <c:v>45661.03125</c:v>
                </c:pt>
                <c:pt idx="292" c:formatCode="m/d;@">
                  <c:v>45661.0416666667</c:v>
                </c:pt>
                <c:pt idx="293" c:formatCode="m/d;@">
                  <c:v>45661.0520833333</c:v>
                </c:pt>
                <c:pt idx="294" c:formatCode="m/d;@">
                  <c:v>45661.0625</c:v>
                </c:pt>
                <c:pt idx="295" c:formatCode="m/d;@">
                  <c:v>45661.0729166667</c:v>
                </c:pt>
                <c:pt idx="296" c:formatCode="m/d;@">
                  <c:v>45661.0833333333</c:v>
                </c:pt>
                <c:pt idx="297" c:formatCode="m/d;@">
                  <c:v>45661.09375</c:v>
                </c:pt>
                <c:pt idx="298" c:formatCode="m/d;@">
                  <c:v>45661.1041666667</c:v>
                </c:pt>
                <c:pt idx="299" c:formatCode="m/d;@">
                  <c:v>45661.1145833333</c:v>
                </c:pt>
                <c:pt idx="300" c:formatCode="m/d;@">
                  <c:v>45661.125</c:v>
                </c:pt>
                <c:pt idx="301" c:formatCode="m/d;@">
                  <c:v>45661.1354166667</c:v>
                </c:pt>
                <c:pt idx="302" c:formatCode="m/d;@">
                  <c:v>45661.1458333333</c:v>
                </c:pt>
                <c:pt idx="303" c:formatCode="m/d;@">
                  <c:v>45661.15625</c:v>
                </c:pt>
                <c:pt idx="304" c:formatCode="m/d;@">
                  <c:v>45661.1666666667</c:v>
                </c:pt>
                <c:pt idx="305" c:formatCode="m/d;@">
                  <c:v>45661.1770833333</c:v>
                </c:pt>
                <c:pt idx="306" c:formatCode="m/d;@">
                  <c:v>45661.1875</c:v>
                </c:pt>
                <c:pt idx="307" c:formatCode="m/d;@">
                  <c:v>45661.1979166667</c:v>
                </c:pt>
                <c:pt idx="308" c:formatCode="m/d;@">
                  <c:v>45661.2083333333</c:v>
                </c:pt>
                <c:pt idx="309" c:formatCode="m/d;@">
                  <c:v>45661.21875</c:v>
                </c:pt>
                <c:pt idx="310" c:formatCode="m/d;@">
                  <c:v>45661.2291666667</c:v>
                </c:pt>
                <c:pt idx="311" c:formatCode="m/d;@">
                  <c:v>45661.2395833333</c:v>
                </c:pt>
                <c:pt idx="312" c:formatCode="m/d;@">
                  <c:v>45661.25</c:v>
                </c:pt>
                <c:pt idx="313" c:formatCode="m/d;@">
                  <c:v>45661.2604166667</c:v>
                </c:pt>
                <c:pt idx="314" c:formatCode="m/d;@">
                  <c:v>45661.2708333333</c:v>
                </c:pt>
                <c:pt idx="315" c:formatCode="m/d;@">
                  <c:v>45661.28125</c:v>
                </c:pt>
                <c:pt idx="316" c:formatCode="m/d;@">
                  <c:v>45661.2916666667</c:v>
                </c:pt>
                <c:pt idx="317" c:formatCode="m/d;@">
                  <c:v>45661.3020833333</c:v>
                </c:pt>
                <c:pt idx="318" c:formatCode="m/d;@">
                  <c:v>45661.3125</c:v>
                </c:pt>
                <c:pt idx="319" c:formatCode="m/d;@">
                  <c:v>45661.3229166667</c:v>
                </c:pt>
                <c:pt idx="320" c:formatCode="m/d;@">
                  <c:v>45661.3333333333</c:v>
                </c:pt>
                <c:pt idx="321" c:formatCode="m/d;@">
                  <c:v>45661.34375</c:v>
                </c:pt>
                <c:pt idx="322" c:formatCode="m/d;@">
                  <c:v>45661.3541666667</c:v>
                </c:pt>
                <c:pt idx="323" c:formatCode="m/d;@">
                  <c:v>45661.3645833333</c:v>
                </c:pt>
                <c:pt idx="324" c:formatCode="m/d;@">
                  <c:v>45661.375</c:v>
                </c:pt>
                <c:pt idx="325" c:formatCode="m/d;@">
                  <c:v>45661.3854166667</c:v>
                </c:pt>
                <c:pt idx="326" c:formatCode="m/d;@">
                  <c:v>45661.3958333333</c:v>
                </c:pt>
                <c:pt idx="327" c:formatCode="m/d;@">
                  <c:v>45661.40625</c:v>
                </c:pt>
                <c:pt idx="328" c:formatCode="m/d;@">
                  <c:v>45661.4166666667</c:v>
                </c:pt>
                <c:pt idx="329" c:formatCode="m/d;@">
                  <c:v>45661.4270833333</c:v>
                </c:pt>
                <c:pt idx="330" c:formatCode="m/d;@">
                  <c:v>45661.4375</c:v>
                </c:pt>
                <c:pt idx="331" c:formatCode="m/d;@">
                  <c:v>45661.4479166667</c:v>
                </c:pt>
                <c:pt idx="332" c:formatCode="m/d;@">
                  <c:v>45661.4583333333</c:v>
                </c:pt>
                <c:pt idx="333" c:formatCode="m/d;@">
                  <c:v>45661.46875</c:v>
                </c:pt>
                <c:pt idx="334" c:formatCode="m/d;@">
                  <c:v>45661.4791666667</c:v>
                </c:pt>
                <c:pt idx="335" c:formatCode="m/d;@">
                  <c:v>45661.4895833333</c:v>
                </c:pt>
                <c:pt idx="336" c:formatCode="m/d;@">
                  <c:v>45661.5</c:v>
                </c:pt>
                <c:pt idx="337" c:formatCode="m/d;@">
                  <c:v>45661.5104166667</c:v>
                </c:pt>
                <c:pt idx="338" c:formatCode="m/d;@">
                  <c:v>45661.5208333333</c:v>
                </c:pt>
                <c:pt idx="339" c:formatCode="m/d;@">
                  <c:v>45661.53125</c:v>
                </c:pt>
                <c:pt idx="340" c:formatCode="m/d;@">
                  <c:v>45661.5416666667</c:v>
                </c:pt>
                <c:pt idx="341" c:formatCode="m/d;@">
                  <c:v>45661.5520833333</c:v>
                </c:pt>
                <c:pt idx="342" c:formatCode="m/d;@">
                  <c:v>45661.5625</c:v>
                </c:pt>
                <c:pt idx="343" c:formatCode="m/d;@">
                  <c:v>45661.5729166667</c:v>
                </c:pt>
                <c:pt idx="344" c:formatCode="m/d;@">
                  <c:v>45661.5833333333</c:v>
                </c:pt>
                <c:pt idx="345" c:formatCode="m/d;@">
                  <c:v>45661.59375</c:v>
                </c:pt>
                <c:pt idx="346" c:formatCode="m/d;@">
                  <c:v>45661.6041666667</c:v>
                </c:pt>
                <c:pt idx="347" c:formatCode="m/d;@">
                  <c:v>45661.6145833333</c:v>
                </c:pt>
                <c:pt idx="348" c:formatCode="m/d;@">
                  <c:v>45661.625</c:v>
                </c:pt>
                <c:pt idx="349" c:formatCode="m/d;@">
                  <c:v>45661.6354166667</c:v>
                </c:pt>
                <c:pt idx="350" c:formatCode="m/d;@">
                  <c:v>45661.6458333333</c:v>
                </c:pt>
                <c:pt idx="351" c:formatCode="m/d;@">
                  <c:v>45661.65625</c:v>
                </c:pt>
                <c:pt idx="352" c:formatCode="m/d;@">
                  <c:v>45661.6666666667</c:v>
                </c:pt>
                <c:pt idx="353" c:formatCode="m/d;@">
                  <c:v>45661.6770833333</c:v>
                </c:pt>
                <c:pt idx="354" c:formatCode="m/d;@">
                  <c:v>45661.6875</c:v>
                </c:pt>
                <c:pt idx="355" c:formatCode="m/d;@">
                  <c:v>45661.6979166667</c:v>
                </c:pt>
                <c:pt idx="356" c:formatCode="m/d;@">
                  <c:v>45661.7083333333</c:v>
                </c:pt>
                <c:pt idx="357" c:formatCode="m/d;@">
                  <c:v>45661.71875</c:v>
                </c:pt>
                <c:pt idx="358" c:formatCode="m/d;@">
                  <c:v>45661.7291666667</c:v>
                </c:pt>
                <c:pt idx="359" c:formatCode="m/d;@">
                  <c:v>45661.7395833333</c:v>
                </c:pt>
                <c:pt idx="360" c:formatCode="m/d;@">
                  <c:v>45661.75</c:v>
                </c:pt>
                <c:pt idx="361" c:formatCode="m/d;@">
                  <c:v>45661.7604166667</c:v>
                </c:pt>
                <c:pt idx="362" c:formatCode="m/d;@">
                  <c:v>45661.7708333333</c:v>
                </c:pt>
                <c:pt idx="363" c:formatCode="m/d;@">
                  <c:v>45661.78125</c:v>
                </c:pt>
                <c:pt idx="364" c:formatCode="m/d;@">
                  <c:v>45661.7916666667</c:v>
                </c:pt>
                <c:pt idx="365" c:formatCode="m/d;@">
                  <c:v>45661.8020833333</c:v>
                </c:pt>
                <c:pt idx="366" c:formatCode="m/d;@">
                  <c:v>45661.8125</c:v>
                </c:pt>
                <c:pt idx="367" c:formatCode="m/d;@">
                  <c:v>45661.8229166667</c:v>
                </c:pt>
                <c:pt idx="368" c:formatCode="m/d;@">
                  <c:v>45661.8333333333</c:v>
                </c:pt>
                <c:pt idx="369" c:formatCode="m/d;@">
                  <c:v>45661.84375</c:v>
                </c:pt>
                <c:pt idx="370" c:formatCode="m/d;@">
                  <c:v>45661.8541666667</c:v>
                </c:pt>
                <c:pt idx="371" c:formatCode="m/d;@">
                  <c:v>45661.8645833333</c:v>
                </c:pt>
                <c:pt idx="372" c:formatCode="m/d;@">
                  <c:v>45661.875</c:v>
                </c:pt>
                <c:pt idx="373" c:formatCode="m/d;@">
                  <c:v>45661.8854166667</c:v>
                </c:pt>
                <c:pt idx="374" c:formatCode="m/d;@">
                  <c:v>45661.8958333333</c:v>
                </c:pt>
                <c:pt idx="375" c:formatCode="m/d;@">
                  <c:v>45661.90625</c:v>
                </c:pt>
                <c:pt idx="376" c:formatCode="m/d;@">
                  <c:v>45661.9166666667</c:v>
                </c:pt>
                <c:pt idx="377" c:formatCode="m/d;@">
                  <c:v>45661.9270833333</c:v>
                </c:pt>
                <c:pt idx="378" c:formatCode="m/d;@">
                  <c:v>45661.9375</c:v>
                </c:pt>
                <c:pt idx="379" c:formatCode="m/d;@">
                  <c:v>45661.9479166667</c:v>
                </c:pt>
                <c:pt idx="380" c:formatCode="m/d;@">
                  <c:v>45661.9583333333</c:v>
                </c:pt>
                <c:pt idx="381" c:formatCode="m/d;@">
                  <c:v>45661.96875</c:v>
                </c:pt>
                <c:pt idx="382" c:formatCode="m/d;@">
                  <c:v>45661.9791666667</c:v>
                </c:pt>
                <c:pt idx="383" c:formatCode="m/d;@">
                  <c:v>45661.9895833333</c:v>
                </c:pt>
                <c:pt idx="384" c:formatCode="m/d;@">
                  <c:v>45662</c:v>
                </c:pt>
                <c:pt idx="385" c:formatCode="m/d;@">
                  <c:v>45662.0104166667</c:v>
                </c:pt>
                <c:pt idx="386" c:formatCode="m/d;@">
                  <c:v>45662.0208333333</c:v>
                </c:pt>
                <c:pt idx="387" c:formatCode="m/d;@">
                  <c:v>45662.03125</c:v>
                </c:pt>
                <c:pt idx="388" c:formatCode="m/d;@">
                  <c:v>45662.0416666667</c:v>
                </c:pt>
                <c:pt idx="389" c:formatCode="m/d;@">
                  <c:v>45662.0520833333</c:v>
                </c:pt>
                <c:pt idx="390" c:formatCode="m/d;@">
                  <c:v>45662.0625</c:v>
                </c:pt>
                <c:pt idx="391" c:formatCode="m/d;@">
                  <c:v>45662.0729166667</c:v>
                </c:pt>
                <c:pt idx="392" c:formatCode="m/d;@">
                  <c:v>45662.0833333333</c:v>
                </c:pt>
                <c:pt idx="393" c:formatCode="m/d;@">
                  <c:v>45662.09375</c:v>
                </c:pt>
                <c:pt idx="394" c:formatCode="m/d;@">
                  <c:v>45662.1041666667</c:v>
                </c:pt>
                <c:pt idx="395" c:formatCode="m/d;@">
                  <c:v>45662.1145833333</c:v>
                </c:pt>
                <c:pt idx="396" c:formatCode="m/d;@">
                  <c:v>45662.125</c:v>
                </c:pt>
                <c:pt idx="397" c:formatCode="m/d;@">
                  <c:v>45662.1354166667</c:v>
                </c:pt>
                <c:pt idx="398" c:formatCode="m/d;@">
                  <c:v>45662.1458333333</c:v>
                </c:pt>
                <c:pt idx="399" c:formatCode="m/d;@">
                  <c:v>45662.15625</c:v>
                </c:pt>
                <c:pt idx="400" c:formatCode="m/d;@">
                  <c:v>45662.1666666667</c:v>
                </c:pt>
                <c:pt idx="401" c:formatCode="m/d;@">
                  <c:v>45662.1770833333</c:v>
                </c:pt>
                <c:pt idx="402" c:formatCode="m/d;@">
                  <c:v>45662.1875</c:v>
                </c:pt>
                <c:pt idx="403" c:formatCode="m/d;@">
                  <c:v>45662.1979166667</c:v>
                </c:pt>
                <c:pt idx="404" c:formatCode="m/d;@">
                  <c:v>45662.2083333333</c:v>
                </c:pt>
                <c:pt idx="405" c:formatCode="m/d;@">
                  <c:v>45662.21875</c:v>
                </c:pt>
                <c:pt idx="406" c:formatCode="m/d;@">
                  <c:v>45662.2291666667</c:v>
                </c:pt>
                <c:pt idx="407" c:formatCode="m/d;@">
                  <c:v>45662.2395833333</c:v>
                </c:pt>
                <c:pt idx="408" c:formatCode="m/d;@">
                  <c:v>45662.25</c:v>
                </c:pt>
                <c:pt idx="409" c:formatCode="m/d;@">
                  <c:v>45662.2604166667</c:v>
                </c:pt>
                <c:pt idx="410" c:formatCode="m/d;@">
                  <c:v>45662.2708333333</c:v>
                </c:pt>
                <c:pt idx="411" c:formatCode="m/d;@">
                  <c:v>45662.28125</c:v>
                </c:pt>
                <c:pt idx="412" c:formatCode="m/d;@">
                  <c:v>45662.2916666667</c:v>
                </c:pt>
                <c:pt idx="413" c:formatCode="m/d;@">
                  <c:v>45662.3020833333</c:v>
                </c:pt>
                <c:pt idx="414" c:formatCode="m/d;@">
                  <c:v>45662.3125</c:v>
                </c:pt>
                <c:pt idx="415" c:formatCode="m/d;@">
                  <c:v>45662.3229166667</c:v>
                </c:pt>
                <c:pt idx="416" c:formatCode="m/d;@">
                  <c:v>45662.3333333333</c:v>
                </c:pt>
                <c:pt idx="417" c:formatCode="m/d;@">
                  <c:v>45662.34375</c:v>
                </c:pt>
                <c:pt idx="418" c:formatCode="m/d;@">
                  <c:v>45662.3541666667</c:v>
                </c:pt>
                <c:pt idx="419" c:formatCode="m/d;@">
                  <c:v>45662.3645833333</c:v>
                </c:pt>
                <c:pt idx="420" c:formatCode="m/d;@">
                  <c:v>45662.375</c:v>
                </c:pt>
                <c:pt idx="421" c:formatCode="m/d;@">
                  <c:v>45662.3854166667</c:v>
                </c:pt>
                <c:pt idx="422" c:formatCode="m/d;@">
                  <c:v>45662.3958333333</c:v>
                </c:pt>
                <c:pt idx="423" c:formatCode="m/d;@">
                  <c:v>45662.40625</c:v>
                </c:pt>
                <c:pt idx="424" c:formatCode="m/d;@">
                  <c:v>45662.4166666667</c:v>
                </c:pt>
                <c:pt idx="425" c:formatCode="m/d;@">
                  <c:v>45662.4270833333</c:v>
                </c:pt>
                <c:pt idx="426" c:formatCode="m/d;@">
                  <c:v>45662.4375</c:v>
                </c:pt>
                <c:pt idx="427" c:formatCode="m/d;@">
                  <c:v>45662.4479166667</c:v>
                </c:pt>
                <c:pt idx="428" c:formatCode="m/d;@">
                  <c:v>45662.4583333333</c:v>
                </c:pt>
                <c:pt idx="429" c:formatCode="m/d;@">
                  <c:v>45662.46875</c:v>
                </c:pt>
                <c:pt idx="430" c:formatCode="m/d;@">
                  <c:v>45662.4791666667</c:v>
                </c:pt>
                <c:pt idx="431" c:formatCode="m/d;@">
                  <c:v>45662.4895833333</c:v>
                </c:pt>
                <c:pt idx="432" c:formatCode="m/d;@">
                  <c:v>45662.5</c:v>
                </c:pt>
                <c:pt idx="433" c:formatCode="m/d;@">
                  <c:v>45662.5104166667</c:v>
                </c:pt>
                <c:pt idx="434" c:formatCode="m/d;@">
                  <c:v>45662.5208333333</c:v>
                </c:pt>
                <c:pt idx="435" c:formatCode="m/d;@">
                  <c:v>45662.53125</c:v>
                </c:pt>
                <c:pt idx="436" c:formatCode="m/d;@">
                  <c:v>45662.5416666667</c:v>
                </c:pt>
                <c:pt idx="437" c:formatCode="m/d;@">
                  <c:v>45662.5520833333</c:v>
                </c:pt>
                <c:pt idx="438" c:formatCode="m/d;@">
                  <c:v>45662.5625</c:v>
                </c:pt>
                <c:pt idx="439" c:formatCode="m/d;@">
                  <c:v>45662.5729166667</c:v>
                </c:pt>
                <c:pt idx="440" c:formatCode="m/d;@">
                  <c:v>45662.5833333333</c:v>
                </c:pt>
                <c:pt idx="441" c:formatCode="m/d;@">
                  <c:v>45662.59375</c:v>
                </c:pt>
                <c:pt idx="442" c:formatCode="m/d;@">
                  <c:v>45662.6041666667</c:v>
                </c:pt>
                <c:pt idx="443" c:formatCode="m/d;@">
                  <c:v>45662.6145833333</c:v>
                </c:pt>
                <c:pt idx="444" c:formatCode="m/d;@">
                  <c:v>45662.625</c:v>
                </c:pt>
                <c:pt idx="445" c:formatCode="m/d;@">
                  <c:v>45662.6354166667</c:v>
                </c:pt>
                <c:pt idx="446" c:formatCode="m/d;@">
                  <c:v>45662.6458333333</c:v>
                </c:pt>
                <c:pt idx="447" c:formatCode="m/d;@">
                  <c:v>45662.65625</c:v>
                </c:pt>
                <c:pt idx="448" c:formatCode="m/d;@">
                  <c:v>45662.6666666667</c:v>
                </c:pt>
                <c:pt idx="449" c:formatCode="m/d;@">
                  <c:v>45662.6770833333</c:v>
                </c:pt>
                <c:pt idx="450" c:formatCode="m/d;@">
                  <c:v>45662.6875</c:v>
                </c:pt>
                <c:pt idx="451" c:formatCode="m/d;@">
                  <c:v>45662.6979166667</c:v>
                </c:pt>
                <c:pt idx="452" c:formatCode="m/d;@">
                  <c:v>45662.7083333333</c:v>
                </c:pt>
                <c:pt idx="453" c:formatCode="m/d;@">
                  <c:v>45662.71875</c:v>
                </c:pt>
                <c:pt idx="454" c:formatCode="m/d;@">
                  <c:v>45662.7291666667</c:v>
                </c:pt>
                <c:pt idx="455" c:formatCode="m/d;@">
                  <c:v>45662.7395833333</c:v>
                </c:pt>
                <c:pt idx="456" c:formatCode="m/d;@">
                  <c:v>45662.75</c:v>
                </c:pt>
                <c:pt idx="457" c:formatCode="m/d;@">
                  <c:v>45662.7604166667</c:v>
                </c:pt>
                <c:pt idx="458" c:formatCode="m/d;@">
                  <c:v>45662.7708333333</c:v>
                </c:pt>
                <c:pt idx="459" c:formatCode="m/d;@">
                  <c:v>45662.78125</c:v>
                </c:pt>
                <c:pt idx="460" c:formatCode="m/d;@">
                  <c:v>45662.7916666667</c:v>
                </c:pt>
                <c:pt idx="461" c:formatCode="m/d;@">
                  <c:v>45662.8020833333</c:v>
                </c:pt>
                <c:pt idx="462" c:formatCode="m/d;@">
                  <c:v>45662.8125</c:v>
                </c:pt>
                <c:pt idx="463" c:formatCode="m/d;@">
                  <c:v>45662.8229166667</c:v>
                </c:pt>
                <c:pt idx="464" c:formatCode="m/d;@">
                  <c:v>45662.8333333333</c:v>
                </c:pt>
                <c:pt idx="465" c:formatCode="m/d;@">
                  <c:v>45662.84375</c:v>
                </c:pt>
                <c:pt idx="466" c:formatCode="m/d;@">
                  <c:v>45662.8541666667</c:v>
                </c:pt>
                <c:pt idx="467" c:formatCode="m/d;@">
                  <c:v>45662.8645833333</c:v>
                </c:pt>
                <c:pt idx="468" c:formatCode="m/d;@">
                  <c:v>45662.875</c:v>
                </c:pt>
                <c:pt idx="469" c:formatCode="m/d;@">
                  <c:v>45662.8854166667</c:v>
                </c:pt>
                <c:pt idx="470" c:formatCode="m/d;@">
                  <c:v>45662.8958333333</c:v>
                </c:pt>
                <c:pt idx="471" c:formatCode="m/d;@">
                  <c:v>45662.90625</c:v>
                </c:pt>
                <c:pt idx="472" c:formatCode="m/d;@">
                  <c:v>45662.9166666667</c:v>
                </c:pt>
                <c:pt idx="473" c:formatCode="m/d;@">
                  <c:v>45662.9270833333</c:v>
                </c:pt>
                <c:pt idx="474" c:formatCode="m/d;@">
                  <c:v>45662.9375</c:v>
                </c:pt>
                <c:pt idx="475" c:formatCode="m/d;@">
                  <c:v>45662.9479166667</c:v>
                </c:pt>
                <c:pt idx="476" c:formatCode="m/d;@">
                  <c:v>45662.9583333333</c:v>
                </c:pt>
                <c:pt idx="477" c:formatCode="m/d;@">
                  <c:v>45662.96875</c:v>
                </c:pt>
                <c:pt idx="478" c:formatCode="m/d;@">
                  <c:v>45662.9791666667</c:v>
                </c:pt>
                <c:pt idx="479" c:formatCode="m/d;@">
                  <c:v>45662.9895833333</c:v>
                </c:pt>
                <c:pt idx="480" c:formatCode="m/d;@">
                  <c:v>45663</c:v>
                </c:pt>
                <c:pt idx="481" c:formatCode="m/d;@">
                  <c:v>45663.0104166667</c:v>
                </c:pt>
                <c:pt idx="482" c:formatCode="m/d;@">
                  <c:v>45663.0208333333</c:v>
                </c:pt>
                <c:pt idx="483" c:formatCode="m/d;@">
                  <c:v>45663.03125</c:v>
                </c:pt>
                <c:pt idx="484" c:formatCode="m/d;@">
                  <c:v>45663.0416666667</c:v>
                </c:pt>
                <c:pt idx="485" c:formatCode="m/d;@">
                  <c:v>45663.0520833333</c:v>
                </c:pt>
                <c:pt idx="486" c:formatCode="m/d;@">
                  <c:v>45663.0625</c:v>
                </c:pt>
                <c:pt idx="487" c:formatCode="m/d;@">
                  <c:v>45663.0729166667</c:v>
                </c:pt>
                <c:pt idx="488" c:formatCode="m/d;@">
                  <c:v>45663.0833333333</c:v>
                </c:pt>
                <c:pt idx="489" c:formatCode="m/d;@">
                  <c:v>45663.09375</c:v>
                </c:pt>
                <c:pt idx="490" c:formatCode="m/d;@">
                  <c:v>45663.1041666667</c:v>
                </c:pt>
                <c:pt idx="491" c:formatCode="m/d;@">
                  <c:v>45663.1145833333</c:v>
                </c:pt>
                <c:pt idx="492" c:formatCode="m/d;@">
                  <c:v>45663.125</c:v>
                </c:pt>
                <c:pt idx="493" c:formatCode="m/d;@">
                  <c:v>45663.1354166667</c:v>
                </c:pt>
                <c:pt idx="494" c:formatCode="m/d;@">
                  <c:v>45663.1458333333</c:v>
                </c:pt>
                <c:pt idx="495" c:formatCode="m/d;@">
                  <c:v>45663.15625</c:v>
                </c:pt>
                <c:pt idx="496" c:formatCode="m/d;@">
                  <c:v>45663.1666666667</c:v>
                </c:pt>
                <c:pt idx="497" c:formatCode="m/d;@">
                  <c:v>45663.1770833333</c:v>
                </c:pt>
                <c:pt idx="498" c:formatCode="m/d;@">
                  <c:v>45663.1875</c:v>
                </c:pt>
                <c:pt idx="499" c:formatCode="m/d;@">
                  <c:v>45663.1979166667</c:v>
                </c:pt>
                <c:pt idx="500" c:formatCode="m/d;@">
                  <c:v>45663.2083333333</c:v>
                </c:pt>
                <c:pt idx="501" c:formatCode="m/d;@">
                  <c:v>45663.21875</c:v>
                </c:pt>
                <c:pt idx="502" c:formatCode="m/d;@">
                  <c:v>45663.2291666667</c:v>
                </c:pt>
                <c:pt idx="503" c:formatCode="m/d;@">
                  <c:v>45663.2395833333</c:v>
                </c:pt>
                <c:pt idx="504" c:formatCode="m/d;@">
                  <c:v>45663.25</c:v>
                </c:pt>
                <c:pt idx="505" c:formatCode="m/d;@">
                  <c:v>45663.2604166667</c:v>
                </c:pt>
                <c:pt idx="506" c:formatCode="m/d;@">
                  <c:v>45663.2708333333</c:v>
                </c:pt>
                <c:pt idx="507" c:formatCode="m/d;@">
                  <c:v>45663.28125</c:v>
                </c:pt>
                <c:pt idx="508" c:formatCode="m/d;@">
                  <c:v>45663.2916666667</c:v>
                </c:pt>
                <c:pt idx="509" c:formatCode="m/d;@">
                  <c:v>45663.3020833333</c:v>
                </c:pt>
                <c:pt idx="510" c:formatCode="m/d;@">
                  <c:v>45663.3125</c:v>
                </c:pt>
                <c:pt idx="511" c:formatCode="m/d;@">
                  <c:v>45663.3229166667</c:v>
                </c:pt>
                <c:pt idx="512" c:formatCode="m/d;@">
                  <c:v>45663.3333333333</c:v>
                </c:pt>
                <c:pt idx="513" c:formatCode="m/d;@">
                  <c:v>45663.34375</c:v>
                </c:pt>
                <c:pt idx="514" c:formatCode="m/d;@">
                  <c:v>45663.3541666667</c:v>
                </c:pt>
                <c:pt idx="515" c:formatCode="m/d;@">
                  <c:v>45663.3645833333</c:v>
                </c:pt>
                <c:pt idx="516" c:formatCode="m/d;@">
                  <c:v>45663.375</c:v>
                </c:pt>
                <c:pt idx="517" c:formatCode="m/d;@">
                  <c:v>45663.3854166667</c:v>
                </c:pt>
                <c:pt idx="518" c:formatCode="m/d;@">
                  <c:v>45663.3958333333</c:v>
                </c:pt>
                <c:pt idx="519" c:formatCode="m/d;@">
                  <c:v>45663.40625</c:v>
                </c:pt>
                <c:pt idx="520" c:formatCode="m/d;@">
                  <c:v>45663.4166666667</c:v>
                </c:pt>
                <c:pt idx="521" c:formatCode="m/d;@">
                  <c:v>45663.4270833333</c:v>
                </c:pt>
                <c:pt idx="522" c:formatCode="m/d;@">
                  <c:v>45663.4375</c:v>
                </c:pt>
                <c:pt idx="523" c:formatCode="m/d;@">
                  <c:v>45663.4479166667</c:v>
                </c:pt>
                <c:pt idx="524" c:formatCode="m/d;@">
                  <c:v>45663.4583333333</c:v>
                </c:pt>
                <c:pt idx="525" c:formatCode="m/d;@">
                  <c:v>45663.46875</c:v>
                </c:pt>
                <c:pt idx="526" c:formatCode="m/d;@">
                  <c:v>45663.4791666667</c:v>
                </c:pt>
                <c:pt idx="527" c:formatCode="m/d;@">
                  <c:v>45663.4895833333</c:v>
                </c:pt>
                <c:pt idx="528" c:formatCode="m/d;@">
                  <c:v>45663.5</c:v>
                </c:pt>
                <c:pt idx="529" c:formatCode="m/d;@">
                  <c:v>45663.5104166667</c:v>
                </c:pt>
                <c:pt idx="530" c:formatCode="m/d;@">
                  <c:v>45663.5208333333</c:v>
                </c:pt>
                <c:pt idx="531" c:formatCode="m/d;@">
                  <c:v>45663.53125</c:v>
                </c:pt>
                <c:pt idx="532" c:formatCode="m/d;@">
                  <c:v>45663.5416666667</c:v>
                </c:pt>
                <c:pt idx="533" c:formatCode="m/d;@">
                  <c:v>45663.5520833333</c:v>
                </c:pt>
                <c:pt idx="534" c:formatCode="m/d;@">
                  <c:v>45663.5625</c:v>
                </c:pt>
                <c:pt idx="535" c:formatCode="m/d;@">
                  <c:v>45663.5729166667</c:v>
                </c:pt>
                <c:pt idx="536" c:formatCode="m/d;@">
                  <c:v>45663.5833333333</c:v>
                </c:pt>
                <c:pt idx="537" c:formatCode="m/d;@">
                  <c:v>45663.59375</c:v>
                </c:pt>
                <c:pt idx="538" c:formatCode="m/d;@">
                  <c:v>45663.6041666667</c:v>
                </c:pt>
                <c:pt idx="539" c:formatCode="m/d;@">
                  <c:v>45663.6145833333</c:v>
                </c:pt>
                <c:pt idx="540" c:formatCode="m/d;@">
                  <c:v>45663.625</c:v>
                </c:pt>
                <c:pt idx="541" c:formatCode="m/d;@">
                  <c:v>45663.6354166667</c:v>
                </c:pt>
                <c:pt idx="542" c:formatCode="m/d;@">
                  <c:v>45663.6458333333</c:v>
                </c:pt>
                <c:pt idx="543" c:formatCode="m/d;@">
                  <c:v>45663.65625</c:v>
                </c:pt>
                <c:pt idx="544" c:formatCode="m/d;@">
                  <c:v>45663.6666666667</c:v>
                </c:pt>
                <c:pt idx="545" c:formatCode="m/d;@">
                  <c:v>45663.6770833333</c:v>
                </c:pt>
                <c:pt idx="546" c:formatCode="m/d;@">
                  <c:v>45663.6875</c:v>
                </c:pt>
                <c:pt idx="547" c:formatCode="m/d;@">
                  <c:v>45663.6979166667</c:v>
                </c:pt>
                <c:pt idx="548" c:formatCode="m/d;@">
                  <c:v>45663.7083333333</c:v>
                </c:pt>
                <c:pt idx="549" c:formatCode="m/d;@">
                  <c:v>45663.71875</c:v>
                </c:pt>
                <c:pt idx="550" c:formatCode="m/d;@">
                  <c:v>45663.7291666667</c:v>
                </c:pt>
                <c:pt idx="551" c:formatCode="m/d;@">
                  <c:v>45663.7395833333</c:v>
                </c:pt>
                <c:pt idx="552" c:formatCode="m/d;@">
                  <c:v>45663.75</c:v>
                </c:pt>
                <c:pt idx="553" c:formatCode="m/d;@">
                  <c:v>45663.7604166667</c:v>
                </c:pt>
                <c:pt idx="554" c:formatCode="m/d;@">
                  <c:v>45663.7708333333</c:v>
                </c:pt>
                <c:pt idx="555" c:formatCode="m/d;@">
                  <c:v>45663.78125</c:v>
                </c:pt>
                <c:pt idx="556" c:formatCode="m/d;@">
                  <c:v>45663.7916666667</c:v>
                </c:pt>
                <c:pt idx="557" c:formatCode="m/d;@">
                  <c:v>45663.8020833333</c:v>
                </c:pt>
                <c:pt idx="558" c:formatCode="m/d;@">
                  <c:v>45663.8125</c:v>
                </c:pt>
                <c:pt idx="559" c:formatCode="m/d;@">
                  <c:v>45663.8229166667</c:v>
                </c:pt>
                <c:pt idx="560" c:formatCode="m/d;@">
                  <c:v>45663.8333333333</c:v>
                </c:pt>
                <c:pt idx="561" c:formatCode="m/d;@">
                  <c:v>45663.84375</c:v>
                </c:pt>
                <c:pt idx="562" c:formatCode="m/d;@">
                  <c:v>45663.8541666667</c:v>
                </c:pt>
                <c:pt idx="563" c:formatCode="m/d;@">
                  <c:v>45663.8645833333</c:v>
                </c:pt>
                <c:pt idx="564" c:formatCode="m/d;@">
                  <c:v>45663.875</c:v>
                </c:pt>
                <c:pt idx="565" c:formatCode="m/d;@">
                  <c:v>45663.8854166667</c:v>
                </c:pt>
                <c:pt idx="566" c:formatCode="m/d;@">
                  <c:v>45663.8958333333</c:v>
                </c:pt>
                <c:pt idx="567" c:formatCode="m/d;@">
                  <c:v>45663.90625</c:v>
                </c:pt>
                <c:pt idx="568" c:formatCode="m/d;@">
                  <c:v>45663.9166666667</c:v>
                </c:pt>
                <c:pt idx="569" c:formatCode="m/d;@">
                  <c:v>45663.9270833333</c:v>
                </c:pt>
                <c:pt idx="570" c:formatCode="m/d;@">
                  <c:v>45663.9375</c:v>
                </c:pt>
                <c:pt idx="571" c:formatCode="m/d;@">
                  <c:v>45663.9479166667</c:v>
                </c:pt>
                <c:pt idx="572" c:formatCode="m/d;@">
                  <c:v>45663.9583333333</c:v>
                </c:pt>
                <c:pt idx="573" c:formatCode="m/d;@">
                  <c:v>45663.96875</c:v>
                </c:pt>
                <c:pt idx="574" c:formatCode="m/d;@">
                  <c:v>45663.9791666667</c:v>
                </c:pt>
                <c:pt idx="575" c:formatCode="m/d;@">
                  <c:v>45663.9895833333</c:v>
                </c:pt>
                <c:pt idx="576" c:formatCode="m/d;@">
                  <c:v>45664</c:v>
                </c:pt>
                <c:pt idx="577" c:formatCode="m/d;@">
                  <c:v>45664.0104166667</c:v>
                </c:pt>
                <c:pt idx="578" c:formatCode="m/d;@">
                  <c:v>45664.0208333333</c:v>
                </c:pt>
                <c:pt idx="579" c:formatCode="m/d;@">
                  <c:v>45664.03125</c:v>
                </c:pt>
                <c:pt idx="580" c:formatCode="m/d;@">
                  <c:v>45664.0416666667</c:v>
                </c:pt>
                <c:pt idx="581" c:formatCode="m/d;@">
                  <c:v>45664.0520833333</c:v>
                </c:pt>
                <c:pt idx="582" c:formatCode="m/d;@">
                  <c:v>45664.0625</c:v>
                </c:pt>
                <c:pt idx="583" c:formatCode="m/d;@">
                  <c:v>45664.0729166667</c:v>
                </c:pt>
                <c:pt idx="584" c:formatCode="m/d;@">
                  <c:v>45664.0833333333</c:v>
                </c:pt>
                <c:pt idx="585" c:formatCode="m/d;@">
                  <c:v>45664.09375</c:v>
                </c:pt>
                <c:pt idx="586" c:formatCode="m/d;@">
                  <c:v>45664.1041666667</c:v>
                </c:pt>
                <c:pt idx="587" c:formatCode="m/d;@">
                  <c:v>45664.1145833333</c:v>
                </c:pt>
                <c:pt idx="588" c:formatCode="m/d;@">
                  <c:v>45664.125</c:v>
                </c:pt>
                <c:pt idx="589" c:formatCode="m/d;@">
                  <c:v>45664.1354166667</c:v>
                </c:pt>
                <c:pt idx="590" c:formatCode="m/d;@">
                  <c:v>45664.1458333333</c:v>
                </c:pt>
                <c:pt idx="591" c:formatCode="m/d;@">
                  <c:v>45664.15625</c:v>
                </c:pt>
                <c:pt idx="592" c:formatCode="m/d;@">
                  <c:v>45664.1666666667</c:v>
                </c:pt>
                <c:pt idx="593" c:formatCode="m/d;@">
                  <c:v>45664.1770833333</c:v>
                </c:pt>
                <c:pt idx="594" c:formatCode="m/d;@">
                  <c:v>45664.1875</c:v>
                </c:pt>
                <c:pt idx="595" c:formatCode="m/d;@">
                  <c:v>45664.1979166667</c:v>
                </c:pt>
                <c:pt idx="596" c:formatCode="m/d;@">
                  <c:v>45664.2083333333</c:v>
                </c:pt>
                <c:pt idx="597" c:formatCode="m/d;@">
                  <c:v>45664.21875</c:v>
                </c:pt>
                <c:pt idx="598" c:formatCode="m/d;@">
                  <c:v>45664.2291666667</c:v>
                </c:pt>
                <c:pt idx="599" c:formatCode="m/d;@">
                  <c:v>45664.2395833333</c:v>
                </c:pt>
                <c:pt idx="600" c:formatCode="m/d;@">
                  <c:v>45664.25</c:v>
                </c:pt>
                <c:pt idx="601" c:formatCode="m/d;@">
                  <c:v>45664.2604166667</c:v>
                </c:pt>
                <c:pt idx="602" c:formatCode="m/d;@">
                  <c:v>45664.2708333333</c:v>
                </c:pt>
                <c:pt idx="603" c:formatCode="m/d;@">
                  <c:v>45664.28125</c:v>
                </c:pt>
                <c:pt idx="604" c:formatCode="m/d;@">
                  <c:v>45664.2916666667</c:v>
                </c:pt>
                <c:pt idx="605" c:formatCode="m/d;@">
                  <c:v>45664.3020833333</c:v>
                </c:pt>
                <c:pt idx="606" c:formatCode="m/d;@">
                  <c:v>45664.3125</c:v>
                </c:pt>
                <c:pt idx="607" c:formatCode="m/d;@">
                  <c:v>45664.3229166667</c:v>
                </c:pt>
                <c:pt idx="608" c:formatCode="m/d;@">
                  <c:v>45664.3333333333</c:v>
                </c:pt>
                <c:pt idx="609" c:formatCode="m/d;@">
                  <c:v>45664.34375</c:v>
                </c:pt>
                <c:pt idx="610" c:formatCode="m/d;@">
                  <c:v>45664.3541666667</c:v>
                </c:pt>
                <c:pt idx="611" c:formatCode="m/d;@">
                  <c:v>45664.3645833333</c:v>
                </c:pt>
                <c:pt idx="612" c:formatCode="m/d;@">
                  <c:v>45664.375</c:v>
                </c:pt>
                <c:pt idx="613" c:formatCode="m/d;@">
                  <c:v>45664.3854166667</c:v>
                </c:pt>
                <c:pt idx="614" c:formatCode="m/d;@">
                  <c:v>45664.3958333333</c:v>
                </c:pt>
                <c:pt idx="615" c:formatCode="m/d;@">
                  <c:v>45664.40625</c:v>
                </c:pt>
                <c:pt idx="616" c:formatCode="m/d;@">
                  <c:v>45664.4166666667</c:v>
                </c:pt>
                <c:pt idx="617" c:formatCode="m/d;@">
                  <c:v>45664.4270833333</c:v>
                </c:pt>
                <c:pt idx="618" c:formatCode="m/d;@">
                  <c:v>45664.4375</c:v>
                </c:pt>
                <c:pt idx="619" c:formatCode="m/d;@">
                  <c:v>45664.4479166667</c:v>
                </c:pt>
                <c:pt idx="620" c:formatCode="m/d;@">
                  <c:v>45664.4583333333</c:v>
                </c:pt>
                <c:pt idx="621" c:formatCode="m/d;@">
                  <c:v>45664.46875</c:v>
                </c:pt>
                <c:pt idx="622" c:formatCode="m/d;@">
                  <c:v>45664.4791666667</c:v>
                </c:pt>
                <c:pt idx="623" c:formatCode="m/d;@">
                  <c:v>45664.4895833333</c:v>
                </c:pt>
                <c:pt idx="624" c:formatCode="m/d;@">
                  <c:v>45664.5</c:v>
                </c:pt>
                <c:pt idx="625" c:formatCode="m/d;@">
                  <c:v>45664.5104166667</c:v>
                </c:pt>
                <c:pt idx="626" c:formatCode="m/d;@">
                  <c:v>45664.5208333333</c:v>
                </c:pt>
                <c:pt idx="627" c:formatCode="m/d;@">
                  <c:v>45664.53125</c:v>
                </c:pt>
                <c:pt idx="628" c:formatCode="m/d;@">
                  <c:v>45664.5416666667</c:v>
                </c:pt>
                <c:pt idx="629" c:formatCode="m/d;@">
                  <c:v>45664.5520833333</c:v>
                </c:pt>
                <c:pt idx="630" c:formatCode="m/d;@">
                  <c:v>45664.5625</c:v>
                </c:pt>
                <c:pt idx="631" c:formatCode="m/d;@">
                  <c:v>45664.5729166667</c:v>
                </c:pt>
                <c:pt idx="632" c:formatCode="m/d;@">
                  <c:v>45664.5833333333</c:v>
                </c:pt>
                <c:pt idx="633" c:formatCode="m/d;@">
                  <c:v>45664.59375</c:v>
                </c:pt>
                <c:pt idx="634" c:formatCode="m/d;@">
                  <c:v>45664.6041666667</c:v>
                </c:pt>
                <c:pt idx="635" c:formatCode="m/d;@">
                  <c:v>45664.6145833333</c:v>
                </c:pt>
                <c:pt idx="636" c:formatCode="m/d;@">
                  <c:v>45664.625</c:v>
                </c:pt>
                <c:pt idx="637" c:formatCode="m/d;@">
                  <c:v>45664.6354166667</c:v>
                </c:pt>
                <c:pt idx="638" c:formatCode="m/d;@">
                  <c:v>45664.6458333333</c:v>
                </c:pt>
                <c:pt idx="639" c:formatCode="m/d;@">
                  <c:v>45664.65625</c:v>
                </c:pt>
                <c:pt idx="640" c:formatCode="m/d;@">
                  <c:v>45664.6666666667</c:v>
                </c:pt>
                <c:pt idx="641" c:formatCode="m/d;@">
                  <c:v>45664.6770833333</c:v>
                </c:pt>
                <c:pt idx="642" c:formatCode="m/d;@">
                  <c:v>45664.6875</c:v>
                </c:pt>
                <c:pt idx="643" c:formatCode="m/d;@">
                  <c:v>45664.6979166667</c:v>
                </c:pt>
                <c:pt idx="644" c:formatCode="m/d;@">
                  <c:v>45664.7083333333</c:v>
                </c:pt>
                <c:pt idx="645" c:formatCode="m/d;@">
                  <c:v>45664.71875</c:v>
                </c:pt>
                <c:pt idx="646" c:formatCode="m/d;@">
                  <c:v>45664.7291666667</c:v>
                </c:pt>
                <c:pt idx="647" c:formatCode="m/d;@">
                  <c:v>45664.7395833333</c:v>
                </c:pt>
                <c:pt idx="648" c:formatCode="m/d;@">
                  <c:v>45664.75</c:v>
                </c:pt>
                <c:pt idx="649" c:formatCode="m/d;@">
                  <c:v>45664.7604166667</c:v>
                </c:pt>
                <c:pt idx="650" c:formatCode="m/d;@">
                  <c:v>45664.7708333333</c:v>
                </c:pt>
                <c:pt idx="651" c:formatCode="m/d;@">
                  <c:v>45664.78125</c:v>
                </c:pt>
                <c:pt idx="652" c:formatCode="m/d;@">
                  <c:v>45664.7916666667</c:v>
                </c:pt>
                <c:pt idx="653" c:formatCode="m/d;@">
                  <c:v>45664.8020833333</c:v>
                </c:pt>
                <c:pt idx="654" c:formatCode="m/d;@">
                  <c:v>45664.8125</c:v>
                </c:pt>
                <c:pt idx="655" c:formatCode="m/d;@">
                  <c:v>45664.8229166667</c:v>
                </c:pt>
                <c:pt idx="656" c:formatCode="m/d;@">
                  <c:v>45664.8333333333</c:v>
                </c:pt>
                <c:pt idx="657" c:formatCode="m/d;@">
                  <c:v>45664.84375</c:v>
                </c:pt>
                <c:pt idx="658" c:formatCode="m/d;@">
                  <c:v>45664.8541666667</c:v>
                </c:pt>
                <c:pt idx="659" c:formatCode="m/d;@">
                  <c:v>45664.8645833333</c:v>
                </c:pt>
                <c:pt idx="660" c:formatCode="m/d;@">
                  <c:v>45664.875</c:v>
                </c:pt>
                <c:pt idx="661" c:formatCode="m/d;@">
                  <c:v>45664.8854166667</c:v>
                </c:pt>
                <c:pt idx="662" c:formatCode="m/d;@">
                  <c:v>45664.8958333333</c:v>
                </c:pt>
                <c:pt idx="663" c:formatCode="m/d;@">
                  <c:v>45664.90625</c:v>
                </c:pt>
                <c:pt idx="664" c:formatCode="m/d;@">
                  <c:v>45664.9166666667</c:v>
                </c:pt>
                <c:pt idx="665" c:formatCode="m/d;@">
                  <c:v>45664.9270833333</c:v>
                </c:pt>
                <c:pt idx="666" c:formatCode="m/d;@">
                  <c:v>45664.9375</c:v>
                </c:pt>
                <c:pt idx="667" c:formatCode="m/d;@">
                  <c:v>45664.9479166667</c:v>
                </c:pt>
                <c:pt idx="668" c:formatCode="m/d;@">
                  <c:v>45664.9583333333</c:v>
                </c:pt>
                <c:pt idx="669" c:formatCode="m/d;@">
                  <c:v>45664.96875</c:v>
                </c:pt>
                <c:pt idx="670" c:formatCode="m/d;@">
                  <c:v>45664.9791666667</c:v>
                </c:pt>
                <c:pt idx="671" c:formatCode="m/d;@">
                  <c:v>45664.9895833333</c:v>
                </c:pt>
                <c:pt idx="672" c:formatCode="m/d;@">
                  <c:v>45665</c:v>
                </c:pt>
                <c:pt idx="673" c:formatCode="m/d;@">
                  <c:v>45665.0104166667</c:v>
                </c:pt>
                <c:pt idx="674" c:formatCode="m/d;@">
                  <c:v>45665.0208333333</c:v>
                </c:pt>
                <c:pt idx="675" c:formatCode="m/d;@">
                  <c:v>45665.03125</c:v>
                </c:pt>
                <c:pt idx="676" c:formatCode="m/d;@">
                  <c:v>45665.0416666667</c:v>
                </c:pt>
                <c:pt idx="677" c:formatCode="m/d;@">
                  <c:v>45665.0520833333</c:v>
                </c:pt>
                <c:pt idx="678" c:formatCode="m/d;@">
                  <c:v>45665.0625</c:v>
                </c:pt>
                <c:pt idx="679" c:formatCode="m/d;@">
                  <c:v>45665.0729166667</c:v>
                </c:pt>
                <c:pt idx="680" c:formatCode="m/d;@">
                  <c:v>45665.0833333333</c:v>
                </c:pt>
                <c:pt idx="681" c:formatCode="m/d;@">
                  <c:v>45665.09375</c:v>
                </c:pt>
                <c:pt idx="682" c:formatCode="m/d;@">
                  <c:v>45665.1041666667</c:v>
                </c:pt>
                <c:pt idx="683" c:formatCode="m/d;@">
                  <c:v>45665.1145833333</c:v>
                </c:pt>
                <c:pt idx="684" c:formatCode="m/d;@">
                  <c:v>45665.125</c:v>
                </c:pt>
                <c:pt idx="685" c:formatCode="m/d;@">
                  <c:v>45665.1354166667</c:v>
                </c:pt>
                <c:pt idx="686" c:formatCode="m/d;@">
                  <c:v>45665.1458333333</c:v>
                </c:pt>
                <c:pt idx="687" c:formatCode="m/d;@">
                  <c:v>45665.15625</c:v>
                </c:pt>
                <c:pt idx="688" c:formatCode="m/d;@">
                  <c:v>45665.1666666667</c:v>
                </c:pt>
                <c:pt idx="689" c:formatCode="m/d;@">
                  <c:v>45665.1770833333</c:v>
                </c:pt>
                <c:pt idx="690" c:formatCode="m/d;@">
                  <c:v>45665.1875</c:v>
                </c:pt>
                <c:pt idx="691" c:formatCode="m/d;@">
                  <c:v>45665.1979166667</c:v>
                </c:pt>
                <c:pt idx="692" c:formatCode="m/d;@">
                  <c:v>45665.2083333333</c:v>
                </c:pt>
                <c:pt idx="693" c:formatCode="m/d;@">
                  <c:v>45665.21875</c:v>
                </c:pt>
                <c:pt idx="694" c:formatCode="m/d;@">
                  <c:v>45665.2291666667</c:v>
                </c:pt>
                <c:pt idx="695" c:formatCode="m/d;@">
                  <c:v>45665.2395833333</c:v>
                </c:pt>
                <c:pt idx="696" c:formatCode="m/d;@">
                  <c:v>45665.25</c:v>
                </c:pt>
                <c:pt idx="697" c:formatCode="m/d;@">
                  <c:v>45665.2604166667</c:v>
                </c:pt>
                <c:pt idx="698" c:formatCode="m/d;@">
                  <c:v>45665.2708333333</c:v>
                </c:pt>
                <c:pt idx="699" c:formatCode="m/d;@">
                  <c:v>45665.28125</c:v>
                </c:pt>
                <c:pt idx="700" c:formatCode="m/d;@">
                  <c:v>45665.2916666667</c:v>
                </c:pt>
                <c:pt idx="701" c:formatCode="m/d;@">
                  <c:v>45665.3020833333</c:v>
                </c:pt>
                <c:pt idx="702" c:formatCode="m/d;@">
                  <c:v>45665.3125</c:v>
                </c:pt>
                <c:pt idx="703" c:formatCode="m/d;@">
                  <c:v>45665.3229166667</c:v>
                </c:pt>
                <c:pt idx="704" c:formatCode="m/d;@">
                  <c:v>45665.3333333333</c:v>
                </c:pt>
                <c:pt idx="705" c:formatCode="m/d;@">
                  <c:v>45665.34375</c:v>
                </c:pt>
                <c:pt idx="706" c:formatCode="m/d;@">
                  <c:v>45665.3541666667</c:v>
                </c:pt>
                <c:pt idx="707" c:formatCode="m/d;@">
                  <c:v>45665.3645833333</c:v>
                </c:pt>
                <c:pt idx="708" c:formatCode="m/d;@">
                  <c:v>45665.375</c:v>
                </c:pt>
                <c:pt idx="709" c:formatCode="m/d;@">
                  <c:v>45665.3854166667</c:v>
                </c:pt>
                <c:pt idx="710" c:formatCode="m/d;@">
                  <c:v>45665.3958333333</c:v>
                </c:pt>
                <c:pt idx="711" c:formatCode="m/d;@">
                  <c:v>45665.40625</c:v>
                </c:pt>
                <c:pt idx="712" c:formatCode="m/d;@">
                  <c:v>45665.4166666667</c:v>
                </c:pt>
                <c:pt idx="713" c:formatCode="m/d;@">
                  <c:v>45665.4270833333</c:v>
                </c:pt>
                <c:pt idx="714" c:formatCode="m/d;@">
                  <c:v>45665.4375</c:v>
                </c:pt>
                <c:pt idx="715" c:formatCode="m/d;@">
                  <c:v>45665.4479166667</c:v>
                </c:pt>
                <c:pt idx="716" c:formatCode="m/d;@">
                  <c:v>45665.4583333333</c:v>
                </c:pt>
                <c:pt idx="717" c:formatCode="m/d;@">
                  <c:v>45665.46875</c:v>
                </c:pt>
                <c:pt idx="718" c:formatCode="m/d;@">
                  <c:v>45665.4791666667</c:v>
                </c:pt>
                <c:pt idx="719" c:formatCode="m/d;@">
                  <c:v>45665.4895833333</c:v>
                </c:pt>
                <c:pt idx="720" c:formatCode="m/d;@">
                  <c:v>45665.5</c:v>
                </c:pt>
                <c:pt idx="721" c:formatCode="m/d;@">
                  <c:v>45665.5104166667</c:v>
                </c:pt>
                <c:pt idx="722" c:formatCode="m/d;@">
                  <c:v>45665.5208333333</c:v>
                </c:pt>
                <c:pt idx="723" c:formatCode="m/d;@">
                  <c:v>45665.53125</c:v>
                </c:pt>
                <c:pt idx="724" c:formatCode="m/d;@">
                  <c:v>45665.5416666667</c:v>
                </c:pt>
                <c:pt idx="725" c:formatCode="m/d;@">
                  <c:v>45665.5520833333</c:v>
                </c:pt>
                <c:pt idx="726" c:formatCode="m/d;@">
                  <c:v>45665.5625</c:v>
                </c:pt>
                <c:pt idx="727" c:formatCode="m/d;@">
                  <c:v>45665.5729166667</c:v>
                </c:pt>
                <c:pt idx="728" c:formatCode="m/d;@">
                  <c:v>45665.5833333333</c:v>
                </c:pt>
                <c:pt idx="729" c:formatCode="m/d;@">
                  <c:v>45665.59375</c:v>
                </c:pt>
                <c:pt idx="730" c:formatCode="m/d;@">
                  <c:v>45665.6041666667</c:v>
                </c:pt>
                <c:pt idx="731" c:formatCode="m/d;@">
                  <c:v>45665.6145833333</c:v>
                </c:pt>
                <c:pt idx="732" c:formatCode="m/d;@">
                  <c:v>45665.625</c:v>
                </c:pt>
                <c:pt idx="733" c:formatCode="m/d;@">
                  <c:v>45665.6354166667</c:v>
                </c:pt>
                <c:pt idx="734" c:formatCode="m/d;@">
                  <c:v>45665.6458333333</c:v>
                </c:pt>
                <c:pt idx="735" c:formatCode="m/d;@">
                  <c:v>45665.65625</c:v>
                </c:pt>
                <c:pt idx="736" c:formatCode="m/d;@">
                  <c:v>45665.6666666667</c:v>
                </c:pt>
                <c:pt idx="737" c:formatCode="m/d;@">
                  <c:v>45665.6770833333</c:v>
                </c:pt>
                <c:pt idx="738" c:formatCode="m/d;@">
                  <c:v>45665.6875</c:v>
                </c:pt>
                <c:pt idx="739" c:formatCode="m/d;@">
                  <c:v>45665.6979166667</c:v>
                </c:pt>
                <c:pt idx="740" c:formatCode="m/d;@">
                  <c:v>45665.7083333333</c:v>
                </c:pt>
                <c:pt idx="741" c:formatCode="m/d;@">
                  <c:v>45665.71875</c:v>
                </c:pt>
                <c:pt idx="742" c:formatCode="m/d;@">
                  <c:v>45665.7291666667</c:v>
                </c:pt>
                <c:pt idx="743" c:formatCode="m/d;@">
                  <c:v>45665.7395833333</c:v>
                </c:pt>
                <c:pt idx="744" c:formatCode="m/d;@">
                  <c:v>45665.75</c:v>
                </c:pt>
                <c:pt idx="745" c:formatCode="m/d;@">
                  <c:v>45665.7604166667</c:v>
                </c:pt>
                <c:pt idx="746" c:formatCode="m/d;@">
                  <c:v>45665.7708333333</c:v>
                </c:pt>
                <c:pt idx="747" c:formatCode="m/d;@">
                  <c:v>45665.78125</c:v>
                </c:pt>
                <c:pt idx="748" c:formatCode="m/d;@">
                  <c:v>45665.7916666667</c:v>
                </c:pt>
                <c:pt idx="749" c:formatCode="m/d;@">
                  <c:v>45665.8020833333</c:v>
                </c:pt>
                <c:pt idx="750" c:formatCode="m/d;@">
                  <c:v>45665.8125</c:v>
                </c:pt>
                <c:pt idx="751" c:formatCode="m/d;@">
                  <c:v>45665.8229166667</c:v>
                </c:pt>
                <c:pt idx="752" c:formatCode="m/d;@">
                  <c:v>45665.8333333333</c:v>
                </c:pt>
                <c:pt idx="753" c:formatCode="m/d;@">
                  <c:v>45665.84375</c:v>
                </c:pt>
                <c:pt idx="754" c:formatCode="m/d;@">
                  <c:v>45665.8541666667</c:v>
                </c:pt>
                <c:pt idx="755" c:formatCode="m/d;@">
                  <c:v>45665.8645833333</c:v>
                </c:pt>
                <c:pt idx="756" c:formatCode="m/d;@">
                  <c:v>45665.875</c:v>
                </c:pt>
                <c:pt idx="757" c:formatCode="m/d;@">
                  <c:v>45665.8854166667</c:v>
                </c:pt>
                <c:pt idx="758" c:formatCode="m/d;@">
                  <c:v>45665.8958333333</c:v>
                </c:pt>
                <c:pt idx="759" c:formatCode="m/d;@">
                  <c:v>45665.90625</c:v>
                </c:pt>
                <c:pt idx="760" c:formatCode="m/d;@">
                  <c:v>45665.9166666667</c:v>
                </c:pt>
                <c:pt idx="761" c:formatCode="m/d;@">
                  <c:v>45665.9270833333</c:v>
                </c:pt>
                <c:pt idx="762" c:formatCode="m/d;@">
                  <c:v>45665.9375</c:v>
                </c:pt>
                <c:pt idx="763" c:formatCode="m/d;@">
                  <c:v>45665.9479166667</c:v>
                </c:pt>
                <c:pt idx="764" c:formatCode="m/d;@">
                  <c:v>45665.9583333333</c:v>
                </c:pt>
                <c:pt idx="765" c:formatCode="m/d;@">
                  <c:v>45665.96875</c:v>
                </c:pt>
                <c:pt idx="766" c:formatCode="m/d;@">
                  <c:v>45665.9791666667</c:v>
                </c:pt>
                <c:pt idx="767" c:formatCode="m/d;@">
                  <c:v>45665.9895833333</c:v>
                </c:pt>
                <c:pt idx="768" c:formatCode="m/d;@">
                  <c:v>45666</c:v>
                </c:pt>
                <c:pt idx="769" c:formatCode="m/d;@">
                  <c:v>45666.0104166667</c:v>
                </c:pt>
                <c:pt idx="770" c:formatCode="m/d;@">
                  <c:v>45666.0208333333</c:v>
                </c:pt>
                <c:pt idx="771" c:formatCode="m/d;@">
                  <c:v>45666.03125</c:v>
                </c:pt>
                <c:pt idx="772" c:formatCode="m/d;@">
                  <c:v>45666.0416666667</c:v>
                </c:pt>
                <c:pt idx="773" c:formatCode="m/d;@">
                  <c:v>45666.0520833333</c:v>
                </c:pt>
                <c:pt idx="774" c:formatCode="m/d;@">
                  <c:v>45666.0625</c:v>
                </c:pt>
                <c:pt idx="775" c:formatCode="m/d;@">
                  <c:v>45666.0729166667</c:v>
                </c:pt>
                <c:pt idx="776" c:formatCode="m/d;@">
                  <c:v>45666.0833333333</c:v>
                </c:pt>
                <c:pt idx="777" c:formatCode="m/d;@">
                  <c:v>45666.09375</c:v>
                </c:pt>
                <c:pt idx="778" c:formatCode="m/d;@">
                  <c:v>45666.1041666667</c:v>
                </c:pt>
                <c:pt idx="779" c:formatCode="m/d;@">
                  <c:v>45666.1145833333</c:v>
                </c:pt>
                <c:pt idx="780" c:formatCode="m/d;@">
                  <c:v>45666.125</c:v>
                </c:pt>
                <c:pt idx="781" c:formatCode="m/d;@">
                  <c:v>45666.1354166667</c:v>
                </c:pt>
                <c:pt idx="782" c:formatCode="m/d;@">
                  <c:v>45666.1458333333</c:v>
                </c:pt>
                <c:pt idx="783" c:formatCode="m/d;@">
                  <c:v>45666.15625</c:v>
                </c:pt>
                <c:pt idx="784" c:formatCode="m/d;@">
                  <c:v>45666.1666666667</c:v>
                </c:pt>
                <c:pt idx="785" c:formatCode="m/d;@">
                  <c:v>45666.1770833333</c:v>
                </c:pt>
                <c:pt idx="786" c:formatCode="m/d;@">
                  <c:v>45666.1875</c:v>
                </c:pt>
                <c:pt idx="787" c:formatCode="m/d;@">
                  <c:v>45666.1979166667</c:v>
                </c:pt>
                <c:pt idx="788" c:formatCode="m/d;@">
                  <c:v>45666.2083333333</c:v>
                </c:pt>
                <c:pt idx="789" c:formatCode="m/d;@">
                  <c:v>45666.21875</c:v>
                </c:pt>
                <c:pt idx="790" c:formatCode="m/d;@">
                  <c:v>45666.2291666667</c:v>
                </c:pt>
                <c:pt idx="791" c:formatCode="m/d;@">
                  <c:v>45666.2395833333</c:v>
                </c:pt>
                <c:pt idx="792" c:formatCode="m/d;@">
                  <c:v>45666.25</c:v>
                </c:pt>
                <c:pt idx="793" c:formatCode="m/d;@">
                  <c:v>45666.2604166667</c:v>
                </c:pt>
                <c:pt idx="794" c:formatCode="m/d;@">
                  <c:v>45666.2708333333</c:v>
                </c:pt>
                <c:pt idx="795" c:formatCode="m/d;@">
                  <c:v>45666.28125</c:v>
                </c:pt>
                <c:pt idx="796" c:formatCode="m/d;@">
                  <c:v>45666.2916666667</c:v>
                </c:pt>
                <c:pt idx="797" c:formatCode="m/d;@">
                  <c:v>45666.3020833333</c:v>
                </c:pt>
                <c:pt idx="798" c:formatCode="m/d;@">
                  <c:v>45666.3125</c:v>
                </c:pt>
                <c:pt idx="799" c:formatCode="m/d;@">
                  <c:v>45666.3229166667</c:v>
                </c:pt>
                <c:pt idx="800" c:formatCode="m/d;@">
                  <c:v>45666.3333333333</c:v>
                </c:pt>
                <c:pt idx="801" c:formatCode="m/d;@">
                  <c:v>45666.34375</c:v>
                </c:pt>
                <c:pt idx="802" c:formatCode="m/d;@">
                  <c:v>45666.3541666667</c:v>
                </c:pt>
                <c:pt idx="803" c:formatCode="m/d;@">
                  <c:v>45666.3645833333</c:v>
                </c:pt>
                <c:pt idx="804" c:formatCode="m/d;@">
                  <c:v>45666.375</c:v>
                </c:pt>
                <c:pt idx="805" c:formatCode="m/d;@">
                  <c:v>45666.3854166667</c:v>
                </c:pt>
                <c:pt idx="806" c:formatCode="m/d;@">
                  <c:v>45666.3958333333</c:v>
                </c:pt>
                <c:pt idx="807" c:formatCode="m/d;@">
                  <c:v>45666.40625</c:v>
                </c:pt>
                <c:pt idx="808" c:formatCode="m/d;@">
                  <c:v>45666.4166666667</c:v>
                </c:pt>
                <c:pt idx="809" c:formatCode="m/d;@">
                  <c:v>45666.4270833333</c:v>
                </c:pt>
                <c:pt idx="810" c:formatCode="m/d;@">
                  <c:v>45666.4375</c:v>
                </c:pt>
                <c:pt idx="811" c:formatCode="m/d;@">
                  <c:v>45666.4479166667</c:v>
                </c:pt>
                <c:pt idx="812" c:formatCode="m/d;@">
                  <c:v>45666.4583333333</c:v>
                </c:pt>
                <c:pt idx="813" c:formatCode="m/d;@">
                  <c:v>45666.46875</c:v>
                </c:pt>
                <c:pt idx="814" c:formatCode="m/d;@">
                  <c:v>45666.4791666667</c:v>
                </c:pt>
                <c:pt idx="815" c:formatCode="m/d;@">
                  <c:v>45666.4895833333</c:v>
                </c:pt>
                <c:pt idx="816" c:formatCode="m/d;@">
                  <c:v>45666.5</c:v>
                </c:pt>
                <c:pt idx="817" c:formatCode="m/d;@">
                  <c:v>45666.5104166667</c:v>
                </c:pt>
                <c:pt idx="818" c:formatCode="m/d;@">
                  <c:v>45666.5208333333</c:v>
                </c:pt>
                <c:pt idx="819" c:formatCode="m/d;@">
                  <c:v>45666.53125</c:v>
                </c:pt>
                <c:pt idx="820" c:formatCode="m/d;@">
                  <c:v>45666.5416666667</c:v>
                </c:pt>
                <c:pt idx="821" c:formatCode="m/d;@">
                  <c:v>45666.5520833333</c:v>
                </c:pt>
                <c:pt idx="822" c:formatCode="m/d;@">
                  <c:v>45666.5625</c:v>
                </c:pt>
                <c:pt idx="823" c:formatCode="m/d;@">
                  <c:v>45666.5729166667</c:v>
                </c:pt>
                <c:pt idx="824" c:formatCode="m/d;@">
                  <c:v>45666.5833333333</c:v>
                </c:pt>
                <c:pt idx="825" c:formatCode="m/d;@">
                  <c:v>45666.59375</c:v>
                </c:pt>
                <c:pt idx="826" c:formatCode="m/d;@">
                  <c:v>45666.6041666667</c:v>
                </c:pt>
                <c:pt idx="827" c:formatCode="m/d;@">
                  <c:v>45666.6145833333</c:v>
                </c:pt>
                <c:pt idx="828" c:formatCode="m/d;@">
                  <c:v>45666.625</c:v>
                </c:pt>
                <c:pt idx="829" c:formatCode="m/d;@">
                  <c:v>45666.6354166667</c:v>
                </c:pt>
                <c:pt idx="830" c:formatCode="m/d;@">
                  <c:v>45666.6458333333</c:v>
                </c:pt>
                <c:pt idx="831" c:formatCode="m/d;@">
                  <c:v>45666.65625</c:v>
                </c:pt>
                <c:pt idx="832" c:formatCode="m/d;@">
                  <c:v>45666.6666666667</c:v>
                </c:pt>
                <c:pt idx="833" c:formatCode="m/d;@">
                  <c:v>45666.6770833333</c:v>
                </c:pt>
                <c:pt idx="834" c:formatCode="m/d;@">
                  <c:v>45666.6875</c:v>
                </c:pt>
                <c:pt idx="835" c:formatCode="m/d;@">
                  <c:v>45666.6979166667</c:v>
                </c:pt>
                <c:pt idx="836" c:formatCode="m/d;@">
                  <c:v>45666.7083333333</c:v>
                </c:pt>
                <c:pt idx="837" c:formatCode="m/d;@">
                  <c:v>45666.71875</c:v>
                </c:pt>
                <c:pt idx="838" c:formatCode="m/d;@">
                  <c:v>45666.7291666667</c:v>
                </c:pt>
                <c:pt idx="839" c:formatCode="m/d;@">
                  <c:v>45666.7395833333</c:v>
                </c:pt>
                <c:pt idx="840" c:formatCode="m/d;@">
                  <c:v>45666.75</c:v>
                </c:pt>
                <c:pt idx="841" c:formatCode="m/d;@">
                  <c:v>45666.7604166667</c:v>
                </c:pt>
                <c:pt idx="842" c:formatCode="m/d;@">
                  <c:v>45666.7708333333</c:v>
                </c:pt>
                <c:pt idx="843" c:formatCode="m/d;@">
                  <c:v>45666.78125</c:v>
                </c:pt>
                <c:pt idx="844" c:formatCode="m/d;@">
                  <c:v>45666.7916666667</c:v>
                </c:pt>
                <c:pt idx="845" c:formatCode="m/d;@">
                  <c:v>45666.8020833333</c:v>
                </c:pt>
                <c:pt idx="846" c:formatCode="m/d;@">
                  <c:v>45666.8125</c:v>
                </c:pt>
                <c:pt idx="847" c:formatCode="m/d;@">
                  <c:v>45666.8229166667</c:v>
                </c:pt>
                <c:pt idx="848" c:formatCode="m/d;@">
                  <c:v>45666.8333333333</c:v>
                </c:pt>
                <c:pt idx="849" c:formatCode="m/d;@">
                  <c:v>45666.84375</c:v>
                </c:pt>
                <c:pt idx="850" c:formatCode="m/d;@">
                  <c:v>45666.8541666667</c:v>
                </c:pt>
                <c:pt idx="851" c:formatCode="m/d;@">
                  <c:v>45666.8645833333</c:v>
                </c:pt>
                <c:pt idx="852" c:formatCode="m/d;@">
                  <c:v>45666.875</c:v>
                </c:pt>
                <c:pt idx="853" c:formatCode="m/d;@">
                  <c:v>45666.8854166667</c:v>
                </c:pt>
                <c:pt idx="854" c:formatCode="m/d;@">
                  <c:v>45666.8958333333</c:v>
                </c:pt>
                <c:pt idx="855" c:formatCode="m/d;@">
                  <c:v>45666.90625</c:v>
                </c:pt>
                <c:pt idx="856" c:formatCode="m/d;@">
                  <c:v>45666.9166666667</c:v>
                </c:pt>
                <c:pt idx="857" c:formatCode="m/d;@">
                  <c:v>45666.9270833333</c:v>
                </c:pt>
                <c:pt idx="858" c:formatCode="m/d;@">
                  <c:v>45666.9375</c:v>
                </c:pt>
                <c:pt idx="859" c:formatCode="m/d;@">
                  <c:v>45666.9479166667</c:v>
                </c:pt>
                <c:pt idx="860" c:formatCode="m/d;@">
                  <c:v>45666.9583333333</c:v>
                </c:pt>
                <c:pt idx="861" c:formatCode="m/d;@">
                  <c:v>45666.96875</c:v>
                </c:pt>
                <c:pt idx="862" c:formatCode="m/d;@">
                  <c:v>45666.9791666667</c:v>
                </c:pt>
                <c:pt idx="863" c:formatCode="m/d;@">
                  <c:v>45666.9895833333</c:v>
                </c:pt>
                <c:pt idx="864" c:formatCode="m/d;@">
                  <c:v>45667</c:v>
                </c:pt>
                <c:pt idx="865" c:formatCode="m/d;@">
                  <c:v>45667.0104166667</c:v>
                </c:pt>
                <c:pt idx="866" c:formatCode="m/d;@">
                  <c:v>45667.0208333333</c:v>
                </c:pt>
                <c:pt idx="867" c:formatCode="m/d;@">
                  <c:v>45667.03125</c:v>
                </c:pt>
                <c:pt idx="868" c:formatCode="m/d;@">
                  <c:v>45667.0416666667</c:v>
                </c:pt>
                <c:pt idx="869" c:formatCode="m/d;@">
                  <c:v>45667.0520833333</c:v>
                </c:pt>
                <c:pt idx="870" c:formatCode="m/d;@">
                  <c:v>45667.0625</c:v>
                </c:pt>
                <c:pt idx="871" c:formatCode="m/d;@">
                  <c:v>45667.0729166667</c:v>
                </c:pt>
                <c:pt idx="872" c:formatCode="m/d;@">
                  <c:v>45667.0833333333</c:v>
                </c:pt>
                <c:pt idx="873" c:formatCode="m/d;@">
                  <c:v>45667.09375</c:v>
                </c:pt>
                <c:pt idx="874" c:formatCode="m/d;@">
                  <c:v>45667.1041666667</c:v>
                </c:pt>
                <c:pt idx="875" c:formatCode="m/d;@">
                  <c:v>45667.1145833333</c:v>
                </c:pt>
                <c:pt idx="876" c:formatCode="m/d;@">
                  <c:v>45667.125</c:v>
                </c:pt>
                <c:pt idx="877" c:formatCode="m/d;@">
                  <c:v>45667.1354166667</c:v>
                </c:pt>
                <c:pt idx="878" c:formatCode="m/d;@">
                  <c:v>45667.1458333333</c:v>
                </c:pt>
                <c:pt idx="879" c:formatCode="m/d;@">
                  <c:v>45667.15625</c:v>
                </c:pt>
                <c:pt idx="880" c:formatCode="m/d;@">
                  <c:v>45667.1666666667</c:v>
                </c:pt>
                <c:pt idx="881" c:formatCode="m/d;@">
                  <c:v>45667.1770833333</c:v>
                </c:pt>
                <c:pt idx="882" c:formatCode="m/d;@">
                  <c:v>45667.1875</c:v>
                </c:pt>
                <c:pt idx="883" c:formatCode="m/d;@">
                  <c:v>45667.1979166667</c:v>
                </c:pt>
                <c:pt idx="884" c:formatCode="m/d;@">
                  <c:v>45667.2083333333</c:v>
                </c:pt>
                <c:pt idx="885" c:formatCode="m/d;@">
                  <c:v>45667.21875</c:v>
                </c:pt>
                <c:pt idx="886" c:formatCode="m/d;@">
                  <c:v>45667.2291666667</c:v>
                </c:pt>
                <c:pt idx="887" c:formatCode="m/d;@">
                  <c:v>45667.2395833333</c:v>
                </c:pt>
                <c:pt idx="888" c:formatCode="m/d;@">
                  <c:v>45667.25</c:v>
                </c:pt>
                <c:pt idx="889" c:formatCode="m/d;@">
                  <c:v>45667.2604166667</c:v>
                </c:pt>
                <c:pt idx="890" c:formatCode="m/d;@">
                  <c:v>45667.2708333333</c:v>
                </c:pt>
                <c:pt idx="891" c:formatCode="m/d;@">
                  <c:v>45667.28125</c:v>
                </c:pt>
                <c:pt idx="892" c:formatCode="m/d;@">
                  <c:v>45667.2916666667</c:v>
                </c:pt>
                <c:pt idx="893" c:formatCode="m/d;@">
                  <c:v>45667.3020833333</c:v>
                </c:pt>
                <c:pt idx="894" c:formatCode="m/d;@">
                  <c:v>45667.3125</c:v>
                </c:pt>
                <c:pt idx="895" c:formatCode="m/d;@">
                  <c:v>45667.3229166667</c:v>
                </c:pt>
                <c:pt idx="896" c:formatCode="m/d;@">
                  <c:v>45667.3333333333</c:v>
                </c:pt>
                <c:pt idx="897" c:formatCode="m/d;@">
                  <c:v>45667.34375</c:v>
                </c:pt>
                <c:pt idx="898" c:formatCode="m/d;@">
                  <c:v>45667.3541666667</c:v>
                </c:pt>
                <c:pt idx="899" c:formatCode="m/d;@">
                  <c:v>45667.3645833333</c:v>
                </c:pt>
                <c:pt idx="900" c:formatCode="m/d;@">
                  <c:v>45667.375</c:v>
                </c:pt>
                <c:pt idx="901" c:formatCode="m/d;@">
                  <c:v>45667.3854166667</c:v>
                </c:pt>
                <c:pt idx="902" c:formatCode="m/d;@">
                  <c:v>45667.3958333333</c:v>
                </c:pt>
                <c:pt idx="903" c:formatCode="m/d;@">
                  <c:v>45667.40625</c:v>
                </c:pt>
                <c:pt idx="904" c:formatCode="m/d;@">
                  <c:v>45667.4166666667</c:v>
                </c:pt>
                <c:pt idx="905" c:formatCode="m/d;@">
                  <c:v>45667.4270833333</c:v>
                </c:pt>
                <c:pt idx="906" c:formatCode="m/d;@">
                  <c:v>45667.4375</c:v>
                </c:pt>
                <c:pt idx="907" c:formatCode="m/d;@">
                  <c:v>45667.4479166667</c:v>
                </c:pt>
                <c:pt idx="908" c:formatCode="m/d;@">
                  <c:v>45667.4583333333</c:v>
                </c:pt>
                <c:pt idx="909" c:formatCode="m/d;@">
                  <c:v>45667.46875</c:v>
                </c:pt>
                <c:pt idx="910" c:formatCode="m/d;@">
                  <c:v>45667.4791666667</c:v>
                </c:pt>
                <c:pt idx="911" c:formatCode="m/d;@">
                  <c:v>45667.4895833333</c:v>
                </c:pt>
                <c:pt idx="912" c:formatCode="m/d;@">
                  <c:v>45667.5</c:v>
                </c:pt>
                <c:pt idx="913" c:formatCode="m/d;@">
                  <c:v>45667.5104166667</c:v>
                </c:pt>
                <c:pt idx="914" c:formatCode="m/d;@">
                  <c:v>45667.5208333333</c:v>
                </c:pt>
                <c:pt idx="915" c:formatCode="m/d;@">
                  <c:v>45667.53125</c:v>
                </c:pt>
                <c:pt idx="916" c:formatCode="m/d;@">
                  <c:v>45667.5416666667</c:v>
                </c:pt>
                <c:pt idx="917" c:formatCode="m/d;@">
                  <c:v>45667.5520833333</c:v>
                </c:pt>
                <c:pt idx="918" c:formatCode="m/d;@">
                  <c:v>45667.5625</c:v>
                </c:pt>
                <c:pt idx="919" c:formatCode="m/d;@">
                  <c:v>45667.5729166667</c:v>
                </c:pt>
                <c:pt idx="920" c:formatCode="m/d;@">
                  <c:v>45667.5833333333</c:v>
                </c:pt>
                <c:pt idx="921" c:formatCode="m/d;@">
                  <c:v>45667.59375</c:v>
                </c:pt>
                <c:pt idx="922" c:formatCode="m/d;@">
                  <c:v>45667.6041666667</c:v>
                </c:pt>
                <c:pt idx="923" c:formatCode="m/d;@">
                  <c:v>45667.6145833333</c:v>
                </c:pt>
                <c:pt idx="924" c:formatCode="m/d;@">
                  <c:v>45667.625</c:v>
                </c:pt>
                <c:pt idx="925" c:formatCode="m/d;@">
                  <c:v>45667.6354166667</c:v>
                </c:pt>
                <c:pt idx="926" c:formatCode="m/d;@">
                  <c:v>45667.6458333333</c:v>
                </c:pt>
                <c:pt idx="927" c:formatCode="m/d;@">
                  <c:v>45667.65625</c:v>
                </c:pt>
                <c:pt idx="928" c:formatCode="m/d;@">
                  <c:v>45667.6666666667</c:v>
                </c:pt>
                <c:pt idx="929" c:formatCode="m/d;@">
                  <c:v>45667.6770833333</c:v>
                </c:pt>
                <c:pt idx="930" c:formatCode="m/d;@">
                  <c:v>45667.6875</c:v>
                </c:pt>
                <c:pt idx="931" c:formatCode="m/d;@">
                  <c:v>45667.6979166667</c:v>
                </c:pt>
                <c:pt idx="932" c:formatCode="m/d;@">
                  <c:v>45667.7083333333</c:v>
                </c:pt>
                <c:pt idx="933" c:formatCode="m/d;@">
                  <c:v>45667.71875</c:v>
                </c:pt>
                <c:pt idx="934" c:formatCode="m/d;@">
                  <c:v>45667.7291666667</c:v>
                </c:pt>
                <c:pt idx="935" c:formatCode="m/d;@">
                  <c:v>45667.7395833333</c:v>
                </c:pt>
                <c:pt idx="936" c:formatCode="m/d;@">
                  <c:v>45667.75</c:v>
                </c:pt>
                <c:pt idx="937" c:formatCode="m/d;@">
                  <c:v>45667.7604166667</c:v>
                </c:pt>
                <c:pt idx="938" c:formatCode="m/d;@">
                  <c:v>45667.7708333333</c:v>
                </c:pt>
                <c:pt idx="939" c:formatCode="m/d;@">
                  <c:v>45667.78125</c:v>
                </c:pt>
                <c:pt idx="940" c:formatCode="m/d;@">
                  <c:v>45667.7916666667</c:v>
                </c:pt>
                <c:pt idx="941" c:formatCode="m/d;@">
                  <c:v>45667.8020833333</c:v>
                </c:pt>
                <c:pt idx="942" c:formatCode="m/d;@">
                  <c:v>45667.8125</c:v>
                </c:pt>
                <c:pt idx="943" c:formatCode="m/d;@">
                  <c:v>45667.8229166667</c:v>
                </c:pt>
                <c:pt idx="944" c:formatCode="m/d;@">
                  <c:v>45667.8333333333</c:v>
                </c:pt>
                <c:pt idx="945" c:formatCode="m/d;@">
                  <c:v>45667.84375</c:v>
                </c:pt>
                <c:pt idx="946" c:formatCode="m/d;@">
                  <c:v>45667.8541666667</c:v>
                </c:pt>
                <c:pt idx="947" c:formatCode="m/d;@">
                  <c:v>45667.8645833333</c:v>
                </c:pt>
                <c:pt idx="948" c:formatCode="m/d;@">
                  <c:v>45667.875</c:v>
                </c:pt>
                <c:pt idx="949" c:formatCode="m/d;@">
                  <c:v>45667.8854166667</c:v>
                </c:pt>
                <c:pt idx="950" c:formatCode="m/d;@">
                  <c:v>45667.8958333333</c:v>
                </c:pt>
                <c:pt idx="951" c:formatCode="m/d;@">
                  <c:v>45667.90625</c:v>
                </c:pt>
                <c:pt idx="952" c:formatCode="m/d;@">
                  <c:v>45667.9166666667</c:v>
                </c:pt>
                <c:pt idx="953" c:formatCode="m/d;@">
                  <c:v>45667.9270833333</c:v>
                </c:pt>
                <c:pt idx="954" c:formatCode="m/d;@">
                  <c:v>45667.9375</c:v>
                </c:pt>
                <c:pt idx="955" c:formatCode="m/d;@">
                  <c:v>45667.9479166667</c:v>
                </c:pt>
                <c:pt idx="956" c:formatCode="m/d;@">
                  <c:v>45667.9583333333</c:v>
                </c:pt>
                <c:pt idx="957" c:formatCode="m/d;@">
                  <c:v>45667.96875</c:v>
                </c:pt>
                <c:pt idx="958" c:formatCode="m/d;@">
                  <c:v>45667.9791666667</c:v>
                </c:pt>
                <c:pt idx="959" c:formatCode="m/d;@">
                  <c:v>45667.9895833333</c:v>
                </c:pt>
                <c:pt idx="960" c:formatCode="m/d;@">
                  <c:v>45668</c:v>
                </c:pt>
                <c:pt idx="961" c:formatCode="m/d;@">
                  <c:v>45668.0104166667</c:v>
                </c:pt>
                <c:pt idx="962" c:formatCode="m/d;@">
                  <c:v>45668.0208333333</c:v>
                </c:pt>
                <c:pt idx="963" c:formatCode="m/d;@">
                  <c:v>45668.03125</c:v>
                </c:pt>
                <c:pt idx="964" c:formatCode="m/d;@">
                  <c:v>45668.0416666667</c:v>
                </c:pt>
                <c:pt idx="965" c:formatCode="m/d;@">
                  <c:v>45668.0520833333</c:v>
                </c:pt>
                <c:pt idx="966" c:formatCode="m/d;@">
                  <c:v>45668.0625</c:v>
                </c:pt>
                <c:pt idx="967" c:formatCode="m/d;@">
                  <c:v>45668.0729166667</c:v>
                </c:pt>
                <c:pt idx="968" c:formatCode="m/d;@">
                  <c:v>45668.0833333333</c:v>
                </c:pt>
                <c:pt idx="969" c:formatCode="m/d;@">
                  <c:v>45668.09375</c:v>
                </c:pt>
                <c:pt idx="970" c:formatCode="m/d;@">
                  <c:v>45668.1041666667</c:v>
                </c:pt>
                <c:pt idx="971" c:formatCode="m/d;@">
                  <c:v>45668.1145833333</c:v>
                </c:pt>
                <c:pt idx="972" c:formatCode="m/d;@">
                  <c:v>45668.125</c:v>
                </c:pt>
                <c:pt idx="973" c:formatCode="m/d;@">
                  <c:v>45668.1354166667</c:v>
                </c:pt>
                <c:pt idx="974" c:formatCode="m/d;@">
                  <c:v>45668.1458333333</c:v>
                </c:pt>
                <c:pt idx="975" c:formatCode="m/d;@">
                  <c:v>45668.15625</c:v>
                </c:pt>
                <c:pt idx="976" c:formatCode="m/d;@">
                  <c:v>45668.1666666667</c:v>
                </c:pt>
                <c:pt idx="977" c:formatCode="m/d;@">
                  <c:v>45668.1770833333</c:v>
                </c:pt>
                <c:pt idx="978" c:formatCode="m/d;@">
                  <c:v>45668.1875</c:v>
                </c:pt>
                <c:pt idx="979" c:formatCode="m/d;@">
                  <c:v>45668.1979166667</c:v>
                </c:pt>
                <c:pt idx="980" c:formatCode="m/d;@">
                  <c:v>45668.2083333333</c:v>
                </c:pt>
                <c:pt idx="981" c:formatCode="m/d;@">
                  <c:v>45668.21875</c:v>
                </c:pt>
                <c:pt idx="982" c:formatCode="m/d;@">
                  <c:v>45668.2291666667</c:v>
                </c:pt>
                <c:pt idx="983" c:formatCode="m/d;@">
                  <c:v>45668.2395833333</c:v>
                </c:pt>
                <c:pt idx="984" c:formatCode="m/d;@">
                  <c:v>45668.25</c:v>
                </c:pt>
                <c:pt idx="985" c:formatCode="m/d;@">
                  <c:v>45668.2604166667</c:v>
                </c:pt>
                <c:pt idx="986" c:formatCode="m/d;@">
                  <c:v>45668.2708333333</c:v>
                </c:pt>
                <c:pt idx="987" c:formatCode="m/d;@">
                  <c:v>45668.28125</c:v>
                </c:pt>
                <c:pt idx="988" c:formatCode="m/d;@">
                  <c:v>45668.2916666667</c:v>
                </c:pt>
                <c:pt idx="989" c:formatCode="m/d;@">
                  <c:v>45668.3020833333</c:v>
                </c:pt>
                <c:pt idx="990" c:formatCode="m/d;@">
                  <c:v>45668.3125</c:v>
                </c:pt>
                <c:pt idx="991" c:formatCode="m/d;@">
                  <c:v>45668.3229166667</c:v>
                </c:pt>
                <c:pt idx="992" c:formatCode="m/d;@">
                  <c:v>45668.3333333333</c:v>
                </c:pt>
                <c:pt idx="993" c:formatCode="m/d;@">
                  <c:v>45668.34375</c:v>
                </c:pt>
                <c:pt idx="994" c:formatCode="m/d;@">
                  <c:v>45668.3541666667</c:v>
                </c:pt>
                <c:pt idx="995" c:formatCode="m/d;@">
                  <c:v>45668.3645833333</c:v>
                </c:pt>
                <c:pt idx="996" c:formatCode="m/d;@">
                  <c:v>45668.375</c:v>
                </c:pt>
                <c:pt idx="997" c:formatCode="m/d;@">
                  <c:v>45668.3854166667</c:v>
                </c:pt>
                <c:pt idx="998" c:formatCode="m/d;@">
                  <c:v>45668.3958333333</c:v>
                </c:pt>
                <c:pt idx="999" c:formatCode="m/d;@">
                  <c:v>45668.40625</c:v>
                </c:pt>
                <c:pt idx="1000" c:formatCode="m/d;@">
                  <c:v>45668.4166666667</c:v>
                </c:pt>
                <c:pt idx="1001" c:formatCode="m/d;@">
                  <c:v>45668.4270833333</c:v>
                </c:pt>
                <c:pt idx="1002" c:formatCode="m/d;@">
                  <c:v>45668.4375</c:v>
                </c:pt>
                <c:pt idx="1003" c:formatCode="m/d;@">
                  <c:v>45668.4479166667</c:v>
                </c:pt>
                <c:pt idx="1004" c:formatCode="m/d;@">
                  <c:v>45668.4583333333</c:v>
                </c:pt>
                <c:pt idx="1005" c:formatCode="m/d;@">
                  <c:v>45668.46875</c:v>
                </c:pt>
                <c:pt idx="1006" c:formatCode="m/d;@">
                  <c:v>45668.4791666667</c:v>
                </c:pt>
                <c:pt idx="1007" c:formatCode="m/d;@">
                  <c:v>45668.4895833333</c:v>
                </c:pt>
                <c:pt idx="1008" c:formatCode="m/d;@">
                  <c:v>45668.5</c:v>
                </c:pt>
                <c:pt idx="1009" c:formatCode="m/d;@">
                  <c:v>45668.5104166667</c:v>
                </c:pt>
                <c:pt idx="1010" c:formatCode="m/d;@">
                  <c:v>45668.5208333333</c:v>
                </c:pt>
                <c:pt idx="1011" c:formatCode="m/d;@">
                  <c:v>45668.53125</c:v>
                </c:pt>
                <c:pt idx="1012" c:formatCode="m/d;@">
                  <c:v>45668.5416666667</c:v>
                </c:pt>
                <c:pt idx="1013" c:formatCode="m/d;@">
                  <c:v>45668.5520833333</c:v>
                </c:pt>
                <c:pt idx="1014" c:formatCode="m/d;@">
                  <c:v>45668.5625</c:v>
                </c:pt>
                <c:pt idx="1015" c:formatCode="m/d;@">
                  <c:v>45668.5729166667</c:v>
                </c:pt>
                <c:pt idx="1016" c:formatCode="m/d;@">
                  <c:v>45668.5833333333</c:v>
                </c:pt>
                <c:pt idx="1017" c:formatCode="m/d;@">
                  <c:v>45668.59375</c:v>
                </c:pt>
                <c:pt idx="1018" c:formatCode="m/d;@">
                  <c:v>45668.6041666667</c:v>
                </c:pt>
                <c:pt idx="1019" c:formatCode="m/d;@">
                  <c:v>45668.6145833333</c:v>
                </c:pt>
                <c:pt idx="1020" c:formatCode="m/d;@">
                  <c:v>45668.625</c:v>
                </c:pt>
                <c:pt idx="1021" c:formatCode="m/d;@">
                  <c:v>45668.6354166667</c:v>
                </c:pt>
                <c:pt idx="1022" c:formatCode="m/d;@">
                  <c:v>45668.6458333333</c:v>
                </c:pt>
                <c:pt idx="1023" c:formatCode="m/d;@">
                  <c:v>45668.65625</c:v>
                </c:pt>
                <c:pt idx="1024" c:formatCode="m/d;@">
                  <c:v>45668.6666666667</c:v>
                </c:pt>
                <c:pt idx="1025" c:formatCode="m/d;@">
                  <c:v>45668.6770833333</c:v>
                </c:pt>
                <c:pt idx="1026" c:formatCode="m/d;@">
                  <c:v>45668.6875</c:v>
                </c:pt>
                <c:pt idx="1027" c:formatCode="m/d;@">
                  <c:v>45668.6979166667</c:v>
                </c:pt>
                <c:pt idx="1028" c:formatCode="m/d;@">
                  <c:v>45668.7083333333</c:v>
                </c:pt>
                <c:pt idx="1029" c:formatCode="m/d;@">
                  <c:v>45668.71875</c:v>
                </c:pt>
                <c:pt idx="1030" c:formatCode="m/d;@">
                  <c:v>45668.7291666667</c:v>
                </c:pt>
                <c:pt idx="1031" c:formatCode="m/d;@">
                  <c:v>45668.7395833333</c:v>
                </c:pt>
                <c:pt idx="1032" c:formatCode="m/d;@">
                  <c:v>45668.75</c:v>
                </c:pt>
                <c:pt idx="1033" c:formatCode="m/d;@">
                  <c:v>45668.7604166667</c:v>
                </c:pt>
                <c:pt idx="1034" c:formatCode="m/d;@">
                  <c:v>45668.7708333333</c:v>
                </c:pt>
                <c:pt idx="1035" c:formatCode="m/d;@">
                  <c:v>45668.78125</c:v>
                </c:pt>
                <c:pt idx="1036" c:formatCode="m/d;@">
                  <c:v>45668.7916666667</c:v>
                </c:pt>
                <c:pt idx="1037" c:formatCode="m/d;@">
                  <c:v>45668.8020833333</c:v>
                </c:pt>
                <c:pt idx="1038" c:formatCode="m/d;@">
                  <c:v>45668.8125</c:v>
                </c:pt>
                <c:pt idx="1039" c:formatCode="m/d;@">
                  <c:v>45668.8229166667</c:v>
                </c:pt>
                <c:pt idx="1040" c:formatCode="m/d;@">
                  <c:v>45668.8333333333</c:v>
                </c:pt>
                <c:pt idx="1041" c:formatCode="m/d;@">
                  <c:v>45668.84375</c:v>
                </c:pt>
                <c:pt idx="1042" c:formatCode="m/d;@">
                  <c:v>45668.8541666667</c:v>
                </c:pt>
                <c:pt idx="1043" c:formatCode="m/d;@">
                  <c:v>45668.8645833333</c:v>
                </c:pt>
                <c:pt idx="1044" c:formatCode="m/d;@">
                  <c:v>45668.875</c:v>
                </c:pt>
                <c:pt idx="1045" c:formatCode="m/d;@">
                  <c:v>45668.8854166667</c:v>
                </c:pt>
                <c:pt idx="1046" c:formatCode="m/d;@">
                  <c:v>45668.8958333333</c:v>
                </c:pt>
                <c:pt idx="1047" c:formatCode="m/d;@">
                  <c:v>45668.90625</c:v>
                </c:pt>
                <c:pt idx="1048" c:formatCode="m/d;@">
                  <c:v>45668.9166666667</c:v>
                </c:pt>
                <c:pt idx="1049" c:formatCode="m/d;@">
                  <c:v>45668.9270833333</c:v>
                </c:pt>
                <c:pt idx="1050" c:formatCode="m/d;@">
                  <c:v>45668.9375</c:v>
                </c:pt>
                <c:pt idx="1051" c:formatCode="m/d;@">
                  <c:v>45668.9479166667</c:v>
                </c:pt>
                <c:pt idx="1052" c:formatCode="m/d;@">
                  <c:v>45668.9583333333</c:v>
                </c:pt>
                <c:pt idx="1053" c:formatCode="m/d;@">
                  <c:v>45668.96875</c:v>
                </c:pt>
                <c:pt idx="1054" c:formatCode="m/d;@">
                  <c:v>45668.9791666667</c:v>
                </c:pt>
                <c:pt idx="1055" c:formatCode="m/d;@">
                  <c:v>45668.9895833333</c:v>
                </c:pt>
                <c:pt idx="1056" c:formatCode="m/d;@">
                  <c:v>45669</c:v>
                </c:pt>
                <c:pt idx="1057" c:formatCode="m/d;@">
                  <c:v>45669.0104166667</c:v>
                </c:pt>
                <c:pt idx="1058" c:formatCode="m/d;@">
                  <c:v>45669.0208333333</c:v>
                </c:pt>
                <c:pt idx="1059" c:formatCode="m/d;@">
                  <c:v>45669.03125</c:v>
                </c:pt>
                <c:pt idx="1060" c:formatCode="m/d;@">
                  <c:v>45669.0416666667</c:v>
                </c:pt>
                <c:pt idx="1061" c:formatCode="m/d;@">
                  <c:v>45669.0520833333</c:v>
                </c:pt>
                <c:pt idx="1062" c:formatCode="m/d;@">
                  <c:v>45669.0625</c:v>
                </c:pt>
                <c:pt idx="1063" c:formatCode="m/d;@">
                  <c:v>45669.0729166667</c:v>
                </c:pt>
                <c:pt idx="1064" c:formatCode="m/d;@">
                  <c:v>45669.0833333333</c:v>
                </c:pt>
                <c:pt idx="1065" c:formatCode="m/d;@">
                  <c:v>45669.09375</c:v>
                </c:pt>
                <c:pt idx="1066" c:formatCode="m/d;@">
                  <c:v>45669.1041666667</c:v>
                </c:pt>
                <c:pt idx="1067" c:formatCode="m/d;@">
                  <c:v>45669.1145833333</c:v>
                </c:pt>
                <c:pt idx="1068" c:formatCode="m/d;@">
                  <c:v>45669.125</c:v>
                </c:pt>
                <c:pt idx="1069" c:formatCode="m/d;@">
                  <c:v>45669.1354166667</c:v>
                </c:pt>
                <c:pt idx="1070" c:formatCode="m/d;@">
                  <c:v>45669.1458333333</c:v>
                </c:pt>
                <c:pt idx="1071" c:formatCode="m/d;@">
                  <c:v>45669.15625</c:v>
                </c:pt>
                <c:pt idx="1072" c:formatCode="m/d;@">
                  <c:v>45669.1666666667</c:v>
                </c:pt>
                <c:pt idx="1073" c:formatCode="m/d;@">
                  <c:v>45669.1770833333</c:v>
                </c:pt>
                <c:pt idx="1074" c:formatCode="m/d;@">
                  <c:v>45669.1875</c:v>
                </c:pt>
                <c:pt idx="1075" c:formatCode="m/d;@">
                  <c:v>45669.1979166667</c:v>
                </c:pt>
                <c:pt idx="1076" c:formatCode="m/d;@">
                  <c:v>45669.2083333333</c:v>
                </c:pt>
                <c:pt idx="1077" c:formatCode="m/d;@">
                  <c:v>45669.21875</c:v>
                </c:pt>
                <c:pt idx="1078" c:formatCode="m/d;@">
                  <c:v>45669.2291666667</c:v>
                </c:pt>
                <c:pt idx="1079" c:formatCode="m/d;@">
                  <c:v>45669.2395833333</c:v>
                </c:pt>
                <c:pt idx="1080" c:formatCode="m/d;@">
                  <c:v>45669.25</c:v>
                </c:pt>
                <c:pt idx="1081" c:formatCode="m/d;@">
                  <c:v>45669.2604166667</c:v>
                </c:pt>
                <c:pt idx="1082" c:formatCode="m/d;@">
                  <c:v>45669.2708333333</c:v>
                </c:pt>
                <c:pt idx="1083" c:formatCode="m/d;@">
                  <c:v>45669.28125</c:v>
                </c:pt>
                <c:pt idx="1084" c:formatCode="m/d;@">
                  <c:v>45669.2916666667</c:v>
                </c:pt>
                <c:pt idx="1085" c:formatCode="m/d;@">
                  <c:v>45669.3020833333</c:v>
                </c:pt>
                <c:pt idx="1086" c:formatCode="m/d;@">
                  <c:v>45669.3125</c:v>
                </c:pt>
                <c:pt idx="1087" c:formatCode="m/d;@">
                  <c:v>45669.3229166667</c:v>
                </c:pt>
                <c:pt idx="1088" c:formatCode="m/d;@">
                  <c:v>45669.3333333333</c:v>
                </c:pt>
                <c:pt idx="1089" c:formatCode="m/d;@">
                  <c:v>45669.34375</c:v>
                </c:pt>
                <c:pt idx="1090" c:formatCode="m/d;@">
                  <c:v>45669.3541666667</c:v>
                </c:pt>
                <c:pt idx="1091" c:formatCode="m/d;@">
                  <c:v>45669.3645833333</c:v>
                </c:pt>
                <c:pt idx="1092" c:formatCode="m/d;@">
                  <c:v>45669.375</c:v>
                </c:pt>
                <c:pt idx="1093" c:formatCode="m/d;@">
                  <c:v>45669.3854166667</c:v>
                </c:pt>
                <c:pt idx="1094" c:formatCode="m/d;@">
                  <c:v>45669.3958333333</c:v>
                </c:pt>
                <c:pt idx="1095" c:formatCode="m/d;@">
                  <c:v>45669.40625</c:v>
                </c:pt>
                <c:pt idx="1096" c:formatCode="m/d;@">
                  <c:v>45669.4166666667</c:v>
                </c:pt>
                <c:pt idx="1097" c:formatCode="m/d;@">
                  <c:v>45669.4270833333</c:v>
                </c:pt>
                <c:pt idx="1098" c:formatCode="m/d;@">
                  <c:v>45669.4375</c:v>
                </c:pt>
                <c:pt idx="1099" c:formatCode="m/d;@">
                  <c:v>45669.4479166667</c:v>
                </c:pt>
                <c:pt idx="1100" c:formatCode="m/d;@">
                  <c:v>45669.4583333333</c:v>
                </c:pt>
                <c:pt idx="1101" c:formatCode="m/d;@">
                  <c:v>45669.46875</c:v>
                </c:pt>
                <c:pt idx="1102" c:formatCode="m/d;@">
                  <c:v>45669.4791666667</c:v>
                </c:pt>
                <c:pt idx="1103" c:formatCode="m/d;@">
                  <c:v>45669.4895833333</c:v>
                </c:pt>
                <c:pt idx="1104" c:formatCode="m/d;@">
                  <c:v>45669.5</c:v>
                </c:pt>
                <c:pt idx="1105" c:formatCode="m/d;@">
                  <c:v>45669.5104166667</c:v>
                </c:pt>
                <c:pt idx="1106" c:formatCode="m/d;@">
                  <c:v>45669.5208333333</c:v>
                </c:pt>
                <c:pt idx="1107" c:formatCode="m/d;@">
                  <c:v>45669.53125</c:v>
                </c:pt>
                <c:pt idx="1108" c:formatCode="m/d;@">
                  <c:v>45669.5416666667</c:v>
                </c:pt>
                <c:pt idx="1109" c:formatCode="m/d;@">
                  <c:v>45669.5520833333</c:v>
                </c:pt>
                <c:pt idx="1110" c:formatCode="m/d;@">
                  <c:v>45669.5625</c:v>
                </c:pt>
                <c:pt idx="1111" c:formatCode="m/d;@">
                  <c:v>45669.5729166667</c:v>
                </c:pt>
                <c:pt idx="1112" c:formatCode="m/d;@">
                  <c:v>45669.5833333333</c:v>
                </c:pt>
                <c:pt idx="1113" c:formatCode="m/d;@">
                  <c:v>45669.59375</c:v>
                </c:pt>
                <c:pt idx="1114" c:formatCode="m/d;@">
                  <c:v>45669.6041666667</c:v>
                </c:pt>
                <c:pt idx="1115" c:formatCode="m/d;@">
                  <c:v>45669.6145833333</c:v>
                </c:pt>
                <c:pt idx="1116" c:formatCode="m/d;@">
                  <c:v>45669.625</c:v>
                </c:pt>
                <c:pt idx="1117" c:formatCode="m/d;@">
                  <c:v>45669.6354166667</c:v>
                </c:pt>
                <c:pt idx="1118" c:formatCode="m/d;@">
                  <c:v>45669.6458333333</c:v>
                </c:pt>
                <c:pt idx="1119" c:formatCode="m/d;@">
                  <c:v>45669.65625</c:v>
                </c:pt>
                <c:pt idx="1120" c:formatCode="m/d;@">
                  <c:v>45669.6666666667</c:v>
                </c:pt>
                <c:pt idx="1121" c:formatCode="m/d;@">
                  <c:v>45669.6770833333</c:v>
                </c:pt>
                <c:pt idx="1122" c:formatCode="m/d;@">
                  <c:v>45669.6875</c:v>
                </c:pt>
                <c:pt idx="1123" c:formatCode="m/d;@">
                  <c:v>45669.6979166667</c:v>
                </c:pt>
                <c:pt idx="1124" c:formatCode="m/d;@">
                  <c:v>45669.7083333333</c:v>
                </c:pt>
                <c:pt idx="1125" c:formatCode="m/d;@">
                  <c:v>45669.71875</c:v>
                </c:pt>
                <c:pt idx="1126" c:formatCode="m/d;@">
                  <c:v>45669.7291666667</c:v>
                </c:pt>
                <c:pt idx="1127" c:formatCode="m/d;@">
                  <c:v>45669.7395833333</c:v>
                </c:pt>
                <c:pt idx="1128" c:formatCode="m/d;@">
                  <c:v>45669.75</c:v>
                </c:pt>
                <c:pt idx="1129" c:formatCode="m/d;@">
                  <c:v>45669.7604166667</c:v>
                </c:pt>
                <c:pt idx="1130" c:formatCode="m/d;@">
                  <c:v>45669.7708333333</c:v>
                </c:pt>
                <c:pt idx="1131" c:formatCode="m/d;@">
                  <c:v>45669.78125</c:v>
                </c:pt>
                <c:pt idx="1132" c:formatCode="m/d;@">
                  <c:v>45669.7916666667</c:v>
                </c:pt>
                <c:pt idx="1133" c:formatCode="m/d;@">
                  <c:v>45669.8020833333</c:v>
                </c:pt>
                <c:pt idx="1134" c:formatCode="m/d;@">
                  <c:v>45669.8125</c:v>
                </c:pt>
                <c:pt idx="1135" c:formatCode="m/d;@">
                  <c:v>45669.8229166667</c:v>
                </c:pt>
                <c:pt idx="1136" c:formatCode="m/d;@">
                  <c:v>45669.8333333333</c:v>
                </c:pt>
                <c:pt idx="1137" c:formatCode="m/d;@">
                  <c:v>45669.84375</c:v>
                </c:pt>
                <c:pt idx="1138" c:formatCode="m/d;@">
                  <c:v>45669.8541666667</c:v>
                </c:pt>
                <c:pt idx="1139" c:formatCode="m/d;@">
                  <c:v>45669.8645833333</c:v>
                </c:pt>
                <c:pt idx="1140" c:formatCode="m/d;@">
                  <c:v>45669.875</c:v>
                </c:pt>
                <c:pt idx="1141" c:formatCode="m/d;@">
                  <c:v>45669.8854166667</c:v>
                </c:pt>
                <c:pt idx="1142" c:formatCode="m/d;@">
                  <c:v>45669.8958333333</c:v>
                </c:pt>
                <c:pt idx="1143" c:formatCode="m/d;@">
                  <c:v>45669.90625</c:v>
                </c:pt>
                <c:pt idx="1144" c:formatCode="m/d;@">
                  <c:v>45669.9166666667</c:v>
                </c:pt>
                <c:pt idx="1145" c:formatCode="m/d;@">
                  <c:v>45669.9270833333</c:v>
                </c:pt>
                <c:pt idx="1146" c:formatCode="m/d;@">
                  <c:v>45669.9375</c:v>
                </c:pt>
                <c:pt idx="1147" c:formatCode="m/d;@">
                  <c:v>45669.9479166667</c:v>
                </c:pt>
                <c:pt idx="1148" c:formatCode="m/d;@">
                  <c:v>45669.9583333333</c:v>
                </c:pt>
                <c:pt idx="1149" c:formatCode="m/d;@">
                  <c:v>45669.96875</c:v>
                </c:pt>
                <c:pt idx="1150" c:formatCode="m/d;@">
                  <c:v>45669.9791666667</c:v>
                </c:pt>
                <c:pt idx="1151" c:formatCode="m/d;@">
                  <c:v>45669.9895833333</c:v>
                </c:pt>
                <c:pt idx="1152" c:formatCode="m/d;@">
                  <c:v>45670</c:v>
                </c:pt>
                <c:pt idx="1153" c:formatCode="m/d;@">
                  <c:v>45670.0104166667</c:v>
                </c:pt>
                <c:pt idx="1154" c:formatCode="m/d;@">
                  <c:v>45670.0208333333</c:v>
                </c:pt>
                <c:pt idx="1155" c:formatCode="m/d;@">
                  <c:v>45670.03125</c:v>
                </c:pt>
                <c:pt idx="1156" c:formatCode="m/d;@">
                  <c:v>45670.0416666667</c:v>
                </c:pt>
                <c:pt idx="1157" c:formatCode="m/d;@">
                  <c:v>45670.0520833333</c:v>
                </c:pt>
                <c:pt idx="1158" c:formatCode="m/d;@">
                  <c:v>45670.0625</c:v>
                </c:pt>
                <c:pt idx="1159" c:formatCode="m/d;@">
                  <c:v>45670.0729166667</c:v>
                </c:pt>
                <c:pt idx="1160" c:formatCode="m/d;@">
                  <c:v>45670.0833333333</c:v>
                </c:pt>
                <c:pt idx="1161" c:formatCode="m/d;@">
                  <c:v>45670.09375</c:v>
                </c:pt>
                <c:pt idx="1162" c:formatCode="m/d;@">
                  <c:v>45670.1041666667</c:v>
                </c:pt>
                <c:pt idx="1163" c:formatCode="m/d;@">
                  <c:v>45670.1145833333</c:v>
                </c:pt>
                <c:pt idx="1164" c:formatCode="m/d;@">
                  <c:v>45670.125</c:v>
                </c:pt>
                <c:pt idx="1165" c:formatCode="m/d;@">
                  <c:v>45670.1354166667</c:v>
                </c:pt>
                <c:pt idx="1166" c:formatCode="m/d;@">
                  <c:v>45670.1458333333</c:v>
                </c:pt>
                <c:pt idx="1167" c:formatCode="m/d;@">
                  <c:v>45670.15625</c:v>
                </c:pt>
                <c:pt idx="1168" c:formatCode="m/d;@">
                  <c:v>45670.1666666667</c:v>
                </c:pt>
                <c:pt idx="1169" c:formatCode="m/d;@">
                  <c:v>45670.1770833333</c:v>
                </c:pt>
                <c:pt idx="1170" c:formatCode="m/d;@">
                  <c:v>45670.1875</c:v>
                </c:pt>
                <c:pt idx="1171" c:formatCode="m/d;@">
                  <c:v>45670.1979166667</c:v>
                </c:pt>
                <c:pt idx="1172" c:formatCode="m/d;@">
                  <c:v>45670.2083333333</c:v>
                </c:pt>
                <c:pt idx="1173" c:formatCode="m/d;@">
                  <c:v>45670.21875</c:v>
                </c:pt>
                <c:pt idx="1174" c:formatCode="m/d;@">
                  <c:v>45670.2291666667</c:v>
                </c:pt>
                <c:pt idx="1175" c:formatCode="m/d;@">
                  <c:v>45670.2395833333</c:v>
                </c:pt>
                <c:pt idx="1176" c:formatCode="m/d;@">
                  <c:v>45670.25</c:v>
                </c:pt>
                <c:pt idx="1177" c:formatCode="m/d;@">
                  <c:v>45670.2604166667</c:v>
                </c:pt>
                <c:pt idx="1178" c:formatCode="m/d;@">
                  <c:v>45670.2708333333</c:v>
                </c:pt>
                <c:pt idx="1179" c:formatCode="m/d;@">
                  <c:v>45670.28125</c:v>
                </c:pt>
                <c:pt idx="1180" c:formatCode="m/d;@">
                  <c:v>45670.2916666667</c:v>
                </c:pt>
                <c:pt idx="1181" c:formatCode="m/d;@">
                  <c:v>45670.3020833333</c:v>
                </c:pt>
                <c:pt idx="1182" c:formatCode="m/d;@">
                  <c:v>45670.3125</c:v>
                </c:pt>
                <c:pt idx="1183" c:formatCode="m/d;@">
                  <c:v>45670.3229166667</c:v>
                </c:pt>
                <c:pt idx="1184" c:formatCode="m/d;@">
                  <c:v>45670.3333333333</c:v>
                </c:pt>
                <c:pt idx="1185" c:formatCode="m/d;@">
                  <c:v>45670.34375</c:v>
                </c:pt>
                <c:pt idx="1186" c:formatCode="m/d;@">
                  <c:v>45670.3541666667</c:v>
                </c:pt>
                <c:pt idx="1187" c:formatCode="m/d;@">
                  <c:v>45670.3645833333</c:v>
                </c:pt>
                <c:pt idx="1188" c:formatCode="m/d;@">
                  <c:v>45670.375</c:v>
                </c:pt>
                <c:pt idx="1189" c:formatCode="m/d;@">
                  <c:v>45670.3854166667</c:v>
                </c:pt>
                <c:pt idx="1190" c:formatCode="m/d;@">
                  <c:v>45670.3958333333</c:v>
                </c:pt>
                <c:pt idx="1191" c:formatCode="m/d;@">
                  <c:v>45670.40625</c:v>
                </c:pt>
                <c:pt idx="1192" c:formatCode="m/d;@">
                  <c:v>45670.4166666667</c:v>
                </c:pt>
                <c:pt idx="1193" c:formatCode="m/d;@">
                  <c:v>45670.4270833333</c:v>
                </c:pt>
                <c:pt idx="1194" c:formatCode="m/d;@">
                  <c:v>45670.4375</c:v>
                </c:pt>
                <c:pt idx="1195" c:formatCode="m/d;@">
                  <c:v>45670.4479166667</c:v>
                </c:pt>
                <c:pt idx="1196" c:formatCode="m/d;@">
                  <c:v>45670.4583333333</c:v>
                </c:pt>
                <c:pt idx="1197" c:formatCode="m/d;@">
                  <c:v>45670.46875</c:v>
                </c:pt>
                <c:pt idx="1198" c:formatCode="m/d;@">
                  <c:v>45670.4791666667</c:v>
                </c:pt>
                <c:pt idx="1199" c:formatCode="m/d;@">
                  <c:v>45670.4895833333</c:v>
                </c:pt>
                <c:pt idx="1200" c:formatCode="m/d;@">
                  <c:v>45670.5</c:v>
                </c:pt>
                <c:pt idx="1201" c:formatCode="m/d;@">
                  <c:v>45670.5104166667</c:v>
                </c:pt>
                <c:pt idx="1202" c:formatCode="m/d;@">
                  <c:v>45670.5208333333</c:v>
                </c:pt>
                <c:pt idx="1203" c:formatCode="m/d;@">
                  <c:v>45670.53125</c:v>
                </c:pt>
                <c:pt idx="1204" c:formatCode="m/d;@">
                  <c:v>45670.5416666667</c:v>
                </c:pt>
                <c:pt idx="1205" c:formatCode="m/d;@">
                  <c:v>45670.5520833333</c:v>
                </c:pt>
                <c:pt idx="1206" c:formatCode="m/d;@">
                  <c:v>45670.5625</c:v>
                </c:pt>
                <c:pt idx="1207" c:formatCode="m/d;@">
                  <c:v>45670.5729166667</c:v>
                </c:pt>
                <c:pt idx="1208" c:formatCode="m/d;@">
                  <c:v>45670.5833333333</c:v>
                </c:pt>
                <c:pt idx="1209" c:formatCode="m/d;@">
                  <c:v>45670.59375</c:v>
                </c:pt>
                <c:pt idx="1210" c:formatCode="m/d;@">
                  <c:v>45670.6041666667</c:v>
                </c:pt>
                <c:pt idx="1211" c:formatCode="m/d;@">
                  <c:v>45670.6145833333</c:v>
                </c:pt>
                <c:pt idx="1212" c:formatCode="m/d;@">
                  <c:v>45670.625</c:v>
                </c:pt>
                <c:pt idx="1213" c:formatCode="m/d;@">
                  <c:v>45670.6354166667</c:v>
                </c:pt>
                <c:pt idx="1214" c:formatCode="m/d;@">
                  <c:v>45670.6458333333</c:v>
                </c:pt>
                <c:pt idx="1215" c:formatCode="m/d;@">
                  <c:v>45670.65625</c:v>
                </c:pt>
                <c:pt idx="1216" c:formatCode="m/d;@">
                  <c:v>45670.6666666667</c:v>
                </c:pt>
                <c:pt idx="1217" c:formatCode="m/d;@">
                  <c:v>45670.6770833333</c:v>
                </c:pt>
                <c:pt idx="1218" c:formatCode="m/d;@">
                  <c:v>45670.6875</c:v>
                </c:pt>
                <c:pt idx="1219" c:formatCode="m/d;@">
                  <c:v>45670.6979166667</c:v>
                </c:pt>
                <c:pt idx="1220" c:formatCode="m/d;@">
                  <c:v>45670.7083333333</c:v>
                </c:pt>
                <c:pt idx="1221" c:formatCode="m/d;@">
                  <c:v>45670.71875</c:v>
                </c:pt>
                <c:pt idx="1222" c:formatCode="m/d;@">
                  <c:v>45670.7291666667</c:v>
                </c:pt>
                <c:pt idx="1223" c:formatCode="m/d;@">
                  <c:v>45670.7395833333</c:v>
                </c:pt>
                <c:pt idx="1224" c:formatCode="m/d;@">
                  <c:v>45670.75</c:v>
                </c:pt>
                <c:pt idx="1225" c:formatCode="m/d;@">
                  <c:v>45670.7604166667</c:v>
                </c:pt>
                <c:pt idx="1226" c:formatCode="m/d;@">
                  <c:v>45670.7708333333</c:v>
                </c:pt>
                <c:pt idx="1227" c:formatCode="m/d;@">
                  <c:v>45670.78125</c:v>
                </c:pt>
                <c:pt idx="1228" c:formatCode="m/d;@">
                  <c:v>45670.7916666667</c:v>
                </c:pt>
                <c:pt idx="1229" c:formatCode="m/d;@">
                  <c:v>45670.8020833333</c:v>
                </c:pt>
                <c:pt idx="1230" c:formatCode="m/d;@">
                  <c:v>45670.8125</c:v>
                </c:pt>
                <c:pt idx="1231" c:formatCode="m/d;@">
                  <c:v>45670.8229166667</c:v>
                </c:pt>
                <c:pt idx="1232" c:formatCode="m/d;@">
                  <c:v>45670.8333333333</c:v>
                </c:pt>
                <c:pt idx="1233" c:formatCode="m/d;@">
                  <c:v>45670.84375</c:v>
                </c:pt>
                <c:pt idx="1234" c:formatCode="m/d;@">
                  <c:v>45670.8541666667</c:v>
                </c:pt>
                <c:pt idx="1235" c:formatCode="m/d;@">
                  <c:v>45670.8645833333</c:v>
                </c:pt>
                <c:pt idx="1236" c:formatCode="m/d;@">
                  <c:v>45670.875</c:v>
                </c:pt>
                <c:pt idx="1237" c:formatCode="m/d;@">
                  <c:v>45670.8854166667</c:v>
                </c:pt>
                <c:pt idx="1238" c:formatCode="m/d;@">
                  <c:v>45670.8958333333</c:v>
                </c:pt>
                <c:pt idx="1239" c:formatCode="m/d;@">
                  <c:v>45670.90625</c:v>
                </c:pt>
                <c:pt idx="1240" c:formatCode="m/d;@">
                  <c:v>45670.9166666667</c:v>
                </c:pt>
                <c:pt idx="1241" c:formatCode="m/d;@">
                  <c:v>45670.9270833333</c:v>
                </c:pt>
                <c:pt idx="1242" c:formatCode="m/d;@">
                  <c:v>45670.9375</c:v>
                </c:pt>
                <c:pt idx="1243" c:formatCode="m/d;@">
                  <c:v>45670.9479166667</c:v>
                </c:pt>
                <c:pt idx="1244" c:formatCode="m/d;@">
                  <c:v>45670.9583333333</c:v>
                </c:pt>
                <c:pt idx="1245" c:formatCode="m/d;@">
                  <c:v>45670.96875</c:v>
                </c:pt>
                <c:pt idx="1246" c:formatCode="m/d;@">
                  <c:v>45670.9791666667</c:v>
                </c:pt>
                <c:pt idx="1247" c:formatCode="m/d;@">
                  <c:v>45670.9895833333</c:v>
                </c:pt>
                <c:pt idx="1248" c:formatCode="m/d;@">
                  <c:v>45671</c:v>
                </c:pt>
                <c:pt idx="1249" c:formatCode="m/d;@">
                  <c:v>45671.0104166667</c:v>
                </c:pt>
                <c:pt idx="1250" c:formatCode="m/d;@">
                  <c:v>45671.0208333333</c:v>
                </c:pt>
                <c:pt idx="1251" c:formatCode="m/d;@">
                  <c:v>45671.03125</c:v>
                </c:pt>
                <c:pt idx="1252" c:formatCode="m/d;@">
                  <c:v>45671.0416666667</c:v>
                </c:pt>
                <c:pt idx="1253" c:formatCode="m/d;@">
                  <c:v>45671.0520833333</c:v>
                </c:pt>
                <c:pt idx="1254" c:formatCode="m/d;@">
                  <c:v>45671.0625</c:v>
                </c:pt>
                <c:pt idx="1255" c:formatCode="m/d;@">
                  <c:v>45671.0729166667</c:v>
                </c:pt>
                <c:pt idx="1256" c:formatCode="m/d;@">
                  <c:v>45671.0833333333</c:v>
                </c:pt>
                <c:pt idx="1257" c:formatCode="m/d;@">
                  <c:v>45671.09375</c:v>
                </c:pt>
                <c:pt idx="1258" c:formatCode="m/d;@">
                  <c:v>45671.1041666667</c:v>
                </c:pt>
                <c:pt idx="1259" c:formatCode="m/d;@">
                  <c:v>45671.1145833333</c:v>
                </c:pt>
                <c:pt idx="1260" c:formatCode="m/d;@">
                  <c:v>45671.125</c:v>
                </c:pt>
                <c:pt idx="1261" c:formatCode="m/d;@">
                  <c:v>45671.1354166667</c:v>
                </c:pt>
                <c:pt idx="1262" c:formatCode="m/d;@">
                  <c:v>45671.1458333333</c:v>
                </c:pt>
                <c:pt idx="1263" c:formatCode="m/d;@">
                  <c:v>45671.15625</c:v>
                </c:pt>
                <c:pt idx="1264" c:formatCode="m/d;@">
                  <c:v>45671.1666666667</c:v>
                </c:pt>
                <c:pt idx="1265" c:formatCode="m/d;@">
                  <c:v>45671.1770833333</c:v>
                </c:pt>
                <c:pt idx="1266" c:formatCode="m/d;@">
                  <c:v>45671.1875</c:v>
                </c:pt>
                <c:pt idx="1267" c:formatCode="m/d;@">
                  <c:v>45671.1979166667</c:v>
                </c:pt>
                <c:pt idx="1268" c:formatCode="m/d;@">
                  <c:v>45671.2083333333</c:v>
                </c:pt>
                <c:pt idx="1269" c:formatCode="m/d;@">
                  <c:v>45671.21875</c:v>
                </c:pt>
                <c:pt idx="1270" c:formatCode="m/d;@">
                  <c:v>45671.2291666667</c:v>
                </c:pt>
                <c:pt idx="1271" c:formatCode="m/d;@">
                  <c:v>45671.2395833333</c:v>
                </c:pt>
                <c:pt idx="1272" c:formatCode="m/d;@">
                  <c:v>45671.25</c:v>
                </c:pt>
                <c:pt idx="1273" c:formatCode="m/d;@">
                  <c:v>45671.2604166667</c:v>
                </c:pt>
                <c:pt idx="1274" c:formatCode="m/d;@">
                  <c:v>45671.2708333333</c:v>
                </c:pt>
                <c:pt idx="1275" c:formatCode="m/d;@">
                  <c:v>45671.28125</c:v>
                </c:pt>
                <c:pt idx="1276" c:formatCode="m/d;@">
                  <c:v>45671.2916666667</c:v>
                </c:pt>
                <c:pt idx="1277" c:formatCode="m/d;@">
                  <c:v>45671.3020833333</c:v>
                </c:pt>
                <c:pt idx="1278" c:formatCode="m/d;@">
                  <c:v>45671.3125</c:v>
                </c:pt>
                <c:pt idx="1279" c:formatCode="m/d;@">
                  <c:v>45671.3229166667</c:v>
                </c:pt>
                <c:pt idx="1280" c:formatCode="m/d;@">
                  <c:v>45671.3333333333</c:v>
                </c:pt>
                <c:pt idx="1281" c:formatCode="m/d;@">
                  <c:v>45671.34375</c:v>
                </c:pt>
                <c:pt idx="1282" c:formatCode="m/d;@">
                  <c:v>45671.3541666667</c:v>
                </c:pt>
                <c:pt idx="1283" c:formatCode="m/d;@">
                  <c:v>45671.3645833333</c:v>
                </c:pt>
                <c:pt idx="1284" c:formatCode="m/d;@">
                  <c:v>45671.375</c:v>
                </c:pt>
                <c:pt idx="1285" c:formatCode="m/d;@">
                  <c:v>45671.3854166667</c:v>
                </c:pt>
                <c:pt idx="1286" c:formatCode="m/d;@">
                  <c:v>45671.3958333333</c:v>
                </c:pt>
                <c:pt idx="1287" c:formatCode="m/d;@">
                  <c:v>45671.40625</c:v>
                </c:pt>
                <c:pt idx="1288" c:formatCode="m/d;@">
                  <c:v>45671.4166666667</c:v>
                </c:pt>
                <c:pt idx="1289" c:formatCode="m/d;@">
                  <c:v>45671.4270833333</c:v>
                </c:pt>
                <c:pt idx="1290" c:formatCode="m/d;@">
                  <c:v>45671.4375</c:v>
                </c:pt>
                <c:pt idx="1291" c:formatCode="m/d;@">
                  <c:v>45671.4479166667</c:v>
                </c:pt>
                <c:pt idx="1292" c:formatCode="m/d;@">
                  <c:v>45671.4583333333</c:v>
                </c:pt>
                <c:pt idx="1293" c:formatCode="m/d;@">
                  <c:v>45671.46875</c:v>
                </c:pt>
                <c:pt idx="1294" c:formatCode="m/d;@">
                  <c:v>45671.4791666667</c:v>
                </c:pt>
                <c:pt idx="1295" c:formatCode="m/d;@">
                  <c:v>45671.4895833333</c:v>
                </c:pt>
                <c:pt idx="1296" c:formatCode="m/d;@">
                  <c:v>45671.5</c:v>
                </c:pt>
                <c:pt idx="1297" c:formatCode="m/d;@">
                  <c:v>45671.5104166667</c:v>
                </c:pt>
                <c:pt idx="1298" c:formatCode="m/d;@">
                  <c:v>45671.5208333333</c:v>
                </c:pt>
                <c:pt idx="1299" c:formatCode="m/d;@">
                  <c:v>45671.53125</c:v>
                </c:pt>
                <c:pt idx="1300" c:formatCode="m/d;@">
                  <c:v>45671.5416666667</c:v>
                </c:pt>
                <c:pt idx="1301" c:formatCode="m/d;@">
                  <c:v>45671.5520833333</c:v>
                </c:pt>
                <c:pt idx="1302" c:formatCode="m/d;@">
                  <c:v>45671.5625</c:v>
                </c:pt>
                <c:pt idx="1303" c:formatCode="m/d;@">
                  <c:v>45671.5729166667</c:v>
                </c:pt>
                <c:pt idx="1304" c:formatCode="m/d;@">
                  <c:v>45671.5833333333</c:v>
                </c:pt>
                <c:pt idx="1305" c:formatCode="m/d;@">
                  <c:v>45671.59375</c:v>
                </c:pt>
                <c:pt idx="1306" c:formatCode="m/d;@">
                  <c:v>45671.6041666667</c:v>
                </c:pt>
                <c:pt idx="1307" c:formatCode="m/d;@">
                  <c:v>45671.6145833333</c:v>
                </c:pt>
                <c:pt idx="1308" c:formatCode="m/d;@">
                  <c:v>45671.625</c:v>
                </c:pt>
                <c:pt idx="1309" c:formatCode="m/d;@">
                  <c:v>45671.6354166667</c:v>
                </c:pt>
                <c:pt idx="1310" c:formatCode="m/d;@">
                  <c:v>45671.6458333333</c:v>
                </c:pt>
                <c:pt idx="1311" c:formatCode="m/d;@">
                  <c:v>45671.65625</c:v>
                </c:pt>
                <c:pt idx="1312" c:formatCode="m/d;@">
                  <c:v>45671.6666666667</c:v>
                </c:pt>
                <c:pt idx="1313" c:formatCode="m/d;@">
                  <c:v>45671.6770833333</c:v>
                </c:pt>
                <c:pt idx="1314" c:formatCode="m/d;@">
                  <c:v>45671.6875</c:v>
                </c:pt>
                <c:pt idx="1315" c:formatCode="m/d;@">
                  <c:v>45671.6979166667</c:v>
                </c:pt>
                <c:pt idx="1316" c:formatCode="m/d;@">
                  <c:v>45671.7083333333</c:v>
                </c:pt>
                <c:pt idx="1317" c:formatCode="m/d;@">
                  <c:v>45671.71875</c:v>
                </c:pt>
                <c:pt idx="1318" c:formatCode="m/d;@">
                  <c:v>45671.7291666667</c:v>
                </c:pt>
                <c:pt idx="1319" c:formatCode="m/d;@">
                  <c:v>45671.7395833333</c:v>
                </c:pt>
                <c:pt idx="1320" c:formatCode="m/d;@">
                  <c:v>45671.75</c:v>
                </c:pt>
                <c:pt idx="1321" c:formatCode="m/d;@">
                  <c:v>45671.7604166667</c:v>
                </c:pt>
                <c:pt idx="1322" c:formatCode="m/d;@">
                  <c:v>45671.7708333333</c:v>
                </c:pt>
                <c:pt idx="1323" c:formatCode="m/d;@">
                  <c:v>45671.78125</c:v>
                </c:pt>
                <c:pt idx="1324" c:formatCode="m/d;@">
                  <c:v>45671.7916666667</c:v>
                </c:pt>
                <c:pt idx="1325" c:formatCode="m/d;@">
                  <c:v>45671.8020833333</c:v>
                </c:pt>
                <c:pt idx="1326" c:formatCode="m/d;@">
                  <c:v>45671.8125</c:v>
                </c:pt>
                <c:pt idx="1327" c:formatCode="m/d;@">
                  <c:v>45671.8229166667</c:v>
                </c:pt>
                <c:pt idx="1328" c:formatCode="m/d;@">
                  <c:v>45671.8333333333</c:v>
                </c:pt>
                <c:pt idx="1329" c:formatCode="m/d;@">
                  <c:v>45671.84375</c:v>
                </c:pt>
                <c:pt idx="1330" c:formatCode="m/d;@">
                  <c:v>45671.8541666667</c:v>
                </c:pt>
                <c:pt idx="1331" c:formatCode="m/d;@">
                  <c:v>45671.8645833333</c:v>
                </c:pt>
                <c:pt idx="1332" c:formatCode="m/d;@">
                  <c:v>45671.875</c:v>
                </c:pt>
                <c:pt idx="1333" c:formatCode="m/d;@">
                  <c:v>45671.8854166667</c:v>
                </c:pt>
                <c:pt idx="1334" c:formatCode="m/d;@">
                  <c:v>45671.8958333333</c:v>
                </c:pt>
                <c:pt idx="1335" c:formatCode="m/d;@">
                  <c:v>45671.90625</c:v>
                </c:pt>
                <c:pt idx="1336" c:formatCode="m/d;@">
                  <c:v>45671.9166666667</c:v>
                </c:pt>
                <c:pt idx="1337" c:formatCode="m/d;@">
                  <c:v>45671.9270833333</c:v>
                </c:pt>
                <c:pt idx="1338" c:formatCode="m/d;@">
                  <c:v>45671.9375</c:v>
                </c:pt>
                <c:pt idx="1339" c:formatCode="m/d;@">
                  <c:v>45671.9479166667</c:v>
                </c:pt>
                <c:pt idx="1340" c:formatCode="m/d;@">
                  <c:v>45671.9583333333</c:v>
                </c:pt>
                <c:pt idx="1341" c:formatCode="m/d;@">
                  <c:v>45671.96875</c:v>
                </c:pt>
                <c:pt idx="1342" c:formatCode="m/d;@">
                  <c:v>45671.9791666667</c:v>
                </c:pt>
                <c:pt idx="1343" c:formatCode="m/d;@">
                  <c:v>45671.9895833333</c:v>
                </c:pt>
                <c:pt idx="1344" c:formatCode="m/d;@">
                  <c:v>45672</c:v>
                </c:pt>
                <c:pt idx="1345" c:formatCode="m/d;@">
                  <c:v>45672.0104166667</c:v>
                </c:pt>
                <c:pt idx="1346" c:formatCode="m/d;@">
                  <c:v>45672.0208333333</c:v>
                </c:pt>
                <c:pt idx="1347" c:formatCode="m/d;@">
                  <c:v>45672.03125</c:v>
                </c:pt>
                <c:pt idx="1348" c:formatCode="m/d;@">
                  <c:v>45672.0416666667</c:v>
                </c:pt>
                <c:pt idx="1349" c:formatCode="m/d;@">
                  <c:v>45672.0520833333</c:v>
                </c:pt>
                <c:pt idx="1350" c:formatCode="m/d;@">
                  <c:v>45672.0625</c:v>
                </c:pt>
                <c:pt idx="1351" c:formatCode="m/d;@">
                  <c:v>45672.0729166667</c:v>
                </c:pt>
                <c:pt idx="1352" c:formatCode="m/d;@">
                  <c:v>45672.0833333333</c:v>
                </c:pt>
                <c:pt idx="1353" c:formatCode="m/d;@">
                  <c:v>45672.09375</c:v>
                </c:pt>
                <c:pt idx="1354" c:formatCode="m/d;@">
                  <c:v>45672.1041666667</c:v>
                </c:pt>
                <c:pt idx="1355" c:formatCode="m/d;@">
                  <c:v>45672.1145833333</c:v>
                </c:pt>
                <c:pt idx="1356" c:formatCode="m/d;@">
                  <c:v>45672.125</c:v>
                </c:pt>
                <c:pt idx="1357" c:formatCode="m/d;@">
                  <c:v>45672.1354166667</c:v>
                </c:pt>
                <c:pt idx="1358" c:formatCode="m/d;@">
                  <c:v>45672.1458333333</c:v>
                </c:pt>
                <c:pt idx="1359" c:formatCode="m/d;@">
                  <c:v>45672.15625</c:v>
                </c:pt>
                <c:pt idx="1360" c:formatCode="m/d;@">
                  <c:v>45672.1666666667</c:v>
                </c:pt>
                <c:pt idx="1361" c:formatCode="m/d;@">
                  <c:v>45672.1770833333</c:v>
                </c:pt>
                <c:pt idx="1362" c:formatCode="m/d;@">
                  <c:v>45672.1875</c:v>
                </c:pt>
                <c:pt idx="1363" c:formatCode="m/d;@">
                  <c:v>45672.1979166667</c:v>
                </c:pt>
                <c:pt idx="1364" c:formatCode="m/d;@">
                  <c:v>45672.2083333333</c:v>
                </c:pt>
                <c:pt idx="1365" c:formatCode="m/d;@">
                  <c:v>45672.21875</c:v>
                </c:pt>
                <c:pt idx="1366" c:formatCode="m/d;@">
                  <c:v>45672.2291666667</c:v>
                </c:pt>
                <c:pt idx="1367" c:formatCode="m/d;@">
                  <c:v>45672.2395833333</c:v>
                </c:pt>
                <c:pt idx="1368" c:formatCode="m/d;@">
                  <c:v>45672.25</c:v>
                </c:pt>
                <c:pt idx="1369" c:formatCode="m/d;@">
                  <c:v>45672.2604166667</c:v>
                </c:pt>
                <c:pt idx="1370" c:formatCode="m/d;@">
                  <c:v>45672.2708333333</c:v>
                </c:pt>
                <c:pt idx="1371" c:formatCode="m/d;@">
                  <c:v>45672.28125</c:v>
                </c:pt>
                <c:pt idx="1372" c:formatCode="m/d;@">
                  <c:v>45672.2916666667</c:v>
                </c:pt>
                <c:pt idx="1373" c:formatCode="m/d;@">
                  <c:v>45672.3020833333</c:v>
                </c:pt>
                <c:pt idx="1374" c:formatCode="m/d;@">
                  <c:v>45672.3125</c:v>
                </c:pt>
                <c:pt idx="1375" c:formatCode="m/d;@">
                  <c:v>45672.3229166667</c:v>
                </c:pt>
                <c:pt idx="1376" c:formatCode="m/d;@">
                  <c:v>45672.3333333333</c:v>
                </c:pt>
                <c:pt idx="1377" c:formatCode="m/d;@">
                  <c:v>45672.34375</c:v>
                </c:pt>
                <c:pt idx="1378" c:formatCode="m/d;@">
                  <c:v>45672.3541666667</c:v>
                </c:pt>
                <c:pt idx="1379" c:formatCode="m/d;@">
                  <c:v>45672.3645833333</c:v>
                </c:pt>
                <c:pt idx="1380" c:formatCode="m/d;@">
                  <c:v>45672.375</c:v>
                </c:pt>
                <c:pt idx="1381" c:formatCode="m/d;@">
                  <c:v>45672.3854166667</c:v>
                </c:pt>
                <c:pt idx="1382" c:formatCode="m/d;@">
                  <c:v>45672.3958333333</c:v>
                </c:pt>
                <c:pt idx="1383" c:formatCode="m/d;@">
                  <c:v>45672.40625</c:v>
                </c:pt>
                <c:pt idx="1384" c:formatCode="m/d;@">
                  <c:v>45672.4166666667</c:v>
                </c:pt>
                <c:pt idx="1385" c:formatCode="m/d;@">
                  <c:v>45672.4270833333</c:v>
                </c:pt>
                <c:pt idx="1386" c:formatCode="m/d;@">
                  <c:v>45672.4375</c:v>
                </c:pt>
                <c:pt idx="1387" c:formatCode="m/d;@">
                  <c:v>45672.4479166667</c:v>
                </c:pt>
                <c:pt idx="1388" c:formatCode="m/d;@">
                  <c:v>45672.4583333333</c:v>
                </c:pt>
                <c:pt idx="1389" c:formatCode="m/d;@">
                  <c:v>45672.46875</c:v>
                </c:pt>
                <c:pt idx="1390" c:formatCode="m/d;@">
                  <c:v>45672.4791666667</c:v>
                </c:pt>
                <c:pt idx="1391" c:formatCode="m/d;@">
                  <c:v>45672.4895833333</c:v>
                </c:pt>
                <c:pt idx="1392" c:formatCode="m/d;@">
                  <c:v>45672.5</c:v>
                </c:pt>
                <c:pt idx="1393" c:formatCode="m/d;@">
                  <c:v>45672.5104166667</c:v>
                </c:pt>
                <c:pt idx="1394" c:formatCode="m/d;@">
                  <c:v>45672.5208333333</c:v>
                </c:pt>
                <c:pt idx="1395" c:formatCode="m/d;@">
                  <c:v>45672.53125</c:v>
                </c:pt>
                <c:pt idx="1396" c:formatCode="m/d;@">
                  <c:v>45672.5416666667</c:v>
                </c:pt>
                <c:pt idx="1397" c:formatCode="m/d;@">
                  <c:v>45672.5520833333</c:v>
                </c:pt>
                <c:pt idx="1398" c:formatCode="m/d;@">
                  <c:v>45672.5625</c:v>
                </c:pt>
                <c:pt idx="1399" c:formatCode="m/d;@">
                  <c:v>45672.5729166667</c:v>
                </c:pt>
                <c:pt idx="1400" c:formatCode="m/d;@">
                  <c:v>45672.5833333333</c:v>
                </c:pt>
                <c:pt idx="1401" c:formatCode="m/d;@">
                  <c:v>45672.59375</c:v>
                </c:pt>
                <c:pt idx="1402" c:formatCode="m/d;@">
                  <c:v>45672.6041666667</c:v>
                </c:pt>
                <c:pt idx="1403" c:formatCode="m/d;@">
                  <c:v>45672.6145833333</c:v>
                </c:pt>
                <c:pt idx="1404" c:formatCode="m/d;@">
                  <c:v>45672.625</c:v>
                </c:pt>
                <c:pt idx="1405" c:formatCode="m/d;@">
                  <c:v>45672.6354166667</c:v>
                </c:pt>
                <c:pt idx="1406" c:formatCode="m/d;@">
                  <c:v>45672.6458333333</c:v>
                </c:pt>
                <c:pt idx="1407" c:formatCode="m/d;@">
                  <c:v>45672.65625</c:v>
                </c:pt>
                <c:pt idx="1408" c:formatCode="m/d;@">
                  <c:v>45672.6666666667</c:v>
                </c:pt>
                <c:pt idx="1409" c:formatCode="m/d;@">
                  <c:v>45672.6770833333</c:v>
                </c:pt>
                <c:pt idx="1410" c:formatCode="m/d;@">
                  <c:v>45672.6875</c:v>
                </c:pt>
                <c:pt idx="1411" c:formatCode="m/d;@">
                  <c:v>45672.6979166667</c:v>
                </c:pt>
                <c:pt idx="1412" c:formatCode="m/d;@">
                  <c:v>45672.7083333333</c:v>
                </c:pt>
                <c:pt idx="1413" c:formatCode="m/d;@">
                  <c:v>45672.71875</c:v>
                </c:pt>
                <c:pt idx="1414" c:formatCode="m/d;@">
                  <c:v>45672.7291666667</c:v>
                </c:pt>
                <c:pt idx="1415" c:formatCode="m/d;@">
                  <c:v>45672.7395833333</c:v>
                </c:pt>
                <c:pt idx="1416" c:formatCode="m/d;@">
                  <c:v>45672.75</c:v>
                </c:pt>
                <c:pt idx="1417" c:formatCode="m/d;@">
                  <c:v>45672.7604166667</c:v>
                </c:pt>
                <c:pt idx="1418" c:formatCode="m/d;@">
                  <c:v>45672.7708333333</c:v>
                </c:pt>
                <c:pt idx="1419" c:formatCode="m/d;@">
                  <c:v>45672.78125</c:v>
                </c:pt>
                <c:pt idx="1420" c:formatCode="m/d;@">
                  <c:v>45672.7916666667</c:v>
                </c:pt>
                <c:pt idx="1421" c:formatCode="m/d;@">
                  <c:v>45672.8020833333</c:v>
                </c:pt>
                <c:pt idx="1422" c:formatCode="m/d;@">
                  <c:v>45672.8125</c:v>
                </c:pt>
                <c:pt idx="1423" c:formatCode="m/d;@">
                  <c:v>45672.8229166667</c:v>
                </c:pt>
                <c:pt idx="1424" c:formatCode="m/d;@">
                  <c:v>45672.8333333333</c:v>
                </c:pt>
                <c:pt idx="1425" c:formatCode="m/d;@">
                  <c:v>45672.84375</c:v>
                </c:pt>
                <c:pt idx="1426" c:formatCode="m/d;@">
                  <c:v>45672.8541666667</c:v>
                </c:pt>
                <c:pt idx="1427" c:formatCode="m/d;@">
                  <c:v>45672.8645833333</c:v>
                </c:pt>
                <c:pt idx="1428" c:formatCode="m/d;@">
                  <c:v>45672.875</c:v>
                </c:pt>
                <c:pt idx="1429" c:formatCode="m/d;@">
                  <c:v>45672.8854166667</c:v>
                </c:pt>
                <c:pt idx="1430" c:formatCode="m/d;@">
                  <c:v>45672.8958333333</c:v>
                </c:pt>
                <c:pt idx="1431" c:formatCode="m/d;@">
                  <c:v>45672.90625</c:v>
                </c:pt>
                <c:pt idx="1432" c:formatCode="m/d;@">
                  <c:v>45672.9166666667</c:v>
                </c:pt>
                <c:pt idx="1433" c:formatCode="m/d;@">
                  <c:v>45672.9270833333</c:v>
                </c:pt>
                <c:pt idx="1434" c:formatCode="m/d;@">
                  <c:v>45672.9375</c:v>
                </c:pt>
                <c:pt idx="1435" c:formatCode="m/d;@">
                  <c:v>45672.9479166667</c:v>
                </c:pt>
                <c:pt idx="1436" c:formatCode="m/d;@">
                  <c:v>45672.9583333333</c:v>
                </c:pt>
                <c:pt idx="1437" c:formatCode="m/d;@">
                  <c:v>45672.96875</c:v>
                </c:pt>
                <c:pt idx="1438" c:formatCode="m/d;@">
                  <c:v>45672.9791666667</c:v>
                </c:pt>
                <c:pt idx="1439" c:formatCode="m/d;@">
                  <c:v>45672.9895833333</c:v>
                </c:pt>
                <c:pt idx="1440" c:formatCode="m/d;@">
                  <c:v>45673</c:v>
                </c:pt>
                <c:pt idx="1441" c:formatCode="m/d;@">
                  <c:v>45673.0104166667</c:v>
                </c:pt>
                <c:pt idx="1442" c:formatCode="m/d;@">
                  <c:v>45673.0208333333</c:v>
                </c:pt>
                <c:pt idx="1443" c:formatCode="m/d;@">
                  <c:v>45673.03125</c:v>
                </c:pt>
                <c:pt idx="1444" c:formatCode="m/d;@">
                  <c:v>45673.0416666667</c:v>
                </c:pt>
                <c:pt idx="1445" c:formatCode="m/d;@">
                  <c:v>45673.0520833333</c:v>
                </c:pt>
                <c:pt idx="1446" c:formatCode="m/d;@">
                  <c:v>45673.0625</c:v>
                </c:pt>
                <c:pt idx="1447" c:formatCode="m/d;@">
                  <c:v>45673.0729166667</c:v>
                </c:pt>
                <c:pt idx="1448" c:formatCode="m/d;@">
                  <c:v>45673.0833333333</c:v>
                </c:pt>
                <c:pt idx="1449" c:formatCode="m/d;@">
                  <c:v>45673.09375</c:v>
                </c:pt>
                <c:pt idx="1450" c:formatCode="m/d;@">
                  <c:v>45673.1041666667</c:v>
                </c:pt>
                <c:pt idx="1451" c:formatCode="m/d;@">
                  <c:v>45673.1145833333</c:v>
                </c:pt>
                <c:pt idx="1452" c:formatCode="m/d;@">
                  <c:v>45673.125</c:v>
                </c:pt>
                <c:pt idx="1453" c:formatCode="m/d;@">
                  <c:v>45673.1354166667</c:v>
                </c:pt>
                <c:pt idx="1454" c:formatCode="m/d;@">
                  <c:v>45673.1458333333</c:v>
                </c:pt>
                <c:pt idx="1455" c:formatCode="m/d;@">
                  <c:v>45673.15625</c:v>
                </c:pt>
                <c:pt idx="1456" c:formatCode="m/d;@">
                  <c:v>45673.1666666667</c:v>
                </c:pt>
                <c:pt idx="1457" c:formatCode="m/d;@">
                  <c:v>45673.1770833333</c:v>
                </c:pt>
                <c:pt idx="1458" c:formatCode="m/d;@">
                  <c:v>45673.1875</c:v>
                </c:pt>
                <c:pt idx="1459" c:formatCode="m/d;@">
                  <c:v>45673.1979166667</c:v>
                </c:pt>
                <c:pt idx="1460" c:formatCode="m/d;@">
                  <c:v>45673.2083333333</c:v>
                </c:pt>
                <c:pt idx="1461" c:formatCode="m/d;@">
                  <c:v>45673.21875</c:v>
                </c:pt>
                <c:pt idx="1462" c:formatCode="m/d;@">
                  <c:v>45673.2291666667</c:v>
                </c:pt>
                <c:pt idx="1463" c:formatCode="m/d;@">
                  <c:v>45673.2395833333</c:v>
                </c:pt>
                <c:pt idx="1464" c:formatCode="m/d;@">
                  <c:v>45673.25</c:v>
                </c:pt>
                <c:pt idx="1465" c:formatCode="m/d;@">
                  <c:v>45673.2604166667</c:v>
                </c:pt>
                <c:pt idx="1466" c:formatCode="m/d;@">
                  <c:v>45673.2708333333</c:v>
                </c:pt>
                <c:pt idx="1467" c:formatCode="m/d;@">
                  <c:v>45673.28125</c:v>
                </c:pt>
                <c:pt idx="1468" c:formatCode="m/d;@">
                  <c:v>45673.2916666667</c:v>
                </c:pt>
                <c:pt idx="1469" c:formatCode="m/d;@">
                  <c:v>45673.3020833333</c:v>
                </c:pt>
                <c:pt idx="1470" c:formatCode="m/d;@">
                  <c:v>45673.3125</c:v>
                </c:pt>
                <c:pt idx="1471" c:formatCode="m/d;@">
                  <c:v>45673.3229166667</c:v>
                </c:pt>
                <c:pt idx="1472" c:formatCode="m/d;@">
                  <c:v>45673.3333333333</c:v>
                </c:pt>
                <c:pt idx="1473" c:formatCode="m/d;@">
                  <c:v>45673.34375</c:v>
                </c:pt>
                <c:pt idx="1474" c:formatCode="m/d;@">
                  <c:v>45673.3541666667</c:v>
                </c:pt>
                <c:pt idx="1475" c:formatCode="m/d;@">
                  <c:v>45673.3645833333</c:v>
                </c:pt>
                <c:pt idx="1476" c:formatCode="m/d;@">
                  <c:v>45673.375</c:v>
                </c:pt>
                <c:pt idx="1477" c:formatCode="m/d;@">
                  <c:v>45673.3854166667</c:v>
                </c:pt>
                <c:pt idx="1478" c:formatCode="m/d;@">
                  <c:v>45673.3958333333</c:v>
                </c:pt>
                <c:pt idx="1479" c:formatCode="m/d;@">
                  <c:v>45673.40625</c:v>
                </c:pt>
                <c:pt idx="1480" c:formatCode="m/d;@">
                  <c:v>45673.4166666667</c:v>
                </c:pt>
                <c:pt idx="1481" c:formatCode="m/d;@">
                  <c:v>45673.4270833333</c:v>
                </c:pt>
                <c:pt idx="1482" c:formatCode="m/d;@">
                  <c:v>45673.4375</c:v>
                </c:pt>
                <c:pt idx="1483" c:formatCode="m/d;@">
                  <c:v>45673.4479166667</c:v>
                </c:pt>
                <c:pt idx="1484" c:formatCode="m/d;@">
                  <c:v>45673.4583333333</c:v>
                </c:pt>
                <c:pt idx="1485" c:formatCode="m/d;@">
                  <c:v>45673.46875</c:v>
                </c:pt>
                <c:pt idx="1486" c:formatCode="m/d;@">
                  <c:v>45673.4791666667</c:v>
                </c:pt>
                <c:pt idx="1487" c:formatCode="m/d;@">
                  <c:v>45673.4895833333</c:v>
                </c:pt>
                <c:pt idx="1488" c:formatCode="m/d;@">
                  <c:v>45673.5</c:v>
                </c:pt>
                <c:pt idx="1489" c:formatCode="m/d;@">
                  <c:v>45673.5104166667</c:v>
                </c:pt>
                <c:pt idx="1490" c:formatCode="m/d;@">
                  <c:v>45673.5208333333</c:v>
                </c:pt>
                <c:pt idx="1491" c:formatCode="m/d;@">
                  <c:v>45673.53125</c:v>
                </c:pt>
                <c:pt idx="1492" c:formatCode="m/d;@">
                  <c:v>45673.5416666667</c:v>
                </c:pt>
                <c:pt idx="1493" c:formatCode="m/d;@">
                  <c:v>45673.5520833333</c:v>
                </c:pt>
                <c:pt idx="1494" c:formatCode="m/d;@">
                  <c:v>45673.5625</c:v>
                </c:pt>
                <c:pt idx="1495" c:formatCode="m/d;@">
                  <c:v>45673.5729166667</c:v>
                </c:pt>
                <c:pt idx="1496" c:formatCode="m/d;@">
                  <c:v>45673.5833333333</c:v>
                </c:pt>
                <c:pt idx="1497" c:formatCode="m/d;@">
                  <c:v>45673.59375</c:v>
                </c:pt>
                <c:pt idx="1498" c:formatCode="m/d;@">
                  <c:v>45673.6041666667</c:v>
                </c:pt>
                <c:pt idx="1499" c:formatCode="m/d;@">
                  <c:v>45673.6145833333</c:v>
                </c:pt>
                <c:pt idx="1500" c:formatCode="m/d;@">
                  <c:v>45673.625</c:v>
                </c:pt>
                <c:pt idx="1501" c:formatCode="m/d;@">
                  <c:v>45673.6354166667</c:v>
                </c:pt>
                <c:pt idx="1502" c:formatCode="m/d;@">
                  <c:v>45673.6458333333</c:v>
                </c:pt>
                <c:pt idx="1503" c:formatCode="m/d;@">
                  <c:v>45673.65625</c:v>
                </c:pt>
                <c:pt idx="1504" c:formatCode="m/d;@">
                  <c:v>45673.6666666667</c:v>
                </c:pt>
                <c:pt idx="1505" c:formatCode="m/d;@">
                  <c:v>45673.6770833333</c:v>
                </c:pt>
                <c:pt idx="1506" c:formatCode="m/d;@">
                  <c:v>45673.6875</c:v>
                </c:pt>
                <c:pt idx="1507" c:formatCode="m/d;@">
                  <c:v>45673.6979166667</c:v>
                </c:pt>
                <c:pt idx="1508" c:formatCode="m/d;@">
                  <c:v>45673.7083333333</c:v>
                </c:pt>
                <c:pt idx="1509" c:formatCode="m/d;@">
                  <c:v>45673.71875</c:v>
                </c:pt>
                <c:pt idx="1510" c:formatCode="m/d;@">
                  <c:v>45673.7291666667</c:v>
                </c:pt>
                <c:pt idx="1511" c:formatCode="m/d;@">
                  <c:v>45673.7395833333</c:v>
                </c:pt>
                <c:pt idx="1512" c:formatCode="m/d;@">
                  <c:v>45673.75</c:v>
                </c:pt>
                <c:pt idx="1513" c:formatCode="m/d;@">
                  <c:v>45673.7604166667</c:v>
                </c:pt>
                <c:pt idx="1514" c:formatCode="m/d;@">
                  <c:v>45673.7708333333</c:v>
                </c:pt>
                <c:pt idx="1515" c:formatCode="m/d;@">
                  <c:v>45673.78125</c:v>
                </c:pt>
                <c:pt idx="1516" c:formatCode="m/d;@">
                  <c:v>45673.7916666667</c:v>
                </c:pt>
                <c:pt idx="1517" c:formatCode="m/d;@">
                  <c:v>45673.8020833333</c:v>
                </c:pt>
                <c:pt idx="1518" c:formatCode="m/d;@">
                  <c:v>45673.8125</c:v>
                </c:pt>
                <c:pt idx="1519" c:formatCode="m/d;@">
                  <c:v>45673.8229166667</c:v>
                </c:pt>
                <c:pt idx="1520" c:formatCode="m/d;@">
                  <c:v>45673.8333333333</c:v>
                </c:pt>
                <c:pt idx="1521" c:formatCode="m/d;@">
                  <c:v>45673.84375</c:v>
                </c:pt>
                <c:pt idx="1522" c:formatCode="m/d;@">
                  <c:v>45673.8541666667</c:v>
                </c:pt>
                <c:pt idx="1523" c:formatCode="m/d;@">
                  <c:v>45673.8645833333</c:v>
                </c:pt>
                <c:pt idx="1524" c:formatCode="m/d;@">
                  <c:v>45673.875</c:v>
                </c:pt>
                <c:pt idx="1525" c:formatCode="m/d;@">
                  <c:v>45673.8854166667</c:v>
                </c:pt>
                <c:pt idx="1526" c:formatCode="m/d;@">
                  <c:v>45673.8958333333</c:v>
                </c:pt>
                <c:pt idx="1527" c:formatCode="m/d;@">
                  <c:v>45673.90625</c:v>
                </c:pt>
                <c:pt idx="1528" c:formatCode="m/d;@">
                  <c:v>45673.9166666667</c:v>
                </c:pt>
                <c:pt idx="1529" c:formatCode="m/d;@">
                  <c:v>45673.9270833333</c:v>
                </c:pt>
                <c:pt idx="1530" c:formatCode="m/d;@">
                  <c:v>45673.9375</c:v>
                </c:pt>
                <c:pt idx="1531" c:formatCode="m/d;@">
                  <c:v>45673.9479166667</c:v>
                </c:pt>
                <c:pt idx="1532" c:formatCode="m/d;@">
                  <c:v>45673.9583333333</c:v>
                </c:pt>
                <c:pt idx="1533" c:formatCode="m/d;@">
                  <c:v>45673.96875</c:v>
                </c:pt>
                <c:pt idx="1534" c:formatCode="m/d;@">
                  <c:v>45673.9791666667</c:v>
                </c:pt>
                <c:pt idx="1535" c:formatCode="m/d;@">
                  <c:v>45673.9895833333</c:v>
                </c:pt>
                <c:pt idx="1536" c:formatCode="m/d;@">
                  <c:v>45674</c:v>
                </c:pt>
                <c:pt idx="1537" c:formatCode="m/d;@">
                  <c:v>45674.0104166667</c:v>
                </c:pt>
                <c:pt idx="1538" c:formatCode="m/d;@">
                  <c:v>45674.0208333333</c:v>
                </c:pt>
                <c:pt idx="1539" c:formatCode="m/d;@">
                  <c:v>45674.03125</c:v>
                </c:pt>
                <c:pt idx="1540" c:formatCode="m/d;@">
                  <c:v>45674.0416666667</c:v>
                </c:pt>
                <c:pt idx="1541" c:formatCode="m/d;@">
                  <c:v>45674.0520833333</c:v>
                </c:pt>
                <c:pt idx="1542" c:formatCode="m/d;@">
                  <c:v>45674.0625</c:v>
                </c:pt>
                <c:pt idx="1543" c:formatCode="m/d;@">
                  <c:v>45674.0729166667</c:v>
                </c:pt>
                <c:pt idx="1544" c:formatCode="m/d;@">
                  <c:v>45674.0833333333</c:v>
                </c:pt>
                <c:pt idx="1545" c:formatCode="m/d;@">
                  <c:v>45674.09375</c:v>
                </c:pt>
                <c:pt idx="1546" c:formatCode="m/d;@">
                  <c:v>45674.1041666667</c:v>
                </c:pt>
                <c:pt idx="1547" c:formatCode="m/d;@">
                  <c:v>45674.1145833333</c:v>
                </c:pt>
                <c:pt idx="1548" c:formatCode="m/d;@">
                  <c:v>45674.125</c:v>
                </c:pt>
                <c:pt idx="1549" c:formatCode="m/d;@">
                  <c:v>45674.1354166667</c:v>
                </c:pt>
                <c:pt idx="1550" c:formatCode="m/d;@">
                  <c:v>45674.1458333333</c:v>
                </c:pt>
                <c:pt idx="1551" c:formatCode="m/d;@">
                  <c:v>45674.15625</c:v>
                </c:pt>
                <c:pt idx="1552" c:formatCode="m/d;@">
                  <c:v>45674.1666666667</c:v>
                </c:pt>
                <c:pt idx="1553" c:formatCode="m/d;@">
                  <c:v>45674.1770833333</c:v>
                </c:pt>
                <c:pt idx="1554" c:formatCode="m/d;@">
                  <c:v>45674.1875</c:v>
                </c:pt>
                <c:pt idx="1555" c:formatCode="m/d;@">
                  <c:v>45674.1979166667</c:v>
                </c:pt>
                <c:pt idx="1556" c:formatCode="m/d;@">
                  <c:v>45674.2083333333</c:v>
                </c:pt>
                <c:pt idx="1557" c:formatCode="m/d;@">
                  <c:v>45674.21875</c:v>
                </c:pt>
                <c:pt idx="1558" c:formatCode="m/d;@">
                  <c:v>45674.2291666667</c:v>
                </c:pt>
                <c:pt idx="1559" c:formatCode="m/d;@">
                  <c:v>45674.2395833333</c:v>
                </c:pt>
                <c:pt idx="1560" c:formatCode="m/d;@">
                  <c:v>45674.25</c:v>
                </c:pt>
                <c:pt idx="1561" c:formatCode="m/d;@">
                  <c:v>45674.2604166667</c:v>
                </c:pt>
                <c:pt idx="1562" c:formatCode="m/d;@">
                  <c:v>45674.2708333333</c:v>
                </c:pt>
                <c:pt idx="1563" c:formatCode="m/d;@">
                  <c:v>45674.28125</c:v>
                </c:pt>
                <c:pt idx="1564" c:formatCode="m/d;@">
                  <c:v>45674.2916666667</c:v>
                </c:pt>
                <c:pt idx="1565" c:formatCode="m/d;@">
                  <c:v>45674.3020833333</c:v>
                </c:pt>
                <c:pt idx="1566" c:formatCode="m/d;@">
                  <c:v>45674.3125</c:v>
                </c:pt>
                <c:pt idx="1567" c:formatCode="m/d;@">
                  <c:v>45674.3229166667</c:v>
                </c:pt>
                <c:pt idx="1568" c:formatCode="m/d;@">
                  <c:v>45674.3333333333</c:v>
                </c:pt>
                <c:pt idx="1569" c:formatCode="m/d;@">
                  <c:v>45674.34375</c:v>
                </c:pt>
                <c:pt idx="1570" c:formatCode="m/d;@">
                  <c:v>45674.3541666667</c:v>
                </c:pt>
                <c:pt idx="1571" c:formatCode="m/d;@">
                  <c:v>45674.3645833333</c:v>
                </c:pt>
                <c:pt idx="1572" c:formatCode="m/d;@">
                  <c:v>45674.375</c:v>
                </c:pt>
                <c:pt idx="1573" c:formatCode="m/d;@">
                  <c:v>45674.3854166667</c:v>
                </c:pt>
                <c:pt idx="1574" c:formatCode="m/d;@">
                  <c:v>45674.3958333333</c:v>
                </c:pt>
                <c:pt idx="1575" c:formatCode="m/d;@">
                  <c:v>45674.40625</c:v>
                </c:pt>
                <c:pt idx="1576" c:formatCode="m/d;@">
                  <c:v>45674.4166666667</c:v>
                </c:pt>
                <c:pt idx="1577" c:formatCode="m/d;@">
                  <c:v>45674.4270833333</c:v>
                </c:pt>
                <c:pt idx="1578" c:formatCode="m/d;@">
                  <c:v>45674.4375</c:v>
                </c:pt>
                <c:pt idx="1579" c:formatCode="m/d;@">
                  <c:v>45674.4479166667</c:v>
                </c:pt>
                <c:pt idx="1580" c:formatCode="m/d;@">
                  <c:v>45674.4583333333</c:v>
                </c:pt>
                <c:pt idx="1581" c:formatCode="m/d;@">
                  <c:v>45674.46875</c:v>
                </c:pt>
                <c:pt idx="1582" c:formatCode="m/d;@">
                  <c:v>45674.4791666667</c:v>
                </c:pt>
                <c:pt idx="1583" c:formatCode="m/d;@">
                  <c:v>45674.4895833333</c:v>
                </c:pt>
                <c:pt idx="1584" c:formatCode="m/d;@">
                  <c:v>45674.5</c:v>
                </c:pt>
                <c:pt idx="1585" c:formatCode="m/d;@">
                  <c:v>45674.5104166667</c:v>
                </c:pt>
                <c:pt idx="1586" c:formatCode="m/d;@">
                  <c:v>45674.5208333333</c:v>
                </c:pt>
                <c:pt idx="1587" c:formatCode="m/d;@">
                  <c:v>45674.53125</c:v>
                </c:pt>
                <c:pt idx="1588" c:formatCode="m/d;@">
                  <c:v>45674.5416666667</c:v>
                </c:pt>
                <c:pt idx="1589" c:formatCode="m/d;@">
                  <c:v>45674.5520833333</c:v>
                </c:pt>
                <c:pt idx="1590" c:formatCode="m/d;@">
                  <c:v>45674.5625</c:v>
                </c:pt>
                <c:pt idx="1591" c:formatCode="m/d;@">
                  <c:v>45674.5729166667</c:v>
                </c:pt>
                <c:pt idx="1592" c:formatCode="m/d;@">
                  <c:v>45674.5833333333</c:v>
                </c:pt>
                <c:pt idx="1593" c:formatCode="m/d;@">
                  <c:v>45674.59375</c:v>
                </c:pt>
                <c:pt idx="1594" c:formatCode="m/d;@">
                  <c:v>45674.6041666667</c:v>
                </c:pt>
                <c:pt idx="1595" c:formatCode="m/d;@">
                  <c:v>45674.6145833333</c:v>
                </c:pt>
                <c:pt idx="1596" c:formatCode="m/d;@">
                  <c:v>45674.625</c:v>
                </c:pt>
                <c:pt idx="1597" c:formatCode="m/d;@">
                  <c:v>45674.6354166667</c:v>
                </c:pt>
                <c:pt idx="1598" c:formatCode="m/d;@">
                  <c:v>45674.6458333333</c:v>
                </c:pt>
                <c:pt idx="1599" c:formatCode="m/d;@">
                  <c:v>45674.65625</c:v>
                </c:pt>
                <c:pt idx="1600" c:formatCode="m/d;@">
                  <c:v>45674.6666666667</c:v>
                </c:pt>
                <c:pt idx="1601" c:formatCode="m/d;@">
                  <c:v>45674.6770833333</c:v>
                </c:pt>
                <c:pt idx="1602" c:formatCode="m/d;@">
                  <c:v>45674.6875</c:v>
                </c:pt>
                <c:pt idx="1603" c:formatCode="m/d;@">
                  <c:v>45674.6979166667</c:v>
                </c:pt>
                <c:pt idx="1604" c:formatCode="m/d;@">
                  <c:v>45674.7083333333</c:v>
                </c:pt>
                <c:pt idx="1605" c:formatCode="m/d;@">
                  <c:v>45674.71875</c:v>
                </c:pt>
                <c:pt idx="1606" c:formatCode="m/d;@">
                  <c:v>45674.7291666667</c:v>
                </c:pt>
                <c:pt idx="1607" c:formatCode="m/d;@">
                  <c:v>45674.7395833333</c:v>
                </c:pt>
                <c:pt idx="1608" c:formatCode="m/d;@">
                  <c:v>45674.75</c:v>
                </c:pt>
                <c:pt idx="1609" c:formatCode="m/d;@">
                  <c:v>45674.7604166667</c:v>
                </c:pt>
                <c:pt idx="1610" c:formatCode="m/d;@">
                  <c:v>45674.7708333333</c:v>
                </c:pt>
                <c:pt idx="1611" c:formatCode="m/d;@">
                  <c:v>45674.78125</c:v>
                </c:pt>
                <c:pt idx="1612" c:formatCode="m/d;@">
                  <c:v>45674.7916666667</c:v>
                </c:pt>
                <c:pt idx="1613" c:formatCode="m/d;@">
                  <c:v>45674.8020833333</c:v>
                </c:pt>
                <c:pt idx="1614" c:formatCode="m/d;@">
                  <c:v>45674.8125</c:v>
                </c:pt>
                <c:pt idx="1615" c:formatCode="m/d;@">
                  <c:v>45674.8229166667</c:v>
                </c:pt>
                <c:pt idx="1616" c:formatCode="m/d;@">
                  <c:v>45674.8333333333</c:v>
                </c:pt>
                <c:pt idx="1617" c:formatCode="m/d;@">
                  <c:v>45674.84375</c:v>
                </c:pt>
                <c:pt idx="1618" c:formatCode="m/d;@">
                  <c:v>45674.8541666667</c:v>
                </c:pt>
                <c:pt idx="1619" c:formatCode="m/d;@">
                  <c:v>45674.8645833333</c:v>
                </c:pt>
                <c:pt idx="1620" c:formatCode="m/d;@">
                  <c:v>45674.875</c:v>
                </c:pt>
                <c:pt idx="1621" c:formatCode="m/d;@">
                  <c:v>45674.8854166667</c:v>
                </c:pt>
                <c:pt idx="1622" c:formatCode="m/d;@">
                  <c:v>45674.8958333333</c:v>
                </c:pt>
                <c:pt idx="1623" c:formatCode="m/d;@">
                  <c:v>45674.90625</c:v>
                </c:pt>
                <c:pt idx="1624" c:formatCode="m/d;@">
                  <c:v>45674.9166666667</c:v>
                </c:pt>
                <c:pt idx="1625" c:formatCode="m/d;@">
                  <c:v>45674.9270833333</c:v>
                </c:pt>
                <c:pt idx="1626" c:formatCode="m/d;@">
                  <c:v>45674.9375</c:v>
                </c:pt>
                <c:pt idx="1627" c:formatCode="m/d;@">
                  <c:v>45674.9479166667</c:v>
                </c:pt>
                <c:pt idx="1628" c:formatCode="m/d;@">
                  <c:v>45674.9583333333</c:v>
                </c:pt>
                <c:pt idx="1629" c:formatCode="m/d;@">
                  <c:v>45674.96875</c:v>
                </c:pt>
                <c:pt idx="1630" c:formatCode="m/d;@">
                  <c:v>45674.9791666667</c:v>
                </c:pt>
                <c:pt idx="1631" c:formatCode="m/d;@">
                  <c:v>45674.9895833333</c:v>
                </c:pt>
                <c:pt idx="1632" c:formatCode="m/d;@">
                  <c:v>45675</c:v>
                </c:pt>
                <c:pt idx="1633" c:formatCode="m/d;@">
                  <c:v>45675.0104166667</c:v>
                </c:pt>
                <c:pt idx="1634" c:formatCode="m/d;@">
                  <c:v>45675.0208333333</c:v>
                </c:pt>
                <c:pt idx="1635" c:formatCode="m/d;@">
                  <c:v>45675.03125</c:v>
                </c:pt>
                <c:pt idx="1636" c:formatCode="m/d;@">
                  <c:v>45675.0416666667</c:v>
                </c:pt>
                <c:pt idx="1637" c:formatCode="m/d;@">
                  <c:v>45675.0520833333</c:v>
                </c:pt>
                <c:pt idx="1638" c:formatCode="m/d;@">
                  <c:v>45675.0625</c:v>
                </c:pt>
                <c:pt idx="1639" c:formatCode="m/d;@">
                  <c:v>45675.0729166667</c:v>
                </c:pt>
                <c:pt idx="1640" c:formatCode="m/d;@">
                  <c:v>45675.0833333333</c:v>
                </c:pt>
                <c:pt idx="1641" c:formatCode="m/d;@">
                  <c:v>45675.09375</c:v>
                </c:pt>
                <c:pt idx="1642" c:formatCode="m/d;@">
                  <c:v>45675.1041666667</c:v>
                </c:pt>
                <c:pt idx="1643" c:formatCode="m/d;@">
                  <c:v>45675.1145833333</c:v>
                </c:pt>
                <c:pt idx="1644" c:formatCode="m/d;@">
                  <c:v>45675.125</c:v>
                </c:pt>
                <c:pt idx="1645" c:formatCode="m/d;@">
                  <c:v>45675.1354166667</c:v>
                </c:pt>
                <c:pt idx="1646" c:formatCode="m/d;@">
                  <c:v>45675.1458333333</c:v>
                </c:pt>
                <c:pt idx="1647" c:formatCode="m/d;@">
                  <c:v>45675.15625</c:v>
                </c:pt>
                <c:pt idx="1648" c:formatCode="m/d;@">
                  <c:v>45675.1666666667</c:v>
                </c:pt>
                <c:pt idx="1649" c:formatCode="m/d;@">
                  <c:v>45675.1770833333</c:v>
                </c:pt>
                <c:pt idx="1650" c:formatCode="m/d;@">
                  <c:v>45675.1875</c:v>
                </c:pt>
                <c:pt idx="1651" c:formatCode="m/d;@">
                  <c:v>45675.1979166667</c:v>
                </c:pt>
                <c:pt idx="1652" c:formatCode="m/d;@">
                  <c:v>45675.2083333333</c:v>
                </c:pt>
                <c:pt idx="1653" c:formatCode="m/d;@">
                  <c:v>45675.21875</c:v>
                </c:pt>
                <c:pt idx="1654" c:formatCode="m/d;@">
                  <c:v>45675.2291666667</c:v>
                </c:pt>
                <c:pt idx="1655" c:formatCode="m/d;@">
                  <c:v>45675.2395833333</c:v>
                </c:pt>
                <c:pt idx="1656" c:formatCode="m/d;@">
                  <c:v>45675.25</c:v>
                </c:pt>
                <c:pt idx="1657" c:formatCode="m/d;@">
                  <c:v>45675.2604166667</c:v>
                </c:pt>
                <c:pt idx="1658" c:formatCode="m/d;@">
                  <c:v>45675.2708333333</c:v>
                </c:pt>
                <c:pt idx="1659" c:formatCode="m/d;@">
                  <c:v>45675.28125</c:v>
                </c:pt>
                <c:pt idx="1660" c:formatCode="m/d;@">
                  <c:v>45675.2916666667</c:v>
                </c:pt>
                <c:pt idx="1661" c:formatCode="m/d;@">
                  <c:v>45675.3020833333</c:v>
                </c:pt>
                <c:pt idx="1662" c:formatCode="m/d;@">
                  <c:v>45675.3125</c:v>
                </c:pt>
                <c:pt idx="1663" c:formatCode="m/d;@">
                  <c:v>45675.3229166667</c:v>
                </c:pt>
                <c:pt idx="1664" c:formatCode="m/d;@">
                  <c:v>45675.3333333333</c:v>
                </c:pt>
                <c:pt idx="1665" c:formatCode="m/d;@">
                  <c:v>45675.34375</c:v>
                </c:pt>
                <c:pt idx="1666" c:formatCode="m/d;@">
                  <c:v>45675.3541666667</c:v>
                </c:pt>
                <c:pt idx="1667" c:formatCode="m/d;@">
                  <c:v>45675.3645833333</c:v>
                </c:pt>
                <c:pt idx="1668" c:formatCode="m/d;@">
                  <c:v>45675.375</c:v>
                </c:pt>
                <c:pt idx="1669" c:formatCode="m/d;@">
                  <c:v>45675.3854166667</c:v>
                </c:pt>
                <c:pt idx="1670" c:formatCode="m/d;@">
                  <c:v>45675.3958333333</c:v>
                </c:pt>
                <c:pt idx="1671" c:formatCode="m/d;@">
                  <c:v>45675.40625</c:v>
                </c:pt>
                <c:pt idx="1672" c:formatCode="m/d;@">
                  <c:v>45675.4166666667</c:v>
                </c:pt>
                <c:pt idx="1673" c:formatCode="m/d;@">
                  <c:v>45675.4270833333</c:v>
                </c:pt>
                <c:pt idx="1674" c:formatCode="m/d;@">
                  <c:v>45675.4375</c:v>
                </c:pt>
                <c:pt idx="1675" c:formatCode="m/d;@">
                  <c:v>45675.4479166667</c:v>
                </c:pt>
                <c:pt idx="1676" c:formatCode="m/d;@">
                  <c:v>45675.4583333333</c:v>
                </c:pt>
                <c:pt idx="1677" c:formatCode="m/d;@">
                  <c:v>45675.46875</c:v>
                </c:pt>
                <c:pt idx="1678" c:formatCode="m/d;@">
                  <c:v>45675.4791666667</c:v>
                </c:pt>
                <c:pt idx="1679" c:formatCode="m/d;@">
                  <c:v>45675.4895833333</c:v>
                </c:pt>
                <c:pt idx="1680" c:formatCode="m/d;@">
                  <c:v>45675.5</c:v>
                </c:pt>
                <c:pt idx="1681" c:formatCode="m/d;@">
                  <c:v>45675.5104166667</c:v>
                </c:pt>
                <c:pt idx="1682" c:formatCode="m/d;@">
                  <c:v>45675.5208333333</c:v>
                </c:pt>
                <c:pt idx="1683" c:formatCode="m/d;@">
                  <c:v>45675.53125</c:v>
                </c:pt>
                <c:pt idx="1684" c:formatCode="m/d;@">
                  <c:v>45675.5416666667</c:v>
                </c:pt>
                <c:pt idx="1685" c:formatCode="m/d;@">
                  <c:v>45675.5520833333</c:v>
                </c:pt>
                <c:pt idx="1686" c:formatCode="m/d;@">
                  <c:v>45675.5625</c:v>
                </c:pt>
                <c:pt idx="1687" c:formatCode="m/d;@">
                  <c:v>45675.5729166667</c:v>
                </c:pt>
                <c:pt idx="1688" c:formatCode="m/d;@">
                  <c:v>45675.5833333333</c:v>
                </c:pt>
                <c:pt idx="1689" c:formatCode="m/d;@">
                  <c:v>45675.59375</c:v>
                </c:pt>
                <c:pt idx="1690" c:formatCode="m/d;@">
                  <c:v>45675.6041666667</c:v>
                </c:pt>
                <c:pt idx="1691" c:formatCode="m/d;@">
                  <c:v>45675.6145833333</c:v>
                </c:pt>
                <c:pt idx="1692" c:formatCode="m/d;@">
                  <c:v>45675.625</c:v>
                </c:pt>
                <c:pt idx="1693" c:formatCode="m/d;@">
                  <c:v>45675.6354166667</c:v>
                </c:pt>
                <c:pt idx="1694" c:formatCode="m/d;@">
                  <c:v>45675.6458333333</c:v>
                </c:pt>
                <c:pt idx="1695" c:formatCode="m/d;@">
                  <c:v>45675.65625</c:v>
                </c:pt>
                <c:pt idx="1696" c:formatCode="m/d;@">
                  <c:v>45675.6666666667</c:v>
                </c:pt>
                <c:pt idx="1697" c:formatCode="m/d;@">
                  <c:v>45675.6770833333</c:v>
                </c:pt>
                <c:pt idx="1698" c:formatCode="m/d;@">
                  <c:v>45675.6875</c:v>
                </c:pt>
                <c:pt idx="1699" c:formatCode="m/d;@">
                  <c:v>45675.6979166667</c:v>
                </c:pt>
                <c:pt idx="1700" c:formatCode="m/d;@">
                  <c:v>45675.7083333333</c:v>
                </c:pt>
                <c:pt idx="1701" c:formatCode="m/d;@">
                  <c:v>45675.71875</c:v>
                </c:pt>
                <c:pt idx="1702" c:formatCode="m/d;@">
                  <c:v>45675.7291666667</c:v>
                </c:pt>
                <c:pt idx="1703" c:formatCode="m/d;@">
                  <c:v>45675.7395833333</c:v>
                </c:pt>
                <c:pt idx="1704" c:formatCode="m/d;@">
                  <c:v>45675.75</c:v>
                </c:pt>
                <c:pt idx="1705" c:formatCode="m/d;@">
                  <c:v>45675.7604166667</c:v>
                </c:pt>
                <c:pt idx="1706" c:formatCode="m/d;@">
                  <c:v>45675.7708333333</c:v>
                </c:pt>
                <c:pt idx="1707" c:formatCode="m/d;@">
                  <c:v>45675.78125</c:v>
                </c:pt>
                <c:pt idx="1708" c:formatCode="m/d;@">
                  <c:v>45675.7916666667</c:v>
                </c:pt>
                <c:pt idx="1709" c:formatCode="m/d;@">
                  <c:v>45675.8020833333</c:v>
                </c:pt>
                <c:pt idx="1710" c:formatCode="m/d;@">
                  <c:v>45675.8125</c:v>
                </c:pt>
                <c:pt idx="1711" c:formatCode="m/d;@">
                  <c:v>45675.8229166667</c:v>
                </c:pt>
                <c:pt idx="1712" c:formatCode="m/d;@">
                  <c:v>45675.8333333333</c:v>
                </c:pt>
                <c:pt idx="1713" c:formatCode="m/d;@">
                  <c:v>45675.84375</c:v>
                </c:pt>
                <c:pt idx="1714" c:formatCode="m/d;@">
                  <c:v>45675.8541666667</c:v>
                </c:pt>
                <c:pt idx="1715" c:formatCode="m/d;@">
                  <c:v>45675.8645833333</c:v>
                </c:pt>
                <c:pt idx="1716" c:formatCode="m/d;@">
                  <c:v>45675.875</c:v>
                </c:pt>
                <c:pt idx="1717" c:formatCode="m/d;@">
                  <c:v>45675.8854166667</c:v>
                </c:pt>
                <c:pt idx="1718" c:formatCode="m/d;@">
                  <c:v>45675.8958333333</c:v>
                </c:pt>
                <c:pt idx="1719" c:formatCode="m/d;@">
                  <c:v>45675.90625</c:v>
                </c:pt>
                <c:pt idx="1720" c:formatCode="m/d;@">
                  <c:v>45675.9166666667</c:v>
                </c:pt>
                <c:pt idx="1721" c:formatCode="m/d;@">
                  <c:v>45675.9270833333</c:v>
                </c:pt>
                <c:pt idx="1722" c:formatCode="m/d;@">
                  <c:v>45675.9375</c:v>
                </c:pt>
                <c:pt idx="1723" c:formatCode="m/d;@">
                  <c:v>45675.9479166667</c:v>
                </c:pt>
                <c:pt idx="1724" c:formatCode="m/d;@">
                  <c:v>45675.9583333333</c:v>
                </c:pt>
                <c:pt idx="1725" c:formatCode="m/d;@">
                  <c:v>45675.96875</c:v>
                </c:pt>
                <c:pt idx="1726" c:formatCode="m/d;@">
                  <c:v>45675.9791666667</c:v>
                </c:pt>
                <c:pt idx="1727" c:formatCode="m/d;@">
                  <c:v>45675.9895833333</c:v>
                </c:pt>
                <c:pt idx="1728" c:formatCode="m/d;@">
                  <c:v>45676</c:v>
                </c:pt>
                <c:pt idx="1729" c:formatCode="m/d;@">
                  <c:v>45676.0104166667</c:v>
                </c:pt>
                <c:pt idx="1730" c:formatCode="m/d;@">
                  <c:v>45676.0208333333</c:v>
                </c:pt>
                <c:pt idx="1731" c:formatCode="m/d;@">
                  <c:v>45676.03125</c:v>
                </c:pt>
                <c:pt idx="1732" c:formatCode="m/d;@">
                  <c:v>45676.0416666667</c:v>
                </c:pt>
                <c:pt idx="1733" c:formatCode="m/d;@">
                  <c:v>45676.0520833333</c:v>
                </c:pt>
                <c:pt idx="1734" c:formatCode="m/d;@">
                  <c:v>45676.0625</c:v>
                </c:pt>
                <c:pt idx="1735" c:formatCode="m/d;@">
                  <c:v>45676.0729166667</c:v>
                </c:pt>
                <c:pt idx="1736" c:formatCode="m/d;@">
                  <c:v>45676.0833333333</c:v>
                </c:pt>
                <c:pt idx="1737" c:formatCode="m/d;@">
                  <c:v>45676.09375</c:v>
                </c:pt>
                <c:pt idx="1738" c:formatCode="m/d;@">
                  <c:v>45676.1041666667</c:v>
                </c:pt>
                <c:pt idx="1739" c:formatCode="m/d;@">
                  <c:v>45676.1145833333</c:v>
                </c:pt>
                <c:pt idx="1740" c:formatCode="m/d;@">
                  <c:v>45676.125</c:v>
                </c:pt>
                <c:pt idx="1741" c:formatCode="m/d;@">
                  <c:v>45676.1354166667</c:v>
                </c:pt>
                <c:pt idx="1742" c:formatCode="m/d;@">
                  <c:v>45676.1458333333</c:v>
                </c:pt>
                <c:pt idx="1743" c:formatCode="m/d;@">
                  <c:v>45676.15625</c:v>
                </c:pt>
                <c:pt idx="1744" c:formatCode="m/d;@">
                  <c:v>45676.1666666667</c:v>
                </c:pt>
                <c:pt idx="1745" c:formatCode="m/d;@">
                  <c:v>45676.1770833333</c:v>
                </c:pt>
                <c:pt idx="1746" c:formatCode="m/d;@">
                  <c:v>45676.1875</c:v>
                </c:pt>
                <c:pt idx="1747" c:formatCode="m/d;@">
                  <c:v>45676.1979166667</c:v>
                </c:pt>
                <c:pt idx="1748" c:formatCode="m/d;@">
                  <c:v>45676.2083333333</c:v>
                </c:pt>
                <c:pt idx="1749" c:formatCode="m/d;@">
                  <c:v>45676.21875</c:v>
                </c:pt>
                <c:pt idx="1750" c:formatCode="m/d;@">
                  <c:v>45676.2291666667</c:v>
                </c:pt>
                <c:pt idx="1751" c:formatCode="m/d;@">
                  <c:v>45676.2395833333</c:v>
                </c:pt>
                <c:pt idx="1752" c:formatCode="m/d;@">
                  <c:v>45676.25</c:v>
                </c:pt>
                <c:pt idx="1753" c:formatCode="m/d;@">
                  <c:v>45676.2604166667</c:v>
                </c:pt>
                <c:pt idx="1754" c:formatCode="m/d;@">
                  <c:v>45676.2708333333</c:v>
                </c:pt>
                <c:pt idx="1755" c:formatCode="m/d;@">
                  <c:v>45676.28125</c:v>
                </c:pt>
                <c:pt idx="1756" c:formatCode="m/d;@">
                  <c:v>45676.2916666667</c:v>
                </c:pt>
                <c:pt idx="1757" c:formatCode="m/d;@">
                  <c:v>45676.3020833333</c:v>
                </c:pt>
                <c:pt idx="1758" c:formatCode="m/d;@">
                  <c:v>45676.3125</c:v>
                </c:pt>
                <c:pt idx="1759" c:formatCode="m/d;@">
                  <c:v>45676.3229166667</c:v>
                </c:pt>
                <c:pt idx="1760" c:formatCode="m/d;@">
                  <c:v>45676.3333333333</c:v>
                </c:pt>
                <c:pt idx="1761" c:formatCode="m/d;@">
                  <c:v>45676.34375</c:v>
                </c:pt>
                <c:pt idx="1762" c:formatCode="m/d;@">
                  <c:v>45676.3541666667</c:v>
                </c:pt>
                <c:pt idx="1763" c:formatCode="m/d;@">
                  <c:v>45676.3645833333</c:v>
                </c:pt>
                <c:pt idx="1764" c:formatCode="m/d;@">
                  <c:v>45676.375</c:v>
                </c:pt>
                <c:pt idx="1765" c:formatCode="m/d;@">
                  <c:v>45676.3854166667</c:v>
                </c:pt>
                <c:pt idx="1766" c:formatCode="m/d;@">
                  <c:v>45676.3958333333</c:v>
                </c:pt>
                <c:pt idx="1767" c:formatCode="m/d;@">
                  <c:v>45676.40625</c:v>
                </c:pt>
                <c:pt idx="1768" c:formatCode="m/d;@">
                  <c:v>45676.4166666667</c:v>
                </c:pt>
                <c:pt idx="1769" c:formatCode="m/d;@">
                  <c:v>45676.4270833333</c:v>
                </c:pt>
                <c:pt idx="1770" c:formatCode="m/d;@">
                  <c:v>45676.4375</c:v>
                </c:pt>
                <c:pt idx="1771" c:formatCode="m/d;@">
                  <c:v>45676.4479166667</c:v>
                </c:pt>
                <c:pt idx="1772" c:formatCode="m/d;@">
                  <c:v>45676.4583333333</c:v>
                </c:pt>
                <c:pt idx="1773" c:formatCode="m/d;@">
                  <c:v>45676.46875</c:v>
                </c:pt>
                <c:pt idx="1774" c:formatCode="m/d;@">
                  <c:v>45676.4791666667</c:v>
                </c:pt>
                <c:pt idx="1775" c:formatCode="m/d;@">
                  <c:v>45676.4895833333</c:v>
                </c:pt>
                <c:pt idx="1776" c:formatCode="m/d;@">
                  <c:v>45676.5</c:v>
                </c:pt>
                <c:pt idx="1777" c:formatCode="m/d;@">
                  <c:v>45676.5104166667</c:v>
                </c:pt>
                <c:pt idx="1778" c:formatCode="m/d;@">
                  <c:v>45676.5208333333</c:v>
                </c:pt>
                <c:pt idx="1779" c:formatCode="m/d;@">
                  <c:v>45676.53125</c:v>
                </c:pt>
                <c:pt idx="1780" c:formatCode="m/d;@">
                  <c:v>45676.5416666667</c:v>
                </c:pt>
                <c:pt idx="1781" c:formatCode="m/d;@">
                  <c:v>45676.5520833333</c:v>
                </c:pt>
                <c:pt idx="1782" c:formatCode="m/d;@">
                  <c:v>45676.5625</c:v>
                </c:pt>
                <c:pt idx="1783" c:formatCode="m/d;@">
                  <c:v>45676.5729166667</c:v>
                </c:pt>
                <c:pt idx="1784" c:formatCode="m/d;@">
                  <c:v>45676.5833333333</c:v>
                </c:pt>
                <c:pt idx="1785" c:formatCode="m/d;@">
                  <c:v>45676.59375</c:v>
                </c:pt>
                <c:pt idx="1786" c:formatCode="m/d;@">
                  <c:v>45676.6041666667</c:v>
                </c:pt>
                <c:pt idx="1787" c:formatCode="m/d;@">
                  <c:v>45676.6145833333</c:v>
                </c:pt>
                <c:pt idx="1788" c:formatCode="m/d;@">
                  <c:v>45676.625</c:v>
                </c:pt>
                <c:pt idx="1789" c:formatCode="m/d;@">
                  <c:v>45676.6354166667</c:v>
                </c:pt>
                <c:pt idx="1790" c:formatCode="m/d;@">
                  <c:v>45676.6458333333</c:v>
                </c:pt>
                <c:pt idx="1791" c:formatCode="m/d;@">
                  <c:v>45676.65625</c:v>
                </c:pt>
                <c:pt idx="1792" c:formatCode="m/d;@">
                  <c:v>45676.6666666667</c:v>
                </c:pt>
                <c:pt idx="1793" c:formatCode="m/d;@">
                  <c:v>45676.6770833333</c:v>
                </c:pt>
                <c:pt idx="1794" c:formatCode="m/d;@">
                  <c:v>45676.6875</c:v>
                </c:pt>
                <c:pt idx="1795" c:formatCode="m/d;@">
                  <c:v>45676.6979166667</c:v>
                </c:pt>
                <c:pt idx="1796" c:formatCode="m/d;@">
                  <c:v>45676.7083333333</c:v>
                </c:pt>
                <c:pt idx="1797" c:formatCode="m/d;@">
                  <c:v>45676.71875</c:v>
                </c:pt>
                <c:pt idx="1798" c:formatCode="m/d;@">
                  <c:v>45676.7291666667</c:v>
                </c:pt>
                <c:pt idx="1799" c:formatCode="m/d;@">
                  <c:v>45676.7395833333</c:v>
                </c:pt>
                <c:pt idx="1800" c:formatCode="m/d;@">
                  <c:v>45676.75</c:v>
                </c:pt>
                <c:pt idx="1801" c:formatCode="m/d;@">
                  <c:v>45676.7604166667</c:v>
                </c:pt>
                <c:pt idx="1802" c:formatCode="m/d;@">
                  <c:v>45676.7708333333</c:v>
                </c:pt>
                <c:pt idx="1803" c:formatCode="m/d;@">
                  <c:v>45676.78125</c:v>
                </c:pt>
                <c:pt idx="1804" c:formatCode="m/d;@">
                  <c:v>45676.7916666667</c:v>
                </c:pt>
                <c:pt idx="1805" c:formatCode="m/d;@">
                  <c:v>45676.8020833333</c:v>
                </c:pt>
                <c:pt idx="1806" c:formatCode="m/d;@">
                  <c:v>45676.8125</c:v>
                </c:pt>
                <c:pt idx="1807" c:formatCode="m/d;@">
                  <c:v>45676.8229166667</c:v>
                </c:pt>
                <c:pt idx="1808" c:formatCode="m/d;@">
                  <c:v>45676.8333333333</c:v>
                </c:pt>
                <c:pt idx="1809" c:formatCode="m/d;@">
                  <c:v>45676.84375</c:v>
                </c:pt>
                <c:pt idx="1810" c:formatCode="m/d;@">
                  <c:v>45676.8541666667</c:v>
                </c:pt>
                <c:pt idx="1811" c:formatCode="m/d;@">
                  <c:v>45676.8645833333</c:v>
                </c:pt>
                <c:pt idx="1812" c:formatCode="m/d;@">
                  <c:v>45676.875</c:v>
                </c:pt>
                <c:pt idx="1813" c:formatCode="m/d;@">
                  <c:v>45676.8854166667</c:v>
                </c:pt>
                <c:pt idx="1814" c:formatCode="m/d;@">
                  <c:v>45676.8958333333</c:v>
                </c:pt>
                <c:pt idx="1815" c:formatCode="m/d;@">
                  <c:v>45676.90625</c:v>
                </c:pt>
                <c:pt idx="1816" c:formatCode="m/d;@">
                  <c:v>45676.9166666667</c:v>
                </c:pt>
                <c:pt idx="1817" c:formatCode="m/d;@">
                  <c:v>45676.9270833333</c:v>
                </c:pt>
                <c:pt idx="1818" c:formatCode="m/d;@">
                  <c:v>45676.9375</c:v>
                </c:pt>
                <c:pt idx="1819" c:formatCode="m/d;@">
                  <c:v>45676.9479166667</c:v>
                </c:pt>
                <c:pt idx="1820" c:formatCode="m/d;@">
                  <c:v>45676.9583333333</c:v>
                </c:pt>
                <c:pt idx="1821" c:formatCode="m/d;@">
                  <c:v>45676.96875</c:v>
                </c:pt>
                <c:pt idx="1822" c:formatCode="m/d;@">
                  <c:v>45676.9791666667</c:v>
                </c:pt>
                <c:pt idx="1823" c:formatCode="m/d;@">
                  <c:v>45676.9895833333</c:v>
                </c:pt>
                <c:pt idx="1824" c:formatCode="m/d;@">
                  <c:v>45677</c:v>
                </c:pt>
                <c:pt idx="1825" c:formatCode="m/d;@">
                  <c:v>45677.0104166667</c:v>
                </c:pt>
                <c:pt idx="1826" c:formatCode="m/d;@">
                  <c:v>45677.0208333333</c:v>
                </c:pt>
                <c:pt idx="1827" c:formatCode="m/d;@">
                  <c:v>45677.03125</c:v>
                </c:pt>
                <c:pt idx="1828" c:formatCode="m/d;@">
                  <c:v>45677.0416666667</c:v>
                </c:pt>
                <c:pt idx="1829" c:formatCode="m/d;@">
                  <c:v>45677.0520833333</c:v>
                </c:pt>
                <c:pt idx="1830" c:formatCode="m/d;@">
                  <c:v>45677.0625</c:v>
                </c:pt>
                <c:pt idx="1831" c:formatCode="m/d;@">
                  <c:v>45677.0729166667</c:v>
                </c:pt>
                <c:pt idx="1832" c:formatCode="m/d;@">
                  <c:v>45677.0833333333</c:v>
                </c:pt>
                <c:pt idx="1833" c:formatCode="m/d;@">
                  <c:v>45677.09375</c:v>
                </c:pt>
                <c:pt idx="1834" c:formatCode="m/d;@">
                  <c:v>45677.1041666667</c:v>
                </c:pt>
                <c:pt idx="1835" c:formatCode="m/d;@">
                  <c:v>45677.1145833333</c:v>
                </c:pt>
                <c:pt idx="1836" c:formatCode="m/d;@">
                  <c:v>45677.125</c:v>
                </c:pt>
                <c:pt idx="1837" c:formatCode="m/d;@">
                  <c:v>45677.1354166667</c:v>
                </c:pt>
                <c:pt idx="1838" c:formatCode="m/d;@">
                  <c:v>45677.1458333333</c:v>
                </c:pt>
                <c:pt idx="1839" c:formatCode="m/d;@">
                  <c:v>45677.15625</c:v>
                </c:pt>
                <c:pt idx="1840" c:formatCode="m/d;@">
                  <c:v>45677.1666666667</c:v>
                </c:pt>
                <c:pt idx="1841" c:formatCode="m/d;@">
                  <c:v>45677.1770833333</c:v>
                </c:pt>
                <c:pt idx="1842" c:formatCode="m/d;@">
                  <c:v>45677.1875</c:v>
                </c:pt>
                <c:pt idx="1843" c:formatCode="m/d;@">
                  <c:v>45677.1979166667</c:v>
                </c:pt>
                <c:pt idx="1844" c:formatCode="m/d;@">
                  <c:v>45677.2083333333</c:v>
                </c:pt>
                <c:pt idx="1845" c:formatCode="m/d;@">
                  <c:v>45677.21875</c:v>
                </c:pt>
                <c:pt idx="1846" c:formatCode="m/d;@">
                  <c:v>45677.2291666667</c:v>
                </c:pt>
                <c:pt idx="1847" c:formatCode="m/d;@">
                  <c:v>45677.2395833333</c:v>
                </c:pt>
                <c:pt idx="1848" c:formatCode="m/d;@">
                  <c:v>45677.25</c:v>
                </c:pt>
                <c:pt idx="1849" c:formatCode="m/d;@">
                  <c:v>45677.2604166667</c:v>
                </c:pt>
                <c:pt idx="1850" c:formatCode="m/d;@">
                  <c:v>45677.2708333333</c:v>
                </c:pt>
                <c:pt idx="1851" c:formatCode="m/d;@">
                  <c:v>45677.28125</c:v>
                </c:pt>
                <c:pt idx="1852" c:formatCode="m/d;@">
                  <c:v>45677.2916666667</c:v>
                </c:pt>
                <c:pt idx="1853" c:formatCode="m/d;@">
                  <c:v>45677.3020833333</c:v>
                </c:pt>
                <c:pt idx="1854" c:formatCode="m/d;@">
                  <c:v>45677.3125</c:v>
                </c:pt>
                <c:pt idx="1855" c:formatCode="m/d;@">
                  <c:v>45677.3229166667</c:v>
                </c:pt>
                <c:pt idx="1856" c:formatCode="m/d;@">
                  <c:v>45677.3333333333</c:v>
                </c:pt>
                <c:pt idx="1857" c:formatCode="m/d;@">
                  <c:v>45677.34375</c:v>
                </c:pt>
                <c:pt idx="1858" c:formatCode="m/d;@">
                  <c:v>45677.3541666667</c:v>
                </c:pt>
                <c:pt idx="1859" c:formatCode="m/d;@">
                  <c:v>45677.3645833333</c:v>
                </c:pt>
                <c:pt idx="1860" c:formatCode="m/d;@">
                  <c:v>45677.375</c:v>
                </c:pt>
                <c:pt idx="1861" c:formatCode="m/d;@">
                  <c:v>45677.3854166667</c:v>
                </c:pt>
                <c:pt idx="1862" c:formatCode="m/d;@">
                  <c:v>45677.3958333333</c:v>
                </c:pt>
                <c:pt idx="1863" c:formatCode="m/d;@">
                  <c:v>45677.40625</c:v>
                </c:pt>
                <c:pt idx="1864" c:formatCode="m/d;@">
                  <c:v>45677.4166666667</c:v>
                </c:pt>
                <c:pt idx="1865" c:formatCode="m/d;@">
                  <c:v>45677.4270833333</c:v>
                </c:pt>
                <c:pt idx="1866" c:formatCode="m/d;@">
                  <c:v>45677.4375</c:v>
                </c:pt>
                <c:pt idx="1867" c:formatCode="m/d;@">
                  <c:v>45677.4479166667</c:v>
                </c:pt>
                <c:pt idx="1868" c:formatCode="m/d;@">
                  <c:v>45677.4583333333</c:v>
                </c:pt>
                <c:pt idx="1869" c:formatCode="m/d;@">
                  <c:v>45677.46875</c:v>
                </c:pt>
                <c:pt idx="1870" c:formatCode="m/d;@">
                  <c:v>45677.4791666667</c:v>
                </c:pt>
                <c:pt idx="1871" c:formatCode="m/d;@">
                  <c:v>45677.4895833333</c:v>
                </c:pt>
                <c:pt idx="1872" c:formatCode="m/d;@">
                  <c:v>45677.5</c:v>
                </c:pt>
                <c:pt idx="1873" c:formatCode="m/d;@">
                  <c:v>45677.5104166667</c:v>
                </c:pt>
                <c:pt idx="1874" c:formatCode="m/d;@">
                  <c:v>45677.5208333333</c:v>
                </c:pt>
                <c:pt idx="1875" c:formatCode="m/d;@">
                  <c:v>45677.53125</c:v>
                </c:pt>
                <c:pt idx="1876" c:formatCode="m/d;@">
                  <c:v>45677.5416666667</c:v>
                </c:pt>
                <c:pt idx="1877" c:formatCode="m/d;@">
                  <c:v>45677.5520833333</c:v>
                </c:pt>
                <c:pt idx="1878" c:formatCode="m/d;@">
                  <c:v>45677.5625</c:v>
                </c:pt>
                <c:pt idx="1879" c:formatCode="m/d;@">
                  <c:v>45677.5729166667</c:v>
                </c:pt>
                <c:pt idx="1880" c:formatCode="m/d;@">
                  <c:v>45677.5833333333</c:v>
                </c:pt>
                <c:pt idx="1881" c:formatCode="m/d;@">
                  <c:v>45677.59375</c:v>
                </c:pt>
                <c:pt idx="1882" c:formatCode="m/d;@">
                  <c:v>45677.6041666667</c:v>
                </c:pt>
                <c:pt idx="1883" c:formatCode="m/d;@">
                  <c:v>45677.6145833333</c:v>
                </c:pt>
                <c:pt idx="1884" c:formatCode="m/d;@">
                  <c:v>45677.625</c:v>
                </c:pt>
                <c:pt idx="1885" c:formatCode="m/d;@">
                  <c:v>45677.6354166667</c:v>
                </c:pt>
                <c:pt idx="1886" c:formatCode="m/d;@">
                  <c:v>45677.6458333333</c:v>
                </c:pt>
                <c:pt idx="1887" c:formatCode="m/d;@">
                  <c:v>45677.65625</c:v>
                </c:pt>
                <c:pt idx="1888" c:formatCode="m/d;@">
                  <c:v>45677.6666666667</c:v>
                </c:pt>
                <c:pt idx="1889" c:formatCode="m/d;@">
                  <c:v>45677.6770833333</c:v>
                </c:pt>
                <c:pt idx="1890" c:formatCode="m/d;@">
                  <c:v>45677.6875</c:v>
                </c:pt>
                <c:pt idx="1891" c:formatCode="m/d;@">
                  <c:v>45677.6979166667</c:v>
                </c:pt>
                <c:pt idx="1892" c:formatCode="m/d;@">
                  <c:v>45677.7083333333</c:v>
                </c:pt>
                <c:pt idx="1893" c:formatCode="m/d;@">
                  <c:v>45677.71875</c:v>
                </c:pt>
                <c:pt idx="1894" c:formatCode="m/d;@">
                  <c:v>45677.7291666667</c:v>
                </c:pt>
                <c:pt idx="1895" c:formatCode="m/d;@">
                  <c:v>45677.7395833333</c:v>
                </c:pt>
                <c:pt idx="1896" c:formatCode="m/d;@">
                  <c:v>45677.75</c:v>
                </c:pt>
                <c:pt idx="1897" c:formatCode="m/d;@">
                  <c:v>45677.7604166667</c:v>
                </c:pt>
                <c:pt idx="1898" c:formatCode="m/d;@">
                  <c:v>45677.7708333333</c:v>
                </c:pt>
                <c:pt idx="1899" c:formatCode="m/d;@">
                  <c:v>45677.78125</c:v>
                </c:pt>
                <c:pt idx="1900" c:formatCode="m/d;@">
                  <c:v>45677.7916666667</c:v>
                </c:pt>
                <c:pt idx="1901" c:formatCode="m/d;@">
                  <c:v>45677.8020833333</c:v>
                </c:pt>
                <c:pt idx="1902" c:formatCode="m/d;@">
                  <c:v>45677.8125</c:v>
                </c:pt>
                <c:pt idx="1903" c:formatCode="m/d;@">
                  <c:v>45677.8229166667</c:v>
                </c:pt>
                <c:pt idx="1904" c:formatCode="m/d;@">
                  <c:v>45677.8333333333</c:v>
                </c:pt>
                <c:pt idx="1905" c:formatCode="m/d;@">
                  <c:v>45677.84375</c:v>
                </c:pt>
                <c:pt idx="1906" c:formatCode="m/d;@">
                  <c:v>45677.8541666667</c:v>
                </c:pt>
                <c:pt idx="1907" c:formatCode="m/d;@">
                  <c:v>45677.8645833333</c:v>
                </c:pt>
                <c:pt idx="1908" c:formatCode="m/d;@">
                  <c:v>45677.875</c:v>
                </c:pt>
                <c:pt idx="1909" c:formatCode="m/d;@">
                  <c:v>45677.8854166667</c:v>
                </c:pt>
                <c:pt idx="1910" c:formatCode="m/d;@">
                  <c:v>45677.8958333333</c:v>
                </c:pt>
                <c:pt idx="1911" c:formatCode="m/d;@">
                  <c:v>45677.90625</c:v>
                </c:pt>
                <c:pt idx="1912" c:formatCode="m/d;@">
                  <c:v>45677.9166666667</c:v>
                </c:pt>
                <c:pt idx="1913" c:formatCode="m/d;@">
                  <c:v>45677.9270833333</c:v>
                </c:pt>
                <c:pt idx="1914" c:formatCode="m/d;@">
                  <c:v>45677.9375</c:v>
                </c:pt>
                <c:pt idx="1915" c:formatCode="m/d;@">
                  <c:v>45677.9479166667</c:v>
                </c:pt>
                <c:pt idx="1916" c:formatCode="m/d;@">
                  <c:v>45677.9583333333</c:v>
                </c:pt>
                <c:pt idx="1917" c:formatCode="m/d;@">
                  <c:v>45677.96875</c:v>
                </c:pt>
                <c:pt idx="1918" c:formatCode="m/d;@">
                  <c:v>45677.9791666667</c:v>
                </c:pt>
                <c:pt idx="1919" c:formatCode="m/d;@">
                  <c:v>45677.9895833333</c:v>
                </c:pt>
                <c:pt idx="1920" c:formatCode="m/d;@">
                  <c:v>45678</c:v>
                </c:pt>
                <c:pt idx="1921" c:formatCode="m/d;@">
                  <c:v>45678.0104166667</c:v>
                </c:pt>
                <c:pt idx="1922" c:formatCode="m/d;@">
                  <c:v>45678.0208333333</c:v>
                </c:pt>
                <c:pt idx="1923" c:formatCode="m/d;@">
                  <c:v>45678.03125</c:v>
                </c:pt>
                <c:pt idx="1924" c:formatCode="m/d;@">
                  <c:v>45678.0416666667</c:v>
                </c:pt>
                <c:pt idx="1925" c:formatCode="m/d;@">
                  <c:v>45678.0520833333</c:v>
                </c:pt>
                <c:pt idx="1926" c:formatCode="m/d;@">
                  <c:v>45678.0625</c:v>
                </c:pt>
                <c:pt idx="1927" c:formatCode="m/d;@">
                  <c:v>45678.0729166667</c:v>
                </c:pt>
                <c:pt idx="1928" c:formatCode="m/d;@">
                  <c:v>45678.0833333333</c:v>
                </c:pt>
                <c:pt idx="1929" c:formatCode="m/d;@">
                  <c:v>45678.09375</c:v>
                </c:pt>
                <c:pt idx="1930" c:formatCode="m/d;@">
                  <c:v>45678.1041666667</c:v>
                </c:pt>
                <c:pt idx="1931" c:formatCode="m/d;@">
                  <c:v>45678.1145833333</c:v>
                </c:pt>
                <c:pt idx="1932" c:formatCode="m/d;@">
                  <c:v>45678.125</c:v>
                </c:pt>
                <c:pt idx="1933" c:formatCode="m/d;@">
                  <c:v>45678.1354166667</c:v>
                </c:pt>
                <c:pt idx="1934" c:formatCode="m/d;@">
                  <c:v>45678.1458333333</c:v>
                </c:pt>
                <c:pt idx="1935" c:formatCode="m/d;@">
                  <c:v>45678.15625</c:v>
                </c:pt>
                <c:pt idx="1936" c:formatCode="m/d;@">
                  <c:v>45678.1666666667</c:v>
                </c:pt>
                <c:pt idx="1937" c:formatCode="m/d;@">
                  <c:v>45678.1770833333</c:v>
                </c:pt>
                <c:pt idx="1938" c:formatCode="m/d;@">
                  <c:v>45678.1875</c:v>
                </c:pt>
                <c:pt idx="1939" c:formatCode="m/d;@">
                  <c:v>45678.1979166667</c:v>
                </c:pt>
                <c:pt idx="1940" c:formatCode="m/d;@">
                  <c:v>45678.2083333333</c:v>
                </c:pt>
                <c:pt idx="1941" c:formatCode="m/d;@">
                  <c:v>45678.21875</c:v>
                </c:pt>
                <c:pt idx="1942" c:formatCode="m/d;@">
                  <c:v>45678.2291666667</c:v>
                </c:pt>
                <c:pt idx="1943" c:formatCode="m/d;@">
                  <c:v>45678.2395833333</c:v>
                </c:pt>
                <c:pt idx="1944" c:formatCode="m/d;@">
                  <c:v>45678.25</c:v>
                </c:pt>
                <c:pt idx="1945" c:formatCode="m/d;@">
                  <c:v>45678.2604166667</c:v>
                </c:pt>
                <c:pt idx="1946" c:formatCode="m/d;@">
                  <c:v>45678.2708333333</c:v>
                </c:pt>
                <c:pt idx="1947" c:formatCode="m/d;@">
                  <c:v>45678.28125</c:v>
                </c:pt>
                <c:pt idx="1948" c:formatCode="m/d;@">
                  <c:v>45678.2916666667</c:v>
                </c:pt>
                <c:pt idx="1949" c:formatCode="m/d;@">
                  <c:v>45678.3020833333</c:v>
                </c:pt>
                <c:pt idx="1950" c:formatCode="m/d;@">
                  <c:v>45678.3125</c:v>
                </c:pt>
                <c:pt idx="1951" c:formatCode="m/d;@">
                  <c:v>45678.3229166667</c:v>
                </c:pt>
                <c:pt idx="1952" c:formatCode="m/d;@">
                  <c:v>45678.3333333333</c:v>
                </c:pt>
                <c:pt idx="1953" c:formatCode="m/d;@">
                  <c:v>45678.34375</c:v>
                </c:pt>
                <c:pt idx="1954" c:formatCode="m/d;@">
                  <c:v>45678.3541666667</c:v>
                </c:pt>
                <c:pt idx="1955" c:formatCode="m/d;@">
                  <c:v>45678.3645833333</c:v>
                </c:pt>
                <c:pt idx="1956" c:formatCode="m/d;@">
                  <c:v>45678.375</c:v>
                </c:pt>
                <c:pt idx="1957" c:formatCode="m/d;@">
                  <c:v>45678.3854166667</c:v>
                </c:pt>
                <c:pt idx="1958" c:formatCode="m/d;@">
                  <c:v>45678.3958333333</c:v>
                </c:pt>
                <c:pt idx="1959" c:formatCode="m/d;@">
                  <c:v>45678.40625</c:v>
                </c:pt>
                <c:pt idx="1960" c:formatCode="m/d;@">
                  <c:v>45678.4166666667</c:v>
                </c:pt>
                <c:pt idx="1961" c:formatCode="m/d;@">
                  <c:v>45678.4270833333</c:v>
                </c:pt>
                <c:pt idx="1962" c:formatCode="m/d;@">
                  <c:v>45678.4375</c:v>
                </c:pt>
                <c:pt idx="1963" c:formatCode="m/d;@">
                  <c:v>45678.4479166667</c:v>
                </c:pt>
                <c:pt idx="1964" c:formatCode="m/d;@">
                  <c:v>45678.4583333333</c:v>
                </c:pt>
                <c:pt idx="1965" c:formatCode="m/d;@">
                  <c:v>45678.46875</c:v>
                </c:pt>
                <c:pt idx="1966" c:formatCode="m/d;@">
                  <c:v>45678.4791666667</c:v>
                </c:pt>
                <c:pt idx="1967" c:formatCode="m/d;@">
                  <c:v>45678.4895833333</c:v>
                </c:pt>
                <c:pt idx="1968" c:formatCode="m/d;@">
                  <c:v>45678.5</c:v>
                </c:pt>
                <c:pt idx="1969" c:formatCode="m/d;@">
                  <c:v>45678.5104166667</c:v>
                </c:pt>
                <c:pt idx="1970" c:formatCode="m/d;@">
                  <c:v>45678.5208333333</c:v>
                </c:pt>
                <c:pt idx="1971" c:formatCode="m/d;@">
                  <c:v>45678.53125</c:v>
                </c:pt>
                <c:pt idx="1972" c:formatCode="m/d;@">
                  <c:v>45678.5416666667</c:v>
                </c:pt>
                <c:pt idx="1973" c:formatCode="m/d;@">
                  <c:v>45678.5520833333</c:v>
                </c:pt>
                <c:pt idx="1974" c:formatCode="m/d;@">
                  <c:v>45678.5625</c:v>
                </c:pt>
                <c:pt idx="1975" c:formatCode="m/d;@">
                  <c:v>45678.5729166667</c:v>
                </c:pt>
                <c:pt idx="1976" c:formatCode="m/d;@">
                  <c:v>45678.5833333333</c:v>
                </c:pt>
                <c:pt idx="1977" c:formatCode="m/d;@">
                  <c:v>45678.59375</c:v>
                </c:pt>
                <c:pt idx="1978" c:formatCode="m/d;@">
                  <c:v>45678.6041666667</c:v>
                </c:pt>
                <c:pt idx="1979" c:formatCode="m/d;@">
                  <c:v>45678.6145833333</c:v>
                </c:pt>
                <c:pt idx="1980" c:formatCode="m/d;@">
                  <c:v>45678.625</c:v>
                </c:pt>
                <c:pt idx="1981" c:formatCode="m/d;@">
                  <c:v>45678.6354166667</c:v>
                </c:pt>
                <c:pt idx="1982" c:formatCode="m/d;@">
                  <c:v>45678.6458333333</c:v>
                </c:pt>
                <c:pt idx="1983" c:formatCode="m/d;@">
                  <c:v>45678.65625</c:v>
                </c:pt>
                <c:pt idx="1984" c:formatCode="m/d;@">
                  <c:v>45678.6666666667</c:v>
                </c:pt>
                <c:pt idx="1985" c:formatCode="m/d;@">
                  <c:v>45678.6770833333</c:v>
                </c:pt>
                <c:pt idx="1986" c:formatCode="m/d;@">
                  <c:v>45678.6875</c:v>
                </c:pt>
                <c:pt idx="1987" c:formatCode="m/d;@">
                  <c:v>45678.6979166667</c:v>
                </c:pt>
                <c:pt idx="1988" c:formatCode="m/d;@">
                  <c:v>45678.7083333333</c:v>
                </c:pt>
                <c:pt idx="1989" c:formatCode="m/d;@">
                  <c:v>45678.71875</c:v>
                </c:pt>
                <c:pt idx="1990" c:formatCode="m/d;@">
                  <c:v>45678.7291666667</c:v>
                </c:pt>
                <c:pt idx="1991" c:formatCode="m/d;@">
                  <c:v>45678.7395833333</c:v>
                </c:pt>
                <c:pt idx="1992" c:formatCode="m/d;@">
                  <c:v>45678.75</c:v>
                </c:pt>
                <c:pt idx="1993" c:formatCode="m/d;@">
                  <c:v>45678.7604166667</c:v>
                </c:pt>
                <c:pt idx="1994" c:formatCode="m/d;@">
                  <c:v>45678.7708333333</c:v>
                </c:pt>
                <c:pt idx="1995" c:formatCode="m/d;@">
                  <c:v>45678.78125</c:v>
                </c:pt>
                <c:pt idx="1996" c:formatCode="m/d;@">
                  <c:v>45678.7916666667</c:v>
                </c:pt>
                <c:pt idx="1997" c:formatCode="m/d;@">
                  <c:v>45678.8020833333</c:v>
                </c:pt>
                <c:pt idx="1998" c:formatCode="m/d;@">
                  <c:v>45678.8125</c:v>
                </c:pt>
                <c:pt idx="1999" c:formatCode="m/d;@">
                  <c:v>45678.8229166667</c:v>
                </c:pt>
                <c:pt idx="2000" c:formatCode="m/d;@">
                  <c:v>45678.8333333333</c:v>
                </c:pt>
                <c:pt idx="2001" c:formatCode="m/d;@">
                  <c:v>45678.84375</c:v>
                </c:pt>
                <c:pt idx="2002" c:formatCode="m/d;@">
                  <c:v>45678.8541666667</c:v>
                </c:pt>
                <c:pt idx="2003" c:formatCode="m/d;@">
                  <c:v>45678.8645833333</c:v>
                </c:pt>
                <c:pt idx="2004" c:formatCode="m/d;@">
                  <c:v>45678.875</c:v>
                </c:pt>
                <c:pt idx="2005" c:formatCode="m/d;@">
                  <c:v>45678.8854166667</c:v>
                </c:pt>
                <c:pt idx="2006" c:formatCode="m/d;@">
                  <c:v>45678.8958333333</c:v>
                </c:pt>
                <c:pt idx="2007" c:formatCode="m/d;@">
                  <c:v>45678.90625</c:v>
                </c:pt>
                <c:pt idx="2008" c:formatCode="m/d;@">
                  <c:v>45678.9166666667</c:v>
                </c:pt>
                <c:pt idx="2009" c:formatCode="m/d;@">
                  <c:v>45678.9270833333</c:v>
                </c:pt>
                <c:pt idx="2010" c:formatCode="m/d;@">
                  <c:v>45678.9375</c:v>
                </c:pt>
                <c:pt idx="2011" c:formatCode="m/d;@">
                  <c:v>45678.9479166667</c:v>
                </c:pt>
                <c:pt idx="2012" c:formatCode="m/d;@">
                  <c:v>45678.9583333333</c:v>
                </c:pt>
                <c:pt idx="2013" c:formatCode="m/d;@">
                  <c:v>45678.96875</c:v>
                </c:pt>
                <c:pt idx="2014" c:formatCode="m/d;@">
                  <c:v>45678.9791666667</c:v>
                </c:pt>
                <c:pt idx="2015" c:formatCode="m/d;@">
                  <c:v>45678.9895833333</c:v>
                </c:pt>
                <c:pt idx="2016" c:formatCode="m/d;@">
                  <c:v>45679</c:v>
                </c:pt>
                <c:pt idx="2017" c:formatCode="m/d;@">
                  <c:v>45679.0104166667</c:v>
                </c:pt>
                <c:pt idx="2018" c:formatCode="m/d;@">
                  <c:v>45679.0208333333</c:v>
                </c:pt>
                <c:pt idx="2019" c:formatCode="m/d;@">
                  <c:v>45679.03125</c:v>
                </c:pt>
                <c:pt idx="2020" c:formatCode="m/d;@">
                  <c:v>45679.0416666667</c:v>
                </c:pt>
                <c:pt idx="2021" c:formatCode="m/d;@">
                  <c:v>45679.0520833333</c:v>
                </c:pt>
                <c:pt idx="2022" c:formatCode="m/d;@">
                  <c:v>45679.0625</c:v>
                </c:pt>
                <c:pt idx="2023" c:formatCode="m/d;@">
                  <c:v>45679.0729166667</c:v>
                </c:pt>
                <c:pt idx="2024" c:formatCode="m/d;@">
                  <c:v>45679.0833333333</c:v>
                </c:pt>
                <c:pt idx="2025" c:formatCode="m/d;@">
                  <c:v>45679.09375</c:v>
                </c:pt>
                <c:pt idx="2026" c:formatCode="m/d;@">
                  <c:v>45679.1041666667</c:v>
                </c:pt>
                <c:pt idx="2027" c:formatCode="m/d;@">
                  <c:v>45679.1145833333</c:v>
                </c:pt>
                <c:pt idx="2028" c:formatCode="m/d;@">
                  <c:v>45679.125</c:v>
                </c:pt>
                <c:pt idx="2029" c:formatCode="m/d;@">
                  <c:v>45679.1354166667</c:v>
                </c:pt>
                <c:pt idx="2030" c:formatCode="m/d;@">
                  <c:v>45679.1458333333</c:v>
                </c:pt>
                <c:pt idx="2031" c:formatCode="m/d;@">
                  <c:v>45679.15625</c:v>
                </c:pt>
                <c:pt idx="2032" c:formatCode="m/d;@">
                  <c:v>45679.1666666667</c:v>
                </c:pt>
                <c:pt idx="2033" c:formatCode="m/d;@">
                  <c:v>45679.1770833333</c:v>
                </c:pt>
                <c:pt idx="2034" c:formatCode="m/d;@">
                  <c:v>45679.1875</c:v>
                </c:pt>
                <c:pt idx="2035" c:formatCode="m/d;@">
                  <c:v>45679.1979166667</c:v>
                </c:pt>
                <c:pt idx="2036" c:formatCode="m/d;@">
                  <c:v>45679.2083333333</c:v>
                </c:pt>
                <c:pt idx="2037" c:formatCode="m/d;@">
                  <c:v>45679.21875</c:v>
                </c:pt>
                <c:pt idx="2038" c:formatCode="m/d;@">
                  <c:v>45679.2291666667</c:v>
                </c:pt>
                <c:pt idx="2039" c:formatCode="m/d;@">
                  <c:v>45679.2395833333</c:v>
                </c:pt>
                <c:pt idx="2040" c:formatCode="m/d;@">
                  <c:v>45679.25</c:v>
                </c:pt>
                <c:pt idx="2041" c:formatCode="m/d;@">
                  <c:v>45679.2604166667</c:v>
                </c:pt>
                <c:pt idx="2042" c:formatCode="m/d;@">
                  <c:v>45679.2708333333</c:v>
                </c:pt>
                <c:pt idx="2043" c:formatCode="m/d;@">
                  <c:v>45679.28125</c:v>
                </c:pt>
                <c:pt idx="2044" c:formatCode="m/d;@">
                  <c:v>45679.2916666667</c:v>
                </c:pt>
                <c:pt idx="2045" c:formatCode="m/d;@">
                  <c:v>45679.3020833333</c:v>
                </c:pt>
                <c:pt idx="2046" c:formatCode="m/d;@">
                  <c:v>45679.3125</c:v>
                </c:pt>
                <c:pt idx="2047" c:formatCode="m/d;@">
                  <c:v>45679.3229166667</c:v>
                </c:pt>
                <c:pt idx="2048" c:formatCode="m/d;@">
                  <c:v>45679.3333333333</c:v>
                </c:pt>
                <c:pt idx="2049" c:formatCode="m/d;@">
                  <c:v>45679.34375</c:v>
                </c:pt>
                <c:pt idx="2050" c:formatCode="m/d;@">
                  <c:v>45679.3541666667</c:v>
                </c:pt>
                <c:pt idx="2051" c:formatCode="m/d;@">
                  <c:v>45679.3645833333</c:v>
                </c:pt>
                <c:pt idx="2052" c:formatCode="m/d;@">
                  <c:v>45679.375</c:v>
                </c:pt>
                <c:pt idx="2053" c:formatCode="m/d;@">
                  <c:v>45679.3854166667</c:v>
                </c:pt>
                <c:pt idx="2054" c:formatCode="m/d;@">
                  <c:v>45679.3958333333</c:v>
                </c:pt>
                <c:pt idx="2055" c:formatCode="m/d;@">
                  <c:v>45679.40625</c:v>
                </c:pt>
                <c:pt idx="2056" c:formatCode="m/d;@">
                  <c:v>45679.4166666667</c:v>
                </c:pt>
                <c:pt idx="2057" c:formatCode="m/d;@">
                  <c:v>45679.4270833333</c:v>
                </c:pt>
                <c:pt idx="2058" c:formatCode="m/d;@">
                  <c:v>45679.4375</c:v>
                </c:pt>
                <c:pt idx="2059" c:formatCode="m/d;@">
                  <c:v>45679.4479166667</c:v>
                </c:pt>
                <c:pt idx="2060" c:formatCode="m/d;@">
                  <c:v>45679.4583333333</c:v>
                </c:pt>
                <c:pt idx="2061" c:formatCode="m/d;@">
                  <c:v>45679.46875</c:v>
                </c:pt>
                <c:pt idx="2062" c:formatCode="m/d;@">
                  <c:v>45679.4791666667</c:v>
                </c:pt>
                <c:pt idx="2063" c:formatCode="m/d;@">
                  <c:v>45679.4895833333</c:v>
                </c:pt>
                <c:pt idx="2064" c:formatCode="m/d;@">
                  <c:v>45679.5</c:v>
                </c:pt>
                <c:pt idx="2065" c:formatCode="m/d;@">
                  <c:v>45679.5104166667</c:v>
                </c:pt>
                <c:pt idx="2066" c:formatCode="m/d;@">
                  <c:v>45679.5208333333</c:v>
                </c:pt>
                <c:pt idx="2067" c:formatCode="m/d;@">
                  <c:v>45679.53125</c:v>
                </c:pt>
                <c:pt idx="2068" c:formatCode="m/d;@">
                  <c:v>45679.5416666667</c:v>
                </c:pt>
                <c:pt idx="2069" c:formatCode="m/d;@">
                  <c:v>45679.5520833333</c:v>
                </c:pt>
                <c:pt idx="2070" c:formatCode="m/d;@">
                  <c:v>45679.5625</c:v>
                </c:pt>
                <c:pt idx="2071" c:formatCode="m/d;@">
                  <c:v>45679.5729166667</c:v>
                </c:pt>
                <c:pt idx="2072" c:formatCode="m/d;@">
                  <c:v>45679.5833333333</c:v>
                </c:pt>
                <c:pt idx="2073" c:formatCode="m/d;@">
                  <c:v>45679.59375</c:v>
                </c:pt>
                <c:pt idx="2074" c:formatCode="m/d;@">
                  <c:v>45679.6041666667</c:v>
                </c:pt>
                <c:pt idx="2075" c:formatCode="m/d;@">
                  <c:v>45679.6145833333</c:v>
                </c:pt>
                <c:pt idx="2076" c:formatCode="m/d;@">
                  <c:v>45679.625</c:v>
                </c:pt>
                <c:pt idx="2077" c:formatCode="m/d;@">
                  <c:v>45679.6354166667</c:v>
                </c:pt>
                <c:pt idx="2078" c:formatCode="m/d;@">
                  <c:v>45679.6458333333</c:v>
                </c:pt>
                <c:pt idx="2079" c:formatCode="m/d;@">
                  <c:v>45679.65625</c:v>
                </c:pt>
                <c:pt idx="2080" c:formatCode="m/d;@">
                  <c:v>45679.6666666667</c:v>
                </c:pt>
                <c:pt idx="2081" c:formatCode="m/d;@">
                  <c:v>45679.6770833333</c:v>
                </c:pt>
                <c:pt idx="2082" c:formatCode="m/d;@">
                  <c:v>45679.6875</c:v>
                </c:pt>
                <c:pt idx="2083" c:formatCode="m/d;@">
                  <c:v>45679.6979166667</c:v>
                </c:pt>
                <c:pt idx="2084" c:formatCode="m/d;@">
                  <c:v>45679.7083333333</c:v>
                </c:pt>
                <c:pt idx="2085" c:formatCode="m/d;@">
                  <c:v>45679.71875</c:v>
                </c:pt>
                <c:pt idx="2086" c:formatCode="m/d;@">
                  <c:v>45679.7291666667</c:v>
                </c:pt>
                <c:pt idx="2087" c:formatCode="m/d;@">
                  <c:v>45679.7395833333</c:v>
                </c:pt>
                <c:pt idx="2088" c:formatCode="m/d;@">
                  <c:v>45679.75</c:v>
                </c:pt>
                <c:pt idx="2089" c:formatCode="m/d;@">
                  <c:v>45679.7604166667</c:v>
                </c:pt>
                <c:pt idx="2090" c:formatCode="m/d;@">
                  <c:v>45679.7708333333</c:v>
                </c:pt>
                <c:pt idx="2091" c:formatCode="m/d;@">
                  <c:v>45679.78125</c:v>
                </c:pt>
                <c:pt idx="2092" c:formatCode="m/d;@">
                  <c:v>45679.7916666667</c:v>
                </c:pt>
                <c:pt idx="2093" c:formatCode="m/d;@">
                  <c:v>45679.8020833333</c:v>
                </c:pt>
                <c:pt idx="2094" c:formatCode="m/d;@">
                  <c:v>45679.8125</c:v>
                </c:pt>
                <c:pt idx="2095" c:formatCode="m/d;@">
                  <c:v>45679.8229166667</c:v>
                </c:pt>
                <c:pt idx="2096" c:formatCode="m/d;@">
                  <c:v>45679.8333333333</c:v>
                </c:pt>
                <c:pt idx="2097" c:formatCode="m/d;@">
                  <c:v>45679.84375</c:v>
                </c:pt>
                <c:pt idx="2098" c:formatCode="m/d;@">
                  <c:v>45679.8541666667</c:v>
                </c:pt>
                <c:pt idx="2099" c:formatCode="m/d;@">
                  <c:v>45679.8645833333</c:v>
                </c:pt>
                <c:pt idx="2100" c:formatCode="m/d;@">
                  <c:v>45679.875</c:v>
                </c:pt>
                <c:pt idx="2101" c:formatCode="m/d;@">
                  <c:v>45679.8854166667</c:v>
                </c:pt>
                <c:pt idx="2102" c:formatCode="m/d;@">
                  <c:v>45679.8958333333</c:v>
                </c:pt>
                <c:pt idx="2103" c:formatCode="m/d;@">
                  <c:v>45679.90625</c:v>
                </c:pt>
                <c:pt idx="2104" c:formatCode="m/d;@">
                  <c:v>45679.9166666667</c:v>
                </c:pt>
                <c:pt idx="2105" c:formatCode="m/d;@">
                  <c:v>45679.9270833333</c:v>
                </c:pt>
                <c:pt idx="2106" c:formatCode="m/d;@">
                  <c:v>45679.9375</c:v>
                </c:pt>
                <c:pt idx="2107" c:formatCode="m/d;@">
                  <c:v>45679.9479166667</c:v>
                </c:pt>
                <c:pt idx="2108" c:formatCode="m/d;@">
                  <c:v>45679.9583333333</c:v>
                </c:pt>
                <c:pt idx="2109" c:formatCode="m/d;@">
                  <c:v>45679.96875</c:v>
                </c:pt>
                <c:pt idx="2110" c:formatCode="m/d;@">
                  <c:v>45679.9791666667</c:v>
                </c:pt>
                <c:pt idx="2111" c:formatCode="m/d;@">
                  <c:v>45679.9895833333</c:v>
                </c:pt>
                <c:pt idx="2112" c:formatCode="m/d;@">
                  <c:v>45680</c:v>
                </c:pt>
                <c:pt idx="2113" c:formatCode="m/d;@">
                  <c:v>45680.0104166667</c:v>
                </c:pt>
                <c:pt idx="2114" c:formatCode="m/d;@">
                  <c:v>45680.0208333333</c:v>
                </c:pt>
                <c:pt idx="2115" c:formatCode="m/d;@">
                  <c:v>45680.03125</c:v>
                </c:pt>
                <c:pt idx="2116" c:formatCode="m/d;@">
                  <c:v>45680.0416666667</c:v>
                </c:pt>
                <c:pt idx="2117" c:formatCode="m/d;@">
                  <c:v>45680.0520833333</c:v>
                </c:pt>
                <c:pt idx="2118" c:formatCode="m/d;@">
                  <c:v>45680.0625</c:v>
                </c:pt>
                <c:pt idx="2119" c:formatCode="m/d;@">
                  <c:v>45680.0729166667</c:v>
                </c:pt>
                <c:pt idx="2120" c:formatCode="m/d;@">
                  <c:v>45680.0833333333</c:v>
                </c:pt>
                <c:pt idx="2121" c:formatCode="m/d;@">
                  <c:v>45680.09375</c:v>
                </c:pt>
                <c:pt idx="2122" c:formatCode="m/d;@">
                  <c:v>45680.1041666667</c:v>
                </c:pt>
                <c:pt idx="2123" c:formatCode="m/d;@">
                  <c:v>45680.1145833333</c:v>
                </c:pt>
                <c:pt idx="2124" c:formatCode="m/d;@">
                  <c:v>45680.125</c:v>
                </c:pt>
                <c:pt idx="2125" c:formatCode="m/d;@">
                  <c:v>45680.1354166667</c:v>
                </c:pt>
                <c:pt idx="2126" c:formatCode="m/d;@">
                  <c:v>45680.1458333333</c:v>
                </c:pt>
                <c:pt idx="2127" c:formatCode="m/d;@">
                  <c:v>45680.15625</c:v>
                </c:pt>
                <c:pt idx="2128" c:formatCode="m/d;@">
                  <c:v>45680.1666666667</c:v>
                </c:pt>
                <c:pt idx="2129" c:formatCode="m/d;@">
                  <c:v>45680.1770833333</c:v>
                </c:pt>
                <c:pt idx="2130" c:formatCode="m/d;@">
                  <c:v>45680.1875</c:v>
                </c:pt>
                <c:pt idx="2131" c:formatCode="m/d;@">
                  <c:v>45680.1979166667</c:v>
                </c:pt>
                <c:pt idx="2132" c:formatCode="m/d;@">
                  <c:v>45680.2083333333</c:v>
                </c:pt>
                <c:pt idx="2133" c:formatCode="m/d;@">
                  <c:v>45680.21875</c:v>
                </c:pt>
                <c:pt idx="2134" c:formatCode="m/d;@">
                  <c:v>45680.2291666667</c:v>
                </c:pt>
                <c:pt idx="2135" c:formatCode="m/d;@">
                  <c:v>45680.2395833333</c:v>
                </c:pt>
                <c:pt idx="2136" c:formatCode="m/d;@">
                  <c:v>45680.25</c:v>
                </c:pt>
                <c:pt idx="2137" c:formatCode="m/d;@">
                  <c:v>45680.2604166667</c:v>
                </c:pt>
                <c:pt idx="2138" c:formatCode="m/d;@">
                  <c:v>45680.2708333333</c:v>
                </c:pt>
                <c:pt idx="2139" c:formatCode="m/d;@">
                  <c:v>45680.28125</c:v>
                </c:pt>
                <c:pt idx="2140" c:formatCode="m/d;@">
                  <c:v>45680.2916666667</c:v>
                </c:pt>
                <c:pt idx="2141" c:formatCode="m/d;@">
                  <c:v>45680.3020833333</c:v>
                </c:pt>
                <c:pt idx="2142" c:formatCode="m/d;@">
                  <c:v>45680.3125</c:v>
                </c:pt>
                <c:pt idx="2143" c:formatCode="m/d;@">
                  <c:v>45680.3229166667</c:v>
                </c:pt>
                <c:pt idx="2144" c:formatCode="m/d;@">
                  <c:v>45680.3333333333</c:v>
                </c:pt>
                <c:pt idx="2145" c:formatCode="m/d;@">
                  <c:v>45680.34375</c:v>
                </c:pt>
                <c:pt idx="2146" c:formatCode="m/d;@">
                  <c:v>45680.3541666667</c:v>
                </c:pt>
                <c:pt idx="2147" c:formatCode="m/d;@">
                  <c:v>45680.3645833333</c:v>
                </c:pt>
                <c:pt idx="2148" c:formatCode="m/d;@">
                  <c:v>45680.375</c:v>
                </c:pt>
                <c:pt idx="2149" c:formatCode="m/d;@">
                  <c:v>45680.3854166667</c:v>
                </c:pt>
                <c:pt idx="2150" c:formatCode="m/d;@">
                  <c:v>45680.3958333333</c:v>
                </c:pt>
                <c:pt idx="2151" c:formatCode="m/d;@">
                  <c:v>45680.40625</c:v>
                </c:pt>
                <c:pt idx="2152" c:formatCode="m/d;@">
                  <c:v>45680.4166666667</c:v>
                </c:pt>
                <c:pt idx="2153" c:formatCode="m/d;@">
                  <c:v>45680.4270833333</c:v>
                </c:pt>
                <c:pt idx="2154" c:formatCode="m/d;@">
                  <c:v>45680.4375</c:v>
                </c:pt>
                <c:pt idx="2155" c:formatCode="m/d;@">
                  <c:v>45680.4479166667</c:v>
                </c:pt>
                <c:pt idx="2156" c:formatCode="m/d;@">
                  <c:v>45680.4583333333</c:v>
                </c:pt>
                <c:pt idx="2157" c:formatCode="m/d;@">
                  <c:v>45680.46875</c:v>
                </c:pt>
                <c:pt idx="2158" c:formatCode="m/d;@">
                  <c:v>45680.4791666667</c:v>
                </c:pt>
                <c:pt idx="2159" c:formatCode="m/d;@">
                  <c:v>45680.4895833333</c:v>
                </c:pt>
                <c:pt idx="2160" c:formatCode="m/d;@">
                  <c:v>45680.5</c:v>
                </c:pt>
                <c:pt idx="2161" c:formatCode="m/d;@">
                  <c:v>45680.5104166667</c:v>
                </c:pt>
                <c:pt idx="2162" c:formatCode="m/d;@">
                  <c:v>45680.5208333333</c:v>
                </c:pt>
                <c:pt idx="2163" c:formatCode="m/d;@">
                  <c:v>45680.53125</c:v>
                </c:pt>
                <c:pt idx="2164" c:formatCode="m/d;@">
                  <c:v>45680.5416666667</c:v>
                </c:pt>
                <c:pt idx="2165" c:formatCode="m/d;@">
                  <c:v>45680.5520833333</c:v>
                </c:pt>
                <c:pt idx="2166" c:formatCode="m/d;@">
                  <c:v>45680.5625</c:v>
                </c:pt>
                <c:pt idx="2167" c:formatCode="m/d;@">
                  <c:v>45680.5729166667</c:v>
                </c:pt>
                <c:pt idx="2168" c:formatCode="m/d;@">
                  <c:v>45680.5833333333</c:v>
                </c:pt>
                <c:pt idx="2169" c:formatCode="m/d;@">
                  <c:v>45680.59375</c:v>
                </c:pt>
                <c:pt idx="2170" c:formatCode="m/d;@">
                  <c:v>45680.6041666667</c:v>
                </c:pt>
                <c:pt idx="2171" c:formatCode="m/d;@">
                  <c:v>45680.6145833333</c:v>
                </c:pt>
                <c:pt idx="2172" c:formatCode="m/d;@">
                  <c:v>45680.625</c:v>
                </c:pt>
                <c:pt idx="2173" c:formatCode="m/d;@">
                  <c:v>45680.6354166667</c:v>
                </c:pt>
                <c:pt idx="2174" c:formatCode="m/d;@">
                  <c:v>45680.6458333333</c:v>
                </c:pt>
                <c:pt idx="2175" c:formatCode="m/d;@">
                  <c:v>45680.65625</c:v>
                </c:pt>
                <c:pt idx="2176" c:formatCode="m/d;@">
                  <c:v>45680.6666666667</c:v>
                </c:pt>
                <c:pt idx="2177" c:formatCode="m/d;@">
                  <c:v>45680.6770833333</c:v>
                </c:pt>
                <c:pt idx="2178" c:formatCode="m/d;@">
                  <c:v>45680.6875</c:v>
                </c:pt>
                <c:pt idx="2179" c:formatCode="m/d;@">
                  <c:v>45680.6979166667</c:v>
                </c:pt>
                <c:pt idx="2180" c:formatCode="m/d;@">
                  <c:v>45680.7083333333</c:v>
                </c:pt>
                <c:pt idx="2181" c:formatCode="m/d;@">
                  <c:v>45680.71875</c:v>
                </c:pt>
                <c:pt idx="2182" c:formatCode="m/d;@">
                  <c:v>45680.7291666667</c:v>
                </c:pt>
                <c:pt idx="2183" c:formatCode="m/d;@">
                  <c:v>45680.7395833333</c:v>
                </c:pt>
                <c:pt idx="2184" c:formatCode="m/d;@">
                  <c:v>45680.75</c:v>
                </c:pt>
                <c:pt idx="2185" c:formatCode="m/d;@">
                  <c:v>45680.7604166667</c:v>
                </c:pt>
                <c:pt idx="2186" c:formatCode="m/d;@">
                  <c:v>45680.7708333333</c:v>
                </c:pt>
                <c:pt idx="2187" c:formatCode="m/d;@">
                  <c:v>45680.78125</c:v>
                </c:pt>
                <c:pt idx="2188" c:formatCode="m/d;@">
                  <c:v>45680.7916666667</c:v>
                </c:pt>
                <c:pt idx="2189" c:formatCode="m/d;@">
                  <c:v>45680.8020833333</c:v>
                </c:pt>
                <c:pt idx="2190" c:formatCode="m/d;@">
                  <c:v>45680.8125</c:v>
                </c:pt>
                <c:pt idx="2191" c:formatCode="m/d;@">
                  <c:v>45680.8229166667</c:v>
                </c:pt>
                <c:pt idx="2192" c:formatCode="m/d;@">
                  <c:v>45680.8333333333</c:v>
                </c:pt>
                <c:pt idx="2193" c:formatCode="m/d;@">
                  <c:v>45680.84375</c:v>
                </c:pt>
                <c:pt idx="2194" c:formatCode="m/d;@">
                  <c:v>45680.8541666667</c:v>
                </c:pt>
                <c:pt idx="2195" c:formatCode="m/d;@">
                  <c:v>45680.8645833333</c:v>
                </c:pt>
                <c:pt idx="2196" c:formatCode="m/d;@">
                  <c:v>45680.875</c:v>
                </c:pt>
                <c:pt idx="2197" c:formatCode="m/d;@">
                  <c:v>45680.8854166667</c:v>
                </c:pt>
                <c:pt idx="2198" c:formatCode="m/d;@">
                  <c:v>45680.8958333333</c:v>
                </c:pt>
                <c:pt idx="2199" c:formatCode="m/d;@">
                  <c:v>45680.90625</c:v>
                </c:pt>
                <c:pt idx="2200" c:formatCode="m/d;@">
                  <c:v>45680.9166666667</c:v>
                </c:pt>
                <c:pt idx="2201" c:formatCode="m/d;@">
                  <c:v>45680.9270833333</c:v>
                </c:pt>
                <c:pt idx="2202" c:formatCode="m/d;@">
                  <c:v>45680.9375</c:v>
                </c:pt>
                <c:pt idx="2203" c:formatCode="m/d;@">
                  <c:v>45680.9479166667</c:v>
                </c:pt>
                <c:pt idx="2204" c:formatCode="m/d;@">
                  <c:v>45680.9583333333</c:v>
                </c:pt>
                <c:pt idx="2205" c:formatCode="m/d;@">
                  <c:v>45680.96875</c:v>
                </c:pt>
                <c:pt idx="2206" c:formatCode="m/d;@">
                  <c:v>45680.9791666667</c:v>
                </c:pt>
                <c:pt idx="2207" c:formatCode="m/d;@">
                  <c:v>45680.9895833333</c:v>
                </c:pt>
                <c:pt idx="2208" c:formatCode="m/d;@">
                  <c:v>45681</c:v>
                </c:pt>
                <c:pt idx="2209" c:formatCode="m/d;@">
                  <c:v>45681.0104166667</c:v>
                </c:pt>
                <c:pt idx="2210" c:formatCode="m/d;@">
                  <c:v>45681.0208333333</c:v>
                </c:pt>
                <c:pt idx="2211" c:formatCode="m/d;@">
                  <c:v>45681.03125</c:v>
                </c:pt>
                <c:pt idx="2212" c:formatCode="m/d;@">
                  <c:v>45681.0416666667</c:v>
                </c:pt>
                <c:pt idx="2213" c:formatCode="m/d;@">
                  <c:v>45681.0520833333</c:v>
                </c:pt>
                <c:pt idx="2214" c:formatCode="m/d;@">
                  <c:v>45681.0625</c:v>
                </c:pt>
                <c:pt idx="2215" c:formatCode="m/d;@">
                  <c:v>45681.0729166667</c:v>
                </c:pt>
                <c:pt idx="2216" c:formatCode="m/d;@">
                  <c:v>45681.0833333333</c:v>
                </c:pt>
                <c:pt idx="2217" c:formatCode="m/d;@">
                  <c:v>45681.09375</c:v>
                </c:pt>
                <c:pt idx="2218" c:formatCode="m/d;@">
                  <c:v>45681.1041666667</c:v>
                </c:pt>
                <c:pt idx="2219" c:formatCode="m/d;@">
                  <c:v>45681.1145833333</c:v>
                </c:pt>
                <c:pt idx="2220" c:formatCode="m/d;@">
                  <c:v>45681.125</c:v>
                </c:pt>
                <c:pt idx="2221" c:formatCode="m/d;@">
                  <c:v>45681.1354166667</c:v>
                </c:pt>
                <c:pt idx="2222" c:formatCode="m/d;@">
                  <c:v>45681.1458333333</c:v>
                </c:pt>
                <c:pt idx="2223" c:formatCode="m/d;@">
                  <c:v>45681.15625</c:v>
                </c:pt>
                <c:pt idx="2224" c:formatCode="m/d;@">
                  <c:v>45681.1666666667</c:v>
                </c:pt>
                <c:pt idx="2225" c:formatCode="m/d;@">
                  <c:v>45681.1770833333</c:v>
                </c:pt>
                <c:pt idx="2226" c:formatCode="m/d;@">
                  <c:v>45681.1875</c:v>
                </c:pt>
                <c:pt idx="2227" c:formatCode="m/d;@">
                  <c:v>45681.1979166667</c:v>
                </c:pt>
                <c:pt idx="2228" c:formatCode="m/d;@">
                  <c:v>45681.2083333333</c:v>
                </c:pt>
                <c:pt idx="2229" c:formatCode="m/d;@">
                  <c:v>45681.21875</c:v>
                </c:pt>
                <c:pt idx="2230" c:formatCode="m/d;@">
                  <c:v>45681.2291666667</c:v>
                </c:pt>
                <c:pt idx="2231" c:formatCode="m/d;@">
                  <c:v>45681.2395833333</c:v>
                </c:pt>
                <c:pt idx="2232" c:formatCode="m/d;@">
                  <c:v>45681.25</c:v>
                </c:pt>
                <c:pt idx="2233" c:formatCode="m/d;@">
                  <c:v>45681.2604166667</c:v>
                </c:pt>
                <c:pt idx="2234" c:formatCode="m/d;@">
                  <c:v>45681.2708333333</c:v>
                </c:pt>
                <c:pt idx="2235" c:formatCode="m/d;@">
                  <c:v>45681.28125</c:v>
                </c:pt>
                <c:pt idx="2236" c:formatCode="m/d;@">
                  <c:v>45681.2916666667</c:v>
                </c:pt>
                <c:pt idx="2237" c:formatCode="m/d;@">
                  <c:v>45681.3020833333</c:v>
                </c:pt>
                <c:pt idx="2238" c:formatCode="m/d;@">
                  <c:v>45681.3125</c:v>
                </c:pt>
                <c:pt idx="2239" c:formatCode="m/d;@">
                  <c:v>45681.3229166667</c:v>
                </c:pt>
                <c:pt idx="2240" c:formatCode="m/d;@">
                  <c:v>45681.3333333333</c:v>
                </c:pt>
                <c:pt idx="2241" c:formatCode="m/d;@">
                  <c:v>45681.34375</c:v>
                </c:pt>
                <c:pt idx="2242" c:formatCode="m/d;@">
                  <c:v>45681.3541666667</c:v>
                </c:pt>
                <c:pt idx="2243" c:formatCode="m/d;@">
                  <c:v>45681.3645833333</c:v>
                </c:pt>
                <c:pt idx="2244" c:formatCode="m/d;@">
                  <c:v>45681.375</c:v>
                </c:pt>
                <c:pt idx="2245" c:formatCode="m/d;@">
                  <c:v>45681.3854166667</c:v>
                </c:pt>
                <c:pt idx="2246" c:formatCode="m/d;@">
                  <c:v>45681.3958333333</c:v>
                </c:pt>
                <c:pt idx="2247" c:formatCode="m/d;@">
                  <c:v>45681.40625</c:v>
                </c:pt>
                <c:pt idx="2248" c:formatCode="m/d;@">
                  <c:v>45681.4166666667</c:v>
                </c:pt>
                <c:pt idx="2249" c:formatCode="m/d;@">
                  <c:v>45681.4270833333</c:v>
                </c:pt>
                <c:pt idx="2250" c:formatCode="m/d;@">
                  <c:v>45681.4375</c:v>
                </c:pt>
                <c:pt idx="2251" c:formatCode="m/d;@">
                  <c:v>45681.4479166667</c:v>
                </c:pt>
                <c:pt idx="2252" c:formatCode="m/d;@">
                  <c:v>45681.4583333333</c:v>
                </c:pt>
                <c:pt idx="2253" c:formatCode="m/d;@">
                  <c:v>45681.46875</c:v>
                </c:pt>
                <c:pt idx="2254" c:formatCode="m/d;@">
                  <c:v>45681.4791666667</c:v>
                </c:pt>
                <c:pt idx="2255" c:formatCode="m/d;@">
                  <c:v>45681.4895833333</c:v>
                </c:pt>
                <c:pt idx="2256" c:formatCode="m/d;@">
                  <c:v>45681.5</c:v>
                </c:pt>
                <c:pt idx="2257" c:formatCode="m/d;@">
                  <c:v>45681.5104166667</c:v>
                </c:pt>
                <c:pt idx="2258" c:formatCode="m/d;@">
                  <c:v>45681.5208333333</c:v>
                </c:pt>
                <c:pt idx="2259" c:formatCode="m/d;@">
                  <c:v>45681.53125</c:v>
                </c:pt>
                <c:pt idx="2260" c:formatCode="m/d;@">
                  <c:v>45681.5416666667</c:v>
                </c:pt>
                <c:pt idx="2261" c:formatCode="m/d;@">
                  <c:v>45681.5520833333</c:v>
                </c:pt>
                <c:pt idx="2262" c:formatCode="m/d;@">
                  <c:v>45681.5625</c:v>
                </c:pt>
                <c:pt idx="2263" c:formatCode="m/d;@">
                  <c:v>45681.5729166667</c:v>
                </c:pt>
                <c:pt idx="2264" c:formatCode="m/d;@">
                  <c:v>45681.5833333333</c:v>
                </c:pt>
                <c:pt idx="2265" c:formatCode="m/d;@">
                  <c:v>45681.59375</c:v>
                </c:pt>
                <c:pt idx="2266" c:formatCode="m/d;@">
                  <c:v>45681.6041666667</c:v>
                </c:pt>
                <c:pt idx="2267" c:formatCode="m/d;@">
                  <c:v>45681.6145833333</c:v>
                </c:pt>
                <c:pt idx="2268" c:formatCode="m/d;@">
                  <c:v>45681.625</c:v>
                </c:pt>
                <c:pt idx="2269" c:formatCode="m/d;@">
                  <c:v>45681.6354166667</c:v>
                </c:pt>
                <c:pt idx="2270" c:formatCode="m/d;@">
                  <c:v>45681.6458333333</c:v>
                </c:pt>
                <c:pt idx="2271" c:formatCode="m/d;@">
                  <c:v>45681.65625</c:v>
                </c:pt>
                <c:pt idx="2272" c:formatCode="m/d;@">
                  <c:v>45681.6666666667</c:v>
                </c:pt>
                <c:pt idx="2273" c:formatCode="m/d;@">
                  <c:v>45681.6770833333</c:v>
                </c:pt>
                <c:pt idx="2274" c:formatCode="m/d;@">
                  <c:v>45681.6875</c:v>
                </c:pt>
                <c:pt idx="2275" c:formatCode="m/d;@">
                  <c:v>45681.6979166667</c:v>
                </c:pt>
                <c:pt idx="2276" c:formatCode="m/d;@">
                  <c:v>45681.7083333333</c:v>
                </c:pt>
                <c:pt idx="2277" c:formatCode="m/d;@">
                  <c:v>45681.71875</c:v>
                </c:pt>
                <c:pt idx="2278" c:formatCode="m/d;@">
                  <c:v>45681.7291666667</c:v>
                </c:pt>
                <c:pt idx="2279" c:formatCode="m/d;@">
                  <c:v>45681.7395833333</c:v>
                </c:pt>
                <c:pt idx="2280" c:formatCode="m/d;@">
                  <c:v>45681.75</c:v>
                </c:pt>
                <c:pt idx="2281" c:formatCode="m/d;@">
                  <c:v>45681.7604166667</c:v>
                </c:pt>
                <c:pt idx="2282" c:formatCode="m/d;@">
                  <c:v>45681.7708333333</c:v>
                </c:pt>
                <c:pt idx="2283" c:formatCode="m/d;@">
                  <c:v>45681.78125</c:v>
                </c:pt>
                <c:pt idx="2284" c:formatCode="m/d;@">
                  <c:v>45681.7916666667</c:v>
                </c:pt>
                <c:pt idx="2285" c:formatCode="m/d;@">
                  <c:v>45681.8020833333</c:v>
                </c:pt>
                <c:pt idx="2286" c:formatCode="m/d;@">
                  <c:v>45681.8125</c:v>
                </c:pt>
                <c:pt idx="2287" c:formatCode="m/d;@">
                  <c:v>45681.8229166667</c:v>
                </c:pt>
                <c:pt idx="2288" c:formatCode="m/d;@">
                  <c:v>45681.8333333333</c:v>
                </c:pt>
                <c:pt idx="2289" c:formatCode="m/d;@">
                  <c:v>45681.84375</c:v>
                </c:pt>
                <c:pt idx="2290" c:formatCode="m/d;@">
                  <c:v>45681.8541666667</c:v>
                </c:pt>
                <c:pt idx="2291" c:formatCode="m/d;@">
                  <c:v>45681.8645833333</c:v>
                </c:pt>
                <c:pt idx="2292" c:formatCode="m/d;@">
                  <c:v>45681.875</c:v>
                </c:pt>
                <c:pt idx="2293" c:formatCode="m/d;@">
                  <c:v>45681.8854166667</c:v>
                </c:pt>
                <c:pt idx="2294" c:formatCode="m/d;@">
                  <c:v>45681.8958333333</c:v>
                </c:pt>
                <c:pt idx="2295" c:formatCode="m/d;@">
                  <c:v>45681.90625</c:v>
                </c:pt>
                <c:pt idx="2296" c:formatCode="m/d;@">
                  <c:v>45681.9166666667</c:v>
                </c:pt>
                <c:pt idx="2297" c:formatCode="m/d;@">
                  <c:v>45681.9270833333</c:v>
                </c:pt>
                <c:pt idx="2298" c:formatCode="m/d;@">
                  <c:v>45681.9375</c:v>
                </c:pt>
                <c:pt idx="2299" c:formatCode="m/d;@">
                  <c:v>45681.9479166667</c:v>
                </c:pt>
                <c:pt idx="2300" c:formatCode="m/d;@">
                  <c:v>45681.9583333333</c:v>
                </c:pt>
                <c:pt idx="2301" c:formatCode="m/d;@">
                  <c:v>45681.96875</c:v>
                </c:pt>
                <c:pt idx="2302" c:formatCode="m/d;@">
                  <c:v>45681.9791666667</c:v>
                </c:pt>
                <c:pt idx="2303" c:formatCode="m/d;@">
                  <c:v>45681.9895833333</c:v>
                </c:pt>
                <c:pt idx="2304" c:formatCode="m/d;@">
                  <c:v>45682</c:v>
                </c:pt>
                <c:pt idx="2305" c:formatCode="m/d;@">
                  <c:v>45682.0104166667</c:v>
                </c:pt>
                <c:pt idx="2306" c:formatCode="m/d;@">
                  <c:v>45682.0208333333</c:v>
                </c:pt>
                <c:pt idx="2307" c:formatCode="m/d;@">
                  <c:v>45682.03125</c:v>
                </c:pt>
                <c:pt idx="2308" c:formatCode="m/d;@">
                  <c:v>45682.0416666667</c:v>
                </c:pt>
                <c:pt idx="2309" c:formatCode="m/d;@">
                  <c:v>45682.0520833333</c:v>
                </c:pt>
                <c:pt idx="2310" c:formatCode="m/d;@">
                  <c:v>45682.0625</c:v>
                </c:pt>
                <c:pt idx="2311" c:formatCode="m/d;@">
                  <c:v>45682.0729166667</c:v>
                </c:pt>
                <c:pt idx="2312" c:formatCode="m/d;@">
                  <c:v>45682.0833333333</c:v>
                </c:pt>
                <c:pt idx="2313" c:formatCode="m/d;@">
                  <c:v>45682.09375</c:v>
                </c:pt>
                <c:pt idx="2314" c:formatCode="m/d;@">
                  <c:v>45682.1041666667</c:v>
                </c:pt>
                <c:pt idx="2315" c:formatCode="m/d;@">
                  <c:v>45682.1145833333</c:v>
                </c:pt>
                <c:pt idx="2316" c:formatCode="m/d;@">
                  <c:v>45682.125</c:v>
                </c:pt>
                <c:pt idx="2317" c:formatCode="m/d;@">
                  <c:v>45682.1354166667</c:v>
                </c:pt>
                <c:pt idx="2318" c:formatCode="m/d;@">
                  <c:v>45682.1458333333</c:v>
                </c:pt>
                <c:pt idx="2319" c:formatCode="m/d;@">
                  <c:v>45682.15625</c:v>
                </c:pt>
                <c:pt idx="2320" c:formatCode="m/d;@">
                  <c:v>45682.1666666667</c:v>
                </c:pt>
                <c:pt idx="2321" c:formatCode="m/d;@">
                  <c:v>45682.1770833333</c:v>
                </c:pt>
                <c:pt idx="2322" c:formatCode="m/d;@">
                  <c:v>45682.1875</c:v>
                </c:pt>
                <c:pt idx="2323" c:formatCode="m/d;@">
                  <c:v>45682.1979166667</c:v>
                </c:pt>
                <c:pt idx="2324" c:formatCode="m/d;@">
                  <c:v>45682.2083333333</c:v>
                </c:pt>
                <c:pt idx="2325" c:formatCode="m/d;@">
                  <c:v>45682.21875</c:v>
                </c:pt>
                <c:pt idx="2326" c:formatCode="m/d;@">
                  <c:v>45682.2291666667</c:v>
                </c:pt>
                <c:pt idx="2327" c:formatCode="m/d;@">
                  <c:v>45682.2395833333</c:v>
                </c:pt>
                <c:pt idx="2328" c:formatCode="m/d;@">
                  <c:v>45682.25</c:v>
                </c:pt>
                <c:pt idx="2329" c:formatCode="m/d;@">
                  <c:v>45682.2604166667</c:v>
                </c:pt>
                <c:pt idx="2330" c:formatCode="m/d;@">
                  <c:v>45682.2708333333</c:v>
                </c:pt>
                <c:pt idx="2331" c:formatCode="m/d;@">
                  <c:v>45682.28125</c:v>
                </c:pt>
                <c:pt idx="2332" c:formatCode="m/d;@">
                  <c:v>45682.2916666667</c:v>
                </c:pt>
                <c:pt idx="2333" c:formatCode="m/d;@">
                  <c:v>45682.3020833333</c:v>
                </c:pt>
                <c:pt idx="2334" c:formatCode="m/d;@">
                  <c:v>45682.3125</c:v>
                </c:pt>
                <c:pt idx="2335" c:formatCode="m/d;@">
                  <c:v>45682.3229166667</c:v>
                </c:pt>
                <c:pt idx="2336" c:formatCode="m/d;@">
                  <c:v>45682.3333333333</c:v>
                </c:pt>
                <c:pt idx="2337" c:formatCode="m/d;@">
                  <c:v>45682.34375</c:v>
                </c:pt>
                <c:pt idx="2338" c:formatCode="m/d;@">
                  <c:v>45682.3541666667</c:v>
                </c:pt>
                <c:pt idx="2339" c:formatCode="m/d;@">
                  <c:v>45682.3645833333</c:v>
                </c:pt>
                <c:pt idx="2340" c:formatCode="m/d;@">
                  <c:v>45682.375</c:v>
                </c:pt>
                <c:pt idx="2341" c:formatCode="m/d;@">
                  <c:v>45682.3854166667</c:v>
                </c:pt>
                <c:pt idx="2342" c:formatCode="m/d;@">
                  <c:v>45682.3958333333</c:v>
                </c:pt>
                <c:pt idx="2343" c:formatCode="m/d;@">
                  <c:v>45682.40625</c:v>
                </c:pt>
                <c:pt idx="2344" c:formatCode="m/d;@">
                  <c:v>45682.4166666667</c:v>
                </c:pt>
                <c:pt idx="2345" c:formatCode="m/d;@">
                  <c:v>45682.4270833333</c:v>
                </c:pt>
                <c:pt idx="2346" c:formatCode="m/d;@">
                  <c:v>45682.4375</c:v>
                </c:pt>
                <c:pt idx="2347" c:formatCode="m/d;@">
                  <c:v>45682.4479166667</c:v>
                </c:pt>
                <c:pt idx="2348" c:formatCode="m/d;@">
                  <c:v>45682.4583333333</c:v>
                </c:pt>
                <c:pt idx="2349" c:formatCode="m/d;@">
                  <c:v>45682.46875</c:v>
                </c:pt>
                <c:pt idx="2350" c:formatCode="m/d;@">
                  <c:v>45682.4791666667</c:v>
                </c:pt>
                <c:pt idx="2351" c:formatCode="m/d;@">
                  <c:v>45682.4895833333</c:v>
                </c:pt>
                <c:pt idx="2352" c:formatCode="m/d;@">
                  <c:v>45682.5</c:v>
                </c:pt>
                <c:pt idx="2353" c:formatCode="m/d;@">
                  <c:v>45682.5104166667</c:v>
                </c:pt>
                <c:pt idx="2354" c:formatCode="m/d;@">
                  <c:v>45682.5208333333</c:v>
                </c:pt>
                <c:pt idx="2355" c:formatCode="m/d;@">
                  <c:v>45682.53125</c:v>
                </c:pt>
                <c:pt idx="2356" c:formatCode="m/d;@">
                  <c:v>45682.5416666667</c:v>
                </c:pt>
                <c:pt idx="2357" c:formatCode="m/d;@">
                  <c:v>45682.5520833333</c:v>
                </c:pt>
                <c:pt idx="2358" c:formatCode="m/d;@">
                  <c:v>45682.5625</c:v>
                </c:pt>
                <c:pt idx="2359" c:formatCode="m/d;@">
                  <c:v>45682.5729166667</c:v>
                </c:pt>
                <c:pt idx="2360" c:formatCode="m/d;@">
                  <c:v>45682.5833333333</c:v>
                </c:pt>
                <c:pt idx="2361" c:formatCode="m/d;@">
                  <c:v>45682.59375</c:v>
                </c:pt>
                <c:pt idx="2362" c:formatCode="m/d;@">
                  <c:v>45682.6041666667</c:v>
                </c:pt>
                <c:pt idx="2363" c:formatCode="m/d;@">
                  <c:v>45682.6145833333</c:v>
                </c:pt>
                <c:pt idx="2364" c:formatCode="m/d;@">
                  <c:v>45682.625</c:v>
                </c:pt>
                <c:pt idx="2365" c:formatCode="m/d;@">
                  <c:v>45682.6354166667</c:v>
                </c:pt>
                <c:pt idx="2366" c:formatCode="m/d;@">
                  <c:v>45682.6458333333</c:v>
                </c:pt>
                <c:pt idx="2367" c:formatCode="m/d;@">
                  <c:v>45682.65625</c:v>
                </c:pt>
                <c:pt idx="2368" c:formatCode="m/d;@">
                  <c:v>45682.6666666667</c:v>
                </c:pt>
                <c:pt idx="2369" c:formatCode="m/d;@">
                  <c:v>45682.6770833333</c:v>
                </c:pt>
                <c:pt idx="2370" c:formatCode="m/d;@">
                  <c:v>45682.6875</c:v>
                </c:pt>
                <c:pt idx="2371" c:formatCode="m/d;@">
                  <c:v>45682.6979166667</c:v>
                </c:pt>
                <c:pt idx="2372" c:formatCode="m/d;@">
                  <c:v>45682.7083333333</c:v>
                </c:pt>
                <c:pt idx="2373" c:formatCode="m/d;@">
                  <c:v>45682.71875</c:v>
                </c:pt>
                <c:pt idx="2374" c:formatCode="m/d;@">
                  <c:v>45682.7291666667</c:v>
                </c:pt>
                <c:pt idx="2375" c:formatCode="m/d;@">
                  <c:v>45682.7395833333</c:v>
                </c:pt>
                <c:pt idx="2376" c:formatCode="m/d;@">
                  <c:v>45682.75</c:v>
                </c:pt>
                <c:pt idx="2377" c:formatCode="m/d;@">
                  <c:v>45682.7604166667</c:v>
                </c:pt>
                <c:pt idx="2378" c:formatCode="m/d;@">
                  <c:v>45682.7708333333</c:v>
                </c:pt>
                <c:pt idx="2379" c:formatCode="m/d;@">
                  <c:v>45682.78125</c:v>
                </c:pt>
                <c:pt idx="2380" c:formatCode="m/d;@">
                  <c:v>45682.7916666667</c:v>
                </c:pt>
                <c:pt idx="2381" c:formatCode="m/d;@">
                  <c:v>45682.8020833333</c:v>
                </c:pt>
                <c:pt idx="2382" c:formatCode="m/d;@">
                  <c:v>45682.8125</c:v>
                </c:pt>
                <c:pt idx="2383" c:formatCode="m/d;@">
                  <c:v>45682.8229166667</c:v>
                </c:pt>
                <c:pt idx="2384" c:formatCode="m/d;@">
                  <c:v>45682.8333333333</c:v>
                </c:pt>
                <c:pt idx="2385" c:formatCode="m/d;@">
                  <c:v>45682.84375</c:v>
                </c:pt>
                <c:pt idx="2386" c:formatCode="m/d;@">
                  <c:v>45682.8541666667</c:v>
                </c:pt>
                <c:pt idx="2387" c:formatCode="m/d;@">
                  <c:v>45682.8645833333</c:v>
                </c:pt>
                <c:pt idx="2388" c:formatCode="m/d;@">
                  <c:v>45682.875</c:v>
                </c:pt>
                <c:pt idx="2389" c:formatCode="m/d;@">
                  <c:v>45682.8854166667</c:v>
                </c:pt>
                <c:pt idx="2390" c:formatCode="m/d;@">
                  <c:v>45682.8958333333</c:v>
                </c:pt>
                <c:pt idx="2391" c:formatCode="m/d;@">
                  <c:v>45682.90625</c:v>
                </c:pt>
                <c:pt idx="2392" c:formatCode="m/d;@">
                  <c:v>45682.9166666667</c:v>
                </c:pt>
                <c:pt idx="2393" c:formatCode="m/d;@">
                  <c:v>45682.9270833333</c:v>
                </c:pt>
                <c:pt idx="2394" c:formatCode="m/d;@">
                  <c:v>45682.9375</c:v>
                </c:pt>
                <c:pt idx="2395" c:formatCode="m/d;@">
                  <c:v>45682.9479166667</c:v>
                </c:pt>
                <c:pt idx="2396" c:formatCode="m/d;@">
                  <c:v>45682.9583333333</c:v>
                </c:pt>
                <c:pt idx="2397" c:formatCode="m/d;@">
                  <c:v>45682.96875</c:v>
                </c:pt>
                <c:pt idx="2398" c:formatCode="m/d;@">
                  <c:v>45682.9791666667</c:v>
                </c:pt>
                <c:pt idx="2399" c:formatCode="m/d;@">
                  <c:v>45682.9895833333</c:v>
                </c:pt>
                <c:pt idx="2400" c:formatCode="m/d;@">
                  <c:v>45683</c:v>
                </c:pt>
                <c:pt idx="2401" c:formatCode="m/d;@">
                  <c:v>45683.0104166667</c:v>
                </c:pt>
                <c:pt idx="2402" c:formatCode="m/d;@">
                  <c:v>45683.0208333333</c:v>
                </c:pt>
                <c:pt idx="2403" c:formatCode="m/d;@">
                  <c:v>45683.03125</c:v>
                </c:pt>
                <c:pt idx="2404" c:formatCode="m/d;@">
                  <c:v>45683.0416666667</c:v>
                </c:pt>
                <c:pt idx="2405" c:formatCode="m/d;@">
                  <c:v>45683.0520833333</c:v>
                </c:pt>
                <c:pt idx="2406" c:formatCode="m/d;@">
                  <c:v>45683.0625</c:v>
                </c:pt>
                <c:pt idx="2407" c:formatCode="m/d;@">
                  <c:v>45683.0729166667</c:v>
                </c:pt>
                <c:pt idx="2408" c:formatCode="m/d;@">
                  <c:v>45683.0833333333</c:v>
                </c:pt>
                <c:pt idx="2409" c:formatCode="m/d;@">
                  <c:v>45683.09375</c:v>
                </c:pt>
                <c:pt idx="2410" c:formatCode="m/d;@">
                  <c:v>45683.1041666667</c:v>
                </c:pt>
                <c:pt idx="2411" c:formatCode="m/d;@">
                  <c:v>45683.1145833333</c:v>
                </c:pt>
                <c:pt idx="2412" c:formatCode="m/d;@">
                  <c:v>45683.125</c:v>
                </c:pt>
                <c:pt idx="2413" c:formatCode="m/d;@">
                  <c:v>45683.1354166667</c:v>
                </c:pt>
                <c:pt idx="2414" c:formatCode="m/d;@">
                  <c:v>45683.1458333333</c:v>
                </c:pt>
                <c:pt idx="2415" c:formatCode="m/d;@">
                  <c:v>45683.15625</c:v>
                </c:pt>
                <c:pt idx="2416" c:formatCode="m/d;@">
                  <c:v>45683.1666666667</c:v>
                </c:pt>
                <c:pt idx="2417" c:formatCode="m/d;@">
                  <c:v>45683.1770833333</c:v>
                </c:pt>
                <c:pt idx="2418" c:formatCode="m/d;@">
                  <c:v>45683.1875</c:v>
                </c:pt>
                <c:pt idx="2419" c:formatCode="m/d;@">
                  <c:v>45683.1979166667</c:v>
                </c:pt>
                <c:pt idx="2420" c:formatCode="m/d;@">
                  <c:v>45683.2083333333</c:v>
                </c:pt>
                <c:pt idx="2421" c:formatCode="m/d;@">
                  <c:v>45683.21875</c:v>
                </c:pt>
                <c:pt idx="2422" c:formatCode="m/d;@">
                  <c:v>45683.2291666667</c:v>
                </c:pt>
                <c:pt idx="2423" c:formatCode="m/d;@">
                  <c:v>45683.2395833333</c:v>
                </c:pt>
                <c:pt idx="2424" c:formatCode="m/d;@">
                  <c:v>45683.25</c:v>
                </c:pt>
                <c:pt idx="2425" c:formatCode="m/d;@">
                  <c:v>45683.2604166667</c:v>
                </c:pt>
                <c:pt idx="2426" c:formatCode="m/d;@">
                  <c:v>45683.2708333333</c:v>
                </c:pt>
                <c:pt idx="2427" c:formatCode="m/d;@">
                  <c:v>45683.28125</c:v>
                </c:pt>
                <c:pt idx="2428" c:formatCode="m/d;@">
                  <c:v>45683.2916666667</c:v>
                </c:pt>
                <c:pt idx="2429" c:formatCode="m/d;@">
                  <c:v>45683.3020833333</c:v>
                </c:pt>
                <c:pt idx="2430" c:formatCode="m/d;@">
                  <c:v>45683.3125</c:v>
                </c:pt>
                <c:pt idx="2431" c:formatCode="m/d;@">
                  <c:v>45683.3229166667</c:v>
                </c:pt>
                <c:pt idx="2432" c:formatCode="m/d;@">
                  <c:v>45683.3333333333</c:v>
                </c:pt>
                <c:pt idx="2433" c:formatCode="m/d;@">
                  <c:v>45683.34375</c:v>
                </c:pt>
                <c:pt idx="2434" c:formatCode="m/d;@">
                  <c:v>45683.3541666667</c:v>
                </c:pt>
                <c:pt idx="2435" c:formatCode="m/d;@">
                  <c:v>45683.3645833333</c:v>
                </c:pt>
                <c:pt idx="2436" c:formatCode="m/d;@">
                  <c:v>45683.375</c:v>
                </c:pt>
                <c:pt idx="2437" c:formatCode="m/d;@">
                  <c:v>45683.3854166667</c:v>
                </c:pt>
                <c:pt idx="2438" c:formatCode="m/d;@">
                  <c:v>45683.3958333333</c:v>
                </c:pt>
                <c:pt idx="2439" c:formatCode="m/d;@">
                  <c:v>45683.40625</c:v>
                </c:pt>
                <c:pt idx="2440" c:formatCode="m/d;@">
                  <c:v>45683.4166666667</c:v>
                </c:pt>
                <c:pt idx="2441" c:formatCode="m/d;@">
                  <c:v>45683.4270833333</c:v>
                </c:pt>
                <c:pt idx="2442" c:formatCode="m/d;@">
                  <c:v>45683.4375</c:v>
                </c:pt>
                <c:pt idx="2443" c:formatCode="m/d;@">
                  <c:v>45683.4479166667</c:v>
                </c:pt>
                <c:pt idx="2444" c:formatCode="m/d;@">
                  <c:v>45683.4583333333</c:v>
                </c:pt>
                <c:pt idx="2445" c:formatCode="m/d;@">
                  <c:v>45683.46875</c:v>
                </c:pt>
                <c:pt idx="2446" c:formatCode="m/d;@">
                  <c:v>45683.4791666667</c:v>
                </c:pt>
                <c:pt idx="2447" c:formatCode="m/d;@">
                  <c:v>45683.4895833333</c:v>
                </c:pt>
                <c:pt idx="2448" c:formatCode="m/d;@">
                  <c:v>45683.5</c:v>
                </c:pt>
                <c:pt idx="2449" c:formatCode="m/d;@">
                  <c:v>45683.5104166667</c:v>
                </c:pt>
                <c:pt idx="2450" c:formatCode="m/d;@">
                  <c:v>45683.5208333333</c:v>
                </c:pt>
                <c:pt idx="2451" c:formatCode="m/d;@">
                  <c:v>45683.53125</c:v>
                </c:pt>
                <c:pt idx="2452" c:formatCode="m/d;@">
                  <c:v>45683.5416666667</c:v>
                </c:pt>
                <c:pt idx="2453" c:formatCode="m/d;@">
                  <c:v>45683.5520833333</c:v>
                </c:pt>
                <c:pt idx="2454" c:formatCode="m/d;@">
                  <c:v>45683.5625</c:v>
                </c:pt>
                <c:pt idx="2455" c:formatCode="m/d;@">
                  <c:v>45683.5729166667</c:v>
                </c:pt>
                <c:pt idx="2456" c:formatCode="m/d;@">
                  <c:v>45683.5833333333</c:v>
                </c:pt>
                <c:pt idx="2457" c:formatCode="m/d;@">
                  <c:v>45683.59375</c:v>
                </c:pt>
                <c:pt idx="2458" c:formatCode="m/d;@">
                  <c:v>45683.6041666667</c:v>
                </c:pt>
                <c:pt idx="2459" c:formatCode="m/d;@">
                  <c:v>45683.6145833333</c:v>
                </c:pt>
                <c:pt idx="2460" c:formatCode="m/d;@">
                  <c:v>45683.625</c:v>
                </c:pt>
                <c:pt idx="2461" c:formatCode="m/d;@">
                  <c:v>45683.6354166667</c:v>
                </c:pt>
                <c:pt idx="2462" c:formatCode="m/d;@">
                  <c:v>45683.6458333333</c:v>
                </c:pt>
                <c:pt idx="2463" c:formatCode="m/d;@">
                  <c:v>45683.65625</c:v>
                </c:pt>
                <c:pt idx="2464" c:formatCode="m/d;@">
                  <c:v>45683.6666666667</c:v>
                </c:pt>
                <c:pt idx="2465" c:formatCode="m/d;@">
                  <c:v>45683.6770833333</c:v>
                </c:pt>
                <c:pt idx="2466" c:formatCode="m/d;@">
                  <c:v>45683.6875</c:v>
                </c:pt>
                <c:pt idx="2467" c:formatCode="m/d;@">
                  <c:v>45683.6979166667</c:v>
                </c:pt>
                <c:pt idx="2468" c:formatCode="m/d;@">
                  <c:v>45683.7083333333</c:v>
                </c:pt>
                <c:pt idx="2469" c:formatCode="m/d;@">
                  <c:v>45683.71875</c:v>
                </c:pt>
                <c:pt idx="2470" c:formatCode="m/d;@">
                  <c:v>45683.7291666667</c:v>
                </c:pt>
                <c:pt idx="2471" c:formatCode="m/d;@">
                  <c:v>45683.7395833333</c:v>
                </c:pt>
                <c:pt idx="2472" c:formatCode="m/d;@">
                  <c:v>45683.75</c:v>
                </c:pt>
                <c:pt idx="2473" c:formatCode="m/d;@">
                  <c:v>45683.7604166667</c:v>
                </c:pt>
                <c:pt idx="2474" c:formatCode="m/d;@">
                  <c:v>45683.7708333333</c:v>
                </c:pt>
                <c:pt idx="2475" c:formatCode="m/d;@">
                  <c:v>45683.78125</c:v>
                </c:pt>
                <c:pt idx="2476" c:formatCode="m/d;@">
                  <c:v>45683.7916666667</c:v>
                </c:pt>
                <c:pt idx="2477" c:formatCode="m/d;@">
                  <c:v>45683.8020833333</c:v>
                </c:pt>
                <c:pt idx="2478" c:formatCode="m/d;@">
                  <c:v>45683.8125</c:v>
                </c:pt>
                <c:pt idx="2479" c:formatCode="m/d;@">
                  <c:v>45683.8229166667</c:v>
                </c:pt>
                <c:pt idx="2480" c:formatCode="m/d;@">
                  <c:v>45683.8333333333</c:v>
                </c:pt>
                <c:pt idx="2481" c:formatCode="m/d;@">
                  <c:v>45683.84375</c:v>
                </c:pt>
                <c:pt idx="2482" c:formatCode="m/d;@">
                  <c:v>45683.8541666667</c:v>
                </c:pt>
                <c:pt idx="2483" c:formatCode="m/d;@">
                  <c:v>45683.8645833333</c:v>
                </c:pt>
                <c:pt idx="2484" c:formatCode="m/d;@">
                  <c:v>45683.875</c:v>
                </c:pt>
                <c:pt idx="2485" c:formatCode="m/d;@">
                  <c:v>45683.8854166667</c:v>
                </c:pt>
                <c:pt idx="2486" c:formatCode="m/d;@">
                  <c:v>45683.8958333333</c:v>
                </c:pt>
                <c:pt idx="2487" c:formatCode="m/d;@">
                  <c:v>45683.90625</c:v>
                </c:pt>
                <c:pt idx="2488" c:formatCode="m/d;@">
                  <c:v>45683.9166666667</c:v>
                </c:pt>
                <c:pt idx="2489" c:formatCode="m/d;@">
                  <c:v>45683.9270833333</c:v>
                </c:pt>
                <c:pt idx="2490" c:formatCode="m/d;@">
                  <c:v>45683.9375</c:v>
                </c:pt>
                <c:pt idx="2491" c:formatCode="m/d;@">
                  <c:v>45683.9479166667</c:v>
                </c:pt>
                <c:pt idx="2492" c:formatCode="m/d;@">
                  <c:v>45683.9583333333</c:v>
                </c:pt>
                <c:pt idx="2493" c:formatCode="m/d;@">
                  <c:v>45683.96875</c:v>
                </c:pt>
                <c:pt idx="2494" c:formatCode="m/d;@">
                  <c:v>45683.9791666667</c:v>
                </c:pt>
                <c:pt idx="2495" c:formatCode="m/d;@">
                  <c:v>45683.9895833333</c:v>
                </c:pt>
                <c:pt idx="2496" c:formatCode="m/d;@">
                  <c:v>45684</c:v>
                </c:pt>
                <c:pt idx="2497" c:formatCode="m/d;@">
                  <c:v>45684.0104166667</c:v>
                </c:pt>
                <c:pt idx="2498" c:formatCode="m/d;@">
                  <c:v>45684.0208333333</c:v>
                </c:pt>
                <c:pt idx="2499" c:formatCode="m/d;@">
                  <c:v>45684.03125</c:v>
                </c:pt>
                <c:pt idx="2500" c:formatCode="m/d;@">
                  <c:v>45684.0416666667</c:v>
                </c:pt>
                <c:pt idx="2501" c:formatCode="m/d;@">
                  <c:v>45684.0520833333</c:v>
                </c:pt>
                <c:pt idx="2502" c:formatCode="m/d;@">
                  <c:v>45684.0625</c:v>
                </c:pt>
                <c:pt idx="2503" c:formatCode="m/d;@">
                  <c:v>45684.0729166667</c:v>
                </c:pt>
                <c:pt idx="2504" c:formatCode="m/d;@">
                  <c:v>45684.0833333333</c:v>
                </c:pt>
                <c:pt idx="2505" c:formatCode="m/d;@">
                  <c:v>45684.09375</c:v>
                </c:pt>
                <c:pt idx="2506" c:formatCode="m/d;@">
                  <c:v>45684.1041666667</c:v>
                </c:pt>
                <c:pt idx="2507" c:formatCode="m/d;@">
                  <c:v>45684.1145833333</c:v>
                </c:pt>
                <c:pt idx="2508" c:formatCode="m/d;@">
                  <c:v>45684.125</c:v>
                </c:pt>
                <c:pt idx="2509" c:formatCode="m/d;@">
                  <c:v>45684.1354166667</c:v>
                </c:pt>
                <c:pt idx="2510" c:formatCode="m/d;@">
                  <c:v>45684.1458333333</c:v>
                </c:pt>
                <c:pt idx="2511" c:formatCode="m/d;@">
                  <c:v>45684.15625</c:v>
                </c:pt>
                <c:pt idx="2512" c:formatCode="m/d;@">
                  <c:v>45684.1666666667</c:v>
                </c:pt>
                <c:pt idx="2513" c:formatCode="m/d;@">
                  <c:v>45684.1770833333</c:v>
                </c:pt>
                <c:pt idx="2514" c:formatCode="m/d;@">
                  <c:v>45684.1875</c:v>
                </c:pt>
                <c:pt idx="2515" c:formatCode="m/d;@">
                  <c:v>45684.1979166667</c:v>
                </c:pt>
                <c:pt idx="2516" c:formatCode="m/d;@">
                  <c:v>45684.2083333333</c:v>
                </c:pt>
                <c:pt idx="2517" c:formatCode="m/d;@">
                  <c:v>45684.21875</c:v>
                </c:pt>
                <c:pt idx="2518" c:formatCode="m/d;@">
                  <c:v>45684.2291666667</c:v>
                </c:pt>
                <c:pt idx="2519" c:formatCode="m/d;@">
                  <c:v>45684.2395833333</c:v>
                </c:pt>
                <c:pt idx="2520" c:formatCode="m/d;@">
                  <c:v>45684.25</c:v>
                </c:pt>
                <c:pt idx="2521" c:formatCode="m/d;@">
                  <c:v>45684.2604166667</c:v>
                </c:pt>
                <c:pt idx="2522" c:formatCode="m/d;@">
                  <c:v>45684.2708333333</c:v>
                </c:pt>
                <c:pt idx="2523" c:formatCode="m/d;@">
                  <c:v>45684.28125</c:v>
                </c:pt>
                <c:pt idx="2524" c:formatCode="m/d;@">
                  <c:v>45684.2916666667</c:v>
                </c:pt>
                <c:pt idx="2525" c:formatCode="m/d;@">
                  <c:v>45684.3020833333</c:v>
                </c:pt>
                <c:pt idx="2526" c:formatCode="m/d;@">
                  <c:v>45684.3125</c:v>
                </c:pt>
                <c:pt idx="2527" c:formatCode="m/d;@">
                  <c:v>45684.3229166667</c:v>
                </c:pt>
                <c:pt idx="2528" c:formatCode="m/d;@">
                  <c:v>45684.3333333333</c:v>
                </c:pt>
                <c:pt idx="2529" c:formatCode="m/d;@">
                  <c:v>45684.34375</c:v>
                </c:pt>
                <c:pt idx="2530" c:formatCode="m/d;@">
                  <c:v>45684.3541666667</c:v>
                </c:pt>
                <c:pt idx="2531" c:formatCode="m/d;@">
                  <c:v>45684.3645833333</c:v>
                </c:pt>
                <c:pt idx="2532" c:formatCode="m/d;@">
                  <c:v>45684.375</c:v>
                </c:pt>
                <c:pt idx="2533" c:formatCode="m/d;@">
                  <c:v>45684.3854166667</c:v>
                </c:pt>
                <c:pt idx="2534" c:formatCode="m/d;@">
                  <c:v>45684.3958333333</c:v>
                </c:pt>
                <c:pt idx="2535" c:formatCode="m/d;@">
                  <c:v>45684.40625</c:v>
                </c:pt>
                <c:pt idx="2536" c:formatCode="m/d;@">
                  <c:v>45684.4166666667</c:v>
                </c:pt>
                <c:pt idx="2537" c:formatCode="m/d;@">
                  <c:v>45684.4270833333</c:v>
                </c:pt>
                <c:pt idx="2538" c:formatCode="m/d;@">
                  <c:v>45684.4375</c:v>
                </c:pt>
                <c:pt idx="2539" c:formatCode="m/d;@">
                  <c:v>45684.4479166667</c:v>
                </c:pt>
                <c:pt idx="2540" c:formatCode="m/d;@">
                  <c:v>45684.4583333333</c:v>
                </c:pt>
                <c:pt idx="2541" c:formatCode="m/d;@">
                  <c:v>45684.46875</c:v>
                </c:pt>
                <c:pt idx="2542" c:formatCode="m/d;@">
                  <c:v>45684.4791666667</c:v>
                </c:pt>
                <c:pt idx="2543" c:formatCode="m/d;@">
                  <c:v>45684.4895833333</c:v>
                </c:pt>
                <c:pt idx="2544" c:formatCode="m/d;@">
                  <c:v>45684.5</c:v>
                </c:pt>
                <c:pt idx="2545" c:formatCode="m/d;@">
                  <c:v>45684.5104166667</c:v>
                </c:pt>
                <c:pt idx="2546" c:formatCode="m/d;@">
                  <c:v>45684.5208333333</c:v>
                </c:pt>
                <c:pt idx="2547" c:formatCode="m/d;@">
                  <c:v>45684.53125</c:v>
                </c:pt>
                <c:pt idx="2548" c:formatCode="m/d;@">
                  <c:v>45684.5416666667</c:v>
                </c:pt>
                <c:pt idx="2549" c:formatCode="m/d;@">
                  <c:v>45684.5520833333</c:v>
                </c:pt>
                <c:pt idx="2550" c:formatCode="m/d;@">
                  <c:v>45684.5625</c:v>
                </c:pt>
                <c:pt idx="2551" c:formatCode="m/d;@">
                  <c:v>45684.5729166667</c:v>
                </c:pt>
                <c:pt idx="2552" c:formatCode="m/d;@">
                  <c:v>45684.5833333333</c:v>
                </c:pt>
                <c:pt idx="2553" c:formatCode="m/d;@">
                  <c:v>45684.59375</c:v>
                </c:pt>
                <c:pt idx="2554" c:formatCode="m/d;@">
                  <c:v>45684.6041666667</c:v>
                </c:pt>
                <c:pt idx="2555" c:formatCode="m/d;@">
                  <c:v>45684.6145833333</c:v>
                </c:pt>
                <c:pt idx="2556" c:formatCode="m/d;@">
                  <c:v>45684.625</c:v>
                </c:pt>
                <c:pt idx="2557" c:formatCode="m/d;@">
                  <c:v>45684.6354166667</c:v>
                </c:pt>
                <c:pt idx="2558" c:formatCode="m/d;@">
                  <c:v>45684.6458333333</c:v>
                </c:pt>
                <c:pt idx="2559" c:formatCode="m/d;@">
                  <c:v>45684.65625</c:v>
                </c:pt>
                <c:pt idx="2560" c:formatCode="m/d;@">
                  <c:v>45684.6666666667</c:v>
                </c:pt>
                <c:pt idx="2561" c:formatCode="m/d;@">
                  <c:v>45684.6770833333</c:v>
                </c:pt>
                <c:pt idx="2562" c:formatCode="m/d;@">
                  <c:v>45684.6875</c:v>
                </c:pt>
                <c:pt idx="2563" c:formatCode="m/d;@">
                  <c:v>45684.6979166667</c:v>
                </c:pt>
                <c:pt idx="2564" c:formatCode="m/d;@">
                  <c:v>45684.7083333333</c:v>
                </c:pt>
                <c:pt idx="2565" c:formatCode="m/d;@">
                  <c:v>45684.71875</c:v>
                </c:pt>
                <c:pt idx="2566" c:formatCode="m/d;@">
                  <c:v>45684.7291666667</c:v>
                </c:pt>
                <c:pt idx="2567" c:formatCode="m/d;@">
                  <c:v>45684.7395833333</c:v>
                </c:pt>
                <c:pt idx="2568" c:formatCode="m/d;@">
                  <c:v>45684.75</c:v>
                </c:pt>
                <c:pt idx="2569" c:formatCode="m/d;@">
                  <c:v>45684.7604166667</c:v>
                </c:pt>
                <c:pt idx="2570" c:formatCode="m/d;@">
                  <c:v>45684.7708333333</c:v>
                </c:pt>
                <c:pt idx="2571" c:formatCode="m/d;@">
                  <c:v>45684.78125</c:v>
                </c:pt>
                <c:pt idx="2572" c:formatCode="m/d;@">
                  <c:v>45684.7916666667</c:v>
                </c:pt>
                <c:pt idx="2573" c:formatCode="m/d;@">
                  <c:v>45684.8020833333</c:v>
                </c:pt>
                <c:pt idx="2574" c:formatCode="m/d;@">
                  <c:v>45684.8125</c:v>
                </c:pt>
                <c:pt idx="2575" c:formatCode="m/d;@">
                  <c:v>45684.8229166667</c:v>
                </c:pt>
                <c:pt idx="2576" c:formatCode="m/d;@">
                  <c:v>45684.8333333333</c:v>
                </c:pt>
                <c:pt idx="2577" c:formatCode="m/d;@">
                  <c:v>45684.84375</c:v>
                </c:pt>
                <c:pt idx="2578" c:formatCode="m/d;@">
                  <c:v>45684.8541666667</c:v>
                </c:pt>
                <c:pt idx="2579" c:formatCode="m/d;@">
                  <c:v>45684.8645833333</c:v>
                </c:pt>
                <c:pt idx="2580" c:formatCode="m/d;@">
                  <c:v>45684.875</c:v>
                </c:pt>
                <c:pt idx="2581" c:formatCode="m/d;@">
                  <c:v>45684.8854166667</c:v>
                </c:pt>
                <c:pt idx="2582" c:formatCode="m/d;@">
                  <c:v>45684.8958333333</c:v>
                </c:pt>
                <c:pt idx="2583" c:formatCode="m/d;@">
                  <c:v>45684.90625</c:v>
                </c:pt>
                <c:pt idx="2584" c:formatCode="m/d;@">
                  <c:v>45684.9166666667</c:v>
                </c:pt>
                <c:pt idx="2585" c:formatCode="m/d;@">
                  <c:v>45684.9270833333</c:v>
                </c:pt>
                <c:pt idx="2586" c:formatCode="m/d;@">
                  <c:v>45684.9375</c:v>
                </c:pt>
                <c:pt idx="2587" c:formatCode="m/d;@">
                  <c:v>45684.9479166667</c:v>
                </c:pt>
                <c:pt idx="2588" c:formatCode="m/d;@">
                  <c:v>45684.9583333333</c:v>
                </c:pt>
                <c:pt idx="2589" c:formatCode="m/d;@">
                  <c:v>45684.96875</c:v>
                </c:pt>
                <c:pt idx="2590" c:formatCode="m/d;@">
                  <c:v>45684.9791666667</c:v>
                </c:pt>
                <c:pt idx="2591" c:formatCode="m/d;@">
                  <c:v>45684.9895833333</c:v>
                </c:pt>
                <c:pt idx="2592" c:formatCode="m/d;@">
                  <c:v>45685</c:v>
                </c:pt>
                <c:pt idx="2593" c:formatCode="m/d;@">
                  <c:v>45685.0104166667</c:v>
                </c:pt>
                <c:pt idx="2594" c:formatCode="m/d;@">
                  <c:v>45685.0208333333</c:v>
                </c:pt>
                <c:pt idx="2595" c:formatCode="m/d;@">
                  <c:v>45685.03125</c:v>
                </c:pt>
                <c:pt idx="2596" c:formatCode="m/d;@">
                  <c:v>45685.0416666667</c:v>
                </c:pt>
                <c:pt idx="2597" c:formatCode="m/d;@">
                  <c:v>45685.0520833333</c:v>
                </c:pt>
                <c:pt idx="2598" c:formatCode="m/d;@">
                  <c:v>45685.0625</c:v>
                </c:pt>
                <c:pt idx="2599" c:formatCode="m/d;@">
                  <c:v>45685.0729166667</c:v>
                </c:pt>
                <c:pt idx="2600" c:formatCode="m/d;@">
                  <c:v>45685.0833333333</c:v>
                </c:pt>
                <c:pt idx="2601" c:formatCode="m/d;@">
                  <c:v>45685.09375</c:v>
                </c:pt>
                <c:pt idx="2602" c:formatCode="m/d;@">
                  <c:v>45685.1041666667</c:v>
                </c:pt>
                <c:pt idx="2603" c:formatCode="m/d;@">
                  <c:v>45685.1145833333</c:v>
                </c:pt>
                <c:pt idx="2604" c:formatCode="m/d;@">
                  <c:v>45685.125</c:v>
                </c:pt>
                <c:pt idx="2605" c:formatCode="m/d;@">
                  <c:v>45685.1354166667</c:v>
                </c:pt>
                <c:pt idx="2606" c:formatCode="m/d;@">
                  <c:v>45685.1458333333</c:v>
                </c:pt>
                <c:pt idx="2607" c:formatCode="m/d;@">
                  <c:v>45685.15625</c:v>
                </c:pt>
                <c:pt idx="2608" c:formatCode="m/d;@">
                  <c:v>45685.1666666667</c:v>
                </c:pt>
                <c:pt idx="2609" c:formatCode="m/d;@">
                  <c:v>45685.1770833333</c:v>
                </c:pt>
                <c:pt idx="2610" c:formatCode="m/d;@">
                  <c:v>45685.1875</c:v>
                </c:pt>
                <c:pt idx="2611" c:formatCode="m/d;@">
                  <c:v>45685.1979166667</c:v>
                </c:pt>
                <c:pt idx="2612" c:formatCode="m/d;@">
                  <c:v>45685.2083333333</c:v>
                </c:pt>
                <c:pt idx="2613" c:formatCode="m/d;@">
                  <c:v>45685.21875</c:v>
                </c:pt>
                <c:pt idx="2614" c:formatCode="m/d;@">
                  <c:v>45685.2291666667</c:v>
                </c:pt>
                <c:pt idx="2615" c:formatCode="m/d;@">
                  <c:v>45685.2395833333</c:v>
                </c:pt>
                <c:pt idx="2616" c:formatCode="m/d;@">
                  <c:v>45685.25</c:v>
                </c:pt>
                <c:pt idx="2617" c:formatCode="m/d;@">
                  <c:v>45685.2604166667</c:v>
                </c:pt>
                <c:pt idx="2618" c:formatCode="m/d;@">
                  <c:v>45685.2708333333</c:v>
                </c:pt>
                <c:pt idx="2619" c:formatCode="m/d;@">
                  <c:v>45685.28125</c:v>
                </c:pt>
                <c:pt idx="2620" c:formatCode="m/d;@">
                  <c:v>45685.2916666667</c:v>
                </c:pt>
                <c:pt idx="2621" c:formatCode="m/d;@">
                  <c:v>45685.3020833333</c:v>
                </c:pt>
                <c:pt idx="2622" c:formatCode="m/d;@">
                  <c:v>45685.3125</c:v>
                </c:pt>
                <c:pt idx="2623" c:formatCode="m/d;@">
                  <c:v>45685.3229166667</c:v>
                </c:pt>
                <c:pt idx="2624" c:formatCode="m/d;@">
                  <c:v>45685.3333333333</c:v>
                </c:pt>
                <c:pt idx="2625" c:formatCode="m/d;@">
                  <c:v>45685.34375</c:v>
                </c:pt>
                <c:pt idx="2626" c:formatCode="m/d;@">
                  <c:v>45685.3541666667</c:v>
                </c:pt>
                <c:pt idx="2627" c:formatCode="m/d;@">
                  <c:v>45685.3645833333</c:v>
                </c:pt>
                <c:pt idx="2628" c:formatCode="m/d;@">
                  <c:v>45685.375</c:v>
                </c:pt>
                <c:pt idx="2629" c:formatCode="m/d;@">
                  <c:v>45685.3854166667</c:v>
                </c:pt>
                <c:pt idx="2630" c:formatCode="m/d;@">
                  <c:v>45685.3958333333</c:v>
                </c:pt>
                <c:pt idx="2631" c:formatCode="m/d;@">
                  <c:v>45685.40625</c:v>
                </c:pt>
                <c:pt idx="2632" c:formatCode="m/d;@">
                  <c:v>45685.4166666667</c:v>
                </c:pt>
                <c:pt idx="2633" c:formatCode="m/d;@">
                  <c:v>45685.4270833333</c:v>
                </c:pt>
                <c:pt idx="2634" c:formatCode="m/d;@">
                  <c:v>45685.4375</c:v>
                </c:pt>
                <c:pt idx="2635" c:formatCode="m/d;@">
                  <c:v>45685.4479166667</c:v>
                </c:pt>
                <c:pt idx="2636" c:formatCode="m/d;@">
                  <c:v>45685.4583333333</c:v>
                </c:pt>
                <c:pt idx="2637" c:formatCode="m/d;@">
                  <c:v>45685.46875</c:v>
                </c:pt>
                <c:pt idx="2638" c:formatCode="m/d;@">
                  <c:v>45685.4791666667</c:v>
                </c:pt>
                <c:pt idx="2639" c:formatCode="m/d;@">
                  <c:v>45685.4895833333</c:v>
                </c:pt>
                <c:pt idx="2640" c:formatCode="m/d;@">
                  <c:v>45685.5</c:v>
                </c:pt>
                <c:pt idx="2641" c:formatCode="m/d;@">
                  <c:v>45685.5104166667</c:v>
                </c:pt>
                <c:pt idx="2642" c:formatCode="m/d;@">
                  <c:v>45685.5208333333</c:v>
                </c:pt>
                <c:pt idx="2643" c:formatCode="m/d;@">
                  <c:v>45685.53125</c:v>
                </c:pt>
                <c:pt idx="2644" c:formatCode="m/d;@">
                  <c:v>45685.5416666667</c:v>
                </c:pt>
                <c:pt idx="2645" c:formatCode="m/d;@">
                  <c:v>45685.5520833333</c:v>
                </c:pt>
                <c:pt idx="2646" c:formatCode="m/d;@">
                  <c:v>45685.5625</c:v>
                </c:pt>
                <c:pt idx="2647" c:formatCode="m/d;@">
                  <c:v>45685.5729166667</c:v>
                </c:pt>
                <c:pt idx="2648" c:formatCode="m/d;@">
                  <c:v>45685.5833333333</c:v>
                </c:pt>
                <c:pt idx="2649" c:formatCode="m/d;@">
                  <c:v>45685.59375</c:v>
                </c:pt>
                <c:pt idx="2650" c:formatCode="m/d;@">
                  <c:v>45685.6041666667</c:v>
                </c:pt>
                <c:pt idx="2651" c:formatCode="m/d;@">
                  <c:v>45685.6145833333</c:v>
                </c:pt>
                <c:pt idx="2652" c:formatCode="m/d;@">
                  <c:v>45685.625</c:v>
                </c:pt>
                <c:pt idx="2653" c:formatCode="m/d;@">
                  <c:v>45685.6354166667</c:v>
                </c:pt>
                <c:pt idx="2654" c:formatCode="m/d;@">
                  <c:v>45685.6458333333</c:v>
                </c:pt>
                <c:pt idx="2655" c:formatCode="m/d;@">
                  <c:v>45685.65625</c:v>
                </c:pt>
                <c:pt idx="2656" c:formatCode="m/d;@">
                  <c:v>45685.6666666667</c:v>
                </c:pt>
                <c:pt idx="2657" c:formatCode="m/d;@">
                  <c:v>45685.6770833333</c:v>
                </c:pt>
                <c:pt idx="2658" c:formatCode="m/d;@">
                  <c:v>45685.6875</c:v>
                </c:pt>
                <c:pt idx="2659" c:formatCode="m/d;@">
                  <c:v>45685.6979166667</c:v>
                </c:pt>
                <c:pt idx="2660" c:formatCode="m/d;@">
                  <c:v>45685.7083333333</c:v>
                </c:pt>
                <c:pt idx="2661" c:formatCode="m/d;@">
                  <c:v>45685.71875</c:v>
                </c:pt>
                <c:pt idx="2662" c:formatCode="m/d;@">
                  <c:v>45685.7291666667</c:v>
                </c:pt>
                <c:pt idx="2663" c:formatCode="m/d;@">
                  <c:v>45685.7395833333</c:v>
                </c:pt>
                <c:pt idx="2664" c:formatCode="m/d;@">
                  <c:v>45685.75</c:v>
                </c:pt>
                <c:pt idx="2665" c:formatCode="m/d;@">
                  <c:v>45685.7604166667</c:v>
                </c:pt>
                <c:pt idx="2666" c:formatCode="m/d;@">
                  <c:v>45685.7708333333</c:v>
                </c:pt>
                <c:pt idx="2667" c:formatCode="m/d;@">
                  <c:v>45685.78125</c:v>
                </c:pt>
                <c:pt idx="2668" c:formatCode="m/d;@">
                  <c:v>45685.7916666667</c:v>
                </c:pt>
                <c:pt idx="2669" c:formatCode="m/d;@">
                  <c:v>45685.8020833333</c:v>
                </c:pt>
                <c:pt idx="2670" c:formatCode="m/d;@">
                  <c:v>45685.8125</c:v>
                </c:pt>
                <c:pt idx="2671" c:formatCode="m/d;@">
                  <c:v>45685.8229166667</c:v>
                </c:pt>
                <c:pt idx="2672" c:formatCode="m/d;@">
                  <c:v>45685.8333333333</c:v>
                </c:pt>
                <c:pt idx="2673" c:formatCode="m/d;@">
                  <c:v>45685.84375</c:v>
                </c:pt>
                <c:pt idx="2674" c:formatCode="m/d;@">
                  <c:v>45685.8541666667</c:v>
                </c:pt>
                <c:pt idx="2675" c:formatCode="m/d;@">
                  <c:v>45685.8645833333</c:v>
                </c:pt>
                <c:pt idx="2676" c:formatCode="m/d;@">
                  <c:v>45685.875</c:v>
                </c:pt>
                <c:pt idx="2677" c:formatCode="m/d;@">
                  <c:v>45685.8854166667</c:v>
                </c:pt>
                <c:pt idx="2678" c:formatCode="m/d;@">
                  <c:v>45685.8958333333</c:v>
                </c:pt>
                <c:pt idx="2679" c:formatCode="m/d;@">
                  <c:v>45685.90625</c:v>
                </c:pt>
                <c:pt idx="2680" c:formatCode="m/d;@">
                  <c:v>45685.9166666667</c:v>
                </c:pt>
                <c:pt idx="2681" c:formatCode="m/d;@">
                  <c:v>45685.9270833333</c:v>
                </c:pt>
                <c:pt idx="2682" c:formatCode="m/d;@">
                  <c:v>45685.9375</c:v>
                </c:pt>
                <c:pt idx="2683" c:formatCode="m/d;@">
                  <c:v>45685.9479166667</c:v>
                </c:pt>
                <c:pt idx="2684" c:formatCode="m/d;@">
                  <c:v>45685.9583333333</c:v>
                </c:pt>
                <c:pt idx="2685" c:formatCode="m/d;@">
                  <c:v>45685.96875</c:v>
                </c:pt>
                <c:pt idx="2686" c:formatCode="m/d;@">
                  <c:v>45685.9791666667</c:v>
                </c:pt>
                <c:pt idx="2687" c:formatCode="m/d;@">
                  <c:v>45685.9895833333</c:v>
                </c:pt>
                <c:pt idx="2688" c:formatCode="m/d;@">
                  <c:v>45686</c:v>
                </c:pt>
                <c:pt idx="2689" c:formatCode="m/d;@">
                  <c:v>45686.0104166667</c:v>
                </c:pt>
                <c:pt idx="2690" c:formatCode="m/d;@">
                  <c:v>45686.0208333333</c:v>
                </c:pt>
                <c:pt idx="2691" c:formatCode="m/d;@">
                  <c:v>45686.03125</c:v>
                </c:pt>
                <c:pt idx="2692" c:formatCode="m/d;@">
                  <c:v>45686.0416666667</c:v>
                </c:pt>
                <c:pt idx="2693" c:formatCode="m/d;@">
                  <c:v>45686.0520833333</c:v>
                </c:pt>
                <c:pt idx="2694" c:formatCode="m/d;@">
                  <c:v>45686.0625</c:v>
                </c:pt>
                <c:pt idx="2695" c:formatCode="m/d;@">
                  <c:v>45686.0729166667</c:v>
                </c:pt>
                <c:pt idx="2696" c:formatCode="m/d;@">
                  <c:v>45686.0833333333</c:v>
                </c:pt>
                <c:pt idx="2697" c:formatCode="m/d;@">
                  <c:v>45686.09375</c:v>
                </c:pt>
                <c:pt idx="2698" c:formatCode="m/d;@">
                  <c:v>45686.1041666667</c:v>
                </c:pt>
                <c:pt idx="2699" c:formatCode="m/d;@">
                  <c:v>45686.1145833333</c:v>
                </c:pt>
                <c:pt idx="2700" c:formatCode="m/d;@">
                  <c:v>45686.125</c:v>
                </c:pt>
                <c:pt idx="2701" c:formatCode="m/d;@">
                  <c:v>45686.1354166667</c:v>
                </c:pt>
                <c:pt idx="2702" c:formatCode="m/d;@">
                  <c:v>45686.1458333333</c:v>
                </c:pt>
                <c:pt idx="2703" c:formatCode="m/d;@">
                  <c:v>45686.15625</c:v>
                </c:pt>
                <c:pt idx="2704" c:formatCode="m/d;@">
                  <c:v>45686.1666666667</c:v>
                </c:pt>
                <c:pt idx="2705" c:formatCode="m/d;@">
                  <c:v>45686.1770833333</c:v>
                </c:pt>
                <c:pt idx="2706" c:formatCode="m/d;@">
                  <c:v>45686.1875</c:v>
                </c:pt>
                <c:pt idx="2707" c:formatCode="m/d;@">
                  <c:v>45686.1979166667</c:v>
                </c:pt>
                <c:pt idx="2708" c:formatCode="m/d;@">
                  <c:v>45686.2083333333</c:v>
                </c:pt>
                <c:pt idx="2709" c:formatCode="m/d;@">
                  <c:v>45686.21875</c:v>
                </c:pt>
                <c:pt idx="2710" c:formatCode="m/d;@">
                  <c:v>45686.2291666667</c:v>
                </c:pt>
                <c:pt idx="2711" c:formatCode="m/d;@">
                  <c:v>45686.2395833333</c:v>
                </c:pt>
                <c:pt idx="2712" c:formatCode="m/d;@">
                  <c:v>45686.25</c:v>
                </c:pt>
                <c:pt idx="2713" c:formatCode="m/d;@">
                  <c:v>45686.2604166667</c:v>
                </c:pt>
                <c:pt idx="2714" c:formatCode="m/d;@">
                  <c:v>45686.2708333333</c:v>
                </c:pt>
                <c:pt idx="2715" c:formatCode="m/d;@">
                  <c:v>45686.28125</c:v>
                </c:pt>
                <c:pt idx="2716" c:formatCode="m/d;@">
                  <c:v>45686.2916666667</c:v>
                </c:pt>
                <c:pt idx="2717" c:formatCode="m/d;@">
                  <c:v>45686.3020833333</c:v>
                </c:pt>
                <c:pt idx="2718" c:formatCode="m/d;@">
                  <c:v>45686.3125</c:v>
                </c:pt>
                <c:pt idx="2719" c:formatCode="m/d;@">
                  <c:v>45686.3229166667</c:v>
                </c:pt>
                <c:pt idx="2720" c:formatCode="m/d;@">
                  <c:v>45686.3333333333</c:v>
                </c:pt>
                <c:pt idx="2721" c:formatCode="m/d;@">
                  <c:v>45686.34375</c:v>
                </c:pt>
                <c:pt idx="2722" c:formatCode="m/d;@">
                  <c:v>45686.3541666667</c:v>
                </c:pt>
                <c:pt idx="2723" c:formatCode="m/d;@">
                  <c:v>45686.3645833333</c:v>
                </c:pt>
                <c:pt idx="2724" c:formatCode="m/d;@">
                  <c:v>45686.375</c:v>
                </c:pt>
                <c:pt idx="2725" c:formatCode="m/d;@">
                  <c:v>45686.3854166667</c:v>
                </c:pt>
                <c:pt idx="2726" c:formatCode="m/d;@">
                  <c:v>45686.3958333333</c:v>
                </c:pt>
                <c:pt idx="2727" c:formatCode="m/d;@">
                  <c:v>45686.40625</c:v>
                </c:pt>
                <c:pt idx="2728" c:formatCode="m/d;@">
                  <c:v>45686.4166666667</c:v>
                </c:pt>
                <c:pt idx="2729" c:formatCode="m/d;@">
                  <c:v>45686.4270833333</c:v>
                </c:pt>
                <c:pt idx="2730" c:formatCode="m/d;@">
                  <c:v>45686.4375</c:v>
                </c:pt>
                <c:pt idx="2731" c:formatCode="m/d;@">
                  <c:v>45686.4479166667</c:v>
                </c:pt>
                <c:pt idx="2732" c:formatCode="m/d;@">
                  <c:v>45686.4583333333</c:v>
                </c:pt>
                <c:pt idx="2733" c:formatCode="m/d;@">
                  <c:v>45686.46875</c:v>
                </c:pt>
                <c:pt idx="2734" c:formatCode="m/d;@">
                  <c:v>45686.4791666667</c:v>
                </c:pt>
                <c:pt idx="2735" c:formatCode="m/d;@">
                  <c:v>45686.4895833333</c:v>
                </c:pt>
                <c:pt idx="2736" c:formatCode="m/d;@">
                  <c:v>45686.5</c:v>
                </c:pt>
                <c:pt idx="2737" c:formatCode="m/d;@">
                  <c:v>45686.5104166667</c:v>
                </c:pt>
                <c:pt idx="2738" c:formatCode="m/d;@">
                  <c:v>45686.5208333333</c:v>
                </c:pt>
                <c:pt idx="2739" c:formatCode="m/d;@">
                  <c:v>45686.53125</c:v>
                </c:pt>
                <c:pt idx="2740" c:formatCode="m/d;@">
                  <c:v>45686.5416666667</c:v>
                </c:pt>
                <c:pt idx="2741" c:formatCode="m/d;@">
                  <c:v>45686.5520833333</c:v>
                </c:pt>
                <c:pt idx="2742" c:formatCode="m/d;@">
                  <c:v>45686.5625</c:v>
                </c:pt>
                <c:pt idx="2743" c:formatCode="m/d;@">
                  <c:v>45686.5729166667</c:v>
                </c:pt>
                <c:pt idx="2744" c:formatCode="m/d;@">
                  <c:v>45686.5833333333</c:v>
                </c:pt>
                <c:pt idx="2745" c:formatCode="m/d;@">
                  <c:v>45686.59375</c:v>
                </c:pt>
                <c:pt idx="2746" c:formatCode="m/d;@">
                  <c:v>45686.6041666667</c:v>
                </c:pt>
                <c:pt idx="2747" c:formatCode="m/d;@">
                  <c:v>45686.6145833333</c:v>
                </c:pt>
                <c:pt idx="2748" c:formatCode="m/d;@">
                  <c:v>45686.625</c:v>
                </c:pt>
                <c:pt idx="2749" c:formatCode="m/d;@">
                  <c:v>45686.6354166667</c:v>
                </c:pt>
                <c:pt idx="2750" c:formatCode="m/d;@">
                  <c:v>45686.6458333333</c:v>
                </c:pt>
                <c:pt idx="2751" c:formatCode="m/d;@">
                  <c:v>45686.65625</c:v>
                </c:pt>
                <c:pt idx="2752" c:formatCode="m/d;@">
                  <c:v>45686.6666666667</c:v>
                </c:pt>
                <c:pt idx="2753" c:formatCode="m/d;@">
                  <c:v>45686.6770833333</c:v>
                </c:pt>
                <c:pt idx="2754" c:formatCode="m/d;@">
                  <c:v>45686.6875</c:v>
                </c:pt>
                <c:pt idx="2755" c:formatCode="m/d;@">
                  <c:v>45686.6979166667</c:v>
                </c:pt>
                <c:pt idx="2756" c:formatCode="m/d;@">
                  <c:v>45686.7083333333</c:v>
                </c:pt>
                <c:pt idx="2757" c:formatCode="m/d;@">
                  <c:v>45686.71875</c:v>
                </c:pt>
                <c:pt idx="2758" c:formatCode="m/d;@">
                  <c:v>45686.7291666667</c:v>
                </c:pt>
                <c:pt idx="2759" c:formatCode="m/d;@">
                  <c:v>45686.7395833333</c:v>
                </c:pt>
                <c:pt idx="2760" c:formatCode="m/d;@">
                  <c:v>45686.75</c:v>
                </c:pt>
                <c:pt idx="2761" c:formatCode="m/d;@">
                  <c:v>45686.7604166667</c:v>
                </c:pt>
                <c:pt idx="2762" c:formatCode="m/d;@">
                  <c:v>45686.7708333333</c:v>
                </c:pt>
                <c:pt idx="2763" c:formatCode="m/d;@">
                  <c:v>45686.78125</c:v>
                </c:pt>
                <c:pt idx="2764" c:formatCode="m/d;@">
                  <c:v>45686.7916666667</c:v>
                </c:pt>
                <c:pt idx="2765" c:formatCode="m/d;@">
                  <c:v>45686.8020833333</c:v>
                </c:pt>
                <c:pt idx="2766" c:formatCode="m/d;@">
                  <c:v>45686.8125</c:v>
                </c:pt>
                <c:pt idx="2767" c:formatCode="m/d;@">
                  <c:v>45686.8229166667</c:v>
                </c:pt>
                <c:pt idx="2768" c:formatCode="m/d;@">
                  <c:v>45686.8333333333</c:v>
                </c:pt>
                <c:pt idx="2769" c:formatCode="m/d;@">
                  <c:v>45686.84375</c:v>
                </c:pt>
                <c:pt idx="2770" c:formatCode="m/d;@">
                  <c:v>45686.8541666667</c:v>
                </c:pt>
                <c:pt idx="2771" c:formatCode="m/d;@">
                  <c:v>45686.8645833333</c:v>
                </c:pt>
                <c:pt idx="2772" c:formatCode="m/d;@">
                  <c:v>45686.875</c:v>
                </c:pt>
                <c:pt idx="2773" c:formatCode="m/d;@">
                  <c:v>45686.8854166667</c:v>
                </c:pt>
                <c:pt idx="2774" c:formatCode="m/d;@">
                  <c:v>45686.8958333333</c:v>
                </c:pt>
                <c:pt idx="2775" c:formatCode="m/d;@">
                  <c:v>45686.90625</c:v>
                </c:pt>
                <c:pt idx="2776" c:formatCode="m/d;@">
                  <c:v>45686.9166666667</c:v>
                </c:pt>
                <c:pt idx="2777" c:formatCode="m/d;@">
                  <c:v>45686.9270833333</c:v>
                </c:pt>
                <c:pt idx="2778" c:formatCode="m/d;@">
                  <c:v>45686.9375</c:v>
                </c:pt>
                <c:pt idx="2779" c:formatCode="m/d;@">
                  <c:v>45686.9479166667</c:v>
                </c:pt>
                <c:pt idx="2780" c:formatCode="m/d;@">
                  <c:v>45686.9583333333</c:v>
                </c:pt>
                <c:pt idx="2781" c:formatCode="m/d;@">
                  <c:v>45686.96875</c:v>
                </c:pt>
                <c:pt idx="2782" c:formatCode="m/d;@">
                  <c:v>45686.9791666667</c:v>
                </c:pt>
                <c:pt idx="2783" c:formatCode="m/d;@">
                  <c:v>45686.9895833333</c:v>
                </c:pt>
                <c:pt idx="2784" c:formatCode="m/d;@">
                  <c:v>45687</c:v>
                </c:pt>
                <c:pt idx="2785" c:formatCode="m/d;@">
                  <c:v>45687.0104166667</c:v>
                </c:pt>
                <c:pt idx="2786" c:formatCode="m/d;@">
                  <c:v>45687.0208333333</c:v>
                </c:pt>
                <c:pt idx="2787" c:formatCode="m/d;@">
                  <c:v>45687.03125</c:v>
                </c:pt>
                <c:pt idx="2788" c:formatCode="m/d;@">
                  <c:v>45687.0416666667</c:v>
                </c:pt>
                <c:pt idx="2789" c:formatCode="m/d;@">
                  <c:v>45687.0520833333</c:v>
                </c:pt>
                <c:pt idx="2790" c:formatCode="m/d;@">
                  <c:v>45687.0625</c:v>
                </c:pt>
                <c:pt idx="2791" c:formatCode="m/d;@">
                  <c:v>45687.0729166667</c:v>
                </c:pt>
                <c:pt idx="2792" c:formatCode="m/d;@">
                  <c:v>45687.0833333333</c:v>
                </c:pt>
                <c:pt idx="2793" c:formatCode="m/d;@">
                  <c:v>45687.09375</c:v>
                </c:pt>
                <c:pt idx="2794" c:formatCode="m/d;@">
                  <c:v>45687.1041666667</c:v>
                </c:pt>
                <c:pt idx="2795" c:formatCode="m/d;@">
                  <c:v>45687.1145833333</c:v>
                </c:pt>
                <c:pt idx="2796" c:formatCode="m/d;@">
                  <c:v>45687.125</c:v>
                </c:pt>
                <c:pt idx="2797" c:formatCode="m/d;@">
                  <c:v>45687.1354166667</c:v>
                </c:pt>
                <c:pt idx="2798" c:formatCode="m/d;@">
                  <c:v>45687.1458333333</c:v>
                </c:pt>
                <c:pt idx="2799" c:formatCode="m/d;@">
                  <c:v>45687.15625</c:v>
                </c:pt>
                <c:pt idx="2800" c:formatCode="m/d;@">
                  <c:v>45687.1666666667</c:v>
                </c:pt>
                <c:pt idx="2801" c:formatCode="m/d;@">
                  <c:v>45687.1770833333</c:v>
                </c:pt>
                <c:pt idx="2802" c:formatCode="m/d;@">
                  <c:v>45687.1875</c:v>
                </c:pt>
                <c:pt idx="2803" c:formatCode="m/d;@">
                  <c:v>45687.1979166667</c:v>
                </c:pt>
                <c:pt idx="2804" c:formatCode="m/d;@">
                  <c:v>45687.2083333333</c:v>
                </c:pt>
                <c:pt idx="2805" c:formatCode="m/d;@">
                  <c:v>45687.21875</c:v>
                </c:pt>
                <c:pt idx="2806" c:formatCode="m/d;@">
                  <c:v>45687.2291666667</c:v>
                </c:pt>
                <c:pt idx="2807" c:formatCode="m/d;@">
                  <c:v>45687.2395833333</c:v>
                </c:pt>
                <c:pt idx="2808" c:formatCode="m/d;@">
                  <c:v>45687.25</c:v>
                </c:pt>
                <c:pt idx="2809" c:formatCode="m/d;@">
                  <c:v>45687.2604166667</c:v>
                </c:pt>
                <c:pt idx="2810" c:formatCode="m/d;@">
                  <c:v>45687.2708333333</c:v>
                </c:pt>
                <c:pt idx="2811" c:formatCode="m/d;@">
                  <c:v>45687.28125</c:v>
                </c:pt>
                <c:pt idx="2812" c:formatCode="m/d;@">
                  <c:v>45687.2916666667</c:v>
                </c:pt>
                <c:pt idx="2813" c:formatCode="m/d;@">
                  <c:v>45687.3020833333</c:v>
                </c:pt>
                <c:pt idx="2814" c:formatCode="m/d;@">
                  <c:v>45687.3125</c:v>
                </c:pt>
                <c:pt idx="2815" c:formatCode="m/d;@">
                  <c:v>45687.3229166667</c:v>
                </c:pt>
                <c:pt idx="2816" c:formatCode="m/d;@">
                  <c:v>45687.3333333333</c:v>
                </c:pt>
                <c:pt idx="2817" c:formatCode="m/d;@">
                  <c:v>45687.34375</c:v>
                </c:pt>
                <c:pt idx="2818" c:formatCode="m/d;@">
                  <c:v>45687.3541666667</c:v>
                </c:pt>
                <c:pt idx="2819" c:formatCode="m/d;@">
                  <c:v>45687.3645833333</c:v>
                </c:pt>
                <c:pt idx="2820" c:formatCode="m/d;@">
                  <c:v>45687.375</c:v>
                </c:pt>
                <c:pt idx="2821" c:formatCode="m/d;@">
                  <c:v>45687.3854166667</c:v>
                </c:pt>
                <c:pt idx="2822" c:formatCode="m/d;@">
                  <c:v>45687.3958333333</c:v>
                </c:pt>
                <c:pt idx="2823" c:formatCode="m/d;@">
                  <c:v>45687.40625</c:v>
                </c:pt>
                <c:pt idx="2824" c:formatCode="m/d;@">
                  <c:v>45687.4166666667</c:v>
                </c:pt>
                <c:pt idx="2825" c:formatCode="m/d;@">
                  <c:v>45687.4270833333</c:v>
                </c:pt>
                <c:pt idx="2826" c:formatCode="m/d;@">
                  <c:v>45687.4375</c:v>
                </c:pt>
                <c:pt idx="2827" c:formatCode="m/d;@">
                  <c:v>45687.4479166667</c:v>
                </c:pt>
                <c:pt idx="2828" c:formatCode="m/d;@">
                  <c:v>45687.4583333333</c:v>
                </c:pt>
                <c:pt idx="2829" c:formatCode="m/d;@">
                  <c:v>45687.46875</c:v>
                </c:pt>
                <c:pt idx="2830" c:formatCode="m/d;@">
                  <c:v>45687.4791666667</c:v>
                </c:pt>
                <c:pt idx="2831" c:formatCode="m/d;@">
                  <c:v>45687.4895833333</c:v>
                </c:pt>
                <c:pt idx="2832" c:formatCode="m/d;@">
                  <c:v>45687.5</c:v>
                </c:pt>
                <c:pt idx="2833" c:formatCode="m/d;@">
                  <c:v>45687.5104166667</c:v>
                </c:pt>
                <c:pt idx="2834" c:formatCode="m/d;@">
                  <c:v>45687.5208333333</c:v>
                </c:pt>
                <c:pt idx="2835" c:formatCode="m/d;@">
                  <c:v>45687.53125</c:v>
                </c:pt>
                <c:pt idx="2836" c:formatCode="m/d;@">
                  <c:v>45687.5416666667</c:v>
                </c:pt>
                <c:pt idx="2837" c:formatCode="m/d;@">
                  <c:v>45687.5520833333</c:v>
                </c:pt>
                <c:pt idx="2838" c:formatCode="m/d;@">
                  <c:v>45687.5625</c:v>
                </c:pt>
                <c:pt idx="2839" c:formatCode="m/d;@">
                  <c:v>45687.5729166667</c:v>
                </c:pt>
                <c:pt idx="2840" c:formatCode="m/d;@">
                  <c:v>45687.5833333333</c:v>
                </c:pt>
                <c:pt idx="2841" c:formatCode="m/d;@">
                  <c:v>45687.59375</c:v>
                </c:pt>
                <c:pt idx="2842" c:formatCode="m/d;@">
                  <c:v>45687.6041666667</c:v>
                </c:pt>
                <c:pt idx="2843" c:formatCode="m/d;@">
                  <c:v>45687.6145833333</c:v>
                </c:pt>
                <c:pt idx="2844" c:formatCode="m/d;@">
                  <c:v>45687.625</c:v>
                </c:pt>
                <c:pt idx="2845" c:formatCode="m/d;@">
                  <c:v>45687.6354166667</c:v>
                </c:pt>
                <c:pt idx="2846" c:formatCode="m/d;@">
                  <c:v>45687.6458333333</c:v>
                </c:pt>
                <c:pt idx="2847" c:formatCode="m/d;@">
                  <c:v>45687.65625</c:v>
                </c:pt>
                <c:pt idx="2848" c:formatCode="m/d;@">
                  <c:v>45687.6666666667</c:v>
                </c:pt>
                <c:pt idx="2849" c:formatCode="m/d;@">
                  <c:v>45687.6770833333</c:v>
                </c:pt>
                <c:pt idx="2850" c:formatCode="m/d;@">
                  <c:v>45687.6875</c:v>
                </c:pt>
                <c:pt idx="2851" c:formatCode="m/d;@">
                  <c:v>45687.6979166667</c:v>
                </c:pt>
                <c:pt idx="2852" c:formatCode="m/d;@">
                  <c:v>45687.7083333333</c:v>
                </c:pt>
                <c:pt idx="2853" c:formatCode="m/d;@">
                  <c:v>45687.71875</c:v>
                </c:pt>
                <c:pt idx="2854" c:formatCode="m/d;@">
                  <c:v>45687.7291666667</c:v>
                </c:pt>
                <c:pt idx="2855" c:formatCode="m/d;@">
                  <c:v>45687.7395833333</c:v>
                </c:pt>
                <c:pt idx="2856" c:formatCode="m/d;@">
                  <c:v>45687.75</c:v>
                </c:pt>
                <c:pt idx="2857" c:formatCode="m/d;@">
                  <c:v>45687.7604166667</c:v>
                </c:pt>
                <c:pt idx="2858" c:formatCode="m/d;@">
                  <c:v>45687.7708333333</c:v>
                </c:pt>
                <c:pt idx="2859" c:formatCode="m/d;@">
                  <c:v>45687.78125</c:v>
                </c:pt>
                <c:pt idx="2860" c:formatCode="m/d;@">
                  <c:v>45687.7916666667</c:v>
                </c:pt>
                <c:pt idx="2861" c:formatCode="m/d;@">
                  <c:v>45687.8020833333</c:v>
                </c:pt>
                <c:pt idx="2862" c:formatCode="m/d;@">
                  <c:v>45687.8125</c:v>
                </c:pt>
                <c:pt idx="2863" c:formatCode="m/d;@">
                  <c:v>45687.8229166667</c:v>
                </c:pt>
                <c:pt idx="2864" c:formatCode="m/d;@">
                  <c:v>45687.8333333333</c:v>
                </c:pt>
                <c:pt idx="2865" c:formatCode="m/d;@">
                  <c:v>45687.84375</c:v>
                </c:pt>
                <c:pt idx="2866" c:formatCode="m/d;@">
                  <c:v>45687.8541666667</c:v>
                </c:pt>
                <c:pt idx="2867" c:formatCode="m/d;@">
                  <c:v>45687.8645833333</c:v>
                </c:pt>
                <c:pt idx="2868" c:formatCode="m/d;@">
                  <c:v>45687.875</c:v>
                </c:pt>
                <c:pt idx="2869" c:formatCode="m/d;@">
                  <c:v>45687.8854166667</c:v>
                </c:pt>
                <c:pt idx="2870" c:formatCode="m/d;@">
                  <c:v>45687.8958333333</c:v>
                </c:pt>
                <c:pt idx="2871" c:formatCode="m/d;@">
                  <c:v>45687.90625</c:v>
                </c:pt>
                <c:pt idx="2872" c:formatCode="m/d;@">
                  <c:v>45687.9166666667</c:v>
                </c:pt>
                <c:pt idx="2873" c:formatCode="m/d;@">
                  <c:v>45687.9270833333</c:v>
                </c:pt>
                <c:pt idx="2874" c:formatCode="m/d;@">
                  <c:v>45687.9375</c:v>
                </c:pt>
                <c:pt idx="2875" c:formatCode="m/d;@">
                  <c:v>45687.9479166667</c:v>
                </c:pt>
                <c:pt idx="2876" c:formatCode="m/d;@">
                  <c:v>45687.9583333333</c:v>
                </c:pt>
                <c:pt idx="2877" c:formatCode="m/d;@">
                  <c:v>45687.96875</c:v>
                </c:pt>
                <c:pt idx="2878" c:formatCode="m/d;@">
                  <c:v>45687.9791666667</c:v>
                </c:pt>
                <c:pt idx="2879" c:formatCode="m/d;@">
                  <c:v>45687.9895833333</c:v>
                </c:pt>
              </c:numCache>
            </c:numRef>
          </c:cat>
          <c:val>
            <c:numRef>
              <c:f>统调负荷!$AB$2:$AB$2881</c:f>
              <c:numCache>
                <c:formatCode>General</c:formatCode>
                <c:ptCount val="2880"/>
                <c:pt idx="0">
                  <c:v>0</c:v>
                </c:pt>
                <c:pt idx="1">
                  <c:v>300.08</c:v>
                </c:pt>
                <c:pt idx="2">
                  <c:v>295.28</c:v>
                </c:pt>
                <c:pt idx="3">
                  <c:v>296.99</c:v>
                </c:pt>
                <c:pt idx="4">
                  <c:v>290.15</c:v>
                </c:pt>
                <c:pt idx="5">
                  <c:v>295</c:v>
                </c:pt>
                <c:pt idx="6">
                  <c:v>290.15</c:v>
                </c:pt>
                <c:pt idx="7">
                  <c:v>290.12</c:v>
                </c:pt>
                <c:pt idx="8">
                  <c:v>297.97</c:v>
                </c:pt>
                <c:pt idx="9">
                  <c:v>292.23</c:v>
                </c:pt>
                <c:pt idx="10">
                  <c:v>292</c:v>
                </c:pt>
                <c:pt idx="11">
                  <c:v>290.45</c:v>
                </c:pt>
                <c:pt idx="12">
                  <c:v>290.11</c:v>
                </c:pt>
                <c:pt idx="13">
                  <c:v>290.45</c:v>
                </c:pt>
                <c:pt idx="14">
                  <c:v>290</c:v>
                </c:pt>
                <c:pt idx="15">
                  <c:v>285.13</c:v>
                </c:pt>
                <c:pt idx="16">
                  <c:v>255.01</c:v>
                </c:pt>
                <c:pt idx="17">
                  <c:v>255.01</c:v>
                </c:pt>
                <c:pt idx="18">
                  <c:v>228</c:v>
                </c:pt>
                <c:pt idx="19">
                  <c:v>200.45</c:v>
                </c:pt>
                <c:pt idx="20">
                  <c:v>205</c:v>
                </c:pt>
                <c:pt idx="21">
                  <c:v>228</c:v>
                </c:pt>
                <c:pt idx="22">
                  <c:v>200.12</c:v>
                </c:pt>
                <c:pt idx="23">
                  <c:v>205</c:v>
                </c:pt>
                <c:pt idx="24">
                  <c:v>250.21</c:v>
                </c:pt>
                <c:pt idx="25">
                  <c:v>275</c:v>
                </c:pt>
                <c:pt idx="26">
                  <c:v>278</c:v>
                </c:pt>
                <c:pt idx="27">
                  <c:v>280</c:v>
                </c:pt>
                <c:pt idx="28">
                  <c:v>285</c:v>
                </c:pt>
                <c:pt idx="29">
                  <c:v>290</c:v>
                </c:pt>
                <c:pt idx="30">
                  <c:v>280</c:v>
                </c:pt>
                <c:pt idx="31">
                  <c:v>228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8.42</c:v>
                </c:pt>
                <c:pt idx="41">
                  <c:v>7.38</c:v>
                </c:pt>
                <c:pt idx="42">
                  <c:v>7.67</c:v>
                </c:pt>
                <c:pt idx="43">
                  <c:v>8.51</c:v>
                </c:pt>
                <c:pt idx="44">
                  <c:v>0.85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61</c:v>
                </c:pt>
                <c:pt idx="49">
                  <c:v>0</c:v>
                </c:pt>
                <c:pt idx="50">
                  <c:v>9.14</c:v>
                </c:pt>
                <c:pt idx="51">
                  <c:v>8.1</c:v>
                </c:pt>
                <c:pt idx="52">
                  <c:v>8.05</c:v>
                </c:pt>
                <c:pt idx="53">
                  <c:v>8.49</c:v>
                </c:pt>
                <c:pt idx="54">
                  <c:v>8.49</c:v>
                </c:pt>
                <c:pt idx="55">
                  <c:v>22.65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9.14</c:v>
                </c:pt>
                <c:pt idx="61">
                  <c:v>256.42</c:v>
                </c:pt>
                <c:pt idx="62">
                  <c:v>252</c:v>
                </c:pt>
                <c:pt idx="63">
                  <c:v>0</c:v>
                </c:pt>
                <c:pt idx="64">
                  <c:v>8.48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228</c:v>
                </c:pt>
                <c:pt idx="70">
                  <c:v>280</c:v>
                </c:pt>
                <c:pt idx="71">
                  <c:v>298.95</c:v>
                </c:pt>
                <c:pt idx="72">
                  <c:v>297.9</c:v>
                </c:pt>
                <c:pt idx="73">
                  <c:v>301.68</c:v>
                </c:pt>
                <c:pt idx="74">
                  <c:v>299.47</c:v>
                </c:pt>
                <c:pt idx="75">
                  <c:v>302.5</c:v>
                </c:pt>
                <c:pt idx="76">
                  <c:v>304.88</c:v>
                </c:pt>
                <c:pt idx="77">
                  <c:v>310.14</c:v>
                </c:pt>
                <c:pt idx="78">
                  <c:v>311.34</c:v>
                </c:pt>
                <c:pt idx="79">
                  <c:v>306.47</c:v>
                </c:pt>
                <c:pt idx="80">
                  <c:v>309.38</c:v>
                </c:pt>
                <c:pt idx="81">
                  <c:v>311.58</c:v>
                </c:pt>
                <c:pt idx="82">
                  <c:v>318.19</c:v>
                </c:pt>
                <c:pt idx="83">
                  <c:v>315.22</c:v>
                </c:pt>
                <c:pt idx="84">
                  <c:v>324.06</c:v>
                </c:pt>
                <c:pt idx="85">
                  <c:v>323.74</c:v>
                </c:pt>
                <c:pt idx="86">
                  <c:v>308.7</c:v>
                </c:pt>
                <c:pt idx="87">
                  <c:v>328.99</c:v>
                </c:pt>
                <c:pt idx="88">
                  <c:v>340.98</c:v>
                </c:pt>
                <c:pt idx="89">
                  <c:v>325.45</c:v>
                </c:pt>
                <c:pt idx="90">
                  <c:v>306.3</c:v>
                </c:pt>
                <c:pt idx="91">
                  <c:v>299.39</c:v>
                </c:pt>
                <c:pt idx="92">
                  <c:v>301.06</c:v>
                </c:pt>
                <c:pt idx="93">
                  <c:v>294.45</c:v>
                </c:pt>
                <c:pt idx="94">
                  <c:v>279.55</c:v>
                </c:pt>
                <c:pt idx="95">
                  <c:v>214.62</c:v>
                </c:pt>
                <c:pt idx="96">
                  <c:v>317.14</c:v>
                </c:pt>
                <c:pt idx="97">
                  <c:v>369.13</c:v>
                </c:pt>
                <c:pt idx="98">
                  <c:v>350</c:v>
                </c:pt>
                <c:pt idx="99">
                  <c:v>340</c:v>
                </c:pt>
                <c:pt idx="100">
                  <c:v>323.55</c:v>
                </c:pt>
                <c:pt idx="101">
                  <c:v>322</c:v>
                </c:pt>
                <c:pt idx="102">
                  <c:v>319.83</c:v>
                </c:pt>
                <c:pt idx="103">
                  <c:v>330.79</c:v>
                </c:pt>
                <c:pt idx="104">
                  <c:v>325.15</c:v>
                </c:pt>
                <c:pt idx="105">
                  <c:v>322.52</c:v>
                </c:pt>
                <c:pt idx="106">
                  <c:v>319.58</c:v>
                </c:pt>
                <c:pt idx="107">
                  <c:v>316.7</c:v>
                </c:pt>
                <c:pt idx="108">
                  <c:v>313.87</c:v>
                </c:pt>
                <c:pt idx="109">
                  <c:v>310.11</c:v>
                </c:pt>
                <c:pt idx="110">
                  <c:v>309.67</c:v>
                </c:pt>
                <c:pt idx="111">
                  <c:v>305</c:v>
                </c:pt>
                <c:pt idx="112">
                  <c:v>302.74</c:v>
                </c:pt>
                <c:pt idx="113">
                  <c:v>301.76</c:v>
                </c:pt>
                <c:pt idx="114">
                  <c:v>295.81</c:v>
                </c:pt>
                <c:pt idx="115">
                  <c:v>296.66</c:v>
                </c:pt>
                <c:pt idx="116">
                  <c:v>294.72</c:v>
                </c:pt>
                <c:pt idx="117">
                  <c:v>296.12</c:v>
                </c:pt>
                <c:pt idx="118">
                  <c:v>298.64</c:v>
                </c:pt>
                <c:pt idx="119">
                  <c:v>302.56</c:v>
                </c:pt>
                <c:pt idx="120">
                  <c:v>309.4</c:v>
                </c:pt>
                <c:pt idx="121">
                  <c:v>321.16</c:v>
                </c:pt>
                <c:pt idx="122">
                  <c:v>330.81</c:v>
                </c:pt>
                <c:pt idx="123">
                  <c:v>338.5</c:v>
                </c:pt>
                <c:pt idx="124">
                  <c:v>340.12</c:v>
                </c:pt>
                <c:pt idx="125">
                  <c:v>371.03</c:v>
                </c:pt>
                <c:pt idx="126">
                  <c:v>357.37</c:v>
                </c:pt>
                <c:pt idx="127">
                  <c:v>352.61</c:v>
                </c:pt>
                <c:pt idx="128">
                  <c:v>348.88</c:v>
                </c:pt>
                <c:pt idx="129">
                  <c:v>349.9</c:v>
                </c:pt>
                <c:pt idx="130">
                  <c:v>359.79</c:v>
                </c:pt>
                <c:pt idx="131">
                  <c:v>381.56</c:v>
                </c:pt>
                <c:pt idx="132">
                  <c:v>369.83</c:v>
                </c:pt>
                <c:pt idx="133">
                  <c:v>368.88</c:v>
                </c:pt>
                <c:pt idx="134">
                  <c:v>351.1</c:v>
                </c:pt>
                <c:pt idx="135">
                  <c:v>351.5</c:v>
                </c:pt>
                <c:pt idx="136">
                  <c:v>334.8</c:v>
                </c:pt>
                <c:pt idx="137">
                  <c:v>325.03</c:v>
                </c:pt>
                <c:pt idx="138">
                  <c:v>327.61</c:v>
                </c:pt>
                <c:pt idx="139">
                  <c:v>327.62</c:v>
                </c:pt>
                <c:pt idx="140">
                  <c:v>322.44</c:v>
                </c:pt>
                <c:pt idx="141">
                  <c:v>320.76</c:v>
                </c:pt>
                <c:pt idx="142">
                  <c:v>317.39</c:v>
                </c:pt>
                <c:pt idx="143">
                  <c:v>309.83</c:v>
                </c:pt>
                <c:pt idx="144">
                  <c:v>293.93</c:v>
                </c:pt>
                <c:pt idx="145">
                  <c:v>302.63</c:v>
                </c:pt>
                <c:pt idx="146">
                  <c:v>298.62</c:v>
                </c:pt>
                <c:pt idx="147">
                  <c:v>298.79</c:v>
                </c:pt>
                <c:pt idx="148">
                  <c:v>302.05</c:v>
                </c:pt>
                <c:pt idx="149">
                  <c:v>307.44</c:v>
                </c:pt>
                <c:pt idx="150">
                  <c:v>316.44</c:v>
                </c:pt>
                <c:pt idx="151">
                  <c:v>328.98</c:v>
                </c:pt>
                <c:pt idx="152">
                  <c:v>320.99</c:v>
                </c:pt>
                <c:pt idx="153">
                  <c:v>329.24</c:v>
                </c:pt>
                <c:pt idx="154">
                  <c:v>340.54</c:v>
                </c:pt>
                <c:pt idx="155">
                  <c:v>340.17</c:v>
                </c:pt>
                <c:pt idx="156">
                  <c:v>350.28</c:v>
                </c:pt>
                <c:pt idx="157">
                  <c:v>362.6</c:v>
                </c:pt>
                <c:pt idx="158">
                  <c:v>350.76</c:v>
                </c:pt>
                <c:pt idx="159">
                  <c:v>350.42</c:v>
                </c:pt>
                <c:pt idx="160">
                  <c:v>341.89</c:v>
                </c:pt>
                <c:pt idx="161">
                  <c:v>351.48</c:v>
                </c:pt>
                <c:pt idx="162">
                  <c:v>351.64</c:v>
                </c:pt>
                <c:pt idx="163">
                  <c:v>351.66</c:v>
                </c:pt>
                <c:pt idx="164">
                  <c:v>367.3</c:v>
                </c:pt>
                <c:pt idx="165">
                  <c:v>429.56</c:v>
                </c:pt>
                <c:pt idx="166">
                  <c:v>375.61</c:v>
                </c:pt>
                <c:pt idx="167">
                  <c:v>379.94</c:v>
                </c:pt>
                <c:pt idx="168">
                  <c:v>372.34</c:v>
                </c:pt>
                <c:pt idx="169">
                  <c:v>385.06</c:v>
                </c:pt>
                <c:pt idx="170">
                  <c:v>409.65</c:v>
                </c:pt>
                <c:pt idx="171">
                  <c:v>400.16</c:v>
                </c:pt>
                <c:pt idx="172">
                  <c:v>369.86</c:v>
                </c:pt>
                <c:pt idx="173">
                  <c:v>419.56</c:v>
                </c:pt>
                <c:pt idx="174">
                  <c:v>400.06</c:v>
                </c:pt>
                <c:pt idx="175">
                  <c:v>390.09</c:v>
                </c:pt>
                <c:pt idx="176">
                  <c:v>390.09</c:v>
                </c:pt>
                <c:pt idx="177">
                  <c:v>394.14</c:v>
                </c:pt>
                <c:pt idx="178">
                  <c:v>394.14</c:v>
                </c:pt>
                <c:pt idx="179">
                  <c:v>381.89</c:v>
                </c:pt>
                <c:pt idx="180">
                  <c:v>391.13</c:v>
                </c:pt>
                <c:pt idx="181">
                  <c:v>401.07</c:v>
                </c:pt>
                <c:pt idx="182">
                  <c:v>391.13</c:v>
                </c:pt>
                <c:pt idx="183">
                  <c:v>391.1</c:v>
                </c:pt>
                <c:pt idx="184">
                  <c:v>380.61</c:v>
                </c:pt>
                <c:pt idx="185">
                  <c:v>389.24</c:v>
                </c:pt>
                <c:pt idx="186">
                  <c:v>380.28</c:v>
                </c:pt>
                <c:pt idx="187">
                  <c:v>389.85</c:v>
                </c:pt>
                <c:pt idx="188">
                  <c:v>395.16</c:v>
                </c:pt>
                <c:pt idx="189">
                  <c:v>370.44</c:v>
                </c:pt>
                <c:pt idx="190">
                  <c:v>350.45</c:v>
                </c:pt>
                <c:pt idx="191">
                  <c:v>328.16</c:v>
                </c:pt>
                <c:pt idx="192">
                  <c:v>355.97</c:v>
                </c:pt>
                <c:pt idx="193">
                  <c:v>472.66</c:v>
                </c:pt>
                <c:pt idx="194">
                  <c:v>410.86</c:v>
                </c:pt>
                <c:pt idx="195">
                  <c:v>396.51</c:v>
                </c:pt>
                <c:pt idx="196">
                  <c:v>387.62</c:v>
                </c:pt>
                <c:pt idx="197">
                  <c:v>373.42</c:v>
                </c:pt>
                <c:pt idx="198">
                  <c:v>372.75</c:v>
                </c:pt>
                <c:pt idx="199">
                  <c:v>368.74</c:v>
                </c:pt>
                <c:pt idx="200">
                  <c:v>355.08</c:v>
                </c:pt>
                <c:pt idx="201">
                  <c:v>367.26</c:v>
                </c:pt>
                <c:pt idx="202">
                  <c:v>373.5</c:v>
                </c:pt>
                <c:pt idx="203">
                  <c:v>376.12</c:v>
                </c:pt>
                <c:pt idx="204">
                  <c:v>376.29</c:v>
                </c:pt>
                <c:pt idx="205">
                  <c:v>372.89</c:v>
                </c:pt>
                <c:pt idx="206">
                  <c:v>365.59</c:v>
                </c:pt>
                <c:pt idx="207">
                  <c:v>354.09</c:v>
                </c:pt>
                <c:pt idx="208">
                  <c:v>354.09</c:v>
                </c:pt>
                <c:pt idx="209">
                  <c:v>346.77</c:v>
                </c:pt>
                <c:pt idx="210">
                  <c:v>343.13</c:v>
                </c:pt>
                <c:pt idx="211">
                  <c:v>343.01</c:v>
                </c:pt>
                <c:pt idx="212">
                  <c:v>338.34</c:v>
                </c:pt>
                <c:pt idx="213">
                  <c:v>338.39</c:v>
                </c:pt>
                <c:pt idx="214">
                  <c:v>341.39</c:v>
                </c:pt>
                <c:pt idx="215">
                  <c:v>347.09</c:v>
                </c:pt>
                <c:pt idx="216">
                  <c:v>350.26</c:v>
                </c:pt>
                <c:pt idx="217">
                  <c:v>393.48</c:v>
                </c:pt>
                <c:pt idx="218">
                  <c:v>395.51</c:v>
                </c:pt>
                <c:pt idx="219">
                  <c:v>431.83</c:v>
                </c:pt>
                <c:pt idx="220">
                  <c:v>532.27</c:v>
                </c:pt>
                <c:pt idx="221">
                  <c:v>519.74</c:v>
                </c:pt>
                <c:pt idx="222">
                  <c:v>386.6</c:v>
                </c:pt>
                <c:pt idx="223">
                  <c:v>371</c:v>
                </c:pt>
                <c:pt idx="224">
                  <c:v>351.61</c:v>
                </c:pt>
                <c:pt idx="225">
                  <c:v>351.64</c:v>
                </c:pt>
                <c:pt idx="226">
                  <c:v>366.57</c:v>
                </c:pt>
                <c:pt idx="227">
                  <c:v>377.49</c:v>
                </c:pt>
                <c:pt idx="228">
                  <c:v>363.04</c:v>
                </c:pt>
                <c:pt idx="229">
                  <c:v>360.93</c:v>
                </c:pt>
                <c:pt idx="230">
                  <c:v>368.09</c:v>
                </c:pt>
                <c:pt idx="231">
                  <c:v>355.8</c:v>
                </c:pt>
                <c:pt idx="232">
                  <c:v>355.16</c:v>
                </c:pt>
                <c:pt idx="233">
                  <c:v>348.77</c:v>
                </c:pt>
                <c:pt idx="234">
                  <c:v>327.71</c:v>
                </c:pt>
                <c:pt idx="235">
                  <c:v>331</c:v>
                </c:pt>
                <c:pt idx="236">
                  <c:v>354.91</c:v>
                </c:pt>
                <c:pt idx="237">
                  <c:v>353.33</c:v>
                </c:pt>
                <c:pt idx="238">
                  <c:v>340.09</c:v>
                </c:pt>
                <c:pt idx="239">
                  <c:v>363.86</c:v>
                </c:pt>
                <c:pt idx="240">
                  <c:v>231.93</c:v>
                </c:pt>
                <c:pt idx="241">
                  <c:v>193.61</c:v>
                </c:pt>
                <c:pt idx="242">
                  <c:v>236.75</c:v>
                </c:pt>
                <c:pt idx="243">
                  <c:v>169.41</c:v>
                </c:pt>
                <c:pt idx="244">
                  <c:v>170.23</c:v>
                </c:pt>
                <c:pt idx="245">
                  <c:v>295.59</c:v>
                </c:pt>
                <c:pt idx="246">
                  <c:v>310.49</c:v>
                </c:pt>
                <c:pt idx="247">
                  <c:v>334.62</c:v>
                </c:pt>
                <c:pt idx="248">
                  <c:v>327.89</c:v>
                </c:pt>
                <c:pt idx="249">
                  <c:v>329.59</c:v>
                </c:pt>
                <c:pt idx="250">
                  <c:v>341.14</c:v>
                </c:pt>
                <c:pt idx="251">
                  <c:v>350.99</c:v>
                </c:pt>
                <c:pt idx="252">
                  <c:v>351.26</c:v>
                </c:pt>
                <c:pt idx="253">
                  <c:v>350.45</c:v>
                </c:pt>
                <c:pt idx="254">
                  <c:v>351.11</c:v>
                </c:pt>
                <c:pt idx="255">
                  <c:v>345.24</c:v>
                </c:pt>
                <c:pt idx="256">
                  <c:v>337.49</c:v>
                </c:pt>
                <c:pt idx="257">
                  <c:v>344.41</c:v>
                </c:pt>
                <c:pt idx="258">
                  <c:v>346.07</c:v>
                </c:pt>
                <c:pt idx="259">
                  <c:v>382.78</c:v>
                </c:pt>
                <c:pt idx="260">
                  <c:v>385.3</c:v>
                </c:pt>
                <c:pt idx="261">
                  <c:v>410.12</c:v>
                </c:pt>
                <c:pt idx="262">
                  <c:v>363.32</c:v>
                </c:pt>
                <c:pt idx="263">
                  <c:v>370.75</c:v>
                </c:pt>
                <c:pt idx="264">
                  <c:v>382.25</c:v>
                </c:pt>
                <c:pt idx="265">
                  <c:v>391.63</c:v>
                </c:pt>
                <c:pt idx="266">
                  <c:v>393.48</c:v>
                </c:pt>
                <c:pt idx="267">
                  <c:v>389.54</c:v>
                </c:pt>
                <c:pt idx="268">
                  <c:v>385.98</c:v>
                </c:pt>
                <c:pt idx="269">
                  <c:v>430.01</c:v>
                </c:pt>
                <c:pt idx="270">
                  <c:v>406.13</c:v>
                </c:pt>
                <c:pt idx="271">
                  <c:v>401.11</c:v>
                </c:pt>
                <c:pt idx="272">
                  <c:v>382.85</c:v>
                </c:pt>
                <c:pt idx="273">
                  <c:v>386.17</c:v>
                </c:pt>
                <c:pt idx="274">
                  <c:v>392.03</c:v>
                </c:pt>
                <c:pt idx="275">
                  <c:v>388.63</c:v>
                </c:pt>
                <c:pt idx="276">
                  <c:v>386.16</c:v>
                </c:pt>
                <c:pt idx="277">
                  <c:v>412.49</c:v>
                </c:pt>
                <c:pt idx="278">
                  <c:v>393.65</c:v>
                </c:pt>
                <c:pt idx="279">
                  <c:v>390.49</c:v>
                </c:pt>
                <c:pt idx="280">
                  <c:v>385.7</c:v>
                </c:pt>
                <c:pt idx="281">
                  <c:v>376.7</c:v>
                </c:pt>
                <c:pt idx="282">
                  <c:v>387.31</c:v>
                </c:pt>
                <c:pt idx="283">
                  <c:v>388.51</c:v>
                </c:pt>
                <c:pt idx="284">
                  <c:v>377.63</c:v>
                </c:pt>
                <c:pt idx="285">
                  <c:v>362.96</c:v>
                </c:pt>
                <c:pt idx="286">
                  <c:v>338.86</c:v>
                </c:pt>
                <c:pt idx="287">
                  <c:v>320.39</c:v>
                </c:pt>
                <c:pt idx="288">
                  <c:v>330.43</c:v>
                </c:pt>
                <c:pt idx="289">
                  <c:v>403.01</c:v>
                </c:pt>
                <c:pt idx="290">
                  <c:v>384.03</c:v>
                </c:pt>
                <c:pt idx="291">
                  <c:v>374.7</c:v>
                </c:pt>
                <c:pt idx="292">
                  <c:v>369</c:v>
                </c:pt>
                <c:pt idx="293">
                  <c:v>351.01</c:v>
                </c:pt>
                <c:pt idx="294">
                  <c:v>350.48</c:v>
                </c:pt>
                <c:pt idx="295">
                  <c:v>347.98</c:v>
                </c:pt>
                <c:pt idx="296">
                  <c:v>340.44</c:v>
                </c:pt>
                <c:pt idx="297">
                  <c:v>350.08</c:v>
                </c:pt>
                <c:pt idx="298">
                  <c:v>349.44</c:v>
                </c:pt>
                <c:pt idx="299">
                  <c:v>359.29</c:v>
                </c:pt>
                <c:pt idx="300">
                  <c:v>354.37</c:v>
                </c:pt>
                <c:pt idx="301">
                  <c:v>349.15</c:v>
                </c:pt>
                <c:pt idx="302">
                  <c:v>349.14</c:v>
                </c:pt>
                <c:pt idx="303">
                  <c:v>339.84</c:v>
                </c:pt>
                <c:pt idx="304">
                  <c:v>339.3</c:v>
                </c:pt>
                <c:pt idx="305">
                  <c:v>339.29</c:v>
                </c:pt>
                <c:pt idx="306">
                  <c:v>329.42</c:v>
                </c:pt>
                <c:pt idx="307">
                  <c:v>329.41</c:v>
                </c:pt>
                <c:pt idx="308">
                  <c:v>329.4</c:v>
                </c:pt>
                <c:pt idx="309">
                  <c:v>329.4</c:v>
                </c:pt>
                <c:pt idx="310">
                  <c:v>329.4</c:v>
                </c:pt>
                <c:pt idx="311">
                  <c:v>335.94</c:v>
                </c:pt>
                <c:pt idx="312">
                  <c:v>339.28</c:v>
                </c:pt>
                <c:pt idx="313">
                  <c:v>349.12</c:v>
                </c:pt>
                <c:pt idx="314">
                  <c:v>349.12</c:v>
                </c:pt>
                <c:pt idx="315">
                  <c:v>351.08</c:v>
                </c:pt>
                <c:pt idx="316">
                  <c:v>349.52</c:v>
                </c:pt>
                <c:pt idx="317">
                  <c:v>360.48</c:v>
                </c:pt>
                <c:pt idx="318">
                  <c:v>350.96</c:v>
                </c:pt>
                <c:pt idx="319">
                  <c:v>341.83</c:v>
                </c:pt>
                <c:pt idx="320">
                  <c:v>338.97</c:v>
                </c:pt>
                <c:pt idx="321">
                  <c:v>353.35</c:v>
                </c:pt>
                <c:pt idx="322">
                  <c:v>358.04</c:v>
                </c:pt>
                <c:pt idx="323">
                  <c:v>372.79</c:v>
                </c:pt>
                <c:pt idx="324">
                  <c:v>357.87</c:v>
                </c:pt>
                <c:pt idx="325">
                  <c:v>357.4</c:v>
                </c:pt>
                <c:pt idx="326">
                  <c:v>357.94</c:v>
                </c:pt>
                <c:pt idx="327">
                  <c:v>344.32</c:v>
                </c:pt>
                <c:pt idx="328">
                  <c:v>334.14</c:v>
                </c:pt>
                <c:pt idx="329">
                  <c:v>328.77</c:v>
                </c:pt>
                <c:pt idx="330">
                  <c:v>335.49</c:v>
                </c:pt>
                <c:pt idx="331">
                  <c:v>333.92</c:v>
                </c:pt>
                <c:pt idx="332">
                  <c:v>333.39</c:v>
                </c:pt>
                <c:pt idx="333">
                  <c:v>332.12</c:v>
                </c:pt>
                <c:pt idx="334">
                  <c:v>331.58</c:v>
                </c:pt>
                <c:pt idx="335">
                  <c:v>319.59</c:v>
                </c:pt>
                <c:pt idx="336">
                  <c:v>302.73</c:v>
                </c:pt>
                <c:pt idx="337">
                  <c:v>307.8</c:v>
                </c:pt>
                <c:pt idx="338">
                  <c:v>305.2</c:v>
                </c:pt>
                <c:pt idx="339">
                  <c:v>303.18</c:v>
                </c:pt>
                <c:pt idx="340">
                  <c:v>304.7</c:v>
                </c:pt>
                <c:pt idx="341">
                  <c:v>311.79</c:v>
                </c:pt>
                <c:pt idx="342">
                  <c:v>327.1</c:v>
                </c:pt>
                <c:pt idx="343">
                  <c:v>354.66</c:v>
                </c:pt>
                <c:pt idx="344">
                  <c:v>348.2</c:v>
                </c:pt>
                <c:pt idx="345">
                  <c:v>345.59</c:v>
                </c:pt>
                <c:pt idx="346">
                  <c:v>338.74</c:v>
                </c:pt>
                <c:pt idx="347">
                  <c:v>341.63</c:v>
                </c:pt>
                <c:pt idx="348">
                  <c:v>345.9</c:v>
                </c:pt>
                <c:pt idx="349">
                  <c:v>336.33</c:v>
                </c:pt>
                <c:pt idx="350">
                  <c:v>333.03</c:v>
                </c:pt>
                <c:pt idx="351">
                  <c:v>331.3</c:v>
                </c:pt>
                <c:pt idx="352">
                  <c:v>342.22</c:v>
                </c:pt>
                <c:pt idx="353">
                  <c:v>357.29</c:v>
                </c:pt>
                <c:pt idx="354">
                  <c:v>366.27</c:v>
                </c:pt>
                <c:pt idx="355">
                  <c:v>391.66</c:v>
                </c:pt>
                <c:pt idx="356">
                  <c:v>390.44</c:v>
                </c:pt>
                <c:pt idx="357">
                  <c:v>408.61</c:v>
                </c:pt>
                <c:pt idx="358">
                  <c:v>386.67</c:v>
                </c:pt>
                <c:pt idx="359">
                  <c:v>388.06</c:v>
                </c:pt>
                <c:pt idx="360">
                  <c:v>388.13</c:v>
                </c:pt>
                <c:pt idx="361">
                  <c:v>412.24</c:v>
                </c:pt>
                <c:pt idx="362">
                  <c:v>412.55</c:v>
                </c:pt>
                <c:pt idx="363">
                  <c:v>400.67</c:v>
                </c:pt>
                <c:pt idx="364">
                  <c:v>387.03</c:v>
                </c:pt>
                <c:pt idx="365">
                  <c:v>415.88</c:v>
                </c:pt>
                <c:pt idx="366">
                  <c:v>414.75</c:v>
                </c:pt>
                <c:pt idx="367">
                  <c:v>412.5</c:v>
                </c:pt>
                <c:pt idx="368">
                  <c:v>402.46</c:v>
                </c:pt>
                <c:pt idx="369">
                  <c:v>393.11</c:v>
                </c:pt>
                <c:pt idx="370">
                  <c:v>396.13</c:v>
                </c:pt>
                <c:pt idx="371">
                  <c:v>386.36</c:v>
                </c:pt>
                <c:pt idx="372">
                  <c:v>381.86</c:v>
                </c:pt>
                <c:pt idx="373">
                  <c:v>391.93</c:v>
                </c:pt>
                <c:pt idx="374">
                  <c:v>386.63</c:v>
                </c:pt>
                <c:pt idx="375">
                  <c:v>384.76</c:v>
                </c:pt>
                <c:pt idx="376">
                  <c:v>376.41</c:v>
                </c:pt>
                <c:pt idx="377">
                  <c:v>382.39</c:v>
                </c:pt>
                <c:pt idx="378">
                  <c:v>383.15</c:v>
                </c:pt>
                <c:pt idx="379">
                  <c:v>372.96</c:v>
                </c:pt>
                <c:pt idx="380">
                  <c:v>369.25</c:v>
                </c:pt>
                <c:pt idx="381">
                  <c:v>359.02</c:v>
                </c:pt>
                <c:pt idx="382">
                  <c:v>344.65</c:v>
                </c:pt>
                <c:pt idx="383">
                  <c:v>332.3</c:v>
                </c:pt>
                <c:pt idx="384">
                  <c:v>337.33</c:v>
                </c:pt>
                <c:pt idx="385">
                  <c:v>437.44</c:v>
                </c:pt>
                <c:pt idx="386">
                  <c:v>444.36</c:v>
                </c:pt>
                <c:pt idx="387">
                  <c:v>413.98</c:v>
                </c:pt>
                <c:pt idx="388">
                  <c:v>417.07</c:v>
                </c:pt>
                <c:pt idx="389">
                  <c:v>380.09</c:v>
                </c:pt>
                <c:pt idx="390">
                  <c:v>385.63</c:v>
                </c:pt>
                <c:pt idx="391">
                  <c:v>400.52</c:v>
                </c:pt>
                <c:pt idx="392">
                  <c:v>383.77</c:v>
                </c:pt>
                <c:pt idx="393">
                  <c:v>389.82</c:v>
                </c:pt>
                <c:pt idx="394">
                  <c:v>391.46</c:v>
                </c:pt>
                <c:pt idx="395">
                  <c:v>396.26</c:v>
                </c:pt>
                <c:pt idx="396">
                  <c:v>393.4</c:v>
                </c:pt>
                <c:pt idx="397">
                  <c:v>386.94</c:v>
                </c:pt>
                <c:pt idx="398">
                  <c:v>379.87</c:v>
                </c:pt>
                <c:pt idx="399">
                  <c:v>373.17</c:v>
                </c:pt>
                <c:pt idx="400">
                  <c:v>364.41</c:v>
                </c:pt>
                <c:pt idx="401">
                  <c:v>363.91</c:v>
                </c:pt>
                <c:pt idx="402">
                  <c:v>354.05</c:v>
                </c:pt>
                <c:pt idx="403">
                  <c:v>351.92</c:v>
                </c:pt>
                <c:pt idx="404">
                  <c:v>350.2</c:v>
                </c:pt>
                <c:pt idx="405">
                  <c:v>353.84</c:v>
                </c:pt>
                <c:pt idx="406">
                  <c:v>358.17</c:v>
                </c:pt>
                <c:pt idx="407">
                  <c:v>360.83</c:v>
                </c:pt>
                <c:pt idx="408">
                  <c:v>372.26</c:v>
                </c:pt>
                <c:pt idx="409">
                  <c:v>374.57</c:v>
                </c:pt>
                <c:pt idx="410">
                  <c:v>372.26</c:v>
                </c:pt>
                <c:pt idx="411">
                  <c:v>375.4</c:v>
                </c:pt>
                <c:pt idx="412">
                  <c:v>366.83</c:v>
                </c:pt>
                <c:pt idx="413">
                  <c:v>385.92</c:v>
                </c:pt>
                <c:pt idx="414">
                  <c:v>386.51</c:v>
                </c:pt>
                <c:pt idx="415">
                  <c:v>388.89</c:v>
                </c:pt>
                <c:pt idx="416">
                  <c:v>366.86</c:v>
                </c:pt>
                <c:pt idx="417">
                  <c:v>384.74</c:v>
                </c:pt>
                <c:pt idx="418">
                  <c:v>395.45</c:v>
                </c:pt>
                <c:pt idx="419">
                  <c:v>394.32</c:v>
                </c:pt>
                <c:pt idx="420">
                  <c:v>387.94</c:v>
                </c:pt>
                <c:pt idx="421">
                  <c:v>390.3</c:v>
                </c:pt>
                <c:pt idx="422">
                  <c:v>408.13</c:v>
                </c:pt>
                <c:pt idx="423">
                  <c:v>384.46</c:v>
                </c:pt>
                <c:pt idx="424">
                  <c:v>373.43</c:v>
                </c:pt>
                <c:pt idx="425">
                  <c:v>373.21</c:v>
                </c:pt>
                <c:pt idx="426">
                  <c:v>374.76</c:v>
                </c:pt>
                <c:pt idx="427">
                  <c:v>353.17</c:v>
                </c:pt>
                <c:pt idx="428">
                  <c:v>349.86</c:v>
                </c:pt>
                <c:pt idx="429">
                  <c:v>348.28</c:v>
                </c:pt>
                <c:pt idx="430">
                  <c:v>345.36</c:v>
                </c:pt>
                <c:pt idx="431">
                  <c:v>328.95</c:v>
                </c:pt>
                <c:pt idx="432">
                  <c:v>311.3</c:v>
                </c:pt>
                <c:pt idx="433">
                  <c:v>323.37</c:v>
                </c:pt>
                <c:pt idx="434">
                  <c:v>299.78</c:v>
                </c:pt>
                <c:pt idx="435">
                  <c:v>344.58</c:v>
                </c:pt>
                <c:pt idx="436">
                  <c:v>317.98</c:v>
                </c:pt>
                <c:pt idx="437">
                  <c:v>332.67</c:v>
                </c:pt>
                <c:pt idx="438">
                  <c:v>336.2</c:v>
                </c:pt>
                <c:pt idx="439">
                  <c:v>364.26</c:v>
                </c:pt>
                <c:pt idx="440">
                  <c:v>356.34</c:v>
                </c:pt>
                <c:pt idx="441">
                  <c:v>350.03</c:v>
                </c:pt>
                <c:pt idx="442">
                  <c:v>340.38</c:v>
                </c:pt>
                <c:pt idx="443">
                  <c:v>346.87</c:v>
                </c:pt>
                <c:pt idx="444">
                  <c:v>357.93</c:v>
                </c:pt>
                <c:pt idx="445">
                  <c:v>352.93</c:v>
                </c:pt>
                <c:pt idx="446">
                  <c:v>351.29</c:v>
                </c:pt>
                <c:pt idx="447">
                  <c:v>350.99</c:v>
                </c:pt>
                <c:pt idx="448">
                  <c:v>352.2</c:v>
                </c:pt>
                <c:pt idx="449">
                  <c:v>357.16</c:v>
                </c:pt>
                <c:pt idx="450">
                  <c:v>365.92</c:v>
                </c:pt>
                <c:pt idx="451">
                  <c:v>393.79</c:v>
                </c:pt>
                <c:pt idx="452">
                  <c:v>395.94</c:v>
                </c:pt>
                <c:pt idx="453">
                  <c:v>420.81</c:v>
                </c:pt>
                <c:pt idx="454">
                  <c:v>408.4</c:v>
                </c:pt>
                <c:pt idx="455">
                  <c:v>419.79</c:v>
                </c:pt>
                <c:pt idx="456">
                  <c:v>439.01</c:v>
                </c:pt>
                <c:pt idx="457">
                  <c:v>448.83</c:v>
                </c:pt>
                <c:pt idx="458">
                  <c:v>438.65</c:v>
                </c:pt>
                <c:pt idx="459">
                  <c:v>419.75</c:v>
                </c:pt>
                <c:pt idx="460">
                  <c:v>408.91</c:v>
                </c:pt>
                <c:pt idx="461">
                  <c:v>448.41</c:v>
                </c:pt>
                <c:pt idx="462">
                  <c:v>465.95</c:v>
                </c:pt>
                <c:pt idx="463">
                  <c:v>448.3</c:v>
                </c:pt>
                <c:pt idx="464">
                  <c:v>438.45</c:v>
                </c:pt>
                <c:pt idx="465">
                  <c:v>448.41</c:v>
                </c:pt>
                <c:pt idx="466">
                  <c:v>452.24</c:v>
                </c:pt>
                <c:pt idx="467">
                  <c:v>449.28</c:v>
                </c:pt>
                <c:pt idx="468">
                  <c:v>448.41</c:v>
                </c:pt>
                <c:pt idx="469">
                  <c:v>451.26</c:v>
                </c:pt>
                <c:pt idx="470">
                  <c:v>448.3</c:v>
                </c:pt>
                <c:pt idx="471">
                  <c:v>428.61</c:v>
                </c:pt>
                <c:pt idx="472">
                  <c:v>413.79</c:v>
                </c:pt>
                <c:pt idx="473">
                  <c:v>412.68</c:v>
                </c:pt>
                <c:pt idx="474">
                  <c:v>426.24</c:v>
                </c:pt>
                <c:pt idx="475">
                  <c:v>411.67</c:v>
                </c:pt>
                <c:pt idx="476">
                  <c:v>396.81</c:v>
                </c:pt>
                <c:pt idx="477">
                  <c:v>371.38</c:v>
                </c:pt>
                <c:pt idx="478">
                  <c:v>351.41</c:v>
                </c:pt>
                <c:pt idx="479">
                  <c:v>332.82</c:v>
                </c:pt>
                <c:pt idx="480">
                  <c:v>334.95</c:v>
                </c:pt>
                <c:pt idx="481">
                  <c:v>437.18</c:v>
                </c:pt>
                <c:pt idx="482">
                  <c:v>438.32</c:v>
                </c:pt>
                <c:pt idx="483">
                  <c:v>405.21</c:v>
                </c:pt>
                <c:pt idx="484">
                  <c:v>388.07</c:v>
                </c:pt>
                <c:pt idx="485">
                  <c:v>369.67</c:v>
                </c:pt>
                <c:pt idx="486">
                  <c:v>369.15</c:v>
                </c:pt>
                <c:pt idx="487">
                  <c:v>378.01</c:v>
                </c:pt>
                <c:pt idx="488">
                  <c:v>360.62</c:v>
                </c:pt>
                <c:pt idx="489">
                  <c:v>366.91</c:v>
                </c:pt>
                <c:pt idx="490">
                  <c:v>369.47</c:v>
                </c:pt>
                <c:pt idx="491">
                  <c:v>378.4</c:v>
                </c:pt>
                <c:pt idx="492">
                  <c:v>386.08</c:v>
                </c:pt>
                <c:pt idx="493">
                  <c:v>373.99</c:v>
                </c:pt>
                <c:pt idx="494">
                  <c:v>367.47</c:v>
                </c:pt>
                <c:pt idx="495">
                  <c:v>360.14</c:v>
                </c:pt>
                <c:pt idx="496">
                  <c:v>357.64</c:v>
                </c:pt>
                <c:pt idx="497">
                  <c:v>348.65</c:v>
                </c:pt>
                <c:pt idx="498">
                  <c:v>345.51</c:v>
                </c:pt>
                <c:pt idx="499">
                  <c:v>342.98</c:v>
                </c:pt>
                <c:pt idx="500">
                  <c:v>341.36</c:v>
                </c:pt>
                <c:pt idx="501">
                  <c:v>344.66</c:v>
                </c:pt>
                <c:pt idx="502">
                  <c:v>348.68</c:v>
                </c:pt>
                <c:pt idx="503">
                  <c:v>353.41</c:v>
                </c:pt>
                <c:pt idx="504">
                  <c:v>370.33</c:v>
                </c:pt>
                <c:pt idx="505">
                  <c:v>374.78</c:v>
                </c:pt>
                <c:pt idx="506">
                  <c:v>371.5</c:v>
                </c:pt>
                <c:pt idx="507">
                  <c:v>385.4</c:v>
                </c:pt>
                <c:pt idx="508">
                  <c:v>373.23</c:v>
                </c:pt>
                <c:pt idx="509">
                  <c:v>396.97</c:v>
                </c:pt>
                <c:pt idx="510">
                  <c:v>381.64</c:v>
                </c:pt>
                <c:pt idx="511">
                  <c:v>382.36</c:v>
                </c:pt>
                <c:pt idx="512">
                  <c:v>380.2</c:v>
                </c:pt>
                <c:pt idx="513">
                  <c:v>399.45</c:v>
                </c:pt>
                <c:pt idx="514">
                  <c:v>410.59</c:v>
                </c:pt>
                <c:pt idx="515">
                  <c:v>405.1</c:v>
                </c:pt>
                <c:pt idx="516">
                  <c:v>387.67</c:v>
                </c:pt>
                <c:pt idx="517">
                  <c:v>391.93</c:v>
                </c:pt>
                <c:pt idx="518">
                  <c:v>381.06</c:v>
                </c:pt>
                <c:pt idx="519">
                  <c:v>363.13</c:v>
                </c:pt>
                <c:pt idx="520">
                  <c:v>351.63</c:v>
                </c:pt>
                <c:pt idx="521">
                  <c:v>329.6</c:v>
                </c:pt>
                <c:pt idx="522">
                  <c:v>325.35</c:v>
                </c:pt>
                <c:pt idx="523">
                  <c:v>343.56</c:v>
                </c:pt>
                <c:pt idx="524">
                  <c:v>342.26</c:v>
                </c:pt>
                <c:pt idx="525">
                  <c:v>343.08</c:v>
                </c:pt>
                <c:pt idx="526">
                  <c:v>330.66</c:v>
                </c:pt>
                <c:pt idx="527">
                  <c:v>312.23</c:v>
                </c:pt>
                <c:pt idx="528">
                  <c:v>259.01</c:v>
                </c:pt>
                <c:pt idx="529">
                  <c:v>301.48</c:v>
                </c:pt>
                <c:pt idx="530">
                  <c:v>294.33</c:v>
                </c:pt>
                <c:pt idx="531">
                  <c:v>293.39</c:v>
                </c:pt>
                <c:pt idx="532">
                  <c:v>289.66</c:v>
                </c:pt>
                <c:pt idx="533">
                  <c:v>301.89</c:v>
                </c:pt>
                <c:pt idx="534">
                  <c:v>312.1</c:v>
                </c:pt>
                <c:pt idx="535">
                  <c:v>352.55</c:v>
                </c:pt>
                <c:pt idx="536">
                  <c:v>339.29</c:v>
                </c:pt>
                <c:pt idx="537">
                  <c:v>324.97</c:v>
                </c:pt>
                <c:pt idx="538">
                  <c:v>327.74</c:v>
                </c:pt>
                <c:pt idx="539">
                  <c:v>336.84</c:v>
                </c:pt>
                <c:pt idx="540">
                  <c:v>334.65</c:v>
                </c:pt>
                <c:pt idx="541">
                  <c:v>343.34</c:v>
                </c:pt>
                <c:pt idx="542">
                  <c:v>346.48</c:v>
                </c:pt>
                <c:pt idx="543">
                  <c:v>347.13</c:v>
                </c:pt>
                <c:pt idx="544">
                  <c:v>361</c:v>
                </c:pt>
                <c:pt idx="545">
                  <c:v>373.67</c:v>
                </c:pt>
                <c:pt idx="546">
                  <c:v>387.44</c:v>
                </c:pt>
                <c:pt idx="547">
                  <c:v>385.36</c:v>
                </c:pt>
                <c:pt idx="548">
                  <c:v>411.18</c:v>
                </c:pt>
                <c:pt idx="549">
                  <c:v>432.25</c:v>
                </c:pt>
                <c:pt idx="550">
                  <c:v>396.71</c:v>
                </c:pt>
                <c:pt idx="551">
                  <c:v>400.74</c:v>
                </c:pt>
                <c:pt idx="552">
                  <c:v>394.07</c:v>
                </c:pt>
                <c:pt idx="553">
                  <c:v>450.29</c:v>
                </c:pt>
                <c:pt idx="554">
                  <c:v>451.72</c:v>
                </c:pt>
                <c:pt idx="555">
                  <c:v>482.55</c:v>
                </c:pt>
                <c:pt idx="556">
                  <c:v>445.9</c:v>
                </c:pt>
                <c:pt idx="557">
                  <c:v>530.38</c:v>
                </c:pt>
                <c:pt idx="558">
                  <c:v>512.43</c:v>
                </c:pt>
                <c:pt idx="559">
                  <c:v>495.29</c:v>
                </c:pt>
                <c:pt idx="560">
                  <c:v>464.69</c:v>
                </c:pt>
                <c:pt idx="561">
                  <c:v>464.79</c:v>
                </c:pt>
                <c:pt idx="562">
                  <c:v>514.45</c:v>
                </c:pt>
                <c:pt idx="563">
                  <c:v>470.6</c:v>
                </c:pt>
                <c:pt idx="564">
                  <c:v>464.53</c:v>
                </c:pt>
                <c:pt idx="565">
                  <c:v>484.57</c:v>
                </c:pt>
                <c:pt idx="566">
                  <c:v>456.96</c:v>
                </c:pt>
                <c:pt idx="567">
                  <c:v>456.15</c:v>
                </c:pt>
                <c:pt idx="568">
                  <c:v>413.56</c:v>
                </c:pt>
                <c:pt idx="569">
                  <c:v>421.51</c:v>
                </c:pt>
                <c:pt idx="570">
                  <c:v>452.45</c:v>
                </c:pt>
                <c:pt idx="571">
                  <c:v>442.19</c:v>
                </c:pt>
                <c:pt idx="572">
                  <c:v>425.06</c:v>
                </c:pt>
                <c:pt idx="573">
                  <c:v>379.27</c:v>
                </c:pt>
                <c:pt idx="574">
                  <c:v>361.76</c:v>
                </c:pt>
                <c:pt idx="575">
                  <c:v>343.81</c:v>
                </c:pt>
                <c:pt idx="576">
                  <c:v>322.61</c:v>
                </c:pt>
                <c:pt idx="577">
                  <c:v>424.07</c:v>
                </c:pt>
                <c:pt idx="578">
                  <c:v>384.53</c:v>
                </c:pt>
                <c:pt idx="579">
                  <c:v>380.58</c:v>
                </c:pt>
                <c:pt idx="580">
                  <c:v>375.66</c:v>
                </c:pt>
                <c:pt idx="581">
                  <c:v>361.15</c:v>
                </c:pt>
                <c:pt idx="582">
                  <c:v>359.95</c:v>
                </c:pt>
                <c:pt idx="583">
                  <c:v>364.14</c:v>
                </c:pt>
                <c:pt idx="584">
                  <c:v>353.12</c:v>
                </c:pt>
                <c:pt idx="585">
                  <c:v>352.6</c:v>
                </c:pt>
                <c:pt idx="586">
                  <c:v>360.62</c:v>
                </c:pt>
                <c:pt idx="587">
                  <c:v>371.04</c:v>
                </c:pt>
                <c:pt idx="588">
                  <c:v>371.95</c:v>
                </c:pt>
                <c:pt idx="589">
                  <c:v>360.59</c:v>
                </c:pt>
                <c:pt idx="590">
                  <c:v>360.59</c:v>
                </c:pt>
                <c:pt idx="591">
                  <c:v>352.22</c:v>
                </c:pt>
                <c:pt idx="592">
                  <c:v>353.84</c:v>
                </c:pt>
                <c:pt idx="593">
                  <c:v>349.64</c:v>
                </c:pt>
                <c:pt idx="594">
                  <c:v>340.79</c:v>
                </c:pt>
                <c:pt idx="595">
                  <c:v>339.21</c:v>
                </c:pt>
                <c:pt idx="596">
                  <c:v>337.37</c:v>
                </c:pt>
                <c:pt idx="597">
                  <c:v>339.47</c:v>
                </c:pt>
                <c:pt idx="598">
                  <c:v>348.25</c:v>
                </c:pt>
                <c:pt idx="599">
                  <c:v>350.13</c:v>
                </c:pt>
                <c:pt idx="600">
                  <c:v>360.58</c:v>
                </c:pt>
                <c:pt idx="601">
                  <c:v>381.47</c:v>
                </c:pt>
                <c:pt idx="602">
                  <c:v>402.25</c:v>
                </c:pt>
                <c:pt idx="603">
                  <c:v>411.77</c:v>
                </c:pt>
                <c:pt idx="604">
                  <c:v>403.69</c:v>
                </c:pt>
                <c:pt idx="605">
                  <c:v>430.12</c:v>
                </c:pt>
                <c:pt idx="606">
                  <c:v>395.43</c:v>
                </c:pt>
                <c:pt idx="607">
                  <c:v>384.82</c:v>
                </c:pt>
                <c:pt idx="608">
                  <c:v>374.61</c:v>
                </c:pt>
                <c:pt idx="609">
                  <c:v>407.73</c:v>
                </c:pt>
                <c:pt idx="610">
                  <c:v>407.98</c:v>
                </c:pt>
                <c:pt idx="611">
                  <c:v>426.59</c:v>
                </c:pt>
                <c:pt idx="612">
                  <c:v>422.57</c:v>
                </c:pt>
                <c:pt idx="613">
                  <c:v>425.07</c:v>
                </c:pt>
                <c:pt idx="614">
                  <c:v>412.9</c:v>
                </c:pt>
                <c:pt idx="615">
                  <c:v>395.87</c:v>
                </c:pt>
                <c:pt idx="616">
                  <c:v>381.78</c:v>
                </c:pt>
                <c:pt idx="617">
                  <c:v>257.26</c:v>
                </c:pt>
                <c:pt idx="618">
                  <c:v>249.45</c:v>
                </c:pt>
                <c:pt idx="619">
                  <c:v>363.93</c:v>
                </c:pt>
                <c:pt idx="620">
                  <c:v>368.3</c:v>
                </c:pt>
                <c:pt idx="621">
                  <c:v>384.31</c:v>
                </c:pt>
                <c:pt idx="622">
                  <c:v>397.59</c:v>
                </c:pt>
                <c:pt idx="623">
                  <c:v>391.82</c:v>
                </c:pt>
                <c:pt idx="624">
                  <c:v>215.76</c:v>
                </c:pt>
                <c:pt idx="625">
                  <c:v>305.23</c:v>
                </c:pt>
                <c:pt idx="626">
                  <c:v>309.09</c:v>
                </c:pt>
                <c:pt idx="627">
                  <c:v>301.38</c:v>
                </c:pt>
                <c:pt idx="628">
                  <c:v>305.8</c:v>
                </c:pt>
                <c:pt idx="629">
                  <c:v>327.04</c:v>
                </c:pt>
                <c:pt idx="630">
                  <c:v>361.47</c:v>
                </c:pt>
                <c:pt idx="631">
                  <c:v>403.67</c:v>
                </c:pt>
                <c:pt idx="632">
                  <c:v>392.76</c:v>
                </c:pt>
                <c:pt idx="633">
                  <c:v>379.61</c:v>
                </c:pt>
                <c:pt idx="634">
                  <c:v>354.56</c:v>
                </c:pt>
                <c:pt idx="635">
                  <c:v>357.12</c:v>
                </c:pt>
                <c:pt idx="636">
                  <c:v>358.8</c:v>
                </c:pt>
                <c:pt idx="637">
                  <c:v>366.46</c:v>
                </c:pt>
                <c:pt idx="638">
                  <c:v>368.05</c:v>
                </c:pt>
                <c:pt idx="639">
                  <c:v>368.23</c:v>
                </c:pt>
                <c:pt idx="640">
                  <c:v>370.19</c:v>
                </c:pt>
                <c:pt idx="641">
                  <c:v>377.76</c:v>
                </c:pt>
                <c:pt idx="642">
                  <c:v>397.18</c:v>
                </c:pt>
                <c:pt idx="643">
                  <c:v>392.08</c:v>
                </c:pt>
                <c:pt idx="644">
                  <c:v>418.37</c:v>
                </c:pt>
                <c:pt idx="645">
                  <c:v>433.28</c:v>
                </c:pt>
                <c:pt idx="646">
                  <c:v>408.03</c:v>
                </c:pt>
                <c:pt idx="647">
                  <c:v>409.17</c:v>
                </c:pt>
                <c:pt idx="648">
                  <c:v>423.6</c:v>
                </c:pt>
                <c:pt idx="649">
                  <c:v>446.48</c:v>
                </c:pt>
                <c:pt idx="650">
                  <c:v>482.51</c:v>
                </c:pt>
                <c:pt idx="651">
                  <c:v>490.53</c:v>
                </c:pt>
                <c:pt idx="652">
                  <c:v>466.42</c:v>
                </c:pt>
                <c:pt idx="653">
                  <c:v>494.15</c:v>
                </c:pt>
                <c:pt idx="654">
                  <c:v>502.15</c:v>
                </c:pt>
                <c:pt idx="655">
                  <c:v>513.83</c:v>
                </c:pt>
                <c:pt idx="656">
                  <c:v>448.55</c:v>
                </c:pt>
                <c:pt idx="657">
                  <c:v>448.55</c:v>
                </c:pt>
                <c:pt idx="658">
                  <c:v>457.03</c:v>
                </c:pt>
                <c:pt idx="659">
                  <c:v>462.95</c:v>
                </c:pt>
                <c:pt idx="660">
                  <c:v>435.43</c:v>
                </c:pt>
                <c:pt idx="661">
                  <c:v>467.57</c:v>
                </c:pt>
                <c:pt idx="662">
                  <c:v>450.53</c:v>
                </c:pt>
                <c:pt idx="663">
                  <c:v>439.31</c:v>
                </c:pt>
                <c:pt idx="664">
                  <c:v>403.58</c:v>
                </c:pt>
                <c:pt idx="665">
                  <c:v>403.17</c:v>
                </c:pt>
                <c:pt idx="666">
                  <c:v>403.45</c:v>
                </c:pt>
                <c:pt idx="667">
                  <c:v>381.97</c:v>
                </c:pt>
                <c:pt idx="668">
                  <c:v>370.86</c:v>
                </c:pt>
                <c:pt idx="669">
                  <c:v>353.87</c:v>
                </c:pt>
                <c:pt idx="670">
                  <c:v>337.65</c:v>
                </c:pt>
                <c:pt idx="671">
                  <c:v>309.77</c:v>
                </c:pt>
                <c:pt idx="672">
                  <c:v>335.06</c:v>
                </c:pt>
                <c:pt idx="673">
                  <c:v>441.11</c:v>
                </c:pt>
                <c:pt idx="674">
                  <c:v>414.64</c:v>
                </c:pt>
                <c:pt idx="675">
                  <c:v>403.5</c:v>
                </c:pt>
                <c:pt idx="676">
                  <c:v>386.17</c:v>
                </c:pt>
                <c:pt idx="677">
                  <c:v>378.63</c:v>
                </c:pt>
                <c:pt idx="678">
                  <c:v>382.72</c:v>
                </c:pt>
                <c:pt idx="679">
                  <c:v>392.49</c:v>
                </c:pt>
                <c:pt idx="680">
                  <c:v>371.32</c:v>
                </c:pt>
                <c:pt idx="681">
                  <c:v>373.63</c:v>
                </c:pt>
                <c:pt idx="682">
                  <c:v>374.63</c:v>
                </c:pt>
                <c:pt idx="683">
                  <c:v>378.56</c:v>
                </c:pt>
                <c:pt idx="684">
                  <c:v>372.43</c:v>
                </c:pt>
                <c:pt idx="685">
                  <c:v>363.26</c:v>
                </c:pt>
                <c:pt idx="686">
                  <c:v>361.74</c:v>
                </c:pt>
                <c:pt idx="687">
                  <c:v>358.26</c:v>
                </c:pt>
                <c:pt idx="688">
                  <c:v>354.34</c:v>
                </c:pt>
                <c:pt idx="689">
                  <c:v>346.4</c:v>
                </c:pt>
                <c:pt idx="690">
                  <c:v>346.39</c:v>
                </c:pt>
                <c:pt idx="691">
                  <c:v>341.93</c:v>
                </c:pt>
                <c:pt idx="692">
                  <c:v>340.6</c:v>
                </c:pt>
                <c:pt idx="693">
                  <c:v>347.84</c:v>
                </c:pt>
                <c:pt idx="694">
                  <c:v>355.83</c:v>
                </c:pt>
                <c:pt idx="695">
                  <c:v>364.68</c:v>
                </c:pt>
                <c:pt idx="696">
                  <c:v>370.95</c:v>
                </c:pt>
                <c:pt idx="697">
                  <c:v>387.96</c:v>
                </c:pt>
                <c:pt idx="698">
                  <c:v>379.48</c:v>
                </c:pt>
                <c:pt idx="699">
                  <c:v>417.67</c:v>
                </c:pt>
                <c:pt idx="700">
                  <c:v>419.8</c:v>
                </c:pt>
                <c:pt idx="701">
                  <c:v>498.42</c:v>
                </c:pt>
                <c:pt idx="702">
                  <c:v>427.8</c:v>
                </c:pt>
                <c:pt idx="703">
                  <c:v>410.87</c:v>
                </c:pt>
                <c:pt idx="704">
                  <c:v>379.45</c:v>
                </c:pt>
                <c:pt idx="705">
                  <c:v>430.22</c:v>
                </c:pt>
                <c:pt idx="706">
                  <c:v>450.56</c:v>
                </c:pt>
                <c:pt idx="707">
                  <c:v>450.28</c:v>
                </c:pt>
                <c:pt idx="708">
                  <c:v>437.24</c:v>
                </c:pt>
                <c:pt idx="709">
                  <c:v>432.86</c:v>
                </c:pt>
                <c:pt idx="710">
                  <c:v>413.37</c:v>
                </c:pt>
                <c:pt idx="711">
                  <c:v>393.54</c:v>
                </c:pt>
                <c:pt idx="712">
                  <c:v>390.95</c:v>
                </c:pt>
                <c:pt idx="713">
                  <c:v>369.65</c:v>
                </c:pt>
                <c:pt idx="714">
                  <c:v>389.05</c:v>
                </c:pt>
                <c:pt idx="715">
                  <c:v>370.04</c:v>
                </c:pt>
                <c:pt idx="716">
                  <c:v>371.95</c:v>
                </c:pt>
                <c:pt idx="717">
                  <c:v>377.78</c:v>
                </c:pt>
                <c:pt idx="718">
                  <c:v>372.14</c:v>
                </c:pt>
                <c:pt idx="719">
                  <c:v>348.28</c:v>
                </c:pt>
                <c:pt idx="720">
                  <c:v>244.29</c:v>
                </c:pt>
                <c:pt idx="721">
                  <c:v>341.68</c:v>
                </c:pt>
                <c:pt idx="722">
                  <c:v>347.83</c:v>
                </c:pt>
                <c:pt idx="723">
                  <c:v>349.04</c:v>
                </c:pt>
                <c:pt idx="724">
                  <c:v>347.77</c:v>
                </c:pt>
                <c:pt idx="725">
                  <c:v>354.55</c:v>
                </c:pt>
                <c:pt idx="726">
                  <c:v>382.14</c:v>
                </c:pt>
                <c:pt idx="727">
                  <c:v>467.54</c:v>
                </c:pt>
                <c:pt idx="728">
                  <c:v>434.68</c:v>
                </c:pt>
                <c:pt idx="729">
                  <c:v>394.03</c:v>
                </c:pt>
                <c:pt idx="730">
                  <c:v>369.25</c:v>
                </c:pt>
                <c:pt idx="731">
                  <c:v>372.87</c:v>
                </c:pt>
                <c:pt idx="732">
                  <c:v>381.27</c:v>
                </c:pt>
                <c:pt idx="733">
                  <c:v>396.59</c:v>
                </c:pt>
                <c:pt idx="734">
                  <c:v>396.09</c:v>
                </c:pt>
                <c:pt idx="735">
                  <c:v>390.52</c:v>
                </c:pt>
                <c:pt idx="736">
                  <c:v>404.01</c:v>
                </c:pt>
                <c:pt idx="737">
                  <c:v>393.1</c:v>
                </c:pt>
                <c:pt idx="738">
                  <c:v>394.81</c:v>
                </c:pt>
                <c:pt idx="739">
                  <c:v>403.39</c:v>
                </c:pt>
                <c:pt idx="740">
                  <c:v>412.03</c:v>
                </c:pt>
                <c:pt idx="741">
                  <c:v>410.04</c:v>
                </c:pt>
                <c:pt idx="742">
                  <c:v>384.92</c:v>
                </c:pt>
                <c:pt idx="743">
                  <c:v>385.26</c:v>
                </c:pt>
                <c:pt idx="744">
                  <c:v>383.2</c:v>
                </c:pt>
                <c:pt idx="745">
                  <c:v>421.69</c:v>
                </c:pt>
                <c:pt idx="746">
                  <c:v>450.51</c:v>
                </c:pt>
                <c:pt idx="747">
                  <c:v>457.4</c:v>
                </c:pt>
                <c:pt idx="748">
                  <c:v>425.47</c:v>
                </c:pt>
                <c:pt idx="749">
                  <c:v>446.54</c:v>
                </c:pt>
                <c:pt idx="750">
                  <c:v>456.32</c:v>
                </c:pt>
                <c:pt idx="751">
                  <c:v>446.7</c:v>
                </c:pt>
                <c:pt idx="752">
                  <c:v>442.87</c:v>
                </c:pt>
                <c:pt idx="753">
                  <c:v>451.56</c:v>
                </c:pt>
                <c:pt idx="754">
                  <c:v>442.52</c:v>
                </c:pt>
                <c:pt idx="755">
                  <c:v>425.24</c:v>
                </c:pt>
                <c:pt idx="756">
                  <c:v>420.94</c:v>
                </c:pt>
                <c:pt idx="757">
                  <c:v>441.42</c:v>
                </c:pt>
                <c:pt idx="758">
                  <c:v>429.09</c:v>
                </c:pt>
                <c:pt idx="759">
                  <c:v>415.12</c:v>
                </c:pt>
                <c:pt idx="760">
                  <c:v>404.95</c:v>
                </c:pt>
                <c:pt idx="761">
                  <c:v>412.84</c:v>
                </c:pt>
                <c:pt idx="762">
                  <c:v>430.25</c:v>
                </c:pt>
                <c:pt idx="763">
                  <c:v>415.95</c:v>
                </c:pt>
                <c:pt idx="764">
                  <c:v>397.43</c:v>
                </c:pt>
                <c:pt idx="765">
                  <c:v>369.63</c:v>
                </c:pt>
                <c:pt idx="766">
                  <c:v>353.81</c:v>
                </c:pt>
                <c:pt idx="767">
                  <c:v>339.91</c:v>
                </c:pt>
                <c:pt idx="768">
                  <c:v>336.33</c:v>
                </c:pt>
                <c:pt idx="769">
                  <c:v>449.23</c:v>
                </c:pt>
                <c:pt idx="770">
                  <c:v>458.87</c:v>
                </c:pt>
                <c:pt idx="771">
                  <c:v>425.03</c:v>
                </c:pt>
                <c:pt idx="772">
                  <c:v>393.63</c:v>
                </c:pt>
                <c:pt idx="773">
                  <c:v>403.14</c:v>
                </c:pt>
                <c:pt idx="774">
                  <c:v>389.96</c:v>
                </c:pt>
                <c:pt idx="775">
                  <c:v>380.71</c:v>
                </c:pt>
                <c:pt idx="776">
                  <c:v>364</c:v>
                </c:pt>
                <c:pt idx="777">
                  <c:v>370.89</c:v>
                </c:pt>
                <c:pt idx="778">
                  <c:v>367.22</c:v>
                </c:pt>
                <c:pt idx="779">
                  <c:v>364.58</c:v>
                </c:pt>
                <c:pt idx="780">
                  <c:v>377.08</c:v>
                </c:pt>
                <c:pt idx="781">
                  <c:v>376.46</c:v>
                </c:pt>
                <c:pt idx="782">
                  <c:v>368.3</c:v>
                </c:pt>
                <c:pt idx="783">
                  <c:v>361.63</c:v>
                </c:pt>
                <c:pt idx="784">
                  <c:v>368.13</c:v>
                </c:pt>
                <c:pt idx="785">
                  <c:v>359.19</c:v>
                </c:pt>
                <c:pt idx="786">
                  <c:v>358.91</c:v>
                </c:pt>
                <c:pt idx="787">
                  <c:v>353.21</c:v>
                </c:pt>
                <c:pt idx="788">
                  <c:v>353.33</c:v>
                </c:pt>
                <c:pt idx="789">
                  <c:v>359.52</c:v>
                </c:pt>
                <c:pt idx="790">
                  <c:v>370.45</c:v>
                </c:pt>
                <c:pt idx="791">
                  <c:v>364.48</c:v>
                </c:pt>
                <c:pt idx="792">
                  <c:v>367.49</c:v>
                </c:pt>
                <c:pt idx="793">
                  <c:v>367.83</c:v>
                </c:pt>
                <c:pt idx="794">
                  <c:v>369.78</c:v>
                </c:pt>
                <c:pt idx="795">
                  <c:v>401.01</c:v>
                </c:pt>
                <c:pt idx="796">
                  <c:v>414.61</c:v>
                </c:pt>
                <c:pt idx="797">
                  <c:v>454.47</c:v>
                </c:pt>
                <c:pt idx="798">
                  <c:v>399.73</c:v>
                </c:pt>
                <c:pt idx="799">
                  <c:v>406.5</c:v>
                </c:pt>
                <c:pt idx="800">
                  <c:v>402.9</c:v>
                </c:pt>
                <c:pt idx="801">
                  <c:v>465.51</c:v>
                </c:pt>
                <c:pt idx="802">
                  <c:v>474.17</c:v>
                </c:pt>
                <c:pt idx="803">
                  <c:v>472.97</c:v>
                </c:pt>
                <c:pt idx="804">
                  <c:v>446.94</c:v>
                </c:pt>
                <c:pt idx="805">
                  <c:v>487.79</c:v>
                </c:pt>
                <c:pt idx="806">
                  <c:v>444.64</c:v>
                </c:pt>
                <c:pt idx="807">
                  <c:v>450.59</c:v>
                </c:pt>
                <c:pt idx="808">
                  <c:v>416.17</c:v>
                </c:pt>
                <c:pt idx="809">
                  <c:v>404.03</c:v>
                </c:pt>
                <c:pt idx="810">
                  <c:v>441.5</c:v>
                </c:pt>
                <c:pt idx="811">
                  <c:v>416.38</c:v>
                </c:pt>
                <c:pt idx="812">
                  <c:v>456.04</c:v>
                </c:pt>
                <c:pt idx="813">
                  <c:v>440.06</c:v>
                </c:pt>
                <c:pt idx="814">
                  <c:v>389.2</c:v>
                </c:pt>
                <c:pt idx="815">
                  <c:v>352.4</c:v>
                </c:pt>
                <c:pt idx="816">
                  <c:v>327.78</c:v>
                </c:pt>
                <c:pt idx="817">
                  <c:v>341.57</c:v>
                </c:pt>
                <c:pt idx="818">
                  <c:v>336.78</c:v>
                </c:pt>
                <c:pt idx="819">
                  <c:v>338.15</c:v>
                </c:pt>
                <c:pt idx="820">
                  <c:v>345.34</c:v>
                </c:pt>
                <c:pt idx="821">
                  <c:v>356.45</c:v>
                </c:pt>
                <c:pt idx="822">
                  <c:v>370.92</c:v>
                </c:pt>
                <c:pt idx="823">
                  <c:v>461.91</c:v>
                </c:pt>
                <c:pt idx="824">
                  <c:v>439.24</c:v>
                </c:pt>
                <c:pt idx="825">
                  <c:v>371.16</c:v>
                </c:pt>
                <c:pt idx="826">
                  <c:v>361.66</c:v>
                </c:pt>
                <c:pt idx="827">
                  <c:v>365.42</c:v>
                </c:pt>
                <c:pt idx="828">
                  <c:v>384.17</c:v>
                </c:pt>
                <c:pt idx="829">
                  <c:v>386.73</c:v>
                </c:pt>
                <c:pt idx="830">
                  <c:v>389.49</c:v>
                </c:pt>
                <c:pt idx="831">
                  <c:v>393.39</c:v>
                </c:pt>
                <c:pt idx="832">
                  <c:v>393.93</c:v>
                </c:pt>
                <c:pt idx="833">
                  <c:v>401.74</c:v>
                </c:pt>
                <c:pt idx="834">
                  <c:v>445.95</c:v>
                </c:pt>
                <c:pt idx="835">
                  <c:v>476.8</c:v>
                </c:pt>
                <c:pt idx="836">
                  <c:v>465.59</c:v>
                </c:pt>
                <c:pt idx="837">
                  <c:v>425.78</c:v>
                </c:pt>
                <c:pt idx="838">
                  <c:v>400.73</c:v>
                </c:pt>
                <c:pt idx="839">
                  <c:v>384.56</c:v>
                </c:pt>
                <c:pt idx="840">
                  <c:v>374.04</c:v>
                </c:pt>
                <c:pt idx="841">
                  <c:v>395.17</c:v>
                </c:pt>
                <c:pt idx="842">
                  <c:v>400.54</c:v>
                </c:pt>
                <c:pt idx="843">
                  <c:v>419.22</c:v>
                </c:pt>
                <c:pt idx="844">
                  <c:v>399.24</c:v>
                </c:pt>
                <c:pt idx="845">
                  <c:v>438.76</c:v>
                </c:pt>
                <c:pt idx="846">
                  <c:v>438.78</c:v>
                </c:pt>
                <c:pt idx="847">
                  <c:v>448.68</c:v>
                </c:pt>
                <c:pt idx="848">
                  <c:v>423.94</c:v>
                </c:pt>
                <c:pt idx="849">
                  <c:v>466.26</c:v>
                </c:pt>
                <c:pt idx="850">
                  <c:v>456.81</c:v>
                </c:pt>
                <c:pt idx="851">
                  <c:v>462.5</c:v>
                </c:pt>
                <c:pt idx="852">
                  <c:v>449.96</c:v>
                </c:pt>
                <c:pt idx="853">
                  <c:v>428.74</c:v>
                </c:pt>
                <c:pt idx="854">
                  <c:v>404.29</c:v>
                </c:pt>
                <c:pt idx="855">
                  <c:v>404.8</c:v>
                </c:pt>
                <c:pt idx="856">
                  <c:v>387.85</c:v>
                </c:pt>
                <c:pt idx="857">
                  <c:v>420.62</c:v>
                </c:pt>
                <c:pt idx="858">
                  <c:v>401.82</c:v>
                </c:pt>
                <c:pt idx="859">
                  <c:v>371.68</c:v>
                </c:pt>
                <c:pt idx="860">
                  <c:v>365.67</c:v>
                </c:pt>
                <c:pt idx="861">
                  <c:v>341.49</c:v>
                </c:pt>
                <c:pt idx="862">
                  <c:v>324.24</c:v>
                </c:pt>
                <c:pt idx="863">
                  <c:v>313.47</c:v>
                </c:pt>
                <c:pt idx="864">
                  <c:v>311.26</c:v>
                </c:pt>
                <c:pt idx="865">
                  <c:v>395.25</c:v>
                </c:pt>
                <c:pt idx="866">
                  <c:v>366.9</c:v>
                </c:pt>
                <c:pt idx="867">
                  <c:v>377.57</c:v>
                </c:pt>
                <c:pt idx="868">
                  <c:v>367.06</c:v>
                </c:pt>
                <c:pt idx="869">
                  <c:v>356.73</c:v>
                </c:pt>
                <c:pt idx="870">
                  <c:v>361.87</c:v>
                </c:pt>
                <c:pt idx="871">
                  <c:v>362.45</c:v>
                </c:pt>
                <c:pt idx="872">
                  <c:v>343.76</c:v>
                </c:pt>
                <c:pt idx="873">
                  <c:v>347.27</c:v>
                </c:pt>
                <c:pt idx="874">
                  <c:v>343.47</c:v>
                </c:pt>
                <c:pt idx="875">
                  <c:v>341.68</c:v>
                </c:pt>
                <c:pt idx="876">
                  <c:v>299.71</c:v>
                </c:pt>
                <c:pt idx="877">
                  <c:v>270.75</c:v>
                </c:pt>
                <c:pt idx="878">
                  <c:v>294.82</c:v>
                </c:pt>
                <c:pt idx="879">
                  <c:v>299.26</c:v>
                </c:pt>
                <c:pt idx="880">
                  <c:v>289.93</c:v>
                </c:pt>
                <c:pt idx="881">
                  <c:v>286.22</c:v>
                </c:pt>
                <c:pt idx="882">
                  <c:v>275.94</c:v>
                </c:pt>
                <c:pt idx="883">
                  <c:v>273.32</c:v>
                </c:pt>
                <c:pt idx="884">
                  <c:v>275.94</c:v>
                </c:pt>
                <c:pt idx="885">
                  <c:v>278.48</c:v>
                </c:pt>
                <c:pt idx="886">
                  <c:v>302.69</c:v>
                </c:pt>
                <c:pt idx="887">
                  <c:v>319.88</c:v>
                </c:pt>
                <c:pt idx="888">
                  <c:v>372.38</c:v>
                </c:pt>
                <c:pt idx="889">
                  <c:v>381.8</c:v>
                </c:pt>
                <c:pt idx="890">
                  <c:v>397.55</c:v>
                </c:pt>
                <c:pt idx="891">
                  <c:v>416.18</c:v>
                </c:pt>
                <c:pt idx="892">
                  <c:v>401.13</c:v>
                </c:pt>
                <c:pt idx="893">
                  <c:v>447.31</c:v>
                </c:pt>
                <c:pt idx="894">
                  <c:v>423.7</c:v>
                </c:pt>
                <c:pt idx="895">
                  <c:v>457.35</c:v>
                </c:pt>
                <c:pt idx="896">
                  <c:v>391.88</c:v>
                </c:pt>
                <c:pt idx="897">
                  <c:v>508.32</c:v>
                </c:pt>
                <c:pt idx="898">
                  <c:v>518.45</c:v>
                </c:pt>
                <c:pt idx="899">
                  <c:v>564.12</c:v>
                </c:pt>
                <c:pt idx="900">
                  <c:v>492.41</c:v>
                </c:pt>
                <c:pt idx="901">
                  <c:v>539.06</c:v>
                </c:pt>
                <c:pt idx="902">
                  <c:v>506.86</c:v>
                </c:pt>
                <c:pt idx="903">
                  <c:v>508.37</c:v>
                </c:pt>
                <c:pt idx="904">
                  <c:v>487.25</c:v>
                </c:pt>
                <c:pt idx="905">
                  <c:v>420.46</c:v>
                </c:pt>
                <c:pt idx="906">
                  <c:v>443.61</c:v>
                </c:pt>
                <c:pt idx="907">
                  <c:v>414.75</c:v>
                </c:pt>
                <c:pt idx="908">
                  <c:v>418.6</c:v>
                </c:pt>
                <c:pt idx="909">
                  <c:v>403.87</c:v>
                </c:pt>
                <c:pt idx="910">
                  <c:v>406.62</c:v>
                </c:pt>
                <c:pt idx="911">
                  <c:v>422.38</c:v>
                </c:pt>
                <c:pt idx="912">
                  <c:v>342.12</c:v>
                </c:pt>
                <c:pt idx="913">
                  <c:v>335.24</c:v>
                </c:pt>
                <c:pt idx="914">
                  <c:v>320.9</c:v>
                </c:pt>
                <c:pt idx="915">
                  <c:v>314.13</c:v>
                </c:pt>
                <c:pt idx="916">
                  <c:v>347.67</c:v>
                </c:pt>
                <c:pt idx="917">
                  <c:v>363.62</c:v>
                </c:pt>
                <c:pt idx="918">
                  <c:v>367.39</c:v>
                </c:pt>
                <c:pt idx="919">
                  <c:v>422.87</c:v>
                </c:pt>
                <c:pt idx="920">
                  <c:v>406.17</c:v>
                </c:pt>
                <c:pt idx="921">
                  <c:v>388.28</c:v>
                </c:pt>
                <c:pt idx="922">
                  <c:v>384.54</c:v>
                </c:pt>
                <c:pt idx="923">
                  <c:v>392.64</c:v>
                </c:pt>
                <c:pt idx="924">
                  <c:v>398.41</c:v>
                </c:pt>
                <c:pt idx="925">
                  <c:v>400.32</c:v>
                </c:pt>
                <c:pt idx="926">
                  <c:v>413.2</c:v>
                </c:pt>
                <c:pt idx="927">
                  <c:v>408.68</c:v>
                </c:pt>
                <c:pt idx="928">
                  <c:v>429.84</c:v>
                </c:pt>
                <c:pt idx="929">
                  <c:v>424.91</c:v>
                </c:pt>
                <c:pt idx="930">
                  <c:v>450.31</c:v>
                </c:pt>
                <c:pt idx="931">
                  <c:v>439.19</c:v>
                </c:pt>
                <c:pt idx="932">
                  <c:v>462.09</c:v>
                </c:pt>
                <c:pt idx="933">
                  <c:v>462.66</c:v>
                </c:pt>
                <c:pt idx="934">
                  <c:v>425.19</c:v>
                </c:pt>
                <c:pt idx="935">
                  <c:v>405.99</c:v>
                </c:pt>
                <c:pt idx="936">
                  <c:v>405.99</c:v>
                </c:pt>
                <c:pt idx="937">
                  <c:v>521.81</c:v>
                </c:pt>
                <c:pt idx="938">
                  <c:v>457.37</c:v>
                </c:pt>
                <c:pt idx="939">
                  <c:v>465.86</c:v>
                </c:pt>
                <c:pt idx="940">
                  <c:v>430.79</c:v>
                </c:pt>
                <c:pt idx="941">
                  <c:v>500.17</c:v>
                </c:pt>
                <c:pt idx="942">
                  <c:v>501.8</c:v>
                </c:pt>
                <c:pt idx="943">
                  <c:v>475.56</c:v>
                </c:pt>
                <c:pt idx="944">
                  <c:v>437.49</c:v>
                </c:pt>
                <c:pt idx="945">
                  <c:v>469.58</c:v>
                </c:pt>
                <c:pt idx="946">
                  <c:v>461.06</c:v>
                </c:pt>
                <c:pt idx="947">
                  <c:v>470.14</c:v>
                </c:pt>
                <c:pt idx="948">
                  <c:v>461.78</c:v>
                </c:pt>
                <c:pt idx="949">
                  <c:v>481.88</c:v>
                </c:pt>
                <c:pt idx="950">
                  <c:v>450.95</c:v>
                </c:pt>
                <c:pt idx="951">
                  <c:v>485.44</c:v>
                </c:pt>
                <c:pt idx="952">
                  <c:v>414.91</c:v>
                </c:pt>
                <c:pt idx="953">
                  <c:v>518.57</c:v>
                </c:pt>
                <c:pt idx="954">
                  <c:v>495.9</c:v>
                </c:pt>
                <c:pt idx="955">
                  <c:v>463.62</c:v>
                </c:pt>
                <c:pt idx="956">
                  <c:v>418.9</c:v>
                </c:pt>
                <c:pt idx="957">
                  <c:v>373.3</c:v>
                </c:pt>
                <c:pt idx="958">
                  <c:v>350.51</c:v>
                </c:pt>
                <c:pt idx="959">
                  <c:v>335.41</c:v>
                </c:pt>
                <c:pt idx="960">
                  <c:v>370.91</c:v>
                </c:pt>
                <c:pt idx="961">
                  <c:v>511.7</c:v>
                </c:pt>
                <c:pt idx="962">
                  <c:v>442.53</c:v>
                </c:pt>
                <c:pt idx="963">
                  <c:v>422.59</c:v>
                </c:pt>
                <c:pt idx="964">
                  <c:v>414.22</c:v>
                </c:pt>
                <c:pt idx="965">
                  <c:v>400.08</c:v>
                </c:pt>
                <c:pt idx="966">
                  <c:v>397.27</c:v>
                </c:pt>
                <c:pt idx="967">
                  <c:v>426.96</c:v>
                </c:pt>
                <c:pt idx="968">
                  <c:v>407.47</c:v>
                </c:pt>
                <c:pt idx="969">
                  <c:v>401.87</c:v>
                </c:pt>
                <c:pt idx="970">
                  <c:v>382.87</c:v>
                </c:pt>
                <c:pt idx="971">
                  <c:v>381.41</c:v>
                </c:pt>
                <c:pt idx="972">
                  <c:v>372.2</c:v>
                </c:pt>
                <c:pt idx="973">
                  <c:v>367.27</c:v>
                </c:pt>
                <c:pt idx="974">
                  <c:v>357.35</c:v>
                </c:pt>
                <c:pt idx="975">
                  <c:v>360.14</c:v>
                </c:pt>
                <c:pt idx="976">
                  <c:v>354.13</c:v>
                </c:pt>
                <c:pt idx="977">
                  <c:v>346.92</c:v>
                </c:pt>
                <c:pt idx="978">
                  <c:v>345.81</c:v>
                </c:pt>
                <c:pt idx="979">
                  <c:v>343.29</c:v>
                </c:pt>
                <c:pt idx="980">
                  <c:v>339.66</c:v>
                </c:pt>
                <c:pt idx="981">
                  <c:v>344.37</c:v>
                </c:pt>
                <c:pt idx="982">
                  <c:v>346.38</c:v>
                </c:pt>
                <c:pt idx="983">
                  <c:v>353.16</c:v>
                </c:pt>
                <c:pt idx="984">
                  <c:v>358.53</c:v>
                </c:pt>
                <c:pt idx="985">
                  <c:v>360.72</c:v>
                </c:pt>
                <c:pt idx="986">
                  <c:v>368.45</c:v>
                </c:pt>
                <c:pt idx="987">
                  <c:v>380.37</c:v>
                </c:pt>
                <c:pt idx="988">
                  <c:v>378.04</c:v>
                </c:pt>
                <c:pt idx="989">
                  <c:v>409.6</c:v>
                </c:pt>
                <c:pt idx="990">
                  <c:v>381.86</c:v>
                </c:pt>
                <c:pt idx="991">
                  <c:v>398.98</c:v>
                </c:pt>
                <c:pt idx="992">
                  <c:v>398.62</c:v>
                </c:pt>
                <c:pt idx="993">
                  <c:v>517.6</c:v>
                </c:pt>
                <c:pt idx="994">
                  <c:v>655.45</c:v>
                </c:pt>
                <c:pt idx="995">
                  <c:v>511.4</c:v>
                </c:pt>
                <c:pt idx="996">
                  <c:v>481.28</c:v>
                </c:pt>
                <c:pt idx="997">
                  <c:v>504.6</c:v>
                </c:pt>
                <c:pt idx="998">
                  <c:v>509.24</c:v>
                </c:pt>
                <c:pt idx="999">
                  <c:v>500.45</c:v>
                </c:pt>
                <c:pt idx="1000">
                  <c:v>431.48</c:v>
                </c:pt>
                <c:pt idx="1001">
                  <c:v>372.74</c:v>
                </c:pt>
                <c:pt idx="1002">
                  <c:v>358.07</c:v>
                </c:pt>
                <c:pt idx="1003">
                  <c:v>404.17</c:v>
                </c:pt>
                <c:pt idx="1004">
                  <c:v>386.86</c:v>
                </c:pt>
                <c:pt idx="1005">
                  <c:v>385.68</c:v>
                </c:pt>
                <c:pt idx="1006">
                  <c:v>347.3</c:v>
                </c:pt>
                <c:pt idx="1007">
                  <c:v>292.68</c:v>
                </c:pt>
                <c:pt idx="1008">
                  <c:v>286.77</c:v>
                </c:pt>
                <c:pt idx="1009">
                  <c:v>298.67</c:v>
                </c:pt>
                <c:pt idx="1010">
                  <c:v>376.25</c:v>
                </c:pt>
                <c:pt idx="1011">
                  <c:v>340.33</c:v>
                </c:pt>
                <c:pt idx="1012">
                  <c:v>322.87</c:v>
                </c:pt>
                <c:pt idx="1013">
                  <c:v>332.26</c:v>
                </c:pt>
                <c:pt idx="1014">
                  <c:v>365.47</c:v>
                </c:pt>
                <c:pt idx="1015">
                  <c:v>258.21</c:v>
                </c:pt>
                <c:pt idx="1016">
                  <c:v>225.95</c:v>
                </c:pt>
                <c:pt idx="1017">
                  <c:v>172.17</c:v>
                </c:pt>
                <c:pt idx="1018">
                  <c:v>176.23</c:v>
                </c:pt>
                <c:pt idx="1019">
                  <c:v>180.95</c:v>
                </c:pt>
                <c:pt idx="1020">
                  <c:v>181.15</c:v>
                </c:pt>
                <c:pt idx="1021">
                  <c:v>244.79</c:v>
                </c:pt>
                <c:pt idx="1022">
                  <c:v>337.96</c:v>
                </c:pt>
                <c:pt idx="1023">
                  <c:v>345.64</c:v>
                </c:pt>
                <c:pt idx="1024">
                  <c:v>350.26</c:v>
                </c:pt>
                <c:pt idx="1025">
                  <c:v>364.45</c:v>
                </c:pt>
                <c:pt idx="1026">
                  <c:v>382.11</c:v>
                </c:pt>
                <c:pt idx="1027">
                  <c:v>387.88</c:v>
                </c:pt>
                <c:pt idx="1028">
                  <c:v>400.25</c:v>
                </c:pt>
                <c:pt idx="1029">
                  <c:v>428.13</c:v>
                </c:pt>
                <c:pt idx="1030">
                  <c:v>407.49</c:v>
                </c:pt>
                <c:pt idx="1031">
                  <c:v>390.93</c:v>
                </c:pt>
                <c:pt idx="1032">
                  <c:v>395.16</c:v>
                </c:pt>
                <c:pt idx="1033">
                  <c:v>405.48</c:v>
                </c:pt>
                <c:pt idx="1034">
                  <c:v>400.56</c:v>
                </c:pt>
                <c:pt idx="1035">
                  <c:v>391.26</c:v>
                </c:pt>
                <c:pt idx="1036">
                  <c:v>396.33</c:v>
                </c:pt>
                <c:pt idx="1037">
                  <c:v>414.02</c:v>
                </c:pt>
                <c:pt idx="1038">
                  <c:v>421.97</c:v>
                </c:pt>
                <c:pt idx="1039">
                  <c:v>411.01</c:v>
                </c:pt>
                <c:pt idx="1040">
                  <c:v>410.24</c:v>
                </c:pt>
                <c:pt idx="1041">
                  <c:v>414.88</c:v>
                </c:pt>
                <c:pt idx="1042">
                  <c:v>403.96</c:v>
                </c:pt>
                <c:pt idx="1043">
                  <c:v>416.13</c:v>
                </c:pt>
                <c:pt idx="1044">
                  <c:v>396.53</c:v>
                </c:pt>
                <c:pt idx="1045">
                  <c:v>396.7</c:v>
                </c:pt>
                <c:pt idx="1046">
                  <c:v>397.18</c:v>
                </c:pt>
                <c:pt idx="1047">
                  <c:v>392.12</c:v>
                </c:pt>
                <c:pt idx="1048">
                  <c:v>416.11</c:v>
                </c:pt>
                <c:pt idx="1049">
                  <c:v>418.86</c:v>
                </c:pt>
                <c:pt idx="1050">
                  <c:v>438.34</c:v>
                </c:pt>
                <c:pt idx="1051">
                  <c:v>424.26</c:v>
                </c:pt>
                <c:pt idx="1052">
                  <c:v>414.83</c:v>
                </c:pt>
                <c:pt idx="1053">
                  <c:v>394.47</c:v>
                </c:pt>
                <c:pt idx="1054">
                  <c:v>406.7</c:v>
                </c:pt>
                <c:pt idx="1055">
                  <c:v>374.16</c:v>
                </c:pt>
                <c:pt idx="1056">
                  <c:v>360.42</c:v>
                </c:pt>
                <c:pt idx="1057">
                  <c:v>615.19</c:v>
                </c:pt>
                <c:pt idx="1058">
                  <c:v>552.69</c:v>
                </c:pt>
                <c:pt idx="1059">
                  <c:v>493.79</c:v>
                </c:pt>
                <c:pt idx="1060">
                  <c:v>464.78</c:v>
                </c:pt>
                <c:pt idx="1061">
                  <c:v>415.76</c:v>
                </c:pt>
                <c:pt idx="1062">
                  <c:v>396.71</c:v>
                </c:pt>
                <c:pt idx="1063">
                  <c:v>412.1</c:v>
                </c:pt>
                <c:pt idx="1064">
                  <c:v>380</c:v>
                </c:pt>
                <c:pt idx="1065">
                  <c:v>390.9</c:v>
                </c:pt>
                <c:pt idx="1066">
                  <c:v>376.59</c:v>
                </c:pt>
                <c:pt idx="1067">
                  <c:v>373.31</c:v>
                </c:pt>
                <c:pt idx="1068">
                  <c:v>362.28</c:v>
                </c:pt>
                <c:pt idx="1069">
                  <c:v>364.37</c:v>
                </c:pt>
                <c:pt idx="1070">
                  <c:v>358.66</c:v>
                </c:pt>
                <c:pt idx="1071">
                  <c:v>358.66</c:v>
                </c:pt>
                <c:pt idx="1072">
                  <c:v>355.18</c:v>
                </c:pt>
                <c:pt idx="1073">
                  <c:v>353.99</c:v>
                </c:pt>
                <c:pt idx="1074">
                  <c:v>352.95</c:v>
                </c:pt>
                <c:pt idx="1075">
                  <c:v>352.95</c:v>
                </c:pt>
                <c:pt idx="1076">
                  <c:v>352.72</c:v>
                </c:pt>
                <c:pt idx="1077">
                  <c:v>352.9</c:v>
                </c:pt>
                <c:pt idx="1078">
                  <c:v>352.95</c:v>
                </c:pt>
                <c:pt idx="1079">
                  <c:v>352.95</c:v>
                </c:pt>
                <c:pt idx="1080">
                  <c:v>353.78</c:v>
                </c:pt>
                <c:pt idx="1081">
                  <c:v>358.28</c:v>
                </c:pt>
                <c:pt idx="1082">
                  <c:v>355.76</c:v>
                </c:pt>
                <c:pt idx="1083">
                  <c:v>361.53</c:v>
                </c:pt>
                <c:pt idx="1084">
                  <c:v>357.6</c:v>
                </c:pt>
                <c:pt idx="1085">
                  <c:v>368.02</c:v>
                </c:pt>
                <c:pt idx="1086">
                  <c:v>363.78</c:v>
                </c:pt>
                <c:pt idx="1087">
                  <c:v>378.74</c:v>
                </c:pt>
                <c:pt idx="1088">
                  <c:v>380.04</c:v>
                </c:pt>
                <c:pt idx="1089">
                  <c:v>433.13</c:v>
                </c:pt>
                <c:pt idx="1090">
                  <c:v>404.6</c:v>
                </c:pt>
                <c:pt idx="1091">
                  <c:v>383.17</c:v>
                </c:pt>
                <c:pt idx="1092">
                  <c:v>365.27</c:v>
                </c:pt>
                <c:pt idx="1093">
                  <c:v>369.31</c:v>
                </c:pt>
                <c:pt idx="1094">
                  <c:v>371.08</c:v>
                </c:pt>
                <c:pt idx="1095">
                  <c:v>364.14</c:v>
                </c:pt>
                <c:pt idx="1096">
                  <c:v>354.85</c:v>
                </c:pt>
                <c:pt idx="1097">
                  <c:v>335.34</c:v>
                </c:pt>
                <c:pt idx="1098">
                  <c:v>335.32</c:v>
                </c:pt>
                <c:pt idx="1099">
                  <c:v>335.15</c:v>
                </c:pt>
                <c:pt idx="1100">
                  <c:v>342.92</c:v>
                </c:pt>
                <c:pt idx="1101">
                  <c:v>340.04</c:v>
                </c:pt>
                <c:pt idx="1102">
                  <c:v>338.05</c:v>
                </c:pt>
                <c:pt idx="1103">
                  <c:v>337.55</c:v>
                </c:pt>
                <c:pt idx="1104">
                  <c:v>291.2</c:v>
                </c:pt>
                <c:pt idx="1105">
                  <c:v>287.94</c:v>
                </c:pt>
                <c:pt idx="1106">
                  <c:v>289.03</c:v>
                </c:pt>
                <c:pt idx="1107">
                  <c:v>287.97</c:v>
                </c:pt>
                <c:pt idx="1108">
                  <c:v>283.7</c:v>
                </c:pt>
                <c:pt idx="1109">
                  <c:v>279.75</c:v>
                </c:pt>
                <c:pt idx="1110">
                  <c:v>270.6</c:v>
                </c:pt>
                <c:pt idx="1111">
                  <c:v>341.28</c:v>
                </c:pt>
                <c:pt idx="1112">
                  <c:v>329.58</c:v>
                </c:pt>
                <c:pt idx="1113">
                  <c:v>316.29</c:v>
                </c:pt>
                <c:pt idx="1114">
                  <c:v>308.1</c:v>
                </c:pt>
                <c:pt idx="1115">
                  <c:v>322.05</c:v>
                </c:pt>
                <c:pt idx="1116">
                  <c:v>336.2</c:v>
                </c:pt>
                <c:pt idx="1117">
                  <c:v>336.72</c:v>
                </c:pt>
                <c:pt idx="1118">
                  <c:v>339.72</c:v>
                </c:pt>
                <c:pt idx="1119">
                  <c:v>347.41</c:v>
                </c:pt>
                <c:pt idx="1120">
                  <c:v>363.38</c:v>
                </c:pt>
                <c:pt idx="1121">
                  <c:v>363.2</c:v>
                </c:pt>
                <c:pt idx="1122">
                  <c:v>370.93</c:v>
                </c:pt>
                <c:pt idx="1123">
                  <c:v>394</c:v>
                </c:pt>
                <c:pt idx="1124">
                  <c:v>392.89</c:v>
                </c:pt>
                <c:pt idx="1125">
                  <c:v>438.81</c:v>
                </c:pt>
                <c:pt idx="1126">
                  <c:v>408.39</c:v>
                </c:pt>
                <c:pt idx="1127">
                  <c:v>420.4</c:v>
                </c:pt>
                <c:pt idx="1128">
                  <c:v>405.09</c:v>
                </c:pt>
                <c:pt idx="1129">
                  <c:v>419.21</c:v>
                </c:pt>
                <c:pt idx="1130">
                  <c:v>408.88</c:v>
                </c:pt>
                <c:pt idx="1131">
                  <c:v>399.12</c:v>
                </c:pt>
                <c:pt idx="1132">
                  <c:v>398.37</c:v>
                </c:pt>
                <c:pt idx="1133">
                  <c:v>418.61</c:v>
                </c:pt>
                <c:pt idx="1134">
                  <c:v>418.01</c:v>
                </c:pt>
                <c:pt idx="1135">
                  <c:v>407.55</c:v>
                </c:pt>
                <c:pt idx="1136">
                  <c:v>396.49</c:v>
                </c:pt>
                <c:pt idx="1137">
                  <c:v>400.74</c:v>
                </c:pt>
                <c:pt idx="1138">
                  <c:v>392.92</c:v>
                </c:pt>
                <c:pt idx="1139">
                  <c:v>419.74</c:v>
                </c:pt>
                <c:pt idx="1140">
                  <c:v>410.66</c:v>
                </c:pt>
                <c:pt idx="1141">
                  <c:v>420.33</c:v>
                </c:pt>
                <c:pt idx="1142">
                  <c:v>416.89</c:v>
                </c:pt>
                <c:pt idx="1143">
                  <c:v>388.17</c:v>
                </c:pt>
                <c:pt idx="1144">
                  <c:v>417.7</c:v>
                </c:pt>
                <c:pt idx="1145">
                  <c:v>440.57</c:v>
                </c:pt>
                <c:pt idx="1146">
                  <c:v>432.44</c:v>
                </c:pt>
                <c:pt idx="1147">
                  <c:v>396.64</c:v>
                </c:pt>
                <c:pt idx="1148">
                  <c:v>358.76</c:v>
                </c:pt>
                <c:pt idx="1149">
                  <c:v>357.73</c:v>
                </c:pt>
                <c:pt idx="1150">
                  <c:v>349.1</c:v>
                </c:pt>
                <c:pt idx="1151">
                  <c:v>334.1</c:v>
                </c:pt>
                <c:pt idx="1152">
                  <c:v>351.01</c:v>
                </c:pt>
                <c:pt idx="1153">
                  <c:v>458.58</c:v>
                </c:pt>
                <c:pt idx="1154">
                  <c:v>432.53</c:v>
                </c:pt>
                <c:pt idx="1155">
                  <c:v>408.55</c:v>
                </c:pt>
                <c:pt idx="1156">
                  <c:v>372.93</c:v>
                </c:pt>
                <c:pt idx="1157">
                  <c:v>372.89</c:v>
                </c:pt>
                <c:pt idx="1158">
                  <c:v>353.52</c:v>
                </c:pt>
                <c:pt idx="1159">
                  <c:v>351.33</c:v>
                </c:pt>
                <c:pt idx="1160">
                  <c:v>347.23</c:v>
                </c:pt>
                <c:pt idx="1161">
                  <c:v>342.18</c:v>
                </c:pt>
                <c:pt idx="1162">
                  <c:v>341.72</c:v>
                </c:pt>
                <c:pt idx="1163">
                  <c:v>338.13</c:v>
                </c:pt>
                <c:pt idx="1164">
                  <c:v>335.43</c:v>
                </c:pt>
                <c:pt idx="1165">
                  <c:v>329.75</c:v>
                </c:pt>
                <c:pt idx="1166">
                  <c:v>333.23</c:v>
                </c:pt>
                <c:pt idx="1167">
                  <c:v>330.11</c:v>
                </c:pt>
                <c:pt idx="1168">
                  <c:v>331.45</c:v>
                </c:pt>
                <c:pt idx="1169">
                  <c:v>329.95</c:v>
                </c:pt>
                <c:pt idx="1170">
                  <c:v>326.28</c:v>
                </c:pt>
                <c:pt idx="1171">
                  <c:v>324.33</c:v>
                </c:pt>
                <c:pt idx="1172">
                  <c:v>325.17</c:v>
                </c:pt>
                <c:pt idx="1173">
                  <c:v>328.35</c:v>
                </c:pt>
                <c:pt idx="1174">
                  <c:v>328.32</c:v>
                </c:pt>
                <c:pt idx="1175">
                  <c:v>339.94</c:v>
                </c:pt>
                <c:pt idx="1176">
                  <c:v>344.2</c:v>
                </c:pt>
                <c:pt idx="1177">
                  <c:v>351.36</c:v>
                </c:pt>
                <c:pt idx="1178">
                  <c:v>354.54</c:v>
                </c:pt>
                <c:pt idx="1179">
                  <c:v>386.37</c:v>
                </c:pt>
                <c:pt idx="1180">
                  <c:v>525.52</c:v>
                </c:pt>
                <c:pt idx="1181">
                  <c:v>731.74</c:v>
                </c:pt>
                <c:pt idx="1182">
                  <c:v>424.52</c:v>
                </c:pt>
                <c:pt idx="1183">
                  <c:v>535.2</c:v>
                </c:pt>
                <c:pt idx="1184">
                  <c:v>446.74</c:v>
                </c:pt>
                <c:pt idx="1185">
                  <c:v>462.79</c:v>
                </c:pt>
                <c:pt idx="1186">
                  <c:v>467</c:v>
                </c:pt>
                <c:pt idx="1187">
                  <c:v>484.04</c:v>
                </c:pt>
                <c:pt idx="1188">
                  <c:v>497.08</c:v>
                </c:pt>
                <c:pt idx="1189">
                  <c:v>553</c:v>
                </c:pt>
                <c:pt idx="1190">
                  <c:v>534.67</c:v>
                </c:pt>
                <c:pt idx="1191">
                  <c:v>491.88</c:v>
                </c:pt>
                <c:pt idx="1192">
                  <c:v>719.94</c:v>
                </c:pt>
                <c:pt idx="1193">
                  <c:v>638.13</c:v>
                </c:pt>
                <c:pt idx="1194">
                  <c:v>688.47</c:v>
                </c:pt>
                <c:pt idx="1195">
                  <c:v>439.66</c:v>
                </c:pt>
                <c:pt idx="1196">
                  <c:v>402.06</c:v>
                </c:pt>
                <c:pt idx="1197">
                  <c:v>392.28</c:v>
                </c:pt>
                <c:pt idx="1198">
                  <c:v>338.05</c:v>
                </c:pt>
                <c:pt idx="1199">
                  <c:v>322.84</c:v>
                </c:pt>
                <c:pt idx="1200">
                  <c:v>293.27</c:v>
                </c:pt>
                <c:pt idx="1201">
                  <c:v>303.5</c:v>
                </c:pt>
                <c:pt idx="1202">
                  <c:v>296.03</c:v>
                </c:pt>
                <c:pt idx="1203">
                  <c:v>295.83</c:v>
                </c:pt>
                <c:pt idx="1204">
                  <c:v>296.99</c:v>
                </c:pt>
                <c:pt idx="1205">
                  <c:v>297.61</c:v>
                </c:pt>
                <c:pt idx="1206">
                  <c:v>305.19</c:v>
                </c:pt>
                <c:pt idx="1207">
                  <c:v>336.95</c:v>
                </c:pt>
                <c:pt idx="1208">
                  <c:v>313.99</c:v>
                </c:pt>
                <c:pt idx="1209">
                  <c:v>309.19</c:v>
                </c:pt>
                <c:pt idx="1210">
                  <c:v>311.17</c:v>
                </c:pt>
                <c:pt idx="1211">
                  <c:v>331.86</c:v>
                </c:pt>
                <c:pt idx="1212">
                  <c:v>351.93</c:v>
                </c:pt>
                <c:pt idx="1213">
                  <c:v>366.87</c:v>
                </c:pt>
                <c:pt idx="1214">
                  <c:v>370.13</c:v>
                </c:pt>
                <c:pt idx="1215">
                  <c:v>363.34</c:v>
                </c:pt>
                <c:pt idx="1216">
                  <c:v>368.25</c:v>
                </c:pt>
                <c:pt idx="1217">
                  <c:v>386.14</c:v>
                </c:pt>
                <c:pt idx="1218">
                  <c:v>457.34</c:v>
                </c:pt>
                <c:pt idx="1219">
                  <c:v>526.82</c:v>
                </c:pt>
                <c:pt idx="1220">
                  <c:v>558.9</c:v>
                </c:pt>
                <c:pt idx="1221">
                  <c:v>548.94</c:v>
                </c:pt>
                <c:pt idx="1222">
                  <c:v>484.95</c:v>
                </c:pt>
                <c:pt idx="1223">
                  <c:v>432.26</c:v>
                </c:pt>
                <c:pt idx="1224">
                  <c:v>453.6</c:v>
                </c:pt>
                <c:pt idx="1225">
                  <c:v>541.8</c:v>
                </c:pt>
                <c:pt idx="1226">
                  <c:v>515.28</c:v>
                </c:pt>
                <c:pt idx="1227">
                  <c:v>533.54</c:v>
                </c:pt>
                <c:pt idx="1228">
                  <c:v>484.46</c:v>
                </c:pt>
                <c:pt idx="1229">
                  <c:v>584.33</c:v>
                </c:pt>
                <c:pt idx="1230">
                  <c:v>584.13</c:v>
                </c:pt>
                <c:pt idx="1231">
                  <c:v>560.86</c:v>
                </c:pt>
                <c:pt idx="1232">
                  <c:v>513.68</c:v>
                </c:pt>
                <c:pt idx="1233">
                  <c:v>532.53</c:v>
                </c:pt>
                <c:pt idx="1234">
                  <c:v>551.4</c:v>
                </c:pt>
                <c:pt idx="1235">
                  <c:v>532.52</c:v>
                </c:pt>
                <c:pt idx="1236">
                  <c:v>525.43</c:v>
                </c:pt>
                <c:pt idx="1237">
                  <c:v>525.39</c:v>
                </c:pt>
                <c:pt idx="1238">
                  <c:v>503.06</c:v>
                </c:pt>
                <c:pt idx="1239">
                  <c:v>454.15</c:v>
                </c:pt>
                <c:pt idx="1240">
                  <c:v>457.33</c:v>
                </c:pt>
                <c:pt idx="1241">
                  <c:v>511.35</c:v>
                </c:pt>
                <c:pt idx="1242">
                  <c:v>607.54</c:v>
                </c:pt>
                <c:pt idx="1243">
                  <c:v>536.02</c:v>
                </c:pt>
                <c:pt idx="1244">
                  <c:v>438.28</c:v>
                </c:pt>
                <c:pt idx="1245">
                  <c:v>415.05</c:v>
                </c:pt>
                <c:pt idx="1246">
                  <c:v>376.63</c:v>
                </c:pt>
                <c:pt idx="1247">
                  <c:v>352.12</c:v>
                </c:pt>
                <c:pt idx="1248">
                  <c:v>327.4</c:v>
                </c:pt>
                <c:pt idx="1249">
                  <c:v>410.4</c:v>
                </c:pt>
                <c:pt idx="1250">
                  <c:v>384.07</c:v>
                </c:pt>
                <c:pt idx="1251">
                  <c:v>376.27</c:v>
                </c:pt>
                <c:pt idx="1252">
                  <c:v>356.07</c:v>
                </c:pt>
                <c:pt idx="1253">
                  <c:v>352.81</c:v>
                </c:pt>
                <c:pt idx="1254">
                  <c:v>346.9</c:v>
                </c:pt>
                <c:pt idx="1255">
                  <c:v>346.9</c:v>
                </c:pt>
                <c:pt idx="1256">
                  <c:v>346.01</c:v>
                </c:pt>
                <c:pt idx="1257">
                  <c:v>342.03</c:v>
                </c:pt>
                <c:pt idx="1258">
                  <c:v>337.15</c:v>
                </c:pt>
                <c:pt idx="1259">
                  <c:v>328.37</c:v>
                </c:pt>
                <c:pt idx="1260">
                  <c:v>326.3</c:v>
                </c:pt>
                <c:pt idx="1261">
                  <c:v>322.47</c:v>
                </c:pt>
                <c:pt idx="1262">
                  <c:v>316.41</c:v>
                </c:pt>
                <c:pt idx="1263">
                  <c:v>316.41</c:v>
                </c:pt>
                <c:pt idx="1264">
                  <c:v>317.54</c:v>
                </c:pt>
                <c:pt idx="1265">
                  <c:v>314.56</c:v>
                </c:pt>
                <c:pt idx="1266">
                  <c:v>315.56</c:v>
                </c:pt>
                <c:pt idx="1267">
                  <c:v>310.61</c:v>
                </c:pt>
                <c:pt idx="1268">
                  <c:v>310.61</c:v>
                </c:pt>
                <c:pt idx="1269">
                  <c:v>313.59</c:v>
                </c:pt>
                <c:pt idx="1270">
                  <c:v>315.69</c:v>
                </c:pt>
                <c:pt idx="1271">
                  <c:v>317.54</c:v>
                </c:pt>
                <c:pt idx="1272">
                  <c:v>325.42</c:v>
                </c:pt>
                <c:pt idx="1273">
                  <c:v>331.19</c:v>
                </c:pt>
                <c:pt idx="1274">
                  <c:v>342.03</c:v>
                </c:pt>
                <c:pt idx="1275">
                  <c:v>356.65</c:v>
                </c:pt>
                <c:pt idx="1276">
                  <c:v>357.63</c:v>
                </c:pt>
                <c:pt idx="1277">
                  <c:v>366.41</c:v>
                </c:pt>
                <c:pt idx="1278">
                  <c:v>364</c:v>
                </c:pt>
                <c:pt idx="1279">
                  <c:v>366.41</c:v>
                </c:pt>
                <c:pt idx="1280">
                  <c:v>356.6</c:v>
                </c:pt>
                <c:pt idx="1281">
                  <c:v>415.07</c:v>
                </c:pt>
                <c:pt idx="1282">
                  <c:v>426.79</c:v>
                </c:pt>
                <c:pt idx="1283">
                  <c:v>438.25</c:v>
                </c:pt>
                <c:pt idx="1284">
                  <c:v>434.9</c:v>
                </c:pt>
                <c:pt idx="1285">
                  <c:v>521.62</c:v>
                </c:pt>
                <c:pt idx="1286">
                  <c:v>451.25</c:v>
                </c:pt>
                <c:pt idx="1287">
                  <c:v>451.4</c:v>
                </c:pt>
                <c:pt idx="1288">
                  <c:v>443.33</c:v>
                </c:pt>
                <c:pt idx="1289">
                  <c:v>388.38</c:v>
                </c:pt>
                <c:pt idx="1290">
                  <c:v>393.2</c:v>
                </c:pt>
                <c:pt idx="1291">
                  <c:v>382.34</c:v>
                </c:pt>
                <c:pt idx="1292">
                  <c:v>406.84</c:v>
                </c:pt>
                <c:pt idx="1293">
                  <c:v>425.91</c:v>
                </c:pt>
                <c:pt idx="1294">
                  <c:v>367.16</c:v>
                </c:pt>
                <c:pt idx="1295">
                  <c:v>363.09</c:v>
                </c:pt>
                <c:pt idx="1296">
                  <c:v>328.03</c:v>
                </c:pt>
                <c:pt idx="1297">
                  <c:v>336.86</c:v>
                </c:pt>
                <c:pt idx="1298">
                  <c:v>331.74</c:v>
                </c:pt>
                <c:pt idx="1299">
                  <c:v>329.96</c:v>
                </c:pt>
                <c:pt idx="1300">
                  <c:v>326.5</c:v>
                </c:pt>
                <c:pt idx="1301">
                  <c:v>325.38</c:v>
                </c:pt>
                <c:pt idx="1302">
                  <c:v>341.44</c:v>
                </c:pt>
                <c:pt idx="1303">
                  <c:v>372.28</c:v>
                </c:pt>
                <c:pt idx="1304">
                  <c:v>369.18</c:v>
                </c:pt>
                <c:pt idx="1305">
                  <c:v>360.77</c:v>
                </c:pt>
                <c:pt idx="1306">
                  <c:v>358.62</c:v>
                </c:pt>
                <c:pt idx="1307">
                  <c:v>357.56</c:v>
                </c:pt>
                <c:pt idx="1308">
                  <c:v>360.91</c:v>
                </c:pt>
                <c:pt idx="1309">
                  <c:v>362.61</c:v>
                </c:pt>
                <c:pt idx="1310">
                  <c:v>364.28</c:v>
                </c:pt>
                <c:pt idx="1311">
                  <c:v>367.07</c:v>
                </c:pt>
                <c:pt idx="1312">
                  <c:v>379.74</c:v>
                </c:pt>
                <c:pt idx="1313">
                  <c:v>374.28</c:v>
                </c:pt>
                <c:pt idx="1314">
                  <c:v>470.02</c:v>
                </c:pt>
                <c:pt idx="1315">
                  <c:v>502.12</c:v>
                </c:pt>
                <c:pt idx="1316">
                  <c:v>548.87</c:v>
                </c:pt>
                <c:pt idx="1317">
                  <c:v>480.48</c:v>
                </c:pt>
                <c:pt idx="1318">
                  <c:v>398.42</c:v>
                </c:pt>
                <c:pt idx="1319">
                  <c:v>361.62</c:v>
                </c:pt>
                <c:pt idx="1320">
                  <c:v>375.05</c:v>
                </c:pt>
                <c:pt idx="1321">
                  <c:v>432.96</c:v>
                </c:pt>
                <c:pt idx="1322">
                  <c:v>471.2</c:v>
                </c:pt>
                <c:pt idx="1323">
                  <c:v>467.1</c:v>
                </c:pt>
                <c:pt idx="1324">
                  <c:v>444.73</c:v>
                </c:pt>
                <c:pt idx="1325">
                  <c:v>489.32</c:v>
                </c:pt>
                <c:pt idx="1326">
                  <c:v>489.28</c:v>
                </c:pt>
                <c:pt idx="1327">
                  <c:v>443.69</c:v>
                </c:pt>
                <c:pt idx="1328">
                  <c:v>425.85</c:v>
                </c:pt>
                <c:pt idx="1329">
                  <c:v>428.57</c:v>
                </c:pt>
                <c:pt idx="1330">
                  <c:v>429.08</c:v>
                </c:pt>
                <c:pt idx="1331">
                  <c:v>430.3</c:v>
                </c:pt>
                <c:pt idx="1332">
                  <c:v>390.19</c:v>
                </c:pt>
                <c:pt idx="1333">
                  <c:v>405.89</c:v>
                </c:pt>
                <c:pt idx="1334">
                  <c:v>405.45</c:v>
                </c:pt>
                <c:pt idx="1335">
                  <c:v>384.47</c:v>
                </c:pt>
                <c:pt idx="1336">
                  <c:v>386.59</c:v>
                </c:pt>
                <c:pt idx="1337">
                  <c:v>385.95</c:v>
                </c:pt>
                <c:pt idx="1338">
                  <c:v>386.74</c:v>
                </c:pt>
                <c:pt idx="1339">
                  <c:v>358.7</c:v>
                </c:pt>
                <c:pt idx="1340">
                  <c:v>349.41</c:v>
                </c:pt>
                <c:pt idx="1341">
                  <c:v>337.88</c:v>
                </c:pt>
                <c:pt idx="1342">
                  <c:v>321.58</c:v>
                </c:pt>
                <c:pt idx="1343">
                  <c:v>309.02</c:v>
                </c:pt>
                <c:pt idx="1344">
                  <c:v>318.64</c:v>
                </c:pt>
                <c:pt idx="1345">
                  <c:v>408.16</c:v>
                </c:pt>
                <c:pt idx="1346">
                  <c:v>384.01</c:v>
                </c:pt>
                <c:pt idx="1347">
                  <c:v>379.19</c:v>
                </c:pt>
                <c:pt idx="1348">
                  <c:v>355.01</c:v>
                </c:pt>
                <c:pt idx="1349">
                  <c:v>349.09</c:v>
                </c:pt>
                <c:pt idx="1350">
                  <c:v>349.09</c:v>
                </c:pt>
                <c:pt idx="1351">
                  <c:v>347.12</c:v>
                </c:pt>
                <c:pt idx="1352">
                  <c:v>342.79</c:v>
                </c:pt>
                <c:pt idx="1353">
                  <c:v>333.44</c:v>
                </c:pt>
                <c:pt idx="1354">
                  <c:v>329.69</c:v>
                </c:pt>
                <c:pt idx="1355">
                  <c:v>315.95</c:v>
                </c:pt>
                <c:pt idx="1356">
                  <c:v>311.47</c:v>
                </c:pt>
                <c:pt idx="1357">
                  <c:v>307.65</c:v>
                </c:pt>
                <c:pt idx="1358">
                  <c:v>306.53</c:v>
                </c:pt>
                <c:pt idx="1359">
                  <c:v>306.53</c:v>
                </c:pt>
                <c:pt idx="1360">
                  <c:v>306.53</c:v>
                </c:pt>
                <c:pt idx="1361">
                  <c:v>306.53</c:v>
                </c:pt>
                <c:pt idx="1362">
                  <c:v>301.73</c:v>
                </c:pt>
                <c:pt idx="1363">
                  <c:v>302.03</c:v>
                </c:pt>
                <c:pt idx="1364">
                  <c:v>301.58</c:v>
                </c:pt>
                <c:pt idx="1365">
                  <c:v>304.55</c:v>
                </c:pt>
                <c:pt idx="1366">
                  <c:v>301.73</c:v>
                </c:pt>
                <c:pt idx="1367">
                  <c:v>306.53</c:v>
                </c:pt>
                <c:pt idx="1368">
                  <c:v>306.66</c:v>
                </c:pt>
                <c:pt idx="1369">
                  <c:v>311.79</c:v>
                </c:pt>
                <c:pt idx="1370">
                  <c:v>317.54</c:v>
                </c:pt>
                <c:pt idx="1371">
                  <c:v>337.76</c:v>
                </c:pt>
                <c:pt idx="1372">
                  <c:v>330.65</c:v>
                </c:pt>
                <c:pt idx="1373">
                  <c:v>347.12</c:v>
                </c:pt>
                <c:pt idx="1374">
                  <c:v>347.12</c:v>
                </c:pt>
                <c:pt idx="1375">
                  <c:v>356.87</c:v>
                </c:pt>
                <c:pt idx="1376">
                  <c:v>364.54</c:v>
                </c:pt>
                <c:pt idx="1377">
                  <c:v>442.13</c:v>
                </c:pt>
                <c:pt idx="1378">
                  <c:v>477.95</c:v>
                </c:pt>
                <c:pt idx="1379">
                  <c:v>496.7</c:v>
                </c:pt>
                <c:pt idx="1380">
                  <c:v>473.16</c:v>
                </c:pt>
                <c:pt idx="1381">
                  <c:v>708.77</c:v>
                </c:pt>
                <c:pt idx="1382">
                  <c:v>578.79</c:v>
                </c:pt>
                <c:pt idx="1383">
                  <c:v>524.59</c:v>
                </c:pt>
                <c:pt idx="1384">
                  <c:v>475.51</c:v>
                </c:pt>
                <c:pt idx="1385">
                  <c:v>421.05</c:v>
                </c:pt>
                <c:pt idx="1386">
                  <c:v>418.26</c:v>
                </c:pt>
                <c:pt idx="1387">
                  <c:v>423.31</c:v>
                </c:pt>
                <c:pt idx="1388">
                  <c:v>414.77</c:v>
                </c:pt>
                <c:pt idx="1389">
                  <c:v>415.74</c:v>
                </c:pt>
                <c:pt idx="1390">
                  <c:v>369.34</c:v>
                </c:pt>
                <c:pt idx="1391">
                  <c:v>354.64</c:v>
                </c:pt>
                <c:pt idx="1392">
                  <c:v>315.06</c:v>
                </c:pt>
                <c:pt idx="1393">
                  <c:v>325.98</c:v>
                </c:pt>
                <c:pt idx="1394">
                  <c:v>314.56</c:v>
                </c:pt>
                <c:pt idx="1395">
                  <c:v>308.83</c:v>
                </c:pt>
                <c:pt idx="1396">
                  <c:v>304.46</c:v>
                </c:pt>
                <c:pt idx="1397">
                  <c:v>304.2</c:v>
                </c:pt>
                <c:pt idx="1398">
                  <c:v>308.54</c:v>
                </c:pt>
                <c:pt idx="1399">
                  <c:v>331.59</c:v>
                </c:pt>
                <c:pt idx="1400">
                  <c:v>324.25</c:v>
                </c:pt>
                <c:pt idx="1401">
                  <c:v>319.54</c:v>
                </c:pt>
                <c:pt idx="1402">
                  <c:v>321.96</c:v>
                </c:pt>
                <c:pt idx="1403">
                  <c:v>323.44</c:v>
                </c:pt>
                <c:pt idx="1404">
                  <c:v>324.94</c:v>
                </c:pt>
                <c:pt idx="1405">
                  <c:v>326.04</c:v>
                </c:pt>
                <c:pt idx="1406">
                  <c:v>328.29</c:v>
                </c:pt>
                <c:pt idx="1407">
                  <c:v>335.18</c:v>
                </c:pt>
                <c:pt idx="1408">
                  <c:v>351.94</c:v>
                </c:pt>
                <c:pt idx="1409">
                  <c:v>357.13</c:v>
                </c:pt>
                <c:pt idx="1410">
                  <c:v>373.7</c:v>
                </c:pt>
                <c:pt idx="1411">
                  <c:v>378.01</c:v>
                </c:pt>
                <c:pt idx="1412">
                  <c:v>407.31</c:v>
                </c:pt>
                <c:pt idx="1413">
                  <c:v>410.65</c:v>
                </c:pt>
                <c:pt idx="1414">
                  <c:v>381.58</c:v>
                </c:pt>
                <c:pt idx="1415">
                  <c:v>376.48</c:v>
                </c:pt>
                <c:pt idx="1416">
                  <c:v>384.62</c:v>
                </c:pt>
                <c:pt idx="1417">
                  <c:v>427.57</c:v>
                </c:pt>
                <c:pt idx="1418">
                  <c:v>450.03</c:v>
                </c:pt>
                <c:pt idx="1419">
                  <c:v>486.85</c:v>
                </c:pt>
                <c:pt idx="1420">
                  <c:v>435.62</c:v>
                </c:pt>
                <c:pt idx="1421">
                  <c:v>521.68</c:v>
                </c:pt>
                <c:pt idx="1422">
                  <c:v>500.92</c:v>
                </c:pt>
                <c:pt idx="1423">
                  <c:v>454.17</c:v>
                </c:pt>
                <c:pt idx="1424">
                  <c:v>410.32</c:v>
                </c:pt>
                <c:pt idx="1425">
                  <c:v>410.06</c:v>
                </c:pt>
                <c:pt idx="1426">
                  <c:v>410.6</c:v>
                </c:pt>
                <c:pt idx="1427">
                  <c:v>409.82</c:v>
                </c:pt>
                <c:pt idx="1428">
                  <c:v>379.97</c:v>
                </c:pt>
                <c:pt idx="1429">
                  <c:v>376.92</c:v>
                </c:pt>
                <c:pt idx="1430">
                  <c:v>372.37</c:v>
                </c:pt>
                <c:pt idx="1431">
                  <c:v>362.93</c:v>
                </c:pt>
                <c:pt idx="1432">
                  <c:v>361.32</c:v>
                </c:pt>
                <c:pt idx="1433">
                  <c:v>360.8</c:v>
                </c:pt>
                <c:pt idx="1434">
                  <c:v>360.79</c:v>
                </c:pt>
                <c:pt idx="1435">
                  <c:v>341.18</c:v>
                </c:pt>
                <c:pt idx="1436">
                  <c:v>317.57</c:v>
                </c:pt>
                <c:pt idx="1437">
                  <c:v>313.74</c:v>
                </c:pt>
                <c:pt idx="1438">
                  <c:v>308.48</c:v>
                </c:pt>
                <c:pt idx="1439">
                  <c:v>303.54</c:v>
                </c:pt>
                <c:pt idx="1440">
                  <c:v>296.64</c:v>
                </c:pt>
                <c:pt idx="1441">
                  <c:v>349.79</c:v>
                </c:pt>
                <c:pt idx="1442">
                  <c:v>349.71</c:v>
                </c:pt>
                <c:pt idx="1443">
                  <c:v>336.81</c:v>
                </c:pt>
                <c:pt idx="1444">
                  <c:v>316.63</c:v>
                </c:pt>
                <c:pt idx="1445">
                  <c:v>312.18</c:v>
                </c:pt>
                <c:pt idx="1446">
                  <c:v>309.99</c:v>
                </c:pt>
                <c:pt idx="1447">
                  <c:v>308.99</c:v>
                </c:pt>
                <c:pt idx="1448">
                  <c:v>305</c:v>
                </c:pt>
                <c:pt idx="1449">
                  <c:v>304.18</c:v>
                </c:pt>
                <c:pt idx="1450">
                  <c:v>301.35</c:v>
                </c:pt>
                <c:pt idx="1451">
                  <c:v>296.28</c:v>
                </c:pt>
                <c:pt idx="1452">
                  <c:v>296.28</c:v>
                </c:pt>
                <c:pt idx="1453">
                  <c:v>289.37</c:v>
                </c:pt>
                <c:pt idx="1454">
                  <c:v>289.37</c:v>
                </c:pt>
                <c:pt idx="1455">
                  <c:v>287.39</c:v>
                </c:pt>
                <c:pt idx="1456">
                  <c:v>287.39</c:v>
                </c:pt>
                <c:pt idx="1457">
                  <c:v>286.52</c:v>
                </c:pt>
                <c:pt idx="1458">
                  <c:v>281.94</c:v>
                </c:pt>
                <c:pt idx="1459">
                  <c:v>281.94</c:v>
                </c:pt>
                <c:pt idx="1460">
                  <c:v>283.79</c:v>
                </c:pt>
                <c:pt idx="1461">
                  <c:v>281.94</c:v>
                </c:pt>
                <c:pt idx="1462">
                  <c:v>283.79</c:v>
                </c:pt>
                <c:pt idx="1463">
                  <c:v>291.84</c:v>
                </c:pt>
                <c:pt idx="1464">
                  <c:v>296.64</c:v>
                </c:pt>
                <c:pt idx="1465">
                  <c:v>302.51</c:v>
                </c:pt>
                <c:pt idx="1466">
                  <c:v>305.37</c:v>
                </c:pt>
                <c:pt idx="1467">
                  <c:v>312.36</c:v>
                </c:pt>
                <c:pt idx="1468">
                  <c:v>310.48</c:v>
                </c:pt>
                <c:pt idx="1469">
                  <c:v>315.41</c:v>
                </c:pt>
                <c:pt idx="1470">
                  <c:v>309.75</c:v>
                </c:pt>
                <c:pt idx="1471">
                  <c:v>318.14</c:v>
                </c:pt>
                <c:pt idx="1472">
                  <c:v>319.58</c:v>
                </c:pt>
                <c:pt idx="1473">
                  <c:v>343.28</c:v>
                </c:pt>
                <c:pt idx="1474">
                  <c:v>350.43</c:v>
                </c:pt>
                <c:pt idx="1475">
                  <c:v>353.9</c:v>
                </c:pt>
                <c:pt idx="1476">
                  <c:v>345.62</c:v>
                </c:pt>
                <c:pt idx="1477">
                  <c:v>358.37</c:v>
                </c:pt>
                <c:pt idx="1478">
                  <c:v>353.15</c:v>
                </c:pt>
                <c:pt idx="1479">
                  <c:v>346.06</c:v>
                </c:pt>
                <c:pt idx="1480">
                  <c:v>342.55</c:v>
                </c:pt>
                <c:pt idx="1481">
                  <c:v>329.54</c:v>
                </c:pt>
                <c:pt idx="1482">
                  <c:v>326.38</c:v>
                </c:pt>
                <c:pt idx="1483">
                  <c:v>323.68</c:v>
                </c:pt>
                <c:pt idx="1484">
                  <c:v>310.58</c:v>
                </c:pt>
                <c:pt idx="1485">
                  <c:v>319.41</c:v>
                </c:pt>
                <c:pt idx="1486">
                  <c:v>302.88</c:v>
                </c:pt>
                <c:pt idx="1487">
                  <c:v>294.71</c:v>
                </c:pt>
                <c:pt idx="1488">
                  <c:v>200.45</c:v>
                </c:pt>
                <c:pt idx="1489">
                  <c:v>289.25</c:v>
                </c:pt>
                <c:pt idx="1490">
                  <c:v>284.4</c:v>
                </c:pt>
                <c:pt idx="1491">
                  <c:v>283.47</c:v>
                </c:pt>
                <c:pt idx="1492">
                  <c:v>277.29</c:v>
                </c:pt>
                <c:pt idx="1493">
                  <c:v>286.65</c:v>
                </c:pt>
                <c:pt idx="1494">
                  <c:v>280.72</c:v>
                </c:pt>
                <c:pt idx="1495">
                  <c:v>303</c:v>
                </c:pt>
                <c:pt idx="1496">
                  <c:v>302.59</c:v>
                </c:pt>
                <c:pt idx="1497">
                  <c:v>300.28</c:v>
                </c:pt>
                <c:pt idx="1498">
                  <c:v>302.41</c:v>
                </c:pt>
                <c:pt idx="1499">
                  <c:v>304.22</c:v>
                </c:pt>
                <c:pt idx="1500">
                  <c:v>315.79</c:v>
                </c:pt>
                <c:pt idx="1501">
                  <c:v>313.49</c:v>
                </c:pt>
                <c:pt idx="1502">
                  <c:v>316.9</c:v>
                </c:pt>
                <c:pt idx="1503">
                  <c:v>324.05</c:v>
                </c:pt>
                <c:pt idx="1504">
                  <c:v>333.39</c:v>
                </c:pt>
                <c:pt idx="1505">
                  <c:v>339.83</c:v>
                </c:pt>
                <c:pt idx="1506">
                  <c:v>355.78</c:v>
                </c:pt>
                <c:pt idx="1507">
                  <c:v>376.03</c:v>
                </c:pt>
                <c:pt idx="1508">
                  <c:v>405.49</c:v>
                </c:pt>
                <c:pt idx="1509">
                  <c:v>408.25</c:v>
                </c:pt>
                <c:pt idx="1510">
                  <c:v>396.53</c:v>
                </c:pt>
                <c:pt idx="1511">
                  <c:v>380.98</c:v>
                </c:pt>
                <c:pt idx="1512">
                  <c:v>386.97</c:v>
                </c:pt>
                <c:pt idx="1513">
                  <c:v>421.62</c:v>
                </c:pt>
                <c:pt idx="1514">
                  <c:v>421.06</c:v>
                </c:pt>
                <c:pt idx="1515">
                  <c:v>424.53</c:v>
                </c:pt>
                <c:pt idx="1516">
                  <c:v>406.76</c:v>
                </c:pt>
                <c:pt idx="1517">
                  <c:v>446.26</c:v>
                </c:pt>
                <c:pt idx="1518">
                  <c:v>441.52</c:v>
                </c:pt>
                <c:pt idx="1519">
                  <c:v>415.86</c:v>
                </c:pt>
                <c:pt idx="1520">
                  <c:v>397.06</c:v>
                </c:pt>
                <c:pt idx="1521">
                  <c:v>406.11</c:v>
                </c:pt>
                <c:pt idx="1522">
                  <c:v>406.22</c:v>
                </c:pt>
                <c:pt idx="1523">
                  <c:v>406.06</c:v>
                </c:pt>
                <c:pt idx="1524">
                  <c:v>382.27</c:v>
                </c:pt>
                <c:pt idx="1525">
                  <c:v>396.26</c:v>
                </c:pt>
                <c:pt idx="1526">
                  <c:v>391.97</c:v>
                </c:pt>
                <c:pt idx="1527">
                  <c:v>377.86</c:v>
                </c:pt>
                <c:pt idx="1528">
                  <c:v>372.3</c:v>
                </c:pt>
                <c:pt idx="1529">
                  <c:v>376.54</c:v>
                </c:pt>
                <c:pt idx="1530">
                  <c:v>377.65</c:v>
                </c:pt>
                <c:pt idx="1531">
                  <c:v>368.01</c:v>
                </c:pt>
                <c:pt idx="1532">
                  <c:v>347.62</c:v>
                </c:pt>
                <c:pt idx="1533">
                  <c:v>336.88</c:v>
                </c:pt>
                <c:pt idx="1534">
                  <c:v>327.37</c:v>
                </c:pt>
                <c:pt idx="1535">
                  <c:v>312.5</c:v>
                </c:pt>
                <c:pt idx="1536">
                  <c:v>312.6</c:v>
                </c:pt>
                <c:pt idx="1537">
                  <c:v>368.03</c:v>
                </c:pt>
                <c:pt idx="1538">
                  <c:v>373.62</c:v>
                </c:pt>
                <c:pt idx="1539">
                  <c:v>357.85</c:v>
                </c:pt>
                <c:pt idx="1540">
                  <c:v>339.82</c:v>
                </c:pt>
                <c:pt idx="1541">
                  <c:v>330.29</c:v>
                </c:pt>
                <c:pt idx="1542">
                  <c:v>325.6</c:v>
                </c:pt>
                <c:pt idx="1543">
                  <c:v>324.48</c:v>
                </c:pt>
                <c:pt idx="1544">
                  <c:v>315.98</c:v>
                </c:pt>
                <c:pt idx="1545">
                  <c:v>320.7</c:v>
                </c:pt>
                <c:pt idx="1546">
                  <c:v>316.84</c:v>
                </c:pt>
                <c:pt idx="1547">
                  <c:v>313.06</c:v>
                </c:pt>
                <c:pt idx="1548">
                  <c:v>311.16</c:v>
                </c:pt>
                <c:pt idx="1549">
                  <c:v>309.24</c:v>
                </c:pt>
                <c:pt idx="1550">
                  <c:v>308.7</c:v>
                </c:pt>
                <c:pt idx="1551">
                  <c:v>305.76</c:v>
                </c:pt>
                <c:pt idx="1552">
                  <c:v>304.81</c:v>
                </c:pt>
                <c:pt idx="1553">
                  <c:v>303.02</c:v>
                </c:pt>
                <c:pt idx="1554">
                  <c:v>300.81</c:v>
                </c:pt>
                <c:pt idx="1555">
                  <c:v>299.26</c:v>
                </c:pt>
                <c:pt idx="1556">
                  <c:v>298.08</c:v>
                </c:pt>
                <c:pt idx="1557">
                  <c:v>298.08</c:v>
                </c:pt>
                <c:pt idx="1558">
                  <c:v>299.23</c:v>
                </c:pt>
                <c:pt idx="1559">
                  <c:v>303.17</c:v>
                </c:pt>
                <c:pt idx="1560">
                  <c:v>306.11</c:v>
                </c:pt>
                <c:pt idx="1561">
                  <c:v>310.96</c:v>
                </c:pt>
                <c:pt idx="1562">
                  <c:v>312.92</c:v>
                </c:pt>
                <c:pt idx="1563">
                  <c:v>322.38</c:v>
                </c:pt>
                <c:pt idx="1564">
                  <c:v>317.65</c:v>
                </c:pt>
                <c:pt idx="1565">
                  <c:v>327.24</c:v>
                </c:pt>
                <c:pt idx="1566">
                  <c:v>317.9</c:v>
                </c:pt>
                <c:pt idx="1567">
                  <c:v>327.17</c:v>
                </c:pt>
                <c:pt idx="1568">
                  <c:v>327.17</c:v>
                </c:pt>
                <c:pt idx="1569">
                  <c:v>357.47</c:v>
                </c:pt>
                <c:pt idx="1570">
                  <c:v>356.45</c:v>
                </c:pt>
                <c:pt idx="1571">
                  <c:v>360.89</c:v>
                </c:pt>
                <c:pt idx="1572">
                  <c:v>355.3</c:v>
                </c:pt>
                <c:pt idx="1573">
                  <c:v>357.44</c:v>
                </c:pt>
                <c:pt idx="1574">
                  <c:v>371.47</c:v>
                </c:pt>
                <c:pt idx="1575">
                  <c:v>367.86</c:v>
                </c:pt>
                <c:pt idx="1576">
                  <c:v>322.86</c:v>
                </c:pt>
                <c:pt idx="1577">
                  <c:v>313.97</c:v>
                </c:pt>
                <c:pt idx="1578">
                  <c:v>311.2</c:v>
                </c:pt>
                <c:pt idx="1579">
                  <c:v>299.93</c:v>
                </c:pt>
                <c:pt idx="1580">
                  <c:v>296.17</c:v>
                </c:pt>
                <c:pt idx="1581">
                  <c:v>295.47</c:v>
                </c:pt>
                <c:pt idx="1582">
                  <c:v>288.78</c:v>
                </c:pt>
                <c:pt idx="1583">
                  <c:v>280.91</c:v>
                </c:pt>
                <c:pt idx="1584">
                  <c:v>197.08</c:v>
                </c:pt>
                <c:pt idx="1585">
                  <c:v>279.72</c:v>
                </c:pt>
                <c:pt idx="1586">
                  <c:v>286.34</c:v>
                </c:pt>
                <c:pt idx="1587">
                  <c:v>285.9</c:v>
                </c:pt>
                <c:pt idx="1588">
                  <c:v>286.87</c:v>
                </c:pt>
                <c:pt idx="1589">
                  <c:v>285.43</c:v>
                </c:pt>
                <c:pt idx="1590">
                  <c:v>291.74</c:v>
                </c:pt>
                <c:pt idx="1591">
                  <c:v>302.18</c:v>
                </c:pt>
                <c:pt idx="1592">
                  <c:v>288.05</c:v>
                </c:pt>
                <c:pt idx="1593">
                  <c:v>287.74</c:v>
                </c:pt>
                <c:pt idx="1594">
                  <c:v>287.94</c:v>
                </c:pt>
                <c:pt idx="1595">
                  <c:v>292.06</c:v>
                </c:pt>
                <c:pt idx="1596">
                  <c:v>296.78</c:v>
                </c:pt>
                <c:pt idx="1597">
                  <c:v>296.78</c:v>
                </c:pt>
                <c:pt idx="1598">
                  <c:v>302.94</c:v>
                </c:pt>
                <c:pt idx="1599">
                  <c:v>323.32</c:v>
                </c:pt>
                <c:pt idx="1600">
                  <c:v>316.26</c:v>
                </c:pt>
                <c:pt idx="1601">
                  <c:v>345.02</c:v>
                </c:pt>
                <c:pt idx="1602">
                  <c:v>343.94</c:v>
                </c:pt>
                <c:pt idx="1603">
                  <c:v>373.31</c:v>
                </c:pt>
                <c:pt idx="1604">
                  <c:v>396.66</c:v>
                </c:pt>
                <c:pt idx="1605">
                  <c:v>446.59</c:v>
                </c:pt>
                <c:pt idx="1606">
                  <c:v>375.44</c:v>
                </c:pt>
                <c:pt idx="1607">
                  <c:v>366.28</c:v>
                </c:pt>
                <c:pt idx="1608">
                  <c:v>360.39</c:v>
                </c:pt>
                <c:pt idx="1609">
                  <c:v>390.65</c:v>
                </c:pt>
                <c:pt idx="1610">
                  <c:v>389.58</c:v>
                </c:pt>
                <c:pt idx="1611">
                  <c:v>404.8</c:v>
                </c:pt>
                <c:pt idx="1612">
                  <c:v>394.96</c:v>
                </c:pt>
                <c:pt idx="1613">
                  <c:v>424.8</c:v>
                </c:pt>
                <c:pt idx="1614">
                  <c:v>419.5</c:v>
                </c:pt>
                <c:pt idx="1615">
                  <c:v>409.85</c:v>
                </c:pt>
                <c:pt idx="1616">
                  <c:v>379.98</c:v>
                </c:pt>
                <c:pt idx="1617">
                  <c:v>390.57</c:v>
                </c:pt>
                <c:pt idx="1618">
                  <c:v>385.1</c:v>
                </c:pt>
                <c:pt idx="1619">
                  <c:v>388.58</c:v>
                </c:pt>
                <c:pt idx="1620">
                  <c:v>378.65</c:v>
                </c:pt>
                <c:pt idx="1621">
                  <c:v>378.82</c:v>
                </c:pt>
                <c:pt idx="1622">
                  <c:v>383.76</c:v>
                </c:pt>
                <c:pt idx="1623">
                  <c:v>378.82</c:v>
                </c:pt>
                <c:pt idx="1624">
                  <c:v>396.64</c:v>
                </c:pt>
                <c:pt idx="1625">
                  <c:v>375.66</c:v>
                </c:pt>
                <c:pt idx="1626">
                  <c:v>371.04</c:v>
                </c:pt>
                <c:pt idx="1627">
                  <c:v>358.94</c:v>
                </c:pt>
                <c:pt idx="1628">
                  <c:v>330.59</c:v>
                </c:pt>
                <c:pt idx="1629">
                  <c:v>330.39</c:v>
                </c:pt>
                <c:pt idx="1630">
                  <c:v>316.29</c:v>
                </c:pt>
                <c:pt idx="1631">
                  <c:v>311.4</c:v>
                </c:pt>
                <c:pt idx="1632">
                  <c:v>324.08</c:v>
                </c:pt>
                <c:pt idx="1633">
                  <c:v>360.17</c:v>
                </c:pt>
                <c:pt idx="1634">
                  <c:v>364.82</c:v>
                </c:pt>
                <c:pt idx="1635">
                  <c:v>350.33</c:v>
                </c:pt>
                <c:pt idx="1636">
                  <c:v>330.99</c:v>
                </c:pt>
                <c:pt idx="1637">
                  <c:v>326.2</c:v>
                </c:pt>
                <c:pt idx="1638">
                  <c:v>321.4</c:v>
                </c:pt>
                <c:pt idx="1639">
                  <c:v>321.2</c:v>
                </c:pt>
                <c:pt idx="1640">
                  <c:v>321.2</c:v>
                </c:pt>
                <c:pt idx="1641">
                  <c:v>320.8</c:v>
                </c:pt>
                <c:pt idx="1642">
                  <c:v>320.8</c:v>
                </c:pt>
                <c:pt idx="1643">
                  <c:v>319.84</c:v>
                </c:pt>
                <c:pt idx="1644">
                  <c:v>316</c:v>
                </c:pt>
                <c:pt idx="1645">
                  <c:v>311.51</c:v>
                </c:pt>
                <c:pt idx="1646">
                  <c:v>311.34</c:v>
                </c:pt>
                <c:pt idx="1647">
                  <c:v>311.2</c:v>
                </c:pt>
                <c:pt idx="1648">
                  <c:v>311.2</c:v>
                </c:pt>
                <c:pt idx="1649">
                  <c:v>308.32</c:v>
                </c:pt>
                <c:pt idx="1650">
                  <c:v>307.36</c:v>
                </c:pt>
                <c:pt idx="1651">
                  <c:v>306.4</c:v>
                </c:pt>
                <c:pt idx="1652">
                  <c:v>305.46</c:v>
                </c:pt>
                <c:pt idx="1653">
                  <c:v>306.4</c:v>
                </c:pt>
                <c:pt idx="1654">
                  <c:v>309.28</c:v>
                </c:pt>
                <c:pt idx="1655">
                  <c:v>311.2</c:v>
                </c:pt>
                <c:pt idx="1656">
                  <c:v>313.24</c:v>
                </c:pt>
                <c:pt idx="1657">
                  <c:v>316</c:v>
                </c:pt>
                <c:pt idx="1658">
                  <c:v>316.4</c:v>
                </c:pt>
                <c:pt idx="1659">
                  <c:v>321.2</c:v>
                </c:pt>
                <c:pt idx="1660">
                  <c:v>321.4</c:v>
                </c:pt>
                <c:pt idx="1661">
                  <c:v>321.4</c:v>
                </c:pt>
                <c:pt idx="1662">
                  <c:v>321.4</c:v>
                </c:pt>
                <c:pt idx="1663">
                  <c:v>326.2</c:v>
                </c:pt>
                <c:pt idx="1664">
                  <c:v>322.29</c:v>
                </c:pt>
                <c:pt idx="1665">
                  <c:v>338.32</c:v>
                </c:pt>
                <c:pt idx="1666">
                  <c:v>342.55</c:v>
                </c:pt>
                <c:pt idx="1667">
                  <c:v>342.55</c:v>
                </c:pt>
                <c:pt idx="1668">
                  <c:v>344.99</c:v>
                </c:pt>
                <c:pt idx="1669">
                  <c:v>360.27</c:v>
                </c:pt>
                <c:pt idx="1670">
                  <c:v>338.23</c:v>
                </c:pt>
                <c:pt idx="1671">
                  <c:v>331.76</c:v>
                </c:pt>
                <c:pt idx="1672">
                  <c:v>325.91</c:v>
                </c:pt>
                <c:pt idx="1673">
                  <c:v>315.97</c:v>
                </c:pt>
                <c:pt idx="1674">
                  <c:v>316.63</c:v>
                </c:pt>
                <c:pt idx="1675">
                  <c:v>313.31</c:v>
                </c:pt>
                <c:pt idx="1676">
                  <c:v>297.51</c:v>
                </c:pt>
                <c:pt idx="1677">
                  <c:v>301.34</c:v>
                </c:pt>
                <c:pt idx="1678">
                  <c:v>297.26</c:v>
                </c:pt>
                <c:pt idx="1679">
                  <c:v>302.71</c:v>
                </c:pt>
                <c:pt idx="1680">
                  <c:v>273.14</c:v>
                </c:pt>
                <c:pt idx="1681">
                  <c:v>292.62</c:v>
                </c:pt>
                <c:pt idx="1682">
                  <c:v>292.43</c:v>
                </c:pt>
                <c:pt idx="1683">
                  <c:v>290.4</c:v>
                </c:pt>
                <c:pt idx="1684">
                  <c:v>289.61</c:v>
                </c:pt>
                <c:pt idx="1685">
                  <c:v>292.36</c:v>
                </c:pt>
                <c:pt idx="1686">
                  <c:v>292.36</c:v>
                </c:pt>
                <c:pt idx="1687">
                  <c:v>302.31</c:v>
                </c:pt>
                <c:pt idx="1688">
                  <c:v>302</c:v>
                </c:pt>
                <c:pt idx="1689">
                  <c:v>297.2</c:v>
                </c:pt>
                <c:pt idx="1690">
                  <c:v>297.2</c:v>
                </c:pt>
                <c:pt idx="1691">
                  <c:v>297.14</c:v>
                </c:pt>
                <c:pt idx="1692">
                  <c:v>302.2</c:v>
                </c:pt>
                <c:pt idx="1693">
                  <c:v>302.2</c:v>
                </c:pt>
                <c:pt idx="1694">
                  <c:v>309.88</c:v>
                </c:pt>
                <c:pt idx="1695">
                  <c:v>315.76</c:v>
                </c:pt>
                <c:pt idx="1696">
                  <c:v>315.96</c:v>
                </c:pt>
                <c:pt idx="1697">
                  <c:v>321.8</c:v>
                </c:pt>
                <c:pt idx="1698">
                  <c:v>331.39</c:v>
                </c:pt>
                <c:pt idx="1699">
                  <c:v>341.46</c:v>
                </c:pt>
                <c:pt idx="1700">
                  <c:v>350.75</c:v>
                </c:pt>
                <c:pt idx="1701">
                  <c:v>360.17</c:v>
                </c:pt>
                <c:pt idx="1702">
                  <c:v>355.17</c:v>
                </c:pt>
                <c:pt idx="1703">
                  <c:v>355.17</c:v>
                </c:pt>
                <c:pt idx="1704">
                  <c:v>361.25</c:v>
                </c:pt>
                <c:pt idx="1705">
                  <c:v>389.93</c:v>
                </c:pt>
                <c:pt idx="1706">
                  <c:v>379.95</c:v>
                </c:pt>
                <c:pt idx="1707">
                  <c:v>380.72</c:v>
                </c:pt>
                <c:pt idx="1708">
                  <c:v>370.75</c:v>
                </c:pt>
                <c:pt idx="1709">
                  <c:v>392.43</c:v>
                </c:pt>
                <c:pt idx="1710">
                  <c:v>400.49</c:v>
                </c:pt>
                <c:pt idx="1711">
                  <c:v>385.15</c:v>
                </c:pt>
                <c:pt idx="1712">
                  <c:v>375.16</c:v>
                </c:pt>
                <c:pt idx="1713">
                  <c:v>375.16</c:v>
                </c:pt>
                <c:pt idx="1714">
                  <c:v>379.95</c:v>
                </c:pt>
                <c:pt idx="1715">
                  <c:v>379.94</c:v>
                </c:pt>
                <c:pt idx="1716">
                  <c:v>375.13</c:v>
                </c:pt>
                <c:pt idx="1717">
                  <c:v>400</c:v>
                </c:pt>
                <c:pt idx="1718">
                  <c:v>398.45</c:v>
                </c:pt>
                <c:pt idx="1719">
                  <c:v>400</c:v>
                </c:pt>
                <c:pt idx="1720">
                  <c:v>385</c:v>
                </c:pt>
                <c:pt idx="1721">
                  <c:v>380</c:v>
                </c:pt>
                <c:pt idx="1722">
                  <c:v>385</c:v>
                </c:pt>
                <c:pt idx="1723">
                  <c:v>375.2</c:v>
                </c:pt>
                <c:pt idx="1724">
                  <c:v>360.8</c:v>
                </c:pt>
                <c:pt idx="1725">
                  <c:v>350.6</c:v>
                </c:pt>
                <c:pt idx="1726">
                  <c:v>345.6</c:v>
                </c:pt>
                <c:pt idx="1727">
                  <c:v>331</c:v>
                </c:pt>
                <c:pt idx="1728">
                  <c:v>340.72</c:v>
                </c:pt>
                <c:pt idx="1729">
                  <c:v>408.49</c:v>
                </c:pt>
                <c:pt idx="1730">
                  <c:v>439.78</c:v>
                </c:pt>
                <c:pt idx="1731">
                  <c:v>409.9</c:v>
                </c:pt>
                <c:pt idx="1732">
                  <c:v>370.49</c:v>
                </c:pt>
                <c:pt idx="1733">
                  <c:v>350.18</c:v>
                </c:pt>
                <c:pt idx="1734">
                  <c:v>340.58</c:v>
                </c:pt>
                <c:pt idx="1735">
                  <c:v>336.99</c:v>
                </c:pt>
                <c:pt idx="1736">
                  <c:v>332.99</c:v>
                </c:pt>
                <c:pt idx="1737">
                  <c:v>334.99</c:v>
                </c:pt>
                <c:pt idx="1738">
                  <c:v>330.99</c:v>
                </c:pt>
                <c:pt idx="1739">
                  <c:v>329.99</c:v>
                </c:pt>
                <c:pt idx="1740">
                  <c:v>329.99</c:v>
                </c:pt>
                <c:pt idx="1741">
                  <c:v>325.12</c:v>
                </c:pt>
                <c:pt idx="1742">
                  <c:v>325</c:v>
                </c:pt>
                <c:pt idx="1743">
                  <c:v>321.13</c:v>
                </c:pt>
                <c:pt idx="1744">
                  <c:v>320</c:v>
                </c:pt>
                <c:pt idx="1745">
                  <c:v>316.13</c:v>
                </c:pt>
                <c:pt idx="1746">
                  <c:v>315</c:v>
                </c:pt>
                <c:pt idx="1747">
                  <c:v>313.13</c:v>
                </c:pt>
                <c:pt idx="1748">
                  <c:v>313.01</c:v>
                </c:pt>
                <c:pt idx="1749">
                  <c:v>315</c:v>
                </c:pt>
                <c:pt idx="1750">
                  <c:v>318</c:v>
                </c:pt>
                <c:pt idx="1751">
                  <c:v>320.72</c:v>
                </c:pt>
                <c:pt idx="1752">
                  <c:v>325</c:v>
                </c:pt>
                <c:pt idx="1753">
                  <c:v>325.12</c:v>
                </c:pt>
                <c:pt idx="1754">
                  <c:v>325</c:v>
                </c:pt>
                <c:pt idx="1755">
                  <c:v>329.99</c:v>
                </c:pt>
                <c:pt idx="1756">
                  <c:v>331.62</c:v>
                </c:pt>
                <c:pt idx="1757">
                  <c:v>338.64</c:v>
                </c:pt>
                <c:pt idx="1758">
                  <c:v>330.31</c:v>
                </c:pt>
                <c:pt idx="1759">
                  <c:v>332.73</c:v>
                </c:pt>
                <c:pt idx="1760">
                  <c:v>325.2</c:v>
                </c:pt>
                <c:pt idx="1761">
                  <c:v>326.91</c:v>
                </c:pt>
                <c:pt idx="1762">
                  <c:v>327.67</c:v>
                </c:pt>
                <c:pt idx="1763">
                  <c:v>323.5</c:v>
                </c:pt>
                <c:pt idx="1764">
                  <c:v>323.21</c:v>
                </c:pt>
                <c:pt idx="1765">
                  <c:v>324.07</c:v>
                </c:pt>
                <c:pt idx="1766">
                  <c:v>317.66</c:v>
                </c:pt>
                <c:pt idx="1767">
                  <c:v>312.88</c:v>
                </c:pt>
                <c:pt idx="1768">
                  <c:v>297.48</c:v>
                </c:pt>
                <c:pt idx="1769">
                  <c:v>155.23</c:v>
                </c:pt>
                <c:pt idx="1770">
                  <c:v>153.52</c:v>
                </c:pt>
                <c:pt idx="1771">
                  <c:v>152.54</c:v>
                </c:pt>
                <c:pt idx="1772">
                  <c:v>238.61</c:v>
                </c:pt>
                <c:pt idx="1773">
                  <c:v>183.25</c:v>
                </c:pt>
                <c:pt idx="1774">
                  <c:v>185.74</c:v>
                </c:pt>
                <c:pt idx="1775">
                  <c:v>180.89</c:v>
                </c:pt>
                <c:pt idx="1776">
                  <c:v>0</c:v>
                </c:pt>
                <c:pt idx="1777">
                  <c:v>261.76</c:v>
                </c:pt>
                <c:pt idx="1778">
                  <c:v>252.39</c:v>
                </c:pt>
                <c:pt idx="1779">
                  <c:v>12.39</c:v>
                </c:pt>
                <c:pt idx="1780">
                  <c:v>12.39</c:v>
                </c:pt>
                <c:pt idx="1781">
                  <c:v>12.39</c:v>
                </c:pt>
                <c:pt idx="1782">
                  <c:v>13.35</c:v>
                </c:pt>
                <c:pt idx="1783">
                  <c:v>281.31</c:v>
                </c:pt>
                <c:pt idx="1784">
                  <c:v>252.51</c:v>
                </c:pt>
                <c:pt idx="1785">
                  <c:v>13.35</c:v>
                </c:pt>
                <c:pt idx="1786">
                  <c:v>12.39</c:v>
                </c:pt>
                <c:pt idx="1787">
                  <c:v>12.39</c:v>
                </c:pt>
                <c:pt idx="1788">
                  <c:v>12.51</c:v>
                </c:pt>
                <c:pt idx="1789">
                  <c:v>231.39</c:v>
                </c:pt>
                <c:pt idx="1790">
                  <c:v>282.35</c:v>
                </c:pt>
                <c:pt idx="1791">
                  <c:v>300.51</c:v>
                </c:pt>
                <c:pt idx="1792">
                  <c:v>300.62</c:v>
                </c:pt>
                <c:pt idx="1793">
                  <c:v>310.8</c:v>
                </c:pt>
                <c:pt idx="1794">
                  <c:v>325.04</c:v>
                </c:pt>
                <c:pt idx="1795">
                  <c:v>331.86</c:v>
                </c:pt>
                <c:pt idx="1796">
                  <c:v>351.46</c:v>
                </c:pt>
                <c:pt idx="1797">
                  <c:v>369.2</c:v>
                </c:pt>
                <c:pt idx="1798">
                  <c:v>364.82</c:v>
                </c:pt>
                <c:pt idx="1799">
                  <c:v>369.2</c:v>
                </c:pt>
                <c:pt idx="1800">
                  <c:v>379.04</c:v>
                </c:pt>
                <c:pt idx="1801">
                  <c:v>398.73</c:v>
                </c:pt>
                <c:pt idx="1802">
                  <c:v>406.61</c:v>
                </c:pt>
                <c:pt idx="1803">
                  <c:v>418.41</c:v>
                </c:pt>
                <c:pt idx="1804">
                  <c:v>399.52</c:v>
                </c:pt>
                <c:pt idx="1805">
                  <c:v>451.11</c:v>
                </c:pt>
                <c:pt idx="1806">
                  <c:v>450.9</c:v>
                </c:pt>
                <c:pt idx="1807">
                  <c:v>443.02</c:v>
                </c:pt>
                <c:pt idx="1808">
                  <c:v>398.72</c:v>
                </c:pt>
                <c:pt idx="1809">
                  <c:v>398.88</c:v>
                </c:pt>
                <c:pt idx="1810">
                  <c:v>407.93</c:v>
                </c:pt>
                <c:pt idx="1811">
                  <c:v>400</c:v>
                </c:pt>
                <c:pt idx="1812">
                  <c:v>389.94</c:v>
                </c:pt>
                <c:pt idx="1813">
                  <c:v>400.05</c:v>
                </c:pt>
                <c:pt idx="1814">
                  <c:v>419.02</c:v>
                </c:pt>
                <c:pt idx="1815">
                  <c:v>448.71</c:v>
                </c:pt>
                <c:pt idx="1816">
                  <c:v>497.77</c:v>
                </c:pt>
                <c:pt idx="1817">
                  <c:v>433.4</c:v>
                </c:pt>
                <c:pt idx="1818">
                  <c:v>418.57</c:v>
                </c:pt>
                <c:pt idx="1819">
                  <c:v>379.14</c:v>
                </c:pt>
                <c:pt idx="1820">
                  <c:v>369.26</c:v>
                </c:pt>
                <c:pt idx="1821">
                  <c:v>354.43</c:v>
                </c:pt>
                <c:pt idx="1822">
                  <c:v>340.17</c:v>
                </c:pt>
                <c:pt idx="1823">
                  <c:v>329.77</c:v>
                </c:pt>
                <c:pt idx="1824">
                  <c:v>324.08</c:v>
                </c:pt>
                <c:pt idx="1825">
                  <c:v>360.17</c:v>
                </c:pt>
                <c:pt idx="1826">
                  <c:v>364.82</c:v>
                </c:pt>
                <c:pt idx="1827">
                  <c:v>350.33</c:v>
                </c:pt>
                <c:pt idx="1828">
                  <c:v>330.99</c:v>
                </c:pt>
                <c:pt idx="1829">
                  <c:v>326.2</c:v>
                </c:pt>
                <c:pt idx="1830">
                  <c:v>321.4</c:v>
                </c:pt>
                <c:pt idx="1831">
                  <c:v>321.2</c:v>
                </c:pt>
                <c:pt idx="1832">
                  <c:v>321.2</c:v>
                </c:pt>
                <c:pt idx="1833">
                  <c:v>320.8</c:v>
                </c:pt>
                <c:pt idx="1834">
                  <c:v>320.8</c:v>
                </c:pt>
                <c:pt idx="1835">
                  <c:v>319.84</c:v>
                </c:pt>
                <c:pt idx="1836">
                  <c:v>316</c:v>
                </c:pt>
                <c:pt idx="1837">
                  <c:v>311.51</c:v>
                </c:pt>
                <c:pt idx="1838">
                  <c:v>311.34</c:v>
                </c:pt>
                <c:pt idx="1839">
                  <c:v>311.2</c:v>
                </c:pt>
                <c:pt idx="1840">
                  <c:v>311.2</c:v>
                </c:pt>
                <c:pt idx="1841">
                  <c:v>308.32</c:v>
                </c:pt>
                <c:pt idx="1842">
                  <c:v>307.36</c:v>
                </c:pt>
                <c:pt idx="1843">
                  <c:v>306.4</c:v>
                </c:pt>
                <c:pt idx="1844">
                  <c:v>305.46</c:v>
                </c:pt>
                <c:pt idx="1845">
                  <c:v>306.4</c:v>
                </c:pt>
                <c:pt idx="1846">
                  <c:v>309.28</c:v>
                </c:pt>
                <c:pt idx="1847">
                  <c:v>311.2</c:v>
                </c:pt>
                <c:pt idx="1848">
                  <c:v>313.24</c:v>
                </c:pt>
                <c:pt idx="1849">
                  <c:v>316</c:v>
                </c:pt>
                <c:pt idx="1850">
                  <c:v>316.4</c:v>
                </c:pt>
                <c:pt idx="1851">
                  <c:v>321.2</c:v>
                </c:pt>
                <c:pt idx="1852">
                  <c:v>321.4</c:v>
                </c:pt>
                <c:pt idx="1853">
                  <c:v>321.4</c:v>
                </c:pt>
                <c:pt idx="1854">
                  <c:v>321.4</c:v>
                </c:pt>
                <c:pt idx="1855">
                  <c:v>326.2</c:v>
                </c:pt>
                <c:pt idx="1856">
                  <c:v>322.29</c:v>
                </c:pt>
                <c:pt idx="1857">
                  <c:v>338.32</c:v>
                </c:pt>
                <c:pt idx="1858">
                  <c:v>342.55</c:v>
                </c:pt>
                <c:pt idx="1859">
                  <c:v>342.55</c:v>
                </c:pt>
                <c:pt idx="1860">
                  <c:v>344.99</c:v>
                </c:pt>
                <c:pt idx="1861">
                  <c:v>360.27</c:v>
                </c:pt>
                <c:pt idx="1862">
                  <c:v>338.23</c:v>
                </c:pt>
                <c:pt idx="1863">
                  <c:v>331.76</c:v>
                </c:pt>
                <c:pt idx="1864">
                  <c:v>325.91</c:v>
                </c:pt>
                <c:pt idx="1865">
                  <c:v>315.97</c:v>
                </c:pt>
                <c:pt idx="1866">
                  <c:v>316.63</c:v>
                </c:pt>
                <c:pt idx="1867">
                  <c:v>313.31</c:v>
                </c:pt>
                <c:pt idx="1868">
                  <c:v>297.51</c:v>
                </c:pt>
                <c:pt idx="1869">
                  <c:v>301.34</c:v>
                </c:pt>
                <c:pt idx="1870">
                  <c:v>297.26</c:v>
                </c:pt>
                <c:pt idx="1871">
                  <c:v>302.71</c:v>
                </c:pt>
                <c:pt idx="1872">
                  <c:v>273.14</c:v>
                </c:pt>
                <c:pt idx="1873">
                  <c:v>292.62</c:v>
                </c:pt>
                <c:pt idx="1874">
                  <c:v>292.43</c:v>
                </c:pt>
                <c:pt idx="1875">
                  <c:v>290.4</c:v>
                </c:pt>
                <c:pt idx="1876">
                  <c:v>289.61</c:v>
                </c:pt>
                <c:pt idx="1877">
                  <c:v>292.36</c:v>
                </c:pt>
                <c:pt idx="1878">
                  <c:v>292.36</c:v>
                </c:pt>
                <c:pt idx="1879">
                  <c:v>302.31</c:v>
                </c:pt>
                <c:pt idx="1880">
                  <c:v>302</c:v>
                </c:pt>
                <c:pt idx="1881">
                  <c:v>297.2</c:v>
                </c:pt>
                <c:pt idx="1882">
                  <c:v>297.2</c:v>
                </c:pt>
                <c:pt idx="1883">
                  <c:v>297.14</c:v>
                </c:pt>
                <c:pt idx="1884">
                  <c:v>302.2</c:v>
                </c:pt>
                <c:pt idx="1885">
                  <c:v>302.2</c:v>
                </c:pt>
                <c:pt idx="1886">
                  <c:v>309.88</c:v>
                </c:pt>
                <c:pt idx="1887">
                  <c:v>315.76</c:v>
                </c:pt>
                <c:pt idx="1888">
                  <c:v>315.96</c:v>
                </c:pt>
                <c:pt idx="1889">
                  <c:v>321.8</c:v>
                </c:pt>
                <c:pt idx="1890">
                  <c:v>331.39</c:v>
                </c:pt>
                <c:pt idx="1891">
                  <c:v>341.46</c:v>
                </c:pt>
                <c:pt idx="1892">
                  <c:v>350.75</c:v>
                </c:pt>
                <c:pt idx="1893">
                  <c:v>360.17</c:v>
                </c:pt>
                <c:pt idx="1894">
                  <c:v>355.17</c:v>
                </c:pt>
                <c:pt idx="1895">
                  <c:v>355.17</c:v>
                </c:pt>
                <c:pt idx="1896">
                  <c:v>361.25</c:v>
                </c:pt>
                <c:pt idx="1897">
                  <c:v>389.93</c:v>
                </c:pt>
                <c:pt idx="1898">
                  <c:v>379.95</c:v>
                </c:pt>
                <c:pt idx="1899">
                  <c:v>380.72</c:v>
                </c:pt>
                <c:pt idx="1900">
                  <c:v>370.75</c:v>
                </c:pt>
                <c:pt idx="1901">
                  <c:v>392.43</c:v>
                </c:pt>
                <c:pt idx="1902">
                  <c:v>400.49</c:v>
                </c:pt>
                <c:pt idx="1903">
                  <c:v>385.15</c:v>
                </c:pt>
                <c:pt idx="1904">
                  <c:v>375.16</c:v>
                </c:pt>
                <c:pt idx="1905">
                  <c:v>375.16</c:v>
                </c:pt>
                <c:pt idx="1906">
                  <c:v>379.95</c:v>
                </c:pt>
                <c:pt idx="1907">
                  <c:v>379.94</c:v>
                </c:pt>
                <c:pt idx="1908">
                  <c:v>375.13</c:v>
                </c:pt>
                <c:pt idx="1909">
                  <c:v>400</c:v>
                </c:pt>
                <c:pt idx="1910">
                  <c:v>398.45</c:v>
                </c:pt>
                <c:pt idx="1911">
                  <c:v>400</c:v>
                </c:pt>
                <c:pt idx="1912">
                  <c:v>385</c:v>
                </c:pt>
                <c:pt idx="1913">
                  <c:v>380</c:v>
                </c:pt>
                <c:pt idx="1914">
                  <c:v>385</c:v>
                </c:pt>
                <c:pt idx="1915">
                  <c:v>375.2</c:v>
                </c:pt>
                <c:pt idx="1916">
                  <c:v>360.8</c:v>
                </c:pt>
                <c:pt idx="1917">
                  <c:v>350.6</c:v>
                </c:pt>
                <c:pt idx="1918">
                  <c:v>345.6</c:v>
                </c:pt>
                <c:pt idx="1919">
                  <c:v>331</c:v>
                </c:pt>
                <c:pt idx="1920">
                  <c:v>309.87</c:v>
                </c:pt>
                <c:pt idx="1921">
                  <c:v>355.74</c:v>
                </c:pt>
                <c:pt idx="1922">
                  <c:v>372.08</c:v>
                </c:pt>
                <c:pt idx="1923">
                  <c:v>355.65</c:v>
                </c:pt>
                <c:pt idx="1924">
                  <c:v>335.48</c:v>
                </c:pt>
                <c:pt idx="1925">
                  <c:v>329.99</c:v>
                </c:pt>
                <c:pt idx="1926">
                  <c:v>329.81</c:v>
                </c:pt>
                <c:pt idx="1927">
                  <c:v>329.81</c:v>
                </c:pt>
                <c:pt idx="1928">
                  <c:v>329.81</c:v>
                </c:pt>
                <c:pt idx="1929">
                  <c:v>325.56</c:v>
                </c:pt>
                <c:pt idx="1930">
                  <c:v>326.38</c:v>
                </c:pt>
                <c:pt idx="1931">
                  <c:v>328.62</c:v>
                </c:pt>
                <c:pt idx="1932">
                  <c:v>327.09</c:v>
                </c:pt>
                <c:pt idx="1933">
                  <c:v>322.23</c:v>
                </c:pt>
                <c:pt idx="1934">
                  <c:v>321.42</c:v>
                </c:pt>
                <c:pt idx="1935">
                  <c:v>319.51</c:v>
                </c:pt>
                <c:pt idx="1936">
                  <c:v>319.38</c:v>
                </c:pt>
                <c:pt idx="1937">
                  <c:v>314.94</c:v>
                </c:pt>
                <c:pt idx="1938">
                  <c:v>312.74</c:v>
                </c:pt>
                <c:pt idx="1939">
                  <c:v>312.56</c:v>
                </c:pt>
                <c:pt idx="1940">
                  <c:v>312.09</c:v>
                </c:pt>
                <c:pt idx="1941">
                  <c:v>312.09</c:v>
                </c:pt>
                <c:pt idx="1942">
                  <c:v>312.75</c:v>
                </c:pt>
                <c:pt idx="1943">
                  <c:v>317.56</c:v>
                </c:pt>
                <c:pt idx="1944">
                  <c:v>317.47</c:v>
                </c:pt>
                <c:pt idx="1945">
                  <c:v>314.91</c:v>
                </c:pt>
                <c:pt idx="1946">
                  <c:v>314.91</c:v>
                </c:pt>
                <c:pt idx="1947">
                  <c:v>326</c:v>
                </c:pt>
                <c:pt idx="1948">
                  <c:v>323.97</c:v>
                </c:pt>
                <c:pt idx="1949">
                  <c:v>329</c:v>
                </c:pt>
                <c:pt idx="1950">
                  <c:v>319.65</c:v>
                </c:pt>
                <c:pt idx="1951">
                  <c:v>324.33</c:v>
                </c:pt>
                <c:pt idx="1952">
                  <c:v>314.97</c:v>
                </c:pt>
                <c:pt idx="1953">
                  <c:v>317.92</c:v>
                </c:pt>
                <c:pt idx="1954">
                  <c:v>317.92</c:v>
                </c:pt>
                <c:pt idx="1955">
                  <c:v>314.97</c:v>
                </c:pt>
                <c:pt idx="1956">
                  <c:v>310</c:v>
                </c:pt>
                <c:pt idx="1957">
                  <c:v>306.03</c:v>
                </c:pt>
                <c:pt idx="1958">
                  <c:v>308</c:v>
                </c:pt>
                <c:pt idx="1959">
                  <c:v>300</c:v>
                </c:pt>
                <c:pt idx="1960">
                  <c:v>292.15</c:v>
                </c:pt>
                <c:pt idx="1961">
                  <c:v>275.47</c:v>
                </c:pt>
                <c:pt idx="1962">
                  <c:v>42.31</c:v>
                </c:pt>
                <c:pt idx="1963">
                  <c:v>180</c:v>
                </c:pt>
                <c:pt idx="1964">
                  <c:v>121.92</c:v>
                </c:pt>
                <c:pt idx="1965">
                  <c:v>4.7</c:v>
                </c:pt>
                <c:pt idx="1966">
                  <c:v>5.64</c:v>
                </c:pt>
                <c:pt idx="1967">
                  <c:v>0</c:v>
                </c:pt>
                <c:pt idx="1968">
                  <c:v>0</c:v>
                </c:pt>
                <c:pt idx="1969">
                  <c:v>5.64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50</c:v>
                </c:pt>
                <c:pt idx="1985">
                  <c:v>220.12</c:v>
                </c:pt>
                <c:pt idx="1986">
                  <c:v>297.06</c:v>
                </c:pt>
                <c:pt idx="1987">
                  <c:v>298.04</c:v>
                </c:pt>
                <c:pt idx="1988">
                  <c:v>306.3</c:v>
                </c:pt>
                <c:pt idx="1989">
                  <c:v>312.82</c:v>
                </c:pt>
                <c:pt idx="1990">
                  <c:v>310.81</c:v>
                </c:pt>
                <c:pt idx="1991">
                  <c:v>316.79</c:v>
                </c:pt>
                <c:pt idx="1992">
                  <c:v>322.89</c:v>
                </c:pt>
                <c:pt idx="1993">
                  <c:v>330.24</c:v>
                </c:pt>
                <c:pt idx="1994">
                  <c:v>341.1</c:v>
                </c:pt>
                <c:pt idx="1995">
                  <c:v>343.67</c:v>
                </c:pt>
                <c:pt idx="1996">
                  <c:v>341.78</c:v>
                </c:pt>
                <c:pt idx="1997">
                  <c:v>344.59</c:v>
                </c:pt>
                <c:pt idx="1998">
                  <c:v>342.9</c:v>
                </c:pt>
                <c:pt idx="1999">
                  <c:v>341.36</c:v>
                </c:pt>
                <c:pt idx="2000">
                  <c:v>330.28</c:v>
                </c:pt>
                <c:pt idx="2001">
                  <c:v>335.52</c:v>
                </c:pt>
                <c:pt idx="2002">
                  <c:v>339.63</c:v>
                </c:pt>
                <c:pt idx="2003">
                  <c:v>339.63</c:v>
                </c:pt>
                <c:pt idx="2004">
                  <c:v>332.72</c:v>
                </c:pt>
                <c:pt idx="2005">
                  <c:v>339.98</c:v>
                </c:pt>
                <c:pt idx="2006">
                  <c:v>339.91</c:v>
                </c:pt>
                <c:pt idx="2007">
                  <c:v>339.98</c:v>
                </c:pt>
                <c:pt idx="2008">
                  <c:v>339.98</c:v>
                </c:pt>
                <c:pt idx="2009">
                  <c:v>355.89</c:v>
                </c:pt>
                <c:pt idx="2010">
                  <c:v>361.24</c:v>
                </c:pt>
                <c:pt idx="2011">
                  <c:v>344.86</c:v>
                </c:pt>
                <c:pt idx="2012">
                  <c:v>325</c:v>
                </c:pt>
                <c:pt idx="2013">
                  <c:v>325</c:v>
                </c:pt>
                <c:pt idx="2014">
                  <c:v>314.93</c:v>
                </c:pt>
                <c:pt idx="2015">
                  <c:v>308</c:v>
                </c:pt>
                <c:pt idx="2016">
                  <c:v>305</c:v>
                </c:pt>
                <c:pt idx="2017">
                  <c:v>320.09</c:v>
                </c:pt>
                <c:pt idx="2018">
                  <c:v>320</c:v>
                </c:pt>
                <c:pt idx="2019">
                  <c:v>310</c:v>
                </c:pt>
                <c:pt idx="2020">
                  <c:v>303</c:v>
                </c:pt>
                <c:pt idx="2021">
                  <c:v>300.11</c:v>
                </c:pt>
                <c:pt idx="2022">
                  <c:v>300</c:v>
                </c:pt>
                <c:pt idx="2023">
                  <c:v>299</c:v>
                </c:pt>
                <c:pt idx="2024">
                  <c:v>298</c:v>
                </c:pt>
                <c:pt idx="2025">
                  <c:v>298</c:v>
                </c:pt>
                <c:pt idx="2026">
                  <c:v>299</c:v>
                </c:pt>
                <c:pt idx="2027">
                  <c:v>300.24</c:v>
                </c:pt>
                <c:pt idx="2028">
                  <c:v>300.11</c:v>
                </c:pt>
                <c:pt idx="2029">
                  <c:v>300</c:v>
                </c:pt>
                <c:pt idx="2030">
                  <c:v>300</c:v>
                </c:pt>
                <c:pt idx="2031">
                  <c:v>300.11</c:v>
                </c:pt>
                <c:pt idx="2032">
                  <c:v>300</c:v>
                </c:pt>
                <c:pt idx="2033">
                  <c:v>300</c:v>
                </c:pt>
                <c:pt idx="2034">
                  <c:v>298</c:v>
                </c:pt>
                <c:pt idx="2035">
                  <c:v>297</c:v>
                </c:pt>
                <c:pt idx="2036">
                  <c:v>296</c:v>
                </c:pt>
                <c:pt idx="2037">
                  <c:v>298</c:v>
                </c:pt>
                <c:pt idx="2038">
                  <c:v>300</c:v>
                </c:pt>
                <c:pt idx="2039">
                  <c:v>300</c:v>
                </c:pt>
                <c:pt idx="2040">
                  <c:v>300</c:v>
                </c:pt>
                <c:pt idx="2041">
                  <c:v>299.03</c:v>
                </c:pt>
                <c:pt idx="2042">
                  <c:v>300</c:v>
                </c:pt>
                <c:pt idx="2043">
                  <c:v>300.12</c:v>
                </c:pt>
                <c:pt idx="2044">
                  <c:v>300.32</c:v>
                </c:pt>
                <c:pt idx="2045">
                  <c:v>300.12</c:v>
                </c:pt>
                <c:pt idx="2046">
                  <c:v>300.11</c:v>
                </c:pt>
                <c:pt idx="2047">
                  <c:v>300.11</c:v>
                </c:pt>
                <c:pt idx="2048">
                  <c:v>298</c:v>
                </c:pt>
                <c:pt idx="2049">
                  <c:v>300</c:v>
                </c:pt>
                <c:pt idx="2050">
                  <c:v>298</c:v>
                </c:pt>
                <c:pt idx="2051">
                  <c:v>298</c:v>
                </c:pt>
                <c:pt idx="2052">
                  <c:v>299</c:v>
                </c:pt>
                <c:pt idx="2053">
                  <c:v>294</c:v>
                </c:pt>
                <c:pt idx="2054">
                  <c:v>280.49</c:v>
                </c:pt>
                <c:pt idx="2055">
                  <c:v>275.66</c:v>
                </c:pt>
                <c:pt idx="2056">
                  <c:v>103.76</c:v>
                </c:pt>
                <c:pt idx="2057">
                  <c:v>258.98</c:v>
                </c:pt>
                <c:pt idx="2058">
                  <c:v>105.4</c:v>
                </c:pt>
                <c:pt idx="2059">
                  <c:v>160.48</c:v>
                </c:pt>
                <c:pt idx="2060">
                  <c:v>160.5</c:v>
                </c:pt>
                <c:pt idx="2061">
                  <c:v>79.77</c:v>
                </c:pt>
                <c:pt idx="2062">
                  <c:v>75.99</c:v>
                </c:pt>
                <c:pt idx="2063">
                  <c:v>66.91</c:v>
                </c:pt>
                <c:pt idx="2064">
                  <c:v>48.89</c:v>
                </c:pt>
                <c:pt idx="2065">
                  <c:v>231.69</c:v>
                </c:pt>
                <c:pt idx="2066">
                  <c:v>133.57</c:v>
                </c:pt>
                <c:pt idx="2067">
                  <c:v>275.85</c:v>
                </c:pt>
                <c:pt idx="2068">
                  <c:v>253.02</c:v>
                </c:pt>
                <c:pt idx="2069">
                  <c:v>7</c:v>
                </c:pt>
                <c:pt idx="2070">
                  <c:v>6.02</c:v>
                </c:pt>
                <c:pt idx="2071">
                  <c:v>64.9</c:v>
                </c:pt>
                <c:pt idx="2072">
                  <c:v>231.79</c:v>
                </c:pt>
                <c:pt idx="2073">
                  <c:v>6.11</c:v>
                </c:pt>
                <c:pt idx="2074">
                  <c:v>6.02</c:v>
                </c:pt>
                <c:pt idx="2075">
                  <c:v>6.02</c:v>
                </c:pt>
                <c:pt idx="2076">
                  <c:v>6.02</c:v>
                </c:pt>
                <c:pt idx="2077">
                  <c:v>104.14</c:v>
                </c:pt>
                <c:pt idx="2078">
                  <c:v>275.85</c:v>
                </c:pt>
                <c:pt idx="2079">
                  <c:v>275.85</c:v>
                </c:pt>
                <c:pt idx="2080">
                  <c:v>275.85</c:v>
                </c:pt>
                <c:pt idx="2081">
                  <c:v>275.94</c:v>
                </c:pt>
                <c:pt idx="2082">
                  <c:v>290.75</c:v>
                </c:pt>
                <c:pt idx="2083">
                  <c:v>276.03</c:v>
                </c:pt>
                <c:pt idx="2084">
                  <c:v>285.94</c:v>
                </c:pt>
                <c:pt idx="2085">
                  <c:v>298.7</c:v>
                </c:pt>
                <c:pt idx="2086">
                  <c:v>298.6</c:v>
                </c:pt>
                <c:pt idx="2087">
                  <c:v>300.66</c:v>
                </c:pt>
                <c:pt idx="2088">
                  <c:v>305.56</c:v>
                </c:pt>
                <c:pt idx="2089">
                  <c:v>318.51</c:v>
                </c:pt>
                <c:pt idx="2090">
                  <c:v>320.83</c:v>
                </c:pt>
                <c:pt idx="2091">
                  <c:v>316.59</c:v>
                </c:pt>
                <c:pt idx="2092">
                  <c:v>314.21</c:v>
                </c:pt>
                <c:pt idx="2093">
                  <c:v>315.21</c:v>
                </c:pt>
                <c:pt idx="2094">
                  <c:v>316.59</c:v>
                </c:pt>
                <c:pt idx="2095">
                  <c:v>315.21</c:v>
                </c:pt>
                <c:pt idx="2096">
                  <c:v>311.68</c:v>
                </c:pt>
                <c:pt idx="2097">
                  <c:v>311.59</c:v>
                </c:pt>
                <c:pt idx="2098">
                  <c:v>311.49</c:v>
                </c:pt>
                <c:pt idx="2099">
                  <c:v>311.49</c:v>
                </c:pt>
                <c:pt idx="2100">
                  <c:v>310.24</c:v>
                </c:pt>
                <c:pt idx="2101">
                  <c:v>317.71</c:v>
                </c:pt>
                <c:pt idx="2102">
                  <c:v>320.45</c:v>
                </c:pt>
                <c:pt idx="2103">
                  <c:v>320.36</c:v>
                </c:pt>
                <c:pt idx="2104">
                  <c:v>329.99</c:v>
                </c:pt>
                <c:pt idx="2105">
                  <c:v>344.98</c:v>
                </c:pt>
                <c:pt idx="2106">
                  <c:v>379.74</c:v>
                </c:pt>
                <c:pt idx="2107">
                  <c:v>365.51</c:v>
                </c:pt>
                <c:pt idx="2108">
                  <c:v>340.98</c:v>
                </c:pt>
                <c:pt idx="2109">
                  <c:v>349.97</c:v>
                </c:pt>
                <c:pt idx="2110">
                  <c:v>339.98</c:v>
                </c:pt>
                <c:pt idx="2111">
                  <c:v>327.99</c:v>
                </c:pt>
                <c:pt idx="2112">
                  <c:v>300.05</c:v>
                </c:pt>
                <c:pt idx="2113">
                  <c:v>330</c:v>
                </c:pt>
                <c:pt idx="2114">
                  <c:v>329.43</c:v>
                </c:pt>
                <c:pt idx="2115">
                  <c:v>308</c:v>
                </c:pt>
                <c:pt idx="2116">
                  <c:v>298</c:v>
                </c:pt>
                <c:pt idx="2117">
                  <c:v>294</c:v>
                </c:pt>
                <c:pt idx="2118">
                  <c:v>282.22</c:v>
                </c:pt>
                <c:pt idx="2119">
                  <c:v>275</c:v>
                </c:pt>
                <c:pt idx="2120">
                  <c:v>280</c:v>
                </c:pt>
                <c:pt idx="2121">
                  <c:v>280</c:v>
                </c:pt>
                <c:pt idx="2122">
                  <c:v>275.93</c:v>
                </c:pt>
                <c:pt idx="2123">
                  <c:v>280.13</c:v>
                </c:pt>
                <c:pt idx="2124">
                  <c:v>282.22</c:v>
                </c:pt>
                <c:pt idx="2125">
                  <c:v>280</c:v>
                </c:pt>
                <c:pt idx="2126">
                  <c:v>280</c:v>
                </c:pt>
                <c:pt idx="2127">
                  <c:v>280.13</c:v>
                </c:pt>
                <c:pt idx="2128">
                  <c:v>280</c:v>
                </c:pt>
                <c:pt idx="2129">
                  <c:v>280</c:v>
                </c:pt>
                <c:pt idx="2130">
                  <c:v>280</c:v>
                </c:pt>
                <c:pt idx="2131">
                  <c:v>280</c:v>
                </c:pt>
                <c:pt idx="2132">
                  <c:v>277.22</c:v>
                </c:pt>
                <c:pt idx="2133">
                  <c:v>277.22</c:v>
                </c:pt>
                <c:pt idx="2134">
                  <c:v>282.22</c:v>
                </c:pt>
                <c:pt idx="2135">
                  <c:v>285.13</c:v>
                </c:pt>
                <c:pt idx="2136">
                  <c:v>290.13</c:v>
                </c:pt>
                <c:pt idx="2137">
                  <c:v>290.13</c:v>
                </c:pt>
                <c:pt idx="2138">
                  <c:v>290</c:v>
                </c:pt>
                <c:pt idx="2139">
                  <c:v>298</c:v>
                </c:pt>
                <c:pt idx="2140">
                  <c:v>298</c:v>
                </c:pt>
                <c:pt idx="2141">
                  <c:v>300</c:v>
                </c:pt>
                <c:pt idx="2142">
                  <c:v>300.05</c:v>
                </c:pt>
                <c:pt idx="2143">
                  <c:v>298</c:v>
                </c:pt>
                <c:pt idx="2144">
                  <c:v>298</c:v>
                </c:pt>
                <c:pt idx="2145">
                  <c:v>298</c:v>
                </c:pt>
                <c:pt idx="2146">
                  <c:v>298</c:v>
                </c:pt>
                <c:pt idx="2147">
                  <c:v>298</c:v>
                </c:pt>
                <c:pt idx="2148">
                  <c:v>298</c:v>
                </c:pt>
                <c:pt idx="2149">
                  <c:v>293</c:v>
                </c:pt>
                <c:pt idx="2150">
                  <c:v>288</c:v>
                </c:pt>
                <c:pt idx="2151">
                  <c:v>275.13</c:v>
                </c:pt>
                <c:pt idx="2152">
                  <c:v>270</c:v>
                </c:pt>
                <c:pt idx="2153">
                  <c:v>275</c:v>
                </c:pt>
                <c:pt idx="2154">
                  <c:v>1</c:v>
                </c:pt>
                <c:pt idx="2155">
                  <c:v>0</c:v>
                </c:pt>
                <c:pt idx="2156">
                  <c:v>0.68</c:v>
                </c:pt>
                <c:pt idx="2157">
                  <c:v>1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228</c:v>
                </c:pt>
                <c:pt idx="2162">
                  <c:v>250.12</c:v>
                </c:pt>
                <c:pt idx="2163">
                  <c:v>258</c:v>
                </c:pt>
                <c:pt idx="2164">
                  <c:v>1</c:v>
                </c:pt>
                <c:pt idx="2165">
                  <c:v>1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0.43</c:v>
                </c:pt>
                <c:pt idx="2175">
                  <c:v>0.43</c:v>
                </c:pt>
                <c:pt idx="2176">
                  <c:v>0.43</c:v>
                </c:pt>
                <c:pt idx="2177">
                  <c:v>21.42</c:v>
                </c:pt>
                <c:pt idx="2178">
                  <c:v>275</c:v>
                </c:pt>
                <c:pt idx="2179">
                  <c:v>256.29</c:v>
                </c:pt>
                <c:pt idx="2180">
                  <c:v>280.05</c:v>
                </c:pt>
                <c:pt idx="2181">
                  <c:v>290.13</c:v>
                </c:pt>
                <c:pt idx="2182">
                  <c:v>295.13</c:v>
                </c:pt>
                <c:pt idx="2183">
                  <c:v>300.11</c:v>
                </c:pt>
                <c:pt idx="2184">
                  <c:v>305.12</c:v>
                </c:pt>
                <c:pt idx="2185">
                  <c:v>320</c:v>
                </c:pt>
                <c:pt idx="2186">
                  <c:v>315.65</c:v>
                </c:pt>
                <c:pt idx="2187">
                  <c:v>320.36</c:v>
                </c:pt>
                <c:pt idx="2188">
                  <c:v>315.65</c:v>
                </c:pt>
                <c:pt idx="2189">
                  <c:v>320.36</c:v>
                </c:pt>
                <c:pt idx="2190">
                  <c:v>320.36</c:v>
                </c:pt>
                <c:pt idx="2191">
                  <c:v>315.54</c:v>
                </c:pt>
                <c:pt idx="2192">
                  <c:v>313</c:v>
                </c:pt>
                <c:pt idx="2193">
                  <c:v>315</c:v>
                </c:pt>
                <c:pt idx="2194">
                  <c:v>315</c:v>
                </c:pt>
                <c:pt idx="2195">
                  <c:v>315</c:v>
                </c:pt>
                <c:pt idx="2196">
                  <c:v>310</c:v>
                </c:pt>
                <c:pt idx="2197">
                  <c:v>315</c:v>
                </c:pt>
                <c:pt idx="2198">
                  <c:v>315</c:v>
                </c:pt>
                <c:pt idx="2199">
                  <c:v>315</c:v>
                </c:pt>
                <c:pt idx="2200">
                  <c:v>315</c:v>
                </c:pt>
                <c:pt idx="2201">
                  <c:v>311</c:v>
                </c:pt>
                <c:pt idx="2202">
                  <c:v>315</c:v>
                </c:pt>
                <c:pt idx="2203">
                  <c:v>311</c:v>
                </c:pt>
                <c:pt idx="2204">
                  <c:v>300</c:v>
                </c:pt>
                <c:pt idx="2205">
                  <c:v>300.12</c:v>
                </c:pt>
                <c:pt idx="2206">
                  <c:v>300</c:v>
                </c:pt>
                <c:pt idx="2207">
                  <c:v>293</c:v>
                </c:pt>
                <c:pt idx="2208">
                  <c:v>294</c:v>
                </c:pt>
                <c:pt idx="2209">
                  <c:v>335</c:v>
                </c:pt>
                <c:pt idx="2210">
                  <c:v>320</c:v>
                </c:pt>
                <c:pt idx="2211">
                  <c:v>300</c:v>
                </c:pt>
                <c:pt idx="2212">
                  <c:v>275</c:v>
                </c:pt>
                <c:pt idx="2213">
                  <c:v>270</c:v>
                </c:pt>
                <c:pt idx="2214">
                  <c:v>280</c:v>
                </c:pt>
                <c:pt idx="2215">
                  <c:v>50</c:v>
                </c:pt>
                <c:pt idx="2216">
                  <c:v>5</c:v>
                </c:pt>
                <c:pt idx="2217">
                  <c:v>275.13</c:v>
                </c:pt>
                <c:pt idx="2218">
                  <c:v>50</c:v>
                </c:pt>
                <c:pt idx="2219">
                  <c:v>50</c:v>
                </c:pt>
                <c:pt idx="2220">
                  <c:v>10</c:v>
                </c:pt>
                <c:pt idx="2221">
                  <c:v>10</c:v>
                </c:pt>
                <c:pt idx="2222">
                  <c:v>198</c:v>
                </c:pt>
                <c:pt idx="2223">
                  <c:v>120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5</c:v>
                </c:pt>
                <c:pt idx="2228">
                  <c:v>100</c:v>
                </c:pt>
                <c:pt idx="2229">
                  <c:v>10</c:v>
                </c:pt>
                <c:pt idx="2230">
                  <c:v>10</c:v>
                </c:pt>
                <c:pt idx="2231">
                  <c:v>5</c:v>
                </c:pt>
                <c:pt idx="2232">
                  <c:v>100</c:v>
                </c:pt>
                <c:pt idx="2233">
                  <c:v>255.01</c:v>
                </c:pt>
                <c:pt idx="2234">
                  <c:v>200</c:v>
                </c:pt>
                <c:pt idx="2235">
                  <c:v>200</c:v>
                </c:pt>
                <c:pt idx="2236">
                  <c:v>255.01</c:v>
                </c:pt>
                <c:pt idx="2237">
                  <c:v>255.01</c:v>
                </c:pt>
                <c:pt idx="2238">
                  <c:v>280</c:v>
                </c:pt>
                <c:pt idx="2239">
                  <c:v>250</c:v>
                </c:pt>
                <c:pt idx="2240">
                  <c:v>5</c:v>
                </c:pt>
                <c:pt idx="2241">
                  <c:v>250</c:v>
                </c:pt>
                <c:pt idx="2242">
                  <c:v>5</c:v>
                </c:pt>
                <c:pt idx="2243">
                  <c:v>150</c:v>
                </c:pt>
                <c:pt idx="2244">
                  <c:v>5</c:v>
                </c:pt>
                <c:pt idx="2245">
                  <c:v>1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275.13</c:v>
                </c:pt>
                <c:pt idx="2258">
                  <c:v>0</c:v>
                </c:pt>
                <c:pt idx="2259">
                  <c:v>0</c:v>
                </c:pt>
                <c:pt idx="2260">
                  <c:v>5</c:v>
                </c:pt>
                <c:pt idx="2261">
                  <c:v>5</c:v>
                </c:pt>
                <c:pt idx="2262">
                  <c:v>280</c:v>
                </c:pt>
                <c:pt idx="2263">
                  <c:v>280.13</c:v>
                </c:pt>
                <c:pt idx="2264">
                  <c:v>5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5</c:v>
                </c:pt>
                <c:pt idx="2270">
                  <c:v>280</c:v>
                </c:pt>
                <c:pt idx="2271">
                  <c:v>5</c:v>
                </c:pt>
                <c:pt idx="2272">
                  <c:v>0</c:v>
                </c:pt>
                <c:pt idx="2273">
                  <c:v>0</c:v>
                </c:pt>
                <c:pt idx="2274">
                  <c:v>5</c:v>
                </c:pt>
                <c:pt idx="2275">
                  <c:v>0</c:v>
                </c:pt>
                <c:pt idx="2276">
                  <c:v>0</c:v>
                </c:pt>
                <c:pt idx="2277">
                  <c:v>10</c:v>
                </c:pt>
                <c:pt idx="2278">
                  <c:v>0</c:v>
                </c:pt>
                <c:pt idx="2279">
                  <c:v>5</c:v>
                </c:pt>
                <c:pt idx="2280">
                  <c:v>198</c:v>
                </c:pt>
                <c:pt idx="2281">
                  <c:v>285.4</c:v>
                </c:pt>
                <c:pt idx="2282">
                  <c:v>285.89</c:v>
                </c:pt>
                <c:pt idx="2283">
                  <c:v>277.37</c:v>
                </c:pt>
                <c:pt idx="2284">
                  <c:v>248.53</c:v>
                </c:pt>
                <c:pt idx="2285">
                  <c:v>282.83</c:v>
                </c:pt>
                <c:pt idx="2286">
                  <c:v>263.46</c:v>
                </c:pt>
                <c:pt idx="2287">
                  <c:v>209.21</c:v>
                </c:pt>
                <c:pt idx="2288">
                  <c:v>247.81</c:v>
                </c:pt>
                <c:pt idx="2289">
                  <c:v>262</c:v>
                </c:pt>
                <c:pt idx="2290">
                  <c:v>10</c:v>
                </c:pt>
                <c:pt idx="2291">
                  <c:v>5</c:v>
                </c:pt>
                <c:pt idx="2292">
                  <c:v>0</c:v>
                </c:pt>
                <c:pt idx="2293">
                  <c:v>280</c:v>
                </c:pt>
                <c:pt idx="2294">
                  <c:v>285</c:v>
                </c:pt>
                <c:pt idx="2295">
                  <c:v>290.12</c:v>
                </c:pt>
                <c:pt idx="2296">
                  <c:v>290</c:v>
                </c:pt>
                <c:pt idx="2297">
                  <c:v>292</c:v>
                </c:pt>
                <c:pt idx="2298">
                  <c:v>300</c:v>
                </c:pt>
                <c:pt idx="2299">
                  <c:v>300.15</c:v>
                </c:pt>
                <c:pt idx="2300">
                  <c:v>287</c:v>
                </c:pt>
                <c:pt idx="2301">
                  <c:v>294</c:v>
                </c:pt>
                <c:pt idx="2302">
                  <c:v>290</c:v>
                </c:pt>
                <c:pt idx="2303">
                  <c:v>280</c:v>
                </c:pt>
                <c:pt idx="2304">
                  <c:v>300</c:v>
                </c:pt>
                <c:pt idx="2305">
                  <c:v>310</c:v>
                </c:pt>
                <c:pt idx="2306">
                  <c:v>305.11</c:v>
                </c:pt>
                <c:pt idx="2307">
                  <c:v>302</c:v>
                </c:pt>
                <c:pt idx="2308">
                  <c:v>300</c:v>
                </c:pt>
                <c:pt idx="2309">
                  <c:v>290</c:v>
                </c:pt>
                <c:pt idx="2310">
                  <c:v>285.13</c:v>
                </c:pt>
                <c:pt idx="2311">
                  <c:v>275</c:v>
                </c:pt>
                <c:pt idx="2312">
                  <c:v>0</c:v>
                </c:pt>
                <c:pt idx="2313">
                  <c:v>10</c:v>
                </c:pt>
                <c:pt idx="2314">
                  <c:v>0</c:v>
                </c:pt>
                <c:pt idx="2315">
                  <c:v>100</c:v>
                </c:pt>
                <c:pt idx="2316">
                  <c:v>275</c:v>
                </c:pt>
                <c:pt idx="2317">
                  <c:v>255.01</c:v>
                </c:pt>
                <c:pt idx="2318">
                  <c:v>200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37.95</c:v>
                </c:pt>
                <c:pt idx="2325">
                  <c:v>41.46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180</c:v>
                </c:pt>
                <c:pt idx="2332">
                  <c:v>280</c:v>
                </c:pt>
                <c:pt idx="2333">
                  <c:v>100</c:v>
                </c:pt>
                <c:pt idx="2334">
                  <c:v>285</c:v>
                </c:pt>
                <c:pt idx="2335">
                  <c:v>130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4.42</c:v>
                </c:pt>
                <c:pt idx="2346">
                  <c:v>56.2</c:v>
                </c:pt>
                <c:pt idx="2347">
                  <c:v>60.62</c:v>
                </c:pt>
                <c:pt idx="2348">
                  <c:v>56.23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110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285.93</c:v>
                </c:pt>
                <c:pt idx="2366">
                  <c:v>290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44.82</c:v>
                </c:pt>
                <c:pt idx="2386">
                  <c:v>0</c:v>
                </c:pt>
                <c:pt idx="2387">
                  <c:v>13.42</c:v>
                </c:pt>
                <c:pt idx="2388">
                  <c:v>0</c:v>
                </c:pt>
                <c:pt idx="2389">
                  <c:v>0</c:v>
                </c:pt>
                <c:pt idx="2390">
                  <c:v>150</c:v>
                </c:pt>
                <c:pt idx="2391">
                  <c:v>280</c:v>
                </c:pt>
                <c:pt idx="2392">
                  <c:v>280.13</c:v>
                </c:pt>
                <c:pt idx="2393">
                  <c:v>295.11</c:v>
                </c:pt>
                <c:pt idx="2394">
                  <c:v>302</c:v>
                </c:pt>
                <c:pt idx="2395">
                  <c:v>300.15</c:v>
                </c:pt>
                <c:pt idx="2396">
                  <c:v>285</c:v>
                </c:pt>
                <c:pt idx="2397">
                  <c:v>308</c:v>
                </c:pt>
                <c:pt idx="2398">
                  <c:v>300.14</c:v>
                </c:pt>
                <c:pt idx="2399">
                  <c:v>300.13</c:v>
                </c:pt>
                <c:pt idx="2400">
                  <c:v>320</c:v>
                </c:pt>
                <c:pt idx="2401">
                  <c:v>712.62</c:v>
                </c:pt>
                <c:pt idx="2402">
                  <c:v>500</c:v>
                </c:pt>
                <c:pt idx="2403">
                  <c:v>357</c:v>
                </c:pt>
                <c:pt idx="2404">
                  <c:v>335</c:v>
                </c:pt>
                <c:pt idx="2405">
                  <c:v>317</c:v>
                </c:pt>
                <c:pt idx="2406">
                  <c:v>320</c:v>
                </c:pt>
                <c:pt idx="2407">
                  <c:v>310</c:v>
                </c:pt>
                <c:pt idx="2408">
                  <c:v>305.15</c:v>
                </c:pt>
                <c:pt idx="2409">
                  <c:v>305.13</c:v>
                </c:pt>
                <c:pt idx="2410">
                  <c:v>303.15</c:v>
                </c:pt>
                <c:pt idx="2411">
                  <c:v>303.15</c:v>
                </c:pt>
                <c:pt idx="2412">
                  <c:v>305.13</c:v>
                </c:pt>
                <c:pt idx="2413">
                  <c:v>305.13</c:v>
                </c:pt>
                <c:pt idx="2414">
                  <c:v>303.15</c:v>
                </c:pt>
                <c:pt idx="2415">
                  <c:v>305</c:v>
                </c:pt>
                <c:pt idx="2416">
                  <c:v>305.11</c:v>
                </c:pt>
                <c:pt idx="2417">
                  <c:v>303.15</c:v>
                </c:pt>
                <c:pt idx="2418">
                  <c:v>300.15</c:v>
                </c:pt>
                <c:pt idx="2419">
                  <c:v>300.13</c:v>
                </c:pt>
                <c:pt idx="2420">
                  <c:v>300.13</c:v>
                </c:pt>
                <c:pt idx="2421">
                  <c:v>302</c:v>
                </c:pt>
                <c:pt idx="2422">
                  <c:v>305</c:v>
                </c:pt>
                <c:pt idx="2423">
                  <c:v>305.15</c:v>
                </c:pt>
                <c:pt idx="2424">
                  <c:v>301</c:v>
                </c:pt>
                <c:pt idx="2425">
                  <c:v>280</c:v>
                </c:pt>
                <c:pt idx="2426">
                  <c:v>283</c:v>
                </c:pt>
                <c:pt idx="2427">
                  <c:v>290</c:v>
                </c:pt>
                <c:pt idx="2428">
                  <c:v>285</c:v>
                </c:pt>
                <c:pt idx="2429">
                  <c:v>255.01</c:v>
                </c:pt>
                <c:pt idx="2430">
                  <c:v>283</c:v>
                </c:pt>
                <c:pt idx="2431">
                  <c:v>285</c:v>
                </c:pt>
                <c:pt idx="2432">
                  <c:v>260</c:v>
                </c:pt>
                <c:pt idx="2433">
                  <c:v>260</c:v>
                </c:pt>
                <c:pt idx="2434">
                  <c:v>255.01</c:v>
                </c:pt>
                <c:pt idx="2435">
                  <c:v>255.01</c:v>
                </c:pt>
                <c:pt idx="2436">
                  <c:v>0</c:v>
                </c:pt>
                <c:pt idx="2437">
                  <c:v>187.24</c:v>
                </c:pt>
                <c:pt idx="2438">
                  <c:v>198.56</c:v>
                </c:pt>
                <c:pt idx="2439">
                  <c:v>198.56</c:v>
                </c:pt>
                <c:pt idx="2440">
                  <c:v>178.7</c:v>
                </c:pt>
                <c:pt idx="2441">
                  <c:v>0</c:v>
                </c:pt>
                <c:pt idx="2442">
                  <c:v>0</c:v>
                </c:pt>
                <c:pt idx="2443">
                  <c:v>212.46</c:v>
                </c:pt>
                <c:pt idx="2444">
                  <c:v>195.5</c:v>
                </c:pt>
                <c:pt idx="2445">
                  <c:v>0</c:v>
                </c:pt>
                <c:pt idx="2446">
                  <c:v>0</c:v>
                </c:pt>
                <c:pt idx="2447">
                  <c:v>275.01</c:v>
                </c:pt>
                <c:pt idx="2448">
                  <c:v>302.8</c:v>
                </c:pt>
                <c:pt idx="2449">
                  <c:v>307.77</c:v>
                </c:pt>
                <c:pt idx="2450">
                  <c:v>258.13</c:v>
                </c:pt>
                <c:pt idx="2451">
                  <c:v>248.2</c:v>
                </c:pt>
                <c:pt idx="2452">
                  <c:v>253.17</c:v>
                </c:pt>
                <c:pt idx="2453">
                  <c:v>0</c:v>
                </c:pt>
                <c:pt idx="2454">
                  <c:v>276</c:v>
                </c:pt>
                <c:pt idx="2455">
                  <c:v>258.13</c:v>
                </c:pt>
                <c:pt idx="2456">
                  <c:v>276</c:v>
                </c:pt>
                <c:pt idx="2457">
                  <c:v>248.2</c:v>
                </c:pt>
                <c:pt idx="2458">
                  <c:v>277.98</c:v>
                </c:pt>
                <c:pt idx="2459">
                  <c:v>277.98</c:v>
                </c:pt>
                <c:pt idx="2460">
                  <c:v>278.98</c:v>
                </c:pt>
                <c:pt idx="2461">
                  <c:v>253.17</c:v>
                </c:pt>
                <c:pt idx="2462">
                  <c:v>224.37</c:v>
                </c:pt>
                <c:pt idx="2463">
                  <c:v>275.01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33.92</c:v>
                </c:pt>
                <c:pt idx="2472">
                  <c:v>24.07</c:v>
                </c:pt>
                <c:pt idx="2473">
                  <c:v>263.12</c:v>
                </c:pt>
                <c:pt idx="2474">
                  <c:v>276.45</c:v>
                </c:pt>
                <c:pt idx="2475">
                  <c:v>285.18</c:v>
                </c:pt>
                <c:pt idx="2476">
                  <c:v>248.2</c:v>
                </c:pt>
                <c:pt idx="2477">
                  <c:v>261.45</c:v>
                </c:pt>
                <c:pt idx="2478">
                  <c:v>284.81</c:v>
                </c:pt>
                <c:pt idx="2479">
                  <c:v>253.17</c:v>
                </c:pt>
                <c:pt idx="2480">
                  <c:v>248.2</c:v>
                </c:pt>
                <c:pt idx="2481">
                  <c:v>253.17</c:v>
                </c:pt>
                <c:pt idx="2482">
                  <c:v>258.13</c:v>
                </c:pt>
                <c:pt idx="2483">
                  <c:v>238.27</c:v>
                </c:pt>
                <c:pt idx="2484">
                  <c:v>198.56</c:v>
                </c:pt>
                <c:pt idx="2485">
                  <c:v>274.01</c:v>
                </c:pt>
                <c:pt idx="2486">
                  <c:v>297.84</c:v>
                </c:pt>
                <c:pt idx="2487">
                  <c:v>297.84</c:v>
                </c:pt>
                <c:pt idx="2488">
                  <c:v>307.77</c:v>
                </c:pt>
                <c:pt idx="2489">
                  <c:v>307.88</c:v>
                </c:pt>
                <c:pt idx="2490">
                  <c:v>317.7</c:v>
                </c:pt>
                <c:pt idx="2491">
                  <c:v>314.72</c:v>
                </c:pt>
                <c:pt idx="2492">
                  <c:v>307.88</c:v>
                </c:pt>
                <c:pt idx="2493">
                  <c:v>317.7</c:v>
                </c:pt>
                <c:pt idx="2494">
                  <c:v>317.7</c:v>
                </c:pt>
                <c:pt idx="2495">
                  <c:v>317.7</c:v>
                </c:pt>
                <c:pt idx="2496">
                  <c:v>347.48</c:v>
                </c:pt>
                <c:pt idx="2497">
                  <c:v>397.12</c:v>
                </c:pt>
                <c:pt idx="2498">
                  <c:v>367.34</c:v>
                </c:pt>
                <c:pt idx="2499">
                  <c:v>317.81</c:v>
                </c:pt>
                <c:pt idx="2500">
                  <c:v>327.62</c:v>
                </c:pt>
                <c:pt idx="2501">
                  <c:v>317.7</c:v>
                </c:pt>
                <c:pt idx="2502">
                  <c:v>302.91</c:v>
                </c:pt>
                <c:pt idx="2503">
                  <c:v>297.97</c:v>
                </c:pt>
                <c:pt idx="2504">
                  <c:v>300.97</c:v>
                </c:pt>
                <c:pt idx="2505">
                  <c:v>297.97</c:v>
                </c:pt>
                <c:pt idx="2506">
                  <c:v>292.99</c:v>
                </c:pt>
                <c:pt idx="2507">
                  <c:v>279.97</c:v>
                </c:pt>
                <c:pt idx="2508">
                  <c:v>279.97</c:v>
                </c:pt>
                <c:pt idx="2509">
                  <c:v>273.02</c:v>
                </c:pt>
                <c:pt idx="2510">
                  <c:v>275.01</c:v>
                </c:pt>
                <c:pt idx="2511">
                  <c:v>275.01</c:v>
                </c:pt>
                <c:pt idx="2512">
                  <c:v>253.17</c:v>
                </c:pt>
                <c:pt idx="2513">
                  <c:v>238.27</c:v>
                </c:pt>
                <c:pt idx="2514">
                  <c:v>178.7</c:v>
                </c:pt>
                <c:pt idx="2515">
                  <c:v>49.64</c:v>
                </c:pt>
                <c:pt idx="2516">
                  <c:v>0</c:v>
                </c:pt>
                <c:pt idx="2517">
                  <c:v>178.7</c:v>
                </c:pt>
                <c:pt idx="2518">
                  <c:v>178.7</c:v>
                </c:pt>
                <c:pt idx="2519">
                  <c:v>238.27</c:v>
                </c:pt>
                <c:pt idx="2520">
                  <c:v>275.01</c:v>
                </c:pt>
                <c:pt idx="2521">
                  <c:v>238.27</c:v>
                </c:pt>
                <c:pt idx="2522">
                  <c:v>253.17</c:v>
                </c:pt>
                <c:pt idx="2523">
                  <c:v>258.13</c:v>
                </c:pt>
                <c:pt idx="2524">
                  <c:v>276</c:v>
                </c:pt>
                <c:pt idx="2525">
                  <c:v>282.95</c:v>
                </c:pt>
                <c:pt idx="2526">
                  <c:v>293.01</c:v>
                </c:pt>
                <c:pt idx="2527">
                  <c:v>297.84</c:v>
                </c:pt>
                <c:pt idx="2528">
                  <c:v>297.97</c:v>
                </c:pt>
                <c:pt idx="2529">
                  <c:v>297.84</c:v>
                </c:pt>
                <c:pt idx="2530">
                  <c:v>292.88</c:v>
                </c:pt>
                <c:pt idx="2531">
                  <c:v>282.95</c:v>
                </c:pt>
                <c:pt idx="2532">
                  <c:v>282.95</c:v>
                </c:pt>
                <c:pt idx="2533">
                  <c:v>275.01</c:v>
                </c:pt>
                <c:pt idx="2534">
                  <c:v>280.96</c:v>
                </c:pt>
                <c:pt idx="2535">
                  <c:v>280.96</c:v>
                </c:pt>
                <c:pt idx="2536">
                  <c:v>292.88</c:v>
                </c:pt>
                <c:pt idx="2537">
                  <c:v>275.01</c:v>
                </c:pt>
                <c:pt idx="2538">
                  <c:v>280.96</c:v>
                </c:pt>
                <c:pt idx="2539">
                  <c:v>238.27</c:v>
                </c:pt>
                <c:pt idx="2540">
                  <c:v>238.27</c:v>
                </c:pt>
                <c:pt idx="2541">
                  <c:v>238.27</c:v>
                </c:pt>
                <c:pt idx="2542">
                  <c:v>178.7</c:v>
                </c:pt>
                <c:pt idx="2543">
                  <c:v>178.7</c:v>
                </c:pt>
                <c:pt idx="2544">
                  <c:v>280.96</c:v>
                </c:pt>
                <c:pt idx="2545">
                  <c:v>292.99</c:v>
                </c:pt>
                <c:pt idx="2546">
                  <c:v>238.27</c:v>
                </c:pt>
                <c:pt idx="2547">
                  <c:v>275.01</c:v>
                </c:pt>
                <c:pt idx="2548">
                  <c:v>178.7</c:v>
                </c:pt>
                <c:pt idx="2549">
                  <c:v>49.64</c:v>
                </c:pt>
                <c:pt idx="2550">
                  <c:v>178.7</c:v>
                </c:pt>
                <c:pt idx="2551">
                  <c:v>178.7</c:v>
                </c:pt>
                <c:pt idx="2552">
                  <c:v>0</c:v>
                </c:pt>
                <c:pt idx="2553">
                  <c:v>178.7</c:v>
                </c:pt>
                <c:pt idx="2554">
                  <c:v>237.09</c:v>
                </c:pt>
                <c:pt idx="2555">
                  <c:v>0</c:v>
                </c:pt>
                <c:pt idx="2556">
                  <c:v>254.75</c:v>
                </c:pt>
                <c:pt idx="2557">
                  <c:v>0</c:v>
                </c:pt>
                <c:pt idx="2558">
                  <c:v>221.4</c:v>
                </c:pt>
                <c:pt idx="2559">
                  <c:v>180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310.35</c:v>
                </c:pt>
                <c:pt idx="2564">
                  <c:v>300.11</c:v>
                </c:pt>
                <c:pt idx="2565">
                  <c:v>305.11</c:v>
                </c:pt>
                <c:pt idx="2566">
                  <c:v>330</c:v>
                </c:pt>
                <c:pt idx="2567">
                  <c:v>360</c:v>
                </c:pt>
                <c:pt idx="2568">
                  <c:v>360</c:v>
                </c:pt>
                <c:pt idx="2569">
                  <c:v>370</c:v>
                </c:pt>
                <c:pt idx="2570">
                  <c:v>384.36</c:v>
                </c:pt>
                <c:pt idx="2571">
                  <c:v>435.79</c:v>
                </c:pt>
                <c:pt idx="2572">
                  <c:v>399.37</c:v>
                </c:pt>
                <c:pt idx="2573">
                  <c:v>399.37</c:v>
                </c:pt>
                <c:pt idx="2574">
                  <c:v>399.37</c:v>
                </c:pt>
                <c:pt idx="2575">
                  <c:v>384.36</c:v>
                </c:pt>
                <c:pt idx="2576">
                  <c:v>370</c:v>
                </c:pt>
                <c:pt idx="2577">
                  <c:v>365.55</c:v>
                </c:pt>
                <c:pt idx="2578">
                  <c:v>360</c:v>
                </c:pt>
                <c:pt idx="2579">
                  <c:v>370</c:v>
                </c:pt>
                <c:pt idx="2580">
                  <c:v>375</c:v>
                </c:pt>
                <c:pt idx="2581">
                  <c:v>370</c:v>
                </c:pt>
                <c:pt idx="2582">
                  <c:v>380</c:v>
                </c:pt>
                <c:pt idx="2583">
                  <c:v>360.55</c:v>
                </c:pt>
                <c:pt idx="2584">
                  <c:v>360</c:v>
                </c:pt>
                <c:pt idx="2585">
                  <c:v>370</c:v>
                </c:pt>
                <c:pt idx="2586">
                  <c:v>367.34</c:v>
                </c:pt>
                <c:pt idx="2587">
                  <c:v>347.48</c:v>
                </c:pt>
                <c:pt idx="2588">
                  <c:v>317.7</c:v>
                </c:pt>
                <c:pt idx="2589">
                  <c:v>317.83</c:v>
                </c:pt>
                <c:pt idx="2590">
                  <c:v>307.89</c:v>
                </c:pt>
                <c:pt idx="2591">
                  <c:v>297.97</c:v>
                </c:pt>
                <c:pt idx="2592">
                  <c:v>297.84</c:v>
                </c:pt>
                <c:pt idx="2593">
                  <c:v>367.34</c:v>
                </c:pt>
                <c:pt idx="2594">
                  <c:v>372.3</c:v>
                </c:pt>
                <c:pt idx="2595">
                  <c:v>347.48</c:v>
                </c:pt>
                <c:pt idx="2596">
                  <c:v>347.48</c:v>
                </c:pt>
                <c:pt idx="2597">
                  <c:v>337.55</c:v>
                </c:pt>
                <c:pt idx="2598">
                  <c:v>337.55</c:v>
                </c:pt>
                <c:pt idx="2599">
                  <c:v>327.62</c:v>
                </c:pt>
                <c:pt idx="2600">
                  <c:v>348.03</c:v>
                </c:pt>
                <c:pt idx="2601">
                  <c:v>337.55</c:v>
                </c:pt>
                <c:pt idx="2602">
                  <c:v>327.62</c:v>
                </c:pt>
                <c:pt idx="2603">
                  <c:v>314.72</c:v>
                </c:pt>
                <c:pt idx="2604">
                  <c:v>312.73</c:v>
                </c:pt>
                <c:pt idx="2605">
                  <c:v>307.77</c:v>
                </c:pt>
                <c:pt idx="2606">
                  <c:v>307.88</c:v>
                </c:pt>
                <c:pt idx="2607">
                  <c:v>307.88</c:v>
                </c:pt>
                <c:pt idx="2608">
                  <c:v>318.24</c:v>
                </c:pt>
                <c:pt idx="2609">
                  <c:v>314.72</c:v>
                </c:pt>
                <c:pt idx="2610">
                  <c:v>307.89</c:v>
                </c:pt>
                <c:pt idx="2611">
                  <c:v>302.95</c:v>
                </c:pt>
                <c:pt idx="2612">
                  <c:v>302.91</c:v>
                </c:pt>
                <c:pt idx="2613">
                  <c:v>302.91</c:v>
                </c:pt>
                <c:pt idx="2614">
                  <c:v>307.77</c:v>
                </c:pt>
                <c:pt idx="2615">
                  <c:v>312.73</c:v>
                </c:pt>
                <c:pt idx="2616">
                  <c:v>312.73</c:v>
                </c:pt>
                <c:pt idx="2617">
                  <c:v>302.93</c:v>
                </c:pt>
                <c:pt idx="2618">
                  <c:v>307.88</c:v>
                </c:pt>
                <c:pt idx="2619">
                  <c:v>307.77</c:v>
                </c:pt>
                <c:pt idx="2620">
                  <c:v>307.88</c:v>
                </c:pt>
                <c:pt idx="2621">
                  <c:v>317.7</c:v>
                </c:pt>
                <c:pt idx="2622">
                  <c:v>347.48</c:v>
                </c:pt>
                <c:pt idx="2623">
                  <c:v>347.48</c:v>
                </c:pt>
                <c:pt idx="2624">
                  <c:v>327.62</c:v>
                </c:pt>
                <c:pt idx="2625">
                  <c:v>317.7</c:v>
                </c:pt>
                <c:pt idx="2626">
                  <c:v>312.84</c:v>
                </c:pt>
                <c:pt idx="2627">
                  <c:v>302.95</c:v>
                </c:pt>
                <c:pt idx="2628">
                  <c:v>307.88</c:v>
                </c:pt>
                <c:pt idx="2629">
                  <c:v>307.77</c:v>
                </c:pt>
                <c:pt idx="2630">
                  <c:v>317.7</c:v>
                </c:pt>
                <c:pt idx="2631">
                  <c:v>297.97</c:v>
                </c:pt>
                <c:pt idx="2632">
                  <c:v>297.99</c:v>
                </c:pt>
                <c:pt idx="2633">
                  <c:v>276.99</c:v>
                </c:pt>
                <c:pt idx="2634">
                  <c:v>277.98</c:v>
                </c:pt>
                <c:pt idx="2635">
                  <c:v>275.01</c:v>
                </c:pt>
                <c:pt idx="2636">
                  <c:v>224.37</c:v>
                </c:pt>
                <c:pt idx="2637">
                  <c:v>0</c:v>
                </c:pt>
                <c:pt idx="2638">
                  <c:v>218.42</c:v>
                </c:pt>
                <c:pt idx="2639">
                  <c:v>0</c:v>
                </c:pt>
                <c:pt idx="2640">
                  <c:v>0</c:v>
                </c:pt>
                <c:pt idx="2641">
                  <c:v>273.02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255.01</c:v>
                </c:pt>
                <c:pt idx="2655">
                  <c:v>0</c:v>
                </c:pt>
                <c:pt idx="2656">
                  <c:v>0</c:v>
                </c:pt>
                <c:pt idx="2657">
                  <c:v>220</c:v>
                </c:pt>
                <c:pt idx="2658">
                  <c:v>280</c:v>
                </c:pt>
                <c:pt idx="2659">
                  <c:v>303.15</c:v>
                </c:pt>
                <c:pt idx="2660">
                  <c:v>295.13</c:v>
                </c:pt>
                <c:pt idx="2661">
                  <c:v>285</c:v>
                </c:pt>
                <c:pt idx="2662">
                  <c:v>300</c:v>
                </c:pt>
                <c:pt idx="2663">
                  <c:v>326.8</c:v>
                </c:pt>
                <c:pt idx="2664">
                  <c:v>327.93</c:v>
                </c:pt>
                <c:pt idx="2665">
                  <c:v>346.85</c:v>
                </c:pt>
                <c:pt idx="2666">
                  <c:v>352.71</c:v>
                </c:pt>
                <c:pt idx="2667">
                  <c:v>398.35</c:v>
                </c:pt>
                <c:pt idx="2668">
                  <c:v>388.17</c:v>
                </c:pt>
                <c:pt idx="2669">
                  <c:v>348.38</c:v>
                </c:pt>
                <c:pt idx="2670">
                  <c:v>360.09</c:v>
                </c:pt>
                <c:pt idx="2671">
                  <c:v>356.97</c:v>
                </c:pt>
                <c:pt idx="2672">
                  <c:v>336.56</c:v>
                </c:pt>
                <c:pt idx="2673">
                  <c:v>353.24</c:v>
                </c:pt>
                <c:pt idx="2674">
                  <c:v>344.12</c:v>
                </c:pt>
                <c:pt idx="2675">
                  <c:v>353.34</c:v>
                </c:pt>
                <c:pt idx="2676">
                  <c:v>373.35</c:v>
                </c:pt>
                <c:pt idx="2677">
                  <c:v>373.35</c:v>
                </c:pt>
                <c:pt idx="2678">
                  <c:v>378.33</c:v>
                </c:pt>
                <c:pt idx="2679">
                  <c:v>372.53</c:v>
                </c:pt>
                <c:pt idx="2680">
                  <c:v>372.53</c:v>
                </c:pt>
                <c:pt idx="2681">
                  <c:v>360</c:v>
                </c:pt>
                <c:pt idx="2682">
                  <c:v>350.55</c:v>
                </c:pt>
                <c:pt idx="2683">
                  <c:v>350</c:v>
                </c:pt>
                <c:pt idx="2684">
                  <c:v>370</c:v>
                </c:pt>
                <c:pt idx="2685">
                  <c:v>375</c:v>
                </c:pt>
                <c:pt idx="2686">
                  <c:v>355</c:v>
                </c:pt>
                <c:pt idx="2687">
                  <c:v>320</c:v>
                </c:pt>
                <c:pt idx="2688">
                  <c:v>300</c:v>
                </c:pt>
                <c:pt idx="2689">
                  <c:v>360</c:v>
                </c:pt>
                <c:pt idx="2690">
                  <c:v>360</c:v>
                </c:pt>
                <c:pt idx="2691">
                  <c:v>355</c:v>
                </c:pt>
                <c:pt idx="2692">
                  <c:v>350</c:v>
                </c:pt>
                <c:pt idx="2693">
                  <c:v>345</c:v>
                </c:pt>
                <c:pt idx="2694">
                  <c:v>335</c:v>
                </c:pt>
                <c:pt idx="2695">
                  <c:v>310.11</c:v>
                </c:pt>
                <c:pt idx="2696">
                  <c:v>317</c:v>
                </c:pt>
                <c:pt idx="2697">
                  <c:v>310.11</c:v>
                </c:pt>
                <c:pt idx="2698">
                  <c:v>305</c:v>
                </c:pt>
                <c:pt idx="2699">
                  <c:v>295</c:v>
                </c:pt>
                <c:pt idx="2700">
                  <c:v>300</c:v>
                </c:pt>
                <c:pt idx="2701">
                  <c:v>280</c:v>
                </c:pt>
                <c:pt idx="2702">
                  <c:v>268</c:v>
                </c:pt>
                <c:pt idx="2703">
                  <c:v>255.01</c:v>
                </c:pt>
                <c:pt idx="2704">
                  <c:v>295</c:v>
                </c:pt>
                <c:pt idx="2705">
                  <c:v>277</c:v>
                </c:pt>
                <c:pt idx="2706">
                  <c:v>275</c:v>
                </c:pt>
                <c:pt idx="2707">
                  <c:v>272</c:v>
                </c:pt>
                <c:pt idx="2708">
                  <c:v>260</c:v>
                </c:pt>
                <c:pt idx="2709">
                  <c:v>240</c:v>
                </c:pt>
                <c:pt idx="2710">
                  <c:v>250</c:v>
                </c:pt>
                <c:pt idx="2711">
                  <c:v>266</c:v>
                </c:pt>
                <c:pt idx="2712">
                  <c:v>272</c:v>
                </c:pt>
                <c:pt idx="2713">
                  <c:v>224</c:v>
                </c:pt>
                <c:pt idx="2714">
                  <c:v>240</c:v>
                </c:pt>
                <c:pt idx="2715">
                  <c:v>226</c:v>
                </c:pt>
                <c:pt idx="2716">
                  <c:v>218</c:v>
                </c:pt>
                <c:pt idx="2717">
                  <c:v>260</c:v>
                </c:pt>
                <c:pt idx="2718">
                  <c:v>268.06</c:v>
                </c:pt>
                <c:pt idx="2719">
                  <c:v>253.17</c:v>
                </c:pt>
                <c:pt idx="2720">
                  <c:v>273.02</c:v>
                </c:pt>
                <c:pt idx="2721">
                  <c:v>268.06</c:v>
                </c:pt>
                <c:pt idx="2722">
                  <c:v>91.34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283</c:v>
                </c:pt>
                <c:pt idx="2758">
                  <c:v>271</c:v>
                </c:pt>
                <c:pt idx="2759">
                  <c:v>290.11</c:v>
                </c:pt>
                <c:pt idx="2760">
                  <c:v>300</c:v>
                </c:pt>
                <c:pt idx="2761">
                  <c:v>310.11</c:v>
                </c:pt>
                <c:pt idx="2762">
                  <c:v>315.11</c:v>
                </c:pt>
                <c:pt idx="2763">
                  <c:v>330.55</c:v>
                </c:pt>
                <c:pt idx="2764">
                  <c:v>320</c:v>
                </c:pt>
                <c:pt idx="2765">
                  <c:v>320</c:v>
                </c:pt>
                <c:pt idx="2766">
                  <c:v>320</c:v>
                </c:pt>
                <c:pt idx="2767">
                  <c:v>312.73</c:v>
                </c:pt>
                <c:pt idx="2768">
                  <c:v>312.88</c:v>
                </c:pt>
                <c:pt idx="2769">
                  <c:v>312.88</c:v>
                </c:pt>
                <c:pt idx="2770">
                  <c:v>314.72</c:v>
                </c:pt>
                <c:pt idx="2771">
                  <c:v>312.73</c:v>
                </c:pt>
                <c:pt idx="2772">
                  <c:v>322.66</c:v>
                </c:pt>
                <c:pt idx="2773">
                  <c:v>317.7</c:v>
                </c:pt>
                <c:pt idx="2774">
                  <c:v>312.73</c:v>
                </c:pt>
                <c:pt idx="2775">
                  <c:v>307.88</c:v>
                </c:pt>
                <c:pt idx="2776">
                  <c:v>300.97</c:v>
                </c:pt>
                <c:pt idx="2777">
                  <c:v>295</c:v>
                </c:pt>
                <c:pt idx="2778">
                  <c:v>295.11</c:v>
                </c:pt>
                <c:pt idx="2779">
                  <c:v>285</c:v>
                </c:pt>
                <c:pt idx="2780">
                  <c:v>300.15</c:v>
                </c:pt>
                <c:pt idx="2781">
                  <c:v>300.11</c:v>
                </c:pt>
                <c:pt idx="2782">
                  <c:v>300.11</c:v>
                </c:pt>
                <c:pt idx="2783">
                  <c:v>297.21</c:v>
                </c:pt>
                <c:pt idx="2784">
                  <c:v>100</c:v>
                </c:pt>
                <c:pt idx="2785">
                  <c:v>305.11</c:v>
                </c:pt>
                <c:pt idx="2786">
                  <c:v>300.15</c:v>
                </c:pt>
                <c:pt idx="2787">
                  <c:v>302.13</c:v>
                </c:pt>
                <c:pt idx="2788">
                  <c:v>303.15</c:v>
                </c:pt>
                <c:pt idx="2789">
                  <c:v>301.81</c:v>
                </c:pt>
                <c:pt idx="2790">
                  <c:v>298.11</c:v>
                </c:pt>
                <c:pt idx="2791">
                  <c:v>275</c:v>
                </c:pt>
                <c:pt idx="2792">
                  <c:v>290</c:v>
                </c:pt>
                <c:pt idx="2793">
                  <c:v>289.88</c:v>
                </c:pt>
                <c:pt idx="2794">
                  <c:v>193.56</c:v>
                </c:pt>
                <c:pt idx="2795">
                  <c:v>190.12</c:v>
                </c:pt>
                <c:pt idx="2796">
                  <c:v>214.76</c:v>
                </c:pt>
                <c:pt idx="2797">
                  <c:v>150</c:v>
                </c:pt>
                <c:pt idx="2798">
                  <c:v>85.97</c:v>
                </c:pt>
                <c:pt idx="2799">
                  <c:v>0</c:v>
                </c:pt>
                <c:pt idx="2800">
                  <c:v>266</c:v>
                </c:pt>
                <c:pt idx="2801">
                  <c:v>213.62</c:v>
                </c:pt>
                <c:pt idx="2802">
                  <c:v>192.41</c:v>
                </c:pt>
                <c:pt idx="2803">
                  <c:v>188.97</c:v>
                </c:pt>
                <c:pt idx="2804">
                  <c:v>150</c:v>
                </c:pt>
                <c:pt idx="2805">
                  <c:v>59.61</c:v>
                </c:pt>
                <c:pt idx="2806">
                  <c:v>85.97</c:v>
                </c:pt>
                <c:pt idx="2807">
                  <c:v>193.56</c:v>
                </c:pt>
                <c:pt idx="2808">
                  <c:v>275</c:v>
                </c:pt>
                <c:pt idx="2809">
                  <c:v>59.61</c:v>
                </c:pt>
                <c:pt idx="2810">
                  <c:v>59.61</c:v>
                </c:pt>
                <c:pt idx="2811">
                  <c:v>0</c:v>
                </c:pt>
                <c:pt idx="2812">
                  <c:v>0</c:v>
                </c:pt>
                <c:pt idx="2813">
                  <c:v>58.86</c:v>
                </c:pt>
                <c:pt idx="2814">
                  <c:v>211.74</c:v>
                </c:pt>
                <c:pt idx="2815">
                  <c:v>212.31</c:v>
                </c:pt>
                <c:pt idx="2816">
                  <c:v>214</c:v>
                </c:pt>
                <c:pt idx="2817">
                  <c:v>0</c:v>
                </c:pt>
                <c:pt idx="2818">
                  <c:v>0</c:v>
                </c:pt>
                <c:pt idx="2819">
                  <c:v>49.64</c:v>
                </c:pt>
                <c:pt idx="2820">
                  <c:v>103.25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103.25</c:v>
                </c:pt>
                <c:pt idx="2850">
                  <c:v>103.25</c:v>
                </c:pt>
                <c:pt idx="2851">
                  <c:v>103.25</c:v>
                </c:pt>
                <c:pt idx="2852">
                  <c:v>212.46</c:v>
                </c:pt>
                <c:pt idx="2853">
                  <c:v>295.85</c:v>
                </c:pt>
                <c:pt idx="2854">
                  <c:v>292.88</c:v>
                </c:pt>
                <c:pt idx="2855">
                  <c:v>286.92</c:v>
                </c:pt>
                <c:pt idx="2856">
                  <c:v>286.69</c:v>
                </c:pt>
                <c:pt idx="2857">
                  <c:v>302.8</c:v>
                </c:pt>
                <c:pt idx="2858">
                  <c:v>307.77</c:v>
                </c:pt>
                <c:pt idx="2859">
                  <c:v>312.73</c:v>
                </c:pt>
                <c:pt idx="2860">
                  <c:v>302.95</c:v>
                </c:pt>
                <c:pt idx="2861">
                  <c:v>302.91</c:v>
                </c:pt>
                <c:pt idx="2862">
                  <c:v>302.91</c:v>
                </c:pt>
                <c:pt idx="2863">
                  <c:v>302.8</c:v>
                </c:pt>
                <c:pt idx="2864">
                  <c:v>302.91</c:v>
                </c:pt>
                <c:pt idx="2865">
                  <c:v>302.93</c:v>
                </c:pt>
                <c:pt idx="2866">
                  <c:v>302.91</c:v>
                </c:pt>
                <c:pt idx="2867">
                  <c:v>300.97</c:v>
                </c:pt>
                <c:pt idx="2868">
                  <c:v>307.77</c:v>
                </c:pt>
                <c:pt idx="2869">
                  <c:v>302.93</c:v>
                </c:pt>
                <c:pt idx="2870">
                  <c:v>299.05</c:v>
                </c:pt>
                <c:pt idx="2871">
                  <c:v>297.95</c:v>
                </c:pt>
                <c:pt idx="2872">
                  <c:v>289.46</c:v>
                </c:pt>
                <c:pt idx="2873">
                  <c:v>262.09</c:v>
                </c:pt>
                <c:pt idx="2874">
                  <c:v>268.06</c:v>
                </c:pt>
                <c:pt idx="2875">
                  <c:v>238.27</c:v>
                </c:pt>
                <c:pt idx="2876">
                  <c:v>214.44</c:v>
                </c:pt>
                <c:pt idx="2877">
                  <c:v>218.42</c:v>
                </c:pt>
                <c:pt idx="2878">
                  <c:v>148.92</c:v>
                </c:pt>
                <c:pt idx="2879">
                  <c:v>49.64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"实时节点价格"</c:f>
              <c:strCache>
                <c:ptCount val="1"/>
                <c:pt idx="0">
                  <c:v>实时节点价格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统调负荷!$AD$2:$AD$2881</c:f>
              <c:numCache>
                <c:formatCode>m/d;@</c:formatCode>
                <c:ptCount val="2880"/>
                <c:pt idx="0" c:formatCode="m/d;@">
                  <c:v>45658</c:v>
                </c:pt>
                <c:pt idx="1" c:formatCode="m/d;@">
                  <c:v>45658.0104166667</c:v>
                </c:pt>
                <c:pt idx="2" c:formatCode="m/d;@">
                  <c:v>45658.0208333333</c:v>
                </c:pt>
                <c:pt idx="3" c:formatCode="m/d;@">
                  <c:v>45658.03125</c:v>
                </c:pt>
                <c:pt idx="4" c:formatCode="m/d;@">
                  <c:v>45658.0416666667</c:v>
                </c:pt>
                <c:pt idx="5" c:formatCode="m/d;@">
                  <c:v>45658.0520833333</c:v>
                </c:pt>
                <c:pt idx="6" c:formatCode="m/d;@">
                  <c:v>45658.0625</c:v>
                </c:pt>
                <c:pt idx="7" c:formatCode="m/d;@">
                  <c:v>45658.0729166667</c:v>
                </c:pt>
                <c:pt idx="8" c:formatCode="m/d;@">
                  <c:v>45658.0833333333</c:v>
                </c:pt>
                <c:pt idx="9" c:formatCode="m/d;@">
                  <c:v>45658.09375</c:v>
                </c:pt>
                <c:pt idx="10" c:formatCode="m/d;@">
                  <c:v>45658.1041666667</c:v>
                </c:pt>
                <c:pt idx="11" c:formatCode="m/d;@">
                  <c:v>45658.1145833333</c:v>
                </c:pt>
                <c:pt idx="12" c:formatCode="m/d;@">
                  <c:v>45658.125</c:v>
                </c:pt>
                <c:pt idx="13" c:formatCode="m/d;@">
                  <c:v>45658.1354166667</c:v>
                </c:pt>
                <c:pt idx="14" c:formatCode="m/d;@">
                  <c:v>45658.1458333333</c:v>
                </c:pt>
                <c:pt idx="15" c:formatCode="m/d;@">
                  <c:v>45658.15625</c:v>
                </c:pt>
                <c:pt idx="16" c:formatCode="m/d;@">
                  <c:v>45658.1666666667</c:v>
                </c:pt>
                <c:pt idx="17" c:formatCode="m/d;@">
                  <c:v>45658.1770833333</c:v>
                </c:pt>
                <c:pt idx="18" c:formatCode="m/d;@">
                  <c:v>45658.1875</c:v>
                </c:pt>
                <c:pt idx="19" c:formatCode="m/d;@">
                  <c:v>45658.1979166667</c:v>
                </c:pt>
                <c:pt idx="20" c:formatCode="m/d;@">
                  <c:v>45658.2083333333</c:v>
                </c:pt>
                <c:pt idx="21" c:formatCode="m/d;@">
                  <c:v>45658.21875</c:v>
                </c:pt>
                <c:pt idx="22" c:formatCode="m/d;@">
                  <c:v>45658.2291666667</c:v>
                </c:pt>
                <c:pt idx="23" c:formatCode="m/d;@">
                  <c:v>45658.2395833333</c:v>
                </c:pt>
                <c:pt idx="24" c:formatCode="m/d;@">
                  <c:v>45658.25</c:v>
                </c:pt>
                <c:pt idx="25" c:formatCode="m/d;@">
                  <c:v>45658.2604166667</c:v>
                </c:pt>
                <c:pt idx="26" c:formatCode="m/d;@">
                  <c:v>45658.2708333333</c:v>
                </c:pt>
                <c:pt idx="27" c:formatCode="m/d;@">
                  <c:v>45658.28125</c:v>
                </c:pt>
                <c:pt idx="28" c:formatCode="m/d;@">
                  <c:v>45658.2916666667</c:v>
                </c:pt>
                <c:pt idx="29" c:formatCode="m/d;@">
                  <c:v>45658.3020833333</c:v>
                </c:pt>
                <c:pt idx="30" c:formatCode="m/d;@">
                  <c:v>45658.3125</c:v>
                </c:pt>
                <c:pt idx="31" c:formatCode="m/d;@">
                  <c:v>45658.3229166667</c:v>
                </c:pt>
                <c:pt idx="32" c:formatCode="m/d;@">
                  <c:v>45658.3333333333</c:v>
                </c:pt>
                <c:pt idx="33" c:formatCode="m/d;@">
                  <c:v>45658.34375</c:v>
                </c:pt>
                <c:pt idx="34" c:formatCode="m/d;@">
                  <c:v>45658.3541666667</c:v>
                </c:pt>
                <c:pt idx="35" c:formatCode="m/d;@">
                  <c:v>45658.3645833333</c:v>
                </c:pt>
                <c:pt idx="36" c:formatCode="m/d;@">
                  <c:v>45658.375</c:v>
                </c:pt>
                <c:pt idx="37" c:formatCode="m/d;@">
                  <c:v>45658.3854166667</c:v>
                </c:pt>
                <c:pt idx="38" c:formatCode="m/d;@">
                  <c:v>45658.3958333333</c:v>
                </c:pt>
                <c:pt idx="39" c:formatCode="m/d;@">
                  <c:v>45658.40625</c:v>
                </c:pt>
                <c:pt idx="40" c:formatCode="m/d;@">
                  <c:v>45658.4166666667</c:v>
                </c:pt>
                <c:pt idx="41" c:formatCode="m/d;@">
                  <c:v>45658.4270833333</c:v>
                </c:pt>
                <c:pt idx="42" c:formatCode="m/d;@">
                  <c:v>45658.4375</c:v>
                </c:pt>
                <c:pt idx="43" c:formatCode="m/d;@">
                  <c:v>45658.4479166667</c:v>
                </c:pt>
                <c:pt idx="44" c:formatCode="m/d;@">
                  <c:v>45658.4583333333</c:v>
                </c:pt>
                <c:pt idx="45" c:formatCode="m/d;@">
                  <c:v>45658.46875</c:v>
                </c:pt>
                <c:pt idx="46" c:formatCode="m/d;@">
                  <c:v>45658.4791666667</c:v>
                </c:pt>
                <c:pt idx="47" c:formatCode="m/d;@">
                  <c:v>45658.4895833333</c:v>
                </c:pt>
                <c:pt idx="48" c:formatCode="m/d;@">
                  <c:v>45658.5</c:v>
                </c:pt>
                <c:pt idx="49" c:formatCode="m/d;@">
                  <c:v>45658.5104166667</c:v>
                </c:pt>
                <c:pt idx="50" c:formatCode="m/d;@">
                  <c:v>45658.5208333333</c:v>
                </c:pt>
                <c:pt idx="51" c:formatCode="m/d;@">
                  <c:v>45658.53125</c:v>
                </c:pt>
                <c:pt idx="52" c:formatCode="m/d;@">
                  <c:v>45658.5416666667</c:v>
                </c:pt>
                <c:pt idx="53" c:formatCode="m/d;@">
                  <c:v>45658.5520833333</c:v>
                </c:pt>
                <c:pt idx="54" c:formatCode="m/d;@">
                  <c:v>45658.5625</c:v>
                </c:pt>
                <c:pt idx="55" c:formatCode="m/d;@">
                  <c:v>45658.5729166667</c:v>
                </c:pt>
                <c:pt idx="56" c:formatCode="m/d;@">
                  <c:v>45658.5833333333</c:v>
                </c:pt>
                <c:pt idx="57" c:formatCode="m/d;@">
                  <c:v>45658.59375</c:v>
                </c:pt>
                <c:pt idx="58" c:formatCode="m/d;@">
                  <c:v>45658.6041666667</c:v>
                </c:pt>
                <c:pt idx="59" c:formatCode="m/d;@">
                  <c:v>45658.6145833333</c:v>
                </c:pt>
                <c:pt idx="60" c:formatCode="m/d;@">
                  <c:v>45658.625</c:v>
                </c:pt>
                <c:pt idx="61" c:formatCode="m/d;@">
                  <c:v>45658.6354166667</c:v>
                </c:pt>
                <c:pt idx="62" c:formatCode="m/d;@">
                  <c:v>45658.6458333333</c:v>
                </c:pt>
                <c:pt idx="63" c:formatCode="m/d;@">
                  <c:v>45658.65625</c:v>
                </c:pt>
                <c:pt idx="64" c:formatCode="m/d;@">
                  <c:v>45658.6666666667</c:v>
                </c:pt>
                <c:pt idx="65" c:formatCode="m/d;@">
                  <c:v>45658.6770833333</c:v>
                </c:pt>
                <c:pt idx="66" c:formatCode="m/d;@">
                  <c:v>45658.6875</c:v>
                </c:pt>
                <c:pt idx="67" c:formatCode="m/d;@">
                  <c:v>45658.6979166667</c:v>
                </c:pt>
                <c:pt idx="68" c:formatCode="m/d;@">
                  <c:v>45658.7083333333</c:v>
                </c:pt>
                <c:pt idx="69" c:formatCode="m/d;@">
                  <c:v>45658.71875</c:v>
                </c:pt>
                <c:pt idx="70" c:formatCode="m/d;@">
                  <c:v>45658.7291666667</c:v>
                </c:pt>
                <c:pt idx="71" c:formatCode="m/d;@">
                  <c:v>45658.7395833333</c:v>
                </c:pt>
                <c:pt idx="72" c:formatCode="m/d;@">
                  <c:v>45658.75</c:v>
                </c:pt>
                <c:pt idx="73" c:formatCode="m/d;@">
                  <c:v>45658.7604166667</c:v>
                </c:pt>
                <c:pt idx="74" c:formatCode="m/d;@">
                  <c:v>45658.7708333333</c:v>
                </c:pt>
                <c:pt idx="75" c:formatCode="m/d;@">
                  <c:v>45658.78125</c:v>
                </c:pt>
                <c:pt idx="76" c:formatCode="m/d;@">
                  <c:v>45658.7916666667</c:v>
                </c:pt>
                <c:pt idx="77" c:formatCode="m/d;@">
                  <c:v>45658.8020833333</c:v>
                </c:pt>
                <c:pt idx="78" c:formatCode="m/d;@">
                  <c:v>45658.8125</c:v>
                </c:pt>
                <c:pt idx="79" c:formatCode="m/d;@">
                  <c:v>45658.8229166667</c:v>
                </c:pt>
                <c:pt idx="80" c:formatCode="m/d;@">
                  <c:v>45658.8333333333</c:v>
                </c:pt>
                <c:pt idx="81" c:formatCode="m/d;@">
                  <c:v>45658.84375</c:v>
                </c:pt>
                <c:pt idx="82" c:formatCode="m/d;@">
                  <c:v>45658.8541666667</c:v>
                </c:pt>
                <c:pt idx="83" c:formatCode="m/d;@">
                  <c:v>45658.8645833333</c:v>
                </c:pt>
                <c:pt idx="84" c:formatCode="m/d;@">
                  <c:v>45658.875</c:v>
                </c:pt>
                <c:pt idx="85" c:formatCode="m/d;@">
                  <c:v>45658.8854166667</c:v>
                </c:pt>
                <c:pt idx="86" c:formatCode="m/d;@">
                  <c:v>45658.8958333333</c:v>
                </c:pt>
                <c:pt idx="87" c:formatCode="m/d;@">
                  <c:v>45658.90625</c:v>
                </c:pt>
                <c:pt idx="88" c:formatCode="m/d;@">
                  <c:v>45658.9166666667</c:v>
                </c:pt>
                <c:pt idx="89" c:formatCode="m/d;@">
                  <c:v>45658.9270833333</c:v>
                </c:pt>
                <c:pt idx="90" c:formatCode="m/d;@">
                  <c:v>45658.9375</c:v>
                </c:pt>
                <c:pt idx="91" c:formatCode="m/d;@">
                  <c:v>45658.9479166667</c:v>
                </c:pt>
                <c:pt idx="92" c:formatCode="m/d;@">
                  <c:v>45658.9583333333</c:v>
                </c:pt>
                <c:pt idx="93" c:formatCode="m/d;@">
                  <c:v>45658.96875</c:v>
                </c:pt>
                <c:pt idx="94" c:formatCode="m/d;@">
                  <c:v>45658.9791666667</c:v>
                </c:pt>
                <c:pt idx="95" c:formatCode="m/d;@">
                  <c:v>45658.9895833333</c:v>
                </c:pt>
                <c:pt idx="96" c:formatCode="m/d;@">
                  <c:v>45659</c:v>
                </c:pt>
                <c:pt idx="97" c:formatCode="m/d;@">
                  <c:v>45659.0104166667</c:v>
                </c:pt>
                <c:pt idx="98" c:formatCode="m/d;@">
                  <c:v>45659.0208333333</c:v>
                </c:pt>
                <c:pt idx="99" c:formatCode="m/d;@">
                  <c:v>45659.03125</c:v>
                </c:pt>
                <c:pt idx="100" c:formatCode="m/d;@">
                  <c:v>45659.0416666667</c:v>
                </c:pt>
                <c:pt idx="101" c:formatCode="m/d;@">
                  <c:v>45659.0520833333</c:v>
                </c:pt>
                <c:pt idx="102" c:formatCode="m/d;@">
                  <c:v>45659.0625</c:v>
                </c:pt>
                <c:pt idx="103" c:formatCode="m/d;@">
                  <c:v>45659.0729166667</c:v>
                </c:pt>
                <c:pt idx="104" c:formatCode="m/d;@">
                  <c:v>45659.0833333333</c:v>
                </c:pt>
                <c:pt idx="105" c:formatCode="m/d;@">
                  <c:v>45659.09375</c:v>
                </c:pt>
                <c:pt idx="106" c:formatCode="m/d;@">
                  <c:v>45659.1041666667</c:v>
                </c:pt>
                <c:pt idx="107" c:formatCode="m/d;@">
                  <c:v>45659.1145833333</c:v>
                </c:pt>
                <c:pt idx="108" c:formatCode="m/d;@">
                  <c:v>45659.125</c:v>
                </c:pt>
                <c:pt idx="109" c:formatCode="m/d;@">
                  <c:v>45659.1354166667</c:v>
                </c:pt>
                <c:pt idx="110" c:formatCode="m/d;@">
                  <c:v>45659.1458333333</c:v>
                </c:pt>
                <c:pt idx="111" c:formatCode="m/d;@">
                  <c:v>45659.15625</c:v>
                </c:pt>
                <c:pt idx="112" c:formatCode="m/d;@">
                  <c:v>45659.1666666667</c:v>
                </c:pt>
                <c:pt idx="113" c:formatCode="m/d;@">
                  <c:v>45659.1770833333</c:v>
                </c:pt>
                <c:pt idx="114" c:formatCode="m/d;@">
                  <c:v>45659.1875</c:v>
                </c:pt>
                <c:pt idx="115" c:formatCode="m/d;@">
                  <c:v>45659.1979166667</c:v>
                </c:pt>
                <c:pt idx="116" c:formatCode="m/d;@">
                  <c:v>45659.2083333333</c:v>
                </c:pt>
                <c:pt idx="117" c:formatCode="m/d;@">
                  <c:v>45659.21875</c:v>
                </c:pt>
                <c:pt idx="118" c:formatCode="m/d;@">
                  <c:v>45659.2291666667</c:v>
                </c:pt>
                <c:pt idx="119" c:formatCode="m/d;@">
                  <c:v>45659.2395833333</c:v>
                </c:pt>
                <c:pt idx="120" c:formatCode="m/d;@">
                  <c:v>45659.25</c:v>
                </c:pt>
                <c:pt idx="121" c:formatCode="m/d;@">
                  <c:v>45659.2604166667</c:v>
                </c:pt>
                <c:pt idx="122" c:formatCode="m/d;@">
                  <c:v>45659.2708333333</c:v>
                </c:pt>
                <c:pt idx="123" c:formatCode="m/d;@">
                  <c:v>45659.28125</c:v>
                </c:pt>
                <c:pt idx="124" c:formatCode="m/d;@">
                  <c:v>45659.2916666667</c:v>
                </c:pt>
                <c:pt idx="125" c:formatCode="m/d;@">
                  <c:v>45659.3020833333</c:v>
                </c:pt>
                <c:pt idx="126" c:formatCode="m/d;@">
                  <c:v>45659.3125</c:v>
                </c:pt>
                <c:pt idx="127" c:formatCode="m/d;@">
                  <c:v>45659.3229166667</c:v>
                </c:pt>
                <c:pt idx="128" c:formatCode="m/d;@">
                  <c:v>45659.3333333333</c:v>
                </c:pt>
                <c:pt idx="129" c:formatCode="m/d;@">
                  <c:v>45659.34375</c:v>
                </c:pt>
                <c:pt idx="130" c:formatCode="m/d;@">
                  <c:v>45659.3541666667</c:v>
                </c:pt>
                <c:pt idx="131" c:formatCode="m/d;@">
                  <c:v>45659.3645833333</c:v>
                </c:pt>
                <c:pt idx="132" c:formatCode="m/d;@">
                  <c:v>45659.375</c:v>
                </c:pt>
                <c:pt idx="133" c:formatCode="m/d;@">
                  <c:v>45659.3854166667</c:v>
                </c:pt>
                <c:pt idx="134" c:formatCode="m/d;@">
                  <c:v>45659.3958333333</c:v>
                </c:pt>
                <c:pt idx="135" c:formatCode="m/d;@">
                  <c:v>45659.40625</c:v>
                </c:pt>
                <c:pt idx="136" c:formatCode="m/d;@">
                  <c:v>45659.4166666667</c:v>
                </c:pt>
                <c:pt idx="137" c:formatCode="m/d;@">
                  <c:v>45659.4270833333</c:v>
                </c:pt>
                <c:pt idx="138" c:formatCode="m/d;@">
                  <c:v>45659.4375</c:v>
                </c:pt>
                <c:pt idx="139" c:formatCode="m/d;@">
                  <c:v>45659.4479166667</c:v>
                </c:pt>
                <c:pt idx="140" c:formatCode="m/d;@">
                  <c:v>45659.4583333333</c:v>
                </c:pt>
                <c:pt idx="141" c:formatCode="m/d;@">
                  <c:v>45659.46875</c:v>
                </c:pt>
                <c:pt idx="142" c:formatCode="m/d;@">
                  <c:v>45659.4791666667</c:v>
                </c:pt>
                <c:pt idx="143" c:formatCode="m/d;@">
                  <c:v>45659.4895833333</c:v>
                </c:pt>
                <c:pt idx="144" c:formatCode="m/d;@">
                  <c:v>45659.5</c:v>
                </c:pt>
                <c:pt idx="145" c:formatCode="m/d;@">
                  <c:v>45659.5104166667</c:v>
                </c:pt>
                <c:pt idx="146" c:formatCode="m/d;@">
                  <c:v>45659.5208333333</c:v>
                </c:pt>
                <c:pt idx="147" c:formatCode="m/d;@">
                  <c:v>45659.53125</c:v>
                </c:pt>
                <c:pt idx="148" c:formatCode="m/d;@">
                  <c:v>45659.5416666667</c:v>
                </c:pt>
                <c:pt idx="149" c:formatCode="m/d;@">
                  <c:v>45659.5520833333</c:v>
                </c:pt>
                <c:pt idx="150" c:formatCode="m/d;@">
                  <c:v>45659.5625</c:v>
                </c:pt>
                <c:pt idx="151" c:formatCode="m/d;@">
                  <c:v>45659.5729166667</c:v>
                </c:pt>
                <c:pt idx="152" c:formatCode="m/d;@">
                  <c:v>45659.5833333333</c:v>
                </c:pt>
                <c:pt idx="153" c:formatCode="m/d;@">
                  <c:v>45659.59375</c:v>
                </c:pt>
                <c:pt idx="154" c:formatCode="m/d;@">
                  <c:v>45659.6041666667</c:v>
                </c:pt>
                <c:pt idx="155" c:formatCode="m/d;@">
                  <c:v>45659.6145833333</c:v>
                </c:pt>
                <c:pt idx="156" c:formatCode="m/d;@">
                  <c:v>45659.625</c:v>
                </c:pt>
                <c:pt idx="157" c:formatCode="m/d;@">
                  <c:v>45659.6354166667</c:v>
                </c:pt>
                <c:pt idx="158" c:formatCode="m/d;@">
                  <c:v>45659.6458333333</c:v>
                </c:pt>
                <c:pt idx="159" c:formatCode="m/d;@">
                  <c:v>45659.65625</c:v>
                </c:pt>
                <c:pt idx="160" c:formatCode="m/d;@">
                  <c:v>45659.6666666667</c:v>
                </c:pt>
                <c:pt idx="161" c:formatCode="m/d;@">
                  <c:v>45659.6770833333</c:v>
                </c:pt>
                <c:pt idx="162" c:formatCode="m/d;@">
                  <c:v>45659.6875</c:v>
                </c:pt>
                <c:pt idx="163" c:formatCode="m/d;@">
                  <c:v>45659.6979166667</c:v>
                </c:pt>
                <c:pt idx="164" c:formatCode="m/d;@">
                  <c:v>45659.7083333333</c:v>
                </c:pt>
                <c:pt idx="165" c:formatCode="m/d;@">
                  <c:v>45659.71875</c:v>
                </c:pt>
                <c:pt idx="166" c:formatCode="m/d;@">
                  <c:v>45659.7291666667</c:v>
                </c:pt>
                <c:pt idx="167" c:formatCode="m/d;@">
                  <c:v>45659.7395833333</c:v>
                </c:pt>
                <c:pt idx="168" c:formatCode="m/d;@">
                  <c:v>45659.75</c:v>
                </c:pt>
                <c:pt idx="169" c:formatCode="m/d;@">
                  <c:v>45659.7604166667</c:v>
                </c:pt>
                <c:pt idx="170" c:formatCode="m/d;@">
                  <c:v>45659.7708333333</c:v>
                </c:pt>
                <c:pt idx="171" c:formatCode="m/d;@">
                  <c:v>45659.78125</c:v>
                </c:pt>
                <c:pt idx="172" c:formatCode="m/d;@">
                  <c:v>45659.7916666667</c:v>
                </c:pt>
                <c:pt idx="173" c:formatCode="m/d;@">
                  <c:v>45659.8020833333</c:v>
                </c:pt>
                <c:pt idx="174" c:formatCode="m/d;@">
                  <c:v>45659.8125</c:v>
                </c:pt>
                <c:pt idx="175" c:formatCode="m/d;@">
                  <c:v>45659.8229166667</c:v>
                </c:pt>
                <c:pt idx="176" c:formatCode="m/d;@">
                  <c:v>45659.8333333333</c:v>
                </c:pt>
                <c:pt idx="177" c:formatCode="m/d;@">
                  <c:v>45659.84375</c:v>
                </c:pt>
                <c:pt idx="178" c:formatCode="m/d;@">
                  <c:v>45659.8541666667</c:v>
                </c:pt>
                <c:pt idx="179" c:formatCode="m/d;@">
                  <c:v>45659.8645833333</c:v>
                </c:pt>
                <c:pt idx="180" c:formatCode="m/d;@">
                  <c:v>45659.875</c:v>
                </c:pt>
                <c:pt idx="181" c:formatCode="m/d;@">
                  <c:v>45659.8854166667</c:v>
                </c:pt>
                <c:pt idx="182" c:formatCode="m/d;@">
                  <c:v>45659.8958333333</c:v>
                </c:pt>
                <c:pt idx="183" c:formatCode="m/d;@">
                  <c:v>45659.90625</c:v>
                </c:pt>
                <c:pt idx="184" c:formatCode="m/d;@">
                  <c:v>45659.9166666667</c:v>
                </c:pt>
                <c:pt idx="185" c:formatCode="m/d;@">
                  <c:v>45659.9270833333</c:v>
                </c:pt>
                <c:pt idx="186" c:formatCode="m/d;@">
                  <c:v>45659.9375</c:v>
                </c:pt>
                <c:pt idx="187" c:formatCode="m/d;@">
                  <c:v>45659.9479166667</c:v>
                </c:pt>
                <c:pt idx="188" c:formatCode="m/d;@">
                  <c:v>45659.9583333333</c:v>
                </c:pt>
                <c:pt idx="189" c:formatCode="m/d;@">
                  <c:v>45659.96875</c:v>
                </c:pt>
                <c:pt idx="190" c:formatCode="m/d;@">
                  <c:v>45659.9791666667</c:v>
                </c:pt>
                <c:pt idx="191" c:formatCode="m/d;@">
                  <c:v>45659.9895833333</c:v>
                </c:pt>
                <c:pt idx="192" c:formatCode="m/d;@">
                  <c:v>45660</c:v>
                </c:pt>
                <c:pt idx="193" c:formatCode="m/d;@">
                  <c:v>45660.0104166667</c:v>
                </c:pt>
                <c:pt idx="194" c:formatCode="m/d;@">
                  <c:v>45660.0208333333</c:v>
                </c:pt>
                <c:pt idx="195" c:formatCode="m/d;@">
                  <c:v>45660.03125</c:v>
                </c:pt>
                <c:pt idx="196" c:formatCode="m/d;@">
                  <c:v>45660.0416666667</c:v>
                </c:pt>
                <c:pt idx="197" c:formatCode="m/d;@">
                  <c:v>45660.0520833333</c:v>
                </c:pt>
                <c:pt idx="198" c:formatCode="m/d;@">
                  <c:v>45660.0625</c:v>
                </c:pt>
                <c:pt idx="199" c:formatCode="m/d;@">
                  <c:v>45660.0729166667</c:v>
                </c:pt>
                <c:pt idx="200" c:formatCode="m/d;@">
                  <c:v>45660.0833333333</c:v>
                </c:pt>
                <c:pt idx="201" c:formatCode="m/d;@">
                  <c:v>45660.09375</c:v>
                </c:pt>
                <c:pt idx="202" c:formatCode="m/d;@">
                  <c:v>45660.1041666667</c:v>
                </c:pt>
                <c:pt idx="203" c:formatCode="m/d;@">
                  <c:v>45660.1145833333</c:v>
                </c:pt>
                <c:pt idx="204" c:formatCode="m/d;@">
                  <c:v>45660.125</c:v>
                </c:pt>
                <c:pt idx="205" c:formatCode="m/d;@">
                  <c:v>45660.1354166667</c:v>
                </c:pt>
                <c:pt idx="206" c:formatCode="m/d;@">
                  <c:v>45660.1458333333</c:v>
                </c:pt>
                <c:pt idx="207" c:formatCode="m/d;@">
                  <c:v>45660.15625</c:v>
                </c:pt>
                <c:pt idx="208" c:formatCode="m/d;@">
                  <c:v>45660.1666666667</c:v>
                </c:pt>
                <c:pt idx="209" c:formatCode="m/d;@">
                  <c:v>45660.1770833333</c:v>
                </c:pt>
                <c:pt idx="210" c:formatCode="m/d;@">
                  <c:v>45660.1875</c:v>
                </c:pt>
                <c:pt idx="211" c:formatCode="m/d;@">
                  <c:v>45660.1979166667</c:v>
                </c:pt>
                <c:pt idx="212" c:formatCode="m/d;@">
                  <c:v>45660.2083333333</c:v>
                </c:pt>
                <c:pt idx="213" c:formatCode="m/d;@">
                  <c:v>45660.21875</c:v>
                </c:pt>
                <c:pt idx="214" c:formatCode="m/d;@">
                  <c:v>45660.2291666667</c:v>
                </c:pt>
                <c:pt idx="215" c:formatCode="m/d;@">
                  <c:v>45660.2395833333</c:v>
                </c:pt>
                <c:pt idx="216" c:formatCode="m/d;@">
                  <c:v>45660.25</c:v>
                </c:pt>
                <c:pt idx="217" c:formatCode="m/d;@">
                  <c:v>45660.2604166667</c:v>
                </c:pt>
                <c:pt idx="218" c:formatCode="m/d;@">
                  <c:v>45660.2708333333</c:v>
                </c:pt>
                <c:pt idx="219" c:formatCode="m/d;@">
                  <c:v>45660.28125</c:v>
                </c:pt>
                <c:pt idx="220" c:formatCode="m/d;@">
                  <c:v>45660.2916666667</c:v>
                </c:pt>
                <c:pt idx="221" c:formatCode="m/d;@">
                  <c:v>45660.3020833333</c:v>
                </c:pt>
                <c:pt idx="222" c:formatCode="m/d;@">
                  <c:v>45660.3125</c:v>
                </c:pt>
                <c:pt idx="223" c:formatCode="m/d;@">
                  <c:v>45660.3229166667</c:v>
                </c:pt>
                <c:pt idx="224" c:formatCode="m/d;@">
                  <c:v>45660.3333333333</c:v>
                </c:pt>
                <c:pt idx="225" c:formatCode="m/d;@">
                  <c:v>45660.34375</c:v>
                </c:pt>
                <c:pt idx="226" c:formatCode="m/d;@">
                  <c:v>45660.3541666667</c:v>
                </c:pt>
                <c:pt idx="227" c:formatCode="m/d;@">
                  <c:v>45660.3645833333</c:v>
                </c:pt>
                <c:pt idx="228" c:formatCode="m/d;@">
                  <c:v>45660.375</c:v>
                </c:pt>
                <c:pt idx="229" c:formatCode="m/d;@">
                  <c:v>45660.3854166667</c:v>
                </c:pt>
                <c:pt idx="230" c:formatCode="m/d;@">
                  <c:v>45660.3958333333</c:v>
                </c:pt>
                <c:pt idx="231" c:formatCode="m/d;@">
                  <c:v>45660.40625</c:v>
                </c:pt>
                <c:pt idx="232" c:formatCode="m/d;@">
                  <c:v>45660.4166666667</c:v>
                </c:pt>
                <c:pt idx="233" c:formatCode="m/d;@">
                  <c:v>45660.4270833333</c:v>
                </c:pt>
                <c:pt idx="234" c:formatCode="m/d;@">
                  <c:v>45660.4375</c:v>
                </c:pt>
                <c:pt idx="235" c:formatCode="m/d;@">
                  <c:v>45660.4479166667</c:v>
                </c:pt>
                <c:pt idx="236" c:formatCode="m/d;@">
                  <c:v>45660.4583333333</c:v>
                </c:pt>
                <c:pt idx="237" c:formatCode="m/d;@">
                  <c:v>45660.46875</c:v>
                </c:pt>
                <c:pt idx="238" c:formatCode="m/d;@">
                  <c:v>45660.4791666667</c:v>
                </c:pt>
                <c:pt idx="239" c:formatCode="m/d;@">
                  <c:v>45660.4895833333</c:v>
                </c:pt>
                <c:pt idx="240" c:formatCode="m/d;@">
                  <c:v>45660.5</c:v>
                </c:pt>
                <c:pt idx="241" c:formatCode="m/d;@">
                  <c:v>45660.5104166667</c:v>
                </c:pt>
                <c:pt idx="242" c:formatCode="m/d;@">
                  <c:v>45660.5208333333</c:v>
                </c:pt>
                <c:pt idx="243" c:formatCode="m/d;@">
                  <c:v>45660.53125</c:v>
                </c:pt>
                <c:pt idx="244" c:formatCode="m/d;@">
                  <c:v>45660.5416666667</c:v>
                </c:pt>
                <c:pt idx="245" c:formatCode="m/d;@">
                  <c:v>45660.5520833333</c:v>
                </c:pt>
                <c:pt idx="246" c:formatCode="m/d;@">
                  <c:v>45660.5625</c:v>
                </c:pt>
                <c:pt idx="247" c:formatCode="m/d;@">
                  <c:v>45660.5729166667</c:v>
                </c:pt>
                <c:pt idx="248" c:formatCode="m/d;@">
                  <c:v>45660.5833333333</c:v>
                </c:pt>
                <c:pt idx="249" c:formatCode="m/d;@">
                  <c:v>45660.59375</c:v>
                </c:pt>
                <c:pt idx="250" c:formatCode="m/d;@">
                  <c:v>45660.6041666667</c:v>
                </c:pt>
                <c:pt idx="251" c:formatCode="m/d;@">
                  <c:v>45660.6145833333</c:v>
                </c:pt>
                <c:pt idx="252" c:formatCode="m/d;@">
                  <c:v>45660.625</c:v>
                </c:pt>
                <c:pt idx="253" c:formatCode="m/d;@">
                  <c:v>45660.6354166667</c:v>
                </c:pt>
                <c:pt idx="254" c:formatCode="m/d;@">
                  <c:v>45660.6458333333</c:v>
                </c:pt>
                <c:pt idx="255" c:formatCode="m/d;@">
                  <c:v>45660.65625</c:v>
                </c:pt>
                <c:pt idx="256" c:formatCode="m/d;@">
                  <c:v>45660.6666666667</c:v>
                </c:pt>
                <c:pt idx="257" c:formatCode="m/d;@">
                  <c:v>45660.6770833333</c:v>
                </c:pt>
                <c:pt idx="258" c:formatCode="m/d;@">
                  <c:v>45660.6875</c:v>
                </c:pt>
                <c:pt idx="259" c:formatCode="m/d;@">
                  <c:v>45660.6979166667</c:v>
                </c:pt>
                <c:pt idx="260" c:formatCode="m/d;@">
                  <c:v>45660.7083333333</c:v>
                </c:pt>
                <c:pt idx="261" c:formatCode="m/d;@">
                  <c:v>45660.71875</c:v>
                </c:pt>
                <c:pt idx="262" c:formatCode="m/d;@">
                  <c:v>45660.7291666667</c:v>
                </c:pt>
                <c:pt idx="263" c:formatCode="m/d;@">
                  <c:v>45660.7395833333</c:v>
                </c:pt>
                <c:pt idx="264" c:formatCode="m/d;@">
                  <c:v>45660.75</c:v>
                </c:pt>
                <c:pt idx="265" c:formatCode="m/d;@">
                  <c:v>45660.7604166667</c:v>
                </c:pt>
                <c:pt idx="266" c:formatCode="m/d;@">
                  <c:v>45660.7708333333</c:v>
                </c:pt>
                <c:pt idx="267" c:formatCode="m/d;@">
                  <c:v>45660.78125</c:v>
                </c:pt>
                <c:pt idx="268" c:formatCode="m/d;@">
                  <c:v>45660.7916666667</c:v>
                </c:pt>
                <c:pt idx="269" c:formatCode="m/d;@">
                  <c:v>45660.8020833333</c:v>
                </c:pt>
                <c:pt idx="270" c:formatCode="m/d;@">
                  <c:v>45660.8125</c:v>
                </c:pt>
                <c:pt idx="271" c:formatCode="m/d;@">
                  <c:v>45660.8229166667</c:v>
                </c:pt>
                <c:pt idx="272" c:formatCode="m/d;@">
                  <c:v>45660.8333333333</c:v>
                </c:pt>
                <c:pt idx="273" c:formatCode="m/d;@">
                  <c:v>45660.84375</c:v>
                </c:pt>
                <c:pt idx="274" c:formatCode="m/d;@">
                  <c:v>45660.8541666667</c:v>
                </c:pt>
                <c:pt idx="275" c:formatCode="m/d;@">
                  <c:v>45660.8645833333</c:v>
                </c:pt>
                <c:pt idx="276" c:formatCode="m/d;@">
                  <c:v>45660.875</c:v>
                </c:pt>
                <c:pt idx="277" c:formatCode="m/d;@">
                  <c:v>45660.8854166667</c:v>
                </c:pt>
                <c:pt idx="278" c:formatCode="m/d;@">
                  <c:v>45660.8958333333</c:v>
                </c:pt>
                <c:pt idx="279" c:formatCode="m/d;@">
                  <c:v>45660.90625</c:v>
                </c:pt>
                <c:pt idx="280" c:formatCode="m/d;@">
                  <c:v>45660.9166666667</c:v>
                </c:pt>
                <c:pt idx="281" c:formatCode="m/d;@">
                  <c:v>45660.9270833333</c:v>
                </c:pt>
                <c:pt idx="282" c:formatCode="m/d;@">
                  <c:v>45660.9375</c:v>
                </c:pt>
                <c:pt idx="283" c:formatCode="m/d;@">
                  <c:v>45660.9479166667</c:v>
                </c:pt>
                <c:pt idx="284" c:formatCode="m/d;@">
                  <c:v>45660.9583333333</c:v>
                </c:pt>
                <c:pt idx="285" c:formatCode="m/d;@">
                  <c:v>45660.96875</c:v>
                </c:pt>
                <c:pt idx="286" c:formatCode="m/d;@">
                  <c:v>45660.9791666667</c:v>
                </c:pt>
                <c:pt idx="287" c:formatCode="m/d;@">
                  <c:v>45660.9895833333</c:v>
                </c:pt>
                <c:pt idx="288" c:formatCode="m/d;@">
                  <c:v>45661</c:v>
                </c:pt>
                <c:pt idx="289" c:formatCode="m/d;@">
                  <c:v>45661.0104166667</c:v>
                </c:pt>
                <c:pt idx="290" c:formatCode="m/d;@">
                  <c:v>45661.0208333333</c:v>
                </c:pt>
                <c:pt idx="291" c:formatCode="m/d;@">
                  <c:v>45661.03125</c:v>
                </c:pt>
                <c:pt idx="292" c:formatCode="m/d;@">
                  <c:v>45661.0416666667</c:v>
                </c:pt>
                <c:pt idx="293" c:formatCode="m/d;@">
                  <c:v>45661.0520833333</c:v>
                </c:pt>
                <c:pt idx="294" c:formatCode="m/d;@">
                  <c:v>45661.0625</c:v>
                </c:pt>
                <c:pt idx="295" c:formatCode="m/d;@">
                  <c:v>45661.0729166667</c:v>
                </c:pt>
                <c:pt idx="296" c:formatCode="m/d;@">
                  <c:v>45661.0833333333</c:v>
                </c:pt>
                <c:pt idx="297" c:formatCode="m/d;@">
                  <c:v>45661.09375</c:v>
                </c:pt>
                <c:pt idx="298" c:formatCode="m/d;@">
                  <c:v>45661.1041666667</c:v>
                </c:pt>
                <c:pt idx="299" c:formatCode="m/d;@">
                  <c:v>45661.1145833333</c:v>
                </c:pt>
                <c:pt idx="300" c:formatCode="m/d;@">
                  <c:v>45661.125</c:v>
                </c:pt>
                <c:pt idx="301" c:formatCode="m/d;@">
                  <c:v>45661.1354166667</c:v>
                </c:pt>
                <c:pt idx="302" c:formatCode="m/d;@">
                  <c:v>45661.1458333333</c:v>
                </c:pt>
                <c:pt idx="303" c:formatCode="m/d;@">
                  <c:v>45661.15625</c:v>
                </c:pt>
                <c:pt idx="304" c:formatCode="m/d;@">
                  <c:v>45661.1666666667</c:v>
                </c:pt>
                <c:pt idx="305" c:formatCode="m/d;@">
                  <c:v>45661.1770833333</c:v>
                </c:pt>
                <c:pt idx="306" c:formatCode="m/d;@">
                  <c:v>45661.1875</c:v>
                </c:pt>
                <c:pt idx="307" c:formatCode="m/d;@">
                  <c:v>45661.1979166667</c:v>
                </c:pt>
                <c:pt idx="308" c:formatCode="m/d;@">
                  <c:v>45661.2083333333</c:v>
                </c:pt>
                <c:pt idx="309" c:formatCode="m/d;@">
                  <c:v>45661.21875</c:v>
                </c:pt>
                <c:pt idx="310" c:formatCode="m/d;@">
                  <c:v>45661.2291666667</c:v>
                </c:pt>
                <c:pt idx="311" c:formatCode="m/d;@">
                  <c:v>45661.2395833333</c:v>
                </c:pt>
                <c:pt idx="312" c:formatCode="m/d;@">
                  <c:v>45661.25</c:v>
                </c:pt>
                <c:pt idx="313" c:formatCode="m/d;@">
                  <c:v>45661.2604166667</c:v>
                </c:pt>
                <c:pt idx="314" c:formatCode="m/d;@">
                  <c:v>45661.2708333333</c:v>
                </c:pt>
                <c:pt idx="315" c:formatCode="m/d;@">
                  <c:v>45661.28125</c:v>
                </c:pt>
                <c:pt idx="316" c:formatCode="m/d;@">
                  <c:v>45661.2916666667</c:v>
                </c:pt>
                <c:pt idx="317" c:formatCode="m/d;@">
                  <c:v>45661.3020833333</c:v>
                </c:pt>
                <c:pt idx="318" c:formatCode="m/d;@">
                  <c:v>45661.3125</c:v>
                </c:pt>
                <c:pt idx="319" c:formatCode="m/d;@">
                  <c:v>45661.3229166667</c:v>
                </c:pt>
                <c:pt idx="320" c:formatCode="m/d;@">
                  <c:v>45661.3333333333</c:v>
                </c:pt>
                <c:pt idx="321" c:formatCode="m/d;@">
                  <c:v>45661.34375</c:v>
                </c:pt>
                <c:pt idx="322" c:formatCode="m/d;@">
                  <c:v>45661.3541666667</c:v>
                </c:pt>
                <c:pt idx="323" c:formatCode="m/d;@">
                  <c:v>45661.3645833333</c:v>
                </c:pt>
                <c:pt idx="324" c:formatCode="m/d;@">
                  <c:v>45661.375</c:v>
                </c:pt>
                <c:pt idx="325" c:formatCode="m/d;@">
                  <c:v>45661.3854166667</c:v>
                </c:pt>
                <c:pt idx="326" c:formatCode="m/d;@">
                  <c:v>45661.3958333333</c:v>
                </c:pt>
                <c:pt idx="327" c:formatCode="m/d;@">
                  <c:v>45661.40625</c:v>
                </c:pt>
                <c:pt idx="328" c:formatCode="m/d;@">
                  <c:v>45661.4166666667</c:v>
                </c:pt>
                <c:pt idx="329" c:formatCode="m/d;@">
                  <c:v>45661.4270833333</c:v>
                </c:pt>
                <c:pt idx="330" c:formatCode="m/d;@">
                  <c:v>45661.4375</c:v>
                </c:pt>
                <c:pt idx="331" c:formatCode="m/d;@">
                  <c:v>45661.4479166667</c:v>
                </c:pt>
                <c:pt idx="332" c:formatCode="m/d;@">
                  <c:v>45661.4583333333</c:v>
                </c:pt>
                <c:pt idx="333" c:formatCode="m/d;@">
                  <c:v>45661.46875</c:v>
                </c:pt>
                <c:pt idx="334" c:formatCode="m/d;@">
                  <c:v>45661.4791666667</c:v>
                </c:pt>
                <c:pt idx="335" c:formatCode="m/d;@">
                  <c:v>45661.4895833333</c:v>
                </c:pt>
                <c:pt idx="336" c:formatCode="m/d;@">
                  <c:v>45661.5</c:v>
                </c:pt>
                <c:pt idx="337" c:formatCode="m/d;@">
                  <c:v>45661.5104166667</c:v>
                </c:pt>
                <c:pt idx="338" c:formatCode="m/d;@">
                  <c:v>45661.5208333333</c:v>
                </c:pt>
                <c:pt idx="339" c:formatCode="m/d;@">
                  <c:v>45661.53125</c:v>
                </c:pt>
                <c:pt idx="340" c:formatCode="m/d;@">
                  <c:v>45661.5416666667</c:v>
                </c:pt>
                <c:pt idx="341" c:formatCode="m/d;@">
                  <c:v>45661.5520833333</c:v>
                </c:pt>
                <c:pt idx="342" c:formatCode="m/d;@">
                  <c:v>45661.5625</c:v>
                </c:pt>
                <c:pt idx="343" c:formatCode="m/d;@">
                  <c:v>45661.5729166667</c:v>
                </c:pt>
                <c:pt idx="344" c:formatCode="m/d;@">
                  <c:v>45661.5833333333</c:v>
                </c:pt>
                <c:pt idx="345" c:formatCode="m/d;@">
                  <c:v>45661.59375</c:v>
                </c:pt>
                <c:pt idx="346" c:formatCode="m/d;@">
                  <c:v>45661.6041666667</c:v>
                </c:pt>
                <c:pt idx="347" c:formatCode="m/d;@">
                  <c:v>45661.6145833333</c:v>
                </c:pt>
                <c:pt idx="348" c:formatCode="m/d;@">
                  <c:v>45661.625</c:v>
                </c:pt>
                <c:pt idx="349" c:formatCode="m/d;@">
                  <c:v>45661.6354166667</c:v>
                </c:pt>
                <c:pt idx="350" c:formatCode="m/d;@">
                  <c:v>45661.6458333333</c:v>
                </c:pt>
                <c:pt idx="351" c:formatCode="m/d;@">
                  <c:v>45661.65625</c:v>
                </c:pt>
                <c:pt idx="352" c:formatCode="m/d;@">
                  <c:v>45661.6666666667</c:v>
                </c:pt>
                <c:pt idx="353" c:formatCode="m/d;@">
                  <c:v>45661.6770833333</c:v>
                </c:pt>
                <c:pt idx="354" c:formatCode="m/d;@">
                  <c:v>45661.6875</c:v>
                </c:pt>
                <c:pt idx="355" c:formatCode="m/d;@">
                  <c:v>45661.6979166667</c:v>
                </c:pt>
                <c:pt idx="356" c:formatCode="m/d;@">
                  <c:v>45661.7083333333</c:v>
                </c:pt>
                <c:pt idx="357" c:formatCode="m/d;@">
                  <c:v>45661.71875</c:v>
                </c:pt>
                <c:pt idx="358" c:formatCode="m/d;@">
                  <c:v>45661.7291666667</c:v>
                </c:pt>
                <c:pt idx="359" c:formatCode="m/d;@">
                  <c:v>45661.7395833333</c:v>
                </c:pt>
                <c:pt idx="360" c:formatCode="m/d;@">
                  <c:v>45661.75</c:v>
                </c:pt>
                <c:pt idx="361" c:formatCode="m/d;@">
                  <c:v>45661.7604166667</c:v>
                </c:pt>
                <c:pt idx="362" c:formatCode="m/d;@">
                  <c:v>45661.7708333333</c:v>
                </c:pt>
                <c:pt idx="363" c:formatCode="m/d;@">
                  <c:v>45661.78125</c:v>
                </c:pt>
                <c:pt idx="364" c:formatCode="m/d;@">
                  <c:v>45661.7916666667</c:v>
                </c:pt>
                <c:pt idx="365" c:formatCode="m/d;@">
                  <c:v>45661.8020833333</c:v>
                </c:pt>
                <c:pt idx="366" c:formatCode="m/d;@">
                  <c:v>45661.8125</c:v>
                </c:pt>
                <c:pt idx="367" c:formatCode="m/d;@">
                  <c:v>45661.8229166667</c:v>
                </c:pt>
                <c:pt idx="368" c:formatCode="m/d;@">
                  <c:v>45661.8333333333</c:v>
                </c:pt>
                <c:pt idx="369" c:formatCode="m/d;@">
                  <c:v>45661.84375</c:v>
                </c:pt>
                <c:pt idx="370" c:formatCode="m/d;@">
                  <c:v>45661.8541666667</c:v>
                </c:pt>
                <c:pt idx="371" c:formatCode="m/d;@">
                  <c:v>45661.8645833333</c:v>
                </c:pt>
                <c:pt idx="372" c:formatCode="m/d;@">
                  <c:v>45661.875</c:v>
                </c:pt>
                <c:pt idx="373" c:formatCode="m/d;@">
                  <c:v>45661.8854166667</c:v>
                </c:pt>
                <c:pt idx="374" c:formatCode="m/d;@">
                  <c:v>45661.8958333333</c:v>
                </c:pt>
                <c:pt idx="375" c:formatCode="m/d;@">
                  <c:v>45661.90625</c:v>
                </c:pt>
                <c:pt idx="376" c:formatCode="m/d;@">
                  <c:v>45661.9166666667</c:v>
                </c:pt>
                <c:pt idx="377" c:formatCode="m/d;@">
                  <c:v>45661.9270833333</c:v>
                </c:pt>
                <c:pt idx="378" c:formatCode="m/d;@">
                  <c:v>45661.9375</c:v>
                </c:pt>
                <c:pt idx="379" c:formatCode="m/d;@">
                  <c:v>45661.9479166667</c:v>
                </c:pt>
                <c:pt idx="380" c:formatCode="m/d;@">
                  <c:v>45661.9583333333</c:v>
                </c:pt>
                <c:pt idx="381" c:formatCode="m/d;@">
                  <c:v>45661.96875</c:v>
                </c:pt>
                <c:pt idx="382" c:formatCode="m/d;@">
                  <c:v>45661.9791666667</c:v>
                </c:pt>
                <c:pt idx="383" c:formatCode="m/d;@">
                  <c:v>45661.9895833333</c:v>
                </c:pt>
                <c:pt idx="384" c:formatCode="m/d;@">
                  <c:v>45662</c:v>
                </c:pt>
                <c:pt idx="385" c:formatCode="m/d;@">
                  <c:v>45662.0104166667</c:v>
                </c:pt>
                <c:pt idx="386" c:formatCode="m/d;@">
                  <c:v>45662.0208333333</c:v>
                </c:pt>
                <c:pt idx="387" c:formatCode="m/d;@">
                  <c:v>45662.03125</c:v>
                </c:pt>
                <c:pt idx="388" c:formatCode="m/d;@">
                  <c:v>45662.0416666667</c:v>
                </c:pt>
                <c:pt idx="389" c:formatCode="m/d;@">
                  <c:v>45662.0520833333</c:v>
                </c:pt>
                <c:pt idx="390" c:formatCode="m/d;@">
                  <c:v>45662.0625</c:v>
                </c:pt>
                <c:pt idx="391" c:formatCode="m/d;@">
                  <c:v>45662.0729166667</c:v>
                </c:pt>
                <c:pt idx="392" c:formatCode="m/d;@">
                  <c:v>45662.0833333333</c:v>
                </c:pt>
                <c:pt idx="393" c:formatCode="m/d;@">
                  <c:v>45662.09375</c:v>
                </c:pt>
                <c:pt idx="394" c:formatCode="m/d;@">
                  <c:v>45662.1041666667</c:v>
                </c:pt>
                <c:pt idx="395" c:formatCode="m/d;@">
                  <c:v>45662.1145833333</c:v>
                </c:pt>
                <c:pt idx="396" c:formatCode="m/d;@">
                  <c:v>45662.125</c:v>
                </c:pt>
                <c:pt idx="397" c:formatCode="m/d;@">
                  <c:v>45662.1354166667</c:v>
                </c:pt>
                <c:pt idx="398" c:formatCode="m/d;@">
                  <c:v>45662.1458333333</c:v>
                </c:pt>
                <c:pt idx="399" c:formatCode="m/d;@">
                  <c:v>45662.15625</c:v>
                </c:pt>
                <c:pt idx="400" c:formatCode="m/d;@">
                  <c:v>45662.1666666667</c:v>
                </c:pt>
                <c:pt idx="401" c:formatCode="m/d;@">
                  <c:v>45662.1770833333</c:v>
                </c:pt>
                <c:pt idx="402" c:formatCode="m/d;@">
                  <c:v>45662.1875</c:v>
                </c:pt>
                <c:pt idx="403" c:formatCode="m/d;@">
                  <c:v>45662.1979166667</c:v>
                </c:pt>
                <c:pt idx="404" c:formatCode="m/d;@">
                  <c:v>45662.2083333333</c:v>
                </c:pt>
                <c:pt idx="405" c:formatCode="m/d;@">
                  <c:v>45662.21875</c:v>
                </c:pt>
                <c:pt idx="406" c:formatCode="m/d;@">
                  <c:v>45662.2291666667</c:v>
                </c:pt>
                <c:pt idx="407" c:formatCode="m/d;@">
                  <c:v>45662.2395833333</c:v>
                </c:pt>
                <c:pt idx="408" c:formatCode="m/d;@">
                  <c:v>45662.25</c:v>
                </c:pt>
                <c:pt idx="409" c:formatCode="m/d;@">
                  <c:v>45662.2604166667</c:v>
                </c:pt>
                <c:pt idx="410" c:formatCode="m/d;@">
                  <c:v>45662.2708333333</c:v>
                </c:pt>
                <c:pt idx="411" c:formatCode="m/d;@">
                  <c:v>45662.28125</c:v>
                </c:pt>
                <c:pt idx="412" c:formatCode="m/d;@">
                  <c:v>45662.2916666667</c:v>
                </c:pt>
                <c:pt idx="413" c:formatCode="m/d;@">
                  <c:v>45662.3020833333</c:v>
                </c:pt>
                <c:pt idx="414" c:formatCode="m/d;@">
                  <c:v>45662.3125</c:v>
                </c:pt>
                <c:pt idx="415" c:formatCode="m/d;@">
                  <c:v>45662.3229166667</c:v>
                </c:pt>
                <c:pt idx="416" c:formatCode="m/d;@">
                  <c:v>45662.3333333333</c:v>
                </c:pt>
                <c:pt idx="417" c:formatCode="m/d;@">
                  <c:v>45662.34375</c:v>
                </c:pt>
                <c:pt idx="418" c:formatCode="m/d;@">
                  <c:v>45662.3541666667</c:v>
                </c:pt>
                <c:pt idx="419" c:formatCode="m/d;@">
                  <c:v>45662.3645833333</c:v>
                </c:pt>
                <c:pt idx="420" c:formatCode="m/d;@">
                  <c:v>45662.375</c:v>
                </c:pt>
                <c:pt idx="421" c:formatCode="m/d;@">
                  <c:v>45662.3854166667</c:v>
                </c:pt>
                <c:pt idx="422" c:formatCode="m/d;@">
                  <c:v>45662.3958333333</c:v>
                </c:pt>
                <c:pt idx="423" c:formatCode="m/d;@">
                  <c:v>45662.40625</c:v>
                </c:pt>
                <c:pt idx="424" c:formatCode="m/d;@">
                  <c:v>45662.4166666667</c:v>
                </c:pt>
                <c:pt idx="425" c:formatCode="m/d;@">
                  <c:v>45662.4270833333</c:v>
                </c:pt>
                <c:pt idx="426" c:formatCode="m/d;@">
                  <c:v>45662.4375</c:v>
                </c:pt>
                <c:pt idx="427" c:formatCode="m/d;@">
                  <c:v>45662.4479166667</c:v>
                </c:pt>
                <c:pt idx="428" c:formatCode="m/d;@">
                  <c:v>45662.4583333333</c:v>
                </c:pt>
                <c:pt idx="429" c:formatCode="m/d;@">
                  <c:v>45662.46875</c:v>
                </c:pt>
                <c:pt idx="430" c:formatCode="m/d;@">
                  <c:v>45662.4791666667</c:v>
                </c:pt>
                <c:pt idx="431" c:formatCode="m/d;@">
                  <c:v>45662.4895833333</c:v>
                </c:pt>
                <c:pt idx="432" c:formatCode="m/d;@">
                  <c:v>45662.5</c:v>
                </c:pt>
                <c:pt idx="433" c:formatCode="m/d;@">
                  <c:v>45662.5104166667</c:v>
                </c:pt>
                <c:pt idx="434" c:formatCode="m/d;@">
                  <c:v>45662.5208333333</c:v>
                </c:pt>
                <c:pt idx="435" c:formatCode="m/d;@">
                  <c:v>45662.53125</c:v>
                </c:pt>
                <c:pt idx="436" c:formatCode="m/d;@">
                  <c:v>45662.5416666667</c:v>
                </c:pt>
                <c:pt idx="437" c:formatCode="m/d;@">
                  <c:v>45662.5520833333</c:v>
                </c:pt>
                <c:pt idx="438" c:formatCode="m/d;@">
                  <c:v>45662.5625</c:v>
                </c:pt>
                <c:pt idx="439" c:formatCode="m/d;@">
                  <c:v>45662.5729166667</c:v>
                </c:pt>
                <c:pt idx="440" c:formatCode="m/d;@">
                  <c:v>45662.5833333333</c:v>
                </c:pt>
                <c:pt idx="441" c:formatCode="m/d;@">
                  <c:v>45662.59375</c:v>
                </c:pt>
                <c:pt idx="442" c:formatCode="m/d;@">
                  <c:v>45662.6041666667</c:v>
                </c:pt>
                <c:pt idx="443" c:formatCode="m/d;@">
                  <c:v>45662.6145833333</c:v>
                </c:pt>
                <c:pt idx="444" c:formatCode="m/d;@">
                  <c:v>45662.625</c:v>
                </c:pt>
                <c:pt idx="445" c:formatCode="m/d;@">
                  <c:v>45662.6354166667</c:v>
                </c:pt>
                <c:pt idx="446" c:formatCode="m/d;@">
                  <c:v>45662.6458333333</c:v>
                </c:pt>
                <c:pt idx="447" c:formatCode="m/d;@">
                  <c:v>45662.65625</c:v>
                </c:pt>
                <c:pt idx="448" c:formatCode="m/d;@">
                  <c:v>45662.6666666667</c:v>
                </c:pt>
                <c:pt idx="449" c:formatCode="m/d;@">
                  <c:v>45662.6770833333</c:v>
                </c:pt>
                <c:pt idx="450" c:formatCode="m/d;@">
                  <c:v>45662.6875</c:v>
                </c:pt>
                <c:pt idx="451" c:formatCode="m/d;@">
                  <c:v>45662.6979166667</c:v>
                </c:pt>
                <c:pt idx="452" c:formatCode="m/d;@">
                  <c:v>45662.7083333333</c:v>
                </c:pt>
                <c:pt idx="453" c:formatCode="m/d;@">
                  <c:v>45662.71875</c:v>
                </c:pt>
                <c:pt idx="454" c:formatCode="m/d;@">
                  <c:v>45662.7291666667</c:v>
                </c:pt>
                <c:pt idx="455" c:formatCode="m/d;@">
                  <c:v>45662.7395833333</c:v>
                </c:pt>
                <c:pt idx="456" c:formatCode="m/d;@">
                  <c:v>45662.75</c:v>
                </c:pt>
                <c:pt idx="457" c:formatCode="m/d;@">
                  <c:v>45662.7604166667</c:v>
                </c:pt>
                <c:pt idx="458" c:formatCode="m/d;@">
                  <c:v>45662.7708333333</c:v>
                </c:pt>
                <c:pt idx="459" c:formatCode="m/d;@">
                  <c:v>45662.78125</c:v>
                </c:pt>
                <c:pt idx="460" c:formatCode="m/d;@">
                  <c:v>45662.7916666667</c:v>
                </c:pt>
                <c:pt idx="461" c:formatCode="m/d;@">
                  <c:v>45662.8020833333</c:v>
                </c:pt>
                <c:pt idx="462" c:formatCode="m/d;@">
                  <c:v>45662.8125</c:v>
                </c:pt>
                <c:pt idx="463" c:formatCode="m/d;@">
                  <c:v>45662.8229166667</c:v>
                </c:pt>
                <c:pt idx="464" c:formatCode="m/d;@">
                  <c:v>45662.8333333333</c:v>
                </c:pt>
                <c:pt idx="465" c:formatCode="m/d;@">
                  <c:v>45662.84375</c:v>
                </c:pt>
                <c:pt idx="466" c:formatCode="m/d;@">
                  <c:v>45662.8541666667</c:v>
                </c:pt>
                <c:pt idx="467" c:formatCode="m/d;@">
                  <c:v>45662.8645833333</c:v>
                </c:pt>
                <c:pt idx="468" c:formatCode="m/d;@">
                  <c:v>45662.875</c:v>
                </c:pt>
                <c:pt idx="469" c:formatCode="m/d;@">
                  <c:v>45662.8854166667</c:v>
                </c:pt>
                <c:pt idx="470" c:formatCode="m/d;@">
                  <c:v>45662.8958333333</c:v>
                </c:pt>
                <c:pt idx="471" c:formatCode="m/d;@">
                  <c:v>45662.90625</c:v>
                </c:pt>
                <c:pt idx="472" c:formatCode="m/d;@">
                  <c:v>45662.9166666667</c:v>
                </c:pt>
                <c:pt idx="473" c:formatCode="m/d;@">
                  <c:v>45662.9270833333</c:v>
                </c:pt>
                <c:pt idx="474" c:formatCode="m/d;@">
                  <c:v>45662.9375</c:v>
                </c:pt>
                <c:pt idx="475" c:formatCode="m/d;@">
                  <c:v>45662.9479166667</c:v>
                </c:pt>
                <c:pt idx="476" c:formatCode="m/d;@">
                  <c:v>45662.9583333333</c:v>
                </c:pt>
                <c:pt idx="477" c:formatCode="m/d;@">
                  <c:v>45662.96875</c:v>
                </c:pt>
                <c:pt idx="478" c:formatCode="m/d;@">
                  <c:v>45662.9791666667</c:v>
                </c:pt>
                <c:pt idx="479" c:formatCode="m/d;@">
                  <c:v>45662.9895833333</c:v>
                </c:pt>
                <c:pt idx="480" c:formatCode="m/d;@">
                  <c:v>45663</c:v>
                </c:pt>
                <c:pt idx="481" c:formatCode="m/d;@">
                  <c:v>45663.0104166667</c:v>
                </c:pt>
                <c:pt idx="482" c:formatCode="m/d;@">
                  <c:v>45663.0208333333</c:v>
                </c:pt>
                <c:pt idx="483" c:formatCode="m/d;@">
                  <c:v>45663.03125</c:v>
                </c:pt>
                <c:pt idx="484" c:formatCode="m/d;@">
                  <c:v>45663.0416666667</c:v>
                </c:pt>
                <c:pt idx="485" c:formatCode="m/d;@">
                  <c:v>45663.0520833333</c:v>
                </c:pt>
                <c:pt idx="486" c:formatCode="m/d;@">
                  <c:v>45663.0625</c:v>
                </c:pt>
                <c:pt idx="487" c:formatCode="m/d;@">
                  <c:v>45663.0729166667</c:v>
                </c:pt>
                <c:pt idx="488" c:formatCode="m/d;@">
                  <c:v>45663.0833333333</c:v>
                </c:pt>
                <c:pt idx="489" c:formatCode="m/d;@">
                  <c:v>45663.09375</c:v>
                </c:pt>
                <c:pt idx="490" c:formatCode="m/d;@">
                  <c:v>45663.1041666667</c:v>
                </c:pt>
                <c:pt idx="491" c:formatCode="m/d;@">
                  <c:v>45663.1145833333</c:v>
                </c:pt>
                <c:pt idx="492" c:formatCode="m/d;@">
                  <c:v>45663.125</c:v>
                </c:pt>
                <c:pt idx="493" c:formatCode="m/d;@">
                  <c:v>45663.1354166667</c:v>
                </c:pt>
                <c:pt idx="494" c:formatCode="m/d;@">
                  <c:v>45663.1458333333</c:v>
                </c:pt>
                <c:pt idx="495" c:formatCode="m/d;@">
                  <c:v>45663.15625</c:v>
                </c:pt>
                <c:pt idx="496" c:formatCode="m/d;@">
                  <c:v>45663.1666666667</c:v>
                </c:pt>
                <c:pt idx="497" c:formatCode="m/d;@">
                  <c:v>45663.1770833333</c:v>
                </c:pt>
                <c:pt idx="498" c:formatCode="m/d;@">
                  <c:v>45663.1875</c:v>
                </c:pt>
                <c:pt idx="499" c:formatCode="m/d;@">
                  <c:v>45663.1979166667</c:v>
                </c:pt>
                <c:pt idx="500" c:formatCode="m/d;@">
                  <c:v>45663.2083333333</c:v>
                </c:pt>
                <c:pt idx="501" c:formatCode="m/d;@">
                  <c:v>45663.21875</c:v>
                </c:pt>
                <c:pt idx="502" c:formatCode="m/d;@">
                  <c:v>45663.2291666667</c:v>
                </c:pt>
                <c:pt idx="503" c:formatCode="m/d;@">
                  <c:v>45663.2395833333</c:v>
                </c:pt>
                <c:pt idx="504" c:formatCode="m/d;@">
                  <c:v>45663.25</c:v>
                </c:pt>
                <c:pt idx="505" c:formatCode="m/d;@">
                  <c:v>45663.2604166667</c:v>
                </c:pt>
                <c:pt idx="506" c:formatCode="m/d;@">
                  <c:v>45663.2708333333</c:v>
                </c:pt>
                <c:pt idx="507" c:formatCode="m/d;@">
                  <c:v>45663.28125</c:v>
                </c:pt>
                <c:pt idx="508" c:formatCode="m/d;@">
                  <c:v>45663.2916666667</c:v>
                </c:pt>
                <c:pt idx="509" c:formatCode="m/d;@">
                  <c:v>45663.3020833333</c:v>
                </c:pt>
                <c:pt idx="510" c:formatCode="m/d;@">
                  <c:v>45663.3125</c:v>
                </c:pt>
                <c:pt idx="511" c:formatCode="m/d;@">
                  <c:v>45663.3229166667</c:v>
                </c:pt>
                <c:pt idx="512" c:formatCode="m/d;@">
                  <c:v>45663.3333333333</c:v>
                </c:pt>
                <c:pt idx="513" c:formatCode="m/d;@">
                  <c:v>45663.34375</c:v>
                </c:pt>
                <c:pt idx="514" c:formatCode="m/d;@">
                  <c:v>45663.3541666667</c:v>
                </c:pt>
                <c:pt idx="515" c:formatCode="m/d;@">
                  <c:v>45663.3645833333</c:v>
                </c:pt>
                <c:pt idx="516" c:formatCode="m/d;@">
                  <c:v>45663.375</c:v>
                </c:pt>
                <c:pt idx="517" c:formatCode="m/d;@">
                  <c:v>45663.3854166667</c:v>
                </c:pt>
                <c:pt idx="518" c:formatCode="m/d;@">
                  <c:v>45663.3958333333</c:v>
                </c:pt>
                <c:pt idx="519" c:formatCode="m/d;@">
                  <c:v>45663.40625</c:v>
                </c:pt>
                <c:pt idx="520" c:formatCode="m/d;@">
                  <c:v>45663.4166666667</c:v>
                </c:pt>
                <c:pt idx="521" c:formatCode="m/d;@">
                  <c:v>45663.4270833333</c:v>
                </c:pt>
                <c:pt idx="522" c:formatCode="m/d;@">
                  <c:v>45663.4375</c:v>
                </c:pt>
                <c:pt idx="523" c:formatCode="m/d;@">
                  <c:v>45663.4479166667</c:v>
                </c:pt>
                <c:pt idx="524" c:formatCode="m/d;@">
                  <c:v>45663.4583333333</c:v>
                </c:pt>
                <c:pt idx="525" c:formatCode="m/d;@">
                  <c:v>45663.46875</c:v>
                </c:pt>
                <c:pt idx="526" c:formatCode="m/d;@">
                  <c:v>45663.4791666667</c:v>
                </c:pt>
                <c:pt idx="527" c:formatCode="m/d;@">
                  <c:v>45663.4895833333</c:v>
                </c:pt>
                <c:pt idx="528" c:formatCode="m/d;@">
                  <c:v>45663.5</c:v>
                </c:pt>
                <c:pt idx="529" c:formatCode="m/d;@">
                  <c:v>45663.5104166667</c:v>
                </c:pt>
                <c:pt idx="530" c:formatCode="m/d;@">
                  <c:v>45663.5208333333</c:v>
                </c:pt>
                <c:pt idx="531" c:formatCode="m/d;@">
                  <c:v>45663.53125</c:v>
                </c:pt>
                <c:pt idx="532" c:formatCode="m/d;@">
                  <c:v>45663.5416666667</c:v>
                </c:pt>
                <c:pt idx="533" c:formatCode="m/d;@">
                  <c:v>45663.5520833333</c:v>
                </c:pt>
                <c:pt idx="534" c:formatCode="m/d;@">
                  <c:v>45663.5625</c:v>
                </c:pt>
                <c:pt idx="535" c:formatCode="m/d;@">
                  <c:v>45663.5729166667</c:v>
                </c:pt>
                <c:pt idx="536" c:formatCode="m/d;@">
                  <c:v>45663.5833333333</c:v>
                </c:pt>
                <c:pt idx="537" c:formatCode="m/d;@">
                  <c:v>45663.59375</c:v>
                </c:pt>
                <c:pt idx="538" c:formatCode="m/d;@">
                  <c:v>45663.6041666667</c:v>
                </c:pt>
                <c:pt idx="539" c:formatCode="m/d;@">
                  <c:v>45663.6145833333</c:v>
                </c:pt>
                <c:pt idx="540" c:formatCode="m/d;@">
                  <c:v>45663.625</c:v>
                </c:pt>
                <c:pt idx="541" c:formatCode="m/d;@">
                  <c:v>45663.6354166667</c:v>
                </c:pt>
                <c:pt idx="542" c:formatCode="m/d;@">
                  <c:v>45663.6458333333</c:v>
                </c:pt>
                <c:pt idx="543" c:formatCode="m/d;@">
                  <c:v>45663.65625</c:v>
                </c:pt>
                <c:pt idx="544" c:formatCode="m/d;@">
                  <c:v>45663.6666666667</c:v>
                </c:pt>
                <c:pt idx="545" c:formatCode="m/d;@">
                  <c:v>45663.6770833333</c:v>
                </c:pt>
                <c:pt idx="546" c:formatCode="m/d;@">
                  <c:v>45663.6875</c:v>
                </c:pt>
                <c:pt idx="547" c:formatCode="m/d;@">
                  <c:v>45663.6979166667</c:v>
                </c:pt>
                <c:pt idx="548" c:formatCode="m/d;@">
                  <c:v>45663.7083333333</c:v>
                </c:pt>
                <c:pt idx="549" c:formatCode="m/d;@">
                  <c:v>45663.71875</c:v>
                </c:pt>
                <c:pt idx="550" c:formatCode="m/d;@">
                  <c:v>45663.7291666667</c:v>
                </c:pt>
                <c:pt idx="551" c:formatCode="m/d;@">
                  <c:v>45663.7395833333</c:v>
                </c:pt>
                <c:pt idx="552" c:formatCode="m/d;@">
                  <c:v>45663.75</c:v>
                </c:pt>
                <c:pt idx="553" c:formatCode="m/d;@">
                  <c:v>45663.7604166667</c:v>
                </c:pt>
                <c:pt idx="554" c:formatCode="m/d;@">
                  <c:v>45663.7708333333</c:v>
                </c:pt>
                <c:pt idx="555" c:formatCode="m/d;@">
                  <c:v>45663.78125</c:v>
                </c:pt>
                <c:pt idx="556" c:formatCode="m/d;@">
                  <c:v>45663.7916666667</c:v>
                </c:pt>
                <c:pt idx="557" c:formatCode="m/d;@">
                  <c:v>45663.8020833333</c:v>
                </c:pt>
                <c:pt idx="558" c:formatCode="m/d;@">
                  <c:v>45663.8125</c:v>
                </c:pt>
                <c:pt idx="559" c:formatCode="m/d;@">
                  <c:v>45663.8229166667</c:v>
                </c:pt>
                <c:pt idx="560" c:formatCode="m/d;@">
                  <c:v>45663.8333333333</c:v>
                </c:pt>
                <c:pt idx="561" c:formatCode="m/d;@">
                  <c:v>45663.84375</c:v>
                </c:pt>
                <c:pt idx="562" c:formatCode="m/d;@">
                  <c:v>45663.8541666667</c:v>
                </c:pt>
                <c:pt idx="563" c:formatCode="m/d;@">
                  <c:v>45663.8645833333</c:v>
                </c:pt>
                <c:pt idx="564" c:formatCode="m/d;@">
                  <c:v>45663.875</c:v>
                </c:pt>
                <c:pt idx="565" c:formatCode="m/d;@">
                  <c:v>45663.8854166667</c:v>
                </c:pt>
                <c:pt idx="566" c:formatCode="m/d;@">
                  <c:v>45663.8958333333</c:v>
                </c:pt>
                <c:pt idx="567" c:formatCode="m/d;@">
                  <c:v>45663.90625</c:v>
                </c:pt>
                <c:pt idx="568" c:formatCode="m/d;@">
                  <c:v>45663.9166666667</c:v>
                </c:pt>
                <c:pt idx="569" c:formatCode="m/d;@">
                  <c:v>45663.9270833333</c:v>
                </c:pt>
                <c:pt idx="570" c:formatCode="m/d;@">
                  <c:v>45663.9375</c:v>
                </c:pt>
                <c:pt idx="571" c:formatCode="m/d;@">
                  <c:v>45663.9479166667</c:v>
                </c:pt>
                <c:pt idx="572" c:formatCode="m/d;@">
                  <c:v>45663.9583333333</c:v>
                </c:pt>
                <c:pt idx="573" c:formatCode="m/d;@">
                  <c:v>45663.96875</c:v>
                </c:pt>
                <c:pt idx="574" c:formatCode="m/d;@">
                  <c:v>45663.9791666667</c:v>
                </c:pt>
                <c:pt idx="575" c:formatCode="m/d;@">
                  <c:v>45663.9895833333</c:v>
                </c:pt>
                <c:pt idx="576" c:formatCode="m/d;@">
                  <c:v>45664</c:v>
                </c:pt>
                <c:pt idx="577" c:formatCode="m/d;@">
                  <c:v>45664.0104166667</c:v>
                </c:pt>
                <c:pt idx="578" c:formatCode="m/d;@">
                  <c:v>45664.0208333333</c:v>
                </c:pt>
                <c:pt idx="579" c:formatCode="m/d;@">
                  <c:v>45664.03125</c:v>
                </c:pt>
                <c:pt idx="580" c:formatCode="m/d;@">
                  <c:v>45664.0416666667</c:v>
                </c:pt>
                <c:pt idx="581" c:formatCode="m/d;@">
                  <c:v>45664.0520833333</c:v>
                </c:pt>
                <c:pt idx="582" c:formatCode="m/d;@">
                  <c:v>45664.0625</c:v>
                </c:pt>
                <c:pt idx="583" c:formatCode="m/d;@">
                  <c:v>45664.0729166667</c:v>
                </c:pt>
                <c:pt idx="584" c:formatCode="m/d;@">
                  <c:v>45664.0833333333</c:v>
                </c:pt>
                <c:pt idx="585" c:formatCode="m/d;@">
                  <c:v>45664.09375</c:v>
                </c:pt>
                <c:pt idx="586" c:formatCode="m/d;@">
                  <c:v>45664.1041666667</c:v>
                </c:pt>
                <c:pt idx="587" c:formatCode="m/d;@">
                  <c:v>45664.1145833333</c:v>
                </c:pt>
                <c:pt idx="588" c:formatCode="m/d;@">
                  <c:v>45664.125</c:v>
                </c:pt>
                <c:pt idx="589" c:formatCode="m/d;@">
                  <c:v>45664.1354166667</c:v>
                </c:pt>
                <c:pt idx="590" c:formatCode="m/d;@">
                  <c:v>45664.1458333333</c:v>
                </c:pt>
                <c:pt idx="591" c:formatCode="m/d;@">
                  <c:v>45664.15625</c:v>
                </c:pt>
                <c:pt idx="592" c:formatCode="m/d;@">
                  <c:v>45664.1666666667</c:v>
                </c:pt>
                <c:pt idx="593" c:formatCode="m/d;@">
                  <c:v>45664.1770833333</c:v>
                </c:pt>
                <c:pt idx="594" c:formatCode="m/d;@">
                  <c:v>45664.1875</c:v>
                </c:pt>
                <c:pt idx="595" c:formatCode="m/d;@">
                  <c:v>45664.1979166667</c:v>
                </c:pt>
                <c:pt idx="596" c:formatCode="m/d;@">
                  <c:v>45664.2083333333</c:v>
                </c:pt>
                <c:pt idx="597" c:formatCode="m/d;@">
                  <c:v>45664.21875</c:v>
                </c:pt>
                <c:pt idx="598" c:formatCode="m/d;@">
                  <c:v>45664.2291666667</c:v>
                </c:pt>
                <c:pt idx="599" c:formatCode="m/d;@">
                  <c:v>45664.2395833333</c:v>
                </c:pt>
                <c:pt idx="600" c:formatCode="m/d;@">
                  <c:v>45664.25</c:v>
                </c:pt>
                <c:pt idx="601" c:formatCode="m/d;@">
                  <c:v>45664.2604166667</c:v>
                </c:pt>
                <c:pt idx="602" c:formatCode="m/d;@">
                  <c:v>45664.2708333333</c:v>
                </c:pt>
                <c:pt idx="603" c:formatCode="m/d;@">
                  <c:v>45664.28125</c:v>
                </c:pt>
                <c:pt idx="604" c:formatCode="m/d;@">
                  <c:v>45664.2916666667</c:v>
                </c:pt>
                <c:pt idx="605" c:formatCode="m/d;@">
                  <c:v>45664.3020833333</c:v>
                </c:pt>
                <c:pt idx="606" c:formatCode="m/d;@">
                  <c:v>45664.3125</c:v>
                </c:pt>
                <c:pt idx="607" c:formatCode="m/d;@">
                  <c:v>45664.3229166667</c:v>
                </c:pt>
                <c:pt idx="608" c:formatCode="m/d;@">
                  <c:v>45664.3333333333</c:v>
                </c:pt>
                <c:pt idx="609" c:formatCode="m/d;@">
                  <c:v>45664.34375</c:v>
                </c:pt>
                <c:pt idx="610" c:formatCode="m/d;@">
                  <c:v>45664.3541666667</c:v>
                </c:pt>
                <c:pt idx="611" c:formatCode="m/d;@">
                  <c:v>45664.3645833333</c:v>
                </c:pt>
                <c:pt idx="612" c:formatCode="m/d;@">
                  <c:v>45664.375</c:v>
                </c:pt>
                <c:pt idx="613" c:formatCode="m/d;@">
                  <c:v>45664.3854166667</c:v>
                </c:pt>
                <c:pt idx="614" c:formatCode="m/d;@">
                  <c:v>45664.3958333333</c:v>
                </c:pt>
                <c:pt idx="615" c:formatCode="m/d;@">
                  <c:v>45664.40625</c:v>
                </c:pt>
                <c:pt idx="616" c:formatCode="m/d;@">
                  <c:v>45664.4166666667</c:v>
                </c:pt>
                <c:pt idx="617" c:formatCode="m/d;@">
                  <c:v>45664.4270833333</c:v>
                </c:pt>
                <c:pt idx="618" c:formatCode="m/d;@">
                  <c:v>45664.4375</c:v>
                </c:pt>
                <c:pt idx="619" c:formatCode="m/d;@">
                  <c:v>45664.4479166667</c:v>
                </c:pt>
                <c:pt idx="620" c:formatCode="m/d;@">
                  <c:v>45664.4583333333</c:v>
                </c:pt>
                <c:pt idx="621" c:formatCode="m/d;@">
                  <c:v>45664.46875</c:v>
                </c:pt>
                <c:pt idx="622" c:formatCode="m/d;@">
                  <c:v>45664.4791666667</c:v>
                </c:pt>
                <c:pt idx="623" c:formatCode="m/d;@">
                  <c:v>45664.4895833333</c:v>
                </c:pt>
                <c:pt idx="624" c:formatCode="m/d;@">
                  <c:v>45664.5</c:v>
                </c:pt>
                <c:pt idx="625" c:formatCode="m/d;@">
                  <c:v>45664.5104166667</c:v>
                </c:pt>
                <c:pt idx="626" c:formatCode="m/d;@">
                  <c:v>45664.5208333333</c:v>
                </c:pt>
                <c:pt idx="627" c:formatCode="m/d;@">
                  <c:v>45664.53125</c:v>
                </c:pt>
                <c:pt idx="628" c:formatCode="m/d;@">
                  <c:v>45664.5416666667</c:v>
                </c:pt>
                <c:pt idx="629" c:formatCode="m/d;@">
                  <c:v>45664.5520833333</c:v>
                </c:pt>
                <c:pt idx="630" c:formatCode="m/d;@">
                  <c:v>45664.5625</c:v>
                </c:pt>
                <c:pt idx="631" c:formatCode="m/d;@">
                  <c:v>45664.5729166667</c:v>
                </c:pt>
                <c:pt idx="632" c:formatCode="m/d;@">
                  <c:v>45664.5833333333</c:v>
                </c:pt>
                <c:pt idx="633" c:formatCode="m/d;@">
                  <c:v>45664.59375</c:v>
                </c:pt>
                <c:pt idx="634" c:formatCode="m/d;@">
                  <c:v>45664.6041666667</c:v>
                </c:pt>
                <c:pt idx="635" c:formatCode="m/d;@">
                  <c:v>45664.6145833333</c:v>
                </c:pt>
                <c:pt idx="636" c:formatCode="m/d;@">
                  <c:v>45664.625</c:v>
                </c:pt>
                <c:pt idx="637" c:formatCode="m/d;@">
                  <c:v>45664.6354166667</c:v>
                </c:pt>
                <c:pt idx="638" c:formatCode="m/d;@">
                  <c:v>45664.6458333333</c:v>
                </c:pt>
                <c:pt idx="639" c:formatCode="m/d;@">
                  <c:v>45664.65625</c:v>
                </c:pt>
                <c:pt idx="640" c:formatCode="m/d;@">
                  <c:v>45664.6666666667</c:v>
                </c:pt>
                <c:pt idx="641" c:formatCode="m/d;@">
                  <c:v>45664.6770833333</c:v>
                </c:pt>
                <c:pt idx="642" c:formatCode="m/d;@">
                  <c:v>45664.6875</c:v>
                </c:pt>
                <c:pt idx="643" c:formatCode="m/d;@">
                  <c:v>45664.6979166667</c:v>
                </c:pt>
                <c:pt idx="644" c:formatCode="m/d;@">
                  <c:v>45664.7083333333</c:v>
                </c:pt>
                <c:pt idx="645" c:formatCode="m/d;@">
                  <c:v>45664.71875</c:v>
                </c:pt>
                <c:pt idx="646" c:formatCode="m/d;@">
                  <c:v>45664.7291666667</c:v>
                </c:pt>
                <c:pt idx="647" c:formatCode="m/d;@">
                  <c:v>45664.7395833333</c:v>
                </c:pt>
                <c:pt idx="648" c:formatCode="m/d;@">
                  <c:v>45664.75</c:v>
                </c:pt>
                <c:pt idx="649" c:formatCode="m/d;@">
                  <c:v>45664.7604166667</c:v>
                </c:pt>
                <c:pt idx="650" c:formatCode="m/d;@">
                  <c:v>45664.7708333333</c:v>
                </c:pt>
                <c:pt idx="651" c:formatCode="m/d;@">
                  <c:v>45664.78125</c:v>
                </c:pt>
                <c:pt idx="652" c:formatCode="m/d;@">
                  <c:v>45664.7916666667</c:v>
                </c:pt>
                <c:pt idx="653" c:formatCode="m/d;@">
                  <c:v>45664.8020833333</c:v>
                </c:pt>
                <c:pt idx="654" c:formatCode="m/d;@">
                  <c:v>45664.8125</c:v>
                </c:pt>
                <c:pt idx="655" c:formatCode="m/d;@">
                  <c:v>45664.8229166667</c:v>
                </c:pt>
                <c:pt idx="656" c:formatCode="m/d;@">
                  <c:v>45664.8333333333</c:v>
                </c:pt>
                <c:pt idx="657" c:formatCode="m/d;@">
                  <c:v>45664.84375</c:v>
                </c:pt>
                <c:pt idx="658" c:formatCode="m/d;@">
                  <c:v>45664.8541666667</c:v>
                </c:pt>
                <c:pt idx="659" c:formatCode="m/d;@">
                  <c:v>45664.8645833333</c:v>
                </c:pt>
                <c:pt idx="660" c:formatCode="m/d;@">
                  <c:v>45664.875</c:v>
                </c:pt>
                <c:pt idx="661" c:formatCode="m/d;@">
                  <c:v>45664.8854166667</c:v>
                </c:pt>
                <c:pt idx="662" c:formatCode="m/d;@">
                  <c:v>45664.8958333333</c:v>
                </c:pt>
                <c:pt idx="663" c:formatCode="m/d;@">
                  <c:v>45664.90625</c:v>
                </c:pt>
                <c:pt idx="664" c:formatCode="m/d;@">
                  <c:v>45664.9166666667</c:v>
                </c:pt>
                <c:pt idx="665" c:formatCode="m/d;@">
                  <c:v>45664.9270833333</c:v>
                </c:pt>
                <c:pt idx="666" c:formatCode="m/d;@">
                  <c:v>45664.9375</c:v>
                </c:pt>
                <c:pt idx="667" c:formatCode="m/d;@">
                  <c:v>45664.9479166667</c:v>
                </c:pt>
                <c:pt idx="668" c:formatCode="m/d;@">
                  <c:v>45664.9583333333</c:v>
                </c:pt>
                <c:pt idx="669" c:formatCode="m/d;@">
                  <c:v>45664.96875</c:v>
                </c:pt>
                <c:pt idx="670" c:formatCode="m/d;@">
                  <c:v>45664.9791666667</c:v>
                </c:pt>
                <c:pt idx="671" c:formatCode="m/d;@">
                  <c:v>45664.9895833333</c:v>
                </c:pt>
                <c:pt idx="672" c:formatCode="m/d;@">
                  <c:v>45665</c:v>
                </c:pt>
                <c:pt idx="673" c:formatCode="m/d;@">
                  <c:v>45665.0104166667</c:v>
                </c:pt>
                <c:pt idx="674" c:formatCode="m/d;@">
                  <c:v>45665.0208333333</c:v>
                </c:pt>
                <c:pt idx="675" c:formatCode="m/d;@">
                  <c:v>45665.03125</c:v>
                </c:pt>
                <c:pt idx="676" c:formatCode="m/d;@">
                  <c:v>45665.0416666667</c:v>
                </c:pt>
                <c:pt idx="677" c:formatCode="m/d;@">
                  <c:v>45665.0520833333</c:v>
                </c:pt>
                <c:pt idx="678" c:formatCode="m/d;@">
                  <c:v>45665.0625</c:v>
                </c:pt>
                <c:pt idx="679" c:formatCode="m/d;@">
                  <c:v>45665.0729166667</c:v>
                </c:pt>
                <c:pt idx="680" c:formatCode="m/d;@">
                  <c:v>45665.0833333333</c:v>
                </c:pt>
                <c:pt idx="681" c:formatCode="m/d;@">
                  <c:v>45665.09375</c:v>
                </c:pt>
                <c:pt idx="682" c:formatCode="m/d;@">
                  <c:v>45665.1041666667</c:v>
                </c:pt>
                <c:pt idx="683" c:formatCode="m/d;@">
                  <c:v>45665.1145833333</c:v>
                </c:pt>
                <c:pt idx="684" c:formatCode="m/d;@">
                  <c:v>45665.125</c:v>
                </c:pt>
                <c:pt idx="685" c:formatCode="m/d;@">
                  <c:v>45665.1354166667</c:v>
                </c:pt>
                <c:pt idx="686" c:formatCode="m/d;@">
                  <c:v>45665.1458333333</c:v>
                </c:pt>
                <c:pt idx="687" c:formatCode="m/d;@">
                  <c:v>45665.15625</c:v>
                </c:pt>
                <c:pt idx="688" c:formatCode="m/d;@">
                  <c:v>45665.1666666667</c:v>
                </c:pt>
                <c:pt idx="689" c:formatCode="m/d;@">
                  <c:v>45665.1770833333</c:v>
                </c:pt>
                <c:pt idx="690" c:formatCode="m/d;@">
                  <c:v>45665.1875</c:v>
                </c:pt>
                <c:pt idx="691" c:formatCode="m/d;@">
                  <c:v>45665.1979166667</c:v>
                </c:pt>
                <c:pt idx="692" c:formatCode="m/d;@">
                  <c:v>45665.2083333333</c:v>
                </c:pt>
                <c:pt idx="693" c:formatCode="m/d;@">
                  <c:v>45665.21875</c:v>
                </c:pt>
                <c:pt idx="694" c:formatCode="m/d;@">
                  <c:v>45665.2291666667</c:v>
                </c:pt>
                <c:pt idx="695" c:formatCode="m/d;@">
                  <c:v>45665.2395833333</c:v>
                </c:pt>
                <c:pt idx="696" c:formatCode="m/d;@">
                  <c:v>45665.25</c:v>
                </c:pt>
                <c:pt idx="697" c:formatCode="m/d;@">
                  <c:v>45665.2604166667</c:v>
                </c:pt>
                <c:pt idx="698" c:formatCode="m/d;@">
                  <c:v>45665.2708333333</c:v>
                </c:pt>
                <c:pt idx="699" c:formatCode="m/d;@">
                  <c:v>45665.28125</c:v>
                </c:pt>
                <c:pt idx="700" c:formatCode="m/d;@">
                  <c:v>45665.2916666667</c:v>
                </c:pt>
                <c:pt idx="701" c:formatCode="m/d;@">
                  <c:v>45665.3020833333</c:v>
                </c:pt>
                <c:pt idx="702" c:formatCode="m/d;@">
                  <c:v>45665.3125</c:v>
                </c:pt>
                <c:pt idx="703" c:formatCode="m/d;@">
                  <c:v>45665.3229166667</c:v>
                </c:pt>
                <c:pt idx="704" c:formatCode="m/d;@">
                  <c:v>45665.3333333333</c:v>
                </c:pt>
                <c:pt idx="705" c:formatCode="m/d;@">
                  <c:v>45665.34375</c:v>
                </c:pt>
                <c:pt idx="706" c:formatCode="m/d;@">
                  <c:v>45665.3541666667</c:v>
                </c:pt>
                <c:pt idx="707" c:formatCode="m/d;@">
                  <c:v>45665.3645833333</c:v>
                </c:pt>
                <c:pt idx="708" c:formatCode="m/d;@">
                  <c:v>45665.375</c:v>
                </c:pt>
                <c:pt idx="709" c:formatCode="m/d;@">
                  <c:v>45665.3854166667</c:v>
                </c:pt>
                <c:pt idx="710" c:formatCode="m/d;@">
                  <c:v>45665.3958333333</c:v>
                </c:pt>
                <c:pt idx="711" c:formatCode="m/d;@">
                  <c:v>45665.40625</c:v>
                </c:pt>
                <c:pt idx="712" c:formatCode="m/d;@">
                  <c:v>45665.4166666667</c:v>
                </c:pt>
                <c:pt idx="713" c:formatCode="m/d;@">
                  <c:v>45665.4270833333</c:v>
                </c:pt>
                <c:pt idx="714" c:formatCode="m/d;@">
                  <c:v>45665.4375</c:v>
                </c:pt>
                <c:pt idx="715" c:formatCode="m/d;@">
                  <c:v>45665.4479166667</c:v>
                </c:pt>
                <c:pt idx="716" c:formatCode="m/d;@">
                  <c:v>45665.4583333333</c:v>
                </c:pt>
                <c:pt idx="717" c:formatCode="m/d;@">
                  <c:v>45665.46875</c:v>
                </c:pt>
                <c:pt idx="718" c:formatCode="m/d;@">
                  <c:v>45665.4791666667</c:v>
                </c:pt>
                <c:pt idx="719" c:formatCode="m/d;@">
                  <c:v>45665.4895833333</c:v>
                </c:pt>
                <c:pt idx="720" c:formatCode="m/d;@">
                  <c:v>45665.5</c:v>
                </c:pt>
                <c:pt idx="721" c:formatCode="m/d;@">
                  <c:v>45665.5104166667</c:v>
                </c:pt>
                <c:pt idx="722" c:formatCode="m/d;@">
                  <c:v>45665.5208333333</c:v>
                </c:pt>
                <c:pt idx="723" c:formatCode="m/d;@">
                  <c:v>45665.53125</c:v>
                </c:pt>
                <c:pt idx="724" c:formatCode="m/d;@">
                  <c:v>45665.5416666667</c:v>
                </c:pt>
                <c:pt idx="725" c:formatCode="m/d;@">
                  <c:v>45665.5520833333</c:v>
                </c:pt>
                <c:pt idx="726" c:formatCode="m/d;@">
                  <c:v>45665.5625</c:v>
                </c:pt>
                <c:pt idx="727" c:formatCode="m/d;@">
                  <c:v>45665.5729166667</c:v>
                </c:pt>
                <c:pt idx="728" c:formatCode="m/d;@">
                  <c:v>45665.5833333333</c:v>
                </c:pt>
                <c:pt idx="729" c:formatCode="m/d;@">
                  <c:v>45665.59375</c:v>
                </c:pt>
                <c:pt idx="730" c:formatCode="m/d;@">
                  <c:v>45665.6041666667</c:v>
                </c:pt>
                <c:pt idx="731" c:formatCode="m/d;@">
                  <c:v>45665.6145833333</c:v>
                </c:pt>
                <c:pt idx="732" c:formatCode="m/d;@">
                  <c:v>45665.625</c:v>
                </c:pt>
                <c:pt idx="733" c:formatCode="m/d;@">
                  <c:v>45665.6354166667</c:v>
                </c:pt>
                <c:pt idx="734" c:formatCode="m/d;@">
                  <c:v>45665.6458333333</c:v>
                </c:pt>
                <c:pt idx="735" c:formatCode="m/d;@">
                  <c:v>45665.65625</c:v>
                </c:pt>
                <c:pt idx="736" c:formatCode="m/d;@">
                  <c:v>45665.6666666667</c:v>
                </c:pt>
                <c:pt idx="737" c:formatCode="m/d;@">
                  <c:v>45665.6770833333</c:v>
                </c:pt>
                <c:pt idx="738" c:formatCode="m/d;@">
                  <c:v>45665.6875</c:v>
                </c:pt>
                <c:pt idx="739" c:formatCode="m/d;@">
                  <c:v>45665.6979166667</c:v>
                </c:pt>
                <c:pt idx="740" c:formatCode="m/d;@">
                  <c:v>45665.7083333333</c:v>
                </c:pt>
                <c:pt idx="741" c:formatCode="m/d;@">
                  <c:v>45665.71875</c:v>
                </c:pt>
                <c:pt idx="742" c:formatCode="m/d;@">
                  <c:v>45665.7291666667</c:v>
                </c:pt>
                <c:pt idx="743" c:formatCode="m/d;@">
                  <c:v>45665.7395833333</c:v>
                </c:pt>
                <c:pt idx="744" c:formatCode="m/d;@">
                  <c:v>45665.75</c:v>
                </c:pt>
                <c:pt idx="745" c:formatCode="m/d;@">
                  <c:v>45665.7604166667</c:v>
                </c:pt>
                <c:pt idx="746" c:formatCode="m/d;@">
                  <c:v>45665.7708333333</c:v>
                </c:pt>
                <c:pt idx="747" c:formatCode="m/d;@">
                  <c:v>45665.78125</c:v>
                </c:pt>
                <c:pt idx="748" c:formatCode="m/d;@">
                  <c:v>45665.7916666667</c:v>
                </c:pt>
                <c:pt idx="749" c:formatCode="m/d;@">
                  <c:v>45665.8020833333</c:v>
                </c:pt>
                <c:pt idx="750" c:formatCode="m/d;@">
                  <c:v>45665.8125</c:v>
                </c:pt>
                <c:pt idx="751" c:formatCode="m/d;@">
                  <c:v>45665.8229166667</c:v>
                </c:pt>
                <c:pt idx="752" c:formatCode="m/d;@">
                  <c:v>45665.8333333333</c:v>
                </c:pt>
                <c:pt idx="753" c:formatCode="m/d;@">
                  <c:v>45665.84375</c:v>
                </c:pt>
                <c:pt idx="754" c:formatCode="m/d;@">
                  <c:v>45665.8541666667</c:v>
                </c:pt>
                <c:pt idx="755" c:formatCode="m/d;@">
                  <c:v>45665.8645833333</c:v>
                </c:pt>
                <c:pt idx="756" c:formatCode="m/d;@">
                  <c:v>45665.875</c:v>
                </c:pt>
                <c:pt idx="757" c:formatCode="m/d;@">
                  <c:v>45665.8854166667</c:v>
                </c:pt>
                <c:pt idx="758" c:formatCode="m/d;@">
                  <c:v>45665.8958333333</c:v>
                </c:pt>
                <c:pt idx="759" c:formatCode="m/d;@">
                  <c:v>45665.90625</c:v>
                </c:pt>
                <c:pt idx="760" c:formatCode="m/d;@">
                  <c:v>45665.9166666667</c:v>
                </c:pt>
                <c:pt idx="761" c:formatCode="m/d;@">
                  <c:v>45665.9270833333</c:v>
                </c:pt>
                <c:pt idx="762" c:formatCode="m/d;@">
                  <c:v>45665.9375</c:v>
                </c:pt>
                <c:pt idx="763" c:formatCode="m/d;@">
                  <c:v>45665.9479166667</c:v>
                </c:pt>
                <c:pt idx="764" c:formatCode="m/d;@">
                  <c:v>45665.9583333333</c:v>
                </c:pt>
                <c:pt idx="765" c:formatCode="m/d;@">
                  <c:v>45665.96875</c:v>
                </c:pt>
                <c:pt idx="766" c:formatCode="m/d;@">
                  <c:v>45665.9791666667</c:v>
                </c:pt>
                <c:pt idx="767" c:formatCode="m/d;@">
                  <c:v>45665.9895833333</c:v>
                </c:pt>
                <c:pt idx="768" c:formatCode="m/d;@">
                  <c:v>45666</c:v>
                </c:pt>
                <c:pt idx="769" c:formatCode="m/d;@">
                  <c:v>45666.0104166667</c:v>
                </c:pt>
                <c:pt idx="770" c:formatCode="m/d;@">
                  <c:v>45666.0208333333</c:v>
                </c:pt>
                <c:pt idx="771" c:formatCode="m/d;@">
                  <c:v>45666.03125</c:v>
                </c:pt>
                <c:pt idx="772" c:formatCode="m/d;@">
                  <c:v>45666.0416666667</c:v>
                </c:pt>
                <c:pt idx="773" c:formatCode="m/d;@">
                  <c:v>45666.0520833333</c:v>
                </c:pt>
                <c:pt idx="774" c:formatCode="m/d;@">
                  <c:v>45666.0625</c:v>
                </c:pt>
                <c:pt idx="775" c:formatCode="m/d;@">
                  <c:v>45666.0729166667</c:v>
                </c:pt>
                <c:pt idx="776" c:formatCode="m/d;@">
                  <c:v>45666.0833333333</c:v>
                </c:pt>
                <c:pt idx="777" c:formatCode="m/d;@">
                  <c:v>45666.09375</c:v>
                </c:pt>
                <c:pt idx="778" c:formatCode="m/d;@">
                  <c:v>45666.1041666667</c:v>
                </c:pt>
                <c:pt idx="779" c:formatCode="m/d;@">
                  <c:v>45666.1145833333</c:v>
                </c:pt>
                <c:pt idx="780" c:formatCode="m/d;@">
                  <c:v>45666.125</c:v>
                </c:pt>
                <c:pt idx="781" c:formatCode="m/d;@">
                  <c:v>45666.1354166667</c:v>
                </c:pt>
                <c:pt idx="782" c:formatCode="m/d;@">
                  <c:v>45666.1458333333</c:v>
                </c:pt>
                <c:pt idx="783" c:formatCode="m/d;@">
                  <c:v>45666.15625</c:v>
                </c:pt>
                <c:pt idx="784" c:formatCode="m/d;@">
                  <c:v>45666.1666666667</c:v>
                </c:pt>
                <c:pt idx="785" c:formatCode="m/d;@">
                  <c:v>45666.1770833333</c:v>
                </c:pt>
                <c:pt idx="786" c:formatCode="m/d;@">
                  <c:v>45666.1875</c:v>
                </c:pt>
                <c:pt idx="787" c:formatCode="m/d;@">
                  <c:v>45666.1979166667</c:v>
                </c:pt>
                <c:pt idx="788" c:formatCode="m/d;@">
                  <c:v>45666.2083333333</c:v>
                </c:pt>
                <c:pt idx="789" c:formatCode="m/d;@">
                  <c:v>45666.21875</c:v>
                </c:pt>
                <c:pt idx="790" c:formatCode="m/d;@">
                  <c:v>45666.2291666667</c:v>
                </c:pt>
                <c:pt idx="791" c:formatCode="m/d;@">
                  <c:v>45666.2395833333</c:v>
                </c:pt>
                <c:pt idx="792" c:formatCode="m/d;@">
                  <c:v>45666.25</c:v>
                </c:pt>
                <c:pt idx="793" c:formatCode="m/d;@">
                  <c:v>45666.2604166667</c:v>
                </c:pt>
                <c:pt idx="794" c:formatCode="m/d;@">
                  <c:v>45666.2708333333</c:v>
                </c:pt>
                <c:pt idx="795" c:formatCode="m/d;@">
                  <c:v>45666.28125</c:v>
                </c:pt>
                <c:pt idx="796" c:formatCode="m/d;@">
                  <c:v>45666.2916666667</c:v>
                </c:pt>
                <c:pt idx="797" c:formatCode="m/d;@">
                  <c:v>45666.3020833333</c:v>
                </c:pt>
                <c:pt idx="798" c:formatCode="m/d;@">
                  <c:v>45666.3125</c:v>
                </c:pt>
                <c:pt idx="799" c:formatCode="m/d;@">
                  <c:v>45666.3229166667</c:v>
                </c:pt>
                <c:pt idx="800" c:formatCode="m/d;@">
                  <c:v>45666.3333333333</c:v>
                </c:pt>
                <c:pt idx="801" c:formatCode="m/d;@">
                  <c:v>45666.34375</c:v>
                </c:pt>
                <c:pt idx="802" c:formatCode="m/d;@">
                  <c:v>45666.3541666667</c:v>
                </c:pt>
                <c:pt idx="803" c:formatCode="m/d;@">
                  <c:v>45666.3645833333</c:v>
                </c:pt>
                <c:pt idx="804" c:formatCode="m/d;@">
                  <c:v>45666.375</c:v>
                </c:pt>
                <c:pt idx="805" c:formatCode="m/d;@">
                  <c:v>45666.3854166667</c:v>
                </c:pt>
                <c:pt idx="806" c:formatCode="m/d;@">
                  <c:v>45666.3958333333</c:v>
                </c:pt>
                <c:pt idx="807" c:formatCode="m/d;@">
                  <c:v>45666.40625</c:v>
                </c:pt>
                <c:pt idx="808" c:formatCode="m/d;@">
                  <c:v>45666.4166666667</c:v>
                </c:pt>
                <c:pt idx="809" c:formatCode="m/d;@">
                  <c:v>45666.4270833333</c:v>
                </c:pt>
                <c:pt idx="810" c:formatCode="m/d;@">
                  <c:v>45666.4375</c:v>
                </c:pt>
                <c:pt idx="811" c:formatCode="m/d;@">
                  <c:v>45666.4479166667</c:v>
                </c:pt>
                <c:pt idx="812" c:formatCode="m/d;@">
                  <c:v>45666.4583333333</c:v>
                </c:pt>
                <c:pt idx="813" c:formatCode="m/d;@">
                  <c:v>45666.46875</c:v>
                </c:pt>
                <c:pt idx="814" c:formatCode="m/d;@">
                  <c:v>45666.4791666667</c:v>
                </c:pt>
                <c:pt idx="815" c:formatCode="m/d;@">
                  <c:v>45666.4895833333</c:v>
                </c:pt>
                <c:pt idx="816" c:formatCode="m/d;@">
                  <c:v>45666.5</c:v>
                </c:pt>
                <c:pt idx="817" c:formatCode="m/d;@">
                  <c:v>45666.5104166667</c:v>
                </c:pt>
                <c:pt idx="818" c:formatCode="m/d;@">
                  <c:v>45666.5208333333</c:v>
                </c:pt>
                <c:pt idx="819" c:formatCode="m/d;@">
                  <c:v>45666.53125</c:v>
                </c:pt>
                <c:pt idx="820" c:formatCode="m/d;@">
                  <c:v>45666.5416666667</c:v>
                </c:pt>
                <c:pt idx="821" c:formatCode="m/d;@">
                  <c:v>45666.5520833333</c:v>
                </c:pt>
                <c:pt idx="822" c:formatCode="m/d;@">
                  <c:v>45666.5625</c:v>
                </c:pt>
                <c:pt idx="823" c:formatCode="m/d;@">
                  <c:v>45666.5729166667</c:v>
                </c:pt>
                <c:pt idx="824" c:formatCode="m/d;@">
                  <c:v>45666.5833333333</c:v>
                </c:pt>
                <c:pt idx="825" c:formatCode="m/d;@">
                  <c:v>45666.59375</c:v>
                </c:pt>
                <c:pt idx="826" c:formatCode="m/d;@">
                  <c:v>45666.6041666667</c:v>
                </c:pt>
                <c:pt idx="827" c:formatCode="m/d;@">
                  <c:v>45666.6145833333</c:v>
                </c:pt>
                <c:pt idx="828" c:formatCode="m/d;@">
                  <c:v>45666.625</c:v>
                </c:pt>
                <c:pt idx="829" c:formatCode="m/d;@">
                  <c:v>45666.6354166667</c:v>
                </c:pt>
                <c:pt idx="830" c:formatCode="m/d;@">
                  <c:v>45666.6458333333</c:v>
                </c:pt>
                <c:pt idx="831" c:formatCode="m/d;@">
                  <c:v>45666.65625</c:v>
                </c:pt>
                <c:pt idx="832" c:formatCode="m/d;@">
                  <c:v>45666.6666666667</c:v>
                </c:pt>
                <c:pt idx="833" c:formatCode="m/d;@">
                  <c:v>45666.6770833333</c:v>
                </c:pt>
                <c:pt idx="834" c:formatCode="m/d;@">
                  <c:v>45666.6875</c:v>
                </c:pt>
                <c:pt idx="835" c:formatCode="m/d;@">
                  <c:v>45666.6979166667</c:v>
                </c:pt>
                <c:pt idx="836" c:formatCode="m/d;@">
                  <c:v>45666.7083333333</c:v>
                </c:pt>
                <c:pt idx="837" c:formatCode="m/d;@">
                  <c:v>45666.71875</c:v>
                </c:pt>
                <c:pt idx="838" c:formatCode="m/d;@">
                  <c:v>45666.7291666667</c:v>
                </c:pt>
                <c:pt idx="839" c:formatCode="m/d;@">
                  <c:v>45666.7395833333</c:v>
                </c:pt>
                <c:pt idx="840" c:formatCode="m/d;@">
                  <c:v>45666.75</c:v>
                </c:pt>
                <c:pt idx="841" c:formatCode="m/d;@">
                  <c:v>45666.7604166667</c:v>
                </c:pt>
                <c:pt idx="842" c:formatCode="m/d;@">
                  <c:v>45666.7708333333</c:v>
                </c:pt>
                <c:pt idx="843" c:formatCode="m/d;@">
                  <c:v>45666.78125</c:v>
                </c:pt>
                <c:pt idx="844" c:formatCode="m/d;@">
                  <c:v>45666.7916666667</c:v>
                </c:pt>
                <c:pt idx="845" c:formatCode="m/d;@">
                  <c:v>45666.8020833333</c:v>
                </c:pt>
                <c:pt idx="846" c:formatCode="m/d;@">
                  <c:v>45666.8125</c:v>
                </c:pt>
                <c:pt idx="847" c:formatCode="m/d;@">
                  <c:v>45666.8229166667</c:v>
                </c:pt>
                <c:pt idx="848" c:formatCode="m/d;@">
                  <c:v>45666.8333333333</c:v>
                </c:pt>
                <c:pt idx="849" c:formatCode="m/d;@">
                  <c:v>45666.84375</c:v>
                </c:pt>
                <c:pt idx="850" c:formatCode="m/d;@">
                  <c:v>45666.8541666667</c:v>
                </c:pt>
                <c:pt idx="851" c:formatCode="m/d;@">
                  <c:v>45666.8645833333</c:v>
                </c:pt>
                <c:pt idx="852" c:formatCode="m/d;@">
                  <c:v>45666.875</c:v>
                </c:pt>
                <c:pt idx="853" c:formatCode="m/d;@">
                  <c:v>45666.8854166667</c:v>
                </c:pt>
                <c:pt idx="854" c:formatCode="m/d;@">
                  <c:v>45666.8958333333</c:v>
                </c:pt>
                <c:pt idx="855" c:formatCode="m/d;@">
                  <c:v>45666.90625</c:v>
                </c:pt>
                <c:pt idx="856" c:formatCode="m/d;@">
                  <c:v>45666.9166666667</c:v>
                </c:pt>
                <c:pt idx="857" c:formatCode="m/d;@">
                  <c:v>45666.9270833333</c:v>
                </c:pt>
                <c:pt idx="858" c:formatCode="m/d;@">
                  <c:v>45666.9375</c:v>
                </c:pt>
                <c:pt idx="859" c:formatCode="m/d;@">
                  <c:v>45666.9479166667</c:v>
                </c:pt>
                <c:pt idx="860" c:formatCode="m/d;@">
                  <c:v>45666.9583333333</c:v>
                </c:pt>
                <c:pt idx="861" c:formatCode="m/d;@">
                  <c:v>45666.96875</c:v>
                </c:pt>
                <c:pt idx="862" c:formatCode="m/d;@">
                  <c:v>45666.9791666667</c:v>
                </c:pt>
                <c:pt idx="863" c:formatCode="m/d;@">
                  <c:v>45666.9895833333</c:v>
                </c:pt>
                <c:pt idx="864" c:formatCode="m/d;@">
                  <c:v>45667</c:v>
                </c:pt>
                <c:pt idx="865" c:formatCode="m/d;@">
                  <c:v>45667.0104166667</c:v>
                </c:pt>
                <c:pt idx="866" c:formatCode="m/d;@">
                  <c:v>45667.0208333333</c:v>
                </c:pt>
                <c:pt idx="867" c:formatCode="m/d;@">
                  <c:v>45667.03125</c:v>
                </c:pt>
                <c:pt idx="868" c:formatCode="m/d;@">
                  <c:v>45667.0416666667</c:v>
                </c:pt>
                <c:pt idx="869" c:formatCode="m/d;@">
                  <c:v>45667.0520833333</c:v>
                </c:pt>
                <c:pt idx="870" c:formatCode="m/d;@">
                  <c:v>45667.0625</c:v>
                </c:pt>
                <c:pt idx="871" c:formatCode="m/d;@">
                  <c:v>45667.0729166667</c:v>
                </c:pt>
                <c:pt idx="872" c:formatCode="m/d;@">
                  <c:v>45667.0833333333</c:v>
                </c:pt>
                <c:pt idx="873" c:formatCode="m/d;@">
                  <c:v>45667.09375</c:v>
                </c:pt>
                <c:pt idx="874" c:formatCode="m/d;@">
                  <c:v>45667.1041666667</c:v>
                </c:pt>
                <c:pt idx="875" c:formatCode="m/d;@">
                  <c:v>45667.1145833333</c:v>
                </c:pt>
                <c:pt idx="876" c:formatCode="m/d;@">
                  <c:v>45667.125</c:v>
                </c:pt>
                <c:pt idx="877" c:formatCode="m/d;@">
                  <c:v>45667.1354166667</c:v>
                </c:pt>
                <c:pt idx="878" c:formatCode="m/d;@">
                  <c:v>45667.1458333333</c:v>
                </c:pt>
                <c:pt idx="879" c:formatCode="m/d;@">
                  <c:v>45667.15625</c:v>
                </c:pt>
                <c:pt idx="880" c:formatCode="m/d;@">
                  <c:v>45667.1666666667</c:v>
                </c:pt>
                <c:pt idx="881" c:formatCode="m/d;@">
                  <c:v>45667.1770833333</c:v>
                </c:pt>
                <c:pt idx="882" c:formatCode="m/d;@">
                  <c:v>45667.1875</c:v>
                </c:pt>
                <c:pt idx="883" c:formatCode="m/d;@">
                  <c:v>45667.1979166667</c:v>
                </c:pt>
                <c:pt idx="884" c:formatCode="m/d;@">
                  <c:v>45667.2083333333</c:v>
                </c:pt>
                <c:pt idx="885" c:formatCode="m/d;@">
                  <c:v>45667.21875</c:v>
                </c:pt>
                <c:pt idx="886" c:formatCode="m/d;@">
                  <c:v>45667.2291666667</c:v>
                </c:pt>
                <c:pt idx="887" c:formatCode="m/d;@">
                  <c:v>45667.2395833333</c:v>
                </c:pt>
                <c:pt idx="888" c:formatCode="m/d;@">
                  <c:v>45667.25</c:v>
                </c:pt>
                <c:pt idx="889" c:formatCode="m/d;@">
                  <c:v>45667.2604166667</c:v>
                </c:pt>
                <c:pt idx="890" c:formatCode="m/d;@">
                  <c:v>45667.2708333333</c:v>
                </c:pt>
                <c:pt idx="891" c:formatCode="m/d;@">
                  <c:v>45667.28125</c:v>
                </c:pt>
                <c:pt idx="892" c:formatCode="m/d;@">
                  <c:v>45667.2916666667</c:v>
                </c:pt>
                <c:pt idx="893" c:formatCode="m/d;@">
                  <c:v>45667.3020833333</c:v>
                </c:pt>
                <c:pt idx="894" c:formatCode="m/d;@">
                  <c:v>45667.3125</c:v>
                </c:pt>
                <c:pt idx="895" c:formatCode="m/d;@">
                  <c:v>45667.3229166667</c:v>
                </c:pt>
                <c:pt idx="896" c:formatCode="m/d;@">
                  <c:v>45667.3333333333</c:v>
                </c:pt>
                <c:pt idx="897" c:formatCode="m/d;@">
                  <c:v>45667.34375</c:v>
                </c:pt>
                <c:pt idx="898" c:formatCode="m/d;@">
                  <c:v>45667.3541666667</c:v>
                </c:pt>
                <c:pt idx="899" c:formatCode="m/d;@">
                  <c:v>45667.3645833333</c:v>
                </c:pt>
                <c:pt idx="900" c:formatCode="m/d;@">
                  <c:v>45667.375</c:v>
                </c:pt>
                <c:pt idx="901" c:formatCode="m/d;@">
                  <c:v>45667.3854166667</c:v>
                </c:pt>
                <c:pt idx="902" c:formatCode="m/d;@">
                  <c:v>45667.3958333333</c:v>
                </c:pt>
                <c:pt idx="903" c:formatCode="m/d;@">
                  <c:v>45667.40625</c:v>
                </c:pt>
                <c:pt idx="904" c:formatCode="m/d;@">
                  <c:v>45667.4166666667</c:v>
                </c:pt>
                <c:pt idx="905" c:formatCode="m/d;@">
                  <c:v>45667.4270833333</c:v>
                </c:pt>
                <c:pt idx="906" c:formatCode="m/d;@">
                  <c:v>45667.4375</c:v>
                </c:pt>
                <c:pt idx="907" c:formatCode="m/d;@">
                  <c:v>45667.4479166667</c:v>
                </c:pt>
                <c:pt idx="908" c:formatCode="m/d;@">
                  <c:v>45667.4583333333</c:v>
                </c:pt>
                <c:pt idx="909" c:formatCode="m/d;@">
                  <c:v>45667.46875</c:v>
                </c:pt>
                <c:pt idx="910" c:formatCode="m/d;@">
                  <c:v>45667.4791666667</c:v>
                </c:pt>
                <c:pt idx="911" c:formatCode="m/d;@">
                  <c:v>45667.4895833333</c:v>
                </c:pt>
                <c:pt idx="912" c:formatCode="m/d;@">
                  <c:v>45667.5</c:v>
                </c:pt>
                <c:pt idx="913" c:formatCode="m/d;@">
                  <c:v>45667.5104166667</c:v>
                </c:pt>
                <c:pt idx="914" c:formatCode="m/d;@">
                  <c:v>45667.5208333333</c:v>
                </c:pt>
                <c:pt idx="915" c:formatCode="m/d;@">
                  <c:v>45667.53125</c:v>
                </c:pt>
                <c:pt idx="916" c:formatCode="m/d;@">
                  <c:v>45667.5416666667</c:v>
                </c:pt>
                <c:pt idx="917" c:formatCode="m/d;@">
                  <c:v>45667.5520833333</c:v>
                </c:pt>
                <c:pt idx="918" c:formatCode="m/d;@">
                  <c:v>45667.5625</c:v>
                </c:pt>
                <c:pt idx="919" c:formatCode="m/d;@">
                  <c:v>45667.5729166667</c:v>
                </c:pt>
                <c:pt idx="920" c:formatCode="m/d;@">
                  <c:v>45667.5833333333</c:v>
                </c:pt>
                <c:pt idx="921" c:formatCode="m/d;@">
                  <c:v>45667.59375</c:v>
                </c:pt>
                <c:pt idx="922" c:formatCode="m/d;@">
                  <c:v>45667.6041666667</c:v>
                </c:pt>
                <c:pt idx="923" c:formatCode="m/d;@">
                  <c:v>45667.6145833333</c:v>
                </c:pt>
                <c:pt idx="924" c:formatCode="m/d;@">
                  <c:v>45667.625</c:v>
                </c:pt>
                <c:pt idx="925" c:formatCode="m/d;@">
                  <c:v>45667.6354166667</c:v>
                </c:pt>
                <c:pt idx="926" c:formatCode="m/d;@">
                  <c:v>45667.6458333333</c:v>
                </c:pt>
                <c:pt idx="927" c:formatCode="m/d;@">
                  <c:v>45667.65625</c:v>
                </c:pt>
                <c:pt idx="928" c:formatCode="m/d;@">
                  <c:v>45667.6666666667</c:v>
                </c:pt>
                <c:pt idx="929" c:formatCode="m/d;@">
                  <c:v>45667.6770833333</c:v>
                </c:pt>
                <c:pt idx="930" c:formatCode="m/d;@">
                  <c:v>45667.6875</c:v>
                </c:pt>
                <c:pt idx="931" c:formatCode="m/d;@">
                  <c:v>45667.6979166667</c:v>
                </c:pt>
                <c:pt idx="932" c:formatCode="m/d;@">
                  <c:v>45667.7083333333</c:v>
                </c:pt>
                <c:pt idx="933" c:formatCode="m/d;@">
                  <c:v>45667.71875</c:v>
                </c:pt>
                <c:pt idx="934" c:formatCode="m/d;@">
                  <c:v>45667.7291666667</c:v>
                </c:pt>
                <c:pt idx="935" c:formatCode="m/d;@">
                  <c:v>45667.7395833333</c:v>
                </c:pt>
                <c:pt idx="936" c:formatCode="m/d;@">
                  <c:v>45667.75</c:v>
                </c:pt>
                <c:pt idx="937" c:formatCode="m/d;@">
                  <c:v>45667.7604166667</c:v>
                </c:pt>
                <c:pt idx="938" c:formatCode="m/d;@">
                  <c:v>45667.7708333333</c:v>
                </c:pt>
                <c:pt idx="939" c:formatCode="m/d;@">
                  <c:v>45667.78125</c:v>
                </c:pt>
                <c:pt idx="940" c:formatCode="m/d;@">
                  <c:v>45667.7916666667</c:v>
                </c:pt>
                <c:pt idx="941" c:formatCode="m/d;@">
                  <c:v>45667.8020833333</c:v>
                </c:pt>
                <c:pt idx="942" c:formatCode="m/d;@">
                  <c:v>45667.8125</c:v>
                </c:pt>
                <c:pt idx="943" c:formatCode="m/d;@">
                  <c:v>45667.8229166667</c:v>
                </c:pt>
                <c:pt idx="944" c:formatCode="m/d;@">
                  <c:v>45667.8333333333</c:v>
                </c:pt>
                <c:pt idx="945" c:formatCode="m/d;@">
                  <c:v>45667.84375</c:v>
                </c:pt>
                <c:pt idx="946" c:formatCode="m/d;@">
                  <c:v>45667.8541666667</c:v>
                </c:pt>
                <c:pt idx="947" c:formatCode="m/d;@">
                  <c:v>45667.8645833333</c:v>
                </c:pt>
                <c:pt idx="948" c:formatCode="m/d;@">
                  <c:v>45667.875</c:v>
                </c:pt>
                <c:pt idx="949" c:formatCode="m/d;@">
                  <c:v>45667.8854166667</c:v>
                </c:pt>
                <c:pt idx="950" c:formatCode="m/d;@">
                  <c:v>45667.8958333333</c:v>
                </c:pt>
                <c:pt idx="951" c:formatCode="m/d;@">
                  <c:v>45667.90625</c:v>
                </c:pt>
                <c:pt idx="952" c:formatCode="m/d;@">
                  <c:v>45667.9166666667</c:v>
                </c:pt>
                <c:pt idx="953" c:formatCode="m/d;@">
                  <c:v>45667.9270833333</c:v>
                </c:pt>
                <c:pt idx="954" c:formatCode="m/d;@">
                  <c:v>45667.9375</c:v>
                </c:pt>
                <c:pt idx="955" c:formatCode="m/d;@">
                  <c:v>45667.9479166667</c:v>
                </c:pt>
                <c:pt idx="956" c:formatCode="m/d;@">
                  <c:v>45667.9583333333</c:v>
                </c:pt>
                <c:pt idx="957" c:formatCode="m/d;@">
                  <c:v>45667.96875</c:v>
                </c:pt>
                <c:pt idx="958" c:formatCode="m/d;@">
                  <c:v>45667.9791666667</c:v>
                </c:pt>
                <c:pt idx="959" c:formatCode="m/d;@">
                  <c:v>45667.9895833333</c:v>
                </c:pt>
                <c:pt idx="960" c:formatCode="m/d;@">
                  <c:v>45668</c:v>
                </c:pt>
                <c:pt idx="961" c:formatCode="m/d;@">
                  <c:v>45668.0104166667</c:v>
                </c:pt>
                <c:pt idx="962" c:formatCode="m/d;@">
                  <c:v>45668.0208333333</c:v>
                </c:pt>
                <c:pt idx="963" c:formatCode="m/d;@">
                  <c:v>45668.03125</c:v>
                </c:pt>
                <c:pt idx="964" c:formatCode="m/d;@">
                  <c:v>45668.0416666667</c:v>
                </c:pt>
                <c:pt idx="965" c:formatCode="m/d;@">
                  <c:v>45668.0520833333</c:v>
                </c:pt>
                <c:pt idx="966" c:formatCode="m/d;@">
                  <c:v>45668.0625</c:v>
                </c:pt>
                <c:pt idx="967" c:formatCode="m/d;@">
                  <c:v>45668.0729166667</c:v>
                </c:pt>
                <c:pt idx="968" c:formatCode="m/d;@">
                  <c:v>45668.0833333333</c:v>
                </c:pt>
                <c:pt idx="969" c:formatCode="m/d;@">
                  <c:v>45668.09375</c:v>
                </c:pt>
                <c:pt idx="970" c:formatCode="m/d;@">
                  <c:v>45668.1041666667</c:v>
                </c:pt>
                <c:pt idx="971" c:formatCode="m/d;@">
                  <c:v>45668.1145833333</c:v>
                </c:pt>
                <c:pt idx="972" c:formatCode="m/d;@">
                  <c:v>45668.125</c:v>
                </c:pt>
                <c:pt idx="973" c:formatCode="m/d;@">
                  <c:v>45668.1354166667</c:v>
                </c:pt>
                <c:pt idx="974" c:formatCode="m/d;@">
                  <c:v>45668.1458333333</c:v>
                </c:pt>
                <c:pt idx="975" c:formatCode="m/d;@">
                  <c:v>45668.15625</c:v>
                </c:pt>
                <c:pt idx="976" c:formatCode="m/d;@">
                  <c:v>45668.1666666667</c:v>
                </c:pt>
                <c:pt idx="977" c:formatCode="m/d;@">
                  <c:v>45668.1770833333</c:v>
                </c:pt>
                <c:pt idx="978" c:formatCode="m/d;@">
                  <c:v>45668.1875</c:v>
                </c:pt>
                <c:pt idx="979" c:formatCode="m/d;@">
                  <c:v>45668.1979166667</c:v>
                </c:pt>
                <c:pt idx="980" c:formatCode="m/d;@">
                  <c:v>45668.2083333333</c:v>
                </c:pt>
                <c:pt idx="981" c:formatCode="m/d;@">
                  <c:v>45668.21875</c:v>
                </c:pt>
                <c:pt idx="982" c:formatCode="m/d;@">
                  <c:v>45668.2291666667</c:v>
                </c:pt>
                <c:pt idx="983" c:formatCode="m/d;@">
                  <c:v>45668.2395833333</c:v>
                </c:pt>
                <c:pt idx="984" c:formatCode="m/d;@">
                  <c:v>45668.25</c:v>
                </c:pt>
                <c:pt idx="985" c:formatCode="m/d;@">
                  <c:v>45668.2604166667</c:v>
                </c:pt>
                <c:pt idx="986" c:formatCode="m/d;@">
                  <c:v>45668.2708333333</c:v>
                </c:pt>
                <c:pt idx="987" c:formatCode="m/d;@">
                  <c:v>45668.28125</c:v>
                </c:pt>
                <c:pt idx="988" c:formatCode="m/d;@">
                  <c:v>45668.2916666667</c:v>
                </c:pt>
                <c:pt idx="989" c:formatCode="m/d;@">
                  <c:v>45668.3020833333</c:v>
                </c:pt>
                <c:pt idx="990" c:formatCode="m/d;@">
                  <c:v>45668.3125</c:v>
                </c:pt>
                <c:pt idx="991" c:formatCode="m/d;@">
                  <c:v>45668.3229166667</c:v>
                </c:pt>
                <c:pt idx="992" c:formatCode="m/d;@">
                  <c:v>45668.3333333333</c:v>
                </c:pt>
                <c:pt idx="993" c:formatCode="m/d;@">
                  <c:v>45668.34375</c:v>
                </c:pt>
                <c:pt idx="994" c:formatCode="m/d;@">
                  <c:v>45668.3541666667</c:v>
                </c:pt>
                <c:pt idx="995" c:formatCode="m/d;@">
                  <c:v>45668.3645833333</c:v>
                </c:pt>
                <c:pt idx="996" c:formatCode="m/d;@">
                  <c:v>45668.375</c:v>
                </c:pt>
                <c:pt idx="997" c:formatCode="m/d;@">
                  <c:v>45668.3854166667</c:v>
                </c:pt>
                <c:pt idx="998" c:formatCode="m/d;@">
                  <c:v>45668.3958333333</c:v>
                </c:pt>
                <c:pt idx="999" c:formatCode="m/d;@">
                  <c:v>45668.40625</c:v>
                </c:pt>
                <c:pt idx="1000" c:formatCode="m/d;@">
                  <c:v>45668.4166666667</c:v>
                </c:pt>
                <c:pt idx="1001" c:formatCode="m/d;@">
                  <c:v>45668.4270833333</c:v>
                </c:pt>
                <c:pt idx="1002" c:formatCode="m/d;@">
                  <c:v>45668.4375</c:v>
                </c:pt>
                <c:pt idx="1003" c:formatCode="m/d;@">
                  <c:v>45668.4479166667</c:v>
                </c:pt>
                <c:pt idx="1004" c:formatCode="m/d;@">
                  <c:v>45668.4583333333</c:v>
                </c:pt>
                <c:pt idx="1005" c:formatCode="m/d;@">
                  <c:v>45668.46875</c:v>
                </c:pt>
                <c:pt idx="1006" c:formatCode="m/d;@">
                  <c:v>45668.4791666667</c:v>
                </c:pt>
                <c:pt idx="1007" c:formatCode="m/d;@">
                  <c:v>45668.4895833333</c:v>
                </c:pt>
                <c:pt idx="1008" c:formatCode="m/d;@">
                  <c:v>45668.5</c:v>
                </c:pt>
                <c:pt idx="1009" c:formatCode="m/d;@">
                  <c:v>45668.5104166667</c:v>
                </c:pt>
                <c:pt idx="1010" c:formatCode="m/d;@">
                  <c:v>45668.5208333333</c:v>
                </c:pt>
                <c:pt idx="1011" c:formatCode="m/d;@">
                  <c:v>45668.53125</c:v>
                </c:pt>
                <c:pt idx="1012" c:formatCode="m/d;@">
                  <c:v>45668.5416666667</c:v>
                </c:pt>
                <c:pt idx="1013" c:formatCode="m/d;@">
                  <c:v>45668.5520833333</c:v>
                </c:pt>
                <c:pt idx="1014" c:formatCode="m/d;@">
                  <c:v>45668.5625</c:v>
                </c:pt>
                <c:pt idx="1015" c:formatCode="m/d;@">
                  <c:v>45668.5729166667</c:v>
                </c:pt>
                <c:pt idx="1016" c:formatCode="m/d;@">
                  <c:v>45668.5833333333</c:v>
                </c:pt>
                <c:pt idx="1017" c:formatCode="m/d;@">
                  <c:v>45668.59375</c:v>
                </c:pt>
                <c:pt idx="1018" c:formatCode="m/d;@">
                  <c:v>45668.6041666667</c:v>
                </c:pt>
                <c:pt idx="1019" c:formatCode="m/d;@">
                  <c:v>45668.6145833333</c:v>
                </c:pt>
                <c:pt idx="1020" c:formatCode="m/d;@">
                  <c:v>45668.625</c:v>
                </c:pt>
                <c:pt idx="1021" c:formatCode="m/d;@">
                  <c:v>45668.6354166667</c:v>
                </c:pt>
                <c:pt idx="1022" c:formatCode="m/d;@">
                  <c:v>45668.6458333333</c:v>
                </c:pt>
                <c:pt idx="1023" c:formatCode="m/d;@">
                  <c:v>45668.65625</c:v>
                </c:pt>
                <c:pt idx="1024" c:formatCode="m/d;@">
                  <c:v>45668.6666666667</c:v>
                </c:pt>
                <c:pt idx="1025" c:formatCode="m/d;@">
                  <c:v>45668.6770833333</c:v>
                </c:pt>
                <c:pt idx="1026" c:formatCode="m/d;@">
                  <c:v>45668.6875</c:v>
                </c:pt>
                <c:pt idx="1027" c:formatCode="m/d;@">
                  <c:v>45668.6979166667</c:v>
                </c:pt>
                <c:pt idx="1028" c:formatCode="m/d;@">
                  <c:v>45668.7083333333</c:v>
                </c:pt>
                <c:pt idx="1029" c:formatCode="m/d;@">
                  <c:v>45668.71875</c:v>
                </c:pt>
                <c:pt idx="1030" c:formatCode="m/d;@">
                  <c:v>45668.7291666667</c:v>
                </c:pt>
                <c:pt idx="1031" c:formatCode="m/d;@">
                  <c:v>45668.7395833333</c:v>
                </c:pt>
                <c:pt idx="1032" c:formatCode="m/d;@">
                  <c:v>45668.75</c:v>
                </c:pt>
                <c:pt idx="1033" c:formatCode="m/d;@">
                  <c:v>45668.7604166667</c:v>
                </c:pt>
                <c:pt idx="1034" c:formatCode="m/d;@">
                  <c:v>45668.7708333333</c:v>
                </c:pt>
                <c:pt idx="1035" c:formatCode="m/d;@">
                  <c:v>45668.78125</c:v>
                </c:pt>
                <c:pt idx="1036" c:formatCode="m/d;@">
                  <c:v>45668.7916666667</c:v>
                </c:pt>
                <c:pt idx="1037" c:formatCode="m/d;@">
                  <c:v>45668.8020833333</c:v>
                </c:pt>
                <c:pt idx="1038" c:formatCode="m/d;@">
                  <c:v>45668.8125</c:v>
                </c:pt>
                <c:pt idx="1039" c:formatCode="m/d;@">
                  <c:v>45668.8229166667</c:v>
                </c:pt>
                <c:pt idx="1040" c:formatCode="m/d;@">
                  <c:v>45668.8333333333</c:v>
                </c:pt>
                <c:pt idx="1041" c:formatCode="m/d;@">
                  <c:v>45668.84375</c:v>
                </c:pt>
                <c:pt idx="1042" c:formatCode="m/d;@">
                  <c:v>45668.8541666667</c:v>
                </c:pt>
                <c:pt idx="1043" c:formatCode="m/d;@">
                  <c:v>45668.8645833333</c:v>
                </c:pt>
                <c:pt idx="1044" c:formatCode="m/d;@">
                  <c:v>45668.875</c:v>
                </c:pt>
                <c:pt idx="1045" c:formatCode="m/d;@">
                  <c:v>45668.8854166667</c:v>
                </c:pt>
                <c:pt idx="1046" c:formatCode="m/d;@">
                  <c:v>45668.8958333333</c:v>
                </c:pt>
                <c:pt idx="1047" c:formatCode="m/d;@">
                  <c:v>45668.90625</c:v>
                </c:pt>
                <c:pt idx="1048" c:formatCode="m/d;@">
                  <c:v>45668.9166666667</c:v>
                </c:pt>
                <c:pt idx="1049" c:formatCode="m/d;@">
                  <c:v>45668.9270833333</c:v>
                </c:pt>
                <c:pt idx="1050" c:formatCode="m/d;@">
                  <c:v>45668.9375</c:v>
                </c:pt>
                <c:pt idx="1051" c:formatCode="m/d;@">
                  <c:v>45668.9479166667</c:v>
                </c:pt>
                <c:pt idx="1052" c:formatCode="m/d;@">
                  <c:v>45668.9583333333</c:v>
                </c:pt>
                <c:pt idx="1053" c:formatCode="m/d;@">
                  <c:v>45668.96875</c:v>
                </c:pt>
                <c:pt idx="1054" c:formatCode="m/d;@">
                  <c:v>45668.9791666667</c:v>
                </c:pt>
                <c:pt idx="1055" c:formatCode="m/d;@">
                  <c:v>45668.9895833333</c:v>
                </c:pt>
                <c:pt idx="1056" c:formatCode="m/d;@">
                  <c:v>45669</c:v>
                </c:pt>
                <c:pt idx="1057" c:formatCode="m/d;@">
                  <c:v>45669.0104166667</c:v>
                </c:pt>
                <c:pt idx="1058" c:formatCode="m/d;@">
                  <c:v>45669.0208333333</c:v>
                </c:pt>
                <c:pt idx="1059" c:formatCode="m/d;@">
                  <c:v>45669.03125</c:v>
                </c:pt>
                <c:pt idx="1060" c:formatCode="m/d;@">
                  <c:v>45669.0416666667</c:v>
                </c:pt>
                <c:pt idx="1061" c:formatCode="m/d;@">
                  <c:v>45669.0520833333</c:v>
                </c:pt>
                <c:pt idx="1062" c:formatCode="m/d;@">
                  <c:v>45669.0625</c:v>
                </c:pt>
                <c:pt idx="1063" c:formatCode="m/d;@">
                  <c:v>45669.0729166667</c:v>
                </c:pt>
                <c:pt idx="1064" c:formatCode="m/d;@">
                  <c:v>45669.0833333333</c:v>
                </c:pt>
                <c:pt idx="1065" c:formatCode="m/d;@">
                  <c:v>45669.09375</c:v>
                </c:pt>
                <c:pt idx="1066" c:formatCode="m/d;@">
                  <c:v>45669.1041666667</c:v>
                </c:pt>
                <c:pt idx="1067" c:formatCode="m/d;@">
                  <c:v>45669.1145833333</c:v>
                </c:pt>
                <c:pt idx="1068" c:formatCode="m/d;@">
                  <c:v>45669.125</c:v>
                </c:pt>
                <c:pt idx="1069" c:formatCode="m/d;@">
                  <c:v>45669.1354166667</c:v>
                </c:pt>
                <c:pt idx="1070" c:formatCode="m/d;@">
                  <c:v>45669.1458333333</c:v>
                </c:pt>
                <c:pt idx="1071" c:formatCode="m/d;@">
                  <c:v>45669.15625</c:v>
                </c:pt>
                <c:pt idx="1072" c:formatCode="m/d;@">
                  <c:v>45669.1666666667</c:v>
                </c:pt>
                <c:pt idx="1073" c:formatCode="m/d;@">
                  <c:v>45669.1770833333</c:v>
                </c:pt>
                <c:pt idx="1074" c:formatCode="m/d;@">
                  <c:v>45669.1875</c:v>
                </c:pt>
                <c:pt idx="1075" c:formatCode="m/d;@">
                  <c:v>45669.1979166667</c:v>
                </c:pt>
                <c:pt idx="1076" c:formatCode="m/d;@">
                  <c:v>45669.2083333333</c:v>
                </c:pt>
                <c:pt idx="1077" c:formatCode="m/d;@">
                  <c:v>45669.21875</c:v>
                </c:pt>
                <c:pt idx="1078" c:formatCode="m/d;@">
                  <c:v>45669.2291666667</c:v>
                </c:pt>
                <c:pt idx="1079" c:formatCode="m/d;@">
                  <c:v>45669.2395833333</c:v>
                </c:pt>
                <c:pt idx="1080" c:formatCode="m/d;@">
                  <c:v>45669.25</c:v>
                </c:pt>
                <c:pt idx="1081" c:formatCode="m/d;@">
                  <c:v>45669.2604166667</c:v>
                </c:pt>
                <c:pt idx="1082" c:formatCode="m/d;@">
                  <c:v>45669.2708333333</c:v>
                </c:pt>
                <c:pt idx="1083" c:formatCode="m/d;@">
                  <c:v>45669.28125</c:v>
                </c:pt>
                <c:pt idx="1084" c:formatCode="m/d;@">
                  <c:v>45669.2916666667</c:v>
                </c:pt>
                <c:pt idx="1085" c:formatCode="m/d;@">
                  <c:v>45669.3020833333</c:v>
                </c:pt>
                <c:pt idx="1086" c:formatCode="m/d;@">
                  <c:v>45669.3125</c:v>
                </c:pt>
                <c:pt idx="1087" c:formatCode="m/d;@">
                  <c:v>45669.3229166667</c:v>
                </c:pt>
                <c:pt idx="1088" c:formatCode="m/d;@">
                  <c:v>45669.3333333333</c:v>
                </c:pt>
                <c:pt idx="1089" c:formatCode="m/d;@">
                  <c:v>45669.34375</c:v>
                </c:pt>
                <c:pt idx="1090" c:formatCode="m/d;@">
                  <c:v>45669.3541666667</c:v>
                </c:pt>
                <c:pt idx="1091" c:formatCode="m/d;@">
                  <c:v>45669.3645833333</c:v>
                </c:pt>
                <c:pt idx="1092" c:formatCode="m/d;@">
                  <c:v>45669.375</c:v>
                </c:pt>
                <c:pt idx="1093" c:formatCode="m/d;@">
                  <c:v>45669.3854166667</c:v>
                </c:pt>
                <c:pt idx="1094" c:formatCode="m/d;@">
                  <c:v>45669.3958333333</c:v>
                </c:pt>
                <c:pt idx="1095" c:formatCode="m/d;@">
                  <c:v>45669.40625</c:v>
                </c:pt>
                <c:pt idx="1096" c:formatCode="m/d;@">
                  <c:v>45669.4166666667</c:v>
                </c:pt>
                <c:pt idx="1097" c:formatCode="m/d;@">
                  <c:v>45669.4270833333</c:v>
                </c:pt>
                <c:pt idx="1098" c:formatCode="m/d;@">
                  <c:v>45669.4375</c:v>
                </c:pt>
                <c:pt idx="1099" c:formatCode="m/d;@">
                  <c:v>45669.4479166667</c:v>
                </c:pt>
                <c:pt idx="1100" c:formatCode="m/d;@">
                  <c:v>45669.4583333333</c:v>
                </c:pt>
                <c:pt idx="1101" c:formatCode="m/d;@">
                  <c:v>45669.46875</c:v>
                </c:pt>
                <c:pt idx="1102" c:formatCode="m/d;@">
                  <c:v>45669.4791666667</c:v>
                </c:pt>
                <c:pt idx="1103" c:formatCode="m/d;@">
                  <c:v>45669.4895833333</c:v>
                </c:pt>
                <c:pt idx="1104" c:formatCode="m/d;@">
                  <c:v>45669.5</c:v>
                </c:pt>
                <c:pt idx="1105" c:formatCode="m/d;@">
                  <c:v>45669.5104166667</c:v>
                </c:pt>
                <c:pt idx="1106" c:formatCode="m/d;@">
                  <c:v>45669.5208333333</c:v>
                </c:pt>
                <c:pt idx="1107" c:formatCode="m/d;@">
                  <c:v>45669.53125</c:v>
                </c:pt>
                <c:pt idx="1108" c:formatCode="m/d;@">
                  <c:v>45669.5416666667</c:v>
                </c:pt>
                <c:pt idx="1109" c:formatCode="m/d;@">
                  <c:v>45669.5520833333</c:v>
                </c:pt>
                <c:pt idx="1110" c:formatCode="m/d;@">
                  <c:v>45669.5625</c:v>
                </c:pt>
                <c:pt idx="1111" c:formatCode="m/d;@">
                  <c:v>45669.5729166667</c:v>
                </c:pt>
                <c:pt idx="1112" c:formatCode="m/d;@">
                  <c:v>45669.5833333333</c:v>
                </c:pt>
                <c:pt idx="1113" c:formatCode="m/d;@">
                  <c:v>45669.59375</c:v>
                </c:pt>
                <c:pt idx="1114" c:formatCode="m/d;@">
                  <c:v>45669.6041666667</c:v>
                </c:pt>
                <c:pt idx="1115" c:formatCode="m/d;@">
                  <c:v>45669.6145833333</c:v>
                </c:pt>
                <c:pt idx="1116" c:formatCode="m/d;@">
                  <c:v>45669.625</c:v>
                </c:pt>
                <c:pt idx="1117" c:formatCode="m/d;@">
                  <c:v>45669.6354166667</c:v>
                </c:pt>
                <c:pt idx="1118" c:formatCode="m/d;@">
                  <c:v>45669.6458333333</c:v>
                </c:pt>
                <c:pt idx="1119" c:formatCode="m/d;@">
                  <c:v>45669.65625</c:v>
                </c:pt>
                <c:pt idx="1120" c:formatCode="m/d;@">
                  <c:v>45669.6666666667</c:v>
                </c:pt>
                <c:pt idx="1121" c:formatCode="m/d;@">
                  <c:v>45669.6770833333</c:v>
                </c:pt>
                <c:pt idx="1122" c:formatCode="m/d;@">
                  <c:v>45669.6875</c:v>
                </c:pt>
                <c:pt idx="1123" c:formatCode="m/d;@">
                  <c:v>45669.6979166667</c:v>
                </c:pt>
                <c:pt idx="1124" c:formatCode="m/d;@">
                  <c:v>45669.7083333333</c:v>
                </c:pt>
                <c:pt idx="1125" c:formatCode="m/d;@">
                  <c:v>45669.71875</c:v>
                </c:pt>
                <c:pt idx="1126" c:formatCode="m/d;@">
                  <c:v>45669.7291666667</c:v>
                </c:pt>
                <c:pt idx="1127" c:formatCode="m/d;@">
                  <c:v>45669.7395833333</c:v>
                </c:pt>
                <c:pt idx="1128" c:formatCode="m/d;@">
                  <c:v>45669.75</c:v>
                </c:pt>
                <c:pt idx="1129" c:formatCode="m/d;@">
                  <c:v>45669.7604166667</c:v>
                </c:pt>
                <c:pt idx="1130" c:formatCode="m/d;@">
                  <c:v>45669.7708333333</c:v>
                </c:pt>
                <c:pt idx="1131" c:formatCode="m/d;@">
                  <c:v>45669.78125</c:v>
                </c:pt>
                <c:pt idx="1132" c:formatCode="m/d;@">
                  <c:v>45669.7916666667</c:v>
                </c:pt>
                <c:pt idx="1133" c:formatCode="m/d;@">
                  <c:v>45669.8020833333</c:v>
                </c:pt>
                <c:pt idx="1134" c:formatCode="m/d;@">
                  <c:v>45669.8125</c:v>
                </c:pt>
                <c:pt idx="1135" c:formatCode="m/d;@">
                  <c:v>45669.8229166667</c:v>
                </c:pt>
                <c:pt idx="1136" c:formatCode="m/d;@">
                  <c:v>45669.8333333333</c:v>
                </c:pt>
                <c:pt idx="1137" c:formatCode="m/d;@">
                  <c:v>45669.84375</c:v>
                </c:pt>
                <c:pt idx="1138" c:formatCode="m/d;@">
                  <c:v>45669.8541666667</c:v>
                </c:pt>
                <c:pt idx="1139" c:formatCode="m/d;@">
                  <c:v>45669.8645833333</c:v>
                </c:pt>
                <c:pt idx="1140" c:formatCode="m/d;@">
                  <c:v>45669.875</c:v>
                </c:pt>
                <c:pt idx="1141" c:formatCode="m/d;@">
                  <c:v>45669.8854166667</c:v>
                </c:pt>
                <c:pt idx="1142" c:formatCode="m/d;@">
                  <c:v>45669.8958333333</c:v>
                </c:pt>
                <c:pt idx="1143" c:formatCode="m/d;@">
                  <c:v>45669.90625</c:v>
                </c:pt>
                <c:pt idx="1144" c:formatCode="m/d;@">
                  <c:v>45669.9166666667</c:v>
                </c:pt>
                <c:pt idx="1145" c:formatCode="m/d;@">
                  <c:v>45669.9270833333</c:v>
                </c:pt>
                <c:pt idx="1146" c:formatCode="m/d;@">
                  <c:v>45669.9375</c:v>
                </c:pt>
                <c:pt idx="1147" c:formatCode="m/d;@">
                  <c:v>45669.9479166667</c:v>
                </c:pt>
                <c:pt idx="1148" c:formatCode="m/d;@">
                  <c:v>45669.9583333333</c:v>
                </c:pt>
                <c:pt idx="1149" c:formatCode="m/d;@">
                  <c:v>45669.96875</c:v>
                </c:pt>
                <c:pt idx="1150" c:formatCode="m/d;@">
                  <c:v>45669.9791666667</c:v>
                </c:pt>
                <c:pt idx="1151" c:formatCode="m/d;@">
                  <c:v>45669.9895833333</c:v>
                </c:pt>
                <c:pt idx="1152" c:formatCode="m/d;@">
                  <c:v>45670</c:v>
                </c:pt>
                <c:pt idx="1153" c:formatCode="m/d;@">
                  <c:v>45670.0104166667</c:v>
                </c:pt>
                <c:pt idx="1154" c:formatCode="m/d;@">
                  <c:v>45670.0208333333</c:v>
                </c:pt>
                <c:pt idx="1155" c:formatCode="m/d;@">
                  <c:v>45670.03125</c:v>
                </c:pt>
                <c:pt idx="1156" c:formatCode="m/d;@">
                  <c:v>45670.0416666667</c:v>
                </c:pt>
                <c:pt idx="1157" c:formatCode="m/d;@">
                  <c:v>45670.0520833333</c:v>
                </c:pt>
                <c:pt idx="1158" c:formatCode="m/d;@">
                  <c:v>45670.0625</c:v>
                </c:pt>
                <c:pt idx="1159" c:formatCode="m/d;@">
                  <c:v>45670.0729166667</c:v>
                </c:pt>
                <c:pt idx="1160" c:formatCode="m/d;@">
                  <c:v>45670.0833333333</c:v>
                </c:pt>
                <c:pt idx="1161" c:formatCode="m/d;@">
                  <c:v>45670.09375</c:v>
                </c:pt>
                <c:pt idx="1162" c:formatCode="m/d;@">
                  <c:v>45670.1041666667</c:v>
                </c:pt>
                <c:pt idx="1163" c:formatCode="m/d;@">
                  <c:v>45670.1145833333</c:v>
                </c:pt>
                <c:pt idx="1164" c:formatCode="m/d;@">
                  <c:v>45670.125</c:v>
                </c:pt>
                <c:pt idx="1165" c:formatCode="m/d;@">
                  <c:v>45670.1354166667</c:v>
                </c:pt>
                <c:pt idx="1166" c:formatCode="m/d;@">
                  <c:v>45670.1458333333</c:v>
                </c:pt>
                <c:pt idx="1167" c:formatCode="m/d;@">
                  <c:v>45670.15625</c:v>
                </c:pt>
                <c:pt idx="1168" c:formatCode="m/d;@">
                  <c:v>45670.1666666667</c:v>
                </c:pt>
                <c:pt idx="1169" c:formatCode="m/d;@">
                  <c:v>45670.1770833333</c:v>
                </c:pt>
                <c:pt idx="1170" c:formatCode="m/d;@">
                  <c:v>45670.1875</c:v>
                </c:pt>
                <c:pt idx="1171" c:formatCode="m/d;@">
                  <c:v>45670.1979166667</c:v>
                </c:pt>
                <c:pt idx="1172" c:formatCode="m/d;@">
                  <c:v>45670.2083333333</c:v>
                </c:pt>
                <c:pt idx="1173" c:formatCode="m/d;@">
                  <c:v>45670.21875</c:v>
                </c:pt>
                <c:pt idx="1174" c:formatCode="m/d;@">
                  <c:v>45670.2291666667</c:v>
                </c:pt>
                <c:pt idx="1175" c:formatCode="m/d;@">
                  <c:v>45670.2395833333</c:v>
                </c:pt>
                <c:pt idx="1176" c:formatCode="m/d;@">
                  <c:v>45670.25</c:v>
                </c:pt>
                <c:pt idx="1177" c:formatCode="m/d;@">
                  <c:v>45670.2604166667</c:v>
                </c:pt>
                <c:pt idx="1178" c:formatCode="m/d;@">
                  <c:v>45670.2708333333</c:v>
                </c:pt>
                <c:pt idx="1179" c:formatCode="m/d;@">
                  <c:v>45670.28125</c:v>
                </c:pt>
                <c:pt idx="1180" c:formatCode="m/d;@">
                  <c:v>45670.2916666667</c:v>
                </c:pt>
                <c:pt idx="1181" c:formatCode="m/d;@">
                  <c:v>45670.3020833333</c:v>
                </c:pt>
                <c:pt idx="1182" c:formatCode="m/d;@">
                  <c:v>45670.3125</c:v>
                </c:pt>
                <c:pt idx="1183" c:formatCode="m/d;@">
                  <c:v>45670.3229166667</c:v>
                </c:pt>
                <c:pt idx="1184" c:formatCode="m/d;@">
                  <c:v>45670.3333333333</c:v>
                </c:pt>
                <c:pt idx="1185" c:formatCode="m/d;@">
                  <c:v>45670.34375</c:v>
                </c:pt>
                <c:pt idx="1186" c:formatCode="m/d;@">
                  <c:v>45670.3541666667</c:v>
                </c:pt>
                <c:pt idx="1187" c:formatCode="m/d;@">
                  <c:v>45670.3645833333</c:v>
                </c:pt>
                <c:pt idx="1188" c:formatCode="m/d;@">
                  <c:v>45670.375</c:v>
                </c:pt>
                <c:pt idx="1189" c:formatCode="m/d;@">
                  <c:v>45670.3854166667</c:v>
                </c:pt>
                <c:pt idx="1190" c:formatCode="m/d;@">
                  <c:v>45670.3958333333</c:v>
                </c:pt>
                <c:pt idx="1191" c:formatCode="m/d;@">
                  <c:v>45670.40625</c:v>
                </c:pt>
                <c:pt idx="1192" c:formatCode="m/d;@">
                  <c:v>45670.4166666667</c:v>
                </c:pt>
                <c:pt idx="1193" c:formatCode="m/d;@">
                  <c:v>45670.4270833333</c:v>
                </c:pt>
                <c:pt idx="1194" c:formatCode="m/d;@">
                  <c:v>45670.4375</c:v>
                </c:pt>
                <c:pt idx="1195" c:formatCode="m/d;@">
                  <c:v>45670.4479166667</c:v>
                </c:pt>
                <c:pt idx="1196" c:formatCode="m/d;@">
                  <c:v>45670.4583333333</c:v>
                </c:pt>
                <c:pt idx="1197" c:formatCode="m/d;@">
                  <c:v>45670.46875</c:v>
                </c:pt>
                <c:pt idx="1198" c:formatCode="m/d;@">
                  <c:v>45670.4791666667</c:v>
                </c:pt>
                <c:pt idx="1199" c:formatCode="m/d;@">
                  <c:v>45670.4895833333</c:v>
                </c:pt>
                <c:pt idx="1200" c:formatCode="m/d;@">
                  <c:v>45670.5</c:v>
                </c:pt>
                <c:pt idx="1201" c:formatCode="m/d;@">
                  <c:v>45670.5104166667</c:v>
                </c:pt>
                <c:pt idx="1202" c:formatCode="m/d;@">
                  <c:v>45670.5208333333</c:v>
                </c:pt>
                <c:pt idx="1203" c:formatCode="m/d;@">
                  <c:v>45670.53125</c:v>
                </c:pt>
                <c:pt idx="1204" c:formatCode="m/d;@">
                  <c:v>45670.5416666667</c:v>
                </c:pt>
                <c:pt idx="1205" c:formatCode="m/d;@">
                  <c:v>45670.5520833333</c:v>
                </c:pt>
                <c:pt idx="1206" c:formatCode="m/d;@">
                  <c:v>45670.5625</c:v>
                </c:pt>
                <c:pt idx="1207" c:formatCode="m/d;@">
                  <c:v>45670.5729166667</c:v>
                </c:pt>
                <c:pt idx="1208" c:formatCode="m/d;@">
                  <c:v>45670.5833333333</c:v>
                </c:pt>
                <c:pt idx="1209" c:formatCode="m/d;@">
                  <c:v>45670.59375</c:v>
                </c:pt>
                <c:pt idx="1210" c:formatCode="m/d;@">
                  <c:v>45670.6041666667</c:v>
                </c:pt>
                <c:pt idx="1211" c:formatCode="m/d;@">
                  <c:v>45670.6145833333</c:v>
                </c:pt>
                <c:pt idx="1212" c:formatCode="m/d;@">
                  <c:v>45670.625</c:v>
                </c:pt>
                <c:pt idx="1213" c:formatCode="m/d;@">
                  <c:v>45670.6354166667</c:v>
                </c:pt>
                <c:pt idx="1214" c:formatCode="m/d;@">
                  <c:v>45670.6458333333</c:v>
                </c:pt>
                <c:pt idx="1215" c:formatCode="m/d;@">
                  <c:v>45670.65625</c:v>
                </c:pt>
                <c:pt idx="1216" c:formatCode="m/d;@">
                  <c:v>45670.6666666667</c:v>
                </c:pt>
                <c:pt idx="1217" c:formatCode="m/d;@">
                  <c:v>45670.6770833333</c:v>
                </c:pt>
                <c:pt idx="1218" c:formatCode="m/d;@">
                  <c:v>45670.6875</c:v>
                </c:pt>
                <c:pt idx="1219" c:formatCode="m/d;@">
                  <c:v>45670.6979166667</c:v>
                </c:pt>
                <c:pt idx="1220" c:formatCode="m/d;@">
                  <c:v>45670.7083333333</c:v>
                </c:pt>
                <c:pt idx="1221" c:formatCode="m/d;@">
                  <c:v>45670.71875</c:v>
                </c:pt>
                <c:pt idx="1222" c:formatCode="m/d;@">
                  <c:v>45670.7291666667</c:v>
                </c:pt>
                <c:pt idx="1223" c:formatCode="m/d;@">
                  <c:v>45670.7395833333</c:v>
                </c:pt>
                <c:pt idx="1224" c:formatCode="m/d;@">
                  <c:v>45670.75</c:v>
                </c:pt>
                <c:pt idx="1225" c:formatCode="m/d;@">
                  <c:v>45670.7604166667</c:v>
                </c:pt>
                <c:pt idx="1226" c:formatCode="m/d;@">
                  <c:v>45670.7708333333</c:v>
                </c:pt>
                <c:pt idx="1227" c:formatCode="m/d;@">
                  <c:v>45670.78125</c:v>
                </c:pt>
                <c:pt idx="1228" c:formatCode="m/d;@">
                  <c:v>45670.7916666667</c:v>
                </c:pt>
                <c:pt idx="1229" c:formatCode="m/d;@">
                  <c:v>45670.8020833333</c:v>
                </c:pt>
                <c:pt idx="1230" c:formatCode="m/d;@">
                  <c:v>45670.8125</c:v>
                </c:pt>
                <c:pt idx="1231" c:formatCode="m/d;@">
                  <c:v>45670.8229166667</c:v>
                </c:pt>
                <c:pt idx="1232" c:formatCode="m/d;@">
                  <c:v>45670.8333333333</c:v>
                </c:pt>
                <c:pt idx="1233" c:formatCode="m/d;@">
                  <c:v>45670.84375</c:v>
                </c:pt>
                <c:pt idx="1234" c:formatCode="m/d;@">
                  <c:v>45670.8541666667</c:v>
                </c:pt>
                <c:pt idx="1235" c:formatCode="m/d;@">
                  <c:v>45670.8645833333</c:v>
                </c:pt>
                <c:pt idx="1236" c:formatCode="m/d;@">
                  <c:v>45670.875</c:v>
                </c:pt>
                <c:pt idx="1237" c:formatCode="m/d;@">
                  <c:v>45670.8854166667</c:v>
                </c:pt>
                <c:pt idx="1238" c:formatCode="m/d;@">
                  <c:v>45670.8958333333</c:v>
                </c:pt>
                <c:pt idx="1239" c:formatCode="m/d;@">
                  <c:v>45670.90625</c:v>
                </c:pt>
                <c:pt idx="1240" c:formatCode="m/d;@">
                  <c:v>45670.9166666667</c:v>
                </c:pt>
                <c:pt idx="1241" c:formatCode="m/d;@">
                  <c:v>45670.9270833333</c:v>
                </c:pt>
                <c:pt idx="1242" c:formatCode="m/d;@">
                  <c:v>45670.9375</c:v>
                </c:pt>
                <c:pt idx="1243" c:formatCode="m/d;@">
                  <c:v>45670.9479166667</c:v>
                </c:pt>
                <c:pt idx="1244" c:formatCode="m/d;@">
                  <c:v>45670.9583333333</c:v>
                </c:pt>
                <c:pt idx="1245" c:formatCode="m/d;@">
                  <c:v>45670.96875</c:v>
                </c:pt>
                <c:pt idx="1246" c:formatCode="m/d;@">
                  <c:v>45670.9791666667</c:v>
                </c:pt>
                <c:pt idx="1247" c:formatCode="m/d;@">
                  <c:v>45670.9895833333</c:v>
                </c:pt>
                <c:pt idx="1248" c:formatCode="m/d;@">
                  <c:v>45671</c:v>
                </c:pt>
                <c:pt idx="1249" c:formatCode="m/d;@">
                  <c:v>45671.0104166667</c:v>
                </c:pt>
                <c:pt idx="1250" c:formatCode="m/d;@">
                  <c:v>45671.0208333333</c:v>
                </c:pt>
                <c:pt idx="1251" c:formatCode="m/d;@">
                  <c:v>45671.03125</c:v>
                </c:pt>
                <c:pt idx="1252" c:formatCode="m/d;@">
                  <c:v>45671.0416666667</c:v>
                </c:pt>
                <c:pt idx="1253" c:formatCode="m/d;@">
                  <c:v>45671.0520833333</c:v>
                </c:pt>
                <c:pt idx="1254" c:formatCode="m/d;@">
                  <c:v>45671.0625</c:v>
                </c:pt>
                <c:pt idx="1255" c:formatCode="m/d;@">
                  <c:v>45671.0729166667</c:v>
                </c:pt>
                <c:pt idx="1256" c:formatCode="m/d;@">
                  <c:v>45671.0833333333</c:v>
                </c:pt>
                <c:pt idx="1257" c:formatCode="m/d;@">
                  <c:v>45671.09375</c:v>
                </c:pt>
                <c:pt idx="1258" c:formatCode="m/d;@">
                  <c:v>45671.1041666667</c:v>
                </c:pt>
                <c:pt idx="1259" c:formatCode="m/d;@">
                  <c:v>45671.1145833333</c:v>
                </c:pt>
                <c:pt idx="1260" c:formatCode="m/d;@">
                  <c:v>45671.125</c:v>
                </c:pt>
                <c:pt idx="1261" c:formatCode="m/d;@">
                  <c:v>45671.1354166667</c:v>
                </c:pt>
                <c:pt idx="1262" c:formatCode="m/d;@">
                  <c:v>45671.1458333333</c:v>
                </c:pt>
                <c:pt idx="1263" c:formatCode="m/d;@">
                  <c:v>45671.15625</c:v>
                </c:pt>
                <c:pt idx="1264" c:formatCode="m/d;@">
                  <c:v>45671.1666666667</c:v>
                </c:pt>
                <c:pt idx="1265" c:formatCode="m/d;@">
                  <c:v>45671.1770833333</c:v>
                </c:pt>
                <c:pt idx="1266" c:formatCode="m/d;@">
                  <c:v>45671.1875</c:v>
                </c:pt>
                <c:pt idx="1267" c:formatCode="m/d;@">
                  <c:v>45671.1979166667</c:v>
                </c:pt>
                <c:pt idx="1268" c:formatCode="m/d;@">
                  <c:v>45671.2083333333</c:v>
                </c:pt>
                <c:pt idx="1269" c:formatCode="m/d;@">
                  <c:v>45671.21875</c:v>
                </c:pt>
                <c:pt idx="1270" c:formatCode="m/d;@">
                  <c:v>45671.2291666667</c:v>
                </c:pt>
                <c:pt idx="1271" c:formatCode="m/d;@">
                  <c:v>45671.2395833333</c:v>
                </c:pt>
                <c:pt idx="1272" c:formatCode="m/d;@">
                  <c:v>45671.25</c:v>
                </c:pt>
                <c:pt idx="1273" c:formatCode="m/d;@">
                  <c:v>45671.2604166667</c:v>
                </c:pt>
                <c:pt idx="1274" c:formatCode="m/d;@">
                  <c:v>45671.2708333333</c:v>
                </c:pt>
                <c:pt idx="1275" c:formatCode="m/d;@">
                  <c:v>45671.28125</c:v>
                </c:pt>
                <c:pt idx="1276" c:formatCode="m/d;@">
                  <c:v>45671.2916666667</c:v>
                </c:pt>
                <c:pt idx="1277" c:formatCode="m/d;@">
                  <c:v>45671.3020833333</c:v>
                </c:pt>
                <c:pt idx="1278" c:formatCode="m/d;@">
                  <c:v>45671.3125</c:v>
                </c:pt>
                <c:pt idx="1279" c:formatCode="m/d;@">
                  <c:v>45671.3229166667</c:v>
                </c:pt>
                <c:pt idx="1280" c:formatCode="m/d;@">
                  <c:v>45671.3333333333</c:v>
                </c:pt>
                <c:pt idx="1281" c:formatCode="m/d;@">
                  <c:v>45671.34375</c:v>
                </c:pt>
                <c:pt idx="1282" c:formatCode="m/d;@">
                  <c:v>45671.3541666667</c:v>
                </c:pt>
                <c:pt idx="1283" c:formatCode="m/d;@">
                  <c:v>45671.3645833333</c:v>
                </c:pt>
                <c:pt idx="1284" c:formatCode="m/d;@">
                  <c:v>45671.375</c:v>
                </c:pt>
                <c:pt idx="1285" c:formatCode="m/d;@">
                  <c:v>45671.3854166667</c:v>
                </c:pt>
                <c:pt idx="1286" c:formatCode="m/d;@">
                  <c:v>45671.3958333333</c:v>
                </c:pt>
                <c:pt idx="1287" c:formatCode="m/d;@">
                  <c:v>45671.40625</c:v>
                </c:pt>
                <c:pt idx="1288" c:formatCode="m/d;@">
                  <c:v>45671.4166666667</c:v>
                </c:pt>
                <c:pt idx="1289" c:formatCode="m/d;@">
                  <c:v>45671.4270833333</c:v>
                </c:pt>
                <c:pt idx="1290" c:formatCode="m/d;@">
                  <c:v>45671.4375</c:v>
                </c:pt>
                <c:pt idx="1291" c:formatCode="m/d;@">
                  <c:v>45671.4479166667</c:v>
                </c:pt>
                <c:pt idx="1292" c:formatCode="m/d;@">
                  <c:v>45671.4583333333</c:v>
                </c:pt>
                <c:pt idx="1293" c:formatCode="m/d;@">
                  <c:v>45671.46875</c:v>
                </c:pt>
                <c:pt idx="1294" c:formatCode="m/d;@">
                  <c:v>45671.4791666667</c:v>
                </c:pt>
                <c:pt idx="1295" c:formatCode="m/d;@">
                  <c:v>45671.4895833333</c:v>
                </c:pt>
                <c:pt idx="1296" c:formatCode="m/d;@">
                  <c:v>45671.5</c:v>
                </c:pt>
                <c:pt idx="1297" c:formatCode="m/d;@">
                  <c:v>45671.5104166667</c:v>
                </c:pt>
                <c:pt idx="1298" c:formatCode="m/d;@">
                  <c:v>45671.5208333333</c:v>
                </c:pt>
                <c:pt idx="1299" c:formatCode="m/d;@">
                  <c:v>45671.53125</c:v>
                </c:pt>
                <c:pt idx="1300" c:formatCode="m/d;@">
                  <c:v>45671.5416666667</c:v>
                </c:pt>
                <c:pt idx="1301" c:formatCode="m/d;@">
                  <c:v>45671.5520833333</c:v>
                </c:pt>
                <c:pt idx="1302" c:formatCode="m/d;@">
                  <c:v>45671.5625</c:v>
                </c:pt>
                <c:pt idx="1303" c:formatCode="m/d;@">
                  <c:v>45671.5729166667</c:v>
                </c:pt>
                <c:pt idx="1304" c:formatCode="m/d;@">
                  <c:v>45671.5833333333</c:v>
                </c:pt>
                <c:pt idx="1305" c:formatCode="m/d;@">
                  <c:v>45671.59375</c:v>
                </c:pt>
                <c:pt idx="1306" c:formatCode="m/d;@">
                  <c:v>45671.6041666667</c:v>
                </c:pt>
                <c:pt idx="1307" c:formatCode="m/d;@">
                  <c:v>45671.6145833333</c:v>
                </c:pt>
                <c:pt idx="1308" c:formatCode="m/d;@">
                  <c:v>45671.625</c:v>
                </c:pt>
                <c:pt idx="1309" c:formatCode="m/d;@">
                  <c:v>45671.6354166667</c:v>
                </c:pt>
                <c:pt idx="1310" c:formatCode="m/d;@">
                  <c:v>45671.6458333333</c:v>
                </c:pt>
                <c:pt idx="1311" c:formatCode="m/d;@">
                  <c:v>45671.65625</c:v>
                </c:pt>
                <c:pt idx="1312" c:formatCode="m/d;@">
                  <c:v>45671.6666666667</c:v>
                </c:pt>
                <c:pt idx="1313" c:formatCode="m/d;@">
                  <c:v>45671.6770833333</c:v>
                </c:pt>
                <c:pt idx="1314" c:formatCode="m/d;@">
                  <c:v>45671.6875</c:v>
                </c:pt>
                <c:pt idx="1315" c:formatCode="m/d;@">
                  <c:v>45671.6979166667</c:v>
                </c:pt>
                <c:pt idx="1316" c:formatCode="m/d;@">
                  <c:v>45671.7083333333</c:v>
                </c:pt>
                <c:pt idx="1317" c:formatCode="m/d;@">
                  <c:v>45671.71875</c:v>
                </c:pt>
                <c:pt idx="1318" c:formatCode="m/d;@">
                  <c:v>45671.7291666667</c:v>
                </c:pt>
                <c:pt idx="1319" c:formatCode="m/d;@">
                  <c:v>45671.7395833333</c:v>
                </c:pt>
                <c:pt idx="1320" c:formatCode="m/d;@">
                  <c:v>45671.75</c:v>
                </c:pt>
                <c:pt idx="1321" c:formatCode="m/d;@">
                  <c:v>45671.7604166667</c:v>
                </c:pt>
                <c:pt idx="1322" c:formatCode="m/d;@">
                  <c:v>45671.7708333333</c:v>
                </c:pt>
                <c:pt idx="1323" c:formatCode="m/d;@">
                  <c:v>45671.78125</c:v>
                </c:pt>
                <c:pt idx="1324" c:formatCode="m/d;@">
                  <c:v>45671.7916666667</c:v>
                </c:pt>
                <c:pt idx="1325" c:formatCode="m/d;@">
                  <c:v>45671.8020833333</c:v>
                </c:pt>
                <c:pt idx="1326" c:formatCode="m/d;@">
                  <c:v>45671.8125</c:v>
                </c:pt>
                <c:pt idx="1327" c:formatCode="m/d;@">
                  <c:v>45671.8229166667</c:v>
                </c:pt>
                <c:pt idx="1328" c:formatCode="m/d;@">
                  <c:v>45671.8333333333</c:v>
                </c:pt>
                <c:pt idx="1329" c:formatCode="m/d;@">
                  <c:v>45671.84375</c:v>
                </c:pt>
                <c:pt idx="1330" c:formatCode="m/d;@">
                  <c:v>45671.8541666667</c:v>
                </c:pt>
                <c:pt idx="1331" c:formatCode="m/d;@">
                  <c:v>45671.8645833333</c:v>
                </c:pt>
                <c:pt idx="1332" c:formatCode="m/d;@">
                  <c:v>45671.875</c:v>
                </c:pt>
                <c:pt idx="1333" c:formatCode="m/d;@">
                  <c:v>45671.8854166667</c:v>
                </c:pt>
                <c:pt idx="1334" c:formatCode="m/d;@">
                  <c:v>45671.8958333333</c:v>
                </c:pt>
                <c:pt idx="1335" c:formatCode="m/d;@">
                  <c:v>45671.90625</c:v>
                </c:pt>
                <c:pt idx="1336" c:formatCode="m/d;@">
                  <c:v>45671.9166666667</c:v>
                </c:pt>
                <c:pt idx="1337" c:formatCode="m/d;@">
                  <c:v>45671.9270833333</c:v>
                </c:pt>
                <c:pt idx="1338" c:formatCode="m/d;@">
                  <c:v>45671.9375</c:v>
                </c:pt>
                <c:pt idx="1339" c:formatCode="m/d;@">
                  <c:v>45671.9479166667</c:v>
                </c:pt>
                <c:pt idx="1340" c:formatCode="m/d;@">
                  <c:v>45671.9583333333</c:v>
                </c:pt>
                <c:pt idx="1341" c:formatCode="m/d;@">
                  <c:v>45671.96875</c:v>
                </c:pt>
                <c:pt idx="1342" c:formatCode="m/d;@">
                  <c:v>45671.9791666667</c:v>
                </c:pt>
                <c:pt idx="1343" c:formatCode="m/d;@">
                  <c:v>45671.9895833333</c:v>
                </c:pt>
                <c:pt idx="1344" c:formatCode="m/d;@">
                  <c:v>45672</c:v>
                </c:pt>
                <c:pt idx="1345" c:formatCode="m/d;@">
                  <c:v>45672.0104166667</c:v>
                </c:pt>
                <c:pt idx="1346" c:formatCode="m/d;@">
                  <c:v>45672.0208333333</c:v>
                </c:pt>
                <c:pt idx="1347" c:formatCode="m/d;@">
                  <c:v>45672.03125</c:v>
                </c:pt>
                <c:pt idx="1348" c:formatCode="m/d;@">
                  <c:v>45672.0416666667</c:v>
                </c:pt>
                <c:pt idx="1349" c:formatCode="m/d;@">
                  <c:v>45672.0520833333</c:v>
                </c:pt>
                <c:pt idx="1350" c:formatCode="m/d;@">
                  <c:v>45672.0625</c:v>
                </c:pt>
                <c:pt idx="1351" c:formatCode="m/d;@">
                  <c:v>45672.0729166667</c:v>
                </c:pt>
                <c:pt idx="1352" c:formatCode="m/d;@">
                  <c:v>45672.0833333333</c:v>
                </c:pt>
                <c:pt idx="1353" c:formatCode="m/d;@">
                  <c:v>45672.09375</c:v>
                </c:pt>
                <c:pt idx="1354" c:formatCode="m/d;@">
                  <c:v>45672.1041666667</c:v>
                </c:pt>
                <c:pt idx="1355" c:formatCode="m/d;@">
                  <c:v>45672.1145833333</c:v>
                </c:pt>
                <c:pt idx="1356" c:formatCode="m/d;@">
                  <c:v>45672.125</c:v>
                </c:pt>
                <c:pt idx="1357" c:formatCode="m/d;@">
                  <c:v>45672.1354166667</c:v>
                </c:pt>
                <c:pt idx="1358" c:formatCode="m/d;@">
                  <c:v>45672.1458333333</c:v>
                </c:pt>
                <c:pt idx="1359" c:formatCode="m/d;@">
                  <c:v>45672.15625</c:v>
                </c:pt>
                <c:pt idx="1360" c:formatCode="m/d;@">
                  <c:v>45672.1666666667</c:v>
                </c:pt>
                <c:pt idx="1361" c:formatCode="m/d;@">
                  <c:v>45672.1770833333</c:v>
                </c:pt>
                <c:pt idx="1362" c:formatCode="m/d;@">
                  <c:v>45672.1875</c:v>
                </c:pt>
                <c:pt idx="1363" c:formatCode="m/d;@">
                  <c:v>45672.1979166667</c:v>
                </c:pt>
                <c:pt idx="1364" c:formatCode="m/d;@">
                  <c:v>45672.2083333333</c:v>
                </c:pt>
                <c:pt idx="1365" c:formatCode="m/d;@">
                  <c:v>45672.21875</c:v>
                </c:pt>
                <c:pt idx="1366" c:formatCode="m/d;@">
                  <c:v>45672.2291666667</c:v>
                </c:pt>
                <c:pt idx="1367" c:formatCode="m/d;@">
                  <c:v>45672.2395833333</c:v>
                </c:pt>
                <c:pt idx="1368" c:formatCode="m/d;@">
                  <c:v>45672.25</c:v>
                </c:pt>
                <c:pt idx="1369" c:formatCode="m/d;@">
                  <c:v>45672.2604166667</c:v>
                </c:pt>
                <c:pt idx="1370" c:formatCode="m/d;@">
                  <c:v>45672.2708333333</c:v>
                </c:pt>
                <c:pt idx="1371" c:formatCode="m/d;@">
                  <c:v>45672.28125</c:v>
                </c:pt>
                <c:pt idx="1372" c:formatCode="m/d;@">
                  <c:v>45672.2916666667</c:v>
                </c:pt>
                <c:pt idx="1373" c:formatCode="m/d;@">
                  <c:v>45672.3020833333</c:v>
                </c:pt>
                <c:pt idx="1374" c:formatCode="m/d;@">
                  <c:v>45672.3125</c:v>
                </c:pt>
                <c:pt idx="1375" c:formatCode="m/d;@">
                  <c:v>45672.3229166667</c:v>
                </c:pt>
                <c:pt idx="1376" c:formatCode="m/d;@">
                  <c:v>45672.3333333333</c:v>
                </c:pt>
                <c:pt idx="1377" c:formatCode="m/d;@">
                  <c:v>45672.34375</c:v>
                </c:pt>
                <c:pt idx="1378" c:formatCode="m/d;@">
                  <c:v>45672.3541666667</c:v>
                </c:pt>
                <c:pt idx="1379" c:formatCode="m/d;@">
                  <c:v>45672.3645833333</c:v>
                </c:pt>
                <c:pt idx="1380" c:formatCode="m/d;@">
                  <c:v>45672.375</c:v>
                </c:pt>
                <c:pt idx="1381" c:formatCode="m/d;@">
                  <c:v>45672.3854166667</c:v>
                </c:pt>
                <c:pt idx="1382" c:formatCode="m/d;@">
                  <c:v>45672.3958333333</c:v>
                </c:pt>
                <c:pt idx="1383" c:formatCode="m/d;@">
                  <c:v>45672.40625</c:v>
                </c:pt>
                <c:pt idx="1384" c:formatCode="m/d;@">
                  <c:v>45672.4166666667</c:v>
                </c:pt>
                <c:pt idx="1385" c:formatCode="m/d;@">
                  <c:v>45672.4270833333</c:v>
                </c:pt>
                <c:pt idx="1386" c:formatCode="m/d;@">
                  <c:v>45672.4375</c:v>
                </c:pt>
                <c:pt idx="1387" c:formatCode="m/d;@">
                  <c:v>45672.4479166667</c:v>
                </c:pt>
                <c:pt idx="1388" c:formatCode="m/d;@">
                  <c:v>45672.4583333333</c:v>
                </c:pt>
                <c:pt idx="1389" c:formatCode="m/d;@">
                  <c:v>45672.46875</c:v>
                </c:pt>
                <c:pt idx="1390" c:formatCode="m/d;@">
                  <c:v>45672.4791666667</c:v>
                </c:pt>
                <c:pt idx="1391" c:formatCode="m/d;@">
                  <c:v>45672.4895833333</c:v>
                </c:pt>
                <c:pt idx="1392" c:formatCode="m/d;@">
                  <c:v>45672.5</c:v>
                </c:pt>
                <c:pt idx="1393" c:formatCode="m/d;@">
                  <c:v>45672.5104166667</c:v>
                </c:pt>
                <c:pt idx="1394" c:formatCode="m/d;@">
                  <c:v>45672.5208333333</c:v>
                </c:pt>
                <c:pt idx="1395" c:formatCode="m/d;@">
                  <c:v>45672.53125</c:v>
                </c:pt>
                <c:pt idx="1396" c:formatCode="m/d;@">
                  <c:v>45672.5416666667</c:v>
                </c:pt>
                <c:pt idx="1397" c:formatCode="m/d;@">
                  <c:v>45672.5520833333</c:v>
                </c:pt>
                <c:pt idx="1398" c:formatCode="m/d;@">
                  <c:v>45672.5625</c:v>
                </c:pt>
                <c:pt idx="1399" c:formatCode="m/d;@">
                  <c:v>45672.5729166667</c:v>
                </c:pt>
                <c:pt idx="1400" c:formatCode="m/d;@">
                  <c:v>45672.5833333333</c:v>
                </c:pt>
                <c:pt idx="1401" c:formatCode="m/d;@">
                  <c:v>45672.59375</c:v>
                </c:pt>
                <c:pt idx="1402" c:formatCode="m/d;@">
                  <c:v>45672.6041666667</c:v>
                </c:pt>
                <c:pt idx="1403" c:formatCode="m/d;@">
                  <c:v>45672.6145833333</c:v>
                </c:pt>
                <c:pt idx="1404" c:formatCode="m/d;@">
                  <c:v>45672.625</c:v>
                </c:pt>
                <c:pt idx="1405" c:formatCode="m/d;@">
                  <c:v>45672.6354166667</c:v>
                </c:pt>
                <c:pt idx="1406" c:formatCode="m/d;@">
                  <c:v>45672.6458333333</c:v>
                </c:pt>
                <c:pt idx="1407" c:formatCode="m/d;@">
                  <c:v>45672.65625</c:v>
                </c:pt>
                <c:pt idx="1408" c:formatCode="m/d;@">
                  <c:v>45672.6666666667</c:v>
                </c:pt>
                <c:pt idx="1409" c:formatCode="m/d;@">
                  <c:v>45672.6770833333</c:v>
                </c:pt>
                <c:pt idx="1410" c:formatCode="m/d;@">
                  <c:v>45672.6875</c:v>
                </c:pt>
                <c:pt idx="1411" c:formatCode="m/d;@">
                  <c:v>45672.6979166667</c:v>
                </c:pt>
                <c:pt idx="1412" c:formatCode="m/d;@">
                  <c:v>45672.7083333333</c:v>
                </c:pt>
                <c:pt idx="1413" c:formatCode="m/d;@">
                  <c:v>45672.71875</c:v>
                </c:pt>
                <c:pt idx="1414" c:formatCode="m/d;@">
                  <c:v>45672.7291666667</c:v>
                </c:pt>
                <c:pt idx="1415" c:formatCode="m/d;@">
                  <c:v>45672.7395833333</c:v>
                </c:pt>
                <c:pt idx="1416" c:formatCode="m/d;@">
                  <c:v>45672.75</c:v>
                </c:pt>
                <c:pt idx="1417" c:formatCode="m/d;@">
                  <c:v>45672.7604166667</c:v>
                </c:pt>
                <c:pt idx="1418" c:formatCode="m/d;@">
                  <c:v>45672.7708333333</c:v>
                </c:pt>
                <c:pt idx="1419" c:formatCode="m/d;@">
                  <c:v>45672.78125</c:v>
                </c:pt>
                <c:pt idx="1420" c:formatCode="m/d;@">
                  <c:v>45672.7916666667</c:v>
                </c:pt>
                <c:pt idx="1421" c:formatCode="m/d;@">
                  <c:v>45672.8020833333</c:v>
                </c:pt>
                <c:pt idx="1422" c:formatCode="m/d;@">
                  <c:v>45672.8125</c:v>
                </c:pt>
                <c:pt idx="1423" c:formatCode="m/d;@">
                  <c:v>45672.8229166667</c:v>
                </c:pt>
                <c:pt idx="1424" c:formatCode="m/d;@">
                  <c:v>45672.8333333333</c:v>
                </c:pt>
                <c:pt idx="1425" c:formatCode="m/d;@">
                  <c:v>45672.84375</c:v>
                </c:pt>
                <c:pt idx="1426" c:formatCode="m/d;@">
                  <c:v>45672.8541666667</c:v>
                </c:pt>
                <c:pt idx="1427" c:formatCode="m/d;@">
                  <c:v>45672.8645833333</c:v>
                </c:pt>
                <c:pt idx="1428" c:formatCode="m/d;@">
                  <c:v>45672.875</c:v>
                </c:pt>
                <c:pt idx="1429" c:formatCode="m/d;@">
                  <c:v>45672.8854166667</c:v>
                </c:pt>
                <c:pt idx="1430" c:formatCode="m/d;@">
                  <c:v>45672.8958333333</c:v>
                </c:pt>
                <c:pt idx="1431" c:formatCode="m/d;@">
                  <c:v>45672.90625</c:v>
                </c:pt>
                <c:pt idx="1432" c:formatCode="m/d;@">
                  <c:v>45672.9166666667</c:v>
                </c:pt>
                <c:pt idx="1433" c:formatCode="m/d;@">
                  <c:v>45672.9270833333</c:v>
                </c:pt>
                <c:pt idx="1434" c:formatCode="m/d;@">
                  <c:v>45672.9375</c:v>
                </c:pt>
                <c:pt idx="1435" c:formatCode="m/d;@">
                  <c:v>45672.9479166667</c:v>
                </c:pt>
                <c:pt idx="1436" c:formatCode="m/d;@">
                  <c:v>45672.9583333333</c:v>
                </c:pt>
                <c:pt idx="1437" c:formatCode="m/d;@">
                  <c:v>45672.96875</c:v>
                </c:pt>
                <c:pt idx="1438" c:formatCode="m/d;@">
                  <c:v>45672.9791666667</c:v>
                </c:pt>
                <c:pt idx="1439" c:formatCode="m/d;@">
                  <c:v>45672.9895833333</c:v>
                </c:pt>
                <c:pt idx="1440" c:formatCode="m/d;@">
                  <c:v>45673</c:v>
                </c:pt>
                <c:pt idx="1441" c:formatCode="m/d;@">
                  <c:v>45673.0104166667</c:v>
                </c:pt>
                <c:pt idx="1442" c:formatCode="m/d;@">
                  <c:v>45673.0208333333</c:v>
                </c:pt>
                <c:pt idx="1443" c:formatCode="m/d;@">
                  <c:v>45673.03125</c:v>
                </c:pt>
                <c:pt idx="1444" c:formatCode="m/d;@">
                  <c:v>45673.0416666667</c:v>
                </c:pt>
                <c:pt idx="1445" c:formatCode="m/d;@">
                  <c:v>45673.0520833333</c:v>
                </c:pt>
                <c:pt idx="1446" c:formatCode="m/d;@">
                  <c:v>45673.0625</c:v>
                </c:pt>
                <c:pt idx="1447" c:formatCode="m/d;@">
                  <c:v>45673.0729166667</c:v>
                </c:pt>
                <c:pt idx="1448" c:formatCode="m/d;@">
                  <c:v>45673.0833333333</c:v>
                </c:pt>
                <c:pt idx="1449" c:formatCode="m/d;@">
                  <c:v>45673.09375</c:v>
                </c:pt>
                <c:pt idx="1450" c:formatCode="m/d;@">
                  <c:v>45673.1041666667</c:v>
                </c:pt>
                <c:pt idx="1451" c:formatCode="m/d;@">
                  <c:v>45673.1145833333</c:v>
                </c:pt>
                <c:pt idx="1452" c:formatCode="m/d;@">
                  <c:v>45673.125</c:v>
                </c:pt>
                <c:pt idx="1453" c:formatCode="m/d;@">
                  <c:v>45673.1354166667</c:v>
                </c:pt>
                <c:pt idx="1454" c:formatCode="m/d;@">
                  <c:v>45673.1458333333</c:v>
                </c:pt>
                <c:pt idx="1455" c:formatCode="m/d;@">
                  <c:v>45673.15625</c:v>
                </c:pt>
                <c:pt idx="1456" c:formatCode="m/d;@">
                  <c:v>45673.1666666667</c:v>
                </c:pt>
                <c:pt idx="1457" c:formatCode="m/d;@">
                  <c:v>45673.1770833333</c:v>
                </c:pt>
                <c:pt idx="1458" c:formatCode="m/d;@">
                  <c:v>45673.1875</c:v>
                </c:pt>
                <c:pt idx="1459" c:formatCode="m/d;@">
                  <c:v>45673.1979166667</c:v>
                </c:pt>
                <c:pt idx="1460" c:formatCode="m/d;@">
                  <c:v>45673.2083333333</c:v>
                </c:pt>
                <c:pt idx="1461" c:formatCode="m/d;@">
                  <c:v>45673.21875</c:v>
                </c:pt>
                <c:pt idx="1462" c:formatCode="m/d;@">
                  <c:v>45673.2291666667</c:v>
                </c:pt>
                <c:pt idx="1463" c:formatCode="m/d;@">
                  <c:v>45673.2395833333</c:v>
                </c:pt>
                <c:pt idx="1464" c:formatCode="m/d;@">
                  <c:v>45673.25</c:v>
                </c:pt>
                <c:pt idx="1465" c:formatCode="m/d;@">
                  <c:v>45673.2604166667</c:v>
                </c:pt>
                <c:pt idx="1466" c:formatCode="m/d;@">
                  <c:v>45673.2708333333</c:v>
                </c:pt>
                <c:pt idx="1467" c:formatCode="m/d;@">
                  <c:v>45673.28125</c:v>
                </c:pt>
                <c:pt idx="1468" c:formatCode="m/d;@">
                  <c:v>45673.2916666667</c:v>
                </c:pt>
                <c:pt idx="1469" c:formatCode="m/d;@">
                  <c:v>45673.3020833333</c:v>
                </c:pt>
                <c:pt idx="1470" c:formatCode="m/d;@">
                  <c:v>45673.3125</c:v>
                </c:pt>
                <c:pt idx="1471" c:formatCode="m/d;@">
                  <c:v>45673.3229166667</c:v>
                </c:pt>
                <c:pt idx="1472" c:formatCode="m/d;@">
                  <c:v>45673.3333333333</c:v>
                </c:pt>
                <c:pt idx="1473" c:formatCode="m/d;@">
                  <c:v>45673.34375</c:v>
                </c:pt>
                <c:pt idx="1474" c:formatCode="m/d;@">
                  <c:v>45673.3541666667</c:v>
                </c:pt>
                <c:pt idx="1475" c:formatCode="m/d;@">
                  <c:v>45673.3645833333</c:v>
                </c:pt>
                <c:pt idx="1476" c:formatCode="m/d;@">
                  <c:v>45673.375</c:v>
                </c:pt>
                <c:pt idx="1477" c:formatCode="m/d;@">
                  <c:v>45673.3854166667</c:v>
                </c:pt>
                <c:pt idx="1478" c:formatCode="m/d;@">
                  <c:v>45673.3958333333</c:v>
                </c:pt>
                <c:pt idx="1479" c:formatCode="m/d;@">
                  <c:v>45673.40625</c:v>
                </c:pt>
                <c:pt idx="1480" c:formatCode="m/d;@">
                  <c:v>45673.4166666667</c:v>
                </c:pt>
                <c:pt idx="1481" c:formatCode="m/d;@">
                  <c:v>45673.4270833333</c:v>
                </c:pt>
                <c:pt idx="1482" c:formatCode="m/d;@">
                  <c:v>45673.4375</c:v>
                </c:pt>
                <c:pt idx="1483" c:formatCode="m/d;@">
                  <c:v>45673.4479166667</c:v>
                </c:pt>
                <c:pt idx="1484" c:formatCode="m/d;@">
                  <c:v>45673.4583333333</c:v>
                </c:pt>
                <c:pt idx="1485" c:formatCode="m/d;@">
                  <c:v>45673.46875</c:v>
                </c:pt>
                <c:pt idx="1486" c:formatCode="m/d;@">
                  <c:v>45673.4791666667</c:v>
                </c:pt>
                <c:pt idx="1487" c:formatCode="m/d;@">
                  <c:v>45673.4895833333</c:v>
                </c:pt>
                <c:pt idx="1488" c:formatCode="m/d;@">
                  <c:v>45673.5</c:v>
                </c:pt>
                <c:pt idx="1489" c:formatCode="m/d;@">
                  <c:v>45673.5104166667</c:v>
                </c:pt>
                <c:pt idx="1490" c:formatCode="m/d;@">
                  <c:v>45673.5208333333</c:v>
                </c:pt>
                <c:pt idx="1491" c:formatCode="m/d;@">
                  <c:v>45673.53125</c:v>
                </c:pt>
                <c:pt idx="1492" c:formatCode="m/d;@">
                  <c:v>45673.5416666667</c:v>
                </c:pt>
                <c:pt idx="1493" c:formatCode="m/d;@">
                  <c:v>45673.5520833333</c:v>
                </c:pt>
                <c:pt idx="1494" c:formatCode="m/d;@">
                  <c:v>45673.5625</c:v>
                </c:pt>
                <c:pt idx="1495" c:formatCode="m/d;@">
                  <c:v>45673.5729166667</c:v>
                </c:pt>
                <c:pt idx="1496" c:formatCode="m/d;@">
                  <c:v>45673.5833333333</c:v>
                </c:pt>
                <c:pt idx="1497" c:formatCode="m/d;@">
                  <c:v>45673.59375</c:v>
                </c:pt>
                <c:pt idx="1498" c:formatCode="m/d;@">
                  <c:v>45673.6041666667</c:v>
                </c:pt>
                <c:pt idx="1499" c:formatCode="m/d;@">
                  <c:v>45673.6145833333</c:v>
                </c:pt>
                <c:pt idx="1500" c:formatCode="m/d;@">
                  <c:v>45673.625</c:v>
                </c:pt>
                <c:pt idx="1501" c:formatCode="m/d;@">
                  <c:v>45673.6354166667</c:v>
                </c:pt>
                <c:pt idx="1502" c:formatCode="m/d;@">
                  <c:v>45673.6458333333</c:v>
                </c:pt>
                <c:pt idx="1503" c:formatCode="m/d;@">
                  <c:v>45673.65625</c:v>
                </c:pt>
                <c:pt idx="1504" c:formatCode="m/d;@">
                  <c:v>45673.6666666667</c:v>
                </c:pt>
                <c:pt idx="1505" c:formatCode="m/d;@">
                  <c:v>45673.6770833333</c:v>
                </c:pt>
                <c:pt idx="1506" c:formatCode="m/d;@">
                  <c:v>45673.6875</c:v>
                </c:pt>
                <c:pt idx="1507" c:formatCode="m/d;@">
                  <c:v>45673.6979166667</c:v>
                </c:pt>
                <c:pt idx="1508" c:formatCode="m/d;@">
                  <c:v>45673.7083333333</c:v>
                </c:pt>
                <c:pt idx="1509" c:formatCode="m/d;@">
                  <c:v>45673.71875</c:v>
                </c:pt>
                <c:pt idx="1510" c:formatCode="m/d;@">
                  <c:v>45673.7291666667</c:v>
                </c:pt>
                <c:pt idx="1511" c:formatCode="m/d;@">
                  <c:v>45673.7395833333</c:v>
                </c:pt>
                <c:pt idx="1512" c:formatCode="m/d;@">
                  <c:v>45673.75</c:v>
                </c:pt>
                <c:pt idx="1513" c:formatCode="m/d;@">
                  <c:v>45673.7604166667</c:v>
                </c:pt>
                <c:pt idx="1514" c:formatCode="m/d;@">
                  <c:v>45673.7708333333</c:v>
                </c:pt>
                <c:pt idx="1515" c:formatCode="m/d;@">
                  <c:v>45673.78125</c:v>
                </c:pt>
                <c:pt idx="1516" c:formatCode="m/d;@">
                  <c:v>45673.7916666667</c:v>
                </c:pt>
                <c:pt idx="1517" c:formatCode="m/d;@">
                  <c:v>45673.8020833333</c:v>
                </c:pt>
                <c:pt idx="1518" c:formatCode="m/d;@">
                  <c:v>45673.8125</c:v>
                </c:pt>
                <c:pt idx="1519" c:formatCode="m/d;@">
                  <c:v>45673.8229166667</c:v>
                </c:pt>
                <c:pt idx="1520" c:formatCode="m/d;@">
                  <c:v>45673.8333333333</c:v>
                </c:pt>
                <c:pt idx="1521" c:formatCode="m/d;@">
                  <c:v>45673.84375</c:v>
                </c:pt>
                <c:pt idx="1522" c:formatCode="m/d;@">
                  <c:v>45673.8541666667</c:v>
                </c:pt>
                <c:pt idx="1523" c:formatCode="m/d;@">
                  <c:v>45673.8645833333</c:v>
                </c:pt>
                <c:pt idx="1524" c:formatCode="m/d;@">
                  <c:v>45673.875</c:v>
                </c:pt>
                <c:pt idx="1525" c:formatCode="m/d;@">
                  <c:v>45673.8854166667</c:v>
                </c:pt>
                <c:pt idx="1526" c:formatCode="m/d;@">
                  <c:v>45673.8958333333</c:v>
                </c:pt>
                <c:pt idx="1527" c:formatCode="m/d;@">
                  <c:v>45673.90625</c:v>
                </c:pt>
                <c:pt idx="1528" c:formatCode="m/d;@">
                  <c:v>45673.9166666667</c:v>
                </c:pt>
                <c:pt idx="1529" c:formatCode="m/d;@">
                  <c:v>45673.9270833333</c:v>
                </c:pt>
                <c:pt idx="1530" c:formatCode="m/d;@">
                  <c:v>45673.9375</c:v>
                </c:pt>
                <c:pt idx="1531" c:formatCode="m/d;@">
                  <c:v>45673.9479166667</c:v>
                </c:pt>
                <c:pt idx="1532" c:formatCode="m/d;@">
                  <c:v>45673.9583333333</c:v>
                </c:pt>
                <c:pt idx="1533" c:formatCode="m/d;@">
                  <c:v>45673.96875</c:v>
                </c:pt>
                <c:pt idx="1534" c:formatCode="m/d;@">
                  <c:v>45673.9791666667</c:v>
                </c:pt>
                <c:pt idx="1535" c:formatCode="m/d;@">
                  <c:v>45673.9895833333</c:v>
                </c:pt>
                <c:pt idx="1536" c:formatCode="m/d;@">
                  <c:v>45674</c:v>
                </c:pt>
                <c:pt idx="1537" c:formatCode="m/d;@">
                  <c:v>45674.0104166667</c:v>
                </c:pt>
                <c:pt idx="1538" c:formatCode="m/d;@">
                  <c:v>45674.0208333333</c:v>
                </c:pt>
                <c:pt idx="1539" c:formatCode="m/d;@">
                  <c:v>45674.03125</c:v>
                </c:pt>
                <c:pt idx="1540" c:formatCode="m/d;@">
                  <c:v>45674.0416666667</c:v>
                </c:pt>
                <c:pt idx="1541" c:formatCode="m/d;@">
                  <c:v>45674.0520833333</c:v>
                </c:pt>
                <c:pt idx="1542" c:formatCode="m/d;@">
                  <c:v>45674.0625</c:v>
                </c:pt>
                <c:pt idx="1543" c:formatCode="m/d;@">
                  <c:v>45674.0729166667</c:v>
                </c:pt>
                <c:pt idx="1544" c:formatCode="m/d;@">
                  <c:v>45674.0833333333</c:v>
                </c:pt>
                <c:pt idx="1545" c:formatCode="m/d;@">
                  <c:v>45674.09375</c:v>
                </c:pt>
                <c:pt idx="1546" c:formatCode="m/d;@">
                  <c:v>45674.1041666667</c:v>
                </c:pt>
                <c:pt idx="1547" c:formatCode="m/d;@">
                  <c:v>45674.1145833333</c:v>
                </c:pt>
                <c:pt idx="1548" c:formatCode="m/d;@">
                  <c:v>45674.125</c:v>
                </c:pt>
                <c:pt idx="1549" c:formatCode="m/d;@">
                  <c:v>45674.1354166667</c:v>
                </c:pt>
                <c:pt idx="1550" c:formatCode="m/d;@">
                  <c:v>45674.1458333333</c:v>
                </c:pt>
                <c:pt idx="1551" c:formatCode="m/d;@">
                  <c:v>45674.15625</c:v>
                </c:pt>
                <c:pt idx="1552" c:formatCode="m/d;@">
                  <c:v>45674.1666666667</c:v>
                </c:pt>
                <c:pt idx="1553" c:formatCode="m/d;@">
                  <c:v>45674.1770833333</c:v>
                </c:pt>
                <c:pt idx="1554" c:formatCode="m/d;@">
                  <c:v>45674.1875</c:v>
                </c:pt>
                <c:pt idx="1555" c:formatCode="m/d;@">
                  <c:v>45674.1979166667</c:v>
                </c:pt>
                <c:pt idx="1556" c:formatCode="m/d;@">
                  <c:v>45674.2083333333</c:v>
                </c:pt>
                <c:pt idx="1557" c:formatCode="m/d;@">
                  <c:v>45674.21875</c:v>
                </c:pt>
                <c:pt idx="1558" c:formatCode="m/d;@">
                  <c:v>45674.2291666667</c:v>
                </c:pt>
                <c:pt idx="1559" c:formatCode="m/d;@">
                  <c:v>45674.2395833333</c:v>
                </c:pt>
                <c:pt idx="1560" c:formatCode="m/d;@">
                  <c:v>45674.25</c:v>
                </c:pt>
                <c:pt idx="1561" c:formatCode="m/d;@">
                  <c:v>45674.2604166667</c:v>
                </c:pt>
                <c:pt idx="1562" c:formatCode="m/d;@">
                  <c:v>45674.2708333333</c:v>
                </c:pt>
                <c:pt idx="1563" c:formatCode="m/d;@">
                  <c:v>45674.28125</c:v>
                </c:pt>
                <c:pt idx="1564" c:formatCode="m/d;@">
                  <c:v>45674.2916666667</c:v>
                </c:pt>
                <c:pt idx="1565" c:formatCode="m/d;@">
                  <c:v>45674.3020833333</c:v>
                </c:pt>
                <c:pt idx="1566" c:formatCode="m/d;@">
                  <c:v>45674.3125</c:v>
                </c:pt>
                <c:pt idx="1567" c:formatCode="m/d;@">
                  <c:v>45674.3229166667</c:v>
                </c:pt>
                <c:pt idx="1568" c:formatCode="m/d;@">
                  <c:v>45674.3333333333</c:v>
                </c:pt>
                <c:pt idx="1569" c:formatCode="m/d;@">
                  <c:v>45674.34375</c:v>
                </c:pt>
                <c:pt idx="1570" c:formatCode="m/d;@">
                  <c:v>45674.3541666667</c:v>
                </c:pt>
                <c:pt idx="1571" c:formatCode="m/d;@">
                  <c:v>45674.3645833333</c:v>
                </c:pt>
                <c:pt idx="1572" c:formatCode="m/d;@">
                  <c:v>45674.375</c:v>
                </c:pt>
                <c:pt idx="1573" c:formatCode="m/d;@">
                  <c:v>45674.3854166667</c:v>
                </c:pt>
                <c:pt idx="1574" c:formatCode="m/d;@">
                  <c:v>45674.3958333333</c:v>
                </c:pt>
                <c:pt idx="1575" c:formatCode="m/d;@">
                  <c:v>45674.40625</c:v>
                </c:pt>
                <c:pt idx="1576" c:formatCode="m/d;@">
                  <c:v>45674.4166666667</c:v>
                </c:pt>
                <c:pt idx="1577" c:formatCode="m/d;@">
                  <c:v>45674.4270833333</c:v>
                </c:pt>
                <c:pt idx="1578" c:formatCode="m/d;@">
                  <c:v>45674.4375</c:v>
                </c:pt>
                <c:pt idx="1579" c:formatCode="m/d;@">
                  <c:v>45674.4479166667</c:v>
                </c:pt>
                <c:pt idx="1580" c:formatCode="m/d;@">
                  <c:v>45674.4583333333</c:v>
                </c:pt>
                <c:pt idx="1581" c:formatCode="m/d;@">
                  <c:v>45674.46875</c:v>
                </c:pt>
                <c:pt idx="1582" c:formatCode="m/d;@">
                  <c:v>45674.4791666667</c:v>
                </c:pt>
                <c:pt idx="1583" c:formatCode="m/d;@">
                  <c:v>45674.4895833333</c:v>
                </c:pt>
                <c:pt idx="1584" c:formatCode="m/d;@">
                  <c:v>45674.5</c:v>
                </c:pt>
                <c:pt idx="1585" c:formatCode="m/d;@">
                  <c:v>45674.5104166667</c:v>
                </c:pt>
                <c:pt idx="1586" c:formatCode="m/d;@">
                  <c:v>45674.5208333333</c:v>
                </c:pt>
                <c:pt idx="1587" c:formatCode="m/d;@">
                  <c:v>45674.53125</c:v>
                </c:pt>
                <c:pt idx="1588" c:formatCode="m/d;@">
                  <c:v>45674.5416666667</c:v>
                </c:pt>
                <c:pt idx="1589" c:formatCode="m/d;@">
                  <c:v>45674.5520833333</c:v>
                </c:pt>
                <c:pt idx="1590" c:formatCode="m/d;@">
                  <c:v>45674.5625</c:v>
                </c:pt>
                <c:pt idx="1591" c:formatCode="m/d;@">
                  <c:v>45674.5729166667</c:v>
                </c:pt>
                <c:pt idx="1592" c:formatCode="m/d;@">
                  <c:v>45674.5833333333</c:v>
                </c:pt>
                <c:pt idx="1593" c:formatCode="m/d;@">
                  <c:v>45674.59375</c:v>
                </c:pt>
                <c:pt idx="1594" c:formatCode="m/d;@">
                  <c:v>45674.6041666667</c:v>
                </c:pt>
                <c:pt idx="1595" c:formatCode="m/d;@">
                  <c:v>45674.6145833333</c:v>
                </c:pt>
                <c:pt idx="1596" c:formatCode="m/d;@">
                  <c:v>45674.625</c:v>
                </c:pt>
                <c:pt idx="1597" c:formatCode="m/d;@">
                  <c:v>45674.6354166667</c:v>
                </c:pt>
                <c:pt idx="1598" c:formatCode="m/d;@">
                  <c:v>45674.6458333333</c:v>
                </c:pt>
                <c:pt idx="1599" c:formatCode="m/d;@">
                  <c:v>45674.65625</c:v>
                </c:pt>
                <c:pt idx="1600" c:formatCode="m/d;@">
                  <c:v>45674.6666666667</c:v>
                </c:pt>
                <c:pt idx="1601" c:formatCode="m/d;@">
                  <c:v>45674.6770833333</c:v>
                </c:pt>
                <c:pt idx="1602" c:formatCode="m/d;@">
                  <c:v>45674.6875</c:v>
                </c:pt>
                <c:pt idx="1603" c:formatCode="m/d;@">
                  <c:v>45674.6979166667</c:v>
                </c:pt>
                <c:pt idx="1604" c:formatCode="m/d;@">
                  <c:v>45674.7083333333</c:v>
                </c:pt>
                <c:pt idx="1605" c:formatCode="m/d;@">
                  <c:v>45674.71875</c:v>
                </c:pt>
                <c:pt idx="1606" c:formatCode="m/d;@">
                  <c:v>45674.7291666667</c:v>
                </c:pt>
                <c:pt idx="1607" c:formatCode="m/d;@">
                  <c:v>45674.7395833333</c:v>
                </c:pt>
                <c:pt idx="1608" c:formatCode="m/d;@">
                  <c:v>45674.75</c:v>
                </c:pt>
                <c:pt idx="1609" c:formatCode="m/d;@">
                  <c:v>45674.7604166667</c:v>
                </c:pt>
                <c:pt idx="1610" c:formatCode="m/d;@">
                  <c:v>45674.7708333333</c:v>
                </c:pt>
                <c:pt idx="1611" c:formatCode="m/d;@">
                  <c:v>45674.78125</c:v>
                </c:pt>
                <c:pt idx="1612" c:formatCode="m/d;@">
                  <c:v>45674.7916666667</c:v>
                </c:pt>
                <c:pt idx="1613" c:formatCode="m/d;@">
                  <c:v>45674.8020833333</c:v>
                </c:pt>
                <c:pt idx="1614" c:formatCode="m/d;@">
                  <c:v>45674.8125</c:v>
                </c:pt>
                <c:pt idx="1615" c:formatCode="m/d;@">
                  <c:v>45674.8229166667</c:v>
                </c:pt>
                <c:pt idx="1616" c:formatCode="m/d;@">
                  <c:v>45674.8333333333</c:v>
                </c:pt>
                <c:pt idx="1617" c:formatCode="m/d;@">
                  <c:v>45674.84375</c:v>
                </c:pt>
                <c:pt idx="1618" c:formatCode="m/d;@">
                  <c:v>45674.8541666667</c:v>
                </c:pt>
                <c:pt idx="1619" c:formatCode="m/d;@">
                  <c:v>45674.8645833333</c:v>
                </c:pt>
                <c:pt idx="1620" c:formatCode="m/d;@">
                  <c:v>45674.875</c:v>
                </c:pt>
                <c:pt idx="1621" c:formatCode="m/d;@">
                  <c:v>45674.8854166667</c:v>
                </c:pt>
                <c:pt idx="1622" c:formatCode="m/d;@">
                  <c:v>45674.8958333333</c:v>
                </c:pt>
                <c:pt idx="1623" c:formatCode="m/d;@">
                  <c:v>45674.90625</c:v>
                </c:pt>
                <c:pt idx="1624" c:formatCode="m/d;@">
                  <c:v>45674.9166666667</c:v>
                </c:pt>
                <c:pt idx="1625" c:formatCode="m/d;@">
                  <c:v>45674.9270833333</c:v>
                </c:pt>
                <c:pt idx="1626" c:formatCode="m/d;@">
                  <c:v>45674.9375</c:v>
                </c:pt>
                <c:pt idx="1627" c:formatCode="m/d;@">
                  <c:v>45674.9479166667</c:v>
                </c:pt>
                <c:pt idx="1628" c:formatCode="m/d;@">
                  <c:v>45674.9583333333</c:v>
                </c:pt>
                <c:pt idx="1629" c:formatCode="m/d;@">
                  <c:v>45674.96875</c:v>
                </c:pt>
                <c:pt idx="1630" c:formatCode="m/d;@">
                  <c:v>45674.9791666667</c:v>
                </c:pt>
                <c:pt idx="1631" c:formatCode="m/d;@">
                  <c:v>45674.9895833333</c:v>
                </c:pt>
                <c:pt idx="1632" c:formatCode="m/d;@">
                  <c:v>45675</c:v>
                </c:pt>
                <c:pt idx="1633" c:formatCode="m/d;@">
                  <c:v>45675.0104166667</c:v>
                </c:pt>
                <c:pt idx="1634" c:formatCode="m/d;@">
                  <c:v>45675.0208333333</c:v>
                </c:pt>
                <c:pt idx="1635" c:formatCode="m/d;@">
                  <c:v>45675.03125</c:v>
                </c:pt>
                <c:pt idx="1636" c:formatCode="m/d;@">
                  <c:v>45675.0416666667</c:v>
                </c:pt>
                <c:pt idx="1637" c:formatCode="m/d;@">
                  <c:v>45675.0520833333</c:v>
                </c:pt>
                <c:pt idx="1638" c:formatCode="m/d;@">
                  <c:v>45675.0625</c:v>
                </c:pt>
                <c:pt idx="1639" c:formatCode="m/d;@">
                  <c:v>45675.0729166667</c:v>
                </c:pt>
                <c:pt idx="1640" c:formatCode="m/d;@">
                  <c:v>45675.0833333333</c:v>
                </c:pt>
                <c:pt idx="1641" c:formatCode="m/d;@">
                  <c:v>45675.09375</c:v>
                </c:pt>
                <c:pt idx="1642" c:formatCode="m/d;@">
                  <c:v>45675.1041666667</c:v>
                </c:pt>
                <c:pt idx="1643" c:formatCode="m/d;@">
                  <c:v>45675.1145833333</c:v>
                </c:pt>
                <c:pt idx="1644" c:formatCode="m/d;@">
                  <c:v>45675.125</c:v>
                </c:pt>
                <c:pt idx="1645" c:formatCode="m/d;@">
                  <c:v>45675.1354166667</c:v>
                </c:pt>
                <c:pt idx="1646" c:formatCode="m/d;@">
                  <c:v>45675.1458333333</c:v>
                </c:pt>
                <c:pt idx="1647" c:formatCode="m/d;@">
                  <c:v>45675.15625</c:v>
                </c:pt>
                <c:pt idx="1648" c:formatCode="m/d;@">
                  <c:v>45675.1666666667</c:v>
                </c:pt>
                <c:pt idx="1649" c:formatCode="m/d;@">
                  <c:v>45675.1770833333</c:v>
                </c:pt>
                <c:pt idx="1650" c:formatCode="m/d;@">
                  <c:v>45675.1875</c:v>
                </c:pt>
                <c:pt idx="1651" c:formatCode="m/d;@">
                  <c:v>45675.1979166667</c:v>
                </c:pt>
                <c:pt idx="1652" c:formatCode="m/d;@">
                  <c:v>45675.2083333333</c:v>
                </c:pt>
                <c:pt idx="1653" c:formatCode="m/d;@">
                  <c:v>45675.21875</c:v>
                </c:pt>
                <c:pt idx="1654" c:formatCode="m/d;@">
                  <c:v>45675.2291666667</c:v>
                </c:pt>
                <c:pt idx="1655" c:formatCode="m/d;@">
                  <c:v>45675.2395833333</c:v>
                </c:pt>
                <c:pt idx="1656" c:formatCode="m/d;@">
                  <c:v>45675.25</c:v>
                </c:pt>
                <c:pt idx="1657" c:formatCode="m/d;@">
                  <c:v>45675.2604166667</c:v>
                </c:pt>
                <c:pt idx="1658" c:formatCode="m/d;@">
                  <c:v>45675.2708333333</c:v>
                </c:pt>
                <c:pt idx="1659" c:formatCode="m/d;@">
                  <c:v>45675.28125</c:v>
                </c:pt>
                <c:pt idx="1660" c:formatCode="m/d;@">
                  <c:v>45675.2916666667</c:v>
                </c:pt>
                <c:pt idx="1661" c:formatCode="m/d;@">
                  <c:v>45675.3020833333</c:v>
                </c:pt>
                <c:pt idx="1662" c:formatCode="m/d;@">
                  <c:v>45675.3125</c:v>
                </c:pt>
                <c:pt idx="1663" c:formatCode="m/d;@">
                  <c:v>45675.3229166667</c:v>
                </c:pt>
                <c:pt idx="1664" c:formatCode="m/d;@">
                  <c:v>45675.3333333333</c:v>
                </c:pt>
                <c:pt idx="1665" c:formatCode="m/d;@">
                  <c:v>45675.34375</c:v>
                </c:pt>
                <c:pt idx="1666" c:formatCode="m/d;@">
                  <c:v>45675.3541666667</c:v>
                </c:pt>
                <c:pt idx="1667" c:formatCode="m/d;@">
                  <c:v>45675.3645833333</c:v>
                </c:pt>
                <c:pt idx="1668" c:formatCode="m/d;@">
                  <c:v>45675.375</c:v>
                </c:pt>
                <c:pt idx="1669" c:formatCode="m/d;@">
                  <c:v>45675.3854166667</c:v>
                </c:pt>
                <c:pt idx="1670" c:formatCode="m/d;@">
                  <c:v>45675.3958333333</c:v>
                </c:pt>
                <c:pt idx="1671" c:formatCode="m/d;@">
                  <c:v>45675.40625</c:v>
                </c:pt>
                <c:pt idx="1672" c:formatCode="m/d;@">
                  <c:v>45675.4166666667</c:v>
                </c:pt>
                <c:pt idx="1673" c:formatCode="m/d;@">
                  <c:v>45675.4270833333</c:v>
                </c:pt>
                <c:pt idx="1674" c:formatCode="m/d;@">
                  <c:v>45675.4375</c:v>
                </c:pt>
                <c:pt idx="1675" c:formatCode="m/d;@">
                  <c:v>45675.4479166667</c:v>
                </c:pt>
                <c:pt idx="1676" c:formatCode="m/d;@">
                  <c:v>45675.4583333333</c:v>
                </c:pt>
                <c:pt idx="1677" c:formatCode="m/d;@">
                  <c:v>45675.46875</c:v>
                </c:pt>
                <c:pt idx="1678" c:formatCode="m/d;@">
                  <c:v>45675.4791666667</c:v>
                </c:pt>
                <c:pt idx="1679" c:formatCode="m/d;@">
                  <c:v>45675.4895833333</c:v>
                </c:pt>
                <c:pt idx="1680" c:formatCode="m/d;@">
                  <c:v>45675.5</c:v>
                </c:pt>
                <c:pt idx="1681" c:formatCode="m/d;@">
                  <c:v>45675.5104166667</c:v>
                </c:pt>
                <c:pt idx="1682" c:formatCode="m/d;@">
                  <c:v>45675.5208333333</c:v>
                </c:pt>
                <c:pt idx="1683" c:formatCode="m/d;@">
                  <c:v>45675.53125</c:v>
                </c:pt>
                <c:pt idx="1684" c:formatCode="m/d;@">
                  <c:v>45675.5416666667</c:v>
                </c:pt>
                <c:pt idx="1685" c:formatCode="m/d;@">
                  <c:v>45675.5520833333</c:v>
                </c:pt>
                <c:pt idx="1686" c:formatCode="m/d;@">
                  <c:v>45675.5625</c:v>
                </c:pt>
                <c:pt idx="1687" c:formatCode="m/d;@">
                  <c:v>45675.5729166667</c:v>
                </c:pt>
                <c:pt idx="1688" c:formatCode="m/d;@">
                  <c:v>45675.5833333333</c:v>
                </c:pt>
                <c:pt idx="1689" c:formatCode="m/d;@">
                  <c:v>45675.59375</c:v>
                </c:pt>
                <c:pt idx="1690" c:formatCode="m/d;@">
                  <c:v>45675.6041666667</c:v>
                </c:pt>
                <c:pt idx="1691" c:formatCode="m/d;@">
                  <c:v>45675.6145833333</c:v>
                </c:pt>
                <c:pt idx="1692" c:formatCode="m/d;@">
                  <c:v>45675.625</c:v>
                </c:pt>
                <c:pt idx="1693" c:formatCode="m/d;@">
                  <c:v>45675.6354166667</c:v>
                </c:pt>
                <c:pt idx="1694" c:formatCode="m/d;@">
                  <c:v>45675.6458333333</c:v>
                </c:pt>
                <c:pt idx="1695" c:formatCode="m/d;@">
                  <c:v>45675.65625</c:v>
                </c:pt>
                <c:pt idx="1696" c:formatCode="m/d;@">
                  <c:v>45675.6666666667</c:v>
                </c:pt>
                <c:pt idx="1697" c:formatCode="m/d;@">
                  <c:v>45675.6770833333</c:v>
                </c:pt>
                <c:pt idx="1698" c:formatCode="m/d;@">
                  <c:v>45675.6875</c:v>
                </c:pt>
                <c:pt idx="1699" c:formatCode="m/d;@">
                  <c:v>45675.6979166667</c:v>
                </c:pt>
                <c:pt idx="1700" c:formatCode="m/d;@">
                  <c:v>45675.7083333333</c:v>
                </c:pt>
                <c:pt idx="1701" c:formatCode="m/d;@">
                  <c:v>45675.71875</c:v>
                </c:pt>
                <c:pt idx="1702" c:formatCode="m/d;@">
                  <c:v>45675.7291666667</c:v>
                </c:pt>
                <c:pt idx="1703" c:formatCode="m/d;@">
                  <c:v>45675.7395833333</c:v>
                </c:pt>
                <c:pt idx="1704" c:formatCode="m/d;@">
                  <c:v>45675.75</c:v>
                </c:pt>
                <c:pt idx="1705" c:formatCode="m/d;@">
                  <c:v>45675.7604166667</c:v>
                </c:pt>
                <c:pt idx="1706" c:formatCode="m/d;@">
                  <c:v>45675.7708333333</c:v>
                </c:pt>
                <c:pt idx="1707" c:formatCode="m/d;@">
                  <c:v>45675.78125</c:v>
                </c:pt>
                <c:pt idx="1708" c:formatCode="m/d;@">
                  <c:v>45675.7916666667</c:v>
                </c:pt>
                <c:pt idx="1709" c:formatCode="m/d;@">
                  <c:v>45675.8020833333</c:v>
                </c:pt>
                <c:pt idx="1710" c:formatCode="m/d;@">
                  <c:v>45675.8125</c:v>
                </c:pt>
                <c:pt idx="1711" c:formatCode="m/d;@">
                  <c:v>45675.8229166667</c:v>
                </c:pt>
                <c:pt idx="1712" c:formatCode="m/d;@">
                  <c:v>45675.8333333333</c:v>
                </c:pt>
                <c:pt idx="1713" c:formatCode="m/d;@">
                  <c:v>45675.84375</c:v>
                </c:pt>
                <c:pt idx="1714" c:formatCode="m/d;@">
                  <c:v>45675.8541666667</c:v>
                </c:pt>
                <c:pt idx="1715" c:formatCode="m/d;@">
                  <c:v>45675.8645833333</c:v>
                </c:pt>
                <c:pt idx="1716" c:formatCode="m/d;@">
                  <c:v>45675.875</c:v>
                </c:pt>
                <c:pt idx="1717" c:formatCode="m/d;@">
                  <c:v>45675.8854166667</c:v>
                </c:pt>
                <c:pt idx="1718" c:formatCode="m/d;@">
                  <c:v>45675.8958333333</c:v>
                </c:pt>
                <c:pt idx="1719" c:formatCode="m/d;@">
                  <c:v>45675.90625</c:v>
                </c:pt>
                <c:pt idx="1720" c:formatCode="m/d;@">
                  <c:v>45675.9166666667</c:v>
                </c:pt>
                <c:pt idx="1721" c:formatCode="m/d;@">
                  <c:v>45675.9270833333</c:v>
                </c:pt>
                <c:pt idx="1722" c:formatCode="m/d;@">
                  <c:v>45675.9375</c:v>
                </c:pt>
                <c:pt idx="1723" c:formatCode="m/d;@">
                  <c:v>45675.9479166667</c:v>
                </c:pt>
                <c:pt idx="1724" c:formatCode="m/d;@">
                  <c:v>45675.9583333333</c:v>
                </c:pt>
                <c:pt idx="1725" c:formatCode="m/d;@">
                  <c:v>45675.96875</c:v>
                </c:pt>
                <c:pt idx="1726" c:formatCode="m/d;@">
                  <c:v>45675.9791666667</c:v>
                </c:pt>
                <c:pt idx="1727" c:formatCode="m/d;@">
                  <c:v>45675.9895833333</c:v>
                </c:pt>
                <c:pt idx="1728" c:formatCode="m/d;@">
                  <c:v>45676</c:v>
                </c:pt>
                <c:pt idx="1729" c:formatCode="m/d;@">
                  <c:v>45676.0104166667</c:v>
                </c:pt>
                <c:pt idx="1730" c:formatCode="m/d;@">
                  <c:v>45676.0208333333</c:v>
                </c:pt>
                <c:pt idx="1731" c:formatCode="m/d;@">
                  <c:v>45676.03125</c:v>
                </c:pt>
                <c:pt idx="1732" c:formatCode="m/d;@">
                  <c:v>45676.0416666667</c:v>
                </c:pt>
                <c:pt idx="1733" c:formatCode="m/d;@">
                  <c:v>45676.0520833333</c:v>
                </c:pt>
                <c:pt idx="1734" c:formatCode="m/d;@">
                  <c:v>45676.0625</c:v>
                </c:pt>
                <c:pt idx="1735" c:formatCode="m/d;@">
                  <c:v>45676.0729166667</c:v>
                </c:pt>
                <c:pt idx="1736" c:formatCode="m/d;@">
                  <c:v>45676.0833333333</c:v>
                </c:pt>
                <c:pt idx="1737" c:formatCode="m/d;@">
                  <c:v>45676.09375</c:v>
                </c:pt>
                <c:pt idx="1738" c:formatCode="m/d;@">
                  <c:v>45676.1041666667</c:v>
                </c:pt>
                <c:pt idx="1739" c:formatCode="m/d;@">
                  <c:v>45676.1145833333</c:v>
                </c:pt>
                <c:pt idx="1740" c:formatCode="m/d;@">
                  <c:v>45676.125</c:v>
                </c:pt>
                <c:pt idx="1741" c:formatCode="m/d;@">
                  <c:v>45676.1354166667</c:v>
                </c:pt>
                <c:pt idx="1742" c:formatCode="m/d;@">
                  <c:v>45676.1458333333</c:v>
                </c:pt>
                <c:pt idx="1743" c:formatCode="m/d;@">
                  <c:v>45676.15625</c:v>
                </c:pt>
                <c:pt idx="1744" c:formatCode="m/d;@">
                  <c:v>45676.1666666667</c:v>
                </c:pt>
                <c:pt idx="1745" c:formatCode="m/d;@">
                  <c:v>45676.1770833333</c:v>
                </c:pt>
                <c:pt idx="1746" c:formatCode="m/d;@">
                  <c:v>45676.1875</c:v>
                </c:pt>
                <c:pt idx="1747" c:formatCode="m/d;@">
                  <c:v>45676.1979166667</c:v>
                </c:pt>
                <c:pt idx="1748" c:formatCode="m/d;@">
                  <c:v>45676.2083333333</c:v>
                </c:pt>
                <c:pt idx="1749" c:formatCode="m/d;@">
                  <c:v>45676.21875</c:v>
                </c:pt>
                <c:pt idx="1750" c:formatCode="m/d;@">
                  <c:v>45676.2291666667</c:v>
                </c:pt>
                <c:pt idx="1751" c:formatCode="m/d;@">
                  <c:v>45676.2395833333</c:v>
                </c:pt>
                <c:pt idx="1752" c:formatCode="m/d;@">
                  <c:v>45676.25</c:v>
                </c:pt>
                <c:pt idx="1753" c:formatCode="m/d;@">
                  <c:v>45676.2604166667</c:v>
                </c:pt>
                <c:pt idx="1754" c:formatCode="m/d;@">
                  <c:v>45676.2708333333</c:v>
                </c:pt>
                <c:pt idx="1755" c:formatCode="m/d;@">
                  <c:v>45676.28125</c:v>
                </c:pt>
                <c:pt idx="1756" c:formatCode="m/d;@">
                  <c:v>45676.2916666667</c:v>
                </c:pt>
                <c:pt idx="1757" c:formatCode="m/d;@">
                  <c:v>45676.3020833333</c:v>
                </c:pt>
                <c:pt idx="1758" c:formatCode="m/d;@">
                  <c:v>45676.3125</c:v>
                </c:pt>
                <c:pt idx="1759" c:formatCode="m/d;@">
                  <c:v>45676.3229166667</c:v>
                </c:pt>
                <c:pt idx="1760" c:formatCode="m/d;@">
                  <c:v>45676.3333333333</c:v>
                </c:pt>
                <c:pt idx="1761" c:formatCode="m/d;@">
                  <c:v>45676.34375</c:v>
                </c:pt>
                <c:pt idx="1762" c:formatCode="m/d;@">
                  <c:v>45676.3541666667</c:v>
                </c:pt>
                <c:pt idx="1763" c:formatCode="m/d;@">
                  <c:v>45676.3645833333</c:v>
                </c:pt>
                <c:pt idx="1764" c:formatCode="m/d;@">
                  <c:v>45676.375</c:v>
                </c:pt>
                <c:pt idx="1765" c:formatCode="m/d;@">
                  <c:v>45676.3854166667</c:v>
                </c:pt>
                <c:pt idx="1766" c:formatCode="m/d;@">
                  <c:v>45676.3958333333</c:v>
                </c:pt>
                <c:pt idx="1767" c:formatCode="m/d;@">
                  <c:v>45676.40625</c:v>
                </c:pt>
                <c:pt idx="1768" c:formatCode="m/d;@">
                  <c:v>45676.4166666667</c:v>
                </c:pt>
                <c:pt idx="1769" c:formatCode="m/d;@">
                  <c:v>45676.4270833333</c:v>
                </c:pt>
                <c:pt idx="1770" c:formatCode="m/d;@">
                  <c:v>45676.4375</c:v>
                </c:pt>
                <c:pt idx="1771" c:formatCode="m/d;@">
                  <c:v>45676.4479166667</c:v>
                </c:pt>
                <c:pt idx="1772" c:formatCode="m/d;@">
                  <c:v>45676.4583333333</c:v>
                </c:pt>
                <c:pt idx="1773" c:formatCode="m/d;@">
                  <c:v>45676.46875</c:v>
                </c:pt>
                <c:pt idx="1774" c:formatCode="m/d;@">
                  <c:v>45676.4791666667</c:v>
                </c:pt>
                <c:pt idx="1775" c:formatCode="m/d;@">
                  <c:v>45676.4895833333</c:v>
                </c:pt>
                <c:pt idx="1776" c:formatCode="m/d;@">
                  <c:v>45676.5</c:v>
                </c:pt>
                <c:pt idx="1777" c:formatCode="m/d;@">
                  <c:v>45676.5104166667</c:v>
                </c:pt>
                <c:pt idx="1778" c:formatCode="m/d;@">
                  <c:v>45676.5208333333</c:v>
                </c:pt>
                <c:pt idx="1779" c:formatCode="m/d;@">
                  <c:v>45676.53125</c:v>
                </c:pt>
                <c:pt idx="1780" c:formatCode="m/d;@">
                  <c:v>45676.5416666667</c:v>
                </c:pt>
                <c:pt idx="1781" c:formatCode="m/d;@">
                  <c:v>45676.5520833333</c:v>
                </c:pt>
                <c:pt idx="1782" c:formatCode="m/d;@">
                  <c:v>45676.5625</c:v>
                </c:pt>
                <c:pt idx="1783" c:formatCode="m/d;@">
                  <c:v>45676.5729166667</c:v>
                </c:pt>
                <c:pt idx="1784" c:formatCode="m/d;@">
                  <c:v>45676.5833333333</c:v>
                </c:pt>
                <c:pt idx="1785" c:formatCode="m/d;@">
                  <c:v>45676.59375</c:v>
                </c:pt>
                <c:pt idx="1786" c:formatCode="m/d;@">
                  <c:v>45676.6041666667</c:v>
                </c:pt>
                <c:pt idx="1787" c:formatCode="m/d;@">
                  <c:v>45676.6145833333</c:v>
                </c:pt>
                <c:pt idx="1788" c:formatCode="m/d;@">
                  <c:v>45676.625</c:v>
                </c:pt>
                <c:pt idx="1789" c:formatCode="m/d;@">
                  <c:v>45676.6354166667</c:v>
                </c:pt>
                <c:pt idx="1790" c:formatCode="m/d;@">
                  <c:v>45676.6458333333</c:v>
                </c:pt>
                <c:pt idx="1791" c:formatCode="m/d;@">
                  <c:v>45676.65625</c:v>
                </c:pt>
                <c:pt idx="1792" c:formatCode="m/d;@">
                  <c:v>45676.6666666667</c:v>
                </c:pt>
                <c:pt idx="1793" c:formatCode="m/d;@">
                  <c:v>45676.6770833333</c:v>
                </c:pt>
                <c:pt idx="1794" c:formatCode="m/d;@">
                  <c:v>45676.6875</c:v>
                </c:pt>
                <c:pt idx="1795" c:formatCode="m/d;@">
                  <c:v>45676.6979166667</c:v>
                </c:pt>
                <c:pt idx="1796" c:formatCode="m/d;@">
                  <c:v>45676.7083333333</c:v>
                </c:pt>
                <c:pt idx="1797" c:formatCode="m/d;@">
                  <c:v>45676.71875</c:v>
                </c:pt>
                <c:pt idx="1798" c:formatCode="m/d;@">
                  <c:v>45676.7291666667</c:v>
                </c:pt>
                <c:pt idx="1799" c:formatCode="m/d;@">
                  <c:v>45676.7395833333</c:v>
                </c:pt>
                <c:pt idx="1800" c:formatCode="m/d;@">
                  <c:v>45676.75</c:v>
                </c:pt>
                <c:pt idx="1801" c:formatCode="m/d;@">
                  <c:v>45676.7604166667</c:v>
                </c:pt>
                <c:pt idx="1802" c:formatCode="m/d;@">
                  <c:v>45676.7708333333</c:v>
                </c:pt>
                <c:pt idx="1803" c:formatCode="m/d;@">
                  <c:v>45676.78125</c:v>
                </c:pt>
                <c:pt idx="1804" c:formatCode="m/d;@">
                  <c:v>45676.7916666667</c:v>
                </c:pt>
                <c:pt idx="1805" c:formatCode="m/d;@">
                  <c:v>45676.8020833333</c:v>
                </c:pt>
                <c:pt idx="1806" c:formatCode="m/d;@">
                  <c:v>45676.8125</c:v>
                </c:pt>
                <c:pt idx="1807" c:formatCode="m/d;@">
                  <c:v>45676.8229166667</c:v>
                </c:pt>
                <c:pt idx="1808" c:formatCode="m/d;@">
                  <c:v>45676.8333333333</c:v>
                </c:pt>
                <c:pt idx="1809" c:formatCode="m/d;@">
                  <c:v>45676.84375</c:v>
                </c:pt>
                <c:pt idx="1810" c:formatCode="m/d;@">
                  <c:v>45676.8541666667</c:v>
                </c:pt>
                <c:pt idx="1811" c:formatCode="m/d;@">
                  <c:v>45676.8645833333</c:v>
                </c:pt>
                <c:pt idx="1812" c:formatCode="m/d;@">
                  <c:v>45676.875</c:v>
                </c:pt>
                <c:pt idx="1813" c:formatCode="m/d;@">
                  <c:v>45676.8854166667</c:v>
                </c:pt>
                <c:pt idx="1814" c:formatCode="m/d;@">
                  <c:v>45676.8958333333</c:v>
                </c:pt>
                <c:pt idx="1815" c:formatCode="m/d;@">
                  <c:v>45676.90625</c:v>
                </c:pt>
                <c:pt idx="1816" c:formatCode="m/d;@">
                  <c:v>45676.9166666667</c:v>
                </c:pt>
                <c:pt idx="1817" c:formatCode="m/d;@">
                  <c:v>45676.9270833333</c:v>
                </c:pt>
                <c:pt idx="1818" c:formatCode="m/d;@">
                  <c:v>45676.9375</c:v>
                </c:pt>
                <c:pt idx="1819" c:formatCode="m/d;@">
                  <c:v>45676.9479166667</c:v>
                </c:pt>
                <c:pt idx="1820" c:formatCode="m/d;@">
                  <c:v>45676.9583333333</c:v>
                </c:pt>
                <c:pt idx="1821" c:formatCode="m/d;@">
                  <c:v>45676.96875</c:v>
                </c:pt>
                <c:pt idx="1822" c:formatCode="m/d;@">
                  <c:v>45676.9791666667</c:v>
                </c:pt>
                <c:pt idx="1823" c:formatCode="m/d;@">
                  <c:v>45676.9895833333</c:v>
                </c:pt>
                <c:pt idx="1824" c:formatCode="m/d;@">
                  <c:v>45677</c:v>
                </c:pt>
                <c:pt idx="1825" c:formatCode="m/d;@">
                  <c:v>45677.0104166667</c:v>
                </c:pt>
                <c:pt idx="1826" c:formatCode="m/d;@">
                  <c:v>45677.0208333333</c:v>
                </c:pt>
                <c:pt idx="1827" c:formatCode="m/d;@">
                  <c:v>45677.03125</c:v>
                </c:pt>
                <c:pt idx="1828" c:formatCode="m/d;@">
                  <c:v>45677.0416666667</c:v>
                </c:pt>
                <c:pt idx="1829" c:formatCode="m/d;@">
                  <c:v>45677.0520833333</c:v>
                </c:pt>
                <c:pt idx="1830" c:formatCode="m/d;@">
                  <c:v>45677.0625</c:v>
                </c:pt>
                <c:pt idx="1831" c:formatCode="m/d;@">
                  <c:v>45677.0729166667</c:v>
                </c:pt>
                <c:pt idx="1832" c:formatCode="m/d;@">
                  <c:v>45677.0833333333</c:v>
                </c:pt>
                <c:pt idx="1833" c:formatCode="m/d;@">
                  <c:v>45677.09375</c:v>
                </c:pt>
                <c:pt idx="1834" c:formatCode="m/d;@">
                  <c:v>45677.1041666667</c:v>
                </c:pt>
                <c:pt idx="1835" c:formatCode="m/d;@">
                  <c:v>45677.1145833333</c:v>
                </c:pt>
                <c:pt idx="1836" c:formatCode="m/d;@">
                  <c:v>45677.125</c:v>
                </c:pt>
                <c:pt idx="1837" c:formatCode="m/d;@">
                  <c:v>45677.1354166667</c:v>
                </c:pt>
                <c:pt idx="1838" c:formatCode="m/d;@">
                  <c:v>45677.1458333333</c:v>
                </c:pt>
                <c:pt idx="1839" c:formatCode="m/d;@">
                  <c:v>45677.15625</c:v>
                </c:pt>
                <c:pt idx="1840" c:formatCode="m/d;@">
                  <c:v>45677.1666666667</c:v>
                </c:pt>
                <c:pt idx="1841" c:formatCode="m/d;@">
                  <c:v>45677.1770833333</c:v>
                </c:pt>
                <c:pt idx="1842" c:formatCode="m/d;@">
                  <c:v>45677.1875</c:v>
                </c:pt>
                <c:pt idx="1843" c:formatCode="m/d;@">
                  <c:v>45677.1979166667</c:v>
                </c:pt>
                <c:pt idx="1844" c:formatCode="m/d;@">
                  <c:v>45677.2083333333</c:v>
                </c:pt>
                <c:pt idx="1845" c:formatCode="m/d;@">
                  <c:v>45677.21875</c:v>
                </c:pt>
                <c:pt idx="1846" c:formatCode="m/d;@">
                  <c:v>45677.2291666667</c:v>
                </c:pt>
                <c:pt idx="1847" c:formatCode="m/d;@">
                  <c:v>45677.2395833333</c:v>
                </c:pt>
                <c:pt idx="1848" c:formatCode="m/d;@">
                  <c:v>45677.25</c:v>
                </c:pt>
                <c:pt idx="1849" c:formatCode="m/d;@">
                  <c:v>45677.2604166667</c:v>
                </c:pt>
                <c:pt idx="1850" c:formatCode="m/d;@">
                  <c:v>45677.2708333333</c:v>
                </c:pt>
                <c:pt idx="1851" c:formatCode="m/d;@">
                  <c:v>45677.28125</c:v>
                </c:pt>
                <c:pt idx="1852" c:formatCode="m/d;@">
                  <c:v>45677.2916666667</c:v>
                </c:pt>
                <c:pt idx="1853" c:formatCode="m/d;@">
                  <c:v>45677.3020833333</c:v>
                </c:pt>
                <c:pt idx="1854" c:formatCode="m/d;@">
                  <c:v>45677.3125</c:v>
                </c:pt>
                <c:pt idx="1855" c:formatCode="m/d;@">
                  <c:v>45677.3229166667</c:v>
                </c:pt>
                <c:pt idx="1856" c:formatCode="m/d;@">
                  <c:v>45677.3333333333</c:v>
                </c:pt>
                <c:pt idx="1857" c:formatCode="m/d;@">
                  <c:v>45677.34375</c:v>
                </c:pt>
                <c:pt idx="1858" c:formatCode="m/d;@">
                  <c:v>45677.3541666667</c:v>
                </c:pt>
                <c:pt idx="1859" c:formatCode="m/d;@">
                  <c:v>45677.3645833333</c:v>
                </c:pt>
                <c:pt idx="1860" c:formatCode="m/d;@">
                  <c:v>45677.375</c:v>
                </c:pt>
                <c:pt idx="1861" c:formatCode="m/d;@">
                  <c:v>45677.3854166667</c:v>
                </c:pt>
                <c:pt idx="1862" c:formatCode="m/d;@">
                  <c:v>45677.3958333333</c:v>
                </c:pt>
                <c:pt idx="1863" c:formatCode="m/d;@">
                  <c:v>45677.40625</c:v>
                </c:pt>
                <c:pt idx="1864" c:formatCode="m/d;@">
                  <c:v>45677.4166666667</c:v>
                </c:pt>
                <c:pt idx="1865" c:formatCode="m/d;@">
                  <c:v>45677.4270833333</c:v>
                </c:pt>
                <c:pt idx="1866" c:formatCode="m/d;@">
                  <c:v>45677.4375</c:v>
                </c:pt>
                <c:pt idx="1867" c:formatCode="m/d;@">
                  <c:v>45677.4479166667</c:v>
                </c:pt>
                <c:pt idx="1868" c:formatCode="m/d;@">
                  <c:v>45677.4583333333</c:v>
                </c:pt>
                <c:pt idx="1869" c:formatCode="m/d;@">
                  <c:v>45677.46875</c:v>
                </c:pt>
                <c:pt idx="1870" c:formatCode="m/d;@">
                  <c:v>45677.4791666667</c:v>
                </c:pt>
                <c:pt idx="1871" c:formatCode="m/d;@">
                  <c:v>45677.4895833333</c:v>
                </c:pt>
                <c:pt idx="1872" c:formatCode="m/d;@">
                  <c:v>45677.5</c:v>
                </c:pt>
                <c:pt idx="1873" c:formatCode="m/d;@">
                  <c:v>45677.5104166667</c:v>
                </c:pt>
                <c:pt idx="1874" c:formatCode="m/d;@">
                  <c:v>45677.5208333333</c:v>
                </c:pt>
                <c:pt idx="1875" c:formatCode="m/d;@">
                  <c:v>45677.53125</c:v>
                </c:pt>
                <c:pt idx="1876" c:formatCode="m/d;@">
                  <c:v>45677.5416666667</c:v>
                </c:pt>
                <c:pt idx="1877" c:formatCode="m/d;@">
                  <c:v>45677.5520833333</c:v>
                </c:pt>
                <c:pt idx="1878" c:formatCode="m/d;@">
                  <c:v>45677.5625</c:v>
                </c:pt>
                <c:pt idx="1879" c:formatCode="m/d;@">
                  <c:v>45677.5729166667</c:v>
                </c:pt>
                <c:pt idx="1880" c:formatCode="m/d;@">
                  <c:v>45677.5833333333</c:v>
                </c:pt>
                <c:pt idx="1881" c:formatCode="m/d;@">
                  <c:v>45677.59375</c:v>
                </c:pt>
                <c:pt idx="1882" c:formatCode="m/d;@">
                  <c:v>45677.6041666667</c:v>
                </c:pt>
                <c:pt idx="1883" c:formatCode="m/d;@">
                  <c:v>45677.6145833333</c:v>
                </c:pt>
                <c:pt idx="1884" c:formatCode="m/d;@">
                  <c:v>45677.625</c:v>
                </c:pt>
                <c:pt idx="1885" c:formatCode="m/d;@">
                  <c:v>45677.6354166667</c:v>
                </c:pt>
                <c:pt idx="1886" c:formatCode="m/d;@">
                  <c:v>45677.6458333333</c:v>
                </c:pt>
                <c:pt idx="1887" c:formatCode="m/d;@">
                  <c:v>45677.65625</c:v>
                </c:pt>
                <c:pt idx="1888" c:formatCode="m/d;@">
                  <c:v>45677.6666666667</c:v>
                </c:pt>
                <c:pt idx="1889" c:formatCode="m/d;@">
                  <c:v>45677.6770833333</c:v>
                </c:pt>
                <c:pt idx="1890" c:formatCode="m/d;@">
                  <c:v>45677.6875</c:v>
                </c:pt>
                <c:pt idx="1891" c:formatCode="m/d;@">
                  <c:v>45677.6979166667</c:v>
                </c:pt>
                <c:pt idx="1892" c:formatCode="m/d;@">
                  <c:v>45677.7083333333</c:v>
                </c:pt>
                <c:pt idx="1893" c:formatCode="m/d;@">
                  <c:v>45677.71875</c:v>
                </c:pt>
                <c:pt idx="1894" c:formatCode="m/d;@">
                  <c:v>45677.7291666667</c:v>
                </c:pt>
                <c:pt idx="1895" c:formatCode="m/d;@">
                  <c:v>45677.7395833333</c:v>
                </c:pt>
                <c:pt idx="1896" c:formatCode="m/d;@">
                  <c:v>45677.75</c:v>
                </c:pt>
                <c:pt idx="1897" c:formatCode="m/d;@">
                  <c:v>45677.7604166667</c:v>
                </c:pt>
                <c:pt idx="1898" c:formatCode="m/d;@">
                  <c:v>45677.7708333333</c:v>
                </c:pt>
                <c:pt idx="1899" c:formatCode="m/d;@">
                  <c:v>45677.78125</c:v>
                </c:pt>
                <c:pt idx="1900" c:formatCode="m/d;@">
                  <c:v>45677.7916666667</c:v>
                </c:pt>
                <c:pt idx="1901" c:formatCode="m/d;@">
                  <c:v>45677.8020833333</c:v>
                </c:pt>
                <c:pt idx="1902" c:formatCode="m/d;@">
                  <c:v>45677.8125</c:v>
                </c:pt>
                <c:pt idx="1903" c:formatCode="m/d;@">
                  <c:v>45677.8229166667</c:v>
                </c:pt>
                <c:pt idx="1904" c:formatCode="m/d;@">
                  <c:v>45677.8333333333</c:v>
                </c:pt>
                <c:pt idx="1905" c:formatCode="m/d;@">
                  <c:v>45677.84375</c:v>
                </c:pt>
                <c:pt idx="1906" c:formatCode="m/d;@">
                  <c:v>45677.8541666667</c:v>
                </c:pt>
                <c:pt idx="1907" c:formatCode="m/d;@">
                  <c:v>45677.8645833333</c:v>
                </c:pt>
                <c:pt idx="1908" c:formatCode="m/d;@">
                  <c:v>45677.875</c:v>
                </c:pt>
                <c:pt idx="1909" c:formatCode="m/d;@">
                  <c:v>45677.8854166667</c:v>
                </c:pt>
                <c:pt idx="1910" c:formatCode="m/d;@">
                  <c:v>45677.8958333333</c:v>
                </c:pt>
                <c:pt idx="1911" c:formatCode="m/d;@">
                  <c:v>45677.90625</c:v>
                </c:pt>
                <c:pt idx="1912" c:formatCode="m/d;@">
                  <c:v>45677.9166666667</c:v>
                </c:pt>
                <c:pt idx="1913" c:formatCode="m/d;@">
                  <c:v>45677.9270833333</c:v>
                </c:pt>
                <c:pt idx="1914" c:formatCode="m/d;@">
                  <c:v>45677.9375</c:v>
                </c:pt>
                <c:pt idx="1915" c:formatCode="m/d;@">
                  <c:v>45677.9479166667</c:v>
                </c:pt>
                <c:pt idx="1916" c:formatCode="m/d;@">
                  <c:v>45677.9583333333</c:v>
                </c:pt>
                <c:pt idx="1917" c:formatCode="m/d;@">
                  <c:v>45677.96875</c:v>
                </c:pt>
                <c:pt idx="1918" c:formatCode="m/d;@">
                  <c:v>45677.9791666667</c:v>
                </c:pt>
                <c:pt idx="1919" c:formatCode="m/d;@">
                  <c:v>45677.9895833333</c:v>
                </c:pt>
                <c:pt idx="1920" c:formatCode="m/d;@">
                  <c:v>45678</c:v>
                </c:pt>
                <c:pt idx="1921" c:formatCode="m/d;@">
                  <c:v>45678.0104166667</c:v>
                </c:pt>
                <c:pt idx="1922" c:formatCode="m/d;@">
                  <c:v>45678.0208333333</c:v>
                </c:pt>
                <c:pt idx="1923" c:formatCode="m/d;@">
                  <c:v>45678.03125</c:v>
                </c:pt>
                <c:pt idx="1924" c:formatCode="m/d;@">
                  <c:v>45678.0416666667</c:v>
                </c:pt>
                <c:pt idx="1925" c:formatCode="m/d;@">
                  <c:v>45678.0520833333</c:v>
                </c:pt>
                <c:pt idx="1926" c:formatCode="m/d;@">
                  <c:v>45678.0625</c:v>
                </c:pt>
                <c:pt idx="1927" c:formatCode="m/d;@">
                  <c:v>45678.0729166667</c:v>
                </c:pt>
                <c:pt idx="1928" c:formatCode="m/d;@">
                  <c:v>45678.0833333333</c:v>
                </c:pt>
                <c:pt idx="1929" c:formatCode="m/d;@">
                  <c:v>45678.09375</c:v>
                </c:pt>
                <c:pt idx="1930" c:formatCode="m/d;@">
                  <c:v>45678.1041666667</c:v>
                </c:pt>
                <c:pt idx="1931" c:formatCode="m/d;@">
                  <c:v>45678.1145833333</c:v>
                </c:pt>
                <c:pt idx="1932" c:formatCode="m/d;@">
                  <c:v>45678.125</c:v>
                </c:pt>
                <c:pt idx="1933" c:formatCode="m/d;@">
                  <c:v>45678.1354166667</c:v>
                </c:pt>
                <c:pt idx="1934" c:formatCode="m/d;@">
                  <c:v>45678.1458333333</c:v>
                </c:pt>
                <c:pt idx="1935" c:formatCode="m/d;@">
                  <c:v>45678.15625</c:v>
                </c:pt>
                <c:pt idx="1936" c:formatCode="m/d;@">
                  <c:v>45678.1666666667</c:v>
                </c:pt>
                <c:pt idx="1937" c:formatCode="m/d;@">
                  <c:v>45678.1770833333</c:v>
                </c:pt>
                <c:pt idx="1938" c:formatCode="m/d;@">
                  <c:v>45678.1875</c:v>
                </c:pt>
                <c:pt idx="1939" c:formatCode="m/d;@">
                  <c:v>45678.1979166667</c:v>
                </c:pt>
                <c:pt idx="1940" c:formatCode="m/d;@">
                  <c:v>45678.2083333333</c:v>
                </c:pt>
                <c:pt idx="1941" c:formatCode="m/d;@">
                  <c:v>45678.21875</c:v>
                </c:pt>
                <c:pt idx="1942" c:formatCode="m/d;@">
                  <c:v>45678.2291666667</c:v>
                </c:pt>
                <c:pt idx="1943" c:formatCode="m/d;@">
                  <c:v>45678.2395833333</c:v>
                </c:pt>
                <c:pt idx="1944" c:formatCode="m/d;@">
                  <c:v>45678.25</c:v>
                </c:pt>
                <c:pt idx="1945" c:formatCode="m/d;@">
                  <c:v>45678.2604166667</c:v>
                </c:pt>
                <c:pt idx="1946" c:formatCode="m/d;@">
                  <c:v>45678.2708333333</c:v>
                </c:pt>
                <c:pt idx="1947" c:formatCode="m/d;@">
                  <c:v>45678.28125</c:v>
                </c:pt>
                <c:pt idx="1948" c:formatCode="m/d;@">
                  <c:v>45678.2916666667</c:v>
                </c:pt>
                <c:pt idx="1949" c:formatCode="m/d;@">
                  <c:v>45678.3020833333</c:v>
                </c:pt>
                <c:pt idx="1950" c:formatCode="m/d;@">
                  <c:v>45678.3125</c:v>
                </c:pt>
                <c:pt idx="1951" c:formatCode="m/d;@">
                  <c:v>45678.3229166667</c:v>
                </c:pt>
                <c:pt idx="1952" c:formatCode="m/d;@">
                  <c:v>45678.3333333333</c:v>
                </c:pt>
                <c:pt idx="1953" c:formatCode="m/d;@">
                  <c:v>45678.34375</c:v>
                </c:pt>
                <c:pt idx="1954" c:formatCode="m/d;@">
                  <c:v>45678.3541666667</c:v>
                </c:pt>
                <c:pt idx="1955" c:formatCode="m/d;@">
                  <c:v>45678.3645833333</c:v>
                </c:pt>
                <c:pt idx="1956" c:formatCode="m/d;@">
                  <c:v>45678.375</c:v>
                </c:pt>
                <c:pt idx="1957" c:formatCode="m/d;@">
                  <c:v>45678.3854166667</c:v>
                </c:pt>
                <c:pt idx="1958" c:formatCode="m/d;@">
                  <c:v>45678.3958333333</c:v>
                </c:pt>
                <c:pt idx="1959" c:formatCode="m/d;@">
                  <c:v>45678.40625</c:v>
                </c:pt>
                <c:pt idx="1960" c:formatCode="m/d;@">
                  <c:v>45678.4166666667</c:v>
                </c:pt>
                <c:pt idx="1961" c:formatCode="m/d;@">
                  <c:v>45678.4270833333</c:v>
                </c:pt>
                <c:pt idx="1962" c:formatCode="m/d;@">
                  <c:v>45678.4375</c:v>
                </c:pt>
                <c:pt idx="1963" c:formatCode="m/d;@">
                  <c:v>45678.4479166667</c:v>
                </c:pt>
                <c:pt idx="1964" c:formatCode="m/d;@">
                  <c:v>45678.4583333333</c:v>
                </c:pt>
                <c:pt idx="1965" c:formatCode="m/d;@">
                  <c:v>45678.46875</c:v>
                </c:pt>
                <c:pt idx="1966" c:formatCode="m/d;@">
                  <c:v>45678.4791666667</c:v>
                </c:pt>
                <c:pt idx="1967" c:formatCode="m/d;@">
                  <c:v>45678.4895833333</c:v>
                </c:pt>
                <c:pt idx="1968" c:formatCode="m/d;@">
                  <c:v>45678.5</c:v>
                </c:pt>
                <c:pt idx="1969" c:formatCode="m/d;@">
                  <c:v>45678.5104166667</c:v>
                </c:pt>
                <c:pt idx="1970" c:formatCode="m/d;@">
                  <c:v>45678.5208333333</c:v>
                </c:pt>
                <c:pt idx="1971" c:formatCode="m/d;@">
                  <c:v>45678.53125</c:v>
                </c:pt>
                <c:pt idx="1972" c:formatCode="m/d;@">
                  <c:v>45678.5416666667</c:v>
                </c:pt>
                <c:pt idx="1973" c:formatCode="m/d;@">
                  <c:v>45678.5520833333</c:v>
                </c:pt>
                <c:pt idx="1974" c:formatCode="m/d;@">
                  <c:v>45678.5625</c:v>
                </c:pt>
                <c:pt idx="1975" c:formatCode="m/d;@">
                  <c:v>45678.5729166667</c:v>
                </c:pt>
                <c:pt idx="1976" c:formatCode="m/d;@">
                  <c:v>45678.5833333333</c:v>
                </c:pt>
                <c:pt idx="1977" c:formatCode="m/d;@">
                  <c:v>45678.59375</c:v>
                </c:pt>
                <c:pt idx="1978" c:formatCode="m/d;@">
                  <c:v>45678.6041666667</c:v>
                </c:pt>
                <c:pt idx="1979" c:formatCode="m/d;@">
                  <c:v>45678.6145833333</c:v>
                </c:pt>
                <c:pt idx="1980" c:formatCode="m/d;@">
                  <c:v>45678.625</c:v>
                </c:pt>
                <c:pt idx="1981" c:formatCode="m/d;@">
                  <c:v>45678.6354166667</c:v>
                </c:pt>
                <c:pt idx="1982" c:formatCode="m/d;@">
                  <c:v>45678.6458333333</c:v>
                </c:pt>
                <c:pt idx="1983" c:formatCode="m/d;@">
                  <c:v>45678.65625</c:v>
                </c:pt>
                <c:pt idx="1984" c:formatCode="m/d;@">
                  <c:v>45678.6666666667</c:v>
                </c:pt>
                <c:pt idx="1985" c:formatCode="m/d;@">
                  <c:v>45678.6770833333</c:v>
                </c:pt>
                <c:pt idx="1986" c:formatCode="m/d;@">
                  <c:v>45678.6875</c:v>
                </c:pt>
                <c:pt idx="1987" c:formatCode="m/d;@">
                  <c:v>45678.6979166667</c:v>
                </c:pt>
                <c:pt idx="1988" c:formatCode="m/d;@">
                  <c:v>45678.7083333333</c:v>
                </c:pt>
                <c:pt idx="1989" c:formatCode="m/d;@">
                  <c:v>45678.71875</c:v>
                </c:pt>
                <c:pt idx="1990" c:formatCode="m/d;@">
                  <c:v>45678.7291666667</c:v>
                </c:pt>
                <c:pt idx="1991" c:formatCode="m/d;@">
                  <c:v>45678.7395833333</c:v>
                </c:pt>
                <c:pt idx="1992" c:formatCode="m/d;@">
                  <c:v>45678.75</c:v>
                </c:pt>
                <c:pt idx="1993" c:formatCode="m/d;@">
                  <c:v>45678.7604166667</c:v>
                </c:pt>
                <c:pt idx="1994" c:formatCode="m/d;@">
                  <c:v>45678.7708333333</c:v>
                </c:pt>
                <c:pt idx="1995" c:formatCode="m/d;@">
                  <c:v>45678.78125</c:v>
                </c:pt>
                <c:pt idx="1996" c:formatCode="m/d;@">
                  <c:v>45678.7916666667</c:v>
                </c:pt>
                <c:pt idx="1997" c:formatCode="m/d;@">
                  <c:v>45678.8020833333</c:v>
                </c:pt>
                <c:pt idx="1998" c:formatCode="m/d;@">
                  <c:v>45678.8125</c:v>
                </c:pt>
                <c:pt idx="1999" c:formatCode="m/d;@">
                  <c:v>45678.8229166667</c:v>
                </c:pt>
                <c:pt idx="2000" c:formatCode="m/d;@">
                  <c:v>45678.8333333333</c:v>
                </c:pt>
                <c:pt idx="2001" c:formatCode="m/d;@">
                  <c:v>45678.84375</c:v>
                </c:pt>
                <c:pt idx="2002" c:formatCode="m/d;@">
                  <c:v>45678.8541666667</c:v>
                </c:pt>
                <c:pt idx="2003" c:formatCode="m/d;@">
                  <c:v>45678.8645833333</c:v>
                </c:pt>
                <c:pt idx="2004" c:formatCode="m/d;@">
                  <c:v>45678.875</c:v>
                </c:pt>
                <c:pt idx="2005" c:formatCode="m/d;@">
                  <c:v>45678.8854166667</c:v>
                </c:pt>
                <c:pt idx="2006" c:formatCode="m/d;@">
                  <c:v>45678.8958333333</c:v>
                </c:pt>
                <c:pt idx="2007" c:formatCode="m/d;@">
                  <c:v>45678.90625</c:v>
                </c:pt>
                <c:pt idx="2008" c:formatCode="m/d;@">
                  <c:v>45678.9166666667</c:v>
                </c:pt>
                <c:pt idx="2009" c:formatCode="m/d;@">
                  <c:v>45678.9270833333</c:v>
                </c:pt>
                <c:pt idx="2010" c:formatCode="m/d;@">
                  <c:v>45678.9375</c:v>
                </c:pt>
                <c:pt idx="2011" c:formatCode="m/d;@">
                  <c:v>45678.9479166667</c:v>
                </c:pt>
                <c:pt idx="2012" c:formatCode="m/d;@">
                  <c:v>45678.9583333333</c:v>
                </c:pt>
                <c:pt idx="2013" c:formatCode="m/d;@">
                  <c:v>45678.96875</c:v>
                </c:pt>
                <c:pt idx="2014" c:formatCode="m/d;@">
                  <c:v>45678.9791666667</c:v>
                </c:pt>
                <c:pt idx="2015" c:formatCode="m/d;@">
                  <c:v>45678.9895833333</c:v>
                </c:pt>
                <c:pt idx="2016" c:formatCode="m/d;@">
                  <c:v>45679</c:v>
                </c:pt>
                <c:pt idx="2017" c:formatCode="m/d;@">
                  <c:v>45679.0104166667</c:v>
                </c:pt>
                <c:pt idx="2018" c:formatCode="m/d;@">
                  <c:v>45679.0208333333</c:v>
                </c:pt>
                <c:pt idx="2019" c:formatCode="m/d;@">
                  <c:v>45679.03125</c:v>
                </c:pt>
                <c:pt idx="2020" c:formatCode="m/d;@">
                  <c:v>45679.0416666667</c:v>
                </c:pt>
                <c:pt idx="2021" c:formatCode="m/d;@">
                  <c:v>45679.0520833333</c:v>
                </c:pt>
                <c:pt idx="2022" c:formatCode="m/d;@">
                  <c:v>45679.0625</c:v>
                </c:pt>
                <c:pt idx="2023" c:formatCode="m/d;@">
                  <c:v>45679.0729166667</c:v>
                </c:pt>
                <c:pt idx="2024" c:formatCode="m/d;@">
                  <c:v>45679.0833333333</c:v>
                </c:pt>
                <c:pt idx="2025" c:formatCode="m/d;@">
                  <c:v>45679.09375</c:v>
                </c:pt>
                <c:pt idx="2026" c:formatCode="m/d;@">
                  <c:v>45679.1041666667</c:v>
                </c:pt>
                <c:pt idx="2027" c:formatCode="m/d;@">
                  <c:v>45679.1145833333</c:v>
                </c:pt>
                <c:pt idx="2028" c:formatCode="m/d;@">
                  <c:v>45679.125</c:v>
                </c:pt>
                <c:pt idx="2029" c:formatCode="m/d;@">
                  <c:v>45679.1354166667</c:v>
                </c:pt>
                <c:pt idx="2030" c:formatCode="m/d;@">
                  <c:v>45679.1458333333</c:v>
                </c:pt>
                <c:pt idx="2031" c:formatCode="m/d;@">
                  <c:v>45679.15625</c:v>
                </c:pt>
                <c:pt idx="2032" c:formatCode="m/d;@">
                  <c:v>45679.1666666667</c:v>
                </c:pt>
                <c:pt idx="2033" c:formatCode="m/d;@">
                  <c:v>45679.1770833333</c:v>
                </c:pt>
                <c:pt idx="2034" c:formatCode="m/d;@">
                  <c:v>45679.1875</c:v>
                </c:pt>
                <c:pt idx="2035" c:formatCode="m/d;@">
                  <c:v>45679.1979166667</c:v>
                </c:pt>
                <c:pt idx="2036" c:formatCode="m/d;@">
                  <c:v>45679.2083333333</c:v>
                </c:pt>
                <c:pt idx="2037" c:formatCode="m/d;@">
                  <c:v>45679.21875</c:v>
                </c:pt>
                <c:pt idx="2038" c:formatCode="m/d;@">
                  <c:v>45679.2291666667</c:v>
                </c:pt>
                <c:pt idx="2039" c:formatCode="m/d;@">
                  <c:v>45679.2395833333</c:v>
                </c:pt>
                <c:pt idx="2040" c:formatCode="m/d;@">
                  <c:v>45679.25</c:v>
                </c:pt>
                <c:pt idx="2041" c:formatCode="m/d;@">
                  <c:v>45679.2604166667</c:v>
                </c:pt>
                <c:pt idx="2042" c:formatCode="m/d;@">
                  <c:v>45679.2708333333</c:v>
                </c:pt>
                <c:pt idx="2043" c:formatCode="m/d;@">
                  <c:v>45679.28125</c:v>
                </c:pt>
                <c:pt idx="2044" c:formatCode="m/d;@">
                  <c:v>45679.2916666667</c:v>
                </c:pt>
                <c:pt idx="2045" c:formatCode="m/d;@">
                  <c:v>45679.3020833333</c:v>
                </c:pt>
                <c:pt idx="2046" c:formatCode="m/d;@">
                  <c:v>45679.3125</c:v>
                </c:pt>
                <c:pt idx="2047" c:formatCode="m/d;@">
                  <c:v>45679.3229166667</c:v>
                </c:pt>
                <c:pt idx="2048" c:formatCode="m/d;@">
                  <c:v>45679.3333333333</c:v>
                </c:pt>
                <c:pt idx="2049" c:formatCode="m/d;@">
                  <c:v>45679.34375</c:v>
                </c:pt>
                <c:pt idx="2050" c:formatCode="m/d;@">
                  <c:v>45679.3541666667</c:v>
                </c:pt>
                <c:pt idx="2051" c:formatCode="m/d;@">
                  <c:v>45679.3645833333</c:v>
                </c:pt>
                <c:pt idx="2052" c:formatCode="m/d;@">
                  <c:v>45679.375</c:v>
                </c:pt>
                <c:pt idx="2053" c:formatCode="m/d;@">
                  <c:v>45679.3854166667</c:v>
                </c:pt>
                <c:pt idx="2054" c:formatCode="m/d;@">
                  <c:v>45679.3958333333</c:v>
                </c:pt>
                <c:pt idx="2055" c:formatCode="m/d;@">
                  <c:v>45679.40625</c:v>
                </c:pt>
                <c:pt idx="2056" c:formatCode="m/d;@">
                  <c:v>45679.4166666667</c:v>
                </c:pt>
                <c:pt idx="2057" c:formatCode="m/d;@">
                  <c:v>45679.4270833333</c:v>
                </c:pt>
                <c:pt idx="2058" c:formatCode="m/d;@">
                  <c:v>45679.4375</c:v>
                </c:pt>
                <c:pt idx="2059" c:formatCode="m/d;@">
                  <c:v>45679.4479166667</c:v>
                </c:pt>
                <c:pt idx="2060" c:formatCode="m/d;@">
                  <c:v>45679.4583333333</c:v>
                </c:pt>
                <c:pt idx="2061" c:formatCode="m/d;@">
                  <c:v>45679.46875</c:v>
                </c:pt>
                <c:pt idx="2062" c:formatCode="m/d;@">
                  <c:v>45679.4791666667</c:v>
                </c:pt>
                <c:pt idx="2063" c:formatCode="m/d;@">
                  <c:v>45679.4895833333</c:v>
                </c:pt>
                <c:pt idx="2064" c:formatCode="m/d;@">
                  <c:v>45679.5</c:v>
                </c:pt>
                <c:pt idx="2065" c:formatCode="m/d;@">
                  <c:v>45679.5104166667</c:v>
                </c:pt>
                <c:pt idx="2066" c:formatCode="m/d;@">
                  <c:v>45679.5208333333</c:v>
                </c:pt>
                <c:pt idx="2067" c:formatCode="m/d;@">
                  <c:v>45679.53125</c:v>
                </c:pt>
                <c:pt idx="2068" c:formatCode="m/d;@">
                  <c:v>45679.5416666667</c:v>
                </c:pt>
                <c:pt idx="2069" c:formatCode="m/d;@">
                  <c:v>45679.5520833333</c:v>
                </c:pt>
                <c:pt idx="2070" c:formatCode="m/d;@">
                  <c:v>45679.5625</c:v>
                </c:pt>
                <c:pt idx="2071" c:formatCode="m/d;@">
                  <c:v>45679.5729166667</c:v>
                </c:pt>
                <c:pt idx="2072" c:formatCode="m/d;@">
                  <c:v>45679.5833333333</c:v>
                </c:pt>
                <c:pt idx="2073" c:formatCode="m/d;@">
                  <c:v>45679.59375</c:v>
                </c:pt>
                <c:pt idx="2074" c:formatCode="m/d;@">
                  <c:v>45679.6041666667</c:v>
                </c:pt>
                <c:pt idx="2075" c:formatCode="m/d;@">
                  <c:v>45679.6145833333</c:v>
                </c:pt>
                <c:pt idx="2076" c:formatCode="m/d;@">
                  <c:v>45679.625</c:v>
                </c:pt>
                <c:pt idx="2077" c:formatCode="m/d;@">
                  <c:v>45679.6354166667</c:v>
                </c:pt>
                <c:pt idx="2078" c:formatCode="m/d;@">
                  <c:v>45679.6458333333</c:v>
                </c:pt>
                <c:pt idx="2079" c:formatCode="m/d;@">
                  <c:v>45679.65625</c:v>
                </c:pt>
                <c:pt idx="2080" c:formatCode="m/d;@">
                  <c:v>45679.6666666667</c:v>
                </c:pt>
                <c:pt idx="2081" c:formatCode="m/d;@">
                  <c:v>45679.6770833333</c:v>
                </c:pt>
                <c:pt idx="2082" c:formatCode="m/d;@">
                  <c:v>45679.6875</c:v>
                </c:pt>
                <c:pt idx="2083" c:formatCode="m/d;@">
                  <c:v>45679.6979166667</c:v>
                </c:pt>
                <c:pt idx="2084" c:formatCode="m/d;@">
                  <c:v>45679.7083333333</c:v>
                </c:pt>
                <c:pt idx="2085" c:formatCode="m/d;@">
                  <c:v>45679.71875</c:v>
                </c:pt>
                <c:pt idx="2086" c:formatCode="m/d;@">
                  <c:v>45679.7291666667</c:v>
                </c:pt>
                <c:pt idx="2087" c:formatCode="m/d;@">
                  <c:v>45679.7395833333</c:v>
                </c:pt>
                <c:pt idx="2088" c:formatCode="m/d;@">
                  <c:v>45679.75</c:v>
                </c:pt>
                <c:pt idx="2089" c:formatCode="m/d;@">
                  <c:v>45679.7604166667</c:v>
                </c:pt>
                <c:pt idx="2090" c:formatCode="m/d;@">
                  <c:v>45679.7708333333</c:v>
                </c:pt>
                <c:pt idx="2091" c:formatCode="m/d;@">
                  <c:v>45679.78125</c:v>
                </c:pt>
                <c:pt idx="2092" c:formatCode="m/d;@">
                  <c:v>45679.7916666667</c:v>
                </c:pt>
                <c:pt idx="2093" c:formatCode="m/d;@">
                  <c:v>45679.8020833333</c:v>
                </c:pt>
                <c:pt idx="2094" c:formatCode="m/d;@">
                  <c:v>45679.8125</c:v>
                </c:pt>
                <c:pt idx="2095" c:formatCode="m/d;@">
                  <c:v>45679.8229166667</c:v>
                </c:pt>
                <c:pt idx="2096" c:formatCode="m/d;@">
                  <c:v>45679.8333333333</c:v>
                </c:pt>
                <c:pt idx="2097" c:formatCode="m/d;@">
                  <c:v>45679.84375</c:v>
                </c:pt>
                <c:pt idx="2098" c:formatCode="m/d;@">
                  <c:v>45679.8541666667</c:v>
                </c:pt>
                <c:pt idx="2099" c:formatCode="m/d;@">
                  <c:v>45679.8645833333</c:v>
                </c:pt>
                <c:pt idx="2100" c:formatCode="m/d;@">
                  <c:v>45679.875</c:v>
                </c:pt>
                <c:pt idx="2101" c:formatCode="m/d;@">
                  <c:v>45679.8854166667</c:v>
                </c:pt>
                <c:pt idx="2102" c:formatCode="m/d;@">
                  <c:v>45679.8958333333</c:v>
                </c:pt>
                <c:pt idx="2103" c:formatCode="m/d;@">
                  <c:v>45679.90625</c:v>
                </c:pt>
                <c:pt idx="2104" c:formatCode="m/d;@">
                  <c:v>45679.9166666667</c:v>
                </c:pt>
                <c:pt idx="2105" c:formatCode="m/d;@">
                  <c:v>45679.9270833333</c:v>
                </c:pt>
                <c:pt idx="2106" c:formatCode="m/d;@">
                  <c:v>45679.9375</c:v>
                </c:pt>
                <c:pt idx="2107" c:formatCode="m/d;@">
                  <c:v>45679.9479166667</c:v>
                </c:pt>
                <c:pt idx="2108" c:formatCode="m/d;@">
                  <c:v>45679.9583333333</c:v>
                </c:pt>
                <c:pt idx="2109" c:formatCode="m/d;@">
                  <c:v>45679.96875</c:v>
                </c:pt>
                <c:pt idx="2110" c:formatCode="m/d;@">
                  <c:v>45679.9791666667</c:v>
                </c:pt>
                <c:pt idx="2111" c:formatCode="m/d;@">
                  <c:v>45679.9895833333</c:v>
                </c:pt>
                <c:pt idx="2112" c:formatCode="m/d;@">
                  <c:v>45680</c:v>
                </c:pt>
                <c:pt idx="2113" c:formatCode="m/d;@">
                  <c:v>45680.0104166667</c:v>
                </c:pt>
                <c:pt idx="2114" c:formatCode="m/d;@">
                  <c:v>45680.0208333333</c:v>
                </c:pt>
                <c:pt idx="2115" c:formatCode="m/d;@">
                  <c:v>45680.03125</c:v>
                </c:pt>
                <c:pt idx="2116" c:formatCode="m/d;@">
                  <c:v>45680.0416666667</c:v>
                </c:pt>
                <c:pt idx="2117" c:formatCode="m/d;@">
                  <c:v>45680.0520833333</c:v>
                </c:pt>
                <c:pt idx="2118" c:formatCode="m/d;@">
                  <c:v>45680.0625</c:v>
                </c:pt>
                <c:pt idx="2119" c:formatCode="m/d;@">
                  <c:v>45680.0729166667</c:v>
                </c:pt>
                <c:pt idx="2120" c:formatCode="m/d;@">
                  <c:v>45680.0833333333</c:v>
                </c:pt>
                <c:pt idx="2121" c:formatCode="m/d;@">
                  <c:v>45680.09375</c:v>
                </c:pt>
                <c:pt idx="2122" c:formatCode="m/d;@">
                  <c:v>45680.1041666667</c:v>
                </c:pt>
                <c:pt idx="2123" c:formatCode="m/d;@">
                  <c:v>45680.1145833333</c:v>
                </c:pt>
                <c:pt idx="2124" c:formatCode="m/d;@">
                  <c:v>45680.125</c:v>
                </c:pt>
                <c:pt idx="2125" c:formatCode="m/d;@">
                  <c:v>45680.1354166667</c:v>
                </c:pt>
                <c:pt idx="2126" c:formatCode="m/d;@">
                  <c:v>45680.1458333333</c:v>
                </c:pt>
                <c:pt idx="2127" c:formatCode="m/d;@">
                  <c:v>45680.15625</c:v>
                </c:pt>
                <c:pt idx="2128" c:formatCode="m/d;@">
                  <c:v>45680.1666666667</c:v>
                </c:pt>
                <c:pt idx="2129" c:formatCode="m/d;@">
                  <c:v>45680.1770833333</c:v>
                </c:pt>
                <c:pt idx="2130" c:formatCode="m/d;@">
                  <c:v>45680.1875</c:v>
                </c:pt>
                <c:pt idx="2131" c:formatCode="m/d;@">
                  <c:v>45680.1979166667</c:v>
                </c:pt>
                <c:pt idx="2132" c:formatCode="m/d;@">
                  <c:v>45680.2083333333</c:v>
                </c:pt>
                <c:pt idx="2133" c:formatCode="m/d;@">
                  <c:v>45680.21875</c:v>
                </c:pt>
                <c:pt idx="2134" c:formatCode="m/d;@">
                  <c:v>45680.2291666667</c:v>
                </c:pt>
                <c:pt idx="2135" c:formatCode="m/d;@">
                  <c:v>45680.2395833333</c:v>
                </c:pt>
                <c:pt idx="2136" c:formatCode="m/d;@">
                  <c:v>45680.25</c:v>
                </c:pt>
                <c:pt idx="2137" c:formatCode="m/d;@">
                  <c:v>45680.2604166667</c:v>
                </c:pt>
                <c:pt idx="2138" c:formatCode="m/d;@">
                  <c:v>45680.2708333333</c:v>
                </c:pt>
                <c:pt idx="2139" c:formatCode="m/d;@">
                  <c:v>45680.28125</c:v>
                </c:pt>
                <c:pt idx="2140" c:formatCode="m/d;@">
                  <c:v>45680.2916666667</c:v>
                </c:pt>
                <c:pt idx="2141" c:formatCode="m/d;@">
                  <c:v>45680.3020833333</c:v>
                </c:pt>
                <c:pt idx="2142" c:formatCode="m/d;@">
                  <c:v>45680.3125</c:v>
                </c:pt>
                <c:pt idx="2143" c:formatCode="m/d;@">
                  <c:v>45680.3229166667</c:v>
                </c:pt>
                <c:pt idx="2144" c:formatCode="m/d;@">
                  <c:v>45680.3333333333</c:v>
                </c:pt>
                <c:pt idx="2145" c:formatCode="m/d;@">
                  <c:v>45680.34375</c:v>
                </c:pt>
                <c:pt idx="2146" c:formatCode="m/d;@">
                  <c:v>45680.3541666667</c:v>
                </c:pt>
                <c:pt idx="2147" c:formatCode="m/d;@">
                  <c:v>45680.3645833333</c:v>
                </c:pt>
                <c:pt idx="2148" c:formatCode="m/d;@">
                  <c:v>45680.375</c:v>
                </c:pt>
                <c:pt idx="2149" c:formatCode="m/d;@">
                  <c:v>45680.3854166667</c:v>
                </c:pt>
                <c:pt idx="2150" c:formatCode="m/d;@">
                  <c:v>45680.3958333333</c:v>
                </c:pt>
                <c:pt idx="2151" c:formatCode="m/d;@">
                  <c:v>45680.40625</c:v>
                </c:pt>
                <c:pt idx="2152" c:formatCode="m/d;@">
                  <c:v>45680.4166666667</c:v>
                </c:pt>
                <c:pt idx="2153" c:formatCode="m/d;@">
                  <c:v>45680.4270833333</c:v>
                </c:pt>
                <c:pt idx="2154" c:formatCode="m/d;@">
                  <c:v>45680.4375</c:v>
                </c:pt>
                <c:pt idx="2155" c:formatCode="m/d;@">
                  <c:v>45680.4479166667</c:v>
                </c:pt>
                <c:pt idx="2156" c:formatCode="m/d;@">
                  <c:v>45680.4583333333</c:v>
                </c:pt>
                <c:pt idx="2157" c:formatCode="m/d;@">
                  <c:v>45680.46875</c:v>
                </c:pt>
                <c:pt idx="2158" c:formatCode="m/d;@">
                  <c:v>45680.4791666667</c:v>
                </c:pt>
                <c:pt idx="2159" c:formatCode="m/d;@">
                  <c:v>45680.4895833333</c:v>
                </c:pt>
                <c:pt idx="2160" c:formatCode="m/d;@">
                  <c:v>45680.5</c:v>
                </c:pt>
                <c:pt idx="2161" c:formatCode="m/d;@">
                  <c:v>45680.5104166667</c:v>
                </c:pt>
                <c:pt idx="2162" c:formatCode="m/d;@">
                  <c:v>45680.5208333333</c:v>
                </c:pt>
                <c:pt idx="2163" c:formatCode="m/d;@">
                  <c:v>45680.53125</c:v>
                </c:pt>
                <c:pt idx="2164" c:formatCode="m/d;@">
                  <c:v>45680.5416666667</c:v>
                </c:pt>
                <c:pt idx="2165" c:formatCode="m/d;@">
                  <c:v>45680.5520833333</c:v>
                </c:pt>
                <c:pt idx="2166" c:formatCode="m/d;@">
                  <c:v>45680.5625</c:v>
                </c:pt>
                <c:pt idx="2167" c:formatCode="m/d;@">
                  <c:v>45680.5729166667</c:v>
                </c:pt>
                <c:pt idx="2168" c:formatCode="m/d;@">
                  <c:v>45680.5833333333</c:v>
                </c:pt>
                <c:pt idx="2169" c:formatCode="m/d;@">
                  <c:v>45680.59375</c:v>
                </c:pt>
                <c:pt idx="2170" c:formatCode="m/d;@">
                  <c:v>45680.6041666667</c:v>
                </c:pt>
                <c:pt idx="2171" c:formatCode="m/d;@">
                  <c:v>45680.6145833333</c:v>
                </c:pt>
                <c:pt idx="2172" c:formatCode="m/d;@">
                  <c:v>45680.625</c:v>
                </c:pt>
                <c:pt idx="2173" c:formatCode="m/d;@">
                  <c:v>45680.6354166667</c:v>
                </c:pt>
                <c:pt idx="2174" c:formatCode="m/d;@">
                  <c:v>45680.6458333333</c:v>
                </c:pt>
                <c:pt idx="2175" c:formatCode="m/d;@">
                  <c:v>45680.65625</c:v>
                </c:pt>
                <c:pt idx="2176" c:formatCode="m/d;@">
                  <c:v>45680.6666666667</c:v>
                </c:pt>
                <c:pt idx="2177" c:formatCode="m/d;@">
                  <c:v>45680.6770833333</c:v>
                </c:pt>
                <c:pt idx="2178" c:formatCode="m/d;@">
                  <c:v>45680.6875</c:v>
                </c:pt>
                <c:pt idx="2179" c:formatCode="m/d;@">
                  <c:v>45680.6979166667</c:v>
                </c:pt>
                <c:pt idx="2180" c:formatCode="m/d;@">
                  <c:v>45680.7083333333</c:v>
                </c:pt>
                <c:pt idx="2181" c:formatCode="m/d;@">
                  <c:v>45680.71875</c:v>
                </c:pt>
                <c:pt idx="2182" c:formatCode="m/d;@">
                  <c:v>45680.7291666667</c:v>
                </c:pt>
                <c:pt idx="2183" c:formatCode="m/d;@">
                  <c:v>45680.7395833333</c:v>
                </c:pt>
                <c:pt idx="2184" c:formatCode="m/d;@">
                  <c:v>45680.75</c:v>
                </c:pt>
                <c:pt idx="2185" c:formatCode="m/d;@">
                  <c:v>45680.7604166667</c:v>
                </c:pt>
                <c:pt idx="2186" c:formatCode="m/d;@">
                  <c:v>45680.7708333333</c:v>
                </c:pt>
                <c:pt idx="2187" c:formatCode="m/d;@">
                  <c:v>45680.78125</c:v>
                </c:pt>
                <c:pt idx="2188" c:formatCode="m/d;@">
                  <c:v>45680.7916666667</c:v>
                </c:pt>
                <c:pt idx="2189" c:formatCode="m/d;@">
                  <c:v>45680.8020833333</c:v>
                </c:pt>
                <c:pt idx="2190" c:formatCode="m/d;@">
                  <c:v>45680.8125</c:v>
                </c:pt>
                <c:pt idx="2191" c:formatCode="m/d;@">
                  <c:v>45680.8229166667</c:v>
                </c:pt>
                <c:pt idx="2192" c:formatCode="m/d;@">
                  <c:v>45680.8333333333</c:v>
                </c:pt>
                <c:pt idx="2193" c:formatCode="m/d;@">
                  <c:v>45680.84375</c:v>
                </c:pt>
                <c:pt idx="2194" c:formatCode="m/d;@">
                  <c:v>45680.8541666667</c:v>
                </c:pt>
                <c:pt idx="2195" c:formatCode="m/d;@">
                  <c:v>45680.8645833333</c:v>
                </c:pt>
                <c:pt idx="2196" c:formatCode="m/d;@">
                  <c:v>45680.875</c:v>
                </c:pt>
                <c:pt idx="2197" c:formatCode="m/d;@">
                  <c:v>45680.8854166667</c:v>
                </c:pt>
                <c:pt idx="2198" c:formatCode="m/d;@">
                  <c:v>45680.8958333333</c:v>
                </c:pt>
                <c:pt idx="2199" c:formatCode="m/d;@">
                  <c:v>45680.90625</c:v>
                </c:pt>
                <c:pt idx="2200" c:formatCode="m/d;@">
                  <c:v>45680.9166666667</c:v>
                </c:pt>
                <c:pt idx="2201" c:formatCode="m/d;@">
                  <c:v>45680.9270833333</c:v>
                </c:pt>
                <c:pt idx="2202" c:formatCode="m/d;@">
                  <c:v>45680.9375</c:v>
                </c:pt>
                <c:pt idx="2203" c:formatCode="m/d;@">
                  <c:v>45680.9479166667</c:v>
                </c:pt>
                <c:pt idx="2204" c:formatCode="m/d;@">
                  <c:v>45680.9583333333</c:v>
                </c:pt>
                <c:pt idx="2205" c:formatCode="m/d;@">
                  <c:v>45680.96875</c:v>
                </c:pt>
                <c:pt idx="2206" c:formatCode="m/d;@">
                  <c:v>45680.9791666667</c:v>
                </c:pt>
                <c:pt idx="2207" c:formatCode="m/d;@">
                  <c:v>45680.9895833333</c:v>
                </c:pt>
                <c:pt idx="2208" c:formatCode="m/d;@">
                  <c:v>45681</c:v>
                </c:pt>
                <c:pt idx="2209" c:formatCode="m/d;@">
                  <c:v>45681.0104166667</c:v>
                </c:pt>
                <c:pt idx="2210" c:formatCode="m/d;@">
                  <c:v>45681.0208333333</c:v>
                </c:pt>
                <c:pt idx="2211" c:formatCode="m/d;@">
                  <c:v>45681.03125</c:v>
                </c:pt>
                <c:pt idx="2212" c:formatCode="m/d;@">
                  <c:v>45681.0416666667</c:v>
                </c:pt>
                <c:pt idx="2213" c:formatCode="m/d;@">
                  <c:v>45681.0520833333</c:v>
                </c:pt>
                <c:pt idx="2214" c:formatCode="m/d;@">
                  <c:v>45681.0625</c:v>
                </c:pt>
                <c:pt idx="2215" c:formatCode="m/d;@">
                  <c:v>45681.0729166667</c:v>
                </c:pt>
                <c:pt idx="2216" c:formatCode="m/d;@">
                  <c:v>45681.0833333333</c:v>
                </c:pt>
                <c:pt idx="2217" c:formatCode="m/d;@">
                  <c:v>45681.09375</c:v>
                </c:pt>
                <c:pt idx="2218" c:formatCode="m/d;@">
                  <c:v>45681.1041666667</c:v>
                </c:pt>
                <c:pt idx="2219" c:formatCode="m/d;@">
                  <c:v>45681.1145833333</c:v>
                </c:pt>
                <c:pt idx="2220" c:formatCode="m/d;@">
                  <c:v>45681.125</c:v>
                </c:pt>
                <c:pt idx="2221" c:formatCode="m/d;@">
                  <c:v>45681.1354166667</c:v>
                </c:pt>
                <c:pt idx="2222" c:formatCode="m/d;@">
                  <c:v>45681.1458333333</c:v>
                </c:pt>
                <c:pt idx="2223" c:formatCode="m/d;@">
                  <c:v>45681.15625</c:v>
                </c:pt>
                <c:pt idx="2224" c:formatCode="m/d;@">
                  <c:v>45681.1666666667</c:v>
                </c:pt>
                <c:pt idx="2225" c:formatCode="m/d;@">
                  <c:v>45681.1770833333</c:v>
                </c:pt>
                <c:pt idx="2226" c:formatCode="m/d;@">
                  <c:v>45681.1875</c:v>
                </c:pt>
                <c:pt idx="2227" c:formatCode="m/d;@">
                  <c:v>45681.1979166667</c:v>
                </c:pt>
                <c:pt idx="2228" c:formatCode="m/d;@">
                  <c:v>45681.2083333333</c:v>
                </c:pt>
                <c:pt idx="2229" c:formatCode="m/d;@">
                  <c:v>45681.21875</c:v>
                </c:pt>
                <c:pt idx="2230" c:formatCode="m/d;@">
                  <c:v>45681.2291666667</c:v>
                </c:pt>
                <c:pt idx="2231" c:formatCode="m/d;@">
                  <c:v>45681.2395833333</c:v>
                </c:pt>
                <c:pt idx="2232" c:formatCode="m/d;@">
                  <c:v>45681.25</c:v>
                </c:pt>
                <c:pt idx="2233" c:formatCode="m/d;@">
                  <c:v>45681.2604166667</c:v>
                </c:pt>
                <c:pt idx="2234" c:formatCode="m/d;@">
                  <c:v>45681.2708333333</c:v>
                </c:pt>
                <c:pt idx="2235" c:formatCode="m/d;@">
                  <c:v>45681.28125</c:v>
                </c:pt>
                <c:pt idx="2236" c:formatCode="m/d;@">
                  <c:v>45681.2916666667</c:v>
                </c:pt>
                <c:pt idx="2237" c:formatCode="m/d;@">
                  <c:v>45681.3020833333</c:v>
                </c:pt>
                <c:pt idx="2238" c:formatCode="m/d;@">
                  <c:v>45681.3125</c:v>
                </c:pt>
                <c:pt idx="2239" c:formatCode="m/d;@">
                  <c:v>45681.3229166667</c:v>
                </c:pt>
                <c:pt idx="2240" c:formatCode="m/d;@">
                  <c:v>45681.3333333333</c:v>
                </c:pt>
                <c:pt idx="2241" c:formatCode="m/d;@">
                  <c:v>45681.34375</c:v>
                </c:pt>
                <c:pt idx="2242" c:formatCode="m/d;@">
                  <c:v>45681.3541666667</c:v>
                </c:pt>
                <c:pt idx="2243" c:formatCode="m/d;@">
                  <c:v>45681.3645833333</c:v>
                </c:pt>
                <c:pt idx="2244" c:formatCode="m/d;@">
                  <c:v>45681.375</c:v>
                </c:pt>
                <c:pt idx="2245" c:formatCode="m/d;@">
                  <c:v>45681.3854166667</c:v>
                </c:pt>
                <c:pt idx="2246" c:formatCode="m/d;@">
                  <c:v>45681.3958333333</c:v>
                </c:pt>
                <c:pt idx="2247" c:formatCode="m/d;@">
                  <c:v>45681.40625</c:v>
                </c:pt>
                <c:pt idx="2248" c:formatCode="m/d;@">
                  <c:v>45681.4166666667</c:v>
                </c:pt>
                <c:pt idx="2249" c:formatCode="m/d;@">
                  <c:v>45681.4270833333</c:v>
                </c:pt>
                <c:pt idx="2250" c:formatCode="m/d;@">
                  <c:v>45681.4375</c:v>
                </c:pt>
                <c:pt idx="2251" c:formatCode="m/d;@">
                  <c:v>45681.4479166667</c:v>
                </c:pt>
                <c:pt idx="2252" c:formatCode="m/d;@">
                  <c:v>45681.4583333333</c:v>
                </c:pt>
                <c:pt idx="2253" c:formatCode="m/d;@">
                  <c:v>45681.46875</c:v>
                </c:pt>
                <c:pt idx="2254" c:formatCode="m/d;@">
                  <c:v>45681.4791666667</c:v>
                </c:pt>
                <c:pt idx="2255" c:formatCode="m/d;@">
                  <c:v>45681.4895833333</c:v>
                </c:pt>
                <c:pt idx="2256" c:formatCode="m/d;@">
                  <c:v>45681.5</c:v>
                </c:pt>
                <c:pt idx="2257" c:formatCode="m/d;@">
                  <c:v>45681.5104166667</c:v>
                </c:pt>
                <c:pt idx="2258" c:formatCode="m/d;@">
                  <c:v>45681.5208333333</c:v>
                </c:pt>
                <c:pt idx="2259" c:formatCode="m/d;@">
                  <c:v>45681.53125</c:v>
                </c:pt>
                <c:pt idx="2260" c:formatCode="m/d;@">
                  <c:v>45681.5416666667</c:v>
                </c:pt>
                <c:pt idx="2261" c:formatCode="m/d;@">
                  <c:v>45681.5520833333</c:v>
                </c:pt>
                <c:pt idx="2262" c:formatCode="m/d;@">
                  <c:v>45681.5625</c:v>
                </c:pt>
                <c:pt idx="2263" c:formatCode="m/d;@">
                  <c:v>45681.5729166667</c:v>
                </c:pt>
                <c:pt idx="2264" c:formatCode="m/d;@">
                  <c:v>45681.5833333333</c:v>
                </c:pt>
                <c:pt idx="2265" c:formatCode="m/d;@">
                  <c:v>45681.59375</c:v>
                </c:pt>
                <c:pt idx="2266" c:formatCode="m/d;@">
                  <c:v>45681.6041666667</c:v>
                </c:pt>
                <c:pt idx="2267" c:formatCode="m/d;@">
                  <c:v>45681.6145833333</c:v>
                </c:pt>
                <c:pt idx="2268" c:formatCode="m/d;@">
                  <c:v>45681.625</c:v>
                </c:pt>
                <c:pt idx="2269" c:formatCode="m/d;@">
                  <c:v>45681.6354166667</c:v>
                </c:pt>
                <c:pt idx="2270" c:formatCode="m/d;@">
                  <c:v>45681.6458333333</c:v>
                </c:pt>
                <c:pt idx="2271" c:formatCode="m/d;@">
                  <c:v>45681.65625</c:v>
                </c:pt>
                <c:pt idx="2272" c:formatCode="m/d;@">
                  <c:v>45681.6666666667</c:v>
                </c:pt>
                <c:pt idx="2273" c:formatCode="m/d;@">
                  <c:v>45681.6770833333</c:v>
                </c:pt>
                <c:pt idx="2274" c:formatCode="m/d;@">
                  <c:v>45681.6875</c:v>
                </c:pt>
                <c:pt idx="2275" c:formatCode="m/d;@">
                  <c:v>45681.6979166667</c:v>
                </c:pt>
                <c:pt idx="2276" c:formatCode="m/d;@">
                  <c:v>45681.7083333333</c:v>
                </c:pt>
                <c:pt idx="2277" c:formatCode="m/d;@">
                  <c:v>45681.71875</c:v>
                </c:pt>
                <c:pt idx="2278" c:formatCode="m/d;@">
                  <c:v>45681.7291666667</c:v>
                </c:pt>
                <c:pt idx="2279" c:formatCode="m/d;@">
                  <c:v>45681.7395833333</c:v>
                </c:pt>
                <c:pt idx="2280" c:formatCode="m/d;@">
                  <c:v>45681.75</c:v>
                </c:pt>
                <c:pt idx="2281" c:formatCode="m/d;@">
                  <c:v>45681.7604166667</c:v>
                </c:pt>
                <c:pt idx="2282" c:formatCode="m/d;@">
                  <c:v>45681.7708333333</c:v>
                </c:pt>
                <c:pt idx="2283" c:formatCode="m/d;@">
                  <c:v>45681.78125</c:v>
                </c:pt>
                <c:pt idx="2284" c:formatCode="m/d;@">
                  <c:v>45681.7916666667</c:v>
                </c:pt>
                <c:pt idx="2285" c:formatCode="m/d;@">
                  <c:v>45681.8020833333</c:v>
                </c:pt>
                <c:pt idx="2286" c:formatCode="m/d;@">
                  <c:v>45681.8125</c:v>
                </c:pt>
                <c:pt idx="2287" c:formatCode="m/d;@">
                  <c:v>45681.8229166667</c:v>
                </c:pt>
                <c:pt idx="2288" c:formatCode="m/d;@">
                  <c:v>45681.8333333333</c:v>
                </c:pt>
                <c:pt idx="2289" c:formatCode="m/d;@">
                  <c:v>45681.84375</c:v>
                </c:pt>
                <c:pt idx="2290" c:formatCode="m/d;@">
                  <c:v>45681.8541666667</c:v>
                </c:pt>
                <c:pt idx="2291" c:formatCode="m/d;@">
                  <c:v>45681.8645833333</c:v>
                </c:pt>
                <c:pt idx="2292" c:formatCode="m/d;@">
                  <c:v>45681.875</c:v>
                </c:pt>
                <c:pt idx="2293" c:formatCode="m/d;@">
                  <c:v>45681.8854166667</c:v>
                </c:pt>
                <c:pt idx="2294" c:formatCode="m/d;@">
                  <c:v>45681.8958333333</c:v>
                </c:pt>
                <c:pt idx="2295" c:formatCode="m/d;@">
                  <c:v>45681.90625</c:v>
                </c:pt>
                <c:pt idx="2296" c:formatCode="m/d;@">
                  <c:v>45681.9166666667</c:v>
                </c:pt>
                <c:pt idx="2297" c:formatCode="m/d;@">
                  <c:v>45681.9270833333</c:v>
                </c:pt>
                <c:pt idx="2298" c:formatCode="m/d;@">
                  <c:v>45681.9375</c:v>
                </c:pt>
                <c:pt idx="2299" c:formatCode="m/d;@">
                  <c:v>45681.9479166667</c:v>
                </c:pt>
                <c:pt idx="2300" c:formatCode="m/d;@">
                  <c:v>45681.9583333333</c:v>
                </c:pt>
                <c:pt idx="2301" c:formatCode="m/d;@">
                  <c:v>45681.96875</c:v>
                </c:pt>
                <c:pt idx="2302" c:formatCode="m/d;@">
                  <c:v>45681.9791666667</c:v>
                </c:pt>
                <c:pt idx="2303" c:formatCode="m/d;@">
                  <c:v>45681.9895833333</c:v>
                </c:pt>
                <c:pt idx="2304" c:formatCode="m/d;@">
                  <c:v>45682</c:v>
                </c:pt>
                <c:pt idx="2305" c:formatCode="m/d;@">
                  <c:v>45682.0104166667</c:v>
                </c:pt>
                <c:pt idx="2306" c:formatCode="m/d;@">
                  <c:v>45682.0208333333</c:v>
                </c:pt>
                <c:pt idx="2307" c:formatCode="m/d;@">
                  <c:v>45682.03125</c:v>
                </c:pt>
                <c:pt idx="2308" c:formatCode="m/d;@">
                  <c:v>45682.0416666667</c:v>
                </c:pt>
                <c:pt idx="2309" c:formatCode="m/d;@">
                  <c:v>45682.0520833333</c:v>
                </c:pt>
                <c:pt idx="2310" c:formatCode="m/d;@">
                  <c:v>45682.0625</c:v>
                </c:pt>
                <c:pt idx="2311" c:formatCode="m/d;@">
                  <c:v>45682.0729166667</c:v>
                </c:pt>
                <c:pt idx="2312" c:formatCode="m/d;@">
                  <c:v>45682.0833333333</c:v>
                </c:pt>
                <c:pt idx="2313" c:formatCode="m/d;@">
                  <c:v>45682.09375</c:v>
                </c:pt>
                <c:pt idx="2314" c:formatCode="m/d;@">
                  <c:v>45682.1041666667</c:v>
                </c:pt>
                <c:pt idx="2315" c:formatCode="m/d;@">
                  <c:v>45682.1145833333</c:v>
                </c:pt>
                <c:pt idx="2316" c:formatCode="m/d;@">
                  <c:v>45682.125</c:v>
                </c:pt>
                <c:pt idx="2317" c:formatCode="m/d;@">
                  <c:v>45682.1354166667</c:v>
                </c:pt>
                <c:pt idx="2318" c:formatCode="m/d;@">
                  <c:v>45682.1458333333</c:v>
                </c:pt>
                <c:pt idx="2319" c:formatCode="m/d;@">
                  <c:v>45682.15625</c:v>
                </c:pt>
                <c:pt idx="2320" c:formatCode="m/d;@">
                  <c:v>45682.1666666667</c:v>
                </c:pt>
                <c:pt idx="2321" c:formatCode="m/d;@">
                  <c:v>45682.1770833333</c:v>
                </c:pt>
                <c:pt idx="2322" c:formatCode="m/d;@">
                  <c:v>45682.1875</c:v>
                </c:pt>
                <c:pt idx="2323" c:formatCode="m/d;@">
                  <c:v>45682.1979166667</c:v>
                </c:pt>
                <c:pt idx="2324" c:formatCode="m/d;@">
                  <c:v>45682.2083333333</c:v>
                </c:pt>
                <c:pt idx="2325" c:formatCode="m/d;@">
                  <c:v>45682.21875</c:v>
                </c:pt>
                <c:pt idx="2326" c:formatCode="m/d;@">
                  <c:v>45682.2291666667</c:v>
                </c:pt>
                <c:pt idx="2327" c:formatCode="m/d;@">
                  <c:v>45682.2395833333</c:v>
                </c:pt>
                <c:pt idx="2328" c:formatCode="m/d;@">
                  <c:v>45682.25</c:v>
                </c:pt>
                <c:pt idx="2329" c:formatCode="m/d;@">
                  <c:v>45682.2604166667</c:v>
                </c:pt>
                <c:pt idx="2330" c:formatCode="m/d;@">
                  <c:v>45682.2708333333</c:v>
                </c:pt>
                <c:pt idx="2331" c:formatCode="m/d;@">
                  <c:v>45682.28125</c:v>
                </c:pt>
                <c:pt idx="2332" c:formatCode="m/d;@">
                  <c:v>45682.2916666667</c:v>
                </c:pt>
                <c:pt idx="2333" c:formatCode="m/d;@">
                  <c:v>45682.3020833333</c:v>
                </c:pt>
                <c:pt idx="2334" c:formatCode="m/d;@">
                  <c:v>45682.3125</c:v>
                </c:pt>
                <c:pt idx="2335" c:formatCode="m/d;@">
                  <c:v>45682.3229166667</c:v>
                </c:pt>
                <c:pt idx="2336" c:formatCode="m/d;@">
                  <c:v>45682.3333333333</c:v>
                </c:pt>
                <c:pt idx="2337" c:formatCode="m/d;@">
                  <c:v>45682.34375</c:v>
                </c:pt>
                <c:pt idx="2338" c:formatCode="m/d;@">
                  <c:v>45682.3541666667</c:v>
                </c:pt>
                <c:pt idx="2339" c:formatCode="m/d;@">
                  <c:v>45682.3645833333</c:v>
                </c:pt>
                <c:pt idx="2340" c:formatCode="m/d;@">
                  <c:v>45682.375</c:v>
                </c:pt>
                <c:pt idx="2341" c:formatCode="m/d;@">
                  <c:v>45682.3854166667</c:v>
                </c:pt>
                <c:pt idx="2342" c:formatCode="m/d;@">
                  <c:v>45682.3958333333</c:v>
                </c:pt>
                <c:pt idx="2343" c:formatCode="m/d;@">
                  <c:v>45682.40625</c:v>
                </c:pt>
                <c:pt idx="2344" c:formatCode="m/d;@">
                  <c:v>45682.4166666667</c:v>
                </c:pt>
                <c:pt idx="2345" c:formatCode="m/d;@">
                  <c:v>45682.4270833333</c:v>
                </c:pt>
                <c:pt idx="2346" c:formatCode="m/d;@">
                  <c:v>45682.4375</c:v>
                </c:pt>
                <c:pt idx="2347" c:formatCode="m/d;@">
                  <c:v>45682.4479166667</c:v>
                </c:pt>
                <c:pt idx="2348" c:formatCode="m/d;@">
                  <c:v>45682.4583333333</c:v>
                </c:pt>
                <c:pt idx="2349" c:formatCode="m/d;@">
                  <c:v>45682.46875</c:v>
                </c:pt>
                <c:pt idx="2350" c:formatCode="m/d;@">
                  <c:v>45682.4791666667</c:v>
                </c:pt>
                <c:pt idx="2351" c:formatCode="m/d;@">
                  <c:v>45682.4895833333</c:v>
                </c:pt>
                <c:pt idx="2352" c:formatCode="m/d;@">
                  <c:v>45682.5</c:v>
                </c:pt>
                <c:pt idx="2353" c:formatCode="m/d;@">
                  <c:v>45682.5104166667</c:v>
                </c:pt>
                <c:pt idx="2354" c:formatCode="m/d;@">
                  <c:v>45682.5208333333</c:v>
                </c:pt>
                <c:pt idx="2355" c:formatCode="m/d;@">
                  <c:v>45682.53125</c:v>
                </c:pt>
                <c:pt idx="2356" c:formatCode="m/d;@">
                  <c:v>45682.5416666667</c:v>
                </c:pt>
                <c:pt idx="2357" c:formatCode="m/d;@">
                  <c:v>45682.5520833333</c:v>
                </c:pt>
                <c:pt idx="2358" c:formatCode="m/d;@">
                  <c:v>45682.5625</c:v>
                </c:pt>
                <c:pt idx="2359" c:formatCode="m/d;@">
                  <c:v>45682.5729166667</c:v>
                </c:pt>
                <c:pt idx="2360" c:formatCode="m/d;@">
                  <c:v>45682.5833333333</c:v>
                </c:pt>
                <c:pt idx="2361" c:formatCode="m/d;@">
                  <c:v>45682.59375</c:v>
                </c:pt>
                <c:pt idx="2362" c:formatCode="m/d;@">
                  <c:v>45682.6041666667</c:v>
                </c:pt>
                <c:pt idx="2363" c:formatCode="m/d;@">
                  <c:v>45682.6145833333</c:v>
                </c:pt>
                <c:pt idx="2364" c:formatCode="m/d;@">
                  <c:v>45682.625</c:v>
                </c:pt>
                <c:pt idx="2365" c:formatCode="m/d;@">
                  <c:v>45682.6354166667</c:v>
                </c:pt>
                <c:pt idx="2366" c:formatCode="m/d;@">
                  <c:v>45682.6458333333</c:v>
                </c:pt>
                <c:pt idx="2367" c:formatCode="m/d;@">
                  <c:v>45682.65625</c:v>
                </c:pt>
                <c:pt idx="2368" c:formatCode="m/d;@">
                  <c:v>45682.6666666667</c:v>
                </c:pt>
                <c:pt idx="2369" c:formatCode="m/d;@">
                  <c:v>45682.6770833333</c:v>
                </c:pt>
                <c:pt idx="2370" c:formatCode="m/d;@">
                  <c:v>45682.6875</c:v>
                </c:pt>
                <c:pt idx="2371" c:formatCode="m/d;@">
                  <c:v>45682.6979166667</c:v>
                </c:pt>
                <c:pt idx="2372" c:formatCode="m/d;@">
                  <c:v>45682.7083333333</c:v>
                </c:pt>
                <c:pt idx="2373" c:formatCode="m/d;@">
                  <c:v>45682.71875</c:v>
                </c:pt>
                <c:pt idx="2374" c:formatCode="m/d;@">
                  <c:v>45682.7291666667</c:v>
                </c:pt>
                <c:pt idx="2375" c:formatCode="m/d;@">
                  <c:v>45682.7395833333</c:v>
                </c:pt>
                <c:pt idx="2376" c:formatCode="m/d;@">
                  <c:v>45682.75</c:v>
                </c:pt>
                <c:pt idx="2377" c:formatCode="m/d;@">
                  <c:v>45682.7604166667</c:v>
                </c:pt>
                <c:pt idx="2378" c:formatCode="m/d;@">
                  <c:v>45682.7708333333</c:v>
                </c:pt>
                <c:pt idx="2379" c:formatCode="m/d;@">
                  <c:v>45682.78125</c:v>
                </c:pt>
                <c:pt idx="2380" c:formatCode="m/d;@">
                  <c:v>45682.7916666667</c:v>
                </c:pt>
                <c:pt idx="2381" c:formatCode="m/d;@">
                  <c:v>45682.8020833333</c:v>
                </c:pt>
                <c:pt idx="2382" c:formatCode="m/d;@">
                  <c:v>45682.8125</c:v>
                </c:pt>
                <c:pt idx="2383" c:formatCode="m/d;@">
                  <c:v>45682.8229166667</c:v>
                </c:pt>
                <c:pt idx="2384" c:formatCode="m/d;@">
                  <c:v>45682.8333333333</c:v>
                </c:pt>
                <c:pt idx="2385" c:formatCode="m/d;@">
                  <c:v>45682.84375</c:v>
                </c:pt>
                <c:pt idx="2386" c:formatCode="m/d;@">
                  <c:v>45682.8541666667</c:v>
                </c:pt>
                <c:pt idx="2387" c:formatCode="m/d;@">
                  <c:v>45682.8645833333</c:v>
                </c:pt>
                <c:pt idx="2388" c:formatCode="m/d;@">
                  <c:v>45682.875</c:v>
                </c:pt>
                <c:pt idx="2389" c:formatCode="m/d;@">
                  <c:v>45682.8854166667</c:v>
                </c:pt>
                <c:pt idx="2390" c:formatCode="m/d;@">
                  <c:v>45682.8958333333</c:v>
                </c:pt>
                <c:pt idx="2391" c:formatCode="m/d;@">
                  <c:v>45682.90625</c:v>
                </c:pt>
                <c:pt idx="2392" c:formatCode="m/d;@">
                  <c:v>45682.9166666667</c:v>
                </c:pt>
                <c:pt idx="2393" c:formatCode="m/d;@">
                  <c:v>45682.9270833333</c:v>
                </c:pt>
                <c:pt idx="2394" c:formatCode="m/d;@">
                  <c:v>45682.9375</c:v>
                </c:pt>
                <c:pt idx="2395" c:formatCode="m/d;@">
                  <c:v>45682.9479166667</c:v>
                </c:pt>
                <c:pt idx="2396" c:formatCode="m/d;@">
                  <c:v>45682.9583333333</c:v>
                </c:pt>
                <c:pt idx="2397" c:formatCode="m/d;@">
                  <c:v>45682.96875</c:v>
                </c:pt>
                <c:pt idx="2398" c:formatCode="m/d;@">
                  <c:v>45682.9791666667</c:v>
                </c:pt>
                <c:pt idx="2399" c:formatCode="m/d;@">
                  <c:v>45682.9895833333</c:v>
                </c:pt>
                <c:pt idx="2400" c:formatCode="m/d;@">
                  <c:v>45683</c:v>
                </c:pt>
                <c:pt idx="2401" c:formatCode="m/d;@">
                  <c:v>45683.0104166667</c:v>
                </c:pt>
                <c:pt idx="2402" c:formatCode="m/d;@">
                  <c:v>45683.0208333333</c:v>
                </c:pt>
                <c:pt idx="2403" c:formatCode="m/d;@">
                  <c:v>45683.03125</c:v>
                </c:pt>
                <c:pt idx="2404" c:formatCode="m/d;@">
                  <c:v>45683.0416666667</c:v>
                </c:pt>
                <c:pt idx="2405" c:formatCode="m/d;@">
                  <c:v>45683.0520833333</c:v>
                </c:pt>
                <c:pt idx="2406" c:formatCode="m/d;@">
                  <c:v>45683.0625</c:v>
                </c:pt>
                <c:pt idx="2407" c:formatCode="m/d;@">
                  <c:v>45683.0729166667</c:v>
                </c:pt>
                <c:pt idx="2408" c:formatCode="m/d;@">
                  <c:v>45683.0833333333</c:v>
                </c:pt>
                <c:pt idx="2409" c:formatCode="m/d;@">
                  <c:v>45683.09375</c:v>
                </c:pt>
                <c:pt idx="2410" c:formatCode="m/d;@">
                  <c:v>45683.1041666667</c:v>
                </c:pt>
                <c:pt idx="2411" c:formatCode="m/d;@">
                  <c:v>45683.1145833333</c:v>
                </c:pt>
                <c:pt idx="2412" c:formatCode="m/d;@">
                  <c:v>45683.125</c:v>
                </c:pt>
                <c:pt idx="2413" c:formatCode="m/d;@">
                  <c:v>45683.1354166667</c:v>
                </c:pt>
                <c:pt idx="2414" c:formatCode="m/d;@">
                  <c:v>45683.1458333333</c:v>
                </c:pt>
                <c:pt idx="2415" c:formatCode="m/d;@">
                  <c:v>45683.15625</c:v>
                </c:pt>
                <c:pt idx="2416" c:formatCode="m/d;@">
                  <c:v>45683.1666666667</c:v>
                </c:pt>
                <c:pt idx="2417" c:formatCode="m/d;@">
                  <c:v>45683.1770833333</c:v>
                </c:pt>
                <c:pt idx="2418" c:formatCode="m/d;@">
                  <c:v>45683.1875</c:v>
                </c:pt>
                <c:pt idx="2419" c:formatCode="m/d;@">
                  <c:v>45683.1979166667</c:v>
                </c:pt>
                <c:pt idx="2420" c:formatCode="m/d;@">
                  <c:v>45683.2083333333</c:v>
                </c:pt>
                <c:pt idx="2421" c:formatCode="m/d;@">
                  <c:v>45683.21875</c:v>
                </c:pt>
                <c:pt idx="2422" c:formatCode="m/d;@">
                  <c:v>45683.2291666667</c:v>
                </c:pt>
                <c:pt idx="2423" c:formatCode="m/d;@">
                  <c:v>45683.2395833333</c:v>
                </c:pt>
                <c:pt idx="2424" c:formatCode="m/d;@">
                  <c:v>45683.25</c:v>
                </c:pt>
                <c:pt idx="2425" c:formatCode="m/d;@">
                  <c:v>45683.2604166667</c:v>
                </c:pt>
                <c:pt idx="2426" c:formatCode="m/d;@">
                  <c:v>45683.2708333333</c:v>
                </c:pt>
                <c:pt idx="2427" c:formatCode="m/d;@">
                  <c:v>45683.28125</c:v>
                </c:pt>
                <c:pt idx="2428" c:formatCode="m/d;@">
                  <c:v>45683.2916666667</c:v>
                </c:pt>
                <c:pt idx="2429" c:formatCode="m/d;@">
                  <c:v>45683.3020833333</c:v>
                </c:pt>
                <c:pt idx="2430" c:formatCode="m/d;@">
                  <c:v>45683.3125</c:v>
                </c:pt>
                <c:pt idx="2431" c:formatCode="m/d;@">
                  <c:v>45683.3229166667</c:v>
                </c:pt>
                <c:pt idx="2432" c:formatCode="m/d;@">
                  <c:v>45683.3333333333</c:v>
                </c:pt>
                <c:pt idx="2433" c:formatCode="m/d;@">
                  <c:v>45683.34375</c:v>
                </c:pt>
                <c:pt idx="2434" c:formatCode="m/d;@">
                  <c:v>45683.3541666667</c:v>
                </c:pt>
                <c:pt idx="2435" c:formatCode="m/d;@">
                  <c:v>45683.3645833333</c:v>
                </c:pt>
                <c:pt idx="2436" c:formatCode="m/d;@">
                  <c:v>45683.375</c:v>
                </c:pt>
                <c:pt idx="2437" c:formatCode="m/d;@">
                  <c:v>45683.3854166667</c:v>
                </c:pt>
                <c:pt idx="2438" c:formatCode="m/d;@">
                  <c:v>45683.3958333333</c:v>
                </c:pt>
                <c:pt idx="2439" c:formatCode="m/d;@">
                  <c:v>45683.40625</c:v>
                </c:pt>
                <c:pt idx="2440" c:formatCode="m/d;@">
                  <c:v>45683.4166666667</c:v>
                </c:pt>
                <c:pt idx="2441" c:formatCode="m/d;@">
                  <c:v>45683.4270833333</c:v>
                </c:pt>
                <c:pt idx="2442" c:formatCode="m/d;@">
                  <c:v>45683.4375</c:v>
                </c:pt>
                <c:pt idx="2443" c:formatCode="m/d;@">
                  <c:v>45683.4479166667</c:v>
                </c:pt>
                <c:pt idx="2444" c:formatCode="m/d;@">
                  <c:v>45683.4583333333</c:v>
                </c:pt>
                <c:pt idx="2445" c:formatCode="m/d;@">
                  <c:v>45683.46875</c:v>
                </c:pt>
                <c:pt idx="2446" c:formatCode="m/d;@">
                  <c:v>45683.4791666667</c:v>
                </c:pt>
                <c:pt idx="2447" c:formatCode="m/d;@">
                  <c:v>45683.4895833333</c:v>
                </c:pt>
                <c:pt idx="2448" c:formatCode="m/d;@">
                  <c:v>45683.5</c:v>
                </c:pt>
                <c:pt idx="2449" c:formatCode="m/d;@">
                  <c:v>45683.5104166667</c:v>
                </c:pt>
                <c:pt idx="2450" c:formatCode="m/d;@">
                  <c:v>45683.5208333333</c:v>
                </c:pt>
                <c:pt idx="2451" c:formatCode="m/d;@">
                  <c:v>45683.53125</c:v>
                </c:pt>
                <c:pt idx="2452" c:formatCode="m/d;@">
                  <c:v>45683.5416666667</c:v>
                </c:pt>
                <c:pt idx="2453" c:formatCode="m/d;@">
                  <c:v>45683.5520833333</c:v>
                </c:pt>
                <c:pt idx="2454" c:formatCode="m/d;@">
                  <c:v>45683.5625</c:v>
                </c:pt>
                <c:pt idx="2455" c:formatCode="m/d;@">
                  <c:v>45683.5729166667</c:v>
                </c:pt>
                <c:pt idx="2456" c:formatCode="m/d;@">
                  <c:v>45683.5833333333</c:v>
                </c:pt>
                <c:pt idx="2457" c:formatCode="m/d;@">
                  <c:v>45683.59375</c:v>
                </c:pt>
                <c:pt idx="2458" c:formatCode="m/d;@">
                  <c:v>45683.6041666667</c:v>
                </c:pt>
                <c:pt idx="2459" c:formatCode="m/d;@">
                  <c:v>45683.6145833333</c:v>
                </c:pt>
                <c:pt idx="2460" c:formatCode="m/d;@">
                  <c:v>45683.625</c:v>
                </c:pt>
                <c:pt idx="2461" c:formatCode="m/d;@">
                  <c:v>45683.6354166667</c:v>
                </c:pt>
                <c:pt idx="2462" c:formatCode="m/d;@">
                  <c:v>45683.6458333333</c:v>
                </c:pt>
                <c:pt idx="2463" c:formatCode="m/d;@">
                  <c:v>45683.65625</c:v>
                </c:pt>
                <c:pt idx="2464" c:formatCode="m/d;@">
                  <c:v>45683.6666666667</c:v>
                </c:pt>
                <c:pt idx="2465" c:formatCode="m/d;@">
                  <c:v>45683.6770833333</c:v>
                </c:pt>
                <c:pt idx="2466" c:formatCode="m/d;@">
                  <c:v>45683.6875</c:v>
                </c:pt>
                <c:pt idx="2467" c:formatCode="m/d;@">
                  <c:v>45683.6979166667</c:v>
                </c:pt>
                <c:pt idx="2468" c:formatCode="m/d;@">
                  <c:v>45683.7083333333</c:v>
                </c:pt>
                <c:pt idx="2469" c:formatCode="m/d;@">
                  <c:v>45683.71875</c:v>
                </c:pt>
                <c:pt idx="2470" c:formatCode="m/d;@">
                  <c:v>45683.7291666667</c:v>
                </c:pt>
                <c:pt idx="2471" c:formatCode="m/d;@">
                  <c:v>45683.7395833333</c:v>
                </c:pt>
                <c:pt idx="2472" c:formatCode="m/d;@">
                  <c:v>45683.75</c:v>
                </c:pt>
                <c:pt idx="2473" c:formatCode="m/d;@">
                  <c:v>45683.7604166667</c:v>
                </c:pt>
                <c:pt idx="2474" c:formatCode="m/d;@">
                  <c:v>45683.7708333333</c:v>
                </c:pt>
                <c:pt idx="2475" c:formatCode="m/d;@">
                  <c:v>45683.78125</c:v>
                </c:pt>
                <c:pt idx="2476" c:formatCode="m/d;@">
                  <c:v>45683.7916666667</c:v>
                </c:pt>
                <c:pt idx="2477" c:formatCode="m/d;@">
                  <c:v>45683.8020833333</c:v>
                </c:pt>
                <c:pt idx="2478" c:formatCode="m/d;@">
                  <c:v>45683.8125</c:v>
                </c:pt>
                <c:pt idx="2479" c:formatCode="m/d;@">
                  <c:v>45683.8229166667</c:v>
                </c:pt>
                <c:pt idx="2480" c:formatCode="m/d;@">
                  <c:v>45683.8333333333</c:v>
                </c:pt>
                <c:pt idx="2481" c:formatCode="m/d;@">
                  <c:v>45683.84375</c:v>
                </c:pt>
                <c:pt idx="2482" c:formatCode="m/d;@">
                  <c:v>45683.8541666667</c:v>
                </c:pt>
                <c:pt idx="2483" c:formatCode="m/d;@">
                  <c:v>45683.8645833333</c:v>
                </c:pt>
                <c:pt idx="2484" c:formatCode="m/d;@">
                  <c:v>45683.875</c:v>
                </c:pt>
                <c:pt idx="2485" c:formatCode="m/d;@">
                  <c:v>45683.8854166667</c:v>
                </c:pt>
                <c:pt idx="2486" c:formatCode="m/d;@">
                  <c:v>45683.8958333333</c:v>
                </c:pt>
                <c:pt idx="2487" c:formatCode="m/d;@">
                  <c:v>45683.90625</c:v>
                </c:pt>
                <c:pt idx="2488" c:formatCode="m/d;@">
                  <c:v>45683.9166666667</c:v>
                </c:pt>
                <c:pt idx="2489" c:formatCode="m/d;@">
                  <c:v>45683.9270833333</c:v>
                </c:pt>
                <c:pt idx="2490" c:formatCode="m/d;@">
                  <c:v>45683.9375</c:v>
                </c:pt>
                <c:pt idx="2491" c:formatCode="m/d;@">
                  <c:v>45683.9479166667</c:v>
                </c:pt>
                <c:pt idx="2492" c:formatCode="m/d;@">
                  <c:v>45683.9583333333</c:v>
                </c:pt>
                <c:pt idx="2493" c:formatCode="m/d;@">
                  <c:v>45683.96875</c:v>
                </c:pt>
                <c:pt idx="2494" c:formatCode="m/d;@">
                  <c:v>45683.9791666667</c:v>
                </c:pt>
                <c:pt idx="2495" c:formatCode="m/d;@">
                  <c:v>45683.9895833333</c:v>
                </c:pt>
                <c:pt idx="2496" c:formatCode="m/d;@">
                  <c:v>45684</c:v>
                </c:pt>
                <c:pt idx="2497" c:formatCode="m/d;@">
                  <c:v>45684.0104166667</c:v>
                </c:pt>
                <c:pt idx="2498" c:formatCode="m/d;@">
                  <c:v>45684.0208333333</c:v>
                </c:pt>
                <c:pt idx="2499" c:formatCode="m/d;@">
                  <c:v>45684.03125</c:v>
                </c:pt>
                <c:pt idx="2500" c:formatCode="m/d;@">
                  <c:v>45684.0416666667</c:v>
                </c:pt>
                <c:pt idx="2501" c:formatCode="m/d;@">
                  <c:v>45684.0520833333</c:v>
                </c:pt>
                <c:pt idx="2502" c:formatCode="m/d;@">
                  <c:v>45684.0625</c:v>
                </c:pt>
                <c:pt idx="2503" c:formatCode="m/d;@">
                  <c:v>45684.0729166667</c:v>
                </c:pt>
                <c:pt idx="2504" c:formatCode="m/d;@">
                  <c:v>45684.0833333333</c:v>
                </c:pt>
                <c:pt idx="2505" c:formatCode="m/d;@">
                  <c:v>45684.09375</c:v>
                </c:pt>
                <c:pt idx="2506" c:formatCode="m/d;@">
                  <c:v>45684.1041666667</c:v>
                </c:pt>
                <c:pt idx="2507" c:formatCode="m/d;@">
                  <c:v>45684.1145833333</c:v>
                </c:pt>
                <c:pt idx="2508" c:formatCode="m/d;@">
                  <c:v>45684.125</c:v>
                </c:pt>
                <c:pt idx="2509" c:formatCode="m/d;@">
                  <c:v>45684.1354166667</c:v>
                </c:pt>
                <c:pt idx="2510" c:formatCode="m/d;@">
                  <c:v>45684.1458333333</c:v>
                </c:pt>
                <c:pt idx="2511" c:formatCode="m/d;@">
                  <c:v>45684.15625</c:v>
                </c:pt>
                <c:pt idx="2512" c:formatCode="m/d;@">
                  <c:v>45684.1666666667</c:v>
                </c:pt>
                <c:pt idx="2513" c:formatCode="m/d;@">
                  <c:v>45684.1770833333</c:v>
                </c:pt>
                <c:pt idx="2514" c:formatCode="m/d;@">
                  <c:v>45684.1875</c:v>
                </c:pt>
                <c:pt idx="2515" c:formatCode="m/d;@">
                  <c:v>45684.1979166667</c:v>
                </c:pt>
                <c:pt idx="2516" c:formatCode="m/d;@">
                  <c:v>45684.2083333333</c:v>
                </c:pt>
                <c:pt idx="2517" c:formatCode="m/d;@">
                  <c:v>45684.21875</c:v>
                </c:pt>
                <c:pt idx="2518" c:formatCode="m/d;@">
                  <c:v>45684.2291666667</c:v>
                </c:pt>
                <c:pt idx="2519" c:formatCode="m/d;@">
                  <c:v>45684.2395833333</c:v>
                </c:pt>
                <c:pt idx="2520" c:formatCode="m/d;@">
                  <c:v>45684.25</c:v>
                </c:pt>
                <c:pt idx="2521" c:formatCode="m/d;@">
                  <c:v>45684.2604166667</c:v>
                </c:pt>
                <c:pt idx="2522" c:formatCode="m/d;@">
                  <c:v>45684.2708333333</c:v>
                </c:pt>
                <c:pt idx="2523" c:formatCode="m/d;@">
                  <c:v>45684.28125</c:v>
                </c:pt>
                <c:pt idx="2524" c:formatCode="m/d;@">
                  <c:v>45684.2916666667</c:v>
                </c:pt>
                <c:pt idx="2525" c:formatCode="m/d;@">
                  <c:v>45684.3020833333</c:v>
                </c:pt>
                <c:pt idx="2526" c:formatCode="m/d;@">
                  <c:v>45684.3125</c:v>
                </c:pt>
                <c:pt idx="2527" c:formatCode="m/d;@">
                  <c:v>45684.3229166667</c:v>
                </c:pt>
                <c:pt idx="2528" c:formatCode="m/d;@">
                  <c:v>45684.3333333333</c:v>
                </c:pt>
                <c:pt idx="2529" c:formatCode="m/d;@">
                  <c:v>45684.34375</c:v>
                </c:pt>
                <c:pt idx="2530" c:formatCode="m/d;@">
                  <c:v>45684.3541666667</c:v>
                </c:pt>
                <c:pt idx="2531" c:formatCode="m/d;@">
                  <c:v>45684.3645833333</c:v>
                </c:pt>
                <c:pt idx="2532" c:formatCode="m/d;@">
                  <c:v>45684.375</c:v>
                </c:pt>
                <c:pt idx="2533" c:formatCode="m/d;@">
                  <c:v>45684.3854166667</c:v>
                </c:pt>
                <c:pt idx="2534" c:formatCode="m/d;@">
                  <c:v>45684.3958333333</c:v>
                </c:pt>
                <c:pt idx="2535" c:formatCode="m/d;@">
                  <c:v>45684.40625</c:v>
                </c:pt>
                <c:pt idx="2536" c:formatCode="m/d;@">
                  <c:v>45684.4166666667</c:v>
                </c:pt>
                <c:pt idx="2537" c:formatCode="m/d;@">
                  <c:v>45684.4270833333</c:v>
                </c:pt>
                <c:pt idx="2538" c:formatCode="m/d;@">
                  <c:v>45684.4375</c:v>
                </c:pt>
                <c:pt idx="2539" c:formatCode="m/d;@">
                  <c:v>45684.4479166667</c:v>
                </c:pt>
                <c:pt idx="2540" c:formatCode="m/d;@">
                  <c:v>45684.4583333333</c:v>
                </c:pt>
                <c:pt idx="2541" c:formatCode="m/d;@">
                  <c:v>45684.46875</c:v>
                </c:pt>
                <c:pt idx="2542" c:formatCode="m/d;@">
                  <c:v>45684.4791666667</c:v>
                </c:pt>
                <c:pt idx="2543" c:formatCode="m/d;@">
                  <c:v>45684.4895833333</c:v>
                </c:pt>
                <c:pt idx="2544" c:formatCode="m/d;@">
                  <c:v>45684.5</c:v>
                </c:pt>
                <c:pt idx="2545" c:formatCode="m/d;@">
                  <c:v>45684.5104166667</c:v>
                </c:pt>
                <c:pt idx="2546" c:formatCode="m/d;@">
                  <c:v>45684.5208333333</c:v>
                </c:pt>
                <c:pt idx="2547" c:formatCode="m/d;@">
                  <c:v>45684.53125</c:v>
                </c:pt>
                <c:pt idx="2548" c:formatCode="m/d;@">
                  <c:v>45684.5416666667</c:v>
                </c:pt>
                <c:pt idx="2549" c:formatCode="m/d;@">
                  <c:v>45684.5520833333</c:v>
                </c:pt>
                <c:pt idx="2550" c:formatCode="m/d;@">
                  <c:v>45684.5625</c:v>
                </c:pt>
                <c:pt idx="2551" c:formatCode="m/d;@">
                  <c:v>45684.5729166667</c:v>
                </c:pt>
                <c:pt idx="2552" c:formatCode="m/d;@">
                  <c:v>45684.5833333333</c:v>
                </c:pt>
                <c:pt idx="2553" c:formatCode="m/d;@">
                  <c:v>45684.59375</c:v>
                </c:pt>
                <c:pt idx="2554" c:formatCode="m/d;@">
                  <c:v>45684.6041666667</c:v>
                </c:pt>
                <c:pt idx="2555" c:formatCode="m/d;@">
                  <c:v>45684.6145833333</c:v>
                </c:pt>
                <c:pt idx="2556" c:formatCode="m/d;@">
                  <c:v>45684.625</c:v>
                </c:pt>
                <c:pt idx="2557" c:formatCode="m/d;@">
                  <c:v>45684.6354166667</c:v>
                </c:pt>
                <c:pt idx="2558" c:formatCode="m/d;@">
                  <c:v>45684.6458333333</c:v>
                </c:pt>
                <c:pt idx="2559" c:formatCode="m/d;@">
                  <c:v>45684.65625</c:v>
                </c:pt>
                <c:pt idx="2560" c:formatCode="m/d;@">
                  <c:v>45684.6666666667</c:v>
                </c:pt>
                <c:pt idx="2561" c:formatCode="m/d;@">
                  <c:v>45684.6770833333</c:v>
                </c:pt>
                <c:pt idx="2562" c:formatCode="m/d;@">
                  <c:v>45684.6875</c:v>
                </c:pt>
                <c:pt idx="2563" c:formatCode="m/d;@">
                  <c:v>45684.6979166667</c:v>
                </c:pt>
                <c:pt idx="2564" c:formatCode="m/d;@">
                  <c:v>45684.7083333333</c:v>
                </c:pt>
                <c:pt idx="2565" c:formatCode="m/d;@">
                  <c:v>45684.71875</c:v>
                </c:pt>
                <c:pt idx="2566" c:formatCode="m/d;@">
                  <c:v>45684.7291666667</c:v>
                </c:pt>
                <c:pt idx="2567" c:formatCode="m/d;@">
                  <c:v>45684.7395833333</c:v>
                </c:pt>
                <c:pt idx="2568" c:formatCode="m/d;@">
                  <c:v>45684.75</c:v>
                </c:pt>
                <c:pt idx="2569" c:formatCode="m/d;@">
                  <c:v>45684.7604166667</c:v>
                </c:pt>
                <c:pt idx="2570" c:formatCode="m/d;@">
                  <c:v>45684.7708333333</c:v>
                </c:pt>
                <c:pt idx="2571" c:formatCode="m/d;@">
                  <c:v>45684.78125</c:v>
                </c:pt>
                <c:pt idx="2572" c:formatCode="m/d;@">
                  <c:v>45684.7916666667</c:v>
                </c:pt>
                <c:pt idx="2573" c:formatCode="m/d;@">
                  <c:v>45684.8020833333</c:v>
                </c:pt>
                <c:pt idx="2574" c:formatCode="m/d;@">
                  <c:v>45684.8125</c:v>
                </c:pt>
                <c:pt idx="2575" c:formatCode="m/d;@">
                  <c:v>45684.8229166667</c:v>
                </c:pt>
                <c:pt idx="2576" c:formatCode="m/d;@">
                  <c:v>45684.8333333333</c:v>
                </c:pt>
                <c:pt idx="2577" c:formatCode="m/d;@">
                  <c:v>45684.84375</c:v>
                </c:pt>
                <c:pt idx="2578" c:formatCode="m/d;@">
                  <c:v>45684.8541666667</c:v>
                </c:pt>
                <c:pt idx="2579" c:formatCode="m/d;@">
                  <c:v>45684.8645833333</c:v>
                </c:pt>
                <c:pt idx="2580" c:formatCode="m/d;@">
                  <c:v>45684.875</c:v>
                </c:pt>
                <c:pt idx="2581" c:formatCode="m/d;@">
                  <c:v>45684.8854166667</c:v>
                </c:pt>
                <c:pt idx="2582" c:formatCode="m/d;@">
                  <c:v>45684.8958333333</c:v>
                </c:pt>
                <c:pt idx="2583" c:formatCode="m/d;@">
                  <c:v>45684.90625</c:v>
                </c:pt>
                <c:pt idx="2584" c:formatCode="m/d;@">
                  <c:v>45684.9166666667</c:v>
                </c:pt>
                <c:pt idx="2585" c:formatCode="m/d;@">
                  <c:v>45684.9270833333</c:v>
                </c:pt>
                <c:pt idx="2586" c:formatCode="m/d;@">
                  <c:v>45684.9375</c:v>
                </c:pt>
                <c:pt idx="2587" c:formatCode="m/d;@">
                  <c:v>45684.9479166667</c:v>
                </c:pt>
                <c:pt idx="2588" c:formatCode="m/d;@">
                  <c:v>45684.9583333333</c:v>
                </c:pt>
                <c:pt idx="2589" c:formatCode="m/d;@">
                  <c:v>45684.96875</c:v>
                </c:pt>
                <c:pt idx="2590" c:formatCode="m/d;@">
                  <c:v>45684.9791666667</c:v>
                </c:pt>
                <c:pt idx="2591" c:formatCode="m/d;@">
                  <c:v>45684.9895833333</c:v>
                </c:pt>
                <c:pt idx="2592" c:formatCode="m/d;@">
                  <c:v>45685</c:v>
                </c:pt>
                <c:pt idx="2593" c:formatCode="m/d;@">
                  <c:v>45685.0104166667</c:v>
                </c:pt>
                <c:pt idx="2594" c:formatCode="m/d;@">
                  <c:v>45685.0208333333</c:v>
                </c:pt>
                <c:pt idx="2595" c:formatCode="m/d;@">
                  <c:v>45685.03125</c:v>
                </c:pt>
                <c:pt idx="2596" c:formatCode="m/d;@">
                  <c:v>45685.0416666667</c:v>
                </c:pt>
                <c:pt idx="2597" c:formatCode="m/d;@">
                  <c:v>45685.0520833333</c:v>
                </c:pt>
                <c:pt idx="2598" c:formatCode="m/d;@">
                  <c:v>45685.0625</c:v>
                </c:pt>
                <c:pt idx="2599" c:formatCode="m/d;@">
                  <c:v>45685.0729166667</c:v>
                </c:pt>
                <c:pt idx="2600" c:formatCode="m/d;@">
                  <c:v>45685.0833333333</c:v>
                </c:pt>
                <c:pt idx="2601" c:formatCode="m/d;@">
                  <c:v>45685.09375</c:v>
                </c:pt>
                <c:pt idx="2602" c:formatCode="m/d;@">
                  <c:v>45685.1041666667</c:v>
                </c:pt>
                <c:pt idx="2603" c:formatCode="m/d;@">
                  <c:v>45685.1145833333</c:v>
                </c:pt>
                <c:pt idx="2604" c:formatCode="m/d;@">
                  <c:v>45685.125</c:v>
                </c:pt>
                <c:pt idx="2605" c:formatCode="m/d;@">
                  <c:v>45685.1354166667</c:v>
                </c:pt>
                <c:pt idx="2606" c:formatCode="m/d;@">
                  <c:v>45685.1458333333</c:v>
                </c:pt>
                <c:pt idx="2607" c:formatCode="m/d;@">
                  <c:v>45685.15625</c:v>
                </c:pt>
                <c:pt idx="2608" c:formatCode="m/d;@">
                  <c:v>45685.1666666667</c:v>
                </c:pt>
                <c:pt idx="2609" c:formatCode="m/d;@">
                  <c:v>45685.1770833333</c:v>
                </c:pt>
                <c:pt idx="2610" c:formatCode="m/d;@">
                  <c:v>45685.1875</c:v>
                </c:pt>
                <c:pt idx="2611" c:formatCode="m/d;@">
                  <c:v>45685.1979166667</c:v>
                </c:pt>
                <c:pt idx="2612" c:formatCode="m/d;@">
                  <c:v>45685.2083333333</c:v>
                </c:pt>
                <c:pt idx="2613" c:formatCode="m/d;@">
                  <c:v>45685.21875</c:v>
                </c:pt>
                <c:pt idx="2614" c:formatCode="m/d;@">
                  <c:v>45685.2291666667</c:v>
                </c:pt>
                <c:pt idx="2615" c:formatCode="m/d;@">
                  <c:v>45685.2395833333</c:v>
                </c:pt>
                <c:pt idx="2616" c:formatCode="m/d;@">
                  <c:v>45685.25</c:v>
                </c:pt>
                <c:pt idx="2617" c:formatCode="m/d;@">
                  <c:v>45685.2604166667</c:v>
                </c:pt>
                <c:pt idx="2618" c:formatCode="m/d;@">
                  <c:v>45685.2708333333</c:v>
                </c:pt>
                <c:pt idx="2619" c:formatCode="m/d;@">
                  <c:v>45685.28125</c:v>
                </c:pt>
                <c:pt idx="2620" c:formatCode="m/d;@">
                  <c:v>45685.2916666667</c:v>
                </c:pt>
                <c:pt idx="2621" c:formatCode="m/d;@">
                  <c:v>45685.3020833333</c:v>
                </c:pt>
                <c:pt idx="2622" c:formatCode="m/d;@">
                  <c:v>45685.3125</c:v>
                </c:pt>
                <c:pt idx="2623" c:formatCode="m/d;@">
                  <c:v>45685.3229166667</c:v>
                </c:pt>
                <c:pt idx="2624" c:formatCode="m/d;@">
                  <c:v>45685.3333333333</c:v>
                </c:pt>
                <c:pt idx="2625" c:formatCode="m/d;@">
                  <c:v>45685.34375</c:v>
                </c:pt>
                <c:pt idx="2626" c:formatCode="m/d;@">
                  <c:v>45685.3541666667</c:v>
                </c:pt>
                <c:pt idx="2627" c:formatCode="m/d;@">
                  <c:v>45685.3645833333</c:v>
                </c:pt>
                <c:pt idx="2628" c:formatCode="m/d;@">
                  <c:v>45685.375</c:v>
                </c:pt>
                <c:pt idx="2629" c:formatCode="m/d;@">
                  <c:v>45685.3854166667</c:v>
                </c:pt>
                <c:pt idx="2630" c:formatCode="m/d;@">
                  <c:v>45685.3958333333</c:v>
                </c:pt>
                <c:pt idx="2631" c:formatCode="m/d;@">
                  <c:v>45685.40625</c:v>
                </c:pt>
                <c:pt idx="2632" c:formatCode="m/d;@">
                  <c:v>45685.4166666667</c:v>
                </c:pt>
                <c:pt idx="2633" c:formatCode="m/d;@">
                  <c:v>45685.4270833333</c:v>
                </c:pt>
                <c:pt idx="2634" c:formatCode="m/d;@">
                  <c:v>45685.4375</c:v>
                </c:pt>
                <c:pt idx="2635" c:formatCode="m/d;@">
                  <c:v>45685.4479166667</c:v>
                </c:pt>
                <c:pt idx="2636" c:formatCode="m/d;@">
                  <c:v>45685.4583333333</c:v>
                </c:pt>
                <c:pt idx="2637" c:formatCode="m/d;@">
                  <c:v>45685.46875</c:v>
                </c:pt>
                <c:pt idx="2638" c:formatCode="m/d;@">
                  <c:v>45685.4791666667</c:v>
                </c:pt>
                <c:pt idx="2639" c:formatCode="m/d;@">
                  <c:v>45685.4895833333</c:v>
                </c:pt>
                <c:pt idx="2640" c:formatCode="m/d;@">
                  <c:v>45685.5</c:v>
                </c:pt>
                <c:pt idx="2641" c:formatCode="m/d;@">
                  <c:v>45685.5104166667</c:v>
                </c:pt>
                <c:pt idx="2642" c:formatCode="m/d;@">
                  <c:v>45685.5208333333</c:v>
                </c:pt>
                <c:pt idx="2643" c:formatCode="m/d;@">
                  <c:v>45685.53125</c:v>
                </c:pt>
                <c:pt idx="2644" c:formatCode="m/d;@">
                  <c:v>45685.5416666667</c:v>
                </c:pt>
                <c:pt idx="2645" c:formatCode="m/d;@">
                  <c:v>45685.5520833333</c:v>
                </c:pt>
                <c:pt idx="2646" c:formatCode="m/d;@">
                  <c:v>45685.5625</c:v>
                </c:pt>
                <c:pt idx="2647" c:formatCode="m/d;@">
                  <c:v>45685.5729166667</c:v>
                </c:pt>
                <c:pt idx="2648" c:formatCode="m/d;@">
                  <c:v>45685.5833333333</c:v>
                </c:pt>
                <c:pt idx="2649" c:formatCode="m/d;@">
                  <c:v>45685.59375</c:v>
                </c:pt>
                <c:pt idx="2650" c:formatCode="m/d;@">
                  <c:v>45685.6041666667</c:v>
                </c:pt>
                <c:pt idx="2651" c:formatCode="m/d;@">
                  <c:v>45685.6145833333</c:v>
                </c:pt>
                <c:pt idx="2652" c:formatCode="m/d;@">
                  <c:v>45685.625</c:v>
                </c:pt>
                <c:pt idx="2653" c:formatCode="m/d;@">
                  <c:v>45685.6354166667</c:v>
                </c:pt>
                <c:pt idx="2654" c:formatCode="m/d;@">
                  <c:v>45685.6458333333</c:v>
                </c:pt>
                <c:pt idx="2655" c:formatCode="m/d;@">
                  <c:v>45685.65625</c:v>
                </c:pt>
                <c:pt idx="2656" c:formatCode="m/d;@">
                  <c:v>45685.6666666667</c:v>
                </c:pt>
                <c:pt idx="2657" c:formatCode="m/d;@">
                  <c:v>45685.6770833333</c:v>
                </c:pt>
                <c:pt idx="2658" c:formatCode="m/d;@">
                  <c:v>45685.6875</c:v>
                </c:pt>
                <c:pt idx="2659" c:formatCode="m/d;@">
                  <c:v>45685.6979166667</c:v>
                </c:pt>
                <c:pt idx="2660" c:formatCode="m/d;@">
                  <c:v>45685.7083333333</c:v>
                </c:pt>
                <c:pt idx="2661" c:formatCode="m/d;@">
                  <c:v>45685.71875</c:v>
                </c:pt>
                <c:pt idx="2662" c:formatCode="m/d;@">
                  <c:v>45685.7291666667</c:v>
                </c:pt>
                <c:pt idx="2663" c:formatCode="m/d;@">
                  <c:v>45685.7395833333</c:v>
                </c:pt>
                <c:pt idx="2664" c:formatCode="m/d;@">
                  <c:v>45685.75</c:v>
                </c:pt>
                <c:pt idx="2665" c:formatCode="m/d;@">
                  <c:v>45685.7604166667</c:v>
                </c:pt>
                <c:pt idx="2666" c:formatCode="m/d;@">
                  <c:v>45685.7708333333</c:v>
                </c:pt>
                <c:pt idx="2667" c:formatCode="m/d;@">
                  <c:v>45685.78125</c:v>
                </c:pt>
                <c:pt idx="2668" c:formatCode="m/d;@">
                  <c:v>45685.7916666667</c:v>
                </c:pt>
                <c:pt idx="2669" c:formatCode="m/d;@">
                  <c:v>45685.8020833333</c:v>
                </c:pt>
                <c:pt idx="2670" c:formatCode="m/d;@">
                  <c:v>45685.8125</c:v>
                </c:pt>
                <c:pt idx="2671" c:formatCode="m/d;@">
                  <c:v>45685.8229166667</c:v>
                </c:pt>
                <c:pt idx="2672" c:formatCode="m/d;@">
                  <c:v>45685.8333333333</c:v>
                </c:pt>
                <c:pt idx="2673" c:formatCode="m/d;@">
                  <c:v>45685.84375</c:v>
                </c:pt>
                <c:pt idx="2674" c:formatCode="m/d;@">
                  <c:v>45685.8541666667</c:v>
                </c:pt>
                <c:pt idx="2675" c:formatCode="m/d;@">
                  <c:v>45685.8645833333</c:v>
                </c:pt>
                <c:pt idx="2676" c:formatCode="m/d;@">
                  <c:v>45685.875</c:v>
                </c:pt>
                <c:pt idx="2677" c:formatCode="m/d;@">
                  <c:v>45685.8854166667</c:v>
                </c:pt>
                <c:pt idx="2678" c:formatCode="m/d;@">
                  <c:v>45685.8958333333</c:v>
                </c:pt>
                <c:pt idx="2679" c:formatCode="m/d;@">
                  <c:v>45685.90625</c:v>
                </c:pt>
                <c:pt idx="2680" c:formatCode="m/d;@">
                  <c:v>45685.9166666667</c:v>
                </c:pt>
                <c:pt idx="2681" c:formatCode="m/d;@">
                  <c:v>45685.9270833333</c:v>
                </c:pt>
                <c:pt idx="2682" c:formatCode="m/d;@">
                  <c:v>45685.9375</c:v>
                </c:pt>
                <c:pt idx="2683" c:formatCode="m/d;@">
                  <c:v>45685.9479166667</c:v>
                </c:pt>
                <c:pt idx="2684" c:formatCode="m/d;@">
                  <c:v>45685.9583333333</c:v>
                </c:pt>
                <c:pt idx="2685" c:formatCode="m/d;@">
                  <c:v>45685.96875</c:v>
                </c:pt>
                <c:pt idx="2686" c:formatCode="m/d;@">
                  <c:v>45685.9791666667</c:v>
                </c:pt>
                <c:pt idx="2687" c:formatCode="m/d;@">
                  <c:v>45685.9895833333</c:v>
                </c:pt>
                <c:pt idx="2688" c:formatCode="m/d;@">
                  <c:v>45686</c:v>
                </c:pt>
                <c:pt idx="2689" c:formatCode="m/d;@">
                  <c:v>45686.0104166667</c:v>
                </c:pt>
                <c:pt idx="2690" c:formatCode="m/d;@">
                  <c:v>45686.0208333333</c:v>
                </c:pt>
                <c:pt idx="2691" c:formatCode="m/d;@">
                  <c:v>45686.03125</c:v>
                </c:pt>
                <c:pt idx="2692" c:formatCode="m/d;@">
                  <c:v>45686.0416666667</c:v>
                </c:pt>
                <c:pt idx="2693" c:formatCode="m/d;@">
                  <c:v>45686.0520833333</c:v>
                </c:pt>
                <c:pt idx="2694" c:formatCode="m/d;@">
                  <c:v>45686.0625</c:v>
                </c:pt>
                <c:pt idx="2695" c:formatCode="m/d;@">
                  <c:v>45686.0729166667</c:v>
                </c:pt>
                <c:pt idx="2696" c:formatCode="m/d;@">
                  <c:v>45686.0833333333</c:v>
                </c:pt>
                <c:pt idx="2697" c:formatCode="m/d;@">
                  <c:v>45686.09375</c:v>
                </c:pt>
                <c:pt idx="2698" c:formatCode="m/d;@">
                  <c:v>45686.1041666667</c:v>
                </c:pt>
                <c:pt idx="2699" c:formatCode="m/d;@">
                  <c:v>45686.1145833333</c:v>
                </c:pt>
                <c:pt idx="2700" c:formatCode="m/d;@">
                  <c:v>45686.125</c:v>
                </c:pt>
                <c:pt idx="2701" c:formatCode="m/d;@">
                  <c:v>45686.1354166667</c:v>
                </c:pt>
                <c:pt idx="2702" c:formatCode="m/d;@">
                  <c:v>45686.1458333333</c:v>
                </c:pt>
                <c:pt idx="2703" c:formatCode="m/d;@">
                  <c:v>45686.15625</c:v>
                </c:pt>
                <c:pt idx="2704" c:formatCode="m/d;@">
                  <c:v>45686.1666666667</c:v>
                </c:pt>
                <c:pt idx="2705" c:formatCode="m/d;@">
                  <c:v>45686.1770833333</c:v>
                </c:pt>
                <c:pt idx="2706" c:formatCode="m/d;@">
                  <c:v>45686.1875</c:v>
                </c:pt>
                <c:pt idx="2707" c:formatCode="m/d;@">
                  <c:v>45686.1979166667</c:v>
                </c:pt>
                <c:pt idx="2708" c:formatCode="m/d;@">
                  <c:v>45686.2083333333</c:v>
                </c:pt>
                <c:pt idx="2709" c:formatCode="m/d;@">
                  <c:v>45686.21875</c:v>
                </c:pt>
                <c:pt idx="2710" c:formatCode="m/d;@">
                  <c:v>45686.2291666667</c:v>
                </c:pt>
                <c:pt idx="2711" c:formatCode="m/d;@">
                  <c:v>45686.2395833333</c:v>
                </c:pt>
                <c:pt idx="2712" c:formatCode="m/d;@">
                  <c:v>45686.25</c:v>
                </c:pt>
                <c:pt idx="2713" c:formatCode="m/d;@">
                  <c:v>45686.2604166667</c:v>
                </c:pt>
                <c:pt idx="2714" c:formatCode="m/d;@">
                  <c:v>45686.2708333333</c:v>
                </c:pt>
                <c:pt idx="2715" c:formatCode="m/d;@">
                  <c:v>45686.28125</c:v>
                </c:pt>
                <c:pt idx="2716" c:formatCode="m/d;@">
                  <c:v>45686.2916666667</c:v>
                </c:pt>
                <c:pt idx="2717" c:formatCode="m/d;@">
                  <c:v>45686.3020833333</c:v>
                </c:pt>
                <c:pt idx="2718" c:formatCode="m/d;@">
                  <c:v>45686.3125</c:v>
                </c:pt>
                <c:pt idx="2719" c:formatCode="m/d;@">
                  <c:v>45686.3229166667</c:v>
                </c:pt>
                <c:pt idx="2720" c:formatCode="m/d;@">
                  <c:v>45686.3333333333</c:v>
                </c:pt>
                <c:pt idx="2721" c:formatCode="m/d;@">
                  <c:v>45686.34375</c:v>
                </c:pt>
                <c:pt idx="2722" c:formatCode="m/d;@">
                  <c:v>45686.3541666667</c:v>
                </c:pt>
                <c:pt idx="2723" c:formatCode="m/d;@">
                  <c:v>45686.3645833333</c:v>
                </c:pt>
                <c:pt idx="2724" c:formatCode="m/d;@">
                  <c:v>45686.375</c:v>
                </c:pt>
                <c:pt idx="2725" c:formatCode="m/d;@">
                  <c:v>45686.3854166667</c:v>
                </c:pt>
                <c:pt idx="2726" c:formatCode="m/d;@">
                  <c:v>45686.3958333333</c:v>
                </c:pt>
                <c:pt idx="2727" c:formatCode="m/d;@">
                  <c:v>45686.40625</c:v>
                </c:pt>
                <c:pt idx="2728" c:formatCode="m/d;@">
                  <c:v>45686.4166666667</c:v>
                </c:pt>
                <c:pt idx="2729" c:formatCode="m/d;@">
                  <c:v>45686.4270833333</c:v>
                </c:pt>
                <c:pt idx="2730" c:formatCode="m/d;@">
                  <c:v>45686.4375</c:v>
                </c:pt>
                <c:pt idx="2731" c:formatCode="m/d;@">
                  <c:v>45686.4479166667</c:v>
                </c:pt>
                <c:pt idx="2732" c:formatCode="m/d;@">
                  <c:v>45686.4583333333</c:v>
                </c:pt>
                <c:pt idx="2733" c:formatCode="m/d;@">
                  <c:v>45686.46875</c:v>
                </c:pt>
                <c:pt idx="2734" c:formatCode="m/d;@">
                  <c:v>45686.4791666667</c:v>
                </c:pt>
                <c:pt idx="2735" c:formatCode="m/d;@">
                  <c:v>45686.4895833333</c:v>
                </c:pt>
                <c:pt idx="2736" c:formatCode="m/d;@">
                  <c:v>45686.5</c:v>
                </c:pt>
                <c:pt idx="2737" c:formatCode="m/d;@">
                  <c:v>45686.5104166667</c:v>
                </c:pt>
                <c:pt idx="2738" c:formatCode="m/d;@">
                  <c:v>45686.5208333333</c:v>
                </c:pt>
                <c:pt idx="2739" c:formatCode="m/d;@">
                  <c:v>45686.53125</c:v>
                </c:pt>
                <c:pt idx="2740" c:formatCode="m/d;@">
                  <c:v>45686.5416666667</c:v>
                </c:pt>
                <c:pt idx="2741" c:formatCode="m/d;@">
                  <c:v>45686.5520833333</c:v>
                </c:pt>
                <c:pt idx="2742" c:formatCode="m/d;@">
                  <c:v>45686.5625</c:v>
                </c:pt>
                <c:pt idx="2743" c:formatCode="m/d;@">
                  <c:v>45686.5729166667</c:v>
                </c:pt>
                <c:pt idx="2744" c:formatCode="m/d;@">
                  <c:v>45686.5833333333</c:v>
                </c:pt>
                <c:pt idx="2745" c:formatCode="m/d;@">
                  <c:v>45686.59375</c:v>
                </c:pt>
                <c:pt idx="2746" c:formatCode="m/d;@">
                  <c:v>45686.6041666667</c:v>
                </c:pt>
                <c:pt idx="2747" c:formatCode="m/d;@">
                  <c:v>45686.6145833333</c:v>
                </c:pt>
                <c:pt idx="2748" c:formatCode="m/d;@">
                  <c:v>45686.625</c:v>
                </c:pt>
                <c:pt idx="2749" c:formatCode="m/d;@">
                  <c:v>45686.6354166667</c:v>
                </c:pt>
                <c:pt idx="2750" c:formatCode="m/d;@">
                  <c:v>45686.6458333333</c:v>
                </c:pt>
                <c:pt idx="2751" c:formatCode="m/d;@">
                  <c:v>45686.65625</c:v>
                </c:pt>
                <c:pt idx="2752" c:formatCode="m/d;@">
                  <c:v>45686.6666666667</c:v>
                </c:pt>
                <c:pt idx="2753" c:formatCode="m/d;@">
                  <c:v>45686.6770833333</c:v>
                </c:pt>
                <c:pt idx="2754" c:formatCode="m/d;@">
                  <c:v>45686.6875</c:v>
                </c:pt>
                <c:pt idx="2755" c:formatCode="m/d;@">
                  <c:v>45686.6979166667</c:v>
                </c:pt>
                <c:pt idx="2756" c:formatCode="m/d;@">
                  <c:v>45686.7083333333</c:v>
                </c:pt>
                <c:pt idx="2757" c:formatCode="m/d;@">
                  <c:v>45686.71875</c:v>
                </c:pt>
                <c:pt idx="2758" c:formatCode="m/d;@">
                  <c:v>45686.7291666667</c:v>
                </c:pt>
                <c:pt idx="2759" c:formatCode="m/d;@">
                  <c:v>45686.7395833333</c:v>
                </c:pt>
                <c:pt idx="2760" c:formatCode="m/d;@">
                  <c:v>45686.75</c:v>
                </c:pt>
                <c:pt idx="2761" c:formatCode="m/d;@">
                  <c:v>45686.7604166667</c:v>
                </c:pt>
                <c:pt idx="2762" c:formatCode="m/d;@">
                  <c:v>45686.7708333333</c:v>
                </c:pt>
                <c:pt idx="2763" c:formatCode="m/d;@">
                  <c:v>45686.78125</c:v>
                </c:pt>
                <c:pt idx="2764" c:formatCode="m/d;@">
                  <c:v>45686.7916666667</c:v>
                </c:pt>
                <c:pt idx="2765" c:formatCode="m/d;@">
                  <c:v>45686.8020833333</c:v>
                </c:pt>
                <c:pt idx="2766" c:formatCode="m/d;@">
                  <c:v>45686.8125</c:v>
                </c:pt>
                <c:pt idx="2767" c:formatCode="m/d;@">
                  <c:v>45686.8229166667</c:v>
                </c:pt>
                <c:pt idx="2768" c:formatCode="m/d;@">
                  <c:v>45686.8333333333</c:v>
                </c:pt>
                <c:pt idx="2769" c:formatCode="m/d;@">
                  <c:v>45686.84375</c:v>
                </c:pt>
                <c:pt idx="2770" c:formatCode="m/d;@">
                  <c:v>45686.8541666667</c:v>
                </c:pt>
                <c:pt idx="2771" c:formatCode="m/d;@">
                  <c:v>45686.8645833333</c:v>
                </c:pt>
                <c:pt idx="2772" c:formatCode="m/d;@">
                  <c:v>45686.875</c:v>
                </c:pt>
                <c:pt idx="2773" c:formatCode="m/d;@">
                  <c:v>45686.8854166667</c:v>
                </c:pt>
                <c:pt idx="2774" c:formatCode="m/d;@">
                  <c:v>45686.8958333333</c:v>
                </c:pt>
                <c:pt idx="2775" c:formatCode="m/d;@">
                  <c:v>45686.90625</c:v>
                </c:pt>
                <c:pt idx="2776" c:formatCode="m/d;@">
                  <c:v>45686.9166666667</c:v>
                </c:pt>
                <c:pt idx="2777" c:formatCode="m/d;@">
                  <c:v>45686.9270833333</c:v>
                </c:pt>
                <c:pt idx="2778" c:formatCode="m/d;@">
                  <c:v>45686.9375</c:v>
                </c:pt>
                <c:pt idx="2779" c:formatCode="m/d;@">
                  <c:v>45686.9479166667</c:v>
                </c:pt>
                <c:pt idx="2780" c:formatCode="m/d;@">
                  <c:v>45686.9583333333</c:v>
                </c:pt>
                <c:pt idx="2781" c:formatCode="m/d;@">
                  <c:v>45686.96875</c:v>
                </c:pt>
                <c:pt idx="2782" c:formatCode="m/d;@">
                  <c:v>45686.9791666667</c:v>
                </c:pt>
                <c:pt idx="2783" c:formatCode="m/d;@">
                  <c:v>45686.9895833333</c:v>
                </c:pt>
                <c:pt idx="2784" c:formatCode="m/d;@">
                  <c:v>45687</c:v>
                </c:pt>
                <c:pt idx="2785" c:formatCode="m/d;@">
                  <c:v>45687.0104166667</c:v>
                </c:pt>
                <c:pt idx="2786" c:formatCode="m/d;@">
                  <c:v>45687.0208333333</c:v>
                </c:pt>
                <c:pt idx="2787" c:formatCode="m/d;@">
                  <c:v>45687.03125</c:v>
                </c:pt>
                <c:pt idx="2788" c:formatCode="m/d;@">
                  <c:v>45687.0416666667</c:v>
                </c:pt>
                <c:pt idx="2789" c:formatCode="m/d;@">
                  <c:v>45687.0520833333</c:v>
                </c:pt>
                <c:pt idx="2790" c:formatCode="m/d;@">
                  <c:v>45687.0625</c:v>
                </c:pt>
                <c:pt idx="2791" c:formatCode="m/d;@">
                  <c:v>45687.0729166667</c:v>
                </c:pt>
                <c:pt idx="2792" c:formatCode="m/d;@">
                  <c:v>45687.0833333333</c:v>
                </c:pt>
                <c:pt idx="2793" c:formatCode="m/d;@">
                  <c:v>45687.09375</c:v>
                </c:pt>
                <c:pt idx="2794" c:formatCode="m/d;@">
                  <c:v>45687.1041666667</c:v>
                </c:pt>
                <c:pt idx="2795" c:formatCode="m/d;@">
                  <c:v>45687.1145833333</c:v>
                </c:pt>
                <c:pt idx="2796" c:formatCode="m/d;@">
                  <c:v>45687.125</c:v>
                </c:pt>
                <c:pt idx="2797" c:formatCode="m/d;@">
                  <c:v>45687.1354166667</c:v>
                </c:pt>
                <c:pt idx="2798" c:formatCode="m/d;@">
                  <c:v>45687.1458333333</c:v>
                </c:pt>
                <c:pt idx="2799" c:formatCode="m/d;@">
                  <c:v>45687.15625</c:v>
                </c:pt>
                <c:pt idx="2800" c:formatCode="m/d;@">
                  <c:v>45687.1666666667</c:v>
                </c:pt>
                <c:pt idx="2801" c:formatCode="m/d;@">
                  <c:v>45687.1770833333</c:v>
                </c:pt>
                <c:pt idx="2802" c:formatCode="m/d;@">
                  <c:v>45687.1875</c:v>
                </c:pt>
                <c:pt idx="2803" c:formatCode="m/d;@">
                  <c:v>45687.1979166667</c:v>
                </c:pt>
                <c:pt idx="2804" c:formatCode="m/d;@">
                  <c:v>45687.2083333333</c:v>
                </c:pt>
                <c:pt idx="2805" c:formatCode="m/d;@">
                  <c:v>45687.21875</c:v>
                </c:pt>
                <c:pt idx="2806" c:formatCode="m/d;@">
                  <c:v>45687.2291666667</c:v>
                </c:pt>
                <c:pt idx="2807" c:formatCode="m/d;@">
                  <c:v>45687.2395833333</c:v>
                </c:pt>
                <c:pt idx="2808" c:formatCode="m/d;@">
                  <c:v>45687.25</c:v>
                </c:pt>
                <c:pt idx="2809" c:formatCode="m/d;@">
                  <c:v>45687.2604166667</c:v>
                </c:pt>
                <c:pt idx="2810" c:formatCode="m/d;@">
                  <c:v>45687.2708333333</c:v>
                </c:pt>
                <c:pt idx="2811" c:formatCode="m/d;@">
                  <c:v>45687.28125</c:v>
                </c:pt>
                <c:pt idx="2812" c:formatCode="m/d;@">
                  <c:v>45687.2916666667</c:v>
                </c:pt>
                <c:pt idx="2813" c:formatCode="m/d;@">
                  <c:v>45687.3020833333</c:v>
                </c:pt>
                <c:pt idx="2814" c:formatCode="m/d;@">
                  <c:v>45687.3125</c:v>
                </c:pt>
                <c:pt idx="2815" c:formatCode="m/d;@">
                  <c:v>45687.3229166667</c:v>
                </c:pt>
                <c:pt idx="2816" c:formatCode="m/d;@">
                  <c:v>45687.3333333333</c:v>
                </c:pt>
                <c:pt idx="2817" c:formatCode="m/d;@">
                  <c:v>45687.34375</c:v>
                </c:pt>
                <c:pt idx="2818" c:formatCode="m/d;@">
                  <c:v>45687.3541666667</c:v>
                </c:pt>
                <c:pt idx="2819" c:formatCode="m/d;@">
                  <c:v>45687.3645833333</c:v>
                </c:pt>
                <c:pt idx="2820" c:formatCode="m/d;@">
                  <c:v>45687.375</c:v>
                </c:pt>
                <c:pt idx="2821" c:formatCode="m/d;@">
                  <c:v>45687.3854166667</c:v>
                </c:pt>
                <c:pt idx="2822" c:formatCode="m/d;@">
                  <c:v>45687.3958333333</c:v>
                </c:pt>
                <c:pt idx="2823" c:formatCode="m/d;@">
                  <c:v>45687.40625</c:v>
                </c:pt>
                <c:pt idx="2824" c:formatCode="m/d;@">
                  <c:v>45687.4166666667</c:v>
                </c:pt>
                <c:pt idx="2825" c:formatCode="m/d;@">
                  <c:v>45687.4270833333</c:v>
                </c:pt>
                <c:pt idx="2826" c:formatCode="m/d;@">
                  <c:v>45687.4375</c:v>
                </c:pt>
                <c:pt idx="2827" c:formatCode="m/d;@">
                  <c:v>45687.4479166667</c:v>
                </c:pt>
                <c:pt idx="2828" c:formatCode="m/d;@">
                  <c:v>45687.4583333333</c:v>
                </c:pt>
                <c:pt idx="2829" c:formatCode="m/d;@">
                  <c:v>45687.46875</c:v>
                </c:pt>
                <c:pt idx="2830" c:formatCode="m/d;@">
                  <c:v>45687.4791666667</c:v>
                </c:pt>
                <c:pt idx="2831" c:formatCode="m/d;@">
                  <c:v>45687.4895833333</c:v>
                </c:pt>
                <c:pt idx="2832" c:formatCode="m/d;@">
                  <c:v>45687.5</c:v>
                </c:pt>
                <c:pt idx="2833" c:formatCode="m/d;@">
                  <c:v>45687.5104166667</c:v>
                </c:pt>
                <c:pt idx="2834" c:formatCode="m/d;@">
                  <c:v>45687.5208333333</c:v>
                </c:pt>
                <c:pt idx="2835" c:formatCode="m/d;@">
                  <c:v>45687.53125</c:v>
                </c:pt>
                <c:pt idx="2836" c:formatCode="m/d;@">
                  <c:v>45687.5416666667</c:v>
                </c:pt>
                <c:pt idx="2837" c:formatCode="m/d;@">
                  <c:v>45687.5520833333</c:v>
                </c:pt>
                <c:pt idx="2838" c:formatCode="m/d;@">
                  <c:v>45687.5625</c:v>
                </c:pt>
                <c:pt idx="2839" c:formatCode="m/d;@">
                  <c:v>45687.5729166667</c:v>
                </c:pt>
                <c:pt idx="2840" c:formatCode="m/d;@">
                  <c:v>45687.5833333333</c:v>
                </c:pt>
                <c:pt idx="2841" c:formatCode="m/d;@">
                  <c:v>45687.59375</c:v>
                </c:pt>
                <c:pt idx="2842" c:formatCode="m/d;@">
                  <c:v>45687.6041666667</c:v>
                </c:pt>
                <c:pt idx="2843" c:formatCode="m/d;@">
                  <c:v>45687.6145833333</c:v>
                </c:pt>
                <c:pt idx="2844" c:formatCode="m/d;@">
                  <c:v>45687.625</c:v>
                </c:pt>
                <c:pt idx="2845" c:formatCode="m/d;@">
                  <c:v>45687.6354166667</c:v>
                </c:pt>
                <c:pt idx="2846" c:formatCode="m/d;@">
                  <c:v>45687.6458333333</c:v>
                </c:pt>
                <c:pt idx="2847" c:formatCode="m/d;@">
                  <c:v>45687.65625</c:v>
                </c:pt>
                <c:pt idx="2848" c:formatCode="m/d;@">
                  <c:v>45687.6666666667</c:v>
                </c:pt>
                <c:pt idx="2849" c:formatCode="m/d;@">
                  <c:v>45687.6770833333</c:v>
                </c:pt>
                <c:pt idx="2850" c:formatCode="m/d;@">
                  <c:v>45687.6875</c:v>
                </c:pt>
                <c:pt idx="2851" c:formatCode="m/d;@">
                  <c:v>45687.6979166667</c:v>
                </c:pt>
                <c:pt idx="2852" c:formatCode="m/d;@">
                  <c:v>45687.7083333333</c:v>
                </c:pt>
                <c:pt idx="2853" c:formatCode="m/d;@">
                  <c:v>45687.71875</c:v>
                </c:pt>
                <c:pt idx="2854" c:formatCode="m/d;@">
                  <c:v>45687.7291666667</c:v>
                </c:pt>
                <c:pt idx="2855" c:formatCode="m/d;@">
                  <c:v>45687.7395833333</c:v>
                </c:pt>
                <c:pt idx="2856" c:formatCode="m/d;@">
                  <c:v>45687.75</c:v>
                </c:pt>
                <c:pt idx="2857" c:formatCode="m/d;@">
                  <c:v>45687.7604166667</c:v>
                </c:pt>
                <c:pt idx="2858" c:formatCode="m/d;@">
                  <c:v>45687.7708333333</c:v>
                </c:pt>
                <c:pt idx="2859" c:formatCode="m/d;@">
                  <c:v>45687.78125</c:v>
                </c:pt>
                <c:pt idx="2860" c:formatCode="m/d;@">
                  <c:v>45687.7916666667</c:v>
                </c:pt>
                <c:pt idx="2861" c:formatCode="m/d;@">
                  <c:v>45687.8020833333</c:v>
                </c:pt>
                <c:pt idx="2862" c:formatCode="m/d;@">
                  <c:v>45687.8125</c:v>
                </c:pt>
                <c:pt idx="2863" c:formatCode="m/d;@">
                  <c:v>45687.8229166667</c:v>
                </c:pt>
                <c:pt idx="2864" c:formatCode="m/d;@">
                  <c:v>45687.8333333333</c:v>
                </c:pt>
                <c:pt idx="2865" c:formatCode="m/d;@">
                  <c:v>45687.84375</c:v>
                </c:pt>
                <c:pt idx="2866" c:formatCode="m/d;@">
                  <c:v>45687.8541666667</c:v>
                </c:pt>
                <c:pt idx="2867" c:formatCode="m/d;@">
                  <c:v>45687.8645833333</c:v>
                </c:pt>
                <c:pt idx="2868" c:formatCode="m/d;@">
                  <c:v>45687.875</c:v>
                </c:pt>
                <c:pt idx="2869" c:formatCode="m/d;@">
                  <c:v>45687.8854166667</c:v>
                </c:pt>
                <c:pt idx="2870" c:formatCode="m/d;@">
                  <c:v>45687.8958333333</c:v>
                </c:pt>
                <c:pt idx="2871" c:formatCode="m/d;@">
                  <c:v>45687.90625</c:v>
                </c:pt>
                <c:pt idx="2872" c:formatCode="m/d;@">
                  <c:v>45687.9166666667</c:v>
                </c:pt>
                <c:pt idx="2873" c:formatCode="m/d;@">
                  <c:v>45687.9270833333</c:v>
                </c:pt>
                <c:pt idx="2874" c:formatCode="m/d;@">
                  <c:v>45687.9375</c:v>
                </c:pt>
                <c:pt idx="2875" c:formatCode="m/d;@">
                  <c:v>45687.9479166667</c:v>
                </c:pt>
                <c:pt idx="2876" c:formatCode="m/d;@">
                  <c:v>45687.9583333333</c:v>
                </c:pt>
                <c:pt idx="2877" c:formatCode="m/d;@">
                  <c:v>45687.96875</c:v>
                </c:pt>
                <c:pt idx="2878" c:formatCode="m/d;@">
                  <c:v>45687.9791666667</c:v>
                </c:pt>
                <c:pt idx="2879" c:formatCode="m/d;@">
                  <c:v>45687.9895833333</c:v>
                </c:pt>
              </c:numCache>
            </c:numRef>
          </c:cat>
          <c:val>
            <c:numRef>
              <c:f>统调负荷!$AC$2:$AC$2881</c:f>
              <c:numCache>
                <c:formatCode>General</c:formatCode>
                <c:ptCount val="2880"/>
                <c:pt idx="0">
                  <c:v>205.29</c:v>
                </c:pt>
                <c:pt idx="1">
                  <c:v>503.73</c:v>
                </c:pt>
                <c:pt idx="2">
                  <c:v>303</c:v>
                </c:pt>
                <c:pt idx="3">
                  <c:v>304.49</c:v>
                </c:pt>
                <c:pt idx="4">
                  <c:v>320.92</c:v>
                </c:pt>
                <c:pt idx="5">
                  <c:v>335</c:v>
                </c:pt>
                <c:pt idx="6">
                  <c:v>308.13</c:v>
                </c:pt>
                <c:pt idx="7">
                  <c:v>303</c:v>
                </c:pt>
                <c:pt idx="8">
                  <c:v>310.66</c:v>
                </c:pt>
                <c:pt idx="9">
                  <c:v>308.24</c:v>
                </c:pt>
                <c:pt idx="10">
                  <c:v>342.4</c:v>
                </c:pt>
                <c:pt idx="11">
                  <c:v>295</c:v>
                </c:pt>
                <c:pt idx="12">
                  <c:v>300</c:v>
                </c:pt>
                <c:pt idx="13">
                  <c:v>303</c:v>
                </c:pt>
                <c:pt idx="14">
                  <c:v>300</c:v>
                </c:pt>
                <c:pt idx="15">
                  <c:v>299</c:v>
                </c:pt>
                <c:pt idx="16">
                  <c:v>292.93</c:v>
                </c:pt>
                <c:pt idx="17">
                  <c:v>280</c:v>
                </c:pt>
                <c:pt idx="18">
                  <c:v>306.42</c:v>
                </c:pt>
                <c:pt idx="19">
                  <c:v>299.42</c:v>
                </c:pt>
                <c:pt idx="20">
                  <c:v>290</c:v>
                </c:pt>
                <c:pt idx="21">
                  <c:v>290</c:v>
                </c:pt>
                <c:pt idx="22">
                  <c:v>290</c:v>
                </c:pt>
                <c:pt idx="23">
                  <c:v>290</c:v>
                </c:pt>
                <c:pt idx="24">
                  <c:v>291</c:v>
                </c:pt>
                <c:pt idx="25">
                  <c:v>304.53</c:v>
                </c:pt>
                <c:pt idx="26">
                  <c:v>295</c:v>
                </c:pt>
                <c:pt idx="27">
                  <c:v>312.38</c:v>
                </c:pt>
                <c:pt idx="28">
                  <c:v>309.41</c:v>
                </c:pt>
                <c:pt idx="29">
                  <c:v>319.87</c:v>
                </c:pt>
                <c:pt idx="30">
                  <c:v>382.97</c:v>
                </c:pt>
                <c:pt idx="31">
                  <c:v>364.34</c:v>
                </c:pt>
                <c:pt idx="32">
                  <c:v>314.83</c:v>
                </c:pt>
                <c:pt idx="33">
                  <c:v>0</c:v>
                </c:pt>
                <c:pt idx="34">
                  <c:v>64.41</c:v>
                </c:pt>
                <c:pt idx="35">
                  <c:v>59.41</c:v>
                </c:pt>
                <c:pt idx="36">
                  <c:v>0</c:v>
                </c:pt>
                <c:pt idx="37">
                  <c:v>15.69</c:v>
                </c:pt>
                <c:pt idx="38">
                  <c:v>0</c:v>
                </c:pt>
                <c:pt idx="39">
                  <c:v>3.21</c:v>
                </c:pt>
                <c:pt idx="40">
                  <c:v>3.21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290</c:v>
                </c:pt>
                <c:pt idx="46">
                  <c:v>0</c:v>
                </c:pt>
                <c:pt idx="47">
                  <c:v>0</c:v>
                </c:pt>
                <c:pt idx="48">
                  <c:v>35.52</c:v>
                </c:pt>
                <c:pt idx="49">
                  <c:v>287.46</c:v>
                </c:pt>
                <c:pt idx="50">
                  <c:v>100.35</c:v>
                </c:pt>
                <c:pt idx="51">
                  <c:v>276.08</c:v>
                </c:pt>
                <c:pt idx="52">
                  <c:v>92.96</c:v>
                </c:pt>
                <c:pt idx="53">
                  <c:v>0</c:v>
                </c:pt>
                <c:pt idx="54">
                  <c:v>228</c:v>
                </c:pt>
                <c:pt idx="55">
                  <c:v>290</c:v>
                </c:pt>
                <c:pt idx="56">
                  <c:v>215.5</c:v>
                </c:pt>
                <c:pt idx="57">
                  <c:v>250</c:v>
                </c:pt>
                <c:pt idx="58">
                  <c:v>280</c:v>
                </c:pt>
                <c:pt idx="59">
                  <c:v>270.12</c:v>
                </c:pt>
                <c:pt idx="60">
                  <c:v>285</c:v>
                </c:pt>
                <c:pt idx="61">
                  <c:v>285.13</c:v>
                </c:pt>
                <c:pt idx="62">
                  <c:v>289.62</c:v>
                </c:pt>
                <c:pt idx="63">
                  <c:v>290</c:v>
                </c:pt>
                <c:pt idx="64">
                  <c:v>38.84</c:v>
                </c:pt>
                <c:pt idx="65">
                  <c:v>55</c:v>
                </c:pt>
                <c:pt idx="66">
                  <c:v>122.42</c:v>
                </c:pt>
                <c:pt idx="67">
                  <c:v>280</c:v>
                </c:pt>
                <c:pt idx="68">
                  <c:v>285.6</c:v>
                </c:pt>
                <c:pt idx="69">
                  <c:v>297.1</c:v>
                </c:pt>
                <c:pt idx="70">
                  <c:v>297.15</c:v>
                </c:pt>
                <c:pt idx="71">
                  <c:v>366.55</c:v>
                </c:pt>
                <c:pt idx="72">
                  <c:v>320.15</c:v>
                </c:pt>
                <c:pt idx="73">
                  <c:v>338.9</c:v>
                </c:pt>
                <c:pt idx="74">
                  <c:v>338.88</c:v>
                </c:pt>
                <c:pt idx="75">
                  <c:v>319.15</c:v>
                </c:pt>
                <c:pt idx="76">
                  <c:v>289.52</c:v>
                </c:pt>
                <c:pt idx="77">
                  <c:v>329</c:v>
                </c:pt>
                <c:pt idx="78">
                  <c:v>348.74</c:v>
                </c:pt>
                <c:pt idx="79">
                  <c:v>329</c:v>
                </c:pt>
                <c:pt idx="80">
                  <c:v>348.71</c:v>
                </c:pt>
                <c:pt idx="81">
                  <c:v>378.34</c:v>
                </c:pt>
                <c:pt idx="82">
                  <c:v>348.73</c:v>
                </c:pt>
                <c:pt idx="83">
                  <c:v>358.6</c:v>
                </c:pt>
                <c:pt idx="84">
                  <c:v>378.34</c:v>
                </c:pt>
                <c:pt idx="85">
                  <c:v>391.51</c:v>
                </c:pt>
                <c:pt idx="86">
                  <c:v>368.48</c:v>
                </c:pt>
                <c:pt idx="87">
                  <c:v>379.34</c:v>
                </c:pt>
                <c:pt idx="88">
                  <c:v>398.09</c:v>
                </c:pt>
                <c:pt idx="89">
                  <c:v>368.48</c:v>
                </c:pt>
                <c:pt idx="90">
                  <c:v>331.08</c:v>
                </c:pt>
                <c:pt idx="91">
                  <c:v>325.81</c:v>
                </c:pt>
                <c:pt idx="92">
                  <c:v>319.15</c:v>
                </c:pt>
                <c:pt idx="93">
                  <c:v>302.37</c:v>
                </c:pt>
                <c:pt idx="94">
                  <c:v>298.45</c:v>
                </c:pt>
                <c:pt idx="95">
                  <c:v>284.53</c:v>
                </c:pt>
                <c:pt idx="96">
                  <c:v>320</c:v>
                </c:pt>
                <c:pt idx="97">
                  <c:v>409.53</c:v>
                </c:pt>
                <c:pt idx="98">
                  <c:v>379.74</c:v>
                </c:pt>
                <c:pt idx="99">
                  <c:v>348.45</c:v>
                </c:pt>
                <c:pt idx="100">
                  <c:v>300</c:v>
                </c:pt>
                <c:pt idx="101">
                  <c:v>320</c:v>
                </c:pt>
                <c:pt idx="102">
                  <c:v>312</c:v>
                </c:pt>
                <c:pt idx="103">
                  <c:v>312</c:v>
                </c:pt>
                <c:pt idx="104">
                  <c:v>310.12</c:v>
                </c:pt>
                <c:pt idx="105">
                  <c:v>310</c:v>
                </c:pt>
                <c:pt idx="106">
                  <c:v>310</c:v>
                </c:pt>
                <c:pt idx="107">
                  <c:v>313.01</c:v>
                </c:pt>
                <c:pt idx="108">
                  <c:v>303.15</c:v>
                </c:pt>
                <c:pt idx="109">
                  <c:v>303</c:v>
                </c:pt>
                <c:pt idx="110">
                  <c:v>300</c:v>
                </c:pt>
                <c:pt idx="111">
                  <c:v>295</c:v>
                </c:pt>
                <c:pt idx="112">
                  <c:v>300</c:v>
                </c:pt>
                <c:pt idx="113">
                  <c:v>300</c:v>
                </c:pt>
                <c:pt idx="114">
                  <c:v>294</c:v>
                </c:pt>
                <c:pt idx="115">
                  <c:v>295</c:v>
                </c:pt>
                <c:pt idx="116">
                  <c:v>293</c:v>
                </c:pt>
                <c:pt idx="117">
                  <c:v>290.13</c:v>
                </c:pt>
                <c:pt idx="118">
                  <c:v>294</c:v>
                </c:pt>
                <c:pt idx="119">
                  <c:v>300</c:v>
                </c:pt>
                <c:pt idx="120">
                  <c:v>310</c:v>
                </c:pt>
                <c:pt idx="121">
                  <c:v>320</c:v>
                </c:pt>
                <c:pt idx="122">
                  <c:v>340</c:v>
                </c:pt>
                <c:pt idx="123">
                  <c:v>330</c:v>
                </c:pt>
                <c:pt idx="124">
                  <c:v>350</c:v>
                </c:pt>
                <c:pt idx="125">
                  <c:v>363.39</c:v>
                </c:pt>
                <c:pt idx="126">
                  <c:v>380</c:v>
                </c:pt>
                <c:pt idx="127">
                  <c:v>360</c:v>
                </c:pt>
                <c:pt idx="128">
                  <c:v>340.8</c:v>
                </c:pt>
                <c:pt idx="129">
                  <c:v>351.33</c:v>
                </c:pt>
                <c:pt idx="130">
                  <c:v>383.2</c:v>
                </c:pt>
                <c:pt idx="131">
                  <c:v>356</c:v>
                </c:pt>
                <c:pt idx="132">
                  <c:v>351.2</c:v>
                </c:pt>
                <c:pt idx="133">
                  <c:v>351.2</c:v>
                </c:pt>
                <c:pt idx="134">
                  <c:v>351.53</c:v>
                </c:pt>
                <c:pt idx="135">
                  <c:v>350.32</c:v>
                </c:pt>
                <c:pt idx="136">
                  <c:v>330.44</c:v>
                </c:pt>
                <c:pt idx="137">
                  <c:v>378.35</c:v>
                </c:pt>
                <c:pt idx="138">
                  <c:v>354.96</c:v>
                </c:pt>
                <c:pt idx="139">
                  <c:v>314.8</c:v>
                </c:pt>
                <c:pt idx="140">
                  <c:v>269.68</c:v>
                </c:pt>
                <c:pt idx="141">
                  <c:v>309.2</c:v>
                </c:pt>
                <c:pt idx="142">
                  <c:v>284.56</c:v>
                </c:pt>
                <c:pt idx="143">
                  <c:v>294.99</c:v>
                </c:pt>
                <c:pt idx="144">
                  <c:v>0</c:v>
                </c:pt>
                <c:pt idx="145">
                  <c:v>303.72</c:v>
                </c:pt>
                <c:pt idx="146">
                  <c:v>290</c:v>
                </c:pt>
                <c:pt idx="147">
                  <c:v>326.53</c:v>
                </c:pt>
                <c:pt idx="148">
                  <c:v>239.47</c:v>
                </c:pt>
                <c:pt idx="149">
                  <c:v>302.33</c:v>
                </c:pt>
                <c:pt idx="150">
                  <c:v>305</c:v>
                </c:pt>
                <c:pt idx="151">
                  <c:v>334.78</c:v>
                </c:pt>
                <c:pt idx="152">
                  <c:v>342.3</c:v>
                </c:pt>
                <c:pt idx="153">
                  <c:v>313.2</c:v>
                </c:pt>
                <c:pt idx="154">
                  <c:v>323.2</c:v>
                </c:pt>
                <c:pt idx="155">
                  <c:v>323.6</c:v>
                </c:pt>
                <c:pt idx="156">
                  <c:v>341.24</c:v>
                </c:pt>
                <c:pt idx="157">
                  <c:v>347.87</c:v>
                </c:pt>
                <c:pt idx="158">
                  <c:v>367.49</c:v>
                </c:pt>
                <c:pt idx="159">
                  <c:v>373.93</c:v>
                </c:pt>
                <c:pt idx="160">
                  <c:v>354.8</c:v>
                </c:pt>
                <c:pt idx="161">
                  <c:v>378.01</c:v>
                </c:pt>
                <c:pt idx="162">
                  <c:v>373.29</c:v>
                </c:pt>
                <c:pt idx="163">
                  <c:v>376.81</c:v>
                </c:pt>
                <c:pt idx="164">
                  <c:v>375.38</c:v>
                </c:pt>
                <c:pt idx="165">
                  <c:v>430.23</c:v>
                </c:pt>
                <c:pt idx="166">
                  <c:v>371.48</c:v>
                </c:pt>
                <c:pt idx="167">
                  <c:v>374.38</c:v>
                </c:pt>
                <c:pt idx="168">
                  <c:v>370.17</c:v>
                </c:pt>
                <c:pt idx="169">
                  <c:v>444.96</c:v>
                </c:pt>
                <c:pt idx="170">
                  <c:v>470.55</c:v>
                </c:pt>
                <c:pt idx="171">
                  <c:v>498.26</c:v>
                </c:pt>
                <c:pt idx="172">
                  <c:v>452.86</c:v>
                </c:pt>
                <c:pt idx="173">
                  <c:v>546.39</c:v>
                </c:pt>
                <c:pt idx="174">
                  <c:v>582.91</c:v>
                </c:pt>
                <c:pt idx="175">
                  <c:v>645.85</c:v>
                </c:pt>
                <c:pt idx="176">
                  <c:v>550.38</c:v>
                </c:pt>
                <c:pt idx="177">
                  <c:v>595.91</c:v>
                </c:pt>
                <c:pt idx="178">
                  <c:v>752.61</c:v>
                </c:pt>
                <c:pt idx="179">
                  <c:v>526.71</c:v>
                </c:pt>
                <c:pt idx="180">
                  <c:v>470.37</c:v>
                </c:pt>
                <c:pt idx="181">
                  <c:v>489.24</c:v>
                </c:pt>
                <c:pt idx="182">
                  <c:v>479.42</c:v>
                </c:pt>
                <c:pt idx="183">
                  <c:v>498.75</c:v>
                </c:pt>
                <c:pt idx="184">
                  <c:v>453.96</c:v>
                </c:pt>
                <c:pt idx="185">
                  <c:v>450.29</c:v>
                </c:pt>
                <c:pt idx="186">
                  <c:v>410.87</c:v>
                </c:pt>
                <c:pt idx="187">
                  <c:v>454.34</c:v>
                </c:pt>
                <c:pt idx="188">
                  <c:v>418.48</c:v>
                </c:pt>
                <c:pt idx="189">
                  <c:v>411.58</c:v>
                </c:pt>
                <c:pt idx="190">
                  <c:v>370.98</c:v>
                </c:pt>
                <c:pt idx="191">
                  <c:v>350.06</c:v>
                </c:pt>
                <c:pt idx="192">
                  <c:v>345.63</c:v>
                </c:pt>
                <c:pt idx="193">
                  <c:v>762.61</c:v>
                </c:pt>
                <c:pt idx="194">
                  <c:v>389.96</c:v>
                </c:pt>
                <c:pt idx="195">
                  <c:v>370.78</c:v>
                </c:pt>
                <c:pt idx="196">
                  <c:v>361.02</c:v>
                </c:pt>
                <c:pt idx="197">
                  <c:v>351.14</c:v>
                </c:pt>
                <c:pt idx="198">
                  <c:v>341.09</c:v>
                </c:pt>
                <c:pt idx="199">
                  <c:v>331.11</c:v>
                </c:pt>
                <c:pt idx="200">
                  <c:v>329.23</c:v>
                </c:pt>
                <c:pt idx="201">
                  <c:v>329.67</c:v>
                </c:pt>
                <c:pt idx="202">
                  <c:v>338.86</c:v>
                </c:pt>
                <c:pt idx="203">
                  <c:v>329.59</c:v>
                </c:pt>
                <c:pt idx="204">
                  <c:v>349.35</c:v>
                </c:pt>
                <c:pt idx="205">
                  <c:v>329.58</c:v>
                </c:pt>
                <c:pt idx="206">
                  <c:v>331.04</c:v>
                </c:pt>
                <c:pt idx="207">
                  <c:v>324</c:v>
                </c:pt>
                <c:pt idx="208">
                  <c:v>319.49</c:v>
                </c:pt>
                <c:pt idx="209">
                  <c:v>305.33</c:v>
                </c:pt>
                <c:pt idx="210">
                  <c:v>305.33</c:v>
                </c:pt>
                <c:pt idx="211">
                  <c:v>308.31</c:v>
                </c:pt>
                <c:pt idx="212">
                  <c:v>307.99</c:v>
                </c:pt>
                <c:pt idx="213">
                  <c:v>313.41</c:v>
                </c:pt>
                <c:pt idx="214">
                  <c:v>309.4</c:v>
                </c:pt>
                <c:pt idx="215">
                  <c:v>329.19</c:v>
                </c:pt>
                <c:pt idx="216">
                  <c:v>321.97</c:v>
                </c:pt>
                <c:pt idx="217">
                  <c:v>344.87</c:v>
                </c:pt>
                <c:pt idx="218">
                  <c:v>366.92</c:v>
                </c:pt>
                <c:pt idx="219">
                  <c:v>419.1</c:v>
                </c:pt>
                <c:pt idx="220">
                  <c:v>450.23</c:v>
                </c:pt>
                <c:pt idx="221">
                  <c:v>399.48</c:v>
                </c:pt>
                <c:pt idx="222">
                  <c:v>348.52</c:v>
                </c:pt>
                <c:pt idx="223">
                  <c:v>335.99</c:v>
                </c:pt>
                <c:pt idx="224">
                  <c:v>326.01</c:v>
                </c:pt>
                <c:pt idx="225">
                  <c:v>344.13</c:v>
                </c:pt>
                <c:pt idx="226">
                  <c:v>335.71</c:v>
                </c:pt>
                <c:pt idx="227">
                  <c:v>343.95</c:v>
                </c:pt>
                <c:pt idx="228">
                  <c:v>325.57</c:v>
                </c:pt>
                <c:pt idx="229">
                  <c:v>325.51</c:v>
                </c:pt>
                <c:pt idx="230">
                  <c:v>318.02</c:v>
                </c:pt>
                <c:pt idx="231">
                  <c:v>309.43</c:v>
                </c:pt>
                <c:pt idx="232">
                  <c:v>141.35</c:v>
                </c:pt>
                <c:pt idx="233">
                  <c:v>167.86</c:v>
                </c:pt>
                <c:pt idx="234">
                  <c:v>183.73</c:v>
                </c:pt>
                <c:pt idx="235">
                  <c:v>286.88</c:v>
                </c:pt>
                <c:pt idx="236">
                  <c:v>298.99</c:v>
                </c:pt>
                <c:pt idx="237">
                  <c:v>303.97</c:v>
                </c:pt>
                <c:pt idx="238">
                  <c:v>269.53</c:v>
                </c:pt>
                <c:pt idx="239">
                  <c:v>182</c:v>
                </c:pt>
                <c:pt idx="240">
                  <c:v>0.48</c:v>
                </c:pt>
                <c:pt idx="241">
                  <c:v>197.64</c:v>
                </c:pt>
                <c:pt idx="242">
                  <c:v>280.08</c:v>
                </c:pt>
                <c:pt idx="243">
                  <c:v>222.31</c:v>
                </c:pt>
                <c:pt idx="244">
                  <c:v>283.21</c:v>
                </c:pt>
                <c:pt idx="245">
                  <c:v>306.08</c:v>
                </c:pt>
                <c:pt idx="246">
                  <c:v>350.14</c:v>
                </c:pt>
                <c:pt idx="247">
                  <c:v>356.52</c:v>
                </c:pt>
                <c:pt idx="248">
                  <c:v>324.98</c:v>
                </c:pt>
                <c:pt idx="249">
                  <c:v>322.04</c:v>
                </c:pt>
                <c:pt idx="250">
                  <c:v>324.53</c:v>
                </c:pt>
                <c:pt idx="251">
                  <c:v>334.95</c:v>
                </c:pt>
                <c:pt idx="252">
                  <c:v>356.13</c:v>
                </c:pt>
                <c:pt idx="253">
                  <c:v>351.35</c:v>
                </c:pt>
                <c:pt idx="254">
                  <c:v>342.95</c:v>
                </c:pt>
                <c:pt idx="255">
                  <c:v>325.43</c:v>
                </c:pt>
                <c:pt idx="256">
                  <c:v>332.63</c:v>
                </c:pt>
                <c:pt idx="257">
                  <c:v>348.31</c:v>
                </c:pt>
                <c:pt idx="258">
                  <c:v>360</c:v>
                </c:pt>
                <c:pt idx="259">
                  <c:v>359.46</c:v>
                </c:pt>
                <c:pt idx="260">
                  <c:v>369.31</c:v>
                </c:pt>
                <c:pt idx="261">
                  <c:v>409.14</c:v>
                </c:pt>
                <c:pt idx="262">
                  <c:v>346.04</c:v>
                </c:pt>
                <c:pt idx="263">
                  <c:v>353.27</c:v>
                </c:pt>
                <c:pt idx="264">
                  <c:v>353.27</c:v>
                </c:pt>
                <c:pt idx="265">
                  <c:v>382.84</c:v>
                </c:pt>
                <c:pt idx="266">
                  <c:v>385.41</c:v>
                </c:pt>
                <c:pt idx="267">
                  <c:v>375.94</c:v>
                </c:pt>
                <c:pt idx="268">
                  <c:v>402.71</c:v>
                </c:pt>
                <c:pt idx="269">
                  <c:v>423.4</c:v>
                </c:pt>
                <c:pt idx="270">
                  <c:v>399.83</c:v>
                </c:pt>
                <c:pt idx="271">
                  <c:v>385.51</c:v>
                </c:pt>
                <c:pt idx="272">
                  <c:v>376.58</c:v>
                </c:pt>
                <c:pt idx="273">
                  <c:v>379.11</c:v>
                </c:pt>
                <c:pt idx="274">
                  <c:v>361.52</c:v>
                </c:pt>
                <c:pt idx="275">
                  <c:v>377.76</c:v>
                </c:pt>
                <c:pt idx="276">
                  <c:v>375.03</c:v>
                </c:pt>
                <c:pt idx="277">
                  <c:v>383.76</c:v>
                </c:pt>
                <c:pt idx="278">
                  <c:v>353.9</c:v>
                </c:pt>
                <c:pt idx="279">
                  <c:v>373.32</c:v>
                </c:pt>
                <c:pt idx="280">
                  <c:v>378.32</c:v>
                </c:pt>
                <c:pt idx="281">
                  <c:v>403.33</c:v>
                </c:pt>
                <c:pt idx="282">
                  <c:v>365.68</c:v>
                </c:pt>
                <c:pt idx="283">
                  <c:v>372.53</c:v>
                </c:pt>
                <c:pt idx="284">
                  <c:v>352.04</c:v>
                </c:pt>
                <c:pt idx="285">
                  <c:v>346.73</c:v>
                </c:pt>
                <c:pt idx="286">
                  <c:v>314.61</c:v>
                </c:pt>
                <c:pt idx="287">
                  <c:v>313.61</c:v>
                </c:pt>
                <c:pt idx="288">
                  <c:v>354.14</c:v>
                </c:pt>
                <c:pt idx="289">
                  <c:v>393.51</c:v>
                </c:pt>
                <c:pt idx="290">
                  <c:v>541.01</c:v>
                </c:pt>
                <c:pt idx="291">
                  <c:v>370.87</c:v>
                </c:pt>
                <c:pt idx="292">
                  <c:v>370.27</c:v>
                </c:pt>
                <c:pt idx="293">
                  <c:v>366.21</c:v>
                </c:pt>
                <c:pt idx="294">
                  <c:v>348.69</c:v>
                </c:pt>
                <c:pt idx="295">
                  <c:v>370.27</c:v>
                </c:pt>
                <c:pt idx="296">
                  <c:v>339.03</c:v>
                </c:pt>
                <c:pt idx="297">
                  <c:v>351.22</c:v>
                </c:pt>
                <c:pt idx="298">
                  <c:v>349.99</c:v>
                </c:pt>
                <c:pt idx="299">
                  <c:v>368.77</c:v>
                </c:pt>
                <c:pt idx="300">
                  <c:v>359.51</c:v>
                </c:pt>
                <c:pt idx="301">
                  <c:v>351.56</c:v>
                </c:pt>
                <c:pt idx="302">
                  <c:v>349.56</c:v>
                </c:pt>
                <c:pt idx="303">
                  <c:v>349.59</c:v>
                </c:pt>
                <c:pt idx="304">
                  <c:v>339.66</c:v>
                </c:pt>
                <c:pt idx="305">
                  <c:v>339.66</c:v>
                </c:pt>
                <c:pt idx="306">
                  <c:v>329.82</c:v>
                </c:pt>
                <c:pt idx="307">
                  <c:v>329.69</c:v>
                </c:pt>
                <c:pt idx="308">
                  <c:v>329.82</c:v>
                </c:pt>
                <c:pt idx="309">
                  <c:v>327.69</c:v>
                </c:pt>
                <c:pt idx="310">
                  <c:v>330.14</c:v>
                </c:pt>
                <c:pt idx="311">
                  <c:v>339.24</c:v>
                </c:pt>
                <c:pt idx="312">
                  <c:v>329.82</c:v>
                </c:pt>
                <c:pt idx="313">
                  <c:v>349.55</c:v>
                </c:pt>
                <c:pt idx="314">
                  <c:v>349.55</c:v>
                </c:pt>
                <c:pt idx="315">
                  <c:v>345.91</c:v>
                </c:pt>
                <c:pt idx="316">
                  <c:v>345.92</c:v>
                </c:pt>
                <c:pt idx="317">
                  <c:v>362.89</c:v>
                </c:pt>
                <c:pt idx="318">
                  <c:v>358.66</c:v>
                </c:pt>
                <c:pt idx="319">
                  <c:v>343.15</c:v>
                </c:pt>
                <c:pt idx="320">
                  <c:v>358.13</c:v>
                </c:pt>
                <c:pt idx="321">
                  <c:v>401.2</c:v>
                </c:pt>
                <c:pt idx="322">
                  <c:v>393.72</c:v>
                </c:pt>
                <c:pt idx="323">
                  <c:v>392.28</c:v>
                </c:pt>
                <c:pt idx="324">
                  <c:v>377.08</c:v>
                </c:pt>
                <c:pt idx="325">
                  <c:v>356.52</c:v>
                </c:pt>
                <c:pt idx="326">
                  <c:v>342.52</c:v>
                </c:pt>
                <c:pt idx="327">
                  <c:v>332.05</c:v>
                </c:pt>
                <c:pt idx="328">
                  <c:v>332.98</c:v>
                </c:pt>
                <c:pt idx="329">
                  <c:v>222.13</c:v>
                </c:pt>
                <c:pt idx="330">
                  <c:v>351.56</c:v>
                </c:pt>
                <c:pt idx="331">
                  <c:v>332.18</c:v>
                </c:pt>
                <c:pt idx="332">
                  <c:v>341.89</c:v>
                </c:pt>
                <c:pt idx="333">
                  <c:v>348.59</c:v>
                </c:pt>
                <c:pt idx="334">
                  <c:v>331.96</c:v>
                </c:pt>
                <c:pt idx="335">
                  <c:v>30.65</c:v>
                </c:pt>
                <c:pt idx="336">
                  <c:v>0</c:v>
                </c:pt>
                <c:pt idx="337">
                  <c:v>245.06</c:v>
                </c:pt>
                <c:pt idx="338">
                  <c:v>252.8</c:v>
                </c:pt>
                <c:pt idx="339">
                  <c:v>284.94</c:v>
                </c:pt>
                <c:pt idx="340">
                  <c:v>285.13</c:v>
                </c:pt>
                <c:pt idx="341">
                  <c:v>312.48</c:v>
                </c:pt>
                <c:pt idx="342">
                  <c:v>344.15</c:v>
                </c:pt>
                <c:pt idx="343">
                  <c:v>380.14</c:v>
                </c:pt>
                <c:pt idx="344">
                  <c:v>335.75</c:v>
                </c:pt>
                <c:pt idx="345">
                  <c:v>353.93</c:v>
                </c:pt>
                <c:pt idx="346">
                  <c:v>306.24</c:v>
                </c:pt>
                <c:pt idx="347">
                  <c:v>387.8</c:v>
                </c:pt>
                <c:pt idx="348">
                  <c:v>343.96</c:v>
                </c:pt>
                <c:pt idx="349">
                  <c:v>334.1</c:v>
                </c:pt>
                <c:pt idx="350">
                  <c:v>319.32</c:v>
                </c:pt>
                <c:pt idx="351">
                  <c:v>367.2</c:v>
                </c:pt>
                <c:pt idx="352">
                  <c:v>344.05</c:v>
                </c:pt>
                <c:pt idx="353">
                  <c:v>385.48</c:v>
                </c:pt>
                <c:pt idx="354">
                  <c:v>370.73</c:v>
                </c:pt>
                <c:pt idx="355">
                  <c:v>386.05</c:v>
                </c:pt>
                <c:pt idx="356">
                  <c:v>387.69</c:v>
                </c:pt>
                <c:pt idx="357">
                  <c:v>406.44</c:v>
                </c:pt>
                <c:pt idx="358">
                  <c:v>373.33</c:v>
                </c:pt>
                <c:pt idx="359">
                  <c:v>382.64</c:v>
                </c:pt>
                <c:pt idx="360">
                  <c:v>376.05</c:v>
                </c:pt>
                <c:pt idx="361">
                  <c:v>400.83</c:v>
                </c:pt>
                <c:pt idx="362">
                  <c:v>437.35</c:v>
                </c:pt>
                <c:pt idx="363">
                  <c:v>422.06</c:v>
                </c:pt>
                <c:pt idx="364">
                  <c:v>383.93</c:v>
                </c:pt>
                <c:pt idx="365">
                  <c:v>418.3</c:v>
                </c:pt>
                <c:pt idx="366">
                  <c:v>447.61</c:v>
                </c:pt>
                <c:pt idx="367">
                  <c:v>430.11</c:v>
                </c:pt>
                <c:pt idx="368">
                  <c:v>454.61</c:v>
                </c:pt>
                <c:pt idx="369">
                  <c:v>405.05</c:v>
                </c:pt>
                <c:pt idx="370">
                  <c:v>406.53</c:v>
                </c:pt>
                <c:pt idx="371">
                  <c:v>405.21</c:v>
                </c:pt>
                <c:pt idx="372">
                  <c:v>389.75</c:v>
                </c:pt>
                <c:pt idx="373">
                  <c:v>400.65</c:v>
                </c:pt>
                <c:pt idx="374">
                  <c:v>410.03</c:v>
                </c:pt>
                <c:pt idx="375">
                  <c:v>405.05</c:v>
                </c:pt>
                <c:pt idx="376">
                  <c:v>402.44</c:v>
                </c:pt>
                <c:pt idx="377">
                  <c:v>398.36</c:v>
                </c:pt>
                <c:pt idx="378">
                  <c:v>394.09</c:v>
                </c:pt>
                <c:pt idx="379">
                  <c:v>394.76</c:v>
                </c:pt>
                <c:pt idx="380">
                  <c:v>373.45</c:v>
                </c:pt>
                <c:pt idx="381">
                  <c:v>356.41</c:v>
                </c:pt>
                <c:pt idx="382">
                  <c:v>376.8</c:v>
                </c:pt>
                <c:pt idx="383">
                  <c:v>349.4</c:v>
                </c:pt>
                <c:pt idx="384">
                  <c:v>351.2</c:v>
                </c:pt>
                <c:pt idx="385">
                  <c:v>623.71</c:v>
                </c:pt>
                <c:pt idx="386">
                  <c:v>529.75</c:v>
                </c:pt>
                <c:pt idx="387">
                  <c:v>409.89</c:v>
                </c:pt>
                <c:pt idx="388">
                  <c:v>438.68</c:v>
                </c:pt>
                <c:pt idx="389">
                  <c:v>392.43</c:v>
                </c:pt>
                <c:pt idx="390">
                  <c:v>381.93</c:v>
                </c:pt>
                <c:pt idx="391">
                  <c:v>386.73</c:v>
                </c:pt>
                <c:pt idx="392">
                  <c:v>373.19</c:v>
                </c:pt>
                <c:pt idx="393">
                  <c:v>385.69</c:v>
                </c:pt>
                <c:pt idx="394">
                  <c:v>391.94</c:v>
                </c:pt>
                <c:pt idx="395">
                  <c:v>409.48</c:v>
                </c:pt>
                <c:pt idx="396">
                  <c:v>391.94</c:v>
                </c:pt>
                <c:pt idx="397">
                  <c:v>374.31</c:v>
                </c:pt>
                <c:pt idx="398">
                  <c:v>370.68</c:v>
                </c:pt>
                <c:pt idx="399">
                  <c:v>364.48</c:v>
                </c:pt>
                <c:pt idx="400">
                  <c:v>358.08</c:v>
                </c:pt>
                <c:pt idx="401">
                  <c:v>358.25</c:v>
                </c:pt>
                <c:pt idx="402">
                  <c:v>369.27</c:v>
                </c:pt>
                <c:pt idx="403">
                  <c:v>358.45</c:v>
                </c:pt>
                <c:pt idx="404">
                  <c:v>349.96</c:v>
                </c:pt>
                <c:pt idx="405">
                  <c:v>358.59</c:v>
                </c:pt>
                <c:pt idx="406">
                  <c:v>371.04</c:v>
                </c:pt>
                <c:pt idx="407">
                  <c:v>373.68</c:v>
                </c:pt>
                <c:pt idx="408">
                  <c:v>394.5</c:v>
                </c:pt>
                <c:pt idx="409">
                  <c:v>382.28</c:v>
                </c:pt>
                <c:pt idx="410">
                  <c:v>381.63</c:v>
                </c:pt>
                <c:pt idx="411">
                  <c:v>400.54</c:v>
                </c:pt>
                <c:pt idx="412">
                  <c:v>390.56</c:v>
                </c:pt>
                <c:pt idx="413">
                  <c:v>389.86</c:v>
                </c:pt>
                <c:pt idx="414">
                  <c:v>399.84</c:v>
                </c:pt>
                <c:pt idx="415">
                  <c:v>388.56</c:v>
                </c:pt>
                <c:pt idx="416">
                  <c:v>376.27</c:v>
                </c:pt>
                <c:pt idx="417">
                  <c:v>433.81</c:v>
                </c:pt>
                <c:pt idx="418">
                  <c:v>455.87</c:v>
                </c:pt>
                <c:pt idx="419">
                  <c:v>422</c:v>
                </c:pt>
                <c:pt idx="420">
                  <c:v>481.24</c:v>
                </c:pt>
                <c:pt idx="421">
                  <c:v>444.57</c:v>
                </c:pt>
                <c:pt idx="422">
                  <c:v>445.23</c:v>
                </c:pt>
                <c:pt idx="423">
                  <c:v>456.59</c:v>
                </c:pt>
                <c:pt idx="424">
                  <c:v>542.44</c:v>
                </c:pt>
                <c:pt idx="425">
                  <c:v>438.19</c:v>
                </c:pt>
                <c:pt idx="426">
                  <c:v>427.22</c:v>
                </c:pt>
                <c:pt idx="427">
                  <c:v>398.04</c:v>
                </c:pt>
                <c:pt idx="428">
                  <c:v>205.61</c:v>
                </c:pt>
                <c:pt idx="429">
                  <c:v>391.96</c:v>
                </c:pt>
                <c:pt idx="430">
                  <c:v>375.47</c:v>
                </c:pt>
                <c:pt idx="431">
                  <c:v>381.71</c:v>
                </c:pt>
                <c:pt idx="432">
                  <c:v>207.99</c:v>
                </c:pt>
                <c:pt idx="433">
                  <c:v>465.8</c:v>
                </c:pt>
                <c:pt idx="434">
                  <c:v>331.95</c:v>
                </c:pt>
                <c:pt idx="435">
                  <c:v>347.47</c:v>
                </c:pt>
                <c:pt idx="436">
                  <c:v>352.07</c:v>
                </c:pt>
                <c:pt idx="437">
                  <c:v>399.67</c:v>
                </c:pt>
                <c:pt idx="438">
                  <c:v>419.92</c:v>
                </c:pt>
                <c:pt idx="439">
                  <c:v>754.5</c:v>
                </c:pt>
                <c:pt idx="440">
                  <c:v>447.35</c:v>
                </c:pt>
                <c:pt idx="441">
                  <c:v>420.89</c:v>
                </c:pt>
                <c:pt idx="442">
                  <c:v>417.83</c:v>
                </c:pt>
                <c:pt idx="443">
                  <c:v>448.83</c:v>
                </c:pt>
                <c:pt idx="444">
                  <c:v>428.53</c:v>
                </c:pt>
                <c:pt idx="445">
                  <c:v>424.5</c:v>
                </c:pt>
                <c:pt idx="446">
                  <c:v>440.84</c:v>
                </c:pt>
                <c:pt idx="447">
                  <c:v>461</c:v>
                </c:pt>
                <c:pt idx="448">
                  <c:v>394.87</c:v>
                </c:pt>
                <c:pt idx="449">
                  <c:v>444.83</c:v>
                </c:pt>
                <c:pt idx="450">
                  <c:v>419.44</c:v>
                </c:pt>
                <c:pt idx="451">
                  <c:v>520.5</c:v>
                </c:pt>
                <c:pt idx="452">
                  <c:v>445.42</c:v>
                </c:pt>
                <c:pt idx="453">
                  <c:v>526.86</c:v>
                </c:pt>
                <c:pt idx="454">
                  <c:v>466.91</c:v>
                </c:pt>
                <c:pt idx="455">
                  <c:v>460.84</c:v>
                </c:pt>
                <c:pt idx="456">
                  <c:v>451.86</c:v>
                </c:pt>
                <c:pt idx="457">
                  <c:v>453.99</c:v>
                </c:pt>
                <c:pt idx="458">
                  <c:v>460.18</c:v>
                </c:pt>
                <c:pt idx="459">
                  <c:v>463.76</c:v>
                </c:pt>
                <c:pt idx="460">
                  <c:v>419.79</c:v>
                </c:pt>
                <c:pt idx="461">
                  <c:v>500.93</c:v>
                </c:pt>
                <c:pt idx="462">
                  <c:v>475.53</c:v>
                </c:pt>
                <c:pt idx="463">
                  <c:v>514.38</c:v>
                </c:pt>
                <c:pt idx="464">
                  <c:v>443.22</c:v>
                </c:pt>
                <c:pt idx="465">
                  <c:v>451.54</c:v>
                </c:pt>
                <c:pt idx="466">
                  <c:v>448.73</c:v>
                </c:pt>
                <c:pt idx="467">
                  <c:v>450.08</c:v>
                </c:pt>
                <c:pt idx="468">
                  <c:v>425.18</c:v>
                </c:pt>
                <c:pt idx="469">
                  <c:v>448.31</c:v>
                </c:pt>
                <c:pt idx="470">
                  <c:v>435.21</c:v>
                </c:pt>
                <c:pt idx="471">
                  <c:v>410.73</c:v>
                </c:pt>
                <c:pt idx="472">
                  <c:v>398.83</c:v>
                </c:pt>
                <c:pt idx="473">
                  <c:v>408</c:v>
                </c:pt>
                <c:pt idx="474">
                  <c:v>410.61</c:v>
                </c:pt>
                <c:pt idx="475">
                  <c:v>408.49</c:v>
                </c:pt>
                <c:pt idx="476">
                  <c:v>384.48</c:v>
                </c:pt>
                <c:pt idx="477">
                  <c:v>363.01</c:v>
                </c:pt>
                <c:pt idx="478">
                  <c:v>362.95</c:v>
                </c:pt>
                <c:pt idx="479">
                  <c:v>344.31</c:v>
                </c:pt>
                <c:pt idx="480">
                  <c:v>380</c:v>
                </c:pt>
                <c:pt idx="481">
                  <c:v>996.99</c:v>
                </c:pt>
                <c:pt idx="482">
                  <c:v>478.65</c:v>
                </c:pt>
                <c:pt idx="483">
                  <c:v>464.49</c:v>
                </c:pt>
                <c:pt idx="484">
                  <c:v>439.31</c:v>
                </c:pt>
                <c:pt idx="485">
                  <c:v>389.54</c:v>
                </c:pt>
                <c:pt idx="486">
                  <c:v>378.47</c:v>
                </c:pt>
                <c:pt idx="487">
                  <c:v>355.76</c:v>
                </c:pt>
                <c:pt idx="488">
                  <c:v>352.53</c:v>
                </c:pt>
                <c:pt idx="489">
                  <c:v>401.12</c:v>
                </c:pt>
                <c:pt idx="490">
                  <c:v>385.16</c:v>
                </c:pt>
                <c:pt idx="491">
                  <c:v>399.04</c:v>
                </c:pt>
                <c:pt idx="492">
                  <c:v>374.72</c:v>
                </c:pt>
                <c:pt idx="493">
                  <c:v>370.4</c:v>
                </c:pt>
                <c:pt idx="494">
                  <c:v>366.73</c:v>
                </c:pt>
                <c:pt idx="495">
                  <c:v>349.66</c:v>
                </c:pt>
                <c:pt idx="496">
                  <c:v>348.2</c:v>
                </c:pt>
                <c:pt idx="497">
                  <c:v>349.46</c:v>
                </c:pt>
                <c:pt idx="498">
                  <c:v>347.61</c:v>
                </c:pt>
                <c:pt idx="499">
                  <c:v>349.98</c:v>
                </c:pt>
                <c:pt idx="500">
                  <c:v>348.5</c:v>
                </c:pt>
                <c:pt idx="501">
                  <c:v>348.5</c:v>
                </c:pt>
                <c:pt idx="502">
                  <c:v>348.5</c:v>
                </c:pt>
                <c:pt idx="503">
                  <c:v>357.38</c:v>
                </c:pt>
                <c:pt idx="504">
                  <c:v>373.77</c:v>
                </c:pt>
                <c:pt idx="505">
                  <c:v>393.51</c:v>
                </c:pt>
                <c:pt idx="506">
                  <c:v>419.89</c:v>
                </c:pt>
                <c:pt idx="507">
                  <c:v>398.46</c:v>
                </c:pt>
                <c:pt idx="508">
                  <c:v>429.88</c:v>
                </c:pt>
                <c:pt idx="509">
                  <c:v>414.24</c:v>
                </c:pt>
                <c:pt idx="510">
                  <c:v>406.14</c:v>
                </c:pt>
                <c:pt idx="511">
                  <c:v>388.95</c:v>
                </c:pt>
                <c:pt idx="512">
                  <c:v>359</c:v>
                </c:pt>
                <c:pt idx="513">
                  <c:v>394.73</c:v>
                </c:pt>
                <c:pt idx="514">
                  <c:v>438.98</c:v>
                </c:pt>
                <c:pt idx="515">
                  <c:v>378.8</c:v>
                </c:pt>
                <c:pt idx="516">
                  <c:v>388.43</c:v>
                </c:pt>
                <c:pt idx="517">
                  <c:v>399.49</c:v>
                </c:pt>
                <c:pt idx="518">
                  <c:v>357.1</c:v>
                </c:pt>
                <c:pt idx="519">
                  <c:v>329.54</c:v>
                </c:pt>
                <c:pt idx="520">
                  <c:v>350.15</c:v>
                </c:pt>
                <c:pt idx="521">
                  <c:v>143.87</c:v>
                </c:pt>
                <c:pt idx="522">
                  <c:v>211.36</c:v>
                </c:pt>
                <c:pt idx="523">
                  <c:v>224.19</c:v>
                </c:pt>
                <c:pt idx="524">
                  <c:v>362.18</c:v>
                </c:pt>
                <c:pt idx="525">
                  <c:v>349.35</c:v>
                </c:pt>
                <c:pt idx="526">
                  <c:v>332.42</c:v>
                </c:pt>
                <c:pt idx="527">
                  <c:v>307.72</c:v>
                </c:pt>
                <c:pt idx="528">
                  <c:v>138.05</c:v>
                </c:pt>
                <c:pt idx="529">
                  <c:v>282.7</c:v>
                </c:pt>
                <c:pt idx="530">
                  <c:v>319.72</c:v>
                </c:pt>
                <c:pt idx="531">
                  <c:v>262.28</c:v>
                </c:pt>
                <c:pt idx="532">
                  <c:v>302.91</c:v>
                </c:pt>
                <c:pt idx="533">
                  <c:v>307.74</c:v>
                </c:pt>
                <c:pt idx="534">
                  <c:v>333.91</c:v>
                </c:pt>
                <c:pt idx="535">
                  <c:v>341.69</c:v>
                </c:pt>
                <c:pt idx="536">
                  <c:v>329.68</c:v>
                </c:pt>
                <c:pt idx="537">
                  <c:v>323.28</c:v>
                </c:pt>
                <c:pt idx="538">
                  <c:v>336.2</c:v>
                </c:pt>
                <c:pt idx="539">
                  <c:v>338.66</c:v>
                </c:pt>
                <c:pt idx="540">
                  <c:v>338.88</c:v>
                </c:pt>
                <c:pt idx="541">
                  <c:v>351.46</c:v>
                </c:pt>
                <c:pt idx="542">
                  <c:v>329.83</c:v>
                </c:pt>
                <c:pt idx="543">
                  <c:v>342.79</c:v>
                </c:pt>
                <c:pt idx="544">
                  <c:v>354.48</c:v>
                </c:pt>
                <c:pt idx="545">
                  <c:v>380.22</c:v>
                </c:pt>
                <c:pt idx="546">
                  <c:v>376.65</c:v>
                </c:pt>
                <c:pt idx="547">
                  <c:v>372.15</c:v>
                </c:pt>
                <c:pt idx="548">
                  <c:v>384.63</c:v>
                </c:pt>
                <c:pt idx="549">
                  <c:v>456.8</c:v>
                </c:pt>
                <c:pt idx="550">
                  <c:v>383.94</c:v>
                </c:pt>
                <c:pt idx="551">
                  <c:v>424.4</c:v>
                </c:pt>
                <c:pt idx="552">
                  <c:v>378.48</c:v>
                </c:pt>
                <c:pt idx="553">
                  <c:v>409.6</c:v>
                </c:pt>
                <c:pt idx="554">
                  <c:v>431.24</c:v>
                </c:pt>
                <c:pt idx="555">
                  <c:v>450.71</c:v>
                </c:pt>
                <c:pt idx="556">
                  <c:v>405.53</c:v>
                </c:pt>
                <c:pt idx="557">
                  <c:v>441.61</c:v>
                </c:pt>
                <c:pt idx="558">
                  <c:v>451.96</c:v>
                </c:pt>
                <c:pt idx="559">
                  <c:v>451.97</c:v>
                </c:pt>
                <c:pt idx="560">
                  <c:v>395.89</c:v>
                </c:pt>
                <c:pt idx="561">
                  <c:v>392.21</c:v>
                </c:pt>
                <c:pt idx="562">
                  <c:v>402.03</c:v>
                </c:pt>
                <c:pt idx="563">
                  <c:v>440.97</c:v>
                </c:pt>
                <c:pt idx="564">
                  <c:v>392.33</c:v>
                </c:pt>
                <c:pt idx="565">
                  <c:v>406.22</c:v>
                </c:pt>
                <c:pt idx="566">
                  <c:v>397.78</c:v>
                </c:pt>
                <c:pt idx="567">
                  <c:v>397.87</c:v>
                </c:pt>
                <c:pt idx="568">
                  <c:v>381.67</c:v>
                </c:pt>
                <c:pt idx="569">
                  <c:v>374.9</c:v>
                </c:pt>
                <c:pt idx="570">
                  <c:v>371.96</c:v>
                </c:pt>
                <c:pt idx="571">
                  <c:v>368.81</c:v>
                </c:pt>
                <c:pt idx="572">
                  <c:v>367.78</c:v>
                </c:pt>
                <c:pt idx="573">
                  <c:v>357.58</c:v>
                </c:pt>
                <c:pt idx="574">
                  <c:v>325.98</c:v>
                </c:pt>
                <c:pt idx="575">
                  <c:v>322.43</c:v>
                </c:pt>
                <c:pt idx="576">
                  <c:v>335.23</c:v>
                </c:pt>
                <c:pt idx="577">
                  <c:v>525.47</c:v>
                </c:pt>
                <c:pt idx="578">
                  <c:v>341.33</c:v>
                </c:pt>
                <c:pt idx="579">
                  <c:v>349.35</c:v>
                </c:pt>
                <c:pt idx="580">
                  <c:v>343.24</c:v>
                </c:pt>
                <c:pt idx="581">
                  <c:v>329.72</c:v>
                </c:pt>
                <c:pt idx="582">
                  <c:v>334.47</c:v>
                </c:pt>
                <c:pt idx="583">
                  <c:v>319.29</c:v>
                </c:pt>
                <c:pt idx="584">
                  <c:v>312.23</c:v>
                </c:pt>
                <c:pt idx="585">
                  <c:v>316.48</c:v>
                </c:pt>
                <c:pt idx="586">
                  <c:v>324.02</c:v>
                </c:pt>
                <c:pt idx="587">
                  <c:v>332.91</c:v>
                </c:pt>
                <c:pt idx="588">
                  <c:v>332.05</c:v>
                </c:pt>
                <c:pt idx="589">
                  <c:v>314.83</c:v>
                </c:pt>
                <c:pt idx="590">
                  <c:v>320.2</c:v>
                </c:pt>
                <c:pt idx="591">
                  <c:v>312.72</c:v>
                </c:pt>
                <c:pt idx="592">
                  <c:v>306.98</c:v>
                </c:pt>
                <c:pt idx="593">
                  <c:v>313.64</c:v>
                </c:pt>
                <c:pt idx="594">
                  <c:v>310.01</c:v>
                </c:pt>
                <c:pt idx="595">
                  <c:v>311.82</c:v>
                </c:pt>
                <c:pt idx="596">
                  <c:v>306.25</c:v>
                </c:pt>
                <c:pt idx="597">
                  <c:v>319.74</c:v>
                </c:pt>
                <c:pt idx="598">
                  <c:v>316.41</c:v>
                </c:pt>
                <c:pt idx="599">
                  <c:v>329.74</c:v>
                </c:pt>
                <c:pt idx="600">
                  <c:v>336.69</c:v>
                </c:pt>
                <c:pt idx="601">
                  <c:v>351.06</c:v>
                </c:pt>
                <c:pt idx="602">
                  <c:v>356.55</c:v>
                </c:pt>
                <c:pt idx="603">
                  <c:v>399.56</c:v>
                </c:pt>
                <c:pt idx="604">
                  <c:v>377.61</c:v>
                </c:pt>
                <c:pt idx="605">
                  <c:v>417.57</c:v>
                </c:pt>
                <c:pt idx="606">
                  <c:v>392.76</c:v>
                </c:pt>
                <c:pt idx="607">
                  <c:v>378.82</c:v>
                </c:pt>
                <c:pt idx="608">
                  <c:v>388.19</c:v>
                </c:pt>
                <c:pt idx="609">
                  <c:v>434.52</c:v>
                </c:pt>
                <c:pt idx="610">
                  <c:v>426.46</c:v>
                </c:pt>
                <c:pt idx="611">
                  <c:v>423.38</c:v>
                </c:pt>
                <c:pt idx="612">
                  <c:v>418.41</c:v>
                </c:pt>
                <c:pt idx="613">
                  <c:v>389.03</c:v>
                </c:pt>
                <c:pt idx="614">
                  <c:v>356.48</c:v>
                </c:pt>
                <c:pt idx="615">
                  <c:v>341.18</c:v>
                </c:pt>
                <c:pt idx="616">
                  <c:v>237.04</c:v>
                </c:pt>
                <c:pt idx="617">
                  <c:v>156.65</c:v>
                </c:pt>
                <c:pt idx="618">
                  <c:v>225.03</c:v>
                </c:pt>
                <c:pt idx="619">
                  <c:v>324.22</c:v>
                </c:pt>
                <c:pt idx="620">
                  <c:v>330.22</c:v>
                </c:pt>
                <c:pt idx="621">
                  <c:v>325.75</c:v>
                </c:pt>
                <c:pt idx="622">
                  <c:v>285.19</c:v>
                </c:pt>
                <c:pt idx="623">
                  <c:v>298.01</c:v>
                </c:pt>
                <c:pt idx="624">
                  <c:v>63.23</c:v>
                </c:pt>
                <c:pt idx="625">
                  <c:v>297.86</c:v>
                </c:pt>
                <c:pt idx="626">
                  <c:v>296.71</c:v>
                </c:pt>
                <c:pt idx="627">
                  <c:v>298.04</c:v>
                </c:pt>
                <c:pt idx="628">
                  <c:v>304.07</c:v>
                </c:pt>
                <c:pt idx="629">
                  <c:v>325.07</c:v>
                </c:pt>
                <c:pt idx="630">
                  <c:v>380.58</c:v>
                </c:pt>
                <c:pt idx="631">
                  <c:v>375.98</c:v>
                </c:pt>
                <c:pt idx="632">
                  <c:v>356.8</c:v>
                </c:pt>
                <c:pt idx="633">
                  <c:v>333.03</c:v>
                </c:pt>
                <c:pt idx="634">
                  <c:v>317.74</c:v>
                </c:pt>
                <c:pt idx="635">
                  <c:v>317.48</c:v>
                </c:pt>
                <c:pt idx="636">
                  <c:v>314.03</c:v>
                </c:pt>
                <c:pt idx="637">
                  <c:v>362.95</c:v>
                </c:pt>
                <c:pt idx="638">
                  <c:v>318.47</c:v>
                </c:pt>
                <c:pt idx="639">
                  <c:v>340.68</c:v>
                </c:pt>
                <c:pt idx="640">
                  <c:v>349.51</c:v>
                </c:pt>
                <c:pt idx="641">
                  <c:v>360</c:v>
                </c:pt>
                <c:pt idx="642">
                  <c:v>398.63</c:v>
                </c:pt>
                <c:pt idx="643">
                  <c:v>385.5</c:v>
                </c:pt>
                <c:pt idx="644">
                  <c:v>426.99</c:v>
                </c:pt>
                <c:pt idx="645">
                  <c:v>389.75</c:v>
                </c:pt>
                <c:pt idx="646">
                  <c:v>358.71</c:v>
                </c:pt>
                <c:pt idx="647">
                  <c:v>362.83</c:v>
                </c:pt>
                <c:pt idx="648">
                  <c:v>363.45</c:v>
                </c:pt>
                <c:pt idx="649">
                  <c:v>397.58</c:v>
                </c:pt>
                <c:pt idx="650">
                  <c:v>419.31</c:v>
                </c:pt>
                <c:pt idx="651">
                  <c:v>401.65</c:v>
                </c:pt>
                <c:pt idx="652">
                  <c:v>381.15</c:v>
                </c:pt>
                <c:pt idx="653">
                  <c:v>413.29</c:v>
                </c:pt>
                <c:pt idx="654">
                  <c:v>440.43</c:v>
                </c:pt>
                <c:pt idx="655">
                  <c:v>438.84</c:v>
                </c:pt>
                <c:pt idx="656">
                  <c:v>403.02</c:v>
                </c:pt>
                <c:pt idx="657">
                  <c:v>405.72</c:v>
                </c:pt>
                <c:pt idx="658">
                  <c:v>419.11</c:v>
                </c:pt>
                <c:pt idx="659">
                  <c:v>429.01</c:v>
                </c:pt>
                <c:pt idx="660">
                  <c:v>378.8</c:v>
                </c:pt>
                <c:pt idx="661">
                  <c:v>416.91</c:v>
                </c:pt>
                <c:pt idx="662">
                  <c:v>371.17</c:v>
                </c:pt>
                <c:pt idx="663">
                  <c:v>379.03</c:v>
                </c:pt>
                <c:pt idx="664">
                  <c:v>393.15</c:v>
                </c:pt>
                <c:pt idx="665">
                  <c:v>396.49</c:v>
                </c:pt>
                <c:pt idx="666">
                  <c:v>391.88</c:v>
                </c:pt>
                <c:pt idx="667">
                  <c:v>355.49</c:v>
                </c:pt>
                <c:pt idx="668">
                  <c:v>353.16</c:v>
                </c:pt>
                <c:pt idx="669">
                  <c:v>338.09</c:v>
                </c:pt>
                <c:pt idx="670">
                  <c:v>340.05</c:v>
                </c:pt>
                <c:pt idx="671">
                  <c:v>313.85</c:v>
                </c:pt>
                <c:pt idx="672">
                  <c:v>332</c:v>
                </c:pt>
                <c:pt idx="673">
                  <c:v>466.7</c:v>
                </c:pt>
                <c:pt idx="674">
                  <c:v>392.71</c:v>
                </c:pt>
                <c:pt idx="675">
                  <c:v>357.86</c:v>
                </c:pt>
                <c:pt idx="676">
                  <c:v>363.21</c:v>
                </c:pt>
                <c:pt idx="677">
                  <c:v>353.82</c:v>
                </c:pt>
                <c:pt idx="678">
                  <c:v>376.95</c:v>
                </c:pt>
                <c:pt idx="679">
                  <c:v>348.18</c:v>
                </c:pt>
                <c:pt idx="680">
                  <c:v>345.71</c:v>
                </c:pt>
                <c:pt idx="681">
                  <c:v>348.94</c:v>
                </c:pt>
                <c:pt idx="682">
                  <c:v>351.85</c:v>
                </c:pt>
                <c:pt idx="683">
                  <c:v>348.18</c:v>
                </c:pt>
                <c:pt idx="684">
                  <c:v>354.73</c:v>
                </c:pt>
                <c:pt idx="685">
                  <c:v>342.55</c:v>
                </c:pt>
                <c:pt idx="686">
                  <c:v>341.77</c:v>
                </c:pt>
                <c:pt idx="687">
                  <c:v>336.04</c:v>
                </c:pt>
                <c:pt idx="688">
                  <c:v>327.38</c:v>
                </c:pt>
                <c:pt idx="689">
                  <c:v>327.99</c:v>
                </c:pt>
                <c:pt idx="690">
                  <c:v>288.38</c:v>
                </c:pt>
                <c:pt idx="691">
                  <c:v>308.54</c:v>
                </c:pt>
                <c:pt idx="692">
                  <c:v>304.79</c:v>
                </c:pt>
                <c:pt idx="693">
                  <c:v>309.68</c:v>
                </c:pt>
                <c:pt idx="694">
                  <c:v>316.72</c:v>
                </c:pt>
                <c:pt idx="695">
                  <c:v>424.61</c:v>
                </c:pt>
                <c:pt idx="696">
                  <c:v>343.28</c:v>
                </c:pt>
                <c:pt idx="697">
                  <c:v>357.94</c:v>
                </c:pt>
                <c:pt idx="698">
                  <c:v>355.37</c:v>
                </c:pt>
                <c:pt idx="699">
                  <c:v>385.13</c:v>
                </c:pt>
                <c:pt idx="700">
                  <c:v>411.84</c:v>
                </c:pt>
                <c:pt idx="701">
                  <c:v>437.22</c:v>
                </c:pt>
                <c:pt idx="702">
                  <c:v>397.31</c:v>
                </c:pt>
                <c:pt idx="703">
                  <c:v>417.28</c:v>
                </c:pt>
                <c:pt idx="704">
                  <c:v>464.38</c:v>
                </c:pt>
                <c:pt idx="705">
                  <c:v>442.66</c:v>
                </c:pt>
                <c:pt idx="706">
                  <c:v>442.04</c:v>
                </c:pt>
                <c:pt idx="707">
                  <c:v>396.87</c:v>
                </c:pt>
                <c:pt idx="708">
                  <c:v>394.11</c:v>
                </c:pt>
                <c:pt idx="709">
                  <c:v>333.45</c:v>
                </c:pt>
                <c:pt idx="710">
                  <c:v>389.23</c:v>
                </c:pt>
                <c:pt idx="711">
                  <c:v>361.31</c:v>
                </c:pt>
                <c:pt idx="712">
                  <c:v>372.54</c:v>
                </c:pt>
                <c:pt idx="713">
                  <c:v>374.89</c:v>
                </c:pt>
                <c:pt idx="714">
                  <c:v>376.79</c:v>
                </c:pt>
                <c:pt idx="715">
                  <c:v>362.34</c:v>
                </c:pt>
                <c:pt idx="716">
                  <c:v>375.64</c:v>
                </c:pt>
                <c:pt idx="717">
                  <c:v>363.8</c:v>
                </c:pt>
                <c:pt idx="718">
                  <c:v>374.92</c:v>
                </c:pt>
                <c:pt idx="719">
                  <c:v>337.4</c:v>
                </c:pt>
                <c:pt idx="720">
                  <c:v>295.45</c:v>
                </c:pt>
                <c:pt idx="721">
                  <c:v>345.97</c:v>
                </c:pt>
                <c:pt idx="722">
                  <c:v>343.36</c:v>
                </c:pt>
                <c:pt idx="723">
                  <c:v>348.75</c:v>
                </c:pt>
                <c:pt idx="724">
                  <c:v>345.65</c:v>
                </c:pt>
                <c:pt idx="725">
                  <c:v>369.2</c:v>
                </c:pt>
                <c:pt idx="726">
                  <c:v>407.15</c:v>
                </c:pt>
                <c:pt idx="727">
                  <c:v>436.93</c:v>
                </c:pt>
                <c:pt idx="728">
                  <c:v>416.18</c:v>
                </c:pt>
                <c:pt idx="729">
                  <c:v>369.94</c:v>
                </c:pt>
                <c:pt idx="730">
                  <c:v>349.73</c:v>
                </c:pt>
                <c:pt idx="731">
                  <c:v>358.34</c:v>
                </c:pt>
                <c:pt idx="732">
                  <c:v>366.21</c:v>
                </c:pt>
                <c:pt idx="733">
                  <c:v>362.47</c:v>
                </c:pt>
                <c:pt idx="734">
                  <c:v>357.31</c:v>
                </c:pt>
                <c:pt idx="735">
                  <c:v>366.46</c:v>
                </c:pt>
                <c:pt idx="736">
                  <c:v>375.44</c:v>
                </c:pt>
                <c:pt idx="737">
                  <c:v>365.22</c:v>
                </c:pt>
                <c:pt idx="738">
                  <c:v>371.63</c:v>
                </c:pt>
                <c:pt idx="739">
                  <c:v>370.2</c:v>
                </c:pt>
                <c:pt idx="740">
                  <c:v>391.7</c:v>
                </c:pt>
                <c:pt idx="741">
                  <c:v>397.29</c:v>
                </c:pt>
                <c:pt idx="742">
                  <c:v>349.25</c:v>
                </c:pt>
                <c:pt idx="743">
                  <c:v>380.93</c:v>
                </c:pt>
                <c:pt idx="744">
                  <c:v>355.56</c:v>
                </c:pt>
                <c:pt idx="745">
                  <c:v>374.84</c:v>
                </c:pt>
                <c:pt idx="746">
                  <c:v>377.1</c:v>
                </c:pt>
                <c:pt idx="747">
                  <c:v>444.31</c:v>
                </c:pt>
                <c:pt idx="748">
                  <c:v>392.52</c:v>
                </c:pt>
                <c:pt idx="749">
                  <c:v>451.9</c:v>
                </c:pt>
                <c:pt idx="750">
                  <c:v>456.75</c:v>
                </c:pt>
                <c:pt idx="751">
                  <c:v>438.52</c:v>
                </c:pt>
                <c:pt idx="752">
                  <c:v>405.27</c:v>
                </c:pt>
                <c:pt idx="753">
                  <c:v>432.88</c:v>
                </c:pt>
                <c:pt idx="754">
                  <c:v>398.19</c:v>
                </c:pt>
                <c:pt idx="755">
                  <c:v>398.9</c:v>
                </c:pt>
                <c:pt idx="756">
                  <c:v>380.56</c:v>
                </c:pt>
                <c:pt idx="757">
                  <c:v>381.86</c:v>
                </c:pt>
                <c:pt idx="758">
                  <c:v>378.46</c:v>
                </c:pt>
                <c:pt idx="759">
                  <c:v>372.18</c:v>
                </c:pt>
                <c:pt idx="760">
                  <c:v>370.54</c:v>
                </c:pt>
                <c:pt idx="761">
                  <c:v>383.61</c:v>
                </c:pt>
                <c:pt idx="762">
                  <c:v>403.14</c:v>
                </c:pt>
                <c:pt idx="763">
                  <c:v>377.37</c:v>
                </c:pt>
                <c:pt idx="764">
                  <c:v>358.06</c:v>
                </c:pt>
                <c:pt idx="765">
                  <c:v>355.9</c:v>
                </c:pt>
                <c:pt idx="766">
                  <c:v>339.6</c:v>
                </c:pt>
                <c:pt idx="767">
                  <c:v>348.34</c:v>
                </c:pt>
                <c:pt idx="768">
                  <c:v>359.77</c:v>
                </c:pt>
                <c:pt idx="769">
                  <c:v>708.57</c:v>
                </c:pt>
                <c:pt idx="770">
                  <c:v>452.17</c:v>
                </c:pt>
                <c:pt idx="771">
                  <c:v>442.78</c:v>
                </c:pt>
                <c:pt idx="772">
                  <c:v>399.43</c:v>
                </c:pt>
                <c:pt idx="773">
                  <c:v>409.48</c:v>
                </c:pt>
                <c:pt idx="774">
                  <c:v>425.24</c:v>
                </c:pt>
                <c:pt idx="775">
                  <c:v>367.61</c:v>
                </c:pt>
                <c:pt idx="776">
                  <c:v>369.51</c:v>
                </c:pt>
                <c:pt idx="777">
                  <c:v>369.2</c:v>
                </c:pt>
                <c:pt idx="778">
                  <c:v>358.7</c:v>
                </c:pt>
                <c:pt idx="779">
                  <c:v>372.29</c:v>
                </c:pt>
                <c:pt idx="780">
                  <c:v>419.35</c:v>
                </c:pt>
                <c:pt idx="781">
                  <c:v>528.96</c:v>
                </c:pt>
                <c:pt idx="782">
                  <c:v>427.2</c:v>
                </c:pt>
                <c:pt idx="783">
                  <c:v>410.51</c:v>
                </c:pt>
                <c:pt idx="784">
                  <c:v>408.4</c:v>
                </c:pt>
                <c:pt idx="785">
                  <c:v>429.58</c:v>
                </c:pt>
                <c:pt idx="786">
                  <c:v>415.32</c:v>
                </c:pt>
                <c:pt idx="787">
                  <c:v>380.96</c:v>
                </c:pt>
                <c:pt idx="788">
                  <c:v>370.35</c:v>
                </c:pt>
                <c:pt idx="789">
                  <c:v>367.01</c:v>
                </c:pt>
                <c:pt idx="790">
                  <c:v>371.79</c:v>
                </c:pt>
                <c:pt idx="791">
                  <c:v>368.78</c:v>
                </c:pt>
                <c:pt idx="792">
                  <c:v>375.94</c:v>
                </c:pt>
                <c:pt idx="793">
                  <c:v>375.1</c:v>
                </c:pt>
                <c:pt idx="794">
                  <c:v>400.33</c:v>
                </c:pt>
                <c:pt idx="795">
                  <c:v>453.93</c:v>
                </c:pt>
                <c:pt idx="796">
                  <c:v>391.96</c:v>
                </c:pt>
                <c:pt idx="797">
                  <c:v>510.01</c:v>
                </c:pt>
                <c:pt idx="798">
                  <c:v>431.14</c:v>
                </c:pt>
                <c:pt idx="799">
                  <c:v>519.02</c:v>
                </c:pt>
                <c:pt idx="800">
                  <c:v>429.63</c:v>
                </c:pt>
                <c:pt idx="801">
                  <c:v>588.34</c:v>
                </c:pt>
                <c:pt idx="802">
                  <c:v>997.6</c:v>
                </c:pt>
                <c:pt idx="803">
                  <c:v>753.12</c:v>
                </c:pt>
                <c:pt idx="804">
                  <c:v>513.45</c:v>
                </c:pt>
                <c:pt idx="805">
                  <c:v>727.04</c:v>
                </c:pt>
                <c:pt idx="806">
                  <c:v>522.38</c:v>
                </c:pt>
                <c:pt idx="807">
                  <c:v>460.11</c:v>
                </c:pt>
                <c:pt idx="808">
                  <c:v>411.27</c:v>
                </c:pt>
                <c:pt idx="809">
                  <c:v>400.93</c:v>
                </c:pt>
                <c:pt idx="810">
                  <c:v>369.17</c:v>
                </c:pt>
                <c:pt idx="811">
                  <c:v>368.09</c:v>
                </c:pt>
                <c:pt idx="812">
                  <c:v>350.2</c:v>
                </c:pt>
                <c:pt idx="813">
                  <c:v>327.46</c:v>
                </c:pt>
                <c:pt idx="814">
                  <c:v>343.72</c:v>
                </c:pt>
                <c:pt idx="815">
                  <c:v>346.64</c:v>
                </c:pt>
                <c:pt idx="816">
                  <c:v>85.2</c:v>
                </c:pt>
                <c:pt idx="817">
                  <c:v>349.96</c:v>
                </c:pt>
                <c:pt idx="818">
                  <c:v>328.72</c:v>
                </c:pt>
                <c:pt idx="819">
                  <c:v>242.79</c:v>
                </c:pt>
                <c:pt idx="820">
                  <c:v>341.44</c:v>
                </c:pt>
                <c:pt idx="821">
                  <c:v>343.02</c:v>
                </c:pt>
                <c:pt idx="822">
                  <c:v>379.57</c:v>
                </c:pt>
                <c:pt idx="823">
                  <c:v>432.67</c:v>
                </c:pt>
                <c:pt idx="824">
                  <c:v>366.06</c:v>
                </c:pt>
                <c:pt idx="825">
                  <c:v>349.1</c:v>
                </c:pt>
                <c:pt idx="826">
                  <c:v>333.91</c:v>
                </c:pt>
                <c:pt idx="827">
                  <c:v>334.86</c:v>
                </c:pt>
                <c:pt idx="828">
                  <c:v>348.58</c:v>
                </c:pt>
                <c:pt idx="829">
                  <c:v>342.76</c:v>
                </c:pt>
                <c:pt idx="830">
                  <c:v>339.6</c:v>
                </c:pt>
                <c:pt idx="831">
                  <c:v>345.05</c:v>
                </c:pt>
                <c:pt idx="832">
                  <c:v>371.15</c:v>
                </c:pt>
                <c:pt idx="833">
                  <c:v>350.96</c:v>
                </c:pt>
                <c:pt idx="834">
                  <c:v>360.4</c:v>
                </c:pt>
                <c:pt idx="835">
                  <c:v>379.42</c:v>
                </c:pt>
                <c:pt idx="836">
                  <c:v>390.65</c:v>
                </c:pt>
                <c:pt idx="837">
                  <c:v>380.25</c:v>
                </c:pt>
                <c:pt idx="838">
                  <c:v>361.75</c:v>
                </c:pt>
                <c:pt idx="839">
                  <c:v>363.86</c:v>
                </c:pt>
                <c:pt idx="840">
                  <c:v>364.58</c:v>
                </c:pt>
                <c:pt idx="841">
                  <c:v>381.48</c:v>
                </c:pt>
                <c:pt idx="842">
                  <c:v>378.59</c:v>
                </c:pt>
                <c:pt idx="843">
                  <c:v>381.71</c:v>
                </c:pt>
                <c:pt idx="844">
                  <c:v>365.48</c:v>
                </c:pt>
                <c:pt idx="845">
                  <c:v>388.41</c:v>
                </c:pt>
                <c:pt idx="846">
                  <c:v>389.65</c:v>
                </c:pt>
                <c:pt idx="847">
                  <c:v>408.58</c:v>
                </c:pt>
                <c:pt idx="848">
                  <c:v>384.08</c:v>
                </c:pt>
                <c:pt idx="849">
                  <c:v>413.8</c:v>
                </c:pt>
                <c:pt idx="850">
                  <c:v>389.61</c:v>
                </c:pt>
                <c:pt idx="851">
                  <c:v>392.45</c:v>
                </c:pt>
                <c:pt idx="852">
                  <c:v>396.73</c:v>
                </c:pt>
                <c:pt idx="853">
                  <c:v>419.44</c:v>
                </c:pt>
                <c:pt idx="854">
                  <c:v>396.71</c:v>
                </c:pt>
                <c:pt idx="855">
                  <c:v>419.55</c:v>
                </c:pt>
                <c:pt idx="856">
                  <c:v>401.91</c:v>
                </c:pt>
                <c:pt idx="857">
                  <c:v>457.34</c:v>
                </c:pt>
                <c:pt idx="858">
                  <c:v>416.02</c:v>
                </c:pt>
                <c:pt idx="859">
                  <c:v>354.56</c:v>
                </c:pt>
                <c:pt idx="860">
                  <c:v>377.44</c:v>
                </c:pt>
                <c:pt idx="861">
                  <c:v>347.57</c:v>
                </c:pt>
                <c:pt idx="862">
                  <c:v>336.47</c:v>
                </c:pt>
                <c:pt idx="863">
                  <c:v>324.42</c:v>
                </c:pt>
                <c:pt idx="864">
                  <c:v>338.04</c:v>
                </c:pt>
                <c:pt idx="865">
                  <c:v>579.97</c:v>
                </c:pt>
                <c:pt idx="866">
                  <c:v>456.69</c:v>
                </c:pt>
                <c:pt idx="867">
                  <c:v>423.89</c:v>
                </c:pt>
                <c:pt idx="868">
                  <c:v>381.15</c:v>
                </c:pt>
                <c:pt idx="869">
                  <c:v>339.43</c:v>
                </c:pt>
                <c:pt idx="870">
                  <c:v>346.2</c:v>
                </c:pt>
                <c:pt idx="871">
                  <c:v>346.14</c:v>
                </c:pt>
                <c:pt idx="872">
                  <c:v>339.16</c:v>
                </c:pt>
                <c:pt idx="873">
                  <c:v>335.55</c:v>
                </c:pt>
                <c:pt idx="874">
                  <c:v>342.89</c:v>
                </c:pt>
                <c:pt idx="875">
                  <c:v>338.82</c:v>
                </c:pt>
                <c:pt idx="876">
                  <c:v>333.7</c:v>
                </c:pt>
                <c:pt idx="877">
                  <c:v>318.77</c:v>
                </c:pt>
                <c:pt idx="878">
                  <c:v>323.4</c:v>
                </c:pt>
                <c:pt idx="879">
                  <c:v>328.91</c:v>
                </c:pt>
                <c:pt idx="880">
                  <c:v>333.43</c:v>
                </c:pt>
                <c:pt idx="881">
                  <c:v>333.76</c:v>
                </c:pt>
                <c:pt idx="882">
                  <c:v>325.07</c:v>
                </c:pt>
                <c:pt idx="883">
                  <c:v>318.73</c:v>
                </c:pt>
                <c:pt idx="884">
                  <c:v>325.78</c:v>
                </c:pt>
                <c:pt idx="885">
                  <c:v>316.49</c:v>
                </c:pt>
                <c:pt idx="886">
                  <c:v>337.91</c:v>
                </c:pt>
                <c:pt idx="887">
                  <c:v>327.8</c:v>
                </c:pt>
                <c:pt idx="888">
                  <c:v>341.33</c:v>
                </c:pt>
                <c:pt idx="889">
                  <c:v>357.54</c:v>
                </c:pt>
                <c:pt idx="890">
                  <c:v>361.29</c:v>
                </c:pt>
                <c:pt idx="891">
                  <c:v>357.09</c:v>
                </c:pt>
                <c:pt idx="892">
                  <c:v>351.92</c:v>
                </c:pt>
                <c:pt idx="893">
                  <c:v>380.89</c:v>
                </c:pt>
                <c:pt idx="894">
                  <c:v>384.95</c:v>
                </c:pt>
                <c:pt idx="895">
                  <c:v>407.32</c:v>
                </c:pt>
                <c:pt idx="896">
                  <c:v>446.94</c:v>
                </c:pt>
                <c:pt idx="897">
                  <c:v>573.38</c:v>
                </c:pt>
                <c:pt idx="898">
                  <c:v>551.53</c:v>
                </c:pt>
                <c:pt idx="899">
                  <c:v>581.49</c:v>
                </c:pt>
                <c:pt idx="900">
                  <c:v>520.63</c:v>
                </c:pt>
                <c:pt idx="901">
                  <c:v>541.81</c:v>
                </c:pt>
                <c:pt idx="902">
                  <c:v>526.76</c:v>
                </c:pt>
                <c:pt idx="903">
                  <c:v>510.03</c:v>
                </c:pt>
                <c:pt idx="904">
                  <c:v>456.39</c:v>
                </c:pt>
                <c:pt idx="905">
                  <c:v>501.04</c:v>
                </c:pt>
                <c:pt idx="906">
                  <c:v>434.32</c:v>
                </c:pt>
                <c:pt idx="907">
                  <c:v>492.95</c:v>
                </c:pt>
                <c:pt idx="908">
                  <c:v>472.87</c:v>
                </c:pt>
                <c:pt idx="909">
                  <c:v>377.68</c:v>
                </c:pt>
                <c:pt idx="910">
                  <c:v>256.42</c:v>
                </c:pt>
                <c:pt idx="911">
                  <c:v>388.37</c:v>
                </c:pt>
                <c:pt idx="912">
                  <c:v>178.44</c:v>
                </c:pt>
                <c:pt idx="913">
                  <c:v>302.65</c:v>
                </c:pt>
                <c:pt idx="914">
                  <c:v>255.16</c:v>
                </c:pt>
                <c:pt idx="915">
                  <c:v>366.97</c:v>
                </c:pt>
                <c:pt idx="916">
                  <c:v>411.86</c:v>
                </c:pt>
                <c:pt idx="917">
                  <c:v>534.92</c:v>
                </c:pt>
                <c:pt idx="918">
                  <c:v>576.14</c:v>
                </c:pt>
                <c:pt idx="919">
                  <c:v>576.36</c:v>
                </c:pt>
                <c:pt idx="920">
                  <c:v>561.43</c:v>
                </c:pt>
                <c:pt idx="921">
                  <c:v>239.18</c:v>
                </c:pt>
                <c:pt idx="922">
                  <c:v>349.9</c:v>
                </c:pt>
                <c:pt idx="923">
                  <c:v>340.13</c:v>
                </c:pt>
                <c:pt idx="924">
                  <c:v>338.55</c:v>
                </c:pt>
                <c:pt idx="925">
                  <c:v>339.35</c:v>
                </c:pt>
                <c:pt idx="926">
                  <c:v>342.62</c:v>
                </c:pt>
                <c:pt idx="927">
                  <c:v>351.57</c:v>
                </c:pt>
                <c:pt idx="928">
                  <c:v>382.47</c:v>
                </c:pt>
                <c:pt idx="929">
                  <c:v>377.37</c:v>
                </c:pt>
                <c:pt idx="930">
                  <c:v>385.49</c:v>
                </c:pt>
                <c:pt idx="931">
                  <c:v>408.49</c:v>
                </c:pt>
                <c:pt idx="932">
                  <c:v>424.81</c:v>
                </c:pt>
                <c:pt idx="933">
                  <c:v>445.41</c:v>
                </c:pt>
                <c:pt idx="934">
                  <c:v>372.35</c:v>
                </c:pt>
                <c:pt idx="935">
                  <c:v>354.93</c:v>
                </c:pt>
                <c:pt idx="936">
                  <c:v>372.44</c:v>
                </c:pt>
                <c:pt idx="937">
                  <c:v>406.07</c:v>
                </c:pt>
                <c:pt idx="938">
                  <c:v>420.69</c:v>
                </c:pt>
                <c:pt idx="939">
                  <c:v>404.12</c:v>
                </c:pt>
                <c:pt idx="940">
                  <c:v>489.79</c:v>
                </c:pt>
                <c:pt idx="941">
                  <c:v>478.41</c:v>
                </c:pt>
                <c:pt idx="942">
                  <c:v>478.3</c:v>
                </c:pt>
                <c:pt idx="943">
                  <c:v>449.69</c:v>
                </c:pt>
                <c:pt idx="944">
                  <c:v>401.3</c:v>
                </c:pt>
                <c:pt idx="945">
                  <c:v>509.65</c:v>
                </c:pt>
                <c:pt idx="946">
                  <c:v>470.37</c:v>
                </c:pt>
                <c:pt idx="947">
                  <c:v>501.89</c:v>
                </c:pt>
                <c:pt idx="948">
                  <c:v>424.57</c:v>
                </c:pt>
                <c:pt idx="949">
                  <c:v>543.11</c:v>
                </c:pt>
                <c:pt idx="950">
                  <c:v>427.65</c:v>
                </c:pt>
                <c:pt idx="951">
                  <c:v>432.54</c:v>
                </c:pt>
                <c:pt idx="952">
                  <c:v>379.79</c:v>
                </c:pt>
                <c:pt idx="953">
                  <c:v>438.9</c:v>
                </c:pt>
                <c:pt idx="954">
                  <c:v>415.67</c:v>
                </c:pt>
                <c:pt idx="955">
                  <c:v>430.58</c:v>
                </c:pt>
                <c:pt idx="956">
                  <c:v>349.75</c:v>
                </c:pt>
                <c:pt idx="957">
                  <c:v>383.43</c:v>
                </c:pt>
                <c:pt idx="958">
                  <c:v>353.29</c:v>
                </c:pt>
                <c:pt idx="959">
                  <c:v>347.89</c:v>
                </c:pt>
                <c:pt idx="960">
                  <c:v>362.14</c:v>
                </c:pt>
                <c:pt idx="961">
                  <c:v>550.08</c:v>
                </c:pt>
                <c:pt idx="962">
                  <c:v>419.83</c:v>
                </c:pt>
                <c:pt idx="963">
                  <c:v>406.83</c:v>
                </c:pt>
                <c:pt idx="964">
                  <c:v>419.66</c:v>
                </c:pt>
                <c:pt idx="965">
                  <c:v>384.93</c:v>
                </c:pt>
                <c:pt idx="966">
                  <c:v>375.7</c:v>
                </c:pt>
                <c:pt idx="967">
                  <c:v>358.24</c:v>
                </c:pt>
                <c:pt idx="968">
                  <c:v>360.61</c:v>
                </c:pt>
                <c:pt idx="969">
                  <c:v>351.46</c:v>
                </c:pt>
                <c:pt idx="970">
                  <c:v>357.75</c:v>
                </c:pt>
                <c:pt idx="971">
                  <c:v>338.29</c:v>
                </c:pt>
                <c:pt idx="972">
                  <c:v>336.9</c:v>
                </c:pt>
                <c:pt idx="973">
                  <c:v>333.65</c:v>
                </c:pt>
                <c:pt idx="974">
                  <c:v>328.75</c:v>
                </c:pt>
                <c:pt idx="975">
                  <c:v>332.66</c:v>
                </c:pt>
                <c:pt idx="976">
                  <c:v>325.84</c:v>
                </c:pt>
                <c:pt idx="977">
                  <c:v>326.09</c:v>
                </c:pt>
                <c:pt idx="978">
                  <c:v>308.88</c:v>
                </c:pt>
                <c:pt idx="979">
                  <c:v>310.3</c:v>
                </c:pt>
                <c:pt idx="980">
                  <c:v>277.01</c:v>
                </c:pt>
                <c:pt idx="981">
                  <c:v>231.16</c:v>
                </c:pt>
                <c:pt idx="982">
                  <c:v>330.25</c:v>
                </c:pt>
                <c:pt idx="983">
                  <c:v>318.86</c:v>
                </c:pt>
                <c:pt idx="984">
                  <c:v>320.42</c:v>
                </c:pt>
                <c:pt idx="985">
                  <c:v>345.09</c:v>
                </c:pt>
                <c:pt idx="986">
                  <c:v>319.44</c:v>
                </c:pt>
                <c:pt idx="987">
                  <c:v>350.92</c:v>
                </c:pt>
                <c:pt idx="988">
                  <c:v>341.41</c:v>
                </c:pt>
                <c:pt idx="989">
                  <c:v>373.74</c:v>
                </c:pt>
                <c:pt idx="990">
                  <c:v>479.53</c:v>
                </c:pt>
                <c:pt idx="991">
                  <c:v>511.04</c:v>
                </c:pt>
                <c:pt idx="992">
                  <c:v>783.64</c:v>
                </c:pt>
                <c:pt idx="993">
                  <c:v>834.79</c:v>
                </c:pt>
                <c:pt idx="994">
                  <c:v>535.49</c:v>
                </c:pt>
                <c:pt idx="995">
                  <c:v>528.2</c:v>
                </c:pt>
                <c:pt idx="996">
                  <c:v>524.69</c:v>
                </c:pt>
                <c:pt idx="997">
                  <c:v>785.93</c:v>
                </c:pt>
                <c:pt idx="998">
                  <c:v>496.62</c:v>
                </c:pt>
                <c:pt idx="999">
                  <c:v>501.36</c:v>
                </c:pt>
                <c:pt idx="1000">
                  <c:v>377.93</c:v>
                </c:pt>
                <c:pt idx="1001">
                  <c:v>388.81</c:v>
                </c:pt>
                <c:pt idx="1002">
                  <c:v>392.15</c:v>
                </c:pt>
                <c:pt idx="1003">
                  <c:v>718.24</c:v>
                </c:pt>
                <c:pt idx="1004">
                  <c:v>483.01</c:v>
                </c:pt>
                <c:pt idx="1005">
                  <c:v>455.91</c:v>
                </c:pt>
                <c:pt idx="1006">
                  <c:v>381.84</c:v>
                </c:pt>
                <c:pt idx="1007">
                  <c:v>317.58</c:v>
                </c:pt>
                <c:pt idx="1008">
                  <c:v>308.81</c:v>
                </c:pt>
                <c:pt idx="1009">
                  <c:v>435.96</c:v>
                </c:pt>
                <c:pt idx="1010">
                  <c:v>323.41</c:v>
                </c:pt>
                <c:pt idx="1011">
                  <c:v>391.7</c:v>
                </c:pt>
                <c:pt idx="1012">
                  <c:v>238.98</c:v>
                </c:pt>
                <c:pt idx="1013">
                  <c:v>321.08</c:v>
                </c:pt>
                <c:pt idx="1014">
                  <c:v>375.57</c:v>
                </c:pt>
                <c:pt idx="1015">
                  <c:v>489.41</c:v>
                </c:pt>
                <c:pt idx="1016">
                  <c:v>392.32</c:v>
                </c:pt>
                <c:pt idx="1017">
                  <c:v>202.94</c:v>
                </c:pt>
                <c:pt idx="1018">
                  <c:v>191.26</c:v>
                </c:pt>
                <c:pt idx="1019">
                  <c:v>211.55</c:v>
                </c:pt>
                <c:pt idx="1020">
                  <c:v>323.3</c:v>
                </c:pt>
                <c:pt idx="1021">
                  <c:v>338.05</c:v>
                </c:pt>
                <c:pt idx="1022">
                  <c:v>502.04</c:v>
                </c:pt>
                <c:pt idx="1023">
                  <c:v>547.66</c:v>
                </c:pt>
                <c:pt idx="1024">
                  <c:v>529.02</c:v>
                </c:pt>
                <c:pt idx="1025">
                  <c:v>506.21</c:v>
                </c:pt>
                <c:pt idx="1026">
                  <c:v>482.96</c:v>
                </c:pt>
                <c:pt idx="1027">
                  <c:v>510.23</c:v>
                </c:pt>
                <c:pt idx="1028">
                  <c:v>511.24</c:v>
                </c:pt>
                <c:pt idx="1029">
                  <c:v>795.33</c:v>
                </c:pt>
                <c:pt idx="1030">
                  <c:v>527.23</c:v>
                </c:pt>
                <c:pt idx="1031">
                  <c:v>512.96</c:v>
                </c:pt>
                <c:pt idx="1032">
                  <c:v>512.68</c:v>
                </c:pt>
                <c:pt idx="1033">
                  <c:v>538.7</c:v>
                </c:pt>
                <c:pt idx="1034">
                  <c:v>464.9</c:v>
                </c:pt>
                <c:pt idx="1035">
                  <c:v>433.38</c:v>
                </c:pt>
                <c:pt idx="1036">
                  <c:v>423.82</c:v>
                </c:pt>
                <c:pt idx="1037">
                  <c:v>501.42</c:v>
                </c:pt>
                <c:pt idx="1038">
                  <c:v>495.34</c:v>
                </c:pt>
                <c:pt idx="1039">
                  <c:v>651.93</c:v>
                </c:pt>
                <c:pt idx="1040">
                  <c:v>544.25</c:v>
                </c:pt>
                <c:pt idx="1041">
                  <c:v>508.16</c:v>
                </c:pt>
                <c:pt idx="1042">
                  <c:v>757.03</c:v>
                </c:pt>
                <c:pt idx="1043">
                  <c:v>975.18</c:v>
                </c:pt>
                <c:pt idx="1044">
                  <c:v>749.13</c:v>
                </c:pt>
                <c:pt idx="1045">
                  <c:v>749.13</c:v>
                </c:pt>
                <c:pt idx="1046">
                  <c:v>749.05</c:v>
                </c:pt>
                <c:pt idx="1047">
                  <c:v>601.9</c:v>
                </c:pt>
                <c:pt idx="1048">
                  <c:v>679.76</c:v>
                </c:pt>
                <c:pt idx="1049">
                  <c:v>550.99</c:v>
                </c:pt>
                <c:pt idx="1050">
                  <c:v>491.29</c:v>
                </c:pt>
                <c:pt idx="1051">
                  <c:v>450.23</c:v>
                </c:pt>
                <c:pt idx="1052">
                  <c:v>403.08</c:v>
                </c:pt>
                <c:pt idx="1053">
                  <c:v>394.99</c:v>
                </c:pt>
                <c:pt idx="1054">
                  <c:v>377.79</c:v>
                </c:pt>
                <c:pt idx="1055">
                  <c:v>368.65</c:v>
                </c:pt>
                <c:pt idx="1056">
                  <c:v>396.92</c:v>
                </c:pt>
                <c:pt idx="1057">
                  <c:v>720.21</c:v>
                </c:pt>
                <c:pt idx="1058">
                  <c:v>720.22</c:v>
                </c:pt>
                <c:pt idx="1059">
                  <c:v>720.26</c:v>
                </c:pt>
                <c:pt idx="1060">
                  <c:v>458.83</c:v>
                </c:pt>
                <c:pt idx="1061">
                  <c:v>386.22</c:v>
                </c:pt>
                <c:pt idx="1062">
                  <c:v>395.3</c:v>
                </c:pt>
                <c:pt idx="1063">
                  <c:v>375.6</c:v>
                </c:pt>
                <c:pt idx="1064">
                  <c:v>360.79</c:v>
                </c:pt>
                <c:pt idx="1065">
                  <c:v>358.59</c:v>
                </c:pt>
                <c:pt idx="1066">
                  <c:v>350.7</c:v>
                </c:pt>
                <c:pt idx="1067">
                  <c:v>345.51</c:v>
                </c:pt>
                <c:pt idx="1068">
                  <c:v>347.61</c:v>
                </c:pt>
                <c:pt idx="1069">
                  <c:v>346.54</c:v>
                </c:pt>
                <c:pt idx="1070">
                  <c:v>339.73</c:v>
                </c:pt>
                <c:pt idx="1071">
                  <c:v>343.49</c:v>
                </c:pt>
                <c:pt idx="1072">
                  <c:v>326.64</c:v>
                </c:pt>
                <c:pt idx="1073">
                  <c:v>329.43</c:v>
                </c:pt>
                <c:pt idx="1074">
                  <c:v>320.86</c:v>
                </c:pt>
                <c:pt idx="1075">
                  <c:v>321.26</c:v>
                </c:pt>
                <c:pt idx="1076">
                  <c:v>318.99</c:v>
                </c:pt>
                <c:pt idx="1077">
                  <c:v>321.89</c:v>
                </c:pt>
                <c:pt idx="1078">
                  <c:v>327.51</c:v>
                </c:pt>
                <c:pt idx="1079">
                  <c:v>323.56</c:v>
                </c:pt>
                <c:pt idx="1080">
                  <c:v>329.75</c:v>
                </c:pt>
                <c:pt idx="1081">
                  <c:v>326.99</c:v>
                </c:pt>
                <c:pt idx="1082">
                  <c:v>330.82</c:v>
                </c:pt>
                <c:pt idx="1083">
                  <c:v>346.43</c:v>
                </c:pt>
                <c:pt idx="1084">
                  <c:v>337.22</c:v>
                </c:pt>
                <c:pt idx="1085">
                  <c:v>353.52</c:v>
                </c:pt>
                <c:pt idx="1086">
                  <c:v>352.89</c:v>
                </c:pt>
                <c:pt idx="1087">
                  <c:v>354.64</c:v>
                </c:pt>
                <c:pt idx="1088">
                  <c:v>387.8</c:v>
                </c:pt>
                <c:pt idx="1089">
                  <c:v>425.02</c:v>
                </c:pt>
                <c:pt idx="1090">
                  <c:v>383.05</c:v>
                </c:pt>
                <c:pt idx="1091">
                  <c:v>358.75</c:v>
                </c:pt>
                <c:pt idx="1092">
                  <c:v>354.88</c:v>
                </c:pt>
                <c:pt idx="1093">
                  <c:v>339.36</c:v>
                </c:pt>
                <c:pt idx="1094">
                  <c:v>336.92</c:v>
                </c:pt>
                <c:pt idx="1095">
                  <c:v>313.02</c:v>
                </c:pt>
                <c:pt idx="1096">
                  <c:v>316.45</c:v>
                </c:pt>
                <c:pt idx="1097">
                  <c:v>300.7</c:v>
                </c:pt>
                <c:pt idx="1098">
                  <c:v>317.5</c:v>
                </c:pt>
                <c:pt idx="1099">
                  <c:v>327.36</c:v>
                </c:pt>
                <c:pt idx="1100">
                  <c:v>319.26</c:v>
                </c:pt>
                <c:pt idx="1101">
                  <c:v>308.12</c:v>
                </c:pt>
                <c:pt idx="1102">
                  <c:v>202.57</c:v>
                </c:pt>
                <c:pt idx="1103">
                  <c:v>294.25</c:v>
                </c:pt>
                <c:pt idx="1104">
                  <c:v>0</c:v>
                </c:pt>
                <c:pt idx="1105">
                  <c:v>187.49</c:v>
                </c:pt>
                <c:pt idx="1106">
                  <c:v>299.43</c:v>
                </c:pt>
                <c:pt idx="1107">
                  <c:v>7.06</c:v>
                </c:pt>
                <c:pt idx="1108">
                  <c:v>189.89</c:v>
                </c:pt>
                <c:pt idx="1109">
                  <c:v>182.47</c:v>
                </c:pt>
                <c:pt idx="1110">
                  <c:v>169.37</c:v>
                </c:pt>
                <c:pt idx="1111">
                  <c:v>321.08</c:v>
                </c:pt>
                <c:pt idx="1112">
                  <c:v>250.99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288.73</c:v>
                </c:pt>
                <c:pt idx="1117">
                  <c:v>292.52</c:v>
                </c:pt>
                <c:pt idx="1118">
                  <c:v>279.73</c:v>
                </c:pt>
                <c:pt idx="1119">
                  <c:v>246.87</c:v>
                </c:pt>
                <c:pt idx="1120">
                  <c:v>325.09</c:v>
                </c:pt>
                <c:pt idx="1121">
                  <c:v>322.25</c:v>
                </c:pt>
                <c:pt idx="1122">
                  <c:v>344.49</c:v>
                </c:pt>
                <c:pt idx="1123">
                  <c:v>362.7</c:v>
                </c:pt>
                <c:pt idx="1124">
                  <c:v>371.99</c:v>
                </c:pt>
                <c:pt idx="1125">
                  <c:v>391.4</c:v>
                </c:pt>
                <c:pt idx="1126">
                  <c:v>376.3</c:v>
                </c:pt>
                <c:pt idx="1127">
                  <c:v>371.68</c:v>
                </c:pt>
                <c:pt idx="1128">
                  <c:v>381.06</c:v>
                </c:pt>
                <c:pt idx="1129">
                  <c:v>392.35</c:v>
                </c:pt>
                <c:pt idx="1130">
                  <c:v>396.81</c:v>
                </c:pt>
                <c:pt idx="1131">
                  <c:v>430.89</c:v>
                </c:pt>
                <c:pt idx="1132">
                  <c:v>387.18</c:v>
                </c:pt>
                <c:pt idx="1133">
                  <c:v>432.16</c:v>
                </c:pt>
                <c:pt idx="1134">
                  <c:v>418.32</c:v>
                </c:pt>
                <c:pt idx="1135">
                  <c:v>427.04</c:v>
                </c:pt>
                <c:pt idx="1136">
                  <c:v>449.03</c:v>
                </c:pt>
                <c:pt idx="1137">
                  <c:v>520.55</c:v>
                </c:pt>
                <c:pt idx="1138">
                  <c:v>522</c:v>
                </c:pt>
                <c:pt idx="1139">
                  <c:v>720.26</c:v>
                </c:pt>
                <c:pt idx="1140">
                  <c:v>699.63</c:v>
                </c:pt>
                <c:pt idx="1141">
                  <c:v>720.52</c:v>
                </c:pt>
                <c:pt idx="1142">
                  <c:v>717.72</c:v>
                </c:pt>
                <c:pt idx="1143">
                  <c:v>654.95</c:v>
                </c:pt>
                <c:pt idx="1144">
                  <c:v>510.53</c:v>
                </c:pt>
                <c:pt idx="1145">
                  <c:v>558</c:v>
                </c:pt>
                <c:pt idx="1146">
                  <c:v>508.56</c:v>
                </c:pt>
                <c:pt idx="1147">
                  <c:v>444.77</c:v>
                </c:pt>
                <c:pt idx="1148">
                  <c:v>354.86</c:v>
                </c:pt>
                <c:pt idx="1149">
                  <c:v>368.55</c:v>
                </c:pt>
                <c:pt idx="1150">
                  <c:v>353.31</c:v>
                </c:pt>
                <c:pt idx="1151">
                  <c:v>334.43</c:v>
                </c:pt>
                <c:pt idx="1152">
                  <c:v>352.09</c:v>
                </c:pt>
                <c:pt idx="1153">
                  <c:v>991.73</c:v>
                </c:pt>
                <c:pt idx="1154">
                  <c:v>629.22</c:v>
                </c:pt>
                <c:pt idx="1155">
                  <c:v>390.22</c:v>
                </c:pt>
                <c:pt idx="1156">
                  <c:v>455.46</c:v>
                </c:pt>
                <c:pt idx="1157">
                  <c:v>384.74</c:v>
                </c:pt>
                <c:pt idx="1158">
                  <c:v>382</c:v>
                </c:pt>
                <c:pt idx="1159">
                  <c:v>344.43</c:v>
                </c:pt>
                <c:pt idx="1160">
                  <c:v>344.43</c:v>
                </c:pt>
                <c:pt idx="1161">
                  <c:v>331.86</c:v>
                </c:pt>
                <c:pt idx="1162">
                  <c:v>326.7</c:v>
                </c:pt>
                <c:pt idx="1163">
                  <c:v>309.5</c:v>
                </c:pt>
                <c:pt idx="1164">
                  <c:v>317.53</c:v>
                </c:pt>
                <c:pt idx="1165">
                  <c:v>207.33</c:v>
                </c:pt>
                <c:pt idx="1166">
                  <c:v>303.12</c:v>
                </c:pt>
                <c:pt idx="1167">
                  <c:v>293.35</c:v>
                </c:pt>
                <c:pt idx="1168">
                  <c:v>302.77</c:v>
                </c:pt>
                <c:pt idx="1169">
                  <c:v>302.89</c:v>
                </c:pt>
                <c:pt idx="1170">
                  <c:v>312.07</c:v>
                </c:pt>
                <c:pt idx="1171">
                  <c:v>275.63</c:v>
                </c:pt>
                <c:pt idx="1172">
                  <c:v>304.42</c:v>
                </c:pt>
                <c:pt idx="1173">
                  <c:v>315.77</c:v>
                </c:pt>
                <c:pt idx="1174">
                  <c:v>316.78</c:v>
                </c:pt>
                <c:pt idx="1175">
                  <c:v>316.78</c:v>
                </c:pt>
                <c:pt idx="1176">
                  <c:v>323.78</c:v>
                </c:pt>
                <c:pt idx="1177">
                  <c:v>334.18</c:v>
                </c:pt>
                <c:pt idx="1178">
                  <c:v>341.46</c:v>
                </c:pt>
                <c:pt idx="1179">
                  <c:v>348.06</c:v>
                </c:pt>
                <c:pt idx="1180">
                  <c:v>348.82</c:v>
                </c:pt>
                <c:pt idx="1181">
                  <c:v>362.92</c:v>
                </c:pt>
                <c:pt idx="1182">
                  <c:v>353.47</c:v>
                </c:pt>
                <c:pt idx="1183">
                  <c:v>377.2</c:v>
                </c:pt>
                <c:pt idx="1184">
                  <c:v>395.51</c:v>
                </c:pt>
                <c:pt idx="1185">
                  <c:v>505.87</c:v>
                </c:pt>
                <c:pt idx="1186">
                  <c:v>392.21</c:v>
                </c:pt>
                <c:pt idx="1187">
                  <c:v>458.36</c:v>
                </c:pt>
                <c:pt idx="1188">
                  <c:v>382.49</c:v>
                </c:pt>
                <c:pt idx="1189">
                  <c:v>400.35</c:v>
                </c:pt>
                <c:pt idx="1190">
                  <c:v>363.35</c:v>
                </c:pt>
                <c:pt idx="1191">
                  <c:v>362.77</c:v>
                </c:pt>
                <c:pt idx="1192">
                  <c:v>356.93</c:v>
                </c:pt>
                <c:pt idx="1193">
                  <c:v>353.29</c:v>
                </c:pt>
                <c:pt idx="1194">
                  <c:v>334.61</c:v>
                </c:pt>
                <c:pt idx="1195">
                  <c:v>326.68</c:v>
                </c:pt>
                <c:pt idx="1196">
                  <c:v>337.43</c:v>
                </c:pt>
                <c:pt idx="1197">
                  <c:v>302.27</c:v>
                </c:pt>
                <c:pt idx="1198">
                  <c:v>312.11</c:v>
                </c:pt>
                <c:pt idx="1199">
                  <c:v>301.03</c:v>
                </c:pt>
                <c:pt idx="1200">
                  <c:v>0</c:v>
                </c:pt>
                <c:pt idx="1201">
                  <c:v>292.89</c:v>
                </c:pt>
                <c:pt idx="1202">
                  <c:v>272.63</c:v>
                </c:pt>
                <c:pt idx="1203">
                  <c:v>15.19</c:v>
                </c:pt>
                <c:pt idx="1204">
                  <c:v>271.05</c:v>
                </c:pt>
                <c:pt idx="1205">
                  <c:v>291.59</c:v>
                </c:pt>
                <c:pt idx="1206">
                  <c:v>285.29</c:v>
                </c:pt>
                <c:pt idx="1207">
                  <c:v>318.96</c:v>
                </c:pt>
                <c:pt idx="1208">
                  <c:v>277.07</c:v>
                </c:pt>
                <c:pt idx="1209">
                  <c:v>301.61</c:v>
                </c:pt>
                <c:pt idx="1210">
                  <c:v>291.89</c:v>
                </c:pt>
                <c:pt idx="1211">
                  <c:v>5.57</c:v>
                </c:pt>
                <c:pt idx="1212">
                  <c:v>287.34</c:v>
                </c:pt>
                <c:pt idx="1213">
                  <c:v>319.72</c:v>
                </c:pt>
                <c:pt idx="1214">
                  <c:v>315.1</c:v>
                </c:pt>
                <c:pt idx="1215">
                  <c:v>325.5</c:v>
                </c:pt>
                <c:pt idx="1216">
                  <c:v>329</c:v>
                </c:pt>
                <c:pt idx="1217">
                  <c:v>347.55</c:v>
                </c:pt>
                <c:pt idx="1218">
                  <c:v>358.52</c:v>
                </c:pt>
                <c:pt idx="1219">
                  <c:v>437.86</c:v>
                </c:pt>
                <c:pt idx="1220">
                  <c:v>447.64</c:v>
                </c:pt>
                <c:pt idx="1221">
                  <c:v>417.47</c:v>
                </c:pt>
                <c:pt idx="1222">
                  <c:v>408.83</c:v>
                </c:pt>
                <c:pt idx="1223">
                  <c:v>385.63</c:v>
                </c:pt>
                <c:pt idx="1224">
                  <c:v>390.29</c:v>
                </c:pt>
                <c:pt idx="1225">
                  <c:v>433.61</c:v>
                </c:pt>
                <c:pt idx="1226">
                  <c:v>446.66</c:v>
                </c:pt>
                <c:pt idx="1227">
                  <c:v>456.23</c:v>
                </c:pt>
                <c:pt idx="1228">
                  <c:v>427.95</c:v>
                </c:pt>
                <c:pt idx="1229">
                  <c:v>504.81</c:v>
                </c:pt>
                <c:pt idx="1230">
                  <c:v>449.52</c:v>
                </c:pt>
                <c:pt idx="1231">
                  <c:v>439.54</c:v>
                </c:pt>
                <c:pt idx="1232">
                  <c:v>448.93</c:v>
                </c:pt>
                <c:pt idx="1233">
                  <c:v>482.95</c:v>
                </c:pt>
                <c:pt idx="1234">
                  <c:v>504.5</c:v>
                </c:pt>
                <c:pt idx="1235">
                  <c:v>711.13</c:v>
                </c:pt>
                <c:pt idx="1236">
                  <c:v>482.02</c:v>
                </c:pt>
                <c:pt idx="1237">
                  <c:v>517.02</c:v>
                </c:pt>
                <c:pt idx="1238">
                  <c:v>507.49</c:v>
                </c:pt>
                <c:pt idx="1239">
                  <c:v>507.5</c:v>
                </c:pt>
                <c:pt idx="1240">
                  <c:v>516.76</c:v>
                </c:pt>
                <c:pt idx="1241">
                  <c:v>484.44</c:v>
                </c:pt>
                <c:pt idx="1242">
                  <c:v>533.99</c:v>
                </c:pt>
                <c:pt idx="1243">
                  <c:v>641.93</c:v>
                </c:pt>
                <c:pt idx="1244">
                  <c:v>361.42</c:v>
                </c:pt>
                <c:pt idx="1245">
                  <c:v>385.74</c:v>
                </c:pt>
                <c:pt idx="1246">
                  <c:v>350.52</c:v>
                </c:pt>
                <c:pt idx="1247">
                  <c:v>341.71</c:v>
                </c:pt>
                <c:pt idx="1248">
                  <c:v>322.08</c:v>
                </c:pt>
                <c:pt idx="1249">
                  <c:v>459.25</c:v>
                </c:pt>
                <c:pt idx="1250">
                  <c:v>410.27</c:v>
                </c:pt>
                <c:pt idx="1251">
                  <c:v>375.99</c:v>
                </c:pt>
                <c:pt idx="1252">
                  <c:v>355.76</c:v>
                </c:pt>
                <c:pt idx="1253">
                  <c:v>346.6</c:v>
                </c:pt>
                <c:pt idx="1254">
                  <c:v>346.6</c:v>
                </c:pt>
                <c:pt idx="1255">
                  <c:v>336.8</c:v>
                </c:pt>
                <c:pt idx="1256">
                  <c:v>332.84</c:v>
                </c:pt>
                <c:pt idx="1257">
                  <c:v>330.88</c:v>
                </c:pt>
                <c:pt idx="1258">
                  <c:v>317.15</c:v>
                </c:pt>
                <c:pt idx="1259">
                  <c:v>312.23</c:v>
                </c:pt>
                <c:pt idx="1260">
                  <c:v>308.28</c:v>
                </c:pt>
                <c:pt idx="1261">
                  <c:v>306.16</c:v>
                </c:pt>
                <c:pt idx="1262">
                  <c:v>306.16</c:v>
                </c:pt>
                <c:pt idx="1263">
                  <c:v>302.51</c:v>
                </c:pt>
                <c:pt idx="1264">
                  <c:v>305.47</c:v>
                </c:pt>
                <c:pt idx="1265">
                  <c:v>300.41</c:v>
                </c:pt>
                <c:pt idx="1266">
                  <c:v>305.34</c:v>
                </c:pt>
                <c:pt idx="1267">
                  <c:v>297.77</c:v>
                </c:pt>
                <c:pt idx="1268">
                  <c:v>302.38</c:v>
                </c:pt>
                <c:pt idx="1269">
                  <c:v>301.71</c:v>
                </c:pt>
                <c:pt idx="1270">
                  <c:v>302.53</c:v>
                </c:pt>
                <c:pt idx="1271">
                  <c:v>317.15</c:v>
                </c:pt>
                <c:pt idx="1272">
                  <c:v>305.34</c:v>
                </c:pt>
                <c:pt idx="1273">
                  <c:v>327</c:v>
                </c:pt>
                <c:pt idx="1274">
                  <c:v>327</c:v>
                </c:pt>
                <c:pt idx="1275">
                  <c:v>365.96</c:v>
                </c:pt>
                <c:pt idx="1276">
                  <c:v>346.97</c:v>
                </c:pt>
                <c:pt idx="1277">
                  <c:v>355.53</c:v>
                </c:pt>
                <c:pt idx="1278">
                  <c:v>355.92</c:v>
                </c:pt>
                <c:pt idx="1279">
                  <c:v>366.14</c:v>
                </c:pt>
                <c:pt idx="1280">
                  <c:v>374.32</c:v>
                </c:pt>
                <c:pt idx="1281">
                  <c:v>534.3</c:v>
                </c:pt>
                <c:pt idx="1282">
                  <c:v>731.34</c:v>
                </c:pt>
                <c:pt idx="1283">
                  <c:v>726.2</c:v>
                </c:pt>
                <c:pt idx="1284">
                  <c:v>729.11</c:v>
                </c:pt>
                <c:pt idx="1285">
                  <c:v>728.55</c:v>
                </c:pt>
                <c:pt idx="1286">
                  <c:v>802.53</c:v>
                </c:pt>
                <c:pt idx="1287">
                  <c:v>785</c:v>
                </c:pt>
                <c:pt idx="1288">
                  <c:v>708.92</c:v>
                </c:pt>
                <c:pt idx="1289">
                  <c:v>398.17</c:v>
                </c:pt>
                <c:pt idx="1290">
                  <c:v>386.25</c:v>
                </c:pt>
                <c:pt idx="1291">
                  <c:v>385.13</c:v>
                </c:pt>
                <c:pt idx="1292">
                  <c:v>486.16</c:v>
                </c:pt>
                <c:pt idx="1293">
                  <c:v>458.11</c:v>
                </c:pt>
                <c:pt idx="1294">
                  <c:v>412.6</c:v>
                </c:pt>
                <c:pt idx="1295">
                  <c:v>374.62</c:v>
                </c:pt>
                <c:pt idx="1296">
                  <c:v>316.42</c:v>
                </c:pt>
                <c:pt idx="1297">
                  <c:v>355.7</c:v>
                </c:pt>
                <c:pt idx="1298">
                  <c:v>383.65</c:v>
                </c:pt>
                <c:pt idx="1299">
                  <c:v>346.28</c:v>
                </c:pt>
                <c:pt idx="1300">
                  <c:v>356.45</c:v>
                </c:pt>
                <c:pt idx="1301">
                  <c:v>347.16</c:v>
                </c:pt>
                <c:pt idx="1302">
                  <c:v>443.51</c:v>
                </c:pt>
                <c:pt idx="1303">
                  <c:v>479.54</c:v>
                </c:pt>
                <c:pt idx="1304">
                  <c:v>415.17</c:v>
                </c:pt>
                <c:pt idx="1305">
                  <c:v>394.77</c:v>
                </c:pt>
                <c:pt idx="1306">
                  <c:v>414.33</c:v>
                </c:pt>
                <c:pt idx="1307">
                  <c:v>404.66</c:v>
                </c:pt>
                <c:pt idx="1308">
                  <c:v>414.44</c:v>
                </c:pt>
                <c:pt idx="1309">
                  <c:v>547.73</c:v>
                </c:pt>
                <c:pt idx="1310">
                  <c:v>457.6</c:v>
                </c:pt>
                <c:pt idx="1311">
                  <c:v>479.71</c:v>
                </c:pt>
                <c:pt idx="1312">
                  <c:v>434.84</c:v>
                </c:pt>
                <c:pt idx="1313">
                  <c:v>423.37</c:v>
                </c:pt>
                <c:pt idx="1314">
                  <c:v>476.85</c:v>
                </c:pt>
                <c:pt idx="1315">
                  <c:v>421.75</c:v>
                </c:pt>
                <c:pt idx="1316">
                  <c:v>424.12</c:v>
                </c:pt>
                <c:pt idx="1317">
                  <c:v>396.48</c:v>
                </c:pt>
                <c:pt idx="1318">
                  <c:v>371.7</c:v>
                </c:pt>
                <c:pt idx="1319">
                  <c:v>380.9</c:v>
                </c:pt>
                <c:pt idx="1320">
                  <c:v>413.59</c:v>
                </c:pt>
                <c:pt idx="1321">
                  <c:v>536.81</c:v>
                </c:pt>
                <c:pt idx="1322">
                  <c:v>721.01</c:v>
                </c:pt>
                <c:pt idx="1323">
                  <c:v>721.43</c:v>
                </c:pt>
                <c:pt idx="1324">
                  <c:v>493.84</c:v>
                </c:pt>
                <c:pt idx="1325">
                  <c:v>719.84</c:v>
                </c:pt>
                <c:pt idx="1326">
                  <c:v>500.36</c:v>
                </c:pt>
                <c:pt idx="1327">
                  <c:v>548.61</c:v>
                </c:pt>
                <c:pt idx="1328">
                  <c:v>469.39</c:v>
                </c:pt>
                <c:pt idx="1329">
                  <c:v>498.77</c:v>
                </c:pt>
                <c:pt idx="1330">
                  <c:v>487.5</c:v>
                </c:pt>
                <c:pt idx="1331">
                  <c:v>486.48</c:v>
                </c:pt>
                <c:pt idx="1332">
                  <c:v>447.57</c:v>
                </c:pt>
                <c:pt idx="1333">
                  <c:v>493.37</c:v>
                </c:pt>
                <c:pt idx="1334">
                  <c:v>494.37</c:v>
                </c:pt>
                <c:pt idx="1335">
                  <c:v>455.98</c:v>
                </c:pt>
                <c:pt idx="1336">
                  <c:v>434.65</c:v>
                </c:pt>
                <c:pt idx="1337">
                  <c:v>403.68</c:v>
                </c:pt>
                <c:pt idx="1338">
                  <c:v>381.46</c:v>
                </c:pt>
                <c:pt idx="1339">
                  <c:v>362.64</c:v>
                </c:pt>
                <c:pt idx="1340">
                  <c:v>345.21</c:v>
                </c:pt>
                <c:pt idx="1341">
                  <c:v>346.13</c:v>
                </c:pt>
                <c:pt idx="1342">
                  <c:v>316.45</c:v>
                </c:pt>
                <c:pt idx="1343">
                  <c:v>320.26</c:v>
                </c:pt>
                <c:pt idx="1344">
                  <c:v>346.15</c:v>
                </c:pt>
                <c:pt idx="1345">
                  <c:v>465.05</c:v>
                </c:pt>
                <c:pt idx="1346">
                  <c:v>364.15</c:v>
                </c:pt>
                <c:pt idx="1347">
                  <c:v>358.98</c:v>
                </c:pt>
                <c:pt idx="1348">
                  <c:v>352.75</c:v>
                </c:pt>
                <c:pt idx="1349">
                  <c:v>358.36</c:v>
                </c:pt>
                <c:pt idx="1350">
                  <c:v>347.17</c:v>
                </c:pt>
                <c:pt idx="1351">
                  <c:v>327.45</c:v>
                </c:pt>
                <c:pt idx="1352">
                  <c:v>338.54</c:v>
                </c:pt>
                <c:pt idx="1353">
                  <c:v>328.94</c:v>
                </c:pt>
                <c:pt idx="1354">
                  <c:v>307.38</c:v>
                </c:pt>
                <c:pt idx="1355">
                  <c:v>304.53</c:v>
                </c:pt>
                <c:pt idx="1356">
                  <c:v>296.69</c:v>
                </c:pt>
                <c:pt idx="1357">
                  <c:v>294.87</c:v>
                </c:pt>
                <c:pt idx="1358">
                  <c:v>304.76</c:v>
                </c:pt>
                <c:pt idx="1359">
                  <c:v>296.67</c:v>
                </c:pt>
                <c:pt idx="1360">
                  <c:v>291.8</c:v>
                </c:pt>
                <c:pt idx="1361">
                  <c:v>286.9</c:v>
                </c:pt>
                <c:pt idx="1362">
                  <c:v>252.15</c:v>
                </c:pt>
                <c:pt idx="1363">
                  <c:v>289.77</c:v>
                </c:pt>
                <c:pt idx="1364">
                  <c:v>288.66</c:v>
                </c:pt>
                <c:pt idx="1365">
                  <c:v>289.72</c:v>
                </c:pt>
                <c:pt idx="1366">
                  <c:v>247.2</c:v>
                </c:pt>
                <c:pt idx="1367">
                  <c:v>299.02</c:v>
                </c:pt>
                <c:pt idx="1368">
                  <c:v>287.07</c:v>
                </c:pt>
                <c:pt idx="1369">
                  <c:v>305.71</c:v>
                </c:pt>
                <c:pt idx="1370">
                  <c:v>307.68</c:v>
                </c:pt>
                <c:pt idx="1371">
                  <c:v>313.59</c:v>
                </c:pt>
                <c:pt idx="1372">
                  <c:v>307.58</c:v>
                </c:pt>
                <c:pt idx="1373">
                  <c:v>317.28</c:v>
                </c:pt>
                <c:pt idx="1374">
                  <c:v>317.28</c:v>
                </c:pt>
                <c:pt idx="1375">
                  <c:v>317.28</c:v>
                </c:pt>
                <c:pt idx="1376">
                  <c:v>383.96</c:v>
                </c:pt>
                <c:pt idx="1377">
                  <c:v>430.78</c:v>
                </c:pt>
                <c:pt idx="1378">
                  <c:v>458.49</c:v>
                </c:pt>
                <c:pt idx="1379">
                  <c:v>469.87</c:v>
                </c:pt>
                <c:pt idx="1380">
                  <c:v>429.26</c:v>
                </c:pt>
                <c:pt idx="1381">
                  <c:v>456.02</c:v>
                </c:pt>
                <c:pt idx="1382">
                  <c:v>428.21</c:v>
                </c:pt>
                <c:pt idx="1383">
                  <c:v>381.89</c:v>
                </c:pt>
                <c:pt idx="1384">
                  <c:v>347.59</c:v>
                </c:pt>
                <c:pt idx="1385">
                  <c:v>352.41</c:v>
                </c:pt>
                <c:pt idx="1386">
                  <c:v>372.86</c:v>
                </c:pt>
                <c:pt idx="1387">
                  <c:v>355.21</c:v>
                </c:pt>
                <c:pt idx="1388">
                  <c:v>348.45</c:v>
                </c:pt>
                <c:pt idx="1389">
                  <c:v>347.45</c:v>
                </c:pt>
                <c:pt idx="1390">
                  <c:v>175.05</c:v>
                </c:pt>
                <c:pt idx="1391">
                  <c:v>289.35</c:v>
                </c:pt>
                <c:pt idx="1392">
                  <c:v>29.6</c:v>
                </c:pt>
                <c:pt idx="1393">
                  <c:v>379.84</c:v>
                </c:pt>
                <c:pt idx="1394">
                  <c:v>139.64</c:v>
                </c:pt>
                <c:pt idx="1395">
                  <c:v>296.37</c:v>
                </c:pt>
                <c:pt idx="1396">
                  <c:v>145.43</c:v>
                </c:pt>
                <c:pt idx="1397">
                  <c:v>306.15</c:v>
                </c:pt>
                <c:pt idx="1398">
                  <c:v>267.42</c:v>
                </c:pt>
                <c:pt idx="1399">
                  <c:v>294.41</c:v>
                </c:pt>
                <c:pt idx="1400">
                  <c:v>274.69</c:v>
                </c:pt>
                <c:pt idx="1401">
                  <c:v>284.61</c:v>
                </c:pt>
                <c:pt idx="1402">
                  <c:v>280.37</c:v>
                </c:pt>
                <c:pt idx="1403">
                  <c:v>0</c:v>
                </c:pt>
                <c:pt idx="1404">
                  <c:v>302.52</c:v>
                </c:pt>
                <c:pt idx="1405">
                  <c:v>302.66</c:v>
                </c:pt>
                <c:pt idx="1406">
                  <c:v>307.75</c:v>
                </c:pt>
                <c:pt idx="1407">
                  <c:v>319.96</c:v>
                </c:pt>
                <c:pt idx="1408">
                  <c:v>321.54</c:v>
                </c:pt>
                <c:pt idx="1409">
                  <c:v>339.26</c:v>
                </c:pt>
                <c:pt idx="1410">
                  <c:v>350.71</c:v>
                </c:pt>
                <c:pt idx="1411">
                  <c:v>362.49</c:v>
                </c:pt>
                <c:pt idx="1412">
                  <c:v>383.48</c:v>
                </c:pt>
                <c:pt idx="1413">
                  <c:v>364.33</c:v>
                </c:pt>
                <c:pt idx="1414">
                  <c:v>354.89</c:v>
                </c:pt>
                <c:pt idx="1415">
                  <c:v>366.09</c:v>
                </c:pt>
                <c:pt idx="1416">
                  <c:v>365.73</c:v>
                </c:pt>
                <c:pt idx="1417">
                  <c:v>376.73</c:v>
                </c:pt>
                <c:pt idx="1418">
                  <c:v>380.42</c:v>
                </c:pt>
                <c:pt idx="1419">
                  <c:v>378.59</c:v>
                </c:pt>
                <c:pt idx="1420">
                  <c:v>368.05</c:v>
                </c:pt>
                <c:pt idx="1421">
                  <c:v>415.75</c:v>
                </c:pt>
                <c:pt idx="1422">
                  <c:v>380.86</c:v>
                </c:pt>
                <c:pt idx="1423">
                  <c:v>372.16</c:v>
                </c:pt>
                <c:pt idx="1424">
                  <c:v>352.7</c:v>
                </c:pt>
                <c:pt idx="1425">
                  <c:v>352.23</c:v>
                </c:pt>
                <c:pt idx="1426">
                  <c:v>351.69</c:v>
                </c:pt>
                <c:pt idx="1427">
                  <c:v>349.21</c:v>
                </c:pt>
                <c:pt idx="1428">
                  <c:v>338.9</c:v>
                </c:pt>
                <c:pt idx="1429">
                  <c:v>347.81</c:v>
                </c:pt>
                <c:pt idx="1430">
                  <c:v>346.36</c:v>
                </c:pt>
                <c:pt idx="1431">
                  <c:v>336.91</c:v>
                </c:pt>
                <c:pt idx="1432">
                  <c:v>349.39</c:v>
                </c:pt>
                <c:pt idx="1433">
                  <c:v>331.06</c:v>
                </c:pt>
                <c:pt idx="1434">
                  <c:v>331.25</c:v>
                </c:pt>
                <c:pt idx="1435">
                  <c:v>318.39</c:v>
                </c:pt>
                <c:pt idx="1436">
                  <c:v>306.66</c:v>
                </c:pt>
                <c:pt idx="1437">
                  <c:v>306.53</c:v>
                </c:pt>
                <c:pt idx="1438">
                  <c:v>305.71</c:v>
                </c:pt>
                <c:pt idx="1439">
                  <c:v>6.95</c:v>
                </c:pt>
                <c:pt idx="1440">
                  <c:v>305.07</c:v>
                </c:pt>
                <c:pt idx="1441">
                  <c:v>394.39</c:v>
                </c:pt>
                <c:pt idx="1442">
                  <c:v>333.3</c:v>
                </c:pt>
                <c:pt idx="1443">
                  <c:v>319.2</c:v>
                </c:pt>
                <c:pt idx="1444">
                  <c:v>314.3</c:v>
                </c:pt>
                <c:pt idx="1445">
                  <c:v>311.16</c:v>
                </c:pt>
                <c:pt idx="1446">
                  <c:v>308.66</c:v>
                </c:pt>
                <c:pt idx="1447">
                  <c:v>305.61</c:v>
                </c:pt>
                <c:pt idx="1448">
                  <c:v>301.66</c:v>
                </c:pt>
                <c:pt idx="1449">
                  <c:v>294.79</c:v>
                </c:pt>
                <c:pt idx="1450">
                  <c:v>288.94</c:v>
                </c:pt>
                <c:pt idx="1451">
                  <c:v>278.1</c:v>
                </c:pt>
                <c:pt idx="1452">
                  <c:v>268.24</c:v>
                </c:pt>
                <c:pt idx="1453">
                  <c:v>2.02</c:v>
                </c:pt>
                <c:pt idx="1454">
                  <c:v>2.02</c:v>
                </c:pt>
                <c:pt idx="1455">
                  <c:v>268.24</c:v>
                </c:pt>
                <c:pt idx="1456">
                  <c:v>2.02</c:v>
                </c:pt>
                <c:pt idx="1457">
                  <c:v>2.02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2.02</c:v>
                </c:pt>
                <c:pt idx="1463">
                  <c:v>199.22</c:v>
                </c:pt>
                <c:pt idx="1464">
                  <c:v>2.02</c:v>
                </c:pt>
                <c:pt idx="1465">
                  <c:v>290.69</c:v>
                </c:pt>
                <c:pt idx="1466">
                  <c:v>289.74</c:v>
                </c:pt>
                <c:pt idx="1467">
                  <c:v>299.2</c:v>
                </c:pt>
                <c:pt idx="1468">
                  <c:v>298.96</c:v>
                </c:pt>
                <c:pt idx="1469">
                  <c:v>308.43</c:v>
                </c:pt>
                <c:pt idx="1470">
                  <c:v>298.98</c:v>
                </c:pt>
                <c:pt idx="1471">
                  <c:v>327.33</c:v>
                </c:pt>
                <c:pt idx="1472">
                  <c:v>336.67</c:v>
                </c:pt>
                <c:pt idx="1473">
                  <c:v>377.22</c:v>
                </c:pt>
                <c:pt idx="1474">
                  <c:v>337.24</c:v>
                </c:pt>
                <c:pt idx="1475">
                  <c:v>345.32</c:v>
                </c:pt>
                <c:pt idx="1476">
                  <c:v>327.41</c:v>
                </c:pt>
                <c:pt idx="1477">
                  <c:v>331.65</c:v>
                </c:pt>
                <c:pt idx="1478">
                  <c:v>334.74</c:v>
                </c:pt>
                <c:pt idx="1479">
                  <c:v>315.62</c:v>
                </c:pt>
                <c:pt idx="1480">
                  <c:v>327.56</c:v>
                </c:pt>
                <c:pt idx="1481">
                  <c:v>141.71</c:v>
                </c:pt>
                <c:pt idx="1482">
                  <c:v>193.17</c:v>
                </c:pt>
                <c:pt idx="1483">
                  <c:v>416.81</c:v>
                </c:pt>
                <c:pt idx="1484">
                  <c:v>211.12</c:v>
                </c:pt>
                <c:pt idx="1485">
                  <c:v>367.18</c:v>
                </c:pt>
                <c:pt idx="1486">
                  <c:v>367.37</c:v>
                </c:pt>
                <c:pt idx="1487">
                  <c:v>316.06</c:v>
                </c:pt>
                <c:pt idx="1488">
                  <c:v>48.28</c:v>
                </c:pt>
                <c:pt idx="1489">
                  <c:v>469.44</c:v>
                </c:pt>
                <c:pt idx="1490">
                  <c:v>301.42</c:v>
                </c:pt>
                <c:pt idx="1491">
                  <c:v>302.25</c:v>
                </c:pt>
                <c:pt idx="1492">
                  <c:v>287.41</c:v>
                </c:pt>
                <c:pt idx="1493">
                  <c:v>280</c:v>
                </c:pt>
                <c:pt idx="1494">
                  <c:v>318.4</c:v>
                </c:pt>
                <c:pt idx="1495">
                  <c:v>315.99</c:v>
                </c:pt>
                <c:pt idx="1496">
                  <c:v>309.91</c:v>
                </c:pt>
                <c:pt idx="1497">
                  <c:v>310.2</c:v>
                </c:pt>
                <c:pt idx="1498">
                  <c:v>296.75</c:v>
                </c:pt>
                <c:pt idx="1499">
                  <c:v>316.72</c:v>
                </c:pt>
                <c:pt idx="1500">
                  <c:v>357.14</c:v>
                </c:pt>
                <c:pt idx="1501">
                  <c:v>341.17</c:v>
                </c:pt>
                <c:pt idx="1502">
                  <c:v>329.66</c:v>
                </c:pt>
                <c:pt idx="1503">
                  <c:v>333.95</c:v>
                </c:pt>
                <c:pt idx="1504">
                  <c:v>361.64</c:v>
                </c:pt>
                <c:pt idx="1505">
                  <c:v>371.15</c:v>
                </c:pt>
                <c:pt idx="1506">
                  <c:v>436</c:v>
                </c:pt>
                <c:pt idx="1507">
                  <c:v>483.15</c:v>
                </c:pt>
                <c:pt idx="1508">
                  <c:v>567.98</c:v>
                </c:pt>
                <c:pt idx="1509">
                  <c:v>528.83</c:v>
                </c:pt>
                <c:pt idx="1510">
                  <c:v>487.72</c:v>
                </c:pt>
                <c:pt idx="1511">
                  <c:v>418.81</c:v>
                </c:pt>
                <c:pt idx="1512">
                  <c:v>409.02</c:v>
                </c:pt>
                <c:pt idx="1513">
                  <c:v>487.24</c:v>
                </c:pt>
                <c:pt idx="1514">
                  <c:v>482.54</c:v>
                </c:pt>
                <c:pt idx="1515">
                  <c:v>439.99</c:v>
                </c:pt>
                <c:pt idx="1516">
                  <c:v>408.31</c:v>
                </c:pt>
                <c:pt idx="1517">
                  <c:v>435.9</c:v>
                </c:pt>
                <c:pt idx="1518">
                  <c:v>416.79</c:v>
                </c:pt>
                <c:pt idx="1519">
                  <c:v>386.55</c:v>
                </c:pt>
                <c:pt idx="1520">
                  <c:v>378.36</c:v>
                </c:pt>
                <c:pt idx="1521">
                  <c:v>377.62</c:v>
                </c:pt>
                <c:pt idx="1522">
                  <c:v>408.99</c:v>
                </c:pt>
                <c:pt idx="1523">
                  <c:v>410.5</c:v>
                </c:pt>
                <c:pt idx="1524">
                  <c:v>397.26</c:v>
                </c:pt>
                <c:pt idx="1525">
                  <c:v>397.46</c:v>
                </c:pt>
                <c:pt idx="1526">
                  <c:v>405.03</c:v>
                </c:pt>
                <c:pt idx="1527">
                  <c:v>397.29</c:v>
                </c:pt>
                <c:pt idx="1528">
                  <c:v>387.96</c:v>
                </c:pt>
                <c:pt idx="1529">
                  <c:v>403.96</c:v>
                </c:pt>
                <c:pt idx="1530">
                  <c:v>410.31</c:v>
                </c:pt>
                <c:pt idx="1531">
                  <c:v>380.65</c:v>
                </c:pt>
                <c:pt idx="1532">
                  <c:v>356.94</c:v>
                </c:pt>
                <c:pt idx="1533">
                  <c:v>350.9</c:v>
                </c:pt>
                <c:pt idx="1534">
                  <c:v>339.59</c:v>
                </c:pt>
                <c:pt idx="1535">
                  <c:v>320.22</c:v>
                </c:pt>
                <c:pt idx="1536">
                  <c:v>319.62</c:v>
                </c:pt>
                <c:pt idx="1537">
                  <c:v>470.18</c:v>
                </c:pt>
                <c:pt idx="1538">
                  <c:v>389.53</c:v>
                </c:pt>
                <c:pt idx="1539">
                  <c:v>359.57</c:v>
                </c:pt>
                <c:pt idx="1540">
                  <c:v>349.58</c:v>
                </c:pt>
                <c:pt idx="1541">
                  <c:v>339.88</c:v>
                </c:pt>
                <c:pt idx="1542">
                  <c:v>329.92</c:v>
                </c:pt>
                <c:pt idx="1543">
                  <c:v>320.36</c:v>
                </c:pt>
                <c:pt idx="1544">
                  <c:v>311.74</c:v>
                </c:pt>
                <c:pt idx="1545">
                  <c:v>316.29</c:v>
                </c:pt>
                <c:pt idx="1546">
                  <c:v>312.6</c:v>
                </c:pt>
                <c:pt idx="1547">
                  <c:v>310.8</c:v>
                </c:pt>
                <c:pt idx="1548">
                  <c:v>308.89</c:v>
                </c:pt>
                <c:pt idx="1549">
                  <c:v>300.13</c:v>
                </c:pt>
                <c:pt idx="1550">
                  <c:v>301.47</c:v>
                </c:pt>
                <c:pt idx="1551">
                  <c:v>305.26</c:v>
                </c:pt>
                <c:pt idx="1552">
                  <c:v>301.48</c:v>
                </c:pt>
                <c:pt idx="1553">
                  <c:v>291.4</c:v>
                </c:pt>
                <c:pt idx="1554">
                  <c:v>298.31</c:v>
                </c:pt>
                <c:pt idx="1555">
                  <c:v>281.14</c:v>
                </c:pt>
                <c:pt idx="1556">
                  <c:v>282.49</c:v>
                </c:pt>
                <c:pt idx="1557">
                  <c:v>288.34</c:v>
                </c:pt>
                <c:pt idx="1558">
                  <c:v>287.46</c:v>
                </c:pt>
                <c:pt idx="1559">
                  <c:v>297.36</c:v>
                </c:pt>
                <c:pt idx="1560">
                  <c:v>297.85</c:v>
                </c:pt>
                <c:pt idx="1561">
                  <c:v>301.47</c:v>
                </c:pt>
                <c:pt idx="1562">
                  <c:v>302.46</c:v>
                </c:pt>
                <c:pt idx="1563">
                  <c:v>307.48</c:v>
                </c:pt>
                <c:pt idx="1564">
                  <c:v>310.67</c:v>
                </c:pt>
                <c:pt idx="1565">
                  <c:v>326.28</c:v>
                </c:pt>
                <c:pt idx="1566">
                  <c:v>306.92</c:v>
                </c:pt>
                <c:pt idx="1567">
                  <c:v>337.89</c:v>
                </c:pt>
                <c:pt idx="1568">
                  <c:v>398.85</c:v>
                </c:pt>
                <c:pt idx="1569">
                  <c:v>358.16</c:v>
                </c:pt>
                <c:pt idx="1570">
                  <c:v>394.67</c:v>
                </c:pt>
                <c:pt idx="1571">
                  <c:v>330.89</c:v>
                </c:pt>
                <c:pt idx="1572">
                  <c:v>465.32</c:v>
                </c:pt>
                <c:pt idx="1573">
                  <c:v>334.7</c:v>
                </c:pt>
                <c:pt idx="1574">
                  <c:v>289.37</c:v>
                </c:pt>
                <c:pt idx="1575">
                  <c:v>147.23</c:v>
                </c:pt>
                <c:pt idx="1576">
                  <c:v>169.96</c:v>
                </c:pt>
                <c:pt idx="1577">
                  <c:v>141.58</c:v>
                </c:pt>
                <c:pt idx="1578">
                  <c:v>142.46</c:v>
                </c:pt>
                <c:pt idx="1579">
                  <c:v>153.25</c:v>
                </c:pt>
                <c:pt idx="1580">
                  <c:v>24.2</c:v>
                </c:pt>
                <c:pt idx="1581">
                  <c:v>300.86</c:v>
                </c:pt>
                <c:pt idx="1582">
                  <c:v>293.5</c:v>
                </c:pt>
                <c:pt idx="1583">
                  <c:v>299.72</c:v>
                </c:pt>
                <c:pt idx="1584">
                  <c:v>38.02</c:v>
                </c:pt>
                <c:pt idx="1585">
                  <c:v>358.36</c:v>
                </c:pt>
                <c:pt idx="1586">
                  <c:v>302.33</c:v>
                </c:pt>
                <c:pt idx="1587">
                  <c:v>281.76</c:v>
                </c:pt>
                <c:pt idx="1588">
                  <c:v>203.04</c:v>
                </c:pt>
                <c:pt idx="1589">
                  <c:v>288.42</c:v>
                </c:pt>
                <c:pt idx="1590">
                  <c:v>298.65</c:v>
                </c:pt>
                <c:pt idx="1591">
                  <c:v>297.32</c:v>
                </c:pt>
                <c:pt idx="1592">
                  <c:v>273.91</c:v>
                </c:pt>
                <c:pt idx="1593">
                  <c:v>202.88</c:v>
                </c:pt>
                <c:pt idx="1594">
                  <c:v>0</c:v>
                </c:pt>
                <c:pt idx="1595">
                  <c:v>12.61</c:v>
                </c:pt>
                <c:pt idx="1596">
                  <c:v>52.29</c:v>
                </c:pt>
                <c:pt idx="1597">
                  <c:v>70.9</c:v>
                </c:pt>
                <c:pt idx="1598">
                  <c:v>242.49</c:v>
                </c:pt>
                <c:pt idx="1599">
                  <c:v>291.05</c:v>
                </c:pt>
                <c:pt idx="1600">
                  <c:v>301.83</c:v>
                </c:pt>
                <c:pt idx="1601">
                  <c:v>308.73</c:v>
                </c:pt>
                <c:pt idx="1602">
                  <c:v>320.64</c:v>
                </c:pt>
                <c:pt idx="1603">
                  <c:v>371.7</c:v>
                </c:pt>
                <c:pt idx="1604">
                  <c:v>371.66</c:v>
                </c:pt>
                <c:pt idx="1605">
                  <c:v>391.72</c:v>
                </c:pt>
                <c:pt idx="1606">
                  <c:v>372.3</c:v>
                </c:pt>
                <c:pt idx="1607">
                  <c:v>387.25</c:v>
                </c:pt>
                <c:pt idx="1608">
                  <c:v>396.61</c:v>
                </c:pt>
                <c:pt idx="1609">
                  <c:v>454.59</c:v>
                </c:pt>
                <c:pt idx="1610">
                  <c:v>415</c:v>
                </c:pt>
                <c:pt idx="1611">
                  <c:v>410.04</c:v>
                </c:pt>
                <c:pt idx="1612">
                  <c:v>415.19</c:v>
                </c:pt>
                <c:pt idx="1613">
                  <c:v>437.58</c:v>
                </c:pt>
                <c:pt idx="1614">
                  <c:v>418.42</c:v>
                </c:pt>
                <c:pt idx="1615">
                  <c:v>399.53</c:v>
                </c:pt>
                <c:pt idx="1616">
                  <c:v>376.22</c:v>
                </c:pt>
                <c:pt idx="1617">
                  <c:v>390.96</c:v>
                </c:pt>
                <c:pt idx="1618">
                  <c:v>391.25</c:v>
                </c:pt>
                <c:pt idx="1619">
                  <c:v>395.11</c:v>
                </c:pt>
                <c:pt idx="1620">
                  <c:v>389.62</c:v>
                </c:pt>
                <c:pt idx="1621">
                  <c:v>377.99</c:v>
                </c:pt>
                <c:pt idx="1622">
                  <c:v>378.78</c:v>
                </c:pt>
                <c:pt idx="1623">
                  <c:v>368.93</c:v>
                </c:pt>
                <c:pt idx="1624">
                  <c:v>377.81</c:v>
                </c:pt>
                <c:pt idx="1625">
                  <c:v>368.95</c:v>
                </c:pt>
                <c:pt idx="1626">
                  <c:v>369.08</c:v>
                </c:pt>
                <c:pt idx="1627">
                  <c:v>352.27</c:v>
                </c:pt>
                <c:pt idx="1628">
                  <c:v>321.2</c:v>
                </c:pt>
                <c:pt idx="1629">
                  <c:v>324.9</c:v>
                </c:pt>
                <c:pt idx="1630">
                  <c:v>312.58</c:v>
                </c:pt>
                <c:pt idx="1631">
                  <c:v>310.97</c:v>
                </c:pt>
                <c:pt idx="1632">
                  <c:v>320.8</c:v>
                </c:pt>
                <c:pt idx="1633">
                  <c:v>369.29</c:v>
                </c:pt>
                <c:pt idx="1634">
                  <c:v>381.22</c:v>
                </c:pt>
                <c:pt idx="1635">
                  <c:v>325</c:v>
                </c:pt>
                <c:pt idx="1636">
                  <c:v>320.44</c:v>
                </c:pt>
                <c:pt idx="1637">
                  <c:v>316.71</c:v>
                </c:pt>
                <c:pt idx="1638">
                  <c:v>316.71</c:v>
                </c:pt>
                <c:pt idx="1639">
                  <c:v>314.88</c:v>
                </c:pt>
                <c:pt idx="1640">
                  <c:v>309.68</c:v>
                </c:pt>
                <c:pt idx="1641">
                  <c:v>311.34</c:v>
                </c:pt>
                <c:pt idx="1642">
                  <c:v>311.2</c:v>
                </c:pt>
                <c:pt idx="1643">
                  <c:v>308</c:v>
                </c:pt>
                <c:pt idx="1644">
                  <c:v>305.42</c:v>
                </c:pt>
                <c:pt idx="1645">
                  <c:v>300</c:v>
                </c:pt>
                <c:pt idx="1646">
                  <c:v>300.49</c:v>
                </c:pt>
                <c:pt idx="1647">
                  <c:v>300.7</c:v>
                </c:pt>
                <c:pt idx="1648">
                  <c:v>291.03</c:v>
                </c:pt>
                <c:pt idx="1649">
                  <c:v>300.51</c:v>
                </c:pt>
                <c:pt idx="1650">
                  <c:v>295.71</c:v>
                </c:pt>
                <c:pt idx="1651">
                  <c:v>291.34</c:v>
                </c:pt>
                <c:pt idx="1652">
                  <c:v>291.03</c:v>
                </c:pt>
                <c:pt idx="1653">
                  <c:v>300.51</c:v>
                </c:pt>
                <c:pt idx="1654">
                  <c:v>295.59</c:v>
                </c:pt>
                <c:pt idx="1655">
                  <c:v>301.6</c:v>
                </c:pt>
                <c:pt idx="1656">
                  <c:v>301.6</c:v>
                </c:pt>
                <c:pt idx="1657">
                  <c:v>302.7</c:v>
                </c:pt>
                <c:pt idx="1658">
                  <c:v>306.4</c:v>
                </c:pt>
                <c:pt idx="1659">
                  <c:v>311.2</c:v>
                </c:pt>
                <c:pt idx="1660">
                  <c:v>316.4</c:v>
                </c:pt>
                <c:pt idx="1661">
                  <c:v>321.2</c:v>
                </c:pt>
                <c:pt idx="1662">
                  <c:v>311.9</c:v>
                </c:pt>
                <c:pt idx="1663">
                  <c:v>345.4</c:v>
                </c:pt>
                <c:pt idx="1664">
                  <c:v>340.55</c:v>
                </c:pt>
                <c:pt idx="1665">
                  <c:v>366.23</c:v>
                </c:pt>
                <c:pt idx="1666">
                  <c:v>371.29</c:v>
                </c:pt>
                <c:pt idx="1667">
                  <c:v>352.03</c:v>
                </c:pt>
                <c:pt idx="1668">
                  <c:v>334.22</c:v>
                </c:pt>
                <c:pt idx="1669">
                  <c:v>366.82</c:v>
                </c:pt>
                <c:pt idx="1670">
                  <c:v>340.8</c:v>
                </c:pt>
                <c:pt idx="1671">
                  <c:v>287.01</c:v>
                </c:pt>
                <c:pt idx="1672">
                  <c:v>311.32</c:v>
                </c:pt>
                <c:pt idx="1673">
                  <c:v>271.44</c:v>
                </c:pt>
                <c:pt idx="1674">
                  <c:v>153.3</c:v>
                </c:pt>
                <c:pt idx="1675">
                  <c:v>144.27</c:v>
                </c:pt>
                <c:pt idx="1676">
                  <c:v>145.37</c:v>
                </c:pt>
                <c:pt idx="1677">
                  <c:v>301.5</c:v>
                </c:pt>
                <c:pt idx="1678">
                  <c:v>189.29</c:v>
                </c:pt>
                <c:pt idx="1679">
                  <c:v>305.61</c:v>
                </c:pt>
                <c:pt idx="1680">
                  <c:v>13.6</c:v>
                </c:pt>
                <c:pt idx="1681">
                  <c:v>304.93</c:v>
                </c:pt>
                <c:pt idx="1682">
                  <c:v>291</c:v>
                </c:pt>
                <c:pt idx="1683">
                  <c:v>291.06</c:v>
                </c:pt>
                <c:pt idx="1684">
                  <c:v>278.08</c:v>
                </c:pt>
                <c:pt idx="1685">
                  <c:v>292.37</c:v>
                </c:pt>
                <c:pt idx="1686">
                  <c:v>302</c:v>
                </c:pt>
                <c:pt idx="1687">
                  <c:v>302</c:v>
                </c:pt>
                <c:pt idx="1688">
                  <c:v>302.2</c:v>
                </c:pt>
                <c:pt idx="1689">
                  <c:v>289.94</c:v>
                </c:pt>
                <c:pt idx="1690">
                  <c:v>297.2</c:v>
                </c:pt>
                <c:pt idx="1691">
                  <c:v>260.72</c:v>
                </c:pt>
                <c:pt idx="1692">
                  <c:v>277.72</c:v>
                </c:pt>
                <c:pt idx="1693">
                  <c:v>285.16</c:v>
                </c:pt>
                <c:pt idx="1694">
                  <c:v>302.2</c:v>
                </c:pt>
                <c:pt idx="1695">
                  <c:v>310.08</c:v>
                </c:pt>
                <c:pt idx="1696">
                  <c:v>302.6</c:v>
                </c:pt>
                <c:pt idx="1697">
                  <c:v>312.2</c:v>
                </c:pt>
                <c:pt idx="1698">
                  <c:v>330.39</c:v>
                </c:pt>
                <c:pt idx="1699">
                  <c:v>327.84</c:v>
                </c:pt>
                <c:pt idx="1700">
                  <c:v>349.28</c:v>
                </c:pt>
                <c:pt idx="1701">
                  <c:v>350.8</c:v>
                </c:pt>
                <c:pt idx="1702">
                  <c:v>341</c:v>
                </c:pt>
                <c:pt idx="1703">
                  <c:v>350.8</c:v>
                </c:pt>
                <c:pt idx="1704">
                  <c:v>355.88</c:v>
                </c:pt>
                <c:pt idx="1705">
                  <c:v>384.67</c:v>
                </c:pt>
                <c:pt idx="1706">
                  <c:v>400</c:v>
                </c:pt>
                <c:pt idx="1707">
                  <c:v>392.12</c:v>
                </c:pt>
                <c:pt idx="1708">
                  <c:v>363.11</c:v>
                </c:pt>
                <c:pt idx="1709">
                  <c:v>411.98</c:v>
                </c:pt>
                <c:pt idx="1710">
                  <c:v>400</c:v>
                </c:pt>
                <c:pt idx="1711">
                  <c:v>385</c:v>
                </c:pt>
                <c:pt idx="1712">
                  <c:v>360.8</c:v>
                </c:pt>
                <c:pt idx="1713">
                  <c:v>400.28</c:v>
                </c:pt>
                <c:pt idx="1714">
                  <c:v>380</c:v>
                </c:pt>
                <c:pt idx="1715">
                  <c:v>400</c:v>
                </c:pt>
                <c:pt idx="1716">
                  <c:v>371.68</c:v>
                </c:pt>
                <c:pt idx="1717">
                  <c:v>400</c:v>
                </c:pt>
                <c:pt idx="1718">
                  <c:v>409.27</c:v>
                </c:pt>
                <c:pt idx="1719">
                  <c:v>439.95</c:v>
                </c:pt>
                <c:pt idx="1720">
                  <c:v>439.95</c:v>
                </c:pt>
                <c:pt idx="1721">
                  <c:v>464.8</c:v>
                </c:pt>
                <c:pt idx="1722">
                  <c:v>479.9</c:v>
                </c:pt>
                <c:pt idx="1723">
                  <c:v>400</c:v>
                </c:pt>
                <c:pt idx="1724">
                  <c:v>351.2</c:v>
                </c:pt>
                <c:pt idx="1725">
                  <c:v>367.44</c:v>
                </c:pt>
                <c:pt idx="1726">
                  <c:v>355.28</c:v>
                </c:pt>
                <c:pt idx="1727">
                  <c:v>332</c:v>
                </c:pt>
                <c:pt idx="1728">
                  <c:v>340</c:v>
                </c:pt>
                <c:pt idx="1729">
                  <c:v>713.68</c:v>
                </c:pt>
                <c:pt idx="1730">
                  <c:v>529.57</c:v>
                </c:pt>
                <c:pt idx="1731">
                  <c:v>429.91</c:v>
                </c:pt>
                <c:pt idx="1732">
                  <c:v>359.98</c:v>
                </c:pt>
                <c:pt idx="1733">
                  <c:v>351.97</c:v>
                </c:pt>
                <c:pt idx="1734">
                  <c:v>329.99</c:v>
                </c:pt>
                <c:pt idx="1735">
                  <c:v>329.99</c:v>
                </c:pt>
                <c:pt idx="1736">
                  <c:v>330.99</c:v>
                </c:pt>
                <c:pt idx="1737">
                  <c:v>327.99</c:v>
                </c:pt>
                <c:pt idx="1738">
                  <c:v>329.99</c:v>
                </c:pt>
                <c:pt idx="1739">
                  <c:v>327.99</c:v>
                </c:pt>
                <c:pt idx="1740">
                  <c:v>321</c:v>
                </c:pt>
                <c:pt idx="1741">
                  <c:v>315</c:v>
                </c:pt>
                <c:pt idx="1742">
                  <c:v>312.13</c:v>
                </c:pt>
                <c:pt idx="1743">
                  <c:v>312.81</c:v>
                </c:pt>
                <c:pt idx="1744">
                  <c:v>308</c:v>
                </c:pt>
                <c:pt idx="1745">
                  <c:v>311</c:v>
                </c:pt>
                <c:pt idx="1746">
                  <c:v>309.71</c:v>
                </c:pt>
                <c:pt idx="1747">
                  <c:v>309.13</c:v>
                </c:pt>
                <c:pt idx="1748">
                  <c:v>306.13</c:v>
                </c:pt>
                <c:pt idx="1749">
                  <c:v>309</c:v>
                </c:pt>
                <c:pt idx="1750">
                  <c:v>310</c:v>
                </c:pt>
                <c:pt idx="1751">
                  <c:v>311</c:v>
                </c:pt>
                <c:pt idx="1752">
                  <c:v>310</c:v>
                </c:pt>
                <c:pt idx="1753">
                  <c:v>315</c:v>
                </c:pt>
                <c:pt idx="1754">
                  <c:v>315</c:v>
                </c:pt>
                <c:pt idx="1755">
                  <c:v>325</c:v>
                </c:pt>
                <c:pt idx="1756">
                  <c:v>325</c:v>
                </c:pt>
                <c:pt idx="1757">
                  <c:v>328.99</c:v>
                </c:pt>
                <c:pt idx="1758">
                  <c:v>331.99</c:v>
                </c:pt>
                <c:pt idx="1759">
                  <c:v>327.8</c:v>
                </c:pt>
                <c:pt idx="1760">
                  <c:v>329.99</c:v>
                </c:pt>
                <c:pt idx="1761">
                  <c:v>332.04</c:v>
                </c:pt>
                <c:pt idx="1762">
                  <c:v>338.55</c:v>
                </c:pt>
                <c:pt idx="1763">
                  <c:v>328.55</c:v>
                </c:pt>
                <c:pt idx="1764">
                  <c:v>328.55</c:v>
                </c:pt>
                <c:pt idx="1765">
                  <c:v>321.19</c:v>
                </c:pt>
                <c:pt idx="1766">
                  <c:v>313.73</c:v>
                </c:pt>
                <c:pt idx="1767">
                  <c:v>300.05</c:v>
                </c:pt>
                <c:pt idx="1768">
                  <c:v>258</c:v>
                </c:pt>
                <c:pt idx="1769">
                  <c:v>128</c:v>
                </c:pt>
                <c:pt idx="1770">
                  <c:v>122.23</c:v>
                </c:pt>
                <c:pt idx="1771">
                  <c:v>0</c:v>
                </c:pt>
                <c:pt idx="1772">
                  <c:v>124.38</c:v>
                </c:pt>
                <c:pt idx="1773">
                  <c:v>295</c:v>
                </c:pt>
                <c:pt idx="1774">
                  <c:v>250</c:v>
                </c:pt>
                <c:pt idx="1775">
                  <c:v>217.19</c:v>
                </c:pt>
                <c:pt idx="1776">
                  <c:v>0</c:v>
                </c:pt>
                <c:pt idx="1777">
                  <c:v>327.74</c:v>
                </c:pt>
                <c:pt idx="1778">
                  <c:v>236.4</c:v>
                </c:pt>
                <c:pt idx="1779">
                  <c:v>288.69</c:v>
                </c:pt>
                <c:pt idx="1780">
                  <c:v>0</c:v>
                </c:pt>
                <c:pt idx="1781">
                  <c:v>278.35</c:v>
                </c:pt>
                <c:pt idx="1782">
                  <c:v>173.26</c:v>
                </c:pt>
                <c:pt idx="1783">
                  <c:v>123.15</c:v>
                </c:pt>
                <c:pt idx="1784">
                  <c:v>0</c:v>
                </c:pt>
                <c:pt idx="1785">
                  <c:v>0</c:v>
                </c:pt>
                <c:pt idx="1786">
                  <c:v>60.38</c:v>
                </c:pt>
                <c:pt idx="1787">
                  <c:v>85.23</c:v>
                </c:pt>
                <c:pt idx="1788">
                  <c:v>0</c:v>
                </c:pt>
                <c:pt idx="1789">
                  <c:v>92.33</c:v>
                </c:pt>
                <c:pt idx="1790">
                  <c:v>0</c:v>
                </c:pt>
                <c:pt idx="1791">
                  <c:v>250</c:v>
                </c:pt>
                <c:pt idx="1792">
                  <c:v>280.45</c:v>
                </c:pt>
                <c:pt idx="1793">
                  <c:v>300</c:v>
                </c:pt>
                <c:pt idx="1794">
                  <c:v>312.12</c:v>
                </c:pt>
                <c:pt idx="1795">
                  <c:v>319.91</c:v>
                </c:pt>
                <c:pt idx="1796">
                  <c:v>329.78</c:v>
                </c:pt>
                <c:pt idx="1797">
                  <c:v>380</c:v>
                </c:pt>
                <c:pt idx="1798">
                  <c:v>350</c:v>
                </c:pt>
                <c:pt idx="1799">
                  <c:v>380</c:v>
                </c:pt>
                <c:pt idx="1800">
                  <c:v>407.95</c:v>
                </c:pt>
                <c:pt idx="1801">
                  <c:v>711.41</c:v>
                </c:pt>
                <c:pt idx="1802">
                  <c:v>479.78</c:v>
                </c:pt>
                <c:pt idx="1803">
                  <c:v>453.89</c:v>
                </c:pt>
                <c:pt idx="1804">
                  <c:v>379.95</c:v>
                </c:pt>
                <c:pt idx="1805">
                  <c:v>447.32</c:v>
                </c:pt>
                <c:pt idx="1806">
                  <c:v>428.36</c:v>
                </c:pt>
                <c:pt idx="1807">
                  <c:v>428.46</c:v>
                </c:pt>
                <c:pt idx="1808">
                  <c:v>364.28</c:v>
                </c:pt>
                <c:pt idx="1809">
                  <c:v>420.03</c:v>
                </c:pt>
                <c:pt idx="1810">
                  <c:v>410.09</c:v>
                </c:pt>
                <c:pt idx="1811">
                  <c:v>400.07</c:v>
                </c:pt>
                <c:pt idx="1812">
                  <c:v>370.08</c:v>
                </c:pt>
                <c:pt idx="1813">
                  <c:v>400.09</c:v>
                </c:pt>
                <c:pt idx="1814">
                  <c:v>420.17</c:v>
                </c:pt>
                <c:pt idx="1815">
                  <c:v>714.73</c:v>
                </c:pt>
                <c:pt idx="1816">
                  <c:v>998.82</c:v>
                </c:pt>
                <c:pt idx="1817">
                  <c:v>574.19</c:v>
                </c:pt>
                <c:pt idx="1818">
                  <c:v>561.33</c:v>
                </c:pt>
                <c:pt idx="1819">
                  <c:v>440.11</c:v>
                </c:pt>
                <c:pt idx="1820">
                  <c:v>379.27</c:v>
                </c:pt>
                <c:pt idx="1821">
                  <c:v>354.24</c:v>
                </c:pt>
                <c:pt idx="1822">
                  <c:v>351.53</c:v>
                </c:pt>
                <c:pt idx="1823">
                  <c:v>330.48</c:v>
                </c:pt>
                <c:pt idx="1824">
                  <c:v>326.35</c:v>
                </c:pt>
                <c:pt idx="1825">
                  <c:v>1361.2</c:v>
                </c:pt>
                <c:pt idx="1826">
                  <c:v>359.44</c:v>
                </c:pt>
                <c:pt idx="1827">
                  <c:v>379.09</c:v>
                </c:pt>
                <c:pt idx="1828">
                  <c:v>339.63</c:v>
                </c:pt>
                <c:pt idx="1829">
                  <c:v>339.63</c:v>
                </c:pt>
                <c:pt idx="1830">
                  <c:v>320.03</c:v>
                </c:pt>
                <c:pt idx="1831">
                  <c:v>319.93</c:v>
                </c:pt>
                <c:pt idx="1832">
                  <c:v>312.12</c:v>
                </c:pt>
                <c:pt idx="1833">
                  <c:v>315</c:v>
                </c:pt>
                <c:pt idx="1834">
                  <c:v>312.15</c:v>
                </c:pt>
                <c:pt idx="1835">
                  <c:v>310.11</c:v>
                </c:pt>
                <c:pt idx="1836">
                  <c:v>305.11</c:v>
                </c:pt>
                <c:pt idx="1837">
                  <c:v>303.15</c:v>
                </c:pt>
                <c:pt idx="1838">
                  <c:v>305</c:v>
                </c:pt>
                <c:pt idx="1839">
                  <c:v>300.12</c:v>
                </c:pt>
                <c:pt idx="1840">
                  <c:v>300</c:v>
                </c:pt>
                <c:pt idx="1841">
                  <c:v>295.05</c:v>
                </c:pt>
                <c:pt idx="1842">
                  <c:v>295</c:v>
                </c:pt>
                <c:pt idx="1843">
                  <c:v>295</c:v>
                </c:pt>
                <c:pt idx="1844">
                  <c:v>300</c:v>
                </c:pt>
                <c:pt idx="1845">
                  <c:v>294</c:v>
                </c:pt>
                <c:pt idx="1846">
                  <c:v>300.11</c:v>
                </c:pt>
                <c:pt idx="1847">
                  <c:v>300.32</c:v>
                </c:pt>
                <c:pt idx="1848">
                  <c:v>307</c:v>
                </c:pt>
                <c:pt idx="1849">
                  <c:v>310</c:v>
                </c:pt>
                <c:pt idx="1850">
                  <c:v>310.11</c:v>
                </c:pt>
                <c:pt idx="1851">
                  <c:v>329</c:v>
                </c:pt>
                <c:pt idx="1852">
                  <c:v>312.15</c:v>
                </c:pt>
                <c:pt idx="1853">
                  <c:v>323</c:v>
                </c:pt>
                <c:pt idx="1854">
                  <c:v>325.82</c:v>
                </c:pt>
                <c:pt idx="1855">
                  <c:v>315.78</c:v>
                </c:pt>
                <c:pt idx="1856">
                  <c:v>339.63</c:v>
                </c:pt>
                <c:pt idx="1857">
                  <c:v>349.49</c:v>
                </c:pt>
                <c:pt idx="1858">
                  <c:v>296.15</c:v>
                </c:pt>
                <c:pt idx="1859">
                  <c:v>310.05</c:v>
                </c:pt>
                <c:pt idx="1860">
                  <c:v>305.62</c:v>
                </c:pt>
                <c:pt idx="1861">
                  <c:v>306.02</c:v>
                </c:pt>
                <c:pt idx="1862">
                  <c:v>304.08</c:v>
                </c:pt>
                <c:pt idx="1863">
                  <c:v>290.12</c:v>
                </c:pt>
                <c:pt idx="1864">
                  <c:v>300</c:v>
                </c:pt>
                <c:pt idx="1865">
                  <c:v>280</c:v>
                </c:pt>
                <c:pt idx="1866">
                  <c:v>304.2</c:v>
                </c:pt>
                <c:pt idx="1867">
                  <c:v>293.74</c:v>
                </c:pt>
                <c:pt idx="1868">
                  <c:v>184.7</c:v>
                </c:pt>
                <c:pt idx="1869">
                  <c:v>122.04</c:v>
                </c:pt>
                <c:pt idx="1870">
                  <c:v>276.04</c:v>
                </c:pt>
                <c:pt idx="1871">
                  <c:v>1</c:v>
                </c:pt>
                <c:pt idx="1872">
                  <c:v>0</c:v>
                </c:pt>
                <c:pt idx="1873">
                  <c:v>329.47</c:v>
                </c:pt>
                <c:pt idx="1874">
                  <c:v>289.39</c:v>
                </c:pt>
                <c:pt idx="1875">
                  <c:v>10</c:v>
                </c:pt>
                <c:pt idx="1876">
                  <c:v>1</c:v>
                </c:pt>
                <c:pt idx="1877">
                  <c:v>0</c:v>
                </c:pt>
                <c:pt idx="1878">
                  <c:v>0</c:v>
                </c:pt>
                <c:pt idx="1879">
                  <c:v>197.48</c:v>
                </c:pt>
                <c:pt idx="1880">
                  <c:v>0</c:v>
                </c:pt>
                <c:pt idx="1881">
                  <c:v>0</c:v>
                </c:pt>
                <c:pt idx="1882">
                  <c:v>15.37</c:v>
                </c:pt>
                <c:pt idx="1883">
                  <c:v>39.76</c:v>
                </c:pt>
                <c:pt idx="1884">
                  <c:v>0</c:v>
                </c:pt>
                <c:pt idx="1885">
                  <c:v>0</c:v>
                </c:pt>
                <c:pt idx="1886">
                  <c:v>260</c:v>
                </c:pt>
                <c:pt idx="1887">
                  <c:v>0</c:v>
                </c:pt>
                <c:pt idx="1888">
                  <c:v>280</c:v>
                </c:pt>
                <c:pt idx="1889">
                  <c:v>290</c:v>
                </c:pt>
                <c:pt idx="1890">
                  <c:v>301.15</c:v>
                </c:pt>
                <c:pt idx="1891">
                  <c:v>305</c:v>
                </c:pt>
                <c:pt idx="1892">
                  <c:v>308</c:v>
                </c:pt>
                <c:pt idx="1893">
                  <c:v>308.06</c:v>
                </c:pt>
                <c:pt idx="1894">
                  <c:v>305.9</c:v>
                </c:pt>
                <c:pt idx="1895">
                  <c:v>310.99</c:v>
                </c:pt>
                <c:pt idx="1896">
                  <c:v>315.9</c:v>
                </c:pt>
                <c:pt idx="1897">
                  <c:v>331.02</c:v>
                </c:pt>
                <c:pt idx="1898">
                  <c:v>329.89</c:v>
                </c:pt>
                <c:pt idx="1899">
                  <c:v>330.21</c:v>
                </c:pt>
                <c:pt idx="1900">
                  <c:v>313.01</c:v>
                </c:pt>
                <c:pt idx="1901">
                  <c:v>330.29</c:v>
                </c:pt>
                <c:pt idx="1902">
                  <c:v>330.29</c:v>
                </c:pt>
                <c:pt idx="1903">
                  <c:v>330.14</c:v>
                </c:pt>
                <c:pt idx="1904">
                  <c:v>320.59</c:v>
                </c:pt>
                <c:pt idx="1905">
                  <c:v>330.29</c:v>
                </c:pt>
                <c:pt idx="1906">
                  <c:v>330.14</c:v>
                </c:pt>
                <c:pt idx="1907">
                  <c:v>329.57</c:v>
                </c:pt>
                <c:pt idx="1908">
                  <c:v>329.17</c:v>
                </c:pt>
                <c:pt idx="1909">
                  <c:v>332.99</c:v>
                </c:pt>
                <c:pt idx="1910">
                  <c:v>334.99</c:v>
                </c:pt>
                <c:pt idx="1911">
                  <c:v>334.99</c:v>
                </c:pt>
                <c:pt idx="1912">
                  <c:v>330.57</c:v>
                </c:pt>
                <c:pt idx="1913">
                  <c:v>342.59</c:v>
                </c:pt>
                <c:pt idx="1914">
                  <c:v>349.49</c:v>
                </c:pt>
                <c:pt idx="1915">
                  <c:v>339.63</c:v>
                </c:pt>
                <c:pt idx="1916">
                  <c:v>329.77</c:v>
                </c:pt>
                <c:pt idx="1917">
                  <c:v>329.77</c:v>
                </c:pt>
                <c:pt idx="1918">
                  <c:v>324.84</c:v>
                </c:pt>
                <c:pt idx="1919">
                  <c:v>308.86</c:v>
                </c:pt>
                <c:pt idx="1920">
                  <c:v>328</c:v>
                </c:pt>
                <c:pt idx="1921">
                  <c:v>999.2</c:v>
                </c:pt>
                <c:pt idx="1922">
                  <c:v>389.63</c:v>
                </c:pt>
                <c:pt idx="1923">
                  <c:v>359.85</c:v>
                </c:pt>
                <c:pt idx="1924">
                  <c:v>337.13</c:v>
                </c:pt>
                <c:pt idx="1925">
                  <c:v>329.99</c:v>
                </c:pt>
                <c:pt idx="1926">
                  <c:v>320</c:v>
                </c:pt>
                <c:pt idx="1927">
                  <c:v>318</c:v>
                </c:pt>
                <c:pt idx="1928">
                  <c:v>313</c:v>
                </c:pt>
                <c:pt idx="1929">
                  <c:v>310</c:v>
                </c:pt>
                <c:pt idx="1930">
                  <c:v>303</c:v>
                </c:pt>
                <c:pt idx="1931">
                  <c:v>315.96</c:v>
                </c:pt>
                <c:pt idx="1932">
                  <c:v>300.11</c:v>
                </c:pt>
                <c:pt idx="1933">
                  <c:v>300</c:v>
                </c:pt>
                <c:pt idx="1934">
                  <c:v>300</c:v>
                </c:pt>
                <c:pt idx="1935">
                  <c:v>300.11</c:v>
                </c:pt>
                <c:pt idx="1936">
                  <c:v>275</c:v>
                </c:pt>
                <c:pt idx="1937">
                  <c:v>295.37</c:v>
                </c:pt>
                <c:pt idx="1938">
                  <c:v>250</c:v>
                </c:pt>
                <c:pt idx="1939">
                  <c:v>290</c:v>
                </c:pt>
                <c:pt idx="1940">
                  <c:v>298.07</c:v>
                </c:pt>
                <c:pt idx="1941">
                  <c:v>290.12</c:v>
                </c:pt>
                <c:pt idx="1942">
                  <c:v>300</c:v>
                </c:pt>
                <c:pt idx="1943">
                  <c:v>298</c:v>
                </c:pt>
                <c:pt idx="1944">
                  <c:v>290</c:v>
                </c:pt>
                <c:pt idx="1945">
                  <c:v>300</c:v>
                </c:pt>
                <c:pt idx="1946">
                  <c:v>296.36</c:v>
                </c:pt>
                <c:pt idx="1947">
                  <c:v>306.69</c:v>
                </c:pt>
                <c:pt idx="1948">
                  <c:v>300.97</c:v>
                </c:pt>
                <c:pt idx="1949">
                  <c:v>305.48</c:v>
                </c:pt>
                <c:pt idx="1950">
                  <c:v>302.95</c:v>
                </c:pt>
                <c:pt idx="1951">
                  <c:v>296.15</c:v>
                </c:pt>
                <c:pt idx="1952">
                  <c:v>300.97</c:v>
                </c:pt>
                <c:pt idx="1953">
                  <c:v>299</c:v>
                </c:pt>
                <c:pt idx="1954">
                  <c:v>288</c:v>
                </c:pt>
                <c:pt idx="1955">
                  <c:v>255.01</c:v>
                </c:pt>
                <c:pt idx="1956">
                  <c:v>0.99</c:v>
                </c:pt>
                <c:pt idx="1957">
                  <c:v>98.68</c:v>
                </c:pt>
                <c:pt idx="1958">
                  <c:v>285</c:v>
                </c:pt>
                <c:pt idx="1959">
                  <c:v>0</c:v>
                </c:pt>
                <c:pt idx="1960">
                  <c:v>0</c:v>
                </c:pt>
                <c:pt idx="1961">
                  <c:v>29.6</c:v>
                </c:pt>
                <c:pt idx="1962">
                  <c:v>9.18</c:v>
                </c:pt>
                <c:pt idx="1963">
                  <c:v>9.18</c:v>
                </c:pt>
                <c:pt idx="1964">
                  <c:v>9.18</c:v>
                </c:pt>
                <c:pt idx="1965">
                  <c:v>9.18</c:v>
                </c:pt>
                <c:pt idx="1966">
                  <c:v>9.32</c:v>
                </c:pt>
                <c:pt idx="1967">
                  <c:v>313.01</c:v>
                </c:pt>
                <c:pt idx="1968">
                  <c:v>29.6</c:v>
                </c:pt>
                <c:pt idx="1969">
                  <c:v>337.35</c:v>
                </c:pt>
                <c:pt idx="1970">
                  <c:v>29.6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290</c:v>
                </c:pt>
                <c:pt idx="1975">
                  <c:v>200.12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295</c:v>
                </c:pt>
                <c:pt idx="1983">
                  <c:v>0</c:v>
                </c:pt>
                <c:pt idx="1984">
                  <c:v>220.12</c:v>
                </c:pt>
                <c:pt idx="1985">
                  <c:v>80</c:v>
                </c:pt>
                <c:pt idx="1986">
                  <c:v>250</c:v>
                </c:pt>
                <c:pt idx="1987">
                  <c:v>410</c:v>
                </c:pt>
                <c:pt idx="1988">
                  <c:v>0</c:v>
                </c:pt>
                <c:pt idx="1989">
                  <c:v>298</c:v>
                </c:pt>
                <c:pt idx="1990">
                  <c:v>302.43</c:v>
                </c:pt>
                <c:pt idx="1991">
                  <c:v>325.81</c:v>
                </c:pt>
                <c:pt idx="1992">
                  <c:v>339.23</c:v>
                </c:pt>
                <c:pt idx="1993">
                  <c:v>344.26</c:v>
                </c:pt>
                <c:pt idx="1994">
                  <c:v>332.2</c:v>
                </c:pt>
                <c:pt idx="1995">
                  <c:v>322.62</c:v>
                </c:pt>
                <c:pt idx="1996">
                  <c:v>311.91</c:v>
                </c:pt>
                <c:pt idx="1997">
                  <c:v>324.42</c:v>
                </c:pt>
                <c:pt idx="1998">
                  <c:v>323</c:v>
                </c:pt>
                <c:pt idx="1999">
                  <c:v>314.12</c:v>
                </c:pt>
                <c:pt idx="2000">
                  <c:v>324.17</c:v>
                </c:pt>
                <c:pt idx="2001">
                  <c:v>316.38</c:v>
                </c:pt>
                <c:pt idx="2002">
                  <c:v>307.89</c:v>
                </c:pt>
                <c:pt idx="2003">
                  <c:v>307.89</c:v>
                </c:pt>
                <c:pt idx="2004">
                  <c:v>297.22</c:v>
                </c:pt>
                <c:pt idx="2005">
                  <c:v>302.02</c:v>
                </c:pt>
                <c:pt idx="2006">
                  <c:v>306.63</c:v>
                </c:pt>
                <c:pt idx="2007">
                  <c:v>304.87</c:v>
                </c:pt>
                <c:pt idx="2008">
                  <c:v>306.63</c:v>
                </c:pt>
                <c:pt idx="2009">
                  <c:v>347.09</c:v>
                </c:pt>
                <c:pt idx="2010">
                  <c:v>329.86</c:v>
                </c:pt>
                <c:pt idx="2011">
                  <c:v>315.78</c:v>
                </c:pt>
                <c:pt idx="2012">
                  <c:v>312</c:v>
                </c:pt>
                <c:pt idx="2013">
                  <c:v>315.32</c:v>
                </c:pt>
                <c:pt idx="2014">
                  <c:v>308.86</c:v>
                </c:pt>
                <c:pt idx="2015">
                  <c:v>302.57</c:v>
                </c:pt>
                <c:pt idx="2016">
                  <c:v>300.12</c:v>
                </c:pt>
                <c:pt idx="2017">
                  <c:v>396.57</c:v>
                </c:pt>
                <c:pt idx="2018">
                  <c:v>348.97</c:v>
                </c:pt>
                <c:pt idx="2019">
                  <c:v>320</c:v>
                </c:pt>
                <c:pt idx="2020">
                  <c:v>300.05</c:v>
                </c:pt>
                <c:pt idx="2021">
                  <c:v>301.81</c:v>
                </c:pt>
                <c:pt idx="2022">
                  <c:v>300</c:v>
                </c:pt>
                <c:pt idx="2023">
                  <c:v>285</c:v>
                </c:pt>
                <c:pt idx="2024">
                  <c:v>285</c:v>
                </c:pt>
                <c:pt idx="2025">
                  <c:v>288</c:v>
                </c:pt>
                <c:pt idx="2026">
                  <c:v>290</c:v>
                </c:pt>
                <c:pt idx="2027">
                  <c:v>285</c:v>
                </c:pt>
                <c:pt idx="2028">
                  <c:v>290.12</c:v>
                </c:pt>
                <c:pt idx="2029">
                  <c:v>275</c:v>
                </c:pt>
                <c:pt idx="2030">
                  <c:v>285</c:v>
                </c:pt>
                <c:pt idx="2031">
                  <c:v>250</c:v>
                </c:pt>
                <c:pt idx="2032">
                  <c:v>255.01</c:v>
                </c:pt>
                <c:pt idx="2033">
                  <c:v>290</c:v>
                </c:pt>
                <c:pt idx="2034">
                  <c:v>258</c:v>
                </c:pt>
                <c:pt idx="2035">
                  <c:v>275</c:v>
                </c:pt>
                <c:pt idx="2036">
                  <c:v>60.01</c:v>
                </c:pt>
                <c:pt idx="2037">
                  <c:v>228</c:v>
                </c:pt>
                <c:pt idx="2038">
                  <c:v>295</c:v>
                </c:pt>
                <c:pt idx="2039">
                  <c:v>300</c:v>
                </c:pt>
                <c:pt idx="2040">
                  <c:v>320</c:v>
                </c:pt>
                <c:pt idx="2041">
                  <c:v>303</c:v>
                </c:pt>
                <c:pt idx="2042">
                  <c:v>315</c:v>
                </c:pt>
                <c:pt idx="2043">
                  <c:v>329.99</c:v>
                </c:pt>
                <c:pt idx="2044">
                  <c:v>320.21</c:v>
                </c:pt>
                <c:pt idx="2045">
                  <c:v>332.99</c:v>
                </c:pt>
                <c:pt idx="2046">
                  <c:v>329.99</c:v>
                </c:pt>
                <c:pt idx="2047">
                  <c:v>310.32</c:v>
                </c:pt>
                <c:pt idx="2048">
                  <c:v>302</c:v>
                </c:pt>
                <c:pt idx="2049">
                  <c:v>310.17</c:v>
                </c:pt>
                <c:pt idx="2050">
                  <c:v>301</c:v>
                </c:pt>
                <c:pt idx="2051">
                  <c:v>300.12</c:v>
                </c:pt>
                <c:pt idx="2052">
                  <c:v>320</c:v>
                </c:pt>
                <c:pt idx="2053">
                  <c:v>326.99</c:v>
                </c:pt>
                <c:pt idx="2054">
                  <c:v>320.36</c:v>
                </c:pt>
                <c:pt idx="2055">
                  <c:v>312.81</c:v>
                </c:pt>
                <c:pt idx="2056">
                  <c:v>285</c:v>
                </c:pt>
                <c:pt idx="2057">
                  <c:v>324</c:v>
                </c:pt>
                <c:pt idx="2058">
                  <c:v>324</c:v>
                </c:pt>
                <c:pt idx="2059">
                  <c:v>308</c:v>
                </c:pt>
                <c:pt idx="2060">
                  <c:v>320</c:v>
                </c:pt>
                <c:pt idx="2061">
                  <c:v>315</c:v>
                </c:pt>
                <c:pt idx="2062">
                  <c:v>275</c:v>
                </c:pt>
                <c:pt idx="2063">
                  <c:v>320</c:v>
                </c:pt>
                <c:pt idx="2064">
                  <c:v>280.12</c:v>
                </c:pt>
                <c:pt idx="2065">
                  <c:v>344.72</c:v>
                </c:pt>
                <c:pt idx="2066">
                  <c:v>736.95</c:v>
                </c:pt>
                <c:pt idx="2067">
                  <c:v>300.11</c:v>
                </c:pt>
                <c:pt idx="2068">
                  <c:v>303</c:v>
                </c:pt>
                <c:pt idx="2069">
                  <c:v>300.11</c:v>
                </c:pt>
                <c:pt idx="2070">
                  <c:v>300</c:v>
                </c:pt>
                <c:pt idx="2071">
                  <c:v>285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1</c:v>
                </c:pt>
                <c:pt idx="2079">
                  <c:v>0</c:v>
                </c:pt>
                <c:pt idx="2080">
                  <c:v>1</c:v>
                </c:pt>
                <c:pt idx="2081">
                  <c:v>0</c:v>
                </c:pt>
                <c:pt idx="2082">
                  <c:v>297</c:v>
                </c:pt>
                <c:pt idx="2083">
                  <c:v>295.32</c:v>
                </c:pt>
                <c:pt idx="2084">
                  <c:v>300</c:v>
                </c:pt>
                <c:pt idx="2085">
                  <c:v>302</c:v>
                </c:pt>
                <c:pt idx="2086">
                  <c:v>300.11</c:v>
                </c:pt>
                <c:pt idx="2087">
                  <c:v>329.99</c:v>
                </c:pt>
                <c:pt idx="2088">
                  <c:v>329.99</c:v>
                </c:pt>
                <c:pt idx="2089">
                  <c:v>381.27</c:v>
                </c:pt>
                <c:pt idx="2090">
                  <c:v>354.97</c:v>
                </c:pt>
                <c:pt idx="2091">
                  <c:v>349.97</c:v>
                </c:pt>
                <c:pt idx="2092">
                  <c:v>340.13</c:v>
                </c:pt>
                <c:pt idx="2093">
                  <c:v>359.97</c:v>
                </c:pt>
                <c:pt idx="2094">
                  <c:v>393.88</c:v>
                </c:pt>
                <c:pt idx="2095">
                  <c:v>361.33</c:v>
                </c:pt>
                <c:pt idx="2096">
                  <c:v>332.82</c:v>
                </c:pt>
                <c:pt idx="2097">
                  <c:v>342.98</c:v>
                </c:pt>
                <c:pt idx="2098">
                  <c:v>349.97</c:v>
                </c:pt>
                <c:pt idx="2099">
                  <c:v>339.98</c:v>
                </c:pt>
                <c:pt idx="2100">
                  <c:v>333.06</c:v>
                </c:pt>
                <c:pt idx="2101">
                  <c:v>344.98</c:v>
                </c:pt>
                <c:pt idx="2102">
                  <c:v>339.98</c:v>
                </c:pt>
                <c:pt idx="2103">
                  <c:v>339.98</c:v>
                </c:pt>
                <c:pt idx="2104">
                  <c:v>339.98</c:v>
                </c:pt>
                <c:pt idx="2105">
                  <c:v>349.97</c:v>
                </c:pt>
                <c:pt idx="2106">
                  <c:v>360.51</c:v>
                </c:pt>
                <c:pt idx="2107">
                  <c:v>349.97</c:v>
                </c:pt>
                <c:pt idx="2108">
                  <c:v>320.12</c:v>
                </c:pt>
                <c:pt idx="2109">
                  <c:v>320.12</c:v>
                </c:pt>
                <c:pt idx="2110">
                  <c:v>318</c:v>
                </c:pt>
                <c:pt idx="2111">
                  <c:v>277</c:v>
                </c:pt>
                <c:pt idx="2112">
                  <c:v>400</c:v>
                </c:pt>
                <c:pt idx="2113">
                  <c:v>713.74</c:v>
                </c:pt>
                <c:pt idx="2114">
                  <c:v>333</c:v>
                </c:pt>
                <c:pt idx="2115">
                  <c:v>320</c:v>
                </c:pt>
                <c:pt idx="2116">
                  <c:v>300</c:v>
                </c:pt>
                <c:pt idx="2117">
                  <c:v>275</c:v>
                </c:pt>
                <c:pt idx="2118">
                  <c:v>0</c:v>
                </c:pt>
                <c:pt idx="2119">
                  <c:v>280</c:v>
                </c:pt>
                <c:pt idx="2120">
                  <c:v>1</c:v>
                </c:pt>
                <c:pt idx="2121">
                  <c:v>285</c:v>
                </c:pt>
                <c:pt idx="2122">
                  <c:v>255.01</c:v>
                </c:pt>
                <c:pt idx="2123">
                  <c:v>280.12</c:v>
                </c:pt>
                <c:pt idx="2124">
                  <c:v>280</c:v>
                </c:pt>
                <c:pt idx="2125">
                  <c:v>100</c:v>
                </c:pt>
                <c:pt idx="2126">
                  <c:v>1</c:v>
                </c:pt>
                <c:pt idx="2127">
                  <c:v>0</c:v>
                </c:pt>
                <c:pt idx="2128">
                  <c:v>255.01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0.43</c:v>
                </c:pt>
                <c:pt idx="2133">
                  <c:v>280</c:v>
                </c:pt>
                <c:pt idx="2134">
                  <c:v>298</c:v>
                </c:pt>
                <c:pt idx="2135">
                  <c:v>298</c:v>
                </c:pt>
                <c:pt idx="2136">
                  <c:v>298</c:v>
                </c:pt>
                <c:pt idx="2137">
                  <c:v>298</c:v>
                </c:pt>
                <c:pt idx="2138">
                  <c:v>300</c:v>
                </c:pt>
                <c:pt idx="2139">
                  <c:v>300.12</c:v>
                </c:pt>
                <c:pt idx="2140">
                  <c:v>300.12</c:v>
                </c:pt>
                <c:pt idx="2141">
                  <c:v>310.12</c:v>
                </c:pt>
                <c:pt idx="2142">
                  <c:v>310.21</c:v>
                </c:pt>
                <c:pt idx="2143">
                  <c:v>318</c:v>
                </c:pt>
                <c:pt idx="2144">
                  <c:v>300</c:v>
                </c:pt>
                <c:pt idx="2145">
                  <c:v>122.32</c:v>
                </c:pt>
                <c:pt idx="2146">
                  <c:v>250.12</c:v>
                </c:pt>
                <c:pt idx="2147">
                  <c:v>280.12</c:v>
                </c:pt>
                <c:pt idx="2148">
                  <c:v>280</c:v>
                </c:pt>
                <c:pt idx="2149">
                  <c:v>280</c:v>
                </c:pt>
                <c:pt idx="2150">
                  <c:v>280</c:v>
                </c:pt>
                <c:pt idx="2151">
                  <c:v>250</c:v>
                </c:pt>
                <c:pt idx="2152">
                  <c:v>270.13</c:v>
                </c:pt>
                <c:pt idx="2153">
                  <c:v>298</c:v>
                </c:pt>
                <c:pt idx="2154">
                  <c:v>290.36</c:v>
                </c:pt>
                <c:pt idx="2155">
                  <c:v>300.12</c:v>
                </c:pt>
                <c:pt idx="2156">
                  <c:v>329</c:v>
                </c:pt>
                <c:pt idx="2157">
                  <c:v>329</c:v>
                </c:pt>
                <c:pt idx="2158">
                  <c:v>320</c:v>
                </c:pt>
                <c:pt idx="2159">
                  <c:v>355</c:v>
                </c:pt>
                <c:pt idx="2160">
                  <c:v>300</c:v>
                </c:pt>
                <c:pt idx="2161">
                  <c:v>1000</c:v>
                </c:pt>
                <c:pt idx="2162">
                  <c:v>351.42</c:v>
                </c:pt>
                <c:pt idx="2163">
                  <c:v>342.94</c:v>
                </c:pt>
                <c:pt idx="2164">
                  <c:v>305.12</c:v>
                </c:pt>
                <c:pt idx="2165">
                  <c:v>308</c:v>
                </c:pt>
                <c:pt idx="2166">
                  <c:v>301.08</c:v>
                </c:pt>
                <c:pt idx="2167">
                  <c:v>305</c:v>
                </c:pt>
                <c:pt idx="2168">
                  <c:v>300</c:v>
                </c:pt>
                <c:pt idx="2169">
                  <c:v>275</c:v>
                </c:pt>
                <c:pt idx="2170">
                  <c:v>275</c:v>
                </c:pt>
                <c:pt idx="2171">
                  <c:v>250.12</c:v>
                </c:pt>
                <c:pt idx="2172">
                  <c:v>130</c:v>
                </c:pt>
                <c:pt idx="2173">
                  <c:v>280</c:v>
                </c:pt>
                <c:pt idx="2174">
                  <c:v>280</c:v>
                </c:pt>
                <c:pt idx="2175">
                  <c:v>280.13</c:v>
                </c:pt>
                <c:pt idx="2176">
                  <c:v>1</c:v>
                </c:pt>
                <c:pt idx="2177">
                  <c:v>290</c:v>
                </c:pt>
                <c:pt idx="2178">
                  <c:v>300</c:v>
                </c:pt>
                <c:pt idx="2179">
                  <c:v>290</c:v>
                </c:pt>
                <c:pt idx="2180">
                  <c:v>300.11</c:v>
                </c:pt>
                <c:pt idx="2181">
                  <c:v>308</c:v>
                </c:pt>
                <c:pt idx="2182">
                  <c:v>315</c:v>
                </c:pt>
                <c:pt idx="2183">
                  <c:v>410</c:v>
                </c:pt>
                <c:pt idx="2184">
                  <c:v>324</c:v>
                </c:pt>
                <c:pt idx="2185">
                  <c:v>360</c:v>
                </c:pt>
                <c:pt idx="2186">
                  <c:v>340</c:v>
                </c:pt>
                <c:pt idx="2187">
                  <c:v>340</c:v>
                </c:pt>
                <c:pt idx="2188">
                  <c:v>328</c:v>
                </c:pt>
                <c:pt idx="2189">
                  <c:v>330</c:v>
                </c:pt>
                <c:pt idx="2190">
                  <c:v>340</c:v>
                </c:pt>
                <c:pt idx="2191">
                  <c:v>330</c:v>
                </c:pt>
                <c:pt idx="2192">
                  <c:v>328</c:v>
                </c:pt>
                <c:pt idx="2193">
                  <c:v>320.36</c:v>
                </c:pt>
                <c:pt idx="2194">
                  <c:v>310.92</c:v>
                </c:pt>
                <c:pt idx="2195">
                  <c:v>320.36</c:v>
                </c:pt>
                <c:pt idx="2196">
                  <c:v>315.54</c:v>
                </c:pt>
                <c:pt idx="2197">
                  <c:v>330</c:v>
                </c:pt>
                <c:pt idx="2198">
                  <c:v>328.07</c:v>
                </c:pt>
                <c:pt idx="2199">
                  <c:v>320.36</c:v>
                </c:pt>
                <c:pt idx="2200">
                  <c:v>300.11</c:v>
                </c:pt>
                <c:pt idx="2201">
                  <c:v>300.12</c:v>
                </c:pt>
                <c:pt idx="2202">
                  <c:v>303</c:v>
                </c:pt>
                <c:pt idx="2203">
                  <c:v>298</c:v>
                </c:pt>
                <c:pt idx="2204">
                  <c:v>280</c:v>
                </c:pt>
                <c:pt idx="2205">
                  <c:v>260</c:v>
                </c:pt>
                <c:pt idx="2206">
                  <c:v>285</c:v>
                </c:pt>
                <c:pt idx="2207">
                  <c:v>0</c:v>
                </c:pt>
                <c:pt idx="2208">
                  <c:v>1000</c:v>
                </c:pt>
                <c:pt idx="2209">
                  <c:v>999.6</c:v>
                </c:pt>
                <c:pt idx="2210">
                  <c:v>270</c:v>
                </c:pt>
                <c:pt idx="2211">
                  <c:v>298</c:v>
                </c:pt>
                <c:pt idx="2212">
                  <c:v>280</c:v>
                </c:pt>
                <c:pt idx="2213">
                  <c:v>280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275.13</c:v>
                </c:pt>
                <c:pt idx="2218">
                  <c:v>0</c:v>
                </c:pt>
                <c:pt idx="2219">
                  <c:v>0</c:v>
                </c:pt>
                <c:pt idx="2220">
                  <c:v>200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280.13</c:v>
                </c:pt>
                <c:pt idx="2238">
                  <c:v>270</c:v>
                </c:pt>
                <c:pt idx="2239">
                  <c:v>5</c:v>
                </c:pt>
                <c:pt idx="2240">
                  <c:v>1</c:v>
                </c:pt>
                <c:pt idx="2241">
                  <c:v>270</c:v>
                </c:pt>
                <c:pt idx="2242">
                  <c:v>0</c:v>
                </c:pt>
                <c:pt idx="2243">
                  <c:v>119.13</c:v>
                </c:pt>
                <c:pt idx="2244">
                  <c:v>0</c:v>
                </c:pt>
                <c:pt idx="2245">
                  <c:v>334.69</c:v>
                </c:pt>
                <c:pt idx="2246">
                  <c:v>296.04</c:v>
                </c:pt>
                <c:pt idx="2247">
                  <c:v>5</c:v>
                </c:pt>
                <c:pt idx="2248">
                  <c:v>293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386.28</c:v>
                </c:pt>
                <c:pt idx="2253">
                  <c:v>315.11</c:v>
                </c:pt>
                <c:pt idx="2254">
                  <c:v>400</c:v>
                </c:pt>
                <c:pt idx="2255">
                  <c:v>442.88</c:v>
                </c:pt>
                <c:pt idx="2256">
                  <c:v>333.65</c:v>
                </c:pt>
                <c:pt idx="2257">
                  <c:v>382.42</c:v>
                </c:pt>
                <c:pt idx="2258">
                  <c:v>305.51</c:v>
                </c:pt>
                <c:pt idx="2259">
                  <c:v>280</c:v>
                </c:pt>
                <c:pt idx="2260">
                  <c:v>0</c:v>
                </c:pt>
                <c:pt idx="2261">
                  <c:v>0</c:v>
                </c:pt>
                <c:pt idx="2262">
                  <c:v>714</c:v>
                </c:pt>
                <c:pt idx="2263">
                  <c:v>1000</c:v>
                </c:pt>
                <c:pt idx="2264">
                  <c:v>340.11</c:v>
                </c:pt>
                <c:pt idx="2265">
                  <c:v>292</c:v>
                </c:pt>
                <c:pt idx="2266">
                  <c:v>714</c:v>
                </c:pt>
                <c:pt idx="2267">
                  <c:v>486</c:v>
                </c:pt>
                <c:pt idx="2268">
                  <c:v>1000</c:v>
                </c:pt>
                <c:pt idx="2269">
                  <c:v>1000</c:v>
                </c:pt>
                <c:pt idx="2270">
                  <c:v>1000</c:v>
                </c:pt>
                <c:pt idx="2271">
                  <c:v>927.81</c:v>
                </c:pt>
                <c:pt idx="2272">
                  <c:v>0</c:v>
                </c:pt>
                <c:pt idx="2273">
                  <c:v>1000</c:v>
                </c:pt>
                <c:pt idx="2274">
                  <c:v>1000</c:v>
                </c:pt>
                <c:pt idx="2275">
                  <c:v>280</c:v>
                </c:pt>
                <c:pt idx="2276">
                  <c:v>0</c:v>
                </c:pt>
                <c:pt idx="2277">
                  <c:v>293</c:v>
                </c:pt>
                <c:pt idx="2278">
                  <c:v>15.48</c:v>
                </c:pt>
                <c:pt idx="2279">
                  <c:v>311.13</c:v>
                </c:pt>
                <c:pt idx="2280">
                  <c:v>21.81</c:v>
                </c:pt>
                <c:pt idx="2281">
                  <c:v>21.81</c:v>
                </c:pt>
                <c:pt idx="2282">
                  <c:v>53.99</c:v>
                </c:pt>
                <c:pt idx="2283">
                  <c:v>21.81</c:v>
                </c:pt>
                <c:pt idx="2284">
                  <c:v>21.81</c:v>
                </c:pt>
                <c:pt idx="2285">
                  <c:v>21.81</c:v>
                </c:pt>
                <c:pt idx="2286">
                  <c:v>36</c:v>
                </c:pt>
                <c:pt idx="2287">
                  <c:v>36</c:v>
                </c:pt>
                <c:pt idx="2288">
                  <c:v>21.81</c:v>
                </c:pt>
                <c:pt idx="2289">
                  <c:v>14.76</c:v>
                </c:pt>
                <c:pt idx="2290">
                  <c:v>16.2</c:v>
                </c:pt>
                <c:pt idx="2291">
                  <c:v>21.81</c:v>
                </c:pt>
                <c:pt idx="2292">
                  <c:v>21.81</c:v>
                </c:pt>
                <c:pt idx="2293">
                  <c:v>15.48</c:v>
                </c:pt>
                <c:pt idx="2294">
                  <c:v>15.48</c:v>
                </c:pt>
                <c:pt idx="2295">
                  <c:v>14.76</c:v>
                </c:pt>
                <c:pt idx="2296">
                  <c:v>0</c:v>
                </c:pt>
                <c:pt idx="2297">
                  <c:v>0</c:v>
                </c:pt>
                <c:pt idx="2298">
                  <c:v>288.63</c:v>
                </c:pt>
                <c:pt idx="2299">
                  <c:v>290.15</c:v>
                </c:pt>
                <c:pt idx="2300">
                  <c:v>0</c:v>
                </c:pt>
                <c:pt idx="2301">
                  <c:v>5</c:v>
                </c:pt>
                <c:pt idx="2302">
                  <c:v>1</c:v>
                </c:pt>
                <c:pt idx="2303">
                  <c:v>0</c:v>
                </c:pt>
                <c:pt idx="2304">
                  <c:v>0</c:v>
                </c:pt>
                <c:pt idx="2305">
                  <c:v>382</c:v>
                </c:pt>
                <c:pt idx="2306">
                  <c:v>0</c:v>
                </c:pt>
                <c:pt idx="2307">
                  <c:v>320</c:v>
                </c:pt>
                <c:pt idx="2308">
                  <c:v>315</c:v>
                </c:pt>
                <c:pt idx="2309">
                  <c:v>400</c:v>
                </c:pt>
                <c:pt idx="2310">
                  <c:v>320</c:v>
                </c:pt>
                <c:pt idx="2311">
                  <c:v>310</c:v>
                </c:pt>
                <c:pt idx="2312">
                  <c:v>305</c:v>
                </c:pt>
                <c:pt idx="2313">
                  <c:v>119.97</c:v>
                </c:pt>
                <c:pt idx="2314">
                  <c:v>303.63</c:v>
                </c:pt>
                <c:pt idx="2315">
                  <c:v>307.03</c:v>
                </c:pt>
                <c:pt idx="2316">
                  <c:v>304.99</c:v>
                </c:pt>
                <c:pt idx="2317">
                  <c:v>50</c:v>
                </c:pt>
                <c:pt idx="2318">
                  <c:v>287</c:v>
                </c:pt>
                <c:pt idx="2319">
                  <c:v>290.13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254.91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199.92</c:v>
                </c:pt>
                <c:pt idx="2333">
                  <c:v>0</c:v>
                </c:pt>
                <c:pt idx="2334">
                  <c:v>0</c:v>
                </c:pt>
                <c:pt idx="2335">
                  <c:v>199.92</c:v>
                </c:pt>
                <c:pt idx="2336">
                  <c:v>0</c:v>
                </c:pt>
                <c:pt idx="2337">
                  <c:v>0</c:v>
                </c:pt>
                <c:pt idx="2338">
                  <c:v>65.13</c:v>
                </c:pt>
                <c:pt idx="2339">
                  <c:v>139.49</c:v>
                </c:pt>
                <c:pt idx="2340">
                  <c:v>0</c:v>
                </c:pt>
                <c:pt idx="2341">
                  <c:v>0</c:v>
                </c:pt>
                <c:pt idx="2342">
                  <c:v>139.21</c:v>
                </c:pt>
                <c:pt idx="2343">
                  <c:v>400</c:v>
                </c:pt>
                <c:pt idx="2344">
                  <c:v>714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400.28</c:v>
                </c:pt>
                <c:pt idx="2352">
                  <c:v>285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327</c:v>
                </c:pt>
                <c:pt idx="2373">
                  <c:v>0</c:v>
                </c:pt>
                <c:pt idx="2374">
                  <c:v>0</c:v>
                </c:pt>
                <c:pt idx="2375">
                  <c:v>384</c:v>
                </c:pt>
                <c:pt idx="2376">
                  <c:v>330</c:v>
                </c:pt>
                <c:pt idx="2377">
                  <c:v>310.11</c:v>
                </c:pt>
                <c:pt idx="2378">
                  <c:v>300</c:v>
                </c:pt>
                <c:pt idx="2379">
                  <c:v>287</c:v>
                </c:pt>
                <c:pt idx="2380">
                  <c:v>0</c:v>
                </c:pt>
                <c:pt idx="2381">
                  <c:v>0</c:v>
                </c:pt>
                <c:pt idx="2382">
                  <c:v>98.47</c:v>
                </c:pt>
                <c:pt idx="2383">
                  <c:v>280</c:v>
                </c:pt>
                <c:pt idx="2384">
                  <c:v>0</c:v>
                </c:pt>
                <c:pt idx="2385">
                  <c:v>0</c:v>
                </c:pt>
                <c:pt idx="2386">
                  <c:v>318.59</c:v>
                </c:pt>
                <c:pt idx="2387">
                  <c:v>180</c:v>
                </c:pt>
                <c:pt idx="2388">
                  <c:v>0</c:v>
                </c:pt>
                <c:pt idx="2389">
                  <c:v>0</c:v>
                </c:pt>
                <c:pt idx="2390">
                  <c:v>310.11</c:v>
                </c:pt>
                <c:pt idx="2391">
                  <c:v>310</c:v>
                </c:pt>
                <c:pt idx="2392">
                  <c:v>339.95</c:v>
                </c:pt>
                <c:pt idx="2393">
                  <c:v>329</c:v>
                </c:pt>
                <c:pt idx="2394">
                  <c:v>328</c:v>
                </c:pt>
                <c:pt idx="2395">
                  <c:v>339.95</c:v>
                </c:pt>
                <c:pt idx="2396">
                  <c:v>137.52</c:v>
                </c:pt>
                <c:pt idx="2397">
                  <c:v>320</c:v>
                </c:pt>
                <c:pt idx="2398">
                  <c:v>287</c:v>
                </c:pt>
                <c:pt idx="2399">
                  <c:v>298</c:v>
                </c:pt>
                <c:pt idx="2400">
                  <c:v>355</c:v>
                </c:pt>
                <c:pt idx="2401">
                  <c:v>995.2</c:v>
                </c:pt>
                <c:pt idx="2402">
                  <c:v>330.11</c:v>
                </c:pt>
                <c:pt idx="2403">
                  <c:v>233.55</c:v>
                </c:pt>
                <c:pt idx="2404">
                  <c:v>305.11</c:v>
                </c:pt>
                <c:pt idx="2405">
                  <c:v>260</c:v>
                </c:pt>
                <c:pt idx="2406">
                  <c:v>295.11</c:v>
                </c:pt>
                <c:pt idx="2407">
                  <c:v>278</c:v>
                </c:pt>
                <c:pt idx="2408">
                  <c:v>260</c:v>
                </c:pt>
                <c:pt idx="2409">
                  <c:v>255.01</c:v>
                </c:pt>
                <c:pt idx="2410">
                  <c:v>278</c:v>
                </c:pt>
                <c:pt idx="2411">
                  <c:v>279</c:v>
                </c:pt>
                <c:pt idx="2412">
                  <c:v>305.11</c:v>
                </c:pt>
                <c:pt idx="2413">
                  <c:v>285</c:v>
                </c:pt>
                <c:pt idx="2414">
                  <c:v>283</c:v>
                </c:pt>
                <c:pt idx="2415">
                  <c:v>276</c:v>
                </c:pt>
                <c:pt idx="2416">
                  <c:v>275</c:v>
                </c:pt>
                <c:pt idx="2417">
                  <c:v>150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150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276</c:v>
                </c:pt>
                <c:pt idx="2427">
                  <c:v>218</c:v>
                </c:pt>
                <c:pt idx="2428">
                  <c:v>100</c:v>
                </c:pt>
                <c:pt idx="2429">
                  <c:v>0</c:v>
                </c:pt>
                <c:pt idx="2430">
                  <c:v>214</c:v>
                </c:pt>
                <c:pt idx="2431">
                  <c:v>240</c:v>
                </c:pt>
                <c:pt idx="2432">
                  <c:v>0</c:v>
                </c:pt>
                <c:pt idx="2433">
                  <c:v>250</c:v>
                </c:pt>
                <c:pt idx="2434">
                  <c:v>320</c:v>
                </c:pt>
                <c:pt idx="2435">
                  <c:v>284.89</c:v>
                </c:pt>
                <c:pt idx="2436">
                  <c:v>282.89</c:v>
                </c:pt>
                <c:pt idx="2437">
                  <c:v>248.93</c:v>
                </c:pt>
                <c:pt idx="2438">
                  <c:v>285.72</c:v>
                </c:pt>
                <c:pt idx="2439">
                  <c:v>286.89</c:v>
                </c:pt>
                <c:pt idx="2440">
                  <c:v>314.27</c:v>
                </c:pt>
                <c:pt idx="2441">
                  <c:v>338.22</c:v>
                </c:pt>
                <c:pt idx="2442">
                  <c:v>346.99</c:v>
                </c:pt>
                <c:pt idx="2443">
                  <c:v>423.79</c:v>
                </c:pt>
                <c:pt idx="2444">
                  <c:v>424.94</c:v>
                </c:pt>
                <c:pt idx="2445">
                  <c:v>314.98</c:v>
                </c:pt>
                <c:pt idx="2446">
                  <c:v>325.36</c:v>
                </c:pt>
                <c:pt idx="2447">
                  <c:v>302.72</c:v>
                </c:pt>
                <c:pt idx="2448">
                  <c:v>336.87</c:v>
                </c:pt>
                <c:pt idx="2449">
                  <c:v>358.7</c:v>
                </c:pt>
                <c:pt idx="2450">
                  <c:v>354.86</c:v>
                </c:pt>
                <c:pt idx="2451">
                  <c:v>398.56</c:v>
                </c:pt>
                <c:pt idx="2452">
                  <c:v>368.67</c:v>
                </c:pt>
                <c:pt idx="2453">
                  <c:v>281.32</c:v>
                </c:pt>
                <c:pt idx="2454">
                  <c:v>264.22</c:v>
                </c:pt>
                <c:pt idx="2455">
                  <c:v>310.03</c:v>
                </c:pt>
                <c:pt idx="2456">
                  <c:v>280.89</c:v>
                </c:pt>
                <c:pt idx="2457">
                  <c:v>307.75</c:v>
                </c:pt>
                <c:pt idx="2458">
                  <c:v>165.95</c:v>
                </c:pt>
                <c:pt idx="2459">
                  <c:v>201.88</c:v>
                </c:pt>
                <c:pt idx="2460">
                  <c:v>176.07</c:v>
                </c:pt>
                <c:pt idx="2461">
                  <c:v>279.54</c:v>
                </c:pt>
                <c:pt idx="2462">
                  <c:v>284.1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278.99</c:v>
                </c:pt>
                <c:pt idx="2468">
                  <c:v>0</c:v>
                </c:pt>
                <c:pt idx="2469">
                  <c:v>299.88</c:v>
                </c:pt>
                <c:pt idx="2470">
                  <c:v>276</c:v>
                </c:pt>
                <c:pt idx="2471">
                  <c:v>276</c:v>
                </c:pt>
                <c:pt idx="2472">
                  <c:v>0</c:v>
                </c:pt>
                <c:pt idx="2473">
                  <c:v>285.69</c:v>
                </c:pt>
                <c:pt idx="2474">
                  <c:v>283.97</c:v>
                </c:pt>
                <c:pt idx="2475">
                  <c:v>276</c:v>
                </c:pt>
                <c:pt idx="2476">
                  <c:v>230.74</c:v>
                </c:pt>
                <c:pt idx="2477">
                  <c:v>259.55</c:v>
                </c:pt>
                <c:pt idx="2478">
                  <c:v>285.92</c:v>
                </c:pt>
                <c:pt idx="2479">
                  <c:v>149.46</c:v>
                </c:pt>
                <c:pt idx="2480">
                  <c:v>0</c:v>
                </c:pt>
                <c:pt idx="2481">
                  <c:v>285.69</c:v>
                </c:pt>
                <c:pt idx="2482">
                  <c:v>281.29</c:v>
                </c:pt>
                <c:pt idx="2483">
                  <c:v>283.97</c:v>
                </c:pt>
                <c:pt idx="2484">
                  <c:v>0</c:v>
                </c:pt>
                <c:pt idx="2485">
                  <c:v>293.94</c:v>
                </c:pt>
                <c:pt idx="2486">
                  <c:v>296.07</c:v>
                </c:pt>
                <c:pt idx="2487">
                  <c:v>294.88</c:v>
                </c:pt>
                <c:pt idx="2488">
                  <c:v>279.89</c:v>
                </c:pt>
                <c:pt idx="2489">
                  <c:v>505.44</c:v>
                </c:pt>
                <c:pt idx="2490">
                  <c:v>328.81</c:v>
                </c:pt>
                <c:pt idx="2491">
                  <c:v>308.93</c:v>
                </c:pt>
                <c:pt idx="2492">
                  <c:v>305.03</c:v>
                </c:pt>
                <c:pt idx="2493">
                  <c:v>304.88</c:v>
                </c:pt>
                <c:pt idx="2494">
                  <c:v>281.89</c:v>
                </c:pt>
                <c:pt idx="2495">
                  <c:v>298.92</c:v>
                </c:pt>
                <c:pt idx="2496">
                  <c:v>323.88</c:v>
                </c:pt>
                <c:pt idx="2497">
                  <c:v>996.4</c:v>
                </c:pt>
                <c:pt idx="2498">
                  <c:v>149.94</c:v>
                </c:pt>
                <c:pt idx="2499">
                  <c:v>0</c:v>
                </c:pt>
                <c:pt idx="2500">
                  <c:v>299.04</c:v>
                </c:pt>
                <c:pt idx="2501">
                  <c:v>290</c:v>
                </c:pt>
                <c:pt idx="2502">
                  <c:v>276</c:v>
                </c:pt>
                <c:pt idx="2503">
                  <c:v>260</c:v>
                </c:pt>
                <c:pt idx="2504">
                  <c:v>260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255.01</c:v>
                </c:pt>
                <c:pt idx="2509">
                  <c:v>0</c:v>
                </c:pt>
                <c:pt idx="2510">
                  <c:v>216</c:v>
                </c:pt>
                <c:pt idx="2511">
                  <c:v>180</c:v>
                </c:pt>
                <c:pt idx="2512">
                  <c:v>0</c:v>
                </c:pt>
                <c:pt idx="2513">
                  <c:v>278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165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164.47</c:v>
                </c:pt>
                <c:pt idx="2523">
                  <c:v>0</c:v>
                </c:pt>
                <c:pt idx="2524">
                  <c:v>0</c:v>
                </c:pt>
                <c:pt idx="2525">
                  <c:v>254.19</c:v>
                </c:pt>
                <c:pt idx="2526">
                  <c:v>0</c:v>
                </c:pt>
                <c:pt idx="2527">
                  <c:v>294.21</c:v>
                </c:pt>
                <c:pt idx="2528">
                  <c:v>99.68</c:v>
                </c:pt>
                <c:pt idx="2529">
                  <c:v>149.52</c:v>
                </c:pt>
                <c:pt idx="2530">
                  <c:v>0</c:v>
                </c:pt>
                <c:pt idx="2531">
                  <c:v>0</c:v>
                </c:pt>
                <c:pt idx="2532">
                  <c:v>294.21</c:v>
                </c:pt>
                <c:pt idx="2533">
                  <c:v>0</c:v>
                </c:pt>
                <c:pt idx="2534">
                  <c:v>309.12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0.03</c:v>
                </c:pt>
                <c:pt idx="2540">
                  <c:v>0</c:v>
                </c:pt>
                <c:pt idx="2541">
                  <c:v>279.56</c:v>
                </c:pt>
                <c:pt idx="2542">
                  <c:v>180</c:v>
                </c:pt>
                <c:pt idx="2543">
                  <c:v>0</c:v>
                </c:pt>
                <c:pt idx="2544">
                  <c:v>289.52</c:v>
                </c:pt>
                <c:pt idx="2545">
                  <c:v>274.58</c:v>
                </c:pt>
                <c:pt idx="2546">
                  <c:v>0</c:v>
                </c:pt>
                <c:pt idx="2547">
                  <c:v>310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289.65</c:v>
                </c:pt>
                <c:pt idx="2552">
                  <c:v>294.62</c:v>
                </c:pt>
                <c:pt idx="2553">
                  <c:v>0</c:v>
                </c:pt>
                <c:pt idx="2554">
                  <c:v>279.56</c:v>
                </c:pt>
                <c:pt idx="2555">
                  <c:v>0</c:v>
                </c:pt>
                <c:pt idx="2556">
                  <c:v>309.78</c:v>
                </c:pt>
                <c:pt idx="2557">
                  <c:v>254.68</c:v>
                </c:pt>
                <c:pt idx="2558">
                  <c:v>219.82</c:v>
                </c:pt>
                <c:pt idx="2559">
                  <c:v>299.47</c:v>
                </c:pt>
                <c:pt idx="2560">
                  <c:v>218</c:v>
                </c:pt>
                <c:pt idx="2561">
                  <c:v>0</c:v>
                </c:pt>
                <c:pt idx="2562">
                  <c:v>310.35</c:v>
                </c:pt>
                <c:pt idx="2563">
                  <c:v>330.55</c:v>
                </c:pt>
                <c:pt idx="2564">
                  <c:v>320</c:v>
                </c:pt>
                <c:pt idx="2565">
                  <c:v>280</c:v>
                </c:pt>
                <c:pt idx="2566">
                  <c:v>419</c:v>
                </c:pt>
                <c:pt idx="2567">
                  <c:v>1000</c:v>
                </c:pt>
                <c:pt idx="2568">
                  <c:v>390</c:v>
                </c:pt>
                <c:pt idx="2569">
                  <c:v>714</c:v>
                </c:pt>
                <c:pt idx="2570">
                  <c:v>999.6</c:v>
                </c:pt>
                <c:pt idx="2571">
                  <c:v>714</c:v>
                </c:pt>
                <c:pt idx="2572">
                  <c:v>554</c:v>
                </c:pt>
                <c:pt idx="2573">
                  <c:v>714</c:v>
                </c:pt>
                <c:pt idx="2574">
                  <c:v>500</c:v>
                </c:pt>
                <c:pt idx="2575">
                  <c:v>455</c:v>
                </c:pt>
                <c:pt idx="2576">
                  <c:v>393.47</c:v>
                </c:pt>
                <c:pt idx="2577">
                  <c:v>422.51</c:v>
                </c:pt>
                <c:pt idx="2578">
                  <c:v>466.51</c:v>
                </c:pt>
                <c:pt idx="2579">
                  <c:v>413.5</c:v>
                </c:pt>
                <c:pt idx="2580">
                  <c:v>411.4</c:v>
                </c:pt>
                <c:pt idx="2581">
                  <c:v>380</c:v>
                </c:pt>
                <c:pt idx="2582">
                  <c:v>373.5</c:v>
                </c:pt>
                <c:pt idx="2583">
                  <c:v>358.5</c:v>
                </c:pt>
                <c:pt idx="2584">
                  <c:v>440</c:v>
                </c:pt>
                <c:pt idx="2585">
                  <c:v>380</c:v>
                </c:pt>
                <c:pt idx="2586">
                  <c:v>360</c:v>
                </c:pt>
                <c:pt idx="2587">
                  <c:v>350</c:v>
                </c:pt>
                <c:pt idx="2588">
                  <c:v>370</c:v>
                </c:pt>
                <c:pt idx="2589">
                  <c:v>350</c:v>
                </c:pt>
                <c:pt idx="2590">
                  <c:v>315.13</c:v>
                </c:pt>
                <c:pt idx="2591">
                  <c:v>290.27</c:v>
                </c:pt>
                <c:pt idx="2592">
                  <c:v>285</c:v>
                </c:pt>
                <c:pt idx="2593">
                  <c:v>714</c:v>
                </c:pt>
                <c:pt idx="2594">
                  <c:v>320</c:v>
                </c:pt>
                <c:pt idx="2595">
                  <c:v>315.15</c:v>
                </c:pt>
                <c:pt idx="2596">
                  <c:v>310.11</c:v>
                </c:pt>
                <c:pt idx="2597">
                  <c:v>320</c:v>
                </c:pt>
                <c:pt idx="2598">
                  <c:v>320</c:v>
                </c:pt>
                <c:pt idx="2599">
                  <c:v>305.11</c:v>
                </c:pt>
                <c:pt idx="2600">
                  <c:v>305.11</c:v>
                </c:pt>
                <c:pt idx="2601">
                  <c:v>300.15</c:v>
                </c:pt>
                <c:pt idx="2602">
                  <c:v>295.15</c:v>
                </c:pt>
                <c:pt idx="2603">
                  <c:v>300.15</c:v>
                </c:pt>
                <c:pt idx="2604">
                  <c:v>285</c:v>
                </c:pt>
                <c:pt idx="2605">
                  <c:v>298.68</c:v>
                </c:pt>
                <c:pt idx="2606">
                  <c:v>283</c:v>
                </c:pt>
                <c:pt idx="2607">
                  <c:v>255.01</c:v>
                </c:pt>
                <c:pt idx="2608">
                  <c:v>120</c:v>
                </c:pt>
                <c:pt idx="2609">
                  <c:v>120</c:v>
                </c:pt>
                <c:pt idx="2610">
                  <c:v>210</c:v>
                </c:pt>
                <c:pt idx="2611">
                  <c:v>0</c:v>
                </c:pt>
                <c:pt idx="2612">
                  <c:v>1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209.33</c:v>
                </c:pt>
                <c:pt idx="2618">
                  <c:v>249.2</c:v>
                </c:pt>
                <c:pt idx="2619">
                  <c:v>282.1</c:v>
                </c:pt>
                <c:pt idx="2620">
                  <c:v>294.19</c:v>
                </c:pt>
                <c:pt idx="2621">
                  <c:v>315.99</c:v>
                </c:pt>
                <c:pt idx="2622">
                  <c:v>358.7</c:v>
                </c:pt>
                <c:pt idx="2623">
                  <c:v>315.86</c:v>
                </c:pt>
                <c:pt idx="2624">
                  <c:v>329.49</c:v>
                </c:pt>
                <c:pt idx="2625">
                  <c:v>348.74</c:v>
                </c:pt>
                <c:pt idx="2626">
                  <c:v>302.18</c:v>
                </c:pt>
                <c:pt idx="2627">
                  <c:v>49.82</c:v>
                </c:pt>
                <c:pt idx="2628">
                  <c:v>299.03</c:v>
                </c:pt>
                <c:pt idx="2629">
                  <c:v>315.86</c:v>
                </c:pt>
                <c:pt idx="2630">
                  <c:v>309.99</c:v>
                </c:pt>
                <c:pt idx="2631">
                  <c:v>280.98</c:v>
                </c:pt>
                <c:pt idx="2632">
                  <c:v>299.03</c:v>
                </c:pt>
                <c:pt idx="2633">
                  <c:v>294.23</c:v>
                </c:pt>
                <c:pt idx="2634">
                  <c:v>349.86</c:v>
                </c:pt>
                <c:pt idx="2635">
                  <c:v>284.89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277</c:v>
                </c:pt>
                <c:pt idx="2642">
                  <c:v>259.61</c:v>
                </c:pt>
                <c:pt idx="2643">
                  <c:v>218</c:v>
                </c:pt>
                <c:pt idx="2644">
                  <c:v>335</c:v>
                </c:pt>
                <c:pt idx="2645">
                  <c:v>295.15</c:v>
                </c:pt>
                <c:pt idx="2646">
                  <c:v>289</c:v>
                </c:pt>
                <c:pt idx="2647">
                  <c:v>224</c:v>
                </c:pt>
                <c:pt idx="2648">
                  <c:v>0</c:v>
                </c:pt>
                <c:pt idx="2649">
                  <c:v>251.79</c:v>
                </c:pt>
                <c:pt idx="2650">
                  <c:v>300.15</c:v>
                </c:pt>
                <c:pt idx="2651">
                  <c:v>280</c:v>
                </c:pt>
                <c:pt idx="2652">
                  <c:v>295.13</c:v>
                </c:pt>
                <c:pt idx="2653">
                  <c:v>300</c:v>
                </c:pt>
                <c:pt idx="2654">
                  <c:v>287.98</c:v>
                </c:pt>
                <c:pt idx="2655">
                  <c:v>300.11</c:v>
                </c:pt>
                <c:pt idx="2656">
                  <c:v>0</c:v>
                </c:pt>
                <c:pt idx="2657">
                  <c:v>250</c:v>
                </c:pt>
                <c:pt idx="2658">
                  <c:v>289.56</c:v>
                </c:pt>
                <c:pt idx="2659">
                  <c:v>714</c:v>
                </c:pt>
                <c:pt idx="2660">
                  <c:v>340</c:v>
                </c:pt>
                <c:pt idx="2661">
                  <c:v>340</c:v>
                </c:pt>
                <c:pt idx="2662">
                  <c:v>325.58</c:v>
                </c:pt>
                <c:pt idx="2663">
                  <c:v>432.77</c:v>
                </c:pt>
                <c:pt idx="2664">
                  <c:v>368.35</c:v>
                </c:pt>
                <c:pt idx="2665">
                  <c:v>324.9</c:v>
                </c:pt>
                <c:pt idx="2666">
                  <c:v>361.47</c:v>
                </c:pt>
                <c:pt idx="2667">
                  <c:v>380</c:v>
                </c:pt>
                <c:pt idx="2668">
                  <c:v>324.9</c:v>
                </c:pt>
                <c:pt idx="2669">
                  <c:v>365.47</c:v>
                </c:pt>
                <c:pt idx="2670">
                  <c:v>358.95</c:v>
                </c:pt>
                <c:pt idx="2671">
                  <c:v>348.95</c:v>
                </c:pt>
                <c:pt idx="2672">
                  <c:v>328.69</c:v>
                </c:pt>
                <c:pt idx="2673">
                  <c:v>463.47</c:v>
                </c:pt>
                <c:pt idx="2674">
                  <c:v>567.47</c:v>
                </c:pt>
                <c:pt idx="2675">
                  <c:v>393.47</c:v>
                </c:pt>
                <c:pt idx="2676">
                  <c:v>473.47</c:v>
                </c:pt>
                <c:pt idx="2677">
                  <c:v>513.47</c:v>
                </c:pt>
                <c:pt idx="2678">
                  <c:v>463.47</c:v>
                </c:pt>
                <c:pt idx="2679">
                  <c:v>400</c:v>
                </c:pt>
                <c:pt idx="2680">
                  <c:v>801.44</c:v>
                </c:pt>
                <c:pt idx="2681">
                  <c:v>802.38</c:v>
                </c:pt>
                <c:pt idx="2682">
                  <c:v>927.41</c:v>
                </c:pt>
                <c:pt idx="2683">
                  <c:v>714</c:v>
                </c:pt>
                <c:pt idx="2684">
                  <c:v>554</c:v>
                </c:pt>
                <c:pt idx="2685">
                  <c:v>714</c:v>
                </c:pt>
                <c:pt idx="2686">
                  <c:v>400</c:v>
                </c:pt>
                <c:pt idx="2687">
                  <c:v>370</c:v>
                </c:pt>
                <c:pt idx="2688">
                  <c:v>315.15</c:v>
                </c:pt>
                <c:pt idx="2689">
                  <c:v>440</c:v>
                </c:pt>
                <c:pt idx="2690">
                  <c:v>350</c:v>
                </c:pt>
                <c:pt idx="2691">
                  <c:v>350</c:v>
                </c:pt>
                <c:pt idx="2692">
                  <c:v>322.79</c:v>
                </c:pt>
                <c:pt idx="2693">
                  <c:v>706</c:v>
                </c:pt>
                <c:pt idx="2694">
                  <c:v>320</c:v>
                </c:pt>
                <c:pt idx="2695">
                  <c:v>305.11</c:v>
                </c:pt>
                <c:pt idx="2696">
                  <c:v>340</c:v>
                </c:pt>
                <c:pt idx="2697">
                  <c:v>305.11</c:v>
                </c:pt>
                <c:pt idx="2698">
                  <c:v>272</c:v>
                </c:pt>
                <c:pt idx="2699">
                  <c:v>226</c:v>
                </c:pt>
                <c:pt idx="2700">
                  <c:v>275</c:v>
                </c:pt>
                <c:pt idx="2701">
                  <c:v>294.27</c:v>
                </c:pt>
                <c:pt idx="2702">
                  <c:v>297.2</c:v>
                </c:pt>
                <c:pt idx="2703">
                  <c:v>297.19</c:v>
                </c:pt>
                <c:pt idx="2704">
                  <c:v>350</c:v>
                </c:pt>
                <c:pt idx="2705">
                  <c:v>310.12</c:v>
                </c:pt>
                <c:pt idx="2706">
                  <c:v>310.11</c:v>
                </c:pt>
                <c:pt idx="2707">
                  <c:v>305.11</c:v>
                </c:pt>
                <c:pt idx="2708">
                  <c:v>309</c:v>
                </c:pt>
                <c:pt idx="2709">
                  <c:v>300.15</c:v>
                </c:pt>
                <c:pt idx="2710">
                  <c:v>300.15</c:v>
                </c:pt>
                <c:pt idx="2711">
                  <c:v>300.13</c:v>
                </c:pt>
                <c:pt idx="2712">
                  <c:v>302.13</c:v>
                </c:pt>
                <c:pt idx="2713">
                  <c:v>298.92</c:v>
                </c:pt>
                <c:pt idx="2714">
                  <c:v>295.15</c:v>
                </c:pt>
                <c:pt idx="2715">
                  <c:v>305.11</c:v>
                </c:pt>
                <c:pt idx="2716">
                  <c:v>300</c:v>
                </c:pt>
                <c:pt idx="2717">
                  <c:v>300</c:v>
                </c:pt>
                <c:pt idx="2718">
                  <c:v>310.11</c:v>
                </c:pt>
                <c:pt idx="2719">
                  <c:v>275</c:v>
                </c:pt>
                <c:pt idx="2720">
                  <c:v>300</c:v>
                </c:pt>
                <c:pt idx="2721">
                  <c:v>295.13</c:v>
                </c:pt>
                <c:pt idx="2722">
                  <c:v>300.15</c:v>
                </c:pt>
                <c:pt idx="2723">
                  <c:v>300</c:v>
                </c:pt>
                <c:pt idx="2724">
                  <c:v>320</c:v>
                </c:pt>
                <c:pt idx="2725">
                  <c:v>308.45</c:v>
                </c:pt>
                <c:pt idx="2726">
                  <c:v>320</c:v>
                </c:pt>
                <c:pt idx="2727">
                  <c:v>280</c:v>
                </c:pt>
                <c:pt idx="2728">
                  <c:v>260</c:v>
                </c:pt>
                <c:pt idx="2729">
                  <c:v>92</c:v>
                </c:pt>
                <c:pt idx="2730">
                  <c:v>180.78</c:v>
                </c:pt>
                <c:pt idx="2731">
                  <c:v>92</c:v>
                </c:pt>
                <c:pt idx="2732">
                  <c:v>312.81</c:v>
                </c:pt>
                <c:pt idx="2733">
                  <c:v>304.17</c:v>
                </c:pt>
                <c:pt idx="2734">
                  <c:v>299.08</c:v>
                </c:pt>
                <c:pt idx="2735">
                  <c:v>249.3</c:v>
                </c:pt>
                <c:pt idx="2736">
                  <c:v>274.19</c:v>
                </c:pt>
                <c:pt idx="2737">
                  <c:v>254.72</c:v>
                </c:pt>
                <c:pt idx="2738">
                  <c:v>240.5</c:v>
                </c:pt>
                <c:pt idx="2739">
                  <c:v>213.46</c:v>
                </c:pt>
                <c:pt idx="2740">
                  <c:v>293.44</c:v>
                </c:pt>
                <c:pt idx="2741">
                  <c:v>309.15</c:v>
                </c:pt>
                <c:pt idx="2742">
                  <c:v>294.11</c:v>
                </c:pt>
                <c:pt idx="2743">
                  <c:v>223.42</c:v>
                </c:pt>
                <c:pt idx="2744">
                  <c:v>360</c:v>
                </c:pt>
                <c:pt idx="2745">
                  <c:v>295</c:v>
                </c:pt>
                <c:pt idx="2746">
                  <c:v>295.15</c:v>
                </c:pt>
                <c:pt idx="2747">
                  <c:v>283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250</c:v>
                </c:pt>
                <c:pt idx="2752">
                  <c:v>0</c:v>
                </c:pt>
                <c:pt idx="2753">
                  <c:v>269</c:v>
                </c:pt>
                <c:pt idx="2754">
                  <c:v>115.78</c:v>
                </c:pt>
                <c:pt idx="2755">
                  <c:v>0</c:v>
                </c:pt>
                <c:pt idx="2756">
                  <c:v>290</c:v>
                </c:pt>
                <c:pt idx="2757">
                  <c:v>360</c:v>
                </c:pt>
                <c:pt idx="2758">
                  <c:v>334.24</c:v>
                </c:pt>
                <c:pt idx="2759">
                  <c:v>300</c:v>
                </c:pt>
                <c:pt idx="2760">
                  <c:v>309</c:v>
                </c:pt>
                <c:pt idx="2761">
                  <c:v>355</c:v>
                </c:pt>
                <c:pt idx="2762">
                  <c:v>365</c:v>
                </c:pt>
                <c:pt idx="2763">
                  <c:v>360</c:v>
                </c:pt>
                <c:pt idx="2764">
                  <c:v>350</c:v>
                </c:pt>
                <c:pt idx="2765">
                  <c:v>350</c:v>
                </c:pt>
                <c:pt idx="2766">
                  <c:v>325</c:v>
                </c:pt>
                <c:pt idx="2767">
                  <c:v>320</c:v>
                </c:pt>
                <c:pt idx="2768">
                  <c:v>315.11</c:v>
                </c:pt>
                <c:pt idx="2769">
                  <c:v>310.11</c:v>
                </c:pt>
                <c:pt idx="2770">
                  <c:v>310.12</c:v>
                </c:pt>
                <c:pt idx="2771">
                  <c:v>310.05</c:v>
                </c:pt>
                <c:pt idx="2772">
                  <c:v>335</c:v>
                </c:pt>
                <c:pt idx="2773">
                  <c:v>310.12</c:v>
                </c:pt>
                <c:pt idx="2774">
                  <c:v>300.11</c:v>
                </c:pt>
                <c:pt idx="2775">
                  <c:v>287</c:v>
                </c:pt>
                <c:pt idx="2776">
                  <c:v>300.03</c:v>
                </c:pt>
                <c:pt idx="2777">
                  <c:v>301.88</c:v>
                </c:pt>
                <c:pt idx="2778">
                  <c:v>267.89</c:v>
                </c:pt>
                <c:pt idx="2779">
                  <c:v>289.88</c:v>
                </c:pt>
                <c:pt idx="2780">
                  <c:v>299.88</c:v>
                </c:pt>
                <c:pt idx="2781">
                  <c:v>299.88</c:v>
                </c:pt>
                <c:pt idx="2782">
                  <c:v>308.33</c:v>
                </c:pt>
                <c:pt idx="2783">
                  <c:v>272</c:v>
                </c:pt>
                <c:pt idx="2784">
                  <c:v>0</c:v>
                </c:pt>
                <c:pt idx="2785">
                  <c:v>283</c:v>
                </c:pt>
                <c:pt idx="2786">
                  <c:v>267</c:v>
                </c:pt>
                <c:pt idx="2787">
                  <c:v>308.45</c:v>
                </c:pt>
                <c:pt idx="2788">
                  <c:v>295.13</c:v>
                </c:pt>
                <c:pt idx="2789">
                  <c:v>260</c:v>
                </c:pt>
                <c:pt idx="2790">
                  <c:v>290.11</c:v>
                </c:pt>
                <c:pt idx="2791">
                  <c:v>150</c:v>
                </c:pt>
                <c:pt idx="2792">
                  <c:v>275</c:v>
                </c:pt>
                <c:pt idx="2793">
                  <c:v>300</c:v>
                </c:pt>
                <c:pt idx="2794">
                  <c:v>170</c:v>
                </c:pt>
                <c:pt idx="2795">
                  <c:v>104</c:v>
                </c:pt>
                <c:pt idx="2796">
                  <c:v>265</c:v>
                </c:pt>
                <c:pt idx="2797">
                  <c:v>170</c:v>
                </c:pt>
                <c:pt idx="2798">
                  <c:v>150</c:v>
                </c:pt>
                <c:pt idx="2799">
                  <c:v>0</c:v>
                </c:pt>
                <c:pt idx="2800">
                  <c:v>290</c:v>
                </c:pt>
                <c:pt idx="2801">
                  <c:v>266</c:v>
                </c:pt>
                <c:pt idx="2802">
                  <c:v>0</c:v>
                </c:pt>
                <c:pt idx="2803">
                  <c:v>100</c:v>
                </c:pt>
                <c:pt idx="2804">
                  <c:v>0</c:v>
                </c:pt>
                <c:pt idx="2805">
                  <c:v>0</c:v>
                </c:pt>
                <c:pt idx="2806">
                  <c:v>255.01</c:v>
                </c:pt>
                <c:pt idx="2807">
                  <c:v>212</c:v>
                </c:pt>
                <c:pt idx="2808">
                  <c:v>214</c:v>
                </c:pt>
                <c:pt idx="2809">
                  <c:v>0</c:v>
                </c:pt>
                <c:pt idx="2810">
                  <c:v>104</c:v>
                </c:pt>
                <c:pt idx="2811">
                  <c:v>210</c:v>
                </c:pt>
                <c:pt idx="2812">
                  <c:v>275</c:v>
                </c:pt>
                <c:pt idx="2813">
                  <c:v>283</c:v>
                </c:pt>
                <c:pt idx="2814">
                  <c:v>340</c:v>
                </c:pt>
                <c:pt idx="2815">
                  <c:v>320</c:v>
                </c:pt>
                <c:pt idx="2816">
                  <c:v>330</c:v>
                </c:pt>
                <c:pt idx="2817">
                  <c:v>310.13</c:v>
                </c:pt>
                <c:pt idx="2818">
                  <c:v>315</c:v>
                </c:pt>
                <c:pt idx="2819">
                  <c:v>305.11</c:v>
                </c:pt>
                <c:pt idx="2820">
                  <c:v>310.11</c:v>
                </c:pt>
                <c:pt idx="2821">
                  <c:v>104</c:v>
                </c:pt>
                <c:pt idx="2822">
                  <c:v>226</c:v>
                </c:pt>
                <c:pt idx="2823">
                  <c:v>0</c:v>
                </c:pt>
                <c:pt idx="2824">
                  <c:v>250</c:v>
                </c:pt>
                <c:pt idx="2825">
                  <c:v>302.82</c:v>
                </c:pt>
                <c:pt idx="2826">
                  <c:v>210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338.45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0.03</c:v>
                </c:pt>
                <c:pt idx="2835">
                  <c:v>0</c:v>
                </c:pt>
                <c:pt idx="2836">
                  <c:v>0</c:v>
                </c:pt>
                <c:pt idx="2837">
                  <c:v>104</c:v>
                </c:pt>
                <c:pt idx="2838">
                  <c:v>0</c:v>
                </c:pt>
                <c:pt idx="2839">
                  <c:v>129.63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310.12</c:v>
                </c:pt>
                <c:pt idx="2847">
                  <c:v>300</c:v>
                </c:pt>
                <c:pt idx="2848">
                  <c:v>298.11</c:v>
                </c:pt>
                <c:pt idx="2849">
                  <c:v>315.11</c:v>
                </c:pt>
                <c:pt idx="2850">
                  <c:v>0</c:v>
                </c:pt>
                <c:pt idx="2851">
                  <c:v>222.06</c:v>
                </c:pt>
                <c:pt idx="2852">
                  <c:v>275</c:v>
                </c:pt>
                <c:pt idx="2853">
                  <c:v>315.15</c:v>
                </c:pt>
                <c:pt idx="2854">
                  <c:v>263</c:v>
                </c:pt>
                <c:pt idx="2855">
                  <c:v>300</c:v>
                </c:pt>
                <c:pt idx="2856">
                  <c:v>270</c:v>
                </c:pt>
                <c:pt idx="2857">
                  <c:v>307.13</c:v>
                </c:pt>
                <c:pt idx="2858">
                  <c:v>330</c:v>
                </c:pt>
                <c:pt idx="2859">
                  <c:v>320.55</c:v>
                </c:pt>
                <c:pt idx="2860">
                  <c:v>0.03</c:v>
                </c:pt>
                <c:pt idx="2861">
                  <c:v>308.59</c:v>
                </c:pt>
                <c:pt idx="2862">
                  <c:v>304.38</c:v>
                </c:pt>
                <c:pt idx="2863">
                  <c:v>300.13</c:v>
                </c:pt>
                <c:pt idx="2864">
                  <c:v>300.11</c:v>
                </c:pt>
                <c:pt idx="2865">
                  <c:v>308.31</c:v>
                </c:pt>
                <c:pt idx="2866">
                  <c:v>310.11</c:v>
                </c:pt>
                <c:pt idx="2867">
                  <c:v>335</c:v>
                </c:pt>
                <c:pt idx="2868">
                  <c:v>340</c:v>
                </c:pt>
                <c:pt idx="2869">
                  <c:v>340</c:v>
                </c:pt>
                <c:pt idx="2870">
                  <c:v>330</c:v>
                </c:pt>
                <c:pt idx="2871">
                  <c:v>350</c:v>
                </c:pt>
                <c:pt idx="2872">
                  <c:v>340</c:v>
                </c:pt>
                <c:pt idx="2873">
                  <c:v>340</c:v>
                </c:pt>
                <c:pt idx="2874">
                  <c:v>340</c:v>
                </c:pt>
                <c:pt idx="2875">
                  <c:v>315.15</c:v>
                </c:pt>
                <c:pt idx="2876">
                  <c:v>317.14</c:v>
                </c:pt>
                <c:pt idx="2877">
                  <c:v>309.16</c:v>
                </c:pt>
                <c:pt idx="2878">
                  <c:v>260</c:v>
                </c:pt>
                <c:pt idx="2879">
                  <c:v>250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487439"/>
        <c:axId val="10477039"/>
      </c:lineChart>
      <c:catAx>
        <c:axId val="1048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477039"/>
        <c:crosses val="autoZero"/>
        <c:auto val="0"/>
        <c:lblAlgn val="ctr"/>
        <c:lblOffset val="100"/>
        <c:tickLblSkip val="96"/>
        <c:tickMarkSkip val="96"/>
        <c:noMultiLvlLbl val="0"/>
      </c:catAx>
      <c:valAx>
        <c:axId val="1047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4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96b7d37-a2ed-4f49-95ea-42f60548eb2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182421143233254"/>
          <c:y val="0.0924731182795699"/>
          <c:w val="0.976188547415321"/>
          <c:h val="0.689086021505376"/>
        </c:manualLayout>
      </c:layout>
      <c:lineChart>
        <c:grouping val="standard"/>
        <c:varyColors val="0"/>
        <c:ser>
          <c:idx val="1"/>
          <c:order val="0"/>
          <c:tx>
            <c:strRef>
              <c:f>"西电预测"</c:f>
              <c:strCache>
                <c:ptCount val="1"/>
                <c:pt idx="0">
                  <c:v>西电预测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统调负荷!$AD$1:$AD$2881</c15:sqref>
                  </c15:fullRef>
                </c:ext>
              </c:extLst>
              <c:f>统调负荷!$AD$2:$AD$2881</c:f>
              <c:numCache>
                <c:formatCode>m/d;@</c:formatCode>
                <c:ptCount val="2880"/>
                <c:pt idx="0" c:formatCode="m/d;@">
                  <c:v>45658</c:v>
                </c:pt>
                <c:pt idx="1" c:formatCode="m/d;@">
                  <c:v>45658.0104166667</c:v>
                </c:pt>
                <c:pt idx="2" c:formatCode="m/d;@">
                  <c:v>45658.0208333333</c:v>
                </c:pt>
                <c:pt idx="3" c:formatCode="m/d;@">
                  <c:v>45658.03125</c:v>
                </c:pt>
                <c:pt idx="4" c:formatCode="m/d;@">
                  <c:v>45658.0416666667</c:v>
                </c:pt>
                <c:pt idx="5" c:formatCode="m/d;@">
                  <c:v>45658.0520833333</c:v>
                </c:pt>
                <c:pt idx="6" c:formatCode="m/d;@">
                  <c:v>45658.0625</c:v>
                </c:pt>
                <c:pt idx="7" c:formatCode="m/d;@">
                  <c:v>45658.0729166667</c:v>
                </c:pt>
                <c:pt idx="8" c:formatCode="m/d;@">
                  <c:v>45658.0833333333</c:v>
                </c:pt>
                <c:pt idx="9" c:formatCode="m/d;@">
                  <c:v>45658.09375</c:v>
                </c:pt>
                <c:pt idx="10" c:formatCode="m/d;@">
                  <c:v>45658.1041666667</c:v>
                </c:pt>
                <c:pt idx="11" c:formatCode="m/d;@">
                  <c:v>45658.1145833333</c:v>
                </c:pt>
                <c:pt idx="12" c:formatCode="m/d;@">
                  <c:v>45658.125</c:v>
                </c:pt>
                <c:pt idx="13" c:formatCode="m/d;@">
                  <c:v>45658.1354166667</c:v>
                </c:pt>
                <c:pt idx="14" c:formatCode="m/d;@">
                  <c:v>45658.1458333333</c:v>
                </c:pt>
                <c:pt idx="15" c:formatCode="m/d;@">
                  <c:v>45658.15625</c:v>
                </c:pt>
                <c:pt idx="16" c:formatCode="m/d;@">
                  <c:v>45658.1666666667</c:v>
                </c:pt>
                <c:pt idx="17" c:formatCode="m/d;@">
                  <c:v>45658.1770833333</c:v>
                </c:pt>
                <c:pt idx="18" c:formatCode="m/d;@">
                  <c:v>45658.1875</c:v>
                </c:pt>
                <c:pt idx="19" c:formatCode="m/d;@">
                  <c:v>45658.1979166667</c:v>
                </c:pt>
                <c:pt idx="20" c:formatCode="m/d;@">
                  <c:v>45658.2083333333</c:v>
                </c:pt>
                <c:pt idx="21" c:formatCode="m/d;@">
                  <c:v>45658.21875</c:v>
                </c:pt>
                <c:pt idx="22" c:formatCode="m/d;@">
                  <c:v>45658.2291666667</c:v>
                </c:pt>
                <c:pt idx="23" c:formatCode="m/d;@">
                  <c:v>45658.2395833333</c:v>
                </c:pt>
                <c:pt idx="24" c:formatCode="m/d;@">
                  <c:v>45658.25</c:v>
                </c:pt>
                <c:pt idx="25" c:formatCode="m/d;@">
                  <c:v>45658.2604166667</c:v>
                </c:pt>
                <c:pt idx="26" c:formatCode="m/d;@">
                  <c:v>45658.2708333333</c:v>
                </c:pt>
                <c:pt idx="27" c:formatCode="m/d;@">
                  <c:v>45658.28125</c:v>
                </c:pt>
                <c:pt idx="28" c:formatCode="m/d;@">
                  <c:v>45658.2916666667</c:v>
                </c:pt>
                <c:pt idx="29" c:formatCode="m/d;@">
                  <c:v>45658.3020833333</c:v>
                </c:pt>
                <c:pt idx="30" c:formatCode="m/d;@">
                  <c:v>45658.3125</c:v>
                </c:pt>
                <c:pt idx="31" c:formatCode="m/d;@">
                  <c:v>45658.3229166667</c:v>
                </c:pt>
                <c:pt idx="32" c:formatCode="m/d;@">
                  <c:v>45658.3333333333</c:v>
                </c:pt>
                <c:pt idx="33" c:formatCode="m/d;@">
                  <c:v>45658.34375</c:v>
                </c:pt>
                <c:pt idx="34" c:formatCode="m/d;@">
                  <c:v>45658.3541666667</c:v>
                </c:pt>
                <c:pt idx="35" c:formatCode="m/d;@">
                  <c:v>45658.3645833333</c:v>
                </c:pt>
                <c:pt idx="36" c:formatCode="m/d;@">
                  <c:v>45658.375</c:v>
                </c:pt>
                <c:pt idx="37" c:formatCode="m/d;@">
                  <c:v>45658.3854166667</c:v>
                </c:pt>
                <c:pt idx="38" c:formatCode="m/d;@">
                  <c:v>45658.3958333333</c:v>
                </c:pt>
                <c:pt idx="39" c:formatCode="m/d;@">
                  <c:v>45658.40625</c:v>
                </c:pt>
                <c:pt idx="40" c:formatCode="m/d;@">
                  <c:v>45658.4166666667</c:v>
                </c:pt>
                <c:pt idx="41" c:formatCode="m/d;@">
                  <c:v>45658.4270833333</c:v>
                </c:pt>
                <c:pt idx="42" c:formatCode="m/d;@">
                  <c:v>45658.4375</c:v>
                </c:pt>
                <c:pt idx="43" c:formatCode="m/d;@">
                  <c:v>45658.4479166667</c:v>
                </c:pt>
                <c:pt idx="44" c:formatCode="m/d;@">
                  <c:v>45658.4583333333</c:v>
                </c:pt>
                <c:pt idx="45" c:formatCode="m/d;@">
                  <c:v>45658.46875</c:v>
                </c:pt>
                <c:pt idx="46" c:formatCode="m/d;@">
                  <c:v>45658.4791666667</c:v>
                </c:pt>
                <c:pt idx="47" c:formatCode="m/d;@">
                  <c:v>45658.4895833333</c:v>
                </c:pt>
                <c:pt idx="48" c:formatCode="m/d;@">
                  <c:v>45658.5</c:v>
                </c:pt>
                <c:pt idx="49" c:formatCode="m/d;@">
                  <c:v>45658.5104166667</c:v>
                </c:pt>
                <c:pt idx="50" c:formatCode="m/d;@">
                  <c:v>45658.5208333333</c:v>
                </c:pt>
                <c:pt idx="51" c:formatCode="m/d;@">
                  <c:v>45658.53125</c:v>
                </c:pt>
                <c:pt idx="52" c:formatCode="m/d;@">
                  <c:v>45658.5416666667</c:v>
                </c:pt>
                <c:pt idx="53" c:formatCode="m/d;@">
                  <c:v>45658.5520833333</c:v>
                </c:pt>
                <c:pt idx="54" c:formatCode="m/d;@">
                  <c:v>45658.5625</c:v>
                </c:pt>
                <c:pt idx="55" c:formatCode="m/d;@">
                  <c:v>45658.5729166667</c:v>
                </c:pt>
                <c:pt idx="56" c:formatCode="m/d;@">
                  <c:v>45658.5833333333</c:v>
                </c:pt>
                <c:pt idx="57" c:formatCode="m/d;@">
                  <c:v>45658.59375</c:v>
                </c:pt>
                <c:pt idx="58" c:formatCode="m/d;@">
                  <c:v>45658.6041666667</c:v>
                </c:pt>
                <c:pt idx="59" c:formatCode="m/d;@">
                  <c:v>45658.6145833333</c:v>
                </c:pt>
                <c:pt idx="60" c:formatCode="m/d;@">
                  <c:v>45658.625</c:v>
                </c:pt>
                <c:pt idx="61" c:formatCode="m/d;@">
                  <c:v>45658.6354166667</c:v>
                </c:pt>
                <c:pt idx="62" c:formatCode="m/d;@">
                  <c:v>45658.6458333333</c:v>
                </c:pt>
                <c:pt idx="63" c:formatCode="m/d;@">
                  <c:v>45658.65625</c:v>
                </c:pt>
                <c:pt idx="64" c:formatCode="m/d;@">
                  <c:v>45658.6666666667</c:v>
                </c:pt>
                <c:pt idx="65" c:formatCode="m/d;@">
                  <c:v>45658.6770833333</c:v>
                </c:pt>
                <c:pt idx="66" c:formatCode="m/d;@">
                  <c:v>45658.6875</c:v>
                </c:pt>
                <c:pt idx="67" c:formatCode="m/d;@">
                  <c:v>45658.6979166667</c:v>
                </c:pt>
                <c:pt idx="68" c:formatCode="m/d;@">
                  <c:v>45658.7083333333</c:v>
                </c:pt>
                <c:pt idx="69" c:formatCode="m/d;@">
                  <c:v>45658.71875</c:v>
                </c:pt>
                <c:pt idx="70" c:formatCode="m/d;@">
                  <c:v>45658.7291666667</c:v>
                </c:pt>
                <c:pt idx="71" c:formatCode="m/d;@">
                  <c:v>45658.7395833333</c:v>
                </c:pt>
                <c:pt idx="72" c:formatCode="m/d;@">
                  <c:v>45658.75</c:v>
                </c:pt>
                <c:pt idx="73" c:formatCode="m/d;@">
                  <c:v>45658.7604166667</c:v>
                </c:pt>
                <c:pt idx="74" c:formatCode="m/d;@">
                  <c:v>45658.7708333333</c:v>
                </c:pt>
                <c:pt idx="75" c:formatCode="m/d;@">
                  <c:v>45658.78125</c:v>
                </c:pt>
                <c:pt idx="76" c:formatCode="m/d;@">
                  <c:v>45658.7916666667</c:v>
                </c:pt>
                <c:pt idx="77" c:formatCode="m/d;@">
                  <c:v>45658.8020833333</c:v>
                </c:pt>
                <c:pt idx="78" c:formatCode="m/d;@">
                  <c:v>45658.8125</c:v>
                </c:pt>
                <c:pt idx="79" c:formatCode="m/d;@">
                  <c:v>45658.8229166667</c:v>
                </c:pt>
                <c:pt idx="80" c:formatCode="m/d;@">
                  <c:v>45658.8333333333</c:v>
                </c:pt>
                <c:pt idx="81" c:formatCode="m/d;@">
                  <c:v>45658.84375</c:v>
                </c:pt>
                <c:pt idx="82" c:formatCode="m/d;@">
                  <c:v>45658.8541666667</c:v>
                </c:pt>
                <c:pt idx="83" c:formatCode="m/d;@">
                  <c:v>45658.8645833333</c:v>
                </c:pt>
                <c:pt idx="84" c:formatCode="m/d;@">
                  <c:v>45658.875</c:v>
                </c:pt>
                <c:pt idx="85" c:formatCode="m/d;@">
                  <c:v>45658.8854166667</c:v>
                </c:pt>
                <c:pt idx="86" c:formatCode="m/d;@">
                  <c:v>45658.8958333333</c:v>
                </c:pt>
                <c:pt idx="87" c:formatCode="m/d;@">
                  <c:v>45658.90625</c:v>
                </c:pt>
                <c:pt idx="88" c:formatCode="m/d;@">
                  <c:v>45658.9166666667</c:v>
                </c:pt>
                <c:pt idx="89" c:formatCode="m/d;@">
                  <c:v>45658.9270833333</c:v>
                </c:pt>
                <c:pt idx="90" c:formatCode="m/d;@">
                  <c:v>45658.9375</c:v>
                </c:pt>
                <c:pt idx="91" c:formatCode="m/d;@">
                  <c:v>45658.9479166667</c:v>
                </c:pt>
                <c:pt idx="92" c:formatCode="m/d;@">
                  <c:v>45658.9583333333</c:v>
                </c:pt>
                <c:pt idx="93" c:formatCode="m/d;@">
                  <c:v>45658.96875</c:v>
                </c:pt>
                <c:pt idx="94" c:formatCode="m/d;@">
                  <c:v>45658.9791666667</c:v>
                </c:pt>
                <c:pt idx="95" c:formatCode="m/d;@">
                  <c:v>45658.9895833333</c:v>
                </c:pt>
                <c:pt idx="96" c:formatCode="m/d;@">
                  <c:v>45659</c:v>
                </c:pt>
                <c:pt idx="97" c:formatCode="m/d;@">
                  <c:v>45659.0104166667</c:v>
                </c:pt>
                <c:pt idx="98" c:formatCode="m/d;@">
                  <c:v>45659.0208333333</c:v>
                </c:pt>
                <c:pt idx="99" c:formatCode="m/d;@">
                  <c:v>45659.03125</c:v>
                </c:pt>
                <c:pt idx="100" c:formatCode="m/d;@">
                  <c:v>45659.0416666667</c:v>
                </c:pt>
                <c:pt idx="101" c:formatCode="m/d;@">
                  <c:v>45659.0520833333</c:v>
                </c:pt>
                <c:pt idx="102" c:formatCode="m/d;@">
                  <c:v>45659.0625</c:v>
                </c:pt>
                <c:pt idx="103" c:formatCode="m/d;@">
                  <c:v>45659.0729166667</c:v>
                </c:pt>
                <c:pt idx="104" c:formatCode="m/d;@">
                  <c:v>45659.0833333333</c:v>
                </c:pt>
                <c:pt idx="105" c:formatCode="m/d;@">
                  <c:v>45659.09375</c:v>
                </c:pt>
                <c:pt idx="106" c:formatCode="m/d;@">
                  <c:v>45659.1041666667</c:v>
                </c:pt>
                <c:pt idx="107" c:formatCode="m/d;@">
                  <c:v>45659.1145833333</c:v>
                </c:pt>
                <c:pt idx="108" c:formatCode="m/d;@">
                  <c:v>45659.125</c:v>
                </c:pt>
                <c:pt idx="109" c:formatCode="m/d;@">
                  <c:v>45659.1354166667</c:v>
                </c:pt>
                <c:pt idx="110" c:formatCode="m/d;@">
                  <c:v>45659.1458333333</c:v>
                </c:pt>
                <c:pt idx="111" c:formatCode="m/d;@">
                  <c:v>45659.15625</c:v>
                </c:pt>
                <c:pt idx="112" c:formatCode="m/d;@">
                  <c:v>45659.1666666667</c:v>
                </c:pt>
                <c:pt idx="113" c:formatCode="m/d;@">
                  <c:v>45659.1770833333</c:v>
                </c:pt>
                <c:pt idx="114" c:formatCode="m/d;@">
                  <c:v>45659.1875</c:v>
                </c:pt>
                <c:pt idx="115" c:formatCode="m/d;@">
                  <c:v>45659.1979166667</c:v>
                </c:pt>
                <c:pt idx="116" c:formatCode="m/d;@">
                  <c:v>45659.2083333333</c:v>
                </c:pt>
                <c:pt idx="117" c:formatCode="m/d;@">
                  <c:v>45659.21875</c:v>
                </c:pt>
                <c:pt idx="118" c:formatCode="m/d;@">
                  <c:v>45659.2291666667</c:v>
                </c:pt>
                <c:pt idx="119" c:formatCode="m/d;@">
                  <c:v>45659.2395833333</c:v>
                </c:pt>
                <c:pt idx="120" c:formatCode="m/d;@">
                  <c:v>45659.25</c:v>
                </c:pt>
                <c:pt idx="121" c:formatCode="m/d;@">
                  <c:v>45659.2604166667</c:v>
                </c:pt>
                <c:pt idx="122" c:formatCode="m/d;@">
                  <c:v>45659.2708333333</c:v>
                </c:pt>
                <c:pt idx="123" c:formatCode="m/d;@">
                  <c:v>45659.28125</c:v>
                </c:pt>
                <c:pt idx="124" c:formatCode="m/d;@">
                  <c:v>45659.2916666667</c:v>
                </c:pt>
                <c:pt idx="125" c:formatCode="m/d;@">
                  <c:v>45659.3020833333</c:v>
                </c:pt>
                <c:pt idx="126" c:formatCode="m/d;@">
                  <c:v>45659.3125</c:v>
                </c:pt>
                <c:pt idx="127" c:formatCode="m/d;@">
                  <c:v>45659.3229166667</c:v>
                </c:pt>
                <c:pt idx="128" c:formatCode="m/d;@">
                  <c:v>45659.3333333333</c:v>
                </c:pt>
                <c:pt idx="129" c:formatCode="m/d;@">
                  <c:v>45659.34375</c:v>
                </c:pt>
                <c:pt idx="130" c:formatCode="m/d;@">
                  <c:v>45659.3541666667</c:v>
                </c:pt>
                <c:pt idx="131" c:formatCode="m/d;@">
                  <c:v>45659.3645833333</c:v>
                </c:pt>
                <c:pt idx="132" c:formatCode="m/d;@">
                  <c:v>45659.375</c:v>
                </c:pt>
                <c:pt idx="133" c:formatCode="m/d;@">
                  <c:v>45659.3854166667</c:v>
                </c:pt>
                <c:pt idx="134" c:formatCode="m/d;@">
                  <c:v>45659.3958333333</c:v>
                </c:pt>
                <c:pt idx="135" c:formatCode="m/d;@">
                  <c:v>45659.40625</c:v>
                </c:pt>
                <c:pt idx="136" c:formatCode="m/d;@">
                  <c:v>45659.4166666667</c:v>
                </c:pt>
                <c:pt idx="137" c:formatCode="m/d;@">
                  <c:v>45659.4270833333</c:v>
                </c:pt>
                <c:pt idx="138" c:formatCode="m/d;@">
                  <c:v>45659.4375</c:v>
                </c:pt>
                <c:pt idx="139" c:formatCode="m/d;@">
                  <c:v>45659.4479166667</c:v>
                </c:pt>
                <c:pt idx="140" c:formatCode="m/d;@">
                  <c:v>45659.4583333333</c:v>
                </c:pt>
                <c:pt idx="141" c:formatCode="m/d;@">
                  <c:v>45659.46875</c:v>
                </c:pt>
                <c:pt idx="142" c:formatCode="m/d;@">
                  <c:v>45659.4791666667</c:v>
                </c:pt>
                <c:pt idx="143" c:formatCode="m/d;@">
                  <c:v>45659.4895833333</c:v>
                </c:pt>
                <c:pt idx="144" c:formatCode="m/d;@">
                  <c:v>45659.5</c:v>
                </c:pt>
                <c:pt idx="145" c:formatCode="m/d;@">
                  <c:v>45659.5104166667</c:v>
                </c:pt>
                <c:pt idx="146" c:formatCode="m/d;@">
                  <c:v>45659.5208333333</c:v>
                </c:pt>
                <c:pt idx="147" c:formatCode="m/d;@">
                  <c:v>45659.53125</c:v>
                </c:pt>
                <c:pt idx="148" c:formatCode="m/d;@">
                  <c:v>45659.5416666667</c:v>
                </c:pt>
                <c:pt idx="149" c:formatCode="m/d;@">
                  <c:v>45659.5520833333</c:v>
                </c:pt>
                <c:pt idx="150" c:formatCode="m/d;@">
                  <c:v>45659.5625</c:v>
                </c:pt>
                <c:pt idx="151" c:formatCode="m/d;@">
                  <c:v>45659.5729166667</c:v>
                </c:pt>
                <c:pt idx="152" c:formatCode="m/d;@">
                  <c:v>45659.5833333333</c:v>
                </c:pt>
                <c:pt idx="153" c:formatCode="m/d;@">
                  <c:v>45659.59375</c:v>
                </c:pt>
                <c:pt idx="154" c:formatCode="m/d;@">
                  <c:v>45659.6041666667</c:v>
                </c:pt>
                <c:pt idx="155" c:formatCode="m/d;@">
                  <c:v>45659.6145833333</c:v>
                </c:pt>
                <c:pt idx="156" c:formatCode="m/d;@">
                  <c:v>45659.625</c:v>
                </c:pt>
                <c:pt idx="157" c:formatCode="m/d;@">
                  <c:v>45659.6354166667</c:v>
                </c:pt>
                <c:pt idx="158" c:formatCode="m/d;@">
                  <c:v>45659.6458333333</c:v>
                </c:pt>
                <c:pt idx="159" c:formatCode="m/d;@">
                  <c:v>45659.65625</c:v>
                </c:pt>
                <c:pt idx="160" c:formatCode="m/d;@">
                  <c:v>45659.6666666667</c:v>
                </c:pt>
                <c:pt idx="161" c:formatCode="m/d;@">
                  <c:v>45659.6770833333</c:v>
                </c:pt>
                <c:pt idx="162" c:formatCode="m/d;@">
                  <c:v>45659.6875</c:v>
                </c:pt>
                <c:pt idx="163" c:formatCode="m/d;@">
                  <c:v>45659.6979166667</c:v>
                </c:pt>
                <c:pt idx="164" c:formatCode="m/d;@">
                  <c:v>45659.7083333333</c:v>
                </c:pt>
                <c:pt idx="165" c:formatCode="m/d;@">
                  <c:v>45659.71875</c:v>
                </c:pt>
                <c:pt idx="166" c:formatCode="m/d;@">
                  <c:v>45659.7291666667</c:v>
                </c:pt>
                <c:pt idx="167" c:formatCode="m/d;@">
                  <c:v>45659.7395833333</c:v>
                </c:pt>
                <c:pt idx="168" c:formatCode="m/d;@">
                  <c:v>45659.75</c:v>
                </c:pt>
                <c:pt idx="169" c:formatCode="m/d;@">
                  <c:v>45659.7604166667</c:v>
                </c:pt>
                <c:pt idx="170" c:formatCode="m/d;@">
                  <c:v>45659.7708333333</c:v>
                </c:pt>
                <c:pt idx="171" c:formatCode="m/d;@">
                  <c:v>45659.78125</c:v>
                </c:pt>
                <c:pt idx="172" c:formatCode="m/d;@">
                  <c:v>45659.7916666667</c:v>
                </c:pt>
                <c:pt idx="173" c:formatCode="m/d;@">
                  <c:v>45659.8020833333</c:v>
                </c:pt>
                <c:pt idx="174" c:formatCode="m/d;@">
                  <c:v>45659.8125</c:v>
                </c:pt>
                <c:pt idx="175" c:formatCode="m/d;@">
                  <c:v>45659.8229166667</c:v>
                </c:pt>
                <c:pt idx="176" c:formatCode="m/d;@">
                  <c:v>45659.8333333333</c:v>
                </c:pt>
                <c:pt idx="177" c:formatCode="m/d;@">
                  <c:v>45659.84375</c:v>
                </c:pt>
                <c:pt idx="178" c:formatCode="m/d;@">
                  <c:v>45659.8541666667</c:v>
                </c:pt>
                <c:pt idx="179" c:formatCode="m/d;@">
                  <c:v>45659.8645833333</c:v>
                </c:pt>
                <c:pt idx="180" c:formatCode="m/d;@">
                  <c:v>45659.875</c:v>
                </c:pt>
                <c:pt idx="181" c:formatCode="m/d;@">
                  <c:v>45659.8854166667</c:v>
                </c:pt>
                <c:pt idx="182" c:formatCode="m/d;@">
                  <c:v>45659.8958333333</c:v>
                </c:pt>
                <c:pt idx="183" c:formatCode="m/d;@">
                  <c:v>45659.90625</c:v>
                </c:pt>
                <c:pt idx="184" c:formatCode="m/d;@">
                  <c:v>45659.9166666667</c:v>
                </c:pt>
                <c:pt idx="185" c:formatCode="m/d;@">
                  <c:v>45659.9270833333</c:v>
                </c:pt>
                <c:pt idx="186" c:formatCode="m/d;@">
                  <c:v>45659.9375</c:v>
                </c:pt>
                <c:pt idx="187" c:formatCode="m/d;@">
                  <c:v>45659.9479166667</c:v>
                </c:pt>
                <c:pt idx="188" c:formatCode="m/d;@">
                  <c:v>45659.9583333333</c:v>
                </c:pt>
                <c:pt idx="189" c:formatCode="m/d;@">
                  <c:v>45659.96875</c:v>
                </c:pt>
                <c:pt idx="190" c:formatCode="m/d;@">
                  <c:v>45659.9791666667</c:v>
                </c:pt>
                <c:pt idx="191" c:formatCode="m/d;@">
                  <c:v>45659.9895833333</c:v>
                </c:pt>
                <c:pt idx="192" c:formatCode="m/d;@">
                  <c:v>45660</c:v>
                </c:pt>
                <c:pt idx="193" c:formatCode="m/d;@">
                  <c:v>45660.0104166667</c:v>
                </c:pt>
                <c:pt idx="194" c:formatCode="m/d;@">
                  <c:v>45660.0208333333</c:v>
                </c:pt>
                <c:pt idx="195" c:formatCode="m/d;@">
                  <c:v>45660.03125</c:v>
                </c:pt>
                <c:pt idx="196" c:formatCode="m/d;@">
                  <c:v>45660.0416666667</c:v>
                </c:pt>
                <c:pt idx="197" c:formatCode="m/d;@">
                  <c:v>45660.0520833333</c:v>
                </c:pt>
                <c:pt idx="198" c:formatCode="m/d;@">
                  <c:v>45660.0625</c:v>
                </c:pt>
                <c:pt idx="199" c:formatCode="m/d;@">
                  <c:v>45660.0729166667</c:v>
                </c:pt>
                <c:pt idx="200" c:formatCode="m/d;@">
                  <c:v>45660.0833333333</c:v>
                </c:pt>
                <c:pt idx="201" c:formatCode="m/d;@">
                  <c:v>45660.09375</c:v>
                </c:pt>
                <c:pt idx="202" c:formatCode="m/d;@">
                  <c:v>45660.1041666667</c:v>
                </c:pt>
                <c:pt idx="203" c:formatCode="m/d;@">
                  <c:v>45660.1145833333</c:v>
                </c:pt>
                <c:pt idx="204" c:formatCode="m/d;@">
                  <c:v>45660.125</c:v>
                </c:pt>
                <c:pt idx="205" c:formatCode="m/d;@">
                  <c:v>45660.1354166667</c:v>
                </c:pt>
                <c:pt idx="206" c:formatCode="m/d;@">
                  <c:v>45660.1458333333</c:v>
                </c:pt>
                <c:pt idx="207" c:formatCode="m/d;@">
                  <c:v>45660.15625</c:v>
                </c:pt>
                <c:pt idx="208" c:formatCode="m/d;@">
                  <c:v>45660.1666666667</c:v>
                </c:pt>
                <c:pt idx="209" c:formatCode="m/d;@">
                  <c:v>45660.1770833333</c:v>
                </c:pt>
                <c:pt idx="210" c:formatCode="m/d;@">
                  <c:v>45660.1875</c:v>
                </c:pt>
                <c:pt idx="211" c:formatCode="m/d;@">
                  <c:v>45660.1979166667</c:v>
                </c:pt>
                <c:pt idx="212" c:formatCode="m/d;@">
                  <c:v>45660.2083333333</c:v>
                </c:pt>
                <c:pt idx="213" c:formatCode="m/d;@">
                  <c:v>45660.21875</c:v>
                </c:pt>
                <c:pt idx="214" c:formatCode="m/d;@">
                  <c:v>45660.2291666667</c:v>
                </c:pt>
                <c:pt idx="215" c:formatCode="m/d;@">
                  <c:v>45660.2395833333</c:v>
                </c:pt>
                <c:pt idx="216" c:formatCode="m/d;@">
                  <c:v>45660.25</c:v>
                </c:pt>
                <c:pt idx="217" c:formatCode="m/d;@">
                  <c:v>45660.2604166667</c:v>
                </c:pt>
                <c:pt idx="218" c:formatCode="m/d;@">
                  <c:v>45660.2708333333</c:v>
                </c:pt>
                <c:pt idx="219" c:formatCode="m/d;@">
                  <c:v>45660.28125</c:v>
                </c:pt>
                <c:pt idx="220" c:formatCode="m/d;@">
                  <c:v>45660.2916666667</c:v>
                </c:pt>
                <c:pt idx="221" c:formatCode="m/d;@">
                  <c:v>45660.3020833333</c:v>
                </c:pt>
                <c:pt idx="222" c:formatCode="m/d;@">
                  <c:v>45660.3125</c:v>
                </c:pt>
                <c:pt idx="223" c:formatCode="m/d;@">
                  <c:v>45660.3229166667</c:v>
                </c:pt>
                <c:pt idx="224" c:formatCode="m/d;@">
                  <c:v>45660.3333333333</c:v>
                </c:pt>
                <c:pt idx="225" c:formatCode="m/d;@">
                  <c:v>45660.34375</c:v>
                </c:pt>
                <c:pt idx="226" c:formatCode="m/d;@">
                  <c:v>45660.3541666667</c:v>
                </c:pt>
                <c:pt idx="227" c:formatCode="m/d;@">
                  <c:v>45660.3645833333</c:v>
                </c:pt>
                <c:pt idx="228" c:formatCode="m/d;@">
                  <c:v>45660.375</c:v>
                </c:pt>
                <c:pt idx="229" c:formatCode="m/d;@">
                  <c:v>45660.3854166667</c:v>
                </c:pt>
                <c:pt idx="230" c:formatCode="m/d;@">
                  <c:v>45660.3958333333</c:v>
                </c:pt>
                <c:pt idx="231" c:formatCode="m/d;@">
                  <c:v>45660.40625</c:v>
                </c:pt>
                <c:pt idx="232" c:formatCode="m/d;@">
                  <c:v>45660.4166666667</c:v>
                </c:pt>
                <c:pt idx="233" c:formatCode="m/d;@">
                  <c:v>45660.4270833333</c:v>
                </c:pt>
                <c:pt idx="234" c:formatCode="m/d;@">
                  <c:v>45660.4375</c:v>
                </c:pt>
                <c:pt idx="235" c:formatCode="m/d;@">
                  <c:v>45660.4479166667</c:v>
                </c:pt>
                <c:pt idx="236" c:formatCode="m/d;@">
                  <c:v>45660.4583333333</c:v>
                </c:pt>
                <c:pt idx="237" c:formatCode="m/d;@">
                  <c:v>45660.46875</c:v>
                </c:pt>
                <c:pt idx="238" c:formatCode="m/d;@">
                  <c:v>45660.4791666667</c:v>
                </c:pt>
                <c:pt idx="239" c:formatCode="m/d;@">
                  <c:v>45660.4895833333</c:v>
                </c:pt>
                <c:pt idx="240" c:formatCode="m/d;@">
                  <c:v>45660.5</c:v>
                </c:pt>
                <c:pt idx="241" c:formatCode="m/d;@">
                  <c:v>45660.5104166667</c:v>
                </c:pt>
                <c:pt idx="242" c:formatCode="m/d;@">
                  <c:v>45660.5208333333</c:v>
                </c:pt>
                <c:pt idx="243" c:formatCode="m/d;@">
                  <c:v>45660.53125</c:v>
                </c:pt>
                <c:pt idx="244" c:formatCode="m/d;@">
                  <c:v>45660.5416666667</c:v>
                </c:pt>
                <c:pt idx="245" c:formatCode="m/d;@">
                  <c:v>45660.5520833333</c:v>
                </c:pt>
                <c:pt idx="246" c:formatCode="m/d;@">
                  <c:v>45660.5625</c:v>
                </c:pt>
                <c:pt idx="247" c:formatCode="m/d;@">
                  <c:v>45660.5729166667</c:v>
                </c:pt>
                <c:pt idx="248" c:formatCode="m/d;@">
                  <c:v>45660.5833333333</c:v>
                </c:pt>
                <c:pt idx="249" c:formatCode="m/d;@">
                  <c:v>45660.59375</c:v>
                </c:pt>
                <c:pt idx="250" c:formatCode="m/d;@">
                  <c:v>45660.6041666667</c:v>
                </c:pt>
                <c:pt idx="251" c:formatCode="m/d;@">
                  <c:v>45660.6145833333</c:v>
                </c:pt>
                <c:pt idx="252" c:formatCode="m/d;@">
                  <c:v>45660.625</c:v>
                </c:pt>
                <c:pt idx="253" c:formatCode="m/d;@">
                  <c:v>45660.6354166667</c:v>
                </c:pt>
                <c:pt idx="254" c:formatCode="m/d;@">
                  <c:v>45660.6458333333</c:v>
                </c:pt>
                <c:pt idx="255" c:formatCode="m/d;@">
                  <c:v>45660.65625</c:v>
                </c:pt>
                <c:pt idx="256" c:formatCode="m/d;@">
                  <c:v>45660.6666666667</c:v>
                </c:pt>
                <c:pt idx="257" c:formatCode="m/d;@">
                  <c:v>45660.6770833333</c:v>
                </c:pt>
                <c:pt idx="258" c:formatCode="m/d;@">
                  <c:v>45660.6875</c:v>
                </c:pt>
                <c:pt idx="259" c:formatCode="m/d;@">
                  <c:v>45660.6979166667</c:v>
                </c:pt>
                <c:pt idx="260" c:formatCode="m/d;@">
                  <c:v>45660.7083333333</c:v>
                </c:pt>
                <c:pt idx="261" c:formatCode="m/d;@">
                  <c:v>45660.71875</c:v>
                </c:pt>
                <c:pt idx="262" c:formatCode="m/d;@">
                  <c:v>45660.7291666667</c:v>
                </c:pt>
                <c:pt idx="263" c:formatCode="m/d;@">
                  <c:v>45660.7395833333</c:v>
                </c:pt>
                <c:pt idx="264" c:formatCode="m/d;@">
                  <c:v>45660.75</c:v>
                </c:pt>
                <c:pt idx="265" c:formatCode="m/d;@">
                  <c:v>45660.7604166667</c:v>
                </c:pt>
                <c:pt idx="266" c:formatCode="m/d;@">
                  <c:v>45660.7708333333</c:v>
                </c:pt>
                <c:pt idx="267" c:formatCode="m/d;@">
                  <c:v>45660.78125</c:v>
                </c:pt>
                <c:pt idx="268" c:formatCode="m/d;@">
                  <c:v>45660.7916666667</c:v>
                </c:pt>
                <c:pt idx="269" c:formatCode="m/d;@">
                  <c:v>45660.8020833333</c:v>
                </c:pt>
                <c:pt idx="270" c:formatCode="m/d;@">
                  <c:v>45660.8125</c:v>
                </c:pt>
                <c:pt idx="271" c:formatCode="m/d;@">
                  <c:v>45660.8229166667</c:v>
                </c:pt>
                <c:pt idx="272" c:formatCode="m/d;@">
                  <c:v>45660.8333333333</c:v>
                </c:pt>
                <c:pt idx="273" c:formatCode="m/d;@">
                  <c:v>45660.84375</c:v>
                </c:pt>
                <c:pt idx="274" c:formatCode="m/d;@">
                  <c:v>45660.8541666667</c:v>
                </c:pt>
                <c:pt idx="275" c:formatCode="m/d;@">
                  <c:v>45660.8645833333</c:v>
                </c:pt>
                <c:pt idx="276" c:formatCode="m/d;@">
                  <c:v>45660.875</c:v>
                </c:pt>
                <c:pt idx="277" c:formatCode="m/d;@">
                  <c:v>45660.8854166667</c:v>
                </c:pt>
                <c:pt idx="278" c:formatCode="m/d;@">
                  <c:v>45660.8958333333</c:v>
                </c:pt>
                <c:pt idx="279" c:formatCode="m/d;@">
                  <c:v>45660.90625</c:v>
                </c:pt>
                <c:pt idx="280" c:formatCode="m/d;@">
                  <c:v>45660.9166666667</c:v>
                </c:pt>
                <c:pt idx="281" c:formatCode="m/d;@">
                  <c:v>45660.9270833333</c:v>
                </c:pt>
                <c:pt idx="282" c:formatCode="m/d;@">
                  <c:v>45660.9375</c:v>
                </c:pt>
                <c:pt idx="283" c:formatCode="m/d;@">
                  <c:v>45660.9479166667</c:v>
                </c:pt>
                <c:pt idx="284" c:formatCode="m/d;@">
                  <c:v>45660.9583333333</c:v>
                </c:pt>
                <c:pt idx="285" c:formatCode="m/d;@">
                  <c:v>45660.96875</c:v>
                </c:pt>
                <c:pt idx="286" c:formatCode="m/d;@">
                  <c:v>45660.9791666667</c:v>
                </c:pt>
                <c:pt idx="287" c:formatCode="m/d;@">
                  <c:v>45660.9895833333</c:v>
                </c:pt>
                <c:pt idx="288" c:formatCode="m/d;@">
                  <c:v>45661</c:v>
                </c:pt>
                <c:pt idx="289" c:formatCode="m/d;@">
                  <c:v>45661.0104166667</c:v>
                </c:pt>
                <c:pt idx="290" c:formatCode="m/d;@">
                  <c:v>45661.0208333333</c:v>
                </c:pt>
                <c:pt idx="291" c:formatCode="m/d;@">
                  <c:v>45661.03125</c:v>
                </c:pt>
                <c:pt idx="292" c:formatCode="m/d;@">
                  <c:v>45661.0416666667</c:v>
                </c:pt>
                <c:pt idx="293" c:formatCode="m/d;@">
                  <c:v>45661.0520833333</c:v>
                </c:pt>
                <c:pt idx="294" c:formatCode="m/d;@">
                  <c:v>45661.0625</c:v>
                </c:pt>
                <c:pt idx="295" c:formatCode="m/d;@">
                  <c:v>45661.0729166667</c:v>
                </c:pt>
                <c:pt idx="296" c:formatCode="m/d;@">
                  <c:v>45661.0833333333</c:v>
                </c:pt>
                <c:pt idx="297" c:formatCode="m/d;@">
                  <c:v>45661.09375</c:v>
                </c:pt>
                <c:pt idx="298" c:formatCode="m/d;@">
                  <c:v>45661.1041666667</c:v>
                </c:pt>
                <c:pt idx="299" c:formatCode="m/d;@">
                  <c:v>45661.1145833333</c:v>
                </c:pt>
                <c:pt idx="300" c:formatCode="m/d;@">
                  <c:v>45661.125</c:v>
                </c:pt>
                <c:pt idx="301" c:formatCode="m/d;@">
                  <c:v>45661.1354166667</c:v>
                </c:pt>
                <c:pt idx="302" c:formatCode="m/d;@">
                  <c:v>45661.1458333333</c:v>
                </c:pt>
                <c:pt idx="303" c:formatCode="m/d;@">
                  <c:v>45661.15625</c:v>
                </c:pt>
                <c:pt idx="304" c:formatCode="m/d;@">
                  <c:v>45661.1666666667</c:v>
                </c:pt>
                <c:pt idx="305" c:formatCode="m/d;@">
                  <c:v>45661.1770833333</c:v>
                </c:pt>
                <c:pt idx="306" c:formatCode="m/d;@">
                  <c:v>45661.1875</c:v>
                </c:pt>
                <c:pt idx="307" c:formatCode="m/d;@">
                  <c:v>45661.1979166667</c:v>
                </c:pt>
                <c:pt idx="308" c:formatCode="m/d;@">
                  <c:v>45661.2083333333</c:v>
                </c:pt>
                <c:pt idx="309" c:formatCode="m/d;@">
                  <c:v>45661.21875</c:v>
                </c:pt>
                <c:pt idx="310" c:formatCode="m/d;@">
                  <c:v>45661.2291666667</c:v>
                </c:pt>
                <c:pt idx="311" c:formatCode="m/d;@">
                  <c:v>45661.2395833333</c:v>
                </c:pt>
                <c:pt idx="312" c:formatCode="m/d;@">
                  <c:v>45661.25</c:v>
                </c:pt>
                <c:pt idx="313" c:formatCode="m/d;@">
                  <c:v>45661.2604166667</c:v>
                </c:pt>
                <c:pt idx="314" c:formatCode="m/d;@">
                  <c:v>45661.2708333333</c:v>
                </c:pt>
                <c:pt idx="315" c:formatCode="m/d;@">
                  <c:v>45661.28125</c:v>
                </c:pt>
                <c:pt idx="316" c:formatCode="m/d;@">
                  <c:v>45661.2916666667</c:v>
                </c:pt>
                <c:pt idx="317" c:formatCode="m/d;@">
                  <c:v>45661.3020833333</c:v>
                </c:pt>
                <c:pt idx="318" c:formatCode="m/d;@">
                  <c:v>45661.3125</c:v>
                </c:pt>
                <c:pt idx="319" c:formatCode="m/d;@">
                  <c:v>45661.3229166667</c:v>
                </c:pt>
                <c:pt idx="320" c:formatCode="m/d;@">
                  <c:v>45661.3333333333</c:v>
                </c:pt>
                <c:pt idx="321" c:formatCode="m/d;@">
                  <c:v>45661.34375</c:v>
                </c:pt>
                <c:pt idx="322" c:formatCode="m/d;@">
                  <c:v>45661.3541666667</c:v>
                </c:pt>
                <c:pt idx="323" c:formatCode="m/d;@">
                  <c:v>45661.3645833333</c:v>
                </c:pt>
                <c:pt idx="324" c:formatCode="m/d;@">
                  <c:v>45661.375</c:v>
                </c:pt>
                <c:pt idx="325" c:formatCode="m/d;@">
                  <c:v>45661.3854166667</c:v>
                </c:pt>
                <c:pt idx="326" c:formatCode="m/d;@">
                  <c:v>45661.3958333333</c:v>
                </c:pt>
                <c:pt idx="327" c:formatCode="m/d;@">
                  <c:v>45661.40625</c:v>
                </c:pt>
                <c:pt idx="328" c:formatCode="m/d;@">
                  <c:v>45661.4166666667</c:v>
                </c:pt>
                <c:pt idx="329" c:formatCode="m/d;@">
                  <c:v>45661.4270833333</c:v>
                </c:pt>
                <c:pt idx="330" c:formatCode="m/d;@">
                  <c:v>45661.4375</c:v>
                </c:pt>
                <c:pt idx="331" c:formatCode="m/d;@">
                  <c:v>45661.4479166667</c:v>
                </c:pt>
                <c:pt idx="332" c:formatCode="m/d;@">
                  <c:v>45661.4583333333</c:v>
                </c:pt>
                <c:pt idx="333" c:formatCode="m/d;@">
                  <c:v>45661.46875</c:v>
                </c:pt>
                <c:pt idx="334" c:formatCode="m/d;@">
                  <c:v>45661.4791666667</c:v>
                </c:pt>
                <c:pt idx="335" c:formatCode="m/d;@">
                  <c:v>45661.4895833333</c:v>
                </c:pt>
                <c:pt idx="336" c:formatCode="m/d;@">
                  <c:v>45661.5</c:v>
                </c:pt>
                <c:pt idx="337" c:formatCode="m/d;@">
                  <c:v>45661.5104166667</c:v>
                </c:pt>
                <c:pt idx="338" c:formatCode="m/d;@">
                  <c:v>45661.5208333333</c:v>
                </c:pt>
                <c:pt idx="339" c:formatCode="m/d;@">
                  <c:v>45661.53125</c:v>
                </c:pt>
                <c:pt idx="340" c:formatCode="m/d;@">
                  <c:v>45661.5416666667</c:v>
                </c:pt>
                <c:pt idx="341" c:formatCode="m/d;@">
                  <c:v>45661.5520833333</c:v>
                </c:pt>
                <c:pt idx="342" c:formatCode="m/d;@">
                  <c:v>45661.5625</c:v>
                </c:pt>
                <c:pt idx="343" c:formatCode="m/d;@">
                  <c:v>45661.5729166667</c:v>
                </c:pt>
                <c:pt idx="344" c:formatCode="m/d;@">
                  <c:v>45661.5833333333</c:v>
                </c:pt>
                <c:pt idx="345" c:formatCode="m/d;@">
                  <c:v>45661.59375</c:v>
                </c:pt>
                <c:pt idx="346" c:formatCode="m/d;@">
                  <c:v>45661.6041666667</c:v>
                </c:pt>
                <c:pt idx="347" c:formatCode="m/d;@">
                  <c:v>45661.6145833333</c:v>
                </c:pt>
                <c:pt idx="348" c:formatCode="m/d;@">
                  <c:v>45661.625</c:v>
                </c:pt>
                <c:pt idx="349" c:formatCode="m/d;@">
                  <c:v>45661.6354166667</c:v>
                </c:pt>
                <c:pt idx="350" c:formatCode="m/d;@">
                  <c:v>45661.6458333333</c:v>
                </c:pt>
                <c:pt idx="351" c:formatCode="m/d;@">
                  <c:v>45661.65625</c:v>
                </c:pt>
                <c:pt idx="352" c:formatCode="m/d;@">
                  <c:v>45661.6666666667</c:v>
                </c:pt>
                <c:pt idx="353" c:formatCode="m/d;@">
                  <c:v>45661.6770833333</c:v>
                </c:pt>
                <c:pt idx="354" c:formatCode="m/d;@">
                  <c:v>45661.6875</c:v>
                </c:pt>
                <c:pt idx="355" c:formatCode="m/d;@">
                  <c:v>45661.6979166667</c:v>
                </c:pt>
                <c:pt idx="356" c:formatCode="m/d;@">
                  <c:v>45661.7083333333</c:v>
                </c:pt>
                <c:pt idx="357" c:formatCode="m/d;@">
                  <c:v>45661.71875</c:v>
                </c:pt>
                <c:pt idx="358" c:formatCode="m/d;@">
                  <c:v>45661.7291666667</c:v>
                </c:pt>
                <c:pt idx="359" c:formatCode="m/d;@">
                  <c:v>45661.7395833333</c:v>
                </c:pt>
                <c:pt idx="360" c:formatCode="m/d;@">
                  <c:v>45661.75</c:v>
                </c:pt>
                <c:pt idx="361" c:formatCode="m/d;@">
                  <c:v>45661.7604166667</c:v>
                </c:pt>
                <c:pt idx="362" c:formatCode="m/d;@">
                  <c:v>45661.7708333333</c:v>
                </c:pt>
                <c:pt idx="363" c:formatCode="m/d;@">
                  <c:v>45661.78125</c:v>
                </c:pt>
                <c:pt idx="364" c:formatCode="m/d;@">
                  <c:v>45661.7916666667</c:v>
                </c:pt>
                <c:pt idx="365" c:formatCode="m/d;@">
                  <c:v>45661.8020833333</c:v>
                </c:pt>
                <c:pt idx="366" c:formatCode="m/d;@">
                  <c:v>45661.8125</c:v>
                </c:pt>
                <c:pt idx="367" c:formatCode="m/d;@">
                  <c:v>45661.8229166667</c:v>
                </c:pt>
                <c:pt idx="368" c:formatCode="m/d;@">
                  <c:v>45661.8333333333</c:v>
                </c:pt>
                <c:pt idx="369" c:formatCode="m/d;@">
                  <c:v>45661.84375</c:v>
                </c:pt>
                <c:pt idx="370" c:formatCode="m/d;@">
                  <c:v>45661.8541666667</c:v>
                </c:pt>
                <c:pt idx="371" c:formatCode="m/d;@">
                  <c:v>45661.8645833333</c:v>
                </c:pt>
                <c:pt idx="372" c:formatCode="m/d;@">
                  <c:v>45661.875</c:v>
                </c:pt>
                <c:pt idx="373" c:formatCode="m/d;@">
                  <c:v>45661.8854166667</c:v>
                </c:pt>
                <c:pt idx="374" c:formatCode="m/d;@">
                  <c:v>45661.8958333333</c:v>
                </c:pt>
                <c:pt idx="375" c:formatCode="m/d;@">
                  <c:v>45661.90625</c:v>
                </c:pt>
                <c:pt idx="376" c:formatCode="m/d;@">
                  <c:v>45661.9166666667</c:v>
                </c:pt>
                <c:pt idx="377" c:formatCode="m/d;@">
                  <c:v>45661.9270833333</c:v>
                </c:pt>
                <c:pt idx="378" c:formatCode="m/d;@">
                  <c:v>45661.9375</c:v>
                </c:pt>
                <c:pt idx="379" c:formatCode="m/d;@">
                  <c:v>45661.9479166667</c:v>
                </c:pt>
                <c:pt idx="380" c:formatCode="m/d;@">
                  <c:v>45661.9583333333</c:v>
                </c:pt>
                <c:pt idx="381" c:formatCode="m/d;@">
                  <c:v>45661.96875</c:v>
                </c:pt>
                <c:pt idx="382" c:formatCode="m/d;@">
                  <c:v>45661.9791666667</c:v>
                </c:pt>
                <c:pt idx="383" c:formatCode="m/d;@">
                  <c:v>45661.9895833333</c:v>
                </c:pt>
                <c:pt idx="384" c:formatCode="m/d;@">
                  <c:v>45662</c:v>
                </c:pt>
                <c:pt idx="385" c:formatCode="m/d;@">
                  <c:v>45662.0104166667</c:v>
                </c:pt>
                <c:pt idx="386" c:formatCode="m/d;@">
                  <c:v>45662.0208333333</c:v>
                </c:pt>
                <c:pt idx="387" c:formatCode="m/d;@">
                  <c:v>45662.03125</c:v>
                </c:pt>
                <c:pt idx="388" c:formatCode="m/d;@">
                  <c:v>45662.0416666667</c:v>
                </c:pt>
                <c:pt idx="389" c:formatCode="m/d;@">
                  <c:v>45662.0520833333</c:v>
                </c:pt>
                <c:pt idx="390" c:formatCode="m/d;@">
                  <c:v>45662.0625</c:v>
                </c:pt>
                <c:pt idx="391" c:formatCode="m/d;@">
                  <c:v>45662.0729166667</c:v>
                </c:pt>
                <c:pt idx="392" c:formatCode="m/d;@">
                  <c:v>45662.0833333333</c:v>
                </c:pt>
                <c:pt idx="393" c:formatCode="m/d;@">
                  <c:v>45662.09375</c:v>
                </c:pt>
                <c:pt idx="394" c:formatCode="m/d;@">
                  <c:v>45662.1041666667</c:v>
                </c:pt>
                <c:pt idx="395" c:formatCode="m/d;@">
                  <c:v>45662.1145833333</c:v>
                </c:pt>
                <c:pt idx="396" c:formatCode="m/d;@">
                  <c:v>45662.125</c:v>
                </c:pt>
                <c:pt idx="397" c:formatCode="m/d;@">
                  <c:v>45662.1354166667</c:v>
                </c:pt>
                <c:pt idx="398" c:formatCode="m/d;@">
                  <c:v>45662.1458333333</c:v>
                </c:pt>
                <c:pt idx="399" c:formatCode="m/d;@">
                  <c:v>45662.15625</c:v>
                </c:pt>
                <c:pt idx="400" c:formatCode="m/d;@">
                  <c:v>45662.1666666667</c:v>
                </c:pt>
                <c:pt idx="401" c:formatCode="m/d;@">
                  <c:v>45662.1770833333</c:v>
                </c:pt>
                <c:pt idx="402" c:formatCode="m/d;@">
                  <c:v>45662.1875</c:v>
                </c:pt>
                <c:pt idx="403" c:formatCode="m/d;@">
                  <c:v>45662.1979166667</c:v>
                </c:pt>
                <c:pt idx="404" c:formatCode="m/d;@">
                  <c:v>45662.2083333333</c:v>
                </c:pt>
                <c:pt idx="405" c:formatCode="m/d;@">
                  <c:v>45662.21875</c:v>
                </c:pt>
                <c:pt idx="406" c:formatCode="m/d;@">
                  <c:v>45662.2291666667</c:v>
                </c:pt>
                <c:pt idx="407" c:formatCode="m/d;@">
                  <c:v>45662.2395833333</c:v>
                </c:pt>
                <c:pt idx="408" c:formatCode="m/d;@">
                  <c:v>45662.25</c:v>
                </c:pt>
                <c:pt idx="409" c:formatCode="m/d;@">
                  <c:v>45662.2604166667</c:v>
                </c:pt>
                <c:pt idx="410" c:formatCode="m/d;@">
                  <c:v>45662.2708333333</c:v>
                </c:pt>
                <c:pt idx="411" c:formatCode="m/d;@">
                  <c:v>45662.28125</c:v>
                </c:pt>
                <c:pt idx="412" c:formatCode="m/d;@">
                  <c:v>45662.2916666667</c:v>
                </c:pt>
                <c:pt idx="413" c:formatCode="m/d;@">
                  <c:v>45662.3020833333</c:v>
                </c:pt>
                <c:pt idx="414" c:formatCode="m/d;@">
                  <c:v>45662.3125</c:v>
                </c:pt>
                <c:pt idx="415" c:formatCode="m/d;@">
                  <c:v>45662.3229166667</c:v>
                </c:pt>
                <c:pt idx="416" c:formatCode="m/d;@">
                  <c:v>45662.3333333333</c:v>
                </c:pt>
                <c:pt idx="417" c:formatCode="m/d;@">
                  <c:v>45662.34375</c:v>
                </c:pt>
                <c:pt idx="418" c:formatCode="m/d;@">
                  <c:v>45662.3541666667</c:v>
                </c:pt>
                <c:pt idx="419" c:formatCode="m/d;@">
                  <c:v>45662.3645833333</c:v>
                </c:pt>
                <c:pt idx="420" c:formatCode="m/d;@">
                  <c:v>45662.375</c:v>
                </c:pt>
                <c:pt idx="421" c:formatCode="m/d;@">
                  <c:v>45662.3854166667</c:v>
                </c:pt>
                <c:pt idx="422" c:formatCode="m/d;@">
                  <c:v>45662.3958333333</c:v>
                </c:pt>
                <c:pt idx="423" c:formatCode="m/d;@">
                  <c:v>45662.40625</c:v>
                </c:pt>
                <c:pt idx="424" c:formatCode="m/d;@">
                  <c:v>45662.4166666667</c:v>
                </c:pt>
                <c:pt idx="425" c:formatCode="m/d;@">
                  <c:v>45662.4270833333</c:v>
                </c:pt>
                <c:pt idx="426" c:formatCode="m/d;@">
                  <c:v>45662.4375</c:v>
                </c:pt>
                <c:pt idx="427" c:formatCode="m/d;@">
                  <c:v>45662.4479166667</c:v>
                </c:pt>
                <c:pt idx="428" c:formatCode="m/d;@">
                  <c:v>45662.4583333333</c:v>
                </c:pt>
                <c:pt idx="429" c:formatCode="m/d;@">
                  <c:v>45662.46875</c:v>
                </c:pt>
                <c:pt idx="430" c:formatCode="m/d;@">
                  <c:v>45662.4791666667</c:v>
                </c:pt>
                <c:pt idx="431" c:formatCode="m/d;@">
                  <c:v>45662.4895833333</c:v>
                </c:pt>
                <c:pt idx="432" c:formatCode="m/d;@">
                  <c:v>45662.5</c:v>
                </c:pt>
                <c:pt idx="433" c:formatCode="m/d;@">
                  <c:v>45662.5104166667</c:v>
                </c:pt>
                <c:pt idx="434" c:formatCode="m/d;@">
                  <c:v>45662.5208333333</c:v>
                </c:pt>
                <c:pt idx="435" c:formatCode="m/d;@">
                  <c:v>45662.53125</c:v>
                </c:pt>
                <c:pt idx="436" c:formatCode="m/d;@">
                  <c:v>45662.5416666667</c:v>
                </c:pt>
                <c:pt idx="437" c:formatCode="m/d;@">
                  <c:v>45662.5520833333</c:v>
                </c:pt>
                <c:pt idx="438" c:formatCode="m/d;@">
                  <c:v>45662.5625</c:v>
                </c:pt>
                <c:pt idx="439" c:formatCode="m/d;@">
                  <c:v>45662.5729166667</c:v>
                </c:pt>
                <c:pt idx="440" c:formatCode="m/d;@">
                  <c:v>45662.5833333333</c:v>
                </c:pt>
                <c:pt idx="441" c:formatCode="m/d;@">
                  <c:v>45662.59375</c:v>
                </c:pt>
                <c:pt idx="442" c:formatCode="m/d;@">
                  <c:v>45662.6041666667</c:v>
                </c:pt>
                <c:pt idx="443" c:formatCode="m/d;@">
                  <c:v>45662.6145833333</c:v>
                </c:pt>
                <c:pt idx="444" c:formatCode="m/d;@">
                  <c:v>45662.625</c:v>
                </c:pt>
                <c:pt idx="445" c:formatCode="m/d;@">
                  <c:v>45662.6354166667</c:v>
                </c:pt>
                <c:pt idx="446" c:formatCode="m/d;@">
                  <c:v>45662.6458333333</c:v>
                </c:pt>
                <c:pt idx="447" c:formatCode="m/d;@">
                  <c:v>45662.65625</c:v>
                </c:pt>
                <c:pt idx="448" c:formatCode="m/d;@">
                  <c:v>45662.6666666667</c:v>
                </c:pt>
                <c:pt idx="449" c:formatCode="m/d;@">
                  <c:v>45662.6770833333</c:v>
                </c:pt>
                <c:pt idx="450" c:formatCode="m/d;@">
                  <c:v>45662.6875</c:v>
                </c:pt>
                <c:pt idx="451" c:formatCode="m/d;@">
                  <c:v>45662.6979166667</c:v>
                </c:pt>
                <c:pt idx="452" c:formatCode="m/d;@">
                  <c:v>45662.7083333333</c:v>
                </c:pt>
                <c:pt idx="453" c:formatCode="m/d;@">
                  <c:v>45662.71875</c:v>
                </c:pt>
                <c:pt idx="454" c:formatCode="m/d;@">
                  <c:v>45662.7291666667</c:v>
                </c:pt>
                <c:pt idx="455" c:formatCode="m/d;@">
                  <c:v>45662.7395833333</c:v>
                </c:pt>
                <c:pt idx="456" c:formatCode="m/d;@">
                  <c:v>45662.75</c:v>
                </c:pt>
                <c:pt idx="457" c:formatCode="m/d;@">
                  <c:v>45662.7604166667</c:v>
                </c:pt>
                <c:pt idx="458" c:formatCode="m/d;@">
                  <c:v>45662.7708333333</c:v>
                </c:pt>
                <c:pt idx="459" c:formatCode="m/d;@">
                  <c:v>45662.78125</c:v>
                </c:pt>
                <c:pt idx="460" c:formatCode="m/d;@">
                  <c:v>45662.7916666667</c:v>
                </c:pt>
                <c:pt idx="461" c:formatCode="m/d;@">
                  <c:v>45662.8020833333</c:v>
                </c:pt>
                <c:pt idx="462" c:formatCode="m/d;@">
                  <c:v>45662.8125</c:v>
                </c:pt>
                <c:pt idx="463" c:formatCode="m/d;@">
                  <c:v>45662.8229166667</c:v>
                </c:pt>
                <c:pt idx="464" c:formatCode="m/d;@">
                  <c:v>45662.8333333333</c:v>
                </c:pt>
                <c:pt idx="465" c:formatCode="m/d;@">
                  <c:v>45662.84375</c:v>
                </c:pt>
                <c:pt idx="466" c:formatCode="m/d;@">
                  <c:v>45662.8541666667</c:v>
                </c:pt>
                <c:pt idx="467" c:formatCode="m/d;@">
                  <c:v>45662.8645833333</c:v>
                </c:pt>
                <c:pt idx="468" c:formatCode="m/d;@">
                  <c:v>45662.875</c:v>
                </c:pt>
                <c:pt idx="469" c:formatCode="m/d;@">
                  <c:v>45662.8854166667</c:v>
                </c:pt>
                <c:pt idx="470" c:formatCode="m/d;@">
                  <c:v>45662.8958333333</c:v>
                </c:pt>
                <c:pt idx="471" c:formatCode="m/d;@">
                  <c:v>45662.90625</c:v>
                </c:pt>
                <c:pt idx="472" c:formatCode="m/d;@">
                  <c:v>45662.9166666667</c:v>
                </c:pt>
                <c:pt idx="473" c:formatCode="m/d;@">
                  <c:v>45662.9270833333</c:v>
                </c:pt>
                <c:pt idx="474" c:formatCode="m/d;@">
                  <c:v>45662.9375</c:v>
                </c:pt>
                <c:pt idx="475" c:formatCode="m/d;@">
                  <c:v>45662.9479166667</c:v>
                </c:pt>
                <c:pt idx="476" c:formatCode="m/d;@">
                  <c:v>45662.9583333333</c:v>
                </c:pt>
                <c:pt idx="477" c:formatCode="m/d;@">
                  <c:v>45662.96875</c:v>
                </c:pt>
                <c:pt idx="478" c:formatCode="m/d;@">
                  <c:v>45662.9791666667</c:v>
                </c:pt>
                <c:pt idx="479" c:formatCode="m/d;@">
                  <c:v>45662.9895833333</c:v>
                </c:pt>
                <c:pt idx="480" c:formatCode="m/d;@">
                  <c:v>45663</c:v>
                </c:pt>
                <c:pt idx="481" c:formatCode="m/d;@">
                  <c:v>45663.0104166667</c:v>
                </c:pt>
                <c:pt idx="482" c:formatCode="m/d;@">
                  <c:v>45663.0208333333</c:v>
                </c:pt>
                <c:pt idx="483" c:formatCode="m/d;@">
                  <c:v>45663.03125</c:v>
                </c:pt>
                <c:pt idx="484" c:formatCode="m/d;@">
                  <c:v>45663.0416666667</c:v>
                </c:pt>
                <c:pt idx="485" c:formatCode="m/d;@">
                  <c:v>45663.0520833333</c:v>
                </c:pt>
                <c:pt idx="486" c:formatCode="m/d;@">
                  <c:v>45663.0625</c:v>
                </c:pt>
                <c:pt idx="487" c:formatCode="m/d;@">
                  <c:v>45663.0729166667</c:v>
                </c:pt>
                <c:pt idx="488" c:formatCode="m/d;@">
                  <c:v>45663.0833333333</c:v>
                </c:pt>
                <c:pt idx="489" c:formatCode="m/d;@">
                  <c:v>45663.09375</c:v>
                </c:pt>
                <c:pt idx="490" c:formatCode="m/d;@">
                  <c:v>45663.1041666667</c:v>
                </c:pt>
                <c:pt idx="491" c:formatCode="m/d;@">
                  <c:v>45663.1145833333</c:v>
                </c:pt>
                <c:pt idx="492" c:formatCode="m/d;@">
                  <c:v>45663.125</c:v>
                </c:pt>
                <c:pt idx="493" c:formatCode="m/d;@">
                  <c:v>45663.1354166667</c:v>
                </c:pt>
                <c:pt idx="494" c:formatCode="m/d;@">
                  <c:v>45663.1458333333</c:v>
                </c:pt>
                <c:pt idx="495" c:formatCode="m/d;@">
                  <c:v>45663.15625</c:v>
                </c:pt>
                <c:pt idx="496" c:formatCode="m/d;@">
                  <c:v>45663.1666666667</c:v>
                </c:pt>
                <c:pt idx="497" c:formatCode="m/d;@">
                  <c:v>45663.1770833333</c:v>
                </c:pt>
                <c:pt idx="498" c:formatCode="m/d;@">
                  <c:v>45663.1875</c:v>
                </c:pt>
                <c:pt idx="499" c:formatCode="m/d;@">
                  <c:v>45663.1979166667</c:v>
                </c:pt>
                <c:pt idx="500" c:formatCode="m/d;@">
                  <c:v>45663.2083333333</c:v>
                </c:pt>
                <c:pt idx="501" c:formatCode="m/d;@">
                  <c:v>45663.21875</c:v>
                </c:pt>
                <c:pt idx="502" c:formatCode="m/d;@">
                  <c:v>45663.2291666667</c:v>
                </c:pt>
                <c:pt idx="503" c:formatCode="m/d;@">
                  <c:v>45663.2395833333</c:v>
                </c:pt>
                <c:pt idx="504" c:formatCode="m/d;@">
                  <c:v>45663.25</c:v>
                </c:pt>
                <c:pt idx="505" c:formatCode="m/d;@">
                  <c:v>45663.2604166667</c:v>
                </c:pt>
                <c:pt idx="506" c:formatCode="m/d;@">
                  <c:v>45663.2708333333</c:v>
                </c:pt>
                <c:pt idx="507" c:formatCode="m/d;@">
                  <c:v>45663.28125</c:v>
                </c:pt>
                <c:pt idx="508" c:formatCode="m/d;@">
                  <c:v>45663.2916666667</c:v>
                </c:pt>
                <c:pt idx="509" c:formatCode="m/d;@">
                  <c:v>45663.3020833333</c:v>
                </c:pt>
                <c:pt idx="510" c:formatCode="m/d;@">
                  <c:v>45663.3125</c:v>
                </c:pt>
                <c:pt idx="511" c:formatCode="m/d;@">
                  <c:v>45663.3229166667</c:v>
                </c:pt>
                <c:pt idx="512" c:formatCode="m/d;@">
                  <c:v>45663.3333333333</c:v>
                </c:pt>
                <c:pt idx="513" c:formatCode="m/d;@">
                  <c:v>45663.34375</c:v>
                </c:pt>
                <c:pt idx="514" c:formatCode="m/d;@">
                  <c:v>45663.3541666667</c:v>
                </c:pt>
                <c:pt idx="515" c:formatCode="m/d;@">
                  <c:v>45663.3645833333</c:v>
                </c:pt>
                <c:pt idx="516" c:formatCode="m/d;@">
                  <c:v>45663.375</c:v>
                </c:pt>
                <c:pt idx="517" c:formatCode="m/d;@">
                  <c:v>45663.3854166667</c:v>
                </c:pt>
                <c:pt idx="518" c:formatCode="m/d;@">
                  <c:v>45663.3958333333</c:v>
                </c:pt>
                <c:pt idx="519" c:formatCode="m/d;@">
                  <c:v>45663.40625</c:v>
                </c:pt>
                <c:pt idx="520" c:formatCode="m/d;@">
                  <c:v>45663.4166666667</c:v>
                </c:pt>
                <c:pt idx="521" c:formatCode="m/d;@">
                  <c:v>45663.4270833333</c:v>
                </c:pt>
                <c:pt idx="522" c:formatCode="m/d;@">
                  <c:v>45663.4375</c:v>
                </c:pt>
                <c:pt idx="523" c:formatCode="m/d;@">
                  <c:v>45663.4479166667</c:v>
                </c:pt>
                <c:pt idx="524" c:formatCode="m/d;@">
                  <c:v>45663.4583333333</c:v>
                </c:pt>
                <c:pt idx="525" c:formatCode="m/d;@">
                  <c:v>45663.46875</c:v>
                </c:pt>
                <c:pt idx="526" c:formatCode="m/d;@">
                  <c:v>45663.4791666667</c:v>
                </c:pt>
                <c:pt idx="527" c:formatCode="m/d;@">
                  <c:v>45663.4895833333</c:v>
                </c:pt>
                <c:pt idx="528" c:formatCode="m/d;@">
                  <c:v>45663.5</c:v>
                </c:pt>
                <c:pt idx="529" c:formatCode="m/d;@">
                  <c:v>45663.5104166667</c:v>
                </c:pt>
                <c:pt idx="530" c:formatCode="m/d;@">
                  <c:v>45663.5208333333</c:v>
                </c:pt>
                <c:pt idx="531" c:formatCode="m/d;@">
                  <c:v>45663.53125</c:v>
                </c:pt>
                <c:pt idx="532" c:formatCode="m/d;@">
                  <c:v>45663.5416666667</c:v>
                </c:pt>
                <c:pt idx="533" c:formatCode="m/d;@">
                  <c:v>45663.5520833333</c:v>
                </c:pt>
                <c:pt idx="534" c:formatCode="m/d;@">
                  <c:v>45663.5625</c:v>
                </c:pt>
                <c:pt idx="535" c:formatCode="m/d;@">
                  <c:v>45663.5729166667</c:v>
                </c:pt>
                <c:pt idx="536" c:formatCode="m/d;@">
                  <c:v>45663.5833333333</c:v>
                </c:pt>
                <c:pt idx="537" c:formatCode="m/d;@">
                  <c:v>45663.59375</c:v>
                </c:pt>
                <c:pt idx="538" c:formatCode="m/d;@">
                  <c:v>45663.6041666667</c:v>
                </c:pt>
                <c:pt idx="539" c:formatCode="m/d;@">
                  <c:v>45663.6145833333</c:v>
                </c:pt>
                <c:pt idx="540" c:formatCode="m/d;@">
                  <c:v>45663.625</c:v>
                </c:pt>
                <c:pt idx="541" c:formatCode="m/d;@">
                  <c:v>45663.6354166667</c:v>
                </c:pt>
                <c:pt idx="542" c:formatCode="m/d;@">
                  <c:v>45663.6458333333</c:v>
                </c:pt>
                <c:pt idx="543" c:formatCode="m/d;@">
                  <c:v>45663.65625</c:v>
                </c:pt>
                <c:pt idx="544" c:formatCode="m/d;@">
                  <c:v>45663.6666666667</c:v>
                </c:pt>
                <c:pt idx="545" c:formatCode="m/d;@">
                  <c:v>45663.6770833333</c:v>
                </c:pt>
                <c:pt idx="546" c:formatCode="m/d;@">
                  <c:v>45663.6875</c:v>
                </c:pt>
                <c:pt idx="547" c:formatCode="m/d;@">
                  <c:v>45663.6979166667</c:v>
                </c:pt>
                <c:pt idx="548" c:formatCode="m/d;@">
                  <c:v>45663.7083333333</c:v>
                </c:pt>
                <c:pt idx="549" c:formatCode="m/d;@">
                  <c:v>45663.71875</c:v>
                </c:pt>
                <c:pt idx="550" c:formatCode="m/d;@">
                  <c:v>45663.7291666667</c:v>
                </c:pt>
                <c:pt idx="551" c:formatCode="m/d;@">
                  <c:v>45663.7395833333</c:v>
                </c:pt>
                <c:pt idx="552" c:formatCode="m/d;@">
                  <c:v>45663.75</c:v>
                </c:pt>
                <c:pt idx="553" c:formatCode="m/d;@">
                  <c:v>45663.7604166667</c:v>
                </c:pt>
                <c:pt idx="554" c:formatCode="m/d;@">
                  <c:v>45663.7708333333</c:v>
                </c:pt>
                <c:pt idx="555" c:formatCode="m/d;@">
                  <c:v>45663.78125</c:v>
                </c:pt>
                <c:pt idx="556" c:formatCode="m/d;@">
                  <c:v>45663.7916666667</c:v>
                </c:pt>
                <c:pt idx="557" c:formatCode="m/d;@">
                  <c:v>45663.8020833333</c:v>
                </c:pt>
                <c:pt idx="558" c:formatCode="m/d;@">
                  <c:v>45663.8125</c:v>
                </c:pt>
                <c:pt idx="559" c:formatCode="m/d;@">
                  <c:v>45663.8229166667</c:v>
                </c:pt>
                <c:pt idx="560" c:formatCode="m/d;@">
                  <c:v>45663.8333333333</c:v>
                </c:pt>
                <c:pt idx="561" c:formatCode="m/d;@">
                  <c:v>45663.84375</c:v>
                </c:pt>
                <c:pt idx="562" c:formatCode="m/d;@">
                  <c:v>45663.8541666667</c:v>
                </c:pt>
                <c:pt idx="563" c:formatCode="m/d;@">
                  <c:v>45663.8645833333</c:v>
                </c:pt>
                <c:pt idx="564" c:formatCode="m/d;@">
                  <c:v>45663.875</c:v>
                </c:pt>
                <c:pt idx="565" c:formatCode="m/d;@">
                  <c:v>45663.8854166667</c:v>
                </c:pt>
                <c:pt idx="566" c:formatCode="m/d;@">
                  <c:v>45663.8958333333</c:v>
                </c:pt>
                <c:pt idx="567" c:formatCode="m/d;@">
                  <c:v>45663.90625</c:v>
                </c:pt>
                <c:pt idx="568" c:formatCode="m/d;@">
                  <c:v>45663.9166666667</c:v>
                </c:pt>
                <c:pt idx="569" c:formatCode="m/d;@">
                  <c:v>45663.9270833333</c:v>
                </c:pt>
                <c:pt idx="570" c:formatCode="m/d;@">
                  <c:v>45663.9375</c:v>
                </c:pt>
                <c:pt idx="571" c:formatCode="m/d;@">
                  <c:v>45663.9479166667</c:v>
                </c:pt>
                <c:pt idx="572" c:formatCode="m/d;@">
                  <c:v>45663.9583333333</c:v>
                </c:pt>
                <c:pt idx="573" c:formatCode="m/d;@">
                  <c:v>45663.96875</c:v>
                </c:pt>
                <c:pt idx="574" c:formatCode="m/d;@">
                  <c:v>45663.9791666667</c:v>
                </c:pt>
                <c:pt idx="575" c:formatCode="m/d;@">
                  <c:v>45663.9895833333</c:v>
                </c:pt>
                <c:pt idx="576" c:formatCode="m/d;@">
                  <c:v>45664</c:v>
                </c:pt>
                <c:pt idx="577" c:formatCode="m/d;@">
                  <c:v>45664.0104166667</c:v>
                </c:pt>
                <c:pt idx="578" c:formatCode="m/d;@">
                  <c:v>45664.0208333333</c:v>
                </c:pt>
                <c:pt idx="579" c:formatCode="m/d;@">
                  <c:v>45664.03125</c:v>
                </c:pt>
                <c:pt idx="580" c:formatCode="m/d;@">
                  <c:v>45664.0416666667</c:v>
                </c:pt>
                <c:pt idx="581" c:formatCode="m/d;@">
                  <c:v>45664.0520833333</c:v>
                </c:pt>
                <c:pt idx="582" c:formatCode="m/d;@">
                  <c:v>45664.0625</c:v>
                </c:pt>
                <c:pt idx="583" c:formatCode="m/d;@">
                  <c:v>45664.0729166667</c:v>
                </c:pt>
                <c:pt idx="584" c:formatCode="m/d;@">
                  <c:v>45664.0833333333</c:v>
                </c:pt>
                <c:pt idx="585" c:formatCode="m/d;@">
                  <c:v>45664.09375</c:v>
                </c:pt>
                <c:pt idx="586" c:formatCode="m/d;@">
                  <c:v>45664.1041666667</c:v>
                </c:pt>
                <c:pt idx="587" c:formatCode="m/d;@">
                  <c:v>45664.1145833333</c:v>
                </c:pt>
                <c:pt idx="588" c:formatCode="m/d;@">
                  <c:v>45664.125</c:v>
                </c:pt>
                <c:pt idx="589" c:formatCode="m/d;@">
                  <c:v>45664.1354166667</c:v>
                </c:pt>
                <c:pt idx="590" c:formatCode="m/d;@">
                  <c:v>45664.1458333333</c:v>
                </c:pt>
                <c:pt idx="591" c:formatCode="m/d;@">
                  <c:v>45664.15625</c:v>
                </c:pt>
                <c:pt idx="592" c:formatCode="m/d;@">
                  <c:v>45664.1666666667</c:v>
                </c:pt>
                <c:pt idx="593" c:formatCode="m/d;@">
                  <c:v>45664.1770833333</c:v>
                </c:pt>
                <c:pt idx="594" c:formatCode="m/d;@">
                  <c:v>45664.1875</c:v>
                </c:pt>
                <c:pt idx="595" c:formatCode="m/d;@">
                  <c:v>45664.1979166667</c:v>
                </c:pt>
                <c:pt idx="596" c:formatCode="m/d;@">
                  <c:v>45664.2083333333</c:v>
                </c:pt>
                <c:pt idx="597" c:formatCode="m/d;@">
                  <c:v>45664.21875</c:v>
                </c:pt>
                <c:pt idx="598" c:formatCode="m/d;@">
                  <c:v>45664.2291666667</c:v>
                </c:pt>
                <c:pt idx="599" c:formatCode="m/d;@">
                  <c:v>45664.2395833333</c:v>
                </c:pt>
                <c:pt idx="600" c:formatCode="m/d;@">
                  <c:v>45664.25</c:v>
                </c:pt>
                <c:pt idx="601" c:formatCode="m/d;@">
                  <c:v>45664.2604166667</c:v>
                </c:pt>
                <c:pt idx="602" c:formatCode="m/d;@">
                  <c:v>45664.2708333333</c:v>
                </c:pt>
                <c:pt idx="603" c:formatCode="m/d;@">
                  <c:v>45664.28125</c:v>
                </c:pt>
                <c:pt idx="604" c:formatCode="m/d;@">
                  <c:v>45664.2916666667</c:v>
                </c:pt>
                <c:pt idx="605" c:formatCode="m/d;@">
                  <c:v>45664.3020833333</c:v>
                </c:pt>
                <c:pt idx="606" c:formatCode="m/d;@">
                  <c:v>45664.3125</c:v>
                </c:pt>
                <c:pt idx="607" c:formatCode="m/d;@">
                  <c:v>45664.3229166667</c:v>
                </c:pt>
                <c:pt idx="608" c:formatCode="m/d;@">
                  <c:v>45664.3333333333</c:v>
                </c:pt>
                <c:pt idx="609" c:formatCode="m/d;@">
                  <c:v>45664.34375</c:v>
                </c:pt>
                <c:pt idx="610" c:formatCode="m/d;@">
                  <c:v>45664.3541666667</c:v>
                </c:pt>
                <c:pt idx="611" c:formatCode="m/d;@">
                  <c:v>45664.3645833333</c:v>
                </c:pt>
                <c:pt idx="612" c:formatCode="m/d;@">
                  <c:v>45664.375</c:v>
                </c:pt>
                <c:pt idx="613" c:formatCode="m/d;@">
                  <c:v>45664.3854166667</c:v>
                </c:pt>
                <c:pt idx="614" c:formatCode="m/d;@">
                  <c:v>45664.3958333333</c:v>
                </c:pt>
                <c:pt idx="615" c:formatCode="m/d;@">
                  <c:v>45664.40625</c:v>
                </c:pt>
                <c:pt idx="616" c:formatCode="m/d;@">
                  <c:v>45664.4166666667</c:v>
                </c:pt>
                <c:pt idx="617" c:formatCode="m/d;@">
                  <c:v>45664.4270833333</c:v>
                </c:pt>
                <c:pt idx="618" c:formatCode="m/d;@">
                  <c:v>45664.4375</c:v>
                </c:pt>
                <c:pt idx="619" c:formatCode="m/d;@">
                  <c:v>45664.4479166667</c:v>
                </c:pt>
                <c:pt idx="620" c:formatCode="m/d;@">
                  <c:v>45664.4583333333</c:v>
                </c:pt>
                <c:pt idx="621" c:formatCode="m/d;@">
                  <c:v>45664.46875</c:v>
                </c:pt>
                <c:pt idx="622" c:formatCode="m/d;@">
                  <c:v>45664.4791666667</c:v>
                </c:pt>
                <c:pt idx="623" c:formatCode="m/d;@">
                  <c:v>45664.4895833333</c:v>
                </c:pt>
                <c:pt idx="624" c:formatCode="m/d;@">
                  <c:v>45664.5</c:v>
                </c:pt>
                <c:pt idx="625" c:formatCode="m/d;@">
                  <c:v>45664.5104166667</c:v>
                </c:pt>
                <c:pt idx="626" c:formatCode="m/d;@">
                  <c:v>45664.5208333333</c:v>
                </c:pt>
                <c:pt idx="627" c:formatCode="m/d;@">
                  <c:v>45664.53125</c:v>
                </c:pt>
                <c:pt idx="628" c:formatCode="m/d;@">
                  <c:v>45664.5416666667</c:v>
                </c:pt>
                <c:pt idx="629" c:formatCode="m/d;@">
                  <c:v>45664.5520833333</c:v>
                </c:pt>
                <c:pt idx="630" c:formatCode="m/d;@">
                  <c:v>45664.5625</c:v>
                </c:pt>
                <c:pt idx="631" c:formatCode="m/d;@">
                  <c:v>45664.5729166667</c:v>
                </c:pt>
                <c:pt idx="632" c:formatCode="m/d;@">
                  <c:v>45664.5833333333</c:v>
                </c:pt>
                <c:pt idx="633" c:formatCode="m/d;@">
                  <c:v>45664.59375</c:v>
                </c:pt>
                <c:pt idx="634" c:formatCode="m/d;@">
                  <c:v>45664.6041666667</c:v>
                </c:pt>
                <c:pt idx="635" c:formatCode="m/d;@">
                  <c:v>45664.6145833333</c:v>
                </c:pt>
                <c:pt idx="636" c:formatCode="m/d;@">
                  <c:v>45664.625</c:v>
                </c:pt>
                <c:pt idx="637" c:formatCode="m/d;@">
                  <c:v>45664.6354166667</c:v>
                </c:pt>
                <c:pt idx="638" c:formatCode="m/d;@">
                  <c:v>45664.6458333333</c:v>
                </c:pt>
                <c:pt idx="639" c:formatCode="m/d;@">
                  <c:v>45664.65625</c:v>
                </c:pt>
                <c:pt idx="640" c:formatCode="m/d;@">
                  <c:v>45664.6666666667</c:v>
                </c:pt>
                <c:pt idx="641" c:formatCode="m/d;@">
                  <c:v>45664.6770833333</c:v>
                </c:pt>
                <c:pt idx="642" c:formatCode="m/d;@">
                  <c:v>45664.6875</c:v>
                </c:pt>
                <c:pt idx="643" c:formatCode="m/d;@">
                  <c:v>45664.6979166667</c:v>
                </c:pt>
                <c:pt idx="644" c:formatCode="m/d;@">
                  <c:v>45664.7083333333</c:v>
                </c:pt>
                <c:pt idx="645" c:formatCode="m/d;@">
                  <c:v>45664.71875</c:v>
                </c:pt>
                <c:pt idx="646" c:formatCode="m/d;@">
                  <c:v>45664.7291666667</c:v>
                </c:pt>
                <c:pt idx="647" c:formatCode="m/d;@">
                  <c:v>45664.7395833333</c:v>
                </c:pt>
                <c:pt idx="648" c:formatCode="m/d;@">
                  <c:v>45664.75</c:v>
                </c:pt>
                <c:pt idx="649" c:formatCode="m/d;@">
                  <c:v>45664.7604166667</c:v>
                </c:pt>
                <c:pt idx="650" c:formatCode="m/d;@">
                  <c:v>45664.7708333333</c:v>
                </c:pt>
                <c:pt idx="651" c:formatCode="m/d;@">
                  <c:v>45664.78125</c:v>
                </c:pt>
                <c:pt idx="652" c:formatCode="m/d;@">
                  <c:v>45664.7916666667</c:v>
                </c:pt>
                <c:pt idx="653" c:formatCode="m/d;@">
                  <c:v>45664.8020833333</c:v>
                </c:pt>
                <c:pt idx="654" c:formatCode="m/d;@">
                  <c:v>45664.8125</c:v>
                </c:pt>
                <c:pt idx="655" c:formatCode="m/d;@">
                  <c:v>45664.8229166667</c:v>
                </c:pt>
                <c:pt idx="656" c:formatCode="m/d;@">
                  <c:v>45664.8333333333</c:v>
                </c:pt>
                <c:pt idx="657" c:formatCode="m/d;@">
                  <c:v>45664.84375</c:v>
                </c:pt>
                <c:pt idx="658" c:formatCode="m/d;@">
                  <c:v>45664.8541666667</c:v>
                </c:pt>
                <c:pt idx="659" c:formatCode="m/d;@">
                  <c:v>45664.8645833333</c:v>
                </c:pt>
                <c:pt idx="660" c:formatCode="m/d;@">
                  <c:v>45664.875</c:v>
                </c:pt>
                <c:pt idx="661" c:formatCode="m/d;@">
                  <c:v>45664.8854166667</c:v>
                </c:pt>
                <c:pt idx="662" c:formatCode="m/d;@">
                  <c:v>45664.8958333333</c:v>
                </c:pt>
                <c:pt idx="663" c:formatCode="m/d;@">
                  <c:v>45664.90625</c:v>
                </c:pt>
                <c:pt idx="664" c:formatCode="m/d;@">
                  <c:v>45664.9166666667</c:v>
                </c:pt>
                <c:pt idx="665" c:formatCode="m/d;@">
                  <c:v>45664.9270833333</c:v>
                </c:pt>
                <c:pt idx="666" c:formatCode="m/d;@">
                  <c:v>45664.9375</c:v>
                </c:pt>
                <c:pt idx="667" c:formatCode="m/d;@">
                  <c:v>45664.9479166667</c:v>
                </c:pt>
                <c:pt idx="668" c:formatCode="m/d;@">
                  <c:v>45664.9583333333</c:v>
                </c:pt>
                <c:pt idx="669" c:formatCode="m/d;@">
                  <c:v>45664.96875</c:v>
                </c:pt>
                <c:pt idx="670" c:formatCode="m/d;@">
                  <c:v>45664.9791666667</c:v>
                </c:pt>
                <c:pt idx="671" c:formatCode="m/d;@">
                  <c:v>45664.9895833333</c:v>
                </c:pt>
                <c:pt idx="672" c:formatCode="m/d;@">
                  <c:v>45665</c:v>
                </c:pt>
                <c:pt idx="673" c:formatCode="m/d;@">
                  <c:v>45665.0104166667</c:v>
                </c:pt>
                <c:pt idx="674" c:formatCode="m/d;@">
                  <c:v>45665.0208333333</c:v>
                </c:pt>
                <c:pt idx="675" c:formatCode="m/d;@">
                  <c:v>45665.03125</c:v>
                </c:pt>
                <c:pt idx="676" c:formatCode="m/d;@">
                  <c:v>45665.0416666667</c:v>
                </c:pt>
                <c:pt idx="677" c:formatCode="m/d;@">
                  <c:v>45665.0520833333</c:v>
                </c:pt>
                <c:pt idx="678" c:formatCode="m/d;@">
                  <c:v>45665.0625</c:v>
                </c:pt>
                <c:pt idx="679" c:formatCode="m/d;@">
                  <c:v>45665.0729166667</c:v>
                </c:pt>
                <c:pt idx="680" c:formatCode="m/d;@">
                  <c:v>45665.0833333333</c:v>
                </c:pt>
                <c:pt idx="681" c:formatCode="m/d;@">
                  <c:v>45665.09375</c:v>
                </c:pt>
                <c:pt idx="682" c:formatCode="m/d;@">
                  <c:v>45665.1041666667</c:v>
                </c:pt>
                <c:pt idx="683" c:formatCode="m/d;@">
                  <c:v>45665.1145833333</c:v>
                </c:pt>
                <c:pt idx="684" c:formatCode="m/d;@">
                  <c:v>45665.125</c:v>
                </c:pt>
                <c:pt idx="685" c:formatCode="m/d;@">
                  <c:v>45665.1354166667</c:v>
                </c:pt>
                <c:pt idx="686" c:formatCode="m/d;@">
                  <c:v>45665.1458333333</c:v>
                </c:pt>
                <c:pt idx="687" c:formatCode="m/d;@">
                  <c:v>45665.15625</c:v>
                </c:pt>
                <c:pt idx="688" c:formatCode="m/d;@">
                  <c:v>45665.1666666667</c:v>
                </c:pt>
                <c:pt idx="689" c:formatCode="m/d;@">
                  <c:v>45665.1770833333</c:v>
                </c:pt>
                <c:pt idx="690" c:formatCode="m/d;@">
                  <c:v>45665.1875</c:v>
                </c:pt>
                <c:pt idx="691" c:formatCode="m/d;@">
                  <c:v>45665.1979166667</c:v>
                </c:pt>
                <c:pt idx="692" c:formatCode="m/d;@">
                  <c:v>45665.2083333333</c:v>
                </c:pt>
                <c:pt idx="693" c:formatCode="m/d;@">
                  <c:v>45665.21875</c:v>
                </c:pt>
                <c:pt idx="694" c:formatCode="m/d;@">
                  <c:v>45665.2291666667</c:v>
                </c:pt>
                <c:pt idx="695" c:formatCode="m/d;@">
                  <c:v>45665.2395833333</c:v>
                </c:pt>
                <c:pt idx="696" c:formatCode="m/d;@">
                  <c:v>45665.25</c:v>
                </c:pt>
                <c:pt idx="697" c:formatCode="m/d;@">
                  <c:v>45665.2604166667</c:v>
                </c:pt>
                <c:pt idx="698" c:formatCode="m/d;@">
                  <c:v>45665.2708333333</c:v>
                </c:pt>
                <c:pt idx="699" c:formatCode="m/d;@">
                  <c:v>45665.28125</c:v>
                </c:pt>
                <c:pt idx="700" c:formatCode="m/d;@">
                  <c:v>45665.2916666667</c:v>
                </c:pt>
                <c:pt idx="701" c:formatCode="m/d;@">
                  <c:v>45665.3020833333</c:v>
                </c:pt>
                <c:pt idx="702" c:formatCode="m/d;@">
                  <c:v>45665.3125</c:v>
                </c:pt>
                <c:pt idx="703" c:formatCode="m/d;@">
                  <c:v>45665.3229166667</c:v>
                </c:pt>
                <c:pt idx="704" c:formatCode="m/d;@">
                  <c:v>45665.3333333333</c:v>
                </c:pt>
                <c:pt idx="705" c:formatCode="m/d;@">
                  <c:v>45665.34375</c:v>
                </c:pt>
                <c:pt idx="706" c:formatCode="m/d;@">
                  <c:v>45665.3541666667</c:v>
                </c:pt>
                <c:pt idx="707" c:formatCode="m/d;@">
                  <c:v>45665.3645833333</c:v>
                </c:pt>
                <c:pt idx="708" c:formatCode="m/d;@">
                  <c:v>45665.375</c:v>
                </c:pt>
                <c:pt idx="709" c:formatCode="m/d;@">
                  <c:v>45665.3854166667</c:v>
                </c:pt>
                <c:pt idx="710" c:formatCode="m/d;@">
                  <c:v>45665.3958333333</c:v>
                </c:pt>
                <c:pt idx="711" c:formatCode="m/d;@">
                  <c:v>45665.40625</c:v>
                </c:pt>
                <c:pt idx="712" c:formatCode="m/d;@">
                  <c:v>45665.4166666667</c:v>
                </c:pt>
                <c:pt idx="713" c:formatCode="m/d;@">
                  <c:v>45665.4270833333</c:v>
                </c:pt>
                <c:pt idx="714" c:formatCode="m/d;@">
                  <c:v>45665.4375</c:v>
                </c:pt>
                <c:pt idx="715" c:formatCode="m/d;@">
                  <c:v>45665.4479166667</c:v>
                </c:pt>
                <c:pt idx="716" c:formatCode="m/d;@">
                  <c:v>45665.4583333333</c:v>
                </c:pt>
                <c:pt idx="717" c:formatCode="m/d;@">
                  <c:v>45665.46875</c:v>
                </c:pt>
                <c:pt idx="718" c:formatCode="m/d;@">
                  <c:v>45665.4791666667</c:v>
                </c:pt>
                <c:pt idx="719" c:formatCode="m/d;@">
                  <c:v>45665.4895833333</c:v>
                </c:pt>
                <c:pt idx="720" c:formatCode="m/d;@">
                  <c:v>45665.5</c:v>
                </c:pt>
                <c:pt idx="721" c:formatCode="m/d;@">
                  <c:v>45665.5104166667</c:v>
                </c:pt>
                <c:pt idx="722" c:formatCode="m/d;@">
                  <c:v>45665.5208333333</c:v>
                </c:pt>
                <c:pt idx="723" c:formatCode="m/d;@">
                  <c:v>45665.53125</c:v>
                </c:pt>
                <c:pt idx="724" c:formatCode="m/d;@">
                  <c:v>45665.5416666667</c:v>
                </c:pt>
                <c:pt idx="725" c:formatCode="m/d;@">
                  <c:v>45665.5520833333</c:v>
                </c:pt>
                <c:pt idx="726" c:formatCode="m/d;@">
                  <c:v>45665.5625</c:v>
                </c:pt>
                <c:pt idx="727" c:formatCode="m/d;@">
                  <c:v>45665.5729166667</c:v>
                </c:pt>
                <c:pt idx="728" c:formatCode="m/d;@">
                  <c:v>45665.5833333333</c:v>
                </c:pt>
                <c:pt idx="729" c:formatCode="m/d;@">
                  <c:v>45665.59375</c:v>
                </c:pt>
                <c:pt idx="730" c:formatCode="m/d;@">
                  <c:v>45665.6041666667</c:v>
                </c:pt>
                <c:pt idx="731" c:formatCode="m/d;@">
                  <c:v>45665.6145833333</c:v>
                </c:pt>
                <c:pt idx="732" c:formatCode="m/d;@">
                  <c:v>45665.625</c:v>
                </c:pt>
                <c:pt idx="733" c:formatCode="m/d;@">
                  <c:v>45665.6354166667</c:v>
                </c:pt>
                <c:pt idx="734" c:formatCode="m/d;@">
                  <c:v>45665.6458333333</c:v>
                </c:pt>
                <c:pt idx="735" c:formatCode="m/d;@">
                  <c:v>45665.65625</c:v>
                </c:pt>
                <c:pt idx="736" c:formatCode="m/d;@">
                  <c:v>45665.6666666667</c:v>
                </c:pt>
                <c:pt idx="737" c:formatCode="m/d;@">
                  <c:v>45665.6770833333</c:v>
                </c:pt>
                <c:pt idx="738" c:formatCode="m/d;@">
                  <c:v>45665.6875</c:v>
                </c:pt>
                <c:pt idx="739" c:formatCode="m/d;@">
                  <c:v>45665.6979166667</c:v>
                </c:pt>
                <c:pt idx="740" c:formatCode="m/d;@">
                  <c:v>45665.7083333333</c:v>
                </c:pt>
                <c:pt idx="741" c:formatCode="m/d;@">
                  <c:v>45665.71875</c:v>
                </c:pt>
                <c:pt idx="742" c:formatCode="m/d;@">
                  <c:v>45665.7291666667</c:v>
                </c:pt>
                <c:pt idx="743" c:formatCode="m/d;@">
                  <c:v>45665.7395833333</c:v>
                </c:pt>
                <c:pt idx="744" c:formatCode="m/d;@">
                  <c:v>45665.75</c:v>
                </c:pt>
                <c:pt idx="745" c:formatCode="m/d;@">
                  <c:v>45665.7604166667</c:v>
                </c:pt>
                <c:pt idx="746" c:formatCode="m/d;@">
                  <c:v>45665.7708333333</c:v>
                </c:pt>
                <c:pt idx="747" c:formatCode="m/d;@">
                  <c:v>45665.78125</c:v>
                </c:pt>
                <c:pt idx="748" c:formatCode="m/d;@">
                  <c:v>45665.7916666667</c:v>
                </c:pt>
                <c:pt idx="749" c:formatCode="m/d;@">
                  <c:v>45665.8020833333</c:v>
                </c:pt>
                <c:pt idx="750" c:formatCode="m/d;@">
                  <c:v>45665.8125</c:v>
                </c:pt>
                <c:pt idx="751" c:formatCode="m/d;@">
                  <c:v>45665.8229166667</c:v>
                </c:pt>
                <c:pt idx="752" c:formatCode="m/d;@">
                  <c:v>45665.8333333333</c:v>
                </c:pt>
                <c:pt idx="753" c:formatCode="m/d;@">
                  <c:v>45665.84375</c:v>
                </c:pt>
                <c:pt idx="754" c:formatCode="m/d;@">
                  <c:v>45665.8541666667</c:v>
                </c:pt>
                <c:pt idx="755" c:formatCode="m/d;@">
                  <c:v>45665.8645833333</c:v>
                </c:pt>
                <c:pt idx="756" c:formatCode="m/d;@">
                  <c:v>45665.875</c:v>
                </c:pt>
                <c:pt idx="757" c:formatCode="m/d;@">
                  <c:v>45665.8854166667</c:v>
                </c:pt>
                <c:pt idx="758" c:formatCode="m/d;@">
                  <c:v>45665.8958333333</c:v>
                </c:pt>
                <c:pt idx="759" c:formatCode="m/d;@">
                  <c:v>45665.90625</c:v>
                </c:pt>
                <c:pt idx="760" c:formatCode="m/d;@">
                  <c:v>45665.9166666667</c:v>
                </c:pt>
                <c:pt idx="761" c:formatCode="m/d;@">
                  <c:v>45665.9270833333</c:v>
                </c:pt>
                <c:pt idx="762" c:formatCode="m/d;@">
                  <c:v>45665.9375</c:v>
                </c:pt>
                <c:pt idx="763" c:formatCode="m/d;@">
                  <c:v>45665.9479166667</c:v>
                </c:pt>
                <c:pt idx="764" c:formatCode="m/d;@">
                  <c:v>45665.9583333333</c:v>
                </c:pt>
                <c:pt idx="765" c:formatCode="m/d;@">
                  <c:v>45665.96875</c:v>
                </c:pt>
                <c:pt idx="766" c:formatCode="m/d;@">
                  <c:v>45665.9791666667</c:v>
                </c:pt>
                <c:pt idx="767" c:formatCode="m/d;@">
                  <c:v>45665.9895833333</c:v>
                </c:pt>
                <c:pt idx="768" c:formatCode="m/d;@">
                  <c:v>45666</c:v>
                </c:pt>
                <c:pt idx="769" c:formatCode="m/d;@">
                  <c:v>45666.0104166667</c:v>
                </c:pt>
                <c:pt idx="770" c:formatCode="m/d;@">
                  <c:v>45666.0208333333</c:v>
                </c:pt>
                <c:pt idx="771" c:formatCode="m/d;@">
                  <c:v>45666.03125</c:v>
                </c:pt>
                <c:pt idx="772" c:formatCode="m/d;@">
                  <c:v>45666.0416666667</c:v>
                </c:pt>
                <c:pt idx="773" c:formatCode="m/d;@">
                  <c:v>45666.0520833333</c:v>
                </c:pt>
                <c:pt idx="774" c:formatCode="m/d;@">
                  <c:v>45666.0625</c:v>
                </c:pt>
                <c:pt idx="775" c:formatCode="m/d;@">
                  <c:v>45666.0729166667</c:v>
                </c:pt>
                <c:pt idx="776" c:formatCode="m/d;@">
                  <c:v>45666.0833333333</c:v>
                </c:pt>
                <c:pt idx="777" c:formatCode="m/d;@">
                  <c:v>45666.09375</c:v>
                </c:pt>
                <c:pt idx="778" c:formatCode="m/d;@">
                  <c:v>45666.1041666667</c:v>
                </c:pt>
                <c:pt idx="779" c:formatCode="m/d;@">
                  <c:v>45666.1145833333</c:v>
                </c:pt>
                <c:pt idx="780" c:formatCode="m/d;@">
                  <c:v>45666.125</c:v>
                </c:pt>
                <c:pt idx="781" c:formatCode="m/d;@">
                  <c:v>45666.1354166667</c:v>
                </c:pt>
                <c:pt idx="782" c:formatCode="m/d;@">
                  <c:v>45666.1458333333</c:v>
                </c:pt>
                <c:pt idx="783" c:formatCode="m/d;@">
                  <c:v>45666.15625</c:v>
                </c:pt>
                <c:pt idx="784" c:formatCode="m/d;@">
                  <c:v>45666.1666666667</c:v>
                </c:pt>
                <c:pt idx="785" c:formatCode="m/d;@">
                  <c:v>45666.1770833333</c:v>
                </c:pt>
                <c:pt idx="786" c:formatCode="m/d;@">
                  <c:v>45666.1875</c:v>
                </c:pt>
                <c:pt idx="787" c:formatCode="m/d;@">
                  <c:v>45666.1979166667</c:v>
                </c:pt>
                <c:pt idx="788" c:formatCode="m/d;@">
                  <c:v>45666.2083333333</c:v>
                </c:pt>
                <c:pt idx="789" c:formatCode="m/d;@">
                  <c:v>45666.21875</c:v>
                </c:pt>
                <c:pt idx="790" c:formatCode="m/d;@">
                  <c:v>45666.2291666667</c:v>
                </c:pt>
                <c:pt idx="791" c:formatCode="m/d;@">
                  <c:v>45666.2395833333</c:v>
                </c:pt>
                <c:pt idx="792" c:formatCode="m/d;@">
                  <c:v>45666.25</c:v>
                </c:pt>
                <c:pt idx="793" c:formatCode="m/d;@">
                  <c:v>45666.2604166667</c:v>
                </c:pt>
                <c:pt idx="794" c:formatCode="m/d;@">
                  <c:v>45666.2708333333</c:v>
                </c:pt>
                <c:pt idx="795" c:formatCode="m/d;@">
                  <c:v>45666.28125</c:v>
                </c:pt>
                <c:pt idx="796" c:formatCode="m/d;@">
                  <c:v>45666.2916666667</c:v>
                </c:pt>
                <c:pt idx="797" c:formatCode="m/d;@">
                  <c:v>45666.3020833333</c:v>
                </c:pt>
                <c:pt idx="798" c:formatCode="m/d;@">
                  <c:v>45666.3125</c:v>
                </c:pt>
                <c:pt idx="799" c:formatCode="m/d;@">
                  <c:v>45666.3229166667</c:v>
                </c:pt>
                <c:pt idx="800" c:formatCode="m/d;@">
                  <c:v>45666.3333333333</c:v>
                </c:pt>
                <c:pt idx="801" c:formatCode="m/d;@">
                  <c:v>45666.34375</c:v>
                </c:pt>
                <c:pt idx="802" c:formatCode="m/d;@">
                  <c:v>45666.3541666667</c:v>
                </c:pt>
                <c:pt idx="803" c:formatCode="m/d;@">
                  <c:v>45666.3645833333</c:v>
                </c:pt>
                <c:pt idx="804" c:formatCode="m/d;@">
                  <c:v>45666.375</c:v>
                </c:pt>
                <c:pt idx="805" c:formatCode="m/d;@">
                  <c:v>45666.3854166667</c:v>
                </c:pt>
                <c:pt idx="806" c:formatCode="m/d;@">
                  <c:v>45666.3958333333</c:v>
                </c:pt>
                <c:pt idx="807" c:formatCode="m/d;@">
                  <c:v>45666.40625</c:v>
                </c:pt>
                <c:pt idx="808" c:formatCode="m/d;@">
                  <c:v>45666.4166666667</c:v>
                </c:pt>
                <c:pt idx="809" c:formatCode="m/d;@">
                  <c:v>45666.4270833333</c:v>
                </c:pt>
                <c:pt idx="810" c:formatCode="m/d;@">
                  <c:v>45666.4375</c:v>
                </c:pt>
                <c:pt idx="811" c:formatCode="m/d;@">
                  <c:v>45666.4479166667</c:v>
                </c:pt>
                <c:pt idx="812" c:formatCode="m/d;@">
                  <c:v>45666.4583333333</c:v>
                </c:pt>
                <c:pt idx="813" c:formatCode="m/d;@">
                  <c:v>45666.46875</c:v>
                </c:pt>
                <c:pt idx="814" c:formatCode="m/d;@">
                  <c:v>45666.4791666667</c:v>
                </c:pt>
                <c:pt idx="815" c:formatCode="m/d;@">
                  <c:v>45666.4895833333</c:v>
                </c:pt>
                <c:pt idx="816" c:formatCode="m/d;@">
                  <c:v>45666.5</c:v>
                </c:pt>
                <c:pt idx="817" c:formatCode="m/d;@">
                  <c:v>45666.5104166667</c:v>
                </c:pt>
                <c:pt idx="818" c:formatCode="m/d;@">
                  <c:v>45666.5208333333</c:v>
                </c:pt>
                <c:pt idx="819" c:formatCode="m/d;@">
                  <c:v>45666.53125</c:v>
                </c:pt>
                <c:pt idx="820" c:formatCode="m/d;@">
                  <c:v>45666.5416666667</c:v>
                </c:pt>
                <c:pt idx="821" c:formatCode="m/d;@">
                  <c:v>45666.5520833333</c:v>
                </c:pt>
                <c:pt idx="822" c:formatCode="m/d;@">
                  <c:v>45666.5625</c:v>
                </c:pt>
                <c:pt idx="823" c:formatCode="m/d;@">
                  <c:v>45666.5729166667</c:v>
                </c:pt>
                <c:pt idx="824" c:formatCode="m/d;@">
                  <c:v>45666.5833333333</c:v>
                </c:pt>
                <c:pt idx="825" c:formatCode="m/d;@">
                  <c:v>45666.59375</c:v>
                </c:pt>
                <c:pt idx="826" c:formatCode="m/d;@">
                  <c:v>45666.6041666667</c:v>
                </c:pt>
                <c:pt idx="827" c:formatCode="m/d;@">
                  <c:v>45666.6145833333</c:v>
                </c:pt>
                <c:pt idx="828" c:formatCode="m/d;@">
                  <c:v>45666.625</c:v>
                </c:pt>
                <c:pt idx="829" c:formatCode="m/d;@">
                  <c:v>45666.6354166667</c:v>
                </c:pt>
                <c:pt idx="830" c:formatCode="m/d;@">
                  <c:v>45666.6458333333</c:v>
                </c:pt>
                <c:pt idx="831" c:formatCode="m/d;@">
                  <c:v>45666.65625</c:v>
                </c:pt>
                <c:pt idx="832" c:formatCode="m/d;@">
                  <c:v>45666.6666666667</c:v>
                </c:pt>
                <c:pt idx="833" c:formatCode="m/d;@">
                  <c:v>45666.6770833333</c:v>
                </c:pt>
                <c:pt idx="834" c:formatCode="m/d;@">
                  <c:v>45666.6875</c:v>
                </c:pt>
                <c:pt idx="835" c:formatCode="m/d;@">
                  <c:v>45666.6979166667</c:v>
                </c:pt>
                <c:pt idx="836" c:formatCode="m/d;@">
                  <c:v>45666.7083333333</c:v>
                </c:pt>
                <c:pt idx="837" c:formatCode="m/d;@">
                  <c:v>45666.71875</c:v>
                </c:pt>
                <c:pt idx="838" c:formatCode="m/d;@">
                  <c:v>45666.7291666667</c:v>
                </c:pt>
                <c:pt idx="839" c:formatCode="m/d;@">
                  <c:v>45666.7395833333</c:v>
                </c:pt>
                <c:pt idx="840" c:formatCode="m/d;@">
                  <c:v>45666.75</c:v>
                </c:pt>
                <c:pt idx="841" c:formatCode="m/d;@">
                  <c:v>45666.7604166667</c:v>
                </c:pt>
                <c:pt idx="842" c:formatCode="m/d;@">
                  <c:v>45666.7708333333</c:v>
                </c:pt>
                <c:pt idx="843" c:formatCode="m/d;@">
                  <c:v>45666.78125</c:v>
                </c:pt>
                <c:pt idx="844" c:formatCode="m/d;@">
                  <c:v>45666.7916666667</c:v>
                </c:pt>
                <c:pt idx="845" c:formatCode="m/d;@">
                  <c:v>45666.8020833333</c:v>
                </c:pt>
                <c:pt idx="846" c:formatCode="m/d;@">
                  <c:v>45666.8125</c:v>
                </c:pt>
                <c:pt idx="847" c:formatCode="m/d;@">
                  <c:v>45666.8229166667</c:v>
                </c:pt>
                <c:pt idx="848" c:formatCode="m/d;@">
                  <c:v>45666.8333333333</c:v>
                </c:pt>
                <c:pt idx="849" c:formatCode="m/d;@">
                  <c:v>45666.84375</c:v>
                </c:pt>
                <c:pt idx="850" c:formatCode="m/d;@">
                  <c:v>45666.8541666667</c:v>
                </c:pt>
                <c:pt idx="851" c:formatCode="m/d;@">
                  <c:v>45666.8645833333</c:v>
                </c:pt>
                <c:pt idx="852" c:formatCode="m/d;@">
                  <c:v>45666.875</c:v>
                </c:pt>
                <c:pt idx="853" c:formatCode="m/d;@">
                  <c:v>45666.8854166667</c:v>
                </c:pt>
                <c:pt idx="854" c:formatCode="m/d;@">
                  <c:v>45666.8958333333</c:v>
                </c:pt>
                <c:pt idx="855" c:formatCode="m/d;@">
                  <c:v>45666.90625</c:v>
                </c:pt>
                <c:pt idx="856" c:formatCode="m/d;@">
                  <c:v>45666.9166666667</c:v>
                </c:pt>
                <c:pt idx="857" c:formatCode="m/d;@">
                  <c:v>45666.9270833333</c:v>
                </c:pt>
                <c:pt idx="858" c:formatCode="m/d;@">
                  <c:v>45666.9375</c:v>
                </c:pt>
                <c:pt idx="859" c:formatCode="m/d;@">
                  <c:v>45666.9479166667</c:v>
                </c:pt>
                <c:pt idx="860" c:formatCode="m/d;@">
                  <c:v>45666.9583333333</c:v>
                </c:pt>
                <c:pt idx="861" c:formatCode="m/d;@">
                  <c:v>45666.96875</c:v>
                </c:pt>
                <c:pt idx="862" c:formatCode="m/d;@">
                  <c:v>45666.9791666667</c:v>
                </c:pt>
                <c:pt idx="863" c:formatCode="m/d;@">
                  <c:v>45666.9895833333</c:v>
                </c:pt>
                <c:pt idx="864" c:formatCode="m/d;@">
                  <c:v>45667</c:v>
                </c:pt>
                <c:pt idx="865" c:formatCode="m/d;@">
                  <c:v>45667.0104166667</c:v>
                </c:pt>
                <c:pt idx="866" c:formatCode="m/d;@">
                  <c:v>45667.0208333333</c:v>
                </c:pt>
                <c:pt idx="867" c:formatCode="m/d;@">
                  <c:v>45667.03125</c:v>
                </c:pt>
                <c:pt idx="868" c:formatCode="m/d;@">
                  <c:v>45667.0416666667</c:v>
                </c:pt>
                <c:pt idx="869" c:formatCode="m/d;@">
                  <c:v>45667.0520833333</c:v>
                </c:pt>
                <c:pt idx="870" c:formatCode="m/d;@">
                  <c:v>45667.0625</c:v>
                </c:pt>
                <c:pt idx="871" c:formatCode="m/d;@">
                  <c:v>45667.0729166667</c:v>
                </c:pt>
                <c:pt idx="872" c:formatCode="m/d;@">
                  <c:v>45667.0833333333</c:v>
                </c:pt>
                <c:pt idx="873" c:formatCode="m/d;@">
                  <c:v>45667.09375</c:v>
                </c:pt>
                <c:pt idx="874" c:formatCode="m/d;@">
                  <c:v>45667.1041666667</c:v>
                </c:pt>
                <c:pt idx="875" c:formatCode="m/d;@">
                  <c:v>45667.1145833333</c:v>
                </c:pt>
                <c:pt idx="876" c:formatCode="m/d;@">
                  <c:v>45667.125</c:v>
                </c:pt>
                <c:pt idx="877" c:formatCode="m/d;@">
                  <c:v>45667.1354166667</c:v>
                </c:pt>
                <c:pt idx="878" c:formatCode="m/d;@">
                  <c:v>45667.1458333333</c:v>
                </c:pt>
                <c:pt idx="879" c:formatCode="m/d;@">
                  <c:v>45667.15625</c:v>
                </c:pt>
                <c:pt idx="880" c:formatCode="m/d;@">
                  <c:v>45667.1666666667</c:v>
                </c:pt>
                <c:pt idx="881" c:formatCode="m/d;@">
                  <c:v>45667.1770833333</c:v>
                </c:pt>
                <c:pt idx="882" c:formatCode="m/d;@">
                  <c:v>45667.1875</c:v>
                </c:pt>
                <c:pt idx="883" c:formatCode="m/d;@">
                  <c:v>45667.1979166667</c:v>
                </c:pt>
                <c:pt idx="884" c:formatCode="m/d;@">
                  <c:v>45667.2083333333</c:v>
                </c:pt>
                <c:pt idx="885" c:formatCode="m/d;@">
                  <c:v>45667.21875</c:v>
                </c:pt>
                <c:pt idx="886" c:formatCode="m/d;@">
                  <c:v>45667.2291666667</c:v>
                </c:pt>
                <c:pt idx="887" c:formatCode="m/d;@">
                  <c:v>45667.2395833333</c:v>
                </c:pt>
                <c:pt idx="888" c:formatCode="m/d;@">
                  <c:v>45667.25</c:v>
                </c:pt>
                <c:pt idx="889" c:formatCode="m/d;@">
                  <c:v>45667.2604166667</c:v>
                </c:pt>
                <c:pt idx="890" c:formatCode="m/d;@">
                  <c:v>45667.2708333333</c:v>
                </c:pt>
                <c:pt idx="891" c:formatCode="m/d;@">
                  <c:v>45667.28125</c:v>
                </c:pt>
                <c:pt idx="892" c:formatCode="m/d;@">
                  <c:v>45667.2916666667</c:v>
                </c:pt>
                <c:pt idx="893" c:formatCode="m/d;@">
                  <c:v>45667.3020833333</c:v>
                </c:pt>
                <c:pt idx="894" c:formatCode="m/d;@">
                  <c:v>45667.3125</c:v>
                </c:pt>
                <c:pt idx="895" c:formatCode="m/d;@">
                  <c:v>45667.3229166667</c:v>
                </c:pt>
                <c:pt idx="896" c:formatCode="m/d;@">
                  <c:v>45667.3333333333</c:v>
                </c:pt>
                <c:pt idx="897" c:formatCode="m/d;@">
                  <c:v>45667.34375</c:v>
                </c:pt>
                <c:pt idx="898" c:formatCode="m/d;@">
                  <c:v>45667.3541666667</c:v>
                </c:pt>
                <c:pt idx="899" c:formatCode="m/d;@">
                  <c:v>45667.3645833333</c:v>
                </c:pt>
                <c:pt idx="900" c:formatCode="m/d;@">
                  <c:v>45667.375</c:v>
                </c:pt>
                <c:pt idx="901" c:formatCode="m/d;@">
                  <c:v>45667.3854166667</c:v>
                </c:pt>
                <c:pt idx="902" c:formatCode="m/d;@">
                  <c:v>45667.3958333333</c:v>
                </c:pt>
                <c:pt idx="903" c:formatCode="m/d;@">
                  <c:v>45667.40625</c:v>
                </c:pt>
                <c:pt idx="904" c:formatCode="m/d;@">
                  <c:v>45667.4166666667</c:v>
                </c:pt>
                <c:pt idx="905" c:formatCode="m/d;@">
                  <c:v>45667.4270833333</c:v>
                </c:pt>
                <c:pt idx="906" c:formatCode="m/d;@">
                  <c:v>45667.4375</c:v>
                </c:pt>
                <c:pt idx="907" c:formatCode="m/d;@">
                  <c:v>45667.4479166667</c:v>
                </c:pt>
                <c:pt idx="908" c:formatCode="m/d;@">
                  <c:v>45667.4583333333</c:v>
                </c:pt>
                <c:pt idx="909" c:formatCode="m/d;@">
                  <c:v>45667.46875</c:v>
                </c:pt>
                <c:pt idx="910" c:formatCode="m/d;@">
                  <c:v>45667.4791666667</c:v>
                </c:pt>
                <c:pt idx="911" c:formatCode="m/d;@">
                  <c:v>45667.4895833333</c:v>
                </c:pt>
                <c:pt idx="912" c:formatCode="m/d;@">
                  <c:v>45667.5</c:v>
                </c:pt>
                <c:pt idx="913" c:formatCode="m/d;@">
                  <c:v>45667.5104166667</c:v>
                </c:pt>
                <c:pt idx="914" c:formatCode="m/d;@">
                  <c:v>45667.5208333333</c:v>
                </c:pt>
                <c:pt idx="915" c:formatCode="m/d;@">
                  <c:v>45667.53125</c:v>
                </c:pt>
                <c:pt idx="916" c:formatCode="m/d;@">
                  <c:v>45667.5416666667</c:v>
                </c:pt>
                <c:pt idx="917" c:formatCode="m/d;@">
                  <c:v>45667.5520833333</c:v>
                </c:pt>
                <c:pt idx="918" c:formatCode="m/d;@">
                  <c:v>45667.5625</c:v>
                </c:pt>
                <c:pt idx="919" c:formatCode="m/d;@">
                  <c:v>45667.5729166667</c:v>
                </c:pt>
                <c:pt idx="920" c:formatCode="m/d;@">
                  <c:v>45667.5833333333</c:v>
                </c:pt>
                <c:pt idx="921" c:formatCode="m/d;@">
                  <c:v>45667.59375</c:v>
                </c:pt>
                <c:pt idx="922" c:formatCode="m/d;@">
                  <c:v>45667.6041666667</c:v>
                </c:pt>
                <c:pt idx="923" c:formatCode="m/d;@">
                  <c:v>45667.6145833333</c:v>
                </c:pt>
                <c:pt idx="924" c:formatCode="m/d;@">
                  <c:v>45667.625</c:v>
                </c:pt>
                <c:pt idx="925" c:formatCode="m/d;@">
                  <c:v>45667.6354166667</c:v>
                </c:pt>
                <c:pt idx="926" c:formatCode="m/d;@">
                  <c:v>45667.6458333333</c:v>
                </c:pt>
                <c:pt idx="927" c:formatCode="m/d;@">
                  <c:v>45667.65625</c:v>
                </c:pt>
                <c:pt idx="928" c:formatCode="m/d;@">
                  <c:v>45667.6666666667</c:v>
                </c:pt>
                <c:pt idx="929" c:formatCode="m/d;@">
                  <c:v>45667.6770833333</c:v>
                </c:pt>
                <c:pt idx="930" c:formatCode="m/d;@">
                  <c:v>45667.6875</c:v>
                </c:pt>
                <c:pt idx="931" c:formatCode="m/d;@">
                  <c:v>45667.6979166667</c:v>
                </c:pt>
                <c:pt idx="932" c:formatCode="m/d;@">
                  <c:v>45667.7083333333</c:v>
                </c:pt>
                <c:pt idx="933" c:formatCode="m/d;@">
                  <c:v>45667.71875</c:v>
                </c:pt>
                <c:pt idx="934" c:formatCode="m/d;@">
                  <c:v>45667.7291666667</c:v>
                </c:pt>
                <c:pt idx="935" c:formatCode="m/d;@">
                  <c:v>45667.7395833333</c:v>
                </c:pt>
                <c:pt idx="936" c:formatCode="m/d;@">
                  <c:v>45667.75</c:v>
                </c:pt>
                <c:pt idx="937" c:formatCode="m/d;@">
                  <c:v>45667.7604166667</c:v>
                </c:pt>
                <c:pt idx="938" c:formatCode="m/d;@">
                  <c:v>45667.7708333333</c:v>
                </c:pt>
                <c:pt idx="939" c:formatCode="m/d;@">
                  <c:v>45667.78125</c:v>
                </c:pt>
                <c:pt idx="940" c:formatCode="m/d;@">
                  <c:v>45667.7916666667</c:v>
                </c:pt>
                <c:pt idx="941" c:formatCode="m/d;@">
                  <c:v>45667.8020833333</c:v>
                </c:pt>
                <c:pt idx="942" c:formatCode="m/d;@">
                  <c:v>45667.8125</c:v>
                </c:pt>
                <c:pt idx="943" c:formatCode="m/d;@">
                  <c:v>45667.8229166667</c:v>
                </c:pt>
                <c:pt idx="944" c:formatCode="m/d;@">
                  <c:v>45667.8333333333</c:v>
                </c:pt>
                <c:pt idx="945" c:formatCode="m/d;@">
                  <c:v>45667.84375</c:v>
                </c:pt>
                <c:pt idx="946" c:formatCode="m/d;@">
                  <c:v>45667.8541666667</c:v>
                </c:pt>
                <c:pt idx="947" c:formatCode="m/d;@">
                  <c:v>45667.8645833333</c:v>
                </c:pt>
                <c:pt idx="948" c:formatCode="m/d;@">
                  <c:v>45667.875</c:v>
                </c:pt>
                <c:pt idx="949" c:formatCode="m/d;@">
                  <c:v>45667.8854166667</c:v>
                </c:pt>
                <c:pt idx="950" c:formatCode="m/d;@">
                  <c:v>45667.8958333333</c:v>
                </c:pt>
                <c:pt idx="951" c:formatCode="m/d;@">
                  <c:v>45667.90625</c:v>
                </c:pt>
                <c:pt idx="952" c:formatCode="m/d;@">
                  <c:v>45667.9166666667</c:v>
                </c:pt>
                <c:pt idx="953" c:formatCode="m/d;@">
                  <c:v>45667.9270833333</c:v>
                </c:pt>
                <c:pt idx="954" c:formatCode="m/d;@">
                  <c:v>45667.9375</c:v>
                </c:pt>
                <c:pt idx="955" c:formatCode="m/d;@">
                  <c:v>45667.9479166667</c:v>
                </c:pt>
                <c:pt idx="956" c:formatCode="m/d;@">
                  <c:v>45667.9583333333</c:v>
                </c:pt>
                <c:pt idx="957" c:formatCode="m/d;@">
                  <c:v>45667.96875</c:v>
                </c:pt>
                <c:pt idx="958" c:formatCode="m/d;@">
                  <c:v>45667.9791666667</c:v>
                </c:pt>
                <c:pt idx="959" c:formatCode="m/d;@">
                  <c:v>45667.9895833333</c:v>
                </c:pt>
                <c:pt idx="960" c:formatCode="m/d;@">
                  <c:v>45668</c:v>
                </c:pt>
                <c:pt idx="961" c:formatCode="m/d;@">
                  <c:v>45668.0104166667</c:v>
                </c:pt>
                <c:pt idx="962" c:formatCode="m/d;@">
                  <c:v>45668.0208333333</c:v>
                </c:pt>
                <c:pt idx="963" c:formatCode="m/d;@">
                  <c:v>45668.03125</c:v>
                </c:pt>
                <c:pt idx="964" c:formatCode="m/d;@">
                  <c:v>45668.0416666667</c:v>
                </c:pt>
                <c:pt idx="965" c:formatCode="m/d;@">
                  <c:v>45668.0520833333</c:v>
                </c:pt>
                <c:pt idx="966" c:formatCode="m/d;@">
                  <c:v>45668.0625</c:v>
                </c:pt>
                <c:pt idx="967" c:formatCode="m/d;@">
                  <c:v>45668.0729166667</c:v>
                </c:pt>
                <c:pt idx="968" c:formatCode="m/d;@">
                  <c:v>45668.0833333333</c:v>
                </c:pt>
                <c:pt idx="969" c:formatCode="m/d;@">
                  <c:v>45668.09375</c:v>
                </c:pt>
                <c:pt idx="970" c:formatCode="m/d;@">
                  <c:v>45668.1041666667</c:v>
                </c:pt>
                <c:pt idx="971" c:formatCode="m/d;@">
                  <c:v>45668.1145833333</c:v>
                </c:pt>
                <c:pt idx="972" c:formatCode="m/d;@">
                  <c:v>45668.125</c:v>
                </c:pt>
                <c:pt idx="973" c:formatCode="m/d;@">
                  <c:v>45668.1354166667</c:v>
                </c:pt>
                <c:pt idx="974" c:formatCode="m/d;@">
                  <c:v>45668.1458333333</c:v>
                </c:pt>
                <c:pt idx="975" c:formatCode="m/d;@">
                  <c:v>45668.15625</c:v>
                </c:pt>
                <c:pt idx="976" c:formatCode="m/d;@">
                  <c:v>45668.1666666667</c:v>
                </c:pt>
                <c:pt idx="977" c:formatCode="m/d;@">
                  <c:v>45668.1770833333</c:v>
                </c:pt>
                <c:pt idx="978" c:formatCode="m/d;@">
                  <c:v>45668.1875</c:v>
                </c:pt>
                <c:pt idx="979" c:formatCode="m/d;@">
                  <c:v>45668.1979166667</c:v>
                </c:pt>
                <c:pt idx="980" c:formatCode="m/d;@">
                  <c:v>45668.2083333333</c:v>
                </c:pt>
                <c:pt idx="981" c:formatCode="m/d;@">
                  <c:v>45668.21875</c:v>
                </c:pt>
                <c:pt idx="982" c:formatCode="m/d;@">
                  <c:v>45668.2291666667</c:v>
                </c:pt>
                <c:pt idx="983" c:formatCode="m/d;@">
                  <c:v>45668.2395833333</c:v>
                </c:pt>
                <c:pt idx="984" c:formatCode="m/d;@">
                  <c:v>45668.25</c:v>
                </c:pt>
                <c:pt idx="985" c:formatCode="m/d;@">
                  <c:v>45668.2604166667</c:v>
                </c:pt>
                <c:pt idx="986" c:formatCode="m/d;@">
                  <c:v>45668.2708333333</c:v>
                </c:pt>
                <c:pt idx="987" c:formatCode="m/d;@">
                  <c:v>45668.28125</c:v>
                </c:pt>
                <c:pt idx="988" c:formatCode="m/d;@">
                  <c:v>45668.2916666667</c:v>
                </c:pt>
                <c:pt idx="989" c:formatCode="m/d;@">
                  <c:v>45668.3020833333</c:v>
                </c:pt>
                <c:pt idx="990" c:formatCode="m/d;@">
                  <c:v>45668.3125</c:v>
                </c:pt>
                <c:pt idx="991" c:formatCode="m/d;@">
                  <c:v>45668.3229166667</c:v>
                </c:pt>
                <c:pt idx="992" c:formatCode="m/d;@">
                  <c:v>45668.3333333333</c:v>
                </c:pt>
                <c:pt idx="993" c:formatCode="m/d;@">
                  <c:v>45668.34375</c:v>
                </c:pt>
                <c:pt idx="994" c:formatCode="m/d;@">
                  <c:v>45668.3541666667</c:v>
                </c:pt>
                <c:pt idx="995" c:formatCode="m/d;@">
                  <c:v>45668.3645833333</c:v>
                </c:pt>
                <c:pt idx="996" c:formatCode="m/d;@">
                  <c:v>45668.375</c:v>
                </c:pt>
                <c:pt idx="997" c:formatCode="m/d;@">
                  <c:v>45668.3854166667</c:v>
                </c:pt>
                <c:pt idx="998" c:formatCode="m/d;@">
                  <c:v>45668.3958333333</c:v>
                </c:pt>
                <c:pt idx="999" c:formatCode="m/d;@">
                  <c:v>45668.40625</c:v>
                </c:pt>
                <c:pt idx="1000" c:formatCode="m/d;@">
                  <c:v>45668.4166666667</c:v>
                </c:pt>
                <c:pt idx="1001" c:formatCode="m/d;@">
                  <c:v>45668.4270833333</c:v>
                </c:pt>
                <c:pt idx="1002" c:formatCode="m/d;@">
                  <c:v>45668.4375</c:v>
                </c:pt>
                <c:pt idx="1003" c:formatCode="m/d;@">
                  <c:v>45668.4479166667</c:v>
                </c:pt>
                <c:pt idx="1004" c:formatCode="m/d;@">
                  <c:v>45668.4583333333</c:v>
                </c:pt>
                <c:pt idx="1005" c:formatCode="m/d;@">
                  <c:v>45668.46875</c:v>
                </c:pt>
                <c:pt idx="1006" c:formatCode="m/d;@">
                  <c:v>45668.4791666667</c:v>
                </c:pt>
                <c:pt idx="1007" c:formatCode="m/d;@">
                  <c:v>45668.4895833333</c:v>
                </c:pt>
                <c:pt idx="1008" c:formatCode="m/d;@">
                  <c:v>45668.5</c:v>
                </c:pt>
                <c:pt idx="1009" c:formatCode="m/d;@">
                  <c:v>45668.5104166667</c:v>
                </c:pt>
                <c:pt idx="1010" c:formatCode="m/d;@">
                  <c:v>45668.5208333333</c:v>
                </c:pt>
                <c:pt idx="1011" c:formatCode="m/d;@">
                  <c:v>45668.53125</c:v>
                </c:pt>
                <c:pt idx="1012" c:formatCode="m/d;@">
                  <c:v>45668.5416666667</c:v>
                </c:pt>
                <c:pt idx="1013" c:formatCode="m/d;@">
                  <c:v>45668.5520833333</c:v>
                </c:pt>
                <c:pt idx="1014" c:formatCode="m/d;@">
                  <c:v>45668.5625</c:v>
                </c:pt>
                <c:pt idx="1015" c:formatCode="m/d;@">
                  <c:v>45668.5729166667</c:v>
                </c:pt>
                <c:pt idx="1016" c:formatCode="m/d;@">
                  <c:v>45668.5833333333</c:v>
                </c:pt>
                <c:pt idx="1017" c:formatCode="m/d;@">
                  <c:v>45668.59375</c:v>
                </c:pt>
                <c:pt idx="1018" c:formatCode="m/d;@">
                  <c:v>45668.6041666667</c:v>
                </c:pt>
                <c:pt idx="1019" c:formatCode="m/d;@">
                  <c:v>45668.6145833333</c:v>
                </c:pt>
                <c:pt idx="1020" c:formatCode="m/d;@">
                  <c:v>45668.625</c:v>
                </c:pt>
                <c:pt idx="1021" c:formatCode="m/d;@">
                  <c:v>45668.6354166667</c:v>
                </c:pt>
                <c:pt idx="1022" c:formatCode="m/d;@">
                  <c:v>45668.6458333333</c:v>
                </c:pt>
                <c:pt idx="1023" c:formatCode="m/d;@">
                  <c:v>45668.65625</c:v>
                </c:pt>
                <c:pt idx="1024" c:formatCode="m/d;@">
                  <c:v>45668.6666666667</c:v>
                </c:pt>
                <c:pt idx="1025" c:formatCode="m/d;@">
                  <c:v>45668.6770833333</c:v>
                </c:pt>
                <c:pt idx="1026" c:formatCode="m/d;@">
                  <c:v>45668.6875</c:v>
                </c:pt>
                <c:pt idx="1027" c:formatCode="m/d;@">
                  <c:v>45668.6979166667</c:v>
                </c:pt>
                <c:pt idx="1028" c:formatCode="m/d;@">
                  <c:v>45668.7083333333</c:v>
                </c:pt>
                <c:pt idx="1029" c:formatCode="m/d;@">
                  <c:v>45668.71875</c:v>
                </c:pt>
                <c:pt idx="1030" c:formatCode="m/d;@">
                  <c:v>45668.7291666667</c:v>
                </c:pt>
                <c:pt idx="1031" c:formatCode="m/d;@">
                  <c:v>45668.7395833333</c:v>
                </c:pt>
                <c:pt idx="1032" c:formatCode="m/d;@">
                  <c:v>45668.75</c:v>
                </c:pt>
                <c:pt idx="1033" c:formatCode="m/d;@">
                  <c:v>45668.7604166667</c:v>
                </c:pt>
                <c:pt idx="1034" c:formatCode="m/d;@">
                  <c:v>45668.7708333333</c:v>
                </c:pt>
                <c:pt idx="1035" c:formatCode="m/d;@">
                  <c:v>45668.78125</c:v>
                </c:pt>
                <c:pt idx="1036" c:formatCode="m/d;@">
                  <c:v>45668.7916666667</c:v>
                </c:pt>
                <c:pt idx="1037" c:formatCode="m/d;@">
                  <c:v>45668.8020833333</c:v>
                </c:pt>
                <c:pt idx="1038" c:formatCode="m/d;@">
                  <c:v>45668.8125</c:v>
                </c:pt>
                <c:pt idx="1039" c:formatCode="m/d;@">
                  <c:v>45668.8229166667</c:v>
                </c:pt>
                <c:pt idx="1040" c:formatCode="m/d;@">
                  <c:v>45668.8333333333</c:v>
                </c:pt>
                <c:pt idx="1041" c:formatCode="m/d;@">
                  <c:v>45668.84375</c:v>
                </c:pt>
                <c:pt idx="1042" c:formatCode="m/d;@">
                  <c:v>45668.8541666667</c:v>
                </c:pt>
                <c:pt idx="1043" c:formatCode="m/d;@">
                  <c:v>45668.8645833333</c:v>
                </c:pt>
                <c:pt idx="1044" c:formatCode="m/d;@">
                  <c:v>45668.875</c:v>
                </c:pt>
                <c:pt idx="1045" c:formatCode="m/d;@">
                  <c:v>45668.8854166667</c:v>
                </c:pt>
                <c:pt idx="1046" c:formatCode="m/d;@">
                  <c:v>45668.8958333333</c:v>
                </c:pt>
                <c:pt idx="1047" c:formatCode="m/d;@">
                  <c:v>45668.90625</c:v>
                </c:pt>
                <c:pt idx="1048" c:formatCode="m/d;@">
                  <c:v>45668.9166666667</c:v>
                </c:pt>
                <c:pt idx="1049" c:formatCode="m/d;@">
                  <c:v>45668.9270833333</c:v>
                </c:pt>
                <c:pt idx="1050" c:formatCode="m/d;@">
                  <c:v>45668.9375</c:v>
                </c:pt>
                <c:pt idx="1051" c:formatCode="m/d;@">
                  <c:v>45668.9479166667</c:v>
                </c:pt>
                <c:pt idx="1052" c:formatCode="m/d;@">
                  <c:v>45668.9583333333</c:v>
                </c:pt>
                <c:pt idx="1053" c:formatCode="m/d;@">
                  <c:v>45668.96875</c:v>
                </c:pt>
                <c:pt idx="1054" c:formatCode="m/d;@">
                  <c:v>45668.9791666667</c:v>
                </c:pt>
                <c:pt idx="1055" c:formatCode="m/d;@">
                  <c:v>45668.9895833333</c:v>
                </c:pt>
                <c:pt idx="1056" c:formatCode="m/d;@">
                  <c:v>45669</c:v>
                </c:pt>
                <c:pt idx="1057" c:formatCode="m/d;@">
                  <c:v>45669.0104166667</c:v>
                </c:pt>
                <c:pt idx="1058" c:formatCode="m/d;@">
                  <c:v>45669.0208333333</c:v>
                </c:pt>
                <c:pt idx="1059" c:formatCode="m/d;@">
                  <c:v>45669.03125</c:v>
                </c:pt>
                <c:pt idx="1060" c:formatCode="m/d;@">
                  <c:v>45669.0416666667</c:v>
                </c:pt>
                <c:pt idx="1061" c:formatCode="m/d;@">
                  <c:v>45669.0520833333</c:v>
                </c:pt>
                <c:pt idx="1062" c:formatCode="m/d;@">
                  <c:v>45669.0625</c:v>
                </c:pt>
                <c:pt idx="1063" c:formatCode="m/d;@">
                  <c:v>45669.0729166667</c:v>
                </c:pt>
                <c:pt idx="1064" c:formatCode="m/d;@">
                  <c:v>45669.0833333333</c:v>
                </c:pt>
                <c:pt idx="1065" c:formatCode="m/d;@">
                  <c:v>45669.09375</c:v>
                </c:pt>
                <c:pt idx="1066" c:formatCode="m/d;@">
                  <c:v>45669.1041666667</c:v>
                </c:pt>
                <c:pt idx="1067" c:formatCode="m/d;@">
                  <c:v>45669.1145833333</c:v>
                </c:pt>
                <c:pt idx="1068" c:formatCode="m/d;@">
                  <c:v>45669.125</c:v>
                </c:pt>
                <c:pt idx="1069" c:formatCode="m/d;@">
                  <c:v>45669.1354166667</c:v>
                </c:pt>
                <c:pt idx="1070" c:formatCode="m/d;@">
                  <c:v>45669.1458333333</c:v>
                </c:pt>
                <c:pt idx="1071" c:formatCode="m/d;@">
                  <c:v>45669.15625</c:v>
                </c:pt>
                <c:pt idx="1072" c:formatCode="m/d;@">
                  <c:v>45669.1666666667</c:v>
                </c:pt>
                <c:pt idx="1073" c:formatCode="m/d;@">
                  <c:v>45669.1770833333</c:v>
                </c:pt>
                <c:pt idx="1074" c:formatCode="m/d;@">
                  <c:v>45669.1875</c:v>
                </c:pt>
                <c:pt idx="1075" c:formatCode="m/d;@">
                  <c:v>45669.1979166667</c:v>
                </c:pt>
                <c:pt idx="1076" c:formatCode="m/d;@">
                  <c:v>45669.2083333333</c:v>
                </c:pt>
                <c:pt idx="1077" c:formatCode="m/d;@">
                  <c:v>45669.21875</c:v>
                </c:pt>
                <c:pt idx="1078" c:formatCode="m/d;@">
                  <c:v>45669.2291666667</c:v>
                </c:pt>
                <c:pt idx="1079" c:formatCode="m/d;@">
                  <c:v>45669.2395833333</c:v>
                </c:pt>
                <c:pt idx="1080" c:formatCode="m/d;@">
                  <c:v>45669.25</c:v>
                </c:pt>
                <c:pt idx="1081" c:formatCode="m/d;@">
                  <c:v>45669.2604166667</c:v>
                </c:pt>
                <c:pt idx="1082" c:formatCode="m/d;@">
                  <c:v>45669.2708333333</c:v>
                </c:pt>
                <c:pt idx="1083" c:formatCode="m/d;@">
                  <c:v>45669.28125</c:v>
                </c:pt>
                <c:pt idx="1084" c:formatCode="m/d;@">
                  <c:v>45669.2916666667</c:v>
                </c:pt>
                <c:pt idx="1085" c:formatCode="m/d;@">
                  <c:v>45669.3020833333</c:v>
                </c:pt>
                <c:pt idx="1086" c:formatCode="m/d;@">
                  <c:v>45669.3125</c:v>
                </c:pt>
                <c:pt idx="1087" c:formatCode="m/d;@">
                  <c:v>45669.3229166667</c:v>
                </c:pt>
                <c:pt idx="1088" c:formatCode="m/d;@">
                  <c:v>45669.3333333333</c:v>
                </c:pt>
                <c:pt idx="1089" c:formatCode="m/d;@">
                  <c:v>45669.34375</c:v>
                </c:pt>
                <c:pt idx="1090" c:formatCode="m/d;@">
                  <c:v>45669.3541666667</c:v>
                </c:pt>
                <c:pt idx="1091" c:formatCode="m/d;@">
                  <c:v>45669.3645833333</c:v>
                </c:pt>
                <c:pt idx="1092" c:formatCode="m/d;@">
                  <c:v>45669.375</c:v>
                </c:pt>
                <c:pt idx="1093" c:formatCode="m/d;@">
                  <c:v>45669.3854166667</c:v>
                </c:pt>
                <c:pt idx="1094" c:formatCode="m/d;@">
                  <c:v>45669.3958333333</c:v>
                </c:pt>
                <c:pt idx="1095" c:formatCode="m/d;@">
                  <c:v>45669.40625</c:v>
                </c:pt>
                <c:pt idx="1096" c:formatCode="m/d;@">
                  <c:v>45669.4166666667</c:v>
                </c:pt>
                <c:pt idx="1097" c:formatCode="m/d;@">
                  <c:v>45669.4270833333</c:v>
                </c:pt>
                <c:pt idx="1098" c:formatCode="m/d;@">
                  <c:v>45669.4375</c:v>
                </c:pt>
                <c:pt idx="1099" c:formatCode="m/d;@">
                  <c:v>45669.4479166667</c:v>
                </c:pt>
                <c:pt idx="1100" c:formatCode="m/d;@">
                  <c:v>45669.4583333333</c:v>
                </c:pt>
                <c:pt idx="1101" c:formatCode="m/d;@">
                  <c:v>45669.46875</c:v>
                </c:pt>
                <c:pt idx="1102" c:formatCode="m/d;@">
                  <c:v>45669.4791666667</c:v>
                </c:pt>
                <c:pt idx="1103" c:formatCode="m/d;@">
                  <c:v>45669.4895833333</c:v>
                </c:pt>
                <c:pt idx="1104" c:formatCode="m/d;@">
                  <c:v>45669.5</c:v>
                </c:pt>
                <c:pt idx="1105" c:formatCode="m/d;@">
                  <c:v>45669.5104166667</c:v>
                </c:pt>
                <c:pt idx="1106" c:formatCode="m/d;@">
                  <c:v>45669.5208333333</c:v>
                </c:pt>
                <c:pt idx="1107" c:formatCode="m/d;@">
                  <c:v>45669.53125</c:v>
                </c:pt>
                <c:pt idx="1108" c:formatCode="m/d;@">
                  <c:v>45669.5416666667</c:v>
                </c:pt>
                <c:pt idx="1109" c:formatCode="m/d;@">
                  <c:v>45669.5520833333</c:v>
                </c:pt>
                <c:pt idx="1110" c:formatCode="m/d;@">
                  <c:v>45669.5625</c:v>
                </c:pt>
                <c:pt idx="1111" c:formatCode="m/d;@">
                  <c:v>45669.5729166667</c:v>
                </c:pt>
                <c:pt idx="1112" c:formatCode="m/d;@">
                  <c:v>45669.5833333333</c:v>
                </c:pt>
                <c:pt idx="1113" c:formatCode="m/d;@">
                  <c:v>45669.59375</c:v>
                </c:pt>
                <c:pt idx="1114" c:formatCode="m/d;@">
                  <c:v>45669.6041666667</c:v>
                </c:pt>
                <c:pt idx="1115" c:formatCode="m/d;@">
                  <c:v>45669.6145833333</c:v>
                </c:pt>
                <c:pt idx="1116" c:formatCode="m/d;@">
                  <c:v>45669.625</c:v>
                </c:pt>
                <c:pt idx="1117" c:formatCode="m/d;@">
                  <c:v>45669.6354166667</c:v>
                </c:pt>
                <c:pt idx="1118" c:formatCode="m/d;@">
                  <c:v>45669.6458333333</c:v>
                </c:pt>
                <c:pt idx="1119" c:formatCode="m/d;@">
                  <c:v>45669.65625</c:v>
                </c:pt>
                <c:pt idx="1120" c:formatCode="m/d;@">
                  <c:v>45669.6666666667</c:v>
                </c:pt>
                <c:pt idx="1121" c:formatCode="m/d;@">
                  <c:v>45669.6770833333</c:v>
                </c:pt>
                <c:pt idx="1122" c:formatCode="m/d;@">
                  <c:v>45669.6875</c:v>
                </c:pt>
                <c:pt idx="1123" c:formatCode="m/d;@">
                  <c:v>45669.6979166667</c:v>
                </c:pt>
                <c:pt idx="1124" c:formatCode="m/d;@">
                  <c:v>45669.7083333333</c:v>
                </c:pt>
                <c:pt idx="1125" c:formatCode="m/d;@">
                  <c:v>45669.71875</c:v>
                </c:pt>
                <c:pt idx="1126" c:formatCode="m/d;@">
                  <c:v>45669.7291666667</c:v>
                </c:pt>
                <c:pt idx="1127" c:formatCode="m/d;@">
                  <c:v>45669.7395833333</c:v>
                </c:pt>
                <c:pt idx="1128" c:formatCode="m/d;@">
                  <c:v>45669.75</c:v>
                </c:pt>
                <c:pt idx="1129" c:formatCode="m/d;@">
                  <c:v>45669.7604166667</c:v>
                </c:pt>
                <c:pt idx="1130" c:formatCode="m/d;@">
                  <c:v>45669.7708333333</c:v>
                </c:pt>
                <c:pt idx="1131" c:formatCode="m/d;@">
                  <c:v>45669.78125</c:v>
                </c:pt>
                <c:pt idx="1132" c:formatCode="m/d;@">
                  <c:v>45669.7916666667</c:v>
                </c:pt>
                <c:pt idx="1133" c:formatCode="m/d;@">
                  <c:v>45669.8020833333</c:v>
                </c:pt>
                <c:pt idx="1134" c:formatCode="m/d;@">
                  <c:v>45669.8125</c:v>
                </c:pt>
                <c:pt idx="1135" c:formatCode="m/d;@">
                  <c:v>45669.8229166667</c:v>
                </c:pt>
                <c:pt idx="1136" c:formatCode="m/d;@">
                  <c:v>45669.8333333333</c:v>
                </c:pt>
                <c:pt idx="1137" c:formatCode="m/d;@">
                  <c:v>45669.84375</c:v>
                </c:pt>
                <c:pt idx="1138" c:formatCode="m/d;@">
                  <c:v>45669.8541666667</c:v>
                </c:pt>
                <c:pt idx="1139" c:formatCode="m/d;@">
                  <c:v>45669.8645833333</c:v>
                </c:pt>
                <c:pt idx="1140" c:formatCode="m/d;@">
                  <c:v>45669.875</c:v>
                </c:pt>
                <c:pt idx="1141" c:formatCode="m/d;@">
                  <c:v>45669.8854166667</c:v>
                </c:pt>
                <c:pt idx="1142" c:formatCode="m/d;@">
                  <c:v>45669.8958333333</c:v>
                </c:pt>
                <c:pt idx="1143" c:formatCode="m/d;@">
                  <c:v>45669.90625</c:v>
                </c:pt>
                <c:pt idx="1144" c:formatCode="m/d;@">
                  <c:v>45669.9166666667</c:v>
                </c:pt>
                <c:pt idx="1145" c:formatCode="m/d;@">
                  <c:v>45669.9270833333</c:v>
                </c:pt>
                <c:pt idx="1146" c:formatCode="m/d;@">
                  <c:v>45669.9375</c:v>
                </c:pt>
                <c:pt idx="1147" c:formatCode="m/d;@">
                  <c:v>45669.9479166667</c:v>
                </c:pt>
                <c:pt idx="1148" c:formatCode="m/d;@">
                  <c:v>45669.9583333333</c:v>
                </c:pt>
                <c:pt idx="1149" c:formatCode="m/d;@">
                  <c:v>45669.96875</c:v>
                </c:pt>
                <c:pt idx="1150" c:formatCode="m/d;@">
                  <c:v>45669.9791666667</c:v>
                </c:pt>
                <c:pt idx="1151" c:formatCode="m/d;@">
                  <c:v>45669.9895833333</c:v>
                </c:pt>
                <c:pt idx="1152" c:formatCode="m/d;@">
                  <c:v>45670</c:v>
                </c:pt>
                <c:pt idx="1153" c:formatCode="m/d;@">
                  <c:v>45670.0104166667</c:v>
                </c:pt>
                <c:pt idx="1154" c:formatCode="m/d;@">
                  <c:v>45670.0208333333</c:v>
                </c:pt>
                <c:pt idx="1155" c:formatCode="m/d;@">
                  <c:v>45670.03125</c:v>
                </c:pt>
                <c:pt idx="1156" c:formatCode="m/d;@">
                  <c:v>45670.0416666667</c:v>
                </c:pt>
                <c:pt idx="1157" c:formatCode="m/d;@">
                  <c:v>45670.0520833333</c:v>
                </c:pt>
                <c:pt idx="1158" c:formatCode="m/d;@">
                  <c:v>45670.0625</c:v>
                </c:pt>
                <c:pt idx="1159" c:formatCode="m/d;@">
                  <c:v>45670.0729166667</c:v>
                </c:pt>
                <c:pt idx="1160" c:formatCode="m/d;@">
                  <c:v>45670.0833333333</c:v>
                </c:pt>
                <c:pt idx="1161" c:formatCode="m/d;@">
                  <c:v>45670.09375</c:v>
                </c:pt>
                <c:pt idx="1162" c:formatCode="m/d;@">
                  <c:v>45670.1041666667</c:v>
                </c:pt>
                <c:pt idx="1163" c:formatCode="m/d;@">
                  <c:v>45670.1145833333</c:v>
                </c:pt>
                <c:pt idx="1164" c:formatCode="m/d;@">
                  <c:v>45670.125</c:v>
                </c:pt>
                <c:pt idx="1165" c:formatCode="m/d;@">
                  <c:v>45670.1354166667</c:v>
                </c:pt>
                <c:pt idx="1166" c:formatCode="m/d;@">
                  <c:v>45670.1458333333</c:v>
                </c:pt>
                <c:pt idx="1167" c:formatCode="m/d;@">
                  <c:v>45670.15625</c:v>
                </c:pt>
                <c:pt idx="1168" c:formatCode="m/d;@">
                  <c:v>45670.1666666667</c:v>
                </c:pt>
                <c:pt idx="1169" c:formatCode="m/d;@">
                  <c:v>45670.1770833333</c:v>
                </c:pt>
                <c:pt idx="1170" c:formatCode="m/d;@">
                  <c:v>45670.1875</c:v>
                </c:pt>
                <c:pt idx="1171" c:formatCode="m/d;@">
                  <c:v>45670.1979166667</c:v>
                </c:pt>
                <c:pt idx="1172" c:formatCode="m/d;@">
                  <c:v>45670.2083333333</c:v>
                </c:pt>
                <c:pt idx="1173" c:formatCode="m/d;@">
                  <c:v>45670.21875</c:v>
                </c:pt>
                <c:pt idx="1174" c:formatCode="m/d;@">
                  <c:v>45670.2291666667</c:v>
                </c:pt>
                <c:pt idx="1175" c:formatCode="m/d;@">
                  <c:v>45670.2395833333</c:v>
                </c:pt>
                <c:pt idx="1176" c:formatCode="m/d;@">
                  <c:v>45670.25</c:v>
                </c:pt>
                <c:pt idx="1177" c:formatCode="m/d;@">
                  <c:v>45670.2604166667</c:v>
                </c:pt>
                <c:pt idx="1178" c:formatCode="m/d;@">
                  <c:v>45670.2708333333</c:v>
                </c:pt>
                <c:pt idx="1179" c:formatCode="m/d;@">
                  <c:v>45670.28125</c:v>
                </c:pt>
                <c:pt idx="1180" c:formatCode="m/d;@">
                  <c:v>45670.2916666667</c:v>
                </c:pt>
                <c:pt idx="1181" c:formatCode="m/d;@">
                  <c:v>45670.3020833333</c:v>
                </c:pt>
                <c:pt idx="1182" c:formatCode="m/d;@">
                  <c:v>45670.3125</c:v>
                </c:pt>
                <c:pt idx="1183" c:formatCode="m/d;@">
                  <c:v>45670.3229166667</c:v>
                </c:pt>
                <c:pt idx="1184" c:formatCode="m/d;@">
                  <c:v>45670.3333333333</c:v>
                </c:pt>
                <c:pt idx="1185" c:formatCode="m/d;@">
                  <c:v>45670.34375</c:v>
                </c:pt>
                <c:pt idx="1186" c:formatCode="m/d;@">
                  <c:v>45670.3541666667</c:v>
                </c:pt>
                <c:pt idx="1187" c:formatCode="m/d;@">
                  <c:v>45670.3645833333</c:v>
                </c:pt>
                <c:pt idx="1188" c:formatCode="m/d;@">
                  <c:v>45670.375</c:v>
                </c:pt>
                <c:pt idx="1189" c:formatCode="m/d;@">
                  <c:v>45670.3854166667</c:v>
                </c:pt>
                <c:pt idx="1190" c:formatCode="m/d;@">
                  <c:v>45670.3958333333</c:v>
                </c:pt>
                <c:pt idx="1191" c:formatCode="m/d;@">
                  <c:v>45670.40625</c:v>
                </c:pt>
                <c:pt idx="1192" c:formatCode="m/d;@">
                  <c:v>45670.4166666667</c:v>
                </c:pt>
                <c:pt idx="1193" c:formatCode="m/d;@">
                  <c:v>45670.4270833333</c:v>
                </c:pt>
                <c:pt idx="1194" c:formatCode="m/d;@">
                  <c:v>45670.4375</c:v>
                </c:pt>
                <c:pt idx="1195" c:formatCode="m/d;@">
                  <c:v>45670.4479166667</c:v>
                </c:pt>
                <c:pt idx="1196" c:formatCode="m/d;@">
                  <c:v>45670.4583333333</c:v>
                </c:pt>
                <c:pt idx="1197" c:formatCode="m/d;@">
                  <c:v>45670.46875</c:v>
                </c:pt>
                <c:pt idx="1198" c:formatCode="m/d;@">
                  <c:v>45670.4791666667</c:v>
                </c:pt>
                <c:pt idx="1199" c:formatCode="m/d;@">
                  <c:v>45670.4895833333</c:v>
                </c:pt>
                <c:pt idx="1200" c:formatCode="m/d;@">
                  <c:v>45670.5</c:v>
                </c:pt>
                <c:pt idx="1201" c:formatCode="m/d;@">
                  <c:v>45670.5104166667</c:v>
                </c:pt>
                <c:pt idx="1202" c:formatCode="m/d;@">
                  <c:v>45670.5208333333</c:v>
                </c:pt>
                <c:pt idx="1203" c:formatCode="m/d;@">
                  <c:v>45670.53125</c:v>
                </c:pt>
                <c:pt idx="1204" c:formatCode="m/d;@">
                  <c:v>45670.5416666667</c:v>
                </c:pt>
                <c:pt idx="1205" c:formatCode="m/d;@">
                  <c:v>45670.5520833333</c:v>
                </c:pt>
                <c:pt idx="1206" c:formatCode="m/d;@">
                  <c:v>45670.5625</c:v>
                </c:pt>
                <c:pt idx="1207" c:formatCode="m/d;@">
                  <c:v>45670.5729166667</c:v>
                </c:pt>
                <c:pt idx="1208" c:formatCode="m/d;@">
                  <c:v>45670.5833333333</c:v>
                </c:pt>
                <c:pt idx="1209" c:formatCode="m/d;@">
                  <c:v>45670.59375</c:v>
                </c:pt>
                <c:pt idx="1210" c:formatCode="m/d;@">
                  <c:v>45670.6041666667</c:v>
                </c:pt>
                <c:pt idx="1211" c:formatCode="m/d;@">
                  <c:v>45670.6145833333</c:v>
                </c:pt>
                <c:pt idx="1212" c:formatCode="m/d;@">
                  <c:v>45670.625</c:v>
                </c:pt>
                <c:pt idx="1213" c:formatCode="m/d;@">
                  <c:v>45670.6354166667</c:v>
                </c:pt>
                <c:pt idx="1214" c:formatCode="m/d;@">
                  <c:v>45670.6458333333</c:v>
                </c:pt>
                <c:pt idx="1215" c:formatCode="m/d;@">
                  <c:v>45670.65625</c:v>
                </c:pt>
                <c:pt idx="1216" c:formatCode="m/d;@">
                  <c:v>45670.6666666667</c:v>
                </c:pt>
                <c:pt idx="1217" c:formatCode="m/d;@">
                  <c:v>45670.6770833333</c:v>
                </c:pt>
                <c:pt idx="1218" c:formatCode="m/d;@">
                  <c:v>45670.6875</c:v>
                </c:pt>
                <c:pt idx="1219" c:formatCode="m/d;@">
                  <c:v>45670.6979166667</c:v>
                </c:pt>
                <c:pt idx="1220" c:formatCode="m/d;@">
                  <c:v>45670.7083333333</c:v>
                </c:pt>
                <c:pt idx="1221" c:formatCode="m/d;@">
                  <c:v>45670.71875</c:v>
                </c:pt>
                <c:pt idx="1222" c:formatCode="m/d;@">
                  <c:v>45670.7291666667</c:v>
                </c:pt>
                <c:pt idx="1223" c:formatCode="m/d;@">
                  <c:v>45670.7395833333</c:v>
                </c:pt>
                <c:pt idx="1224" c:formatCode="m/d;@">
                  <c:v>45670.75</c:v>
                </c:pt>
                <c:pt idx="1225" c:formatCode="m/d;@">
                  <c:v>45670.7604166667</c:v>
                </c:pt>
                <c:pt idx="1226" c:formatCode="m/d;@">
                  <c:v>45670.7708333333</c:v>
                </c:pt>
                <c:pt idx="1227" c:formatCode="m/d;@">
                  <c:v>45670.78125</c:v>
                </c:pt>
                <c:pt idx="1228" c:formatCode="m/d;@">
                  <c:v>45670.7916666667</c:v>
                </c:pt>
                <c:pt idx="1229" c:formatCode="m/d;@">
                  <c:v>45670.8020833333</c:v>
                </c:pt>
                <c:pt idx="1230" c:formatCode="m/d;@">
                  <c:v>45670.8125</c:v>
                </c:pt>
                <c:pt idx="1231" c:formatCode="m/d;@">
                  <c:v>45670.8229166667</c:v>
                </c:pt>
                <c:pt idx="1232" c:formatCode="m/d;@">
                  <c:v>45670.8333333333</c:v>
                </c:pt>
                <c:pt idx="1233" c:formatCode="m/d;@">
                  <c:v>45670.84375</c:v>
                </c:pt>
                <c:pt idx="1234" c:formatCode="m/d;@">
                  <c:v>45670.8541666667</c:v>
                </c:pt>
                <c:pt idx="1235" c:formatCode="m/d;@">
                  <c:v>45670.8645833333</c:v>
                </c:pt>
                <c:pt idx="1236" c:formatCode="m/d;@">
                  <c:v>45670.875</c:v>
                </c:pt>
                <c:pt idx="1237" c:formatCode="m/d;@">
                  <c:v>45670.8854166667</c:v>
                </c:pt>
                <c:pt idx="1238" c:formatCode="m/d;@">
                  <c:v>45670.8958333333</c:v>
                </c:pt>
                <c:pt idx="1239" c:formatCode="m/d;@">
                  <c:v>45670.90625</c:v>
                </c:pt>
                <c:pt idx="1240" c:formatCode="m/d;@">
                  <c:v>45670.9166666667</c:v>
                </c:pt>
                <c:pt idx="1241" c:formatCode="m/d;@">
                  <c:v>45670.9270833333</c:v>
                </c:pt>
                <c:pt idx="1242" c:formatCode="m/d;@">
                  <c:v>45670.9375</c:v>
                </c:pt>
                <c:pt idx="1243" c:formatCode="m/d;@">
                  <c:v>45670.9479166667</c:v>
                </c:pt>
                <c:pt idx="1244" c:formatCode="m/d;@">
                  <c:v>45670.9583333333</c:v>
                </c:pt>
                <c:pt idx="1245" c:formatCode="m/d;@">
                  <c:v>45670.96875</c:v>
                </c:pt>
                <c:pt idx="1246" c:formatCode="m/d;@">
                  <c:v>45670.9791666667</c:v>
                </c:pt>
                <c:pt idx="1247" c:formatCode="m/d;@">
                  <c:v>45670.9895833333</c:v>
                </c:pt>
                <c:pt idx="1248" c:formatCode="m/d;@">
                  <c:v>45671</c:v>
                </c:pt>
                <c:pt idx="1249" c:formatCode="m/d;@">
                  <c:v>45671.0104166667</c:v>
                </c:pt>
                <c:pt idx="1250" c:formatCode="m/d;@">
                  <c:v>45671.0208333333</c:v>
                </c:pt>
                <c:pt idx="1251" c:formatCode="m/d;@">
                  <c:v>45671.03125</c:v>
                </c:pt>
                <c:pt idx="1252" c:formatCode="m/d;@">
                  <c:v>45671.0416666667</c:v>
                </c:pt>
                <c:pt idx="1253" c:formatCode="m/d;@">
                  <c:v>45671.0520833333</c:v>
                </c:pt>
                <c:pt idx="1254" c:formatCode="m/d;@">
                  <c:v>45671.0625</c:v>
                </c:pt>
                <c:pt idx="1255" c:formatCode="m/d;@">
                  <c:v>45671.0729166667</c:v>
                </c:pt>
                <c:pt idx="1256" c:formatCode="m/d;@">
                  <c:v>45671.0833333333</c:v>
                </c:pt>
                <c:pt idx="1257" c:formatCode="m/d;@">
                  <c:v>45671.09375</c:v>
                </c:pt>
                <c:pt idx="1258" c:formatCode="m/d;@">
                  <c:v>45671.1041666667</c:v>
                </c:pt>
                <c:pt idx="1259" c:formatCode="m/d;@">
                  <c:v>45671.1145833333</c:v>
                </c:pt>
                <c:pt idx="1260" c:formatCode="m/d;@">
                  <c:v>45671.125</c:v>
                </c:pt>
                <c:pt idx="1261" c:formatCode="m/d;@">
                  <c:v>45671.1354166667</c:v>
                </c:pt>
                <c:pt idx="1262" c:formatCode="m/d;@">
                  <c:v>45671.1458333333</c:v>
                </c:pt>
                <c:pt idx="1263" c:formatCode="m/d;@">
                  <c:v>45671.15625</c:v>
                </c:pt>
                <c:pt idx="1264" c:formatCode="m/d;@">
                  <c:v>45671.1666666667</c:v>
                </c:pt>
                <c:pt idx="1265" c:formatCode="m/d;@">
                  <c:v>45671.1770833333</c:v>
                </c:pt>
                <c:pt idx="1266" c:formatCode="m/d;@">
                  <c:v>45671.1875</c:v>
                </c:pt>
                <c:pt idx="1267" c:formatCode="m/d;@">
                  <c:v>45671.1979166667</c:v>
                </c:pt>
                <c:pt idx="1268" c:formatCode="m/d;@">
                  <c:v>45671.2083333333</c:v>
                </c:pt>
                <c:pt idx="1269" c:formatCode="m/d;@">
                  <c:v>45671.21875</c:v>
                </c:pt>
                <c:pt idx="1270" c:formatCode="m/d;@">
                  <c:v>45671.2291666667</c:v>
                </c:pt>
                <c:pt idx="1271" c:formatCode="m/d;@">
                  <c:v>45671.2395833333</c:v>
                </c:pt>
                <c:pt idx="1272" c:formatCode="m/d;@">
                  <c:v>45671.25</c:v>
                </c:pt>
                <c:pt idx="1273" c:formatCode="m/d;@">
                  <c:v>45671.2604166667</c:v>
                </c:pt>
                <c:pt idx="1274" c:formatCode="m/d;@">
                  <c:v>45671.2708333333</c:v>
                </c:pt>
                <c:pt idx="1275" c:formatCode="m/d;@">
                  <c:v>45671.28125</c:v>
                </c:pt>
                <c:pt idx="1276" c:formatCode="m/d;@">
                  <c:v>45671.2916666667</c:v>
                </c:pt>
                <c:pt idx="1277" c:formatCode="m/d;@">
                  <c:v>45671.3020833333</c:v>
                </c:pt>
                <c:pt idx="1278" c:formatCode="m/d;@">
                  <c:v>45671.3125</c:v>
                </c:pt>
                <c:pt idx="1279" c:formatCode="m/d;@">
                  <c:v>45671.3229166667</c:v>
                </c:pt>
                <c:pt idx="1280" c:formatCode="m/d;@">
                  <c:v>45671.3333333333</c:v>
                </c:pt>
                <c:pt idx="1281" c:formatCode="m/d;@">
                  <c:v>45671.34375</c:v>
                </c:pt>
                <c:pt idx="1282" c:formatCode="m/d;@">
                  <c:v>45671.3541666667</c:v>
                </c:pt>
                <c:pt idx="1283" c:formatCode="m/d;@">
                  <c:v>45671.3645833333</c:v>
                </c:pt>
                <c:pt idx="1284" c:formatCode="m/d;@">
                  <c:v>45671.375</c:v>
                </c:pt>
                <c:pt idx="1285" c:formatCode="m/d;@">
                  <c:v>45671.3854166667</c:v>
                </c:pt>
                <c:pt idx="1286" c:formatCode="m/d;@">
                  <c:v>45671.3958333333</c:v>
                </c:pt>
                <c:pt idx="1287" c:formatCode="m/d;@">
                  <c:v>45671.40625</c:v>
                </c:pt>
                <c:pt idx="1288" c:formatCode="m/d;@">
                  <c:v>45671.4166666667</c:v>
                </c:pt>
                <c:pt idx="1289" c:formatCode="m/d;@">
                  <c:v>45671.4270833333</c:v>
                </c:pt>
                <c:pt idx="1290" c:formatCode="m/d;@">
                  <c:v>45671.4375</c:v>
                </c:pt>
                <c:pt idx="1291" c:formatCode="m/d;@">
                  <c:v>45671.4479166667</c:v>
                </c:pt>
                <c:pt idx="1292" c:formatCode="m/d;@">
                  <c:v>45671.4583333333</c:v>
                </c:pt>
                <c:pt idx="1293" c:formatCode="m/d;@">
                  <c:v>45671.46875</c:v>
                </c:pt>
                <c:pt idx="1294" c:formatCode="m/d;@">
                  <c:v>45671.4791666667</c:v>
                </c:pt>
                <c:pt idx="1295" c:formatCode="m/d;@">
                  <c:v>45671.4895833333</c:v>
                </c:pt>
                <c:pt idx="1296" c:formatCode="m/d;@">
                  <c:v>45671.5</c:v>
                </c:pt>
                <c:pt idx="1297" c:formatCode="m/d;@">
                  <c:v>45671.5104166667</c:v>
                </c:pt>
                <c:pt idx="1298" c:formatCode="m/d;@">
                  <c:v>45671.5208333333</c:v>
                </c:pt>
                <c:pt idx="1299" c:formatCode="m/d;@">
                  <c:v>45671.53125</c:v>
                </c:pt>
                <c:pt idx="1300" c:formatCode="m/d;@">
                  <c:v>45671.5416666667</c:v>
                </c:pt>
                <c:pt idx="1301" c:formatCode="m/d;@">
                  <c:v>45671.5520833333</c:v>
                </c:pt>
                <c:pt idx="1302" c:formatCode="m/d;@">
                  <c:v>45671.5625</c:v>
                </c:pt>
                <c:pt idx="1303" c:formatCode="m/d;@">
                  <c:v>45671.5729166667</c:v>
                </c:pt>
                <c:pt idx="1304" c:formatCode="m/d;@">
                  <c:v>45671.5833333333</c:v>
                </c:pt>
                <c:pt idx="1305" c:formatCode="m/d;@">
                  <c:v>45671.59375</c:v>
                </c:pt>
                <c:pt idx="1306" c:formatCode="m/d;@">
                  <c:v>45671.6041666667</c:v>
                </c:pt>
                <c:pt idx="1307" c:formatCode="m/d;@">
                  <c:v>45671.6145833333</c:v>
                </c:pt>
                <c:pt idx="1308" c:formatCode="m/d;@">
                  <c:v>45671.625</c:v>
                </c:pt>
                <c:pt idx="1309" c:formatCode="m/d;@">
                  <c:v>45671.6354166667</c:v>
                </c:pt>
                <c:pt idx="1310" c:formatCode="m/d;@">
                  <c:v>45671.6458333333</c:v>
                </c:pt>
                <c:pt idx="1311" c:formatCode="m/d;@">
                  <c:v>45671.65625</c:v>
                </c:pt>
                <c:pt idx="1312" c:formatCode="m/d;@">
                  <c:v>45671.6666666667</c:v>
                </c:pt>
                <c:pt idx="1313" c:formatCode="m/d;@">
                  <c:v>45671.6770833333</c:v>
                </c:pt>
                <c:pt idx="1314" c:formatCode="m/d;@">
                  <c:v>45671.6875</c:v>
                </c:pt>
                <c:pt idx="1315" c:formatCode="m/d;@">
                  <c:v>45671.6979166667</c:v>
                </c:pt>
                <c:pt idx="1316" c:formatCode="m/d;@">
                  <c:v>45671.7083333333</c:v>
                </c:pt>
                <c:pt idx="1317" c:formatCode="m/d;@">
                  <c:v>45671.71875</c:v>
                </c:pt>
                <c:pt idx="1318" c:formatCode="m/d;@">
                  <c:v>45671.7291666667</c:v>
                </c:pt>
                <c:pt idx="1319" c:formatCode="m/d;@">
                  <c:v>45671.7395833333</c:v>
                </c:pt>
                <c:pt idx="1320" c:formatCode="m/d;@">
                  <c:v>45671.75</c:v>
                </c:pt>
                <c:pt idx="1321" c:formatCode="m/d;@">
                  <c:v>45671.7604166667</c:v>
                </c:pt>
                <c:pt idx="1322" c:formatCode="m/d;@">
                  <c:v>45671.7708333333</c:v>
                </c:pt>
                <c:pt idx="1323" c:formatCode="m/d;@">
                  <c:v>45671.78125</c:v>
                </c:pt>
                <c:pt idx="1324" c:formatCode="m/d;@">
                  <c:v>45671.7916666667</c:v>
                </c:pt>
                <c:pt idx="1325" c:formatCode="m/d;@">
                  <c:v>45671.8020833333</c:v>
                </c:pt>
                <c:pt idx="1326" c:formatCode="m/d;@">
                  <c:v>45671.8125</c:v>
                </c:pt>
                <c:pt idx="1327" c:formatCode="m/d;@">
                  <c:v>45671.8229166667</c:v>
                </c:pt>
                <c:pt idx="1328" c:formatCode="m/d;@">
                  <c:v>45671.8333333333</c:v>
                </c:pt>
                <c:pt idx="1329" c:formatCode="m/d;@">
                  <c:v>45671.84375</c:v>
                </c:pt>
                <c:pt idx="1330" c:formatCode="m/d;@">
                  <c:v>45671.8541666667</c:v>
                </c:pt>
                <c:pt idx="1331" c:formatCode="m/d;@">
                  <c:v>45671.8645833333</c:v>
                </c:pt>
                <c:pt idx="1332" c:formatCode="m/d;@">
                  <c:v>45671.875</c:v>
                </c:pt>
                <c:pt idx="1333" c:formatCode="m/d;@">
                  <c:v>45671.8854166667</c:v>
                </c:pt>
                <c:pt idx="1334" c:formatCode="m/d;@">
                  <c:v>45671.8958333333</c:v>
                </c:pt>
                <c:pt idx="1335" c:formatCode="m/d;@">
                  <c:v>45671.90625</c:v>
                </c:pt>
                <c:pt idx="1336" c:formatCode="m/d;@">
                  <c:v>45671.9166666667</c:v>
                </c:pt>
                <c:pt idx="1337" c:formatCode="m/d;@">
                  <c:v>45671.9270833333</c:v>
                </c:pt>
                <c:pt idx="1338" c:formatCode="m/d;@">
                  <c:v>45671.9375</c:v>
                </c:pt>
                <c:pt idx="1339" c:formatCode="m/d;@">
                  <c:v>45671.9479166667</c:v>
                </c:pt>
                <c:pt idx="1340" c:formatCode="m/d;@">
                  <c:v>45671.9583333333</c:v>
                </c:pt>
                <c:pt idx="1341" c:formatCode="m/d;@">
                  <c:v>45671.96875</c:v>
                </c:pt>
                <c:pt idx="1342" c:formatCode="m/d;@">
                  <c:v>45671.9791666667</c:v>
                </c:pt>
                <c:pt idx="1343" c:formatCode="m/d;@">
                  <c:v>45671.9895833333</c:v>
                </c:pt>
                <c:pt idx="1344" c:formatCode="m/d;@">
                  <c:v>45672</c:v>
                </c:pt>
                <c:pt idx="1345" c:formatCode="m/d;@">
                  <c:v>45672.0104166667</c:v>
                </c:pt>
                <c:pt idx="1346" c:formatCode="m/d;@">
                  <c:v>45672.0208333333</c:v>
                </c:pt>
                <c:pt idx="1347" c:formatCode="m/d;@">
                  <c:v>45672.03125</c:v>
                </c:pt>
                <c:pt idx="1348" c:formatCode="m/d;@">
                  <c:v>45672.0416666667</c:v>
                </c:pt>
                <c:pt idx="1349" c:formatCode="m/d;@">
                  <c:v>45672.0520833333</c:v>
                </c:pt>
                <c:pt idx="1350" c:formatCode="m/d;@">
                  <c:v>45672.0625</c:v>
                </c:pt>
                <c:pt idx="1351" c:formatCode="m/d;@">
                  <c:v>45672.0729166667</c:v>
                </c:pt>
                <c:pt idx="1352" c:formatCode="m/d;@">
                  <c:v>45672.0833333333</c:v>
                </c:pt>
                <c:pt idx="1353" c:formatCode="m/d;@">
                  <c:v>45672.09375</c:v>
                </c:pt>
                <c:pt idx="1354" c:formatCode="m/d;@">
                  <c:v>45672.1041666667</c:v>
                </c:pt>
                <c:pt idx="1355" c:formatCode="m/d;@">
                  <c:v>45672.1145833333</c:v>
                </c:pt>
                <c:pt idx="1356" c:formatCode="m/d;@">
                  <c:v>45672.125</c:v>
                </c:pt>
                <c:pt idx="1357" c:formatCode="m/d;@">
                  <c:v>45672.1354166667</c:v>
                </c:pt>
                <c:pt idx="1358" c:formatCode="m/d;@">
                  <c:v>45672.1458333333</c:v>
                </c:pt>
                <c:pt idx="1359" c:formatCode="m/d;@">
                  <c:v>45672.15625</c:v>
                </c:pt>
                <c:pt idx="1360" c:formatCode="m/d;@">
                  <c:v>45672.1666666667</c:v>
                </c:pt>
                <c:pt idx="1361" c:formatCode="m/d;@">
                  <c:v>45672.1770833333</c:v>
                </c:pt>
                <c:pt idx="1362" c:formatCode="m/d;@">
                  <c:v>45672.1875</c:v>
                </c:pt>
                <c:pt idx="1363" c:formatCode="m/d;@">
                  <c:v>45672.1979166667</c:v>
                </c:pt>
                <c:pt idx="1364" c:formatCode="m/d;@">
                  <c:v>45672.2083333333</c:v>
                </c:pt>
                <c:pt idx="1365" c:formatCode="m/d;@">
                  <c:v>45672.21875</c:v>
                </c:pt>
                <c:pt idx="1366" c:formatCode="m/d;@">
                  <c:v>45672.2291666667</c:v>
                </c:pt>
                <c:pt idx="1367" c:formatCode="m/d;@">
                  <c:v>45672.2395833333</c:v>
                </c:pt>
                <c:pt idx="1368" c:formatCode="m/d;@">
                  <c:v>45672.25</c:v>
                </c:pt>
                <c:pt idx="1369" c:formatCode="m/d;@">
                  <c:v>45672.2604166667</c:v>
                </c:pt>
                <c:pt idx="1370" c:formatCode="m/d;@">
                  <c:v>45672.2708333333</c:v>
                </c:pt>
                <c:pt idx="1371" c:formatCode="m/d;@">
                  <c:v>45672.28125</c:v>
                </c:pt>
                <c:pt idx="1372" c:formatCode="m/d;@">
                  <c:v>45672.2916666667</c:v>
                </c:pt>
                <c:pt idx="1373" c:formatCode="m/d;@">
                  <c:v>45672.3020833333</c:v>
                </c:pt>
                <c:pt idx="1374" c:formatCode="m/d;@">
                  <c:v>45672.3125</c:v>
                </c:pt>
                <c:pt idx="1375" c:formatCode="m/d;@">
                  <c:v>45672.3229166667</c:v>
                </c:pt>
                <c:pt idx="1376" c:formatCode="m/d;@">
                  <c:v>45672.3333333333</c:v>
                </c:pt>
                <c:pt idx="1377" c:formatCode="m/d;@">
                  <c:v>45672.34375</c:v>
                </c:pt>
                <c:pt idx="1378" c:formatCode="m/d;@">
                  <c:v>45672.3541666667</c:v>
                </c:pt>
                <c:pt idx="1379" c:formatCode="m/d;@">
                  <c:v>45672.3645833333</c:v>
                </c:pt>
                <c:pt idx="1380" c:formatCode="m/d;@">
                  <c:v>45672.375</c:v>
                </c:pt>
                <c:pt idx="1381" c:formatCode="m/d;@">
                  <c:v>45672.3854166667</c:v>
                </c:pt>
                <c:pt idx="1382" c:formatCode="m/d;@">
                  <c:v>45672.3958333333</c:v>
                </c:pt>
                <c:pt idx="1383" c:formatCode="m/d;@">
                  <c:v>45672.40625</c:v>
                </c:pt>
                <c:pt idx="1384" c:formatCode="m/d;@">
                  <c:v>45672.4166666667</c:v>
                </c:pt>
                <c:pt idx="1385" c:formatCode="m/d;@">
                  <c:v>45672.4270833333</c:v>
                </c:pt>
                <c:pt idx="1386" c:formatCode="m/d;@">
                  <c:v>45672.4375</c:v>
                </c:pt>
                <c:pt idx="1387" c:formatCode="m/d;@">
                  <c:v>45672.4479166667</c:v>
                </c:pt>
                <c:pt idx="1388" c:formatCode="m/d;@">
                  <c:v>45672.4583333333</c:v>
                </c:pt>
                <c:pt idx="1389" c:formatCode="m/d;@">
                  <c:v>45672.46875</c:v>
                </c:pt>
                <c:pt idx="1390" c:formatCode="m/d;@">
                  <c:v>45672.4791666667</c:v>
                </c:pt>
                <c:pt idx="1391" c:formatCode="m/d;@">
                  <c:v>45672.4895833333</c:v>
                </c:pt>
                <c:pt idx="1392" c:formatCode="m/d;@">
                  <c:v>45672.5</c:v>
                </c:pt>
                <c:pt idx="1393" c:formatCode="m/d;@">
                  <c:v>45672.5104166667</c:v>
                </c:pt>
                <c:pt idx="1394" c:formatCode="m/d;@">
                  <c:v>45672.5208333333</c:v>
                </c:pt>
                <c:pt idx="1395" c:formatCode="m/d;@">
                  <c:v>45672.53125</c:v>
                </c:pt>
                <c:pt idx="1396" c:formatCode="m/d;@">
                  <c:v>45672.5416666667</c:v>
                </c:pt>
                <c:pt idx="1397" c:formatCode="m/d;@">
                  <c:v>45672.5520833333</c:v>
                </c:pt>
                <c:pt idx="1398" c:formatCode="m/d;@">
                  <c:v>45672.5625</c:v>
                </c:pt>
                <c:pt idx="1399" c:formatCode="m/d;@">
                  <c:v>45672.5729166667</c:v>
                </c:pt>
                <c:pt idx="1400" c:formatCode="m/d;@">
                  <c:v>45672.5833333333</c:v>
                </c:pt>
                <c:pt idx="1401" c:formatCode="m/d;@">
                  <c:v>45672.59375</c:v>
                </c:pt>
                <c:pt idx="1402" c:formatCode="m/d;@">
                  <c:v>45672.6041666667</c:v>
                </c:pt>
                <c:pt idx="1403" c:formatCode="m/d;@">
                  <c:v>45672.6145833333</c:v>
                </c:pt>
                <c:pt idx="1404" c:formatCode="m/d;@">
                  <c:v>45672.625</c:v>
                </c:pt>
                <c:pt idx="1405" c:formatCode="m/d;@">
                  <c:v>45672.6354166667</c:v>
                </c:pt>
                <c:pt idx="1406" c:formatCode="m/d;@">
                  <c:v>45672.6458333333</c:v>
                </c:pt>
                <c:pt idx="1407" c:formatCode="m/d;@">
                  <c:v>45672.65625</c:v>
                </c:pt>
                <c:pt idx="1408" c:formatCode="m/d;@">
                  <c:v>45672.6666666667</c:v>
                </c:pt>
                <c:pt idx="1409" c:formatCode="m/d;@">
                  <c:v>45672.6770833333</c:v>
                </c:pt>
                <c:pt idx="1410" c:formatCode="m/d;@">
                  <c:v>45672.6875</c:v>
                </c:pt>
                <c:pt idx="1411" c:formatCode="m/d;@">
                  <c:v>45672.6979166667</c:v>
                </c:pt>
                <c:pt idx="1412" c:formatCode="m/d;@">
                  <c:v>45672.7083333333</c:v>
                </c:pt>
                <c:pt idx="1413" c:formatCode="m/d;@">
                  <c:v>45672.71875</c:v>
                </c:pt>
                <c:pt idx="1414" c:formatCode="m/d;@">
                  <c:v>45672.7291666667</c:v>
                </c:pt>
                <c:pt idx="1415" c:formatCode="m/d;@">
                  <c:v>45672.7395833333</c:v>
                </c:pt>
                <c:pt idx="1416" c:formatCode="m/d;@">
                  <c:v>45672.75</c:v>
                </c:pt>
                <c:pt idx="1417" c:formatCode="m/d;@">
                  <c:v>45672.7604166667</c:v>
                </c:pt>
                <c:pt idx="1418" c:formatCode="m/d;@">
                  <c:v>45672.7708333333</c:v>
                </c:pt>
                <c:pt idx="1419" c:formatCode="m/d;@">
                  <c:v>45672.78125</c:v>
                </c:pt>
                <c:pt idx="1420" c:formatCode="m/d;@">
                  <c:v>45672.7916666667</c:v>
                </c:pt>
                <c:pt idx="1421" c:formatCode="m/d;@">
                  <c:v>45672.8020833333</c:v>
                </c:pt>
                <c:pt idx="1422" c:formatCode="m/d;@">
                  <c:v>45672.8125</c:v>
                </c:pt>
                <c:pt idx="1423" c:formatCode="m/d;@">
                  <c:v>45672.8229166667</c:v>
                </c:pt>
                <c:pt idx="1424" c:formatCode="m/d;@">
                  <c:v>45672.8333333333</c:v>
                </c:pt>
                <c:pt idx="1425" c:formatCode="m/d;@">
                  <c:v>45672.84375</c:v>
                </c:pt>
                <c:pt idx="1426" c:formatCode="m/d;@">
                  <c:v>45672.8541666667</c:v>
                </c:pt>
                <c:pt idx="1427" c:formatCode="m/d;@">
                  <c:v>45672.8645833333</c:v>
                </c:pt>
                <c:pt idx="1428" c:formatCode="m/d;@">
                  <c:v>45672.875</c:v>
                </c:pt>
                <c:pt idx="1429" c:formatCode="m/d;@">
                  <c:v>45672.8854166667</c:v>
                </c:pt>
                <c:pt idx="1430" c:formatCode="m/d;@">
                  <c:v>45672.8958333333</c:v>
                </c:pt>
                <c:pt idx="1431" c:formatCode="m/d;@">
                  <c:v>45672.90625</c:v>
                </c:pt>
                <c:pt idx="1432" c:formatCode="m/d;@">
                  <c:v>45672.9166666667</c:v>
                </c:pt>
                <c:pt idx="1433" c:formatCode="m/d;@">
                  <c:v>45672.9270833333</c:v>
                </c:pt>
                <c:pt idx="1434" c:formatCode="m/d;@">
                  <c:v>45672.9375</c:v>
                </c:pt>
                <c:pt idx="1435" c:formatCode="m/d;@">
                  <c:v>45672.9479166667</c:v>
                </c:pt>
                <c:pt idx="1436" c:formatCode="m/d;@">
                  <c:v>45672.9583333333</c:v>
                </c:pt>
                <c:pt idx="1437" c:formatCode="m/d;@">
                  <c:v>45672.96875</c:v>
                </c:pt>
                <c:pt idx="1438" c:formatCode="m/d;@">
                  <c:v>45672.9791666667</c:v>
                </c:pt>
                <c:pt idx="1439" c:formatCode="m/d;@">
                  <c:v>45672.9895833333</c:v>
                </c:pt>
                <c:pt idx="1440" c:formatCode="m/d;@">
                  <c:v>45673</c:v>
                </c:pt>
                <c:pt idx="1441" c:formatCode="m/d;@">
                  <c:v>45673.0104166667</c:v>
                </c:pt>
                <c:pt idx="1442" c:formatCode="m/d;@">
                  <c:v>45673.0208333333</c:v>
                </c:pt>
                <c:pt idx="1443" c:formatCode="m/d;@">
                  <c:v>45673.03125</c:v>
                </c:pt>
                <c:pt idx="1444" c:formatCode="m/d;@">
                  <c:v>45673.0416666667</c:v>
                </c:pt>
                <c:pt idx="1445" c:formatCode="m/d;@">
                  <c:v>45673.0520833333</c:v>
                </c:pt>
                <c:pt idx="1446" c:formatCode="m/d;@">
                  <c:v>45673.0625</c:v>
                </c:pt>
                <c:pt idx="1447" c:formatCode="m/d;@">
                  <c:v>45673.0729166667</c:v>
                </c:pt>
                <c:pt idx="1448" c:formatCode="m/d;@">
                  <c:v>45673.0833333333</c:v>
                </c:pt>
                <c:pt idx="1449" c:formatCode="m/d;@">
                  <c:v>45673.09375</c:v>
                </c:pt>
                <c:pt idx="1450" c:formatCode="m/d;@">
                  <c:v>45673.1041666667</c:v>
                </c:pt>
                <c:pt idx="1451" c:formatCode="m/d;@">
                  <c:v>45673.1145833333</c:v>
                </c:pt>
                <c:pt idx="1452" c:formatCode="m/d;@">
                  <c:v>45673.125</c:v>
                </c:pt>
                <c:pt idx="1453" c:formatCode="m/d;@">
                  <c:v>45673.1354166667</c:v>
                </c:pt>
                <c:pt idx="1454" c:formatCode="m/d;@">
                  <c:v>45673.1458333333</c:v>
                </c:pt>
                <c:pt idx="1455" c:formatCode="m/d;@">
                  <c:v>45673.15625</c:v>
                </c:pt>
                <c:pt idx="1456" c:formatCode="m/d;@">
                  <c:v>45673.1666666667</c:v>
                </c:pt>
                <c:pt idx="1457" c:formatCode="m/d;@">
                  <c:v>45673.1770833333</c:v>
                </c:pt>
                <c:pt idx="1458" c:formatCode="m/d;@">
                  <c:v>45673.1875</c:v>
                </c:pt>
                <c:pt idx="1459" c:formatCode="m/d;@">
                  <c:v>45673.1979166667</c:v>
                </c:pt>
                <c:pt idx="1460" c:formatCode="m/d;@">
                  <c:v>45673.2083333333</c:v>
                </c:pt>
                <c:pt idx="1461" c:formatCode="m/d;@">
                  <c:v>45673.21875</c:v>
                </c:pt>
                <c:pt idx="1462" c:formatCode="m/d;@">
                  <c:v>45673.2291666667</c:v>
                </c:pt>
                <c:pt idx="1463" c:formatCode="m/d;@">
                  <c:v>45673.2395833333</c:v>
                </c:pt>
                <c:pt idx="1464" c:formatCode="m/d;@">
                  <c:v>45673.25</c:v>
                </c:pt>
                <c:pt idx="1465" c:formatCode="m/d;@">
                  <c:v>45673.2604166667</c:v>
                </c:pt>
                <c:pt idx="1466" c:formatCode="m/d;@">
                  <c:v>45673.2708333333</c:v>
                </c:pt>
                <c:pt idx="1467" c:formatCode="m/d;@">
                  <c:v>45673.28125</c:v>
                </c:pt>
                <c:pt idx="1468" c:formatCode="m/d;@">
                  <c:v>45673.2916666667</c:v>
                </c:pt>
                <c:pt idx="1469" c:formatCode="m/d;@">
                  <c:v>45673.3020833333</c:v>
                </c:pt>
                <c:pt idx="1470" c:formatCode="m/d;@">
                  <c:v>45673.3125</c:v>
                </c:pt>
                <c:pt idx="1471" c:formatCode="m/d;@">
                  <c:v>45673.3229166667</c:v>
                </c:pt>
                <c:pt idx="1472" c:formatCode="m/d;@">
                  <c:v>45673.3333333333</c:v>
                </c:pt>
                <c:pt idx="1473" c:formatCode="m/d;@">
                  <c:v>45673.34375</c:v>
                </c:pt>
                <c:pt idx="1474" c:formatCode="m/d;@">
                  <c:v>45673.3541666667</c:v>
                </c:pt>
                <c:pt idx="1475" c:formatCode="m/d;@">
                  <c:v>45673.3645833333</c:v>
                </c:pt>
                <c:pt idx="1476" c:formatCode="m/d;@">
                  <c:v>45673.375</c:v>
                </c:pt>
                <c:pt idx="1477" c:formatCode="m/d;@">
                  <c:v>45673.3854166667</c:v>
                </c:pt>
                <c:pt idx="1478" c:formatCode="m/d;@">
                  <c:v>45673.3958333333</c:v>
                </c:pt>
                <c:pt idx="1479" c:formatCode="m/d;@">
                  <c:v>45673.40625</c:v>
                </c:pt>
                <c:pt idx="1480" c:formatCode="m/d;@">
                  <c:v>45673.4166666667</c:v>
                </c:pt>
                <c:pt idx="1481" c:formatCode="m/d;@">
                  <c:v>45673.4270833333</c:v>
                </c:pt>
                <c:pt idx="1482" c:formatCode="m/d;@">
                  <c:v>45673.4375</c:v>
                </c:pt>
                <c:pt idx="1483" c:formatCode="m/d;@">
                  <c:v>45673.4479166667</c:v>
                </c:pt>
                <c:pt idx="1484" c:formatCode="m/d;@">
                  <c:v>45673.4583333333</c:v>
                </c:pt>
                <c:pt idx="1485" c:formatCode="m/d;@">
                  <c:v>45673.46875</c:v>
                </c:pt>
                <c:pt idx="1486" c:formatCode="m/d;@">
                  <c:v>45673.4791666667</c:v>
                </c:pt>
                <c:pt idx="1487" c:formatCode="m/d;@">
                  <c:v>45673.4895833333</c:v>
                </c:pt>
                <c:pt idx="1488" c:formatCode="m/d;@">
                  <c:v>45673.5</c:v>
                </c:pt>
                <c:pt idx="1489" c:formatCode="m/d;@">
                  <c:v>45673.5104166667</c:v>
                </c:pt>
                <c:pt idx="1490" c:formatCode="m/d;@">
                  <c:v>45673.5208333333</c:v>
                </c:pt>
                <c:pt idx="1491" c:formatCode="m/d;@">
                  <c:v>45673.53125</c:v>
                </c:pt>
                <c:pt idx="1492" c:formatCode="m/d;@">
                  <c:v>45673.5416666667</c:v>
                </c:pt>
                <c:pt idx="1493" c:formatCode="m/d;@">
                  <c:v>45673.5520833333</c:v>
                </c:pt>
                <c:pt idx="1494" c:formatCode="m/d;@">
                  <c:v>45673.5625</c:v>
                </c:pt>
                <c:pt idx="1495" c:formatCode="m/d;@">
                  <c:v>45673.5729166667</c:v>
                </c:pt>
                <c:pt idx="1496" c:formatCode="m/d;@">
                  <c:v>45673.5833333333</c:v>
                </c:pt>
                <c:pt idx="1497" c:formatCode="m/d;@">
                  <c:v>45673.59375</c:v>
                </c:pt>
                <c:pt idx="1498" c:formatCode="m/d;@">
                  <c:v>45673.6041666667</c:v>
                </c:pt>
                <c:pt idx="1499" c:formatCode="m/d;@">
                  <c:v>45673.6145833333</c:v>
                </c:pt>
                <c:pt idx="1500" c:formatCode="m/d;@">
                  <c:v>45673.625</c:v>
                </c:pt>
                <c:pt idx="1501" c:formatCode="m/d;@">
                  <c:v>45673.6354166667</c:v>
                </c:pt>
                <c:pt idx="1502" c:formatCode="m/d;@">
                  <c:v>45673.6458333333</c:v>
                </c:pt>
                <c:pt idx="1503" c:formatCode="m/d;@">
                  <c:v>45673.65625</c:v>
                </c:pt>
                <c:pt idx="1504" c:formatCode="m/d;@">
                  <c:v>45673.6666666667</c:v>
                </c:pt>
                <c:pt idx="1505" c:formatCode="m/d;@">
                  <c:v>45673.6770833333</c:v>
                </c:pt>
                <c:pt idx="1506" c:formatCode="m/d;@">
                  <c:v>45673.6875</c:v>
                </c:pt>
                <c:pt idx="1507" c:formatCode="m/d;@">
                  <c:v>45673.6979166667</c:v>
                </c:pt>
                <c:pt idx="1508" c:formatCode="m/d;@">
                  <c:v>45673.7083333333</c:v>
                </c:pt>
                <c:pt idx="1509" c:formatCode="m/d;@">
                  <c:v>45673.71875</c:v>
                </c:pt>
                <c:pt idx="1510" c:formatCode="m/d;@">
                  <c:v>45673.7291666667</c:v>
                </c:pt>
                <c:pt idx="1511" c:formatCode="m/d;@">
                  <c:v>45673.7395833333</c:v>
                </c:pt>
                <c:pt idx="1512" c:formatCode="m/d;@">
                  <c:v>45673.75</c:v>
                </c:pt>
                <c:pt idx="1513" c:formatCode="m/d;@">
                  <c:v>45673.7604166667</c:v>
                </c:pt>
                <c:pt idx="1514" c:formatCode="m/d;@">
                  <c:v>45673.7708333333</c:v>
                </c:pt>
                <c:pt idx="1515" c:formatCode="m/d;@">
                  <c:v>45673.78125</c:v>
                </c:pt>
                <c:pt idx="1516" c:formatCode="m/d;@">
                  <c:v>45673.7916666667</c:v>
                </c:pt>
                <c:pt idx="1517" c:formatCode="m/d;@">
                  <c:v>45673.8020833333</c:v>
                </c:pt>
                <c:pt idx="1518" c:formatCode="m/d;@">
                  <c:v>45673.8125</c:v>
                </c:pt>
                <c:pt idx="1519" c:formatCode="m/d;@">
                  <c:v>45673.8229166667</c:v>
                </c:pt>
                <c:pt idx="1520" c:formatCode="m/d;@">
                  <c:v>45673.8333333333</c:v>
                </c:pt>
                <c:pt idx="1521" c:formatCode="m/d;@">
                  <c:v>45673.84375</c:v>
                </c:pt>
                <c:pt idx="1522" c:formatCode="m/d;@">
                  <c:v>45673.8541666667</c:v>
                </c:pt>
                <c:pt idx="1523" c:formatCode="m/d;@">
                  <c:v>45673.8645833333</c:v>
                </c:pt>
                <c:pt idx="1524" c:formatCode="m/d;@">
                  <c:v>45673.875</c:v>
                </c:pt>
                <c:pt idx="1525" c:formatCode="m/d;@">
                  <c:v>45673.8854166667</c:v>
                </c:pt>
                <c:pt idx="1526" c:formatCode="m/d;@">
                  <c:v>45673.8958333333</c:v>
                </c:pt>
                <c:pt idx="1527" c:formatCode="m/d;@">
                  <c:v>45673.90625</c:v>
                </c:pt>
                <c:pt idx="1528" c:formatCode="m/d;@">
                  <c:v>45673.9166666667</c:v>
                </c:pt>
                <c:pt idx="1529" c:formatCode="m/d;@">
                  <c:v>45673.9270833333</c:v>
                </c:pt>
                <c:pt idx="1530" c:formatCode="m/d;@">
                  <c:v>45673.9375</c:v>
                </c:pt>
                <c:pt idx="1531" c:formatCode="m/d;@">
                  <c:v>45673.9479166667</c:v>
                </c:pt>
                <c:pt idx="1532" c:formatCode="m/d;@">
                  <c:v>45673.9583333333</c:v>
                </c:pt>
                <c:pt idx="1533" c:formatCode="m/d;@">
                  <c:v>45673.96875</c:v>
                </c:pt>
                <c:pt idx="1534" c:formatCode="m/d;@">
                  <c:v>45673.9791666667</c:v>
                </c:pt>
                <c:pt idx="1535" c:formatCode="m/d;@">
                  <c:v>45673.9895833333</c:v>
                </c:pt>
                <c:pt idx="1536" c:formatCode="m/d;@">
                  <c:v>45674</c:v>
                </c:pt>
                <c:pt idx="1537" c:formatCode="m/d;@">
                  <c:v>45674.0104166667</c:v>
                </c:pt>
                <c:pt idx="1538" c:formatCode="m/d;@">
                  <c:v>45674.0208333333</c:v>
                </c:pt>
                <c:pt idx="1539" c:formatCode="m/d;@">
                  <c:v>45674.03125</c:v>
                </c:pt>
                <c:pt idx="1540" c:formatCode="m/d;@">
                  <c:v>45674.0416666667</c:v>
                </c:pt>
                <c:pt idx="1541" c:formatCode="m/d;@">
                  <c:v>45674.0520833333</c:v>
                </c:pt>
                <c:pt idx="1542" c:formatCode="m/d;@">
                  <c:v>45674.0625</c:v>
                </c:pt>
                <c:pt idx="1543" c:formatCode="m/d;@">
                  <c:v>45674.0729166667</c:v>
                </c:pt>
                <c:pt idx="1544" c:formatCode="m/d;@">
                  <c:v>45674.0833333333</c:v>
                </c:pt>
                <c:pt idx="1545" c:formatCode="m/d;@">
                  <c:v>45674.09375</c:v>
                </c:pt>
                <c:pt idx="1546" c:formatCode="m/d;@">
                  <c:v>45674.1041666667</c:v>
                </c:pt>
                <c:pt idx="1547" c:formatCode="m/d;@">
                  <c:v>45674.1145833333</c:v>
                </c:pt>
                <c:pt idx="1548" c:formatCode="m/d;@">
                  <c:v>45674.125</c:v>
                </c:pt>
                <c:pt idx="1549" c:formatCode="m/d;@">
                  <c:v>45674.1354166667</c:v>
                </c:pt>
                <c:pt idx="1550" c:formatCode="m/d;@">
                  <c:v>45674.1458333333</c:v>
                </c:pt>
                <c:pt idx="1551" c:formatCode="m/d;@">
                  <c:v>45674.15625</c:v>
                </c:pt>
                <c:pt idx="1552" c:formatCode="m/d;@">
                  <c:v>45674.1666666667</c:v>
                </c:pt>
                <c:pt idx="1553" c:formatCode="m/d;@">
                  <c:v>45674.1770833333</c:v>
                </c:pt>
                <c:pt idx="1554" c:formatCode="m/d;@">
                  <c:v>45674.1875</c:v>
                </c:pt>
                <c:pt idx="1555" c:formatCode="m/d;@">
                  <c:v>45674.1979166667</c:v>
                </c:pt>
                <c:pt idx="1556" c:formatCode="m/d;@">
                  <c:v>45674.2083333333</c:v>
                </c:pt>
                <c:pt idx="1557" c:formatCode="m/d;@">
                  <c:v>45674.21875</c:v>
                </c:pt>
                <c:pt idx="1558" c:formatCode="m/d;@">
                  <c:v>45674.2291666667</c:v>
                </c:pt>
                <c:pt idx="1559" c:formatCode="m/d;@">
                  <c:v>45674.2395833333</c:v>
                </c:pt>
                <c:pt idx="1560" c:formatCode="m/d;@">
                  <c:v>45674.25</c:v>
                </c:pt>
                <c:pt idx="1561" c:formatCode="m/d;@">
                  <c:v>45674.2604166667</c:v>
                </c:pt>
                <c:pt idx="1562" c:formatCode="m/d;@">
                  <c:v>45674.2708333333</c:v>
                </c:pt>
                <c:pt idx="1563" c:formatCode="m/d;@">
                  <c:v>45674.28125</c:v>
                </c:pt>
                <c:pt idx="1564" c:formatCode="m/d;@">
                  <c:v>45674.2916666667</c:v>
                </c:pt>
                <c:pt idx="1565" c:formatCode="m/d;@">
                  <c:v>45674.3020833333</c:v>
                </c:pt>
                <c:pt idx="1566" c:formatCode="m/d;@">
                  <c:v>45674.3125</c:v>
                </c:pt>
                <c:pt idx="1567" c:formatCode="m/d;@">
                  <c:v>45674.3229166667</c:v>
                </c:pt>
                <c:pt idx="1568" c:formatCode="m/d;@">
                  <c:v>45674.3333333333</c:v>
                </c:pt>
                <c:pt idx="1569" c:formatCode="m/d;@">
                  <c:v>45674.34375</c:v>
                </c:pt>
                <c:pt idx="1570" c:formatCode="m/d;@">
                  <c:v>45674.3541666667</c:v>
                </c:pt>
                <c:pt idx="1571" c:formatCode="m/d;@">
                  <c:v>45674.3645833333</c:v>
                </c:pt>
                <c:pt idx="1572" c:formatCode="m/d;@">
                  <c:v>45674.375</c:v>
                </c:pt>
                <c:pt idx="1573" c:formatCode="m/d;@">
                  <c:v>45674.3854166667</c:v>
                </c:pt>
                <c:pt idx="1574" c:formatCode="m/d;@">
                  <c:v>45674.3958333333</c:v>
                </c:pt>
                <c:pt idx="1575" c:formatCode="m/d;@">
                  <c:v>45674.40625</c:v>
                </c:pt>
                <c:pt idx="1576" c:formatCode="m/d;@">
                  <c:v>45674.4166666667</c:v>
                </c:pt>
                <c:pt idx="1577" c:formatCode="m/d;@">
                  <c:v>45674.4270833333</c:v>
                </c:pt>
                <c:pt idx="1578" c:formatCode="m/d;@">
                  <c:v>45674.4375</c:v>
                </c:pt>
                <c:pt idx="1579" c:formatCode="m/d;@">
                  <c:v>45674.4479166667</c:v>
                </c:pt>
                <c:pt idx="1580" c:formatCode="m/d;@">
                  <c:v>45674.4583333333</c:v>
                </c:pt>
                <c:pt idx="1581" c:formatCode="m/d;@">
                  <c:v>45674.46875</c:v>
                </c:pt>
                <c:pt idx="1582" c:formatCode="m/d;@">
                  <c:v>45674.4791666667</c:v>
                </c:pt>
                <c:pt idx="1583" c:formatCode="m/d;@">
                  <c:v>45674.4895833333</c:v>
                </c:pt>
                <c:pt idx="1584" c:formatCode="m/d;@">
                  <c:v>45674.5</c:v>
                </c:pt>
                <c:pt idx="1585" c:formatCode="m/d;@">
                  <c:v>45674.5104166667</c:v>
                </c:pt>
                <c:pt idx="1586" c:formatCode="m/d;@">
                  <c:v>45674.5208333333</c:v>
                </c:pt>
                <c:pt idx="1587" c:formatCode="m/d;@">
                  <c:v>45674.53125</c:v>
                </c:pt>
                <c:pt idx="1588" c:formatCode="m/d;@">
                  <c:v>45674.5416666667</c:v>
                </c:pt>
                <c:pt idx="1589" c:formatCode="m/d;@">
                  <c:v>45674.5520833333</c:v>
                </c:pt>
                <c:pt idx="1590" c:formatCode="m/d;@">
                  <c:v>45674.5625</c:v>
                </c:pt>
                <c:pt idx="1591" c:formatCode="m/d;@">
                  <c:v>45674.5729166667</c:v>
                </c:pt>
                <c:pt idx="1592" c:formatCode="m/d;@">
                  <c:v>45674.5833333333</c:v>
                </c:pt>
                <c:pt idx="1593" c:formatCode="m/d;@">
                  <c:v>45674.59375</c:v>
                </c:pt>
                <c:pt idx="1594" c:formatCode="m/d;@">
                  <c:v>45674.6041666667</c:v>
                </c:pt>
                <c:pt idx="1595" c:formatCode="m/d;@">
                  <c:v>45674.6145833333</c:v>
                </c:pt>
                <c:pt idx="1596" c:formatCode="m/d;@">
                  <c:v>45674.625</c:v>
                </c:pt>
                <c:pt idx="1597" c:formatCode="m/d;@">
                  <c:v>45674.6354166667</c:v>
                </c:pt>
                <c:pt idx="1598" c:formatCode="m/d;@">
                  <c:v>45674.6458333333</c:v>
                </c:pt>
                <c:pt idx="1599" c:formatCode="m/d;@">
                  <c:v>45674.65625</c:v>
                </c:pt>
                <c:pt idx="1600" c:formatCode="m/d;@">
                  <c:v>45674.6666666667</c:v>
                </c:pt>
                <c:pt idx="1601" c:formatCode="m/d;@">
                  <c:v>45674.6770833333</c:v>
                </c:pt>
                <c:pt idx="1602" c:formatCode="m/d;@">
                  <c:v>45674.6875</c:v>
                </c:pt>
                <c:pt idx="1603" c:formatCode="m/d;@">
                  <c:v>45674.6979166667</c:v>
                </c:pt>
                <c:pt idx="1604" c:formatCode="m/d;@">
                  <c:v>45674.7083333333</c:v>
                </c:pt>
                <c:pt idx="1605" c:formatCode="m/d;@">
                  <c:v>45674.71875</c:v>
                </c:pt>
                <c:pt idx="1606" c:formatCode="m/d;@">
                  <c:v>45674.7291666667</c:v>
                </c:pt>
                <c:pt idx="1607" c:formatCode="m/d;@">
                  <c:v>45674.7395833333</c:v>
                </c:pt>
                <c:pt idx="1608" c:formatCode="m/d;@">
                  <c:v>45674.75</c:v>
                </c:pt>
                <c:pt idx="1609" c:formatCode="m/d;@">
                  <c:v>45674.7604166667</c:v>
                </c:pt>
                <c:pt idx="1610" c:formatCode="m/d;@">
                  <c:v>45674.7708333333</c:v>
                </c:pt>
                <c:pt idx="1611" c:formatCode="m/d;@">
                  <c:v>45674.78125</c:v>
                </c:pt>
                <c:pt idx="1612" c:formatCode="m/d;@">
                  <c:v>45674.7916666667</c:v>
                </c:pt>
                <c:pt idx="1613" c:formatCode="m/d;@">
                  <c:v>45674.8020833333</c:v>
                </c:pt>
                <c:pt idx="1614" c:formatCode="m/d;@">
                  <c:v>45674.8125</c:v>
                </c:pt>
                <c:pt idx="1615" c:formatCode="m/d;@">
                  <c:v>45674.8229166667</c:v>
                </c:pt>
                <c:pt idx="1616" c:formatCode="m/d;@">
                  <c:v>45674.8333333333</c:v>
                </c:pt>
                <c:pt idx="1617" c:formatCode="m/d;@">
                  <c:v>45674.84375</c:v>
                </c:pt>
                <c:pt idx="1618" c:formatCode="m/d;@">
                  <c:v>45674.8541666667</c:v>
                </c:pt>
                <c:pt idx="1619" c:formatCode="m/d;@">
                  <c:v>45674.8645833333</c:v>
                </c:pt>
                <c:pt idx="1620" c:formatCode="m/d;@">
                  <c:v>45674.875</c:v>
                </c:pt>
                <c:pt idx="1621" c:formatCode="m/d;@">
                  <c:v>45674.8854166667</c:v>
                </c:pt>
                <c:pt idx="1622" c:formatCode="m/d;@">
                  <c:v>45674.8958333333</c:v>
                </c:pt>
                <c:pt idx="1623" c:formatCode="m/d;@">
                  <c:v>45674.90625</c:v>
                </c:pt>
                <c:pt idx="1624" c:formatCode="m/d;@">
                  <c:v>45674.9166666667</c:v>
                </c:pt>
                <c:pt idx="1625" c:formatCode="m/d;@">
                  <c:v>45674.9270833333</c:v>
                </c:pt>
                <c:pt idx="1626" c:formatCode="m/d;@">
                  <c:v>45674.9375</c:v>
                </c:pt>
                <c:pt idx="1627" c:formatCode="m/d;@">
                  <c:v>45674.9479166667</c:v>
                </c:pt>
                <c:pt idx="1628" c:formatCode="m/d;@">
                  <c:v>45674.9583333333</c:v>
                </c:pt>
                <c:pt idx="1629" c:formatCode="m/d;@">
                  <c:v>45674.96875</c:v>
                </c:pt>
                <c:pt idx="1630" c:formatCode="m/d;@">
                  <c:v>45674.9791666667</c:v>
                </c:pt>
                <c:pt idx="1631" c:formatCode="m/d;@">
                  <c:v>45674.9895833333</c:v>
                </c:pt>
                <c:pt idx="1632" c:formatCode="m/d;@">
                  <c:v>45675</c:v>
                </c:pt>
                <c:pt idx="1633" c:formatCode="m/d;@">
                  <c:v>45675.0104166667</c:v>
                </c:pt>
                <c:pt idx="1634" c:formatCode="m/d;@">
                  <c:v>45675.0208333333</c:v>
                </c:pt>
                <c:pt idx="1635" c:formatCode="m/d;@">
                  <c:v>45675.03125</c:v>
                </c:pt>
                <c:pt idx="1636" c:formatCode="m/d;@">
                  <c:v>45675.0416666667</c:v>
                </c:pt>
                <c:pt idx="1637" c:formatCode="m/d;@">
                  <c:v>45675.0520833333</c:v>
                </c:pt>
                <c:pt idx="1638" c:formatCode="m/d;@">
                  <c:v>45675.0625</c:v>
                </c:pt>
                <c:pt idx="1639" c:formatCode="m/d;@">
                  <c:v>45675.0729166667</c:v>
                </c:pt>
                <c:pt idx="1640" c:formatCode="m/d;@">
                  <c:v>45675.0833333333</c:v>
                </c:pt>
                <c:pt idx="1641" c:formatCode="m/d;@">
                  <c:v>45675.09375</c:v>
                </c:pt>
                <c:pt idx="1642" c:formatCode="m/d;@">
                  <c:v>45675.1041666667</c:v>
                </c:pt>
                <c:pt idx="1643" c:formatCode="m/d;@">
                  <c:v>45675.1145833333</c:v>
                </c:pt>
                <c:pt idx="1644" c:formatCode="m/d;@">
                  <c:v>45675.125</c:v>
                </c:pt>
                <c:pt idx="1645" c:formatCode="m/d;@">
                  <c:v>45675.1354166667</c:v>
                </c:pt>
                <c:pt idx="1646" c:formatCode="m/d;@">
                  <c:v>45675.1458333333</c:v>
                </c:pt>
                <c:pt idx="1647" c:formatCode="m/d;@">
                  <c:v>45675.15625</c:v>
                </c:pt>
                <c:pt idx="1648" c:formatCode="m/d;@">
                  <c:v>45675.1666666667</c:v>
                </c:pt>
                <c:pt idx="1649" c:formatCode="m/d;@">
                  <c:v>45675.1770833333</c:v>
                </c:pt>
                <c:pt idx="1650" c:formatCode="m/d;@">
                  <c:v>45675.1875</c:v>
                </c:pt>
                <c:pt idx="1651" c:formatCode="m/d;@">
                  <c:v>45675.1979166667</c:v>
                </c:pt>
                <c:pt idx="1652" c:formatCode="m/d;@">
                  <c:v>45675.2083333333</c:v>
                </c:pt>
                <c:pt idx="1653" c:formatCode="m/d;@">
                  <c:v>45675.21875</c:v>
                </c:pt>
                <c:pt idx="1654" c:formatCode="m/d;@">
                  <c:v>45675.2291666667</c:v>
                </c:pt>
                <c:pt idx="1655" c:formatCode="m/d;@">
                  <c:v>45675.2395833333</c:v>
                </c:pt>
                <c:pt idx="1656" c:formatCode="m/d;@">
                  <c:v>45675.25</c:v>
                </c:pt>
                <c:pt idx="1657" c:formatCode="m/d;@">
                  <c:v>45675.2604166667</c:v>
                </c:pt>
                <c:pt idx="1658" c:formatCode="m/d;@">
                  <c:v>45675.2708333333</c:v>
                </c:pt>
                <c:pt idx="1659" c:formatCode="m/d;@">
                  <c:v>45675.28125</c:v>
                </c:pt>
                <c:pt idx="1660" c:formatCode="m/d;@">
                  <c:v>45675.2916666667</c:v>
                </c:pt>
                <c:pt idx="1661" c:formatCode="m/d;@">
                  <c:v>45675.3020833333</c:v>
                </c:pt>
                <c:pt idx="1662" c:formatCode="m/d;@">
                  <c:v>45675.3125</c:v>
                </c:pt>
                <c:pt idx="1663" c:formatCode="m/d;@">
                  <c:v>45675.3229166667</c:v>
                </c:pt>
                <c:pt idx="1664" c:formatCode="m/d;@">
                  <c:v>45675.3333333333</c:v>
                </c:pt>
                <c:pt idx="1665" c:formatCode="m/d;@">
                  <c:v>45675.34375</c:v>
                </c:pt>
                <c:pt idx="1666" c:formatCode="m/d;@">
                  <c:v>45675.3541666667</c:v>
                </c:pt>
                <c:pt idx="1667" c:formatCode="m/d;@">
                  <c:v>45675.3645833333</c:v>
                </c:pt>
                <c:pt idx="1668" c:formatCode="m/d;@">
                  <c:v>45675.375</c:v>
                </c:pt>
                <c:pt idx="1669" c:formatCode="m/d;@">
                  <c:v>45675.3854166667</c:v>
                </c:pt>
                <c:pt idx="1670" c:formatCode="m/d;@">
                  <c:v>45675.3958333333</c:v>
                </c:pt>
                <c:pt idx="1671" c:formatCode="m/d;@">
                  <c:v>45675.40625</c:v>
                </c:pt>
                <c:pt idx="1672" c:formatCode="m/d;@">
                  <c:v>45675.4166666667</c:v>
                </c:pt>
                <c:pt idx="1673" c:formatCode="m/d;@">
                  <c:v>45675.4270833333</c:v>
                </c:pt>
                <c:pt idx="1674" c:formatCode="m/d;@">
                  <c:v>45675.4375</c:v>
                </c:pt>
                <c:pt idx="1675" c:formatCode="m/d;@">
                  <c:v>45675.4479166667</c:v>
                </c:pt>
                <c:pt idx="1676" c:formatCode="m/d;@">
                  <c:v>45675.4583333333</c:v>
                </c:pt>
                <c:pt idx="1677" c:formatCode="m/d;@">
                  <c:v>45675.46875</c:v>
                </c:pt>
                <c:pt idx="1678" c:formatCode="m/d;@">
                  <c:v>45675.4791666667</c:v>
                </c:pt>
                <c:pt idx="1679" c:formatCode="m/d;@">
                  <c:v>45675.4895833333</c:v>
                </c:pt>
                <c:pt idx="1680" c:formatCode="m/d;@">
                  <c:v>45675.5</c:v>
                </c:pt>
                <c:pt idx="1681" c:formatCode="m/d;@">
                  <c:v>45675.5104166667</c:v>
                </c:pt>
                <c:pt idx="1682" c:formatCode="m/d;@">
                  <c:v>45675.5208333333</c:v>
                </c:pt>
                <c:pt idx="1683" c:formatCode="m/d;@">
                  <c:v>45675.53125</c:v>
                </c:pt>
                <c:pt idx="1684" c:formatCode="m/d;@">
                  <c:v>45675.5416666667</c:v>
                </c:pt>
                <c:pt idx="1685" c:formatCode="m/d;@">
                  <c:v>45675.5520833333</c:v>
                </c:pt>
                <c:pt idx="1686" c:formatCode="m/d;@">
                  <c:v>45675.5625</c:v>
                </c:pt>
                <c:pt idx="1687" c:formatCode="m/d;@">
                  <c:v>45675.5729166667</c:v>
                </c:pt>
                <c:pt idx="1688" c:formatCode="m/d;@">
                  <c:v>45675.5833333333</c:v>
                </c:pt>
                <c:pt idx="1689" c:formatCode="m/d;@">
                  <c:v>45675.59375</c:v>
                </c:pt>
                <c:pt idx="1690" c:formatCode="m/d;@">
                  <c:v>45675.6041666667</c:v>
                </c:pt>
                <c:pt idx="1691" c:formatCode="m/d;@">
                  <c:v>45675.6145833333</c:v>
                </c:pt>
                <c:pt idx="1692" c:formatCode="m/d;@">
                  <c:v>45675.625</c:v>
                </c:pt>
                <c:pt idx="1693" c:formatCode="m/d;@">
                  <c:v>45675.6354166667</c:v>
                </c:pt>
                <c:pt idx="1694" c:formatCode="m/d;@">
                  <c:v>45675.6458333333</c:v>
                </c:pt>
                <c:pt idx="1695" c:formatCode="m/d;@">
                  <c:v>45675.65625</c:v>
                </c:pt>
                <c:pt idx="1696" c:formatCode="m/d;@">
                  <c:v>45675.6666666667</c:v>
                </c:pt>
                <c:pt idx="1697" c:formatCode="m/d;@">
                  <c:v>45675.6770833333</c:v>
                </c:pt>
                <c:pt idx="1698" c:formatCode="m/d;@">
                  <c:v>45675.6875</c:v>
                </c:pt>
                <c:pt idx="1699" c:formatCode="m/d;@">
                  <c:v>45675.6979166667</c:v>
                </c:pt>
                <c:pt idx="1700" c:formatCode="m/d;@">
                  <c:v>45675.7083333333</c:v>
                </c:pt>
                <c:pt idx="1701" c:formatCode="m/d;@">
                  <c:v>45675.71875</c:v>
                </c:pt>
                <c:pt idx="1702" c:formatCode="m/d;@">
                  <c:v>45675.7291666667</c:v>
                </c:pt>
                <c:pt idx="1703" c:formatCode="m/d;@">
                  <c:v>45675.7395833333</c:v>
                </c:pt>
                <c:pt idx="1704" c:formatCode="m/d;@">
                  <c:v>45675.75</c:v>
                </c:pt>
                <c:pt idx="1705" c:formatCode="m/d;@">
                  <c:v>45675.7604166667</c:v>
                </c:pt>
                <c:pt idx="1706" c:formatCode="m/d;@">
                  <c:v>45675.7708333333</c:v>
                </c:pt>
                <c:pt idx="1707" c:formatCode="m/d;@">
                  <c:v>45675.78125</c:v>
                </c:pt>
                <c:pt idx="1708" c:formatCode="m/d;@">
                  <c:v>45675.7916666667</c:v>
                </c:pt>
                <c:pt idx="1709" c:formatCode="m/d;@">
                  <c:v>45675.8020833333</c:v>
                </c:pt>
                <c:pt idx="1710" c:formatCode="m/d;@">
                  <c:v>45675.8125</c:v>
                </c:pt>
                <c:pt idx="1711" c:formatCode="m/d;@">
                  <c:v>45675.8229166667</c:v>
                </c:pt>
                <c:pt idx="1712" c:formatCode="m/d;@">
                  <c:v>45675.8333333333</c:v>
                </c:pt>
                <c:pt idx="1713" c:formatCode="m/d;@">
                  <c:v>45675.84375</c:v>
                </c:pt>
                <c:pt idx="1714" c:formatCode="m/d;@">
                  <c:v>45675.8541666667</c:v>
                </c:pt>
                <c:pt idx="1715" c:formatCode="m/d;@">
                  <c:v>45675.8645833333</c:v>
                </c:pt>
                <c:pt idx="1716" c:formatCode="m/d;@">
                  <c:v>45675.875</c:v>
                </c:pt>
                <c:pt idx="1717" c:formatCode="m/d;@">
                  <c:v>45675.8854166667</c:v>
                </c:pt>
                <c:pt idx="1718" c:formatCode="m/d;@">
                  <c:v>45675.8958333333</c:v>
                </c:pt>
                <c:pt idx="1719" c:formatCode="m/d;@">
                  <c:v>45675.90625</c:v>
                </c:pt>
                <c:pt idx="1720" c:formatCode="m/d;@">
                  <c:v>45675.9166666667</c:v>
                </c:pt>
                <c:pt idx="1721" c:formatCode="m/d;@">
                  <c:v>45675.9270833333</c:v>
                </c:pt>
                <c:pt idx="1722" c:formatCode="m/d;@">
                  <c:v>45675.9375</c:v>
                </c:pt>
                <c:pt idx="1723" c:formatCode="m/d;@">
                  <c:v>45675.9479166667</c:v>
                </c:pt>
                <c:pt idx="1724" c:formatCode="m/d;@">
                  <c:v>45675.9583333333</c:v>
                </c:pt>
                <c:pt idx="1725" c:formatCode="m/d;@">
                  <c:v>45675.96875</c:v>
                </c:pt>
                <c:pt idx="1726" c:formatCode="m/d;@">
                  <c:v>45675.9791666667</c:v>
                </c:pt>
                <c:pt idx="1727" c:formatCode="m/d;@">
                  <c:v>45675.9895833333</c:v>
                </c:pt>
                <c:pt idx="1728" c:formatCode="m/d;@">
                  <c:v>45676</c:v>
                </c:pt>
                <c:pt idx="1729" c:formatCode="m/d;@">
                  <c:v>45676.0104166667</c:v>
                </c:pt>
                <c:pt idx="1730" c:formatCode="m/d;@">
                  <c:v>45676.0208333333</c:v>
                </c:pt>
                <c:pt idx="1731" c:formatCode="m/d;@">
                  <c:v>45676.03125</c:v>
                </c:pt>
                <c:pt idx="1732" c:formatCode="m/d;@">
                  <c:v>45676.0416666667</c:v>
                </c:pt>
                <c:pt idx="1733" c:formatCode="m/d;@">
                  <c:v>45676.0520833333</c:v>
                </c:pt>
                <c:pt idx="1734" c:formatCode="m/d;@">
                  <c:v>45676.0625</c:v>
                </c:pt>
                <c:pt idx="1735" c:formatCode="m/d;@">
                  <c:v>45676.0729166667</c:v>
                </c:pt>
                <c:pt idx="1736" c:formatCode="m/d;@">
                  <c:v>45676.0833333333</c:v>
                </c:pt>
                <c:pt idx="1737" c:formatCode="m/d;@">
                  <c:v>45676.09375</c:v>
                </c:pt>
                <c:pt idx="1738" c:formatCode="m/d;@">
                  <c:v>45676.1041666667</c:v>
                </c:pt>
                <c:pt idx="1739" c:formatCode="m/d;@">
                  <c:v>45676.1145833333</c:v>
                </c:pt>
                <c:pt idx="1740" c:formatCode="m/d;@">
                  <c:v>45676.125</c:v>
                </c:pt>
                <c:pt idx="1741" c:formatCode="m/d;@">
                  <c:v>45676.1354166667</c:v>
                </c:pt>
                <c:pt idx="1742" c:formatCode="m/d;@">
                  <c:v>45676.1458333333</c:v>
                </c:pt>
                <c:pt idx="1743" c:formatCode="m/d;@">
                  <c:v>45676.15625</c:v>
                </c:pt>
                <c:pt idx="1744" c:formatCode="m/d;@">
                  <c:v>45676.1666666667</c:v>
                </c:pt>
                <c:pt idx="1745" c:formatCode="m/d;@">
                  <c:v>45676.1770833333</c:v>
                </c:pt>
                <c:pt idx="1746" c:formatCode="m/d;@">
                  <c:v>45676.1875</c:v>
                </c:pt>
                <c:pt idx="1747" c:formatCode="m/d;@">
                  <c:v>45676.1979166667</c:v>
                </c:pt>
                <c:pt idx="1748" c:formatCode="m/d;@">
                  <c:v>45676.2083333333</c:v>
                </c:pt>
                <c:pt idx="1749" c:formatCode="m/d;@">
                  <c:v>45676.21875</c:v>
                </c:pt>
                <c:pt idx="1750" c:formatCode="m/d;@">
                  <c:v>45676.2291666667</c:v>
                </c:pt>
                <c:pt idx="1751" c:formatCode="m/d;@">
                  <c:v>45676.2395833333</c:v>
                </c:pt>
                <c:pt idx="1752" c:formatCode="m/d;@">
                  <c:v>45676.25</c:v>
                </c:pt>
                <c:pt idx="1753" c:formatCode="m/d;@">
                  <c:v>45676.2604166667</c:v>
                </c:pt>
                <c:pt idx="1754" c:formatCode="m/d;@">
                  <c:v>45676.2708333333</c:v>
                </c:pt>
                <c:pt idx="1755" c:formatCode="m/d;@">
                  <c:v>45676.28125</c:v>
                </c:pt>
                <c:pt idx="1756" c:formatCode="m/d;@">
                  <c:v>45676.2916666667</c:v>
                </c:pt>
                <c:pt idx="1757" c:formatCode="m/d;@">
                  <c:v>45676.3020833333</c:v>
                </c:pt>
                <c:pt idx="1758" c:formatCode="m/d;@">
                  <c:v>45676.3125</c:v>
                </c:pt>
                <c:pt idx="1759" c:formatCode="m/d;@">
                  <c:v>45676.3229166667</c:v>
                </c:pt>
                <c:pt idx="1760" c:formatCode="m/d;@">
                  <c:v>45676.3333333333</c:v>
                </c:pt>
                <c:pt idx="1761" c:formatCode="m/d;@">
                  <c:v>45676.34375</c:v>
                </c:pt>
                <c:pt idx="1762" c:formatCode="m/d;@">
                  <c:v>45676.3541666667</c:v>
                </c:pt>
                <c:pt idx="1763" c:formatCode="m/d;@">
                  <c:v>45676.3645833333</c:v>
                </c:pt>
                <c:pt idx="1764" c:formatCode="m/d;@">
                  <c:v>45676.375</c:v>
                </c:pt>
                <c:pt idx="1765" c:formatCode="m/d;@">
                  <c:v>45676.3854166667</c:v>
                </c:pt>
                <c:pt idx="1766" c:formatCode="m/d;@">
                  <c:v>45676.3958333333</c:v>
                </c:pt>
                <c:pt idx="1767" c:formatCode="m/d;@">
                  <c:v>45676.40625</c:v>
                </c:pt>
                <c:pt idx="1768" c:formatCode="m/d;@">
                  <c:v>45676.4166666667</c:v>
                </c:pt>
                <c:pt idx="1769" c:formatCode="m/d;@">
                  <c:v>45676.4270833333</c:v>
                </c:pt>
                <c:pt idx="1770" c:formatCode="m/d;@">
                  <c:v>45676.4375</c:v>
                </c:pt>
                <c:pt idx="1771" c:formatCode="m/d;@">
                  <c:v>45676.4479166667</c:v>
                </c:pt>
                <c:pt idx="1772" c:formatCode="m/d;@">
                  <c:v>45676.4583333333</c:v>
                </c:pt>
                <c:pt idx="1773" c:formatCode="m/d;@">
                  <c:v>45676.46875</c:v>
                </c:pt>
                <c:pt idx="1774" c:formatCode="m/d;@">
                  <c:v>45676.4791666667</c:v>
                </c:pt>
                <c:pt idx="1775" c:formatCode="m/d;@">
                  <c:v>45676.4895833333</c:v>
                </c:pt>
                <c:pt idx="1776" c:formatCode="m/d;@">
                  <c:v>45676.5</c:v>
                </c:pt>
                <c:pt idx="1777" c:formatCode="m/d;@">
                  <c:v>45676.5104166667</c:v>
                </c:pt>
                <c:pt idx="1778" c:formatCode="m/d;@">
                  <c:v>45676.5208333333</c:v>
                </c:pt>
                <c:pt idx="1779" c:formatCode="m/d;@">
                  <c:v>45676.53125</c:v>
                </c:pt>
                <c:pt idx="1780" c:formatCode="m/d;@">
                  <c:v>45676.5416666667</c:v>
                </c:pt>
                <c:pt idx="1781" c:formatCode="m/d;@">
                  <c:v>45676.5520833333</c:v>
                </c:pt>
                <c:pt idx="1782" c:formatCode="m/d;@">
                  <c:v>45676.5625</c:v>
                </c:pt>
                <c:pt idx="1783" c:formatCode="m/d;@">
                  <c:v>45676.5729166667</c:v>
                </c:pt>
                <c:pt idx="1784" c:formatCode="m/d;@">
                  <c:v>45676.5833333333</c:v>
                </c:pt>
                <c:pt idx="1785" c:formatCode="m/d;@">
                  <c:v>45676.59375</c:v>
                </c:pt>
                <c:pt idx="1786" c:formatCode="m/d;@">
                  <c:v>45676.6041666667</c:v>
                </c:pt>
                <c:pt idx="1787" c:formatCode="m/d;@">
                  <c:v>45676.6145833333</c:v>
                </c:pt>
                <c:pt idx="1788" c:formatCode="m/d;@">
                  <c:v>45676.625</c:v>
                </c:pt>
                <c:pt idx="1789" c:formatCode="m/d;@">
                  <c:v>45676.6354166667</c:v>
                </c:pt>
                <c:pt idx="1790" c:formatCode="m/d;@">
                  <c:v>45676.6458333333</c:v>
                </c:pt>
                <c:pt idx="1791" c:formatCode="m/d;@">
                  <c:v>45676.65625</c:v>
                </c:pt>
                <c:pt idx="1792" c:formatCode="m/d;@">
                  <c:v>45676.6666666667</c:v>
                </c:pt>
                <c:pt idx="1793" c:formatCode="m/d;@">
                  <c:v>45676.6770833333</c:v>
                </c:pt>
                <c:pt idx="1794" c:formatCode="m/d;@">
                  <c:v>45676.6875</c:v>
                </c:pt>
                <c:pt idx="1795" c:formatCode="m/d;@">
                  <c:v>45676.6979166667</c:v>
                </c:pt>
                <c:pt idx="1796" c:formatCode="m/d;@">
                  <c:v>45676.7083333333</c:v>
                </c:pt>
                <c:pt idx="1797" c:formatCode="m/d;@">
                  <c:v>45676.71875</c:v>
                </c:pt>
                <c:pt idx="1798" c:formatCode="m/d;@">
                  <c:v>45676.7291666667</c:v>
                </c:pt>
                <c:pt idx="1799" c:formatCode="m/d;@">
                  <c:v>45676.7395833333</c:v>
                </c:pt>
                <c:pt idx="1800" c:formatCode="m/d;@">
                  <c:v>45676.75</c:v>
                </c:pt>
                <c:pt idx="1801" c:formatCode="m/d;@">
                  <c:v>45676.7604166667</c:v>
                </c:pt>
                <c:pt idx="1802" c:formatCode="m/d;@">
                  <c:v>45676.7708333333</c:v>
                </c:pt>
                <c:pt idx="1803" c:formatCode="m/d;@">
                  <c:v>45676.78125</c:v>
                </c:pt>
                <c:pt idx="1804" c:formatCode="m/d;@">
                  <c:v>45676.7916666667</c:v>
                </c:pt>
                <c:pt idx="1805" c:formatCode="m/d;@">
                  <c:v>45676.8020833333</c:v>
                </c:pt>
                <c:pt idx="1806" c:formatCode="m/d;@">
                  <c:v>45676.8125</c:v>
                </c:pt>
                <c:pt idx="1807" c:formatCode="m/d;@">
                  <c:v>45676.8229166667</c:v>
                </c:pt>
                <c:pt idx="1808" c:formatCode="m/d;@">
                  <c:v>45676.8333333333</c:v>
                </c:pt>
                <c:pt idx="1809" c:formatCode="m/d;@">
                  <c:v>45676.84375</c:v>
                </c:pt>
                <c:pt idx="1810" c:formatCode="m/d;@">
                  <c:v>45676.8541666667</c:v>
                </c:pt>
                <c:pt idx="1811" c:formatCode="m/d;@">
                  <c:v>45676.8645833333</c:v>
                </c:pt>
                <c:pt idx="1812" c:formatCode="m/d;@">
                  <c:v>45676.875</c:v>
                </c:pt>
                <c:pt idx="1813" c:formatCode="m/d;@">
                  <c:v>45676.8854166667</c:v>
                </c:pt>
                <c:pt idx="1814" c:formatCode="m/d;@">
                  <c:v>45676.8958333333</c:v>
                </c:pt>
                <c:pt idx="1815" c:formatCode="m/d;@">
                  <c:v>45676.90625</c:v>
                </c:pt>
                <c:pt idx="1816" c:formatCode="m/d;@">
                  <c:v>45676.9166666667</c:v>
                </c:pt>
                <c:pt idx="1817" c:formatCode="m/d;@">
                  <c:v>45676.9270833333</c:v>
                </c:pt>
                <c:pt idx="1818" c:formatCode="m/d;@">
                  <c:v>45676.9375</c:v>
                </c:pt>
                <c:pt idx="1819" c:formatCode="m/d;@">
                  <c:v>45676.9479166667</c:v>
                </c:pt>
                <c:pt idx="1820" c:formatCode="m/d;@">
                  <c:v>45676.9583333333</c:v>
                </c:pt>
                <c:pt idx="1821" c:formatCode="m/d;@">
                  <c:v>45676.96875</c:v>
                </c:pt>
                <c:pt idx="1822" c:formatCode="m/d;@">
                  <c:v>45676.9791666667</c:v>
                </c:pt>
                <c:pt idx="1823" c:formatCode="m/d;@">
                  <c:v>45676.9895833333</c:v>
                </c:pt>
                <c:pt idx="1824" c:formatCode="m/d;@">
                  <c:v>45677</c:v>
                </c:pt>
                <c:pt idx="1825" c:formatCode="m/d;@">
                  <c:v>45677.0104166667</c:v>
                </c:pt>
                <c:pt idx="1826" c:formatCode="m/d;@">
                  <c:v>45677.0208333333</c:v>
                </c:pt>
                <c:pt idx="1827" c:formatCode="m/d;@">
                  <c:v>45677.03125</c:v>
                </c:pt>
                <c:pt idx="1828" c:formatCode="m/d;@">
                  <c:v>45677.0416666667</c:v>
                </c:pt>
                <c:pt idx="1829" c:formatCode="m/d;@">
                  <c:v>45677.0520833333</c:v>
                </c:pt>
                <c:pt idx="1830" c:formatCode="m/d;@">
                  <c:v>45677.0625</c:v>
                </c:pt>
                <c:pt idx="1831" c:formatCode="m/d;@">
                  <c:v>45677.0729166667</c:v>
                </c:pt>
                <c:pt idx="1832" c:formatCode="m/d;@">
                  <c:v>45677.0833333333</c:v>
                </c:pt>
                <c:pt idx="1833" c:formatCode="m/d;@">
                  <c:v>45677.09375</c:v>
                </c:pt>
                <c:pt idx="1834" c:formatCode="m/d;@">
                  <c:v>45677.1041666667</c:v>
                </c:pt>
                <c:pt idx="1835" c:formatCode="m/d;@">
                  <c:v>45677.1145833333</c:v>
                </c:pt>
                <c:pt idx="1836" c:formatCode="m/d;@">
                  <c:v>45677.125</c:v>
                </c:pt>
                <c:pt idx="1837" c:formatCode="m/d;@">
                  <c:v>45677.1354166667</c:v>
                </c:pt>
                <c:pt idx="1838" c:formatCode="m/d;@">
                  <c:v>45677.1458333333</c:v>
                </c:pt>
                <c:pt idx="1839" c:formatCode="m/d;@">
                  <c:v>45677.15625</c:v>
                </c:pt>
                <c:pt idx="1840" c:formatCode="m/d;@">
                  <c:v>45677.1666666667</c:v>
                </c:pt>
                <c:pt idx="1841" c:formatCode="m/d;@">
                  <c:v>45677.1770833333</c:v>
                </c:pt>
                <c:pt idx="1842" c:formatCode="m/d;@">
                  <c:v>45677.1875</c:v>
                </c:pt>
                <c:pt idx="1843" c:formatCode="m/d;@">
                  <c:v>45677.1979166667</c:v>
                </c:pt>
                <c:pt idx="1844" c:formatCode="m/d;@">
                  <c:v>45677.2083333333</c:v>
                </c:pt>
                <c:pt idx="1845" c:formatCode="m/d;@">
                  <c:v>45677.21875</c:v>
                </c:pt>
                <c:pt idx="1846" c:formatCode="m/d;@">
                  <c:v>45677.2291666667</c:v>
                </c:pt>
                <c:pt idx="1847" c:formatCode="m/d;@">
                  <c:v>45677.2395833333</c:v>
                </c:pt>
                <c:pt idx="1848" c:formatCode="m/d;@">
                  <c:v>45677.25</c:v>
                </c:pt>
                <c:pt idx="1849" c:formatCode="m/d;@">
                  <c:v>45677.2604166667</c:v>
                </c:pt>
                <c:pt idx="1850" c:formatCode="m/d;@">
                  <c:v>45677.2708333333</c:v>
                </c:pt>
                <c:pt idx="1851" c:formatCode="m/d;@">
                  <c:v>45677.28125</c:v>
                </c:pt>
                <c:pt idx="1852" c:formatCode="m/d;@">
                  <c:v>45677.2916666667</c:v>
                </c:pt>
                <c:pt idx="1853" c:formatCode="m/d;@">
                  <c:v>45677.3020833333</c:v>
                </c:pt>
                <c:pt idx="1854" c:formatCode="m/d;@">
                  <c:v>45677.3125</c:v>
                </c:pt>
                <c:pt idx="1855" c:formatCode="m/d;@">
                  <c:v>45677.3229166667</c:v>
                </c:pt>
                <c:pt idx="1856" c:formatCode="m/d;@">
                  <c:v>45677.3333333333</c:v>
                </c:pt>
                <c:pt idx="1857" c:formatCode="m/d;@">
                  <c:v>45677.34375</c:v>
                </c:pt>
                <c:pt idx="1858" c:formatCode="m/d;@">
                  <c:v>45677.3541666667</c:v>
                </c:pt>
                <c:pt idx="1859" c:formatCode="m/d;@">
                  <c:v>45677.3645833333</c:v>
                </c:pt>
                <c:pt idx="1860" c:formatCode="m/d;@">
                  <c:v>45677.375</c:v>
                </c:pt>
                <c:pt idx="1861" c:formatCode="m/d;@">
                  <c:v>45677.3854166667</c:v>
                </c:pt>
                <c:pt idx="1862" c:formatCode="m/d;@">
                  <c:v>45677.3958333333</c:v>
                </c:pt>
                <c:pt idx="1863" c:formatCode="m/d;@">
                  <c:v>45677.40625</c:v>
                </c:pt>
                <c:pt idx="1864" c:formatCode="m/d;@">
                  <c:v>45677.4166666667</c:v>
                </c:pt>
                <c:pt idx="1865" c:formatCode="m/d;@">
                  <c:v>45677.4270833333</c:v>
                </c:pt>
                <c:pt idx="1866" c:formatCode="m/d;@">
                  <c:v>45677.4375</c:v>
                </c:pt>
                <c:pt idx="1867" c:formatCode="m/d;@">
                  <c:v>45677.4479166667</c:v>
                </c:pt>
                <c:pt idx="1868" c:formatCode="m/d;@">
                  <c:v>45677.4583333333</c:v>
                </c:pt>
                <c:pt idx="1869" c:formatCode="m/d;@">
                  <c:v>45677.46875</c:v>
                </c:pt>
                <c:pt idx="1870" c:formatCode="m/d;@">
                  <c:v>45677.4791666667</c:v>
                </c:pt>
                <c:pt idx="1871" c:formatCode="m/d;@">
                  <c:v>45677.4895833333</c:v>
                </c:pt>
                <c:pt idx="1872" c:formatCode="m/d;@">
                  <c:v>45677.5</c:v>
                </c:pt>
                <c:pt idx="1873" c:formatCode="m/d;@">
                  <c:v>45677.5104166667</c:v>
                </c:pt>
                <c:pt idx="1874" c:formatCode="m/d;@">
                  <c:v>45677.5208333333</c:v>
                </c:pt>
                <c:pt idx="1875" c:formatCode="m/d;@">
                  <c:v>45677.53125</c:v>
                </c:pt>
                <c:pt idx="1876" c:formatCode="m/d;@">
                  <c:v>45677.5416666667</c:v>
                </c:pt>
                <c:pt idx="1877" c:formatCode="m/d;@">
                  <c:v>45677.5520833333</c:v>
                </c:pt>
                <c:pt idx="1878" c:formatCode="m/d;@">
                  <c:v>45677.5625</c:v>
                </c:pt>
                <c:pt idx="1879" c:formatCode="m/d;@">
                  <c:v>45677.5729166667</c:v>
                </c:pt>
                <c:pt idx="1880" c:formatCode="m/d;@">
                  <c:v>45677.5833333333</c:v>
                </c:pt>
                <c:pt idx="1881" c:formatCode="m/d;@">
                  <c:v>45677.59375</c:v>
                </c:pt>
                <c:pt idx="1882" c:formatCode="m/d;@">
                  <c:v>45677.6041666667</c:v>
                </c:pt>
                <c:pt idx="1883" c:formatCode="m/d;@">
                  <c:v>45677.6145833333</c:v>
                </c:pt>
                <c:pt idx="1884" c:formatCode="m/d;@">
                  <c:v>45677.625</c:v>
                </c:pt>
                <c:pt idx="1885" c:formatCode="m/d;@">
                  <c:v>45677.6354166667</c:v>
                </c:pt>
                <c:pt idx="1886" c:formatCode="m/d;@">
                  <c:v>45677.6458333333</c:v>
                </c:pt>
                <c:pt idx="1887" c:formatCode="m/d;@">
                  <c:v>45677.65625</c:v>
                </c:pt>
                <c:pt idx="1888" c:formatCode="m/d;@">
                  <c:v>45677.6666666667</c:v>
                </c:pt>
                <c:pt idx="1889" c:formatCode="m/d;@">
                  <c:v>45677.6770833333</c:v>
                </c:pt>
                <c:pt idx="1890" c:formatCode="m/d;@">
                  <c:v>45677.6875</c:v>
                </c:pt>
                <c:pt idx="1891" c:formatCode="m/d;@">
                  <c:v>45677.6979166667</c:v>
                </c:pt>
                <c:pt idx="1892" c:formatCode="m/d;@">
                  <c:v>45677.7083333333</c:v>
                </c:pt>
                <c:pt idx="1893" c:formatCode="m/d;@">
                  <c:v>45677.71875</c:v>
                </c:pt>
                <c:pt idx="1894" c:formatCode="m/d;@">
                  <c:v>45677.7291666667</c:v>
                </c:pt>
                <c:pt idx="1895" c:formatCode="m/d;@">
                  <c:v>45677.7395833333</c:v>
                </c:pt>
                <c:pt idx="1896" c:formatCode="m/d;@">
                  <c:v>45677.75</c:v>
                </c:pt>
                <c:pt idx="1897" c:formatCode="m/d;@">
                  <c:v>45677.7604166667</c:v>
                </c:pt>
                <c:pt idx="1898" c:formatCode="m/d;@">
                  <c:v>45677.7708333333</c:v>
                </c:pt>
                <c:pt idx="1899" c:formatCode="m/d;@">
                  <c:v>45677.78125</c:v>
                </c:pt>
                <c:pt idx="1900" c:formatCode="m/d;@">
                  <c:v>45677.7916666667</c:v>
                </c:pt>
                <c:pt idx="1901" c:formatCode="m/d;@">
                  <c:v>45677.8020833333</c:v>
                </c:pt>
                <c:pt idx="1902" c:formatCode="m/d;@">
                  <c:v>45677.8125</c:v>
                </c:pt>
                <c:pt idx="1903" c:formatCode="m/d;@">
                  <c:v>45677.8229166667</c:v>
                </c:pt>
                <c:pt idx="1904" c:formatCode="m/d;@">
                  <c:v>45677.8333333333</c:v>
                </c:pt>
                <c:pt idx="1905" c:formatCode="m/d;@">
                  <c:v>45677.84375</c:v>
                </c:pt>
                <c:pt idx="1906" c:formatCode="m/d;@">
                  <c:v>45677.8541666667</c:v>
                </c:pt>
                <c:pt idx="1907" c:formatCode="m/d;@">
                  <c:v>45677.8645833333</c:v>
                </c:pt>
                <c:pt idx="1908" c:formatCode="m/d;@">
                  <c:v>45677.875</c:v>
                </c:pt>
                <c:pt idx="1909" c:formatCode="m/d;@">
                  <c:v>45677.8854166667</c:v>
                </c:pt>
                <c:pt idx="1910" c:formatCode="m/d;@">
                  <c:v>45677.8958333333</c:v>
                </c:pt>
                <c:pt idx="1911" c:formatCode="m/d;@">
                  <c:v>45677.90625</c:v>
                </c:pt>
                <c:pt idx="1912" c:formatCode="m/d;@">
                  <c:v>45677.9166666667</c:v>
                </c:pt>
                <c:pt idx="1913" c:formatCode="m/d;@">
                  <c:v>45677.9270833333</c:v>
                </c:pt>
                <c:pt idx="1914" c:formatCode="m/d;@">
                  <c:v>45677.9375</c:v>
                </c:pt>
                <c:pt idx="1915" c:formatCode="m/d;@">
                  <c:v>45677.9479166667</c:v>
                </c:pt>
                <c:pt idx="1916" c:formatCode="m/d;@">
                  <c:v>45677.9583333333</c:v>
                </c:pt>
                <c:pt idx="1917" c:formatCode="m/d;@">
                  <c:v>45677.96875</c:v>
                </c:pt>
                <c:pt idx="1918" c:formatCode="m/d;@">
                  <c:v>45677.9791666667</c:v>
                </c:pt>
                <c:pt idx="1919" c:formatCode="m/d;@">
                  <c:v>45677.9895833333</c:v>
                </c:pt>
                <c:pt idx="1920" c:formatCode="m/d;@">
                  <c:v>45678</c:v>
                </c:pt>
                <c:pt idx="1921" c:formatCode="m/d;@">
                  <c:v>45678.0104166667</c:v>
                </c:pt>
                <c:pt idx="1922" c:formatCode="m/d;@">
                  <c:v>45678.0208333333</c:v>
                </c:pt>
                <c:pt idx="1923" c:formatCode="m/d;@">
                  <c:v>45678.03125</c:v>
                </c:pt>
                <c:pt idx="1924" c:formatCode="m/d;@">
                  <c:v>45678.0416666667</c:v>
                </c:pt>
                <c:pt idx="1925" c:formatCode="m/d;@">
                  <c:v>45678.0520833333</c:v>
                </c:pt>
                <c:pt idx="1926" c:formatCode="m/d;@">
                  <c:v>45678.0625</c:v>
                </c:pt>
                <c:pt idx="1927" c:formatCode="m/d;@">
                  <c:v>45678.0729166667</c:v>
                </c:pt>
                <c:pt idx="1928" c:formatCode="m/d;@">
                  <c:v>45678.0833333333</c:v>
                </c:pt>
                <c:pt idx="1929" c:formatCode="m/d;@">
                  <c:v>45678.09375</c:v>
                </c:pt>
                <c:pt idx="1930" c:formatCode="m/d;@">
                  <c:v>45678.1041666667</c:v>
                </c:pt>
                <c:pt idx="1931" c:formatCode="m/d;@">
                  <c:v>45678.1145833333</c:v>
                </c:pt>
                <c:pt idx="1932" c:formatCode="m/d;@">
                  <c:v>45678.125</c:v>
                </c:pt>
                <c:pt idx="1933" c:formatCode="m/d;@">
                  <c:v>45678.1354166667</c:v>
                </c:pt>
                <c:pt idx="1934" c:formatCode="m/d;@">
                  <c:v>45678.1458333333</c:v>
                </c:pt>
                <c:pt idx="1935" c:formatCode="m/d;@">
                  <c:v>45678.15625</c:v>
                </c:pt>
                <c:pt idx="1936" c:formatCode="m/d;@">
                  <c:v>45678.1666666667</c:v>
                </c:pt>
                <c:pt idx="1937" c:formatCode="m/d;@">
                  <c:v>45678.1770833333</c:v>
                </c:pt>
                <c:pt idx="1938" c:formatCode="m/d;@">
                  <c:v>45678.1875</c:v>
                </c:pt>
                <c:pt idx="1939" c:formatCode="m/d;@">
                  <c:v>45678.1979166667</c:v>
                </c:pt>
                <c:pt idx="1940" c:formatCode="m/d;@">
                  <c:v>45678.2083333333</c:v>
                </c:pt>
                <c:pt idx="1941" c:formatCode="m/d;@">
                  <c:v>45678.21875</c:v>
                </c:pt>
                <c:pt idx="1942" c:formatCode="m/d;@">
                  <c:v>45678.2291666667</c:v>
                </c:pt>
                <c:pt idx="1943" c:formatCode="m/d;@">
                  <c:v>45678.2395833333</c:v>
                </c:pt>
                <c:pt idx="1944" c:formatCode="m/d;@">
                  <c:v>45678.25</c:v>
                </c:pt>
                <c:pt idx="1945" c:formatCode="m/d;@">
                  <c:v>45678.2604166667</c:v>
                </c:pt>
                <c:pt idx="1946" c:formatCode="m/d;@">
                  <c:v>45678.2708333333</c:v>
                </c:pt>
                <c:pt idx="1947" c:formatCode="m/d;@">
                  <c:v>45678.28125</c:v>
                </c:pt>
                <c:pt idx="1948" c:formatCode="m/d;@">
                  <c:v>45678.2916666667</c:v>
                </c:pt>
                <c:pt idx="1949" c:formatCode="m/d;@">
                  <c:v>45678.3020833333</c:v>
                </c:pt>
                <c:pt idx="1950" c:formatCode="m/d;@">
                  <c:v>45678.3125</c:v>
                </c:pt>
                <c:pt idx="1951" c:formatCode="m/d;@">
                  <c:v>45678.3229166667</c:v>
                </c:pt>
                <c:pt idx="1952" c:formatCode="m/d;@">
                  <c:v>45678.3333333333</c:v>
                </c:pt>
                <c:pt idx="1953" c:formatCode="m/d;@">
                  <c:v>45678.34375</c:v>
                </c:pt>
                <c:pt idx="1954" c:formatCode="m/d;@">
                  <c:v>45678.3541666667</c:v>
                </c:pt>
                <c:pt idx="1955" c:formatCode="m/d;@">
                  <c:v>45678.3645833333</c:v>
                </c:pt>
                <c:pt idx="1956" c:formatCode="m/d;@">
                  <c:v>45678.375</c:v>
                </c:pt>
                <c:pt idx="1957" c:formatCode="m/d;@">
                  <c:v>45678.3854166667</c:v>
                </c:pt>
                <c:pt idx="1958" c:formatCode="m/d;@">
                  <c:v>45678.3958333333</c:v>
                </c:pt>
                <c:pt idx="1959" c:formatCode="m/d;@">
                  <c:v>45678.40625</c:v>
                </c:pt>
                <c:pt idx="1960" c:formatCode="m/d;@">
                  <c:v>45678.4166666667</c:v>
                </c:pt>
                <c:pt idx="1961" c:formatCode="m/d;@">
                  <c:v>45678.4270833333</c:v>
                </c:pt>
                <c:pt idx="1962" c:formatCode="m/d;@">
                  <c:v>45678.4375</c:v>
                </c:pt>
                <c:pt idx="1963" c:formatCode="m/d;@">
                  <c:v>45678.4479166667</c:v>
                </c:pt>
                <c:pt idx="1964" c:formatCode="m/d;@">
                  <c:v>45678.4583333333</c:v>
                </c:pt>
                <c:pt idx="1965" c:formatCode="m/d;@">
                  <c:v>45678.46875</c:v>
                </c:pt>
                <c:pt idx="1966" c:formatCode="m/d;@">
                  <c:v>45678.4791666667</c:v>
                </c:pt>
                <c:pt idx="1967" c:formatCode="m/d;@">
                  <c:v>45678.4895833333</c:v>
                </c:pt>
                <c:pt idx="1968" c:formatCode="m/d;@">
                  <c:v>45678.5</c:v>
                </c:pt>
                <c:pt idx="1969" c:formatCode="m/d;@">
                  <c:v>45678.5104166667</c:v>
                </c:pt>
                <c:pt idx="1970" c:formatCode="m/d;@">
                  <c:v>45678.5208333333</c:v>
                </c:pt>
                <c:pt idx="1971" c:formatCode="m/d;@">
                  <c:v>45678.53125</c:v>
                </c:pt>
                <c:pt idx="1972" c:formatCode="m/d;@">
                  <c:v>45678.5416666667</c:v>
                </c:pt>
                <c:pt idx="1973" c:formatCode="m/d;@">
                  <c:v>45678.5520833333</c:v>
                </c:pt>
                <c:pt idx="1974" c:formatCode="m/d;@">
                  <c:v>45678.5625</c:v>
                </c:pt>
                <c:pt idx="1975" c:formatCode="m/d;@">
                  <c:v>45678.5729166667</c:v>
                </c:pt>
                <c:pt idx="1976" c:formatCode="m/d;@">
                  <c:v>45678.5833333333</c:v>
                </c:pt>
                <c:pt idx="1977" c:formatCode="m/d;@">
                  <c:v>45678.59375</c:v>
                </c:pt>
                <c:pt idx="1978" c:formatCode="m/d;@">
                  <c:v>45678.6041666667</c:v>
                </c:pt>
                <c:pt idx="1979" c:formatCode="m/d;@">
                  <c:v>45678.6145833333</c:v>
                </c:pt>
                <c:pt idx="1980" c:formatCode="m/d;@">
                  <c:v>45678.625</c:v>
                </c:pt>
                <c:pt idx="1981" c:formatCode="m/d;@">
                  <c:v>45678.6354166667</c:v>
                </c:pt>
                <c:pt idx="1982" c:formatCode="m/d;@">
                  <c:v>45678.6458333333</c:v>
                </c:pt>
                <c:pt idx="1983" c:formatCode="m/d;@">
                  <c:v>45678.65625</c:v>
                </c:pt>
                <c:pt idx="1984" c:formatCode="m/d;@">
                  <c:v>45678.6666666667</c:v>
                </c:pt>
                <c:pt idx="1985" c:formatCode="m/d;@">
                  <c:v>45678.6770833333</c:v>
                </c:pt>
                <c:pt idx="1986" c:formatCode="m/d;@">
                  <c:v>45678.6875</c:v>
                </c:pt>
                <c:pt idx="1987" c:formatCode="m/d;@">
                  <c:v>45678.6979166667</c:v>
                </c:pt>
                <c:pt idx="1988" c:formatCode="m/d;@">
                  <c:v>45678.7083333333</c:v>
                </c:pt>
                <c:pt idx="1989" c:formatCode="m/d;@">
                  <c:v>45678.71875</c:v>
                </c:pt>
                <c:pt idx="1990" c:formatCode="m/d;@">
                  <c:v>45678.7291666667</c:v>
                </c:pt>
                <c:pt idx="1991" c:formatCode="m/d;@">
                  <c:v>45678.7395833333</c:v>
                </c:pt>
                <c:pt idx="1992" c:formatCode="m/d;@">
                  <c:v>45678.75</c:v>
                </c:pt>
                <c:pt idx="1993" c:formatCode="m/d;@">
                  <c:v>45678.7604166667</c:v>
                </c:pt>
                <c:pt idx="1994" c:formatCode="m/d;@">
                  <c:v>45678.7708333333</c:v>
                </c:pt>
                <c:pt idx="1995" c:formatCode="m/d;@">
                  <c:v>45678.78125</c:v>
                </c:pt>
                <c:pt idx="1996" c:formatCode="m/d;@">
                  <c:v>45678.7916666667</c:v>
                </c:pt>
                <c:pt idx="1997" c:formatCode="m/d;@">
                  <c:v>45678.8020833333</c:v>
                </c:pt>
                <c:pt idx="1998" c:formatCode="m/d;@">
                  <c:v>45678.8125</c:v>
                </c:pt>
                <c:pt idx="1999" c:formatCode="m/d;@">
                  <c:v>45678.8229166667</c:v>
                </c:pt>
                <c:pt idx="2000" c:formatCode="m/d;@">
                  <c:v>45678.8333333333</c:v>
                </c:pt>
                <c:pt idx="2001" c:formatCode="m/d;@">
                  <c:v>45678.84375</c:v>
                </c:pt>
                <c:pt idx="2002" c:formatCode="m/d;@">
                  <c:v>45678.8541666667</c:v>
                </c:pt>
                <c:pt idx="2003" c:formatCode="m/d;@">
                  <c:v>45678.8645833333</c:v>
                </c:pt>
                <c:pt idx="2004" c:formatCode="m/d;@">
                  <c:v>45678.875</c:v>
                </c:pt>
                <c:pt idx="2005" c:formatCode="m/d;@">
                  <c:v>45678.8854166667</c:v>
                </c:pt>
                <c:pt idx="2006" c:formatCode="m/d;@">
                  <c:v>45678.8958333333</c:v>
                </c:pt>
                <c:pt idx="2007" c:formatCode="m/d;@">
                  <c:v>45678.90625</c:v>
                </c:pt>
                <c:pt idx="2008" c:formatCode="m/d;@">
                  <c:v>45678.9166666667</c:v>
                </c:pt>
                <c:pt idx="2009" c:formatCode="m/d;@">
                  <c:v>45678.9270833333</c:v>
                </c:pt>
                <c:pt idx="2010" c:formatCode="m/d;@">
                  <c:v>45678.9375</c:v>
                </c:pt>
                <c:pt idx="2011" c:formatCode="m/d;@">
                  <c:v>45678.9479166667</c:v>
                </c:pt>
                <c:pt idx="2012" c:formatCode="m/d;@">
                  <c:v>45678.9583333333</c:v>
                </c:pt>
                <c:pt idx="2013" c:formatCode="m/d;@">
                  <c:v>45678.96875</c:v>
                </c:pt>
                <c:pt idx="2014" c:formatCode="m/d;@">
                  <c:v>45678.9791666667</c:v>
                </c:pt>
                <c:pt idx="2015" c:formatCode="m/d;@">
                  <c:v>45678.9895833333</c:v>
                </c:pt>
                <c:pt idx="2016" c:formatCode="m/d;@">
                  <c:v>45679</c:v>
                </c:pt>
                <c:pt idx="2017" c:formatCode="m/d;@">
                  <c:v>45679.0104166667</c:v>
                </c:pt>
                <c:pt idx="2018" c:formatCode="m/d;@">
                  <c:v>45679.0208333333</c:v>
                </c:pt>
                <c:pt idx="2019" c:formatCode="m/d;@">
                  <c:v>45679.03125</c:v>
                </c:pt>
                <c:pt idx="2020" c:formatCode="m/d;@">
                  <c:v>45679.0416666667</c:v>
                </c:pt>
                <c:pt idx="2021" c:formatCode="m/d;@">
                  <c:v>45679.0520833333</c:v>
                </c:pt>
                <c:pt idx="2022" c:formatCode="m/d;@">
                  <c:v>45679.0625</c:v>
                </c:pt>
                <c:pt idx="2023" c:formatCode="m/d;@">
                  <c:v>45679.0729166667</c:v>
                </c:pt>
                <c:pt idx="2024" c:formatCode="m/d;@">
                  <c:v>45679.0833333333</c:v>
                </c:pt>
                <c:pt idx="2025" c:formatCode="m/d;@">
                  <c:v>45679.09375</c:v>
                </c:pt>
                <c:pt idx="2026" c:formatCode="m/d;@">
                  <c:v>45679.1041666667</c:v>
                </c:pt>
                <c:pt idx="2027" c:formatCode="m/d;@">
                  <c:v>45679.1145833333</c:v>
                </c:pt>
                <c:pt idx="2028" c:formatCode="m/d;@">
                  <c:v>45679.125</c:v>
                </c:pt>
                <c:pt idx="2029" c:formatCode="m/d;@">
                  <c:v>45679.1354166667</c:v>
                </c:pt>
                <c:pt idx="2030" c:formatCode="m/d;@">
                  <c:v>45679.1458333333</c:v>
                </c:pt>
                <c:pt idx="2031" c:formatCode="m/d;@">
                  <c:v>45679.15625</c:v>
                </c:pt>
                <c:pt idx="2032" c:formatCode="m/d;@">
                  <c:v>45679.1666666667</c:v>
                </c:pt>
                <c:pt idx="2033" c:formatCode="m/d;@">
                  <c:v>45679.1770833333</c:v>
                </c:pt>
                <c:pt idx="2034" c:formatCode="m/d;@">
                  <c:v>45679.1875</c:v>
                </c:pt>
                <c:pt idx="2035" c:formatCode="m/d;@">
                  <c:v>45679.1979166667</c:v>
                </c:pt>
                <c:pt idx="2036" c:formatCode="m/d;@">
                  <c:v>45679.2083333333</c:v>
                </c:pt>
                <c:pt idx="2037" c:formatCode="m/d;@">
                  <c:v>45679.21875</c:v>
                </c:pt>
                <c:pt idx="2038" c:formatCode="m/d;@">
                  <c:v>45679.2291666667</c:v>
                </c:pt>
                <c:pt idx="2039" c:formatCode="m/d;@">
                  <c:v>45679.2395833333</c:v>
                </c:pt>
                <c:pt idx="2040" c:formatCode="m/d;@">
                  <c:v>45679.25</c:v>
                </c:pt>
                <c:pt idx="2041" c:formatCode="m/d;@">
                  <c:v>45679.2604166667</c:v>
                </c:pt>
                <c:pt idx="2042" c:formatCode="m/d;@">
                  <c:v>45679.2708333333</c:v>
                </c:pt>
                <c:pt idx="2043" c:formatCode="m/d;@">
                  <c:v>45679.28125</c:v>
                </c:pt>
                <c:pt idx="2044" c:formatCode="m/d;@">
                  <c:v>45679.2916666667</c:v>
                </c:pt>
                <c:pt idx="2045" c:formatCode="m/d;@">
                  <c:v>45679.3020833333</c:v>
                </c:pt>
                <c:pt idx="2046" c:formatCode="m/d;@">
                  <c:v>45679.3125</c:v>
                </c:pt>
                <c:pt idx="2047" c:formatCode="m/d;@">
                  <c:v>45679.3229166667</c:v>
                </c:pt>
                <c:pt idx="2048" c:formatCode="m/d;@">
                  <c:v>45679.3333333333</c:v>
                </c:pt>
                <c:pt idx="2049" c:formatCode="m/d;@">
                  <c:v>45679.34375</c:v>
                </c:pt>
                <c:pt idx="2050" c:formatCode="m/d;@">
                  <c:v>45679.3541666667</c:v>
                </c:pt>
                <c:pt idx="2051" c:formatCode="m/d;@">
                  <c:v>45679.3645833333</c:v>
                </c:pt>
                <c:pt idx="2052" c:formatCode="m/d;@">
                  <c:v>45679.375</c:v>
                </c:pt>
                <c:pt idx="2053" c:formatCode="m/d;@">
                  <c:v>45679.3854166667</c:v>
                </c:pt>
                <c:pt idx="2054" c:formatCode="m/d;@">
                  <c:v>45679.3958333333</c:v>
                </c:pt>
                <c:pt idx="2055" c:formatCode="m/d;@">
                  <c:v>45679.40625</c:v>
                </c:pt>
                <c:pt idx="2056" c:formatCode="m/d;@">
                  <c:v>45679.4166666667</c:v>
                </c:pt>
                <c:pt idx="2057" c:formatCode="m/d;@">
                  <c:v>45679.4270833333</c:v>
                </c:pt>
                <c:pt idx="2058" c:formatCode="m/d;@">
                  <c:v>45679.4375</c:v>
                </c:pt>
                <c:pt idx="2059" c:formatCode="m/d;@">
                  <c:v>45679.4479166667</c:v>
                </c:pt>
                <c:pt idx="2060" c:formatCode="m/d;@">
                  <c:v>45679.4583333333</c:v>
                </c:pt>
                <c:pt idx="2061" c:formatCode="m/d;@">
                  <c:v>45679.46875</c:v>
                </c:pt>
                <c:pt idx="2062" c:formatCode="m/d;@">
                  <c:v>45679.4791666667</c:v>
                </c:pt>
                <c:pt idx="2063" c:formatCode="m/d;@">
                  <c:v>45679.4895833333</c:v>
                </c:pt>
                <c:pt idx="2064" c:formatCode="m/d;@">
                  <c:v>45679.5</c:v>
                </c:pt>
                <c:pt idx="2065" c:formatCode="m/d;@">
                  <c:v>45679.5104166667</c:v>
                </c:pt>
                <c:pt idx="2066" c:formatCode="m/d;@">
                  <c:v>45679.5208333333</c:v>
                </c:pt>
                <c:pt idx="2067" c:formatCode="m/d;@">
                  <c:v>45679.53125</c:v>
                </c:pt>
                <c:pt idx="2068" c:formatCode="m/d;@">
                  <c:v>45679.5416666667</c:v>
                </c:pt>
                <c:pt idx="2069" c:formatCode="m/d;@">
                  <c:v>45679.5520833333</c:v>
                </c:pt>
                <c:pt idx="2070" c:formatCode="m/d;@">
                  <c:v>45679.5625</c:v>
                </c:pt>
                <c:pt idx="2071" c:formatCode="m/d;@">
                  <c:v>45679.5729166667</c:v>
                </c:pt>
                <c:pt idx="2072" c:formatCode="m/d;@">
                  <c:v>45679.5833333333</c:v>
                </c:pt>
                <c:pt idx="2073" c:formatCode="m/d;@">
                  <c:v>45679.59375</c:v>
                </c:pt>
                <c:pt idx="2074" c:formatCode="m/d;@">
                  <c:v>45679.6041666667</c:v>
                </c:pt>
                <c:pt idx="2075" c:formatCode="m/d;@">
                  <c:v>45679.6145833333</c:v>
                </c:pt>
                <c:pt idx="2076" c:formatCode="m/d;@">
                  <c:v>45679.625</c:v>
                </c:pt>
                <c:pt idx="2077" c:formatCode="m/d;@">
                  <c:v>45679.6354166667</c:v>
                </c:pt>
                <c:pt idx="2078" c:formatCode="m/d;@">
                  <c:v>45679.6458333333</c:v>
                </c:pt>
                <c:pt idx="2079" c:formatCode="m/d;@">
                  <c:v>45679.65625</c:v>
                </c:pt>
                <c:pt idx="2080" c:formatCode="m/d;@">
                  <c:v>45679.6666666667</c:v>
                </c:pt>
                <c:pt idx="2081" c:formatCode="m/d;@">
                  <c:v>45679.6770833333</c:v>
                </c:pt>
                <c:pt idx="2082" c:formatCode="m/d;@">
                  <c:v>45679.6875</c:v>
                </c:pt>
                <c:pt idx="2083" c:formatCode="m/d;@">
                  <c:v>45679.6979166667</c:v>
                </c:pt>
                <c:pt idx="2084" c:formatCode="m/d;@">
                  <c:v>45679.7083333333</c:v>
                </c:pt>
                <c:pt idx="2085" c:formatCode="m/d;@">
                  <c:v>45679.71875</c:v>
                </c:pt>
                <c:pt idx="2086" c:formatCode="m/d;@">
                  <c:v>45679.7291666667</c:v>
                </c:pt>
                <c:pt idx="2087" c:formatCode="m/d;@">
                  <c:v>45679.7395833333</c:v>
                </c:pt>
                <c:pt idx="2088" c:formatCode="m/d;@">
                  <c:v>45679.75</c:v>
                </c:pt>
                <c:pt idx="2089" c:formatCode="m/d;@">
                  <c:v>45679.7604166667</c:v>
                </c:pt>
                <c:pt idx="2090" c:formatCode="m/d;@">
                  <c:v>45679.7708333333</c:v>
                </c:pt>
                <c:pt idx="2091" c:formatCode="m/d;@">
                  <c:v>45679.78125</c:v>
                </c:pt>
                <c:pt idx="2092" c:formatCode="m/d;@">
                  <c:v>45679.7916666667</c:v>
                </c:pt>
                <c:pt idx="2093" c:formatCode="m/d;@">
                  <c:v>45679.8020833333</c:v>
                </c:pt>
                <c:pt idx="2094" c:formatCode="m/d;@">
                  <c:v>45679.8125</c:v>
                </c:pt>
                <c:pt idx="2095" c:formatCode="m/d;@">
                  <c:v>45679.8229166667</c:v>
                </c:pt>
                <c:pt idx="2096" c:formatCode="m/d;@">
                  <c:v>45679.8333333333</c:v>
                </c:pt>
                <c:pt idx="2097" c:formatCode="m/d;@">
                  <c:v>45679.84375</c:v>
                </c:pt>
                <c:pt idx="2098" c:formatCode="m/d;@">
                  <c:v>45679.8541666667</c:v>
                </c:pt>
                <c:pt idx="2099" c:formatCode="m/d;@">
                  <c:v>45679.8645833333</c:v>
                </c:pt>
                <c:pt idx="2100" c:formatCode="m/d;@">
                  <c:v>45679.875</c:v>
                </c:pt>
                <c:pt idx="2101" c:formatCode="m/d;@">
                  <c:v>45679.8854166667</c:v>
                </c:pt>
                <c:pt idx="2102" c:formatCode="m/d;@">
                  <c:v>45679.8958333333</c:v>
                </c:pt>
                <c:pt idx="2103" c:formatCode="m/d;@">
                  <c:v>45679.90625</c:v>
                </c:pt>
                <c:pt idx="2104" c:formatCode="m/d;@">
                  <c:v>45679.9166666667</c:v>
                </c:pt>
                <c:pt idx="2105" c:formatCode="m/d;@">
                  <c:v>45679.9270833333</c:v>
                </c:pt>
                <c:pt idx="2106" c:formatCode="m/d;@">
                  <c:v>45679.9375</c:v>
                </c:pt>
                <c:pt idx="2107" c:formatCode="m/d;@">
                  <c:v>45679.9479166667</c:v>
                </c:pt>
                <c:pt idx="2108" c:formatCode="m/d;@">
                  <c:v>45679.9583333333</c:v>
                </c:pt>
                <c:pt idx="2109" c:formatCode="m/d;@">
                  <c:v>45679.96875</c:v>
                </c:pt>
                <c:pt idx="2110" c:formatCode="m/d;@">
                  <c:v>45679.9791666667</c:v>
                </c:pt>
                <c:pt idx="2111" c:formatCode="m/d;@">
                  <c:v>45679.9895833333</c:v>
                </c:pt>
                <c:pt idx="2112" c:formatCode="m/d;@">
                  <c:v>45680</c:v>
                </c:pt>
                <c:pt idx="2113" c:formatCode="m/d;@">
                  <c:v>45680.0104166667</c:v>
                </c:pt>
                <c:pt idx="2114" c:formatCode="m/d;@">
                  <c:v>45680.0208333333</c:v>
                </c:pt>
                <c:pt idx="2115" c:formatCode="m/d;@">
                  <c:v>45680.03125</c:v>
                </c:pt>
                <c:pt idx="2116" c:formatCode="m/d;@">
                  <c:v>45680.0416666667</c:v>
                </c:pt>
                <c:pt idx="2117" c:formatCode="m/d;@">
                  <c:v>45680.0520833333</c:v>
                </c:pt>
                <c:pt idx="2118" c:formatCode="m/d;@">
                  <c:v>45680.0625</c:v>
                </c:pt>
                <c:pt idx="2119" c:formatCode="m/d;@">
                  <c:v>45680.0729166667</c:v>
                </c:pt>
                <c:pt idx="2120" c:formatCode="m/d;@">
                  <c:v>45680.0833333333</c:v>
                </c:pt>
                <c:pt idx="2121" c:formatCode="m/d;@">
                  <c:v>45680.09375</c:v>
                </c:pt>
                <c:pt idx="2122" c:formatCode="m/d;@">
                  <c:v>45680.1041666667</c:v>
                </c:pt>
                <c:pt idx="2123" c:formatCode="m/d;@">
                  <c:v>45680.1145833333</c:v>
                </c:pt>
                <c:pt idx="2124" c:formatCode="m/d;@">
                  <c:v>45680.125</c:v>
                </c:pt>
                <c:pt idx="2125" c:formatCode="m/d;@">
                  <c:v>45680.1354166667</c:v>
                </c:pt>
                <c:pt idx="2126" c:formatCode="m/d;@">
                  <c:v>45680.1458333333</c:v>
                </c:pt>
                <c:pt idx="2127" c:formatCode="m/d;@">
                  <c:v>45680.15625</c:v>
                </c:pt>
                <c:pt idx="2128" c:formatCode="m/d;@">
                  <c:v>45680.1666666667</c:v>
                </c:pt>
                <c:pt idx="2129" c:formatCode="m/d;@">
                  <c:v>45680.1770833333</c:v>
                </c:pt>
                <c:pt idx="2130" c:formatCode="m/d;@">
                  <c:v>45680.1875</c:v>
                </c:pt>
                <c:pt idx="2131" c:formatCode="m/d;@">
                  <c:v>45680.1979166667</c:v>
                </c:pt>
                <c:pt idx="2132" c:formatCode="m/d;@">
                  <c:v>45680.2083333333</c:v>
                </c:pt>
                <c:pt idx="2133" c:formatCode="m/d;@">
                  <c:v>45680.21875</c:v>
                </c:pt>
                <c:pt idx="2134" c:formatCode="m/d;@">
                  <c:v>45680.2291666667</c:v>
                </c:pt>
                <c:pt idx="2135" c:formatCode="m/d;@">
                  <c:v>45680.2395833333</c:v>
                </c:pt>
                <c:pt idx="2136" c:formatCode="m/d;@">
                  <c:v>45680.25</c:v>
                </c:pt>
                <c:pt idx="2137" c:formatCode="m/d;@">
                  <c:v>45680.2604166667</c:v>
                </c:pt>
                <c:pt idx="2138" c:formatCode="m/d;@">
                  <c:v>45680.2708333333</c:v>
                </c:pt>
                <c:pt idx="2139" c:formatCode="m/d;@">
                  <c:v>45680.28125</c:v>
                </c:pt>
                <c:pt idx="2140" c:formatCode="m/d;@">
                  <c:v>45680.2916666667</c:v>
                </c:pt>
                <c:pt idx="2141" c:formatCode="m/d;@">
                  <c:v>45680.3020833333</c:v>
                </c:pt>
                <c:pt idx="2142" c:formatCode="m/d;@">
                  <c:v>45680.3125</c:v>
                </c:pt>
                <c:pt idx="2143" c:formatCode="m/d;@">
                  <c:v>45680.3229166667</c:v>
                </c:pt>
                <c:pt idx="2144" c:formatCode="m/d;@">
                  <c:v>45680.3333333333</c:v>
                </c:pt>
                <c:pt idx="2145" c:formatCode="m/d;@">
                  <c:v>45680.34375</c:v>
                </c:pt>
                <c:pt idx="2146" c:formatCode="m/d;@">
                  <c:v>45680.3541666667</c:v>
                </c:pt>
                <c:pt idx="2147" c:formatCode="m/d;@">
                  <c:v>45680.3645833333</c:v>
                </c:pt>
                <c:pt idx="2148" c:formatCode="m/d;@">
                  <c:v>45680.375</c:v>
                </c:pt>
                <c:pt idx="2149" c:formatCode="m/d;@">
                  <c:v>45680.3854166667</c:v>
                </c:pt>
                <c:pt idx="2150" c:formatCode="m/d;@">
                  <c:v>45680.3958333333</c:v>
                </c:pt>
                <c:pt idx="2151" c:formatCode="m/d;@">
                  <c:v>45680.40625</c:v>
                </c:pt>
                <c:pt idx="2152" c:formatCode="m/d;@">
                  <c:v>45680.4166666667</c:v>
                </c:pt>
                <c:pt idx="2153" c:formatCode="m/d;@">
                  <c:v>45680.4270833333</c:v>
                </c:pt>
                <c:pt idx="2154" c:formatCode="m/d;@">
                  <c:v>45680.4375</c:v>
                </c:pt>
                <c:pt idx="2155" c:formatCode="m/d;@">
                  <c:v>45680.4479166667</c:v>
                </c:pt>
                <c:pt idx="2156" c:formatCode="m/d;@">
                  <c:v>45680.4583333333</c:v>
                </c:pt>
                <c:pt idx="2157" c:formatCode="m/d;@">
                  <c:v>45680.46875</c:v>
                </c:pt>
                <c:pt idx="2158" c:formatCode="m/d;@">
                  <c:v>45680.4791666667</c:v>
                </c:pt>
                <c:pt idx="2159" c:formatCode="m/d;@">
                  <c:v>45680.4895833333</c:v>
                </c:pt>
                <c:pt idx="2160" c:formatCode="m/d;@">
                  <c:v>45680.5</c:v>
                </c:pt>
                <c:pt idx="2161" c:formatCode="m/d;@">
                  <c:v>45680.5104166667</c:v>
                </c:pt>
                <c:pt idx="2162" c:formatCode="m/d;@">
                  <c:v>45680.5208333333</c:v>
                </c:pt>
                <c:pt idx="2163" c:formatCode="m/d;@">
                  <c:v>45680.53125</c:v>
                </c:pt>
                <c:pt idx="2164" c:formatCode="m/d;@">
                  <c:v>45680.5416666667</c:v>
                </c:pt>
                <c:pt idx="2165" c:formatCode="m/d;@">
                  <c:v>45680.5520833333</c:v>
                </c:pt>
                <c:pt idx="2166" c:formatCode="m/d;@">
                  <c:v>45680.5625</c:v>
                </c:pt>
                <c:pt idx="2167" c:formatCode="m/d;@">
                  <c:v>45680.5729166667</c:v>
                </c:pt>
                <c:pt idx="2168" c:formatCode="m/d;@">
                  <c:v>45680.5833333333</c:v>
                </c:pt>
                <c:pt idx="2169" c:formatCode="m/d;@">
                  <c:v>45680.59375</c:v>
                </c:pt>
                <c:pt idx="2170" c:formatCode="m/d;@">
                  <c:v>45680.6041666667</c:v>
                </c:pt>
                <c:pt idx="2171" c:formatCode="m/d;@">
                  <c:v>45680.6145833333</c:v>
                </c:pt>
                <c:pt idx="2172" c:formatCode="m/d;@">
                  <c:v>45680.625</c:v>
                </c:pt>
                <c:pt idx="2173" c:formatCode="m/d;@">
                  <c:v>45680.6354166667</c:v>
                </c:pt>
                <c:pt idx="2174" c:formatCode="m/d;@">
                  <c:v>45680.6458333333</c:v>
                </c:pt>
                <c:pt idx="2175" c:formatCode="m/d;@">
                  <c:v>45680.65625</c:v>
                </c:pt>
                <c:pt idx="2176" c:formatCode="m/d;@">
                  <c:v>45680.6666666667</c:v>
                </c:pt>
                <c:pt idx="2177" c:formatCode="m/d;@">
                  <c:v>45680.6770833333</c:v>
                </c:pt>
                <c:pt idx="2178" c:formatCode="m/d;@">
                  <c:v>45680.6875</c:v>
                </c:pt>
                <c:pt idx="2179" c:formatCode="m/d;@">
                  <c:v>45680.6979166667</c:v>
                </c:pt>
                <c:pt idx="2180" c:formatCode="m/d;@">
                  <c:v>45680.7083333333</c:v>
                </c:pt>
                <c:pt idx="2181" c:formatCode="m/d;@">
                  <c:v>45680.71875</c:v>
                </c:pt>
                <c:pt idx="2182" c:formatCode="m/d;@">
                  <c:v>45680.7291666667</c:v>
                </c:pt>
                <c:pt idx="2183" c:formatCode="m/d;@">
                  <c:v>45680.7395833333</c:v>
                </c:pt>
                <c:pt idx="2184" c:formatCode="m/d;@">
                  <c:v>45680.75</c:v>
                </c:pt>
                <c:pt idx="2185" c:formatCode="m/d;@">
                  <c:v>45680.7604166667</c:v>
                </c:pt>
                <c:pt idx="2186" c:formatCode="m/d;@">
                  <c:v>45680.7708333333</c:v>
                </c:pt>
                <c:pt idx="2187" c:formatCode="m/d;@">
                  <c:v>45680.78125</c:v>
                </c:pt>
                <c:pt idx="2188" c:formatCode="m/d;@">
                  <c:v>45680.7916666667</c:v>
                </c:pt>
                <c:pt idx="2189" c:formatCode="m/d;@">
                  <c:v>45680.8020833333</c:v>
                </c:pt>
                <c:pt idx="2190" c:formatCode="m/d;@">
                  <c:v>45680.8125</c:v>
                </c:pt>
                <c:pt idx="2191" c:formatCode="m/d;@">
                  <c:v>45680.8229166667</c:v>
                </c:pt>
                <c:pt idx="2192" c:formatCode="m/d;@">
                  <c:v>45680.8333333333</c:v>
                </c:pt>
                <c:pt idx="2193" c:formatCode="m/d;@">
                  <c:v>45680.84375</c:v>
                </c:pt>
                <c:pt idx="2194" c:formatCode="m/d;@">
                  <c:v>45680.8541666667</c:v>
                </c:pt>
                <c:pt idx="2195" c:formatCode="m/d;@">
                  <c:v>45680.8645833333</c:v>
                </c:pt>
                <c:pt idx="2196" c:formatCode="m/d;@">
                  <c:v>45680.875</c:v>
                </c:pt>
                <c:pt idx="2197" c:formatCode="m/d;@">
                  <c:v>45680.8854166667</c:v>
                </c:pt>
                <c:pt idx="2198" c:formatCode="m/d;@">
                  <c:v>45680.8958333333</c:v>
                </c:pt>
                <c:pt idx="2199" c:formatCode="m/d;@">
                  <c:v>45680.90625</c:v>
                </c:pt>
                <c:pt idx="2200" c:formatCode="m/d;@">
                  <c:v>45680.9166666667</c:v>
                </c:pt>
                <c:pt idx="2201" c:formatCode="m/d;@">
                  <c:v>45680.9270833333</c:v>
                </c:pt>
                <c:pt idx="2202" c:formatCode="m/d;@">
                  <c:v>45680.9375</c:v>
                </c:pt>
                <c:pt idx="2203" c:formatCode="m/d;@">
                  <c:v>45680.9479166667</c:v>
                </c:pt>
                <c:pt idx="2204" c:formatCode="m/d;@">
                  <c:v>45680.9583333333</c:v>
                </c:pt>
                <c:pt idx="2205" c:formatCode="m/d;@">
                  <c:v>45680.96875</c:v>
                </c:pt>
                <c:pt idx="2206" c:formatCode="m/d;@">
                  <c:v>45680.9791666667</c:v>
                </c:pt>
                <c:pt idx="2207" c:formatCode="m/d;@">
                  <c:v>45680.9895833333</c:v>
                </c:pt>
                <c:pt idx="2208" c:formatCode="m/d;@">
                  <c:v>45681</c:v>
                </c:pt>
                <c:pt idx="2209" c:formatCode="m/d;@">
                  <c:v>45681.0104166667</c:v>
                </c:pt>
                <c:pt idx="2210" c:formatCode="m/d;@">
                  <c:v>45681.0208333333</c:v>
                </c:pt>
                <c:pt idx="2211" c:formatCode="m/d;@">
                  <c:v>45681.03125</c:v>
                </c:pt>
                <c:pt idx="2212" c:formatCode="m/d;@">
                  <c:v>45681.0416666667</c:v>
                </c:pt>
                <c:pt idx="2213" c:formatCode="m/d;@">
                  <c:v>45681.0520833333</c:v>
                </c:pt>
                <c:pt idx="2214" c:formatCode="m/d;@">
                  <c:v>45681.0625</c:v>
                </c:pt>
                <c:pt idx="2215" c:formatCode="m/d;@">
                  <c:v>45681.0729166667</c:v>
                </c:pt>
                <c:pt idx="2216" c:formatCode="m/d;@">
                  <c:v>45681.0833333333</c:v>
                </c:pt>
                <c:pt idx="2217" c:formatCode="m/d;@">
                  <c:v>45681.09375</c:v>
                </c:pt>
                <c:pt idx="2218" c:formatCode="m/d;@">
                  <c:v>45681.1041666667</c:v>
                </c:pt>
                <c:pt idx="2219" c:formatCode="m/d;@">
                  <c:v>45681.1145833333</c:v>
                </c:pt>
                <c:pt idx="2220" c:formatCode="m/d;@">
                  <c:v>45681.125</c:v>
                </c:pt>
                <c:pt idx="2221" c:formatCode="m/d;@">
                  <c:v>45681.1354166667</c:v>
                </c:pt>
                <c:pt idx="2222" c:formatCode="m/d;@">
                  <c:v>45681.1458333333</c:v>
                </c:pt>
                <c:pt idx="2223" c:formatCode="m/d;@">
                  <c:v>45681.15625</c:v>
                </c:pt>
                <c:pt idx="2224" c:formatCode="m/d;@">
                  <c:v>45681.1666666667</c:v>
                </c:pt>
                <c:pt idx="2225" c:formatCode="m/d;@">
                  <c:v>45681.1770833333</c:v>
                </c:pt>
                <c:pt idx="2226" c:formatCode="m/d;@">
                  <c:v>45681.1875</c:v>
                </c:pt>
                <c:pt idx="2227" c:formatCode="m/d;@">
                  <c:v>45681.1979166667</c:v>
                </c:pt>
                <c:pt idx="2228" c:formatCode="m/d;@">
                  <c:v>45681.2083333333</c:v>
                </c:pt>
                <c:pt idx="2229" c:formatCode="m/d;@">
                  <c:v>45681.21875</c:v>
                </c:pt>
                <c:pt idx="2230" c:formatCode="m/d;@">
                  <c:v>45681.2291666667</c:v>
                </c:pt>
                <c:pt idx="2231" c:formatCode="m/d;@">
                  <c:v>45681.2395833333</c:v>
                </c:pt>
                <c:pt idx="2232" c:formatCode="m/d;@">
                  <c:v>45681.25</c:v>
                </c:pt>
                <c:pt idx="2233" c:formatCode="m/d;@">
                  <c:v>45681.2604166667</c:v>
                </c:pt>
                <c:pt idx="2234" c:formatCode="m/d;@">
                  <c:v>45681.2708333333</c:v>
                </c:pt>
                <c:pt idx="2235" c:formatCode="m/d;@">
                  <c:v>45681.28125</c:v>
                </c:pt>
                <c:pt idx="2236" c:formatCode="m/d;@">
                  <c:v>45681.2916666667</c:v>
                </c:pt>
                <c:pt idx="2237" c:formatCode="m/d;@">
                  <c:v>45681.3020833333</c:v>
                </c:pt>
                <c:pt idx="2238" c:formatCode="m/d;@">
                  <c:v>45681.3125</c:v>
                </c:pt>
                <c:pt idx="2239" c:formatCode="m/d;@">
                  <c:v>45681.3229166667</c:v>
                </c:pt>
                <c:pt idx="2240" c:formatCode="m/d;@">
                  <c:v>45681.3333333333</c:v>
                </c:pt>
                <c:pt idx="2241" c:formatCode="m/d;@">
                  <c:v>45681.34375</c:v>
                </c:pt>
                <c:pt idx="2242" c:formatCode="m/d;@">
                  <c:v>45681.3541666667</c:v>
                </c:pt>
                <c:pt idx="2243" c:formatCode="m/d;@">
                  <c:v>45681.3645833333</c:v>
                </c:pt>
                <c:pt idx="2244" c:formatCode="m/d;@">
                  <c:v>45681.375</c:v>
                </c:pt>
                <c:pt idx="2245" c:formatCode="m/d;@">
                  <c:v>45681.3854166667</c:v>
                </c:pt>
                <c:pt idx="2246" c:formatCode="m/d;@">
                  <c:v>45681.3958333333</c:v>
                </c:pt>
                <c:pt idx="2247" c:formatCode="m/d;@">
                  <c:v>45681.40625</c:v>
                </c:pt>
                <c:pt idx="2248" c:formatCode="m/d;@">
                  <c:v>45681.4166666667</c:v>
                </c:pt>
                <c:pt idx="2249" c:formatCode="m/d;@">
                  <c:v>45681.4270833333</c:v>
                </c:pt>
                <c:pt idx="2250" c:formatCode="m/d;@">
                  <c:v>45681.4375</c:v>
                </c:pt>
                <c:pt idx="2251" c:formatCode="m/d;@">
                  <c:v>45681.4479166667</c:v>
                </c:pt>
                <c:pt idx="2252" c:formatCode="m/d;@">
                  <c:v>45681.4583333333</c:v>
                </c:pt>
                <c:pt idx="2253" c:formatCode="m/d;@">
                  <c:v>45681.46875</c:v>
                </c:pt>
                <c:pt idx="2254" c:formatCode="m/d;@">
                  <c:v>45681.4791666667</c:v>
                </c:pt>
                <c:pt idx="2255" c:formatCode="m/d;@">
                  <c:v>45681.4895833333</c:v>
                </c:pt>
                <c:pt idx="2256" c:formatCode="m/d;@">
                  <c:v>45681.5</c:v>
                </c:pt>
                <c:pt idx="2257" c:formatCode="m/d;@">
                  <c:v>45681.5104166667</c:v>
                </c:pt>
                <c:pt idx="2258" c:formatCode="m/d;@">
                  <c:v>45681.5208333333</c:v>
                </c:pt>
                <c:pt idx="2259" c:formatCode="m/d;@">
                  <c:v>45681.53125</c:v>
                </c:pt>
                <c:pt idx="2260" c:formatCode="m/d;@">
                  <c:v>45681.5416666667</c:v>
                </c:pt>
                <c:pt idx="2261" c:formatCode="m/d;@">
                  <c:v>45681.5520833333</c:v>
                </c:pt>
                <c:pt idx="2262" c:formatCode="m/d;@">
                  <c:v>45681.5625</c:v>
                </c:pt>
                <c:pt idx="2263" c:formatCode="m/d;@">
                  <c:v>45681.5729166667</c:v>
                </c:pt>
                <c:pt idx="2264" c:formatCode="m/d;@">
                  <c:v>45681.5833333333</c:v>
                </c:pt>
                <c:pt idx="2265" c:formatCode="m/d;@">
                  <c:v>45681.59375</c:v>
                </c:pt>
                <c:pt idx="2266" c:formatCode="m/d;@">
                  <c:v>45681.6041666667</c:v>
                </c:pt>
                <c:pt idx="2267" c:formatCode="m/d;@">
                  <c:v>45681.6145833333</c:v>
                </c:pt>
                <c:pt idx="2268" c:formatCode="m/d;@">
                  <c:v>45681.625</c:v>
                </c:pt>
                <c:pt idx="2269" c:formatCode="m/d;@">
                  <c:v>45681.6354166667</c:v>
                </c:pt>
                <c:pt idx="2270" c:formatCode="m/d;@">
                  <c:v>45681.6458333333</c:v>
                </c:pt>
                <c:pt idx="2271" c:formatCode="m/d;@">
                  <c:v>45681.65625</c:v>
                </c:pt>
                <c:pt idx="2272" c:formatCode="m/d;@">
                  <c:v>45681.6666666667</c:v>
                </c:pt>
                <c:pt idx="2273" c:formatCode="m/d;@">
                  <c:v>45681.6770833333</c:v>
                </c:pt>
                <c:pt idx="2274" c:formatCode="m/d;@">
                  <c:v>45681.6875</c:v>
                </c:pt>
                <c:pt idx="2275" c:formatCode="m/d;@">
                  <c:v>45681.6979166667</c:v>
                </c:pt>
                <c:pt idx="2276" c:formatCode="m/d;@">
                  <c:v>45681.7083333333</c:v>
                </c:pt>
                <c:pt idx="2277" c:formatCode="m/d;@">
                  <c:v>45681.71875</c:v>
                </c:pt>
                <c:pt idx="2278" c:formatCode="m/d;@">
                  <c:v>45681.7291666667</c:v>
                </c:pt>
                <c:pt idx="2279" c:formatCode="m/d;@">
                  <c:v>45681.7395833333</c:v>
                </c:pt>
                <c:pt idx="2280" c:formatCode="m/d;@">
                  <c:v>45681.75</c:v>
                </c:pt>
                <c:pt idx="2281" c:formatCode="m/d;@">
                  <c:v>45681.7604166667</c:v>
                </c:pt>
                <c:pt idx="2282" c:formatCode="m/d;@">
                  <c:v>45681.7708333333</c:v>
                </c:pt>
                <c:pt idx="2283" c:formatCode="m/d;@">
                  <c:v>45681.78125</c:v>
                </c:pt>
                <c:pt idx="2284" c:formatCode="m/d;@">
                  <c:v>45681.7916666667</c:v>
                </c:pt>
                <c:pt idx="2285" c:formatCode="m/d;@">
                  <c:v>45681.8020833333</c:v>
                </c:pt>
                <c:pt idx="2286" c:formatCode="m/d;@">
                  <c:v>45681.8125</c:v>
                </c:pt>
                <c:pt idx="2287" c:formatCode="m/d;@">
                  <c:v>45681.8229166667</c:v>
                </c:pt>
                <c:pt idx="2288" c:formatCode="m/d;@">
                  <c:v>45681.8333333333</c:v>
                </c:pt>
                <c:pt idx="2289" c:formatCode="m/d;@">
                  <c:v>45681.84375</c:v>
                </c:pt>
                <c:pt idx="2290" c:formatCode="m/d;@">
                  <c:v>45681.8541666667</c:v>
                </c:pt>
                <c:pt idx="2291" c:formatCode="m/d;@">
                  <c:v>45681.8645833333</c:v>
                </c:pt>
                <c:pt idx="2292" c:formatCode="m/d;@">
                  <c:v>45681.875</c:v>
                </c:pt>
                <c:pt idx="2293" c:formatCode="m/d;@">
                  <c:v>45681.8854166667</c:v>
                </c:pt>
                <c:pt idx="2294" c:formatCode="m/d;@">
                  <c:v>45681.8958333333</c:v>
                </c:pt>
                <c:pt idx="2295" c:formatCode="m/d;@">
                  <c:v>45681.90625</c:v>
                </c:pt>
                <c:pt idx="2296" c:formatCode="m/d;@">
                  <c:v>45681.9166666667</c:v>
                </c:pt>
                <c:pt idx="2297" c:formatCode="m/d;@">
                  <c:v>45681.9270833333</c:v>
                </c:pt>
                <c:pt idx="2298" c:formatCode="m/d;@">
                  <c:v>45681.9375</c:v>
                </c:pt>
                <c:pt idx="2299" c:formatCode="m/d;@">
                  <c:v>45681.9479166667</c:v>
                </c:pt>
                <c:pt idx="2300" c:formatCode="m/d;@">
                  <c:v>45681.9583333333</c:v>
                </c:pt>
                <c:pt idx="2301" c:formatCode="m/d;@">
                  <c:v>45681.96875</c:v>
                </c:pt>
                <c:pt idx="2302" c:formatCode="m/d;@">
                  <c:v>45681.9791666667</c:v>
                </c:pt>
                <c:pt idx="2303" c:formatCode="m/d;@">
                  <c:v>45681.9895833333</c:v>
                </c:pt>
                <c:pt idx="2304" c:formatCode="m/d;@">
                  <c:v>45682</c:v>
                </c:pt>
                <c:pt idx="2305" c:formatCode="m/d;@">
                  <c:v>45682.0104166667</c:v>
                </c:pt>
                <c:pt idx="2306" c:formatCode="m/d;@">
                  <c:v>45682.0208333333</c:v>
                </c:pt>
                <c:pt idx="2307" c:formatCode="m/d;@">
                  <c:v>45682.03125</c:v>
                </c:pt>
                <c:pt idx="2308" c:formatCode="m/d;@">
                  <c:v>45682.0416666667</c:v>
                </c:pt>
                <c:pt idx="2309" c:formatCode="m/d;@">
                  <c:v>45682.0520833333</c:v>
                </c:pt>
                <c:pt idx="2310" c:formatCode="m/d;@">
                  <c:v>45682.0625</c:v>
                </c:pt>
                <c:pt idx="2311" c:formatCode="m/d;@">
                  <c:v>45682.0729166667</c:v>
                </c:pt>
                <c:pt idx="2312" c:formatCode="m/d;@">
                  <c:v>45682.0833333333</c:v>
                </c:pt>
                <c:pt idx="2313" c:formatCode="m/d;@">
                  <c:v>45682.09375</c:v>
                </c:pt>
                <c:pt idx="2314" c:formatCode="m/d;@">
                  <c:v>45682.1041666667</c:v>
                </c:pt>
                <c:pt idx="2315" c:formatCode="m/d;@">
                  <c:v>45682.1145833333</c:v>
                </c:pt>
                <c:pt idx="2316" c:formatCode="m/d;@">
                  <c:v>45682.125</c:v>
                </c:pt>
                <c:pt idx="2317" c:formatCode="m/d;@">
                  <c:v>45682.1354166667</c:v>
                </c:pt>
                <c:pt idx="2318" c:formatCode="m/d;@">
                  <c:v>45682.1458333333</c:v>
                </c:pt>
                <c:pt idx="2319" c:formatCode="m/d;@">
                  <c:v>45682.15625</c:v>
                </c:pt>
                <c:pt idx="2320" c:formatCode="m/d;@">
                  <c:v>45682.1666666667</c:v>
                </c:pt>
                <c:pt idx="2321" c:formatCode="m/d;@">
                  <c:v>45682.1770833333</c:v>
                </c:pt>
                <c:pt idx="2322" c:formatCode="m/d;@">
                  <c:v>45682.1875</c:v>
                </c:pt>
                <c:pt idx="2323" c:formatCode="m/d;@">
                  <c:v>45682.1979166667</c:v>
                </c:pt>
                <c:pt idx="2324" c:formatCode="m/d;@">
                  <c:v>45682.2083333333</c:v>
                </c:pt>
                <c:pt idx="2325" c:formatCode="m/d;@">
                  <c:v>45682.21875</c:v>
                </c:pt>
                <c:pt idx="2326" c:formatCode="m/d;@">
                  <c:v>45682.2291666667</c:v>
                </c:pt>
                <c:pt idx="2327" c:formatCode="m/d;@">
                  <c:v>45682.2395833333</c:v>
                </c:pt>
                <c:pt idx="2328" c:formatCode="m/d;@">
                  <c:v>45682.25</c:v>
                </c:pt>
                <c:pt idx="2329" c:formatCode="m/d;@">
                  <c:v>45682.2604166667</c:v>
                </c:pt>
                <c:pt idx="2330" c:formatCode="m/d;@">
                  <c:v>45682.2708333333</c:v>
                </c:pt>
                <c:pt idx="2331" c:formatCode="m/d;@">
                  <c:v>45682.28125</c:v>
                </c:pt>
                <c:pt idx="2332" c:formatCode="m/d;@">
                  <c:v>45682.2916666667</c:v>
                </c:pt>
                <c:pt idx="2333" c:formatCode="m/d;@">
                  <c:v>45682.3020833333</c:v>
                </c:pt>
                <c:pt idx="2334" c:formatCode="m/d;@">
                  <c:v>45682.3125</c:v>
                </c:pt>
                <c:pt idx="2335" c:formatCode="m/d;@">
                  <c:v>45682.3229166667</c:v>
                </c:pt>
                <c:pt idx="2336" c:formatCode="m/d;@">
                  <c:v>45682.3333333333</c:v>
                </c:pt>
                <c:pt idx="2337" c:formatCode="m/d;@">
                  <c:v>45682.34375</c:v>
                </c:pt>
                <c:pt idx="2338" c:formatCode="m/d;@">
                  <c:v>45682.3541666667</c:v>
                </c:pt>
                <c:pt idx="2339" c:formatCode="m/d;@">
                  <c:v>45682.3645833333</c:v>
                </c:pt>
                <c:pt idx="2340" c:formatCode="m/d;@">
                  <c:v>45682.375</c:v>
                </c:pt>
                <c:pt idx="2341" c:formatCode="m/d;@">
                  <c:v>45682.3854166667</c:v>
                </c:pt>
                <c:pt idx="2342" c:formatCode="m/d;@">
                  <c:v>45682.3958333333</c:v>
                </c:pt>
                <c:pt idx="2343" c:formatCode="m/d;@">
                  <c:v>45682.40625</c:v>
                </c:pt>
                <c:pt idx="2344" c:formatCode="m/d;@">
                  <c:v>45682.4166666667</c:v>
                </c:pt>
                <c:pt idx="2345" c:formatCode="m/d;@">
                  <c:v>45682.4270833333</c:v>
                </c:pt>
                <c:pt idx="2346" c:formatCode="m/d;@">
                  <c:v>45682.4375</c:v>
                </c:pt>
                <c:pt idx="2347" c:formatCode="m/d;@">
                  <c:v>45682.4479166667</c:v>
                </c:pt>
                <c:pt idx="2348" c:formatCode="m/d;@">
                  <c:v>45682.4583333333</c:v>
                </c:pt>
                <c:pt idx="2349" c:formatCode="m/d;@">
                  <c:v>45682.46875</c:v>
                </c:pt>
                <c:pt idx="2350" c:formatCode="m/d;@">
                  <c:v>45682.4791666667</c:v>
                </c:pt>
                <c:pt idx="2351" c:formatCode="m/d;@">
                  <c:v>45682.4895833333</c:v>
                </c:pt>
                <c:pt idx="2352" c:formatCode="m/d;@">
                  <c:v>45682.5</c:v>
                </c:pt>
                <c:pt idx="2353" c:formatCode="m/d;@">
                  <c:v>45682.5104166667</c:v>
                </c:pt>
                <c:pt idx="2354" c:formatCode="m/d;@">
                  <c:v>45682.5208333333</c:v>
                </c:pt>
                <c:pt idx="2355" c:formatCode="m/d;@">
                  <c:v>45682.53125</c:v>
                </c:pt>
                <c:pt idx="2356" c:formatCode="m/d;@">
                  <c:v>45682.5416666667</c:v>
                </c:pt>
                <c:pt idx="2357" c:formatCode="m/d;@">
                  <c:v>45682.5520833333</c:v>
                </c:pt>
                <c:pt idx="2358" c:formatCode="m/d;@">
                  <c:v>45682.5625</c:v>
                </c:pt>
                <c:pt idx="2359" c:formatCode="m/d;@">
                  <c:v>45682.5729166667</c:v>
                </c:pt>
                <c:pt idx="2360" c:formatCode="m/d;@">
                  <c:v>45682.5833333333</c:v>
                </c:pt>
                <c:pt idx="2361" c:formatCode="m/d;@">
                  <c:v>45682.59375</c:v>
                </c:pt>
                <c:pt idx="2362" c:formatCode="m/d;@">
                  <c:v>45682.6041666667</c:v>
                </c:pt>
                <c:pt idx="2363" c:formatCode="m/d;@">
                  <c:v>45682.6145833333</c:v>
                </c:pt>
                <c:pt idx="2364" c:formatCode="m/d;@">
                  <c:v>45682.625</c:v>
                </c:pt>
                <c:pt idx="2365" c:formatCode="m/d;@">
                  <c:v>45682.6354166667</c:v>
                </c:pt>
                <c:pt idx="2366" c:formatCode="m/d;@">
                  <c:v>45682.6458333333</c:v>
                </c:pt>
                <c:pt idx="2367" c:formatCode="m/d;@">
                  <c:v>45682.65625</c:v>
                </c:pt>
                <c:pt idx="2368" c:formatCode="m/d;@">
                  <c:v>45682.6666666667</c:v>
                </c:pt>
                <c:pt idx="2369" c:formatCode="m/d;@">
                  <c:v>45682.6770833333</c:v>
                </c:pt>
                <c:pt idx="2370" c:formatCode="m/d;@">
                  <c:v>45682.6875</c:v>
                </c:pt>
                <c:pt idx="2371" c:formatCode="m/d;@">
                  <c:v>45682.6979166667</c:v>
                </c:pt>
                <c:pt idx="2372" c:formatCode="m/d;@">
                  <c:v>45682.7083333333</c:v>
                </c:pt>
                <c:pt idx="2373" c:formatCode="m/d;@">
                  <c:v>45682.71875</c:v>
                </c:pt>
                <c:pt idx="2374" c:formatCode="m/d;@">
                  <c:v>45682.7291666667</c:v>
                </c:pt>
                <c:pt idx="2375" c:formatCode="m/d;@">
                  <c:v>45682.7395833333</c:v>
                </c:pt>
                <c:pt idx="2376" c:formatCode="m/d;@">
                  <c:v>45682.75</c:v>
                </c:pt>
                <c:pt idx="2377" c:formatCode="m/d;@">
                  <c:v>45682.7604166667</c:v>
                </c:pt>
                <c:pt idx="2378" c:formatCode="m/d;@">
                  <c:v>45682.7708333333</c:v>
                </c:pt>
                <c:pt idx="2379" c:formatCode="m/d;@">
                  <c:v>45682.78125</c:v>
                </c:pt>
                <c:pt idx="2380" c:formatCode="m/d;@">
                  <c:v>45682.7916666667</c:v>
                </c:pt>
                <c:pt idx="2381" c:formatCode="m/d;@">
                  <c:v>45682.8020833333</c:v>
                </c:pt>
                <c:pt idx="2382" c:formatCode="m/d;@">
                  <c:v>45682.8125</c:v>
                </c:pt>
                <c:pt idx="2383" c:formatCode="m/d;@">
                  <c:v>45682.8229166667</c:v>
                </c:pt>
                <c:pt idx="2384" c:formatCode="m/d;@">
                  <c:v>45682.8333333333</c:v>
                </c:pt>
                <c:pt idx="2385" c:formatCode="m/d;@">
                  <c:v>45682.84375</c:v>
                </c:pt>
                <c:pt idx="2386" c:formatCode="m/d;@">
                  <c:v>45682.8541666667</c:v>
                </c:pt>
                <c:pt idx="2387" c:formatCode="m/d;@">
                  <c:v>45682.8645833333</c:v>
                </c:pt>
                <c:pt idx="2388" c:formatCode="m/d;@">
                  <c:v>45682.875</c:v>
                </c:pt>
                <c:pt idx="2389" c:formatCode="m/d;@">
                  <c:v>45682.8854166667</c:v>
                </c:pt>
                <c:pt idx="2390" c:formatCode="m/d;@">
                  <c:v>45682.8958333333</c:v>
                </c:pt>
                <c:pt idx="2391" c:formatCode="m/d;@">
                  <c:v>45682.90625</c:v>
                </c:pt>
                <c:pt idx="2392" c:formatCode="m/d;@">
                  <c:v>45682.9166666667</c:v>
                </c:pt>
                <c:pt idx="2393" c:formatCode="m/d;@">
                  <c:v>45682.9270833333</c:v>
                </c:pt>
                <c:pt idx="2394" c:formatCode="m/d;@">
                  <c:v>45682.9375</c:v>
                </c:pt>
                <c:pt idx="2395" c:formatCode="m/d;@">
                  <c:v>45682.9479166667</c:v>
                </c:pt>
                <c:pt idx="2396" c:formatCode="m/d;@">
                  <c:v>45682.9583333333</c:v>
                </c:pt>
                <c:pt idx="2397" c:formatCode="m/d;@">
                  <c:v>45682.96875</c:v>
                </c:pt>
                <c:pt idx="2398" c:formatCode="m/d;@">
                  <c:v>45682.9791666667</c:v>
                </c:pt>
                <c:pt idx="2399" c:formatCode="m/d;@">
                  <c:v>45682.9895833333</c:v>
                </c:pt>
                <c:pt idx="2400" c:formatCode="m/d;@">
                  <c:v>45683</c:v>
                </c:pt>
                <c:pt idx="2401" c:formatCode="m/d;@">
                  <c:v>45683.0104166667</c:v>
                </c:pt>
                <c:pt idx="2402" c:formatCode="m/d;@">
                  <c:v>45683.0208333333</c:v>
                </c:pt>
                <c:pt idx="2403" c:formatCode="m/d;@">
                  <c:v>45683.03125</c:v>
                </c:pt>
                <c:pt idx="2404" c:formatCode="m/d;@">
                  <c:v>45683.0416666667</c:v>
                </c:pt>
                <c:pt idx="2405" c:formatCode="m/d;@">
                  <c:v>45683.0520833333</c:v>
                </c:pt>
                <c:pt idx="2406" c:formatCode="m/d;@">
                  <c:v>45683.0625</c:v>
                </c:pt>
                <c:pt idx="2407" c:formatCode="m/d;@">
                  <c:v>45683.0729166667</c:v>
                </c:pt>
                <c:pt idx="2408" c:formatCode="m/d;@">
                  <c:v>45683.0833333333</c:v>
                </c:pt>
                <c:pt idx="2409" c:formatCode="m/d;@">
                  <c:v>45683.09375</c:v>
                </c:pt>
                <c:pt idx="2410" c:formatCode="m/d;@">
                  <c:v>45683.1041666667</c:v>
                </c:pt>
                <c:pt idx="2411" c:formatCode="m/d;@">
                  <c:v>45683.1145833333</c:v>
                </c:pt>
                <c:pt idx="2412" c:formatCode="m/d;@">
                  <c:v>45683.125</c:v>
                </c:pt>
                <c:pt idx="2413" c:formatCode="m/d;@">
                  <c:v>45683.1354166667</c:v>
                </c:pt>
                <c:pt idx="2414" c:formatCode="m/d;@">
                  <c:v>45683.1458333333</c:v>
                </c:pt>
                <c:pt idx="2415" c:formatCode="m/d;@">
                  <c:v>45683.15625</c:v>
                </c:pt>
                <c:pt idx="2416" c:formatCode="m/d;@">
                  <c:v>45683.1666666667</c:v>
                </c:pt>
                <c:pt idx="2417" c:formatCode="m/d;@">
                  <c:v>45683.1770833333</c:v>
                </c:pt>
                <c:pt idx="2418" c:formatCode="m/d;@">
                  <c:v>45683.1875</c:v>
                </c:pt>
                <c:pt idx="2419" c:formatCode="m/d;@">
                  <c:v>45683.1979166667</c:v>
                </c:pt>
                <c:pt idx="2420" c:formatCode="m/d;@">
                  <c:v>45683.2083333333</c:v>
                </c:pt>
                <c:pt idx="2421" c:formatCode="m/d;@">
                  <c:v>45683.21875</c:v>
                </c:pt>
                <c:pt idx="2422" c:formatCode="m/d;@">
                  <c:v>45683.2291666667</c:v>
                </c:pt>
                <c:pt idx="2423" c:formatCode="m/d;@">
                  <c:v>45683.2395833333</c:v>
                </c:pt>
                <c:pt idx="2424" c:formatCode="m/d;@">
                  <c:v>45683.25</c:v>
                </c:pt>
                <c:pt idx="2425" c:formatCode="m/d;@">
                  <c:v>45683.2604166667</c:v>
                </c:pt>
                <c:pt idx="2426" c:formatCode="m/d;@">
                  <c:v>45683.2708333333</c:v>
                </c:pt>
                <c:pt idx="2427" c:formatCode="m/d;@">
                  <c:v>45683.28125</c:v>
                </c:pt>
                <c:pt idx="2428" c:formatCode="m/d;@">
                  <c:v>45683.2916666667</c:v>
                </c:pt>
                <c:pt idx="2429" c:formatCode="m/d;@">
                  <c:v>45683.3020833333</c:v>
                </c:pt>
                <c:pt idx="2430" c:formatCode="m/d;@">
                  <c:v>45683.3125</c:v>
                </c:pt>
                <c:pt idx="2431" c:formatCode="m/d;@">
                  <c:v>45683.3229166667</c:v>
                </c:pt>
                <c:pt idx="2432" c:formatCode="m/d;@">
                  <c:v>45683.3333333333</c:v>
                </c:pt>
                <c:pt idx="2433" c:formatCode="m/d;@">
                  <c:v>45683.34375</c:v>
                </c:pt>
                <c:pt idx="2434" c:formatCode="m/d;@">
                  <c:v>45683.3541666667</c:v>
                </c:pt>
                <c:pt idx="2435" c:formatCode="m/d;@">
                  <c:v>45683.3645833333</c:v>
                </c:pt>
                <c:pt idx="2436" c:formatCode="m/d;@">
                  <c:v>45683.375</c:v>
                </c:pt>
                <c:pt idx="2437" c:formatCode="m/d;@">
                  <c:v>45683.3854166667</c:v>
                </c:pt>
                <c:pt idx="2438" c:formatCode="m/d;@">
                  <c:v>45683.3958333333</c:v>
                </c:pt>
                <c:pt idx="2439" c:formatCode="m/d;@">
                  <c:v>45683.40625</c:v>
                </c:pt>
                <c:pt idx="2440" c:formatCode="m/d;@">
                  <c:v>45683.4166666667</c:v>
                </c:pt>
                <c:pt idx="2441" c:formatCode="m/d;@">
                  <c:v>45683.4270833333</c:v>
                </c:pt>
                <c:pt idx="2442" c:formatCode="m/d;@">
                  <c:v>45683.4375</c:v>
                </c:pt>
                <c:pt idx="2443" c:formatCode="m/d;@">
                  <c:v>45683.4479166667</c:v>
                </c:pt>
                <c:pt idx="2444" c:formatCode="m/d;@">
                  <c:v>45683.4583333333</c:v>
                </c:pt>
                <c:pt idx="2445" c:formatCode="m/d;@">
                  <c:v>45683.46875</c:v>
                </c:pt>
                <c:pt idx="2446" c:formatCode="m/d;@">
                  <c:v>45683.4791666667</c:v>
                </c:pt>
                <c:pt idx="2447" c:formatCode="m/d;@">
                  <c:v>45683.4895833333</c:v>
                </c:pt>
                <c:pt idx="2448" c:formatCode="m/d;@">
                  <c:v>45683.5</c:v>
                </c:pt>
                <c:pt idx="2449" c:formatCode="m/d;@">
                  <c:v>45683.5104166667</c:v>
                </c:pt>
                <c:pt idx="2450" c:formatCode="m/d;@">
                  <c:v>45683.5208333333</c:v>
                </c:pt>
                <c:pt idx="2451" c:formatCode="m/d;@">
                  <c:v>45683.53125</c:v>
                </c:pt>
                <c:pt idx="2452" c:formatCode="m/d;@">
                  <c:v>45683.5416666667</c:v>
                </c:pt>
                <c:pt idx="2453" c:formatCode="m/d;@">
                  <c:v>45683.5520833333</c:v>
                </c:pt>
                <c:pt idx="2454" c:formatCode="m/d;@">
                  <c:v>45683.5625</c:v>
                </c:pt>
                <c:pt idx="2455" c:formatCode="m/d;@">
                  <c:v>45683.5729166667</c:v>
                </c:pt>
                <c:pt idx="2456" c:formatCode="m/d;@">
                  <c:v>45683.5833333333</c:v>
                </c:pt>
                <c:pt idx="2457" c:formatCode="m/d;@">
                  <c:v>45683.59375</c:v>
                </c:pt>
                <c:pt idx="2458" c:formatCode="m/d;@">
                  <c:v>45683.6041666667</c:v>
                </c:pt>
                <c:pt idx="2459" c:formatCode="m/d;@">
                  <c:v>45683.6145833333</c:v>
                </c:pt>
                <c:pt idx="2460" c:formatCode="m/d;@">
                  <c:v>45683.625</c:v>
                </c:pt>
                <c:pt idx="2461" c:formatCode="m/d;@">
                  <c:v>45683.6354166667</c:v>
                </c:pt>
                <c:pt idx="2462" c:formatCode="m/d;@">
                  <c:v>45683.6458333333</c:v>
                </c:pt>
                <c:pt idx="2463" c:formatCode="m/d;@">
                  <c:v>45683.65625</c:v>
                </c:pt>
                <c:pt idx="2464" c:formatCode="m/d;@">
                  <c:v>45683.6666666667</c:v>
                </c:pt>
                <c:pt idx="2465" c:formatCode="m/d;@">
                  <c:v>45683.6770833333</c:v>
                </c:pt>
                <c:pt idx="2466" c:formatCode="m/d;@">
                  <c:v>45683.6875</c:v>
                </c:pt>
                <c:pt idx="2467" c:formatCode="m/d;@">
                  <c:v>45683.6979166667</c:v>
                </c:pt>
                <c:pt idx="2468" c:formatCode="m/d;@">
                  <c:v>45683.7083333333</c:v>
                </c:pt>
                <c:pt idx="2469" c:formatCode="m/d;@">
                  <c:v>45683.71875</c:v>
                </c:pt>
                <c:pt idx="2470" c:formatCode="m/d;@">
                  <c:v>45683.7291666667</c:v>
                </c:pt>
                <c:pt idx="2471" c:formatCode="m/d;@">
                  <c:v>45683.7395833333</c:v>
                </c:pt>
                <c:pt idx="2472" c:formatCode="m/d;@">
                  <c:v>45683.75</c:v>
                </c:pt>
                <c:pt idx="2473" c:formatCode="m/d;@">
                  <c:v>45683.7604166667</c:v>
                </c:pt>
                <c:pt idx="2474" c:formatCode="m/d;@">
                  <c:v>45683.7708333333</c:v>
                </c:pt>
                <c:pt idx="2475" c:formatCode="m/d;@">
                  <c:v>45683.78125</c:v>
                </c:pt>
                <c:pt idx="2476" c:formatCode="m/d;@">
                  <c:v>45683.7916666667</c:v>
                </c:pt>
                <c:pt idx="2477" c:formatCode="m/d;@">
                  <c:v>45683.8020833333</c:v>
                </c:pt>
                <c:pt idx="2478" c:formatCode="m/d;@">
                  <c:v>45683.8125</c:v>
                </c:pt>
                <c:pt idx="2479" c:formatCode="m/d;@">
                  <c:v>45683.8229166667</c:v>
                </c:pt>
                <c:pt idx="2480" c:formatCode="m/d;@">
                  <c:v>45683.8333333333</c:v>
                </c:pt>
                <c:pt idx="2481" c:formatCode="m/d;@">
                  <c:v>45683.84375</c:v>
                </c:pt>
                <c:pt idx="2482" c:formatCode="m/d;@">
                  <c:v>45683.8541666667</c:v>
                </c:pt>
                <c:pt idx="2483" c:formatCode="m/d;@">
                  <c:v>45683.8645833333</c:v>
                </c:pt>
                <c:pt idx="2484" c:formatCode="m/d;@">
                  <c:v>45683.875</c:v>
                </c:pt>
                <c:pt idx="2485" c:formatCode="m/d;@">
                  <c:v>45683.8854166667</c:v>
                </c:pt>
                <c:pt idx="2486" c:formatCode="m/d;@">
                  <c:v>45683.8958333333</c:v>
                </c:pt>
                <c:pt idx="2487" c:formatCode="m/d;@">
                  <c:v>45683.90625</c:v>
                </c:pt>
                <c:pt idx="2488" c:formatCode="m/d;@">
                  <c:v>45683.9166666667</c:v>
                </c:pt>
                <c:pt idx="2489" c:formatCode="m/d;@">
                  <c:v>45683.9270833333</c:v>
                </c:pt>
                <c:pt idx="2490" c:formatCode="m/d;@">
                  <c:v>45683.9375</c:v>
                </c:pt>
                <c:pt idx="2491" c:formatCode="m/d;@">
                  <c:v>45683.9479166667</c:v>
                </c:pt>
                <c:pt idx="2492" c:formatCode="m/d;@">
                  <c:v>45683.9583333333</c:v>
                </c:pt>
                <c:pt idx="2493" c:formatCode="m/d;@">
                  <c:v>45683.96875</c:v>
                </c:pt>
                <c:pt idx="2494" c:formatCode="m/d;@">
                  <c:v>45683.9791666667</c:v>
                </c:pt>
                <c:pt idx="2495" c:formatCode="m/d;@">
                  <c:v>45683.9895833333</c:v>
                </c:pt>
                <c:pt idx="2496" c:formatCode="m/d;@">
                  <c:v>45684</c:v>
                </c:pt>
                <c:pt idx="2497" c:formatCode="m/d;@">
                  <c:v>45684.0104166667</c:v>
                </c:pt>
                <c:pt idx="2498" c:formatCode="m/d;@">
                  <c:v>45684.0208333333</c:v>
                </c:pt>
                <c:pt idx="2499" c:formatCode="m/d;@">
                  <c:v>45684.03125</c:v>
                </c:pt>
                <c:pt idx="2500" c:formatCode="m/d;@">
                  <c:v>45684.0416666667</c:v>
                </c:pt>
                <c:pt idx="2501" c:formatCode="m/d;@">
                  <c:v>45684.0520833333</c:v>
                </c:pt>
                <c:pt idx="2502" c:formatCode="m/d;@">
                  <c:v>45684.0625</c:v>
                </c:pt>
                <c:pt idx="2503" c:formatCode="m/d;@">
                  <c:v>45684.0729166667</c:v>
                </c:pt>
                <c:pt idx="2504" c:formatCode="m/d;@">
                  <c:v>45684.0833333333</c:v>
                </c:pt>
                <c:pt idx="2505" c:formatCode="m/d;@">
                  <c:v>45684.09375</c:v>
                </c:pt>
                <c:pt idx="2506" c:formatCode="m/d;@">
                  <c:v>45684.1041666667</c:v>
                </c:pt>
                <c:pt idx="2507" c:formatCode="m/d;@">
                  <c:v>45684.1145833333</c:v>
                </c:pt>
                <c:pt idx="2508" c:formatCode="m/d;@">
                  <c:v>45684.125</c:v>
                </c:pt>
                <c:pt idx="2509" c:formatCode="m/d;@">
                  <c:v>45684.1354166667</c:v>
                </c:pt>
                <c:pt idx="2510" c:formatCode="m/d;@">
                  <c:v>45684.1458333333</c:v>
                </c:pt>
                <c:pt idx="2511" c:formatCode="m/d;@">
                  <c:v>45684.15625</c:v>
                </c:pt>
                <c:pt idx="2512" c:formatCode="m/d;@">
                  <c:v>45684.1666666667</c:v>
                </c:pt>
                <c:pt idx="2513" c:formatCode="m/d;@">
                  <c:v>45684.1770833333</c:v>
                </c:pt>
                <c:pt idx="2514" c:formatCode="m/d;@">
                  <c:v>45684.1875</c:v>
                </c:pt>
                <c:pt idx="2515" c:formatCode="m/d;@">
                  <c:v>45684.1979166667</c:v>
                </c:pt>
                <c:pt idx="2516" c:formatCode="m/d;@">
                  <c:v>45684.2083333333</c:v>
                </c:pt>
                <c:pt idx="2517" c:formatCode="m/d;@">
                  <c:v>45684.21875</c:v>
                </c:pt>
                <c:pt idx="2518" c:formatCode="m/d;@">
                  <c:v>45684.2291666667</c:v>
                </c:pt>
                <c:pt idx="2519" c:formatCode="m/d;@">
                  <c:v>45684.2395833333</c:v>
                </c:pt>
                <c:pt idx="2520" c:formatCode="m/d;@">
                  <c:v>45684.25</c:v>
                </c:pt>
                <c:pt idx="2521" c:formatCode="m/d;@">
                  <c:v>45684.2604166667</c:v>
                </c:pt>
                <c:pt idx="2522" c:formatCode="m/d;@">
                  <c:v>45684.2708333333</c:v>
                </c:pt>
                <c:pt idx="2523" c:formatCode="m/d;@">
                  <c:v>45684.28125</c:v>
                </c:pt>
                <c:pt idx="2524" c:formatCode="m/d;@">
                  <c:v>45684.2916666667</c:v>
                </c:pt>
                <c:pt idx="2525" c:formatCode="m/d;@">
                  <c:v>45684.3020833333</c:v>
                </c:pt>
                <c:pt idx="2526" c:formatCode="m/d;@">
                  <c:v>45684.3125</c:v>
                </c:pt>
                <c:pt idx="2527" c:formatCode="m/d;@">
                  <c:v>45684.3229166667</c:v>
                </c:pt>
                <c:pt idx="2528" c:formatCode="m/d;@">
                  <c:v>45684.3333333333</c:v>
                </c:pt>
                <c:pt idx="2529" c:formatCode="m/d;@">
                  <c:v>45684.34375</c:v>
                </c:pt>
                <c:pt idx="2530" c:formatCode="m/d;@">
                  <c:v>45684.3541666667</c:v>
                </c:pt>
                <c:pt idx="2531" c:formatCode="m/d;@">
                  <c:v>45684.3645833333</c:v>
                </c:pt>
                <c:pt idx="2532" c:formatCode="m/d;@">
                  <c:v>45684.375</c:v>
                </c:pt>
                <c:pt idx="2533" c:formatCode="m/d;@">
                  <c:v>45684.3854166667</c:v>
                </c:pt>
                <c:pt idx="2534" c:formatCode="m/d;@">
                  <c:v>45684.3958333333</c:v>
                </c:pt>
                <c:pt idx="2535" c:formatCode="m/d;@">
                  <c:v>45684.40625</c:v>
                </c:pt>
                <c:pt idx="2536" c:formatCode="m/d;@">
                  <c:v>45684.4166666667</c:v>
                </c:pt>
                <c:pt idx="2537" c:formatCode="m/d;@">
                  <c:v>45684.4270833333</c:v>
                </c:pt>
                <c:pt idx="2538" c:formatCode="m/d;@">
                  <c:v>45684.4375</c:v>
                </c:pt>
                <c:pt idx="2539" c:formatCode="m/d;@">
                  <c:v>45684.4479166667</c:v>
                </c:pt>
                <c:pt idx="2540" c:formatCode="m/d;@">
                  <c:v>45684.4583333333</c:v>
                </c:pt>
                <c:pt idx="2541" c:formatCode="m/d;@">
                  <c:v>45684.46875</c:v>
                </c:pt>
                <c:pt idx="2542" c:formatCode="m/d;@">
                  <c:v>45684.4791666667</c:v>
                </c:pt>
                <c:pt idx="2543" c:formatCode="m/d;@">
                  <c:v>45684.4895833333</c:v>
                </c:pt>
                <c:pt idx="2544" c:formatCode="m/d;@">
                  <c:v>45684.5</c:v>
                </c:pt>
                <c:pt idx="2545" c:formatCode="m/d;@">
                  <c:v>45684.5104166667</c:v>
                </c:pt>
                <c:pt idx="2546" c:formatCode="m/d;@">
                  <c:v>45684.5208333333</c:v>
                </c:pt>
                <c:pt idx="2547" c:formatCode="m/d;@">
                  <c:v>45684.53125</c:v>
                </c:pt>
                <c:pt idx="2548" c:formatCode="m/d;@">
                  <c:v>45684.5416666667</c:v>
                </c:pt>
                <c:pt idx="2549" c:formatCode="m/d;@">
                  <c:v>45684.5520833333</c:v>
                </c:pt>
                <c:pt idx="2550" c:formatCode="m/d;@">
                  <c:v>45684.5625</c:v>
                </c:pt>
                <c:pt idx="2551" c:formatCode="m/d;@">
                  <c:v>45684.5729166667</c:v>
                </c:pt>
                <c:pt idx="2552" c:formatCode="m/d;@">
                  <c:v>45684.5833333333</c:v>
                </c:pt>
                <c:pt idx="2553" c:formatCode="m/d;@">
                  <c:v>45684.59375</c:v>
                </c:pt>
                <c:pt idx="2554" c:formatCode="m/d;@">
                  <c:v>45684.6041666667</c:v>
                </c:pt>
                <c:pt idx="2555" c:formatCode="m/d;@">
                  <c:v>45684.6145833333</c:v>
                </c:pt>
                <c:pt idx="2556" c:formatCode="m/d;@">
                  <c:v>45684.625</c:v>
                </c:pt>
                <c:pt idx="2557" c:formatCode="m/d;@">
                  <c:v>45684.6354166667</c:v>
                </c:pt>
                <c:pt idx="2558" c:formatCode="m/d;@">
                  <c:v>45684.6458333333</c:v>
                </c:pt>
                <c:pt idx="2559" c:formatCode="m/d;@">
                  <c:v>45684.65625</c:v>
                </c:pt>
                <c:pt idx="2560" c:formatCode="m/d;@">
                  <c:v>45684.6666666667</c:v>
                </c:pt>
                <c:pt idx="2561" c:formatCode="m/d;@">
                  <c:v>45684.6770833333</c:v>
                </c:pt>
                <c:pt idx="2562" c:formatCode="m/d;@">
                  <c:v>45684.6875</c:v>
                </c:pt>
                <c:pt idx="2563" c:formatCode="m/d;@">
                  <c:v>45684.6979166667</c:v>
                </c:pt>
                <c:pt idx="2564" c:formatCode="m/d;@">
                  <c:v>45684.7083333333</c:v>
                </c:pt>
                <c:pt idx="2565" c:formatCode="m/d;@">
                  <c:v>45684.71875</c:v>
                </c:pt>
                <c:pt idx="2566" c:formatCode="m/d;@">
                  <c:v>45684.7291666667</c:v>
                </c:pt>
                <c:pt idx="2567" c:formatCode="m/d;@">
                  <c:v>45684.7395833333</c:v>
                </c:pt>
                <c:pt idx="2568" c:formatCode="m/d;@">
                  <c:v>45684.75</c:v>
                </c:pt>
                <c:pt idx="2569" c:formatCode="m/d;@">
                  <c:v>45684.7604166667</c:v>
                </c:pt>
                <c:pt idx="2570" c:formatCode="m/d;@">
                  <c:v>45684.7708333333</c:v>
                </c:pt>
                <c:pt idx="2571" c:formatCode="m/d;@">
                  <c:v>45684.78125</c:v>
                </c:pt>
                <c:pt idx="2572" c:formatCode="m/d;@">
                  <c:v>45684.7916666667</c:v>
                </c:pt>
                <c:pt idx="2573" c:formatCode="m/d;@">
                  <c:v>45684.8020833333</c:v>
                </c:pt>
                <c:pt idx="2574" c:formatCode="m/d;@">
                  <c:v>45684.8125</c:v>
                </c:pt>
                <c:pt idx="2575" c:formatCode="m/d;@">
                  <c:v>45684.8229166667</c:v>
                </c:pt>
                <c:pt idx="2576" c:formatCode="m/d;@">
                  <c:v>45684.8333333333</c:v>
                </c:pt>
                <c:pt idx="2577" c:formatCode="m/d;@">
                  <c:v>45684.84375</c:v>
                </c:pt>
                <c:pt idx="2578" c:formatCode="m/d;@">
                  <c:v>45684.8541666667</c:v>
                </c:pt>
                <c:pt idx="2579" c:formatCode="m/d;@">
                  <c:v>45684.8645833333</c:v>
                </c:pt>
                <c:pt idx="2580" c:formatCode="m/d;@">
                  <c:v>45684.875</c:v>
                </c:pt>
                <c:pt idx="2581" c:formatCode="m/d;@">
                  <c:v>45684.8854166667</c:v>
                </c:pt>
                <c:pt idx="2582" c:formatCode="m/d;@">
                  <c:v>45684.8958333333</c:v>
                </c:pt>
                <c:pt idx="2583" c:formatCode="m/d;@">
                  <c:v>45684.90625</c:v>
                </c:pt>
                <c:pt idx="2584" c:formatCode="m/d;@">
                  <c:v>45684.9166666667</c:v>
                </c:pt>
                <c:pt idx="2585" c:formatCode="m/d;@">
                  <c:v>45684.9270833333</c:v>
                </c:pt>
                <c:pt idx="2586" c:formatCode="m/d;@">
                  <c:v>45684.9375</c:v>
                </c:pt>
                <c:pt idx="2587" c:formatCode="m/d;@">
                  <c:v>45684.9479166667</c:v>
                </c:pt>
                <c:pt idx="2588" c:formatCode="m/d;@">
                  <c:v>45684.9583333333</c:v>
                </c:pt>
                <c:pt idx="2589" c:formatCode="m/d;@">
                  <c:v>45684.96875</c:v>
                </c:pt>
                <c:pt idx="2590" c:formatCode="m/d;@">
                  <c:v>45684.9791666667</c:v>
                </c:pt>
                <c:pt idx="2591" c:formatCode="m/d;@">
                  <c:v>45684.9895833333</c:v>
                </c:pt>
                <c:pt idx="2592" c:formatCode="m/d;@">
                  <c:v>45685</c:v>
                </c:pt>
                <c:pt idx="2593" c:formatCode="m/d;@">
                  <c:v>45685.0104166667</c:v>
                </c:pt>
                <c:pt idx="2594" c:formatCode="m/d;@">
                  <c:v>45685.0208333333</c:v>
                </c:pt>
                <c:pt idx="2595" c:formatCode="m/d;@">
                  <c:v>45685.03125</c:v>
                </c:pt>
                <c:pt idx="2596" c:formatCode="m/d;@">
                  <c:v>45685.0416666667</c:v>
                </c:pt>
                <c:pt idx="2597" c:formatCode="m/d;@">
                  <c:v>45685.0520833333</c:v>
                </c:pt>
                <c:pt idx="2598" c:formatCode="m/d;@">
                  <c:v>45685.0625</c:v>
                </c:pt>
                <c:pt idx="2599" c:formatCode="m/d;@">
                  <c:v>45685.0729166667</c:v>
                </c:pt>
                <c:pt idx="2600" c:formatCode="m/d;@">
                  <c:v>45685.0833333333</c:v>
                </c:pt>
                <c:pt idx="2601" c:formatCode="m/d;@">
                  <c:v>45685.09375</c:v>
                </c:pt>
                <c:pt idx="2602" c:formatCode="m/d;@">
                  <c:v>45685.1041666667</c:v>
                </c:pt>
                <c:pt idx="2603" c:formatCode="m/d;@">
                  <c:v>45685.1145833333</c:v>
                </c:pt>
                <c:pt idx="2604" c:formatCode="m/d;@">
                  <c:v>45685.125</c:v>
                </c:pt>
                <c:pt idx="2605" c:formatCode="m/d;@">
                  <c:v>45685.1354166667</c:v>
                </c:pt>
                <c:pt idx="2606" c:formatCode="m/d;@">
                  <c:v>45685.1458333333</c:v>
                </c:pt>
                <c:pt idx="2607" c:formatCode="m/d;@">
                  <c:v>45685.15625</c:v>
                </c:pt>
                <c:pt idx="2608" c:formatCode="m/d;@">
                  <c:v>45685.1666666667</c:v>
                </c:pt>
                <c:pt idx="2609" c:formatCode="m/d;@">
                  <c:v>45685.1770833333</c:v>
                </c:pt>
                <c:pt idx="2610" c:formatCode="m/d;@">
                  <c:v>45685.1875</c:v>
                </c:pt>
                <c:pt idx="2611" c:formatCode="m/d;@">
                  <c:v>45685.1979166667</c:v>
                </c:pt>
                <c:pt idx="2612" c:formatCode="m/d;@">
                  <c:v>45685.2083333333</c:v>
                </c:pt>
                <c:pt idx="2613" c:formatCode="m/d;@">
                  <c:v>45685.21875</c:v>
                </c:pt>
                <c:pt idx="2614" c:formatCode="m/d;@">
                  <c:v>45685.2291666667</c:v>
                </c:pt>
                <c:pt idx="2615" c:formatCode="m/d;@">
                  <c:v>45685.2395833333</c:v>
                </c:pt>
                <c:pt idx="2616" c:formatCode="m/d;@">
                  <c:v>45685.25</c:v>
                </c:pt>
                <c:pt idx="2617" c:formatCode="m/d;@">
                  <c:v>45685.2604166667</c:v>
                </c:pt>
                <c:pt idx="2618" c:formatCode="m/d;@">
                  <c:v>45685.2708333333</c:v>
                </c:pt>
                <c:pt idx="2619" c:formatCode="m/d;@">
                  <c:v>45685.28125</c:v>
                </c:pt>
                <c:pt idx="2620" c:formatCode="m/d;@">
                  <c:v>45685.2916666667</c:v>
                </c:pt>
                <c:pt idx="2621" c:formatCode="m/d;@">
                  <c:v>45685.3020833333</c:v>
                </c:pt>
                <c:pt idx="2622" c:formatCode="m/d;@">
                  <c:v>45685.3125</c:v>
                </c:pt>
                <c:pt idx="2623" c:formatCode="m/d;@">
                  <c:v>45685.3229166667</c:v>
                </c:pt>
                <c:pt idx="2624" c:formatCode="m/d;@">
                  <c:v>45685.3333333333</c:v>
                </c:pt>
                <c:pt idx="2625" c:formatCode="m/d;@">
                  <c:v>45685.34375</c:v>
                </c:pt>
                <c:pt idx="2626" c:formatCode="m/d;@">
                  <c:v>45685.3541666667</c:v>
                </c:pt>
                <c:pt idx="2627" c:formatCode="m/d;@">
                  <c:v>45685.3645833333</c:v>
                </c:pt>
                <c:pt idx="2628" c:formatCode="m/d;@">
                  <c:v>45685.375</c:v>
                </c:pt>
                <c:pt idx="2629" c:formatCode="m/d;@">
                  <c:v>45685.3854166667</c:v>
                </c:pt>
                <c:pt idx="2630" c:formatCode="m/d;@">
                  <c:v>45685.3958333333</c:v>
                </c:pt>
                <c:pt idx="2631" c:formatCode="m/d;@">
                  <c:v>45685.40625</c:v>
                </c:pt>
                <c:pt idx="2632" c:formatCode="m/d;@">
                  <c:v>45685.4166666667</c:v>
                </c:pt>
                <c:pt idx="2633" c:formatCode="m/d;@">
                  <c:v>45685.4270833333</c:v>
                </c:pt>
                <c:pt idx="2634" c:formatCode="m/d;@">
                  <c:v>45685.4375</c:v>
                </c:pt>
                <c:pt idx="2635" c:formatCode="m/d;@">
                  <c:v>45685.4479166667</c:v>
                </c:pt>
                <c:pt idx="2636" c:formatCode="m/d;@">
                  <c:v>45685.4583333333</c:v>
                </c:pt>
                <c:pt idx="2637" c:formatCode="m/d;@">
                  <c:v>45685.46875</c:v>
                </c:pt>
                <c:pt idx="2638" c:formatCode="m/d;@">
                  <c:v>45685.4791666667</c:v>
                </c:pt>
                <c:pt idx="2639" c:formatCode="m/d;@">
                  <c:v>45685.4895833333</c:v>
                </c:pt>
                <c:pt idx="2640" c:formatCode="m/d;@">
                  <c:v>45685.5</c:v>
                </c:pt>
                <c:pt idx="2641" c:formatCode="m/d;@">
                  <c:v>45685.5104166667</c:v>
                </c:pt>
                <c:pt idx="2642" c:formatCode="m/d;@">
                  <c:v>45685.5208333333</c:v>
                </c:pt>
                <c:pt idx="2643" c:formatCode="m/d;@">
                  <c:v>45685.53125</c:v>
                </c:pt>
                <c:pt idx="2644" c:formatCode="m/d;@">
                  <c:v>45685.5416666667</c:v>
                </c:pt>
                <c:pt idx="2645" c:formatCode="m/d;@">
                  <c:v>45685.5520833333</c:v>
                </c:pt>
                <c:pt idx="2646" c:formatCode="m/d;@">
                  <c:v>45685.5625</c:v>
                </c:pt>
                <c:pt idx="2647" c:formatCode="m/d;@">
                  <c:v>45685.5729166667</c:v>
                </c:pt>
                <c:pt idx="2648" c:formatCode="m/d;@">
                  <c:v>45685.5833333333</c:v>
                </c:pt>
                <c:pt idx="2649" c:formatCode="m/d;@">
                  <c:v>45685.59375</c:v>
                </c:pt>
                <c:pt idx="2650" c:formatCode="m/d;@">
                  <c:v>45685.6041666667</c:v>
                </c:pt>
                <c:pt idx="2651" c:formatCode="m/d;@">
                  <c:v>45685.6145833333</c:v>
                </c:pt>
                <c:pt idx="2652" c:formatCode="m/d;@">
                  <c:v>45685.625</c:v>
                </c:pt>
                <c:pt idx="2653" c:formatCode="m/d;@">
                  <c:v>45685.6354166667</c:v>
                </c:pt>
                <c:pt idx="2654" c:formatCode="m/d;@">
                  <c:v>45685.6458333333</c:v>
                </c:pt>
                <c:pt idx="2655" c:formatCode="m/d;@">
                  <c:v>45685.65625</c:v>
                </c:pt>
                <c:pt idx="2656" c:formatCode="m/d;@">
                  <c:v>45685.6666666667</c:v>
                </c:pt>
                <c:pt idx="2657" c:formatCode="m/d;@">
                  <c:v>45685.6770833333</c:v>
                </c:pt>
                <c:pt idx="2658" c:formatCode="m/d;@">
                  <c:v>45685.6875</c:v>
                </c:pt>
                <c:pt idx="2659" c:formatCode="m/d;@">
                  <c:v>45685.6979166667</c:v>
                </c:pt>
                <c:pt idx="2660" c:formatCode="m/d;@">
                  <c:v>45685.7083333333</c:v>
                </c:pt>
                <c:pt idx="2661" c:formatCode="m/d;@">
                  <c:v>45685.71875</c:v>
                </c:pt>
                <c:pt idx="2662" c:formatCode="m/d;@">
                  <c:v>45685.7291666667</c:v>
                </c:pt>
                <c:pt idx="2663" c:formatCode="m/d;@">
                  <c:v>45685.7395833333</c:v>
                </c:pt>
                <c:pt idx="2664" c:formatCode="m/d;@">
                  <c:v>45685.75</c:v>
                </c:pt>
                <c:pt idx="2665" c:formatCode="m/d;@">
                  <c:v>45685.7604166667</c:v>
                </c:pt>
                <c:pt idx="2666" c:formatCode="m/d;@">
                  <c:v>45685.7708333333</c:v>
                </c:pt>
                <c:pt idx="2667" c:formatCode="m/d;@">
                  <c:v>45685.78125</c:v>
                </c:pt>
                <c:pt idx="2668" c:formatCode="m/d;@">
                  <c:v>45685.7916666667</c:v>
                </c:pt>
                <c:pt idx="2669" c:formatCode="m/d;@">
                  <c:v>45685.8020833333</c:v>
                </c:pt>
                <c:pt idx="2670" c:formatCode="m/d;@">
                  <c:v>45685.8125</c:v>
                </c:pt>
                <c:pt idx="2671" c:formatCode="m/d;@">
                  <c:v>45685.8229166667</c:v>
                </c:pt>
                <c:pt idx="2672" c:formatCode="m/d;@">
                  <c:v>45685.8333333333</c:v>
                </c:pt>
                <c:pt idx="2673" c:formatCode="m/d;@">
                  <c:v>45685.84375</c:v>
                </c:pt>
                <c:pt idx="2674" c:formatCode="m/d;@">
                  <c:v>45685.8541666667</c:v>
                </c:pt>
                <c:pt idx="2675" c:formatCode="m/d;@">
                  <c:v>45685.8645833333</c:v>
                </c:pt>
                <c:pt idx="2676" c:formatCode="m/d;@">
                  <c:v>45685.875</c:v>
                </c:pt>
                <c:pt idx="2677" c:formatCode="m/d;@">
                  <c:v>45685.8854166667</c:v>
                </c:pt>
                <c:pt idx="2678" c:formatCode="m/d;@">
                  <c:v>45685.8958333333</c:v>
                </c:pt>
                <c:pt idx="2679" c:formatCode="m/d;@">
                  <c:v>45685.90625</c:v>
                </c:pt>
                <c:pt idx="2680" c:formatCode="m/d;@">
                  <c:v>45685.9166666667</c:v>
                </c:pt>
                <c:pt idx="2681" c:formatCode="m/d;@">
                  <c:v>45685.9270833333</c:v>
                </c:pt>
                <c:pt idx="2682" c:formatCode="m/d;@">
                  <c:v>45685.9375</c:v>
                </c:pt>
                <c:pt idx="2683" c:formatCode="m/d;@">
                  <c:v>45685.9479166667</c:v>
                </c:pt>
                <c:pt idx="2684" c:formatCode="m/d;@">
                  <c:v>45685.9583333333</c:v>
                </c:pt>
                <c:pt idx="2685" c:formatCode="m/d;@">
                  <c:v>45685.96875</c:v>
                </c:pt>
                <c:pt idx="2686" c:formatCode="m/d;@">
                  <c:v>45685.9791666667</c:v>
                </c:pt>
                <c:pt idx="2687" c:formatCode="m/d;@">
                  <c:v>45685.9895833333</c:v>
                </c:pt>
                <c:pt idx="2688" c:formatCode="m/d;@">
                  <c:v>45686</c:v>
                </c:pt>
                <c:pt idx="2689" c:formatCode="m/d;@">
                  <c:v>45686.0104166667</c:v>
                </c:pt>
                <c:pt idx="2690" c:formatCode="m/d;@">
                  <c:v>45686.0208333333</c:v>
                </c:pt>
                <c:pt idx="2691" c:formatCode="m/d;@">
                  <c:v>45686.03125</c:v>
                </c:pt>
                <c:pt idx="2692" c:formatCode="m/d;@">
                  <c:v>45686.0416666667</c:v>
                </c:pt>
                <c:pt idx="2693" c:formatCode="m/d;@">
                  <c:v>45686.0520833333</c:v>
                </c:pt>
                <c:pt idx="2694" c:formatCode="m/d;@">
                  <c:v>45686.0625</c:v>
                </c:pt>
                <c:pt idx="2695" c:formatCode="m/d;@">
                  <c:v>45686.0729166667</c:v>
                </c:pt>
                <c:pt idx="2696" c:formatCode="m/d;@">
                  <c:v>45686.0833333333</c:v>
                </c:pt>
                <c:pt idx="2697" c:formatCode="m/d;@">
                  <c:v>45686.09375</c:v>
                </c:pt>
                <c:pt idx="2698" c:formatCode="m/d;@">
                  <c:v>45686.1041666667</c:v>
                </c:pt>
                <c:pt idx="2699" c:formatCode="m/d;@">
                  <c:v>45686.1145833333</c:v>
                </c:pt>
                <c:pt idx="2700" c:formatCode="m/d;@">
                  <c:v>45686.125</c:v>
                </c:pt>
                <c:pt idx="2701" c:formatCode="m/d;@">
                  <c:v>45686.1354166667</c:v>
                </c:pt>
                <c:pt idx="2702" c:formatCode="m/d;@">
                  <c:v>45686.1458333333</c:v>
                </c:pt>
                <c:pt idx="2703" c:formatCode="m/d;@">
                  <c:v>45686.15625</c:v>
                </c:pt>
                <c:pt idx="2704" c:formatCode="m/d;@">
                  <c:v>45686.1666666667</c:v>
                </c:pt>
                <c:pt idx="2705" c:formatCode="m/d;@">
                  <c:v>45686.1770833333</c:v>
                </c:pt>
                <c:pt idx="2706" c:formatCode="m/d;@">
                  <c:v>45686.1875</c:v>
                </c:pt>
                <c:pt idx="2707" c:formatCode="m/d;@">
                  <c:v>45686.1979166667</c:v>
                </c:pt>
                <c:pt idx="2708" c:formatCode="m/d;@">
                  <c:v>45686.2083333333</c:v>
                </c:pt>
                <c:pt idx="2709" c:formatCode="m/d;@">
                  <c:v>45686.21875</c:v>
                </c:pt>
                <c:pt idx="2710" c:formatCode="m/d;@">
                  <c:v>45686.2291666667</c:v>
                </c:pt>
                <c:pt idx="2711" c:formatCode="m/d;@">
                  <c:v>45686.2395833333</c:v>
                </c:pt>
                <c:pt idx="2712" c:formatCode="m/d;@">
                  <c:v>45686.25</c:v>
                </c:pt>
                <c:pt idx="2713" c:formatCode="m/d;@">
                  <c:v>45686.2604166667</c:v>
                </c:pt>
                <c:pt idx="2714" c:formatCode="m/d;@">
                  <c:v>45686.2708333333</c:v>
                </c:pt>
                <c:pt idx="2715" c:formatCode="m/d;@">
                  <c:v>45686.28125</c:v>
                </c:pt>
                <c:pt idx="2716" c:formatCode="m/d;@">
                  <c:v>45686.2916666667</c:v>
                </c:pt>
                <c:pt idx="2717" c:formatCode="m/d;@">
                  <c:v>45686.3020833333</c:v>
                </c:pt>
                <c:pt idx="2718" c:formatCode="m/d;@">
                  <c:v>45686.3125</c:v>
                </c:pt>
                <c:pt idx="2719" c:formatCode="m/d;@">
                  <c:v>45686.3229166667</c:v>
                </c:pt>
                <c:pt idx="2720" c:formatCode="m/d;@">
                  <c:v>45686.3333333333</c:v>
                </c:pt>
                <c:pt idx="2721" c:formatCode="m/d;@">
                  <c:v>45686.34375</c:v>
                </c:pt>
                <c:pt idx="2722" c:formatCode="m/d;@">
                  <c:v>45686.3541666667</c:v>
                </c:pt>
                <c:pt idx="2723" c:formatCode="m/d;@">
                  <c:v>45686.3645833333</c:v>
                </c:pt>
                <c:pt idx="2724" c:formatCode="m/d;@">
                  <c:v>45686.375</c:v>
                </c:pt>
                <c:pt idx="2725" c:formatCode="m/d;@">
                  <c:v>45686.3854166667</c:v>
                </c:pt>
                <c:pt idx="2726" c:formatCode="m/d;@">
                  <c:v>45686.3958333333</c:v>
                </c:pt>
                <c:pt idx="2727" c:formatCode="m/d;@">
                  <c:v>45686.40625</c:v>
                </c:pt>
                <c:pt idx="2728" c:formatCode="m/d;@">
                  <c:v>45686.4166666667</c:v>
                </c:pt>
                <c:pt idx="2729" c:formatCode="m/d;@">
                  <c:v>45686.4270833333</c:v>
                </c:pt>
                <c:pt idx="2730" c:formatCode="m/d;@">
                  <c:v>45686.4375</c:v>
                </c:pt>
                <c:pt idx="2731" c:formatCode="m/d;@">
                  <c:v>45686.4479166667</c:v>
                </c:pt>
                <c:pt idx="2732" c:formatCode="m/d;@">
                  <c:v>45686.4583333333</c:v>
                </c:pt>
                <c:pt idx="2733" c:formatCode="m/d;@">
                  <c:v>45686.46875</c:v>
                </c:pt>
                <c:pt idx="2734" c:formatCode="m/d;@">
                  <c:v>45686.4791666667</c:v>
                </c:pt>
                <c:pt idx="2735" c:formatCode="m/d;@">
                  <c:v>45686.4895833333</c:v>
                </c:pt>
                <c:pt idx="2736" c:formatCode="m/d;@">
                  <c:v>45686.5</c:v>
                </c:pt>
                <c:pt idx="2737" c:formatCode="m/d;@">
                  <c:v>45686.5104166667</c:v>
                </c:pt>
                <c:pt idx="2738" c:formatCode="m/d;@">
                  <c:v>45686.5208333333</c:v>
                </c:pt>
                <c:pt idx="2739" c:formatCode="m/d;@">
                  <c:v>45686.53125</c:v>
                </c:pt>
                <c:pt idx="2740" c:formatCode="m/d;@">
                  <c:v>45686.5416666667</c:v>
                </c:pt>
                <c:pt idx="2741" c:formatCode="m/d;@">
                  <c:v>45686.5520833333</c:v>
                </c:pt>
                <c:pt idx="2742" c:formatCode="m/d;@">
                  <c:v>45686.5625</c:v>
                </c:pt>
                <c:pt idx="2743" c:formatCode="m/d;@">
                  <c:v>45686.5729166667</c:v>
                </c:pt>
                <c:pt idx="2744" c:formatCode="m/d;@">
                  <c:v>45686.5833333333</c:v>
                </c:pt>
                <c:pt idx="2745" c:formatCode="m/d;@">
                  <c:v>45686.59375</c:v>
                </c:pt>
                <c:pt idx="2746" c:formatCode="m/d;@">
                  <c:v>45686.6041666667</c:v>
                </c:pt>
                <c:pt idx="2747" c:formatCode="m/d;@">
                  <c:v>45686.6145833333</c:v>
                </c:pt>
                <c:pt idx="2748" c:formatCode="m/d;@">
                  <c:v>45686.625</c:v>
                </c:pt>
                <c:pt idx="2749" c:formatCode="m/d;@">
                  <c:v>45686.6354166667</c:v>
                </c:pt>
                <c:pt idx="2750" c:formatCode="m/d;@">
                  <c:v>45686.6458333333</c:v>
                </c:pt>
                <c:pt idx="2751" c:formatCode="m/d;@">
                  <c:v>45686.65625</c:v>
                </c:pt>
                <c:pt idx="2752" c:formatCode="m/d;@">
                  <c:v>45686.6666666667</c:v>
                </c:pt>
                <c:pt idx="2753" c:formatCode="m/d;@">
                  <c:v>45686.6770833333</c:v>
                </c:pt>
                <c:pt idx="2754" c:formatCode="m/d;@">
                  <c:v>45686.6875</c:v>
                </c:pt>
                <c:pt idx="2755" c:formatCode="m/d;@">
                  <c:v>45686.6979166667</c:v>
                </c:pt>
                <c:pt idx="2756" c:formatCode="m/d;@">
                  <c:v>45686.7083333333</c:v>
                </c:pt>
                <c:pt idx="2757" c:formatCode="m/d;@">
                  <c:v>45686.71875</c:v>
                </c:pt>
                <c:pt idx="2758" c:formatCode="m/d;@">
                  <c:v>45686.7291666667</c:v>
                </c:pt>
                <c:pt idx="2759" c:formatCode="m/d;@">
                  <c:v>45686.7395833333</c:v>
                </c:pt>
                <c:pt idx="2760" c:formatCode="m/d;@">
                  <c:v>45686.75</c:v>
                </c:pt>
                <c:pt idx="2761" c:formatCode="m/d;@">
                  <c:v>45686.7604166667</c:v>
                </c:pt>
                <c:pt idx="2762" c:formatCode="m/d;@">
                  <c:v>45686.7708333333</c:v>
                </c:pt>
                <c:pt idx="2763" c:formatCode="m/d;@">
                  <c:v>45686.78125</c:v>
                </c:pt>
                <c:pt idx="2764" c:formatCode="m/d;@">
                  <c:v>45686.7916666667</c:v>
                </c:pt>
                <c:pt idx="2765" c:formatCode="m/d;@">
                  <c:v>45686.8020833333</c:v>
                </c:pt>
                <c:pt idx="2766" c:formatCode="m/d;@">
                  <c:v>45686.8125</c:v>
                </c:pt>
                <c:pt idx="2767" c:formatCode="m/d;@">
                  <c:v>45686.8229166667</c:v>
                </c:pt>
                <c:pt idx="2768" c:formatCode="m/d;@">
                  <c:v>45686.8333333333</c:v>
                </c:pt>
                <c:pt idx="2769" c:formatCode="m/d;@">
                  <c:v>45686.84375</c:v>
                </c:pt>
                <c:pt idx="2770" c:formatCode="m/d;@">
                  <c:v>45686.8541666667</c:v>
                </c:pt>
                <c:pt idx="2771" c:formatCode="m/d;@">
                  <c:v>45686.8645833333</c:v>
                </c:pt>
                <c:pt idx="2772" c:formatCode="m/d;@">
                  <c:v>45686.875</c:v>
                </c:pt>
                <c:pt idx="2773" c:formatCode="m/d;@">
                  <c:v>45686.8854166667</c:v>
                </c:pt>
                <c:pt idx="2774" c:formatCode="m/d;@">
                  <c:v>45686.8958333333</c:v>
                </c:pt>
                <c:pt idx="2775" c:formatCode="m/d;@">
                  <c:v>45686.90625</c:v>
                </c:pt>
                <c:pt idx="2776" c:formatCode="m/d;@">
                  <c:v>45686.9166666667</c:v>
                </c:pt>
                <c:pt idx="2777" c:formatCode="m/d;@">
                  <c:v>45686.9270833333</c:v>
                </c:pt>
                <c:pt idx="2778" c:formatCode="m/d;@">
                  <c:v>45686.9375</c:v>
                </c:pt>
                <c:pt idx="2779" c:formatCode="m/d;@">
                  <c:v>45686.9479166667</c:v>
                </c:pt>
                <c:pt idx="2780" c:formatCode="m/d;@">
                  <c:v>45686.9583333333</c:v>
                </c:pt>
                <c:pt idx="2781" c:formatCode="m/d;@">
                  <c:v>45686.96875</c:v>
                </c:pt>
                <c:pt idx="2782" c:formatCode="m/d;@">
                  <c:v>45686.9791666667</c:v>
                </c:pt>
                <c:pt idx="2783" c:formatCode="m/d;@">
                  <c:v>45686.9895833333</c:v>
                </c:pt>
                <c:pt idx="2784" c:formatCode="m/d;@">
                  <c:v>45687</c:v>
                </c:pt>
                <c:pt idx="2785" c:formatCode="m/d;@">
                  <c:v>45687.0104166667</c:v>
                </c:pt>
                <c:pt idx="2786" c:formatCode="m/d;@">
                  <c:v>45687.0208333333</c:v>
                </c:pt>
                <c:pt idx="2787" c:formatCode="m/d;@">
                  <c:v>45687.03125</c:v>
                </c:pt>
                <c:pt idx="2788" c:formatCode="m/d;@">
                  <c:v>45687.0416666667</c:v>
                </c:pt>
                <c:pt idx="2789" c:formatCode="m/d;@">
                  <c:v>45687.0520833333</c:v>
                </c:pt>
                <c:pt idx="2790" c:formatCode="m/d;@">
                  <c:v>45687.0625</c:v>
                </c:pt>
                <c:pt idx="2791" c:formatCode="m/d;@">
                  <c:v>45687.0729166667</c:v>
                </c:pt>
                <c:pt idx="2792" c:formatCode="m/d;@">
                  <c:v>45687.0833333333</c:v>
                </c:pt>
                <c:pt idx="2793" c:formatCode="m/d;@">
                  <c:v>45687.09375</c:v>
                </c:pt>
                <c:pt idx="2794" c:formatCode="m/d;@">
                  <c:v>45687.1041666667</c:v>
                </c:pt>
                <c:pt idx="2795" c:formatCode="m/d;@">
                  <c:v>45687.1145833333</c:v>
                </c:pt>
                <c:pt idx="2796" c:formatCode="m/d;@">
                  <c:v>45687.125</c:v>
                </c:pt>
                <c:pt idx="2797" c:formatCode="m/d;@">
                  <c:v>45687.1354166667</c:v>
                </c:pt>
                <c:pt idx="2798" c:formatCode="m/d;@">
                  <c:v>45687.1458333333</c:v>
                </c:pt>
                <c:pt idx="2799" c:formatCode="m/d;@">
                  <c:v>45687.15625</c:v>
                </c:pt>
                <c:pt idx="2800" c:formatCode="m/d;@">
                  <c:v>45687.1666666667</c:v>
                </c:pt>
                <c:pt idx="2801" c:formatCode="m/d;@">
                  <c:v>45687.1770833333</c:v>
                </c:pt>
                <c:pt idx="2802" c:formatCode="m/d;@">
                  <c:v>45687.1875</c:v>
                </c:pt>
                <c:pt idx="2803" c:formatCode="m/d;@">
                  <c:v>45687.1979166667</c:v>
                </c:pt>
                <c:pt idx="2804" c:formatCode="m/d;@">
                  <c:v>45687.2083333333</c:v>
                </c:pt>
                <c:pt idx="2805" c:formatCode="m/d;@">
                  <c:v>45687.21875</c:v>
                </c:pt>
                <c:pt idx="2806" c:formatCode="m/d;@">
                  <c:v>45687.2291666667</c:v>
                </c:pt>
                <c:pt idx="2807" c:formatCode="m/d;@">
                  <c:v>45687.2395833333</c:v>
                </c:pt>
                <c:pt idx="2808" c:formatCode="m/d;@">
                  <c:v>45687.25</c:v>
                </c:pt>
                <c:pt idx="2809" c:formatCode="m/d;@">
                  <c:v>45687.2604166667</c:v>
                </c:pt>
                <c:pt idx="2810" c:formatCode="m/d;@">
                  <c:v>45687.2708333333</c:v>
                </c:pt>
                <c:pt idx="2811" c:formatCode="m/d;@">
                  <c:v>45687.28125</c:v>
                </c:pt>
                <c:pt idx="2812" c:formatCode="m/d;@">
                  <c:v>45687.2916666667</c:v>
                </c:pt>
                <c:pt idx="2813" c:formatCode="m/d;@">
                  <c:v>45687.3020833333</c:v>
                </c:pt>
                <c:pt idx="2814" c:formatCode="m/d;@">
                  <c:v>45687.3125</c:v>
                </c:pt>
                <c:pt idx="2815" c:formatCode="m/d;@">
                  <c:v>45687.3229166667</c:v>
                </c:pt>
                <c:pt idx="2816" c:formatCode="m/d;@">
                  <c:v>45687.3333333333</c:v>
                </c:pt>
                <c:pt idx="2817" c:formatCode="m/d;@">
                  <c:v>45687.34375</c:v>
                </c:pt>
                <c:pt idx="2818" c:formatCode="m/d;@">
                  <c:v>45687.3541666667</c:v>
                </c:pt>
                <c:pt idx="2819" c:formatCode="m/d;@">
                  <c:v>45687.3645833333</c:v>
                </c:pt>
                <c:pt idx="2820" c:formatCode="m/d;@">
                  <c:v>45687.375</c:v>
                </c:pt>
                <c:pt idx="2821" c:formatCode="m/d;@">
                  <c:v>45687.3854166667</c:v>
                </c:pt>
                <c:pt idx="2822" c:formatCode="m/d;@">
                  <c:v>45687.3958333333</c:v>
                </c:pt>
                <c:pt idx="2823" c:formatCode="m/d;@">
                  <c:v>45687.40625</c:v>
                </c:pt>
                <c:pt idx="2824" c:formatCode="m/d;@">
                  <c:v>45687.4166666667</c:v>
                </c:pt>
                <c:pt idx="2825" c:formatCode="m/d;@">
                  <c:v>45687.4270833333</c:v>
                </c:pt>
                <c:pt idx="2826" c:formatCode="m/d;@">
                  <c:v>45687.4375</c:v>
                </c:pt>
                <c:pt idx="2827" c:formatCode="m/d;@">
                  <c:v>45687.4479166667</c:v>
                </c:pt>
                <c:pt idx="2828" c:formatCode="m/d;@">
                  <c:v>45687.4583333333</c:v>
                </c:pt>
                <c:pt idx="2829" c:formatCode="m/d;@">
                  <c:v>45687.46875</c:v>
                </c:pt>
                <c:pt idx="2830" c:formatCode="m/d;@">
                  <c:v>45687.4791666667</c:v>
                </c:pt>
                <c:pt idx="2831" c:formatCode="m/d;@">
                  <c:v>45687.4895833333</c:v>
                </c:pt>
                <c:pt idx="2832" c:formatCode="m/d;@">
                  <c:v>45687.5</c:v>
                </c:pt>
                <c:pt idx="2833" c:formatCode="m/d;@">
                  <c:v>45687.5104166667</c:v>
                </c:pt>
                <c:pt idx="2834" c:formatCode="m/d;@">
                  <c:v>45687.5208333333</c:v>
                </c:pt>
                <c:pt idx="2835" c:formatCode="m/d;@">
                  <c:v>45687.53125</c:v>
                </c:pt>
                <c:pt idx="2836" c:formatCode="m/d;@">
                  <c:v>45687.5416666667</c:v>
                </c:pt>
                <c:pt idx="2837" c:formatCode="m/d;@">
                  <c:v>45687.5520833333</c:v>
                </c:pt>
                <c:pt idx="2838" c:formatCode="m/d;@">
                  <c:v>45687.5625</c:v>
                </c:pt>
                <c:pt idx="2839" c:formatCode="m/d;@">
                  <c:v>45687.5729166667</c:v>
                </c:pt>
                <c:pt idx="2840" c:formatCode="m/d;@">
                  <c:v>45687.5833333333</c:v>
                </c:pt>
                <c:pt idx="2841" c:formatCode="m/d;@">
                  <c:v>45687.59375</c:v>
                </c:pt>
                <c:pt idx="2842" c:formatCode="m/d;@">
                  <c:v>45687.6041666667</c:v>
                </c:pt>
                <c:pt idx="2843" c:formatCode="m/d;@">
                  <c:v>45687.6145833333</c:v>
                </c:pt>
                <c:pt idx="2844" c:formatCode="m/d;@">
                  <c:v>45687.625</c:v>
                </c:pt>
                <c:pt idx="2845" c:formatCode="m/d;@">
                  <c:v>45687.6354166667</c:v>
                </c:pt>
                <c:pt idx="2846" c:formatCode="m/d;@">
                  <c:v>45687.6458333333</c:v>
                </c:pt>
                <c:pt idx="2847" c:formatCode="m/d;@">
                  <c:v>45687.65625</c:v>
                </c:pt>
                <c:pt idx="2848" c:formatCode="m/d;@">
                  <c:v>45687.6666666667</c:v>
                </c:pt>
                <c:pt idx="2849" c:formatCode="m/d;@">
                  <c:v>45687.6770833333</c:v>
                </c:pt>
                <c:pt idx="2850" c:formatCode="m/d;@">
                  <c:v>45687.6875</c:v>
                </c:pt>
                <c:pt idx="2851" c:formatCode="m/d;@">
                  <c:v>45687.6979166667</c:v>
                </c:pt>
                <c:pt idx="2852" c:formatCode="m/d;@">
                  <c:v>45687.7083333333</c:v>
                </c:pt>
                <c:pt idx="2853" c:formatCode="m/d;@">
                  <c:v>45687.71875</c:v>
                </c:pt>
                <c:pt idx="2854" c:formatCode="m/d;@">
                  <c:v>45687.7291666667</c:v>
                </c:pt>
                <c:pt idx="2855" c:formatCode="m/d;@">
                  <c:v>45687.7395833333</c:v>
                </c:pt>
                <c:pt idx="2856" c:formatCode="m/d;@">
                  <c:v>45687.75</c:v>
                </c:pt>
                <c:pt idx="2857" c:formatCode="m/d;@">
                  <c:v>45687.7604166667</c:v>
                </c:pt>
                <c:pt idx="2858" c:formatCode="m/d;@">
                  <c:v>45687.7708333333</c:v>
                </c:pt>
                <c:pt idx="2859" c:formatCode="m/d;@">
                  <c:v>45687.78125</c:v>
                </c:pt>
                <c:pt idx="2860" c:formatCode="m/d;@">
                  <c:v>45687.7916666667</c:v>
                </c:pt>
                <c:pt idx="2861" c:formatCode="m/d;@">
                  <c:v>45687.8020833333</c:v>
                </c:pt>
                <c:pt idx="2862" c:formatCode="m/d;@">
                  <c:v>45687.8125</c:v>
                </c:pt>
                <c:pt idx="2863" c:formatCode="m/d;@">
                  <c:v>45687.8229166667</c:v>
                </c:pt>
                <c:pt idx="2864" c:formatCode="m/d;@">
                  <c:v>45687.8333333333</c:v>
                </c:pt>
                <c:pt idx="2865" c:formatCode="m/d;@">
                  <c:v>45687.84375</c:v>
                </c:pt>
                <c:pt idx="2866" c:formatCode="m/d;@">
                  <c:v>45687.8541666667</c:v>
                </c:pt>
                <c:pt idx="2867" c:formatCode="m/d;@">
                  <c:v>45687.8645833333</c:v>
                </c:pt>
                <c:pt idx="2868" c:formatCode="m/d;@">
                  <c:v>45687.875</c:v>
                </c:pt>
                <c:pt idx="2869" c:formatCode="m/d;@">
                  <c:v>45687.8854166667</c:v>
                </c:pt>
                <c:pt idx="2870" c:formatCode="m/d;@">
                  <c:v>45687.8958333333</c:v>
                </c:pt>
                <c:pt idx="2871" c:formatCode="m/d;@">
                  <c:v>45687.90625</c:v>
                </c:pt>
                <c:pt idx="2872" c:formatCode="m/d;@">
                  <c:v>45687.9166666667</c:v>
                </c:pt>
                <c:pt idx="2873" c:formatCode="m/d;@">
                  <c:v>45687.9270833333</c:v>
                </c:pt>
                <c:pt idx="2874" c:formatCode="m/d;@">
                  <c:v>45687.9375</c:v>
                </c:pt>
                <c:pt idx="2875" c:formatCode="m/d;@">
                  <c:v>45687.9479166667</c:v>
                </c:pt>
                <c:pt idx="2876" c:formatCode="m/d;@">
                  <c:v>45687.9583333333</c:v>
                </c:pt>
                <c:pt idx="2877" c:formatCode="m/d;@">
                  <c:v>45687.96875</c:v>
                </c:pt>
                <c:pt idx="2878" c:formatCode="m/d;@">
                  <c:v>45687.9791666667</c:v>
                </c:pt>
                <c:pt idx="2879" c:formatCode="m/d;@">
                  <c:v>45687.9895833333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统调负荷!$G$2:$G$2881</c15:sqref>
                  </c15:fullRef>
                </c:ext>
              </c:extLst>
              <c:f>统调负荷!$G$3:$G$2881</c:f>
              <c:numCache>
                <c:formatCode>General</c:formatCode>
                <c:ptCount val="2879"/>
                <c:pt idx="0">
                  <c:v>12030</c:v>
                </c:pt>
                <c:pt idx="1">
                  <c:v>12142</c:v>
                </c:pt>
                <c:pt idx="2">
                  <c:v>11475</c:v>
                </c:pt>
                <c:pt idx="3">
                  <c:v>11466</c:v>
                </c:pt>
                <c:pt idx="4">
                  <c:v>10466</c:v>
                </c:pt>
                <c:pt idx="5">
                  <c:v>9832</c:v>
                </c:pt>
                <c:pt idx="6">
                  <c:v>9160</c:v>
                </c:pt>
                <c:pt idx="7">
                  <c:v>8101</c:v>
                </c:pt>
                <c:pt idx="8">
                  <c:v>7956</c:v>
                </c:pt>
                <c:pt idx="9">
                  <c:v>7956</c:v>
                </c:pt>
                <c:pt idx="10">
                  <c:v>7563</c:v>
                </c:pt>
                <c:pt idx="11">
                  <c:v>7563</c:v>
                </c:pt>
                <c:pt idx="12">
                  <c:v>7563</c:v>
                </c:pt>
                <c:pt idx="13">
                  <c:v>7563</c:v>
                </c:pt>
                <c:pt idx="14">
                  <c:v>7563</c:v>
                </c:pt>
                <c:pt idx="15">
                  <c:v>7563</c:v>
                </c:pt>
                <c:pt idx="16">
                  <c:v>7563</c:v>
                </c:pt>
                <c:pt idx="17">
                  <c:v>7563</c:v>
                </c:pt>
                <c:pt idx="18">
                  <c:v>7563</c:v>
                </c:pt>
                <c:pt idx="19">
                  <c:v>7563</c:v>
                </c:pt>
                <c:pt idx="20">
                  <c:v>7563</c:v>
                </c:pt>
                <c:pt idx="21">
                  <c:v>7563</c:v>
                </c:pt>
                <c:pt idx="22">
                  <c:v>7563</c:v>
                </c:pt>
                <c:pt idx="23">
                  <c:v>7563</c:v>
                </c:pt>
                <c:pt idx="24">
                  <c:v>7563</c:v>
                </c:pt>
                <c:pt idx="25">
                  <c:v>7563</c:v>
                </c:pt>
                <c:pt idx="26">
                  <c:v>7712</c:v>
                </c:pt>
                <c:pt idx="27">
                  <c:v>8032</c:v>
                </c:pt>
                <c:pt idx="28">
                  <c:v>7920</c:v>
                </c:pt>
                <c:pt idx="29">
                  <c:v>8665</c:v>
                </c:pt>
                <c:pt idx="30">
                  <c:v>9288</c:v>
                </c:pt>
                <c:pt idx="31">
                  <c:v>10834</c:v>
                </c:pt>
                <c:pt idx="32">
                  <c:v>10834</c:v>
                </c:pt>
                <c:pt idx="33">
                  <c:v>10814</c:v>
                </c:pt>
                <c:pt idx="34">
                  <c:v>10814</c:v>
                </c:pt>
                <c:pt idx="35">
                  <c:v>12618</c:v>
                </c:pt>
                <c:pt idx="36">
                  <c:v>12886</c:v>
                </c:pt>
                <c:pt idx="37">
                  <c:v>12886</c:v>
                </c:pt>
                <c:pt idx="38">
                  <c:v>12886</c:v>
                </c:pt>
                <c:pt idx="39">
                  <c:v>13462</c:v>
                </c:pt>
                <c:pt idx="40">
                  <c:v>13459</c:v>
                </c:pt>
                <c:pt idx="41">
                  <c:v>13459</c:v>
                </c:pt>
                <c:pt idx="42">
                  <c:v>13459</c:v>
                </c:pt>
                <c:pt idx="43">
                  <c:v>14049</c:v>
                </c:pt>
                <c:pt idx="44">
                  <c:v>13902</c:v>
                </c:pt>
                <c:pt idx="45">
                  <c:v>13140</c:v>
                </c:pt>
                <c:pt idx="46">
                  <c:v>11857</c:v>
                </c:pt>
                <c:pt idx="47">
                  <c:v>9142</c:v>
                </c:pt>
                <c:pt idx="48">
                  <c:v>8586</c:v>
                </c:pt>
                <c:pt idx="49">
                  <c:v>8586</c:v>
                </c:pt>
                <c:pt idx="50">
                  <c:v>8586</c:v>
                </c:pt>
                <c:pt idx="51">
                  <c:v>8462</c:v>
                </c:pt>
                <c:pt idx="52">
                  <c:v>8461</c:v>
                </c:pt>
                <c:pt idx="53">
                  <c:v>8461</c:v>
                </c:pt>
                <c:pt idx="54">
                  <c:v>8461</c:v>
                </c:pt>
                <c:pt idx="55">
                  <c:v>9767</c:v>
                </c:pt>
                <c:pt idx="56">
                  <c:v>9917</c:v>
                </c:pt>
                <c:pt idx="57">
                  <c:v>9932</c:v>
                </c:pt>
                <c:pt idx="58">
                  <c:v>9932</c:v>
                </c:pt>
                <c:pt idx="59">
                  <c:v>9983</c:v>
                </c:pt>
                <c:pt idx="60">
                  <c:v>10137</c:v>
                </c:pt>
                <c:pt idx="61">
                  <c:v>10793</c:v>
                </c:pt>
                <c:pt idx="62">
                  <c:v>11630</c:v>
                </c:pt>
                <c:pt idx="63">
                  <c:v>14545</c:v>
                </c:pt>
                <c:pt idx="64">
                  <c:v>14919</c:v>
                </c:pt>
                <c:pt idx="65">
                  <c:v>15044</c:v>
                </c:pt>
                <c:pt idx="66">
                  <c:v>15655</c:v>
                </c:pt>
                <c:pt idx="67">
                  <c:v>15423</c:v>
                </c:pt>
                <c:pt idx="68">
                  <c:v>15541</c:v>
                </c:pt>
                <c:pt idx="69">
                  <c:v>16113</c:v>
                </c:pt>
                <c:pt idx="70">
                  <c:v>16154</c:v>
                </c:pt>
                <c:pt idx="71">
                  <c:v>16842</c:v>
                </c:pt>
                <c:pt idx="72">
                  <c:v>17160</c:v>
                </c:pt>
                <c:pt idx="73">
                  <c:v>17161</c:v>
                </c:pt>
                <c:pt idx="74">
                  <c:v>17161</c:v>
                </c:pt>
                <c:pt idx="75">
                  <c:v>17010</c:v>
                </c:pt>
                <c:pt idx="76">
                  <c:v>17010</c:v>
                </c:pt>
                <c:pt idx="77">
                  <c:v>17021</c:v>
                </c:pt>
                <c:pt idx="78">
                  <c:v>17021</c:v>
                </c:pt>
                <c:pt idx="79">
                  <c:v>16708</c:v>
                </c:pt>
                <c:pt idx="80">
                  <c:v>16708</c:v>
                </c:pt>
                <c:pt idx="81">
                  <c:v>16708</c:v>
                </c:pt>
                <c:pt idx="82">
                  <c:v>16708</c:v>
                </c:pt>
                <c:pt idx="83">
                  <c:v>16527</c:v>
                </c:pt>
                <c:pt idx="84">
                  <c:v>16115</c:v>
                </c:pt>
                <c:pt idx="85">
                  <c:v>16112</c:v>
                </c:pt>
                <c:pt idx="86">
                  <c:v>14716</c:v>
                </c:pt>
                <c:pt idx="87">
                  <c:v>13876</c:v>
                </c:pt>
                <c:pt idx="88">
                  <c:v>13786</c:v>
                </c:pt>
                <c:pt idx="89">
                  <c:v>13786</c:v>
                </c:pt>
                <c:pt idx="90">
                  <c:v>13786</c:v>
                </c:pt>
                <c:pt idx="91">
                  <c:v>12500</c:v>
                </c:pt>
                <c:pt idx="92">
                  <c:v>12500</c:v>
                </c:pt>
                <c:pt idx="93">
                  <c:v>12357</c:v>
                </c:pt>
                <c:pt idx="94">
                  <c:v>12265</c:v>
                </c:pt>
                <c:pt idx="95">
                  <c:v>12857</c:v>
                </c:pt>
                <c:pt idx="96">
                  <c:v>12910</c:v>
                </c:pt>
                <c:pt idx="97">
                  <c:v>13144</c:v>
                </c:pt>
                <c:pt idx="98">
                  <c:v>13299</c:v>
                </c:pt>
                <c:pt idx="99">
                  <c:v>12823</c:v>
                </c:pt>
                <c:pt idx="100">
                  <c:v>11926</c:v>
                </c:pt>
                <c:pt idx="101">
                  <c:v>11504</c:v>
                </c:pt>
                <c:pt idx="102">
                  <c:v>11044</c:v>
                </c:pt>
                <c:pt idx="103">
                  <c:v>10167</c:v>
                </c:pt>
                <c:pt idx="104">
                  <c:v>9697</c:v>
                </c:pt>
                <c:pt idx="105">
                  <c:v>9585</c:v>
                </c:pt>
                <c:pt idx="106">
                  <c:v>9585</c:v>
                </c:pt>
                <c:pt idx="107">
                  <c:v>9585</c:v>
                </c:pt>
                <c:pt idx="108">
                  <c:v>9585</c:v>
                </c:pt>
                <c:pt idx="109">
                  <c:v>9585</c:v>
                </c:pt>
                <c:pt idx="110">
                  <c:v>9585</c:v>
                </c:pt>
                <c:pt idx="111">
                  <c:v>9585</c:v>
                </c:pt>
                <c:pt idx="112">
                  <c:v>9585</c:v>
                </c:pt>
                <c:pt idx="113">
                  <c:v>9585</c:v>
                </c:pt>
                <c:pt idx="114">
                  <c:v>9345</c:v>
                </c:pt>
                <c:pt idx="115">
                  <c:v>9345</c:v>
                </c:pt>
                <c:pt idx="116">
                  <c:v>9457</c:v>
                </c:pt>
                <c:pt idx="117">
                  <c:v>9457</c:v>
                </c:pt>
                <c:pt idx="118">
                  <c:v>9457</c:v>
                </c:pt>
                <c:pt idx="119">
                  <c:v>9457</c:v>
                </c:pt>
                <c:pt idx="120">
                  <c:v>9320</c:v>
                </c:pt>
                <c:pt idx="121">
                  <c:v>9320</c:v>
                </c:pt>
                <c:pt idx="122">
                  <c:v>9870</c:v>
                </c:pt>
                <c:pt idx="123">
                  <c:v>10081</c:v>
                </c:pt>
                <c:pt idx="124">
                  <c:v>10637</c:v>
                </c:pt>
                <c:pt idx="125">
                  <c:v>11417</c:v>
                </c:pt>
                <c:pt idx="126">
                  <c:v>12549</c:v>
                </c:pt>
                <c:pt idx="127">
                  <c:v>14807</c:v>
                </c:pt>
                <c:pt idx="128">
                  <c:v>15908</c:v>
                </c:pt>
                <c:pt idx="129">
                  <c:v>16374</c:v>
                </c:pt>
                <c:pt idx="130">
                  <c:v>16374</c:v>
                </c:pt>
                <c:pt idx="131">
                  <c:v>17821</c:v>
                </c:pt>
                <c:pt idx="132">
                  <c:v>18090</c:v>
                </c:pt>
                <c:pt idx="133">
                  <c:v>18222</c:v>
                </c:pt>
                <c:pt idx="134">
                  <c:v>18222</c:v>
                </c:pt>
                <c:pt idx="135">
                  <c:v>18628</c:v>
                </c:pt>
                <c:pt idx="136">
                  <c:v>18624</c:v>
                </c:pt>
                <c:pt idx="137">
                  <c:v>18624</c:v>
                </c:pt>
                <c:pt idx="138">
                  <c:v>18624</c:v>
                </c:pt>
                <c:pt idx="139">
                  <c:v>19219</c:v>
                </c:pt>
                <c:pt idx="140">
                  <c:v>17775</c:v>
                </c:pt>
                <c:pt idx="141">
                  <c:v>16530</c:v>
                </c:pt>
                <c:pt idx="142">
                  <c:v>15245</c:v>
                </c:pt>
                <c:pt idx="143">
                  <c:v>12688</c:v>
                </c:pt>
                <c:pt idx="144">
                  <c:v>11202</c:v>
                </c:pt>
                <c:pt idx="145">
                  <c:v>11202</c:v>
                </c:pt>
                <c:pt idx="146">
                  <c:v>11273</c:v>
                </c:pt>
                <c:pt idx="147">
                  <c:v>11273</c:v>
                </c:pt>
                <c:pt idx="148">
                  <c:v>11469</c:v>
                </c:pt>
                <c:pt idx="149">
                  <c:v>11469</c:v>
                </c:pt>
                <c:pt idx="150">
                  <c:v>11469</c:v>
                </c:pt>
                <c:pt idx="151">
                  <c:v>11358</c:v>
                </c:pt>
                <c:pt idx="152">
                  <c:v>10969</c:v>
                </c:pt>
                <c:pt idx="153">
                  <c:v>11077</c:v>
                </c:pt>
                <c:pt idx="154">
                  <c:v>11563</c:v>
                </c:pt>
                <c:pt idx="155">
                  <c:v>11563</c:v>
                </c:pt>
                <c:pt idx="156">
                  <c:v>11872</c:v>
                </c:pt>
                <c:pt idx="157">
                  <c:v>12501</c:v>
                </c:pt>
                <c:pt idx="158">
                  <c:v>13531</c:v>
                </c:pt>
                <c:pt idx="159">
                  <c:v>15644</c:v>
                </c:pt>
                <c:pt idx="160">
                  <c:v>16655</c:v>
                </c:pt>
                <c:pt idx="161">
                  <c:v>17877</c:v>
                </c:pt>
                <c:pt idx="162">
                  <c:v>18406</c:v>
                </c:pt>
                <c:pt idx="163">
                  <c:v>18500</c:v>
                </c:pt>
                <c:pt idx="164">
                  <c:v>18378</c:v>
                </c:pt>
                <c:pt idx="165">
                  <c:v>18227</c:v>
                </c:pt>
                <c:pt idx="166">
                  <c:v>18999</c:v>
                </c:pt>
                <c:pt idx="167">
                  <c:v>20149</c:v>
                </c:pt>
                <c:pt idx="168">
                  <c:v>20149</c:v>
                </c:pt>
                <c:pt idx="169">
                  <c:v>20150</c:v>
                </c:pt>
                <c:pt idx="170">
                  <c:v>20150</c:v>
                </c:pt>
                <c:pt idx="171">
                  <c:v>20382</c:v>
                </c:pt>
                <c:pt idx="172">
                  <c:v>20382</c:v>
                </c:pt>
                <c:pt idx="173">
                  <c:v>20388</c:v>
                </c:pt>
                <c:pt idx="174">
                  <c:v>20388</c:v>
                </c:pt>
                <c:pt idx="175">
                  <c:v>20504</c:v>
                </c:pt>
                <c:pt idx="176">
                  <c:v>20504</c:v>
                </c:pt>
                <c:pt idx="177">
                  <c:v>20504</c:v>
                </c:pt>
                <c:pt idx="178">
                  <c:v>20386</c:v>
                </c:pt>
                <c:pt idx="179">
                  <c:v>20056</c:v>
                </c:pt>
                <c:pt idx="180">
                  <c:v>19084</c:v>
                </c:pt>
                <c:pt idx="181">
                  <c:v>18313</c:v>
                </c:pt>
                <c:pt idx="182">
                  <c:v>17667</c:v>
                </c:pt>
                <c:pt idx="183">
                  <c:v>16977</c:v>
                </c:pt>
                <c:pt idx="184">
                  <c:v>16478</c:v>
                </c:pt>
                <c:pt idx="185">
                  <c:v>16618</c:v>
                </c:pt>
                <c:pt idx="186">
                  <c:v>15940</c:v>
                </c:pt>
                <c:pt idx="187">
                  <c:v>15828</c:v>
                </c:pt>
                <c:pt idx="188">
                  <c:v>15264</c:v>
                </c:pt>
                <c:pt idx="189">
                  <c:v>14976</c:v>
                </c:pt>
                <c:pt idx="190">
                  <c:v>14976</c:v>
                </c:pt>
                <c:pt idx="191">
                  <c:v>14792</c:v>
                </c:pt>
                <c:pt idx="192">
                  <c:v>14844</c:v>
                </c:pt>
                <c:pt idx="193">
                  <c:v>14787</c:v>
                </c:pt>
                <c:pt idx="194">
                  <c:v>14835</c:v>
                </c:pt>
                <c:pt idx="195">
                  <c:v>14835</c:v>
                </c:pt>
                <c:pt idx="196">
                  <c:v>14932</c:v>
                </c:pt>
                <c:pt idx="197">
                  <c:v>14548</c:v>
                </c:pt>
                <c:pt idx="198">
                  <c:v>14048</c:v>
                </c:pt>
                <c:pt idx="199">
                  <c:v>14048</c:v>
                </c:pt>
                <c:pt idx="200">
                  <c:v>12541</c:v>
                </c:pt>
                <c:pt idx="201">
                  <c:v>11013</c:v>
                </c:pt>
                <c:pt idx="202">
                  <c:v>9551</c:v>
                </c:pt>
                <c:pt idx="203">
                  <c:v>8839</c:v>
                </c:pt>
                <c:pt idx="204">
                  <c:v>8839</c:v>
                </c:pt>
                <c:pt idx="205">
                  <c:v>8839</c:v>
                </c:pt>
                <c:pt idx="206">
                  <c:v>8839</c:v>
                </c:pt>
                <c:pt idx="207">
                  <c:v>8839</c:v>
                </c:pt>
                <c:pt idx="208">
                  <c:v>8839</c:v>
                </c:pt>
                <c:pt idx="209">
                  <c:v>8839</c:v>
                </c:pt>
                <c:pt idx="210">
                  <c:v>8839</c:v>
                </c:pt>
                <c:pt idx="211">
                  <c:v>8839</c:v>
                </c:pt>
                <c:pt idx="212">
                  <c:v>8839</c:v>
                </c:pt>
                <c:pt idx="213">
                  <c:v>8839</c:v>
                </c:pt>
                <c:pt idx="214">
                  <c:v>8839</c:v>
                </c:pt>
                <c:pt idx="215">
                  <c:v>8839</c:v>
                </c:pt>
                <c:pt idx="216">
                  <c:v>8702</c:v>
                </c:pt>
                <c:pt idx="217">
                  <c:v>8702</c:v>
                </c:pt>
                <c:pt idx="218">
                  <c:v>9172</c:v>
                </c:pt>
                <c:pt idx="219">
                  <c:v>8998</c:v>
                </c:pt>
                <c:pt idx="220">
                  <c:v>9958</c:v>
                </c:pt>
                <c:pt idx="221">
                  <c:v>11112</c:v>
                </c:pt>
                <c:pt idx="222">
                  <c:v>13316</c:v>
                </c:pt>
                <c:pt idx="223">
                  <c:v>17005</c:v>
                </c:pt>
                <c:pt idx="224">
                  <c:v>18839</c:v>
                </c:pt>
                <c:pt idx="225">
                  <c:v>19301</c:v>
                </c:pt>
                <c:pt idx="226">
                  <c:v>19301</c:v>
                </c:pt>
                <c:pt idx="227">
                  <c:v>20748</c:v>
                </c:pt>
                <c:pt idx="228">
                  <c:v>20723</c:v>
                </c:pt>
                <c:pt idx="229">
                  <c:v>20855</c:v>
                </c:pt>
                <c:pt idx="230">
                  <c:v>20855</c:v>
                </c:pt>
                <c:pt idx="231">
                  <c:v>21288</c:v>
                </c:pt>
                <c:pt idx="232">
                  <c:v>19941</c:v>
                </c:pt>
                <c:pt idx="233">
                  <c:v>19466</c:v>
                </c:pt>
                <c:pt idx="234">
                  <c:v>19466</c:v>
                </c:pt>
                <c:pt idx="235">
                  <c:v>18736</c:v>
                </c:pt>
                <c:pt idx="236">
                  <c:v>17313</c:v>
                </c:pt>
                <c:pt idx="237">
                  <c:v>16235</c:v>
                </c:pt>
                <c:pt idx="238">
                  <c:v>14491</c:v>
                </c:pt>
                <c:pt idx="239">
                  <c:v>12958</c:v>
                </c:pt>
                <c:pt idx="240">
                  <c:v>11807</c:v>
                </c:pt>
                <c:pt idx="241">
                  <c:v>11807</c:v>
                </c:pt>
                <c:pt idx="242">
                  <c:v>11807</c:v>
                </c:pt>
                <c:pt idx="243">
                  <c:v>11807</c:v>
                </c:pt>
                <c:pt idx="244">
                  <c:v>11807</c:v>
                </c:pt>
                <c:pt idx="245">
                  <c:v>11807</c:v>
                </c:pt>
                <c:pt idx="246">
                  <c:v>11807</c:v>
                </c:pt>
                <c:pt idx="247">
                  <c:v>12182</c:v>
                </c:pt>
                <c:pt idx="248">
                  <c:v>11793</c:v>
                </c:pt>
                <c:pt idx="249">
                  <c:v>11008</c:v>
                </c:pt>
                <c:pt idx="250">
                  <c:v>11878</c:v>
                </c:pt>
                <c:pt idx="251">
                  <c:v>12448</c:v>
                </c:pt>
                <c:pt idx="252">
                  <c:v>13493</c:v>
                </c:pt>
                <c:pt idx="253">
                  <c:v>14607</c:v>
                </c:pt>
                <c:pt idx="254">
                  <c:v>16212</c:v>
                </c:pt>
                <c:pt idx="255">
                  <c:v>18548</c:v>
                </c:pt>
                <c:pt idx="256">
                  <c:v>19778</c:v>
                </c:pt>
                <c:pt idx="257">
                  <c:v>20647</c:v>
                </c:pt>
                <c:pt idx="258">
                  <c:v>21048</c:v>
                </c:pt>
                <c:pt idx="259">
                  <c:v>21269</c:v>
                </c:pt>
                <c:pt idx="260">
                  <c:v>21610</c:v>
                </c:pt>
                <c:pt idx="261">
                  <c:v>21459</c:v>
                </c:pt>
                <c:pt idx="262">
                  <c:v>21275</c:v>
                </c:pt>
                <c:pt idx="263">
                  <c:v>21007</c:v>
                </c:pt>
                <c:pt idx="264">
                  <c:v>20815</c:v>
                </c:pt>
                <c:pt idx="265">
                  <c:v>20816</c:v>
                </c:pt>
                <c:pt idx="266">
                  <c:v>20816</c:v>
                </c:pt>
                <c:pt idx="267">
                  <c:v>20930</c:v>
                </c:pt>
                <c:pt idx="268">
                  <c:v>20930</c:v>
                </c:pt>
                <c:pt idx="269">
                  <c:v>20943</c:v>
                </c:pt>
                <c:pt idx="270">
                  <c:v>20943</c:v>
                </c:pt>
                <c:pt idx="271">
                  <c:v>21059</c:v>
                </c:pt>
                <c:pt idx="272">
                  <c:v>21059</c:v>
                </c:pt>
                <c:pt idx="273">
                  <c:v>21059</c:v>
                </c:pt>
                <c:pt idx="274">
                  <c:v>21059</c:v>
                </c:pt>
                <c:pt idx="275">
                  <c:v>20792</c:v>
                </c:pt>
                <c:pt idx="276">
                  <c:v>19328</c:v>
                </c:pt>
                <c:pt idx="277">
                  <c:v>18557</c:v>
                </c:pt>
                <c:pt idx="278">
                  <c:v>17929</c:v>
                </c:pt>
                <c:pt idx="279">
                  <c:v>18126</c:v>
                </c:pt>
                <c:pt idx="280">
                  <c:v>17136</c:v>
                </c:pt>
                <c:pt idx="281">
                  <c:v>16673</c:v>
                </c:pt>
                <c:pt idx="282">
                  <c:v>15545</c:v>
                </c:pt>
                <c:pt idx="283">
                  <c:v>15202</c:v>
                </c:pt>
                <c:pt idx="284">
                  <c:v>14709</c:v>
                </c:pt>
                <c:pt idx="285">
                  <c:v>14133</c:v>
                </c:pt>
                <c:pt idx="286">
                  <c:v>14133</c:v>
                </c:pt>
                <c:pt idx="287">
                  <c:v>15337</c:v>
                </c:pt>
                <c:pt idx="288">
                  <c:v>15872</c:v>
                </c:pt>
                <c:pt idx="289">
                  <c:v>16486</c:v>
                </c:pt>
                <c:pt idx="290">
                  <c:v>16652</c:v>
                </c:pt>
                <c:pt idx="291">
                  <c:v>16652</c:v>
                </c:pt>
                <c:pt idx="292">
                  <c:v>16749</c:v>
                </c:pt>
                <c:pt idx="293">
                  <c:v>16749</c:v>
                </c:pt>
                <c:pt idx="294">
                  <c:v>16749</c:v>
                </c:pt>
                <c:pt idx="295">
                  <c:v>16861</c:v>
                </c:pt>
                <c:pt idx="296">
                  <c:v>15328</c:v>
                </c:pt>
                <c:pt idx="297">
                  <c:v>13802</c:v>
                </c:pt>
                <c:pt idx="298">
                  <c:v>12309</c:v>
                </c:pt>
                <c:pt idx="299">
                  <c:v>11597</c:v>
                </c:pt>
                <c:pt idx="300">
                  <c:v>11597</c:v>
                </c:pt>
                <c:pt idx="301">
                  <c:v>11597</c:v>
                </c:pt>
                <c:pt idx="302">
                  <c:v>11597</c:v>
                </c:pt>
                <c:pt idx="303">
                  <c:v>11597</c:v>
                </c:pt>
                <c:pt idx="304">
                  <c:v>11597</c:v>
                </c:pt>
                <c:pt idx="305">
                  <c:v>11597</c:v>
                </c:pt>
                <c:pt idx="306">
                  <c:v>11597</c:v>
                </c:pt>
                <c:pt idx="307">
                  <c:v>11597</c:v>
                </c:pt>
                <c:pt idx="308">
                  <c:v>11597</c:v>
                </c:pt>
                <c:pt idx="309">
                  <c:v>11597</c:v>
                </c:pt>
                <c:pt idx="310">
                  <c:v>11597</c:v>
                </c:pt>
                <c:pt idx="311">
                  <c:v>11597</c:v>
                </c:pt>
                <c:pt idx="312">
                  <c:v>11460</c:v>
                </c:pt>
                <c:pt idx="313">
                  <c:v>11460</c:v>
                </c:pt>
                <c:pt idx="314">
                  <c:v>11460</c:v>
                </c:pt>
                <c:pt idx="315">
                  <c:v>11777</c:v>
                </c:pt>
                <c:pt idx="316">
                  <c:v>12512</c:v>
                </c:pt>
                <c:pt idx="317">
                  <c:v>13889</c:v>
                </c:pt>
                <c:pt idx="318">
                  <c:v>15945</c:v>
                </c:pt>
                <c:pt idx="319">
                  <c:v>19553</c:v>
                </c:pt>
                <c:pt idx="320">
                  <c:v>20431</c:v>
                </c:pt>
                <c:pt idx="321">
                  <c:v>20889</c:v>
                </c:pt>
                <c:pt idx="322">
                  <c:v>20889</c:v>
                </c:pt>
                <c:pt idx="323">
                  <c:v>20952</c:v>
                </c:pt>
                <c:pt idx="324">
                  <c:v>20927</c:v>
                </c:pt>
                <c:pt idx="325">
                  <c:v>21059</c:v>
                </c:pt>
                <c:pt idx="326">
                  <c:v>21059</c:v>
                </c:pt>
                <c:pt idx="327">
                  <c:v>21028</c:v>
                </c:pt>
                <c:pt idx="328">
                  <c:v>20536</c:v>
                </c:pt>
                <c:pt idx="329">
                  <c:v>19665</c:v>
                </c:pt>
                <c:pt idx="330">
                  <c:v>19377</c:v>
                </c:pt>
                <c:pt idx="331">
                  <c:v>18887</c:v>
                </c:pt>
                <c:pt idx="332">
                  <c:v>18124</c:v>
                </c:pt>
                <c:pt idx="333">
                  <c:v>16747</c:v>
                </c:pt>
                <c:pt idx="334">
                  <c:v>14809</c:v>
                </c:pt>
                <c:pt idx="335">
                  <c:v>13611</c:v>
                </c:pt>
                <c:pt idx="336">
                  <c:v>13262</c:v>
                </c:pt>
                <c:pt idx="337">
                  <c:v>13262</c:v>
                </c:pt>
                <c:pt idx="338">
                  <c:v>13262</c:v>
                </c:pt>
                <c:pt idx="339">
                  <c:v>13262</c:v>
                </c:pt>
                <c:pt idx="340">
                  <c:v>13262</c:v>
                </c:pt>
                <c:pt idx="341">
                  <c:v>13262</c:v>
                </c:pt>
                <c:pt idx="342">
                  <c:v>13262</c:v>
                </c:pt>
                <c:pt idx="343">
                  <c:v>13637</c:v>
                </c:pt>
                <c:pt idx="344">
                  <c:v>13180</c:v>
                </c:pt>
                <c:pt idx="345">
                  <c:v>13354</c:v>
                </c:pt>
                <c:pt idx="346">
                  <c:v>14211</c:v>
                </c:pt>
                <c:pt idx="347">
                  <c:v>15017</c:v>
                </c:pt>
                <c:pt idx="348">
                  <c:v>16328</c:v>
                </c:pt>
                <c:pt idx="349">
                  <c:v>18264</c:v>
                </c:pt>
                <c:pt idx="350">
                  <c:v>19024</c:v>
                </c:pt>
                <c:pt idx="351">
                  <c:v>21144</c:v>
                </c:pt>
                <c:pt idx="352">
                  <c:v>22135</c:v>
                </c:pt>
                <c:pt idx="353">
                  <c:v>22135</c:v>
                </c:pt>
                <c:pt idx="354">
                  <c:v>21974</c:v>
                </c:pt>
                <c:pt idx="355">
                  <c:v>21348</c:v>
                </c:pt>
                <c:pt idx="356">
                  <c:v>21226</c:v>
                </c:pt>
                <c:pt idx="357">
                  <c:v>21075</c:v>
                </c:pt>
                <c:pt idx="358">
                  <c:v>20891</c:v>
                </c:pt>
                <c:pt idx="359">
                  <c:v>20143</c:v>
                </c:pt>
                <c:pt idx="360">
                  <c:v>20143</c:v>
                </c:pt>
                <c:pt idx="361">
                  <c:v>20256</c:v>
                </c:pt>
                <c:pt idx="362">
                  <c:v>20256</c:v>
                </c:pt>
                <c:pt idx="363">
                  <c:v>20370</c:v>
                </c:pt>
                <c:pt idx="364">
                  <c:v>20370</c:v>
                </c:pt>
                <c:pt idx="365">
                  <c:v>20383</c:v>
                </c:pt>
                <c:pt idx="366">
                  <c:v>20383</c:v>
                </c:pt>
                <c:pt idx="367">
                  <c:v>20012</c:v>
                </c:pt>
                <c:pt idx="368">
                  <c:v>20012</c:v>
                </c:pt>
                <c:pt idx="369">
                  <c:v>20012</c:v>
                </c:pt>
                <c:pt idx="370">
                  <c:v>20012</c:v>
                </c:pt>
                <c:pt idx="371">
                  <c:v>19740</c:v>
                </c:pt>
                <c:pt idx="372">
                  <c:v>18768</c:v>
                </c:pt>
                <c:pt idx="373">
                  <c:v>18071</c:v>
                </c:pt>
                <c:pt idx="374">
                  <c:v>17443</c:v>
                </c:pt>
                <c:pt idx="375">
                  <c:v>17640</c:v>
                </c:pt>
                <c:pt idx="376">
                  <c:v>17130</c:v>
                </c:pt>
                <c:pt idx="377">
                  <c:v>17654</c:v>
                </c:pt>
                <c:pt idx="378">
                  <c:v>17729</c:v>
                </c:pt>
                <c:pt idx="379">
                  <c:v>17200</c:v>
                </c:pt>
                <c:pt idx="380">
                  <c:v>16452</c:v>
                </c:pt>
                <c:pt idx="381">
                  <c:v>15891</c:v>
                </c:pt>
                <c:pt idx="382">
                  <c:v>15713</c:v>
                </c:pt>
                <c:pt idx="383">
                  <c:v>16335</c:v>
                </c:pt>
                <c:pt idx="384">
                  <c:v>16142</c:v>
                </c:pt>
                <c:pt idx="385">
                  <c:v>16276</c:v>
                </c:pt>
                <c:pt idx="386">
                  <c:v>16559</c:v>
                </c:pt>
                <c:pt idx="387">
                  <c:v>16779</c:v>
                </c:pt>
                <c:pt idx="388">
                  <c:v>16938</c:v>
                </c:pt>
                <c:pt idx="389">
                  <c:v>17128</c:v>
                </c:pt>
                <c:pt idx="390">
                  <c:v>17153</c:v>
                </c:pt>
                <c:pt idx="391">
                  <c:v>16684</c:v>
                </c:pt>
                <c:pt idx="392">
                  <c:v>15374</c:v>
                </c:pt>
                <c:pt idx="393">
                  <c:v>14108</c:v>
                </c:pt>
                <c:pt idx="394">
                  <c:v>13137</c:v>
                </c:pt>
                <c:pt idx="395">
                  <c:v>12860</c:v>
                </c:pt>
                <c:pt idx="396">
                  <c:v>12921</c:v>
                </c:pt>
                <c:pt idx="397">
                  <c:v>13120</c:v>
                </c:pt>
                <c:pt idx="398">
                  <c:v>13193</c:v>
                </c:pt>
                <c:pt idx="399">
                  <c:v>13350</c:v>
                </c:pt>
                <c:pt idx="400">
                  <c:v>13322</c:v>
                </c:pt>
                <c:pt idx="401">
                  <c:v>13516</c:v>
                </c:pt>
                <c:pt idx="402">
                  <c:v>13476</c:v>
                </c:pt>
                <c:pt idx="403">
                  <c:v>13363</c:v>
                </c:pt>
                <c:pt idx="404">
                  <c:v>13295</c:v>
                </c:pt>
                <c:pt idx="405">
                  <c:v>12948</c:v>
                </c:pt>
                <c:pt idx="406">
                  <c:v>12953</c:v>
                </c:pt>
                <c:pt idx="407">
                  <c:v>12836</c:v>
                </c:pt>
                <c:pt idx="408">
                  <c:v>13363</c:v>
                </c:pt>
                <c:pt idx="409">
                  <c:v>13793</c:v>
                </c:pt>
                <c:pt idx="410">
                  <c:v>14488</c:v>
                </c:pt>
                <c:pt idx="411">
                  <c:v>14739</c:v>
                </c:pt>
                <c:pt idx="412">
                  <c:v>15210</c:v>
                </c:pt>
                <c:pt idx="413">
                  <c:v>15139</c:v>
                </c:pt>
                <c:pt idx="414">
                  <c:v>15724</c:v>
                </c:pt>
                <c:pt idx="415">
                  <c:v>16968</c:v>
                </c:pt>
                <c:pt idx="416">
                  <c:v>16968</c:v>
                </c:pt>
                <c:pt idx="417">
                  <c:v>16931</c:v>
                </c:pt>
                <c:pt idx="418">
                  <c:v>16931</c:v>
                </c:pt>
                <c:pt idx="419">
                  <c:v>17464</c:v>
                </c:pt>
                <c:pt idx="420">
                  <c:v>17793</c:v>
                </c:pt>
                <c:pt idx="421">
                  <c:v>17349</c:v>
                </c:pt>
                <c:pt idx="422">
                  <c:v>17253</c:v>
                </c:pt>
                <c:pt idx="423">
                  <c:v>16536</c:v>
                </c:pt>
                <c:pt idx="424">
                  <c:v>16413</c:v>
                </c:pt>
                <c:pt idx="425">
                  <c:v>16581</c:v>
                </c:pt>
                <c:pt idx="426">
                  <c:v>17427</c:v>
                </c:pt>
                <c:pt idx="427">
                  <c:v>17958</c:v>
                </c:pt>
                <c:pt idx="428">
                  <c:v>17027</c:v>
                </c:pt>
                <c:pt idx="429">
                  <c:v>16361</c:v>
                </c:pt>
                <c:pt idx="430">
                  <c:v>15393</c:v>
                </c:pt>
                <c:pt idx="431">
                  <c:v>14736</c:v>
                </c:pt>
                <c:pt idx="432">
                  <c:v>14084</c:v>
                </c:pt>
                <c:pt idx="433">
                  <c:v>13742</c:v>
                </c:pt>
                <c:pt idx="434">
                  <c:v>13148</c:v>
                </c:pt>
                <c:pt idx="435">
                  <c:v>12633</c:v>
                </c:pt>
                <c:pt idx="436">
                  <c:v>12537</c:v>
                </c:pt>
                <c:pt idx="437">
                  <c:v>12357</c:v>
                </c:pt>
                <c:pt idx="438">
                  <c:v>12031</c:v>
                </c:pt>
                <c:pt idx="439">
                  <c:v>11852</c:v>
                </c:pt>
                <c:pt idx="440">
                  <c:v>11614</c:v>
                </c:pt>
                <c:pt idx="441">
                  <c:v>12253</c:v>
                </c:pt>
                <c:pt idx="442">
                  <c:v>12697</c:v>
                </c:pt>
                <c:pt idx="443">
                  <c:v>13236</c:v>
                </c:pt>
                <c:pt idx="444">
                  <c:v>14554</c:v>
                </c:pt>
                <c:pt idx="445">
                  <c:v>17040</c:v>
                </c:pt>
                <c:pt idx="446">
                  <c:v>18003</c:v>
                </c:pt>
                <c:pt idx="447">
                  <c:v>19741</c:v>
                </c:pt>
                <c:pt idx="448">
                  <c:v>21226</c:v>
                </c:pt>
                <c:pt idx="449">
                  <c:v>21688</c:v>
                </c:pt>
                <c:pt idx="450">
                  <c:v>21527</c:v>
                </c:pt>
                <c:pt idx="451">
                  <c:v>21285</c:v>
                </c:pt>
                <c:pt idx="452">
                  <c:v>21163</c:v>
                </c:pt>
                <c:pt idx="453">
                  <c:v>21012</c:v>
                </c:pt>
                <c:pt idx="454">
                  <c:v>20603</c:v>
                </c:pt>
                <c:pt idx="455">
                  <c:v>19855</c:v>
                </c:pt>
                <c:pt idx="456">
                  <c:v>19855</c:v>
                </c:pt>
                <c:pt idx="457">
                  <c:v>19969</c:v>
                </c:pt>
                <c:pt idx="458">
                  <c:v>19969</c:v>
                </c:pt>
                <c:pt idx="459">
                  <c:v>20083</c:v>
                </c:pt>
                <c:pt idx="460">
                  <c:v>20083</c:v>
                </c:pt>
                <c:pt idx="461">
                  <c:v>20101</c:v>
                </c:pt>
                <c:pt idx="462">
                  <c:v>20101</c:v>
                </c:pt>
                <c:pt idx="463">
                  <c:v>20217</c:v>
                </c:pt>
                <c:pt idx="464">
                  <c:v>20217</c:v>
                </c:pt>
                <c:pt idx="465">
                  <c:v>20217</c:v>
                </c:pt>
                <c:pt idx="466">
                  <c:v>20105</c:v>
                </c:pt>
                <c:pt idx="467">
                  <c:v>20230</c:v>
                </c:pt>
                <c:pt idx="468">
                  <c:v>19746</c:v>
                </c:pt>
                <c:pt idx="469">
                  <c:v>19653</c:v>
                </c:pt>
                <c:pt idx="470">
                  <c:v>19035</c:v>
                </c:pt>
                <c:pt idx="471">
                  <c:v>19232</c:v>
                </c:pt>
                <c:pt idx="472">
                  <c:v>18239</c:v>
                </c:pt>
                <c:pt idx="473">
                  <c:v>17635</c:v>
                </c:pt>
                <c:pt idx="474">
                  <c:v>17635</c:v>
                </c:pt>
                <c:pt idx="475">
                  <c:v>16852</c:v>
                </c:pt>
                <c:pt idx="476">
                  <c:v>16359</c:v>
                </c:pt>
                <c:pt idx="477">
                  <c:v>16359</c:v>
                </c:pt>
                <c:pt idx="478">
                  <c:v>16471</c:v>
                </c:pt>
                <c:pt idx="479">
                  <c:v>15290</c:v>
                </c:pt>
                <c:pt idx="480">
                  <c:v>15784</c:v>
                </c:pt>
                <c:pt idx="481">
                  <c:v>16494</c:v>
                </c:pt>
                <c:pt idx="482">
                  <c:v>16591</c:v>
                </c:pt>
                <c:pt idx="483">
                  <c:v>16591</c:v>
                </c:pt>
                <c:pt idx="484">
                  <c:v>16697</c:v>
                </c:pt>
                <c:pt idx="485">
                  <c:v>16718</c:v>
                </c:pt>
                <c:pt idx="486">
                  <c:v>16718</c:v>
                </c:pt>
                <c:pt idx="487">
                  <c:v>16718</c:v>
                </c:pt>
                <c:pt idx="488">
                  <c:v>15214</c:v>
                </c:pt>
                <c:pt idx="489">
                  <c:v>13692</c:v>
                </c:pt>
                <c:pt idx="490">
                  <c:v>12066</c:v>
                </c:pt>
                <c:pt idx="491">
                  <c:v>11263</c:v>
                </c:pt>
                <c:pt idx="492">
                  <c:v>11263</c:v>
                </c:pt>
                <c:pt idx="493">
                  <c:v>11263</c:v>
                </c:pt>
                <c:pt idx="494">
                  <c:v>11263</c:v>
                </c:pt>
                <c:pt idx="495">
                  <c:v>11263</c:v>
                </c:pt>
                <c:pt idx="496">
                  <c:v>11292</c:v>
                </c:pt>
                <c:pt idx="497">
                  <c:v>11292</c:v>
                </c:pt>
                <c:pt idx="498">
                  <c:v>11292</c:v>
                </c:pt>
                <c:pt idx="499">
                  <c:v>11292</c:v>
                </c:pt>
                <c:pt idx="500">
                  <c:v>11292</c:v>
                </c:pt>
                <c:pt idx="501">
                  <c:v>11292</c:v>
                </c:pt>
                <c:pt idx="502">
                  <c:v>11292</c:v>
                </c:pt>
                <c:pt idx="503">
                  <c:v>11224</c:v>
                </c:pt>
                <c:pt idx="504">
                  <c:v>11731</c:v>
                </c:pt>
                <c:pt idx="505">
                  <c:v>12194</c:v>
                </c:pt>
                <c:pt idx="506">
                  <c:v>13012</c:v>
                </c:pt>
                <c:pt idx="507">
                  <c:v>13962</c:v>
                </c:pt>
                <c:pt idx="508">
                  <c:v>14452</c:v>
                </c:pt>
                <c:pt idx="509">
                  <c:v>15089</c:v>
                </c:pt>
                <c:pt idx="510">
                  <c:v>16463</c:v>
                </c:pt>
                <c:pt idx="511">
                  <c:v>18762</c:v>
                </c:pt>
                <c:pt idx="512">
                  <c:v>19640</c:v>
                </c:pt>
                <c:pt idx="513">
                  <c:v>20082</c:v>
                </c:pt>
                <c:pt idx="514">
                  <c:v>20082</c:v>
                </c:pt>
                <c:pt idx="515">
                  <c:v>20615</c:v>
                </c:pt>
                <c:pt idx="516">
                  <c:v>21146</c:v>
                </c:pt>
                <c:pt idx="517">
                  <c:v>21146</c:v>
                </c:pt>
                <c:pt idx="518">
                  <c:v>21146</c:v>
                </c:pt>
                <c:pt idx="519">
                  <c:v>21308</c:v>
                </c:pt>
                <c:pt idx="520">
                  <c:v>20927</c:v>
                </c:pt>
                <c:pt idx="521">
                  <c:v>20581</c:v>
                </c:pt>
                <c:pt idx="522">
                  <c:v>20386</c:v>
                </c:pt>
                <c:pt idx="523">
                  <c:v>19929</c:v>
                </c:pt>
                <c:pt idx="524">
                  <c:v>19166</c:v>
                </c:pt>
                <c:pt idx="525">
                  <c:v>18068</c:v>
                </c:pt>
                <c:pt idx="526">
                  <c:v>16558</c:v>
                </c:pt>
                <c:pt idx="527">
                  <c:v>15374</c:v>
                </c:pt>
                <c:pt idx="528">
                  <c:v>15017</c:v>
                </c:pt>
                <c:pt idx="529">
                  <c:v>14576</c:v>
                </c:pt>
                <c:pt idx="530">
                  <c:v>14113</c:v>
                </c:pt>
                <c:pt idx="531">
                  <c:v>13558</c:v>
                </c:pt>
                <c:pt idx="532">
                  <c:v>13558</c:v>
                </c:pt>
                <c:pt idx="533">
                  <c:v>13558</c:v>
                </c:pt>
                <c:pt idx="534">
                  <c:v>13558</c:v>
                </c:pt>
                <c:pt idx="535">
                  <c:v>13447</c:v>
                </c:pt>
                <c:pt idx="536">
                  <c:v>13206</c:v>
                </c:pt>
                <c:pt idx="537">
                  <c:v>13730</c:v>
                </c:pt>
                <c:pt idx="538">
                  <c:v>14299</c:v>
                </c:pt>
                <c:pt idx="539">
                  <c:v>15105</c:v>
                </c:pt>
                <c:pt idx="540">
                  <c:v>16416</c:v>
                </c:pt>
                <c:pt idx="541">
                  <c:v>18447</c:v>
                </c:pt>
                <c:pt idx="542">
                  <c:v>19191</c:v>
                </c:pt>
                <c:pt idx="543">
                  <c:v>20222</c:v>
                </c:pt>
                <c:pt idx="544">
                  <c:v>21226</c:v>
                </c:pt>
                <c:pt idx="545">
                  <c:v>21555</c:v>
                </c:pt>
                <c:pt idx="546">
                  <c:v>21527</c:v>
                </c:pt>
                <c:pt idx="547">
                  <c:v>20938</c:v>
                </c:pt>
                <c:pt idx="548">
                  <c:v>20647</c:v>
                </c:pt>
                <c:pt idx="549">
                  <c:v>20383</c:v>
                </c:pt>
                <c:pt idx="550">
                  <c:v>20324</c:v>
                </c:pt>
                <c:pt idx="551">
                  <c:v>19730</c:v>
                </c:pt>
                <c:pt idx="552">
                  <c:v>19556</c:v>
                </c:pt>
                <c:pt idx="553">
                  <c:v>19670</c:v>
                </c:pt>
                <c:pt idx="554">
                  <c:v>19632</c:v>
                </c:pt>
                <c:pt idx="555">
                  <c:v>19746</c:v>
                </c:pt>
                <c:pt idx="556">
                  <c:v>19784</c:v>
                </c:pt>
                <c:pt idx="557">
                  <c:v>19801</c:v>
                </c:pt>
                <c:pt idx="558">
                  <c:v>19801</c:v>
                </c:pt>
                <c:pt idx="559">
                  <c:v>19468</c:v>
                </c:pt>
                <c:pt idx="560">
                  <c:v>19468</c:v>
                </c:pt>
                <c:pt idx="561">
                  <c:v>19468</c:v>
                </c:pt>
                <c:pt idx="562">
                  <c:v>19356</c:v>
                </c:pt>
                <c:pt idx="563">
                  <c:v>19087</c:v>
                </c:pt>
                <c:pt idx="564">
                  <c:v>18115</c:v>
                </c:pt>
                <c:pt idx="565">
                  <c:v>17530</c:v>
                </c:pt>
                <c:pt idx="566">
                  <c:v>16910</c:v>
                </c:pt>
                <c:pt idx="567">
                  <c:v>17028</c:v>
                </c:pt>
                <c:pt idx="568">
                  <c:v>16929</c:v>
                </c:pt>
                <c:pt idx="569">
                  <c:v>17332</c:v>
                </c:pt>
                <c:pt idx="570">
                  <c:v>17492</c:v>
                </c:pt>
                <c:pt idx="571">
                  <c:v>16769</c:v>
                </c:pt>
                <c:pt idx="572">
                  <c:v>16396</c:v>
                </c:pt>
                <c:pt idx="573">
                  <c:v>16168</c:v>
                </c:pt>
                <c:pt idx="574">
                  <c:v>16280</c:v>
                </c:pt>
                <c:pt idx="575">
                  <c:v>16560</c:v>
                </c:pt>
                <c:pt idx="576">
                  <c:v>16531</c:v>
                </c:pt>
                <c:pt idx="577">
                  <c:v>17001</c:v>
                </c:pt>
                <c:pt idx="578">
                  <c:v>17101</c:v>
                </c:pt>
                <c:pt idx="579">
                  <c:v>17101</c:v>
                </c:pt>
                <c:pt idx="580">
                  <c:v>17207</c:v>
                </c:pt>
                <c:pt idx="581">
                  <c:v>17227</c:v>
                </c:pt>
                <c:pt idx="582">
                  <c:v>17227</c:v>
                </c:pt>
                <c:pt idx="583">
                  <c:v>17227</c:v>
                </c:pt>
                <c:pt idx="584">
                  <c:v>15723</c:v>
                </c:pt>
                <c:pt idx="585">
                  <c:v>14089</c:v>
                </c:pt>
                <c:pt idx="586">
                  <c:v>12464</c:v>
                </c:pt>
                <c:pt idx="587">
                  <c:v>11661</c:v>
                </c:pt>
                <c:pt idx="588">
                  <c:v>11948</c:v>
                </c:pt>
                <c:pt idx="589">
                  <c:v>11948</c:v>
                </c:pt>
                <c:pt idx="590">
                  <c:v>11948</c:v>
                </c:pt>
                <c:pt idx="591">
                  <c:v>11948</c:v>
                </c:pt>
                <c:pt idx="592">
                  <c:v>11977</c:v>
                </c:pt>
                <c:pt idx="593">
                  <c:v>11498</c:v>
                </c:pt>
                <c:pt idx="594">
                  <c:v>11498</c:v>
                </c:pt>
                <c:pt idx="595">
                  <c:v>11498</c:v>
                </c:pt>
                <c:pt idx="596">
                  <c:v>11498</c:v>
                </c:pt>
                <c:pt idx="597">
                  <c:v>11498</c:v>
                </c:pt>
                <c:pt idx="598">
                  <c:v>11498</c:v>
                </c:pt>
                <c:pt idx="599">
                  <c:v>11430</c:v>
                </c:pt>
                <c:pt idx="600">
                  <c:v>11937</c:v>
                </c:pt>
                <c:pt idx="601">
                  <c:v>12400</c:v>
                </c:pt>
                <c:pt idx="602">
                  <c:v>13218</c:v>
                </c:pt>
                <c:pt idx="603">
                  <c:v>14262</c:v>
                </c:pt>
                <c:pt idx="604">
                  <c:v>14752</c:v>
                </c:pt>
                <c:pt idx="605">
                  <c:v>15795</c:v>
                </c:pt>
                <c:pt idx="606">
                  <c:v>16987</c:v>
                </c:pt>
                <c:pt idx="607">
                  <c:v>18744</c:v>
                </c:pt>
                <c:pt idx="608">
                  <c:v>19622</c:v>
                </c:pt>
                <c:pt idx="609">
                  <c:v>20068</c:v>
                </c:pt>
                <c:pt idx="610">
                  <c:v>20068</c:v>
                </c:pt>
                <c:pt idx="611">
                  <c:v>20601</c:v>
                </c:pt>
                <c:pt idx="612">
                  <c:v>21135</c:v>
                </c:pt>
                <c:pt idx="613">
                  <c:v>21135</c:v>
                </c:pt>
                <c:pt idx="614">
                  <c:v>21135</c:v>
                </c:pt>
                <c:pt idx="615">
                  <c:v>21297</c:v>
                </c:pt>
                <c:pt idx="616">
                  <c:v>20916</c:v>
                </c:pt>
                <c:pt idx="617">
                  <c:v>20570</c:v>
                </c:pt>
                <c:pt idx="618">
                  <c:v>19907</c:v>
                </c:pt>
                <c:pt idx="619">
                  <c:v>18982</c:v>
                </c:pt>
                <c:pt idx="620">
                  <c:v>18290</c:v>
                </c:pt>
                <c:pt idx="621">
                  <c:v>17489</c:v>
                </c:pt>
                <c:pt idx="622">
                  <c:v>16274</c:v>
                </c:pt>
                <c:pt idx="623">
                  <c:v>15318</c:v>
                </c:pt>
                <c:pt idx="624">
                  <c:v>14839</c:v>
                </c:pt>
                <c:pt idx="625">
                  <c:v>14398</c:v>
                </c:pt>
                <c:pt idx="626">
                  <c:v>14212</c:v>
                </c:pt>
                <c:pt idx="627">
                  <c:v>14095</c:v>
                </c:pt>
                <c:pt idx="628">
                  <c:v>14510</c:v>
                </c:pt>
                <c:pt idx="629">
                  <c:v>14846</c:v>
                </c:pt>
                <c:pt idx="630">
                  <c:v>14882</c:v>
                </c:pt>
                <c:pt idx="631">
                  <c:v>14930</c:v>
                </c:pt>
                <c:pt idx="632">
                  <c:v>15527</c:v>
                </c:pt>
                <c:pt idx="633">
                  <c:v>16372</c:v>
                </c:pt>
                <c:pt idx="634">
                  <c:v>16432</c:v>
                </c:pt>
                <c:pt idx="635">
                  <c:v>17650</c:v>
                </c:pt>
                <c:pt idx="636">
                  <c:v>17647</c:v>
                </c:pt>
                <c:pt idx="637">
                  <c:v>18954</c:v>
                </c:pt>
                <c:pt idx="638">
                  <c:v>19421</c:v>
                </c:pt>
                <c:pt idx="639">
                  <c:v>20640</c:v>
                </c:pt>
                <c:pt idx="640">
                  <c:v>21644</c:v>
                </c:pt>
                <c:pt idx="641">
                  <c:v>21973</c:v>
                </c:pt>
                <c:pt idx="642">
                  <c:v>21945</c:v>
                </c:pt>
                <c:pt idx="643">
                  <c:v>21356</c:v>
                </c:pt>
                <c:pt idx="644">
                  <c:v>21065</c:v>
                </c:pt>
                <c:pt idx="645">
                  <c:v>20801</c:v>
                </c:pt>
                <c:pt idx="646">
                  <c:v>20742</c:v>
                </c:pt>
                <c:pt idx="647">
                  <c:v>20628</c:v>
                </c:pt>
                <c:pt idx="648">
                  <c:v>20454</c:v>
                </c:pt>
                <c:pt idx="649">
                  <c:v>20456</c:v>
                </c:pt>
                <c:pt idx="650">
                  <c:v>20418</c:v>
                </c:pt>
                <c:pt idx="651">
                  <c:v>20532</c:v>
                </c:pt>
                <c:pt idx="652">
                  <c:v>20570</c:v>
                </c:pt>
                <c:pt idx="653">
                  <c:v>20587</c:v>
                </c:pt>
                <c:pt idx="654">
                  <c:v>20587</c:v>
                </c:pt>
                <c:pt idx="655">
                  <c:v>20254</c:v>
                </c:pt>
                <c:pt idx="656">
                  <c:v>20254</c:v>
                </c:pt>
                <c:pt idx="657">
                  <c:v>19774</c:v>
                </c:pt>
                <c:pt idx="658">
                  <c:v>19774</c:v>
                </c:pt>
                <c:pt idx="659">
                  <c:v>19505</c:v>
                </c:pt>
                <c:pt idx="660">
                  <c:v>18533</c:v>
                </c:pt>
                <c:pt idx="661">
                  <c:v>17948</c:v>
                </c:pt>
                <c:pt idx="662">
                  <c:v>17328</c:v>
                </c:pt>
                <c:pt idx="663">
                  <c:v>17446</c:v>
                </c:pt>
                <c:pt idx="664">
                  <c:v>17347</c:v>
                </c:pt>
                <c:pt idx="665">
                  <c:v>17750</c:v>
                </c:pt>
                <c:pt idx="666">
                  <c:v>17910</c:v>
                </c:pt>
                <c:pt idx="667">
                  <c:v>17367</c:v>
                </c:pt>
                <c:pt idx="668">
                  <c:v>16994</c:v>
                </c:pt>
                <c:pt idx="669">
                  <c:v>16460</c:v>
                </c:pt>
                <c:pt idx="670">
                  <c:v>16460</c:v>
                </c:pt>
                <c:pt idx="671">
                  <c:v>16670</c:v>
                </c:pt>
                <c:pt idx="672">
                  <c:v>16641</c:v>
                </c:pt>
                <c:pt idx="673">
                  <c:v>17111</c:v>
                </c:pt>
                <c:pt idx="674">
                  <c:v>17211</c:v>
                </c:pt>
                <c:pt idx="675">
                  <c:v>17211</c:v>
                </c:pt>
                <c:pt idx="676">
                  <c:v>17317</c:v>
                </c:pt>
                <c:pt idx="677">
                  <c:v>17337</c:v>
                </c:pt>
                <c:pt idx="678">
                  <c:v>17337</c:v>
                </c:pt>
                <c:pt idx="679">
                  <c:v>17337</c:v>
                </c:pt>
                <c:pt idx="680">
                  <c:v>15723</c:v>
                </c:pt>
                <c:pt idx="681">
                  <c:v>14201</c:v>
                </c:pt>
                <c:pt idx="682">
                  <c:v>12576</c:v>
                </c:pt>
                <c:pt idx="683">
                  <c:v>11773</c:v>
                </c:pt>
                <c:pt idx="684">
                  <c:v>12060</c:v>
                </c:pt>
                <c:pt idx="685">
                  <c:v>12060</c:v>
                </c:pt>
                <c:pt idx="686">
                  <c:v>12060</c:v>
                </c:pt>
                <c:pt idx="687">
                  <c:v>12060</c:v>
                </c:pt>
                <c:pt idx="688">
                  <c:v>12089</c:v>
                </c:pt>
                <c:pt idx="689">
                  <c:v>11993</c:v>
                </c:pt>
                <c:pt idx="690">
                  <c:v>11993</c:v>
                </c:pt>
                <c:pt idx="691">
                  <c:v>12185</c:v>
                </c:pt>
                <c:pt idx="692">
                  <c:v>11802</c:v>
                </c:pt>
                <c:pt idx="693">
                  <c:v>11610</c:v>
                </c:pt>
                <c:pt idx="694">
                  <c:v>11610</c:v>
                </c:pt>
                <c:pt idx="695">
                  <c:v>11542</c:v>
                </c:pt>
                <c:pt idx="696">
                  <c:v>12049</c:v>
                </c:pt>
                <c:pt idx="697">
                  <c:v>12512</c:v>
                </c:pt>
                <c:pt idx="698">
                  <c:v>13330</c:v>
                </c:pt>
                <c:pt idx="699">
                  <c:v>14374</c:v>
                </c:pt>
                <c:pt idx="700">
                  <c:v>14864</c:v>
                </c:pt>
                <c:pt idx="701">
                  <c:v>16025</c:v>
                </c:pt>
                <c:pt idx="702">
                  <c:v>17395</c:v>
                </c:pt>
                <c:pt idx="703">
                  <c:v>19152</c:v>
                </c:pt>
                <c:pt idx="704">
                  <c:v>20030</c:v>
                </c:pt>
                <c:pt idx="705">
                  <c:v>20476</c:v>
                </c:pt>
                <c:pt idx="706">
                  <c:v>20476</c:v>
                </c:pt>
                <c:pt idx="707">
                  <c:v>21009</c:v>
                </c:pt>
                <c:pt idx="708">
                  <c:v>21543</c:v>
                </c:pt>
                <c:pt idx="709">
                  <c:v>21543</c:v>
                </c:pt>
                <c:pt idx="710">
                  <c:v>21543</c:v>
                </c:pt>
                <c:pt idx="711">
                  <c:v>21993</c:v>
                </c:pt>
                <c:pt idx="712">
                  <c:v>21900</c:v>
                </c:pt>
                <c:pt idx="713">
                  <c:v>21554</c:v>
                </c:pt>
                <c:pt idx="714">
                  <c:v>20713</c:v>
                </c:pt>
                <c:pt idx="715">
                  <c:v>19272</c:v>
                </c:pt>
                <c:pt idx="716">
                  <c:v>17880</c:v>
                </c:pt>
                <c:pt idx="717">
                  <c:v>16479</c:v>
                </c:pt>
                <c:pt idx="718">
                  <c:v>14898</c:v>
                </c:pt>
                <c:pt idx="719">
                  <c:v>13941</c:v>
                </c:pt>
                <c:pt idx="720">
                  <c:v>13474</c:v>
                </c:pt>
                <c:pt idx="721">
                  <c:v>13033</c:v>
                </c:pt>
                <c:pt idx="722">
                  <c:v>12570</c:v>
                </c:pt>
                <c:pt idx="723">
                  <c:v>12253</c:v>
                </c:pt>
                <c:pt idx="724">
                  <c:v>12668</c:v>
                </c:pt>
                <c:pt idx="725">
                  <c:v>13004</c:v>
                </c:pt>
                <c:pt idx="726">
                  <c:v>13040</c:v>
                </c:pt>
                <c:pt idx="727">
                  <c:v>13198</c:v>
                </c:pt>
                <c:pt idx="728">
                  <c:v>13907</c:v>
                </c:pt>
                <c:pt idx="729">
                  <c:v>15880</c:v>
                </c:pt>
                <c:pt idx="730">
                  <c:v>16228</c:v>
                </c:pt>
                <c:pt idx="731">
                  <c:v>17446</c:v>
                </c:pt>
                <c:pt idx="732">
                  <c:v>17931</c:v>
                </c:pt>
                <c:pt idx="733">
                  <c:v>19573</c:v>
                </c:pt>
                <c:pt idx="734">
                  <c:v>20232</c:v>
                </c:pt>
                <c:pt idx="735">
                  <c:v>21600</c:v>
                </c:pt>
                <c:pt idx="736">
                  <c:v>22220</c:v>
                </c:pt>
                <c:pt idx="737">
                  <c:v>21962</c:v>
                </c:pt>
                <c:pt idx="738">
                  <c:v>21934</c:v>
                </c:pt>
                <c:pt idx="739">
                  <c:v>21345</c:v>
                </c:pt>
                <c:pt idx="740">
                  <c:v>21054</c:v>
                </c:pt>
                <c:pt idx="741">
                  <c:v>20790</c:v>
                </c:pt>
                <c:pt idx="742">
                  <c:v>20726</c:v>
                </c:pt>
                <c:pt idx="743">
                  <c:v>20612</c:v>
                </c:pt>
                <c:pt idx="744">
                  <c:v>20438</c:v>
                </c:pt>
                <c:pt idx="745">
                  <c:v>20440</c:v>
                </c:pt>
                <c:pt idx="746">
                  <c:v>20402</c:v>
                </c:pt>
                <c:pt idx="747">
                  <c:v>20516</c:v>
                </c:pt>
                <c:pt idx="748">
                  <c:v>20554</c:v>
                </c:pt>
                <c:pt idx="749">
                  <c:v>20569</c:v>
                </c:pt>
                <c:pt idx="750">
                  <c:v>20569</c:v>
                </c:pt>
                <c:pt idx="751">
                  <c:v>20236</c:v>
                </c:pt>
                <c:pt idx="752">
                  <c:v>20236</c:v>
                </c:pt>
                <c:pt idx="753">
                  <c:v>19756</c:v>
                </c:pt>
                <c:pt idx="754">
                  <c:v>19756</c:v>
                </c:pt>
                <c:pt idx="755">
                  <c:v>19486</c:v>
                </c:pt>
                <c:pt idx="756">
                  <c:v>18514</c:v>
                </c:pt>
                <c:pt idx="757">
                  <c:v>17929</c:v>
                </c:pt>
                <c:pt idx="758">
                  <c:v>17305</c:v>
                </c:pt>
                <c:pt idx="759">
                  <c:v>17423</c:v>
                </c:pt>
                <c:pt idx="760">
                  <c:v>17324</c:v>
                </c:pt>
                <c:pt idx="761">
                  <c:v>17823</c:v>
                </c:pt>
                <c:pt idx="762">
                  <c:v>18367</c:v>
                </c:pt>
                <c:pt idx="763">
                  <c:v>17825</c:v>
                </c:pt>
                <c:pt idx="764">
                  <c:v>17452</c:v>
                </c:pt>
                <c:pt idx="765">
                  <c:v>17214</c:v>
                </c:pt>
                <c:pt idx="766">
                  <c:v>17062</c:v>
                </c:pt>
                <c:pt idx="767">
                  <c:v>16088</c:v>
                </c:pt>
                <c:pt idx="768">
                  <c:v>15800</c:v>
                </c:pt>
                <c:pt idx="769">
                  <c:v>15454</c:v>
                </c:pt>
                <c:pt idx="770">
                  <c:v>14982</c:v>
                </c:pt>
                <c:pt idx="771">
                  <c:v>14982</c:v>
                </c:pt>
                <c:pt idx="772">
                  <c:v>15088</c:v>
                </c:pt>
                <c:pt idx="773">
                  <c:v>15108</c:v>
                </c:pt>
                <c:pt idx="774">
                  <c:v>15262</c:v>
                </c:pt>
                <c:pt idx="775">
                  <c:v>15081</c:v>
                </c:pt>
                <c:pt idx="776">
                  <c:v>13943</c:v>
                </c:pt>
                <c:pt idx="777">
                  <c:v>13354</c:v>
                </c:pt>
                <c:pt idx="778">
                  <c:v>12812</c:v>
                </c:pt>
                <c:pt idx="779">
                  <c:v>11785</c:v>
                </c:pt>
                <c:pt idx="780">
                  <c:v>11521</c:v>
                </c:pt>
                <c:pt idx="781">
                  <c:v>11521</c:v>
                </c:pt>
                <c:pt idx="782">
                  <c:v>11521</c:v>
                </c:pt>
                <c:pt idx="783">
                  <c:v>10842</c:v>
                </c:pt>
                <c:pt idx="784">
                  <c:v>10871</c:v>
                </c:pt>
                <c:pt idx="785">
                  <c:v>10775</c:v>
                </c:pt>
                <c:pt idx="786">
                  <c:v>10775</c:v>
                </c:pt>
                <c:pt idx="787">
                  <c:v>10967</c:v>
                </c:pt>
                <c:pt idx="788">
                  <c:v>10584</c:v>
                </c:pt>
                <c:pt idx="789">
                  <c:v>10392</c:v>
                </c:pt>
                <c:pt idx="790">
                  <c:v>10954</c:v>
                </c:pt>
                <c:pt idx="791">
                  <c:v>11656</c:v>
                </c:pt>
                <c:pt idx="792">
                  <c:v>12688</c:v>
                </c:pt>
                <c:pt idx="793">
                  <c:v>13135</c:v>
                </c:pt>
                <c:pt idx="794">
                  <c:v>13506</c:v>
                </c:pt>
                <c:pt idx="795">
                  <c:v>14295</c:v>
                </c:pt>
                <c:pt idx="796">
                  <c:v>13869</c:v>
                </c:pt>
                <c:pt idx="797">
                  <c:v>14406</c:v>
                </c:pt>
                <c:pt idx="798">
                  <c:v>14348</c:v>
                </c:pt>
                <c:pt idx="799">
                  <c:v>15304</c:v>
                </c:pt>
                <c:pt idx="800">
                  <c:v>16274</c:v>
                </c:pt>
                <c:pt idx="801">
                  <c:v>16816</c:v>
                </c:pt>
                <c:pt idx="802">
                  <c:v>17392</c:v>
                </c:pt>
                <c:pt idx="803">
                  <c:v>17925</c:v>
                </c:pt>
                <c:pt idx="804">
                  <c:v>17887</c:v>
                </c:pt>
                <c:pt idx="805">
                  <c:v>18463</c:v>
                </c:pt>
                <c:pt idx="806">
                  <c:v>18463</c:v>
                </c:pt>
                <c:pt idx="807">
                  <c:v>18337</c:v>
                </c:pt>
                <c:pt idx="808">
                  <c:v>17270</c:v>
                </c:pt>
                <c:pt idx="809">
                  <c:v>16698</c:v>
                </c:pt>
                <c:pt idx="810">
                  <c:v>15922</c:v>
                </c:pt>
                <c:pt idx="811">
                  <c:v>15023</c:v>
                </c:pt>
                <c:pt idx="812">
                  <c:v>14782</c:v>
                </c:pt>
                <c:pt idx="813">
                  <c:v>13666</c:v>
                </c:pt>
                <c:pt idx="814">
                  <c:v>12577</c:v>
                </c:pt>
                <c:pt idx="815">
                  <c:v>11404</c:v>
                </c:pt>
                <c:pt idx="816">
                  <c:v>10444</c:v>
                </c:pt>
                <c:pt idx="817">
                  <c:v>9987</c:v>
                </c:pt>
                <c:pt idx="818">
                  <c:v>9544</c:v>
                </c:pt>
                <c:pt idx="819">
                  <c:v>8997</c:v>
                </c:pt>
                <c:pt idx="820">
                  <c:v>8994</c:v>
                </c:pt>
                <c:pt idx="821">
                  <c:v>8994</c:v>
                </c:pt>
                <c:pt idx="822">
                  <c:v>8994</c:v>
                </c:pt>
                <c:pt idx="823">
                  <c:v>9078</c:v>
                </c:pt>
                <c:pt idx="824">
                  <c:v>9925</c:v>
                </c:pt>
                <c:pt idx="825">
                  <c:v>12073</c:v>
                </c:pt>
                <c:pt idx="826">
                  <c:v>12739</c:v>
                </c:pt>
                <c:pt idx="827">
                  <c:v>13625</c:v>
                </c:pt>
                <c:pt idx="828">
                  <c:v>14037</c:v>
                </c:pt>
                <c:pt idx="829">
                  <c:v>15243</c:v>
                </c:pt>
                <c:pt idx="830">
                  <c:v>16178</c:v>
                </c:pt>
                <c:pt idx="831">
                  <c:v>16698</c:v>
                </c:pt>
                <c:pt idx="832">
                  <c:v>18011</c:v>
                </c:pt>
                <c:pt idx="833">
                  <c:v>18064</c:v>
                </c:pt>
                <c:pt idx="834">
                  <c:v>18233</c:v>
                </c:pt>
                <c:pt idx="835">
                  <c:v>19004</c:v>
                </c:pt>
                <c:pt idx="836">
                  <c:v>19685</c:v>
                </c:pt>
                <c:pt idx="837">
                  <c:v>19792</c:v>
                </c:pt>
                <c:pt idx="838">
                  <c:v>20499</c:v>
                </c:pt>
                <c:pt idx="839">
                  <c:v>21537</c:v>
                </c:pt>
                <c:pt idx="840">
                  <c:v>21939</c:v>
                </c:pt>
                <c:pt idx="841">
                  <c:v>21941</c:v>
                </c:pt>
                <c:pt idx="842">
                  <c:v>21903</c:v>
                </c:pt>
                <c:pt idx="843">
                  <c:v>22017</c:v>
                </c:pt>
                <c:pt idx="844">
                  <c:v>22055</c:v>
                </c:pt>
                <c:pt idx="845">
                  <c:v>22071</c:v>
                </c:pt>
                <c:pt idx="846">
                  <c:v>22071</c:v>
                </c:pt>
                <c:pt idx="847">
                  <c:v>21841</c:v>
                </c:pt>
                <c:pt idx="848">
                  <c:v>21359</c:v>
                </c:pt>
                <c:pt idx="849">
                  <c:v>20593</c:v>
                </c:pt>
                <c:pt idx="850">
                  <c:v>20593</c:v>
                </c:pt>
                <c:pt idx="851">
                  <c:v>20327</c:v>
                </c:pt>
                <c:pt idx="852">
                  <c:v>19363</c:v>
                </c:pt>
                <c:pt idx="853">
                  <c:v>18875</c:v>
                </c:pt>
                <c:pt idx="854">
                  <c:v>18418</c:v>
                </c:pt>
                <c:pt idx="855">
                  <c:v>17960</c:v>
                </c:pt>
                <c:pt idx="856">
                  <c:v>16507</c:v>
                </c:pt>
                <c:pt idx="857">
                  <c:v>15486</c:v>
                </c:pt>
                <c:pt idx="858">
                  <c:v>15646</c:v>
                </c:pt>
                <c:pt idx="859">
                  <c:v>15824</c:v>
                </c:pt>
                <c:pt idx="860">
                  <c:v>15944</c:v>
                </c:pt>
                <c:pt idx="861">
                  <c:v>15620</c:v>
                </c:pt>
                <c:pt idx="862">
                  <c:v>15620</c:v>
                </c:pt>
                <c:pt idx="863">
                  <c:v>16963</c:v>
                </c:pt>
                <c:pt idx="864">
                  <c:v>16113</c:v>
                </c:pt>
                <c:pt idx="865">
                  <c:v>15533</c:v>
                </c:pt>
                <c:pt idx="866">
                  <c:v>14340</c:v>
                </c:pt>
                <c:pt idx="867">
                  <c:v>14340</c:v>
                </c:pt>
                <c:pt idx="868">
                  <c:v>13779</c:v>
                </c:pt>
                <c:pt idx="869">
                  <c:v>13808</c:v>
                </c:pt>
                <c:pt idx="870">
                  <c:v>13828</c:v>
                </c:pt>
                <c:pt idx="871">
                  <c:v>13653</c:v>
                </c:pt>
                <c:pt idx="872">
                  <c:v>13173</c:v>
                </c:pt>
                <c:pt idx="873">
                  <c:v>12700</c:v>
                </c:pt>
                <c:pt idx="874">
                  <c:v>12294</c:v>
                </c:pt>
                <c:pt idx="875">
                  <c:v>12220</c:v>
                </c:pt>
                <c:pt idx="876">
                  <c:v>12225</c:v>
                </c:pt>
                <c:pt idx="877">
                  <c:v>12225</c:v>
                </c:pt>
                <c:pt idx="878">
                  <c:v>12225</c:v>
                </c:pt>
                <c:pt idx="879">
                  <c:v>11749</c:v>
                </c:pt>
                <c:pt idx="880">
                  <c:v>11749</c:v>
                </c:pt>
                <c:pt idx="881">
                  <c:v>11749</c:v>
                </c:pt>
                <c:pt idx="882">
                  <c:v>11729</c:v>
                </c:pt>
                <c:pt idx="883">
                  <c:v>11729</c:v>
                </c:pt>
                <c:pt idx="884">
                  <c:v>11729</c:v>
                </c:pt>
                <c:pt idx="885">
                  <c:v>11715</c:v>
                </c:pt>
                <c:pt idx="886">
                  <c:v>11715</c:v>
                </c:pt>
                <c:pt idx="887">
                  <c:v>11715</c:v>
                </c:pt>
                <c:pt idx="888">
                  <c:v>12285</c:v>
                </c:pt>
                <c:pt idx="889">
                  <c:v>12266</c:v>
                </c:pt>
                <c:pt idx="890">
                  <c:v>12697</c:v>
                </c:pt>
                <c:pt idx="891">
                  <c:v>13368</c:v>
                </c:pt>
                <c:pt idx="892">
                  <c:v>13683</c:v>
                </c:pt>
                <c:pt idx="893">
                  <c:v>13858</c:v>
                </c:pt>
                <c:pt idx="894">
                  <c:v>14086</c:v>
                </c:pt>
                <c:pt idx="895">
                  <c:v>15281</c:v>
                </c:pt>
                <c:pt idx="896">
                  <c:v>15601</c:v>
                </c:pt>
                <c:pt idx="897">
                  <c:v>16066</c:v>
                </c:pt>
                <c:pt idx="898">
                  <c:v>16142</c:v>
                </c:pt>
                <c:pt idx="899">
                  <c:v>16476</c:v>
                </c:pt>
                <c:pt idx="900">
                  <c:v>16433</c:v>
                </c:pt>
                <c:pt idx="901">
                  <c:v>16433</c:v>
                </c:pt>
                <c:pt idx="902">
                  <c:v>16433</c:v>
                </c:pt>
                <c:pt idx="903">
                  <c:v>16343</c:v>
                </c:pt>
                <c:pt idx="904">
                  <c:v>15649</c:v>
                </c:pt>
                <c:pt idx="905">
                  <c:v>15531</c:v>
                </c:pt>
                <c:pt idx="906">
                  <c:v>14662</c:v>
                </c:pt>
                <c:pt idx="907">
                  <c:v>13699</c:v>
                </c:pt>
                <c:pt idx="908">
                  <c:v>13699</c:v>
                </c:pt>
                <c:pt idx="909">
                  <c:v>12716</c:v>
                </c:pt>
                <c:pt idx="910">
                  <c:v>10463</c:v>
                </c:pt>
                <c:pt idx="911">
                  <c:v>10905</c:v>
                </c:pt>
                <c:pt idx="912">
                  <c:v>10466</c:v>
                </c:pt>
                <c:pt idx="913">
                  <c:v>10049</c:v>
                </c:pt>
                <c:pt idx="914">
                  <c:v>9621</c:v>
                </c:pt>
                <c:pt idx="915">
                  <c:v>9017</c:v>
                </c:pt>
                <c:pt idx="916">
                  <c:v>8977</c:v>
                </c:pt>
                <c:pt idx="917">
                  <c:v>8986</c:v>
                </c:pt>
                <c:pt idx="918">
                  <c:v>8977</c:v>
                </c:pt>
                <c:pt idx="919">
                  <c:v>9117</c:v>
                </c:pt>
                <c:pt idx="920">
                  <c:v>9688</c:v>
                </c:pt>
                <c:pt idx="921">
                  <c:v>10558</c:v>
                </c:pt>
                <c:pt idx="922">
                  <c:v>10531</c:v>
                </c:pt>
                <c:pt idx="923">
                  <c:v>11332</c:v>
                </c:pt>
                <c:pt idx="924">
                  <c:v>12240</c:v>
                </c:pt>
                <c:pt idx="925">
                  <c:v>13091</c:v>
                </c:pt>
                <c:pt idx="926">
                  <c:v>14758</c:v>
                </c:pt>
                <c:pt idx="927">
                  <c:v>16438</c:v>
                </c:pt>
                <c:pt idx="928">
                  <c:v>18376</c:v>
                </c:pt>
                <c:pt idx="929">
                  <c:v>19074</c:v>
                </c:pt>
                <c:pt idx="930">
                  <c:v>18781</c:v>
                </c:pt>
                <c:pt idx="931">
                  <c:v>19063</c:v>
                </c:pt>
                <c:pt idx="932">
                  <c:v>19298</c:v>
                </c:pt>
                <c:pt idx="933">
                  <c:v>19072</c:v>
                </c:pt>
                <c:pt idx="934">
                  <c:v>19417</c:v>
                </c:pt>
                <c:pt idx="935">
                  <c:v>19669</c:v>
                </c:pt>
                <c:pt idx="936">
                  <c:v>19880</c:v>
                </c:pt>
                <c:pt idx="937">
                  <c:v>20169</c:v>
                </c:pt>
                <c:pt idx="938">
                  <c:v>20169</c:v>
                </c:pt>
                <c:pt idx="939">
                  <c:v>20283</c:v>
                </c:pt>
                <c:pt idx="940">
                  <c:v>20283</c:v>
                </c:pt>
                <c:pt idx="941">
                  <c:v>20299</c:v>
                </c:pt>
                <c:pt idx="942">
                  <c:v>20299</c:v>
                </c:pt>
                <c:pt idx="943">
                  <c:v>20414</c:v>
                </c:pt>
                <c:pt idx="944">
                  <c:v>19932</c:v>
                </c:pt>
                <c:pt idx="945">
                  <c:v>19932</c:v>
                </c:pt>
                <c:pt idx="946">
                  <c:v>19685</c:v>
                </c:pt>
                <c:pt idx="947">
                  <c:v>19420</c:v>
                </c:pt>
                <c:pt idx="948">
                  <c:v>18938</c:v>
                </c:pt>
                <c:pt idx="949">
                  <c:v>18488</c:v>
                </c:pt>
                <c:pt idx="950">
                  <c:v>18080</c:v>
                </c:pt>
                <c:pt idx="951">
                  <c:v>18452</c:v>
                </c:pt>
                <c:pt idx="952">
                  <c:v>17400</c:v>
                </c:pt>
                <c:pt idx="953">
                  <c:v>17048</c:v>
                </c:pt>
                <c:pt idx="954">
                  <c:v>17207</c:v>
                </c:pt>
                <c:pt idx="955">
                  <c:v>17229</c:v>
                </c:pt>
                <c:pt idx="956">
                  <c:v>17308</c:v>
                </c:pt>
                <c:pt idx="957">
                  <c:v>16936</c:v>
                </c:pt>
                <c:pt idx="958">
                  <c:v>16634</c:v>
                </c:pt>
                <c:pt idx="959">
                  <c:v>17392</c:v>
                </c:pt>
                <c:pt idx="960">
                  <c:v>17013</c:v>
                </c:pt>
                <c:pt idx="961">
                  <c:v>16876</c:v>
                </c:pt>
                <c:pt idx="962">
                  <c:v>16966</c:v>
                </c:pt>
                <c:pt idx="963">
                  <c:v>16465</c:v>
                </c:pt>
                <c:pt idx="964">
                  <c:v>16294</c:v>
                </c:pt>
                <c:pt idx="965">
                  <c:v>16284</c:v>
                </c:pt>
                <c:pt idx="966">
                  <c:v>15765</c:v>
                </c:pt>
                <c:pt idx="967">
                  <c:v>14631</c:v>
                </c:pt>
                <c:pt idx="968">
                  <c:v>14129</c:v>
                </c:pt>
                <c:pt idx="969">
                  <c:v>13969</c:v>
                </c:pt>
                <c:pt idx="970">
                  <c:v>13498</c:v>
                </c:pt>
                <c:pt idx="971">
                  <c:v>13896</c:v>
                </c:pt>
                <c:pt idx="972">
                  <c:v>14200</c:v>
                </c:pt>
                <c:pt idx="973">
                  <c:v>14213</c:v>
                </c:pt>
                <c:pt idx="974">
                  <c:v>14124</c:v>
                </c:pt>
                <c:pt idx="975">
                  <c:v>14263</c:v>
                </c:pt>
                <c:pt idx="976">
                  <c:v>14091</c:v>
                </c:pt>
                <c:pt idx="977">
                  <c:v>14502</c:v>
                </c:pt>
                <c:pt idx="978">
                  <c:v>14898</c:v>
                </c:pt>
                <c:pt idx="979">
                  <c:v>14919</c:v>
                </c:pt>
                <c:pt idx="980">
                  <c:v>14919</c:v>
                </c:pt>
                <c:pt idx="981">
                  <c:v>14919</c:v>
                </c:pt>
                <c:pt idx="982">
                  <c:v>14783</c:v>
                </c:pt>
                <c:pt idx="983">
                  <c:v>14726</c:v>
                </c:pt>
                <c:pt idx="984">
                  <c:v>14616</c:v>
                </c:pt>
                <c:pt idx="985">
                  <c:v>14919</c:v>
                </c:pt>
                <c:pt idx="986">
                  <c:v>14680</c:v>
                </c:pt>
                <c:pt idx="987">
                  <c:v>14899</c:v>
                </c:pt>
                <c:pt idx="988">
                  <c:v>14919</c:v>
                </c:pt>
                <c:pt idx="989">
                  <c:v>15235</c:v>
                </c:pt>
                <c:pt idx="990">
                  <c:v>15725</c:v>
                </c:pt>
                <c:pt idx="991">
                  <c:v>16024</c:v>
                </c:pt>
                <c:pt idx="992">
                  <c:v>16024</c:v>
                </c:pt>
                <c:pt idx="993">
                  <c:v>16024</c:v>
                </c:pt>
                <c:pt idx="994">
                  <c:v>16024</c:v>
                </c:pt>
                <c:pt idx="995">
                  <c:v>16024</c:v>
                </c:pt>
                <c:pt idx="996">
                  <c:v>16024</c:v>
                </c:pt>
                <c:pt idx="997">
                  <c:v>16024</c:v>
                </c:pt>
                <c:pt idx="998">
                  <c:v>16024</c:v>
                </c:pt>
                <c:pt idx="999">
                  <c:v>15934</c:v>
                </c:pt>
                <c:pt idx="1000">
                  <c:v>15934</c:v>
                </c:pt>
                <c:pt idx="1001">
                  <c:v>15934</c:v>
                </c:pt>
                <c:pt idx="1002">
                  <c:v>15228</c:v>
                </c:pt>
                <c:pt idx="1003">
                  <c:v>14887</c:v>
                </c:pt>
                <c:pt idx="1004">
                  <c:v>14955</c:v>
                </c:pt>
                <c:pt idx="1005">
                  <c:v>14623</c:v>
                </c:pt>
                <c:pt idx="1006">
                  <c:v>14588</c:v>
                </c:pt>
                <c:pt idx="1007">
                  <c:v>13790</c:v>
                </c:pt>
                <c:pt idx="1008">
                  <c:v>13512</c:v>
                </c:pt>
                <c:pt idx="1009">
                  <c:v>13095</c:v>
                </c:pt>
                <c:pt idx="1010">
                  <c:v>13289</c:v>
                </c:pt>
                <c:pt idx="1011">
                  <c:v>13289</c:v>
                </c:pt>
                <c:pt idx="1012">
                  <c:v>13289</c:v>
                </c:pt>
                <c:pt idx="1013">
                  <c:v>13289</c:v>
                </c:pt>
                <c:pt idx="1014">
                  <c:v>13851</c:v>
                </c:pt>
                <c:pt idx="1015">
                  <c:v>14256</c:v>
                </c:pt>
                <c:pt idx="1016">
                  <c:v>15021</c:v>
                </c:pt>
                <c:pt idx="1017">
                  <c:v>15256</c:v>
                </c:pt>
                <c:pt idx="1018">
                  <c:v>15256</c:v>
                </c:pt>
                <c:pt idx="1019">
                  <c:v>15698</c:v>
                </c:pt>
                <c:pt idx="1020">
                  <c:v>16191</c:v>
                </c:pt>
                <c:pt idx="1021">
                  <c:v>16274</c:v>
                </c:pt>
                <c:pt idx="1022">
                  <c:v>16659</c:v>
                </c:pt>
                <c:pt idx="1023">
                  <c:v>16945</c:v>
                </c:pt>
                <c:pt idx="1024">
                  <c:v>17633</c:v>
                </c:pt>
                <c:pt idx="1025">
                  <c:v>17633</c:v>
                </c:pt>
                <c:pt idx="1026">
                  <c:v>17835</c:v>
                </c:pt>
                <c:pt idx="1027">
                  <c:v>17451</c:v>
                </c:pt>
                <c:pt idx="1028">
                  <c:v>18021</c:v>
                </c:pt>
                <c:pt idx="1029">
                  <c:v>17710</c:v>
                </c:pt>
                <c:pt idx="1030">
                  <c:v>18293</c:v>
                </c:pt>
                <c:pt idx="1031">
                  <c:v>18622</c:v>
                </c:pt>
                <c:pt idx="1032">
                  <c:v>18543</c:v>
                </c:pt>
                <c:pt idx="1033">
                  <c:v>19116</c:v>
                </c:pt>
                <c:pt idx="1034">
                  <c:v>19497</c:v>
                </c:pt>
                <c:pt idx="1035">
                  <c:v>19179</c:v>
                </c:pt>
                <c:pt idx="1036">
                  <c:v>19179</c:v>
                </c:pt>
                <c:pt idx="1037">
                  <c:v>19195</c:v>
                </c:pt>
                <c:pt idx="1038">
                  <c:v>19195</c:v>
                </c:pt>
                <c:pt idx="1039">
                  <c:v>19022</c:v>
                </c:pt>
                <c:pt idx="1040">
                  <c:v>18444</c:v>
                </c:pt>
                <c:pt idx="1041">
                  <c:v>18156</c:v>
                </c:pt>
                <c:pt idx="1042">
                  <c:v>17631</c:v>
                </c:pt>
                <c:pt idx="1043">
                  <c:v>17097</c:v>
                </c:pt>
                <c:pt idx="1044">
                  <c:v>16778</c:v>
                </c:pt>
                <c:pt idx="1045">
                  <c:v>16055</c:v>
                </c:pt>
                <c:pt idx="1046">
                  <c:v>15831</c:v>
                </c:pt>
                <c:pt idx="1047">
                  <c:v>15920</c:v>
                </c:pt>
                <c:pt idx="1048">
                  <c:v>14868</c:v>
                </c:pt>
                <c:pt idx="1049">
                  <c:v>14516</c:v>
                </c:pt>
                <c:pt idx="1050">
                  <c:v>14675</c:v>
                </c:pt>
                <c:pt idx="1051">
                  <c:v>14697</c:v>
                </c:pt>
                <c:pt idx="1052">
                  <c:v>14776</c:v>
                </c:pt>
                <c:pt idx="1053">
                  <c:v>14404</c:v>
                </c:pt>
                <c:pt idx="1054">
                  <c:v>14102</c:v>
                </c:pt>
                <c:pt idx="1055">
                  <c:v>14725</c:v>
                </c:pt>
                <c:pt idx="1056">
                  <c:v>14643</c:v>
                </c:pt>
                <c:pt idx="1057">
                  <c:v>14643</c:v>
                </c:pt>
                <c:pt idx="1058">
                  <c:v>14673</c:v>
                </c:pt>
                <c:pt idx="1059">
                  <c:v>14673</c:v>
                </c:pt>
                <c:pt idx="1060">
                  <c:v>14673</c:v>
                </c:pt>
                <c:pt idx="1061">
                  <c:v>14673</c:v>
                </c:pt>
                <c:pt idx="1062">
                  <c:v>14155</c:v>
                </c:pt>
                <c:pt idx="1063">
                  <c:v>13926</c:v>
                </c:pt>
                <c:pt idx="1064">
                  <c:v>13284</c:v>
                </c:pt>
                <c:pt idx="1065">
                  <c:v>13324</c:v>
                </c:pt>
                <c:pt idx="1066">
                  <c:v>12920</c:v>
                </c:pt>
                <c:pt idx="1067">
                  <c:v>12920</c:v>
                </c:pt>
                <c:pt idx="1068">
                  <c:v>12920</c:v>
                </c:pt>
                <c:pt idx="1069">
                  <c:v>12920</c:v>
                </c:pt>
                <c:pt idx="1070">
                  <c:v>12920</c:v>
                </c:pt>
                <c:pt idx="1071">
                  <c:v>12920</c:v>
                </c:pt>
                <c:pt idx="1072">
                  <c:v>12920</c:v>
                </c:pt>
                <c:pt idx="1073">
                  <c:v>12920</c:v>
                </c:pt>
                <c:pt idx="1074">
                  <c:v>12920</c:v>
                </c:pt>
                <c:pt idx="1075">
                  <c:v>12761</c:v>
                </c:pt>
                <c:pt idx="1076">
                  <c:v>12761</c:v>
                </c:pt>
                <c:pt idx="1077">
                  <c:v>12761</c:v>
                </c:pt>
                <c:pt idx="1078">
                  <c:v>12761</c:v>
                </c:pt>
                <c:pt idx="1079">
                  <c:v>12061</c:v>
                </c:pt>
                <c:pt idx="1080">
                  <c:v>11561</c:v>
                </c:pt>
                <c:pt idx="1081">
                  <c:v>11742</c:v>
                </c:pt>
                <c:pt idx="1082">
                  <c:v>11643</c:v>
                </c:pt>
                <c:pt idx="1083">
                  <c:v>11643</c:v>
                </c:pt>
                <c:pt idx="1084">
                  <c:v>11426</c:v>
                </c:pt>
                <c:pt idx="1085">
                  <c:v>11796</c:v>
                </c:pt>
                <c:pt idx="1086">
                  <c:v>11796</c:v>
                </c:pt>
                <c:pt idx="1087">
                  <c:v>12313</c:v>
                </c:pt>
                <c:pt idx="1088">
                  <c:v>12889</c:v>
                </c:pt>
                <c:pt idx="1089">
                  <c:v>13446</c:v>
                </c:pt>
                <c:pt idx="1090">
                  <c:v>14022</c:v>
                </c:pt>
                <c:pt idx="1091">
                  <c:v>14555</c:v>
                </c:pt>
                <c:pt idx="1092">
                  <c:v>14530</c:v>
                </c:pt>
                <c:pt idx="1093">
                  <c:v>14530</c:v>
                </c:pt>
                <c:pt idx="1094">
                  <c:v>14530</c:v>
                </c:pt>
                <c:pt idx="1095">
                  <c:v>14482</c:v>
                </c:pt>
                <c:pt idx="1096">
                  <c:v>14366</c:v>
                </c:pt>
                <c:pt idx="1097">
                  <c:v>14060</c:v>
                </c:pt>
                <c:pt idx="1098">
                  <c:v>13191</c:v>
                </c:pt>
                <c:pt idx="1099">
                  <c:v>12959</c:v>
                </c:pt>
                <c:pt idx="1100">
                  <c:v>13659</c:v>
                </c:pt>
                <c:pt idx="1101">
                  <c:v>12939</c:v>
                </c:pt>
                <c:pt idx="1102">
                  <c:v>12508</c:v>
                </c:pt>
                <c:pt idx="1103">
                  <c:v>11410</c:v>
                </c:pt>
                <c:pt idx="1104">
                  <c:v>10854</c:v>
                </c:pt>
                <c:pt idx="1105">
                  <c:v>10292</c:v>
                </c:pt>
                <c:pt idx="1106">
                  <c:v>10292</c:v>
                </c:pt>
                <c:pt idx="1107">
                  <c:v>10292</c:v>
                </c:pt>
                <c:pt idx="1108">
                  <c:v>10388</c:v>
                </c:pt>
                <c:pt idx="1109">
                  <c:v>10388</c:v>
                </c:pt>
                <c:pt idx="1110">
                  <c:v>10950</c:v>
                </c:pt>
                <c:pt idx="1111">
                  <c:v>11485</c:v>
                </c:pt>
                <c:pt idx="1112">
                  <c:v>12306</c:v>
                </c:pt>
                <c:pt idx="1113">
                  <c:v>13638</c:v>
                </c:pt>
                <c:pt idx="1114">
                  <c:v>13527</c:v>
                </c:pt>
                <c:pt idx="1115">
                  <c:v>12516</c:v>
                </c:pt>
                <c:pt idx="1116">
                  <c:v>13377</c:v>
                </c:pt>
                <c:pt idx="1117">
                  <c:v>13652</c:v>
                </c:pt>
                <c:pt idx="1118">
                  <c:v>14229</c:v>
                </c:pt>
                <c:pt idx="1119">
                  <c:v>14391</c:v>
                </c:pt>
                <c:pt idx="1120">
                  <c:v>15521</c:v>
                </c:pt>
                <c:pt idx="1121">
                  <c:v>15368</c:v>
                </c:pt>
                <c:pt idx="1122">
                  <c:v>15450</c:v>
                </c:pt>
                <c:pt idx="1123">
                  <c:v>15837</c:v>
                </c:pt>
                <c:pt idx="1124">
                  <c:v>16192</c:v>
                </c:pt>
                <c:pt idx="1125">
                  <c:v>16001</c:v>
                </c:pt>
                <c:pt idx="1126">
                  <c:v>16387</c:v>
                </c:pt>
                <c:pt idx="1127">
                  <c:v>16820</c:v>
                </c:pt>
                <c:pt idx="1128">
                  <c:v>17025</c:v>
                </c:pt>
                <c:pt idx="1129">
                  <c:v>17514</c:v>
                </c:pt>
                <c:pt idx="1130">
                  <c:v>17879</c:v>
                </c:pt>
                <c:pt idx="1131">
                  <c:v>17982</c:v>
                </c:pt>
                <c:pt idx="1132">
                  <c:v>17982</c:v>
                </c:pt>
                <c:pt idx="1133">
                  <c:v>18068</c:v>
                </c:pt>
                <c:pt idx="1134">
                  <c:v>18068</c:v>
                </c:pt>
                <c:pt idx="1135">
                  <c:v>17899</c:v>
                </c:pt>
                <c:pt idx="1136">
                  <c:v>17332</c:v>
                </c:pt>
                <c:pt idx="1137">
                  <c:v>17049</c:v>
                </c:pt>
                <c:pt idx="1138">
                  <c:v>16379</c:v>
                </c:pt>
                <c:pt idx="1139">
                  <c:v>16096</c:v>
                </c:pt>
                <c:pt idx="1140">
                  <c:v>15694</c:v>
                </c:pt>
                <c:pt idx="1141">
                  <c:v>15206</c:v>
                </c:pt>
                <c:pt idx="1142">
                  <c:v>14775</c:v>
                </c:pt>
                <c:pt idx="1143">
                  <c:v>14963</c:v>
                </c:pt>
                <c:pt idx="1144">
                  <c:v>13814</c:v>
                </c:pt>
                <c:pt idx="1145">
                  <c:v>13483</c:v>
                </c:pt>
                <c:pt idx="1146">
                  <c:v>13544</c:v>
                </c:pt>
                <c:pt idx="1147">
                  <c:v>13751</c:v>
                </c:pt>
                <c:pt idx="1148">
                  <c:v>13751</c:v>
                </c:pt>
                <c:pt idx="1149">
                  <c:v>13792</c:v>
                </c:pt>
                <c:pt idx="1150">
                  <c:v>13792</c:v>
                </c:pt>
                <c:pt idx="1151">
                  <c:v>14583</c:v>
                </c:pt>
                <c:pt idx="1152">
                  <c:v>14494</c:v>
                </c:pt>
                <c:pt idx="1153">
                  <c:v>14494</c:v>
                </c:pt>
                <c:pt idx="1154">
                  <c:v>14189</c:v>
                </c:pt>
                <c:pt idx="1155">
                  <c:v>14189</c:v>
                </c:pt>
                <c:pt idx="1156">
                  <c:v>13897</c:v>
                </c:pt>
                <c:pt idx="1157">
                  <c:v>13926</c:v>
                </c:pt>
                <c:pt idx="1158">
                  <c:v>13576</c:v>
                </c:pt>
                <c:pt idx="1159">
                  <c:v>12987</c:v>
                </c:pt>
                <c:pt idx="1160">
                  <c:v>12806</c:v>
                </c:pt>
                <c:pt idx="1161">
                  <c:v>12446</c:v>
                </c:pt>
                <c:pt idx="1162">
                  <c:v>12040</c:v>
                </c:pt>
                <c:pt idx="1163">
                  <c:v>12040</c:v>
                </c:pt>
                <c:pt idx="1164">
                  <c:v>12040</c:v>
                </c:pt>
                <c:pt idx="1165">
                  <c:v>12040</c:v>
                </c:pt>
                <c:pt idx="1166">
                  <c:v>12040</c:v>
                </c:pt>
                <c:pt idx="1167">
                  <c:v>12040</c:v>
                </c:pt>
                <c:pt idx="1168">
                  <c:v>12040</c:v>
                </c:pt>
                <c:pt idx="1169">
                  <c:v>12040</c:v>
                </c:pt>
                <c:pt idx="1170">
                  <c:v>12020</c:v>
                </c:pt>
                <c:pt idx="1171">
                  <c:v>11782</c:v>
                </c:pt>
                <c:pt idx="1172">
                  <c:v>11782</c:v>
                </c:pt>
                <c:pt idx="1173">
                  <c:v>11768</c:v>
                </c:pt>
                <c:pt idx="1174">
                  <c:v>11768</c:v>
                </c:pt>
                <c:pt idx="1175">
                  <c:v>11768</c:v>
                </c:pt>
                <c:pt idx="1176">
                  <c:v>11768</c:v>
                </c:pt>
                <c:pt idx="1177">
                  <c:v>11949</c:v>
                </c:pt>
                <c:pt idx="1178">
                  <c:v>12304</c:v>
                </c:pt>
                <c:pt idx="1179">
                  <c:v>12393</c:v>
                </c:pt>
                <c:pt idx="1180">
                  <c:v>12483</c:v>
                </c:pt>
                <c:pt idx="1181">
                  <c:v>13251</c:v>
                </c:pt>
                <c:pt idx="1182">
                  <c:v>13827</c:v>
                </c:pt>
                <c:pt idx="1183">
                  <c:v>14914</c:v>
                </c:pt>
                <c:pt idx="1184">
                  <c:v>15571</c:v>
                </c:pt>
                <c:pt idx="1185">
                  <c:v>15543</c:v>
                </c:pt>
                <c:pt idx="1186">
                  <c:v>15543</c:v>
                </c:pt>
                <c:pt idx="1187">
                  <c:v>16077</c:v>
                </c:pt>
                <c:pt idx="1188">
                  <c:v>16044</c:v>
                </c:pt>
                <c:pt idx="1189">
                  <c:v>15954</c:v>
                </c:pt>
                <c:pt idx="1190">
                  <c:v>15865</c:v>
                </c:pt>
                <c:pt idx="1191">
                  <c:v>15455</c:v>
                </c:pt>
                <c:pt idx="1192">
                  <c:v>14960</c:v>
                </c:pt>
                <c:pt idx="1193">
                  <c:v>14654</c:v>
                </c:pt>
                <c:pt idx="1194">
                  <c:v>14565</c:v>
                </c:pt>
                <c:pt idx="1195">
                  <c:v>14033</c:v>
                </c:pt>
                <c:pt idx="1196">
                  <c:v>14533</c:v>
                </c:pt>
                <c:pt idx="1197">
                  <c:v>14751</c:v>
                </c:pt>
                <c:pt idx="1198">
                  <c:v>14175</c:v>
                </c:pt>
                <c:pt idx="1199">
                  <c:v>13300</c:v>
                </c:pt>
                <c:pt idx="1200">
                  <c:v>12884</c:v>
                </c:pt>
                <c:pt idx="1201">
                  <c:v>13366</c:v>
                </c:pt>
                <c:pt idx="1202">
                  <c:v>13844</c:v>
                </c:pt>
                <c:pt idx="1203">
                  <c:v>13844</c:v>
                </c:pt>
                <c:pt idx="1204">
                  <c:v>13844</c:v>
                </c:pt>
                <c:pt idx="1205">
                  <c:v>13844</c:v>
                </c:pt>
                <c:pt idx="1206">
                  <c:v>13844</c:v>
                </c:pt>
                <c:pt idx="1207">
                  <c:v>14471</c:v>
                </c:pt>
                <c:pt idx="1208">
                  <c:v>14744</c:v>
                </c:pt>
                <c:pt idx="1209">
                  <c:v>15988</c:v>
                </c:pt>
                <c:pt idx="1210">
                  <c:v>16293</c:v>
                </c:pt>
                <c:pt idx="1211">
                  <c:v>16398</c:v>
                </c:pt>
                <c:pt idx="1212">
                  <c:v>16398</c:v>
                </c:pt>
                <c:pt idx="1213">
                  <c:v>17020</c:v>
                </c:pt>
                <c:pt idx="1214">
                  <c:v>17209</c:v>
                </c:pt>
                <c:pt idx="1215">
                  <c:v>17691</c:v>
                </c:pt>
                <c:pt idx="1216">
                  <c:v>16903</c:v>
                </c:pt>
                <c:pt idx="1217">
                  <c:v>15881</c:v>
                </c:pt>
                <c:pt idx="1218">
                  <c:v>15369</c:v>
                </c:pt>
                <c:pt idx="1219">
                  <c:v>15457</c:v>
                </c:pt>
                <c:pt idx="1220">
                  <c:v>16070</c:v>
                </c:pt>
                <c:pt idx="1221">
                  <c:v>16213</c:v>
                </c:pt>
                <c:pt idx="1222">
                  <c:v>16892</c:v>
                </c:pt>
                <c:pt idx="1223">
                  <c:v>16927</c:v>
                </c:pt>
                <c:pt idx="1224">
                  <c:v>17119</c:v>
                </c:pt>
                <c:pt idx="1225">
                  <c:v>17693</c:v>
                </c:pt>
                <c:pt idx="1226">
                  <c:v>18073</c:v>
                </c:pt>
                <c:pt idx="1227">
                  <c:v>18473</c:v>
                </c:pt>
                <c:pt idx="1228">
                  <c:v>18473</c:v>
                </c:pt>
                <c:pt idx="1229">
                  <c:v>18489</c:v>
                </c:pt>
                <c:pt idx="1230">
                  <c:v>18201</c:v>
                </c:pt>
                <c:pt idx="1231">
                  <c:v>18028</c:v>
                </c:pt>
                <c:pt idx="1232">
                  <c:v>17740</c:v>
                </c:pt>
                <c:pt idx="1233">
                  <c:v>17462</c:v>
                </c:pt>
                <c:pt idx="1234">
                  <c:v>16862</c:v>
                </c:pt>
                <c:pt idx="1235">
                  <c:v>16425</c:v>
                </c:pt>
                <c:pt idx="1236">
                  <c:v>15574</c:v>
                </c:pt>
                <c:pt idx="1237">
                  <c:v>14746</c:v>
                </c:pt>
                <c:pt idx="1238">
                  <c:v>14319</c:v>
                </c:pt>
                <c:pt idx="1239">
                  <c:v>14364</c:v>
                </c:pt>
                <c:pt idx="1240">
                  <c:v>13313</c:v>
                </c:pt>
                <c:pt idx="1241">
                  <c:v>12871</c:v>
                </c:pt>
                <c:pt idx="1242">
                  <c:v>13030</c:v>
                </c:pt>
                <c:pt idx="1243">
                  <c:v>13148</c:v>
                </c:pt>
                <c:pt idx="1244">
                  <c:v>13227</c:v>
                </c:pt>
                <c:pt idx="1245">
                  <c:v>13287</c:v>
                </c:pt>
                <c:pt idx="1246">
                  <c:v>13287</c:v>
                </c:pt>
                <c:pt idx="1247">
                  <c:v>14257</c:v>
                </c:pt>
                <c:pt idx="1248">
                  <c:v>14257</c:v>
                </c:pt>
                <c:pt idx="1249">
                  <c:v>14069</c:v>
                </c:pt>
                <c:pt idx="1250">
                  <c:v>13945</c:v>
                </c:pt>
                <c:pt idx="1251">
                  <c:v>13945</c:v>
                </c:pt>
                <c:pt idx="1252">
                  <c:v>13653</c:v>
                </c:pt>
                <c:pt idx="1253">
                  <c:v>13683</c:v>
                </c:pt>
                <c:pt idx="1254">
                  <c:v>13332</c:v>
                </c:pt>
                <c:pt idx="1255">
                  <c:v>12750</c:v>
                </c:pt>
                <c:pt idx="1256">
                  <c:v>12750</c:v>
                </c:pt>
                <c:pt idx="1257">
                  <c:v>12429</c:v>
                </c:pt>
                <c:pt idx="1258">
                  <c:v>12566</c:v>
                </c:pt>
                <c:pt idx="1259">
                  <c:v>12566</c:v>
                </c:pt>
                <c:pt idx="1260">
                  <c:v>12566</c:v>
                </c:pt>
                <c:pt idx="1261">
                  <c:v>12566</c:v>
                </c:pt>
                <c:pt idx="1262">
                  <c:v>12566</c:v>
                </c:pt>
                <c:pt idx="1263">
                  <c:v>12566</c:v>
                </c:pt>
                <c:pt idx="1264">
                  <c:v>12566</c:v>
                </c:pt>
                <c:pt idx="1265">
                  <c:v>12566</c:v>
                </c:pt>
                <c:pt idx="1266">
                  <c:v>12546</c:v>
                </c:pt>
                <c:pt idx="1267">
                  <c:v>12624</c:v>
                </c:pt>
                <c:pt idx="1268">
                  <c:v>12805</c:v>
                </c:pt>
                <c:pt idx="1269">
                  <c:v>12791</c:v>
                </c:pt>
                <c:pt idx="1270">
                  <c:v>12791</c:v>
                </c:pt>
                <c:pt idx="1271">
                  <c:v>12791</c:v>
                </c:pt>
                <c:pt idx="1272">
                  <c:v>12791</c:v>
                </c:pt>
                <c:pt idx="1273">
                  <c:v>12791</c:v>
                </c:pt>
                <c:pt idx="1274">
                  <c:v>12791</c:v>
                </c:pt>
                <c:pt idx="1275">
                  <c:v>12791</c:v>
                </c:pt>
                <c:pt idx="1276">
                  <c:v>12881</c:v>
                </c:pt>
                <c:pt idx="1277">
                  <c:v>13649</c:v>
                </c:pt>
                <c:pt idx="1278">
                  <c:v>14225</c:v>
                </c:pt>
                <c:pt idx="1279">
                  <c:v>15312</c:v>
                </c:pt>
                <c:pt idx="1280">
                  <c:v>16353</c:v>
                </c:pt>
                <c:pt idx="1281">
                  <c:v>16327</c:v>
                </c:pt>
                <c:pt idx="1282">
                  <c:v>16327</c:v>
                </c:pt>
                <c:pt idx="1283">
                  <c:v>16327</c:v>
                </c:pt>
                <c:pt idx="1284">
                  <c:v>16304</c:v>
                </c:pt>
                <c:pt idx="1285">
                  <c:v>16214</c:v>
                </c:pt>
                <c:pt idx="1286">
                  <c:v>16125</c:v>
                </c:pt>
                <c:pt idx="1287">
                  <c:v>15555</c:v>
                </c:pt>
                <c:pt idx="1288">
                  <c:v>15676</c:v>
                </c:pt>
                <c:pt idx="1289">
                  <c:v>15370</c:v>
                </c:pt>
                <c:pt idx="1290">
                  <c:v>14891</c:v>
                </c:pt>
                <c:pt idx="1291">
                  <c:v>13298</c:v>
                </c:pt>
                <c:pt idx="1292">
                  <c:v>12928</c:v>
                </c:pt>
                <c:pt idx="1293">
                  <c:v>13138</c:v>
                </c:pt>
                <c:pt idx="1294">
                  <c:v>12669</c:v>
                </c:pt>
                <c:pt idx="1295">
                  <c:v>12674</c:v>
                </c:pt>
                <c:pt idx="1296">
                  <c:v>12806</c:v>
                </c:pt>
                <c:pt idx="1297">
                  <c:v>13288</c:v>
                </c:pt>
                <c:pt idx="1298">
                  <c:v>13766</c:v>
                </c:pt>
                <c:pt idx="1299">
                  <c:v>13766</c:v>
                </c:pt>
                <c:pt idx="1300">
                  <c:v>13766</c:v>
                </c:pt>
                <c:pt idx="1301">
                  <c:v>13766</c:v>
                </c:pt>
                <c:pt idx="1302">
                  <c:v>13766</c:v>
                </c:pt>
                <c:pt idx="1303">
                  <c:v>13766</c:v>
                </c:pt>
                <c:pt idx="1304">
                  <c:v>14039</c:v>
                </c:pt>
                <c:pt idx="1305">
                  <c:v>14599</c:v>
                </c:pt>
                <c:pt idx="1306">
                  <c:v>14708</c:v>
                </c:pt>
                <c:pt idx="1307">
                  <c:v>14813</c:v>
                </c:pt>
                <c:pt idx="1308">
                  <c:v>14824</c:v>
                </c:pt>
                <c:pt idx="1309">
                  <c:v>15446</c:v>
                </c:pt>
                <c:pt idx="1310">
                  <c:v>15819</c:v>
                </c:pt>
                <c:pt idx="1311">
                  <c:v>16124</c:v>
                </c:pt>
                <c:pt idx="1312">
                  <c:v>15921</c:v>
                </c:pt>
                <c:pt idx="1313">
                  <c:v>15398</c:v>
                </c:pt>
                <c:pt idx="1314">
                  <c:v>15667</c:v>
                </c:pt>
                <c:pt idx="1315">
                  <c:v>16412</c:v>
                </c:pt>
                <c:pt idx="1316">
                  <c:v>17575</c:v>
                </c:pt>
                <c:pt idx="1317">
                  <c:v>17718</c:v>
                </c:pt>
                <c:pt idx="1318">
                  <c:v>18575</c:v>
                </c:pt>
                <c:pt idx="1319">
                  <c:v>18610</c:v>
                </c:pt>
                <c:pt idx="1320">
                  <c:v>18802</c:v>
                </c:pt>
                <c:pt idx="1321">
                  <c:v>19090</c:v>
                </c:pt>
                <c:pt idx="1322">
                  <c:v>19090</c:v>
                </c:pt>
                <c:pt idx="1323">
                  <c:v>19204</c:v>
                </c:pt>
                <c:pt idx="1324">
                  <c:v>19204</c:v>
                </c:pt>
                <c:pt idx="1325">
                  <c:v>19210</c:v>
                </c:pt>
                <c:pt idx="1326">
                  <c:v>19210</c:v>
                </c:pt>
                <c:pt idx="1327">
                  <c:v>19325</c:v>
                </c:pt>
                <c:pt idx="1328">
                  <c:v>19325</c:v>
                </c:pt>
                <c:pt idx="1329">
                  <c:v>19143</c:v>
                </c:pt>
                <c:pt idx="1330">
                  <c:v>18543</c:v>
                </c:pt>
                <c:pt idx="1331">
                  <c:v>18300</c:v>
                </c:pt>
                <c:pt idx="1332">
                  <c:v>17449</c:v>
                </c:pt>
                <c:pt idx="1333">
                  <c:v>16622</c:v>
                </c:pt>
                <c:pt idx="1334">
                  <c:v>16191</c:v>
                </c:pt>
                <c:pt idx="1335">
                  <c:v>16601</c:v>
                </c:pt>
                <c:pt idx="1336">
                  <c:v>15551</c:v>
                </c:pt>
                <c:pt idx="1337">
                  <c:v>15600</c:v>
                </c:pt>
                <c:pt idx="1338">
                  <c:v>15759</c:v>
                </c:pt>
                <c:pt idx="1339">
                  <c:v>15877</c:v>
                </c:pt>
                <c:pt idx="1340">
                  <c:v>15956</c:v>
                </c:pt>
                <c:pt idx="1341">
                  <c:v>16016</c:v>
                </c:pt>
                <c:pt idx="1342">
                  <c:v>16016</c:v>
                </c:pt>
                <c:pt idx="1343">
                  <c:v>14405</c:v>
                </c:pt>
                <c:pt idx="1344">
                  <c:v>13745</c:v>
                </c:pt>
                <c:pt idx="1345">
                  <c:v>13463</c:v>
                </c:pt>
                <c:pt idx="1346">
                  <c:v>13190</c:v>
                </c:pt>
                <c:pt idx="1347">
                  <c:v>13009</c:v>
                </c:pt>
                <c:pt idx="1348">
                  <c:v>12597</c:v>
                </c:pt>
                <c:pt idx="1349">
                  <c:v>11981</c:v>
                </c:pt>
                <c:pt idx="1350">
                  <c:v>11907</c:v>
                </c:pt>
                <c:pt idx="1351">
                  <c:v>11266</c:v>
                </c:pt>
                <c:pt idx="1352">
                  <c:v>11766</c:v>
                </c:pt>
                <c:pt idx="1353">
                  <c:v>11766</c:v>
                </c:pt>
                <c:pt idx="1354">
                  <c:v>12403</c:v>
                </c:pt>
                <c:pt idx="1355">
                  <c:v>12903</c:v>
                </c:pt>
                <c:pt idx="1356">
                  <c:v>12903</c:v>
                </c:pt>
                <c:pt idx="1357">
                  <c:v>13403</c:v>
                </c:pt>
                <c:pt idx="1358">
                  <c:v>13403</c:v>
                </c:pt>
                <c:pt idx="1359">
                  <c:v>13403</c:v>
                </c:pt>
                <c:pt idx="1360">
                  <c:v>13403</c:v>
                </c:pt>
                <c:pt idx="1361">
                  <c:v>13403</c:v>
                </c:pt>
                <c:pt idx="1362">
                  <c:v>13383</c:v>
                </c:pt>
                <c:pt idx="1363">
                  <c:v>13383</c:v>
                </c:pt>
                <c:pt idx="1364">
                  <c:v>13383</c:v>
                </c:pt>
                <c:pt idx="1365">
                  <c:v>13369</c:v>
                </c:pt>
                <c:pt idx="1366">
                  <c:v>13369</c:v>
                </c:pt>
                <c:pt idx="1367">
                  <c:v>12869</c:v>
                </c:pt>
                <c:pt idx="1368">
                  <c:v>12676</c:v>
                </c:pt>
                <c:pt idx="1369">
                  <c:v>12176</c:v>
                </c:pt>
                <c:pt idx="1370">
                  <c:v>11676</c:v>
                </c:pt>
                <c:pt idx="1371">
                  <c:v>12497</c:v>
                </c:pt>
                <c:pt idx="1372">
                  <c:v>12891</c:v>
                </c:pt>
                <c:pt idx="1373">
                  <c:v>13083</c:v>
                </c:pt>
                <c:pt idx="1374">
                  <c:v>13083</c:v>
                </c:pt>
                <c:pt idx="1375">
                  <c:v>13683</c:v>
                </c:pt>
                <c:pt idx="1376">
                  <c:v>14052</c:v>
                </c:pt>
                <c:pt idx="1377">
                  <c:v>14031</c:v>
                </c:pt>
                <c:pt idx="1378">
                  <c:v>14031</c:v>
                </c:pt>
                <c:pt idx="1379">
                  <c:v>14031</c:v>
                </c:pt>
                <c:pt idx="1380">
                  <c:v>14013</c:v>
                </c:pt>
                <c:pt idx="1381">
                  <c:v>13923</c:v>
                </c:pt>
                <c:pt idx="1382">
                  <c:v>13834</c:v>
                </c:pt>
                <c:pt idx="1383">
                  <c:v>13382</c:v>
                </c:pt>
                <c:pt idx="1384">
                  <c:v>12889</c:v>
                </c:pt>
                <c:pt idx="1385">
                  <c:v>12771</c:v>
                </c:pt>
                <c:pt idx="1386">
                  <c:v>12478</c:v>
                </c:pt>
                <c:pt idx="1387">
                  <c:v>12101</c:v>
                </c:pt>
                <c:pt idx="1388">
                  <c:v>12101</c:v>
                </c:pt>
                <c:pt idx="1389">
                  <c:v>11909</c:v>
                </c:pt>
                <c:pt idx="1390">
                  <c:v>11381</c:v>
                </c:pt>
                <c:pt idx="1391">
                  <c:v>11395</c:v>
                </c:pt>
                <c:pt idx="1392">
                  <c:v>11588</c:v>
                </c:pt>
                <c:pt idx="1393">
                  <c:v>12088</c:v>
                </c:pt>
                <c:pt idx="1394">
                  <c:v>12088</c:v>
                </c:pt>
                <c:pt idx="1395">
                  <c:v>12088</c:v>
                </c:pt>
                <c:pt idx="1396">
                  <c:v>12088</c:v>
                </c:pt>
                <c:pt idx="1397">
                  <c:v>12088</c:v>
                </c:pt>
                <c:pt idx="1398">
                  <c:v>12088</c:v>
                </c:pt>
                <c:pt idx="1399">
                  <c:v>12088</c:v>
                </c:pt>
                <c:pt idx="1400">
                  <c:v>12249</c:v>
                </c:pt>
                <c:pt idx="1401">
                  <c:v>12536</c:v>
                </c:pt>
                <c:pt idx="1402">
                  <c:v>13140</c:v>
                </c:pt>
                <c:pt idx="1403">
                  <c:v>13162</c:v>
                </c:pt>
                <c:pt idx="1404">
                  <c:v>13772</c:v>
                </c:pt>
                <c:pt idx="1405">
                  <c:v>13744</c:v>
                </c:pt>
                <c:pt idx="1406">
                  <c:v>13825</c:v>
                </c:pt>
                <c:pt idx="1407">
                  <c:v>13722</c:v>
                </c:pt>
                <c:pt idx="1408">
                  <c:v>14326</c:v>
                </c:pt>
                <c:pt idx="1409">
                  <c:v>14607</c:v>
                </c:pt>
                <c:pt idx="1410">
                  <c:v>15534</c:v>
                </c:pt>
                <c:pt idx="1411">
                  <c:v>16091</c:v>
                </c:pt>
                <c:pt idx="1412">
                  <c:v>17064</c:v>
                </c:pt>
                <c:pt idx="1413">
                  <c:v>17375</c:v>
                </c:pt>
                <c:pt idx="1414">
                  <c:v>18027</c:v>
                </c:pt>
                <c:pt idx="1415">
                  <c:v>18062</c:v>
                </c:pt>
                <c:pt idx="1416">
                  <c:v>18254</c:v>
                </c:pt>
                <c:pt idx="1417">
                  <c:v>18540</c:v>
                </c:pt>
                <c:pt idx="1418">
                  <c:v>18540</c:v>
                </c:pt>
                <c:pt idx="1419">
                  <c:v>18655</c:v>
                </c:pt>
                <c:pt idx="1420">
                  <c:v>18655</c:v>
                </c:pt>
                <c:pt idx="1421">
                  <c:v>18652</c:v>
                </c:pt>
                <c:pt idx="1422">
                  <c:v>18652</c:v>
                </c:pt>
                <c:pt idx="1423">
                  <c:v>18768</c:v>
                </c:pt>
                <c:pt idx="1424">
                  <c:v>18768</c:v>
                </c:pt>
                <c:pt idx="1425">
                  <c:v>18586</c:v>
                </c:pt>
                <c:pt idx="1426">
                  <c:v>17985</c:v>
                </c:pt>
                <c:pt idx="1427">
                  <c:v>17739</c:v>
                </c:pt>
                <c:pt idx="1428">
                  <c:v>16888</c:v>
                </c:pt>
                <c:pt idx="1429">
                  <c:v>16060</c:v>
                </c:pt>
                <c:pt idx="1430">
                  <c:v>15613</c:v>
                </c:pt>
                <c:pt idx="1431">
                  <c:v>15731</c:v>
                </c:pt>
                <c:pt idx="1432">
                  <c:v>14512</c:v>
                </c:pt>
                <c:pt idx="1433">
                  <c:v>14562</c:v>
                </c:pt>
                <c:pt idx="1434">
                  <c:v>14721</c:v>
                </c:pt>
                <c:pt idx="1435">
                  <c:v>14364</c:v>
                </c:pt>
                <c:pt idx="1436">
                  <c:v>13962</c:v>
                </c:pt>
                <c:pt idx="1437">
                  <c:v>14022</c:v>
                </c:pt>
                <c:pt idx="1438">
                  <c:v>14022</c:v>
                </c:pt>
                <c:pt idx="1439">
                  <c:v>13386</c:v>
                </c:pt>
                <c:pt idx="1440">
                  <c:v>12512</c:v>
                </c:pt>
                <c:pt idx="1441">
                  <c:v>12324</c:v>
                </c:pt>
                <c:pt idx="1442">
                  <c:v>11995</c:v>
                </c:pt>
                <c:pt idx="1443">
                  <c:v>11956</c:v>
                </c:pt>
                <c:pt idx="1444">
                  <c:v>11476</c:v>
                </c:pt>
                <c:pt idx="1445">
                  <c:v>10948</c:v>
                </c:pt>
                <c:pt idx="1446">
                  <c:v>10988</c:v>
                </c:pt>
                <c:pt idx="1447">
                  <c:v>10718</c:v>
                </c:pt>
                <c:pt idx="1448">
                  <c:v>10718</c:v>
                </c:pt>
                <c:pt idx="1449">
                  <c:v>10718</c:v>
                </c:pt>
                <c:pt idx="1450">
                  <c:v>10718</c:v>
                </c:pt>
                <c:pt idx="1451">
                  <c:v>10718</c:v>
                </c:pt>
                <c:pt idx="1452">
                  <c:v>10718</c:v>
                </c:pt>
                <c:pt idx="1453">
                  <c:v>10718</c:v>
                </c:pt>
                <c:pt idx="1454">
                  <c:v>10718</c:v>
                </c:pt>
                <c:pt idx="1455">
                  <c:v>10718</c:v>
                </c:pt>
                <c:pt idx="1456">
                  <c:v>10718</c:v>
                </c:pt>
                <c:pt idx="1457">
                  <c:v>10718</c:v>
                </c:pt>
                <c:pt idx="1458">
                  <c:v>10718</c:v>
                </c:pt>
                <c:pt idx="1459">
                  <c:v>10718</c:v>
                </c:pt>
                <c:pt idx="1460">
                  <c:v>11017</c:v>
                </c:pt>
                <c:pt idx="1461">
                  <c:v>11017</c:v>
                </c:pt>
                <c:pt idx="1462">
                  <c:v>10958</c:v>
                </c:pt>
                <c:pt idx="1463">
                  <c:v>10958</c:v>
                </c:pt>
                <c:pt idx="1464">
                  <c:v>10982</c:v>
                </c:pt>
                <c:pt idx="1465">
                  <c:v>10941</c:v>
                </c:pt>
                <c:pt idx="1466">
                  <c:v>10941</c:v>
                </c:pt>
                <c:pt idx="1467">
                  <c:v>11493</c:v>
                </c:pt>
                <c:pt idx="1468">
                  <c:v>12351</c:v>
                </c:pt>
                <c:pt idx="1469">
                  <c:v>13119</c:v>
                </c:pt>
                <c:pt idx="1470">
                  <c:v>13119</c:v>
                </c:pt>
                <c:pt idx="1471">
                  <c:v>13648</c:v>
                </c:pt>
                <c:pt idx="1472">
                  <c:v>13859</c:v>
                </c:pt>
                <c:pt idx="1473">
                  <c:v>13787</c:v>
                </c:pt>
                <c:pt idx="1474">
                  <c:v>13787</c:v>
                </c:pt>
                <c:pt idx="1475">
                  <c:v>13719</c:v>
                </c:pt>
                <c:pt idx="1476">
                  <c:v>13708</c:v>
                </c:pt>
                <c:pt idx="1477">
                  <c:v>13618</c:v>
                </c:pt>
                <c:pt idx="1478">
                  <c:v>13654</c:v>
                </c:pt>
                <c:pt idx="1479">
                  <c:v>13010</c:v>
                </c:pt>
                <c:pt idx="1480">
                  <c:v>12671</c:v>
                </c:pt>
                <c:pt idx="1481">
                  <c:v>12518</c:v>
                </c:pt>
                <c:pt idx="1482">
                  <c:v>12359</c:v>
                </c:pt>
                <c:pt idx="1483">
                  <c:v>12096</c:v>
                </c:pt>
                <c:pt idx="1484">
                  <c:v>11520</c:v>
                </c:pt>
                <c:pt idx="1485">
                  <c:v>11245</c:v>
                </c:pt>
                <c:pt idx="1486">
                  <c:v>10693</c:v>
                </c:pt>
                <c:pt idx="1487">
                  <c:v>10226</c:v>
                </c:pt>
                <c:pt idx="1488">
                  <c:v>10072</c:v>
                </c:pt>
                <c:pt idx="1489">
                  <c:v>10072</c:v>
                </c:pt>
                <c:pt idx="1490">
                  <c:v>10072</c:v>
                </c:pt>
                <c:pt idx="1491">
                  <c:v>10072</c:v>
                </c:pt>
                <c:pt idx="1492">
                  <c:v>10072</c:v>
                </c:pt>
                <c:pt idx="1493">
                  <c:v>10072</c:v>
                </c:pt>
                <c:pt idx="1494">
                  <c:v>10072</c:v>
                </c:pt>
                <c:pt idx="1495">
                  <c:v>10073</c:v>
                </c:pt>
                <c:pt idx="1496">
                  <c:v>10352</c:v>
                </c:pt>
                <c:pt idx="1497">
                  <c:v>10639</c:v>
                </c:pt>
                <c:pt idx="1498">
                  <c:v>10931</c:v>
                </c:pt>
                <c:pt idx="1499">
                  <c:v>11160</c:v>
                </c:pt>
                <c:pt idx="1500">
                  <c:v>11652</c:v>
                </c:pt>
                <c:pt idx="1501">
                  <c:v>12124</c:v>
                </c:pt>
                <c:pt idx="1502">
                  <c:v>12705</c:v>
                </c:pt>
                <c:pt idx="1503">
                  <c:v>12727</c:v>
                </c:pt>
                <c:pt idx="1504">
                  <c:v>13843</c:v>
                </c:pt>
                <c:pt idx="1505">
                  <c:v>13944</c:v>
                </c:pt>
                <c:pt idx="1506">
                  <c:v>14237</c:v>
                </c:pt>
                <c:pt idx="1507">
                  <c:v>14118</c:v>
                </c:pt>
                <c:pt idx="1508">
                  <c:v>15209</c:v>
                </c:pt>
                <c:pt idx="1509">
                  <c:v>14888</c:v>
                </c:pt>
                <c:pt idx="1510">
                  <c:v>15659</c:v>
                </c:pt>
                <c:pt idx="1511">
                  <c:v>15924</c:v>
                </c:pt>
                <c:pt idx="1512">
                  <c:v>16079</c:v>
                </c:pt>
                <c:pt idx="1513">
                  <c:v>16365</c:v>
                </c:pt>
                <c:pt idx="1514">
                  <c:v>16365</c:v>
                </c:pt>
                <c:pt idx="1515">
                  <c:v>16480</c:v>
                </c:pt>
                <c:pt idx="1516">
                  <c:v>16480</c:v>
                </c:pt>
                <c:pt idx="1517">
                  <c:v>16472</c:v>
                </c:pt>
                <c:pt idx="1518">
                  <c:v>16472</c:v>
                </c:pt>
                <c:pt idx="1519">
                  <c:v>16588</c:v>
                </c:pt>
                <c:pt idx="1520">
                  <c:v>16588</c:v>
                </c:pt>
                <c:pt idx="1521">
                  <c:v>16406</c:v>
                </c:pt>
                <c:pt idx="1522">
                  <c:v>15766</c:v>
                </c:pt>
                <c:pt idx="1523">
                  <c:v>15517</c:v>
                </c:pt>
                <c:pt idx="1524">
                  <c:v>14735</c:v>
                </c:pt>
                <c:pt idx="1525">
                  <c:v>13869</c:v>
                </c:pt>
                <c:pt idx="1526">
                  <c:v>13371</c:v>
                </c:pt>
                <c:pt idx="1527">
                  <c:v>13489</c:v>
                </c:pt>
                <c:pt idx="1528">
                  <c:v>12219</c:v>
                </c:pt>
                <c:pt idx="1529">
                  <c:v>12129</c:v>
                </c:pt>
                <c:pt idx="1530">
                  <c:v>12150</c:v>
                </c:pt>
                <c:pt idx="1531">
                  <c:v>12369</c:v>
                </c:pt>
                <c:pt idx="1532">
                  <c:v>12009</c:v>
                </c:pt>
                <c:pt idx="1533">
                  <c:v>12070</c:v>
                </c:pt>
                <c:pt idx="1534">
                  <c:v>12151</c:v>
                </c:pt>
                <c:pt idx="1535">
                  <c:v>12247</c:v>
                </c:pt>
                <c:pt idx="1536">
                  <c:v>11974</c:v>
                </c:pt>
                <c:pt idx="1537">
                  <c:v>11786</c:v>
                </c:pt>
                <c:pt idx="1538">
                  <c:v>11605</c:v>
                </c:pt>
                <c:pt idx="1539">
                  <c:v>11626</c:v>
                </c:pt>
                <c:pt idx="1540">
                  <c:v>10894</c:v>
                </c:pt>
                <c:pt idx="1541">
                  <c:v>10894</c:v>
                </c:pt>
                <c:pt idx="1542">
                  <c:v>10894</c:v>
                </c:pt>
                <c:pt idx="1543">
                  <c:v>10672</c:v>
                </c:pt>
                <c:pt idx="1544">
                  <c:v>10672</c:v>
                </c:pt>
                <c:pt idx="1545">
                  <c:v>10672</c:v>
                </c:pt>
                <c:pt idx="1546">
                  <c:v>10672</c:v>
                </c:pt>
                <c:pt idx="1547">
                  <c:v>10672</c:v>
                </c:pt>
                <c:pt idx="1548">
                  <c:v>10672</c:v>
                </c:pt>
                <c:pt idx="1549">
                  <c:v>10672</c:v>
                </c:pt>
                <c:pt idx="1550">
                  <c:v>10672</c:v>
                </c:pt>
                <c:pt idx="1551">
                  <c:v>10672</c:v>
                </c:pt>
                <c:pt idx="1552">
                  <c:v>10672</c:v>
                </c:pt>
                <c:pt idx="1553">
                  <c:v>10672</c:v>
                </c:pt>
                <c:pt idx="1554">
                  <c:v>10672</c:v>
                </c:pt>
                <c:pt idx="1555">
                  <c:v>10672</c:v>
                </c:pt>
                <c:pt idx="1556">
                  <c:v>10971</c:v>
                </c:pt>
                <c:pt idx="1557">
                  <c:v>10971</c:v>
                </c:pt>
                <c:pt idx="1558">
                  <c:v>10971</c:v>
                </c:pt>
                <c:pt idx="1559">
                  <c:v>10971</c:v>
                </c:pt>
                <c:pt idx="1560">
                  <c:v>10971</c:v>
                </c:pt>
                <c:pt idx="1561">
                  <c:v>10971</c:v>
                </c:pt>
                <c:pt idx="1562">
                  <c:v>10891</c:v>
                </c:pt>
                <c:pt idx="1563">
                  <c:v>11131</c:v>
                </c:pt>
                <c:pt idx="1564">
                  <c:v>11605</c:v>
                </c:pt>
                <c:pt idx="1565">
                  <c:v>12085</c:v>
                </c:pt>
                <c:pt idx="1566">
                  <c:v>12085</c:v>
                </c:pt>
                <c:pt idx="1567">
                  <c:v>12692</c:v>
                </c:pt>
                <c:pt idx="1568">
                  <c:v>13061</c:v>
                </c:pt>
                <c:pt idx="1569">
                  <c:v>13050</c:v>
                </c:pt>
                <c:pt idx="1570">
                  <c:v>13050</c:v>
                </c:pt>
                <c:pt idx="1571">
                  <c:v>13050</c:v>
                </c:pt>
                <c:pt idx="1572">
                  <c:v>13039</c:v>
                </c:pt>
                <c:pt idx="1573">
                  <c:v>12949</c:v>
                </c:pt>
                <c:pt idx="1574">
                  <c:v>12860</c:v>
                </c:pt>
                <c:pt idx="1575">
                  <c:v>13084</c:v>
                </c:pt>
                <c:pt idx="1576">
                  <c:v>12586</c:v>
                </c:pt>
                <c:pt idx="1577">
                  <c:v>12286</c:v>
                </c:pt>
                <c:pt idx="1578">
                  <c:v>12121</c:v>
                </c:pt>
                <c:pt idx="1579">
                  <c:v>12484</c:v>
                </c:pt>
                <c:pt idx="1580">
                  <c:v>12196</c:v>
                </c:pt>
                <c:pt idx="1581">
                  <c:v>11648</c:v>
                </c:pt>
                <c:pt idx="1582">
                  <c:v>10240</c:v>
                </c:pt>
                <c:pt idx="1583">
                  <c:v>9592</c:v>
                </c:pt>
                <c:pt idx="1584">
                  <c:v>8828</c:v>
                </c:pt>
                <c:pt idx="1585">
                  <c:v>8828</c:v>
                </c:pt>
                <c:pt idx="1586">
                  <c:v>8828</c:v>
                </c:pt>
                <c:pt idx="1587">
                  <c:v>8828</c:v>
                </c:pt>
                <c:pt idx="1588">
                  <c:v>8828</c:v>
                </c:pt>
                <c:pt idx="1589">
                  <c:v>8828</c:v>
                </c:pt>
                <c:pt idx="1590">
                  <c:v>8828</c:v>
                </c:pt>
                <c:pt idx="1591">
                  <c:v>8829</c:v>
                </c:pt>
                <c:pt idx="1592">
                  <c:v>9108</c:v>
                </c:pt>
                <c:pt idx="1593">
                  <c:v>10497</c:v>
                </c:pt>
                <c:pt idx="1594">
                  <c:v>11464</c:v>
                </c:pt>
                <c:pt idx="1595">
                  <c:v>12351</c:v>
                </c:pt>
                <c:pt idx="1596">
                  <c:v>12904</c:v>
                </c:pt>
                <c:pt idx="1597">
                  <c:v>12987</c:v>
                </c:pt>
                <c:pt idx="1598">
                  <c:v>13076</c:v>
                </c:pt>
                <c:pt idx="1599">
                  <c:v>13097</c:v>
                </c:pt>
                <c:pt idx="1600">
                  <c:v>13426</c:v>
                </c:pt>
                <c:pt idx="1601">
                  <c:v>13509</c:v>
                </c:pt>
                <c:pt idx="1602">
                  <c:v>14255</c:v>
                </c:pt>
                <c:pt idx="1603">
                  <c:v>14164</c:v>
                </c:pt>
                <c:pt idx="1604">
                  <c:v>15255</c:v>
                </c:pt>
                <c:pt idx="1605">
                  <c:v>15414</c:v>
                </c:pt>
                <c:pt idx="1606">
                  <c:v>16235</c:v>
                </c:pt>
                <c:pt idx="1607">
                  <c:v>16386</c:v>
                </c:pt>
                <c:pt idx="1608">
                  <c:v>16655</c:v>
                </c:pt>
                <c:pt idx="1609">
                  <c:v>16941</c:v>
                </c:pt>
                <c:pt idx="1610">
                  <c:v>16941</c:v>
                </c:pt>
                <c:pt idx="1611">
                  <c:v>17055</c:v>
                </c:pt>
                <c:pt idx="1612">
                  <c:v>17055</c:v>
                </c:pt>
                <c:pt idx="1613">
                  <c:v>17048</c:v>
                </c:pt>
                <c:pt idx="1614">
                  <c:v>17048</c:v>
                </c:pt>
                <c:pt idx="1615">
                  <c:v>17164</c:v>
                </c:pt>
                <c:pt idx="1616">
                  <c:v>17164</c:v>
                </c:pt>
                <c:pt idx="1617">
                  <c:v>17021</c:v>
                </c:pt>
                <c:pt idx="1618">
                  <c:v>16440</c:v>
                </c:pt>
                <c:pt idx="1619">
                  <c:v>16192</c:v>
                </c:pt>
                <c:pt idx="1620">
                  <c:v>15381</c:v>
                </c:pt>
                <c:pt idx="1621">
                  <c:v>14515</c:v>
                </c:pt>
                <c:pt idx="1622">
                  <c:v>14040</c:v>
                </c:pt>
                <c:pt idx="1623">
                  <c:v>14157</c:v>
                </c:pt>
                <c:pt idx="1624">
                  <c:v>12928</c:v>
                </c:pt>
                <c:pt idx="1625">
                  <c:v>12838</c:v>
                </c:pt>
                <c:pt idx="1626">
                  <c:v>12919</c:v>
                </c:pt>
                <c:pt idx="1627">
                  <c:v>13178</c:v>
                </c:pt>
                <c:pt idx="1628">
                  <c:v>12819</c:v>
                </c:pt>
                <c:pt idx="1629">
                  <c:v>12880</c:v>
                </c:pt>
                <c:pt idx="1630">
                  <c:v>12960</c:v>
                </c:pt>
                <c:pt idx="1631">
                  <c:v>12782</c:v>
                </c:pt>
                <c:pt idx="1632">
                  <c:v>13277</c:v>
                </c:pt>
                <c:pt idx="1633">
                  <c:v>12888</c:v>
                </c:pt>
                <c:pt idx="1634">
                  <c:v>12892</c:v>
                </c:pt>
                <c:pt idx="1635">
                  <c:v>13031</c:v>
                </c:pt>
                <c:pt idx="1636">
                  <c:v>12539</c:v>
                </c:pt>
                <c:pt idx="1637">
                  <c:v>11675</c:v>
                </c:pt>
                <c:pt idx="1638">
                  <c:v>11675</c:v>
                </c:pt>
                <c:pt idx="1639">
                  <c:v>10870</c:v>
                </c:pt>
                <c:pt idx="1640">
                  <c:v>10017</c:v>
                </c:pt>
                <c:pt idx="1641">
                  <c:v>10017</c:v>
                </c:pt>
                <c:pt idx="1642">
                  <c:v>10017</c:v>
                </c:pt>
                <c:pt idx="1643">
                  <c:v>10017</c:v>
                </c:pt>
                <c:pt idx="1644">
                  <c:v>10017</c:v>
                </c:pt>
                <c:pt idx="1645">
                  <c:v>10017</c:v>
                </c:pt>
                <c:pt idx="1646">
                  <c:v>10017</c:v>
                </c:pt>
                <c:pt idx="1647">
                  <c:v>10017</c:v>
                </c:pt>
                <c:pt idx="1648">
                  <c:v>10017</c:v>
                </c:pt>
                <c:pt idx="1649">
                  <c:v>10017</c:v>
                </c:pt>
                <c:pt idx="1650">
                  <c:v>10017</c:v>
                </c:pt>
                <c:pt idx="1651">
                  <c:v>10017</c:v>
                </c:pt>
                <c:pt idx="1652">
                  <c:v>10017</c:v>
                </c:pt>
                <c:pt idx="1653">
                  <c:v>10017</c:v>
                </c:pt>
                <c:pt idx="1654">
                  <c:v>10017</c:v>
                </c:pt>
                <c:pt idx="1655">
                  <c:v>10017</c:v>
                </c:pt>
                <c:pt idx="1656">
                  <c:v>10017</c:v>
                </c:pt>
                <c:pt idx="1657">
                  <c:v>10198</c:v>
                </c:pt>
                <c:pt idx="1658">
                  <c:v>10119</c:v>
                </c:pt>
                <c:pt idx="1659">
                  <c:v>10359</c:v>
                </c:pt>
                <c:pt idx="1660">
                  <c:v>11222</c:v>
                </c:pt>
                <c:pt idx="1661">
                  <c:v>11702</c:v>
                </c:pt>
                <c:pt idx="1662">
                  <c:v>11702</c:v>
                </c:pt>
                <c:pt idx="1663">
                  <c:v>12309</c:v>
                </c:pt>
                <c:pt idx="1664">
                  <c:v>12678</c:v>
                </c:pt>
                <c:pt idx="1665">
                  <c:v>12673</c:v>
                </c:pt>
                <c:pt idx="1666">
                  <c:v>12673</c:v>
                </c:pt>
                <c:pt idx="1667">
                  <c:v>12673</c:v>
                </c:pt>
                <c:pt idx="1668">
                  <c:v>12668</c:v>
                </c:pt>
                <c:pt idx="1669">
                  <c:v>12578</c:v>
                </c:pt>
                <c:pt idx="1670">
                  <c:v>12675</c:v>
                </c:pt>
                <c:pt idx="1671">
                  <c:v>12736</c:v>
                </c:pt>
                <c:pt idx="1672">
                  <c:v>12243</c:v>
                </c:pt>
                <c:pt idx="1673">
                  <c:v>12307</c:v>
                </c:pt>
                <c:pt idx="1674">
                  <c:v>12195</c:v>
                </c:pt>
                <c:pt idx="1675">
                  <c:v>12498</c:v>
                </c:pt>
                <c:pt idx="1676">
                  <c:v>12020</c:v>
                </c:pt>
                <c:pt idx="1677">
                  <c:v>11652</c:v>
                </c:pt>
                <c:pt idx="1678">
                  <c:v>9727</c:v>
                </c:pt>
                <c:pt idx="1679">
                  <c:v>9080</c:v>
                </c:pt>
                <c:pt idx="1680">
                  <c:v>8740</c:v>
                </c:pt>
                <c:pt idx="1681">
                  <c:v>8787</c:v>
                </c:pt>
                <c:pt idx="1682">
                  <c:v>8926</c:v>
                </c:pt>
                <c:pt idx="1683">
                  <c:v>8972</c:v>
                </c:pt>
                <c:pt idx="1684">
                  <c:v>8879</c:v>
                </c:pt>
                <c:pt idx="1685">
                  <c:v>8972</c:v>
                </c:pt>
                <c:pt idx="1686">
                  <c:v>9092</c:v>
                </c:pt>
                <c:pt idx="1687">
                  <c:v>9667</c:v>
                </c:pt>
                <c:pt idx="1688">
                  <c:v>10508</c:v>
                </c:pt>
                <c:pt idx="1689">
                  <c:v>10890</c:v>
                </c:pt>
                <c:pt idx="1690">
                  <c:v>12331</c:v>
                </c:pt>
                <c:pt idx="1691">
                  <c:v>12386</c:v>
                </c:pt>
                <c:pt idx="1692">
                  <c:v>13323</c:v>
                </c:pt>
                <c:pt idx="1693">
                  <c:v>12987</c:v>
                </c:pt>
                <c:pt idx="1694">
                  <c:v>13076</c:v>
                </c:pt>
                <c:pt idx="1695">
                  <c:v>15168</c:v>
                </c:pt>
                <c:pt idx="1696">
                  <c:v>15497</c:v>
                </c:pt>
                <c:pt idx="1697">
                  <c:v>15580</c:v>
                </c:pt>
                <c:pt idx="1698">
                  <c:v>16319</c:v>
                </c:pt>
                <c:pt idx="1699">
                  <c:v>16228</c:v>
                </c:pt>
                <c:pt idx="1700">
                  <c:v>17313</c:v>
                </c:pt>
                <c:pt idx="1701">
                  <c:v>17472</c:v>
                </c:pt>
                <c:pt idx="1702">
                  <c:v>17988</c:v>
                </c:pt>
                <c:pt idx="1703">
                  <c:v>18486</c:v>
                </c:pt>
                <c:pt idx="1704">
                  <c:v>18760</c:v>
                </c:pt>
                <c:pt idx="1705">
                  <c:v>18759</c:v>
                </c:pt>
                <c:pt idx="1706">
                  <c:v>18759</c:v>
                </c:pt>
                <c:pt idx="1707">
                  <c:v>18873</c:v>
                </c:pt>
                <c:pt idx="1708">
                  <c:v>18873</c:v>
                </c:pt>
                <c:pt idx="1709">
                  <c:v>18340</c:v>
                </c:pt>
                <c:pt idx="1710">
                  <c:v>18340</c:v>
                </c:pt>
                <c:pt idx="1711">
                  <c:v>18456</c:v>
                </c:pt>
                <c:pt idx="1712">
                  <c:v>18456</c:v>
                </c:pt>
                <c:pt idx="1713">
                  <c:v>18118</c:v>
                </c:pt>
                <c:pt idx="1714">
                  <c:v>17768</c:v>
                </c:pt>
                <c:pt idx="1715">
                  <c:v>17162</c:v>
                </c:pt>
                <c:pt idx="1716">
                  <c:v>15387</c:v>
                </c:pt>
                <c:pt idx="1717">
                  <c:v>14430</c:v>
                </c:pt>
                <c:pt idx="1718">
                  <c:v>13571</c:v>
                </c:pt>
                <c:pt idx="1719">
                  <c:v>13629</c:v>
                </c:pt>
                <c:pt idx="1720">
                  <c:v>12928</c:v>
                </c:pt>
                <c:pt idx="1721">
                  <c:v>12646</c:v>
                </c:pt>
                <c:pt idx="1722">
                  <c:v>12727</c:v>
                </c:pt>
                <c:pt idx="1723">
                  <c:v>12986</c:v>
                </c:pt>
                <c:pt idx="1724">
                  <c:v>12627</c:v>
                </c:pt>
                <c:pt idx="1725">
                  <c:v>12688</c:v>
                </c:pt>
                <c:pt idx="1726">
                  <c:v>12768</c:v>
                </c:pt>
                <c:pt idx="1727">
                  <c:v>12487</c:v>
                </c:pt>
                <c:pt idx="1728">
                  <c:v>12742</c:v>
                </c:pt>
                <c:pt idx="1729">
                  <c:v>12453</c:v>
                </c:pt>
                <c:pt idx="1730">
                  <c:v>12176</c:v>
                </c:pt>
                <c:pt idx="1731">
                  <c:v>12434</c:v>
                </c:pt>
                <c:pt idx="1732">
                  <c:v>11942</c:v>
                </c:pt>
                <c:pt idx="1733">
                  <c:v>11942</c:v>
                </c:pt>
                <c:pt idx="1734">
                  <c:v>11654</c:v>
                </c:pt>
                <c:pt idx="1735">
                  <c:v>10856</c:v>
                </c:pt>
                <c:pt idx="1736">
                  <c:v>10280</c:v>
                </c:pt>
                <c:pt idx="1737">
                  <c:v>10280</c:v>
                </c:pt>
                <c:pt idx="1738">
                  <c:v>10280</c:v>
                </c:pt>
                <c:pt idx="1739">
                  <c:v>10280</c:v>
                </c:pt>
                <c:pt idx="1740">
                  <c:v>10280</c:v>
                </c:pt>
                <c:pt idx="1741">
                  <c:v>10280</c:v>
                </c:pt>
                <c:pt idx="1742">
                  <c:v>10280</c:v>
                </c:pt>
                <c:pt idx="1743">
                  <c:v>10461</c:v>
                </c:pt>
                <c:pt idx="1744">
                  <c:v>10461</c:v>
                </c:pt>
                <c:pt idx="1745">
                  <c:v>10461</c:v>
                </c:pt>
                <c:pt idx="1746">
                  <c:v>10461</c:v>
                </c:pt>
                <c:pt idx="1747">
                  <c:v>10461</c:v>
                </c:pt>
                <c:pt idx="1748">
                  <c:v>10461</c:v>
                </c:pt>
                <c:pt idx="1749">
                  <c:v>10461</c:v>
                </c:pt>
                <c:pt idx="1750">
                  <c:v>10461</c:v>
                </c:pt>
                <c:pt idx="1751">
                  <c:v>10461</c:v>
                </c:pt>
                <c:pt idx="1752">
                  <c:v>10461</c:v>
                </c:pt>
                <c:pt idx="1753">
                  <c:v>10461</c:v>
                </c:pt>
                <c:pt idx="1754">
                  <c:v>10461</c:v>
                </c:pt>
                <c:pt idx="1755">
                  <c:v>10461</c:v>
                </c:pt>
                <c:pt idx="1756">
                  <c:v>10839</c:v>
                </c:pt>
                <c:pt idx="1757">
                  <c:v>11323</c:v>
                </c:pt>
                <c:pt idx="1758">
                  <c:v>11611</c:v>
                </c:pt>
                <c:pt idx="1759">
                  <c:v>12801</c:v>
                </c:pt>
                <c:pt idx="1760">
                  <c:v>13179</c:v>
                </c:pt>
                <c:pt idx="1761">
                  <c:v>13165</c:v>
                </c:pt>
                <c:pt idx="1762">
                  <c:v>13165</c:v>
                </c:pt>
                <c:pt idx="1763">
                  <c:v>13165</c:v>
                </c:pt>
                <c:pt idx="1764">
                  <c:v>13151</c:v>
                </c:pt>
                <c:pt idx="1765">
                  <c:v>13061</c:v>
                </c:pt>
                <c:pt idx="1766">
                  <c:v>12970</c:v>
                </c:pt>
                <c:pt idx="1767">
                  <c:v>12954</c:v>
                </c:pt>
                <c:pt idx="1768">
                  <c:v>12647</c:v>
                </c:pt>
                <c:pt idx="1769">
                  <c:v>12718</c:v>
                </c:pt>
                <c:pt idx="1770">
                  <c:v>12599</c:v>
                </c:pt>
                <c:pt idx="1771">
                  <c:v>12684</c:v>
                </c:pt>
                <c:pt idx="1772">
                  <c:v>12002</c:v>
                </c:pt>
                <c:pt idx="1773">
                  <c:v>11442</c:v>
                </c:pt>
                <c:pt idx="1774">
                  <c:v>10070</c:v>
                </c:pt>
                <c:pt idx="1775">
                  <c:v>9423</c:v>
                </c:pt>
                <c:pt idx="1776">
                  <c:v>8930</c:v>
                </c:pt>
                <c:pt idx="1777">
                  <c:v>8977</c:v>
                </c:pt>
                <c:pt idx="1778">
                  <c:v>9116</c:v>
                </c:pt>
                <c:pt idx="1779">
                  <c:v>9162</c:v>
                </c:pt>
                <c:pt idx="1780">
                  <c:v>9069</c:v>
                </c:pt>
                <c:pt idx="1781">
                  <c:v>9162</c:v>
                </c:pt>
                <c:pt idx="1782">
                  <c:v>9282</c:v>
                </c:pt>
                <c:pt idx="1783">
                  <c:v>9409</c:v>
                </c:pt>
                <c:pt idx="1784">
                  <c:v>10256</c:v>
                </c:pt>
                <c:pt idx="1785">
                  <c:v>11113</c:v>
                </c:pt>
                <c:pt idx="1786">
                  <c:v>12560</c:v>
                </c:pt>
                <c:pt idx="1787">
                  <c:v>12615</c:v>
                </c:pt>
                <c:pt idx="1788">
                  <c:v>13243</c:v>
                </c:pt>
                <c:pt idx="1789">
                  <c:v>12907</c:v>
                </c:pt>
                <c:pt idx="1790">
                  <c:v>12996</c:v>
                </c:pt>
                <c:pt idx="1791">
                  <c:v>14033</c:v>
                </c:pt>
                <c:pt idx="1792">
                  <c:v>14098</c:v>
                </c:pt>
                <c:pt idx="1793">
                  <c:v>14181</c:v>
                </c:pt>
                <c:pt idx="1794">
                  <c:v>14445</c:v>
                </c:pt>
                <c:pt idx="1795">
                  <c:v>14354</c:v>
                </c:pt>
                <c:pt idx="1796">
                  <c:v>15440</c:v>
                </c:pt>
                <c:pt idx="1797">
                  <c:v>15581</c:v>
                </c:pt>
                <c:pt idx="1798">
                  <c:v>16091</c:v>
                </c:pt>
                <c:pt idx="1799">
                  <c:v>16603</c:v>
                </c:pt>
                <c:pt idx="1800">
                  <c:v>16888</c:v>
                </c:pt>
                <c:pt idx="1801">
                  <c:v>16888</c:v>
                </c:pt>
                <c:pt idx="1802">
                  <c:v>16888</c:v>
                </c:pt>
                <c:pt idx="1803">
                  <c:v>17002</c:v>
                </c:pt>
                <c:pt idx="1804">
                  <c:v>16426</c:v>
                </c:pt>
                <c:pt idx="1805">
                  <c:v>16181</c:v>
                </c:pt>
                <c:pt idx="1806">
                  <c:v>16181</c:v>
                </c:pt>
                <c:pt idx="1807">
                  <c:v>16296</c:v>
                </c:pt>
                <c:pt idx="1808">
                  <c:v>16296</c:v>
                </c:pt>
                <c:pt idx="1809">
                  <c:v>16144</c:v>
                </c:pt>
                <c:pt idx="1810">
                  <c:v>16024</c:v>
                </c:pt>
                <c:pt idx="1811">
                  <c:v>15716</c:v>
                </c:pt>
                <c:pt idx="1812">
                  <c:v>15231</c:v>
                </c:pt>
                <c:pt idx="1813">
                  <c:v>14068</c:v>
                </c:pt>
                <c:pt idx="1814">
                  <c:v>12917</c:v>
                </c:pt>
                <c:pt idx="1815">
                  <c:v>12063</c:v>
                </c:pt>
                <c:pt idx="1816">
                  <c:v>11565</c:v>
                </c:pt>
                <c:pt idx="1817">
                  <c:v>11856</c:v>
                </c:pt>
                <c:pt idx="1818">
                  <c:v>11955</c:v>
                </c:pt>
                <c:pt idx="1819">
                  <c:v>12214</c:v>
                </c:pt>
                <c:pt idx="1820">
                  <c:v>12336</c:v>
                </c:pt>
                <c:pt idx="1821">
                  <c:v>12397</c:v>
                </c:pt>
                <c:pt idx="1822">
                  <c:v>12477</c:v>
                </c:pt>
                <c:pt idx="1823">
                  <c:v>11819</c:v>
                </c:pt>
                <c:pt idx="1824">
                  <c:v>11786</c:v>
                </c:pt>
                <c:pt idx="1825">
                  <c:v>11272</c:v>
                </c:pt>
                <c:pt idx="1826">
                  <c:v>11276</c:v>
                </c:pt>
                <c:pt idx="1827">
                  <c:v>11415</c:v>
                </c:pt>
                <c:pt idx="1828">
                  <c:v>10923</c:v>
                </c:pt>
                <c:pt idx="1829">
                  <c:v>10491</c:v>
                </c:pt>
                <c:pt idx="1830">
                  <c:v>10491</c:v>
                </c:pt>
                <c:pt idx="1831">
                  <c:v>9974</c:v>
                </c:pt>
                <c:pt idx="1832">
                  <c:v>9971</c:v>
                </c:pt>
                <c:pt idx="1833">
                  <c:v>9971</c:v>
                </c:pt>
                <c:pt idx="1834">
                  <c:v>9707</c:v>
                </c:pt>
                <c:pt idx="1835">
                  <c:v>9707</c:v>
                </c:pt>
                <c:pt idx="1836">
                  <c:v>9707</c:v>
                </c:pt>
                <c:pt idx="1837">
                  <c:v>9707</c:v>
                </c:pt>
                <c:pt idx="1838">
                  <c:v>9707</c:v>
                </c:pt>
                <c:pt idx="1839">
                  <c:v>9885</c:v>
                </c:pt>
                <c:pt idx="1840">
                  <c:v>9885</c:v>
                </c:pt>
                <c:pt idx="1841">
                  <c:v>9885</c:v>
                </c:pt>
                <c:pt idx="1842">
                  <c:v>9885</c:v>
                </c:pt>
                <c:pt idx="1843">
                  <c:v>9885</c:v>
                </c:pt>
                <c:pt idx="1844">
                  <c:v>9885</c:v>
                </c:pt>
                <c:pt idx="1845">
                  <c:v>9885</c:v>
                </c:pt>
                <c:pt idx="1846">
                  <c:v>9885</c:v>
                </c:pt>
                <c:pt idx="1847">
                  <c:v>9885</c:v>
                </c:pt>
                <c:pt idx="1848">
                  <c:v>10149</c:v>
                </c:pt>
                <c:pt idx="1849">
                  <c:v>10152</c:v>
                </c:pt>
                <c:pt idx="1850">
                  <c:v>10073</c:v>
                </c:pt>
                <c:pt idx="1851">
                  <c:v>10217</c:v>
                </c:pt>
                <c:pt idx="1852">
                  <c:v>10547</c:v>
                </c:pt>
                <c:pt idx="1853">
                  <c:v>11127</c:v>
                </c:pt>
                <c:pt idx="1854">
                  <c:v>11510</c:v>
                </c:pt>
                <c:pt idx="1855">
                  <c:v>12124</c:v>
                </c:pt>
                <c:pt idx="1856">
                  <c:v>12502</c:v>
                </c:pt>
                <c:pt idx="1857">
                  <c:v>12860</c:v>
                </c:pt>
                <c:pt idx="1858">
                  <c:v>12860</c:v>
                </c:pt>
                <c:pt idx="1859">
                  <c:v>12860</c:v>
                </c:pt>
                <c:pt idx="1860">
                  <c:v>12849</c:v>
                </c:pt>
                <c:pt idx="1861">
                  <c:v>12759</c:v>
                </c:pt>
                <c:pt idx="1862">
                  <c:v>12670</c:v>
                </c:pt>
                <c:pt idx="1863">
                  <c:v>12847</c:v>
                </c:pt>
                <c:pt idx="1864">
                  <c:v>12727</c:v>
                </c:pt>
                <c:pt idx="1865">
                  <c:v>12751</c:v>
                </c:pt>
                <c:pt idx="1866">
                  <c:v>12447</c:v>
                </c:pt>
                <c:pt idx="1867">
                  <c:v>12471</c:v>
                </c:pt>
                <c:pt idx="1868">
                  <c:v>12642</c:v>
                </c:pt>
                <c:pt idx="1869">
                  <c:v>11846</c:v>
                </c:pt>
                <c:pt idx="1870">
                  <c:v>10707</c:v>
                </c:pt>
                <c:pt idx="1871">
                  <c:v>10349</c:v>
                </c:pt>
                <c:pt idx="1872">
                  <c:v>10009</c:v>
                </c:pt>
                <c:pt idx="1873">
                  <c:v>10056</c:v>
                </c:pt>
                <c:pt idx="1874">
                  <c:v>10195</c:v>
                </c:pt>
                <c:pt idx="1875">
                  <c:v>10241</c:v>
                </c:pt>
                <c:pt idx="1876">
                  <c:v>10148</c:v>
                </c:pt>
                <c:pt idx="1877">
                  <c:v>10241</c:v>
                </c:pt>
                <c:pt idx="1878">
                  <c:v>10361</c:v>
                </c:pt>
                <c:pt idx="1879">
                  <c:v>10974</c:v>
                </c:pt>
                <c:pt idx="1880">
                  <c:v>11161</c:v>
                </c:pt>
                <c:pt idx="1881">
                  <c:v>11616</c:v>
                </c:pt>
                <c:pt idx="1882">
                  <c:v>12823</c:v>
                </c:pt>
                <c:pt idx="1883">
                  <c:v>12226</c:v>
                </c:pt>
                <c:pt idx="1884">
                  <c:v>12742</c:v>
                </c:pt>
                <c:pt idx="1885">
                  <c:v>12592</c:v>
                </c:pt>
                <c:pt idx="1886">
                  <c:v>13005</c:v>
                </c:pt>
                <c:pt idx="1887">
                  <c:v>13987</c:v>
                </c:pt>
                <c:pt idx="1888">
                  <c:v>14366</c:v>
                </c:pt>
                <c:pt idx="1889">
                  <c:v>14734</c:v>
                </c:pt>
                <c:pt idx="1890">
                  <c:v>15761</c:v>
                </c:pt>
                <c:pt idx="1891">
                  <c:v>15946</c:v>
                </c:pt>
                <c:pt idx="1892">
                  <c:v>16924</c:v>
                </c:pt>
                <c:pt idx="1893">
                  <c:v>16491</c:v>
                </c:pt>
                <c:pt idx="1894">
                  <c:v>16625</c:v>
                </c:pt>
                <c:pt idx="1895">
                  <c:v>17128</c:v>
                </c:pt>
                <c:pt idx="1896">
                  <c:v>17128</c:v>
                </c:pt>
                <c:pt idx="1897">
                  <c:v>17127</c:v>
                </c:pt>
                <c:pt idx="1898">
                  <c:v>17127</c:v>
                </c:pt>
                <c:pt idx="1899">
                  <c:v>17241</c:v>
                </c:pt>
                <c:pt idx="1900">
                  <c:v>16761</c:v>
                </c:pt>
                <c:pt idx="1901">
                  <c:v>16755</c:v>
                </c:pt>
                <c:pt idx="1902">
                  <c:v>16755</c:v>
                </c:pt>
                <c:pt idx="1903">
                  <c:v>16775</c:v>
                </c:pt>
                <c:pt idx="1904">
                  <c:v>16775</c:v>
                </c:pt>
                <c:pt idx="1905">
                  <c:v>16814</c:v>
                </c:pt>
                <c:pt idx="1906">
                  <c:v>16873</c:v>
                </c:pt>
                <c:pt idx="1907">
                  <c:v>16842</c:v>
                </c:pt>
                <c:pt idx="1908">
                  <c:v>15518</c:v>
                </c:pt>
                <c:pt idx="1909">
                  <c:v>14665</c:v>
                </c:pt>
                <c:pt idx="1910">
                  <c:v>13321</c:v>
                </c:pt>
                <c:pt idx="1911">
                  <c:v>13051</c:v>
                </c:pt>
                <c:pt idx="1912">
                  <c:v>11526</c:v>
                </c:pt>
                <c:pt idx="1913">
                  <c:v>11523</c:v>
                </c:pt>
                <c:pt idx="1914">
                  <c:v>11507</c:v>
                </c:pt>
                <c:pt idx="1915">
                  <c:v>11668</c:v>
                </c:pt>
                <c:pt idx="1916">
                  <c:v>11308</c:v>
                </c:pt>
                <c:pt idx="1917">
                  <c:v>11860</c:v>
                </c:pt>
                <c:pt idx="1918">
                  <c:v>12431</c:v>
                </c:pt>
                <c:pt idx="1919">
                  <c:v>11483</c:v>
                </c:pt>
                <c:pt idx="1920">
                  <c:v>11332</c:v>
                </c:pt>
                <c:pt idx="1921">
                  <c:v>11144</c:v>
                </c:pt>
                <c:pt idx="1922">
                  <c:v>11148</c:v>
                </c:pt>
                <c:pt idx="1923">
                  <c:v>11023</c:v>
                </c:pt>
                <c:pt idx="1924">
                  <c:v>10531</c:v>
                </c:pt>
                <c:pt idx="1925">
                  <c:v>10099</c:v>
                </c:pt>
                <c:pt idx="1926">
                  <c:v>10099</c:v>
                </c:pt>
                <c:pt idx="1927">
                  <c:v>9589</c:v>
                </c:pt>
                <c:pt idx="1928">
                  <c:v>9589</c:v>
                </c:pt>
                <c:pt idx="1929">
                  <c:v>9589</c:v>
                </c:pt>
                <c:pt idx="1930">
                  <c:v>8939</c:v>
                </c:pt>
                <c:pt idx="1931">
                  <c:v>8469</c:v>
                </c:pt>
                <c:pt idx="1932">
                  <c:v>8469</c:v>
                </c:pt>
                <c:pt idx="1933">
                  <c:v>8469</c:v>
                </c:pt>
                <c:pt idx="1934">
                  <c:v>8469</c:v>
                </c:pt>
                <c:pt idx="1935">
                  <c:v>8469</c:v>
                </c:pt>
                <c:pt idx="1936">
                  <c:v>8587</c:v>
                </c:pt>
                <c:pt idx="1937">
                  <c:v>8587</c:v>
                </c:pt>
                <c:pt idx="1938">
                  <c:v>8587</c:v>
                </c:pt>
                <c:pt idx="1939">
                  <c:v>8587</c:v>
                </c:pt>
                <c:pt idx="1940">
                  <c:v>8768</c:v>
                </c:pt>
                <c:pt idx="1941">
                  <c:v>8768</c:v>
                </c:pt>
                <c:pt idx="1942">
                  <c:v>8768</c:v>
                </c:pt>
                <c:pt idx="1943">
                  <c:v>9238</c:v>
                </c:pt>
                <c:pt idx="1944">
                  <c:v>9888</c:v>
                </c:pt>
                <c:pt idx="1945">
                  <c:v>9888</c:v>
                </c:pt>
                <c:pt idx="1946">
                  <c:v>9809</c:v>
                </c:pt>
                <c:pt idx="1947">
                  <c:v>10073</c:v>
                </c:pt>
                <c:pt idx="1948">
                  <c:v>10163</c:v>
                </c:pt>
                <c:pt idx="1949">
                  <c:v>10479</c:v>
                </c:pt>
                <c:pt idx="1950">
                  <c:v>10862</c:v>
                </c:pt>
                <c:pt idx="1951">
                  <c:v>11476</c:v>
                </c:pt>
                <c:pt idx="1952">
                  <c:v>11854</c:v>
                </c:pt>
                <c:pt idx="1953">
                  <c:v>12212</c:v>
                </c:pt>
                <c:pt idx="1954">
                  <c:v>12212</c:v>
                </c:pt>
                <c:pt idx="1955">
                  <c:v>12212</c:v>
                </c:pt>
                <c:pt idx="1956">
                  <c:v>12201</c:v>
                </c:pt>
                <c:pt idx="1957">
                  <c:v>12111</c:v>
                </c:pt>
                <c:pt idx="1958">
                  <c:v>12022</c:v>
                </c:pt>
                <c:pt idx="1959">
                  <c:v>11711</c:v>
                </c:pt>
                <c:pt idx="1960">
                  <c:v>11223</c:v>
                </c:pt>
                <c:pt idx="1961">
                  <c:v>11099</c:v>
                </c:pt>
                <c:pt idx="1962">
                  <c:v>10987</c:v>
                </c:pt>
                <c:pt idx="1963">
                  <c:v>11401</c:v>
                </c:pt>
                <c:pt idx="1964">
                  <c:v>11572</c:v>
                </c:pt>
                <c:pt idx="1965">
                  <c:v>11869</c:v>
                </c:pt>
                <c:pt idx="1966">
                  <c:v>10432</c:v>
                </c:pt>
                <c:pt idx="1967">
                  <c:v>10074</c:v>
                </c:pt>
                <c:pt idx="1968">
                  <c:v>9734</c:v>
                </c:pt>
                <c:pt idx="1969">
                  <c:v>9781</c:v>
                </c:pt>
                <c:pt idx="1970">
                  <c:v>9920</c:v>
                </c:pt>
                <c:pt idx="1971">
                  <c:v>9966</c:v>
                </c:pt>
                <c:pt idx="1972">
                  <c:v>9873</c:v>
                </c:pt>
                <c:pt idx="1973">
                  <c:v>9966</c:v>
                </c:pt>
                <c:pt idx="1974">
                  <c:v>10086</c:v>
                </c:pt>
                <c:pt idx="1975">
                  <c:v>10699</c:v>
                </c:pt>
                <c:pt idx="1976">
                  <c:v>11454</c:v>
                </c:pt>
                <c:pt idx="1977">
                  <c:v>11909</c:v>
                </c:pt>
                <c:pt idx="1978">
                  <c:v>12694</c:v>
                </c:pt>
                <c:pt idx="1979">
                  <c:v>12097</c:v>
                </c:pt>
                <c:pt idx="1980">
                  <c:v>12335</c:v>
                </c:pt>
                <c:pt idx="1981">
                  <c:v>12375</c:v>
                </c:pt>
                <c:pt idx="1982">
                  <c:v>13298</c:v>
                </c:pt>
                <c:pt idx="1983">
                  <c:v>14277</c:v>
                </c:pt>
                <c:pt idx="1984">
                  <c:v>14651</c:v>
                </c:pt>
                <c:pt idx="1985">
                  <c:v>14799</c:v>
                </c:pt>
                <c:pt idx="1986">
                  <c:v>15773</c:v>
                </c:pt>
                <c:pt idx="1987">
                  <c:v>15953</c:v>
                </c:pt>
                <c:pt idx="1988">
                  <c:v>16445</c:v>
                </c:pt>
                <c:pt idx="1989">
                  <c:v>16168</c:v>
                </c:pt>
                <c:pt idx="1990">
                  <c:v>15829</c:v>
                </c:pt>
                <c:pt idx="1991">
                  <c:v>16332</c:v>
                </c:pt>
                <c:pt idx="1992">
                  <c:v>16332</c:v>
                </c:pt>
                <c:pt idx="1993">
                  <c:v>16595</c:v>
                </c:pt>
                <c:pt idx="1994">
                  <c:v>16595</c:v>
                </c:pt>
                <c:pt idx="1995">
                  <c:v>16709</c:v>
                </c:pt>
                <c:pt idx="1996">
                  <c:v>16709</c:v>
                </c:pt>
                <c:pt idx="1997">
                  <c:v>16705</c:v>
                </c:pt>
                <c:pt idx="1998">
                  <c:v>16705</c:v>
                </c:pt>
                <c:pt idx="1999">
                  <c:v>16725</c:v>
                </c:pt>
                <c:pt idx="2000">
                  <c:v>16725</c:v>
                </c:pt>
                <c:pt idx="2001">
                  <c:v>16764</c:v>
                </c:pt>
                <c:pt idx="2002">
                  <c:v>16823</c:v>
                </c:pt>
                <c:pt idx="2003">
                  <c:v>16793</c:v>
                </c:pt>
                <c:pt idx="2004">
                  <c:v>15760</c:v>
                </c:pt>
                <c:pt idx="2005">
                  <c:v>14907</c:v>
                </c:pt>
                <c:pt idx="2006">
                  <c:v>14057</c:v>
                </c:pt>
                <c:pt idx="2007">
                  <c:v>13793</c:v>
                </c:pt>
                <c:pt idx="2008">
                  <c:v>12268</c:v>
                </c:pt>
                <c:pt idx="2009">
                  <c:v>11785</c:v>
                </c:pt>
                <c:pt idx="2010">
                  <c:v>11769</c:v>
                </c:pt>
                <c:pt idx="2011">
                  <c:v>11930</c:v>
                </c:pt>
                <c:pt idx="2012">
                  <c:v>11570</c:v>
                </c:pt>
                <c:pt idx="2013">
                  <c:v>12122</c:v>
                </c:pt>
                <c:pt idx="2014">
                  <c:v>12693</c:v>
                </c:pt>
                <c:pt idx="2015">
                  <c:v>11872</c:v>
                </c:pt>
                <c:pt idx="2016">
                  <c:v>11839</c:v>
                </c:pt>
                <c:pt idx="2017">
                  <c:v>11651</c:v>
                </c:pt>
                <c:pt idx="2018">
                  <c:v>11655</c:v>
                </c:pt>
                <c:pt idx="2019">
                  <c:v>11529</c:v>
                </c:pt>
                <c:pt idx="2020">
                  <c:v>11037</c:v>
                </c:pt>
                <c:pt idx="2021">
                  <c:v>10606</c:v>
                </c:pt>
                <c:pt idx="2022">
                  <c:v>10606</c:v>
                </c:pt>
                <c:pt idx="2023">
                  <c:v>10096</c:v>
                </c:pt>
                <c:pt idx="2024">
                  <c:v>10096</c:v>
                </c:pt>
                <c:pt idx="2025">
                  <c:v>10096</c:v>
                </c:pt>
                <c:pt idx="2026">
                  <c:v>9446</c:v>
                </c:pt>
                <c:pt idx="2027">
                  <c:v>8976</c:v>
                </c:pt>
                <c:pt idx="2028">
                  <c:v>8976</c:v>
                </c:pt>
                <c:pt idx="2029">
                  <c:v>8976</c:v>
                </c:pt>
                <c:pt idx="2030">
                  <c:v>8976</c:v>
                </c:pt>
                <c:pt idx="2031">
                  <c:v>9154</c:v>
                </c:pt>
                <c:pt idx="2032">
                  <c:v>9154</c:v>
                </c:pt>
                <c:pt idx="2033">
                  <c:v>9154</c:v>
                </c:pt>
                <c:pt idx="2034">
                  <c:v>9154</c:v>
                </c:pt>
                <c:pt idx="2035">
                  <c:v>9154</c:v>
                </c:pt>
                <c:pt idx="2036">
                  <c:v>9157</c:v>
                </c:pt>
                <c:pt idx="2037">
                  <c:v>9157</c:v>
                </c:pt>
                <c:pt idx="2038">
                  <c:v>9157</c:v>
                </c:pt>
                <c:pt idx="2039">
                  <c:v>9627</c:v>
                </c:pt>
                <c:pt idx="2040">
                  <c:v>10277</c:v>
                </c:pt>
                <c:pt idx="2041">
                  <c:v>10277</c:v>
                </c:pt>
                <c:pt idx="2042">
                  <c:v>10197</c:v>
                </c:pt>
                <c:pt idx="2043">
                  <c:v>10461</c:v>
                </c:pt>
                <c:pt idx="2044">
                  <c:v>10551</c:v>
                </c:pt>
                <c:pt idx="2045">
                  <c:v>10864</c:v>
                </c:pt>
                <c:pt idx="2046">
                  <c:v>11247</c:v>
                </c:pt>
                <c:pt idx="2047">
                  <c:v>11854</c:v>
                </c:pt>
                <c:pt idx="2048">
                  <c:v>12223</c:v>
                </c:pt>
                <c:pt idx="2049">
                  <c:v>12573</c:v>
                </c:pt>
                <c:pt idx="2050">
                  <c:v>12573</c:v>
                </c:pt>
                <c:pt idx="2051">
                  <c:v>12573</c:v>
                </c:pt>
                <c:pt idx="2052">
                  <c:v>12562</c:v>
                </c:pt>
                <c:pt idx="2053">
                  <c:v>12472</c:v>
                </c:pt>
                <c:pt idx="2054">
                  <c:v>12383</c:v>
                </c:pt>
                <c:pt idx="2055">
                  <c:v>12072</c:v>
                </c:pt>
                <c:pt idx="2056">
                  <c:v>11584</c:v>
                </c:pt>
                <c:pt idx="2057">
                  <c:v>11460</c:v>
                </c:pt>
                <c:pt idx="2058">
                  <c:v>11887</c:v>
                </c:pt>
                <c:pt idx="2059">
                  <c:v>11510</c:v>
                </c:pt>
                <c:pt idx="2060">
                  <c:v>11460</c:v>
                </c:pt>
                <c:pt idx="2061">
                  <c:v>11670</c:v>
                </c:pt>
                <c:pt idx="2062">
                  <c:v>10338</c:v>
                </c:pt>
                <c:pt idx="2063">
                  <c:v>10231</c:v>
                </c:pt>
                <c:pt idx="2064">
                  <c:v>9541</c:v>
                </c:pt>
                <c:pt idx="2065">
                  <c:v>9541</c:v>
                </c:pt>
                <c:pt idx="2066">
                  <c:v>9541</c:v>
                </c:pt>
                <c:pt idx="2067">
                  <c:v>9541</c:v>
                </c:pt>
                <c:pt idx="2068">
                  <c:v>9541</c:v>
                </c:pt>
                <c:pt idx="2069">
                  <c:v>9541</c:v>
                </c:pt>
                <c:pt idx="2070">
                  <c:v>9833</c:v>
                </c:pt>
                <c:pt idx="2071">
                  <c:v>10332</c:v>
                </c:pt>
                <c:pt idx="2072">
                  <c:v>11179</c:v>
                </c:pt>
                <c:pt idx="2073">
                  <c:v>12347</c:v>
                </c:pt>
                <c:pt idx="2074">
                  <c:v>13132</c:v>
                </c:pt>
                <c:pt idx="2075">
                  <c:v>12906</c:v>
                </c:pt>
                <c:pt idx="2076">
                  <c:v>12335</c:v>
                </c:pt>
                <c:pt idx="2077">
                  <c:v>12375</c:v>
                </c:pt>
                <c:pt idx="2078">
                  <c:v>13298</c:v>
                </c:pt>
                <c:pt idx="2079">
                  <c:v>14277</c:v>
                </c:pt>
                <c:pt idx="2080">
                  <c:v>14648</c:v>
                </c:pt>
                <c:pt idx="2081">
                  <c:v>14796</c:v>
                </c:pt>
                <c:pt idx="2082">
                  <c:v>15759</c:v>
                </c:pt>
                <c:pt idx="2083">
                  <c:v>15939</c:v>
                </c:pt>
                <c:pt idx="2084">
                  <c:v>16431</c:v>
                </c:pt>
                <c:pt idx="2085">
                  <c:v>16154</c:v>
                </c:pt>
                <c:pt idx="2086">
                  <c:v>15825</c:v>
                </c:pt>
                <c:pt idx="2087">
                  <c:v>16329</c:v>
                </c:pt>
                <c:pt idx="2088">
                  <c:v>16329</c:v>
                </c:pt>
                <c:pt idx="2089">
                  <c:v>16592</c:v>
                </c:pt>
                <c:pt idx="2090">
                  <c:v>16588</c:v>
                </c:pt>
                <c:pt idx="2091">
                  <c:v>16703</c:v>
                </c:pt>
                <c:pt idx="2092">
                  <c:v>16703</c:v>
                </c:pt>
                <c:pt idx="2093">
                  <c:v>16705</c:v>
                </c:pt>
                <c:pt idx="2094">
                  <c:v>16705</c:v>
                </c:pt>
                <c:pt idx="2095">
                  <c:v>16725</c:v>
                </c:pt>
                <c:pt idx="2096">
                  <c:v>16725</c:v>
                </c:pt>
                <c:pt idx="2097">
                  <c:v>16764</c:v>
                </c:pt>
                <c:pt idx="2098">
                  <c:v>16824</c:v>
                </c:pt>
                <c:pt idx="2099">
                  <c:v>16797</c:v>
                </c:pt>
                <c:pt idx="2100">
                  <c:v>15763</c:v>
                </c:pt>
                <c:pt idx="2101">
                  <c:v>15203</c:v>
                </c:pt>
                <c:pt idx="2102">
                  <c:v>14367</c:v>
                </c:pt>
                <c:pt idx="2103">
                  <c:v>14103</c:v>
                </c:pt>
                <c:pt idx="2104">
                  <c:v>12286</c:v>
                </c:pt>
                <c:pt idx="2105">
                  <c:v>11803</c:v>
                </c:pt>
                <c:pt idx="2106">
                  <c:v>11786</c:v>
                </c:pt>
                <c:pt idx="2107">
                  <c:v>11947</c:v>
                </c:pt>
                <c:pt idx="2108">
                  <c:v>11588</c:v>
                </c:pt>
                <c:pt idx="2109">
                  <c:v>12139</c:v>
                </c:pt>
                <c:pt idx="2110">
                  <c:v>12711</c:v>
                </c:pt>
                <c:pt idx="2111">
                  <c:v>11584</c:v>
                </c:pt>
                <c:pt idx="2112">
                  <c:v>11551</c:v>
                </c:pt>
                <c:pt idx="2113">
                  <c:v>11363</c:v>
                </c:pt>
                <c:pt idx="2114">
                  <c:v>11367</c:v>
                </c:pt>
                <c:pt idx="2115">
                  <c:v>11601</c:v>
                </c:pt>
                <c:pt idx="2116">
                  <c:v>11109</c:v>
                </c:pt>
                <c:pt idx="2117">
                  <c:v>10726</c:v>
                </c:pt>
                <c:pt idx="2118">
                  <c:v>10726</c:v>
                </c:pt>
                <c:pt idx="2119">
                  <c:v>10024</c:v>
                </c:pt>
                <c:pt idx="2120">
                  <c:v>10024</c:v>
                </c:pt>
                <c:pt idx="2121">
                  <c:v>10024</c:v>
                </c:pt>
                <c:pt idx="2122">
                  <c:v>9374</c:v>
                </c:pt>
                <c:pt idx="2123">
                  <c:v>8904</c:v>
                </c:pt>
                <c:pt idx="2124">
                  <c:v>8904</c:v>
                </c:pt>
                <c:pt idx="2125">
                  <c:v>8904</c:v>
                </c:pt>
                <c:pt idx="2126">
                  <c:v>8904</c:v>
                </c:pt>
                <c:pt idx="2127">
                  <c:v>9085</c:v>
                </c:pt>
                <c:pt idx="2128">
                  <c:v>9085</c:v>
                </c:pt>
                <c:pt idx="2129">
                  <c:v>9085</c:v>
                </c:pt>
                <c:pt idx="2130">
                  <c:v>9085</c:v>
                </c:pt>
                <c:pt idx="2131">
                  <c:v>9085</c:v>
                </c:pt>
                <c:pt idx="2132">
                  <c:v>9085</c:v>
                </c:pt>
                <c:pt idx="2133">
                  <c:v>9085</c:v>
                </c:pt>
                <c:pt idx="2134">
                  <c:v>9085</c:v>
                </c:pt>
                <c:pt idx="2135">
                  <c:v>9555</c:v>
                </c:pt>
                <c:pt idx="2136">
                  <c:v>10205</c:v>
                </c:pt>
                <c:pt idx="2137">
                  <c:v>10205</c:v>
                </c:pt>
                <c:pt idx="2138">
                  <c:v>10317</c:v>
                </c:pt>
                <c:pt idx="2139">
                  <c:v>10317</c:v>
                </c:pt>
                <c:pt idx="2140">
                  <c:v>10407</c:v>
                </c:pt>
                <c:pt idx="2141">
                  <c:v>10599</c:v>
                </c:pt>
                <c:pt idx="2142">
                  <c:v>10982</c:v>
                </c:pt>
                <c:pt idx="2143">
                  <c:v>11206</c:v>
                </c:pt>
                <c:pt idx="2144">
                  <c:v>11575</c:v>
                </c:pt>
                <c:pt idx="2145">
                  <c:v>11925</c:v>
                </c:pt>
                <c:pt idx="2146">
                  <c:v>11925</c:v>
                </c:pt>
                <c:pt idx="2147">
                  <c:v>11925</c:v>
                </c:pt>
                <c:pt idx="2148">
                  <c:v>11914</c:v>
                </c:pt>
                <c:pt idx="2149">
                  <c:v>11824</c:v>
                </c:pt>
                <c:pt idx="2150">
                  <c:v>11735</c:v>
                </c:pt>
                <c:pt idx="2151">
                  <c:v>11424</c:v>
                </c:pt>
                <c:pt idx="2152">
                  <c:v>10936</c:v>
                </c:pt>
                <c:pt idx="2153">
                  <c:v>10812</c:v>
                </c:pt>
                <c:pt idx="2154">
                  <c:v>11054</c:v>
                </c:pt>
                <c:pt idx="2155">
                  <c:v>10492</c:v>
                </c:pt>
                <c:pt idx="2156">
                  <c:v>10826</c:v>
                </c:pt>
                <c:pt idx="2157">
                  <c:v>11036</c:v>
                </c:pt>
                <c:pt idx="2158">
                  <c:v>10205</c:v>
                </c:pt>
                <c:pt idx="2159">
                  <c:v>9931</c:v>
                </c:pt>
                <c:pt idx="2160">
                  <c:v>9838</c:v>
                </c:pt>
                <c:pt idx="2161">
                  <c:v>9838</c:v>
                </c:pt>
                <c:pt idx="2162">
                  <c:v>9838</c:v>
                </c:pt>
                <c:pt idx="2163">
                  <c:v>9838</c:v>
                </c:pt>
                <c:pt idx="2164">
                  <c:v>9838</c:v>
                </c:pt>
                <c:pt idx="2165">
                  <c:v>9838</c:v>
                </c:pt>
                <c:pt idx="2166">
                  <c:v>10127</c:v>
                </c:pt>
                <c:pt idx="2167">
                  <c:v>10239</c:v>
                </c:pt>
                <c:pt idx="2168">
                  <c:v>11363</c:v>
                </c:pt>
                <c:pt idx="2169">
                  <c:v>12142</c:v>
                </c:pt>
                <c:pt idx="2170">
                  <c:v>12927</c:v>
                </c:pt>
                <c:pt idx="2171">
                  <c:v>13148</c:v>
                </c:pt>
                <c:pt idx="2172">
                  <c:v>12487</c:v>
                </c:pt>
                <c:pt idx="2173">
                  <c:v>12265</c:v>
                </c:pt>
                <c:pt idx="2174">
                  <c:v>13188</c:v>
                </c:pt>
                <c:pt idx="2175">
                  <c:v>14013</c:v>
                </c:pt>
                <c:pt idx="2176">
                  <c:v>14480</c:v>
                </c:pt>
                <c:pt idx="2177">
                  <c:v>14628</c:v>
                </c:pt>
                <c:pt idx="2178">
                  <c:v>15687</c:v>
                </c:pt>
                <c:pt idx="2179">
                  <c:v>15579</c:v>
                </c:pt>
                <c:pt idx="2180">
                  <c:v>16119</c:v>
                </c:pt>
                <c:pt idx="2181">
                  <c:v>16303</c:v>
                </c:pt>
                <c:pt idx="2182">
                  <c:v>15686</c:v>
                </c:pt>
                <c:pt idx="2183">
                  <c:v>16190</c:v>
                </c:pt>
                <c:pt idx="2184">
                  <c:v>16190</c:v>
                </c:pt>
                <c:pt idx="2185">
                  <c:v>16477</c:v>
                </c:pt>
                <c:pt idx="2186">
                  <c:v>16281</c:v>
                </c:pt>
                <c:pt idx="2187">
                  <c:v>16396</c:v>
                </c:pt>
                <c:pt idx="2188">
                  <c:v>16396</c:v>
                </c:pt>
                <c:pt idx="2189">
                  <c:v>16398</c:v>
                </c:pt>
                <c:pt idx="2190">
                  <c:v>16878</c:v>
                </c:pt>
                <c:pt idx="2191">
                  <c:v>16695</c:v>
                </c:pt>
                <c:pt idx="2192">
                  <c:v>16695</c:v>
                </c:pt>
                <c:pt idx="2193">
                  <c:v>16734</c:v>
                </c:pt>
                <c:pt idx="2194">
                  <c:v>16794</c:v>
                </c:pt>
                <c:pt idx="2195">
                  <c:v>16771</c:v>
                </c:pt>
                <c:pt idx="2196">
                  <c:v>15737</c:v>
                </c:pt>
                <c:pt idx="2197">
                  <c:v>15177</c:v>
                </c:pt>
                <c:pt idx="2198">
                  <c:v>14353</c:v>
                </c:pt>
                <c:pt idx="2199">
                  <c:v>14089</c:v>
                </c:pt>
                <c:pt idx="2200">
                  <c:v>13058</c:v>
                </c:pt>
                <c:pt idx="2201">
                  <c:v>12580</c:v>
                </c:pt>
                <c:pt idx="2202">
                  <c:v>12367</c:v>
                </c:pt>
                <c:pt idx="2203">
                  <c:v>12528</c:v>
                </c:pt>
                <c:pt idx="2204">
                  <c:v>12164</c:v>
                </c:pt>
                <c:pt idx="2205">
                  <c:v>12225</c:v>
                </c:pt>
                <c:pt idx="2206">
                  <c:v>12404</c:v>
                </c:pt>
                <c:pt idx="2207">
                  <c:v>13117</c:v>
                </c:pt>
                <c:pt idx="2208">
                  <c:v>13024</c:v>
                </c:pt>
                <c:pt idx="2209">
                  <c:v>13024</c:v>
                </c:pt>
                <c:pt idx="2210">
                  <c:v>13033</c:v>
                </c:pt>
                <c:pt idx="2211">
                  <c:v>13483</c:v>
                </c:pt>
                <c:pt idx="2212">
                  <c:v>13002</c:v>
                </c:pt>
                <c:pt idx="2213">
                  <c:v>12186</c:v>
                </c:pt>
                <c:pt idx="2214">
                  <c:v>12186</c:v>
                </c:pt>
                <c:pt idx="2215">
                  <c:v>11916</c:v>
                </c:pt>
                <c:pt idx="2216">
                  <c:v>11430</c:v>
                </c:pt>
                <c:pt idx="2217">
                  <c:v>11430</c:v>
                </c:pt>
                <c:pt idx="2218">
                  <c:v>10780</c:v>
                </c:pt>
                <c:pt idx="2219">
                  <c:v>10310</c:v>
                </c:pt>
                <c:pt idx="2220">
                  <c:v>10310</c:v>
                </c:pt>
                <c:pt idx="2221">
                  <c:v>10310</c:v>
                </c:pt>
                <c:pt idx="2222">
                  <c:v>10310</c:v>
                </c:pt>
                <c:pt idx="2223">
                  <c:v>10310</c:v>
                </c:pt>
                <c:pt idx="2224">
                  <c:v>10310</c:v>
                </c:pt>
                <c:pt idx="2225">
                  <c:v>10310</c:v>
                </c:pt>
                <c:pt idx="2226">
                  <c:v>10310</c:v>
                </c:pt>
                <c:pt idx="2227">
                  <c:v>10310</c:v>
                </c:pt>
                <c:pt idx="2228">
                  <c:v>10310</c:v>
                </c:pt>
                <c:pt idx="2229">
                  <c:v>9818</c:v>
                </c:pt>
                <c:pt idx="2230">
                  <c:v>9818</c:v>
                </c:pt>
                <c:pt idx="2231">
                  <c:v>10288</c:v>
                </c:pt>
                <c:pt idx="2232">
                  <c:v>10938</c:v>
                </c:pt>
                <c:pt idx="2233">
                  <c:v>10938</c:v>
                </c:pt>
                <c:pt idx="2234">
                  <c:v>11051</c:v>
                </c:pt>
                <c:pt idx="2235">
                  <c:v>11051</c:v>
                </c:pt>
                <c:pt idx="2236">
                  <c:v>11141</c:v>
                </c:pt>
                <c:pt idx="2237">
                  <c:v>11333</c:v>
                </c:pt>
                <c:pt idx="2238">
                  <c:v>11716</c:v>
                </c:pt>
                <c:pt idx="2239">
                  <c:v>11932</c:v>
                </c:pt>
                <c:pt idx="2240">
                  <c:v>12301</c:v>
                </c:pt>
                <c:pt idx="2241">
                  <c:v>12659</c:v>
                </c:pt>
                <c:pt idx="2242">
                  <c:v>12659</c:v>
                </c:pt>
                <c:pt idx="2243">
                  <c:v>12659</c:v>
                </c:pt>
                <c:pt idx="2244">
                  <c:v>12640</c:v>
                </c:pt>
                <c:pt idx="2245">
                  <c:v>12550</c:v>
                </c:pt>
                <c:pt idx="2246">
                  <c:v>12349</c:v>
                </c:pt>
                <c:pt idx="2247">
                  <c:v>12038</c:v>
                </c:pt>
                <c:pt idx="2248">
                  <c:v>11549</c:v>
                </c:pt>
                <c:pt idx="2249">
                  <c:v>11652</c:v>
                </c:pt>
                <c:pt idx="2250">
                  <c:v>11728</c:v>
                </c:pt>
                <c:pt idx="2251">
                  <c:v>11166</c:v>
                </c:pt>
                <c:pt idx="2252">
                  <c:v>11492</c:v>
                </c:pt>
                <c:pt idx="2253">
                  <c:v>11702</c:v>
                </c:pt>
                <c:pt idx="2254">
                  <c:v>10876</c:v>
                </c:pt>
                <c:pt idx="2255">
                  <c:v>10608</c:v>
                </c:pt>
                <c:pt idx="2256">
                  <c:v>10361</c:v>
                </c:pt>
                <c:pt idx="2257">
                  <c:v>10361</c:v>
                </c:pt>
                <c:pt idx="2258">
                  <c:v>10361</c:v>
                </c:pt>
                <c:pt idx="2259">
                  <c:v>10361</c:v>
                </c:pt>
                <c:pt idx="2260">
                  <c:v>10361</c:v>
                </c:pt>
                <c:pt idx="2261">
                  <c:v>10361</c:v>
                </c:pt>
                <c:pt idx="2262">
                  <c:v>10650</c:v>
                </c:pt>
                <c:pt idx="2263">
                  <c:v>10650</c:v>
                </c:pt>
                <c:pt idx="2264">
                  <c:v>11495</c:v>
                </c:pt>
                <c:pt idx="2265">
                  <c:v>11981</c:v>
                </c:pt>
                <c:pt idx="2266">
                  <c:v>12623</c:v>
                </c:pt>
                <c:pt idx="2267">
                  <c:v>13091</c:v>
                </c:pt>
                <c:pt idx="2268">
                  <c:v>12542</c:v>
                </c:pt>
                <c:pt idx="2269">
                  <c:v>12623</c:v>
                </c:pt>
                <c:pt idx="2270">
                  <c:v>13658</c:v>
                </c:pt>
                <c:pt idx="2271">
                  <c:v>14638</c:v>
                </c:pt>
                <c:pt idx="2272">
                  <c:v>15104</c:v>
                </c:pt>
                <c:pt idx="2273">
                  <c:v>15252</c:v>
                </c:pt>
                <c:pt idx="2274">
                  <c:v>16503</c:v>
                </c:pt>
                <c:pt idx="2275">
                  <c:v>16689</c:v>
                </c:pt>
                <c:pt idx="2276">
                  <c:v>17072</c:v>
                </c:pt>
                <c:pt idx="2277">
                  <c:v>16584</c:v>
                </c:pt>
                <c:pt idx="2278">
                  <c:v>16747</c:v>
                </c:pt>
                <c:pt idx="2279">
                  <c:v>17246</c:v>
                </c:pt>
                <c:pt idx="2280">
                  <c:v>17246</c:v>
                </c:pt>
                <c:pt idx="2281">
                  <c:v>17246</c:v>
                </c:pt>
                <c:pt idx="2282">
                  <c:v>17627</c:v>
                </c:pt>
                <c:pt idx="2283">
                  <c:v>17741</c:v>
                </c:pt>
                <c:pt idx="2284">
                  <c:v>17741</c:v>
                </c:pt>
                <c:pt idx="2285">
                  <c:v>17750</c:v>
                </c:pt>
                <c:pt idx="2286">
                  <c:v>18230</c:v>
                </c:pt>
                <c:pt idx="2287">
                  <c:v>17935</c:v>
                </c:pt>
                <c:pt idx="2288">
                  <c:v>17935</c:v>
                </c:pt>
                <c:pt idx="2289">
                  <c:v>17974</c:v>
                </c:pt>
                <c:pt idx="2290">
                  <c:v>18034</c:v>
                </c:pt>
                <c:pt idx="2291">
                  <c:v>18013</c:v>
                </c:pt>
                <c:pt idx="2292">
                  <c:v>17427</c:v>
                </c:pt>
                <c:pt idx="2293">
                  <c:v>16858</c:v>
                </c:pt>
                <c:pt idx="2294">
                  <c:v>16037</c:v>
                </c:pt>
                <c:pt idx="2295">
                  <c:v>16067</c:v>
                </c:pt>
                <c:pt idx="2296">
                  <c:v>15037</c:v>
                </c:pt>
                <c:pt idx="2297">
                  <c:v>14563</c:v>
                </c:pt>
                <c:pt idx="2298">
                  <c:v>14350</c:v>
                </c:pt>
                <c:pt idx="2299">
                  <c:v>14511</c:v>
                </c:pt>
                <c:pt idx="2300">
                  <c:v>14154</c:v>
                </c:pt>
                <c:pt idx="2301">
                  <c:v>14215</c:v>
                </c:pt>
                <c:pt idx="2302">
                  <c:v>14393</c:v>
                </c:pt>
                <c:pt idx="2303">
                  <c:v>12344</c:v>
                </c:pt>
                <c:pt idx="2304">
                  <c:v>12216</c:v>
                </c:pt>
                <c:pt idx="2305">
                  <c:v>12216</c:v>
                </c:pt>
                <c:pt idx="2306">
                  <c:v>12243</c:v>
                </c:pt>
                <c:pt idx="2307">
                  <c:v>11979</c:v>
                </c:pt>
                <c:pt idx="2308">
                  <c:v>11493</c:v>
                </c:pt>
                <c:pt idx="2309">
                  <c:v>11061</c:v>
                </c:pt>
                <c:pt idx="2310">
                  <c:v>11061</c:v>
                </c:pt>
                <c:pt idx="2311">
                  <c:v>11013</c:v>
                </c:pt>
                <c:pt idx="2312">
                  <c:v>10521</c:v>
                </c:pt>
                <c:pt idx="2313">
                  <c:v>10521</c:v>
                </c:pt>
                <c:pt idx="2314">
                  <c:v>9859</c:v>
                </c:pt>
                <c:pt idx="2315">
                  <c:v>9379</c:v>
                </c:pt>
                <c:pt idx="2316">
                  <c:v>9379</c:v>
                </c:pt>
                <c:pt idx="2317">
                  <c:v>9379</c:v>
                </c:pt>
                <c:pt idx="2318">
                  <c:v>9379</c:v>
                </c:pt>
                <c:pt idx="2319">
                  <c:v>9379</c:v>
                </c:pt>
                <c:pt idx="2320">
                  <c:v>9379</c:v>
                </c:pt>
                <c:pt idx="2321">
                  <c:v>9379</c:v>
                </c:pt>
                <c:pt idx="2322">
                  <c:v>9379</c:v>
                </c:pt>
                <c:pt idx="2323">
                  <c:v>9379</c:v>
                </c:pt>
                <c:pt idx="2324">
                  <c:v>9379</c:v>
                </c:pt>
                <c:pt idx="2325">
                  <c:v>9379</c:v>
                </c:pt>
                <c:pt idx="2326">
                  <c:v>9379</c:v>
                </c:pt>
                <c:pt idx="2327">
                  <c:v>9859</c:v>
                </c:pt>
                <c:pt idx="2328">
                  <c:v>10521</c:v>
                </c:pt>
                <c:pt idx="2329">
                  <c:v>10521</c:v>
                </c:pt>
                <c:pt idx="2330">
                  <c:v>10521</c:v>
                </c:pt>
                <c:pt idx="2331">
                  <c:v>10342</c:v>
                </c:pt>
                <c:pt idx="2332">
                  <c:v>10432</c:v>
                </c:pt>
                <c:pt idx="2333">
                  <c:v>10433</c:v>
                </c:pt>
                <c:pt idx="2334">
                  <c:v>10528</c:v>
                </c:pt>
                <c:pt idx="2335">
                  <c:v>10794</c:v>
                </c:pt>
                <c:pt idx="2336">
                  <c:v>11045</c:v>
                </c:pt>
                <c:pt idx="2337">
                  <c:v>11392</c:v>
                </c:pt>
                <c:pt idx="2338">
                  <c:v>11392</c:v>
                </c:pt>
                <c:pt idx="2339">
                  <c:v>11392</c:v>
                </c:pt>
                <c:pt idx="2340">
                  <c:v>11363</c:v>
                </c:pt>
                <c:pt idx="2341">
                  <c:v>11273</c:v>
                </c:pt>
                <c:pt idx="2342">
                  <c:v>11184</c:v>
                </c:pt>
                <c:pt idx="2343">
                  <c:v>10625</c:v>
                </c:pt>
                <c:pt idx="2344">
                  <c:v>10239</c:v>
                </c:pt>
                <c:pt idx="2345">
                  <c:v>9935</c:v>
                </c:pt>
                <c:pt idx="2346">
                  <c:v>9160</c:v>
                </c:pt>
                <c:pt idx="2347">
                  <c:v>9160</c:v>
                </c:pt>
                <c:pt idx="2348">
                  <c:v>9388</c:v>
                </c:pt>
                <c:pt idx="2349">
                  <c:v>9204</c:v>
                </c:pt>
                <c:pt idx="2350">
                  <c:v>7756</c:v>
                </c:pt>
                <c:pt idx="2351">
                  <c:v>7848</c:v>
                </c:pt>
                <c:pt idx="2352">
                  <c:v>7974</c:v>
                </c:pt>
                <c:pt idx="2353">
                  <c:v>9052</c:v>
                </c:pt>
                <c:pt idx="2354">
                  <c:v>9052</c:v>
                </c:pt>
                <c:pt idx="2355">
                  <c:v>9052</c:v>
                </c:pt>
                <c:pt idx="2356">
                  <c:v>9052</c:v>
                </c:pt>
                <c:pt idx="2357">
                  <c:v>8466</c:v>
                </c:pt>
                <c:pt idx="2358">
                  <c:v>7993</c:v>
                </c:pt>
                <c:pt idx="2359">
                  <c:v>7893</c:v>
                </c:pt>
                <c:pt idx="2360">
                  <c:v>8479</c:v>
                </c:pt>
                <c:pt idx="2361">
                  <c:v>8971</c:v>
                </c:pt>
                <c:pt idx="2362">
                  <c:v>9457</c:v>
                </c:pt>
                <c:pt idx="2363">
                  <c:v>9552</c:v>
                </c:pt>
                <c:pt idx="2364">
                  <c:v>9505</c:v>
                </c:pt>
                <c:pt idx="2365">
                  <c:v>10267</c:v>
                </c:pt>
                <c:pt idx="2366">
                  <c:v>12466</c:v>
                </c:pt>
                <c:pt idx="2367">
                  <c:v>13951</c:v>
                </c:pt>
                <c:pt idx="2368">
                  <c:v>14437</c:v>
                </c:pt>
                <c:pt idx="2369">
                  <c:v>14718</c:v>
                </c:pt>
                <c:pt idx="2370">
                  <c:v>15959</c:v>
                </c:pt>
                <c:pt idx="2371">
                  <c:v>16424</c:v>
                </c:pt>
                <c:pt idx="2372">
                  <c:v>17394</c:v>
                </c:pt>
                <c:pt idx="2373">
                  <c:v>18988</c:v>
                </c:pt>
                <c:pt idx="2374">
                  <c:v>19041</c:v>
                </c:pt>
                <c:pt idx="2375">
                  <c:v>19413</c:v>
                </c:pt>
                <c:pt idx="2376">
                  <c:v>19413</c:v>
                </c:pt>
                <c:pt idx="2377">
                  <c:v>19415</c:v>
                </c:pt>
                <c:pt idx="2378">
                  <c:v>19415</c:v>
                </c:pt>
                <c:pt idx="2379">
                  <c:v>19518</c:v>
                </c:pt>
                <c:pt idx="2380">
                  <c:v>19518</c:v>
                </c:pt>
                <c:pt idx="2381">
                  <c:v>19537</c:v>
                </c:pt>
                <c:pt idx="2382">
                  <c:v>19537</c:v>
                </c:pt>
                <c:pt idx="2383">
                  <c:v>19349</c:v>
                </c:pt>
                <c:pt idx="2384">
                  <c:v>19349</c:v>
                </c:pt>
                <c:pt idx="2385">
                  <c:v>19349</c:v>
                </c:pt>
                <c:pt idx="2386">
                  <c:v>19349</c:v>
                </c:pt>
                <c:pt idx="2387">
                  <c:v>19464</c:v>
                </c:pt>
                <c:pt idx="2388">
                  <c:v>16816</c:v>
                </c:pt>
                <c:pt idx="2389">
                  <c:v>15462</c:v>
                </c:pt>
                <c:pt idx="2390">
                  <c:v>14629</c:v>
                </c:pt>
                <c:pt idx="2391">
                  <c:v>14353</c:v>
                </c:pt>
                <c:pt idx="2392">
                  <c:v>12846</c:v>
                </c:pt>
                <c:pt idx="2393">
                  <c:v>12367</c:v>
                </c:pt>
                <c:pt idx="2394">
                  <c:v>12269</c:v>
                </c:pt>
                <c:pt idx="2395">
                  <c:v>12375</c:v>
                </c:pt>
                <c:pt idx="2396">
                  <c:v>11890</c:v>
                </c:pt>
                <c:pt idx="2397">
                  <c:v>11890</c:v>
                </c:pt>
                <c:pt idx="2398">
                  <c:v>11711</c:v>
                </c:pt>
                <c:pt idx="2399">
                  <c:v>11183</c:v>
                </c:pt>
                <c:pt idx="2400">
                  <c:v>11183</c:v>
                </c:pt>
                <c:pt idx="2401">
                  <c:v>11193</c:v>
                </c:pt>
                <c:pt idx="2402">
                  <c:v>11220</c:v>
                </c:pt>
                <c:pt idx="2403">
                  <c:v>10918</c:v>
                </c:pt>
                <c:pt idx="2404">
                  <c:v>10432</c:v>
                </c:pt>
                <c:pt idx="2405">
                  <c:v>10024</c:v>
                </c:pt>
                <c:pt idx="2406">
                  <c:v>10024</c:v>
                </c:pt>
                <c:pt idx="2407">
                  <c:v>9818</c:v>
                </c:pt>
                <c:pt idx="2408">
                  <c:v>9326</c:v>
                </c:pt>
                <c:pt idx="2409">
                  <c:v>9326</c:v>
                </c:pt>
                <c:pt idx="2410">
                  <c:v>8664</c:v>
                </c:pt>
                <c:pt idx="2411">
                  <c:v>8184</c:v>
                </c:pt>
                <c:pt idx="2412">
                  <c:v>8184</c:v>
                </c:pt>
                <c:pt idx="2413">
                  <c:v>8184</c:v>
                </c:pt>
                <c:pt idx="2414">
                  <c:v>8184</c:v>
                </c:pt>
                <c:pt idx="2415">
                  <c:v>8184</c:v>
                </c:pt>
                <c:pt idx="2416">
                  <c:v>8184</c:v>
                </c:pt>
                <c:pt idx="2417">
                  <c:v>8184</c:v>
                </c:pt>
                <c:pt idx="2418">
                  <c:v>8184</c:v>
                </c:pt>
                <c:pt idx="2419">
                  <c:v>8184</c:v>
                </c:pt>
                <c:pt idx="2420">
                  <c:v>8184</c:v>
                </c:pt>
                <c:pt idx="2421">
                  <c:v>8184</c:v>
                </c:pt>
                <c:pt idx="2422">
                  <c:v>8184</c:v>
                </c:pt>
                <c:pt idx="2423">
                  <c:v>8664</c:v>
                </c:pt>
                <c:pt idx="2424">
                  <c:v>9326</c:v>
                </c:pt>
                <c:pt idx="2425">
                  <c:v>9326</c:v>
                </c:pt>
                <c:pt idx="2426">
                  <c:v>9326</c:v>
                </c:pt>
                <c:pt idx="2427">
                  <c:v>9326</c:v>
                </c:pt>
                <c:pt idx="2428">
                  <c:v>9534</c:v>
                </c:pt>
                <c:pt idx="2429">
                  <c:v>9646</c:v>
                </c:pt>
                <c:pt idx="2430">
                  <c:v>9646</c:v>
                </c:pt>
                <c:pt idx="2431">
                  <c:v>10127</c:v>
                </c:pt>
                <c:pt idx="2432">
                  <c:v>10122</c:v>
                </c:pt>
                <c:pt idx="2433">
                  <c:v>10103</c:v>
                </c:pt>
                <c:pt idx="2434">
                  <c:v>10103</c:v>
                </c:pt>
                <c:pt idx="2435">
                  <c:v>10697</c:v>
                </c:pt>
                <c:pt idx="2436">
                  <c:v>10671</c:v>
                </c:pt>
                <c:pt idx="2437">
                  <c:v>10581</c:v>
                </c:pt>
                <c:pt idx="2438">
                  <c:v>10380</c:v>
                </c:pt>
                <c:pt idx="2439">
                  <c:v>9984</c:v>
                </c:pt>
                <c:pt idx="2440">
                  <c:v>9487</c:v>
                </c:pt>
                <c:pt idx="2441">
                  <c:v>9037</c:v>
                </c:pt>
                <c:pt idx="2442">
                  <c:v>8340</c:v>
                </c:pt>
                <c:pt idx="2443">
                  <c:v>8340</c:v>
                </c:pt>
                <c:pt idx="2444">
                  <c:v>8924</c:v>
                </c:pt>
                <c:pt idx="2445">
                  <c:v>8922</c:v>
                </c:pt>
                <c:pt idx="2446">
                  <c:v>8326</c:v>
                </c:pt>
                <c:pt idx="2447">
                  <c:v>7729</c:v>
                </c:pt>
                <c:pt idx="2448">
                  <c:v>8018</c:v>
                </c:pt>
                <c:pt idx="2449">
                  <c:v>9096</c:v>
                </c:pt>
                <c:pt idx="2450">
                  <c:v>9096</c:v>
                </c:pt>
                <c:pt idx="2451">
                  <c:v>9096</c:v>
                </c:pt>
                <c:pt idx="2452">
                  <c:v>9096</c:v>
                </c:pt>
                <c:pt idx="2453">
                  <c:v>8510</c:v>
                </c:pt>
                <c:pt idx="2454">
                  <c:v>8036</c:v>
                </c:pt>
                <c:pt idx="2455">
                  <c:v>7436</c:v>
                </c:pt>
                <c:pt idx="2456">
                  <c:v>7436</c:v>
                </c:pt>
                <c:pt idx="2457">
                  <c:v>7436</c:v>
                </c:pt>
                <c:pt idx="2458">
                  <c:v>8091</c:v>
                </c:pt>
                <c:pt idx="2459">
                  <c:v>8188</c:v>
                </c:pt>
                <c:pt idx="2460">
                  <c:v>9612</c:v>
                </c:pt>
                <c:pt idx="2461">
                  <c:v>10357</c:v>
                </c:pt>
                <c:pt idx="2462">
                  <c:v>12005</c:v>
                </c:pt>
                <c:pt idx="2463">
                  <c:v>14016</c:v>
                </c:pt>
                <c:pt idx="2464">
                  <c:v>14112</c:v>
                </c:pt>
                <c:pt idx="2465">
                  <c:v>14119</c:v>
                </c:pt>
                <c:pt idx="2466">
                  <c:v>14605</c:v>
                </c:pt>
                <c:pt idx="2467">
                  <c:v>14493</c:v>
                </c:pt>
                <c:pt idx="2468">
                  <c:v>15343</c:v>
                </c:pt>
                <c:pt idx="2469">
                  <c:v>15343</c:v>
                </c:pt>
                <c:pt idx="2470">
                  <c:v>15365</c:v>
                </c:pt>
                <c:pt idx="2471">
                  <c:v>15730</c:v>
                </c:pt>
                <c:pt idx="2472">
                  <c:v>15730</c:v>
                </c:pt>
                <c:pt idx="2473">
                  <c:v>15731</c:v>
                </c:pt>
                <c:pt idx="2474">
                  <c:v>15971</c:v>
                </c:pt>
                <c:pt idx="2475">
                  <c:v>16085</c:v>
                </c:pt>
                <c:pt idx="2476">
                  <c:v>16325</c:v>
                </c:pt>
                <c:pt idx="2477">
                  <c:v>16336</c:v>
                </c:pt>
                <c:pt idx="2478">
                  <c:v>16336</c:v>
                </c:pt>
                <c:pt idx="2479">
                  <c:v>16159</c:v>
                </c:pt>
                <c:pt idx="2480">
                  <c:v>16159</c:v>
                </c:pt>
                <c:pt idx="2481">
                  <c:v>16159</c:v>
                </c:pt>
                <c:pt idx="2482">
                  <c:v>16159</c:v>
                </c:pt>
                <c:pt idx="2483">
                  <c:v>15978</c:v>
                </c:pt>
                <c:pt idx="2484">
                  <c:v>15117</c:v>
                </c:pt>
                <c:pt idx="2485">
                  <c:v>13961</c:v>
                </c:pt>
                <c:pt idx="2486">
                  <c:v>13508</c:v>
                </c:pt>
                <c:pt idx="2487">
                  <c:v>13013</c:v>
                </c:pt>
                <c:pt idx="2488">
                  <c:v>11899</c:v>
                </c:pt>
                <c:pt idx="2489">
                  <c:v>12006</c:v>
                </c:pt>
                <c:pt idx="2490">
                  <c:v>12006</c:v>
                </c:pt>
                <c:pt idx="2491">
                  <c:v>12124</c:v>
                </c:pt>
                <c:pt idx="2492">
                  <c:v>11927</c:v>
                </c:pt>
                <c:pt idx="2493">
                  <c:v>11927</c:v>
                </c:pt>
                <c:pt idx="2494">
                  <c:v>11630</c:v>
                </c:pt>
                <c:pt idx="2495">
                  <c:v>9199</c:v>
                </c:pt>
                <c:pt idx="2496">
                  <c:v>10398</c:v>
                </c:pt>
                <c:pt idx="2497">
                  <c:v>10404</c:v>
                </c:pt>
                <c:pt idx="2498">
                  <c:v>10182</c:v>
                </c:pt>
                <c:pt idx="2499">
                  <c:v>8769</c:v>
                </c:pt>
                <c:pt idx="2500">
                  <c:v>7802</c:v>
                </c:pt>
                <c:pt idx="2501">
                  <c:v>7802</c:v>
                </c:pt>
                <c:pt idx="2502">
                  <c:v>7802</c:v>
                </c:pt>
                <c:pt idx="2503">
                  <c:v>7668</c:v>
                </c:pt>
                <c:pt idx="2504">
                  <c:v>7176</c:v>
                </c:pt>
                <c:pt idx="2505">
                  <c:v>7176</c:v>
                </c:pt>
                <c:pt idx="2506">
                  <c:v>7176</c:v>
                </c:pt>
                <c:pt idx="2507">
                  <c:v>6692</c:v>
                </c:pt>
                <c:pt idx="2508">
                  <c:v>6692</c:v>
                </c:pt>
                <c:pt idx="2509">
                  <c:v>6692</c:v>
                </c:pt>
                <c:pt idx="2510">
                  <c:v>6692</c:v>
                </c:pt>
                <c:pt idx="2511">
                  <c:v>6692</c:v>
                </c:pt>
                <c:pt idx="2512">
                  <c:v>6692</c:v>
                </c:pt>
                <c:pt idx="2513">
                  <c:v>6692</c:v>
                </c:pt>
                <c:pt idx="2514">
                  <c:v>6692</c:v>
                </c:pt>
                <c:pt idx="2515">
                  <c:v>6692</c:v>
                </c:pt>
                <c:pt idx="2516">
                  <c:v>6692</c:v>
                </c:pt>
                <c:pt idx="2517">
                  <c:v>6692</c:v>
                </c:pt>
                <c:pt idx="2518">
                  <c:v>6690</c:v>
                </c:pt>
                <c:pt idx="2519">
                  <c:v>6690</c:v>
                </c:pt>
                <c:pt idx="2520">
                  <c:v>6690</c:v>
                </c:pt>
                <c:pt idx="2521">
                  <c:v>6690</c:v>
                </c:pt>
                <c:pt idx="2522">
                  <c:v>6690</c:v>
                </c:pt>
                <c:pt idx="2523">
                  <c:v>6690</c:v>
                </c:pt>
                <c:pt idx="2524">
                  <c:v>6898</c:v>
                </c:pt>
                <c:pt idx="2525">
                  <c:v>7010</c:v>
                </c:pt>
                <c:pt idx="2526">
                  <c:v>7010</c:v>
                </c:pt>
                <c:pt idx="2527">
                  <c:v>7450</c:v>
                </c:pt>
                <c:pt idx="2528">
                  <c:v>7450</c:v>
                </c:pt>
                <c:pt idx="2529">
                  <c:v>7435</c:v>
                </c:pt>
                <c:pt idx="2530">
                  <c:v>7435</c:v>
                </c:pt>
                <c:pt idx="2531">
                  <c:v>7958</c:v>
                </c:pt>
                <c:pt idx="2532">
                  <c:v>7939</c:v>
                </c:pt>
                <c:pt idx="2533">
                  <c:v>7849</c:v>
                </c:pt>
                <c:pt idx="2534">
                  <c:v>7648</c:v>
                </c:pt>
                <c:pt idx="2535">
                  <c:v>7595</c:v>
                </c:pt>
                <c:pt idx="2536">
                  <c:v>7481</c:v>
                </c:pt>
                <c:pt idx="2537">
                  <c:v>7223</c:v>
                </c:pt>
                <c:pt idx="2538">
                  <c:v>7106</c:v>
                </c:pt>
                <c:pt idx="2539">
                  <c:v>7106</c:v>
                </c:pt>
                <c:pt idx="2540">
                  <c:v>7109</c:v>
                </c:pt>
                <c:pt idx="2541">
                  <c:v>7110</c:v>
                </c:pt>
                <c:pt idx="2542">
                  <c:v>7107</c:v>
                </c:pt>
                <c:pt idx="2543">
                  <c:v>5838</c:v>
                </c:pt>
                <c:pt idx="2544">
                  <c:v>5835</c:v>
                </c:pt>
                <c:pt idx="2545">
                  <c:v>6327</c:v>
                </c:pt>
                <c:pt idx="2546">
                  <c:v>6327</c:v>
                </c:pt>
                <c:pt idx="2547">
                  <c:v>6327</c:v>
                </c:pt>
                <c:pt idx="2548">
                  <c:v>5835</c:v>
                </c:pt>
                <c:pt idx="2549">
                  <c:v>5835</c:v>
                </c:pt>
                <c:pt idx="2550">
                  <c:v>5835</c:v>
                </c:pt>
                <c:pt idx="2551">
                  <c:v>5724</c:v>
                </c:pt>
                <c:pt idx="2552">
                  <c:v>5724</c:v>
                </c:pt>
                <c:pt idx="2553">
                  <c:v>5724</c:v>
                </c:pt>
                <c:pt idx="2554">
                  <c:v>6379</c:v>
                </c:pt>
                <c:pt idx="2555">
                  <c:v>6772</c:v>
                </c:pt>
                <c:pt idx="2556">
                  <c:v>8484</c:v>
                </c:pt>
                <c:pt idx="2557">
                  <c:v>8838</c:v>
                </c:pt>
                <c:pt idx="2558">
                  <c:v>9524</c:v>
                </c:pt>
                <c:pt idx="2559">
                  <c:v>11752</c:v>
                </c:pt>
                <c:pt idx="2560">
                  <c:v>11845</c:v>
                </c:pt>
                <c:pt idx="2561">
                  <c:v>11847</c:v>
                </c:pt>
                <c:pt idx="2562">
                  <c:v>11593</c:v>
                </c:pt>
                <c:pt idx="2563">
                  <c:v>11383</c:v>
                </c:pt>
                <c:pt idx="2564">
                  <c:v>12179</c:v>
                </c:pt>
                <c:pt idx="2565">
                  <c:v>12179</c:v>
                </c:pt>
                <c:pt idx="2566">
                  <c:v>12193</c:v>
                </c:pt>
                <c:pt idx="2567">
                  <c:v>13450</c:v>
                </c:pt>
                <c:pt idx="2568">
                  <c:v>13927</c:v>
                </c:pt>
                <c:pt idx="2569">
                  <c:v>14260</c:v>
                </c:pt>
                <c:pt idx="2570">
                  <c:v>14500</c:v>
                </c:pt>
                <c:pt idx="2571">
                  <c:v>14614</c:v>
                </c:pt>
                <c:pt idx="2572">
                  <c:v>14854</c:v>
                </c:pt>
                <c:pt idx="2573">
                  <c:v>14862</c:v>
                </c:pt>
                <c:pt idx="2574">
                  <c:v>14862</c:v>
                </c:pt>
                <c:pt idx="2575">
                  <c:v>14503</c:v>
                </c:pt>
                <c:pt idx="2576">
                  <c:v>14503</c:v>
                </c:pt>
                <c:pt idx="2577">
                  <c:v>14503</c:v>
                </c:pt>
                <c:pt idx="2578">
                  <c:v>14017</c:v>
                </c:pt>
                <c:pt idx="2579">
                  <c:v>13374</c:v>
                </c:pt>
                <c:pt idx="2580">
                  <c:v>13374</c:v>
                </c:pt>
                <c:pt idx="2581">
                  <c:v>12915</c:v>
                </c:pt>
                <c:pt idx="2582">
                  <c:v>12679</c:v>
                </c:pt>
                <c:pt idx="2583">
                  <c:v>11544</c:v>
                </c:pt>
                <c:pt idx="2584">
                  <c:v>10399</c:v>
                </c:pt>
                <c:pt idx="2585">
                  <c:v>9816</c:v>
                </c:pt>
                <c:pt idx="2586">
                  <c:v>9816</c:v>
                </c:pt>
                <c:pt idx="2587">
                  <c:v>9934</c:v>
                </c:pt>
                <c:pt idx="2588">
                  <c:v>9934</c:v>
                </c:pt>
                <c:pt idx="2589">
                  <c:v>9934</c:v>
                </c:pt>
                <c:pt idx="2590">
                  <c:v>9637</c:v>
                </c:pt>
                <c:pt idx="2591">
                  <c:v>9672</c:v>
                </c:pt>
                <c:pt idx="2592">
                  <c:v>9672</c:v>
                </c:pt>
                <c:pt idx="2593">
                  <c:v>8739</c:v>
                </c:pt>
                <c:pt idx="2594">
                  <c:v>8030</c:v>
                </c:pt>
                <c:pt idx="2595">
                  <c:v>8030</c:v>
                </c:pt>
                <c:pt idx="2596">
                  <c:v>7918</c:v>
                </c:pt>
                <c:pt idx="2597">
                  <c:v>7839</c:v>
                </c:pt>
                <c:pt idx="2598">
                  <c:v>7839</c:v>
                </c:pt>
                <c:pt idx="2599">
                  <c:v>7152</c:v>
                </c:pt>
                <c:pt idx="2600">
                  <c:v>7152</c:v>
                </c:pt>
                <c:pt idx="2601">
                  <c:v>7152</c:v>
                </c:pt>
                <c:pt idx="2602">
                  <c:v>7152</c:v>
                </c:pt>
                <c:pt idx="2603">
                  <c:v>7152</c:v>
                </c:pt>
                <c:pt idx="2604">
                  <c:v>7152</c:v>
                </c:pt>
                <c:pt idx="2605">
                  <c:v>7152</c:v>
                </c:pt>
                <c:pt idx="2606">
                  <c:v>7152</c:v>
                </c:pt>
                <c:pt idx="2607">
                  <c:v>5961</c:v>
                </c:pt>
                <c:pt idx="2608">
                  <c:v>5961</c:v>
                </c:pt>
                <c:pt idx="2609">
                  <c:v>5961</c:v>
                </c:pt>
                <c:pt idx="2610">
                  <c:v>5961</c:v>
                </c:pt>
                <c:pt idx="2611">
                  <c:v>5961</c:v>
                </c:pt>
                <c:pt idx="2612">
                  <c:v>5961</c:v>
                </c:pt>
                <c:pt idx="2613">
                  <c:v>5961</c:v>
                </c:pt>
                <c:pt idx="2614">
                  <c:v>5961</c:v>
                </c:pt>
                <c:pt idx="2615">
                  <c:v>5961</c:v>
                </c:pt>
                <c:pt idx="2616">
                  <c:v>5961</c:v>
                </c:pt>
                <c:pt idx="2617">
                  <c:v>5961</c:v>
                </c:pt>
                <c:pt idx="2618">
                  <c:v>5961</c:v>
                </c:pt>
                <c:pt idx="2619">
                  <c:v>5961</c:v>
                </c:pt>
                <c:pt idx="2620">
                  <c:v>6051</c:v>
                </c:pt>
                <c:pt idx="2621">
                  <c:v>6051</c:v>
                </c:pt>
                <c:pt idx="2622">
                  <c:v>6051</c:v>
                </c:pt>
                <c:pt idx="2623">
                  <c:v>6051</c:v>
                </c:pt>
                <c:pt idx="2624">
                  <c:v>6051</c:v>
                </c:pt>
                <c:pt idx="2625">
                  <c:v>6034</c:v>
                </c:pt>
                <c:pt idx="2626">
                  <c:v>6034</c:v>
                </c:pt>
                <c:pt idx="2627">
                  <c:v>6057</c:v>
                </c:pt>
                <c:pt idx="2628">
                  <c:v>6042</c:v>
                </c:pt>
                <c:pt idx="2629">
                  <c:v>5952</c:v>
                </c:pt>
                <c:pt idx="2630">
                  <c:v>5863</c:v>
                </c:pt>
                <c:pt idx="2631">
                  <c:v>5784</c:v>
                </c:pt>
                <c:pt idx="2632">
                  <c:v>5781</c:v>
                </c:pt>
                <c:pt idx="2633">
                  <c:v>5781</c:v>
                </c:pt>
                <c:pt idx="2634">
                  <c:v>5781</c:v>
                </c:pt>
                <c:pt idx="2635">
                  <c:v>5781</c:v>
                </c:pt>
                <c:pt idx="2636">
                  <c:v>5781</c:v>
                </c:pt>
                <c:pt idx="2637">
                  <c:v>5781</c:v>
                </c:pt>
                <c:pt idx="2638">
                  <c:v>5781</c:v>
                </c:pt>
                <c:pt idx="2639">
                  <c:v>5759</c:v>
                </c:pt>
                <c:pt idx="2640">
                  <c:v>5759</c:v>
                </c:pt>
                <c:pt idx="2641">
                  <c:v>5765</c:v>
                </c:pt>
                <c:pt idx="2642">
                  <c:v>5765</c:v>
                </c:pt>
                <c:pt idx="2643">
                  <c:v>5765</c:v>
                </c:pt>
                <c:pt idx="2644">
                  <c:v>5759</c:v>
                </c:pt>
                <c:pt idx="2645">
                  <c:v>5759</c:v>
                </c:pt>
                <c:pt idx="2646">
                  <c:v>5759</c:v>
                </c:pt>
                <c:pt idx="2647">
                  <c:v>5808</c:v>
                </c:pt>
                <c:pt idx="2648">
                  <c:v>5971</c:v>
                </c:pt>
                <c:pt idx="2649">
                  <c:v>5971</c:v>
                </c:pt>
                <c:pt idx="2650">
                  <c:v>6050</c:v>
                </c:pt>
                <c:pt idx="2651">
                  <c:v>6223</c:v>
                </c:pt>
                <c:pt idx="2652">
                  <c:v>6223</c:v>
                </c:pt>
                <c:pt idx="2653">
                  <c:v>6306</c:v>
                </c:pt>
                <c:pt idx="2654">
                  <c:v>7339</c:v>
                </c:pt>
                <c:pt idx="2655">
                  <c:v>8975</c:v>
                </c:pt>
                <c:pt idx="2656">
                  <c:v>9086</c:v>
                </c:pt>
                <c:pt idx="2657">
                  <c:v>9275</c:v>
                </c:pt>
                <c:pt idx="2658">
                  <c:v>10147</c:v>
                </c:pt>
                <c:pt idx="2659">
                  <c:v>10867</c:v>
                </c:pt>
                <c:pt idx="2660">
                  <c:v>12306</c:v>
                </c:pt>
                <c:pt idx="2661">
                  <c:v>12546</c:v>
                </c:pt>
                <c:pt idx="2662">
                  <c:v>12561</c:v>
                </c:pt>
                <c:pt idx="2663">
                  <c:v>13145</c:v>
                </c:pt>
                <c:pt idx="2664">
                  <c:v>13482</c:v>
                </c:pt>
                <c:pt idx="2665">
                  <c:v>13483</c:v>
                </c:pt>
                <c:pt idx="2666">
                  <c:v>13723</c:v>
                </c:pt>
                <c:pt idx="2667">
                  <c:v>14123</c:v>
                </c:pt>
                <c:pt idx="2668">
                  <c:v>14235</c:v>
                </c:pt>
                <c:pt idx="2669">
                  <c:v>14240</c:v>
                </c:pt>
                <c:pt idx="2670">
                  <c:v>14240</c:v>
                </c:pt>
                <c:pt idx="2671">
                  <c:v>14344</c:v>
                </c:pt>
                <c:pt idx="2672">
                  <c:v>13900</c:v>
                </c:pt>
                <c:pt idx="2673">
                  <c:v>13627</c:v>
                </c:pt>
                <c:pt idx="2674">
                  <c:v>13146</c:v>
                </c:pt>
                <c:pt idx="2675">
                  <c:v>12550</c:v>
                </c:pt>
                <c:pt idx="2676">
                  <c:v>12550</c:v>
                </c:pt>
                <c:pt idx="2677">
                  <c:v>12068</c:v>
                </c:pt>
                <c:pt idx="2678">
                  <c:v>11790</c:v>
                </c:pt>
                <c:pt idx="2679">
                  <c:v>10952</c:v>
                </c:pt>
                <c:pt idx="2680">
                  <c:v>10277</c:v>
                </c:pt>
                <c:pt idx="2681">
                  <c:v>10187</c:v>
                </c:pt>
                <c:pt idx="2682">
                  <c:v>10075</c:v>
                </c:pt>
                <c:pt idx="2683">
                  <c:v>9847</c:v>
                </c:pt>
                <c:pt idx="2684">
                  <c:v>9668</c:v>
                </c:pt>
                <c:pt idx="2685">
                  <c:v>9668</c:v>
                </c:pt>
                <c:pt idx="2686">
                  <c:v>9668</c:v>
                </c:pt>
                <c:pt idx="2687">
                  <c:v>10932</c:v>
                </c:pt>
                <c:pt idx="2688">
                  <c:v>10932</c:v>
                </c:pt>
                <c:pt idx="2689">
                  <c:v>10932</c:v>
                </c:pt>
                <c:pt idx="2690">
                  <c:v>9764</c:v>
                </c:pt>
                <c:pt idx="2691">
                  <c:v>9764</c:v>
                </c:pt>
                <c:pt idx="2692">
                  <c:v>8752</c:v>
                </c:pt>
                <c:pt idx="2693">
                  <c:v>8065</c:v>
                </c:pt>
                <c:pt idx="2694">
                  <c:v>7953</c:v>
                </c:pt>
                <c:pt idx="2695">
                  <c:v>7359</c:v>
                </c:pt>
                <c:pt idx="2696">
                  <c:v>7359</c:v>
                </c:pt>
                <c:pt idx="2697">
                  <c:v>7359</c:v>
                </c:pt>
                <c:pt idx="2698">
                  <c:v>7359</c:v>
                </c:pt>
                <c:pt idx="2699">
                  <c:v>6978</c:v>
                </c:pt>
                <c:pt idx="2700">
                  <c:v>6978</c:v>
                </c:pt>
                <c:pt idx="2701">
                  <c:v>6978</c:v>
                </c:pt>
                <c:pt idx="2702">
                  <c:v>6978</c:v>
                </c:pt>
                <c:pt idx="2703">
                  <c:v>5849</c:v>
                </c:pt>
                <c:pt idx="2704">
                  <c:v>5849</c:v>
                </c:pt>
                <c:pt idx="2705">
                  <c:v>5849</c:v>
                </c:pt>
                <c:pt idx="2706">
                  <c:v>5849</c:v>
                </c:pt>
                <c:pt idx="2707">
                  <c:v>5849</c:v>
                </c:pt>
                <c:pt idx="2708">
                  <c:v>5849</c:v>
                </c:pt>
                <c:pt idx="2709">
                  <c:v>5849</c:v>
                </c:pt>
                <c:pt idx="2710">
                  <c:v>5849</c:v>
                </c:pt>
                <c:pt idx="2711">
                  <c:v>5849</c:v>
                </c:pt>
                <c:pt idx="2712">
                  <c:v>5849</c:v>
                </c:pt>
                <c:pt idx="2713">
                  <c:v>5849</c:v>
                </c:pt>
                <c:pt idx="2714">
                  <c:v>5849</c:v>
                </c:pt>
                <c:pt idx="2715">
                  <c:v>5849</c:v>
                </c:pt>
                <c:pt idx="2716">
                  <c:v>5939</c:v>
                </c:pt>
                <c:pt idx="2717">
                  <c:v>6181</c:v>
                </c:pt>
                <c:pt idx="2718">
                  <c:v>6293</c:v>
                </c:pt>
                <c:pt idx="2719">
                  <c:v>6293</c:v>
                </c:pt>
                <c:pt idx="2720">
                  <c:v>6674</c:v>
                </c:pt>
                <c:pt idx="2721">
                  <c:v>6657</c:v>
                </c:pt>
                <c:pt idx="2722">
                  <c:v>6657</c:v>
                </c:pt>
                <c:pt idx="2723">
                  <c:v>6680</c:v>
                </c:pt>
                <c:pt idx="2724">
                  <c:v>6665</c:v>
                </c:pt>
                <c:pt idx="2725">
                  <c:v>6463</c:v>
                </c:pt>
                <c:pt idx="2726">
                  <c:v>6132</c:v>
                </c:pt>
                <c:pt idx="2727">
                  <c:v>6055</c:v>
                </c:pt>
                <c:pt idx="2728">
                  <c:v>6052</c:v>
                </c:pt>
                <c:pt idx="2729">
                  <c:v>6052</c:v>
                </c:pt>
                <c:pt idx="2730">
                  <c:v>5918</c:v>
                </c:pt>
                <c:pt idx="2731">
                  <c:v>5671</c:v>
                </c:pt>
                <c:pt idx="2732">
                  <c:v>5671</c:v>
                </c:pt>
                <c:pt idx="2733">
                  <c:v>5364</c:v>
                </c:pt>
                <c:pt idx="2734">
                  <c:v>5359</c:v>
                </c:pt>
                <c:pt idx="2735">
                  <c:v>5330</c:v>
                </c:pt>
                <c:pt idx="2736">
                  <c:v>5330</c:v>
                </c:pt>
                <c:pt idx="2737">
                  <c:v>5330</c:v>
                </c:pt>
                <c:pt idx="2738">
                  <c:v>5330</c:v>
                </c:pt>
                <c:pt idx="2739">
                  <c:v>5330</c:v>
                </c:pt>
                <c:pt idx="2740">
                  <c:v>5330</c:v>
                </c:pt>
                <c:pt idx="2741">
                  <c:v>5330</c:v>
                </c:pt>
                <c:pt idx="2742">
                  <c:v>5330</c:v>
                </c:pt>
                <c:pt idx="2743">
                  <c:v>5382</c:v>
                </c:pt>
                <c:pt idx="2744">
                  <c:v>5382</c:v>
                </c:pt>
                <c:pt idx="2745">
                  <c:v>5461</c:v>
                </c:pt>
                <c:pt idx="2746">
                  <c:v>5736</c:v>
                </c:pt>
                <c:pt idx="2747">
                  <c:v>6090</c:v>
                </c:pt>
                <c:pt idx="2748">
                  <c:v>6415</c:v>
                </c:pt>
                <c:pt idx="2749">
                  <c:v>6742</c:v>
                </c:pt>
                <c:pt idx="2750">
                  <c:v>7205</c:v>
                </c:pt>
                <c:pt idx="2751">
                  <c:v>8242</c:v>
                </c:pt>
                <c:pt idx="2752">
                  <c:v>8667</c:v>
                </c:pt>
                <c:pt idx="2753">
                  <c:v>9607</c:v>
                </c:pt>
                <c:pt idx="2754">
                  <c:v>9607</c:v>
                </c:pt>
                <c:pt idx="2755">
                  <c:v>10076</c:v>
                </c:pt>
                <c:pt idx="2756">
                  <c:v>9799</c:v>
                </c:pt>
                <c:pt idx="2757">
                  <c:v>9962</c:v>
                </c:pt>
                <c:pt idx="2758">
                  <c:v>10206</c:v>
                </c:pt>
                <c:pt idx="2759">
                  <c:v>10532</c:v>
                </c:pt>
                <c:pt idx="2760">
                  <c:v>10646</c:v>
                </c:pt>
                <c:pt idx="2761">
                  <c:v>10646</c:v>
                </c:pt>
                <c:pt idx="2762">
                  <c:v>10886</c:v>
                </c:pt>
                <c:pt idx="2763">
                  <c:v>11333</c:v>
                </c:pt>
                <c:pt idx="2764">
                  <c:v>11333</c:v>
                </c:pt>
                <c:pt idx="2765">
                  <c:v>11333</c:v>
                </c:pt>
                <c:pt idx="2766">
                  <c:v>11333</c:v>
                </c:pt>
                <c:pt idx="2767">
                  <c:v>11233</c:v>
                </c:pt>
                <c:pt idx="2768">
                  <c:v>11233</c:v>
                </c:pt>
                <c:pt idx="2769">
                  <c:v>11233</c:v>
                </c:pt>
                <c:pt idx="2770">
                  <c:v>11233</c:v>
                </c:pt>
                <c:pt idx="2771">
                  <c:v>11156</c:v>
                </c:pt>
                <c:pt idx="2772">
                  <c:v>11166</c:v>
                </c:pt>
                <c:pt idx="2773">
                  <c:v>11410</c:v>
                </c:pt>
                <c:pt idx="2774">
                  <c:v>11234</c:v>
                </c:pt>
                <c:pt idx="2775">
                  <c:v>11094</c:v>
                </c:pt>
                <c:pt idx="2776">
                  <c:v>11005</c:v>
                </c:pt>
                <c:pt idx="2777">
                  <c:v>10915</c:v>
                </c:pt>
                <c:pt idx="2778">
                  <c:v>10915</c:v>
                </c:pt>
                <c:pt idx="2779">
                  <c:v>10297</c:v>
                </c:pt>
                <c:pt idx="2780">
                  <c:v>10057</c:v>
                </c:pt>
                <c:pt idx="2781">
                  <c:v>9945</c:v>
                </c:pt>
                <c:pt idx="2782">
                  <c:v>9648</c:v>
                </c:pt>
                <c:pt idx="2783">
                  <c:v>10932</c:v>
                </c:pt>
                <c:pt idx="2784">
                  <c:v>10932</c:v>
                </c:pt>
                <c:pt idx="2785">
                  <c:v>10932</c:v>
                </c:pt>
                <c:pt idx="2786">
                  <c:v>9764</c:v>
                </c:pt>
                <c:pt idx="2787">
                  <c:v>9764</c:v>
                </c:pt>
                <c:pt idx="2788">
                  <c:v>8752</c:v>
                </c:pt>
                <c:pt idx="2789">
                  <c:v>8065</c:v>
                </c:pt>
                <c:pt idx="2790">
                  <c:v>7953</c:v>
                </c:pt>
                <c:pt idx="2791">
                  <c:v>7046</c:v>
                </c:pt>
                <c:pt idx="2792">
                  <c:v>7046</c:v>
                </c:pt>
                <c:pt idx="2793">
                  <c:v>7046</c:v>
                </c:pt>
                <c:pt idx="2794">
                  <c:v>7046</c:v>
                </c:pt>
                <c:pt idx="2795">
                  <c:v>6665</c:v>
                </c:pt>
                <c:pt idx="2796">
                  <c:v>6665</c:v>
                </c:pt>
                <c:pt idx="2797">
                  <c:v>6665</c:v>
                </c:pt>
                <c:pt idx="2798">
                  <c:v>6665</c:v>
                </c:pt>
                <c:pt idx="2799">
                  <c:v>5613</c:v>
                </c:pt>
                <c:pt idx="2800">
                  <c:v>5613</c:v>
                </c:pt>
                <c:pt idx="2801">
                  <c:v>5613</c:v>
                </c:pt>
                <c:pt idx="2802">
                  <c:v>5613</c:v>
                </c:pt>
                <c:pt idx="2803">
                  <c:v>5613</c:v>
                </c:pt>
                <c:pt idx="2804">
                  <c:v>5613</c:v>
                </c:pt>
                <c:pt idx="2805">
                  <c:v>5613</c:v>
                </c:pt>
                <c:pt idx="2806">
                  <c:v>5613</c:v>
                </c:pt>
                <c:pt idx="2807">
                  <c:v>5613</c:v>
                </c:pt>
                <c:pt idx="2808">
                  <c:v>5613</c:v>
                </c:pt>
                <c:pt idx="2809">
                  <c:v>5613</c:v>
                </c:pt>
                <c:pt idx="2810">
                  <c:v>5613</c:v>
                </c:pt>
                <c:pt idx="2811">
                  <c:v>5613</c:v>
                </c:pt>
                <c:pt idx="2812">
                  <c:v>5703</c:v>
                </c:pt>
                <c:pt idx="2813">
                  <c:v>5945</c:v>
                </c:pt>
                <c:pt idx="2814">
                  <c:v>6057</c:v>
                </c:pt>
                <c:pt idx="2815">
                  <c:v>6057</c:v>
                </c:pt>
                <c:pt idx="2816">
                  <c:v>6438</c:v>
                </c:pt>
                <c:pt idx="2817">
                  <c:v>6421</c:v>
                </c:pt>
                <c:pt idx="2818">
                  <c:v>6421</c:v>
                </c:pt>
                <c:pt idx="2819">
                  <c:v>6421</c:v>
                </c:pt>
                <c:pt idx="2820">
                  <c:v>6406</c:v>
                </c:pt>
                <c:pt idx="2821">
                  <c:v>6204</c:v>
                </c:pt>
                <c:pt idx="2822">
                  <c:v>5873</c:v>
                </c:pt>
                <c:pt idx="2823">
                  <c:v>5741</c:v>
                </c:pt>
                <c:pt idx="2824">
                  <c:v>5738</c:v>
                </c:pt>
                <c:pt idx="2825">
                  <c:v>5738</c:v>
                </c:pt>
                <c:pt idx="2826">
                  <c:v>5604</c:v>
                </c:pt>
                <c:pt idx="2827">
                  <c:v>5358</c:v>
                </c:pt>
                <c:pt idx="2828">
                  <c:v>5358</c:v>
                </c:pt>
                <c:pt idx="2829">
                  <c:v>5357</c:v>
                </c:pt>
                <c:pt idx="2830">
                  <c:v>5357</c:v>
                </c:pt>
                <c:pt idx="2831">
                  <c:v>5336</c:v>
                </c:pt>
                <c:pt idx="2832">
                  <c:v>5336</c:v>
                </c:pt>
                <c:pt idx="2833">
                  <c:v>5336</c:v>
                </c:pt>
                <c:pt idx="2834">
                  <c:v>5336</c:v>
                </c:pt>
                <c:pt idx="2835">
                  <c:v>5336</c:v>
                </c:pt>
                <c:pt idx="2836">
                  <c:v>5336</c:v>
                </c:pt>
                <c:pt idx="2837">
                  <c:v>5336</c:v>
                </c:pt>
                <c:pt idx="2838">
                  <c:v>5336</c:v>
                </c:pt>
                <c:pt idx="2839">
                  <c:v>5388</c:v>
                </c:pt>
                <c:pt idx="2840">
                  <c:v>5388</c:v>
                </c:pt>
                <c:pt idx="2841">
                  <c:v>5467</c:v>
                </c:pt>
                <c:pt idx="2842">
                  <c:v>5742</c:v>
                </c:pt>
                <c:pt idx="2843">
                  <c:v>6096</c:v>
                </c:pt>
                <c:pt idx="2844">
                  <c:v>6415</c:v>
                </c:pt>
                <c:pt idx="2845">
                  <c:v>6742</c:v>
                </c:pt>
                <c:pt idx="2846">
                  <c:v>7695</c:v>
                </c:pt>
                <c:pt idx="2847">
                  <c:v>8727</c:v>
                </c:pt>
                <c:pt idx="2848">
                  <c:v>9152</c:v>
                </c:pt>
                <c:pt idx="2849">
                  <c:v>10092</c:v>
                </c:pt>
                <c:pt idx="2850">
                  <c:v>10092</c:v>
                </c:pt>
                <c:pt idx="2851">
                  <c:v>10561</c:v>
                </c:pt>
                <c:pt idx="2852">
                  <c:v>10762</c:v>
                </c:pt>
                <c:pt idx="2853">
                  <c:v>10925</c:v>
                </c:pt>
                <c:pt idx="2854">
                  <c:v>11164</c:v>
                </c:pt>
                <c:pt idx="2855">
                  <c:v>11486</c:v>
                </c:pt>
                <c:pt idx="2856">
                  <c:v>11601</c:v>
                </c:pt>
                <c:pt idx="2857">
                  <c:v>11601</c:v>
                </c:pt>
                <c:pt idx="2858">
                  <c:v>11841</c:v>
                </c:pt>
                <c:pt idx="2859">
                  <c:v>12286</c:v>
                </c:pt>
                <c:pt idx="2860">
                  <c:v>12286</c:v>
                </c:pt>
                <c:pt idx="2861">
                  <c:v>12286</c:v>
                </c:pt>
                <c:pt idx="2862">
                  <c:v>12286</c:v>
                </c:pt>
                <c:pt idx="2863">
                  <c:v>12182</c:v>
                </c:pt>
                <c:pt idx="2864">
                  <c:v>12182</c:v>
                </c:pt>
                <c:pt idx="2865">
                  <c:v>12182</c:v>
                </c:pt>
                <c:pt idx="2866">
                  <c:v>12182</c:v>
                </c:pt>
                <c:pt idx="2867">
                  <c:v>12104</c:v>
                </c:pt>
                <c:pt idx="2868">
                  <c:v>12114</c:v>
                </c:pt>
                <c:pt idx="2869">
                  <c:v>12358</c:v>
                </c:pt>
                <c:pt idx="2870">
                  <c:v>12182</c:v>
                </c:pt>
                <c:pt idx="2871">
                  <c:v>12045</c:v>
                </c:pt>
                <c:pt idx="2872">
                  <c:v>11956</c:v>
                </c:pt>
                <c:pt idx="2873">
                  <c:v>11866</c:v>
                </c:pt>
                <c:pt idx="2874">
                  <c:v>11866</c:v>
                </c:pt>
                <c:pt idx="2875">
                  <c:v>11247</c:v>
                </c:pt>
                <c:pt idx="2876">
                  <c:v>11007</c:v>
                </c:pt>
                <c:pt idx="2877">
                  <c:v>10895</c:v>
                </c:pt>
                <c:pt idx="2878">
                  <c:v>10598</c:v>
                </c:pt>
              </c:numCache>
            </c:numRef>
          </c:val>
          <c:smooth val="0"/>
        </c:ser>
        <c:ser>
          <c:idx val="10"/>
          <c:order val="1"/>
          <c:tx>
            <c:strRef>
              <c:f>"西电实际"</c:f>
              <c:strCache>
                <c:ptCount val="1"/>
                <c:pt idx="0">
                  <c:v>西电实际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统调负荷!$AD$1:$AD$2881</c15:sqref>
                  </c15:fullRef>
                </c:ext>
              </c:extLst>
              <c:f>统调负荷!$AD$2:$AD$2881</c:f>
              <c:numCache>
                <c:formatCode>m/d;@</c:formatCode>
                <c:ptCount val="2880"/>
                <c:pt idx="0" c:formatCode="m/d;@">
                  <c:v>45658</c:v>
                </c:pt>
                <c:pt idx="1" c:formatCode="m/d;@">
                  <c:v>45658.0104166667</c:v>
                </c:pt>
                <c:pt idx="2" c:formatCode="m/d;@">
                  <c:v>45658.0208333333</c:v>
                </c:pt>
                <c:pt idx="3" c:formatCode="m/d;@">
                  <c:v>45658.03125</c:v>
                </c:pt>
                <c:pt idx="4" c:formatCode="m/d;@">
                  <c:v>45658.0416666667</c:v>
                </c:pt>
                <c:pt idx="5" c:formatCode="m/d;@">
                  <c:v>45658.0520833333</c:v>
                </c:pt>
                <c:pt idx="6" c:formatCode="m/d;@">
                  <c:v>45658.0625</c:v>
                </c:pt>
                <c:pt idx="7" c:formatCode="m/d;@">
                  <c:v>45658.0729166667</c:v>
                </c:pt>
                <c:pt idx="8" c:formatCode="m/d;@">
                  <c:v>45658.0833333333</c:v>
                </c:pt>
                <c:pt idx="9" c:formatCode="m/d;@">
                  <c:v>45658.09375</c:v>
                </c:pt>
                <c:pt idx="10" c:formatCode="m/d;@">
                  <c:v>45658.1041666667</c:v>
                </c:pt>
                <c:pt idx="11" c:formatCode="m/d;@">
                  <c:v>45658.1145833333</c:v>
                </c:pt>
                <c:pt idx="12" c:formatCode="m/d;@">
                  <c:v>45658.125</c:v>
                </c:pt>
                <c:pt idx="13" c:formatCode="m/d;@">
                  <c:v>45658.1354166667</c:v>
                </c:pt>
                <c:pt idx="14" c:formatCode="m/d;@">
                  <c:v>45658.1458333333</c:v>
                </c:pt>
                <c:pt idx="15" c:formatCode="m/d;@">
                  <c:v>45658.15625</c:v>
                </c:pt>
                <c:pt idx="16" c:formatCode="m/d;@">
                  <c:v>45658.1666666667</c:v>
                </c:pt>
                <c:pt idx="17" c:formatCode="m/d;@">
                  <c:v>45658.1770833333</c:v>
                </c:pt>
                <c:pt idx="18" c:formatCode="m/d;@">
                  <c:v>45658.1875</c:v>
                </c:pt>
                <c:pt idx="19" c:formatCode="m/d;@">
                  <c:v>45658.1979166667</c:v>
                </c:pt>
                <c:pt idx="20" c:formatCode="m/d;@">
                  <c:v>45658.2083333333</c:v>
                </c:pt>
                <c:pt idx="21" c:formatCode="m/d;@">
                  <c:v>45658.21875</c:v>
                </c:pt>
                <c:pt idx="22" c:formatCode="m/d;@">
                  <c:v>45658.2291666667</c:v>
                </c:pt>
                <c:pt idx="23" c:formatCode="m/d;@">
                  <c:v>45658.2395833333</c:v>
                </c:pt>
                <c:pt idx="24" c:formatCode="m/d;@">
                  <c:v>45658.25</c:v>
                </c:pt>
                <c:pt idx="25" c:formatCode="m/d;@">
                  <c:v>45658.2604166667</c:v>
                </c:pt>
                <c:pt idx="26" c:formatCode="m/d;@">
                  <c:v>45658.2708333333</c:v>
                </c:pt>
                <c:pt idx="27" c:formatCode="m/d;@">
                  <c:v>45658.28125</c:v>
                </c:pt>
                <c:pt idx="28" c:formatCode="m/d;@">
                  <c:v>45658.2916666667</c:v>
                </c:pt>
                <c:pt idx="29" c:formatCode="m/d;@">
                  <c:v>45658.3020833333</c:v>
                </c:pt>
                <c:pt idx="30" c:formatCode="m/d;@">
                  <c:v>45658.3125</c:v>
                </c:pt>
                <c:pt idx="31" c:formatCode="m/d;@">
                  <c:v>45658.3229166667</c:v>
                </c:pt>
                <c:pt idx="32" c:formatCode="m/d;@">
                  <c:v>45658.3333333333</c:v>
                </c:pt>
                <c:pt idx="33" c:formatCode="m/d;@">
                  <c:v>45658.34375</c:v>
                </c:pt>
                <c:pt idx="34" c:formatCode="m/d;@">
                  <c:v>45658.3541666667</c:v>
                </c:pt>
                <c:pt idx="35" c:formatCode="m/d;@">
                  <c:v>45658.3645833333</c:v>
                </c:pt>
                <c:pt idx="36" c:formatCode="m/d;@">
                  <c:v>45658.375</c:v>
                </c:pt>
                <c:pt idx="37" c:formatCode="m/d;@">
                  <c:v>45658.3854166667</c:v>
                </c:pt>
                <c:pt idx="38" c:formatCode="m/d;@">
                  <c:v>45658.3958333333</c:v>
                </c:pt>
                <c:pt idx="39" c:formatCode="m/d;@">
                  <c:v>45658.40625</c:v>
                </c:pt>
                <c:pt idx="40" c:formatCode="m/d;@">
                  <c:v>45658.4166666667</c:v>
                </c:pt>
                <c:pt idx="41" c:formatCode="m/d;@">
                  <c:v>45658.4270833333</c:v>
                </c:pt>
                <c:pt idx="42" c:formatCode="m/d;@">
                  <c:v>45658.4375</c:v>
                </c:pt>
                <c:pt idx="43" c:formatCode="m/d;@">
                  <c:v>45658.4479166667</c:v>
                </c:pt>
                <c:pt idx="44" c:formatCode="m/d;@">
                  <c:v>45658.4583333333</c:v>
                </c:pt>
                <c:pt idx="45" c:formatCode="m/d;@">
                  <c:v>45658.46875</c:v>
                </c:pt>
                <c:pt idx="46" c:formatCode="m/d;@">
                  <c:v>45658.4791666667</c:v>
                </c:pt>
                <c:pt idx="47" c:formatCode="m/d;@">
                  <c:v>45658.4895833333</c:v>
                </c:pt>
                <c:pt idx="48" c:formatCode="m/d;@">
                  <c:v>45658.5</c:v>
                </c:pt>
                <c:pt idx="49" c:formatCode="m/d;@">
                  <c:v>45658.5104166667</c:v>
                </c:pt>
                <c:pt idx="50" c:formatCode="m/d;@">
                  <c:v>45658.5208333333</c:v>
                </c:pt>
                <c:pt idx="51" c:formatCode="m/d;@">
                  <c:v>45658.53125</c:v>
                </c:pt>
                <c:pt idx="52" c:formatCode="m/d;@">
                  <c:v>45658.5416666667</c:v>
                </c:pt>
                <c:pt idx="53" c:formatCode="m/d;@">
                  <c:v>45658.5520833333</c:v>
                </c:pt>
                <c:pt idx="54" c:formatCode="m/d;@">
                  <c:v>45658.5625</c:v>
                </c:pt>
                <c:pt idx="55" c:formatCode="m/d;@">
                  <c:v>45658.5729166667</c:v>
                </c:pt>
                <c:pt idx="56" c:formatCode="m/d;@">
                  <c:v>45658.5833333333</c:v>
                </c:pt>
                <c:pt idx="57" c:formatCode="m/d;@">
                  <c:v>45658.59375</c:v>
                </c:pt>
                <c:pt idx="58" c:formatCode="m/d;@">
                  <c:v>45658.6041666667</c:v>
                </c:pt>
                <c:pt idx="59" c:formatCode="m/d;@">
                  <c:v>45658.6145833333</c:v>
                </c:pt>
                <c:pt idx="60" c:formatCode="m/d;@">
                  <c:v>45658.625</c:v>
                </c:pt>
                <c:pt idx="61" c:formatCode="m/d;@">
                  <c:v>45658.6354166667</c:v>
                </c:pt>
                <c:pt idx="62" c:formatCode="m/d;@">
                  <c:v>45658.6458333333</c:v>
                </c:pt>
                <c:pt idx="63" c:formatCode="m/d;@">
                  <c:v>45658.65625</c:v>
                </c:pt>
                <c:pt idx="64" c:formatCode="m/d;@">
                  <c:v>45658.6666666667</c:v>
                </c:pt>
                <c:pt idx="65" c:formatCode="m/d;@">
                  <c:v>45658.6770833333</c:v>
                </c:pt>
                <c:pt idx="66" c:formatCode="m/d;@">
                  <c:v>45658.6875</c:v>
                </c:pt>
                <c:pt idx="67" c:formatCode="m/d;@">
                  <c:v>45658.6979166667</c:v>
                </c:pt>
                <c:pt idx="68" c:formatCode="m/d;@">
                  <c:v>45658.7083333333</c:v>
                </c:pt>
                <c:pt idx="69" c:formatCode="m/d;@">
                  <c:v>45658.71875</c:v>
                </c:pt>
                <c:pt idx="70" c:formatCode="m/d;@">
                  <c:v>45658.7291666667</c:v>
                </c:pt>
                <c:pt idx="71" c:formatCode="m/d;@">
                  <c:v>45658.7395833333</c:v>
                </c:pt>
                <c:pt idx="72" c:formatCode="m/d;@">
                  <c:v>45658.75</c:v>
                </c:pt>
                <c:pt idx="73" c:formatCode="m/d;@">
                  <c:v>45658.7604166667</c:v>
                </c:pt>
                <c:pt idx="74" c:formatCode="m/d;@">
                  <c:v>45658.7708333333</c:v>
                </c:pt>
                <c:pt idx="75" c:formatCode="m/d;@">
                  <c:v>45658.78125</c:v>
                </c:pt>
                <c:pt idx="76" c:formatCode="m/d;@">
                  <c:v>45658.7916666667</c:v>
                </c:pt>
                <c:pt idx="77" c:formatCode="m/d;@">
                  <c:v>45658.8020833333</c:v>
                </c:pt>
                <c:pt idx="78" c:formatCode="m/d;@">
                  <c:v>45658.8125</c:v>
                </c:pt>
                <c:pt idx="79" c:formatCode="m/d;@">
                  <c:v>45658.8229166667</c:v>
                </c:pt>
                <c:pt idx="80" c:formatCode="m/d;@">
                  <c:v>45658.8333333333</c:v>
                </c:pt>
                <c:pt idx="81" c:formatCode="m/d;@">
                  <c:v>45658.84375</c:v>
                </c:pt>
                <c:pt idx="82" c:formatCode="m/d;@">
                  <c:v>45658.8541666667</c:v>
                </c:pt>
                <c:pt idx="83" c:formatCode="m/d;@">
                  <c:v>45658.8645833333</c:v>
                </c:pt>
                <c:pt idx="84" c:formatCode="m/d;@">
                  <c:v>45658.875</c:v>
                </c:pt>
                <c:pt idx="85" c:formatCode="m/d;@">
                  <c:v>45658.8854166667</c:v>
                </c:pt>
                <c:pt idx="86" c:formatCode="m/d;@">
                  <c:v>45658.8958333333</c:v>
                </c:pt>
                <c:pt idx="87" c:formatCode="m/d;@">
                  <c:v>45658.90625</c:v>
                </c:pt>
                <c:pt idx="88" c:formatCode="m/d;@">
                  <c:v>45658.9166666667</c:v>
                </c:pt>
                <c:pt idx="89" c:formatCode="m/d;@">
                  <c:v>45658.9270833333</c:v>
                </c:pt>
                <c:pt idx="90" c:formatCode="m/d;@">
                  <c:v>45658.9375</c:v>
                </c:pt>
                <c:pt idx="91" c:formatCode="m/d;@">
                  <c:v>45658.9479166667</c:v>
                </c:pt>
                <c:pt idx="92" c:formatCode="m/d;@">
                  <c:v>45658.9583333333</c:v>
                </c:pt>
                <c:pt idx="93" c:formatCode="m/d;@">
                  <c:v>45658.96875</c:v>
                </c:pt>
                <c:pt idx="94" c:formatCode="m/d;@">
                  <c:v>45658.9791666667</c:v>
                </c:pt>
                <c:pt idx="95" c:formatCode="m/d;@">
                  <c:v>45658.9895833333</c:v>
                </c:pt>
                <c:pt idx="96" c:formatCode="m/d;@">
                  <c:v>45659</c:v>
                </c:pt>
                <c:pt idx="97" c:formatCode="m/d;@">
                  <c:v>45659.0104166667</c:v>
                </c:pt>
                <c:pt idx="98" c:formatCode="m/d;@">
                  <c:v>45659.0208333333</c:v>
                </c:pt>
                <c:pt idx="99" c:formatCode="m/d;@">
                  <c:v>45659.03125</c:v>
                </c:pt>
                <c:pt idx="100" c:formatCode="m/d;@">
                  <c:v>45659.0416666667</c:v>
                </c:pt>
                <c:pt idx="101" c:formatCode="m/d;@">
                  <c:v>45659.0520833333</c:v>
                </c:pt>
                <c:pt idx="102" c:formatCode="m/d;@">
                  <c:v>45659.0625</c:v>
                </c:pt>
                <c:pt idx="103" c:formatCode="m/d;@">
                  <c:v>45659.0729166667</c:v>
                </c:pt>
                <c:pt idx="104" c:formatCode="m/d;@">
                  <c:v>45659.0833333333</c:v>
                </c:pt>
                <c:pt idx="105" c:formatCode="m/d;@">
                  <c:v>45659.09375</c:v>
                </c:pt>
                <c:pt idx="106" c:formatCode="m/d;@">
                  <c:v>45659.1041666667</c:v>
                </c:pt>
                <c:pt idx="107" c:formatCode="m/d;@">
                  <c:v>45659.1145833333</c:v>
                </c:pt>
                <c:pt idx="108" c:formatCode="m/d;@">
                  <c:v>45659.125</c:v>
                </c:pt>
                <c:pt idx="109" c:formatCode="m/d;@">
                  <c:v>45659.1354166667</c:v>
                </c:pt>
                <c:pt idx="110" c:formatCode="m/d;@">
                  <c:v>45659.1458333333</c:v>
                </c:pt>
                <c:pt idx="111" c:formatCode="m/d;@">
                  <c:v>45659.15625</c:v>
                </c:pt>
                <c:pt idx="112" c:formatCode="m/d;@">
                  <c:v>45659.1666666667</c:v>
                </c:pt>
                <c:pt idx="113" c:formatCode="m/d;@">
                  <c:v>45659.1770833333</c:v>
                </c:pt>
                <c:pt idx="114" c:formatCode="m/d;@">
                  <c:v>45659.1875</c:v>
                </c:pt>
                <c:pt idx="115" c:formatCode="m/d;@">
                  <c:v>45659.1979166667</c:v>
                </c:pt>
                <c:pt idx="116" c:formatCode="m/d;@">
                  <c:v>45659.2083333333</c:v>
                </c:pt>
                <c:pt idx="117" c:formatCode="m/d;@">
                  <c:v>45659.21875</c:v>
                </c:pt>
                <c:pt idx="118" c:formatCode="m/d;@">
                  <c:v>45659.2291666667</c:v>
                </c:pt>
                <c:pt idx="119" c:formatCode="m/d;@">
                  <c:v>45659.2395833333</c:v>
                </c:pt>
                <c:pt idx="120" c:formatCode="m/d;@">
                  <c:v>45659.25</c:v>
                </c:pt>
                <c:pt idx="121" c:formatCode="m/d;@">
                  <c:v>45659.2604166667</c:v>
                </c:pt>
                <c:pt idx="122" c:formatCode="m/d;@">
                  <c:v>45659.2708333333</c:v>
                </c:pt>
                <c:pt idx="123" c:formatCode="m/d;@">
                  <c:v>45659.28125</c:v>
                </c:pt>
                <c:pt idx="124" c:formatCode="m/d;@">
                  <c:v>45659.2916666667</c:v>
                </c:pt>
                <c:pt idx="125" c:formatCode="m/d;@">
                  <c:v>45659.3020833333</c:v>
                </c:pt>
                <c:pt idx="126" c:formatCode="m/d;@">
                  <c:v>45659.3125</c:v>
                </c:pt>
                <c:pt idx="127" c:formatCode="m/d;@">
                  <c:v>45659.3229166667</c:v>
                </c:pt>
                <c:pt idx="128" c:formatCode="m/d;@">
                  <c:v>45659.3333333333</c:v>
                </c:pt>
                <c:pt idx="129" c:formatCode="m/d;@">
                  <c:v>45659.34375</c:v>
                </c:pt>
                <c:pt idx="130" c:formatCode="m/d;@">
                  <c:v>45659.3541666667</c:v>
                </c:pt>
                <c:pt idx="131" c:formatCode="m/d;@">
                  <c:v>45659.3645833333</c:v>
                </c:pt>
                <c:pt idx="132" c:formatCode="m/d;@">
                  <c:v>45659.375</c:v>
                </c:pt>
                <c:pt idx="133" c:formatCode="m/d;@">
                  <c:v>45659.3854166667</c:v>
                </c:pt>
                <c:pt idx="134" c:formatCode="m/d;@">
                  <c:v>45659.3958333333</c:v>
                </c:pt>
                <c:pt idx="135" c:formatCode="m/d;@">
                  <c:v>45659.40625</c:v>
                </c:pt>
                <c:pt idx="136" c:formatCode="m/d;@">
                  <c:v>45659.4166666667</c:v>
                </c:pt>
                <c:pt idx="137" c:formatCode="m/d;@">
                  <c:v>45659.4270833333</c:v>
                </c:pt>
                <c:pt idx="138" c:formatCode="m/d;@">
                  <c:v>45659.4375</c:v>
                </c:pt>
                <c:pt idx="139" c:formatCode="m/d;@">
                  <c:v>45659.4479166667</c:v>
                </c:pt>
                <c:pt idx="140" c:formatCode="m/d;@">
                  <c:v>45659.4583333333</c:v>
                </c:pt>
                <c:pt idx="141" c:formatCode="m/d;@">
                  <c:v>45659.46875</c:v>
                </c:pt>
                <c:pt idx="142" c:formatCode="m/d;@">
                  <c:v>45659.4791666667</c:v>
                </c:pt>
                <c:pt idx="143" c:formatCode="m/d;@">
                  <c:v>45659.4895833333</c:v>
                </c:pt>
                <c:pt idx="144" c:formatCode="m/d;@">
                  <c:v>45659.5</c:v>
                </c:pt>
                <c:pt idx="145" c:formatCode="m/d;@">
                  <c:v>45659.5104166667</c:v>
                </c:pt>
                <c:pt idx="146" c:formatCode="m/d;@">
                  <c:v>45659.5208333333</c:v>
                </c:pt>
                <c:pt idx="147" c:formatCode="m/d;@">
                  <c:v>45659.53125</c:v>
                </c:pt>
                <c:pt idx="148" c:formatCode="m/d;@">
                  <c:v>45659.5416666667</c:v>
                </c:pt>
                <c:pt idx="149" c:formatCode="m/d;@">
                  <c:v>45659.5520833333</c:v>
                </c:pt>
                <c:pt idx="150" c:formatCode="m/d;@">
                  <c:v>45659.5625</c:v>
                </c:pt>
                <c:pt idx="151" c:formatCode="m/d;@">
                  <c:v>45659.5729166667</c:v>
                </c:pt>
                <c:pt idx="152" c:formatCode="m/d;@">
                  <c:v>45659.5833333333</c:v>
                </c:pt>
                <c:pt idx="153" c:formatCode="m/d;@">
                  <c:v>45659.59375</c:v>
                </c:pt>
                <c:pt idx="154" c:formatCode="m/d;@">
                  <c:v>45659.6041666667</c:v>
                </c:pt>
                <c:pt idx="155" c:formatCode="m/d;@">
                  <c:v>45659.6145833333</c:v>
                </c:pt>
                <c:pt idx="156" c:formatCode="m/d;@">
                  <c:v>45659.625</c:v>
                </c:pt>
                <c:pt idx="157" c:formatCode="m/d;@">
                  <c:v>45659.6354166667</c:v>
                </c:pt>
                <c:pt idx="158" c:formatCode="m/d;@">
                  <c:v>45659.6458333333</c:v>
                </c:pt>
                <c:pt idx="159" c:formatCode="m/d;@">
                  <c:v>45659.65625</c:v>
                </c:pt>
                <c:pt idx="160" c:formatCode="m/d;@">
                  <c:v>45659.6666666667</c:v>
                </c:pt>
                <c:pt idx="161" c:formatCode="m/d;@">
                  <c:v>45659.6770833333</c:v>
                </c:pt>
                <c:pt idx="162" c:formatCode="m/d;@">
                  <c:v>45659.6875</c:v>
                </c:pt>
                <c:pt idx="163" c:formatCode="m/d;@">
                  <c:v>45659.6979166667</c:v>
                </c:pt>
                <c:pt idx="164" c:formatCode="m/d;@">
                  <c:v>45659.7083333333</c:v>
                </c:pt>
                <c:pt idx="165" c:formatCode="m/d;@">
                  <c:v>45659.71875</c:v>
                </c:pt>
                <c:pt idx="166" c:formatCode="m/d;@">
                  <c:v>45659.7291666667</c:v>
                </c:pt>
                <c:pt idx="167" c:formatCode="m/d;@">
                  <c:v>45659.7395833333</c:v>
                </c:pt>
                <c:pt idx="168" c:formatCode="m/d;@">
                  <c:v>45659.75</c:v>
                </c:pt>
                <c:pt idx="169" c:formatCode="m/d;@">
                  <c:v>45659.7604166667</c:v>
                </c:pt>
                <c:pt idx="170" c:formatCode="m/d;@">
                  <c:v>45659.7708333333</c:v>
                </c:pt>
                <c:pt idx="171" c:formatCode="m/d;@">
                  <c:v>45659.78125</c:v>
                </c:pt>
                <c:pt idx="172" c:formatCode="m/d;@">
                  <c:v>45659.7916666667</c:v>
                </c:pt>
                <c:pt idx="173" c:formatCode="m/d;@">
                  <c:v>45659.8020833333</c:v>
                </c:pt>
                <c:pt idx="174" c:formatCode="m/d;@">
                  <c:v>45659.8125</c:v>
                </c:pt>
                <c:pt idx="175" c:formatCode="m/d;@">
                  <c:v>45659.8229166667</c:v>
                </c:pt>
                <c:pt idx="176" c:formatCode="m/d;@">
                  <c:v>45659.8333333333</c:v>
                </c:pt>
                <c:pt idx="177" c:formatCode="m/d;@">
                  <c:v>45659.84375</c:v>
                </c:pt>
                <c:pt idx="178" c:formatCode="m/d;@">
                  <c:v>45659.8541666667</c:v>
                </c:pt>
                <c:pt idx="179" c:formatCode="m/d;@">
                  <c:v>45659.8645833333</c:v>
                </c:pt>
                <c:pt idx="180" c:formatCode="m/d;@">
                  <c:v>45659.875</c:v>
                </c:pt>
                <c:pt idx="181" c:formatCode="m/d;@">
                  <c:v>45659.8854166667</c:v>
                </c:pt>
                <c:pt idx="182" c:formatCode="m/d;@">
                  <c:v>45659.8958333333</c:v>
                </c:pt>
                <c:pt idx="183" c:formatCode="m/d;@">
                  <c:v>45659.90625</c:v>
                </c:pt>
                <c:pt idx="184" c:formatCode="m/d;@">
                  <c:v>45659.9166666667</c:v>
                </c:pt>
                <c:pt idx="185" c:formatCode="m/d;@">
                  <c:v>45659.9270833333</c:v>
                </c:pt>
                <c:pt idx="186" c:formatCode="m/d;@">
                  <c:v>45659.9375</c:v>
                </c:pt>
                <c:pt idx="187" c:formatCode="m/d;@">
                  <c:v>45659.9479166667</c:v>
                </c:pt>
                <c:pt idx="188" c:formatCode="m/d;@">
                  <c:v>45659.9583333333</c:v>
                </c:pt>
                <c:pt idx="189" c:formatCode="m/d;@">
                  <c:v>45659.96875</c:v>
                </c:pt>
                <c:pt idx="190" c:formatCode="m/d;@">
                  <c:v>45659.9791666667</c:v>
                </c:pt>
                <c:pt idx="191" c:formatCode="m/d;@">
                  <c:v>45659.9895833333</c:v>
                </c:pt>
                <c:pt idx="192" c:formatCode="m/d;@">
                  <c:v>45660</c:v>
                </c:pt>
                <c:pt idx="193" c:formatCode="m/d;@">
                  <c:v>45660.0104166667</c:v>
                </c:pt>
                <c:pt idx="194" c:formatCode="m/d;@">
                  <c:v>45660.0208333333</c:v>
                </c:pt>
                <c:pt idx="195" c:formatCode="m/d;@">
                  <c:v>45660.03125</c:v>
                </c:pt>
                <c:pt idx="196" c:formatCode="m/d;@">
                  <c:v>45660.0416666667</c:v>
                </c:pt>
                <c:pt idx="197" c:formatCode="m/d;@">
                  <c:v>45660.0520833333</c:v>
                </c:pt>
                <c:pt idx="198" c:formatCode="m/d;@">
                  <c:v>45660.0625</c:v>
                </c:pt>
                <c:pt idx="199" c:formatCode="m/d;@">
                  <c:v>45660.0729166667</c:v>
                </c:pt>
                <c:pt idx="200" c:formatCode="m/d;@">
                  <c:v>45660.0833333333</c:v>
                </c:pt>
                <c:pt idx="201" c:formatCode="m/d;@">
                  <c:v>45660.09375</c:v>
                </c:pt>
                <c:pt idx="202" c:formatCode="m/d;@">
                  <c:v>45660.1041666667</c:v>
                </c:pt>
                <c:pt idx="203" c:formatCode="m/d;@">
                  <c:v>45660.1145833333</c:v>
                </c:pt>
                <c:pt idx="204" c:formatCode="m/d;@">
                  <c:v>45660.125</c:v>
                </c:pt>
                <c:pt idx="205" c:formatCode="m/d;@">
                  <c:v>45660.1354166667</c:v>
                </c:pt>
                <c:pt idx="206" c:formatCode="m/d;@">
                  <c:v>45660.1458333333</c:v>
                </c:pt>
                <c:pt idx="207" c:formatCode="m/d;@">
                  <c:v>45660.15625</c:v>
                </c:pt>
                <c:pt idx="208" c:formatCode="m/d;@">
                  <c:v>45660.1666666667</c:v>
                </c:pt>
                <c:pt idx="209" c:formatCode="m/d;@">
                  <c:v>45660.1770833333</c:v>
                </c:pt>
                <c:pt idx="210" c:formatCode="m/d;@">
                  <c:v>45660.1875</c:v>
                </c:pt>
                <c:pt idx="211" c:formatCode="m/d;@">
                  <c:v>45660.1979166667</c:v>
                </c:pt>
                <c:pt idx="212" c:formatCode="m/d;@">
                  <c:v>45660.2083333333</c:v>
                </c:pt>
                <c:pt idx="213" c:formatCode="m/d;@">
                  <c:v>45660.21875</c:v>
                </c:pt>
                <c:pt idx="214" c:formatCode="m/d;@">
                  <c:v>45660.2291666667</c:v>
                </c:pt>
                <c:pt idx="215" c:formatCode="m/d;@">
                  <c:v>45660.2395833333</c:v>
                </c:pt>
                <c:pt idx="216" c:formatCode="m/d;@">
                  <c:v>45660.25</c:v>
                </c:pt>
                <c:pt idx="217" c:formatCode="m/d;@">
                  <c:v>45660.2604166667</c:v>
                </c:pt>
                <c:pt idx="218" c:formatCode="m/d;@">
                  <c:v>45660.2708333333</c:v>
                </c:pt>
                <c:pt idx="219" c:formatCode="m/d;@">
                  <c:v>45660.28125</c:v>
                </c:pt>
                <c:pt idx="220" c:formatCode="m/d;@">
                  <c:v>45660.2916666667</c:v>
                </c:pt>
                <c:pt idx="221" c:formatCode="m/d;@">
                  <c:v>45660.3020833333</c:v>
                </c:pt>
                <c:pt idx="222" c:formatCode="m/d;@">
                  <c:v>45660.3125</c:v>
                </c:pt>
                <c:pt idx="223" c:formatCode="m/d;@">
                  <c:v>45660.3229166667</c:v>
                </c:pt>
                <c:pt idx="224" c:formatCode="m/d;@">
                  <c:v>45660.3333333333</c:v>
                </c:pt>
                <c:pt idx="225" c:formatCode="m/d;@">
                  <c:v>45660.34375</c:v>
                </c:pt>
                <c:pt idx="226" c:formatCode="m/d;@">
                  <c:v>45660.3541666667</c:v>
                </c:pt>
                <c:pt idx="227" c:formatCode="m/d;@">
                  <c:v>45660.3645833333</c:v>
                </c:pt>
                <c:pt idx="228" c:formatCode="m/d;@">
                  <c:v>45660.375</c:v>
                </c:pt>
                <c:pt idx="229" c:formatCode="m/d;@">
                  <c:v>45660.3854166667</c:v>
                </c:pt>
                <c:pt idx="230" c:formatCode="m/d;@">
                  <c:v>45660.3958333333</c:v>
                </c:pt>
                <c:pt idx="231" c:formatCode="m/d;@">
                  <c:v>45660.40625</c:v>
                </c:pt>
                <c:pt idx="232" c:formatCode="m/d;@">
                  <c:v>45660.4166666667</c:v>
                </c:pt>
                <c:pt idx="233" c:formatCode="m/d;@">
                  <c:v>45660.4270833333</c:v>
                </c:pt>
                <c:pt idx="234" c:formatCode="m/d;@">
                  <c:v>45660.4375</c:v>
                </c:pt>
                <c:pt idx="235" c:formatCode="m/d;@">
                  <c:v>45660.4479166667</c:v>
                </c:pt>
                <c:pt idx="236" c:formatCode="m/d;@">
                  <c:v>45660.4583333333</c:v>
                </c:pt>
                <c:pt idx="237" c:formatCode="m/d;@">
                  <c:v>45660.46875</c:v>
                </c:pt>
                <c:pt idx="238" c:formatCode="m/d;@">
                  <c:v>45660.4791666667</c:v>
                </c:pt>
                <c:pt idx="239" c:formatCode="m/d;@">
                  <c:v>45660.4895833333</c:v>
                </c:pt>
                <c:pt idx="240" c:formatCode="m/d;@">
                  <c:v>45660.5</c:v>
                </c:pt>
                <c:pt idx="241" c:formatCode="m/d;@">
                  <c:v>45660.5104166667</c:v>
                </c:pt>
                <c:pt idx="242" c:formatCode="m/d;@">
                  <c:v>45660.5208333333</c:v>
                </c:pt>
                <c:pt idx="243" c:formatCode="m/d;@">
                  <c:v>45660.53125</c:v>
                </c:pt>
                <c:pt idx="244" c:formatCode="m/d;@">
                  <c:v>45660.5416666667</c:v>
                </c:pt>
                <c:pt idx="245" c:formatCode="m/d;@">
                  <c:v>45660.5520833333</c:v>
                </c:pt>
                <c:pt idx="246" c:formatCode="m/d;@">
                  <c:v>45660.5625</c:v>
                </c:pt>
                <c:pt idx="247" c:formatCode="m/d;@">
                  <c:v>45660.5729166667</c:v>
                </c:pt>
                <c:pt idx="248" c:formatCode="m/d;@">
                  <c:v>45660.5833333333</c:v>
                </c:pt>
                <c:pt idx="249" c:formatCode="m/d;@">
                  <c:v>45660.59375</c:v>
                </c:pt>
                <c:pt idx="250" c:formatCode="m/d;@">
                  <c:v>45660.6041666667</c:v>
                </c:pt>
                <c:pt idx="251" c:formatCode="m/d;@">
                  <c:v>45660.6145833333</c:v>
                </c:pt>
                <c:pt idx="252" c:formatCode="m/d;@">
                  <c:v>45660.625</c:v>
                </c:pt>
                <c:pt idx="253" c:formatCode="m/d;@">
                  <c:v>45660.6354166667</c:v>
                </c:pt>
                <c:pt idx="254" c:formatCode="m/d;@">
                  <c:v>45660.6458333333</c:v>
                </c:pt>
                <c:pt idx="255" c:formatCode="m/d;@">
                  <c:v>45660.65625</c:v>
                </c:pt>
                <c:pt idx="256" c:formatCode="m/d;@">
                  <c:v>45660.6666666667</c:v>
                </c:pt>
                <c:pt idx="257" c:formatCode="m/d;@">
                  <c:v>45660.6770833333</c:v>
                </c:pt>
                <c:pt idx="258" c:formatCode="m/d;@">
                  <c:v>45660.6875</c:v>
                </c:pt>
                <c:pt idx="259" c:formatCode="m/d;@">
                  <c:v>45660.6979166667</c:v>
                </c:pt>
                <c:pt idx="260" c:formatCode="m/d;@">
                  <c:v>45660.7083333333</c:v>
                </c:pt>
                <c:pt idx="261" c:formatCode="m/d;@">
                  <c:v>45660.71875</c:v>
                </c:pt>
                <c:pt idx="262" c:formatCode="m/d;@">
                  <c:v>45660.7291666667</c:v>
                </c:pt>
                <c:pt idx="263" c:formatCode="m/d;@">
                  <c:v>45660.7395833333</c:v>
                </c:pt>
                <c:pt idx="264" c:formatCode="m/d;@">
                  <c:v>45660.75</c:v>
                </c:pt>
                <c:pt idx="265" c:formatCode="m/d;@">
                  <c:v>45660.7604166667</c:v>
                </c:pt>
                <c:pt idx="266" c:formatCode="m/d;@">
                  <c:v>45660.7708333333</c:v>
                </c:pt>
                <c:pt idx="267" c:formatCode="m/d;@">
                  <c:v>45660.78125</c:v>
                </c:pt>
                <c:pt idx="268" c:formatCode="m/d;@">
                  <c:v>45660.7916666667</c:v>
                </c:pt>
                <c:pt idx="269" c:formatCode="m/d;@">
                  <c:v>45660.8020833333</c:v>
                </c:pt>
                <c:pt idx="270" c:formatCode="m/d;@">
                  <c:v>45660.8125</c:v>
                </c:pt>
                <c:pt idx="271" c:formatCode="m/d;@">
                  <c:v>45660.8229166667</c:v>
                </c:pt>
                <c:pt idx="272" c:formatCode="m/d;@">
                  <c:v>45660.8333333333</c:v>
                </c:pt>
                <c:pt idx="273" c:formatCode="m/d;@">
                  <c:v>45660.84375</c:v>
                </c:pt>
                <c:pt idx="274" c:formatCode="m/d;@">
                  <c:v>45660.8541666667</c:v>
                </c:pt>
                <c:pt idx="275" c:formatCode="m/d;@">
                  <c:v>45660.8645833333</c:v>
                </c:pt>
                <c:pt idx="276" c:formatCode="m/d;@">
                  <c:v>45660.875</c:v>
                </c:pt>
                <c:pt idx="277" c:formatCode="m/d;@">
                  <c:v>45660.8854166667</c:v>
                </c:pt>
                <c:pt idx="278" c:formatCode="m/d;@">
                  <c:v>45660.8958333333</c:v>
                </c:pt>
                <c:pt idx="279" c:formatCode="m/d;@">
                  <c:v>45660.90625</c:v>
                </c:pt>
                <c:pt idx="280" c:formatCode="m/d;@">
                  <c:v>45660.9166666667</c:v>
                </c:pt>
                <c:pt idx="281" c:formatCode="m/d;@">
                  <c:v>45660.9270833333</c:v>
                </c:pt>
                <c:pt idx="282" c:formatCode="m/d;@">
                  <c:v>45660.9375</c:v>
                </c:pt>
                <c:pt idx="283" c:formatCode="m/d;@">
                  <c:v>45660.9479166667</c:v>
                </c:pt>
                <c:pt idx="284" c:formatCode="m/d;@">
                  <c:v>45660.9583333333</c:v>
                </c:pt>
                <c:pt idx="285" c:formatCode="m/d;@">
                  <c:v>45660.96875</c:v>
                </c:pt>
                <c:pt idx="286" c:formatCode="m/d;@">
                  <c:v>45660.9791666667</c:v>
                </c:pt>
                <c:pt idx="287" c:formatCode="m/d;@">
                  <c:v>45660.9895833333</c:v>
                </c:pt>
                <c:pt idx="288" c:formatCode="m/d;@">
                  <c:v>45661</c:v>
                </c:pt>
                <c:pt idx="289" c:formatCode="m/d;@">
                  <c:v>45661.0104166667</c:v>
                </c:pt>
                <c:pt idx="290" c:formatCode="m/d;@">
                  <c:v>45661.0208333333</c:v>
                </c:pt>
                <c:pt idx="291" c:formatCode="m/d;@">
                  <c:v>45661.03125</c:v>
                </c:pt>
                <c:pt idx="292" c:formatCode="m/d;@">
                  <c:v>45661.0416666667</c:v>
                </c:pt>
                <c:pt idx="293" c:formatCode="m/d;@">
                  <c:v>45661.0520833333</c:v>
                </c:pt>
                <c:pt idx="294" c:formatCode="m/d;@">
                  <c:v>45661.0625</c:v>
                </c:pt>
                <c:pt idx="295" c:formatCode="m/d;@">
                  <c:v>45661.0729166667</c:v>
                </c:pt>
                <c:pt idx="296" c:formatCode="m/d;@">
                  <c:v>45661.0833333333</c:v>
                </c:pt>
                <c:pt idx="297" c:formatCode="m/d;@">
                  <c:v>45661.09375</c:v>
                </c:pt>
                <c:pt idx="298" c:formatCode="m/d;@">
                  <c:v>45661.1041666667</c:v>
                </c:pt>
                <c:pt idx="299" c:formatCode="m/d;@">
                  <c:v>45661.1145833333</c:v>
                </c:pt>
                <c:pt idx="300" c:formatCode="m/d;@">
                  <c:v>45661.125</c:v>
                </c:pt>
                <c:pt idx="301" c:formatCode="m/d;@">
                  <c:v>45661.1354166667</c:v>
                </c:pt>
                <c:pt idx="302" c:formatCode="m/d;@">
                  <c:v>45661.1458333333</c:v>
                </c:pt>
                <c:pt idx="303" c:formatCode="m/d;@">
                  <c:v>45661.15625</c:v>
                </c:pt>
                <c:pt idx="304" c:formatCode="m/d;@">
                  <c:v>45661.1666666667</c:v>
                </c:pt>
                <c:pt idx="305" c:formatCode="m/d;@">
                  <c:v>45661.1770833333</c:v>
                </c:pt>
                <c:pt idx="306" c:formatCode="m/d;@">
                  <c:v>45661.1875</c:v>
                </c:pt>
                <c:pt idx="307" c:formatCode="m/d;@">
                  <c:v>45661.1979166667</c:v>
                </c:pt>
                <c:pt idx="308" c:formatCode="m/d;@">
                  <c:v>45661.2083333333</c:v>
                </c:pt>
                <c:pt idx="309" c:formatCode="m/d;@">
                  <c:v>45661.21875</c:v>
                </c:pt>
                <c:pt idx="310" c:formatCode="m/d;@">
                  <c:v>45661.2291666667</c:v>
                </c:pt>
                <c:pt idx="311" c:formatCode="m/d;@">
                  <c:v>45661.2395833333</c:v>
                </c:pt>
                <c:pt idx="312" c:formatCode="m/d;@">
                  <c:v>45661.25</c:v>
                </c:pt>
                <c:pt idx="313" c:formatCode="m/d;@">
                  <c:v>45661.2604166667</c:v>
                </c:pt>
                <c:pt idx="314" c:formatCode="m/d;@">
                  <c:v>45661.2708333333</c:v>
                </c:pt>
                <c:pt idx="315" c:formatCode="m/d;@">
                  <c:v>45661.28125</c:v>
                </c:pt>
                <c:pt idx="316" c:formatCode="m/d;@">
                  <c:v>45661.2916666667</c:v>
                </c:pt>
                <c:pt idx="317" c:formatCode="m/d;@">
                  <c:v>45661.3020833333</c:v>
                </c:pt>
                <c:pt idx="318" c:formatCode="m/d;@">
                  <c:v>45661.3125</c:v>
                </c:pt>
                <c:pt idx="319" c:formatCode="m/d;@">
                  <c:v>45661.3229166667</c:v>
                </c:pt>
                <c:pt idx="320" c:formatCode="m/d;@">
                  <c:v>45661.3333333333</c:v>
                </c:pt>
                <c:pt idx="321" c:formatCode="m/d;@">
                  <c:v>45661.34375</c:v>
                </c:pt>
                <c:pt idx="322" c:formatCode="m/d;@">
                  <c:v>45661.3541666667</c:v>
                </c:pt>
                <c:pt idx="323" c:formatCode="m/d;@">
                  <c:v>45661.3645833333</c:v>
                </c:pt>
                <c:pt idx="324" c:formatCode="m/d;@">
                  <c:v>45661.375</c:v>
                </c:pt>
                <c:pt idx="325" c:formatCode="m/d;@">
                  <c:v>45661.3854166667</c:v>
                </c:pt>
                <c:pt idx="326" c:formatCode="m/d;@">
                  <c:v>45661.3958333333</c:v>
                </c:pt>
                <c:pt idx="327" c:formatCode="m/d;@">
                  <c:v>45661.40625</c:v>
                </c:pt>
                <c:pt idx="328" c:formatCode="m/d;@">
                  <c:v>45661.4166666667</c:v>
                </c:pt>
                <c:pt idx="329" c:formatCode="m/d;@">
                  <c:v>45661.4270833333</c:v>
                </c:pt>
                <c:pt idx="330" c:formatCode="m/d;@">
                  <c:v>45661.4375</c:v>
                </c:pt>
                <c:pt idx="331" c:formatCode="m/d;@">
                  <c:v>45661.4479166667</c:v>
                </c:pt>
                <c:pt idx="332" c:formatCode="m/d;@">
                  <c:v>45661.4583333333</c:v>
                </c:pt>
                <c:pt idx="333" c:formatCode="m/d;@">
                  <c:v>45661.46875</c:v>
                </c:pt>
                <c:pt idx="334" c:formatCode="m/d;@">
                  <c:v>45661.4791666667</c:v>
                </c:pt>
                <c:pt idx="335" c:formatCode="m/d;@">
                  <c:v>45661.4895833333</c:v>
                </c:pt>
                <c:pt idx="336" c:formatCode="m/d;@">
                  <c:v>45661.5</c:v>
                </c:pt>
                <c:pt idx="337" c:formatCode="m/d;@">
                  <c:v>45661.5104166667</c:v>
                </c:pt>
                <c:pt idx="338" c:formatCode="m/d;@">
                  <c:v>45661.5208333333</c:v>
                </c:pt>
                <c:pt idx="339" c:formatCode="m/d;@">
                  <c:v>45661.53125</c:v>
                </c:pt>
                <c:pt idx="340" c:formatCode="m/d;@">
                  <c:v>45661.5416666667</c:v>
                </c:pt>
                <c:pt idx="341" c:formatCode="m/d;@">
                  <c:v>45661.5520833333</c:v>
                </c:pt>
                <c:pt idx="342" c:formatCode="m/d;@">
                  <c:v>45661.5625</c:v>
                </c:pt>
                <c:pt idx="343" c:formatCode="m/d;@">
                  <c:v>45661.5729166667</c:v>
                </c:pt>
                <c:pt idx="344" c:formatCode="m/d;@">
                  <c:v>45661.5833333333</c:v>
                </c:pt>
                <c:pt idx="345" c:formatCode="m/d;@">
                  <c:v>45661.59375</c:v>
                </c:pt>
                <c:pt idx="346" c:formatCode="m/d;@">
                  <c:v>45661.6041666667</c:v>
                </c:pt>
                <c:pt idx="347" c:formatCode="m/d;@">
                  <c:v>45661.6145833333</c:v>
                </c:pt>
                <c:pt idx="348" c:formatCode="m/d;@">
                  <c:v>45661.625</c:v>
                </c:pt>
                <c:pt idx="349" c:formatCode="m/d;@">
                  <c:v>45661.6354166667</c:v>
                </c:pt>
                <c:pt idx="350" c:formatCode="m/d;@">
                  <c:v>45661.6458333333</c:v>
                </c:pt>
                <c:pt idx="351" c:formatCode="m/d;@">
                  <c:v>45661.65625</c:v>
                </c:pt>
                <c:pt idx="352" c:formatCode="m/d;@">
                  <c:v>45661.6666666667</c:v>
                </c:pt>
                <c:pt idx="353" c:formatCode="m/d;@">
                  <c:v>45661.6770833333</c:v>
                </c:pt>
                <c:pt idx="354" c:formatCode="m/d;@">
                  <c:v>45661.6875</c:v>
                </c:pt>
                <c:pt idx="355" c:formatCode="m/d;@">
                  <c:v>45661.6979166667</c:v>
                </c:pt>
                <c:pt idx="356" c:formatCode="m/d;@">
                  <c:v>45661.7083333333</c:v>
                </c:pt>
                <c:pt idx="357" c:formatCode="m/d;@">
                  <c:v>45661.71875</c:v>
                </c:pt>
                <c:pt idx="358" c:formatCode="m/d;@">
                  <c:v>45661.7291666667</c:v>
                </c:pt>
                <c:pt idx="359" c:formatCode="m/d;@">
                  <c:v>45661.7395833333</c:v>
                </c:pt>
                <c:pt idx="360" c:formatCode="m/d;@">
                  <c:v>45661.75</c:v>
                </c:pt>
                <c:pt idx="361" c:formatCode="m/d;@">
                  <c:v>45661.7604166667</c:v>
                </c:pt>
                <c:pt idx="362" c:formatCode="m/d;@">
                  <c:v>45661.7708333333</c:v>
                </c:pt>
                <c:pt idx="363" c:formatCode="m/d;@">
                  <c:v>45661.78125</c:v>
                </c:pt>
                <c:pt idx="364" c:formatCode="m/d;@">
                  <c:v>45661.7916666667</c:v>
                </c:pt>
                <c:pt idx="365" c:formatCode="m/d;@">
                  <c:v>45661.8020833333</c:v>
                </c:pt>
                <c:pt idx="366" c:formatCode="m/d;@">
                  <c:v>45661.8125</c:v>
                </c:pt>
                <c:pt idx="367" c:formatCode="m/d;@">
                  <c:v>45661.8229166667</c:v>
                </c:pt>
                <c:pt idx="368" c:formatCode="m/d;@">
                  <c:v>45661.8333333333</c:v>
                </c:pt>
                <c:pt idx="369" c:formatCode="m/d;@">
                  <c:v>45661.84375</c:v>
                </c:pt>
                <c:pt idx="370" c:formatCode="m/d;@">
                  <c:v>45661.8541666667</c:v>
                </c:pt>
                <c:pt idx="371" c:formatCode="m/d;@">
                  <c:v>45661.8645833333</c:v>
                </c:pt>
                <c:pt idx="372" c:formatCode="m/d;@">
                  <c:v>45661.875</c:v>
                </c:pt>
                <c:pt idx="373" c:formatCode="m/d;@">
                  <c:v>45661.8854166667</c:v>
                </c:pt>
                <c:pt idx="374" c:formatCode="m/d;@">
                  <c:v>45661.8958333333</c:v>
                </c:pt>
                <c:pt idx="375" c:formatCode="m/d;@">
                  <c:v>45661.90625</c:v>
                </c:pt>
                <c:pt idx="376" c:formatCode="m/d;@">
                  <c:v>45661.9166666667</c:v>
                </c:pt>
                <c:pt idx="377" c:formatCode="m/d;@">
                  <c:v>45661.9270833333</c:v>
                </c:pt>
                <c:pt idx="378" c:formatCode="m/d;@">
                  <c:v>45661.9375</c:v>
                </c:pt>
                <c:pt idx="379" c:formatCode="m/d;@">
                  <c:v>45661.9479166667</c:v>
                </c:pt>
                <c:pt idx="380" c:formatCode="m/d;@">
                  <c:v>45661.9583333333</c:v>
                </c:pt>
                <c:pt idx="381" c:formatCode="m/d;@">
                  <c:v>45661.96875</c:v>
                </c:pt>
                <c:pt idx="382" c:formatCode="m/d;@">
                  <c:v>45661.9791666667</c:v>
                </c:pt>
                <c:pt idx="383" c:formatCode="m/d;@">
                  <c:v>45661.9895833333</c:v>
                </c:pt>
                <c:pt idx="384" c:formatCode="m/d;@">
                  <c:v>45662</c:v>
                </c:pt>
                <c:pt idx="385" c:formatCode="m/d;@">
                  <c:v>45662.0104166667</c:v>
                </c:pt>
                <c:pt idx="386" c:formatCode="m/d;@">
                  <c:v>45662.0208333333</c:v>
                </c:pt>
                <c:pt idx="387" c:formatCode="m/d;@">
                  <c:v>45662.03125</c:v>
                </c:pt>
                <c:pt idx="388" c:formatCode="m/d;@">
                  <c:v>45662.0416666667</c:v>
                </c:pt>
                <c:pt idx="389" c:formatCode="m/d;@">
                  <c:v>45662.0520833333</c:v>
                </c:pt>
                <c:pt idx="390" c:formatCode="m/d;@">
                  <c:v>45662.0625</c:v>
                </c:pt>
                <c:pt idx="391" c:formatCode="m/d;@">
                  <c:v>45662.0729166667</c:v>
                </c:pt>
                <c:pt idx="392" c:formatCode="m/d;@">
                  <c:v>45662.0833333333</c:v>
                </c:pt>
                <c:pt idx="393" c:formatCode="m/d;@">
                  <c:v>45662.09375</c:v>
                </c:pt>
                <c:pt idx="394" c:formatCode="m/d;@">
                  <c:v>45662.1041666667</c:v>
                </c:pt>
                <c:pt idx="395" c:formatCode="m/d;@">
                  <c:v>45662.1145833333</c:v>
                </c:pt>
                <c:pt idx="396" c:formatCode="m/d;@">
                  <c:v>45662.125</c:v>
                </c:pt>
                <c:pt idx="397" c:formatCode="m/d;@">
                  <c:v>45662.1354166667</c:v>
                </c:pt>
                <c:pt idx="398" c:formatCode="m/d;@">
                  <c:v>45662.1458333333</c:v>
                </c:pt>
                <c:pt idx="399" c:formatCode="m/d;@">
                  <c:v>45662.15625</c:v>
                </c:pt>
                <c:pt idx="400" c:formatCode="m/d;@">
                  <c:v>45662.1666666667</c:v>
                </c:pt>
                <c:pt idx="401" c:formatCode="m/d;@">
                  <c:v>45662.1770833333</c:v>
                </c:pt>
                <c:pt idx="402" c:formatCode="m/d;@">
                  <c:v>45662.1875</c:v>
                </c:pt>
                <c:pt idx="403" c:formatCode="m/d;@">
                  <c:v>45662.1979166667</c:v>
                </c:pt>
                <c:pt idx="404" c:formatCode="m/d;@">
                  <c:v>45662.2083333333</c:v>
                </c:pt>
                <c:pt idx="405" c:formatCode="m/d;@">
                  <c:v>45662.21875</c:v>
                </c:pt>
                <c:pt idx="406" c:formatCode="m/d;@">
                  <c:v>45662.2291666667</c:v>
                </c:pt>
                <c:pt idx="407" c:formatCode="m/d;@">
                  <c:v>45662.2395833333</c:v>
                </c:pt>
                <c:pt idx="408" c:formatCode="m/d;@">
                  <c:v>45662.25</c:v>
                </c:pt>
                <c:pt idx="409" c:formatCode="m/d;@">
                  <c:v>45662.2604166667</c:v>
                </c:pt>
                <c:pt idx="410" c:formatCode="m/d;@">
                  <c:v>45662.2708333333</c:v>
                </c:pt>
                <c:pt idx="411" c:formatCode="m/d;@">
                  <c:v>45662.28125</c:v>
                </c:pt>
                <c:pt idx="412" c:formatCode="m/d;@">
                  <c:v>45662.2916666667</c:v>
                </c:pt>
                <c:pt idx="413" c:formatCode="m/d;@">
                  <c:v>45662.3020833333</c:v>
                </c:pt>
                <c:pt idx="414" c:formatCode="m/d;@">
                  <c:v>45662.3125</c:v>
                </c:pt>
                <c:pt idx="415" c:formatCode="m/d;@">
                  <c:v>45662.3229166667</c:v>
                </c:pt>
                <c:pt idx="416" c:formatCode="m/d;@">
                  <c:v>45662.3333333333</c:v>
                </c:pt>
                <c:pt idx="417" c:formatCode="m/d;@">
                  <c:v>45662.34375</c:v>
                </c:pt>
                <c:pt idx="418" c:formatCode="m/d;@">
                  <c:v>45662.3541666667</c:v>
                </c:pt>
                <c:pt idx="419" c:formatCode="m/d;@">
                  <c:v>45662.3645833333</c:v>
                </c:pt>
                <c:pt idx="420" c:formatCode="m/d;@">
                  <c:v>45662.375</c:v>
                </c:pt>
                <c:pt idx="421" c:formatCode="m/d;@">
                  <c:v>45662.3854166667</c:v>
                </c:pt>
                <c:pt idx="422" c:formatCode="m/d;@">
                  <c:v>45662.3958333333</c:v>
                </c:pt>
                <c:pt idx="423" c:formatCode="m/d;@">
                  <c:v>45662.40625</c:v>
                </c:pt>
                <c:pt idx="424" c:formatCode="m/d;@">
                  <c:v>45662.4166666667</c:v>
                </c:pt>
                <c:pt idx="425" c:formatCode="m/d;@">
                  <c:v>45662.4270833333</c:v>
                </c:pt>
                <c:pt idx="426" c:formatCode="m/d;@">
                  <c:v>45662.4375</c:v>
                </c:pt>
                <c:pt idx="427" c:formatCode="m/d;@">
                  <c:v>45662.4479166667</c:v>
                </c:pt>
                <c:pt idx="428" c:formatCode="m/d;@">
                  <c:v>45662.4583333333</c:v>
                </c:pt>
                <c:pt idx="429" c:formatCode="m/d;@">
                  <c:v>45662.46875</c:v>
                </c:pt>
                <c:pt idx="430" c:formatCode="m/d;@">
                  <c:v>45662.4791666667</c:v>
                </c:pt>
                <c:pt idx="431" c:formatCode="m/d;@">
                  <c:v>45662.4895833333</c:v>
                </c:pt>
                <c:pt idx="432" c:formatCode="m/d;@">
                  <c:v>45662.5</c:v>
                </c:pt>
                <c:pt idx="433" c:formatCode="m/d;@">
                  <c:v>45662.5104166667</c:v>
                </c:pt>
                <c:pt idx="434" c:formatCode="m/d;@">
                  <c:v>45662.5208333333</c:v>
                </c:pt>
                <c:pt idx="435" c:formatCode="m/d;@">
                  <c:v>45662.53125</c:v>
                </c:pt>
                <c:pt idx="436" c:formatCode="m/d;@">
                  <c:v>45662.5416666667</c:v>
                </c:pt>
                <c:pt idx="437" c:formatCode="m/d;@">
                  <c:v>45662.5520833333</c:v>
                </c:pt>
                <c:pt idx="438" c:formatCode="m/d;@">
                  <c:v>45662.5625</c:v>
                </c:pt>
                <c:pt idx="439" c:formatCode="m/d;@">
                  <c:v>45662.5729166667</c:v>
                </c:pt>
                <c:pt idx="440" c:formatCode="m/d;@">
                  <c:v>45662.5833333333</c:v>
                </c:pt>
                <c:pt idx="441" c:formatCode="m/d;@">
                  <c:v>45662.59375</c:v>
                </c:pt>
                <c:pt idx="442" c:formatCode="m/d;@">
                  <c:v>45662.6041666667</c:v>
                </c:pt>
                <c:pt idx="443" c:formatCode="m/d;@">
                  <c:v>45662.6145833333</c:v>
                </c:pt>
                <c:pt idx="444" c:formatCode="m/d;@">
                  <c:v>45662.625</c:v>
                </c:pt>
                <c:pt idx="445" c:formatCode="m/d;@">
                  <c:v>45662.6354166667</c:v>
                </c:pt>
                <c:pt idx="446" c:formatCode="m/d;@">
                  <c:v>45662.6458333333</c:v>
                </c:pt>
                <c:pt idx="447" c:formatCode="m/d;@">
                  <c:v>45662.65625</c:v>
                </c:pt>
                <c:pt idx="448" c:formatCode="m/d;@">
                  <c:v>45662.6666666667</c:v>
                </c:pt>
                <c:pt idx="449" c:formatCode="m/d;@">
                  <c:v>45662.6770833333</c:v>
                </c:pt>
                <c:pt idx="450" c:formatCode="m/d;@">
                  <c:v>45662.6875</c:v>
                </c:pt>
                <c:pt idx="451" c:formatCode="m/d;@">
                  <c:v>45662.6979166667</c:v>
                </c:pt>
                <c:pt idx="452" c:formatCode="m/d;@">
                  <c:v>45662.7083333333</c:v>
                </c:pt>
                <c:pt idx="453" c:formatCode="m/d;@">
                  <c:v>45662.71875</c:v>
                </c:pt>
                <c:pt idx="454" c:formatCode="m/d;@">
                  <c:v>45662.7291666667</c:v>
                </c:pt>
                <c:pt idx="455" c:formatCode="m/d;@">
                  <c:v>45662.7395833333</c:v>
                </c:pt>
                <c:pt idx="456" c:formatCode="m/d;@">
                  <c:v>45662.75</c:v>
                </c:pt>
                <c:pt idx="457" c:formatCode="m/d;@">
                  <c:v>45662.7604166667</c:v>
                </c:pt>
                <c:pt idx="458" c:formatCode="m/d;@">
                  <c:v>45662.7708333333</c:v>
                </c:pt>
                <c:pt idx="459" c:formatCode="m/d;@">
                  <c:v>45662.78125</c:v>
                </c:pt>
                <c:pt idx="460" c:formatCode="m/d;@">
                  <c:v>45662.7916666667</c:v>
                </c:pt>
                <c:pt idx="461" c:formatCode="m/d;@">
                  <c:v>45662.8020833333</c:v>
                </c:pt>
                <c:pt idx="462" c:formatCode="m/d;@">
                  <c:v>45662.8125</c:v>
                </c:pt>
                <c:pt idx="463" c:formatCode="m/d;@">
                  <c:v>45662.8229166667</c:v>
                </c:pt>
                <c:pt idx="464" c:formatCode="m/d;@">
                  <c:v>45662.8333333333</c:v>
                </c:pt>
                <c:pt idx="465" c:formatCode="m/d;@">
                  <c:v>45662.84375</c:v>
                </c:pt>
                <c:pt idx="466" c:formatCode="m/d;@">
                  <c:v>45662.8541666667</c:v>
                </c:pt>
                <c:pt idx="467" c:formatCode="m/d;@">
                  <c:v>45662.8645833333</c:v>
                </c:pt>
                <c:pt idx="468" c:formatCode="m/d;@">
                  <c:v>45662.875</c:v>
                </c:pt>
                <c:pt idx="469" c:formatCode="m/d;@">
                  <c:v>45662.8854166667</c:v>
                </c:pt>
                <c:pt idx="470" c:formatCode="m/d;@">
                  <c:v>45662.8958333333</c:v>
                </c:pt>
                <c:pt idx="471" c:formatCode="m/d;@">
                  <c:v>45662.90625</c:v>
                </c:pt>
                <c:pt idx="472" c:formatCode="m/d;@">
                  <c:v>45662.9166666667</c:v>
                </c:pt>
                <c:pt idx="473" c:formatCode="m/d;@">
                  <c:v>45662.9270833333</c:v>
                </c:pt>
                <c:pt idx="474" c:formatCode="m/d;@">
                  <c:v>45662.9375</c:v>
                </c:pt>
                <c:pt idx="475" c:formatCode="m/d;@">
                  <c:v>45662.9479166667</c:v>
                </c:pt>
                <c:pt idx="476" c:formatCode="m/d;@">
                  <c:v>45662.9583333333</c:v>
                </c:pt>
                <c:pt idx="477" c:formatCode="m/d;@">
                  <c:v>45662.96875</c:v>
                </c:pt>
                <c:pt idx="478" c:formatCode="m/d;@">
                  <c:v>45662.9791666667</c:v>
                </c:pt>
                <c:pt idx="479" c:formatCode="m/d;@">
                  <c:v>45662.9895833333</c:v>
                </c:pt>
                <c:pt idx="480" c:formatCode="m/d;@">
                  <c:v>45663</c:v>
                </c:pt>
                <c:pt idx="481" c:formatCode="m/d;@">
                  <c:v>45663.0104166667</c:v>
                </c:pt>
                <c:pt idx="482" c:formatCode="m/d;@">
                  <c:v>45663.0208333333</c:v>
                </c:pt>
                <c:pt idx="483" c:formatCode="m/d;@">
                  <c:v>45663.03125</c:v>
                </c:pt>
                <c:pt idx="484" c:formatCode="m/d;@">
                  <c:v>45663.0416666667</c:v>
                </c:pt>
                <c:pt idx="485" c:formatCode="m/d;@">
                  <c:v>45663.0520833333</c:v>
                </c:pt>
                <c:pt idx="486" c:formatCode="m/d;@">
                  <c:v>45663.0625</c:v>
                </c:pt>
                <c:pt idx="487" c:formatCode="m/d;@">
                  <c:v>45663.0729166667</c:v>
                </c:pt>
                <c:pt idx="488" c:formatCode="m/d;@">
                  <c:v>45663.0833333333</c:v>
                </c:pt>
                <c:pt idx="489" c:formatCode="m/d;@">
                  <c:v>45663.09375</c:v>
                </c:pt>
                <c:pt idx="490" c:formatCode="m/d;@">
                  <c:v>45663.1041666667</c:v>
                </c:pt>
                <c:pt idx="491" c:formatCode="m/d;@">
                  <c:v>45663.1145833333</c:v>
                </c:pt>
                <c:pt idx="492" c:formatCode="m/d;@">
                  <c:v>45663.125</c:v>
                </c:pt>
                <c:pt idx="493" c:formatCode="m/d;@">
                  <c:v>45663.1354166667</c:v>
                </c:pt>
                <c:pt idx="494" c:formatCode="m/d;@">
                  <c:v>45663.1458333333</c:v>
                </c:pt>
                <c:pt idx="495" c:formatCode="m/d;@">
                  <c:v>45663.15625</c:v>
                </c:pt>
                <c:pt idx="496" c:formatCode="m/d;@">
                  <c:v>45663.1666666667</c:v>
                </c:pt>
                <c:pt idx="497" c:formatCode="m/d;@">
                  <c:v>45663.1770833333</c:v>
                </c:pt>
                <c:pt idx="498" c:formatCode="m/d;@">
                  <c:v>45663.1875</c:v>
                </c:pt>
                <c:pt idx="499" c:formatCode="m/d;@">
                  <c:v>45663.1979166667</c:v>
                </c:pt>
                <c:pt idx="500" c:formatCode="m/d;@">
                  <c:v>45663.2083333333</c:v>
                </c:pt>
                <c:pt idx="501" c:formatCode="m/d;@">
                  <c:v>45663.21875</c:v>
                </c:pt>
                <c:pt idx="502" c:formatCode="m/d;@">
                  <c:v>45663.2291666667</c:v>
                </c:pt>
                <c:pt idx="503" c:formatCode="m/d;@">
                  <c:v>45663.2395833333</c:v>
                </c:pt>
                <c:pt idx="504" c:formatCode="m/d;@">
                  <c:v>45663.25</c:v>
                </c:pt>
                <c:pt idx="505" c:formatCode="m/d;@">
                  <c:v>45663.2604166667</c:v>
                </c:pt>
                <c:pt idx="506" c:formatCode="m/d;@">
                  <c:v>45663.2708333333</c:v>
                </c:pt>
                <c:pt idx="507" c:formatCode="m/d;@">
                  <c:v>45663.28125</c:v>
                </c:pt>
                <c:pt idx="508" c:formatCode="m/d;@">
                  <c:v>45663.2916666667</c:v>
                </c:pt>
                <c:pt idx="509" c:formatCode="m/d;@">
                  <c:v>45663.3020833333</c:v>
                </c:pt>
                <c:pt idx="510" c:formatCode="m/d;@">
                  <c:v>45663.3125</c:v>
                </c:pt>
                <c:pt idx="511" c:formatCode="m/d;@">
                  <c:v>45663.3229166667</c:v>
                </c:pt>
                <c:pt idx="512" c:formatCode="m/d;@">
                  <c:v>45663.3333333333</c:v>
                </c:pt>
                <c:pt idx="513" c:formatCode="m/d;@">
                  <c:v>45663.34375</c:v>
                </c:pt>
                <c:pt idx="514" c:formatCode="m/d;@">
                  <c:v>45663.3541666667</c:v>
                </c:pt>
                <c:pt idx="515" c:formatCode="m/d;@">
                  <c:v>45663.3645833333</c:v>
                </c:pt>
                <c:pt idx="516" c:formatCode="m/d;@">
                  <c:v>45663.375</c:v>
                </c:pt>
                <c:pt idx="517" c:formatCode="m/d;@">
                  <c:v>45663.3854166667</c:v>
                </c:pt>
                <c:pt idx="518" c:formatCode="m/d;@">
                  <c:v>45663.3958333333</c:v>
                </c:pt>
                <c:pt idx="519" c:formatCode="m/d;@">
                  <c:v>45663.40625</c:v>
                </c:pt>
                <c:pt idx="520" c:formatCode="m/d;@">
                  <c:v>45663.4166666667</c:v>
                </c:pt>
                <c:pt idx="521" c:formatCode="m/d;@">
                  <c:v>45663.4270833333</c:v>
                </c:pt>
                <c:pt idx="522" c:formatCode="m/d;@">
                  <c:v>45663.4375</c:v>
                </c:pt>
                <c:pt idx="523" c:formatCode="m/d;@">
                  <c:v>45663.4479166667</c:v>
                </c:pt>
                <c:pt idx="524" c:formatCode="m/d;@">
                  <c:v>45663.4583333333</c:v>
                </c:pt>
                <c:pt idx="525" c:formatCode="m/d;@">
                  <c:v>45663.46875</c:v>
                </c:pt>
                <c:pt idx="526" c:formatCode="m/d;@">
                  <c:v>45663.4791666667</c:v>
                </c:pt>
                <c:pt idx="527" c:formatCode="m/d;@">
                  <c:v>45663.4895833333</c:v>
                </c:pt>
                <c:pt idx="528" c:formatCode="m/d;@">
                  <c:v>45663.5</c:v>
                </c:pt>
                <c:pt idx="529" c:formatCode="m/d;@">
                  <c:v>45663.5104166667</c:v>
                </c:pt>
                <c:pt idx="530" c:formatCode="m/d;@">
                  <c:v>45663.5208333333</c:v>
                </c:pt>
                <c:pt idx="531" c:formatCode="m/d;@">
                  <c:v>45663.53125</c:v>
                </c:pt>
                <c:pt idx="532" c:formatCode="m/d;@">
                  <c:v>45663.5416666667</c:v>
                </c:pt>
                <c:pt idx="533" c:formatCode="m/d;@">
                  <c:v>45663.5520833333</c:v>
                </c:pt>
                <c:pt idx="534" c:formatCode="m/d;@">
                  <c:v>45663.5625</c:v>
                </c:pt>
                <c:pt idx="535" c:formatCode="m/d;@">
                  <c:v>45663.5729166667</c:v>
                </c:pt>
                <c:pt idx="536" c:formatCode="m/d;@">
                  <c:v>45663.5833333333</c:v>
                </c:pt>
                <c:pt idx="537" c:formatCode="m/d;@">
                  <c:v>45663.59375</c:v>
                </c:pt>
                <c:pt idx="538" c:formatCode="m/d;@">
                  <c:v>45663.6041666667</c:v>
                </c:pt>
                <c:pt idx="539" c:formatCode="m/d;@">
                  <c:v>45663.6145833333</c:v>
                </c:pt>
                <c:pt idx="540" c:formatCode="m/d;@">
                  <c:v>45663.625</c:v>
                </c:pt>
                <c:pt idx="541" c:formatCode="m/d;@">
                  <c:v>45663.6354166667</c:v>
                </c:pt>
                <c:pt idx="542" c:formatCode="m/d;@">
                  <c:v>45663.6458333333</c:v>
                </c:pt>
                <c:pt idx="543" c:formatCode="m/d;@">
                  <c:v>45663.65625</c:v>
                </c:pt>
                <c:pt idx="544" c:formatCode="m/d;@">
                  <c:v>45663.6666666667</c:v>
                </c:pt>
                <c:pt idx="545" c:formatCode="m/d;@">
                  <c:v>45663.6770833333</c:v>
                </c:pt>
                <c:pt idx="546" c:formatCode="m/d;@">
                  <c:v>45663.6875</c:v>
                </c:pt>
                <c:pt idx="547" c:formatCode="m/d;@">
                  <c:v>45663.6979166667</c:v>
                </c:pt>
                <c:pt idx="548" c:formatCode="m/d;@">
                  <c:v>45663.7083333333</c:v>
                </c:pt>
                <c:pt idx="549" c:formatCode="m/d;@">
                  <c:v>45663.71875</c:v>
                </c:pt>
                <c:pt idx="550" c:formatCode="m/d;@">
                  <c:v>45663.7291666667</c:v>
                </c:pt>
                <c:pt idx="551" c:formatCode="m/d;@">
                  <c:v>45663.7395833333</c:v>
                </c:pt>
                <c:pt idx="552" c:formatCode="m/d;@">
                  <c:v>45663.75</c:v>
                </c:pt>
                <c:pt idx="553" c:formatCode="m/d;@">
                  <c:v>45663.7604166667</c:v>
                </c:pt>
                <c:pt idx="554" c:formatCode="m/d;@">
                  <c:v>45663.7708333333</c:v>
                </c:pt>
                <c:pt idx="555" c:formatCode="m/d;@">
                  <c:v>45663.78125</c:v>
                </c:pt>
                <c:pt idx="556" c:formatCode="m/d;@">
                  <c:v>45663.7916666667</c:v>
                </c:pt>
                <c:pt idx="557" c:formatCode="m/d;@">
                  <c:v>45663.8020833333</c:v>
                </c:pt>
                <c:pt idx="558" c:formatCode="m/d;@">
                  <c:v>45663.8125</c:v>
                </c:pt>
                <c:pt idx="559" c:formatCode="m/d;@">
                  <c:v>45663.8229166667</c:v>
                </c:pt>
                <c:pt idx="560" c:formatCode="m/d;@">
                  <c:v>45663.8333333333</c:v>
                </c:pt>
                <c:pt idx="561" c:formatCode="m/d;@">
                  <c:v>45663.84375</c:v>
                </c:pt>
                <c:pt idx="562" c:formatCode="m/d;@">
                  <c:v>45663.8541666667</c:v>
                </c:pt>
                <c:pt idx="563" c:formatCode="m/d;@">
                  <c:v>45663.8645833333</c:v>
                </c:pt>
                <c:pt idx="564" c:formatCode="m/d;@">
                  <c:v>45663.875</c:v>
                </c:pt>
                <c:pt idx="565" c:formatCode="m/d;@">
                  <c:v>45663.8854166667</c:v>
                </c:pt>
                <c:pt idx="566" c:formatCode="m/d;@">
                  <c:v>45663.8958333333</c:v>
                </c:pt>
                <c:pt idx="567" c:formatCode="m/d;@">
                  <c:v>45663.90625</c:v>
                </c:pt>
                <c:pt idx="568" c:formatCode="m/d;@">
                  <c:v>45663.9166666667</c:v>
                </c:pt>
                <c:pt idx="569" c:formatCode="m/d;@">
                  <c:v>45663.9270833333</c:v>
                </c:pt>
                <c:pt idx="570" c:formatCode="m/d;@">
                  <c:v>45663.9375</c:v>
                </c:pt>
                <c:pt idx="571" c:formatCode="m/d;@">
                  <c:v>45663.9479166667</c:v>
                </c:pt>
                <c:pt idx="572" c:formatCode="m/d;@">
                  <c:v>45663.9583333333</c:v>
                </c:pt>
                <c:pt idx="573" c:formatCode="m/d;@">
                  <c:v>45663.96875</c:v>
                </c:pt>
                <c:pt idx="574" c:formatCode="m/d;@">
                  <c:v>45663.9791666667</c:v>
                </c:pt>
                <c:pt idx="575" c:formatCode="m/d;@">
                  <c:v>45663.9895833333</c:v>
                </c:pt>
                <c:pt idx="576" c:formatCode="m/d;@">
                  <c:v>45664</c:v>
                </c:pt>
                <c:pt idx="577" c:formatCode="m/d;@">
                  <c:v>45664.0104166667</c:v>
                </c:pt>
                <c:pt idx="578" c:formatCode="m/d;@">
                  <c:v>45664.0208333333</c:v>
                </c:pt>
                <c:pt idx="579" c:formatCode="m/d;@">
                  <c:v>45664.03125</c:v>
                </c:pt>
                <c:pt idx="580" c:formatCode="m/d;@">
                  <c:v>45664.0416666667</c:v>
                </c:pt>
                <c:pt idx="581" c:formatCode="m/d;@">
                  <c:v>45664.0520833333</c:v>
                </c:pt>
                <c:pt idx="582" c:formatCode="m/d;@">
                  <c:v>45664.0625</c:v>
                </c:pt>
                <c:pt idx="583" c:formatCode="m/d;@">
                  <c:v>45664.0729166667</c:v>
                </c:pt>
                <c:pt idx="584" c:formatCode="m/d;@">
                  <c:v>45664.0833333333</c:v>
                </c:pt>
                <c:pt idx="585" c:formatCode="m/d;@">
                  <c:v>45664.09375</c:v>
                </c:pt>
                <c:pt idx="586" c:formatCode="m/d;@">
                  <c:v>45664.1041666667</c:v>
                </c:pt>
                <c:pt idx="587" c:formatCode="m/d;@">
                  <c:v>45664.1145833333</c:v>
                </c:pt>
                <c:pt idx="588" c:formatCode="m/d;@">
                  <c:v>45664.125</c:v>
                </c:pt>
                <c:pt idx="589" c:formatCode="m/d;@">
                  <c:v>45664.1354166667</c:v>
                </c:pt>
                <c:pt idx="590" c:formatCode="m/d;@">
                  <c:v>45664.1458333333</c:v>
                </c:pt>
                <c:pt idx="591" c:formatCode="m/d;@">
                  <c:v>45664.15625</c:v>
                </c:pt>
                <c:pt idx="592" c:formatCode="m/d;@">
                  <c:v>45664.1666666667</c:v>
                </c:pt>
                <c:pt idx="593" c:formatCode="m/d;@">
                  <c:v>45664.1770833333</c:v>
                </c:pt>
                <c:pt idx="594" c:formatCode="m/d;@">
                  <c:v>45664.1875</c:v>
                </c:pt>
                <c:pt idx="595" c:formatCode="m/d;@">
                  <c:v>45664.1979166667</c:v>
                </c:pt>
                <c:pt idx="596" c:formatCode="m/d;@">
                  <c:v>45664.2083333333</c:v>
                </c:pt>
                <c:pt idx="597" c:formatCode="m/d;@">
                  <c:v>45664.21875</c:v>
                </c:pt>
                <c:pt idx="598" c:formatCode="m/d;@">
                  <c:v>45664.2291666667</c:v>
                </c:pt>
                <c:pt idx="599" c:formatCode="m/d;@">
                  <c:v>45664.2395833333</c:v>
                </c:pt>
                <c:pt idx="600" c:formatCode="m/d;@">
                  <c:v>45664.25</c:v>
                </c:pt>
                <c:pt idx="601" c:formatCode="m/d;@">
                  <c:v>45664.2604166667</c:v>
                </c:pt>
                <c:pt idx="602" c:formatCode="m/d;@">
                  <c:v>45664.2708333333</c:v>
                </c:pt>
                <c:pt idx="603" c:formatCode="m/d;@">
                  <c:v>45664.28125</c:v>
                </c:pt>
                <c:pt idx="604" c:formatCode="m/d;@">
                  <c:v>45664.2916666667</c:v>
                </c:pt>
                <c:pt idx="605" c:formatCode="m/d;@">
                  <c:v>45664.3020833333</c:v>
                </c:pt>
                <c:pt idx="606" c:formatCode="m/d;@">
                  <c:v>45664.3125</c:v>
                </c:pt>
                <c:pt idx="607" c:formatCode="m/d;@">
                  <c:v>45664.3229166667</c:v>
                </c:pt>
                <c:pt idx="608" c:formatCode="m/d;@">
                  <c:v>45664.3333333333</c:v>
                </c:pt>
                <c:pt idx="609" c:formatCode="m/d;@">
                  <c:v>45664.34375</c:v>
                </c:pt>
                <c:pt idx="610" c:formatCode="m/d;@">
                  <c:v>45664.3541666667</c:v>
                </c:pt>
                <c:pt idx="611" c:formatCode="m/d;@">
                  <c:v>45664.3645833333</c:v>
                </c:pt>
                <c:pt idx="612" c:formatCode="m/d;@">
                  <c:v>45664.375</c:v>
                </c:pt>
                <c:pt idx="613" c:formatCode="m/d;@">
                  <c:v>45664.3854166667</c:v>
                </c:pt>
                <c:pt idx="614" c:formatCode="m/d;@">
                  <c:v>45664.3958333333</c:v>
                </c:pt>
                <c:pt idx="615" c:formatCode="m/d;@">
                  <c:v>45664.40625</c:v>
                </c:pt>
                <c:pt idx="616" c:formatCode="m/d;@">
                  <c:v>45664.4166666667</c:v>
                </c:pt>
                <c:pt idx="617" c:formatCode="m/d;@">
                  <c:v>45664.4270833333</c:v>
                </c:pt>
                <c:pt idx="618" c:formatCode="m/d;@">
                  <c:v>45664.4375</c:v>
                </c:pt>
                <c:pt idx="619" c:formatCode="m/d;@">
                  <c:v>45664.4479166667</c:v>
                </c:pt>
                <c:pt idx="620" c:formatCode="m/d;@">
                  <c:v>45664.4583333333</c:v>
                </c:pt>
                <c:pt idx="621" c:formatCode="m/d;@">
                  <c:v>45664.46875</c:v>
                </c:pt>
                <c:pt idx="622" c:formatCode="m/d;@">
                  <c:v>45664.4791666667</c:v>
                </c:pt>
                <c:pt idx="623" c:formatCode="m/d;@">
                  <c:v>45664.4895833333</c:v>
                </c:pt>
                <c:pt idx="624" c:formatCode="m/d;@">
                  <c:v>45664.5</c:v>
                </c:pt>
                <c:pt idx="625" c:formatCode="m/d;@">
                  <c:v>45664.5104166667</c:v>
                </c:pt>
                <c:pt idx="626" c:formatCode="m/d;@">
                  <c:v>45664.5208333333</c:v>
                </c:pt>
                <c:pt idx="627" c:formatCode="m/d;@">
                  <c:v>45664.53125</c:v>
                </c:pt>
                <c:pt idx="628" c:formatCode="m/d;@">
                  <c:v>45664.5416666667</c:v>
                </c:pt>
                <c:pt idx="629" c:formatCode="m/d;@">
                  <c:v>45664.5520833333</c:v>
                </c:pt>
                <c:pt idx="630" c:formatCode="m/d;@">
                  <c:v>45664.5625</c:v>
                </c:pt>
                <c:pt idx="631" c:formatCode="m/d;@">
                  <c:v>45664.5729166667</c:v>
                </c:pt>
                <c:pt idx="632" c:formatCode="m/d;@">
                  <c:v>45664.5833333333</c:v>
                </c:pt>
                <c:pt idx="633" c:formatCode="m/d;@">
                  <c:v>45664.59375</c:v>
                </c:pt>
                <c:pt idx="634" c:formatCode="m/d;@">
                  <c:v>45664.6041666667</c:v>
                </c:pt>
                <c:pt idx="635" c:formatCode="m/d;@">
                  <c:v>45664.6145833333</c:v>
                </c:pt>
                <c:pt idx="636" c:formatCode="m/d;@">
                  <c:v>45664.625</c:v>
                </c:pt>
                <c:pt idx="637" c:formatCode="m/d;@">
                  <c:v>45664.6354166667</c:v>
                </c:pt>
                <c:pt idx="638" c:formatCode="m/d;@">
                  <c:v>45664.6458333333</c:v>
                </c:pt>
                <c:pt idx="639" c:formatCode="m/d;@">
                  <c:v>45664.65625</c:v>
                </c:pt>
                <c:pt idx="640" c:formatCode="m/d;@">
                  <c:v>45664.6666666667</c:v>
                </c:pt>
                <c:pt idx="641" c:formatCode="m/d;@">
                  <c:v>45664.6770833333</c:v>
                </c:pt>
                <c:pt idx="642" c:formatCode="m/d;@">
                  <c:v>45664.6875</c:v>
                </c:pt>
                <c:pt idx="643" c:formatCode="m/d;@">
                  <c:v>45664.6979166667</c:v>
                </c:pt>
                <c:pt idx="644" c:formatCode="m/d;@">
                  <c:v>45664.7083333333</c:v>
                </c:pt>
                <c:pt idx="645" c:formatCode="m/d;@">
                  <c:v>45664.71875</c:v>
                </c:pt>
                <c:pt idx="646" c:formatCode="m/d;@">
                  <c:v>45664.7291666667</c:v>
                </c:pt>
                <c:pt idx="647" c:formatCode="m/d;@">
                  <c:v>45664.7395833333</c:v>
                </c:pt>
                <c:pt idx="648" c:formatCode="m/d;@">
                  <c:v>45664.75</c:v>
                </c:pt>
                <c:pt idx="649" c:formatCode="m/d;@">
                  <c:v>45664.7604166667</c:v>
                </c:pt>
                <c:pt idx="650" c:formatCode="m/d;@">
                  <c:v>45664.7708333333</c:v>
                </c:pt>
                <c:pt idx="651" c:formatCode="m/d;@">
                  <c:v>45664.78125</c:v>
                </c:pt>
                <c:pt idx="652" c:formatCode="m/d;@">
                  <c:v>45664.7916666667</c:v>
                </c:pt>
                <c:pt idx="653" c:formatCode="m/d;@">
                  <c:v>45664.8020833333</c:v>
                </c:pt>
                <c:pt idx="654" c:formatCode="m/d;@">
                  <c:v>45664.8125</c:v>
                </c:pt>
                <c:pt idx="655" c:formatCode="m/d;@">
                  <c:v>45664.8229166667</c:v>
                </c:pt>
                <c:pt idx="656" c:formatCode="m/d;@">
                  <c:v>45664.8333333333</c:v>
                </c:pt>
                <c:pt idx="657" c:formatCode="m/d;@">
                  <c:v>45664.84375</c:v>
                </c:pt>
                <c:pt idx="658" c:formatCode="m/d;@">
                  <c:v>45664.8541666667</c:v>
                </c:pt>
                <c:pt idx="659" c:formatCode="m/d;@">
                  <c:v>45664.8645833333</c:v>
                </c:pt>
                <c:pt idx="660" c:formatCode="m/d;@">
                  <c:v>45664.875</c:v>
                </c:pt>
                <c:pt idx="661" c:formatCode="m/d;@">
                  <c:v>45664.8854166667</c:v>
                </c:pt>
                <c:pt idx="662" c:formatCode="m/d;@">
                  <c:v>45664.8958333333</c:v>
                </c:pt>
                <c:pt idx="663" c:formatCode="m/d;@">
                  <c:v>45664.90625</c:v>
                </c:pt>
                <c:pt idx="664" c:formatCode="m/d;@">
                  <c:v>45664.9166666667</c:v>
                </c:pt>
                <c:pt idx="665" c:formatCode="m/d;@">
                  <c:v>45664.9270833333</c:v>
                </c:pt>
                <c:pt idx="666" c:formatCode="m/d;@">
                  <c:v>45664.9375</c:v>
                </c:pt>
                <c:pt idx="667" c:formatCode="m/d;@">
                  <c:v>45664.9479166667</c:v>
                </c:pt>
                <c:pt idx="668" c:formatCode="m/d;@">
                  <c:v>45664.9583333333</c:v>
                </c:pt>
                <c:pt idx="669" c:formatCode="m/d;@">
                  <c:v>45664.96875</c:v>
                </c:pt>
                <c:pt idx="670" c:formatCode="m/d;@">
                  <c:v>45664.9791666667</c:v>
                </c:pt>
                <c:pt idx="671" c:formatCode="m/d;@">
                  <c:v>45664.9895833333</c:v>
                </c:pt>
                <c:pt idx="672" c:formatCode="m/d;@">
                  <c:v>45665</c:v>
                </c:pt>
                <c:pt idx="673" c:formatCode="m/d;@">
                  <c:v>45665.0104166667</c:v>
                </c:pt>
                <c:pt idx="674" c:formatCode="m/d;@">
                  <c:v>45665.0208333333</c:v>
                </c:pt>
                <c:pt idx="675" c:formatCode="m/d;@">
                  <c:v>45665.03125</c:v>
                </c:pt>
                <c:pt idx="676" c:formatCode="m/d;@">
                  <c:v>45665.0416666667</c:v>
                </c:pt>
                <c:pt idx="677" c:formatCode="m/d;@">
                  <c:v>45665.0520833333</c:v>
                </c:pt>
                <c:pt idx="678" c:formatCode="m/d;@">
                  <c:v>45665.0625</c:v>
                </c:pt>
                <c:pt idx="679" c:formatCode="m/d;@">
                  <c:v>45665.0729166667</c:v>
                </c:pt>
                <c:pt idx="680" c:formatCode="m/d;@">
                  <c:v>45665.0833333333</c:v>
                </c:pt>
                <c:pt idx="681" c:formatCode="m/d;@">
                  <c:v>45665.09375</c:v>
                </c:pt>
                <c:pt idx="682" c:formatCode="m/d;@">
                  <c:v>45665.1041666667</c:v>
                </c:pt>
                <c:pt idx="683" c:formatCode="m/d;@">
                  <c:v>45665.1145833333</c:v>
                </c:pt>
                <c:pt idx="684" c:formatCode="m/d;@">
                  <c:v>45665.125</c:v>
                </c:pt>
                <c:pt idx="685" c:formatCode="m/d;@">
                  <c:v>45665.1354166667</c:v>
                </c:pt>
                <c:pt idx="686" c:formatCode="m/d;@">
                  <c:v>45665.1458333333</c:v>
                </c:pt>
                <c:pt idx="687" c:formatCode="m/d;@">
                  <c:v>45665.15625</c:v>
                </c:pt>
                <c:pt idx="688" c:formatCode="m/d;@">
                  <c:v>45665.1666666667</c:v>
                </c:pt>
                <c:pt idx="689" c:formatCode="m/d;@">
                  <c:v>45665.1770833333</c:v>
                </c:pt>
                <c:pt idx="690" c:formatCode="m/d;@">
                  <c:v>45665.1875</c:v>
                </c:pt>
                <c:pt idx="691" c:formatCode="m/d;@">
                  <c:v>45665.1979166667</c:v>
                </c:pt>
                <c:pt idx="692" c:formatCode="m/d;@">
                  <c:v>45665.2083333333</c:v>
                </c:pt>
                <c:pt idx="693" c:formatCode="m/d;@">
                  <c:v>45665.21875</c:v>
                </c:pt>
                <c:pt idx="694" c:formatCode="m/d;@">
                  <c:v>45665.2291666667</c:v>
                </c:pt>
                <c:pt idx="695" c:formatCode="m/d;@">
                  <c:v>45665.2395833333</c:v>
                </c:pt>
                <c:pt idx="696" c:formatCode="m/d;@">
                  <c:v>45665.25</c:v>
                </c:pt>
                <c:pt idx="697" c:formatCode="m/d;@">
                  <c:v>45665.2604166667</c:v>
                </c:pt>
                <c:pt idx="698" c:formatCode="m/d;@">
                  <c:v>45665.2708333333</c:v>
                </c:pt>
                <c:pt idx="699" c:formatCode="m/d;@">
                  <c:v>45665.28125</c:v>
                </c:pt>
                <c:pt idx="700" c:formatCode="m/d;@">
                  <c:v>45665.2916666667</c:v>
                </c:pt>
                <c:pt idx="701" c:formatCode="m/d;@">
                  <c:v>45665.3020833333</c:v>
                </c:pt>
                <c:pt idx="702" c:formatCode="m/d;@">
                  <c:v>45665.3125</c:v>
                </c:pt>
                <c:pt idx="703" c:formatCode="m/d;@">
                  <c:v>45665.3229166667</c:v>
                </c:pt>
                <c:pt idx="704" c:formatCode="m/d;@">
                  <c:v>45665.3333333333</c:v>
                </c:pt>
                <c:pt idx="705" c:formatCode="m/d;@">
                  <c:v>45665.34375</c:v>
                </c:pt>
                <c:pt idx="706" c:formatCode="m/d;@">
                  <c:v>45665.3541666667</c:v>
                </c:pt>
                <c:pt idx="707" c:formatCode="m/d;@">
                  <c:v>45665.3645833333</c:v>
                </c:pt>
                <c:pt idx="708" c:formatCode="m/d;@">
                  <c:v>45665.375</c:v>
                </c:pt>
                <c:pt idx="709" c:formatCode="m/d;@">
                  <c:v>45665.3854166667</c:v>
                </c:pt>
                <c:pt idx="710" c:formatCode="m/d;@">
                  <c:v>45665.3958333333</c:v>
                </c:pt>
                <c:pt idx="711" c:formatCode="m/d;@">
                  <c:v>45665.40625</c:v>
                </c:pt>
                <c:pt idx="712" c:formatCode="m/d;@">
                  <c:v>45665.4166666667</c:v>
                </c:pt>
                <c:pt idx="713" c:formatCode="m/d;@">
                  <c:v>45665.4270833333</c:v>
                </c:pt>
                <c:pt idx="714" c:formatCode="m/d;@">
                  <c:v>45665.4375</c:v>
                </c:pt>
                <c:pt idx="715" c:formatCode="m/d;@">
                  <c:v>45665.4479166667</c:v>
                </c:pt>
                <c:pt idx="716" c:formatCode="m/d;@">
                  <c:v>45665.4583333333</c:v>
                </c:pt>
                <c:pt idx="717" c:formatCode="m/d;@">
                  <c:v>45665.46875</c:v>
                </c:pt>
                <c:pt idx="718" c:formatCode="m/d;@">
                  <c:v>45665.4791666667</c:v>
                </c:pt>
                <c:pt idx="719" c:formatCode="m/d;@">
                  <c:v>45665.4895833333</c:v>
                </c:pt>
                <c:pt idx="720" c:formatCode="m/d;@">
                  <c:v>45665.5</c:v>
                </c:pt>
                <c:pt idx="721" c:formatCode="m/d;@">
                  <c:v>45665.5104166667</c:v>
                </c:pt>
                <c:pt idx="722" c:formatCode="m/d;@">
                  <c:v>45665.5208333333</c:v>
                </c:pt>
                <c:pt idx="723" c:formatCode="m/d;@">
                  <c:v>45665.53125</c:v>
                </c:pt>
                <c:pt idx="724" c:formatCode="m/d;@">
                  <c:v>45665.5416666667</c:v>
                </c:pt>
                <c:pt idx="725" c:formatCode="m/d;@">
                  <c:v>45665.5520833333</c:v>
                </c:pt>
                <c:pt idx="726" c:formatCode="m/d;@">
                  <c:v>45665.5625</c:v>
                </c:pt>
                <c:pt idx="727" c:formatCode="m/d;@">
                  <c:v>45665.5729166667</c:v>
                </c:pt>
                <c:pt idx="728" c:formatCode="m/d;@">
                  <c:v>45665.5833333333</c:v>
                </c:pt>
                <c:pt idx="729" c:formatCode="m/d;@">
                  <c:v>45665.59375</c:v>
                </c:pt>
                <c:pt idx="730" c:formatCode="m/d;@">
                  <c:v>45665.6041666667</c:v>
                </c:pt>
                <c:pt idx="731" c:formatCode="m/d;@">
                  <c:v>45665.6145833333</c:v>
                </c:pt>
                <c:pt idx="732" c:formatCode="m/d;@">
                  <c:v>45665.625</c:v>
                </c:pt>
                <c:pt idx="733" c:formatCode="m/d;@">
                  <c:v>45665.6354166667</c:v>
                </c:pt>
                <c:pt idx="734" c:formatCode="m/d;@">
                  <c:v>45665.6458333333</c:v>
                </c:pt>
                <c:pt idx="735" c:formatCode="m/d;@">
                  <c:v>45665.65625</c:v>
                </c:pt>
                <c:pt idx="736" c:formatCode="m/d;@">
                  <c:v>45665.6666666667</c:v>
                </c:pt>
                <c:pt idx="737" c:formatCode="m/d;@">
                  <c:v>45665.6770833333</c:v>
                </c:pt>
                <c:pt idx="738" c:formatCode="m/d;@">
                  <c:v>45665.6875</c:v>
                </c:pt>
                <c:pt idx="739" c:formatCode="m/d;@">
                  <c:v>45665.6979166667</c:v>
                </c:pt>
                <c:pt idx="740" c:formatCode="m/d;@">
                  <c:v>45665.7083333333</c:v>
                </c:pt>
                <c:pt idx="741" c:formatCode="m/d;@">
                  <c:v>45665.71875</c:v>
                </c:pt>
                <c:pt idx="742" c:formatCode="m/d;@">
                  <c:v>45665.7291666667</c:v>
                </c:pt>
                <c:pt idx="743" c:formatCode="m/d;@">
                  <c:v>45665.7395833333</c:v>
                </c:pt>
                <c:pt idx="744" c:formatCode="m/d;@">
                  <c:v>45665.75</c:v>
                </c:pt>
                <c:pt idx="745" c:formatCode="m/d;@">
                  <c:v>45665.7604166667</c:v>
                </c:pt>
                <c:pt idx="746" c:formatCode="m/d;@">
                  <c:v>45665.7708333333</c:v>
                </c:pt>
                <c:pt idx="747" c:formatCode="m/d;@">
                  <c:v>45665.78125</c:v>
                </c:pt>
                <c:pt idx="748" c:formatCode="m/d;@">
                  <c:v>45665.7916666667</c:v>
                </c:pt>
                <c:pt idx="749" c:formatCode="m/d;@">
                  <c:v>45665.8020833333</c:v>
                </c:pt>
                <c:pt idx="750" c:formatCode="m/d;@">
                  <c:v>45665.8125</c:v>
                </c:pt>
                <c:pt idx="751" c:formatCode="m/d;@">
                  <c:v>45665.8229166667</c:v>
                </c:pt>
                <c:pt idx="752" c:formatCode="m/d;@">
                  <c:v>45665.8333333333</c:v>
                </c:pt>
                <c:pt idx="753" c:formatCode="m/d;@">
                  <c:v>45665.84375</c:v>
                </c:pt>
                <c:pt idx="754" c:formatCode="m/d;@">
                  <c:v>45665.8541666667</c:v>
                </c:pt>
                <c:pt idx="755" c:formatCode="m/d;@">
                  <c:v>45665.8645833333</c:v>
                </c:pt>
                <c:pt idx="756" c:formatCode="m/d;@">
                  <c:v>45665.875</c:v>
                </c:pt>
                <c:pt idx="757" c:formatCode="m/d;@">
                  <c:v>45665.8854166667</c:v>
                </c:pt>
                <c:pt idx="758" c:formatCode="m/d;@">
                  <c:v>45665.8958333333</c:v>
                </c:pt>
                <c:pt idx="759" c:formatCode="m/d;@">
                  <c:v>45665.90625</c:v>
                </c:pt>
                <c:pt idx="760" c:formatCode="m/d;@">
                  <c:v>45665.9166666667</c:v>
                </c:pt>
                <c:pt idx="761" c:formatCode="m/d;@">
                  <c:v>45665.9270833333</c:v>
                </c:pt>
                <c:pt idx="762" c:formatCode="m/d;@">
                  <c:v>45665.9375</c:v>
                </c:pt>
                <c:pt idx="763" c:formatCode="m/d;@">
                  <c:v>45665.9479166667</c:v>
                </c:pt>
                <c:pt idx="764" c:formatCode="m/d;@">
                  <c:v>45665.9583333333</c:v>
                </c:pt>
                <c:pt idx="765" c:formatCode="m/d;@">
                  <c:v>45665.96875</c:v>
                </c:pt>
                <c:pt idx="766" c:formatCode="m/d;@">
                  <c:v>45665.9791666667</c:v>
                </c:pt>
                <c:pt idx="767" c:formatCode="m/d;@">
                  <c:v>45665.9895833333</c:v>
                </c:pt>
                <c:pt idx="768" c:formatCode="m/d;@">
                  <c:v>45666</c:v>
                </c:pt>
                <c:pt idx="769" c:formatCode="m/d;@">
                  <c:v>45666.0104166667</c:v>
                </c:pt>
                <c:pt idx="770" c:formatCode="m/d;@">
                  <c:v>45666.0208333333</c:v>
                </c:pt>
                <c:pt idx="771" c:formatCode="m/d;@">
                  <c:v>45666.03125</c:v>
                </c:pt>
                <c:pt idx="772" c:formatCode="m/d;@">
                  <c:v>45666.0416666667</c:v>
                </c:pt>
                <c:pt idx="773" c:formatCode="m/d;@">
                  <c:v>45666.0520833333</c:v>
                </c:pt>
                <c:pt idx="774" c:formatCode="m/d;@">
                  <c:v>45666.0625</c:v>
                </c:pt>
                <c:pt idx="775" c:formatCode="m/d;@">
                  <c:v>45666.0729166667</c:v>
                </c:pt>
                <c:pt idx="776" c:formatCode="m/d;@">
                  <c:v>45666.0833333333</c:v>
                </c:pt>
                <c:pt idx="777" c:formatCode="m/d;@">
                  <c:v>45666.09375</c:v>
                </c:pt>
                <c:pt idx="778" c:formatCode="m/d;@">
                  <c:v>45666.1041666667</c:v>
                </c:pt>
                <c:pt idx="779" c:formatCode="m/d;@">
                  <c:v>45666.1145833333</c:v>
                </c:pt>
                <c:pt idx="780" c:formatCode="m/d;@">
                  <c:v>45666.125</c:v>
                </c:pt>
                <c:pt idx="781" c:formatCode="m/d;@">
                  <c:v>45666.1354166667</c:v>
                </c:pt>
                <c:pt idx="782" c:formatCode="m/d;@">
                  <c:v>45666.1458333333</c:v>
                </c:pt>
                <c:pt idx="783" c:formatCode="m/d;@">
                  <c:v>45666.15625</c:v>
                </c:pt>
                <c:pt idx="784" c:formatCode="m/d;@">
                  <c:v>45666.1666666667</c:v>
                </c:pt>
                <c:pt idx="785" c:formatCode="m/d;@">
                  <c:v>45666.1770833333</c:v>
                </c:pt>
                <c:pt idx="786" c:formatCode="m/d;@">
                  <c:v>45666.1875</c:v>
                </c:pt>
                <c:pt idx="787" c:formatCode="m/d;@">
                  <c:v>45666.1979166667</c:v>
                </c:pt>
                <c:pt idx="788" c:formatCode="m/d;@">
                  <c:v>45666.2083333333</c:v>
                </c:pt>
                <c:pt idx="789" c:formatCode="m/d;@">
                  <c:v>45666.21875</c:v>
                </c:pt>
                <c:pt idx="790" c:formatCode="m/d;@">
                  <c:v>45666.2291666667</c:v>
                </c:pt>
                <c:pt idx="791" c:formatCode="m/d;@">
                  <c:v>45666.2395833333</c:v>
                </c:pt>
                <c:pt idx="792" c:formatCode="m/d;@">
                  <c:v>45666.25</c:v>
                </c:pt>
                <c:pt idx="793" c:formatCode="m/d;@">
                  <c:v>45666.2604166667</c:v>
                </c:pt>
                <c:pt idx="794" c:formatCode="m/d;@">
                  <c:v>45666.2708333333</c:v>
                </c:pt>
                <c:pt idx="795" c:formatCode="m/d;@">
                  <c:v>45666.28125</c:v>
                </c:pt>
                <c:pt idx="796" c:formatCode="m/d;@">
                  <c:v>45666.2916666667</c:v>
                </c:pt>
                <c:pt idx="797" c:formatCode="m/d;@">
                  <c:v>45666.3020833333</c:v>
                </c:pt>
                <c:pt idx="798" c:formatCode="m/d;@">
                  <c:v>45666.3125</c:v>
                </c:pt>
                <c:pt idx="799" c:formatCode="m/d;@">
                  <c:v>45666.3229166667</c:v>
                </c:pt>
                <c:pt idx="800" c:formatCode="m/d;@">
                  <c:v>45666.3333333333</c:v>
                </c:pt>
                <c:pt idx="801" c:formatCode="m/d;@">
                  <c:v>45666.34375</c:v>
                </c:pt>
                <c:pt idx="802" c:formatCode="m/d;@">
                  <c:v>45666.3541666667</c:v>
                </c:pt>
                <c:pt idx="803" c:formatCode="m/d;@">
                  <c:v>45666.3645833333</c:v>
                </c:pt>
                <c:pt idx="804" c:formatCode="m/d;@">
                  <c:v>45666.375</c:v>
                </c:pt>
                <c:pt idx="805" c:formatCode="m/d;@">
                  <c:v>45666.3854166667</c:v>
                </c:pt>
                <c:pt idx="806" c:formatCode="m/d;@">
                  <c:v>45666.3958333333</c:v>
                </c:pt>
                <c:pt idx="807" c:formatCode="m/d;@">
                  <c:v>45666.40625</c:v>
                </c:pt>
                <c:pt idx="808" c:formatCode="m/d;@">
                  <c:v>45666.4166666667</c:v>
                </c:pt>
                <c:pt idx="809" c:formatCode="m/d;@">
                  <c:v>45666.4270833333</c:v>
                </c:pt>
                <c:pt idx="810" c:formatCode="m/d;@">
                  <c:v>45666.4375</c:v>
                </c:pt>
                <c:pt idx="811" c:formatCode="m/d;@">
                  <c:v>45666.4479166667</c:v>
                </c:pt>
                <c:pt idx="812" c:formatCode="m/d;@">
                  <c:v>45666.4583333333</c:v>
                </c:pt>
                <c:pt idx="813" c:formatCode="m/d;@">
                  <c:v>45666.46875</c:v>
                </c:pt>
                <c:pt idx="814" c:formatCode="m/d;@">
                  <c:v>45666.4791666667</c:v>
                </c:pt>
                <c:pt idx="815" c:formatCode="m/d;@">
                  <c:v>45666.4895833333</c:v>
                </c:pt>
                <c:pt idx="816" c:formatCode="m/d;@">
                  <c:v>45666.5</c:v>
                </c:pt>
                <c:pt idx="817" c:formatCode="m/d;@">
                  <c:v>45666.5104166667</c:v>
                </c:pt>
                <c:pt idx="818" c:formatCode="m/d;@">
                  <c:v>45666.5208333333</c:v>
                </c:pt>
                <c:pt idx="819" c:formatCode="m/d;@">
                  <c:v>45666.53125</c:v>
                </c:pt>
                <c:pt idx="820" c:formatCode="m/d;@">
                  <c:v>45666.5416666667</c:v>
                </c:pt>
                <c:pt idx="821" c:formatCode="m/d;@">
                  <c:v>45666.5520833333</c:v>
                </c:pt>
                <c:pt idx="822" c:formatCode="m/d;@">
                  <c:v>45666.5625</c:v>
                </c:pt>
                <c:pt idx="823" c:formatCode="m/d;@">
                  <c:v>45666.5729166667</c:v>
                </c:pt>
                <c:pt idx="824" c:formatCode="m/d;@">
                  <c:v>45666.5833333333</c:v>
                </c:pt>
                <c:pt idx="825" c:formatCode="m/d;@">
                  <c:v>45666.59375</c:v>
                </c:pt>
                <c:pt idx="826" c:formatCode="m/d;@">
                  <c:v>45666.6041666667</c:v>
                </c:pt>
                <c:pt idx="827" c:formatCode="m/d;@">
                  <c:v>45666.6145833333</c:v>
                </c:pt>
                <c:pt idx="828" c:formatCode="m/d;@">
                  <c:v>45666.625</c:v>
                </c:pt>
                <c:pt idx="829" c:formatCode="m/d;@">
                  <c:v>45666.6354166667</c:v>
                </c:pt>
                <c:pt idx="830" c:formatCode="m/d;@">
                  <c:v>45666.6458333333</c:v>
                </c:pt>
                <c:pt idx="831" c:formatCode="m/d;@">
                  <c:v>45666.65625</c:v>
                </c:pt>
                <c:pt idx="832" c:formatCode="m/d;@">
                  <c:v>45666.6666666667</c:v>
                </c:pt>
                <c:pt idx="833" c:formatCode="m/d;@">
                  <c:v>45666.6770833333</c:v>
                </c:pt>
                <c:pt idx="834" c:formatCode="m/d;@">
                  <c:v>45666.6875</c:v>
                </c:pt>
                <c:pt idx="835" c:formatCode="m/d;@">
                  <c:v>45666.6979166667</c:v>
                </c:pt>
                <c:pt idx="836" c:formatCode="m/d;@">
                  <c:v>45666.7083333333</c:v>
                </c:pt>
                <c:pt idx="837" c:formatCode="m/d;@">
                  <c:v>45666.71875</c:v>
                </c:pt>
                <c:pt idx="838" c:formatCode="m/d;@">
                  <c:v>45666.7291666667</c:v>
                </c:pt>
                <c:pt idx="839" c:formatCode="m/d;@">
                  <c:v>45666.7395833333</c:v>
                </c:pt>
                <c:pt idx="840" c:formatCode="m/d;@">
                  <c:v>45666.75</c:v>
                </c:pt>
                <c:pt idx="841" c:formatCode="m/d;@">
                  <c:v>45666.7604166667</c:v>
                </c:pt>
                <c:pt idx="842" c:formatCode="m/d;@">
                  <c:v>45666.7708333333</c:v>
                </c:pt>
                <c:pt idx="843" c:formatCode="m/d;@">
                  <c:v>45666.78125</c:v>
                </c:pt>
                <c:pt idx="844" c:formatCode="m/d;@">
                  <c:v>45666.7916666667</c:v>
                </c:pt>
                <c:pt idx="845" c:formatCode="m/d;@">
                  <c:v>45666.8020833333</c:v>
                </c:pt>
                <c:pt idx="846" c:formatCode="m/d;@">
                  <c:v>45666.8125</c:v>
                </c:pt>
                <c:pt idx="847" c:formatCode="m/d;@">
                  <c:v>45666.8229166667</c:v>
                </c:pt>
                <c:pt idx="848" c:formatCode="m/d;@">
                  <c:v>45666.8333333333</c:v>
                </c:pt>
                <c:pt idx="849" c:formatCode="m/d;@">
                  <c:v>45666.84375</c:v>
                </c:pt>
                <c:pt idx="850" c:formatCode="m/d;@">
                  <c:v>45666.8541666667</c:v>
                </c:pt>
                <c:pt idx="851" c:formatCode="m/d;@">
                  <c:v>45666.8645833333</c:v>
                </c:pt>
                <c:pt idx="852" c:formatCode="m/d;@">
                  <c:v>45666.875</c:v>
                </c:pt>
                <c:pt idx="853" c:formatCode="m/d;@">
                  <c:v>45666.8854166667</c:v>
                </c:pt>
                <c:pt idx="854" c:formatCode="m/d;@">
                  <c:v>45666.8958333333</c:v>
                </c:pt>
                <c:pt idx="855" c:formatCode="m/d;@">
                  <c:v>45666.90625</c:v>
                </c:pt>
                <c:pt idx="856" c:formatCode="m/d;@">
                  <c:v>45666.9166666667</c:v>
                </c:pt>
                <c:pt idx="857" c:formatCode="m/d;@">
                  <c:v>45666.9270833333</c:v>
                </c:pt>
                <c:pt idx="858" c:formatCode="m/d;@">
                  <c:v>45666.9375</c:v>
                </c:pt>
                <c:pt idx="859" c:formatCode="m/d;@">
                  <c:v>45666.9479166667</c:v>
                </c:pt>
                <c:pt idx="860" c:formatCode="m/d;@">
                  <c:v>45666.9583333333</c:v>
                </c:pt>
                <c:pt idx="861" c:formatCode="m/d;@">
                  <c:v>45666.96875</c:v>
                </c:pt>
                <c:pt idx="862" c:formatCode="m/d;@">
                  <c:v>45666.9791666667</c:v>
                </c:pt>
                <c:pt idx="863" c:formatCode="m/d;@">
                  <c:v>45666.9895833333</c:v>
                </c:pt>
                <c:pt idx="864" c:formatCode="m/d;@">
                  <c:v>45667</c:v>
                </c:pt>
                <c:pt idx="865" c:formatCode="m/d;@">
                  <c:v>45667.0104166667</c:v>
                </c:pt>
                <c:pt idx="866" c:formatCode="m/d;@">
                  <c:v>45667.0208333333</c:v>
                </c:pt>
                <c:pt idx="867" c:formatCode="m/d;@">
                  <c:v>45667.03125</c:v>
                </c:pt>
                <c:pt idx="868" c:formatCode="m/d;@">
                  <c:v>45667.0416666667</c:v>
                </c:pt>
                <c:pt idx="869" c:formatCode="m/d;@">
                  <c:v>45667.0520833333</c:v>
                </c:pt>
                <c:pt idx="870" c:formatCode="m/d;@">
                  <c:v>45667.0625</c:v>
                </c:pt>
                <c:pt idx="871" c:formatCode="m/d;@">
                  <c:v>45667.0729166667</c:v>
                </c:pt>
                <c:pt idx="872" c:formatCode="m/d;@">
                  <c:v>45667.0833333333</c:v>
                </c:pt>
                <c:pt idx="873" c:formatCode="m/d;@">
                  <c:v>45667.09375</c:v>
                </c:pt>
                <c:pt idx="874" c:formatCode="m/d;@">
                  <c:v>45667.1041666667</c:v>
                </c:pt>
                <c:pt idx="875" c:formatCode="m/d;@">
                  <c:v>45667.1145833333</c:v>
                </c:pt>
                <c:pt idx="876" c:formatCode="m/d;@">
                  <c:v>45667.125</c:v>
                </c:pt>
                <c:pt idx="877" c:formatCode="m/d;@">
                  <c:v>45667.1354166667</c:v>
                </c:pt>
                <c:pt idx="878" c:formatCode="m/d;@">
                  <c:v>45667.1458333333</c:v>
                </c:pt>
                <c:pt idx="879" c:formatCode="m/d;@">
                  <c:v>45667.15625</c:v>
                </c:pt>
                <c:pt idx="880" c:formatCode="m/d;@">
                  <c:v>45667.1666666667</c:v>
                </c:pt>
                <c:pt idx="881" c:formatCode="m/d;@">
                  <c:v>45667.1770833333</c:v>
                </c:pt>
                <c:pt idx="882" c:formatCode="m/d;@">
                  <c:v>45667.1875</c:v>
                </c:pt>
                <c:pt idx="883" c:formatCode="m/d;@">
                  <c:v>45667.1979166667</c:v>
                </c:pt>
                <c:pt idx="884" c:formatCode="m/d;@">
                  <c:v>45667.2083333333</c:v>
                </c:pt>
                <c:pt idx="885" c:formatCode="m/d;@">
                  <c:v>45667.21875</c:v>
                </c:pt>
                <c:pt idx="886" c:formatCode="m/d;@">
                  <c:v>45667.2291666667</c:v>
                </c:pt>
                <c:pt idx="887" c:formatCode="m/d;@">
                  <c:v>45667.2395833333</c:v>
                </c:pt>
                <c:pt idx="888" c:formatCode="m/d;@">
                  <c:v>45667.25</c:v>
                </c:pt>
                <c:pt idx="889" c:formatCode="m/d;@">
                  <c:v>45667.2604166667</c:v>
                </c:pt>
                <c:pt idx="890" c:formatCode="m/d;@">
                  <c:v>45667.2708333333</c:v>
                </c:pt>
                <c:pt idx="891" c:formatCode="m/d;@">
                  <c:v>45667.28125</c:v>
                </c:pt>
                <c:pt idx="892" c:formatCode="m/d;@">
                  <c:v>45667.2916666667</c:v>
                </c:pt>
                <c:pt idx="893" c:formatCode="m/d;@">
                  <c:v>45667.3020833333</c:v>
                </c:pt>
                <c:pt idx="894" c:formatCode="m/d;@">
                  <c:v>45667.3125</c:v>
                </c:pt>
                <c:pt idx="895" c:formatCode="m/d;@">
                  <c:v>45667.3229166667</c:v>
                </c:pt>
                <c:pt idx="896" c:formatCode="m/d;@">
                  <c:v>45667.3333333333</c:v>
                </c:pt>
                <c:pt idx="897" c:formatCode="m/d;@">
                  <c:v>45667.34375</c:v>
                </c:pt>
                <c:pt idx="898" c:formatCode="m/d;@">
                  <c:v>45667.3541666667</c:v>
                </c:pt>
                <c:pt idx="899" c:formatCode="m/d;@">
                  <c:v>45667.3645833333</c:v>
                </c:pt>
                <c:pt idx="900" c:formatCode="m/d;@">
                  <c:v>45667.375</c:v>
                </c:pt>
                <c:pt idx="901" c:formatCode="m/d;@">
                  <c:v>45667.3854166667</c:v>
                </c:pt>
                <c:pt idx="902" c:formatCode="m/d;@">
                  <c:v>45667.3958333333</c:v>
                </c:pt>
                <c:pt idx="903" c:formatCode="m/d;@">
                  <c:v>45667.40625</c:v>
                </c:pt>
                <c:pt idx="904" c:formatCode="m/d;@">
                  <c:v>45667.4166666667</c:v>
                </c:pt>
                <c:pt idx="905" c:formatCode="m/d;@">
                  <c:v>45667.4270833333</c:v>
                </c:pt>
                <c:pt idx="906" c:formatCode="m/d;@">
                  <c:v>45667.4375</c:v>
                </c:pt>
                <c:pt idx="907" c:formatCode="m/d;@">
                  <c:v>45667.4479166667</c:v>
                </c:pt>
                <c:pt idx="908" c:formatCode="m/d;@">
                  <c:v>45667.4583333333</c:v>
                </c:pt>
                <c:pt idx="909" c:formatCode="m/d;@">
                  <c:v>45667.46875</c:v>
                </c:pt>
                <c:pt idx="910" c:formatCode="m/d;@">
                  <c:v>45667.4791666667</c:v>
                </c:pt>
                <c:pt idx="911" c:formatCode="m/d;@">
                  <c:v>45667.4895833333</c:v>
                </c:pt>
                <c:pt idx="912" c:formatCode="m/d;@">
                  <c:v>45667.5</c:v>
                </c:pt>
                <c:pt idx="913" c:formatCode="m/d;@">
                  <c:v>45667.5104166667</c:v>
                </c:pt>
                <c:pt idx="914" c:formatCode="m/d;@">
                  <c:v>45667.5208333333</c:v>
                </c:pt>
                <c:pt idx="915" c:formatCode="m/d;@">
                  <c:v>45667.53125</c:v>
                </c:pt>
                <c:pt idx="916" c:formatCode="m/d;@">
                  <c:v>45667.5416666667</c:v>
                </c:pt>
                <c:pt idx="917" c:formatCode="m/d;@">
                  <c:v>45667.5520833333</c:v>
                </c:pt>
                <c:pt idx="918" c:formatCode="m/d;@">
                  <c:v>45667.5625</c:v>
                </c:pt>
                <c:pt idx="919" c:formatCode="m/d;@">
                  <c:v>45667.5729166667</c:v>
                </c:pt>
                <c:pt idx="920" c:formatCode="m/d;@">
                  <c:v>45667.5833333333</c:v>
                </c:pt>
                <c:pt idx="921" c:formatCode="m/d;@">
                  <c:v>45667.59375</c:v>
                </c:pt>
                <c:pt idx="922" c:formatCode="m/d;@">
                  <c:v>45667.6041666667</c:v>
                </c:pt>
                <c:pt idx="923" c:formatCode="m/d;@">
                  <c:v>45667.6145833333</c:v>
                </c:pt>
                <c:pt idx="924" c:formatCode="m/d;@">
                  <c:v>45667.625</c:v>
                </c:pt>
                <c:pt idx="925" c:formatCode="m/d;@">
                  <c:v>45667.6354166667</c:v>
                </c:pt>
                <c:pt idx="926" c:formatCode="m/d;@">
                  <c:v>45667.6458333333</c:v>
                </c:pt>
                <c:pt idx="927" c:formatCode="m/d;@">
                  <c:v>45667.65625</c:v>
                </c:pt>
                <c:pt idx="928" c:formatCode="m/d;@">
                  <c:v>45667.6666666667</c:v>
                </c:pt>
                <c:pt idx="929" c:formatCode="m/d;@">
                  <c:v>45667.6770833333</c:v>
                </c:pt>
                <c:pt idx="930" c:formatCode="m/d;@">
                  <c:v>45667.6875</c:v>
                </c:pt>
                <c:pt idx="931" c:formatCode="m/d;@">
                  <c:v>45667.6979166667</c:v>
                </c:pt>
                <c:pt idx="932" c:formatCode="m/d;@">
                  <c:v>45667.7083333333</c:v>
                </c:pt>
                <c:pt idx="933" c:formatCode="m/d;@">
                  <c:v>45667.71875</c:v>
                </c:pt>
                <c:pt idx="934" c:formatCode="m/d;@">
                  <c:v>45667.7291666667</c:v>
                </c:pt>
                <c:pt idx="935" c:formatCode="m/d;@">
                  <c:v>45667.7395833333</c:v>
                </c:pt>
                <c:pt idx="936" c:formatCode="m/d;@">
                  <c:v>45667.75</c:v>
                </c:pt>
                <c:pt idx="937" c:formatCode="m/d;@">
                  <c:v>45667.7604166667</c:v>
                </c:pt>
                <c:pt idx="938" c:formatCode="m/d;@">
                  <c:v>45667.7708333333</c:v>
                </c:pt>
                <c:pt idx="939" c:formatCode="m/d;@">
                  <c:v>45667.78125</c:v>
                </c:pt>
                <c:pt idx="940" c:formatCode="m/d;@">
                  <c:v>45667.7916666667</c:v>
                </c:pt>
                <c:pt idx="941" c:formatCode="m/d;@">
                  <c:v>45667.8020833333</c:v>
                </c:pt>
                <c:pt idx="942" c:formatCode="m/d;@">
                  <c:v>45667.8125</c:v>
                </c:pt>
                <c:pt idx="943" c:formatCode="m/d;@">
                  <c:v>45667.8229166667</c:v>
                </c:pt>
                <c:pt idx="944" c:formatCode="m/d;@">
                  <c:v>45667.8333333333</c:v>
                </c:pt>
                <c:pt idx="945" c:formatCode="m/d;@">
                  <c:v>45667.84375</c:v>
                </c:pt>
                <c:pt idx="946" c:formatCode="m/d;@">
                  <c:v>45667.8541666667</c:v>
                </c:pt>
                <c:pt idx="947" c:formatCode="m/d;@">
                  <c:v>45667.8645833333</c:v>
                </c:pt>
                <c:pt idx="948" c:formatCode="m/d;@">
                  <c:v>45667.875</c:v>
                </c:pt>
                <c:pt idx="949" c:formatCode="m/d;@">
                  <c:v>45667.8854166667</c:v>
                </c:pt>
                <c:pt idx="950" c:formatCode="m/d;@">
                  <c:v>45667.8958333333</c:v>
                </c:pt>
                <c:pt idx="951" c:formatCode="m/d;@">
                  <c:v>45667.90625</c:v>
                </c:pt>
                <c:pt idx="952" c:formatCode="m/d;@">
                  <c:v>45667.9166666667</c:v>
                </c:pt>
                <c:pt idx="953" c:formatCode="m/d;@">
                  <c:v>45667.9270833333</c:v>
                </c:pt>
                <c:pt idx="954" c:formatCode="m/d;@">
                  <c:v>45667.9375</c:v>
                </c:pt>
                <c:pt idx="955" c:formatCode="m/d;@">
                  <c:v>45667.9479166667</c:v>
                </c:pt>
                <c:pt idx="956" c:formatCode="m/d;@">
                  <c:v>45667.9583333333</c:v>
                </c:pt>
                <c:pt idx="957" c:formatCode="m/d;@">
                  <c:v>45667.96875</c:v>
                </c:pt>
                <c:pt idx="958" c:formatCode="m/d;@">
                  <c:v>45667.9791666667</c:v>
                </c:pt>
                <c:pt idx="959" c:formatCode="m/d;@">
                  <c:v>45667.9895833333</c:v>
                </c:pt>
                <c:pt idx="960" c:formatCode="m/d;@">
                  <c:v>45668</c:v>
                </c:pt>
                <c:pt idx="961" c:formatCode="m/d;@">
                  <c:v>45668.0104166667</c:v>
                </c:pt>
                <c:pt idx="962" c:formatCode="m/d;@">
                  <c:v>45668.0208333333</c:v>
                </c:pt>
                <c:pt idx="963" c:formatCode="m/d;@">
                  <c:v>45668.03125</c:v>
                </c:pt>
                <c:pt idx="964" c:formatCode="m/d;@">
                  <c:v>45668.0416666667</c:v>
                </c:pt>
                <c:pt idx="965" c:formatCode="m/d;@">
                  <c:v>45668.0520833333</c:v>
                </c:pt>
                <c:pt idx="966" c:formatCode="m/d;@">
                  <c:v>45668.0625</c:v>
                </c:pt>
                <c:pt idx="967" c:formatCode="m/d;@">
                  <c:v>45668.0729166667</c:v>
                </c:pt>
                <c:pt idx="968" c:formatCode="m/d;@">
                  <c:v>45668.0833333333</c:v>
                </c:pt>
                <c:pt idx="969" c:formatCode="m/d;@">
                  <c:v>45668.09375</c:v>
                </c:pt>
                <c:pt idx="970" c:formatCode="m/d;@">
                  <c:v>45668.1041666667</c:v>
                </c:pt>
                <c:pt idx="971" c:formatCode="m/d;@">
                  <c:v>45668.1145833333</c:v>
                </c:pt>
                <c:pt idx="972" c:formatCode="m/d;@">
                  <c:v>45668.125</c:v>
                </c:pt>
                <c:pt idx="973" c:formatCode="m/d;@">
                  <c:v>45668.1354166667</c:v>
                </c:pt>
                <c:pt idx="974" c:formatCode="m/d;@">
                  <c:v>45668.1458333333</c:v>
                </c:pt>
                <c:pt idx="975" c:formatCode="m/d;@">
                  <c:v>45668.15625</c:v>
                </c:pt>
                <c:pt idx="976" c:formatCode="m/d;@">
                  <c:v>45668.1666666667</c:v>
                </c:pt>
                <c:pt idx="977" c:formatCode="m/d;@">
                  <c:v>45668.1770833333</c:v>
                </c:pt>
                <c:pt idx="978" c:formatCode="m/d;@">
                  <c:v>45668.1875</c:v>
                </c:pt>
                <c:pt idx="979" c:formatCode="m/d;@">
                  <c:v>45668.1979166667</c:v>
                </c:pt>
                <c:pt idx="980" c:formatCode="m/d;@">
                  <c:v>45668.2083333333</c:v>
                </c:pt>
                <c:pt idx="981" c:formatCode="m/d;@">
                  <c:v>45668.21875</c:v>
                </c:pt>
                <c:pt idx="982" c:formatCode="m/d;@">
                  <c:v>45668.2291666667</c:v>
                </c:pt>
                <c:pt idx="983" c:formatCode="m/d;@">
                  <c:v>45668.2395833333</c:v>
                </c:pt>
                <c:pt idx="984" c:formatCode="m/d;@">
                  <c:v>45668.25</c:v>
                </c:pt>
                <c:pt idx="985" c:formatCode="m/d;@">
                  <c:v>45668.2604166667</c:v>
                </c:pt>
                <c:pt idx="986" c:formatCode="m/d;@">
                  <c:v>45668.2708333333</c:v>
                </c:pt>
                <c:pt idx="987" c:formatCode="m/d;@">
                  <c:v>45668.28125</c:v>
                </c:pt>
                <c:pt idx="988" c:formatCode="m/d;@">
                  <c:v>45668.2916666667</c:v>
                </c:pt>
                <c:pt idx="989" c:formatCode="m/d;@">
                  <c:v>45668.3020833333</c:v>
                </c:pt>
                <c:pt idx="990" c:formatCode="m/d;@">
                  <c:v>45668.3125</c:v>
                </c:pt>
                <c:pt idx="991" c:formatCode="m/d;@">
                  <c:v>45668.3229166667</c:v>
                </c:pt>
                <c:pt idx="992" c:formatCode="m/d;@">
                  <c:v>45668.3333333333</c:v>
                </c:pt>
                <c:pt idx="993" c:formatCode="m/d;@">
                  <c:v>45668.34375</c:v>
                </c:pt>
                <c:pt idx="994" c:formatCode="m/d;@">
                  <c:v>45668.3541666667</c:v>
                </c:pt>
                <c:pt idx="995" c:formatCode="m/d;@">
                  <c:v>45668.3645833333</c:v>
                </c:pt>
                <c:pt idx="996" c:formatCode="m/d;@">
                  <c:v>45668.375</c:v>
                </c:pt>
                <c:pt idx="997" c:formatCode="m/d;@">
                  <c:v>45668.3854166667</c:v>
                </c:pt>
                <c:pt idx="998" c:formatCode="m/d;@">
                  <c:v>45668.3958333333</c:v>
                </c:pt>
                <c:pt idx="999" c:formatCode="m/d;@">
                  <c:v>45668.40625</c:v>
                </c:pt>
                <c:pt idx="1000" c:formatCode="m/d;@">
                  <c:v>45668.4166666667</c:v>
                </c:pt>
                <c:pt idx="1001" c:formatCode="m/d;@">
                  <c:v>45668.4270833333</c:v>
                </c:pt>
                <c:pt idx="1002" c:formatCode="m/d;@">
                  <c:v>45668.4375</c:v>
                </c:pt>
                <c:pt idx="1003" c:formatCode="m/d;@">
                  <c:v>45668.4479166667</c:v>
                </c:pt>
                <c:pt idx="1004" c:formatCode="m/d;@">
                  <c:v>45668.4583333333</c:v>
                </c:pt>
                <c:pt idx="1005" c:formatCode="m/d;@">
                  <c:v>45668.46875</c:v>
                </c:pt>
                <c:pt idx="1006" c:formatCode="m/d;@">
                  <c:v>45668.4791666667</c:v>
                </c:pt>
                <c:pt idx="1007" c:formatCode="m/d;@">
                  <c:v>45668.4895833333</c:v>
                </c:pt>
                <c:pt idx="1008" c:formatCode="m/d;@">
                  <c:v>45668.5</c:v>
                </c:pt>
                <c:pt idx="1009" c:formatCode="m/d;@">
                  <c:v>45668.5104166667</c:v>
                </c:pt>
                <c:pt idx="1010" c:formatCode="m/d;@">
                  <c:v>45668.5208333333</c:v>
                </c:pt>
                <c:pt idx="1011" c:formatCode="m/d;@">
                  <c:v>45668.53125</c:v>
                </c:pt>
                <c:pt idx="1012" c:formatCode="m/d;@">
                  <c:v>45668.5416666667</c:v>
                </c:pt>
                <c:pt idx="1013" c:formatCode="m/d;@">
                  <c:v>45668.5520833333</c:v>
                </c:pt>
                <c:pt idx="1014" c:formatCode="m/d;@">
                  <c:v>45668.5625</c:v>
                </c:pt>
                <c:pt idx="1015" c:formatCode="m/d;@">
                  <c:v>45668.5729166667</c:v>
                </c:pt>
                <c:pt idx="1016" c:formatCode="m/d;@">
                  <c:v>45668.5833333333</c:v>
                </c:pt>
                <c:pt idx="1017" c:formatCode="m/d;@">
                  <c:v>45668.59375</c:v>
                </c:pt>
                <c:pt idx="1018" c:formatCode="m/d;@">
                  <c:v>45668.6041666667</c:v>
                </c:pt>
                <c:pt idx="1019" c:formatCode="m/d;@">
                  <c:v>45668.6145833333</c:v>
                </c:pt>
                <c:pt idx="1020" c:formatCode="m/d;@">
                  <c:v>45668.625</c:v>
                </c:pt>
                <c:pt idx="1021" c:formatCode="m/d;@">
                  <c:v>45668.6354166667</c:v>
                </c:pt>
                <c:pt idx="1022" c:formatCode="m/d;@">
                  <c:v>45668.6458333333</c:v>
                </c:pt>
                <c:pt idx="1023" c:formatCode="m/d;@">
                  <c:v>45668.65625</c:v>
                </c:pt>
                <c:pt idx="1024" c:formatCode="m/d;@">
                  <c:v>45668.6666666667</c:v>
                </c:pt>
                <c:pt idx="1025" c:formatCode="m/d;@">
                  <c:v>45668.6770833333</c:v>
                </c:pt>
                <c:pt idx="1026" c:formatCode="m/d;@">
                  <c:v>45668.6875</c:v>
                </c:pt>
                <c:pt idx="1027" c:formatCode="m/d;@">
                  <c:v>45668.6979166667</c:v>
                </c:pt>
                <c:pt idx="1028" c:formatCode="m/d;@">
                  <c:v>45668.7083333333</c:v>
                </c:pt>
                <c:pt idx="1029" c:formatCode="m/d;@">
                  <c:v>45668.71875</c:v>
                </c:pt>
                <c:pt idx="1030" c:formatCode="m/d;@">
                  <c:v>45668.7291666667</c:v>
                </c:pt>
                <c:pt idx="1031" c:formatCode="m/d;@">
                  <c:v>45668.7395833333</c:v>
                </c:pt>
                <c:pt idx="1032" c:formatCode="m/d;@">
                  <c:v>45668.75</c:v>
                </c:pt>
                <c:pt idx="1033" c:formatCode="m/d;@">
                  <c:v>45668.7604166667</c:v>
                </c:pt>
                <c:pt idx="1034" c:formatCode="m/d;@">
                  <c:v>45668.7708333333</c:v>
                </c:pt>
                <c:pt idx="1035" c:formatCode="m/d;@">
                  <c:v>45668.78125</c:v>
                </c:pt>
                <c:pt idx="1036" c:formatCode="m/d;@">
                  <c:v>45668.7916666667</c:v>
                </c:pt>
                <c:pt idx="1037" c:formatCode="m/d;@">
                  <c:v>45668.8020833333</c:v>
                </c:pt>
                <c:pt idx="1038" c:formatCode="m/d;@">
                  <c:v>45668.8125</c:v>
                </c:pt>
                <c:pt idx="1039" c:formatCode="m/d;@">
                  <c:v>45668.8229166667</c:v>
                </c:pt>
                <c:pt idx="1040" c:formatCode="m/d;@">
                  <c:v>45668.8333333333</c:v>
                </c:pt>
                <c:pt idx="1041" c:formatCode="m/d;@">
                  <c:v>45668.84375</c:v>
                </c:pt>
                <c:pt idx="1042" c:formatCode="m/d;@">
                  <c:v>45668.8541666667</c:v>
                </c:pt>
                <c:pt idx="1043" c:formatCode="m/d;@">
                  <c:v>45668.8645833333</c:v>
                </c:pt>
                <c:pt idx="1044" c:formatCode="m/d;@">
                  <c:v>45668.875</c:v>
                </c:pt>
                <c:pt idx="1045" c:formatCode="m/d;@">
                  <c:v>45668.8854166667</c:v>
                </c:pt>
                <c:pt idx="1046" c:formatCode="m/d;@">
                  <c:v>45668.8958333333</c:v>
                </c:pt>
                <c:pt idx="1047" c:formatCode="m/d;@">
                  <c:v>45668.90625</c:v>
                </c:pt>
                <c:pt idx="1048" c:formatCode="m/d;@">
                  <c:v>45668.9166666667</c:v>
                </c:pt>
                <c:pt idx="1049" c:formatCode="m/d;@">
                  <c:v>45668.9270833333</c:v>
                </c:pt>
                <c:pt idx="1050" c:formatCode="m/d;@">
                  <c:v>45668.9375</c:v>
                </c:pt>
                <c:pt idx="1051" c:formatCode="m/d;@">
                  <c:v>45668.9479166667</c:v>
                </c:pt>
                <c:pt idx="1052" c:formatCode="m/d;@">
                  <c:v>45668.9583333333</c:v>
                </c:pt>
                <c:pt idx="1053" c:formatCode="m/d;@">
                  <c:v>45668.96875</c:v>
                </c:pt>
                <c:pt idx="1054" c:formatCode="m/d;@">
                  <c:v>45668.9791666667</c:v>
                </c:pt>
                <c:pt idx="1055" c:formatCode="m/d;@">
                  <c:v>45668.9895833333</c:v>
                </c:pt>
                <c:pt idx="1056" c:formatCode="m/d;@">
                  <c:v>45669</c:v>
                </c:pt>
                <c:pt idx="1057" c:formatCode="m/d;@">
                  <c:v>45669.0104166667</c:v>
                </c:pt>
                <c:pt idx="1058" c:formatCode="m/d;@">
                  <c:v>45669.0208333333</c:v>
                </c:pt>
                <c:pt idx="1059" c:formatCode="m/d;@">
                  <c:v>45669.03125</c:v>
                </c:pt>
                <c:pt idx="1060" c:formatCode="m/d;@">
                  <c:v>45669.0416666667</c:v>
                </c:pt>
                <c:pt idx="1061" c:formatCode="m/d;@">
                  <c:v>45669.0520833333</c:v>
                </c:pt>
                <c:pt idx="1062" c:formatCode="m/d;@">
                  <c:v>45669.0625</c:v>
                </c:pt>
                <c:pt idx="1063" c:formatCode="m/d;@">
                  <c:v>45669.0729166667</c:v>
                </c:pt>
                <c:pt idx="1064" c:formatCode="m/d;@">
                  <c:v>45669.0833333333</c:v>
                </c:pt>
                <c:pt idx="1065" c:formatCode="m/d;@">
                  <c:v>45669.09375</c:v>
                </c:pt>
                <c:pt idx="1066" c:formatCode="m/d;@">
                  <c:v>45669.1041666667</c:v>
                </c:pt>
                <c:pt idx="1067" c:formatCode="m/d;@">
                  <c:v>45669.1145833333</c:v>
                </c:pt>
                <c:pt idx="1068" c:formatCode="m/d;@">
                  <c:v>45669.125</c:v>
                </c:pt>
                <c:pt idx="1069" c:formatCode="m/d;@">
                  <c:v>45669.1354166667</c:v>
                </c:pt>
                <c:pt idx="1070" c:formatCode="m/d;@">
                  <c:v>45669.1458333333</c:v>
                </c:pt>
                <c:pt idx="1071" c:formatCode="m/d;@">
                  <c:v>45669.15625</c:v>
                </c:pt>
                <c:pt idx="1072" c:formatCode="m/d;@">
                  <c:v>45669.1666666667</c:v>
                </c:pt>
                <c:pt idx="1073" c:formatCode="m/d;@">
                  <c:v>45669.1770833333</c:v>
                </c:pt>
                <c:pt idx="1074" c:formatCode="m/d;@">
                  <c:v>45669.1875</c:v>
                </c:pt>
                <c:pt idx="1075" c:formatCode="m/d;@">
                  <c:v>45669.1979166667</c:v>
                </c:pt>
                <c:pt idx="1076" c:formatCode="m/d;@">
                  <c:v>45669.2083333333</c:v>
                </c:pt>
                <c:pt idx="1077" c:formatCode="m/d;@">
                  <c:v>45669.21875</c:v>
                </c:pt>
                <c:pt idx="1078" c:formatCode="m/d;@">
                  <c:v>45669.2291666667</c:v>
                </c:pt>
                <c:pt idx="1079" c:formatCode="m/d;@">
                  <c:v>45669.2395833333</c:v>
                </c:pt>
                <c:pt idx="1080" c:formatCode="m/d;@">
                  <c:v>45669.25</c:v>
                </c:pt>
                <c:pt idx="1081" c:formatCode="m/d;@">
                  <c:v>45669.2604166667</c:v>
                </c:pt>
                <c:pt idx="1082" c:formatCode="m/d;@">
                  <c:v>45669.2708333333</c:v>
                </c:pt>
                <c:pt idx="1083" c:formatCode="m/d;@">
                  <c:v>45669.28125</c:v>
                </c:pt>
                <c:pt idx="1084" c:formatCode="m/d;@">
                  <c:v>45669.2916666667</c:v>
                </c:pt>
                <c:pt idx="1085" c:formatCode="m/d;@">
                  <c:v>45669.3020833333</c:v>
                </c:pt>
                <c:pt idx="1086" c:formatCode="m/d;@">
                  <c:v>45669.3125</c:v>
                </c:pt>
                <c:pt idx="1087" c:formatCode="m/d;@">
                  <c:v>45669.3229166667</c:v>
                </c:pt>
                <c:pt idx="1088" c:formatCode="m/d;@">
                  <c:v>45669.3333333333</c:v>
                </c:pt>
                <c:pt idx="1089" c:formatCode="m/d;@">
                  <c:v>45669.34375</c:v>
                </c:pt>
                <c:pt idx="1090" c:formatCode="m/d;@">
                  <c:v>45669.3541666667</c:v>
                </c:pt>
                <c:pt idx="1091" c:formatCode="m/d;@">
                  <c:v>45669.3645833333</c:v>
                </c:pt>
                <c:pt idx="1092" c:formatCode="m/d;@">
                  <c:v>45669.375</c:v>
                </c:pt>
                <c:pt idx="1093" c:formatCode="m/d;@">
                  <c:v>45669.3854166667</c:v>
                </c:pt>
                <c:pt idx="1094" c:formatCode="m/d;@">
                  <c:v>45669.3958333333</c:v>
                </c:pt>
                <c:pt idx="1095" c:formatCode="m/d;@">
                  <c:v>45669.40625</c:v>
                </c:pt>
                <c:pt idx="1096" c:formatCode="m/d;@">
                  <c:v>45669.4166666667</c:v>
                </c:pt>
                <c:pt idx="1097" c:formatCode="m/d;@">
                  <c:v>45669.4270833333</c:v>
                </c:pt>
                <c:pt idx="1098" c:formatCode="m/d;@">
                  <c:v>45669.4375</c:v>
                </c:pt>
                <c:pt idx="1099" c:formatCode="m/d;@">
                  <c:v>45669.4479166667</c:v>
                </c:pt>
                <c:pt idx="1100" c:formatCode="m/d;@">
                  <c:v>45669.4583333333</c:v>
                </c:pt>
                <c:pt idx="1101" c:formatCode="m/d;@">
                  <c:v>45669.46875</c:v>
                </c:pt>
                <c:pt idx="1102" c:formatCode="m/d;@">
                  <c:v>45669.4791666667</c:v>
                </c:pt>
                <c:pt idx="1103" c:formatCode="m/d;@">
                  <c:v>45669.4895833333</c:v>
                </c:pt>
                <c:pt idx="1104" c:formatCode="m/d;@">
                  <c:v>45669.5</c:v>
                </c:pt>
                <c:pt idx="1105" c:formatCode="m/d;@">
                  <c:v>45669.5104166667</c:v>
                </c:pt>
                <c:pt idx="1106" c:formatCode="m/d;@">
                  <c:v>45669.5208333333</c:v>
                </c:pt>
                <c:pt idx="1107" c:formatCode="m/d;@">
                  <c:v>45669.53125</c:v>
                </c:pt>
                <c:pt idx="1108" c:formatCode="m/d;@">
                  <c:v>45669.5416666667</c:v>
                </c:pt>
                <c:pt idx="1109" c:formatCode="m/d;@">
                  <c:v>45669.5520833333</c:v>
                </c:pt>
                <c:pt idx="1110" c:formatCode="m/d;@">
                  <c:v>45669.5625</c:v>
                </c:pt>
                <c:pt idx="1111" c:formatCode="m/d;@">
                  <c:v>45669.5729166667</c:v>
                </c:pt>
                <c:pt idx="1112" c:formatCode="m/d;@">
                  <c:v>45669.5833333333</c:v>
                </c:pt>
                <c:pt idx="1113" c:formatCode="m/d;@">
                  <c:v>45669.59375</c:v>
                </c:pt>
                <c:pt idx="1114" c:formatCode="m/d;@">
                  <c:v>45669.6041666667</c:v>
                </c:pt>
                <c:pt idx="1115" c:formatCode="m/d;@">
                  <c:v>45669.6145833333</c:v>
                </c:pt>
                <c:pt idx="1116" c:formatCode="m/d;@">
                  <c:v>45669.625</c:v>
                </c:pt>
                <c:pt idx="1117" c:formatCode="m/d;@">
                  <c:v>45669.6354166667</c:v>
                </c:pt>
                <c:pt idx="1118" c:formatCode="m/d;@">
                  <c:v>45669.6458333333</c:v>
                </c:pt>
                <c:pt idx="1119" c:formatCode="m/d;@">
                  <c:v>45669.65625</c:v>
                </c:pt>
                <c:pt idx="1120" c:formatCode="m/d;@">
                  <c:v>45669.6666666667</c:v>
                </c:pt>
                <c:pt idx="1121" c:formatCode="m/d;@">
                  <c:v>45669.6770833333</c:v>
                </c:pt>
                <c:pt idx="1122" c:formatCode="m/d;@">
                  <c:v>45669.6875</c:v>
                </c:pt>
                <c:pt idx="1123" c:formatCode="m/d;@">
                  <c:v>45669.6979166667</c:v>
                </c:pt>
                <c:pt idx="1124" c:formatCode="m/d;@">
                  <c:v>45669.7083333333</c:v>
                </c:pt>
                <c:pt idx="1125" c:formatCode="m/d;@">
                  <c:v>45669.71875</c:v>
                </c:pt>
                <c:pt idx="1126" c:formatCode="m/d;@">
                  <c:v>45669.7291666667</c:v>
                </c:pt>
                <c:pt idx="1127" c:formatCode="m/d;@">
                  <c:v>45669.7395833333</c:v>
                </c:pt>
                <c:pt idx="1128" c:formatCode="m/d;@">
                  <c:v>45669.75</c:v>
                </c:pt>
                <c:pt idx="1129" c:formatCode="m/d;@">
                  <c:v>45669.7604166667</c:v>
                </c:pt>
                <c:pt idx="1130" c:formatCode="m/d;@">
                  <c:v>45669.7708333333</c:v>
                </c:pt>
                <c:pt idx="1131" c:formatCode="m/d;@">
                  <c:v>45669.78125</c:v>
                </c:pt>
                <c:pt idx="1132" c:formatCode="m/d;@">
                  <c:v>45669.7916666667</c:v>
                </c:pt>
                <c:pt idx="1133" c:formatCode="m/d;@">
                  <c:v>45669.8020833333</c:v>
                </c:pt>
                <c:pt idx="1134" c:formatCode="m/d;@">
                  <c:v>45669.8125</c:v>
                </c:pt>
                <c:pt idx="1135" c:formatCode="m/d;@">
                  <c:v>45669.8229166667</c:v>
                </c:pt>
                <c:pt idx="1136" c:formatCode="m/d;@">
                  <c:v>45669.8333333333</c:v>
                </c:pt>
                <c:pt idx="1137" c:formatCode="m/d;@">
                  <c:v>45669.84375</c:v>
                </c:pt>
                <c:pt idx="1138" c:formatCode="m/d;@">
                  <c:v>45669.8541666667</c:v>
                </c:pt>
                <c:pt idx="1139" c:formatCode="m/d;@">
                  <c:v>45669.8645833333</c:v>
                </c:pt>
                <c:pt idx="1140" c:formatCode="m/d;@">
                  <c:v>45669.875</c:v>
                </c:pt>
                <c:pt idx="1141" c:formatCode="m/d;@">
                  <c:v>45669.8854166667</c:v>
                </c:pt>
                <c:pt idx="1142" c:formatCode="m/d;@">
                  <c:v>45669.8958333333</c:v>
                </c:pt>
                <c:pt idx="1143" c:formatCode="m/d;@">
                  <c:v>45669.90625</c:v>
                </c:pt>
                <c:pt idx="1144" c:formatCode="m/d;@">
                  <c:v>45669.9166666667</c:v>
                </c:pt>
                <c:pt idx="1145" c:formatCode="m/d;@">
                  <c:v>45669.9270833333</c:v>
                </c:pt>
                <c:pt idx="1146" c:formatCode="m/d;@">
                  <c:v>45669.9375</c:v>
                </c:pt>
                <c:pt idx="1147" c:formatCode="m/d;@">
                  <c:v>45669.9479166667</c:v>
                </c:pt>
                <c:pt idx="1148" c:formatCode="m/d;@">
                  <c:v>45669.9583333333</c:v>
                </c:pt>
                <c:pt idx="1149" c:formatCode="m/d;@">
                  <c:v>45669.96875</c:v>
                </c:pt>
                <c:pt idx="1150" c:formatCode="m/d;@">
                  <c:v>45669.9791666667</c:v>
                </c:pt>
                <c:pt idx="1151" c:formatCode="m/d;@">
                  <c:v>45669.9895833333</c:v>
                </c:pt>
                <c:pt idx="1152" c:formatCode="m/d;@">
                  <c:v>45670</c:v>
                </c:pt>
                <c:pt idx="1153" c:formatCode="m/d;@">
                  <c:v>45670.0104166667</c:v>
                </c:pt>
                <c:pt idx="1154" c:formatCode="m/d;@">
                  <c:v>45670.0208333333</c:v>
                </c:pt>
                <c:pt idx="1155" c:formatCode="m/d;@">
                  <c:v>45670.03125</c:v>
                </c:pt>
                <c:pt idx="1156" c:formatCode="m/d;@">
                  <c:v>45670.0416666667</c:v>
                </c:pt>
                <c:pt idx="1157" c:formatCode="m/d;@">
                  <c:v>45670.0520833333</c:v>
                </c:pt>
                <c:pt idx="1158" c:formatCode="m/d;@">
                  <c:v>45670.0625</c:v>
                </c:pt>
                <c:pt idx="1159" c:formatCode="m/d;@">
                  <c:v>45670.0729166667</c:v>
                </c:pt>
                <c:pt idx="1160" c:formatCode="m/d;@">
                  <c:v>45670.0833333333</c:v>
                </c:pt>
                <c:pt idx="1161" c:formatCode="m/d;@">
                  <c:v>45670.09375</c:v>
                </c:pt>
                <c:pt idx="1162" c:formatCode="m/d;@">
                  <c:v>45670.1041666667</c:v>
                </c:pt>
                <c:pt idx="1163" c:formatCode="m/d;@">
                  <c:v>45670.1145833333</c:v>
                </c:pt>
                <c:pt idx="1164" c:formatCode="m/d;@">
                  <c:v>45670.125</c:v>
                </c:pt>
                <c:pt idx="1165" c:formatCode="m/d;@">
                  <c:v>45670.1354166667</c:v>
                </c:pt>
                <c:pt idx="1166" c:formatCode="m/d;@">
                  <c:v>45670.1458333333</c:v>
                </c:pt>
                <c:pt idx="1167" c:formatCode="m/d;@">
                  <c:v>45670.15625</c:v>
                </c:pt>
                <c:pt idx="1168" c:formatCode="m/d;@">
                  <c:v>45670.1666666667</c:v>
                </c:pt>
                <c:pt idx="1169" c:formatCode="m/d;@">
                  <c:v>45670.1770833333</c:v>
                </c:pt>
                <c:pt idx="1170" c:formatCode="m/d;@">
                  <c:v>45670.1875</c:v>
                </c:pt>
                <c:pt idx="1171" c:formatCode="m/d;@">
                  <c:v>45670.1979166667</c:v>
                </c:pt>
                <c:pt idx="1172" c:formatCode="m/d;@">
                  <c:v>45670.2083333333</c:v>
                </c:pt>
                <c:pt idx="1173" c:formatCode="m/d;@">
                  <c:v>45670.21875</c:v>
                </c:pt>
                <c:pt idx="1174" c:formatCode="m/d;@">
                  <c:v>45670.2291666667</c:v>
                </c:pt>
                <c:pt idx="1175" c:formatCode="m/d;@">
                  <c:v>45670.2395833333</c:v>
                </c:pt>
                <c:pt idx="1176" c:formatCode="m/d;@">
                  <c:v>45670.25</c:v>
                </c:pt>
                <c:pt idx="1177" c:formatCode="m/d;@">
                  <c:v>45670.2604166667</c:v>
                </c:pt>
                <c:pt idx="1178" c:formatCode="m/d;@">
                  <c:v>45670.2708333333</c:v>
                </c:pt>
                <c:pt idx="1179" c:formatCode="m/d;@">
                  <c:v>45670.28125</c:v>
                </c:pt>
                <c:pt idx="1180" c:formatCode="m/d;@">
                  <c:v>45670.2916666667</c:v>
                </c:pt>
                <c:pt idx="1181" c:formatCode="m/d;@">
                  <c:v>45670.3020833333</c:v>
                </c:pt>
                <c:pt idx="1182" c:formatCode="m/d;@">
                  <c:v>45670.3125</c:v>
                </c:pt>
                <c:pt idx="1183" c:formatCode="m/d;@">
                  <c:v>45670.3229166667</c:v>
                </c:pt>
                <c:pt idx="1184" c:formatCode="m/d;@">
                  <c:v>45670.3333333333</c:v>
                </c:pt>
                <c:pt idx="1185" c:formatCode="m/d;@">
                  <c:v>45670.34375</c:v>
                </c:pt>
                <c:pt idx="1186" c:formatCode="m/d;@">
                  <c:v>45670.3541666667</c:v>
                </c:pt>
                <c:pt idx="1187" c:formatCode="m/d;@">
                  <c:v>45670.3645833333</c:v>
                </c:pt>
                <c:pt idx="1188" c:formatCode="m/d;@">
                  <c:v>45670.375</c:v>
                </c:pt>
                <c:pt idx="1189" c:formatCode="m/d;@">
                  <c:v>45670.3854166667</c:v>
                </c:pt>
                <c:pt idx="1190" c:formatCode="m/d;@">
                  <c:v>45670.3958333333</c:v>
                </c:pt>
                <c:pt idx="1191" c:formatCode="m/d;@">
                  <c:v>45670.40625</c:v>
                </c:pt>
                <c:pt idx="1192" c:formatCode="m/d;@">
                  <c:v>45670.4166666667</c:v>
                </c:pt>
                <c:pt idx="1193" c:formatCode="m/d;@">
                  <c:v>45670.4270833333</c:v>
                </c:pt>
                <c:pt idx="1194" c:formatCode="m/d;@">
                  <c:v>45670.4375</c:v>
                </c:pt>
                <c:pt idx="1195" c:formatCode="m/d;@">
                  <c:v>45670.4479166667</c:v>
                </c:pt>
                <c:pt idx="1196" c:formatCode="m/d;@">
                  <c:v>45670.4583333333</c:v>
                </c:pt>
                <c:pt idx="1197" c:formatCode="m/d;@">
                  <c:v>45670.46875</c:v>
                </c:pt>
                <c:pt idx="1198" c:formatCode="m/d;@">
                  <c:v>45670.4791666667</c:v>
                </c:pt>
                <c:pt idx="1199" c:formatCode="m/d;@">
                  <c:v>45670.4895833333</c:v>
                </c:pt>
                <c:pt idx="1200" c:formatCode="m/d;@">
                  <c:v>45670.5</c:v>
                </c:pt>
                <c:pt idx="1201" c:formatCode="m/d;@">
                  <c:v>45670.5104166667</c:v>
                </c:pt>
                <c:pt idx="1202" c:formatCode="m/d;@">
                  <c:v>45670.5208333333</c:v>
                </c:pt>
                <c:pt idx="1203" c:formatCode="m/d;@">
                  <c:v>45670.53125</c:v>
                </c:pt>
                <c:pt idx="1204" c:formatCode="m/d;@">
                  <c:v>45670.5416666667</c:v>
                </c:pt>
                <c:pt idx="1205" c:formatCode="m/d;@">
                  <c:v>45670.5520833333</c:v>
                </c:pt>
                <c:pt idx="1206" c:formatCode="m/d;@">
                  <c:v>45670.5625</c:v>
                </c:pt>
                <c:pt idx="1207" c:formatCode="m/d;@">
                  <c:v>45670.5729166667</c:v>
                </c:pt>
                <c:pt idx="1208" c:formatCode="m/d;@">
                  <c:v>45670.5833333333</c:v>
                </c:pt>
                <c:pt idx="1209" c:formatCode="m/d;@">
                  <c:v>45670.59375</c:v>
                </c:pt>
                <c:pt idx="1210" c:formatCode="m/d;@">
                  <c:v>45670.6041666667</c:v>
                </c:pt>
                <c:pt idx="1211" c:formatCode="m/d;@">
                  <c:v>45670.6145833333</c:v>
                </c:pt>
                <c:pt idx="1212" c:formatCode="m/d;@">
                  <c:v>45670.625</c:v>
                </c:pt>
                <c:pt idx="1213" c:formatCode="m/d;@">
                  <c:v>45670.6354166667</c:v>
                </c:pt>
                <c:pt idx="1214" c:formatCode="m/d;@">
                  <c:v>45670.6458333333</c:v>
                </c:pt>
                <c:pt idx="1215" c:formatCode="m/d;@">
                  <c:v>45670.65625</c:v>
                </c:pt>
                <c:pt idx="1216" c:formatCode="m/d;@">
                  <c:v>45670.6666666667</c:v>
                </c:pt>
                <c:pt idx="1217" c:formatCode="m/d;@">
                  <c:v>45670.6770833333</c:v>
                </c:pt>
                <c:pt idx="1218" c:formatCode="m/d;@">
                  <c:v>45670.6875</c:v>
                </c:pt>
                <c:pt idx="1219" c:formatCode="m/d;@">
                  <c:v>45670.6979166667</c:v>
                </c:pt>
                <c:pt idx="1220" c:formatCode="m/d;@">
                  <c:v>45670.7083333333</c:v>
                </c:pt>
                <c:pt idx="1221" c:formatCode="m/d;@">
                  <c:v>45670.71875</c:v>
                </c:pt>
                <c:pt idx="1222" c:formatCode="m/d;@">
                  <c:v>45670.7291666667</c:v>
                </c:pt>
                <c:pt idx="1223" c:formatCode="m/d;@">
                  <c:v>45670.7395833333</c:v>
                </c:pt>
                <c:pt idx="1224" c:formatCode="m/d;@">
                  <c:v>45670.75</c:v>
                </c:pt>
                <c:pt idx="1225" c:formatCode="m/d;@">
                  <c:v>45670.7604166667</c:v>
                </c:pt>
                <c:pt idx="1226" c:formatCode="m/d;@">
                  <c:v>45670.7708333333</c:v>
                </c:pt>
                <c:pt idx="1227" c:formatCode="m/d;@">
                  <c:v>45670.78125</c:v>
                </c:pt>
                <c:pt idx="1228" c:formatCode="m/d;@">
                  <c:v>45670.7916666667</c:v>
                </c:pt>
                <c:pt idx="1229" c:formatCode="m/d;@">
                  <c:v>45670.8020833333</c:v>
                </c:pt>
                <c:pt idx="1230" c:formatCode="m/d;@">
                  <c:v>45670.8125</c:v>
                </c:pt>
                <c:pt idx="1231" c:formatCode="m/d;@">
                  <c:v>45670.8229166667</c:v>
                </c:pt>
                <c:pt idx="1232" c:formatCode="m/d;@">
                  <c:v>45670.8333333333</c:v>
                </c:pt>
                <c:pt idx="1233" c:formatCode="m/d;@">
                  <c:v>45670.84375</c:v>
                </c:pt>
                <c:pt idx="1234" c:formatCode="m/d;@">
                  <c:v>45670.8541666667</c:v>
                </c:pt>
                <c:pt idx="1235" c:formatCode="m/d;@">
                  <c:v>45670.8645833333</c:v>
                </c:pt>
                <c:pt idx="1236" c:formatCode="m/d;@">
                  <c:v>45670.875</c:v>
                </c:pt>
                <c:pt idx="1237" c:formatCode="m/d;@">
                  <c:v>45670.8854166667</c:v>
                </c:pt>
                <c:pt idx="1238" c:formatCode="m/d;@">
                  <c:v>45670.8958333333</c:v>
                </c:pt>
                <c:pt idx="1239" c:formatCode="m/d;@">
                  <c:v>45670.90625</c:v>
                </c:pt>
                <c:pt idx="1240" c:formatCode="m/d;@">
                  <c:v>45670.9166666667</c:v>
                </c:pt>
                <c:pt idx="1241" c:formatCode="m/d;@">
                  <c:v>45670.9270833333</c:v>
                </c:pt>
                <c:pt idx="1242" c:formatCode="m/d;@">
                  <c:v>45670.9375</c:v>
                </c:pt>
                <c:pt idx="1243" c:formatCode="m/d;@">
                  <c:v>45670.9479166667</c:v>
                </c:pt>
                <c:pt idx="1244" c:formatCode="m/d;@">
                  <c:v>45670.9583333333</c:v>
                </c:pt>
                <c:pt idx="1245" c:formatCode="m/d;@">
                  <c:v>45670.96875</c:v>
                </c:pt>
                <c:pt idx="1246" c:formatCode="m/d;@">
                  <c:v>45670.9791666667</c:v>
                </c:pt>
                <c:pt idx="1247" c:formatCode="m/d;@">
                  <c:v>45670.9895833333</c:v>
                </c:pt>
                <c:pt idx="1248" c:formatCode="m/d;@">
                  <c:v>45671</c:v>
                </c:pt>
                <c:pt idx="1249" c:formatCode="m/d;@">
                  <c:v>45671.0104166667</c:v>
                </c:pt>
                <c:pt idx="1250" c:formatCode="m/d;@">
                  <c:v>45671.0208333333</c:v>
                </c:pt>
                <c:pt idx="1251" c:formatCode="m/d;@">
                  <c:v>45671.03125</c:v>
                </c:pt>
                <c:pt idx="1252" c:formatCode="m/d;@">
                  <c:v>45671.0416666667</c:v>
                </c:pt>
                <c:pt idx="1253" c:formatCode="m/d;@">
                  <c:v>45671.0520833333</c:v>
                </c:pt>
                <c:pt idx="1254" c:formatCode="m/d;@">
                  <c:v>45671.0625</c:v>
                </c:pt>
                <c:pt idx="1255" c:formatCode="m/d;@">
                  <c:v>45671.0729166667</c:v>
                </c:pt>
                <c:pt idx="1256" c:formatCode="m/d;@">
                  <c:v>45671.0833333333</c:v>
                </c:pt>
                <c:pt idx="1257" c:formatCode="m/d;@">
                  <c:v>45671.09375</c:v>
                </c:pt>
                <c:pt idx="1258" c:formatCode="m/d;@">
                  <c:v>45671.1041666667</c:v>
                </c:pt>
                <c:pt idx="1259" c:formatCode="m/d;@">
                  <c:v>45671.1145833333</c:v>
                </c:pt>
                <c:pt idx="1260" c:formatCode="m/d;@">
                  <c:v>45671.125</c:v>
                </c:pt>
                <c:pt idx="1261" c:formatCode="m/d;@">
                  <c:v>45671.1354166667</c:v>
                </c:pt>
                <c:pt idx="1262" c:formatCode="m/d;@">
                  <c:v>45671.1458333333</c:v>
                </c:pt>
                <c:pt idx="1263" c:formatCode="m/d;@">
                  <c:v>45671.15625</c:v>
                </c:pt>
                <c:pt idx="1264" c:formatCode="m/d;@">
                  <c:v>45671.1666666667</c:v>
                </c:pt>
                <c:pt idx="1265" c:formatCode="m/d;@">
                  <c:v>45671.1770833333</c:v>
                </c:pt>
                <c:pt idx="1266" c:formatCode="m/d;@">
                  <c:v>45671.1875</c:v>
                </c:pt>
                <c:pt idx="1267" c:formatCode="m/d;@">
                  <c:v>45671.1979166667</c:v>
                </c:pt>
                <c:pt idx="1268" c:formatCode="m/d;@">
                  <c:v>45671.2083333333</c:v>
                </c:pt>
                <c:pt idx="1269" c:formatCode="m/d;@">
                  <c:v>45671.21875</c:v>
                </c:pt>
                <c:pt idx="1270" c:formatCode="m/d;@">
                  <c:v>45671.2291666667</c:v>
                </c:pt>
                <c:pt idx="1271" c:formatCode="m/d;@">
                  <c:v>45671.2395833333</c:v>
                </c:pt>
                <c:pt idx="1272" c:formatCode="m/d;@">
                  <c:v>45671.25</c:v>
                </c:pt>
                <c:pt idx="1273" c:formatCode="m/d;@">
                  <c:v>45671.2604166667</c:v>
                </c:pt>
                <c:pt idx="1274" c:formatCode="m/d;@">
                  <c:v>45671.2708333333</c:v>
                </c:pt>
                <c:pt idx="1275" c:formatCode="m/d;@">
                  <c:v>45671.28125</c:v>
                </c:pt>
                <c:pt idx="1276" c:formatCode="m/d;@">
                  <c:v>45671.2916666667</c:v>
                </c:pt>
                <c:pt idx="1277" c:formatCode="m/d;@">
                  <c:v>45671.3020833333</c:v>
                </c:pt>
                <c:pt idx="1278" c:formatCode="m/d;@">
                  <c:v>45671.3125</c:v>
                </c:pt>
                <c:pt idx="1279" c:formatCode="m/d;@">
                  <c:v>45671.3229166667</c:v>
                </c:pt>
                <c:pt idx="1280" c:formatCode="m/d;@">
                  <c:v>45671.3333333333</c:v>
                </c:pt>
                <c:pt idx="1281" c:formatCode="m/d;@">
                  <c:v>45671.34375</c:v>
                </c:pt>
                <c:pt idx="1282" c:formatCode="m/d;@">
                  <c:v>45671.3541666667</c:v>
                </c:pt>
                <c:pt idx="1283" c:formatCode="m/d;@">
                  <c:v>45671.3645833333</c:v>
                </c:pt>
                <c:pt idx="1284" c:formatCode="m/d;@">
                  <c:v>45671.375</c:v>
                </c:pt>
                <c:pt idx="1285" c:formatCode="m/d;@">
                  <c:v>45671.3854166667</c:v>
                </c:pt>
                <c:pt idx="1286" c:formatCode="m/d;@">
                  <c:v>45671.3958333333</c:v>
                </c:pt>
                <c:pt idx="1287" c:formatCode="m/d;@">
                  <c:v>45671.40625</c:v>
                </c:pt>
                <c:pt idx="1288" c:formatCode="m/d;@">
                  <c:v>45671.4166666667</c:v>
                </c:pt>
                <c:pt idx="1289" c:formatCode="m/d;@">
                  <c:v>45671.4270833333</c:v>
                </c:pt>
                <c:pt idx="1290" c:formatCode="m/d;@">
                  <c:v>45671.4375</c:v>
                </c:pt>
                <c:pt idx="1291" c:formatCode="m/d;@">
                  <c:v>45671.4479166667</c:v>
                </c:pt>
                <c:pt idx="1292" c:formatCode="m/d;@">
                  <c:v>45671.4583333333</c:v>
                </c:pt>
                <c:pt idx="1293" c:formatCode="m/d;@">
                  <c:v>45671.46875</c:v>
                </c:pt>
                <c:pt idx="1294" c:formatCode="m/d;@">
                  <c:v>45671.4791666667</c:v>
                </c:pt>
                <c:pt idx="1295" c:formatCode="m/d;@">
                  <c:v>45671.4895833333</c:v>
                </c:pt>
                <c:pt idx="1296" c:formatCode="m/d;@">
                  <c:v>45671.5</c:v>
                </c:pt>
                <c:pt idx="1297" c:formatCode="m/d;@">
                  <c:v>45671.5104166667</c:v>
                </c:pt>
                <c:pt idx="1298" c:formatCode="m/d;@">
                  <c:v>45671.5208333333</c:v>
                </c:pt>
                <c:pt idx="1299" c:formatCode="m/d;@">
                  <c:v>45671.53125</c:v>
                </c:pt>
                <c:pt idx="1300" c:formatCode="m/d;@">
                  <c:v>45671.5416666667</c:v>
                </c:pt>
                <c:pt idx="1301" c:formatCode="m/d;@">
                  <c:v>45671.5520833333</c:v>
                </c:pt>
                <c:pt idx="1302" c:formatCode="m/d;@">
                  <c:v>45671.5625</c:v>
                </c:pt>
                <c:pt idx="1303" c:formatCode="m/d;@">
                  <c:v>45671.5729166667</c:v>
                </c:pt>
                <c:pt idx="1304" c:formatCode="m/d;@">
                  <c:v>45671.5833333333</c:v>
                </c:pt>
                <c:pt idx="1305" c:formatCode="m/d;@">
                  <c:v>45671.59375</c:v>
                </c:pt>
                <c:pt idx="1306" c:formatCode="m/d;@">
                  <c:v>45671.6041666667</c:v>
                </c:pt>
                <c:pt idx="1307" c:formatCode="m/d;@">
                  <c:v>45671.6145833333</c:v>
                </c:pt>
                <c:pt idx="1308" c:formatCode="m/d;@">
                  <c:v>45671.625</c:v>
                </c:pt>
                <c:pt idx="1309" c:formatCode="m/d;@">
                  <c:v>45671.6354166667</c:v>
                </c:pt>
                <c:pt idx="1310" c:formatCode="m/d;@">
                  <c:v>45671.6458333333</c:v>
                </c:pt>
                <c:pt idx="1311" c:formatCode="m/d;@">
                  <c:v>45671.65625</c:v>
                </c:pt>
                <c:pt idx="1312" c:formatCode="m/d;@">
                  <c:v>45671.6666666667</c:v>
                </c:pt>
                <c:pt idx="1313" c:formatCode="m/d;@">
                  <c:v>45671.6770833333</c:v>
                </c:pt>
                <c:pt idx="1314" c:formatCode="m/d;@">
                  <c:v>45671.6875</c:v>
                </c:pt>
                <c:pt idx="1315" c:formatCode="m/d;@">
                  <c:v>45671.6979166667</c:v>
                </c:pt>
                <c:pt idx="1316" c:formatCode="m/d;@">
                  <c:v>45671.7083333333</c:v>
                </c:pt>
                <c:pt idx="1317" c:formatCode="m/d;@">
                  <c:v>45671.71875</c:v>
                </c:pt>
                <c:pt idx="1318" c:formatCode="m/d;@">
                  <c:v>45671.7291666667</c:v>
                </c:pt>
                <c:pt idx="1319" c:formatCode="m/d;@">
                  <c:v>45671.7395833333</c:v>
                </c:pt>
                <c:pt idx="1320" c:formatCode="m/d;@">
                  <c:v>45671.75</c:v>
                </c:pt>
                <c:pt idx="1321" c:formatCode="m/d;@">
                  <c:v>45671.7604166667</c:v>
                </c:pt>
                <c:pt idx="1322" c:formatCode="m/d;@">
                  <c:v>45671.7708333333</c:v>
                </c:pt>
                <c:pt idx="1323" c:formatCode="m/d;@">
                  <c:v>45671.78125</c:v>
                </c:pt>
                <c:pt idx="1324" c:formatCode="m/d;@">
                  <c:v>45671.7916666667</c:v>
                </c:pt>
                <c:pt idx="1325" c:formatCode="m/d;@">
                  <c:v>45671.8020833333</c:v>
                </c:pt>
                <c:pt idx="1326" c:formatCode="m/d;@">
                  <c:v>45671.8125</c:v>
                </c:pt>
                <c:pt idx="1327" c:formatCode="m/d;@">
                  <c:v>45671.8229166667</c:v>
                </c:pt>
                <c:pt idx="1328" c:formatCode="m/d;@">
                  <c:v>45671.8333333333</c:v>
                </c:pt>
                <c:pt idx="1329" c:formatCode="m/d;@">
                  <c:v>45671.84375</c:v>
                </c:pt>
                <c:pt idx="1330" c:formatCode="m/d;@">
                  <c:v>45671.8541666667</c:v>
                </c:pt>
                <c:pt idx="1331" c:formatCode="m/d;@">
                  <c:v>45671.8645833333</c:v>
                </c:pt>
                <c:pt idx="1332" c:formatCode="m/d;@">
                  <c:v>45671.875</c:v>
                </c:pt>
                <c:pt idx="1333" c:formatCode="m/d;@">
                  <c:v>45671.8854166667</c:v>
                </c:pt>
                <c:pt idx="1334" c:formatCode="m/d;@">
                  <c:v>45671.8958333333</c:v>
                </c:pt>
                <c:pt idx="1335" c:formatCode="m/d;@">
                  <c:v>45671.90625</c:v>
                </c:pt>
                <c:pt idx="1336" c:formatCode="m/d;@">
                  <c:v>45671.9166666667</c:v>
                </c:pt>
                <c:pt idx="1337" c:formatCode="m/d;@">
                  <c:v>45671.9270833333</c:v>
                </c:pt>
                <c:pt idx="1338" c:formatCode="m/d;@">
                  <c:v>45671.9375</c:v>
                </c:pt>
                <c:pt idx="1339" c:formatCode="m/d;@">
                  <c:v>45671.9479166667</c:v>
                </c:pt>
                <c:pt idx="1340" c:formatCode="m/d;@">
                  <c:v>45671.9583333333</c:v>
                </c:pt>
                <c:pt idx="1341" c:formatCode="m/d;@">
                  <c:v>45671.96875</c:v>
                </c:pt>
                <c:pt idx="1342" c:formatCode="m/d;@">
                  <c:v>45671.9791666667</c:v>
                </c:pt>
                <c:pt idx="1343" c:formatCode="m/d;@">
                  <c:v>45671.9895833333</c:v>
                </c:pt>
                <c:pt idx="1344" c:formatCode="m/d;@">
                  <c:v>45672</c:v>
                </c:pt>
                <c:pt idx="1345" c:formatCode="m/d;@">
                  <c:v>45672.0104166667</c:v>
                </c:pt>
                <c:pt idx="1346" c:formatCode="m/d;@">
                  <c:v>45672.0208333333</c:v>
                </c:pt>
                <c:pt idx="1347" c:formatCode="m/d;@">
                  <c:v>45672.03125</c:v>
                </c:pt>
                <c:pt idx="1348" c:formatCode="m/d;@">
                  <c:v>45672.0416666667</c:v>
                </c:pt>
                <c:pt idx="1349" c:formatCode="m/d;@">
                  <c:v>45672.0520833333</c:v>
                </c:pt>
                <c:pt idx="1350" c:formatCode="m/d;@">
                  <c:v>45672.0625</c:v>
                </c:pt>
                <c:pt idx="1351" c:formatCode="m/d;@">
                  <c:v>45672.0729166667</c:v>
                </c:pt>
                <c:pt idx="1352" c:formatCode="m/d;@">
                  <c:v>45672.0833333333</c:v>
                </c:pt>
                <c:pt idx="1353" c:formatCode="m/d;@">
                  <c:v>45672.09375</c:v>
                </c:pt>
                <c:pt idx="1354" c:formatCode="m/d;@">
                  <c:v>45672.1041666667</c:v>
                </c:pt>
                <c:pt idx="1355" c:formatCode="m/d;@">
                  <c:v>45672.1145833333</c:v>
                </c:pt>
                <c:pt idx="1356" c:formatCode="m/d;@">
                  <c:v>45672.125</c:v>
                </c:pt>
                <c:pt idx="1357" c:formatCode="m/d;@">
                  <c:v>45672.1354166667</c:v>
                </c:pt>
                <c:pt idx="1358" c:formatCode="m/d;@">
                  <c:v>45672.1458333333</c:v>
                </c:pt>
                <c:pt idx="1359" c:formatCode="m/d;@">
                  <c:v>45672.15625</c:v>
                </c:pt>
                <c:pt idx="1360" c:formatCode="m/d;@">
                  <c:v>45672.1666666667</c:v>
                </c:pt>
                <c:pt idx="1361" c:formatCode="m/d;@">
                  <c:v>45672.1770833333</c:v>
                </c:pt>
                <c:pt idx="1362" c:formatCode="m/d;@">
                  <c:v>45672.1875</c:v>
                </c:pt>
                <c:pt idx="1363" c:formatCode="m/d;@">
                  <c:v>45672.1979166667</c:v>
                </c:pt>
                <c:pt idx="1364" c:formatCode="m/d;@">
                  <c:v>45672.2083333333</c:v>
                </c:pt>
                <c:pt idx="1365" c:formatCode="m/d;@">
                  <c:v>45672.21875</c:v>
                </c:pt>
                <c:pt idx="1366" c:formatCode="m/d;@">
                  <c:v>45672.2291666667</c:v>
                </c:pt>
                <c:pt idx="1367" c:formatCode="m/d;@">
                  <c:v>45672.2395833333</c:v>
                </c:pt>
                <c:pt idx="1368" c:formatCode="m/d;@">
                  <c:v>45672.25</c:v>
                </c:pt>
                <c:pt idx="1369" c:formatCode="m/d;@">
                  <c:v>45672.2604166667</c:v>
                </c:pt>
                <c:pt idx="1370" c:formatCode="m/d;@">
                  <c:v>45672.2708333333</c:v>
                </c:pt>
                <c:pt idx="1371" c:formatCode="m/d;@">
                  <c:v>45672.28125</c:v>
                </c:pt>
                <c:pt idx="1372" c:formatCode="m/d;@">
                  <c:v>45672.2916666667</c:v>
                </c:pt>
                <c:pt idx="1373" c:formatCode="m/d;@">
                  <c:v>45672.3020833333</c:v>
                </c:pt>
                <c:pt idx="1374" c:formatCode="m/d;@">
                  <c:v>45672.3125</c:v>
                </c:pt>
                <c:pt idx="1375" c:formatCode="m/d;@">
                  <c:v>45672.3229166667</c:v>
                </c:pt>
                <c:pt idx="1376" c:formatCode="m/d;@">
                  <c:v>45672.3333333333</c:v>
                </c:pt>
                <c:pt idx="1377" c:formatCode="m/d;@">
                  <c:v>45672.34375</c:v>
                </c:pt>
                <c:pt idx="1378" c:formatCode="m/d;@">
                  <c:v>45672.3541666667</c:v>
                </c:pt>
                <c:pt idx="1379" c:formatCode="m/d;@">
                  <c:v>45672.3645833333</c:v>
                </c:pt>
                <c:pt idx="1380" c:formatCode="m/d;@">
                  <c:v>45672.375</c:v>
                </c:pt>
                <c:pt idx="1381" c:formatCode="m/d;@">
                  <c:v>45672.3854166667</c:v>
                </c:pt>
                <c:pt idx="1382" c:formatCode="m/d;@">
                  <c:v>45672.3958333333</c:v>
                </c:pt>
                <c:pt idx="1383" c:formatCode="m/d;@">
                  <c:v>45672.40625</c:v>
                </c:pt>
                <c:pt idx="1384" c:formatCode="m/d;@">
                  <c:v>45672.4166666667</c:v>
                </c:pt>
                <c:pt idx="1385" c:formatCode="m/d;@">
                  <c:v>45672.4270833333</c:v>
                </c:pt>
                <c:pt idx="1386" c:formatCode="m/d;@">
                  <c:v>45672.4375</c:v>
                </c:pt>
                <c:pt idx="1387" c:formatCode="m/d;@">
                  <c:v>45672.4479166667</c:v>
                </c:pt>
                <c:pt idx="1388" c:formatCode="m/d;@">
                  <c:v>45672.4583333333</c:v>
                </c:pt>
                <c:pt idx="1389" c:formatCode="m/d;@">
                  <c:v>45672.46875</c:v>
                </c:pt>
                <c:pt idx="1390" c:formatCode="m/d;@">
                  <c:v>45672.4791666667</c:v>
                </c:pt>
                <c:pt idx="1391" c:formatCode="m/d;@">
                  <c:v>45672.4895833333</c:v>
                </c:pt>
                <c:pt idx="1392" c:formatCode="m/d;@">
                  <c:v>45672.5</c:v>
                </c:pt>
                <c:pt idx="1393" c:formatCode="m/d;@">
                  <c:v>45672.5104166667</c:v>
                </c:pt>
                <c:pt idx="1394" c:formatCode="m/d;@">
                  <c:v>45672.5208333333</c:v>
                </c:pt>
                <c:pt idx="1395" c:formatCode="m/d;@">
                  <c:v>45672.53125</c:v>
                </c:pt>
                <c:pt idx="1396" c:formatCode="m/d;@">
                  <c:v>45672.5416666667</c:v>
                </c:pt>
                <c:pt idx="1397" c:formatCode="m/d;@">
                  <c:v>45672.5520833333</c:v>
                </c:pt>
                <c:pt idx="1398" c:formatCode="m/d;@">
                  <c:v>45672.5625</c:v>
                </c:pt>
                <c:pt idx="1399" c:formatCode="m/d;@">
                  <c:v>45672.5729166667</c:v>
                </c:pt>
                <c:pt idx="1400" c:formatCode="m/d;@">
                  <c:v>45672.5833333333</c:v>
                </c:pt>
                <c:pt idx="1401" c:formatCode="m/d;@">
                  <c:v>45672.59375</c:v>
                </c:pt>
                <c:pt idx="1402" c:formatCode="m/d;@">
                  <c:v>45672.6041666667</c:v>
                </c:pt>
                <c:pt idx="1403" c:formatCode="m/d;@">
                  <c:v>45672.6145833333</c:v>
                </c:pt>
                <c:pt idx="1404" c:formatCode="m/d;@">
                  <c:v>45672.625</c:v>
                </c:pt>
                <c:pt idx="1405" c:formatCode="m/d;@">
                  <c:v>45672.6354166667</c:v>
                </c:pt>
                <c:pt idx="1406" c:formatCode="m/d;@">
                  <c:v>45672.6458333333</c:v>
                </c:pt>
                <c:pt idx="1407" c:formatCode="m/d;@">
                  <c:v>45672.65625</c:v>
                </c:pt>
                <c:pt idx="1408" c:formatCode="m/d;@">
                  <c:v>45672.6666666667</c:v>
                </c:pt>
                <c:pt idx="1409" c:formatCode="m/d;@">
                  <c:v>45672.6770833333</c:v>
                </c:pt>
                <c:pt idx="1410" c:formatCode="m/d;@">
                  <c:v>45672.6875</c:v>
                </c:pt>
                <c:pt idx="1411" c:formatCode="m/d;@">
                  <c:v>45672.6979166667</c:v>
                </c:pt>
                <c:pt idx="1412" c:formatCode="m/d;@">
                  <c:v>45672.7083333333</c:v>
                </c:pt>
                <c:pt idx="1413" c:formatCode="m/d;@">
                  <c:v>45672.71875</c:v>
                </c:pt>
                <c:pt idx="1414" c:formatCode="m/d;@">
                  <c:v>45672.7291666667</c:v>
                </c:pt>
                <c:pt idx="1415" c:formatCode="m/d;@">
                  <c:v>45672.7395833333</c:v>
                </c:pt>
                <c:pt idx="1416" c:formatCode="m/d;@">
                  <c:v>45672.75</c:v>
                </c:pt>
                <c:pt idx="1417" c:formatCode="m/d;@">
                  <c:v>45672.7604166667</c:v>
                </c:pt>
                <c:pt idx="1418" c:formatCode="m/d;@">
                  <c:v>45672.7708333333</c:v>
                </c:pt>
                <c:pt idx="1419" c:formatCode="m/d;@">
                  <c:v>45672.78125</c:v>
                </c:pt>
                <c:pt idx="1420" c:formatCode="m/d;@">
                  <c:v>45672.7916666667</c:v>
                </c:pt>
                <c:pt idx="1421" c:formatCode="m/d;@">
                  <c:v>45672.8020833333</c:v>
                </c:pt>
                <c:pt idx="1422" c:formatCode="m/d;@">
                  <c:v>45672.8125</c:v>
                </c:pt>
                <c:pt idx="1423" c:formatCode="m/d;@">
                  <c:v>45672.8229166667</c:v>
                </c:pt>
                <c:pt idx="1424" c:formatCode="m/d;@">
                  <c:v>45672.8333333333</c:v>
                </c:pt>
                <c:pt idx="1425" c:formatCode="m/d;@">
                  <c:v>45672.84375</c:v>
                </c:pt>
                <c:pt idx="1426" c:formatCode="m/d;@">
                  <c:v>45672.8541666667</c:v>
                </c:pt>
                <c:pt idx="1427" c:formatCode="m/d;@">
                  <c:v>45672.8645833333</c:v>
                </c:pt>
                <c:pt idx="1428" c:formatCode="m/d;@">
                  <c:v>45672.875</c:v>
                </c:pt>
                <c:pt idx="1429" c:formatCode="m/d;@">
                  <c:v>45672.8854166667</c:v>
                </c:pt>
                <c:pt idx="1430" c:formatCode="m/d;@">
                  <c:v>45672.8958333333</c:v>
                </c:pt>
                <c:pt idx="1431" c:formatCode="m/d;@">
                  <c:v>45672.90625</c:v>
                </c:pt>
                <c:pt idx="1432" c:formatCode="m/d;@">
                  <c:v>45672.9166666667</c:v>
                </c:pt>
                <c:pt idx="1433" c:formatCode="m/d;@">
                  <c:v>45672.9270833333</c:v>
                </c:pt>
                <c:pt idx="1434" c:formatCode="m/d;@">
                  <c:v>45672.9375</c:v>
                </c:pt>
                <c:pt idx="1435" c:formatCode="m/d;@">
                  <c:v>45672.9479166667</c:v>
                </c:pt>
                <c:pt idx="1436" c:formatCode="m/d;@">
                  <c:v>45672.9583333333</c:v>
                </c:pt>
                <c:pt idx="1437" c:formatCode="m/d;@">
                  <c:v>45672.96875</c:v>
                </c:pt>
                <c:pt idx="1438" c:formatCode="m/d;@">
                  <c:v>45672.9791666667</c:v>
                </c:pt>
                <c:pt idx="1439" c:formatCode="m/d;@">
                  <c:v>45672.9895833333</c:v>
                </c:pt>
                <c:pt idx="1440" c:formatCode="m/d;@">
                  <c:v>45673</c:v>
                </c:pt>
                <c:pt idx="1441" c:formatCode="m/d;@">
                  <c:v>45673.0104166667</c:v>
                </c:pt>
                <c:pt idx="1442" c:formatCode="m/d;@">
                  <c:v>45673.0208333333</c:v>
                </c:pt>
                <c:pt idx="1443" c:formatCode="m/d;@">
                  <c:v>45673.03125</c:v>
                </c:pt>
                <c:pt idx="1444" c:formatCode="m/d;@">
                  <c:v>45673.0416666667</c:v>
                </c:pt>
                <c:pt idx="1445" c:formatCode="m/d;@">
                  <c:v>45673.0520833333</c:v>
                </c:pt>
                <c:pt idx="1446" c:formatCode="m/d;@">
                  <c:v>45673.0625</c:v>
                </c:pt>
                <c:pt idx="1447" c:formatCode="m/d;@">
                  <c:v>45673.0729166667</c:v>
                </c:pt>
                <c:pt idx="1448" c:formatCode="m/d;@">
                  <c:v>45673.0833333333</c:v>
                </c:pt>
                <c:pt idx="1449" c:formatCode="m/d;@">
                  <c:v>45673.09375</c:v>
                </c:pt>
                <c:pt idx="1450" c:formatCode="m/d;@">
                  <c:v>45673.1041666667</c:v>
                </c:pt>
                <c:pt idx="1451" c:formatCode="m/d;@">
                  <c:v>45673.1145833333</c:v>
                </c:pt>
                <c:pt idx="1452" c:formatCode="m/d;@">
                  <c:v>45673.125</c:v>
                </c:pt>
                <c:pt idx="1453" c:formatCode="m/d;@">
                  <c:v>45673.1354166667</c:v>
                </c:pt>
                <c:pt idx="1454" c:formatCode="m/d;@">
                  <c:v>45673.1458333333</c:v>
                </c:pt>
                <c:pt idx="1455" c:formatCode="m/d;@">
                  <c:v>45673.15625</c:v>
                </c:pt>
                <c:pt idx="1456" c:formatCode="m/d;@">
                  <c:v>45673.1666666667</c:v>
                </c:pt>
                <c:pt idx="1457" c:formatCode="m/d;@">
                  <c:v>45673.1770833333</c:v>
                </c:pt>
                <c:pt idx="1458" c:formatCode="m/d;@">
                  <c:v>45673.1875</c:v>
                </c:pt>
                <c:pt idx="1459" c:formatCode="m/d;@">
                  <c:v>45673.1979166667</c:v>
                </c:pt>
                <c:pt idx="1460" c:formatCode="m/d;@">
                  <c:v>45673.2083333333</c:v>
                </c:pt>
                <c:pt idx="1461" c:formatCode="m/d;@">
                  <c:v>45673.21875</c:v>
                </c:pt>
                <c:pt idx="1462" c:formatCode="m/d;@">
                  <c:v>45673.2291666667</c:v>
                </c:pt>
                <c:pt idx="1463" c:formatCode="m/d;@">
                  <c:v>45673.2395833333</c:v>
                </c:pt>
                <c:pt idx="1464" c:formatCode="m/d;@">
                  <c:v>45673.25</c:v>
                </c:pt>
                <c:pt idx="1465" c:formatCode="m/d;@">
                  <c:v>45673.2604166667</c:v>
                </c:pt>
                <c:pt idx="1466" c:formatCode="m/d;@">
                  <c:v>45673.2708333333</c:v>
                </c:pt>
                <c:pt idx="1467" c:formatCode="m/d;@">
                  <c:v>45673.28125</c:v>
                </c:pt>
                <c:pt idx="1468" c:formatCode="m/d;@">
                  <c:v>45673.2916666667</c:v>
                </c:pt>
                <c:pt idx="1469" c:formatCode="m/d;@">
                  <c:v>45673.3020833333</c:v>
                </c:pt>
                <c:pt idx="1470" c:formatCode="m/d;@">
                  <c:v>45673.3125</c:v>
                </c:pt>
                <c:pt idx="1471" c:formatCode="m/d;@">
                  <c:v>45673.3229166667</c:v>
                </c:pt>
                <c:pt idx="1472" c:formatCode="m/d;@">
                  <c:v>45673.3333333333</c:v>
                </c:pt>
                <c:pt idx="1473" c:formatCode="m/d;@">
                  <c:v>45673.34375</c:v>
                </c:pt>
                <c:pt idx="1474" c:formatCode="m/d;@">
                  <c:v>45673.3541666667</c:v>
                </c:pt>
                <c:pt idx="1475" c:formatCode="m/d;@">
                  <c:v>45673.3645833333</c:v>
                </c:pt>
                <c:pt idx="1476" c:formatCode="m/d;@">
                  <c:v>45673.375</c:v>
                </c:pt>
                <c:pt idx="1477" c:formatCode="m/d;@">
                  <c:v>45673.3854166667</c:v>
                </c:pt>
                <c:pt idx="1478" c:formatCode="m/d;@">
                  <c:v>45673.3958333333</c:v>
                </c:pt>
                <c:pt idx="1479" c:formatCode="m/d;@">
                  <c:v>45673.40625</c:v>
                </c:pt>
                <c:pt idx="1480" c:formatCode="m/d;@">
                  <c:v>45673.4166666667</c:v>
                </c:pt>
                <c:pt idx="1481" c:formatCode="m/d;@">
                  <c:v>45673.4270833333</c:v>
                </c:pt>
                <c:pt idx="1482" c:formatCode="m/d;@">
                  <c:v>45673.4375</c:v>
                </c:pt>
                <c:pt idx="1483" c:formatCode="m/d;@">
                  <c:v>45673.4479166667</c:v>
                </c:pt>
                <c:pt idx="1484" c:formatCode="m/d;@">
                  <c:v>45673.4583333333</c:v>
                </c:pt>
                <c:pt idx="1485" c:formatCode="m/d;@">
                  <c:v>45673.46875</c:v>
                </c:pt>
                <c:pt idx="1486" c:formatCode="m/d;@">
                  <c:v>45673.4791666667</c:v>
                </c:pt>
                <c:pt idx="1487" c:formatCode="m/d;@">
                  <c:v>45673.4895833333</c:v>
                </c:pt>
                <c:pt idx="1488" c:formatCode="m/d;@">
                  <c:v>45673.5</c:v>
                </c:pt>
                <c:pt idx="1489" c:formatCode="m/d;@">
                  <c:v>45673.5104166667</c:v>
                </c:pt>
                <c:pt idx="1490" c:formatCode="m/d;@">
                  <c:v>45673.5208333333</c:v>
                </c:pt>
                <c:pt idx="1491" c:formatCode="m/d;@">
                  <c:v>45673.53125</c:v>
                </c:pt>
                <c:pt idx="1492" c:formatCode="m/d;@">
                  <c:v>45673.5416666667</c:v>
                </c:pt>
                <c:pt idx="1493" c:formatCode="m/d;@">
                  <c:v>45673.5520833333</c:v>
                </c:pt>
                <c:pt idx="1494" c:formatCode="m/d;@">
                  <c:v>45673.5625</c:v>
                </c:pt>
                <c:pt idx="1495" c:formatCode="m/d;@">
                  <c:v>45673.5729166667</c:v>
                </c:pt>
                <c:pt idx="1496" c:formatCode="m/d;@">
                  <c:v>45673.5833333333</c:v>
                </c:pt>
                <c:pt idx="1497" c:formatCode="m/d;@">
                  <c:v>45673.59375</c:v>
                </c:pt>
                <c:pt idx="1498" c:formatCode="m/d;@">
                  <c:v>45673.6041666667</c:v>
                </c:pt>
                <c:pt idx="1499" c:formatCode="m/d;@">
                  <c:v>45673.6145833333</c:v>
                </c:pt>
                <c:pt idx="1500" c:formatCode="m/d;@">
                  <c:v>45673.625</c:v>
                </c:pt>
                <c:pt idx="1501" c:formatCode="m/d;@">
                  <c:v>45673.6354166667</c:v>
                </c:pt>
                <c:pt idx="1502" c:formatCode="m/d;@">
                  <c:v>45673.6458333333</c:v>
                </c:pt>
                <c:pt idx="1503" c:formatCode="m/d;@">
                  <c:v>45673.65625</c:v>
                </c:pt>
                <c:pt idx="1504" c:formatCode="m/d;@">
                  <c:v>45673.6666666667</c:v>
                </c:pt>
                <c:pt idx="1505" c:formatCode="m/d;@">
                  <c:v>45673.6770833333</c:v>
                </c:pt>
                <c:pt idx="1506" c:formatCode="m/d;@">
                  <c:v>45673.6875</c:v>
                </c:pt>
                <c:pt idx="1507" c:formatCode="m/d;@">
                  <c:v>45673.6979166667</c:v>
                </c:pt>
                <c:pt idx="1508" c:formatCode="m/d;@">
                  <c:v>45673.7083333333</c:v>
                </c:pt>
                <c:pt idx="1509" c:formatCode="m/d;@">
                  <c:v>45673.71875</c:v>
                </c:pt>
                <c:pt idx="1510" c:formatCode="m/d;@">
                  <c:v>45673.7291666667</c:v>
                </c:pt>
                <c:pt idx="1511" c:formatCode="m/d;@">
                  <c:v>45673.7395833333</c:v>
                </c:pt>
                <c:pt idx="1512" c:formatCode="m/d;@">
                  <c:v>45673.75</c:v>
                </c:pt>
                <c:pt idx="1513" c:formatCode="m/d;@">
                  <c:v>45673.7604166667</c:v>
                </c:pt>
                <c:pt idx="1514" c:formatCode="m/d;@">
                  <c:v>45673.7708333333</c:v>
                </c:pt>
                <c:pt idx="1515" c:formatCode="m/d;@">
                  <c:v>45673.78125</c:v>
                </c:pt>
                <c:pt idx="1516" c:formatCode="m/d;@">
                  <c:v>45673.7916666667</c:v>
                </c:pt>
                <c:pt idx="1517" c:formatCode="m/d;@">
                  <c:v>45673.8020833333</c:v>
                </c:pt>
                <c:pt idx="1518" c:formatCode="m/d;@">
                  <c:v>45673.8125</c:v>
                </c:pt>
                <c:pt idx="1519" c:formatCode="m/d;@">
                  <c:v>45673.8229166667</c:v>
                </c:pt>
                <c:pt idx="1520" c:formatCode="m/d;@">
                  <c:v>45673.8333333333</c:v>
                </c:pt>
                <c:pt idx="1521" c:formatCode="m/d;@">
                  <c:v>45673.84375</c:v>
                </c:pt>
                <c:pt idx="1522" c:formatCode="m/d;@">
                  <c:v>45673.8541666667</c:v>
                </c:pt>
                <c:pt idx="1523" c:formatCode="m/d;@">
                  <c:v>45673.8645833333</c:v>
                </c:pt>
                <c:pt idx="1524" c:formatCode="m/d;@">
                  <c:v>45673.875</c:v>
                </c:pt>
                <c:pt idx="1525" c:formatCode="m/d;@">
                  <c:v>45673.8854166667</c:v>
                </c:pt>
                <c:pt idx="1526" c:formatCode="m/d;@">
                  <c:v>45673.8958333333</c:v>
                </c:pt>
                <c:pt idx="1527" c:formatCode="m/d;@">
                  <c:v>45673.90625</c:v>
                </c:pt>
                <c:pt idx="1528" c:formatCode="m/d;@">
                  <c:v>45673.9166666667</c:v>
                </c:pt>
                <c:pt idx="1529" c:formatCode="m/d;@">
                  <c:v>45673.9270833333</c:v>
                </c:pt>
                <c:pt idx="1530" c:formatCode="m/d;@">
                  <c:v>45673.9375</c:v>
                </c:pt>
                <c:pt idx="1531" c:formatCode="m/d;@">
                  <c:v>45673.9479166667</c:v>
                </c:pt>
                <c:pt idx="1532" c:formatCode="m/d;@">
                  <c:v>45673.9583333333</c:v>
                </c:pt>
                <c:pt idx="1533" c:formatCode="m/d;@">
                  <c:v>45673.96875</c:v>
                </c:pt>
                <c:pt idx="1534" c:formatCode="m/d;@">
                  <c:v>45673.9791666667</c:v>
                </c:pt>
                <c:pt idx="1535" c:formatCode="m/d;@">
                  <c:v>45673.9895833333</c:v>
                </c:pt>
                <c:pt idx="1536" c:formatCode="m/d;@">
                  <c:v>45674</c:v>
                </c:pt>
                <c:pt idx="1537" c:formatCode="m/d;@">
                  <c:v>45674.0104166667</c:v>
                </c:pt>
                <c:pt idx="1538" c:formatCode="m/d;@">
                  <c:v>45674.0208333333</c:v>
                </c:pt>
                <c:pt idx="1539" c:formatCode="m/d;@">
                  <c:v>45674.03125</c:v>
                </c:pt>
                <c:pt idx="1540" c:formatCode="m/d;@">
                  <c:v>45674.0416666667</c:v>
                </c:pt>
                <c:pt idx="1541" c:formatCode="m/d;@">
                  <c:v>45674.0520833333</c:v>
                </c:pt>
                <c:pt idx="1542" c:formatCode="m/d;@">
                  <c:v>45674.0625</c:v>
                </c:pt>
                <c:pt idx="1543" c:formatCode="m/d;@">
                  <c:v>45674.0729166667</c:v>
                </c:pt>
                <c:pt idx="1544" c:formatCode="m/d;@">
                  <c:v>45674.0833333333</c:v>
                </c:pt>
                <c:pt idx="1545" c:formatCode="m/d;@">
                  <c:v>45674.09375</c:v>
                </c:pt>
                <c:pt idx="1546" c:formatCode="m/d;@">
                  <c:v>45674.1041666667</c:v>
                </c:pt>
                <c:pt idx="1547" c:formatCode="m/d;@">
                  <c:v>45674.1145833333</c:v>
                </c:pt>
                <c:pt idx="1548" c:formatCode="m/d;@">
                  <c:v>45674.125</c:v>
                </c:pt>
                <c:pt idx="1549" c:formatCode="m/d;@">
                  <c:v>45674.1354166667</c:v>
                </c:pt>
                <c:pt idx="1550" c:formatCode="m/d;@">
                  <c:v>45674.1458333333</c:v>
                </c:pt>
                <c:pt idx="1551" c:formatCode="m/d;@">
                  <c:v>45674.15625</c:v>
                </c:pt>
                <c:pt idx="1552" c:formatCode="m/d;@">
                  <c:v>45674.1666666667</c:v>
                </c:pt>
                <c:pt idx="1553" c:formatCode="m/d;@">
                  <c:v>45674.1770833333</c:v>
                </c:pt>
                <c:pt idx="1554" c:formatCode="m/d;@">
                  <c:v>45674.1875</c:v>
                </c:pt>
                <c:pt idx="1555" c:formatCode="m/d;@">
                  <c:v>45674.1979166667</c:v>
                </c:pt>
                <c:pt idx="1556" c:formatCode="m/d;@">
                  <c:v>45674.2083333333</c:v>
                </c:pt>
                <c:pt idx="1557" c:formatCode="m/d;@">
                  <c:v>45674.21875</c:v>
                </c:pt>
                <c:pt idx="1558" c:formatCode="m/d;@">
                  <c:v>45674.2291666667</c:v>
                </c:pt>
                <c:pt idx="1559" c:formatCode="m/d;@">
                  <c:v>45674.2395833333</c:v>
                </c:pt>
                <c:pt idx="1560" c:formatCode="m/d;@">
                  <c:v>45674.25</c:v>
                </c:pt>
                <c:pt idx="1561" c:formatCode="m/d;@">
                  <c:v>45674.2604166667</c:v>
                </c:pt>
                <c:pt idx="1562" c:formatCode="m/d;@">
                  <c:v>45674.2708333333</c:v>
                </c:pt>
                <c:pt idx="1563" c:formatCode="m/d;@">
                  <c:v>45674.28125</c:v>
                </c:pt>
                <c:pt idx="1564" c:formatCode="m/d;@">
                  <c:v>45674.2916666667</c:v>
                </c:pt>
                <c:pt idx="1565" c:formatCode="m/d;@">
                  <c:v>45674.3020833333</c:v>
                </c:pt>
                <c:pt idx="1566" c:formatCode="m/d;@">
                  <c:v>45674.3125</c:v>
                </c:pt>
                <c:pt idx="1567" c:formatCode="m/d;@">
                  <c:v>45674.3229166667</c:v>
                </c:pt>
                <c:pt idx="1568" c:formatCode="m/d;@">
                  <c:v>45674.3333333333</c:v>
                </c:pt>
                <c:pt idx="1569" c:formatCode="m/d;@">
                  <c:v>45674.34375</c:v>
                </c:pt>
                <c:pt idx="1570" c:formatCode="m/d;@">
                  <c:v>45674.3541666667</c:v>
                </c:pt>
                <c:pt idx="1571" c:formatCode="m/d;@">
                  <c:v>45674.3645833333</c:v>
                </c:pt>
                <c:pt idx="1572" c:formatCode="m/d;@">
                  <c:v>45674.375</c:v>
                </c:pt>
                <c:pt idx="1573" c:formatCode="m/d;@">
                  <c:v>45674.3854166667</c:v>
                </c:pt>
                <c:pt idx="1574" c:formatCode="m/d;@">
                  <c:v>45674.3958333333</c:v>
                </c:pt>
                <c:pt idx="1575" c:formatCode="m/d;@">
                  <c:v>45674.40625</c:v>
                </c:pt>
                <c:pt idx="1576" c:formatCode="m/d;@">
                  <c:v>45674.4166666667</c:v>
                </c:pt>
                <c:pt idx="1577" c:formatCode="m/d;@">
                  <c:v>45674.4270833333</c:v>
                </c:pt>
                <c:pt idx="1578" c:formatCode="m/d;@">
                  <c:v>45674.4375</c:v>
                </c:pt>
                <c:pt idx="1579" c:formatCode="m/d;@">
                  <c:v>45674.4479166667</c:v>
                </c:pt>
                <c:pt idx="1580" c:formatCode="m/d;@">
                  <c:v>45674.4583333333</c:v>
                </c:pt>
                <c:pt idx="1581" c:formatCode="m/d;@">
                  <c:v>45674.46875</c:v>
                </c:pt>
                <c:pt idx="1582" c:formatCode="m/d;@">
                  <c:v>45674.4791666667</c:v>
                </c:pt>
                <c:pt idx="1583" c:formatCode="m/d;@">
                  <c:v>45674.4895833333</c:v>
                </c:pt>
                <c:pt idx="1584" c:formatCode="m/d;@">
                  <c:v>45674.5</c:v>
                </c:pt>
                <c:pt idx="1585" c:formatCode="m/d;@">
                  <c:v>45674.5104166667</c:v>
                </c:pt>
                <c:pt idx="1586" c:formatCode="m/d;@">
                  <c:v>45674.5208333333</c:v>
                </c:pt>
                <c:pt idx="1587" c:formatCode="m/d;@">
                  <c:v>45674.53125</c:v>
                </c:pt>
                <c:pt idx="1588" c:formatCode="m/d;@">
                  <c:v>45674.5416666667</c:v>
                </c:pt>
                <c:pt idx="1589" c:formatCode="m/d;@">
                  <c:v>45674.5520833333</c:v>
                </c:pt>
                <c:pt idx="1590" c:formatCode="m/d;@">
                  <c:v>45674.5625</c:v>
                </c:pt>
                <c:pt idx="1591" c:formatCode="m/d;@">
                  <c:v>45674.5729166667</c:v>
                </c:pt>
                <c:pt idx="1592" c:formatCode="m/d;@">
                  <c:v>45674.5833333333</c:v>
                </c:pt>
                <c:pt idx="1593" c:formatCode="m/d;@">
                  <c:v>45674.59375</c:v>
                </c:pt>
                <c:pt idx="1594" c:formatCode="m/d;@">
                  <c:v>45674.6041666667</c:v>
                </c:pt>
                <c:pt idx="1595" c:formatCode="m/d;@">
                  <c:v>45674.6145833333</c:v>
                </c:pt>
                <c:pt idx="1596" c:formatCode="m/d;@">
                  <c:v>45674.625</c:v>
                </c:pt>
                <c:pt idx="1597" c:formatCode="m/d;@">
                  <c:v>45674.6354166667</c:v>
                </c:pt>
                <c:pt idx="1598" c:formatCode="m/d;@">
                  <c:v>45674.6458333333</c:v>
                </c:pt>
                <c:pt idx="1599" c:formatCode="m/d;@">
                  <c:v>45674.65625</c:v>
                </c:pt>
                <c:pt idx="1600" c:formatCode="m/d;@">
                  <c:v>45674.6666666667</c:v>
                </c:pt>
                <c:pt idx="1601" c:formatCode="m/d;@">
                  <c:v>45674.6770833333</c:v>
                </c:pt>
                <c:pt idx="1602" c:formatCode="m/d;@">
                  <c:v>45674.6875</c:v>
                </c:pt>
                <c:pt idx="1603" c:formatCode="m/d;@">
                  <c:v>45674.6979166667</c:v>
                </c:pt>
                <c:pt idx="1604" c:formatCode="m/d;@">
                  <c:v>45674.7083333333</c:v>
                </c:pt>
                <c:pt idx="1605" c:formatCode="m/d;@">
                  <c:v>45674.71875</c:v>
                </c:pt>
                <c:pt idx="1606" c:formatCode="m/d;@">
                  <c:v>45674.7291666667</c:v>
                </c:pt>
                <c:pt idx="1607" c:formatCode="m/d;@">
                  <c:v>45674.7395833333</c:v>
                </c:pt>
                <c:pt idx="1608" c:formatCode="m/d;@">
                  <c:v>45674.75</c:v>
                </c:pt>
                <c:pt idx="1609" c:formatCode="m/d;@">
                  <c:v>45674.7604166667</c:v>
                </c:pt>
                <c:pt idx="1610" c:formatCode="m/d;@">
                  <c:v>45674.7708333333</c:v>
                </c:pt>
                <c:pt idx="1611" c:formatCode="m/d;@">
                  <c:v>45674.78125</c:v>
                </c:pt>
                <c:pt idx="1612" c:formatCode="m/d;@">
                  <c:v>45674.7916666667</c:v>
                </c:pt>
                <c:pt idx="1613" c:formatCode="m/d;@">
                  <c:v>45674.8020833333</c:v>
                </c:pt>
                <c:pt idx="1614" c:formatCode="m/d;@">
                  <c:v>45674.8125</c:v>
                </c:pt>
                <c:pt idx="1615" c:formatCode="m/d;@">
                  <c:v>45674.8229166667</c:v>
                </c:pt>
                <c:pt idx="1616" c:formatCode="m/d;@">
                  <c:v>45674.8333333333</c:v>
                </c:pt>
                <c:pt idx="1617" c:formatCode="m/d;@">
                  <c:v>45674.84375</c:v>
                </c:pt>
                <c:pt idx="1618" c:formatCode="m/d;@">
                  <c:v>45674.8541666667</c:v>
                </c:pt>
                <c:pt idx="1619" c:formatCode="m/d;@">
                  <c:v>45674.8645833333</c:v>
                </c:pt>
                <c:pt idx="1620" c:formatCode="m/d;@">
                  <c:v>45674.875</c:v>
                </c:pt>
                <c:pt idx="1621" c:formatCode="m/d;@">
                  <c:v>45674.8854166667</c:v>
                </c:pt>
                <c:pt idx="1622" c:formatCode="m/d;@">
                  <c:v>45674.8958333333</c:v>
                </c:pt>
                <c:pt idx="1623" c:formatCode="m/d;@">
                  <c:v>45674.90625</c:v>
                </c:pt>
                <c:pt idx="1624" c:formatCode="m/d;@">
                  <c:v>45674.9166666667</c:v>
                </c:pt>
                <c:pt idx="1625" c:formatCode="m/d;@">
                  <c:v>45674.9270833333</c:v>
                </c:pt>
                <c:pt idx="1626" c:formatCode="m/d;@">
                  <c:v>45674.9375</c:v>
                </c:pt>
                <c:pt idx="1627" c:formatCode="m/d;@">
                  <c:v>45674.9479166667</c:v>
                </c:pt>
                <c:pt idx="1628" c:formatCode="m/d;@">
                  <c:v>45674.9583333333</c:v>
                </c:pt>
                <c:pt idx="1629" c:formatCode="m/d;@">
                  <c:v>45674.96875</c:v>
                </c:pt>
                <c:pt idx="1630" c:formatCode="m/d;@">
                  <c:v>45674.9791666667</c:v>
                </c:pt>
                <c:pt idx="1631" c:formatCode="m/d;@">
                  <c:v>45674.9895833333</c:v>
                </c:pt>
                <c:pt idx="1632" c:formatCode="m/d;@">
                  <c:v>45675</c:v>
                </c:pt>
                <c:pt idx="1633" c:formatCode="m/d;@">
                  <c:v>45675.0104166667</c:v>
                </c:pt>
                <c:pt idx="1634" c:formatCode="m/d;@">
                  <c:v>45675.0208333333</c:v>
                </c:pt>
                <c:pt idx="1635" c:formatCode="m/d;@">
                  <c:v>45675.03125</c:v>
                </c:pt>
                <c:pt idx="1636" c:formatCode="m/d;@">
                  <c:v>45675.0416666667</c:v>
                </c:pt>
                <c:pt idx="1637" c:formatCode="m/d;@">
                  <c:v>45675.0520833333</c:v>
                </c:pt>
                <c:pt idx="1638" c:formatCode="m/d;@">
                  <c:v>45675.0625</c:v>
                </c:pt>
                <c:pt idx="1639" c:formatCode="m/d;@">
                  <c:v>45675.0729166667</c:v>
                </c:pt>
                <c:pt idx="1640" c:formatCode="m/d;@">
                  <c:v>45675.0833333333</c:v>
                </c:pt>
                <c:pt idx="1641" c:formatCode="m/d;@">
                  <c:v>45675.09375</c:v>
                </c:pt>
                <c:pt idx="1642" c:formatCode="m/d;@">
                  <c:v>45675.1041666667</c:v>
                </c:pt>
                <c:pt idx="1643" c:formatCode="m/d;@">
                  <c:v>45675.1145833333</c:v>
                </c:pt>
                <c:pt idx="1644" c:formatCode="m/d;@">
                  <c:v>45675.125</c:v>
                </c:pt>
                <c:pt idx="1645" c:formatCode="m/d;@">
                  <c:v>45675.1354166667</c:v>
                </c:pt>
                <c:pt idx="1646" c:formatCode="m/d;@">
                  <c:v>45675.1458333333</c:v>
                </c:pt>
                <c:pt idx="1647" c:formatCode="m/d;@">
                  <c:v>45675.15625</c:v>
                </c:pt>
                <c:pt idx="1648" c:formatCode="m/d;@">
                  <c:v>45675.1666666667</c:v>
                </c:pt>
                <c:pt idx="1649" c:formatCode="m/d;@">
                  <c:v>45675.1770833333</c:v>
                </c:pt>
                <c:pt idx="1650" c:formatCode="m/d;@">
                  <c:v>45675.1875</c:v>
                </c:pt>
                <c:pt idx="1651" c:formatCode="m/d;@">
                  <c:v>45675.1979166667</c:v>
                </c:pt>
                <c:pt idx="1652" c:formatCode="m/d;@">
                  <c:v>45675.2083333333</c:v>
                </c:pt>
                <c:pt idx="1653" c:formatCode="m/d;@">
                  <c:v>45675.21875</c:v>
                </c:pt>
                <c:pt idx="1654" c:formatCode="m/d;@">
                  <c:v>45675.2291666667</c:v>
                </c:pt>
                <c:pt idx="1655" c:formatCode="m/d;@">
                  <c:v>45675.2395833333</c:v>
                </c:pt>
                <c:pt idx="1656" c:formatCode="m/d;@">
                  <c:v>45675.25</c:v>
                </c:pt>
                <c:pt idx="1657" c:formatCode="m/d;@">
                  <c:v>45675.2604166667</c:v>
                </c:pt>
                <c:pt idx="1658" c:formatCode="m/d;@">
                  <c:v>45675.2708333333</c:v>
                </c:pt>
                <c:pt idx="1659" c:formatCode="m/d;@">
                  <c:v>45675.28125</c:v>
                </c:pt>
                <c:pt idx="1660" c:formatCode="m/d;@">
                  <c:v>45675.2916666667</c:v>
                </c:pt>
                <c:pt idx="1661" c:formatCode="m/d;@">
                  <c:v>45675.3020833333</c:v>
                </c:pt>
                <c:pt idx="1662" c:formatCode="m/d;@">
                  <c:v>45675.3125</c:v>
                </c:pt>
                <c:pt idx="1663" c:formatCode="m/d;@">
                  <c:v>45675.3229166667</c:v>
                </c:pt>
                <c:pt idx="1664" c:formatCode="m/d;@">
                  <c:v>45675.3333333333</c:v>
                </c:pt>
                <c:pt idx="1665" c:formatCode="m/d;@">
                  <c:v>45675.34375</c:v>
                </c:pt>
                <c:pt idx="1666" c:formatCode="m/d;@">
                  <c:v>45675.3541666667</c:v>
                </c:pt>
                <c:pt idx="1667" c:formatCode="m/d;@">
                  <c:v>45675.3645833333</c:v>
                </c:pt>
                <c:pt idx="1668" c:formatCode="m/d;@">
                  <c:v>45675.375</c:v>
                </c:pt>
                <c:pt idx="1669" c:formatCode="m/d;@">
                  <c:v>45675.3854166667</c:v>
                </c:pt>
                <c:pt idx="1670" c:formatCode="m/d;@">
                  <c:v>45675.3958333333</c:v>
                </c:pt>
                <c:pt idx="1671" c:formatCode="m/d;@">
                  <c:v>45675.40625</c:v>
                </c:pt>
                <c:pt idx="1672" c:formatCode="m/d;@">
                  <c:v>45675.4166666667</c:v>
                </c:pt>
                <c:pt idx="1673" c:formatCode="m/d;@">
                  <c:v>45675.4270833333</c:v>
                </c:pt>
                <c:pt idx="1674" c:formatCode="m/d;@">
                  <c:v>45675.4375</c:v>
                </c:pt>
                <c:pt idx="1675" c:formatCode="m/d;@">
                  <c:v>45675.4479166667</c:v>
                </c:pt>
                <c:pt idx="1676" c:formatCode="m/d;@">
                  <c:v>45675.4583333333</c:v>
                </c:pt>
                <c:pt idx="1677" c:formatCode="m/d;@">
                  <c:v>45675.46875</c:v>
                </c:pt>
                <c:pt idx="1678" c:formatCode="m/d;@">
                  <c:v>45675.4791666667</c:v>
                </c:pt>
                <c:pt idx="1679" c:formatCode="m/d;@">
                  <c:v>45675.4895833333</c:v>
                </c:pt>
                <c:pt idx="1680" c:formatCode="m/d;@">
                  <c:v>45675.5</c:v>
                </c:pt>
                <c:pt idx="1681" c:formatCode="m/d;@">
                  <c:v>45675.5104166667</c:v>
                </c:pt>
                <c:pt idx="1682" c:formatCode="m/d;@">
                  <c:v>45675.5208333333</c:v>
                </c:pt>
                <c:pt idx="1683" c:formatCode="m/d;@">
                  <c:v>45675.53125</c:v>
                </c:pt>
                <c:pt idx="1684" c:formatCode="m/d;@">
                  <c:v>45675.5416666667</c:v>
                </c:pt>
                <c:pt idx="1685" c:formatCode="m/d;@">
                  <c:v>45675.5520833333</c:v>
                </c:pt>
                <c:pt idx="1686" c:formatCode="m/d;@">
                  <c:v>45675.5625</c:v>
                </c:pt>
                <c:pt idx="1687" c:formatCode="m/d;@">
                  <c:v>45675.5729166667</c:v>
                </c:pt>
                <c:pt idx="1688" c:formatCode="m/d;@">
                  <c:v>45675.5833333333</c:v>
                </c:pt>
                <c:pt idx="1689" c:formatCode="m/d;@">
                  <c:v>45675.59375</c:v>
                </c:pt>
                <c:pt idx="1690" c:formatCode="m/d;@">
                  <c:v>45675.6041666667</c:v>
                </c:pt>
                <c:pt idx="1691" c:formatCode="m/d;@">
                  <c:v>45675.6145833333</c:v>
                </c:pt>
                <c:pt idx="1692" c:formatCode="m/d;@">
                  <c:v>45675.625</c:v>
                </c:pt>
                <c:pt idx="1693" c:formatCode="m/d;@">
                  <c:v>45675.6354166667</c:v>
                </c:pt>
                <c:pt idx="1694" c:formatCode="m/d;@">
                  <c:v>45675.6458333333</c:v>
                </c:pt>
                <c:pt idx="1695" c:formatCode="m/d;@">
                  <c:v>45675.65625</c:v>
                </c:pt>
                <c:pt idx="1696" c:formatCode="m/d;@">
                  <c:v>45675.6666666667</c:v>
                </c:pt>
                <c:pt idx="1697" c:formatCode="m/d;@">
                  <c:v>45675.6770833333</c:v>
                </c:pt>
                <c:pt idx="1698" c:formatCode="m/d;@">
                  <c:v>45675.6875</c:v>
                </c:pt>
                <c:pt idx="1699" c:formatCode="m/d;@">
                  <c:v>45675.6979166667</c:v>
                </c:pt>
                <c:pt idx="1700" c:formatCode="m/d;@">
                  <c:v>45675.7083333333</c:v>
                </c:pt>
                <c:pt idx="1701" c:formatCode="m/d;@">
                  <c:v>45675.71875</c:v>
                </c:pt>
                <c:pt idx="1702" c:formatCode="m/d;@">
                  <c:v>45675.7291666667</c:v>
                </c:pt>
                <c:pt idx="1703" c:formatCode="m/d;@">
                  <c:v>45675.7395833333</c:v>
                </c:pt>
                <c:pt idx="1704" c:formatCode="m/d;@">
                  <c:v>45675.75</c:v>
                </c:pt>
                <c:pt idx="1705" c:formatCode="m/d;@">
                  <c:v>45675.7604166667</c:v>
                </c:pt>
                <c:pt idx="1706" c:formatCode="m/d;@">
                  <c:v>45675.7708333333</c:v>
                </c:pt>
                <c:pt idx="1707" c:formatCode="m/d;@">
                  <c:v>45675.78125</c:v>
                </c:pt>
                <c:pt idx="1708" c:formatCode="m/d;@">
                  <c:v>45675.7916666667</c:v>
                </c:pt>
                <c:pt idx="1709" c:formatCode="m/d;@">
                  <c:v>45675.8020833333</c:v>
                </c:pt>
                <c:pt idx="1710" c:formatCode="m/d;@">
                  <c:v>45675.8125</c:v>
                </c:pt>
                <c:pt idx="1711" c:formatCode="m/d;@">
                  <c:v>45675.8229166667</c:v>
                </c:pt>
                <c:pt idx="1712" c:formatCode="m/d;@">
                  <c:v>45675.8333333333</c:v>
                </c:pt>
                <c:pt idx="1713" c:formatCode="m/d;@">
                  <c:v>45675.84375</c:v>
                </c:pt>
                <c:pt idx="1714" c:formatCode="m/d;@">
                  <c:v>45675.8541666667</c:v>
                </c:pt>
                <c:pt idx="1715" c:formatCode="m/d;@">
                  <c:v>45675.8645833333</c:v>
                </c:pt>
                <c:pt idx="1716" c:formatCode="m/d;@">
                  <c:v>45675.875</c:v>
                </c:pt>
                <c:pt idx="1717" c:formatCode="m/d;@">
                  <c:v>45675.8854166667</c:v>
                </c:pt>
                <c:pt idx="1718" c:formatCode="m/d;@">
                  <c:v>45675.8958333333</c:v>
                </c:pt>
                <c:pt idx="1719" c:formatCode="m/d;@">
                  <c:v>45675.90625</c:v>
                </c:pt>
                <c:pt idx="1720" c:formatCode="m/d;@">
                  <c:v>45675.9166666667</c:v>
                </c:pt>
                <c:pt idx="1721" c:formatCode="m/d;@">
                  <c:v>45675.9270833333</c:v>
                </c:pt>
                <c:pt idx="1722" c:formatCode="m/d;@">
                  <c:v>45675.9375</c:v>
                </c:pt>
                <c:pt idx="1723" c:formatCode="m/d;@">
                  <c:v>45675.9479166667</c:v>
                </c:pt>
                <c:pt idx="1724" c:formatCode="m/d;@">
                  <c:v>45675.9583333333</c:v>
                </c:pt>
                <c:pt idx="1725" c:formatCode="m/d;@">
                  <c:v>45675.96875</c:v>
                </c:pt>
                <c:pt idx="1726" c:formatCode="m/d;@">
                  <c:v>45675.9791666667</c:v>
                </c:pt>
                <c:pt idx="1727" c:formatCode="m/d;@">
                  <c:v>45675.9895833333</c:v>
                </c:pt>
                <c:pt idx="1728" c:formatCode="m/d;@">
                  <c:v>45676</c:v>
                </c:pt>
                <c:pt idx="1729" c:formatCode="m/d;@">
                  <c:v>45676.0104166667</c:v>
                </c:pt>
                <c:pt idx="1730" c:formatCode="m/d;@">
                  <c:v>45676.0208333333</c:v>
                </c:pt>
                <c:pt idx="1731" c:formatCode="m/d;@">
                  <c:v>45676.03125</c:v>
                </c:pt>
                <c:pt idx="1732" c:formatCode="m/d;@">
                  <c:v>45676.0416666667</c:v>
                </c:pt>
                <c:pt idx="1733" c:formatCode="m/d;@">
                  <c:v>45676.0520833333</c:v>
                </c:pt>
                <c:pt idx="1734" c:formatCode="m/d;@">
                  <c:v>45676.0625</c:v>
                </c:pt>
                <c:pt idx="1735" c:formatCode="m/d;@">
                  <c:v>45676.0729166667</c:v>
                </c:pt>
                <c:pt idx="1736" c:formatCode="m/d;@">
                  <c:v>45676.0833333333</c:v>
                </c:pt>
                <c:pt idx="1737" c:formatCode="m/d;@">
                  <c:v>45676.09375</c:v>
                </c:pt>
                <c:pt idx="1738" c:formatCode="m/d;@">
                  <c:v>45676.1041666667</c:v>
                </c:pt>
                <c:pt idx="1739" c:formatCode="m/d;@">
                  <c:v>45676.1145833333</c:v>
                </c:pt>
                <c:pt idx="1740" c:formatCode="m/d;@">
                  <c:v>45676.125</c:v>
                </c:pt>
                <c:pt idx="1741" c:formatCode="m/d;@">
                  <c:v>45676.1354166667</c:v>
                </c:pt>
                <c:pt idx="1742" c:formatCode="m/d;@">
                  <c:v>45676.1458333333</c:v>
                </c:pt>
                <c:pt idx="1743" c:formatCode="m/d;@">
                  <c:v>45676.15625</c:v>
                </c:pt>
                <c:pt idx="1744" c:formatCode="m/d;@">
                  <c:v>45676.1666666667</c:v>
                </c:pt>
                <c:pt idx="1745" c:formatCode="m/d;@">
                  <c:v>45676.1770833333</c:v>
                </c:pt>
                <c:pt idx="1746" c:formatCode="m/d;@">
                  <c:v>45676.1875</c:v>
                </c:pt>
                <c:pt idx="1747" c:formatCode="m/d;@">
                  <c:v>45676.1979166667</c:v>
                </c:pt>
                <c:pt idx="1748" c:formatCode="m/d;@">
                  <c:v>45676.2083333333</c:v>
                </c:pt>
                <c:pt idx="1749" c:formatCode="m/d;@">
                  <c:v>45676.21875</c:v>
                </c:pt>
                <c:pt idx="1750" c:formatCode="m/d;@">
                  <c:v>45676.2291666667</c:v>
                </c:pt>
                <c:pt idx="1751" c:formatCode="m/d;@">
                  <c:v>45676.2395833333</c:v>
                </c:pt>
                <c:pt idx="1752" c:formatCode="m/d;@">
                  <c:v>45676.25</c:v>
                </c:pt>
                <c:pt idx="1753" c:formatCode="m/d;@">
                  <c:v>45676.2604166667</c:v>
                </c:pt>
                <c:pt idx="1754" c:formatCode="m/d;@">
                  <c:v>45676.2708333333</c:v>
                </c:pt>
                <c:pt idx="1755" c:formatCode="m/d;@">
                  <c:v>45676.28125</c:v>
                </c:pt>
                <c:pt idx="1756" c:formatCode="m/d;@">
                  <c:v>45676.2916666667</c:v>
                </c:pt>
                <c:pt idx="1757" c:formatCode="m/d;@">
                  <c:v>45676.3020833333</c:v>
                </c:pt>
                <c:pt idx="1758" c:formatCode="m/d;@">
                  <c:v>45676.3125</c:v>
                </c:pt>
                <c:pt idx="1759" c:formatCode="m/d;@">
                  <c:v>45676.3229166667</c:v>
                </c:pt>
                <c:pt idx="1760" c:formatCode="m/d;@">
                  <c:v>45676.3333333333</c:v>
                </c:pt>
                <c:pt idx="1761" c:formatCode="m/d;@">
                  <c:v>45676.34375</c:v>
                </c:pt>
                <c:pt idx="1762" c:formatCode="m/d;@">
                  <c:v>45676.3541666667</c:v>
                </c:pt>
                <c:pt idx="1763" c:formatCode="m/d;@">
                  <c:v>45676.3645833333</c:v>
                </c:pt>
                <c:pt idx="1764" c:formatCode="m/d;@">
                  <c:v>45676.375</c:v>
                </c:pt>
                <c:pt idx="1765" c:formatCode="m/d;@">
                  <c:v>45676.3854166667</c:v>
                </c:pt>
                <c:pt idx="1766" c:formatCode="m/d;@">
                  <c:v>45676.3958333333</c:v>
                </c:pt>
                <c:pt idx="1767" c:formatCode="m/d;@">
                  <c:v>45676.40625</c:v>
                </c:pt>
                <c:pt idx="1768" c:formatCode="m/d;@">
                  <c:v>45676.4166666667</c:v>
                </c:pt>
                <c:pt idx="1769" c:formatCode="m/d;@">
                  <c:v>45676.4270833333</c:v>
                </c:pt>
                <c:pt idx="1770" c:formatCode="m/d;@">
                  <c:v>45676.4375</c:v>
                </c:pt>
                <c:pt idx="1771" c:formatCode="m/d;@">
                  <c:v>45676.4479166667</c:v>
                </c:pt>
                <c:pt idx="1772" c:formatCode="m/d;@">
                  <c:v>45676.4583333333</c:v>
                </c:pt>
                <c:pt idx="1773" c:formatCode="m/d;@">
                  <c:v>45676.46875</c:v>
                </c:pt>
                <c:pt idx="1774" c:formatCode="m/d;@">
                  <c:v>45676.4791666667</c:v>
                </c:pt>
                <c:pt idx="1775" c:formatCode="m/d;@">
                  <c:v>45676.4895833333</c:v>
                </c:pt>
                <c:pt idx="1776" c:formatCode="m/d;@">
                  <c:v>45676.5</c:v>
                </c:pt>
                <c:pt idx="1777" c:formatCode="m/d;@">
                  <c:v>45676.5104166667</c:v>
                </c:pt>
                <c:pt idx="1778" c:formatCode="m/d;@">
                  <c:v>45676.5208333333</c:v>
                </c:pt>
                <c:pt idx="1779" c:formatCode="m/d;@">
                  <c:v>45676.53125</c:v>
                </c:pt>
                <c:pt idx="1780" c:formatCode="m/d;@">
                  <c:v>45676.5416666667</c:v>
                </c:pt>
                <c:pt idx="1781" c:formatCode="m/d;@">
                  <c:v>45676.5520833333</c:v>
                </c:pt>
                <c:pt idx="1782" c:formatCode="m/d;@">
                  <c:v>45676.5625</c:v>
                </c:pt>
                <c:pt idx="1783" c:formatCode="m/d;@">
                  <c:v>45676.5729166667</c:v>
                </c:pt>
                <c:pt idx="1784" c:formatCode="m/d;@">
                  <c:v>45676.5833333333</c:v>
                </c:pt>
                <c:pt idx="1785" c:formatCode="m/d;@">
                  <c:v>45676.59375</c:v>
                </c:pt>
                <c:pt idx="1786" c:formatCode="m/d;@">
                  <c:v>45676.6041666667</c:v>
                </c:pt>
                <c:pt idx="1787" c:formatCode="m/d;@">
                  <c:v>45676.6145833333</c:v>
                </c:pt>
                <c:pt idx="1788" c:formatCode="m/d;@">
                  <c:v>45676.625</c:v>
                </c:pt>
                <c:pt idx="1789" c:formatCode="m/d;@">
                  <c:v>45676.6354166667</c:v>
                </c:pt>
                <c:pt idx="1790" c:formatCode="m/d;@">
                  <c:v>45676.6458333333</c:v>
                </c:pt>
                <c:pt idx="1791" c:formatCode="m/d;@">
                  <c:v>45676.65625</c:v>
                </c:pt>
                <c:pt idx="1792" c:formatCode="m/d;@">
                  <c:v>45676.6666666667</c:v>
                </c:pt>
                <c:pt idx="1793" c:formatCode="m/d;@">
                  <c:v>45676.6770833333</c:v>
                </c:pt>
                <c:pt idx="1794" c:formatCode="m/d;@">
                  <c:v>45676.6875</c:v>
                </c:pt>
                <c:pt idx="1795" c:formatCode="m/d;@">
                  <c:v>45676.6979166667</c:v>
                </c:pt>
                <c:pt idx="1796" c:formatCode="m/d;@">
                  <c:v>45676.7083333333</c:v>
                </c:pt>
                <c:pt idx="1797" c:formatCode="m/d;@">
                  <c:v>45676.71875</c:v>
                </c:pt>
                <c:pt idx="1798" c:formatCode="m/d;@">
                  <c:v>45676.7291666667</c:v>
                </c:pt>
                <c:pt idx="1799" c:formatCode="m/d;@">
                  <c:v>45676.7395833333</c:v>
                </c:pt>
                <c:pt idx="1800" c:formatCode="m/d;@">
                  <c:v>45676.75</c:v>
                </c:pt>
                <c:pt idx="1801" c:formatCode="m/d;@">
                  <c:v>45676.7604166667</c:v>
                </c:pt>
                <c:pt idx="1802" c:formatCode="m/d;@">
                  <c:v>45676.7708333333</c:v>
                </c:pt>
                <c:pt idx="1803" c:formatCode="m/d;@">
                  <c:v>45676.78125</c:v>
                </c:pt>
                <c:pt idx="1804" c:formatCode="m/d;@">
                  <c:v>45676.7916666667</c:v>
                </c:pt>
                <c:pt idx="1805" c:formatCode="m/d;@">
                  <c:v>45676.8020833333</c:v>
                </c:pt>
                <c:pt idx="1806" c:formatCode="m/d;@">
                  <c:v>45676.8125</c:v>
                </c:pt>
                <c:pt idx="1807" c:formatCode="m/d;@">
                  <c:v>45676.8229166667</c:v>
                </c:pt>
                <c:pt idx="1808" c:formatCode="m/d;@">
                  <c:v>45676.8333333333</c:v>
                </c:pt>
                <c:pt idx="1809" c:formatCode="m/d;@">
                  <c:v>45676.84375</c:v>
                </c:pt>
                <c:pt idx="1810" c:formatCode="m/d;@">
                  <c:v>45676.8541666667</c:v>
                </c:pt>
                <c:pt idx="1811" c:formatCode="m/d;@">
                  <c:v>45676.8645833333</c:v>
                </c:pt>
                <c:pt idx="1812" c:formatCode="m/d;@">
                  <c:v>45676.875</c:v>
                </c:pt>
                <c:pt idx="1813" c:formatCode="m/d;@">
                  <c:v>45676.8854166667</c:v>
                </c:pt>
                <c:pt idx="1814" c:formatCode="m/d;@">
                  <c:v>45676.8958333333</c:v>
                </c:pt>
                <c:pt idx="1815" c:formatCode="m/d;@">
                  <c:v>45676.90625</c:v>
                </c:pt>
                <c:pt idx="1816" c:formatCode="m/d;@">
                  <c:v>45676.9166666667</c:v>
                </c:pt>
                <c:pt idx="1817" c:formatCode="m/d;@">
                  <c:v>45676.9270833333</c:v>
                </c:pt>
                <c:pt idx="1818" c:formatCode="m/d;@">
                  <c:v>45676.9375</c:v>
                </c:pt>
                <c:pt idx="1819" c:formatCode="m/d;@">
                  <c:v>45676.9479166667</c:v>
                </c:pt>
                <c:pt idx="1820" c:formatCode="m/d;@">
                  <c:v>45676.9583333333</c:v>
                </c:pt>
                <c:pt idx="1821" c:formatCode="m/d;@">
                  <c:v>45676.96875</c:v>
                </c:pt>
                <c:pt idx="1822" c:formatCode="m/d;@">
                  <c:v>45676.9791666667</c:v>
                </c:pt>
                <c:pt idx="1823" c:formatCode="m/d;@">
                  <c:v>45676.9895833333</c:v>
                </c:pt>
                <c:pt idx="1824" c:formatCode="m/d;@">
                  <c:v>45677</c:v>
                </c:pt>
                <c:pt idx="1825" c:formatCode="m/d;@">
                  <c:v>45677.0104166667</c:v>
                </c:pt>
                <c:pt idx="1826" c:formatCode="m/d;@">
                  <c:v>45677.0208333333</c:v>
                </c:pt>
                <c:pt idx="1827" c:formatCode="m/d;@">
                  <c:v>45677.03125</c:v>
                </c:pt>
                <c:pt idx="1828" c:formatCode="m/d;@">
                  <c:v>45677.0416666667</c:v>
                </c:pt>
                <c:pt idx="1829" c:formatCode="m/d;@">
                  <c:v>45677.0520833333</c:v>
                </c:pt>
                <c:pt idx="1830" c:formatCode="m/d;@">
                  <c:v>45677.0625</c:v>
                </c:pt>
                <c:pt idx="1831" c:formatCode="m/d;@">
                  <c:v>45677.0729166667</c:v>
                </c:pt>
                <c:pt idx="1832" c:formatCode="m/d;@">
                  <c:v>45677.0833333333</c:v>
                </c:pt>
                <c:pt idx="1833" c:formatCode="m/d;@">
                  <c:v>45677.09375</c:v>
                </c:pt>
                <c:pt idx="1834" c:formatCode="m/d;@">
                  <c:v>45677.1041666667</c:v>
                </c:pt>
                <c:pt idx="1835" c:formatCode="m/d;@">
                  <c:v>45677.1145833333</c:v>
                </c:pt>
                <c:pt idx="1836" c:formatCode="m/d;@">
                  <c:v>45677.125</c:v>
                </c:pt>
                <c:pt idx="1837" c:formatCode="m/d;@">
                  <c:v>45677.1354166667</c:v>
                </c:pt>
                <c:pt idx="1838" c:formatCode="m/d;@">
                  <c:v>45677.1458333333</c:v>
                </c:pt>
                <c:pt idx="1839" c:formatCode="m/d;@">
                  <c:v>45677.15625</c:v>
                </c:pt>
                <c:pt idx="1840" c:formatCode="m/d;@">
                  <c:v>45677.1666666667</c:v>
                </c:pt>
                <c:pt idx="1841" c:formatCode="m/d;@">
                  <c:v>45677.1770833333</c:v>
                </c:pt>
                <c:pt idx="1842" c:formatCode="m/d;@">
                  <c:v>45677.1875</c:v>
                </c:pt>
                <c:pt idx="1843" c:formatCode="m/d;@">
                  <c:v>45677.1979166667</c:v>
                </c:pt>
                <c:pt idx="1844" c:formatCode="m/d;@">
                  <c:v>45677.2083333333</c:v>
                </c:pt>
                <c:pt idx="1845" c:formatCode="m/d;@">
                  <c:v>45677.21875</c:v>
                </c:pt>
                <c:pt idx="1846" c:formatCode="m/d;@">
                  <c:v>45677.2291666667</c:v>
                </c:pt>
                <c:pt idx="1847" c:formatCode="m/d;@">
                  <c:v>45677.2395833333</c:v>
                </c:pt>
                <c:pt idx="1848" c:formatCode="m/d;@">
                  <c:v>45677.25</c:v>
                </c:pt>
                <c:pt idx="1849" c:formatCode="m/d;@">
                  <c:v>45677.2604166667</c:v>
                </c:pt>
                <c:pt idx="1850" c:formatCode="m/d;@">
                  <c:v>45677.2708333333</c:v>
                </c:pt>
                <c:pt idx="1851" c:formatCode="m/d;@">
                  <c:v>45677.28125</c:v>
                </c:pt>
                <c:pt idx="1852" c:formatCode="m/d;@">
                  <c:v>45677.2916666667</c:v>
                </c:pt>
                <c:pt idx="1853" c:formatCode="m/d;@">
                  <c:v>45677.3020833333</c:v>
                </c:pt>
                <c:pt idx="1854" c:formatCode="m/d;@">
                  <c:v>45677.3125</c:v>
                </c:pt>
                <c:pt idx="1855" c:formatCode="m/d;@">
                  <c:v>45677.3229166667</c:v>
                </c:pt>
                <c:pt idx="1856" c:formatCode="m/d;@">
                  <c:v>45677.3333333333</c:v>
                </c:pt>
                <c:pt idx="1857" c:formatCode="m/d;@">
                  <c:v>45677.34375</c:v>
                </c:pt>
                <c:pt idx="1858" c:formatCode="m/d;@">
                  <c:v>45677.3541666667</c:v>
                </c:pt>
                <c:pt idx="1859" c:formatCode="m/d;@">
                  <c:v>45677.3645833333</c:v>
                </c:pt>
                <c:pt idx="1860" c:formatCode="m/d;@">
                  <c:v>45677.375</c:v>
                </c:pt>
                <c:pt idx="1861" c:formatCode="m/d;@">
                  <c:v>45677.3854166667</c:v>
                </c:pt>
                <c:pt idx="1862" c:formatCode="m/d;@">
                  <c:v>45677.3958333333</c:v>
                </c:pt>
                <c:pt idx="1863" c:formatCode="m/d;@">
                  <c:v>45677.40625</c:v>
                </c:pt>
                <c:pt idx="1864" c:formatCode="m/d;@">
                  <c:v>45677.4166666667</c:v>
                </c:pt>
                <c:pt idx="1865" c:formatCode="m/d;@">
                  <c:v>45677.4270833333</c:v>
                </c:pt>
                <c:pt idx="1866" c:formatCode="m/d;@">
                  <c:v>45677.4375</c:v>
                </c:pt>
                <c:pt idx="1867" c:formatCode="m/d;@">
                  <c:v>45677.4479166667</c:v>
                </c:pt>
                <c:pt idx="1868" c:formatCode="m/d;@">
                  <c:v>45677.4583333333</c:v>
                </c:pt>
                <c:pt idx="1869" c:formatCode="m/d;@">
                  <c:v>45677.46875</c:v>
                </c:pt>
                <c:pt idx="1870" c:formatCode="m/d;@">
                  <c:v>45677.4791666667</c:v>
                </c:pt>
                <c:pt idx="1871" c:formatCode="m/d;@">
                  <c:v>45677.4895833333</c:v>
                </c:pt>
                <c:pt idx="1872" c:formatCode="m/d;@">
                  <c:v>45677.5</c:v>
                </c:pt>
                <c:pt idx="1873" c:formatCode="m/d;@">
                  <c:v>45677.5104166667</c:v>
                </c:pt>
                <c:pt idx="1874" c:formatCode="m/d;@">
                  <c:v>45677.5208333333</c:v>
                </c:pt>
                <c:pt idx="1875" c:formatCode="m/d;@">
                  <c:v>45677.53125</c:v>
                </c:pt>
                <c:pt idx="1876" c:formatCode="m/d;@">
                  <c:v>45677.5416666667</c:v>
                </c:pt>
                <c:pt idx="1877" c:formatCode="m/d;@">
                  <c:v>45677.5520833333</c:v>
                </c:pt>
                <c:pt idx="1878" c:formatCode="m/d;@">
                  <c:v>45677.5625</c:v>
                </c:pt>
                <c:pt idx="1879" c:formatCode="m/d;@">
                  <c:v>45677.5729166667</c:v>
                </c:pt>
                <c:pt idx="1880" c:formatCode="m/d;@">
                  <c:v>45677.5833333333</c:v>
                </c:pt>
                <c:pt idx="1881" c:formatCode="m/d;@">
                  <c:v>45677.59375</c:v>
                </c:pt>
                <c:pt idx="1882" c:formatCode="m/d;@">
                  <c:v>45677.6041666667</c:v>
                </c:pt>
                <c:pt idx="1883" c:formatCode="m/d;@">
                  <c:v>45677.6145833333</c:v>
                </c:pt>
                <c:pt idx="1884" c:formatCode="m/d;@">
                  <c:v>45677.625</c:v>
                </c:pt>
                <c:pt idx="1885" c:formatCode="m/d;@">
                  <c:v>45677.6354166667</c:v>
                </c:pt>
                <c:pt idx="1886" c:formatCode="m/d;@">
                  <c:v>45677.6458333333</c:v>
                </c:pt>
                <c:pt idx="1887" c:formatCode="m/d;@">
                  <c:v>45677.65625</c:v>
                </c:pt>
                <c:pt idx="1888" c:formatCode="m/d;@">
                  <c:v>45677.6666666667</c:v>
                </c:pt>
                <c:pt idx="1889" c:formatCode="m/d;@">
                  <c:v>45677.6770833333</c:v>
                </c:pt>
                <c:pt idx="1890" c:formatCode="m/d;@">
                  <c:v>45677.6875</c:v>
                </c:pt>
                <c:pt idx="1891" c:formatCode="m/d;@">
                  <c:v>45677.6979166667</c:v>
                </c:pt>
                <c:pt idx="1892" c:formatCode="m/d;@">
                  <c:v>45677.7083333333</c:v>
                </c:pt>
                <c:pt idx="1893" c:formatCode="m/d;@">
                  <c:v>45677.71875</c:v>
                </c:pt>
                <c:pt idx="1894" c:formatCode="m/d;@">
                  <c:v>45677.7291666667</c:v>
                </c:pt>
                <c:pt idx="1895" c:formatCode="m/d;@">
                  <c:v>45677.7395833333</c:v>
                </c:pt>
                <c:pt idx="1896" c:formatCode="m/d;@">
                  <c:v>45677.75</c:v>
                </c:pt>
                <c:pt idx="1897" c:formatCode="m/d;@">
                  <c:v>45677.7604166667</c:v>
                </c:pt>
                <c:pt idx="1898" c:formatCode="m/d;@">
                  <c:v>45677.7708333333</c:v>
                </c:pt>
                <c:pt idx="1899" c:formatCode="m/d;@">
                  <c:v>45677.78125</c:v>
                </c:pt>
                <c:pt idx="1900" c:formatCode="m/d;@">
                  <c:v>45677.7916666667</c:v>
                </c:pt>
                <c:pt idx="1901" c:formatCode="m/d;@">
                  <c:v>45677.8020833333</c:v>
                </c:pt>
                <c:pt idx="1902" c:formatCode="m/d;@">
                  <c:v>45677.8125</c:v>
                </c:pt>
                <c:pt idx="1903" c:formatCode="m/d;@">
                  <c:v>45677.8229166667</c:v>
                </c:pt>
                <c:pt idx="1904" c:formatCode="m/d;@">
                  <c:v>45677.8333333333</c:v>
                </c:pt>
                <c:pt idx="1905" c:formatCode="m/d;@">
                  <c:v>45677.84375</c:v>
                </c:pt>
                <c:pt idx="1906" c:formatCode="m/d;@">
                  <c:v>45677.8541666667</c:v>
                </c:pt>
                <c:pt idx="1907" c:formatCode="m/d;@">
                  <c:v>45677.8645833333</c:v>
                </c:pt>
                <c:pt idx="1908" c:formatCode="m/d;@">
                  <c:v>45677.875</c:v>
                </c:pt>
                <c:pt idx="1909" c:formatCode="m/d;@">
                  <c:v>45677.8854166667</c:v>
                </c:pt>
                <c:pt idx="1910" c:formatCode="m/d;@">
                  <c:v>45677.8958333333</c:v>
                </c:pt>
                <c:pt idx="1911" c:formatCode="m/d;@">
                  <c:v>45677.90625</c:v>
                </c:pt>
                <c:pt idx="1912" c:formatCode="m/d;@">
                  <c:v>45677.9166666667</c:v>
                </c:pt>
                <c:pt idx="1913" c:formatCode="m/d;@">
                  <c:v>45677.9270833333</c:v>
                </c:pt>
                <c:pt idx="1914" c:formatCode="m/d;@">
                  <c:v>45677.9375</c:v>
                </c:pt>
                <c:pt idx="1915" c:formatCode="m/d;@">
                  <c:v>45677.9479166667</c:v>
                </c:pt>
                <c:pt idx="1916" c:formatCode="m/d;@">
                  <c:v>45677.9583333333</c:v>
                </c:pt>
                <c:pt idx="1917" c:formatCode="m/d;@">
                  <c:v>45677.96875</c:v>
                </c:pt>
                <c:pt idx="1918" c:formatCode="m/d;@">
                  <c:v>45677.9791666667</c:v>
                </c:pt>
                <c:pt idx="1919" c:formatCode="m/d;@">
                  <c:v>45677.9895833333</c:v>
                </c:pt>
                <c:pt idx="1920" c:formatCode="m/d;@">
                  <c:v>45678</c:v>
                </c:pt>
                <c:pt idx="1921" c:formatCode="m/d;@">
                  <c:v>45678.0104166667</c:v>
                </c:pt>
                <c:pt idx="1922" c:formatCode="m/d;@">
                  <c:v>45678.0208333333</c:v>
                </c:pt>
                <c:pt idx="1923" c:formatCode="m/d;@">
                  <c:v>45678.03125</c:v>
                </c:pt>
                <c:pt idx="1924" c:formatCode="m/d;@">
                  <c:v>45678.0416666667</c:v>
                </c:pt>
                <c:pt idx="1925" c:formatCode="m/d;@">
                  <c:v>45678.0520833333</c:v>
                </c:pt>
                <c:pt idx="1926" c:formatCode="m/d;@">
                  <c:v>45678.0625</c:v>
                </c:pt>
                <c:pt idx="1927" c:formatCode="m/d;@">
                  <c:v>45678.0729166667</c:v>
                </c:pt>
                <c:pt idx="1928" c:formatCode="m/d;@">
                  <c:v>45678.0833333333</c:v>
                </c:pt>
                <c:pt idx="1929" c:formatCode="m/d;@">
                  <c:v>45678.09375</c:v>
                </c:pt>
                <c:pt idx="1930" c:formatCode="m/d;@">
                  <c:v>45678.1041666667</c:v>
                </c:pt>
                <c:pt idx="1931" c:formatCode="m/d;@">
                  <c:v>45678.1145833333</c:v>
                </c:pt>
                <c:pt idx="1932" c:formatCode="m/d;@">
                  <c:v>45678.125</c:v>
                </c:pt>
                <c:pt idx="1933" c:formatCode="m/d;@">
                  <c:v>45678.1354166667</c:v>
                </c:pt>
                <c:pt idx="1934" c:formatCode="m/d;@">
                  <c:v>45678.1458333333</c:v>
                </c:pt>
                <c:pt idx="1935" c:formatCode="m/d;@">
                  <c:v>45678.15625</c:v>
                </c:pt>
                <c:pt idx="1936" c:formatCode="m/d;@">
                  <c:v>45678.1666666667</c:v>
                </c:pt>
                <c:pt idx="1937" c:formatCode="m/d;@">
                  <c:v>45678.1770833333</c:v>
                </c:pt>
                <c:pt idx="1938" c:formatCode="m/d;@">
                  <c:v>45678.1875</c:v>
                </c:pt>
                <c:pt idx="1939" c:formatCode="m/d;@">
                  <c:v>45678.1979166667</c:v>
                </c:pt>
                <c:pt idx="1940" c:formatCode="m/d;@">
                  <c:v>45678.2083333333</c:v>
                </c:pt>
                <c:pt idx="1941" c:formatCode="m/d;@">
                  <c:v>45678.21875</c:v>
                </c:pt>
                <c:pt idx="1942" c:formatCode="m/d;@">
                  <c:v>45678.2291666667</c:v>
                </c:pt>
                <c:pt idx="1943" c:formatCode="m/d;@">
                  <c:v>45678.2395833333</c:v>
                </c:pt>
                <c:pt idx="1944" c:formatCode="m/d;@">
                  <c:v>45678.25</c:v>
                </c:pt>
                <c:pt idx="1945" c:formatCode="m/d;@">
                  <c:v>45678.2604166667</c:v>
                </c:pt>
                <c:pt idx="1946" c:formatCode="m/d;@">
                  <c:v>45678.2708333333</c:v>
                </c:pt>
                <c:pt idx="1947" c:formatCode="m/d;@">
                  <c:v>45678.28125</c:v>
                </c:pt>
                <c:pt idx="1948" c:formatCode="m/d;@">
                  <c:v>45678.2916666667</c:v>
                </c:pt>
                <c:pt idx="1949" c:formatCode="m/d;@">
                  <c:v>45678.3020833333</c:v>
                </c:pt>
                <c:pt idx="1950" c:formatCode="m/d;@">
                  <c:v>45678.3125</c:v>
                </c:pt>
                <c:pt idx="1951" c:formatCode="m/d;@">
                  <c:v>45678.3229166667</c:v>
                </c:pt>
                <c:pt idx="1952" c:formatCode="m/d;@">
                  <c:v>45678.3333333333</c:v>
                </c:pt>
                <c:pt idx="1953" c:formatCode="m/d;@">
                  <c:v>45678.34375</c:v>
                </c:pt>
                <c:pt idx="1954" c:formatCode="m/d;@">
                  <c:v>45678.3541666667</c:v>
                </c:pt>
                <c:pt idx="1955" c:formatCode="m/d;@">
                  <c:v>45678.3645833333</c:v>
                </c:pt>
                <c:pt idx="1956" c:formatCode="m/d;@">
                  <c:v>45678.375</c:v>
                </c:pt>
                <c:pt idx="1957" c:formatCode="m/d;@">
                  <c:v>45678.3854166667</c:v>
                </c:pt>
                <c:pt idx="1958" c:formatCode="m/d;@">
                  <c:v>45678.3958333333</c:v>
                </c:pt>
                <c:pt idx="1959" c:formatCode="m/d;@">
                  <c:v>45678.40625</c:v>
                </c:pt>
                <c:pt idx="1960" c:formatCode="m/d;@">
                  <c:v>45678.4166666667</c:v>
                </c:pt>
                <c:pt idx="1961" c:formatCode="m/d;@">
                  <c:v>45678.4270833333</c:v>
                </c:pt>
                <c:pt idx="1962" c:formatCode="m/d;@">
                  <c:v>45678.4375</c:v>
                </c:pt>
                <c:pt idx="1963" c:formatCode="m/d;@">
                  <c:v>45678.4479166667</c:v>
                </c:pt>
                <c:pt idx="1964" c:formatCode="m/d;@">
                  <c:v>45678.4583333333</c:v>
                </c:pt>
                <c:pt idx="1965" c:formatCode="m/d;@">
                  <c:v>45678.46875</c:v>
                </c:pt>
                <c:pt idx="1966" c:formatCode="m/d;@">
                  <c:v>45678.4791666667</c:v>
                </c:pt>
                <c:pt idx="1967" c:formatCode="m/d;@">
                  <c:v>45678.4895833333</c:v>
                </c:pt>
                <c:pt idx="1968" c:formatCode="m/d;@">
                  <c:v>45678.5</c:v>
                </c:pt>
                <c:pt idx="1969" c:formatCode="m/d;@">
                  <c:v>45678.5104166667</c:v>
                </c:pt>
                <c:pt idx="1970" c:formatCode="m/d;@">
                  <c:v>45678.5208333333</c:v>
                </c:pt>
                <c:pt idx="1971" c:formatCode="m/d;@">
                  <c:v>45678.53125</c:v>
                </c:pt>
                <c:pt idx="1972" c:formatCode="m/d;@">
                  <c:v>45678.5416666667</c:v>
                </c:pt>
                <c:pt idx="1973" c:formatCode="m/d;@">
                  <c:v>45678.5520833333</c:v>
                </c:pt>
                <c:pt idx="1974" c:formatCode="m/d;@">
                  <c:v>45678.5625</c:v>
                </c:pt>
                <c:pt idx="1975" c:formatCode="m/d;@">
                  <c:v>45678.5729166667</c:v>
                </c:pt>
                <c:pt idx="1976" c:formatCode="m/d;@">
                  <c:v>45678.5833333333</c:v>
                </c:pt>
                <c:pt idx="1977" c:formatCode="m/d;@">
                  <c:v>45678.59375</c:v>
                </c:pt>
                <c:pt idx="1978" c:formatCode="m/d;@">
                  <c:v>45678.6041666667</c:v>
                </c:pt>
                <c:pt idx="1979" c:formatCode="m/d;@">
                  <c:v>45678.6145833333</c:v>
                </c:pt>
                <c:pt idx="1980" c:formatCode="m/d;@">
                  <c:v>45678.625</c:v>
                </c:pt>
                <c:pt idx="1981" c:formatCode="m/d;@">
                  <c:v>45678.6354166667</c:v>
                </c:pt>
                <c:pt idx="1982" c:formatCode="m/d;@">
                  <c:v>45678.6458333333</c:v>
                </c:pt>
                <c:pt idx="1983" c:formatCode="m/d;@">
                  <c:v>45678.65625</c:v>
                </c:pt>
                <c:pt idx="1984" c:formatCode="m/d;@">
                  <c:v>45678.6666666667</c:v>
                </c:pt>
                <c:pt idx="1985" c:formatCode="m/d;@">
                  <c:v>45678.6770833333</c:v>
                </c:pt>
                <c:pt idx="1986" c:formatCode="m/d;@">
                  <c:v>45678.6875</c:v>
                </c:pt>
                <c:pt idx="1987" c:formatCode="m/d;@">
                  <c:v>45678.6979166667</c:v>
                </c:pt>
                <c:pt idx="1988" c:formatCode="m/d;@">
                  <c:v>45678.7083333333</c:v>
                </c:pt>
                <c:pt idx="1989" c:formatCode="m/d;@">
                  <c:v>45678.71875</c:v>
                </c:pt>
                <c:pt idx="1990" c:formatCode="m/d;@">
                  <c:v>45678.7291666667</c:v>
                </c:pt>
                <c:pt idx="1991" c:formatCode="m/d;@">
                  <c:v>45678.7395833333</c:v>
                </c:pt>
                <c:pt idx="1992" c:formatCode="m/d;@">
                  <c:v>45678.75</c:v>
                </c:pt>
                <c:pt idx="1993" c:formatCode="m/d;@">
                  <c:v>45678.7604166667</c:v>
                </c:pt>
                <c:pt idx="1994" c:formatCode="m/d;@">
                  <c:v>45678.7708333333</c:v>
                </c:pt>
                <c:pt idx="1995" c:formatCode="m/d;@">
                  <c:v>45678.78125</c:v>
                </c:pt>
                <c:pt idx="1996" c:formatCode="m/d;@">
                  <c:v>45678.7916666667</c:v>
                </c:pt>
                <c:pt idx="1997" c:formatCode="m/d;@">
                  <c:v>45678.8020833333</c:v>
                </c:pt>
                <c:pt idx="1998" c:formatCode="m/d;@">
                  <c:v>45678.8125</c:v>
                </c:pt>
                <c:pt idx="1999" c:formatCode="m/d;@">
                  <c:v>45678.8229166667</c:v>
                </c:pt>
                <c:pt idx="2000" c:formatCode="m/d;@">
                  <c:v>45678.8333333333</c:v>
                </c:pt>
                <c:pt idx="2001" c:formatCode="m/d;@">
                  <c:v>45678.84375</c:v>
                </c:pt>
                <c:pt idx="2002" c:formatCode="m/d;@">
                  <c:v>45678.8541666667</c:v>
                </c:pt>
                <c:pt idx="2003" c:formatCode="m/d;@">
                  <c:v>45678.8645833333</c:v>
                </c:pt>
                <c:pt idx="2004" c:formatCode="m/d;@">
                  <c:v>45678.875</c:v>
                </c:pt>
                <c:pt idx="2005" c:formatCode="m/d;@">
                  <c:v>45678.8854166667</c:v>
                </c:pt>
                <c:pt idx="2006" c:formatCode="m/d;@">
                  <c:v>45678.8958333333</c:v>
                </c:pt>
                <c:pt idx="2007" c:formatCode="m/d;@">
                  <c:v>45678.90625</c:v>
                </c:pt>
                <c:pt idx="2008" c:formatCode="m/d;@">
                  <c:v>45678.9166666667</c:v>
                </c:pt>
                <c:pt idx="2009" c:formatCode="m/d;@">
                  <c:v>45678.9270833333</c:v>
                </c:pt>
                <c:pt idx="2010" c:formatCode="m/d;@">
                  <c:v>45678.9375</c:v>
                </c:pt>
                <c:pt idx="2011" c:formatCode="m/d;@">
                  <c:v>45678.9479166667</c:v>
                </c:pt>
                <c:pt idx="2012" c:formatCode="m/d;@">
                  <c:v>45678.9583333333</c:v>
                </c:pt>
                <c:pt idx="2013" c:formatCode="m/d;@">
                  <c:v>45678.96875</c:v>
                </c:pt>
                <c:pt idx="2014" c:formatCode="m/d;@">
                  <c:v>45678.9791666667</c:v>
                </c:pt>
                <c:pt idx="2015" c:formatCode="m/d;@">
                  <c:v>45678.9895833333</c:v>
                </c:pt>
                <c:pt idx="2016" c:formatCode="m/d;@">
                  <c:v>45679</c:v>
                </c:pt>
                <c:pt idx="2017" c:formatCode="m/d;@">
                  <c:v>45679.0104166667</c:v>
                </c:pt>
                <c:pt idx="2018" c:formatCode="m/d;@">
                  <c:v>45679.0208333333</c:v>
                </c:pt>
                <c:pt idx="2019" c:formatCode="m/d;@">
                  <c:v>45679.03125</c:v>
                </c:pt>
                <c:pt idx="2020" c:formatCode="m/d;@">
                  <c:v>45679.0416666667</c:v>
                </c:pt>
                <c:pt idx="2021" c:formatCode="m/d;@">
                  <c:v>45679.0520833333</c:v>
                </c:pt>
                <c:pt idx="2022" c:formatCode="m/d;@">
                  <c:v>45679.0625</c:v>
                </c:pt>
                <c:pt idx="2023" c:formatCode="m/d;@">
                  <c:v>45679.0729166667</c:v>
                </c:pt>
                <c:pt idx="2024" c:formatCode="m/d;@">
                  <c:v>45679.0833333333</c:v>
                </c:pt>
                <c:pt idx="2025" c:formatCode="m/d;@">
                  <c:v>45679.09375</c:v>
                </c:pt>
                <c:pt idx="2026" c:formatCode="m/d;@">
                  <c:v>45679.1041666667</c:v>
                </c:pt>
                <c:pt idx="2027" c:formatCode="m/d;@">
                  <c:v>45679.1145833333</c:v>
                </c:pt>
                <c:pt idx="2028" c:formatCode="m/d;@">
                  <c:v>45679.125</c:v>
                </c:pt>
                <c:pt idx="2029" c:formatCode="m/d;@">
                  <c:v>45679.1354166667</c:v>
                </c:pt>
                <c:pt idx="2030" c:formatCode="m/d;@">
                  <c:v>45679.1458333333</c:v>
                </c:pt>
                <c:pt idx="2031" c:formatCode="m/d;@">
                  <c:v>45679.15625</c:v>
                </c:pt>
                <c:pt idx="2032" c:formatCode="m/d;@">
                  <c:v>45679.1666666667</c:v>
                </c:pt>
                <c:pt idx="2033" c:formatCode="m/d;@">
                  <c:v>45679.1770833333</c:v>
                </c:pt>
                <c:pt idx="2034" c:formatCode="m/d;@">
                  <c:v>45679.1875</c:v>
                </c:pt>
                <c:pt idx="2035" c:formatCode="m/d;@">
                  <c:v>45679.1979166667</c:v>
                </c:pt>
                <c:pt idx="2036" c:formatCode="m/d;@">
                  <c:v>45679.2083333333</c:v>
                </c:pt>
                <c:pt idx="2037" c:formatCode="m/d;@">
                  <c:v>45679.21875</c:v>
                </c:pt>
                <c:pt idx="2038" c:formatCode="m/d;@">
                  <c:v>45679.2291666667</c:v>
                </c:pt>
                <c:pt idx="2039" c:formatCode="m/d;@">
                  <c:v>45679.2395833333</c:v>
                </c:pt>
                <c:pt idx="2040" c:formatCode="m/d;@">
                  <c:v>45679.25</c:v>
                </c:pt>
                <c:pt idx="2041" c:formatCode="m/d;@">
                  <c:v>45679.2604166667</c:v>
                </c:pt>
                <c:pt idx="2042" c:formatCode="m/d;@">
                  <c:v>45679.2708333333</c:v>
                </c:pt>
                <c:pt idx="2043" c:formatCode="m/d;@">
                  <c:v>45679.28125</c:v>
                </c:pt>
                <c:pt idx="2044" c:formatCode="m/d;@">
                  <c:v>45679.2916666667</c:v>
                </c:pt>
                <c:pt idx="2045" c:formatCode="m/d;@">
                  <c:v>45679.3020833333</c:v>
                </c:pt>
                <c:pt idx="2046" c:formatCode="m/d;@">
                  <c:v>45679.3125</c:v>
                </c:pt>
                <c:pt idx="2047" c:formatCode="m/d;@">
                  <c:v>45679.3229166667</c:v>
                </c:pt>
                <c:pt idx="2048" c:formatCode="m/d;@">
                  <c:v>45679.3333333333</c:v>
                </c:pt>
                <c:pt idx="2049" c:formatCode="m/d;@">
                  <c:v>45679.34375</c:v>
                </c:pt>
                <c:pt idx="2050" c:formatCode="m/d;@">
                  <c:v>45679.3541666667</c:v>
                </c:pt>
                <c:pt idx="2051" c:formatCode="m/d;@">
                  <c:v>45679.3645833333</c:v>
                </c:pt>
                <c:pt idx="2052" c:formatCode="m/d;@">
                  <c:v>45679.375</c:v>
                </c:pt>
                <c:pt idx="2053" c:formatCode="m/d;@">
                  <c:v>45679.3854166667</c:v>
                </c:pt>
                <c:pt idx="2054" c:formatCode="m/d;@">
                  <c:v>45679.3958333333</c:v>
                </c:pt>
                <c:pt idx="2055" c:formatCode="m/d;@">
                  <c:v>45679.40625</c:v>
                </c:pt>
                <c:pt idx="2056" c:formatCode="m/d;@">
                  <c:v>45679.4166666667</c:v>
                </c:pt>
                <c:pt idx="2057" c:formatCode="m/d;@">
                  <c:v>45679.4270833333</c:v>
                </c:pt>
                <c:pt idx="2058" c:formatCode="m/d;@">
                  <c:v>45679.4375</c:v>
                </c:pt>
                <c:pt idx="2059" c:formatCode="m/d;@">
                  <c:v>45679.4479166667</c:v>
                </c:pt>
                <c:pt idx="2060" c:formatCode="m/d;@">
                  <c:v>45679.4583333333</c:v>
                </c:pt>
                <c:pt idx="2061" c:formatCode="m/d;@">
                  <c:v>45679.46875</c:v>
                </c:pt>
                <c:pt idx="2062" c:formatCode="m/d;@">
                  <c:v>45679.4791666667</c:v>
                </c:pt>
                <c:pt idx="2063" c:formatCode="m/d;@">
                  <c:v>45679.4895833333</c:v>
                </c:pt>
                <c:pt idx="2064" c:formatCode="m/d;@">
                  <c:v>45679.5</c:v>
                </c:pt>
                <c:pt idx="2065" c:formatCode="m/d;@">
                  <c:v>45679.5104166667</c:v>
                </c:pt>
                <c:pt idx="2066" c:formatCode="m/d;@">
                  <c:v>45679.5208333333</c:v>
                </c:pt>
                <c:pt idx="2067" c:formatCode="m/d;@">
                  <c:v>45679.53125</c:v>
                </c:pt>
                <c:pt idx="2068" c:formatCode="m/d;@">
                  <c:v>45679.5416666667</c:v>
                </c:pt>
                <c:pt idx="2069" c:formatCode="m/d;@">
                  <c:v>45679.5520833333</c:v>
                </c:pt>
                <c:pt idx="2070" c:formatCode="m/d;@">
                  <c:v>45679.5625</c:v>
                </c:pt>
                <c:pt idx="2071" c:formatCode="m/d;@">
                  <c:v>45679.5729166667</c:v>
                </c:pt>
                <c:pt idx="2072" c:formatCode="m/d;@">
                  <c:v>45679.5833333333</c:v>
                </c:pt>
                <c:pt idx="2073" c:formatCode="m/d;@">
                  <c:v>45679.59375</c:v>
                </c:pt>
                <c:pt idx="2074" c:formatCode="m/d;@">
                  <c:v>45679.6041666667</c:v>
                </c:pt>
                <c:pt idx="2075" c:formatCode="m/d;@">
                  <c:v>45679.6145833333</c:v>
                </c:pt>
                <c:pt idx="2076" c:formatCode="m/d;@">
                  <c:v>45679.625</c:v>
                </c:pt>
                <c:pt idx="2077" c:formatCode="m/d;@">
                  <c:v>45679.6354166667</c:v>
                </c:pt>
                <c:pt idx="2078" c:formatCode="m/d;@">
                  <c:v>45679.6458333333</c:v>
                </c:pt>
                <c:pt idx="2079" c:formatCode="m/d;@">
                  <c:v>45679.65625</c:v>
                </c:pt>
                <c:pt idx="2080" c:formatCode="m/d;@">
                  <c:v>45679.6666666667</c:v>
                </c:pt>
                <c:pt idx="2081" c:formatCode="m/d;@">
                  <c:v>45679.6770833333</c:v>
                </c:pt>
                <c:pt idx="2082" c:formatCode="m/d;@">
                  <c:v>45679.6875</c:v>
                </c:pt>
                <c:pt idx="2083" c:formatCode="m/d;@">
                  <c:v>45679.6979166667</c:v>
                </c:pt>
                <c:pt idx="2084" c:formatCode="m/d;@">
                  <c:v>45679.7083333333</c:v>
                </c:pt>
                <c:pt idx="2085" c:formatCode="m/d;@">
                  <c:v>45679.71875</c:v>
                </c:pt>
                <c:pt idx="2086" c:formatCode="m/d;@">
                  <c:v>45679.7291666667</c:v>
                </c:pt>
                <c:pt idx="2087" c:formatCode="m/d;@">
                  <c:v>45679.7395833333</c:v>
                </c:pt>
                <c:pt idx="2088" c:formatCode="m/d;@">
                  <c:v>45679.75</c:v>
                </c:pt>
                <c:pt idx="2089" c:formatCode="m/d;@">
                  <c:v>45679.7604166667</c:v>
                </c:pt>
                <c:pt idx="2090" c:formatCode="m/d;@">
                  <c:v>45679.7708333333</c:v>
                </c:pt>
                <c:pt idx="2091" c:formatCode="m/d;@">
                  <c:v>45679.78125</c:v>
                </c:pt>
                <c:pt idx="2092" c:formatCode="m/d;@">
                  <c:v>45679.7916666667</c:v>
                </c:pt>
                <c:pt idx="2093" c:formatCode="m/d;@">
                  <c:v>45679.8020833333</c:v>
                </c:pt>
                <c:pt idx="2094" c:formatCode="m/d;@">
                  <c:v>45679.8125</c:v>
                </c:pt>
                <c:pt idx="2095" c:formatCode="m/d;@">
                  <c:v>45679.8229166667</c:v>
                </c:pt>
                <c:pt idx="2096" c:formatCode="m/d;@">
                  <c:v>45679.8333333333</c:v>
                </c:pt>
                <c:pt idx="2097" c:formatCode="m/d;@">
                  <c:v>45679.84375</c:v>
                </c:pt>
                <c:pt idx="2098" c:formatCode="m/d;@">
                  <c:v>45679.8541666667</c:v>
                </c:pt>
                <c:pt idx="2099" c:formatCode="m/d;@">
                  <c:v>45679.8645833333</c:v>
                </c:pt>
                <c:pt idx="2100" c:formatCode="m/d;@">
                  <c:v>45679.875</c:v>
                </c:pt>
                <c:pt idx="2101" c:formatCode="m/d;@">
                  <c:v>45679.8854166667</c:v>
                </c:pt>
                <c:pt idx="2102" c:formatCode="m/d;@">
                  <c:v>45679.8958333333</c:v>
                </c:pt>
                <c:pt idx="2103" c:formatCode="m/d;@">
                  <c:v>45679.90625</c:v>
                </c:pt>
                <c:pt idx="2104" c:formatCode="m/d;@">
                  <c:v>45679.9166666667</c:v>
                </c:pt>
                <c:pt idx="2105" c:formatCode="m/d;@">
                  <c:v>45679.9270833333</c:v>
                </c:pt>
                <c:pt idx="2106" c:formatCode="m/d;@">
                  <c:v>45679.9375</c:v>
                </c:pt>
                <c:pt idx="2107" c:formatCode="m/d;@">
                  <c:v>45679.9479166667</c:v>
                </c:pt>
                <c:pt idx="2108" c:formatCode="m/d;@">
                  <c:v>45679.9583333333</c:v>
                </c:pt>
                <c:pt idx="2109" c:formatCode="m/d;@">
                  <c:v>45679.96875</c:v>
                </c:pt>
                <c:pt idx="2110" c:formatCode="m/d;@">
                  <c:v>45679.9791666667</c:v>
                </c:pt>
                <c:pt idx="2111" c:formatCode="m/d;@">
                  <c:v>45679.9895833333</c:v>
                </c:pt>
                <c:pt idx="2112" c:formatCode="m/d;@">
                  <c:v>45680</c:v>
                </c:pt>
                <c:pt idx="2113" c:formatCode="m/d;@">
                  <c:v>45680.0104166667</c:v>
                </c:pt>
                <c:pt idx="2114" c:formatCode="m/d;@">
                  <c:v>45680.0208333333</c:v>
                </c:pt>
                <c:pt idx="2115" c:formatCode="m/d;@">
                  <c:v>45680.03125</c:v>
                </c:pt>
                <c:pt idx="2116" c:formatCode="m/d;@">
                  <c:v>45680.0416666667</c:v>
                </c:pt>
                <c:pt idx="2117" c:formatCode="m/d;@">
                  <c:v>45680.0520833333</c:v>
                </c:pt>
                <c:pt idx="2118" c:formatCode="m/d;@">
                  <c:v>45680.0625</c:v>
                </c:pt>
                <c:pt idx="2119" c:formatCode="m/d;@">
                  <c:v>45680.0729166667</c:v>
                </c:pt>
                <c:pt idx="2120" c:formatCode="m/d;@">
                  <c:v>45680.0833333333</c:v>
                </c:pt>
                <c:pt idx="2121" c:formatCode="m/d;@">
                  <c:v>45680.09375</c:v>
                </c:pt>
                <c:pt idx="2122" c:formatCode="m/d;@">
                  <c:v>45680.1041666667</c:v>
                </c:pt>
                <c:pt idx="2123" c:formatCode="m/d;@">
                  <c:v>45680.1145833333</c:v>
                </c:pt>
                <c:pt idx="2124" c:formatCode="m/d;@">
                  <c:v>45680.125</c:v>
                </c:pt>
                <c:pt idx="2125" c:formatCode="m/d;@">
                  <c:v>45680.1354166667</c:v>
                </c:pt>
                <c:pt idx="2126" c:formatCode="m/d;@">
                  <c:v>45680.1458333333</c:v>
                </c:pt>
                <c:pt idx="2127" c:formatCode="m/d;@">
                  <c:v>45680.15625</c:v>
                </c:pt>
                <c:pt idx="2128" c:formatCode="m/d;@">
                  <c:v>45680.1666666667</c:v>
                </c:pt>
                <c:pt idx="2129" c:formatCode="m/d;@">
                  <c:v>45680.1770833333</c:v>
                </c:pt>
                <c:pt idx="2130" c:formatCode="m/d;@">
                  <c:v>45680.1875</c:v>
                </c:pt>
                <c:pt idx="2131" c:formatCode="m/d;@">
                  <c:v>45680.1979166667</c:v>
                </c:pt>
                <c:pt idx="2132" c:formatCode="m/d;@">
                  <c:v>45680.2083333333</c:v>
                </c:pt>
                <c:pt idx="2133" c:formatCode="m/d;@">
                  <c:v>45680.21875</c:v>
                </c:pt>
                <c:pt idx="2134" c:formatCode="m/d;@">
                  <c:v>45680.2291666667</c:v>
                </c:pt>
                <c:pt idx="2135" c:formatCode="m/d;@">
                  <c:v>45680.2395833333</c:v>
                </c:pt>
                <c:pt idx="2136" c:formatCode="m/d;@">
                  <c:v>45680.25</c:v>
                </c:pt>
                <c:pt idx="2137" c:formatCode="m/d;@">
                  <c:v>45680.2604166667</c:v>
                </c:pt>
                <c:pt idx="2138" c:formatCode="m/d;@">
                  <c:v>45680.2708333333</c:v>
                </c:pt>
                <c:pt idx="2139" c:formatCode="m/d;@">
                  <c:v>45680.28125</c:v>
                </c:pt>
                <c:pt idx="2140" c:formatCode="m/d;@">
                  <c:v>45680.2916666667</c:v>
                </c:pt>
                <c:pt idx="2141" c:formatCode="m/d;@">
                  <c:v>45680.3020833333</c:v>
                </c:pt>
                <c:pt idx="2142" c:formatCode="m/d;@">
                  <c:v>45680.3125</c:v>
                </c:pt>
                <c:pt idx="2143" c:formatCode="m/d;@">
                  <c:v>45680.3229166667</c:v>
                </c:pt>
                <c:pt idx="2144" c:formatCode="m/d;@">
                  <c:v>45680.3333333333</c:v>
                </c:pt>
                <c:pt idx="2145" c:formatCode="m/d;@">
                  <c:v>45680.34375</c:v>
                </c:pt>
                <c:pt idx="2146" c:formatCode="m/d;@">
                  <c:v>45680.3541666667</c:v>
                </c:pt>
                <c:pt idx="2147" c:formatCode="m/d;@">
                  <c:v>45680.3645833333</c:v>
                </c:pt>
                <c:pt idx="2148" c:formatCode="m/d;@">
                  <c:v>45680.375</c:v>
                </c:pt>
                <c:pt idx="2149" c:formatCode="m/d;@">
                  <c:v>45680.3854166667</c:v>
                </c:pt>
                <c:pt idx="2150" c:formatCode="m/d;@">
                  <c:v>45680.3958333333</c:v>
                </c:pt>
                <c:pt idx="2151" c:formatCode="m/d;@">
                  <c:v>45680.40625</c:v>
                </c:pt>
                <c:pt idx="2152" c:formatCode="m/d;@">
                  <c:v>45680.4166666667</c:v>
                </c:pt>
                <c:pt idx="2153" c:formatCode="m/d;@">
                  <c:v>45680.4270833333</c:v>
                </c:pt>
                <c:pt idx="2154" c:formatCode="m/d;@">
                  <c:v>45680.4375</c:v>
                </c:pt>
                <c:pt idx="2155" c:formatCode="m/d;@">
                  <c:v>45680.4479166667</c:v>
                </c:pt>
                <c:pt idx="2156" c:formatCode="m/d;@">
                  <c:v>45680.4583333333</c:v>
                </c:pt>
                <c:pt idx="2157" c:formatCode="m/d;@">
                  <c:v>45680.46875</c:v>
                </c:pt>
                <c:pt idx="2158" c:formatCode="m/d;@">
                  <c:v>45680.4791666667</c:v>
                </c:pt>
                <c:pt idx="2159" c:formatCode="m/d;@">
                  <c:v>45680.4895833333</c:v>
                </c:pt>
                <c:pt idx="2160" c:formatCode="m/d;@">
                  <c:v>45680.5</c:v>
                </c:pt>
                <c:pt idx="2161" c:formatCode="m/d;@">
                  <c:v>45680.5104166667</c:v>
                </c:pt>
                <c:pt idx="2162" c:formatCode="m/d;@">
                  <c:v>45680.5208333333</c:v>
                </c:pt>
                <c:pt idx="2163" c:formatCode="m/d;@">
                  <c:v>45680.53125</c:v>
                </c:pt>
                <c:pt idx="2164" c:formatCode="m/d;@">
                  <c:v>45680.5416666667</c:v>
                </c:pt>
                <c:pt idx="2165" c:formatCode="m/d;@">
                  <c:v>45680.5520833333</c:v>
                </c:pt>
                <c:pt idx="2166" c:formatCode="m/d;@">
                  <c:v>45680.5625</c:v>
                </c:pt>
                <c:pt idx="2167" c:formatCode="m/d;@">
                  <c:v>45680.5729166667</c:v>
                </c:pt>
                <c:pt idx="2168" c:formatCode="m/d;@">
                  <c:v>45680.5833333333</c:v>
                </c:pt>
                <c:pt idx="2169" c:formatCode="m/d;@">
                  <c:v>45680.59375</c:v>
                </c:pt>
                <c:pt idx="2170" c:formatCode="m/d;@">
                  <c:v>45680.6041666667</c:v>
                </c:pt>
                <c:pt idx="2171" c:formatCode="m/d;@">
                  <c:v>45680.6145833333</c:v>
                </c:pt>
                <c:pt idx="2172" c:formatCode="m/d;@">
                  <c:v>45680.625</c:v>
                </c:pt>
                <c:pt idx="2173" c:formatCode="m/d;@">
                  <c:v>45680.6354166667</c:v>
                </c:pt>
                <c:pt idx="2174" c:formatCode="m/d;@">
                  <c:v>45680.6458333333</c:v>
                </c:pt>
                <c:pt idx="2175" c:formatCode="m/d;@">
                  <c:v>45680.65625</c:v>
                </c:pt>
                <c:pt idx="2176" c:formatCode="m/d;@">
                  <c:v>45680.6666666667</c:v>
                </c:pt>
                <c:pt idx="2177" c:formatCode="m/d;@">
                  <c:v>45680.6770833333</c:v>
                </c:pt>
                <c:pt idx="2178" c:formatCode="m/d;@">
                  <c:v>45680.6875</c:v>
                </c:pt>
                <c:pt idx="2179" c:formatCode="m/d;@">
                  <c:v>45680.6979166667</c:v>
                </c:pt>
                <c:pt idx="2180" c:formatCode="m/d;@">
                  <c:v>45680.7083333333</c:v>
                </c:pt>
                <c:pt idx="2181" c:formatCode="m/d;@">
                  <c:v>45680.71875</c:v>
                </c:pt>
                <c:pt idx="2182" c:formatCode="m/d;@">
                  <c:v>45680.7291666667</c:v>
                </c:pt>
                <c:pt idx="2183" c:formatCode="m/d;@">
                  <c:v>45680.7395833333</c:v>
                </c:pt>
                <c:pt idx="2184" c:formatCode="m/d;@">
                  <c:v>45680.75</c:v>
                </c:pt>
                <c:pt idx="2185" c:formatCode="m/d;@">
                  <c:v>45680.7604166667</c:v>
                </c:pt>
                <c:pt idx="2186" c:formatCode="m/d;@">
                  <c:v>45680.7708333333</c:v>
                </c:pt>
                <c:pt idx="2187" c:formatCode="m/d;@">
                  <c:v>45680.78125</c:v>
                </c:pt>
                <c:pt idx="2188" c:formatCode="m/d;@">
                  <c:v>45680.7916666667</c:v>
                </c:pt>
                <c:pt idx="2189" c:formatCode="m/d;@">
                  <c:v>45680.8020833333</c:v>
                </c:pt>
                <c:pt idx="2190" c:formatCode="m/d;@">
                  <c:v>45680.8125</c:v>
                </c:pt>
                <c:pt idx="2191" c:formatCode="m/d;@">
                  <c:v>45680.8229166667</c:v>
                </c:pt>
                <c:pt idx="2192" c:formatCode="m/d;@">
                  <c:v>45680.8333333333</c:v>
                </c:pt>
                <c:pt idx="2193" c:formatCode="m/d;@">
                  <c:v>45680.84375</c:v>
                </c:pt>
                <c:pt idx="2194" c:formatCode="m/d;@">
                  <c:v>45680.8541666667</c:v>
                </c:pt>
                <c:pt idx="2195" c:formatCode="m/d;@">
                  <c:v>45680.8645833333</c:v>
                </c:pt>
                <c:pt idx="2196" c:formatCode="m/d;@">
                  <c:v>45680.875</c:v>
                </c:pt>
                <c:pt idx="2197" c:formatCode="m/d;@">
                  <c:v>45680.8854166667</c:v>
                </c:pt>
                <c:pt idx="2198" c:formatCode="m/d;@">
                  <c:v>45680.8958333333</c:v>
                </c:pt>
                <c:pt idx="2199" c:formatCode="m/d;@">
                  <c:v>45680.90625</c:v>
                </c:pt>
                <c:pt idx="2200" c:formatCode="m/d;@">
                  <c:v>45680.9166666667</c:v>
                </c:pt>
                <c:pt idx="2201" c:formatCode="m/d;@">
                  <c:v>45680.9270833333</c:v>
                </c:pt>
                <c:pt idx="2202" c:formatCode="m/d;@">
                  <c:v>45680.9375</c:v>
                </c:pt>
                <c:pt idx="2203" c:formatCode="m/d;@">
                  <c:v>45680.9479166667</c:v>
                </c:pt>
                <c:pt idx="2204" c:formatCode="m/d;@">
                  <c:v>45680.9583333333</c:v>
                </c:pt>
                <c:pt idx="2205" c:formatCode="m/d;@">
                  <c:v>45680.96875</c:v>
                </c:pt>
                <c:pt idx="2206" c:formatCode="m/d;@">
                  <c:v>45680.9791666667</c:v>
                </c:pt>
                <c:pt idx="2207" c:formatCode="m/d;@">
                  <c:v>45680.9895833333</c:v>
                </c:pt>
                <c:pt idx="2208" c:formatCode="m/d;@">
                  <c:v>45681</c:v>
                </c:pt>
                <c:pt idx="2209" c:formatCode="m/d;@">
                  <c:v>45681.0104166667</c:v>
                </c:pt>
                <c:pt idx="2210" c:formatCode="m/d;@">
                  <c:v>45681.0208333333</c:v>
                </c:pt>
                <c:pt idx="2211" c:formatCode="m/d;@">
                  <c:v>45681.03125</c:v>
                </c:pt>
                <c:pt idx="2212" c:formatCode="m/d;@">
                  <c:v>45681.0416666667</c:v>
                </c:pt>
                <c:pt idx="2213" c:formatCode="m/d;@">
                  <c:v>45681.0520833333</c:v>
                </c:pt>
                <c:pt idx="2214" c:formatCode="m/d;@">
                  <c:v>45681.0625</c:v>
                </c:pt>
                <c:pt idx="2215" c:formatCode="m/d;@">
                  <c:v>45681.0729166667</c:v>
                </c:pt>
                <c:pt idx="2216" c:formatCode="m/d;@">
                  <c:v>45681.0833333333</c:v>
                </c:pt>
                <c:pt idx="2217" c:formatCode="m/d;@">
                  <c:v>45681.09375</c:v>
                </c:pt>
                <c:pt idx="2218" c:formatCode="m/d;@">
                  <c:v>45681.1041666667</c:v>
                </c:pt>
                <c:pt idx="2219" c:formatCode="m/d;@">
                  <c:v>45681.1145833333</c:v>
                </c:pt>
                <c:pt idx="2220" c:formatCode="m/d;@">
                  <c:v>45681.125</c:v>
                </c:pt>
                <c:pt idx="2221" c:formatCode="m/d;@">
                  <c:v>45681.1354166667</c:v>
                </c:pt>
                <c:pt idx="2222" c:formatCode="m/d;@">
                  <c:v>45681.1458333333</c:v>
                </c:pt>
                <c:pt idx="2223" c:formatCode="m/d;@">
                  <c:v>45681.15625</c:v>
                </c:pt>
                <c:pt idx="2224" c:formatCode="m/d;@">
                  <c:v>45681.1666666667</c:v>
                </c:pt>
                <c:pt idx="2225" c:formatCode="m/d;@">
                  <c:v>45681.1770833333</c:v>
                </c:pt>
                <c:pt idx="2226" c:formatCode="m/d;@">
                  <c:v>45681.1875</c:v>
                </c:pt>
                <c:pt idx="2227" c:formatCode="m/d;@">
                  <c:v>45681.1979166667</c:v>
                </c:pt>
                <c:pt idx="2228" c:formatCode="m/d;@">
                  <c:v>45681.2083333333</c:v>
                </c:pt>
                <c:pt idx="2229" c:formatCode="m/d;@">
                  <c:v>45681.21875</c:v>
                </c:pt>
                <c:pt idx="2230" c:formatCode="m/d;@">
                  <c:v>45681.2291666667</c:v>
                </c:pt>
                <c:pt idx="2231" c:formatCode="m/d;@">
                  <c:v>45681.2395833333</c:v>
                </c:pt>
                <c:pt idx="2232" c:formatCode="m/d;@">
                  <c:v>45681.25</c:v>
                </c:pt>
                <c:pt idx="2233" c:formatCode="m/d;@">
                  <c:v>45681.2604166667</c:v>
                </c:pt>
                <c:pt idx="2234" c:formatCode="m/d;@">
                  <c:v>45681.2708333333</c:v>
                </c:pt>
                <c:pt idx="2235" c:formatCode="m/d;@">
                  <c:v>45681.28125</c:v>
                </c:pt>
                <c:pt idx="2236" c:formatCode="m/d;@">
                  <c:v>45681.2916666667</c:v>
                </c:pt>
                <c:pt idx="2237" c:formatCode="m/d;@">
                  <c:v>45681.3020833333</c:v>
                </c:pt>
                <c:pt idx="2238" c:formatCode="m/d;@">
                  <c:v>45681.3125</c:v>
                </c:pt>
                <c:pt idx="2239" c:formatCode="m/d;@">
                  <c:v>45681.3229166667</c:v>
                </c:pt>
                <c:pt idx="2240" c:formatCode="m/d;@">
                  <c:v>45681.3333333333</c:v>
                </c:pt>
                <c:pt idx="2241" c:formatCode="m/d;@">
                  <c:v>45681.34375</c:v>
                </c:pt>
                <c:pt idx="2242" c:formatCode="m/d;@">
                  <c:v>45681.3541666667</c:v>
                </c:pt>
                <c:pt idx="2243" c:formatCode="m/d;@">
                  <c:v>45681.3645833333</c:v>
                </c:pt>
                <c:pt idx="2244" c:formatCode="m/d;@">
                  <c:v>45681.375</c:v>
                </c:pt>
                <c:pt idx="2245" c:formatCode="m/d;@">
                  <c:v>45681.3854166667</c:v>
                </c:pt>
                <c:pt idx="2246" c:formatCode="m/d;@">
                  <c:v>45681.3958333333</c:v>
                </c:pt>
                <c:pt idx="2247" c:formatCode="m/d;@">
                  <c:v>45681.40625</c:v>
                </c:pt>
                <c:pt idx="2248" c:formatCode="m/d;@">
                  <c:v>45681.4166666667</c:v>
                </c:pt>
                <c:pt idx="2249" c:formatCode="m/d;@">
                  <c:v>45681.4270833333</c:v>
                </c:pt>
                <c:pt idx="2250" c:formatCode="m/d;@">
                  <c:v>45681.4375</c:v>
                </c:pt>
                <c:pt idx="2251" c:formatCode="m/d;@">
                  <c:v>45681.4479166667</c:v>
                </c:pt>
                <c:pt idx="2252" c:formatCode="m/d;@">
                  <c:v>45681.4583333333</c:v>
                </c:pt>
                <c:pt idx="2253" c:formatCode="m/d;@">
                  <c:v>45681.46875</c:v>
                </c:pt>
                <c:pt idx="2254" c:formatCode="m/d;@">
                  <c:v>45681.4791666667</c:v>
                </c:pt>
                <c:pt idx="2255" c:formatCode="m/d;@">
                  <c:v>45681.4895833333</c:v>
                </c:pt>
                <c:pt idx="2256" c:formatCode="m/d;@">
                  <c:v>45681.5</c:v>
                </c:pt>
                <c:pt idx="2257" c:formatCode="m/d;@">
                  <c:v>45681.5104166667</c:v>
                </c:pt>
                <c:pt idx="2258" c:formatCode="m/d;@">
                  <c:v>45681.5208333333</c:v>
                </c:pt>
                <c:pt idx="2259" c:formatCode="m/d;@">
                  <c:v>45681.53125</c:v>
                </c:pt>
                <c:pt idx="2260" c:formatCode="m/d;@">
                  <c:v>45681.5416666667</c:v>
                </c:pt>
                <c:pt idx="2261" c:formatCode="m/d;@">
                  <c:v>45681.5520833333</c:v>
                </c:pt>
                <c:pt idx="2262" c:formatCode="m/d;@">
                  <c:v>45681.5625</c:v>
                </c:pt>
                <c:pt idx="2263" c:formatCode="m/d;@">
                  <c:v>45681.5729166667</c:v>
                </c:pt>
                <c:pt idx="2264" c:formatCode="m/d;@">
                  <c:v>45681.5833333333</c:v>
                </c:pt>
                <c:pt idx="2265" c:formatCode="m/d;@">
                  <c:v>45681.59375</c:v>
                </c:pt>
                <c:pt idx="2266" c:formatCode="m/d;@">
                  <c:v>45681.6041666667</c:v>
                </c:pt>
                <c:pt idx="2267" c:formatCode="m/d;@">
                  <c:v>45681.6145833333</c:v>
                </c:pt>
                <c:pt idx="2268" c:formatCode="m/d;@">
                  <c:v>45681.625</c:v>
                </c:pt>
                <c:pt idx="2269" c:formatCode="m/d;@">
                  <c:v>45681.6354166667</c:v>
                </c:pt>
                <c:pt idx="2270" c:formatCode="m/d;@">
                  <c:v>45681.6458333333</c:v>
                </c:pt>
                <c:pt idx="2271" c:formatCode="m/d;@">
                  <c:v>45681.65625</c:v>
                </c:pt>
                <c:pt idx="2272" c:formatCode="m/d;@">
                  <c:v>45681.6666666667</c:v>
                </c:pt>
                <c:pt idx="2273" c:formatCode="m/d;@">
                  <c:v>45681.6770833333</c:v>
                </c:pt>
                <c:pt idx="2274" c:formatCode="m/d;@">
                  <c:v>45681.6875</c:v>
                </c:pt>
                <c:pt idx="2275" c:formatCode="m/d;@">
                  <c:v>45681.6979166667</c:v>
                </c:pt>
                <c:pt idx="2276" c:formatCode="m/d;@">
                  <c:v>45681.7083333333</c:v>
                </c:pt>
                <c:pt idx="2277" c:formatCode="m/d;@">
                  <c:v>45681.71875</c:v>
                </c:pt>
                <c:pt idx="2278" c:formatCode="m/d;@">
                  <c:v>45681.7291666667</c:v>
                </c:pt>
                <c:pt idx="2279" c:formatCode="m/d;@">
                  <c:v>45681.7395833333</c:v>
                </c:pt>
                <c:pt idx="2280" c:formatCode="m/d;@">
                  <c:v>45681.75</c:v>
                </c:pt>
                <c:pt idx="2281" c:formatCode="m/d;@">
                  <c:v>45681.7604166667</c:v>
                </c:pt>
                <c:pt idx="2282" c:formatCode="m/d;@">
                  <c:v>45681.7708333333</c:v>
                </c:pt>
                <c:pt idx="2283" c:formatCode="m/d;@">
                  <c:v>45681.78125</c:v>
                </c:pt>
                <c:pt idx="2284" c:formatCode="m/d;@">
                  <c:v>45681.7916666667</c:v>
                </c:pt>
                <c:pt idx="2285" c:formatCode="m/d;@">
                  <c:v>45681.8020833333</c:v>
                </c:pt>
                <c:pt idx="2286" c:formatCode="m/d;@">
                  <c:v>45681.8125</c:v>
                </c:pt>
                <c:pt idx="2287" c:formatCode="m/d;@">
                  <c:v>45681.8229166667</c:v>
                </c:pt>
                <c:pt idx="2288" c:formatCode="m/d;@">
                  <c:v>45681.8333333333</c:v>
                </c:pt>
                <c:pt idx="2289" c:formatCode="m/d;@">
                  <c:v>45681.84375</c:v>
                </c:pt>
                <c:pt idx="2290" c:formatCode="m/d;@">
                  <c:v>45681.8541666667</c:v>
                </c:pt>
                <c:pt idx="2291" c:formatCode="m/d;@">
                  <c:v>45681.8645833333</c:v>
                </c:pt>
                <c:pt idx="2292" c:formatCode="m/d;@">
                  <c:v>45681.875</c:v>
                </c:pt>
                <c:pt idx="2293" c:formatCode="m/d;@">
                  <c:v>45681.8854166667</c:v>
                </c:pt>
                <c:pt idx="2294" c:formatCode="m/d;@">
                  <c:v>45681.8958333333</c:v>
                </c:pt>
                <c:pt idx="2295" c:formatCode="m/d;@">
                  <c:v>45681.90625</c:v>
                </c:pt>
                <c:pt idx="2296" c:formatCode="m/d;@">
                  <c:v>45681.9166666667</c:v>
                </c:pt>
                <c:pt idx="2297" c:formatCode="m/d;@">
                  <c:v>45681.9270833333</c:v>
                </c:pt>
                <c:pt idx="2298" c:formatCode="m/d;@">
                  <c:v>45681.9375</c:v>
                </c:pt>
                <c:pt idx="2299" c:formatCode="m/d;@">
                  <c:v>45681.9479166667</c:v>
                </c:pt>
                <c:pt idx="2300" c:formatCode="m/d;@">
                  <c:v>45681.9583333333</c:v>
                </c:pt>
                <c:pt idx="2301" c:formatCode="m/d;@">
                  <c:v>45681.96875</c:v>
                </c:pt>
                <c:pt idx="2302" c:formatCode="m/d;@">
                  <c:v>45681.9791666667</c:v>
                </c:pt>
                <c:pt idx="2303" c:formatCode="m/d;@">
                  <c:v>45681.9895833333</c:v>
                </c:pt>
                <c:pt idx="2304" c:formatCode="m/d;@">
                  <c:v>45682</c:v>
                </c:pt>
                <c:pt idx="2305" c:formatCode="m/d;@">
                  <c:v>45682.0104166667</c:v>
                </c:pt>
                <c:pt idx="2306" c:formatCode="m/d;@">
                  <c:v>45682.0208333333</c:v>
                </c:pt>
                <c:pt idx="2307" c:formatCode="m/d;@">
                  <c:v>45682.03125</c:v>
                </c:pt>
                <c:pt idx="2308" c:formatCode="m/d;@">
                  <c:v>45682.0416666667</c:v>
                </c:pt>
                <c:pt idx="2309" c:formatCode="m/d;@">
                  <c:v>45682.0520833333</c:v>
                </c:pt>
                <c:pt idx="2310" c:formatCode="m/d;@">
                  <c:v>45682.0625</c:v>
                </c:pt>
                <c:pt idx="2311" c:formatCode="m/d;@">
                  <c:v>45682.0729166667</c:v>
                </c:pt>
                <c:pt idx="2312" c:formatCode="m/d;@">
                  <c:v>45682.0833333333</c:v>
                </c:pt>
                <c:pt idx="2313" c:formatCode="m/d;@">
                  <c:v>45682.09375</c:v>
                </c:pt>
                <c:pt idx="2314" c:formatCode="m/d;@">
                  <c:v>45682.1041666667</c:v>
                </c:pt>
                <c:pt idx="2315" c:formatCode="m/d;@">
                  <c:v>45682.1145833333</c:v>
                </c:pt>
                <c:pt idx="2316" c:formatCode="m/d;@">
                  <c:v>45682.125</c:v>
                </c:pt>
                <c:pt idx="2317" c:formatCode="m/d;@">
                  <c:v>45682.1354166667</c:v>
                </c:pt>
                <c:pt idx="2318" c:formatCode="m/d;@">
                  <c:v>45682.1458333333</c:v>
                </c:pt>
                <c:pt idx="2319" c:formatCode="m/d;@">
                  <c:v>45682.15625</c:v>
                </c:pt>
                <c:pt idx="2320" c:formatCode="m/d;@">
                  <c:v>45682.1666666667</c:v>
                </c:pt>
                <c:pt idx="2321" c:formatCode="m/d;@">
                  <c:v>45682.1770833333</c:v>
                </c:pt>
                <c:pt idx="2322" c:formatCode="m/d;@">
                  <c:v>45682.1875</c:v>
                </c:pt>
                <c:pt idx="2323" c:formatCode="m/d;@">
                  <c:v>45682.1979166667</c:v>
                </c:pt>
                <c:pt idx="2324" c:formatCode="m/d;@">
                  <c:v>45682.2083333333</c:v>
                </c:pt>
                <c:pt idx="2325" c:formatCode="m/d;@">
                  <c:v>45682.21875</c:v>
                </c:pt>
                <c:pt idx="2326" c:formatCode="m/d;@">
                  <c:v>45682.2291666667</c:v>
                </c:pt>
                <c:pt idx="2327" c:formatCode="m/d;@">
                  <c:v>45682.2395833333</c:v>
                </c:pt>
                <c:pt idx="2328" c:formatCode="m/d;@">
                  <c:v>45682.25</c:v>
                </c:pt>
                <c:pt idx="2329" c:formatCode="m/d;@">
                  <c:v>45682.2604166667</c:v>
                </c:pt>
                <c:pt idx="2330" c:formatCode="m/d;@">
                  <c:v>45682.2708333333</c:v>
                </c:pt>
                <c:pt idx="2331" c:formatCode="m/d;@">
                  <c:v>45682.28125</c:v>
                </c:pt>
                <c:pt idx="2332" c:formatCode="m/d;@">
                  <c:v>45682.2916666667</c:v>
                </c:pt>
                <c:pt idx="2333" c:formatCode="m/d;@">
                  <c:v>45682.3020833333</c:v>
                </c:pt>
                <c:pt idx="2334" c:formatCode="m/d;@">
                  <c:v>45682.3125</c:v>
                </c:pt>
                <c:pt idx="2335" c:formatCode="m/d;@">
                  <c:v>45682.3229166667</c:v>
                </c:pt>
                <c:pt idx="2336" c:formatCode="m/d;@">
                  <c:v>45682.3333333333</c:v>
                </c:pt>
                <c:pt idx="2337" c:formatCode="m/d;@">
                  <c:v>45682.34375</c:v>
                </c:pt>
                <c:pt idx="2338" c:formatCode="m/d;@">
                  <c:v>45682.3541666667</c:v>
                </c:pt>
                <c:pt idx="2339" c:formatCode="m/d;@">
                  <c:v>45682.3645833333</c:v>
                </c:pt>
                <c:pt idx="2340" c:formatCode="m/d;@">
                  <c:v>45682.375</c:v>
                </c:pt>
                <c:pt idx="2341" c:formatCode="m/d;@">
                  <c:v>45682.3854166667</c:v>
                </c:pt>
                <c:pt idx="2342" c:formatCode="m/d;@">
                  <c:v>45682.3958333333</c:v>
                </c:pt>
                <c:pt idx="2343" c:formatCode="m/d;@">
                  <c:v>45682.40625</c:v>
                </c:pt>
                <c:pt idx="2344" c:formatCode="m/d;@">
                  <c:v>45682.4166666667</c:v>
                </c:pt>
                <c:pt idx="2345" c:formatCode="m/d;@">
                  <c:v>45682.4270833333</c:v>
                </c:pt>
                <c:pt idx="2346" c:formatCode="m/d;@">
                  <c:v>45682.4375</c:v>
                </c:pt>
                <c:pt idx="2347" c:formatCode="m/d;@">
                  <c:v>45682.4479166667</c:v>
                </c:pt>
                <c:pt idx="2348" c:formatCode="m/d;@">
                  <c:v>45682.4583333333</c:v>
                </c:pt>
                <c:pt idx="2349" c:formatCode="m/d;@">
                  <c:v>45682.46875</c:v>
                </c:pt>
                <c:pt idx="2350" c:formatCode="m/d;@">
                  <c:v>45682.4791666667</c:v>
                </c:pt>
                <c:pt idx="2351" c:formatCode="m/d;@">
                  <c:v>45682.4895833333</c:v>
                </c:pt>
                <c:pt idx="2352" c:formatCode="m/d;@">
                  <c:v>45682.5</c:v>
                </c:pt>
                <c:pt idx="2353" c:formatCode="m/d;@">
                  <c:v>45682.5104166667</c:v>
                </c:pt>
                <c:pt idx="2354" c:formatCode="m/d;@">
                  <c:v>45682.5208333333</c:v>
                </c:pt>
                <c:pt idx="2355" c:formatCode="m/d;@">
                  <c:v>45682.53125</c:v>
                </c:pt>
                <c:pt idx="2356" c:formatCode="m/d;@">
                  <c:v>45682.5416666667</c:v>
                </c:pt>
                <c:pt idx="2357" c:formatCode="m/d;@">
                  <c:v>45682.5520833333</c:v>
                </c:pt>
                <c:pt idx="2358" c:formatCode="m/d;@">
                  <c:v>45682.5625</c:v>
                </c:pt>
                <c:pt idx="2359" c:formatCode="m/d;@">
                  <c:v>45682.5729166667</c:v>
                </c:pt>
                <c:pt idx="2360" c:formatCode="m/d;@">
                  <c:v>45682.5833333333</c:v>
                </c:pt>
                <c:pt idx="2361" c:formatCode="m/d;@">
                  <c:v>45682.59375</c:v>
                </c:pt>
                <c:pt idx="2362" c:formatCode="m/d;@">
                  <c:v>45682.6041666667</c:v>
                </c:pt>
                <c:pt idx="2363" c:formatCode="m/d;@">
                  <c:v>45682.6145833333</c:v>
                </c:pt>
                <c:pt idx="2364" c:formatCode="m/d;@">
                  <c:v>45682.625</c:v>
                </c:pt>
                <c:pt idx="2365" c:formatCode="m/d;@">
                  <c:v>45682.6354166667</c:v>
                </c:pt>
                <c:pt idx="2366" c:formatCode="m/d;@">
                  <c:v>45682.6458333333</c:v>
                </c:pt>
                <c:pt idx="2367" c:formatCode="m/d;@">
                  <c:v>45682.65625</c:v>
                </c:pt>
                <c:pt idx="2368" c:formatCode="m/d;@">
                  <c:v>45682.6666666667</c:v>
                </c:pt>
                <c:pt idx="2369" c:formatCode="m/d;@">
                  <c:v>45682.6770833333</c:v>
                </c:pt>
                <c:pt idx="2370" c:formatCode="m/d;@">
                  <c:v>45682.6875</c:v>
                </c:pt>
                <c:pt idx="2371" c:formatCode="m/d;@">
                  <c:v>45682.6979166667</c:v>
                </c:pt>
                <c:pt idx="2372" c:formatCode="m/d;@">
                  <c:v>45682.7083333333</c:v>
                </c:pt>
                <c:pt idx="2373" c:formatCode="m/d;@">
                  <c:v>45682.71875</c:v>
                </c:pt>
                <c:pt idx="2374" c:formatCode="m/d;@">
                  <c:v>45682.7291666667</c:v>
                </c:pt>
                <c:pt idx="2375" c:formatCode="m/d;@">
                  <c:v>45682.7395833333</c:v>
                </c:pt>
                <c:pt idx="2376" c:formatCode="m/d;@">
                  <c:v>45682.75</c:v>
                </c:pt>
                <c:pt idx="2377" c:formatCode="m/d;@">
                  <c:v>45682.7604166667</c:v>
                </c:pt>
                <c:pt idx="2378" c:formatCode="m/d;@">
                  <c:v>45682.7708333333</c:v>
                </c:pt>
                <c:pt idx="2379" c:formatCode="m/d;@">
                  <c:v>45682.78125</c:v>
                </c:pt>
                <c:pt idx="2380" c:formatCode="m/d;@">
                  <c:v>45682.7916666667</c:v>
                </c:pt>
                <c:pt idx="2381" c:formatCode="m/d;@">
                  <c:v>45682.8020833333</c:v>
                </c:pt>
                <c:pt idx="2382" c:formatCode="m/d;@">
                  <c:v>45682.8125</c:v>
                </c:pt>
                <c:pt idx="2383" c:formatCode="m/d;@">
                  <c:v>45682.8229166667</c:v>
                </c:pt>
                <c:pt idx="2384" c:formatCode="m/d;@">
                  <c:v>45682.8333333333</c:v>
                </c:pt>
                <c:pt idx="2385" c:formatCode="m/d;@">
                  <c:v>45682.84375</c:v>
                </c:pt>
                <c:pt idx="2386" c:formatCode="m/d;@">
                  <c:v>45682.8541666667</c:v>
                </c:pt>
                <c:pt idx="2387" c:formatCode="m/d;@">
                  <c:v>45682.8645833333</c:v>
                </c:pt>
                <c:pt idx="2388" c:formatCode="m/d;@">
                  <c:v>45682.875</c:v>
                </c:pt>
                <c:pt idx="2389" c:formatCode="m/d;@">
                  <c:v>45682.8854166667</c:v>
                </c:pt>
                <c:pt idx="2390" c:formatCode="m/d;@">
                  <c:v>45682.8958333333</c:v>
                </c:pt>
                <c:pt idx="2391" c:formatCode="m/d;@">
                  <c:v>45682.90625</c:v>
                </c:pt>
                <c:pt idx="2392" c:formatCode="m/d;@">
                  <c:v>45682.9166666667</c:v>
                </c:pt>
                <c:pt idx="2393" c:formatCode="m/d;@">
                  <c:v>45682.9270833333</c:v>
                </c:pt>
                <c:pt idx="2394" c:formatCode="m/d;@">
                  <c:v>45682.9375</c:v>
                </c:pt>
                <c:pt idx="2395" c:formatCode="m/d;@">
                  <c:v>45682.9479166667</c:v>
                </c:pt>
                <c:pt idx="2396" c:formatCode="m/d;@">
                  <c:v>45682.9583333333</c:v>
                </c:pt>
                <c:pt idx="2397" c:formatCode="m/d;@">
                  <c:v>45682.96875</c:v>
                </c:pt>
                <c:pt idx="2398" c:formatCode="m/d;@">
                  <c:v>45682.9791666667</c:v>
                </c:pt>
                <c:pt idx="2399" c:formatCode="m/d;@">
                  <c:v>45682.9895833333</c:v>
                </c:pt>
                <c:pt idx="2400" c:formatCode="m/d;@">
                  <c:v>45683</c:v>
                </c:pt>
                <c:pt idx="2401" c:formatCode="m/d;@">
                  <c:v>45683.0104166667</c:v>
                </c:pt>
                <c:pt idx="2402" c:formatCode="m/d;@">
                  <c:v>45683.0208333333</c:v>
                </c:pt>
                <c:pt idx="2403" c:formatCode="m/d;@">
                  <c:v>45683.03125</c:v>
                </c:pt>
                <c:pt idx="2404" c:formatCode="m/d;@">
                  <c:v>45683.0416666667</c:v>
                </c:pt>
                <c:pt idx="2405" c:formatCode="m/d;@">
                  <c:v>45683.0520833333</c:v>
                </c:pt>
                <c:pt idx="2406" c:formatCode="m/d;@">
                  <c:v>45683.0625</c:v>
                </c:pt>
                <c:pt idx="2407" c:formatCode="m/d;@">
                  <c:v>45683.0729166667</c:v>
                </c:pt>
                <c:pt idx="2408" c:formatCode="m/d;@">
                  <c:v>45683.0833333333</c:v>
                </c:pt>
                <c:pt idx="2409" c:formatCode="m/d;@">
                  <c:v>45683.09375</c:v>
                </c:pt>
                <c:pt idx="2410" c:formatCode="m/d;@">
                  <c:v>45683.1041666667</c:v>
                </c:pt>
                <c:pt idx="2411" c:formatCode="m/d;@">
                  <c:v>45683.1145833333</c:v>
                </c:pt>
                <c:pt idx="2412" c:formatCode="m/d;@">
                  <c:v>45683.125</c:v>
                </c:pt>
                <c:pt idx="2413" c:formatCode="m/d;@">
                  <c:v>45683.1354166667</c:v>
                </c:pt>
                <c:pt idx="2414" c:formatCode="m/d;@">
                  <c:v>45683.1458333333</c:v>
                </c:pt>
                <c:pt idx="2415" c:formatCode="m/d;@">
                  <c:v>45683.15625</c:v>
                </c:pt>
                <c:pt idx="2416" c:formatCode="m/d;@">
                  <c:v>45683.1666666667</c:v>
                </c:pt>
                <c:pt idx="2417" c:formatCode="m/d;@">
                  <c:v>45683.1770833333</c:v>
                </c:pt>
                <c:pt idx="2418" c:formatCode="m/d;@">
                  <c:v>45683.1875</c:v>
                </c:pt>
                <c:pt idx="2419" c:formatCode="m/d;@">
                  <c:v>45683.1979166667</c:v>
                </c:pt>
                <c:pt idx="2420" c:formatCode="m/d;@">
                  <c:v>45683.2083333333</c:v>
                </c:pt>
                <c:pt idx="2421" c:formatCode="m/d;@">
                  <c:v>45683.21875</c:v>
                </c:pt>
                <c:pt idx="2422" c:formatCode="m/d;@">
                  <c:v>45683.2291666667</c:v>
                </c:pt>
                <c:pt idx="2423" c:formatCode="m/d;@">
                  <c:v>45683.2395833333</c:v>
                </c:pt>
                <c:pt idx="2424" c:formatCode="m/d;@">
                  <c:v>45683.25</c:v>
                </c:pt>
                <c:pt idx="2425" c:formatCode="m/d;@">
                  <c:v>45683.2604166667</c:v>
                </c:pt>
                <c:pt idx="2426" c:formatCode="m/d;@">
                  <c:v>45683.2708333333</c:v>
                </c:pt>
                <c:pt idx="2427" c:formatCode="m/d;@">
                  <c:v>45683.28125</c:v>
                </c:pt>
                <c:pt idx="2428" c:formatCode="m/d;@">
                  <c:v>45683.2916666667</c:v>
                </c:pt>
                <c:pt idx="2429" c:formatCode="m/d;@">
                  <c:v>45683.3020833333</c:v>
                </c:pt>
                <c:pt idx="2430" c:formatCode="m/d;@">
                  <c:v>45683.3125</c:v>
                </c:pt>
                <c:pt idx="2431" c:formatCode="m/d;@">
                  <c:v>45683.3229166667</c:v>
                </c:pt>
                <c:pt idx="2432" c:formatCode="m/d;@">
                  <c:v>45683.3333333333</c:v>
                </c:pt>
                <c:pt idx="2433" c:formatCode="m/d;@">
                  <c:v>45683.34375</c:v>
                </c:pt>
                <c:pt idx="2434" c:formatCode="m/d;@">
                  <c:v>45683.3541666667</c:v>
                </c:pt>
                <c:pt idx="2435" c:formatCode="m/d;@">
                  <c:v>45683.3645833333</c:v>
                </c:pt>
                <c:pt idx="2436" c:formatCode="m/d;@">
                  <c:v>45683.375</c:v>
                </c:pt>
                <c:pt idx="2437" c:formatCode="m/d;@">
                  <c:v>45683.3854166667</c:v>
                </c:pt>
                <c:pt idx="2438" c:formatCode="m/d;@">
                  <c:v>45683.3958333333</c:v>
                </c:pt>
                <c:pt idx="2439" c:formatCode="m/d;@">
                  <c:v>45683.40625</c:v>
                </c:pt>
                <c:pt idx="2440" c:formatCode="m/d;@">
                  <c:v>45683.4166666667</c:v>
                </c:pt>
                <c:pt idx="2441" c:formatCode="m/d;@">
                  <c:v>45683.4270833333</c:v>
                </c:pt>
                <c:pt idx="2442" c:formatCode="m/d;@">
                  <c:v>45683.4375</c:v>
                </c:pt>
                <c:pt idx="2443" c:formatCode="m/d;@">
                  <c:v>45683.4479166667</c:v>
                </c:pt>
                <c:pt idx="2444" c:formatCode="m/d;@">
                  <c:v>45683.4583333333</c:v>
                </c:pt>
                <c:pt idx="2445" c:formatCode="m/d;@">
                  <c:v>45683.46875</c:v>
                </c:pt>
                <c:pt idx="2446" c:formatCode="m/d;@">
                  <c:v>45683.4791666667</c:v>
                </c:pt>
                <c:pt idx="2447" c:formatCode="m/d;@">
                  <c:v>45683.4895833333</c:v>
                </c:pt>
                <c:pt idx="2448" c:formatCode="m/d;@">
                  <c:v>45683.5</c:v>
                </c:pt>
                <c:pt idx="2449" c:formatCode="m/d;@">
                  <c:v>45683.5104166667</c:v>
                </c:pt>
                <c:pt idx="2450" c:formatCode="m/d;@">
                  <c:v>45683.5208333333</c:v>
                </c:pt>
                <c:pt idx="2451" c:formatCode="m/d;@">
                  <c:v>45683.53125</c:v>
                </c:pt>
                <c:pt idx="2452" c:formatCode="m/d;@">
                  <c:v>45683.5416666667</c:v>
                </c:pt>
                <c:pt idx="2453" c:formatCode="m/d;@">
                  <c:v>45683.5520833333</c:v>
                </c:pt>
                <c:pt idx="2454" c:formatCode="m/d;@">
                  <c:v>45683.5625</c:v>
                </c:pt>
                <c:pt idx="2455" c:formatCode="m/d;@">
                  <c:v>45683.5729166667</c:v>
                </c:pt>
                <c:pt idx="2456" c:formatCode="m/d;@">
                  <c:v>45683.5833333333</c:v>
                </c:pt>
                <c:pt idx="2457" c:formatCode="m/d;@">
                  <c:v>45683.59375</c:v>
                </c:pt>
                <c:pt idx="2458" c:formatCode="m/d;@">
                  <c:v>45683.6041666667</c:v>
                </c:pt>
                <c:pt idx="2459" c:formatCode="m/d;@">
                  <c:v>45683.6145833333</c:v>
                </c:pt>
                <c:pt idx="2460" c:formatCode="m/d;@">
                  <c:v>45683.625</c:v>
                </c:pt>
                <c:pt idx="2461" c:formatCode="m/d;@">
                  <c:v>45683.6354166667</c:v>
                </c:pt>
                <c:pt idx="2462" c:formatCode="m/d;@">
                  <c:v>45683.6458333333</c:v>
                </c:pt>
                <c:pt idx="2463" c:formatCode="m/d;@">
                  <c:v>45683.65625</c:v>
                </c:pt>
                <c:pt idx="2464" c:formatCode="m/d;@">
                  <c:v>45683.6666666667</c:v>
                </c:pt>
                <c:pt idx="2465" c:formatCode="m/d;@">
                  <c:v>45683.6770833333</c:v>
                </c:pt>
                <c:pt idx="2466" c:formatCode="m/d;@">
                  <c:v>45683.6875</c:v>
                </c:pt>
                <c:pt idx="2467" c:formatCode="m/d;@">
                  <c:v>45683.6979166667</c:v>
                </c:pt>
                <c:pt idx="2468" c:formatCode="m/d;@">
                  <c:v>45683.7083333333</c:v>
                </c:pt>
                <c:pt idx="2469" c:formatCode="m/d;@">
                  <c:v>45683.71875</c:v>
                </c:pt>
                <c:pt idx="2470" c:formatCode="m/d;@">
                  <c:v>45683.7291666667</c:v>
                </c:pt>
                <c:pt idx="2471" c:formatCode="m/d;@">
                  <c:v>45683.7395833333</c:v>
                </c:pt>
                <c:pt idx="2472" c:formatCode="m/d;@">
                  <c:v>45683.75</c:v>
                </c:pt>
                <c:pt idx="2473" c:formatCode="m/d;@">
                  <c:v>45683.7604166667</c:v>
                </c:pt>
                <c:pt idx="2474" c:formatCode="m/d;@">
                  <c:v>45683.7708333333</c:v>
                </c:pt>
                <c:pt idx="2475" c:formatCode="m/d;@">
                  <c:v>45683.78125</c:v>
                </c:pt>
                <c:pt idx="2476" c:formatCode="m/d;@">
                  <c:v>45683.7916666667</c:v>
                </c:pt>
                <c:pt idx="2477" c:formatCode="m/d;@">
                  <c:v>45683.8020833333</c:v>
                </c:pt>
                <c:pt idx="2478" c:formatCode="m/d;@">
                  <c:v>45683.8125</c:v>
                </c:pt>
                <c:pt idx="2479" c:formatCode="m/d;@">
                  <c:v>45683.8229166667</c:v>
                </c:pt>
                <c:pt idx="2480" c:formatCode="m/d;@">
                  <c:v>45683.8333333333</c:v>
                </c:pt>
                <c:pt idx="2481" c:formatCode="m/d;@">
                  <c:v>45683.84375</c:v>
                </c:pt>
                <c:pt idx="2482" c:formatCode="m/d;@">
                  <c:v>45683.8541666667</c:v>
                </c:pt>
                <c:pt idx="2483" c:formatCode="m/d;@">
                  <c:v>45683.8645833333</c:v>
                </c:pt>
                <c:pt idx="2484" c:formatCode="m/d;@">
                  <c:v>45683.875</c:v>
                </c:pt>
                <c:pt idx="2485" c:formatCode="m/d;@">
                  <c:v>45683.8854166667</c:v>
                </c:pt>
                <c:pt idx="2486" c:formatCode="m/d;@">
                  <c:v>45683.8958333333</c:v>
                </c:pt>
                <c:pt idx="2487" c:formatCode="m/d;@">
                  <c:v>45683.90625</c:v>
                </c:pt>
                <c:pt idx="2488" c:formatCode="m/d;@">
                  <c:v>45683.9166666667</c:v>
                </c:pt>
                <c:pt idx="2489" c:formatCode="m/d;@">
                  <c:v>45683.9270833333</c:v>
                </c:pt>
                <c:pt idx="2490" c:formatCode="m/d;@">
                  <c:v>45683.9375</c:v>
                </c:pt>
                <c:pt idx="2491" c:formatCode="m/d;@">
                  <c:v>45683.9479166667</c:v>
                </c:pt>
                <c:pt idx="2492" c:formatCode="m/d;@">
                  <c:v>45683.9583333333</c:v>
                </c:pt>
                <c:pt idx="2493" c:formatCode="m/d;@">
                  <c:v>45683.96875</c:v>
                </c:pt>
                <c:pt idx="2494" c:formatCode="m/d;@">
                  <c:v>45683.9791666667</c:v>
                </c:pt>
                <c:pt idx="2495" c:formatCode="m/d;@">
                  <c:v>45683.9895833333</c:v>
                </c:pt>
                <c:pt idx="2496" c:formatCode="m/d;@">
                  <c:v>45684</c:v>
                </c:pt>
                <c:pt idx="2497" c:formatCode="m/d;@">
                  <c:v>45684.0104166667</c:v>
                </c:pt>
                <c:pt idx="2498" c:formatCode="m/d;@">
                  <c:v>45684.0208333333</c:v>
                </c:pt>
                <c:pt idx="2499" c:formatCode="m/d;@">
                  <c:v>45684.03125</c:v>
                </c:pt>
                <c:pt idx="2500" c:formatCode="m/d;@">
                  <c:v>45684.0416666667</c:v>
                </c:pt>
                <c:pt idx="2501" c:formatCode="m/d;@">
                  <c:v>45684.0520833333</c:v>
                </c:pt>
                <c:pt idx="2502" c:formatCode="m/d;@">
                  <c:v>45684.0625</c:v>
                </c:pt>
                <c:pt idx="2503" c:formatCode="m/d;@">
                  <c:v>45684.0729166667</c:v>
                </c:pt>
                <c:pt idx="2504" c:formatCode="m/d;@">
                  <c:v>45684.0833333333</c:v>
                </c:pt>
                <c:pt idx="2505" c:formatCode="m/d;@">
                  <c:v>45684.09375</c:v>
                </c:pt>
                <c:pt idx="2506" c:formatCode="m/d;@">
                  <c:v>45684.1041666667</c:v>
                </c:pt>
                <c:pt idx="2507" c:formatCode="m/d;@">
                  <c:v>45684.1145833333</c:v>
                </c:pt>
                <c:pt idx="2508" c:formatCode="m/d;@">
                  <c:v>45684.125</c:v>
                </c:pt>
                <c:pt idx="2509" c:formatCode="m/d;@">
                  <c:v>45684.1354166667</c:v>
                </c:pt>
                <c:pt idx="2510" c:formatCode="m/d;@">
                  <c:v>45684.1458333333</c:v>
                </c:pt>
                <c:pt idx="2511" c:formatCode="m/d;@">
                  <c:v>45684.15625</c:v>
                </c:pt>
                <c:pt idx="2512" c:formatCode="m/d;@">
                  <c:v>45684.1666666667</c:v>
                </c:pt>
                <c:pt idx="2513" c:formatCode="m/d;@">
                  <c:v>45684.1770833333</c:v>
                </c:pt>
                <c:pt idx="2514" c:formatCode="m/d;@">
                  <c:v>45684.1875</c:v>
                </c:pt>
                <c:pt idx="2515" c:formatCode="m/d;@">
                  <c:v>45684.1979166667</c:v>
                </c:pt>
                <c:pt idx="2516" c:formatCode="m/d;@">
                  <c:v>45684.2083333333</c:v>
                </c:pt>
                <c:pt idx="2517" c:formatCode="m/d;@">
                  <c:v>45684.21875</c:v>
                </c:pt>
                <c:pt idx="2518" c:formatCode="m/d;@">
                  <c:v>45684.2291666667</c:v>
                </c:pt>
                <c:pt idx="2519" c:formatCode="m/d;@">
                  <c:v>45684.2395833333</c:v>
                </c:pt>
                <c:pt idx="2520" c:formatCode="m/d;@">
                  <c:v>45684.25</c:v>
                </c:pt>
                <c:pt idx="2521" c:formatCode="m/d;@">
                  <c:v>45684.2604166667</c:v>
                </c:pt>
                <c:pt idx="2522" c:formatCode="m/d;@">
                  <c:v>45684.2708333333</c:v>
                </c:pt>
                <c:pt idx="2523" c:formatCode="m/d;@">
                  <c:v>45684.28125</c:v>
                </c:pt>
                <c:pt idx="2524" c:formatCode="m/d;@">
                  <c:v>45684.2916666667</c:v>
                </c:pt>
                <c:pt idx="2525" c:formatCode="m/d;@">
                  <c:v>45684.3020833333</c:v>
                </c:pt>
                <c:pt idx="2526" c:formatCode="m/d;@">
                  <c:v>45684.3125</c:v>
                </c:pt>
                <c:pt idx="2527" c:formatCode="m/d;@">
                  <c:v>45684.3229166667</c:v>
                </c:pt>
                <c:pt idx="2528" c:formatCode="m/d;@">
                  <c:v>45684.3333333333</c:v>
                </c:pt>
                <c:pt idx="2529" c:formatCode="m/d;@">
                  <c:v>45684.34375</c:v>
                </c:pt>
                <c:pt idx="2530" c:formatCode="m/d;@">
                  <c:v>45684.3541666667</c:v>
                </c:pt>
                <c:pt idx="2531" c:formatCode="m/d;@">
                  <c:v>45684.3645833333</c:v>
                </c:pt>
                <c:pt idx="2532" c:formatCode="m/d;@">
                  <c:v>45684.375</c:v>
                </c:pt>
                <c:pt idx="2533" c:formatCode="m/d;@">
                  <c:v>45684.3854166667</c:v>
                </c:pt>
                <c:pt idx="2534" c:formatCode="m/d;@">
                  <c:v>45684.3958333333</c:v>
                </c:pt>
                <c:pt idx="2535" c:formatCode="m/d;@">
                  <c:v>45684.40625</c:v>
                </c:pt>
                <c:pt idx="2536" c:formatCode="m/d;@">
                  <c:v>45684.4166666667</c:v>
                </c:pt>
                <c:pt idx="2537" c:formatCode="m/d;@">
                  <c:v>45684.4270833333</c:v>
                </c:pt>
                <c:pt idx="2538" c:formatCode="m/d;@">
                  <c:v>45684.4375</c:v>
                </c:pt>
                <c:pt idx="2539" c:formatCode="m/d;@">
                  <c:v>45684.4479166667</c:v>
                </c:pt>
                <c:pt idx="2540" c:formatCode="m/d;@">
                  <c:v>45684.4583333333</c:v>
                </c:pt>
                <c:pt idx="2541" c:formatCode="m/d;@">
                  <c:v>45684.46875</c:v>
                </c:pt>
                <c:pt idx="2542" c:formatCode="m/d;@">
                  <c:v>45684.4791666667</c:v>
                </c:pt>
                <c:pt idx="2543" c:formatCode="m/d;@">
                  <c:v>45684.4895833333</c:v>
                </c:pt>
                <c:pt idx="2544" c:formatCode="m/d;@">
                  <c:v>45684.5</c:v>
                </c:pt>
                <c:pt idx="2545" c:formatCode="m/d;@">
                  <c:v>45684.5104166667</c:v>
                </c:pt>
                <c:pt idx="2546" c:formatCode="m/d;@">
                  <c:v>45684.5208333333</c:v>
                </c:pt>
                <c:pt idx="2547" c:formatCode="m/d;@">
                  <c:v>45684.53125</c:v>
                </c:pt>
                <c:pt idx="2548" c:formatCode="m/d;@">
                  <c:v>45684.5416666667</c:v>
                </c:pt>
                <c:pt idx="2549" c:formatCode="m/d;@">
                  <c:v>45684.5520833333</c:v>
                </c:pt>
                <c:pt idx="2550" c:formatCode="m/d;@">
                  <c:v>45684.5625</c:v>
                </c:pt>
                <c:pt idx="2551" c:formatCode="m/d;@">
                  <c:v>45684.5729166667</c:v>
                </c:pt>
                <c:pt idx="2552" c:formatCode="m/d;@">
                  <c:v>45684.5833333333</c:v>
                </c:pt>
                <c:pt idx="2553" c:formatCode="m/d;@">
                  <c:v>45684.59375</c:v>
                </c:pt>
                <c:pt idx="2554" c:formatCode="m/d;@">
                  <c:v>45684.6041666667</c:v>
                </c:pt>
                <c:pt idx="2555" c:formatCode="m/d;@">
                  <c:v>45684.6145833333</c:v>
                </c:pt>
                <c:pt idx="2556" c:formatCode="m/d;@">
                  <c:v>45684.625</c:v>
                </c:pt>
                <c:pt idx="2557" c:formatCode="m/d;@">
                  <c:v>45684.6354166667</c:v>
                </c:pt>
                <c:pt idx="2558" c:formatCode="m/d;@">
                  <c:v>45684.6458333333</c:v>
                </c:pt>
                <c:pt idx="2559" c:formatCode="m/d;@">
                  <c:v>45684.65625</c:v>
                </c:pt>
                <c:pt idx="2560" c:formatCode="m/d;@">
                  <c:v>45684.6666666667</c:v>
                </c:pt>
                <c:pt idx="2561" c:formatCode="m/d;@">
                  <c:v>45684.6770833333</c:v>
                </c:pt>
                <c:pt idx="2562" c:formatCode="m/d;@">
                  <c:v>45684.6875</c:v>
                </c:pt>
                <c:pt idx="2563" c:formatCode="m/d;@">
                  <c:v>45684.6979166667</c:v>
                </c:pt>
                <c:pt idx="2564" c:formatCode="m/d;@">
                  <c:v>45684.7083333333</c:v>
                </c:pt>
                <c:pt idx="2565" c:formatCode="m/d;@">
                  <c:v>45684.71875</c:v>
                </c:pt>
                <c:pt idx="2566" c:formatCode="m/d;@">
                  <c:v>45684.7291666667</c:v>
                </c:pt>
                <c:pt idx="2567" c:formatCode="m/d;@">
                  <c:v>45684.7395833333</c:v>
                </c:pt>
                <c:pt idx="2568" c:formatCode="m/d;@">
                  <c:v>45684.75</c:v>
                </c:pt>
                <c:pt idx="2569" c:formatCode="m/d;@">
                  <c:v>45684.7604166667</c:v>
                </c:pt>
                <c:pt idx="2570" c:formatCode="m/d;@">
                  <c:v>45684.7708333333</c:v>
                </c:pt>
                <c:pt idx="2571" c:formatCode="m/d;@">
                  <c:v>45684.78125</c:v>
                </c:pt>
                <c:pt idx="2572" c:formatCode="m/d;@">
                  <c:v>45684.7916666667</c:v>
                </c:pt>
                <c:pt idx="2573" c:formatCode="m/d;@">
                  <c:v>45684.8020833333</c:v>
                </c:pt>
                <c:pt idx="2574" c:formatCode="m/d;@">
                  <c:v>45684.8125</c:v>
                </c:pt>
                <c:pt idx="2575" c:formatCode="m/d;@">
                  <c:v>45684.8229166667</c:v>
                </c:pt>
                <c:pt idx="2576" c:formatCode="m/d;@">
                  <c:v>45684.8333333333</c:v>
                </c:pt>
                <c:pt idx="2577" c:formatCode="m/d;@">
                  <c:v>45684.84375</c:v>
                </c:pt>
                <c:pt idx="2578" c:formatCode="m/d;@">
                  <c:v>45684.8541666667</c:v>
                </c:pt>
                <c:pt idx="2579" c:formatCode="m/d;@">
                  <c:v>45684.8645833333</c:v>
                </c:pt>
                <c:pt idx="2580" c:formatCode="m/d;@">
                  <c:v>45684.875</c:v>
                </c:pt>
                <c:pt idx="2581" c:formatCode="m/d;@">
                  <c:v>45684.8854166667</c:v>
                </c:pt>
                <c:pt idx="2582" c:formatCode="m/d;@">
                  <c:v>45684.8958333333</c:v>
                </c:pt>
                <c:pt idx="2583" c:formatCode="m/d;@">
                  <c:v>45684.90625</c:v>
                </c:pt>
                <c:pt idx="2584" c:formatCode="m/d;@">
                  <c:v>45684.9166666667</c:v>
                </c:pt>
                <c:pt idx="2585" c:formatCode="m/d;@">
                  <c:v>45684.9270833333</c:v>
                </c:pt>
                <c:pt idx="2586" c:formatCode="m/d;@">
                  <c:v>45684.9375</c:v>
                </c:pt>
                <c:pt idx="2587" c:formatCode="m/d;@">
                  <c:v>45684.9479166667</c:v>
                </c:pt>
                <c:pt idx="2588" c:formatCode="m/d;@">
                  <c:v>45684.9583333333</c:v>
                </c:pt>
                <c:pt idx="2589" c:formatCode="m/d;@">
                  <c:v>45684.96875</c:v>
                </c:pt>
                <c:pt idx="2590" c:formatCode="m/d;@">
                  <c:v>45684.9791666667</c:v>
                </c:pt>
                <c:pt idx="2591" c:formatCode="m/d;@">
                  <c:v>45684.9895833333</c:v>
                </c:pt>
                <c:pt idx="2592" c:formatCode="m/d;@">
                  <c:v>45685</c:v>
                </c:pt>
                <c:pt idx="2593" c:formatCode="m/d;@">
                  <c:v>45685.0104166667</c:v>
                </c:pt>
                <c:pt idx="2594" c:formatCode="m/d;@">
                  <c:v>45685.0208333333</c:v>
                </c:pt>
                <c:pt idx="2595" c:formatCode="m/d;@">
                  <c:v>45685.03125</c:v>
                </c:pt>
                <c:pt idx="2596" c:formatCode="m/d;@">
                  <c:v>45685.0416666667</c:v>
                </c:pt>
                <c:pt idx="2597" c:formatCode="m/d;@">
                  <c:v>45685.0520833333</c:v>
                </c:pt>
                <c:pt idx="2598" c:formatCode="m/d;@">
                  <c:v>45685.0625</c:v>
                </c:pt>
                <c:pt idx="2599" c:formatCode="m/d;@">
                  <c:v>45685.0729166667</c:v>
                </c:pt>
                <c:pt idx="2600" c:formatCode="m/d;@">
                  <c:v>45685.0833333333</c:v>
                </c:pt>
                <c:pt idx="2601" c:formatCode="m/d;@">
                  <c:v>45685.09375</c:v>
                </c:pt>
                <c:pt idx="2602" c:formatCode="m/d;@">
                  <c:v>45685.1041666667</c:v>
                </c:pt>
                <c:pt idx="2603" c:formatCode="m/d;@">
                  <c:v>45685.1145833333</c:v>
                </c:pt>
                <c:pt idx="2604" c:formatCode="m/d;@">
                  <c:v>45685.125</c:v>
                </c:pt>
                <c:pt idx="2605" c:formatCode="m/d;@">
                  <c:v>45685.1354166667</c:v>
                </c:pt>
                <c:pt idx="2606" c:formatCode="m/d;@">
                  <c:v>45685.1458333333</c:v>
                </c:pt>
                <c:pt idx="2607" c:formatCode="m/d;@">
                  <c:v>45685.15625</c:v>
                </c:pt>
                <c:pt idx="2608" c:formatCode="m/d;@">
                  <c:v>45685.1666666667</c:v>
                </c:pt>
                <c:pt idx="2609" c:formatCode="m/d;@">
                  <c:v>45685.1770833333</c:v>
                </c:pt>
                <c:pt idx="2610" c:formatCode="m/d;@">
                  <c:v>45685.1875</c:v>
                </c:pt>
                <c:pt idx="2611" c:formatCode="m/d;@">
                  <c:v>45685.1979166667</c:v>
                </c:pt>
                <c:pt idx="2612" c:formatCode="m/d;@">
                  <c:v>45685.2083333333</c:v>
                </c:pt>
                <c:pt idx="2613" c:formatCode="m/d;@">
                  <c:v>45685.21875</c:v>
                </c:pt>
                <c:pt idx="2614" c:formatCode="m/d;@">
                  <c:v>45685.2291666667</c:v>
                </c:pt>
                <c:pt idx="2615" c:formatCode="m/d;@">
                  <c:v>45685.2395833333</c:v>
                </c:pt>
                <c:pt idx="2616" c:formatCode="m/d;@">
                  <c:v>45685.25</c:v>
                </c:pt>
                <c:pt idx="2617" c:formatCode="m/d;@">
                  <c:v>45685.2604166667</c:v>
                </c:pt>
                <c:pt idx="2618" c:formatCode="m/d;@">
                  <c:v>45685.2708333333</c:v>
                </c:pt>
                <c:pt idx="2619" c:formatCode="m/d;@">
                  <c:v>45685.28125</c:v>
                </c:pt>
                <c:pt idx="2620" c:formatCode="m/d;@">
                  <c:v>45685.2916666667</c:v>
                </c:pt>
                <c:pt idx="2621" c:formatCode="m/d;@">
                  <c:v>45685.3020833333</c:v>
                </c:pt>
                <c:pt idx="2622" c:formatCode="m/d;@">
                  <c:v>45685.3125</c:v>
                </c:pt>
                <c:pt idx="2623" c:formatCode="m/d;@">
                  <c:v>45685.3229166667</c:v>
                </c:pt>
                <c:pt idx="2624" c:formatCode="m/d;@">
                  <c:v>45685.3333333333</c:v>
                </c:pt>
                <c:pt idx="2625" c:formatCode="m/d;@">
                  <c:v>45685.34375</c:v>
                </c:pt>
                <c:pt idx="2626" c:formatCode="m/d;@">
                  <c:v>45685.3541666667</c:v>
                </c:pt>
                <c:pt idx="2627" c:formatCode="m/d;@">
                  <c:v>45685.3645833333</c:v>
                </c:pt>
                <c:pt idx="2628" c:formatCode="m/d;@">
                  <c:v>45685.375</c:v>
                </c:pt>
                <c:pt idx="2629" c:formatCode="m/d;@">
                  <c:v>45685.3854166667</c:v>
                </c:pt>
                <c:pt idx="2630" c:formatCode="m/d;@">
                  <c:v>45685.3958333333</c:v>
                </c:pt>
                <c:pt idx="2631" c:formatCode="m/d;@">
                  <c:v>45685.40625</c:v>
                </c:pt>
                <c:pt idx="2632" c:formatCode="m/d;@">
                  <c:v>45685.4166666667</c:v>
                </c:pt>
                <c:pt idx="2633" c:formatCode="m/d;@">
                  <c:v>45685.4270833333</c:v>
                </c:pt>
                <c:pt idx="2634" c:formatCode="m/d;@">
                  <c:v>45685.4375</c:v>
                </c:pt>
                <c:pt idx="2635" c:formatCode="m/d;@">
                  <c:v>45685.4479166667</c:v>
                </c:pt>
                <c:pt idx="2636" c:formatCode="m/d;@">
                  <c:v>45685.4583333333</c:v>
                </c:pt>
                <c:pt idx="2637" c:formatCode="m/d;@">
                  <c:v>45685.46875</c:v>
                </c:pt>
                <c:pt idx="2638" c:formatCode="m/d;@">
                  <c:v>45685.4791666667</c:v>
                </c:pt>
                <c:pt idx="2639" c:formatCode="m/d;@">
                  <c:v>45685.4895833333</c:v>
                </c:pt>
                <c:pt idx="2640" c:formatCode="m/d;@">
                  <c:v>45685.5</c:v>
                </c:pt>
                <c:pt idx="2641" c:formatCode="m/d;@">
                  <c:v>45685.5104166667</c:v>
                </c:pt>
                <c:pt idx="2642" c:formatCode="m/d;@">
                  <c:v>45685.5208333333</c:v>
                </c:pt>
                <c:pt idx="2643" c:formatCode="m/d;@">
                  <c:v>45685.53125</c:v>
                </c:pt>
                <c:pt idx="2644" c:formatCode="m/d;@">
                  <c:v>45685.5416666667</c:v>
                </c:pt>
                <c:pt idx="2645" c:formatCode="m/d;@">
                  <c:v>45685.5520833333</c:v>
                </c:pt>
                <c:pt idx="2646" c:formatCode="m/d;@">
                  <c:v>45685.5625</c:v>
                </c:pt>
                <c:pt idx="2647" c:formatCode="m/d;@">
                  <c:v>45685.5729166667</c:v>
                </c:pt>
                <c:pt idx="2648" c:formatCode="m/d;@">
                  <c:v>45685.5833333333</c:v>
                </c:pt>
                <c:pt idx="2649" c:formatCode="m/d;@">
                  <c:v>45685.59375</c:v>
                </c:pt>
                <c:pt idx="2650" c:formatCode="m/d;@">
                  <c:v>45685.6041666667</c:v>
                </c:pt>
                <c:pt idx="2651" c:formatCode="m/d;@">
                  <c:v>45685.6145833333</c:v>
                </c:pt>
                <c:pt idx="2652" c:formatCode="m/d;@">
                  <c:v>45685.625</c:v>
                </c:pt>
                <c:pt idx="2653" c:formatCode="m/d;@">
                  <c:v>45685.6354166667</c:v>
                </c:pt>
                <c:pt idx="2654" c:formatCode="m/d;@">
                  <c:v>45685.6458333333</c:v>
                </c:pt>
                <c:pt idx="2655" c:formatCode="m/d;@">
                  <c:v>45685.65625</c:v>
                </c:pt>
                <c:pt idx="2656" c:formatCode="m/d;@">
                  <c:v>45685.6666666667</c:v>
                </c:pt>
                <c:pt idx="2657" c:formatCode="m/d;@">
                  <c:v>45685.6770833333</c:v>
                </c:pt>
                <c:pt idx="2658" c:formatCode="m/d;@">
                  <c:v>45685.6875</c:v>
                </c:pt>
                <c:pt idx="2659" c:formatCode="m/d;@">
                  <c:v>45685.6979166667</c:v>
                </c:pt>
                <c:pt idx="2660" c:formatCode="m/d;@">
                  <c:v>45685.7083333333</c:v>
                </c:pt>
                <c:pt idx="2661" c:formatCode="m/d;@">
                  <c:v>45685.71875</c:v>
                </c:pt>
                <c:pt idx="2662" c:formatCode="m/d;@">
                  <c:v>45685.7291666667</c:v>
                </c:pt>
                <c:pt idx="2663" c:formatCode="m/d;@">
                  <c:v>45685.7395833333</c:v>
                </c:pt>
                <c:pt idx="2664" c:formatCode="m/d;@">
                  <c:v>45685.75</c:v>
                </c:pt>
                <c:pt idx="2665" c:formatCode="m/d;@">
                  <c:v>45685.7604166667</c:v>
                </c:pt>
                <c:pt idx="2666" c:formatCode="m/d;@">
                  <c:v>45685.7708333333</c:v>
                </c:pt>
                <c:pt idx="2667" c:formatCode="m/d;@">
                  <c:v>45685.78125</c:v>
                </c:pt>
                <c:pt idx="2668" c:formatCode="m/d;@">
                  <c:v>45685.7916666667</c:v>
                </c:pt>
                <c:pt idx="2669" c:formatCode="m/d;@">
                  <c:v>45685.8020833333</c:v>
                </c:pt>
                <c:pt idx="2670" c:formatCode="m/d;@">
                  <c:v>45685.8125</c:v>
                </c:pt>
                <c:pt idx="2671" c:formatCode="m/d;@">
                  <c:v>45685.8229166667</c:v>
                </c:pt>
                <c:pt idx="2672" c:formatCode="m/d;@">
                  <c:v>45685.8333333333</c:v>
                </c:pt>
                <c:pt idx="2673" c:formatCode="m/d;@">
                  <c:v>45685.84375</c:v>
                </c:pt>
                <c:pt idx="2674" c:formatCode="m/d;@">
                  <c:v>45685.8541666667</c:v>
                </c:pt>
                <c:pt idx="2675" c:formatCode="m/d;@">
                  <c:v>45685.8645833333</c:v>
                </c:pt>
                <c:pt idx="2676" c:formatCode="m/d;@">
                  <c:v>45685.875</c:v>
                </c:pt>
                <c:pt idx="2677" c:formatCode="m/d;@">
                  <c:v>45685.8854166667</c:v>
                </c:pt>
                <c:pt idx="2678" c:formatCode="m/d;@">
                  <c:v>45685.8958333333</c:v>
                </c:pt>
                <c:pt idx="2679" c:formatCode="m/d;@">
                  <c:v>45685.90625</c:v>
                </c:pt>
                <c:pt idx="2680" c:formatCode="m/d;@">
                  <c:v>45685.9166666667</c:v>
                </c:pt>
                <c:pt idx="2681" c:formatCode="m/d;@">
                  <c:v>45685.9270833333</c:v>
                </c:pt>
                <c:pt idx="2682" c:formatCode="m/d;@">
                  <c:v>45685.9375</c:v>
                </c:pt>
                <c:pt idx="2683" c:formatCode="m/d;@">
                  <c:v>45685.9479166667</c:v>
                </c:pt>
                <c:pt idx="2684" c:formatCode="m/d;@">
                  <c:v>45685.9583333333</c:v>
                </c:pt>
                <c:pt idx="2685" c:formatCode="m/d;@">
                  <c:v>45685.96875</c:v>
                </c:pt>
                <c:pt idx="2686" c:formatCode="m/d;@">
                  <c:v>45685.9791666667</c:v>
                </c:pt>
                <c:pt idx="2687" c:formatCode="m/d;@">
                  <c:v>45685.9895833333</c:v>
                </c:pt>
                <c:pt idx="2688" c:formatCode="m/d;@">
                  <c:v>45686</c:v>
                </c:pt>
                <c:pt idx="2689" c:formatCode="m/d;@">
                  <c:v>45686.0104166667</c:v>
                </c:pt>
                <c:pt idx="2690" c:formatCode="m/d;@">
                  <c:v>45686.0208333333</c:v>
                </c:pt>
                <c:pt idx="2691" c:formatCode="m/d;@">
                  <c:v>45686.03125</c:v>
                </c:pt>
                <c:pt idx="2692" c:formatCode="m/d;@">
                  <c:v>45686.0416666667</c:v>
                </c:pt>
                <c:pt idx="2693" c:formatCode="m/d;@">
                  <c:v>45686.0520833333</c:v>
                </c:pt>
                <c:pt idx="2694" c:formatCode="m/d;@">
                  <c:v>45686.0625</c:v>
                </c:pt>
                <c:pt idx="2695" c:formatCode="m/d;@">
                  <c:v>45686.0729166667</c:v>
                </c:pt>
                <c:pt idx="2696" c:formatCode="m/d;@">
                  <c:v>45686.0833333333</c:v>
                </c:pt>
                <c:pt idx="2697" c:formatCode="m/d;@">
                  <c:v>45686.09375</c:v>
                </c:pt>
                <c:pt idx="2698" c:formatCode="m/d;@">
                  <c:v>45686.1041666667</c:v>
                </c:pt>
                <c:pt idx="2699" c:formatCode="m/d;@">
                  <c:v>45686.1145833333</c:v>
                </c:pt>
                <c:pt idx="2700" c:formatCode="m/d;@">
                  <c:v>45686.125</c:v>
                </c:pt>
                <c:pt idx="2701" c:formatCode="m/d;@">
                  <c:v>45686.1354166667</c:v>
                </c:pt>
                <c:pt idx="2702" c:formatCode="m/d;@">
                  <c:v>45686.1458333333</c:v>
                </c:pt>
                <c:pt idx="2703" c:formatCode="m/d;@">
                  <c:v>45686.15625</c:v>
                </c:pt>
                <c:pt idx="2704" c:formatCode="m/d;@">
                  <c:v>45686.1666666667</c:v>
                </c:pt>
                <c:pt idx="2705" c:formatCode="m/d;@">
                  <c:v>45686.1770833333</c:v>
                </c:pt>
                <c:pt idx="2706" c:formatCode="m/d;@">
                  <c:v>45686.1875</c:v>
                </c:pt>
                <c:pt idx="2707" c:formatCode="m/d;@">
                  <c:v>45686.1979166667</c:v>
                </c:pt>
                <c:pt idx="2708" c:formatCode="m/d;@">
                  <c:v>45686.2083333333</c:v>
                </c:pt>
                <c:pt idx="2709" c:formatCode="m/d;@">
                  <c:v>45686.21875</c:v>
                </c:pt>
                <c:pt idx="2710" c:formatCode="m/d;@">
                  <c:v>45686.2291666667</c:v>
                </c:pt>
                <c:pt idx="2711" c:formatCode="m/d;@">
                  <c:v>45686.2395833333</c:v>
                </c:pt>
                <c:pt idx="2712" c:formatCode="m/d;@">
                  <c:v>45686.25</c:v>
                </c:pt>
                <c:pt idx="2713" c:formatCode="m/d;@">
                  <c:v>45686.2604166667</c:v>
                </c:pt>
                <c:pt idx="2714" c:formatCode="m/d;@">
                  <c:v>45686.2708333333</c:v>
                </c:pt>
                <c:pt idx="2715" c:formatCode="m/d;@">
                  <c:v>45686.28125</c:v>
                </c:pt>
                <c:pt idx="2716" c:formatCode="m/d;@">
                  <c:v>45686.2916666667</c:v>
                </c:pt>
                <c:pt idx="2717" c:formatCode="m/d;@">
                  <c:v>45686.3020833333</c:v>
                </c:pt>
                <c:pt idx="2718" c:formatCode="m/d;@">
                  <c:v>45686.3125</c:v>
                </c:pt>
                <c:pt idx="2719" c:formatCode="m/d;@">
                  <c:v>45686.3229166667</c:v>
                </c:pt>
                <c:pt idx="2720" c:formatCode="m/d;@">
                  <c:v>45686.3333333333</c:v>
                </c:pt>
                <c:pt idx="2721" c:formatCode="m/d;@">
                  <c:v>45686.34375</c:v>
                </c:pt>
                <c:pt idx="2722" c:formatCode="m/d;@">
                  <c:v>45686.3541666667</c:v>
                </c:pt>
                <c:pt idx="2723" c:formatCode="m/d;@">
                  <c:v>45686.3645833333</c:v>
                </c:pt>
                <c:pt idx="2724" c:formatCode="m/d;@">
                  <c:v>45686.375</c:v>
                </c:pt>
                <c:pt idx="2725" c:formatCode="m/d;@">
                  <c:v>45686.3854166667</c:v>
                </c:pt>
                <c:pt idx="2726" c:formatCode="m/d;@">
                  <c:v>45686.3958333333</c:v>
                </c:pt>
                <c:pt idx="2727" c:formatCode="m/d;@">
                  <c:v>45686.40625</c:v>
                </c:pt>
                <c:pt idx="2728" c:formatCode="m/d;@">
                  <c:v>45686.4166666667</c:v>
                </c:pt>
                <c:pt idx="2729" c:formatCode="m/d;@">
                  <c:v>45686.4270833333</c:v>
                </c:pt>
                <c:pt idx="2730" c:formatCode="m/d;@">
                  <c:v>45686.4375</c:v>
                </c:pt>
                <c:pt idx="2731" c:formatCode="m/d;@">
                  <c:v>45686.4479166667</c:v>
                </c:pt>
                <c:pt idx="2732" c:formatCode="m/d;@">
                  <c:v>45686.4583333333</c:v>
                </c:pt>
                <c:pt idx="2733" c:formatCode="m/d;@">
                  <c:v>45686.46875</c:v>
                </c:pt>
                <c:pt idx="2734" c:formatCode="m/d;@">
                  <c:v>45686.4791666667</c:v>
                </c:pt>
                <c:pt idx="2735" c:formatCode="m/d;@">
                  <c:v>45686.4895833333</c:v>
                </c:pt>
                <c:pt idx="2736" c:formatCode="m/d;@">
                  <c:v>45686.5</c:v>
                </c:pt>
                <c:pt idx="2737" c:formatCode="m/d;@">
                  <c:v>45686.5104166667</c:v>
                </c:pt>
                <c:pt idx="2738" c:formatCode="m/d;@">
                  <c:v>45686.5208333333</c:v>
                </c:pt>
                <c:pt idx="2739" c:formatCode="m/d;@">
                  <c:v>45686.53125</c:v>
                </c:pt>
                <c:pt idx="2740" c:formatCode="m/d;@">
                  <c:v>45686.5416666667</c:v>
                </c:pt>
                <c:pt idx="2741" c:formatCode="m/d;@">
                  <c:v>45686.5520833333</c:v>
                </c:pt>
                <c:pt idx="2742" c:formatCode="m/d;@">
                  <c:v>45686.5625</c:v>
                </c:pt>
                <c:pt idx="2743" c:formatCode="m/d;@">
                  <c:v>45686.5729166667</c:v>
                </c:pt>
                <c:pt idx="2744" c:formatCode="m/d;@">
                  <c:v>45686.5833333333</c:v>
                </c:pt>
                <c:pt idx="2745" c:formatCode="m/d;@">
                  <c:v>45686.59375</c:v>
                </c:pt>
                <c:pt idx="2746" c:formatCode="m/d;@">
                  <c:v>45686.6041666667</c:v>
                </c:pt>
                <c:pt idx="2747" c:formatCode="m/d;@">
                  <c:v>45686.6145833333</c:v>
                </c:pt>
                <c:pt idx="2748" c:formatCode="m/d;@">
                  <c:v>45686.625</c:v>
                </c:pt>
                <c:pt idx="2749" c:formatCode="m/d;@">
                  <c:v>45686.6354166667</c:v>
                </c:pt>
                <c:pt idx="2750" c:formatCode="m/d;@">
                  <c:v>45686.6458333333</c:v>
                </c:pt>
                <c:pt idx="2751" c:formatCode="m/d;@">
                  <c:v>45686.65625</c:v>
                </c:pt>
                <c:pt idx="2752" c:formatCode="m/d;@">
                  <c:v>45686.6666666667</c:v>
                </c:pt>
                <c:pt idx="2753" c:formatCode="m/d;@">
                  <c:v>45686.6770833333</c:v>
                </c:pt>
                <c:pt idx="2754" c:formatCode="m/d;@">
                  <c:v>45686.6875</c:v>
                </c:pt>
                <c:pt idx="2755" c:formatCode="m/d;@">
                  <c:v>45686.6979166667</c:v>
                </c:pt>
                <c:pt idx="2756" c:formatCode="m/d;@">
                  <c:v>45686.7083333333</c:v>
                </c:pt>
                <c:pt idx="2757" c:formatCode="m/d;@">
                  <c:v>45686.71875</c:v>
                </c:pt>
                <c:pt idx="2758" c:formatCode="m/d;@">
                  <c:v>45686.7291666667</c:v>
                </c:pt>
                <c:pt idx="2759" c:formatCode="m/d;@">
                  <c:v>45686.7395833333</c:v>
                </c:pt>
                <c:pt idx="2760" c:formatCode="m/d;@">
                  <c:v>45686.75</c:v>
                </c:pt>
                <c:pt idx="2761" c:formatCode="m/d;@">
                  <c:v>45686.7604166667</c:v>
                </c:pt>
                <c:pt idx="2762" c:formatCode="m/d;@">
                  <c:v>45686.7708333333</c:v>
                </c:pt>
                <c:pt idx="2763" c:formatCode="m/d;@">
                  <c:v>45686.78125</c:v>
                </c:pt>
                <c:pt idx="2764" c:formatCode="m/d;@">
                  <c:v>45686.7916666667</c:v>
                </c:pt>
                <c:pt idx="2765" c:formatCode="m/d;@">
                  <c:v>45686.8020833333</c:v>
                </c:pt>
                <c:pt idx="2766" c:formatCode="m/d;@">
                  <c:v>45686.8125</c:v>
                </c:pt>
                <c:pt idx="2767" c:formatCode="m/d;@">
                  <c:v>45686.8229166667</c:v>
                </c:pt>
                <c:pt idx="2768" c:formatCode="m/d;@">
                  <c:v>45686.8333333333</c:v>
                </c:pt>
                <c:pt idx="2769" c:formatCode="m/d;@">
                  <c:v>45686.84375</c:v>
                </c:pt>
                <c:pt idx="2770" c:formatCode="m/d;@">
                  <c:v>45686.8541666667</c:v>
                </c:pt>
                <c:pt idx="2771" c:formatCode="m/d;@">
                  <c:v>45686.8645833333</c:v>
                </c:pt>
                <c:pt idx="2772" c:formatCode="m/d;@">
                  <c:v>45686.875</c:v>
                </c:pt>
                <c:pt idx="2773" c:formatCode="m/d;@">
                  <c:v>45686.8854166667</c:v>
                </c:pt>
                <c:pt idx="2774" c:formatCode="m/d;@">
                  <c:v>45686.8958333333</c:v>
                </c:pt>
                <c:pt idx="2775" c:formatCode="m/d;@">
                  <c:v>45686.90625</c:v>
                </c:pt>
                <c:pt idx="2776" c:formatCode="m/d;@">
                  <c:v>45686.9166666667</c:v>
                </c:pt>
                <c:pt idx="2777" c:formatCode="m/d;@">
                  <c:v>45686.9270833333</c:v>
                </c:pt>
                <c:pt idx="2778" c:formatCode="m/d;@">
                  <c:v>45686.9375</c:v>
                </c:pt>
                <c:pt idx="2779" c:formatCode="m/d;@">
                  <c:v>45686.9479166667</c:v>
                </c:pt>
                <c:pt idx="2780" c:formatCode="m/d;@">
                  <c:v>45686.9583333333</c:v>
                </c:pt>
                <c:pt idx="2781" c:formatCode="m/d;@">
                  <c:v>45686.96875</c:v>
                </c:pt>
                <c:pt idx="2782" c:formatCode="m/d;@">
                  <c:v>45686.9791666667</c:v>
                </c:pt>
                <c:pt idx="2783" c:formatCode="m/d;@">
                  <c:v>45686.9895833333</c:v>
                </c:pt>
                <c:pt idx="2784" c:formatCode="m/d;@">
                  <c:v>45687</c:v>
                </c:pt>
                <c:pt idx="2785" c:formatCode="m/d;@">
                  <c:v>45687.0104166667</c:v>
                </c:pt>
                <c:pt idx="2786" c:formatCode="m/d;@">
                  <c:v>45687.0208333333</c:v>
                </c:pt>
                <c:pt idx="2787" c:formatCode="m/d;@">
                  <c:v>45687.03125</c:v>
                </c:pt>
                <c:pt idx="2788" c:formatCode="m/d;@">
                  <c:v>45687.0416666667</c:v>
                </c:pt>
                <c:pt idx="2789" c:formatCode="m/d;@">
                  <c:v>45687.0520833333</c:v>
                </c:pt>
                <c:pt idx="2790" c:formatCode="m/d;@">
                  <c:v>45687.0625</c:v>
                </c:pt>
                <c:pt idx="2791" c:formatCode="m/d;@">
                  <c:v>45687.0729166667</c:v>
                </c:pt>
                <c:pt idx="2792" c:formatCode="m/d;@">
                  <c:v>45687.0833333333</c:v>
                </c:pt>
                <c:pt idx="2793" c:formatCode="m/d;@">
                  <c:v>45687.09375</c:v>
                </c:pt>
                <c:pt idx="2794" c:formatCode="m/d;@">
                  <c:v>45687.1041666667</c:v>
                </c:pt>
                <c:pt idx="2795" c:formatCode="m/d;@">
                  <c:v>45687.1145833333</c:v>
                </c:pt>
                <c:pt idx="2796" c:formatCode="m/d;@">
                  <c:v>45687.125</c:v>
                </c:pt>
                <c:pt idx="2797" c:formatCode="m/d;@">
                  <c:v>45687.1354166667</c:v>
                </c:pt>
                <c:pt idx="2798" c:formatCode="m/d;@">
                  <c:v>45687.1458333333</c:v>
                </c:pt>
                <c:pt idx="2799" c:formatCode="m/d;@">
                  <c:v>45687.15625</c:v>
                </c:pt>
                <c:pt idx="2800" c:formatCode="m/d;@">
                  <c:v>45687.1666666667</c:v>
                </c:pt>
                <c:pt idx="2801" c:formatCode="m/d;@">
                  <c:v>45687.1770833333</c:v>
                </c:pt>
                <c:pt idx="2802" c:formatCode="m/d;@">
                  <c:v>45687.1875</c:v>
                </c:pt>
                <c:pt idx="2803" c:formatCode="m/d;@">
                  <c:v>45687.1979166667</c:v>
                </c:pt>
                <c:pt idx="2804" c:formatCode="m/d;@">
                  <c:v>45687.2083333333</c:v>
                </c:pt>
                <c:pt idx="2805" c:formatCode="m/d;@">
                  <c:v>45687.21875</c:v>
                </c:pt>
                <c:pt idx="2806" c:formatCode="m/d;@">
                  <c:v>45687.2291666667</c:v>
                </c:pt>
                <c:pt idx="2807" c:formatCode="m/d;@">
                  <c:v>45687.2395833333</c:v>
                </c:pt>
                <c:pt idx="2808" c:formatCode="m/d;@">
                  <c:v>45687.25</c:v>
                </c:pt>
                <c:pt idx="2809" c:formatCode="m/d;@">
                  <c:v>45687.2604166667</c:v>
                </c:pt>
                <c:pt idx="2810" c:formatCode="m/d;@">
                  <c:v>45687.2708333333</c:v>
                </c:pt>
                <c:pt idx="2811" c:formatCode="m/d;@">
                  <c:v>45687.28125</c:v>
                </c:pt>
                <c:pt idx="2812" c:formatCode="m/d;@">
                  <c:v>45687.2916666667</c:v>
                </c:pt>
                <c:pt idx="2813" c:formatCode="m/d;@">
                  <c:v>45687.3020833333</c:v>
                </c:pt>
                <c:pt idx="2814" c:formatCode="m/d;@">
                  <c:v>45687.3125</c:v>
                </c:pt>
                <c:pt idx="2815" c:formatCode="m/d;@">
                  <c:v>45687.3229166667</c:v>
                </c:pt>
                <c:pt idx="2816" c:formatCode="m/d;@">
                  <c:v>45687.3333333333</c:v>
                </c:pt>
                <c:pt idx="2817" c:formatCode="m/d;@">
                  <c:v>45687.34375</c:v>
                </c:pt>
                <c:pt idx="2818" c:formatCode="m/d;@">
                  <c:v>45687.3541666667</c:v>
                </c:pt>
                <c:pt idx="2819" c:formatCode="m/d;@">
                  <c:v>45687.3645833333</c:v>
                </c:pt>
                <c:pt idx="2820" c:formatCode="m/d;@">
                  <c:v>45687.375</c:v>
                </c:pt>
                <c:pt idx="2821" c:formatCode="m/d;@">
                  <c:v>45687.3854166667</c:v>
                </c:pt>
                <c:pt idx="2822" c:formatCode="m/d;@">
                  <c:v>45687.3958333333</c:v>
                </c:pt>
                <c:pt idx="2823" c:formatCode="m/d;@">
                  <c:v>45687.40625</c:v>
                </c:pt>
                <c:pt idx="2824" c:formatCode="m/d;@">
                  <c:v>45687.4166666667</c:v>
                </c:pt>
                <c:pt idx="2825" c:formatCode="m/d;@">
                  <c:v>45687.4270833333</c:v>
                </c:pt>
                <c:pt idx="2826" c:formatCode="m/d;@">
                  <c:v>45687.4375</c:v>
                </c:pt>
                <c:pt idx="2827" c:formatCode="m/d;@">
                  <c:v>45687.4479166667</c:v>
                </c:pt>
                <c:pt idx="2828" c:formatCode="m/d;@">
                  <c:v>45687.4583333333</c:v>
                </c:pt>
                <c:pt idx="2829" c:formatCode="m/d;@">
                  <c:v>45687.46875</c:v>
                </c:pt>
                <c:pt idx="2830" c:formatCode="m/d;@">
                  <c:v>45687.4791666667</c:v>
                </c:pt>
                <c:pt idx="2831" c:formatCode="m/d;@">
                  <c:v>45687.4895833333</c:v>
                </c:pt>
                <c:pt idx="2832" c:formatCode="m/d;@">
                  <c:v>45687.5</c:v>
                </c:pt>
                <c:pt idx="2833" c:formatCode="m/d;@">
                  <c:v>45687.5104166667</c:v>
                </c:pt>
                <c:pt idx="2834" c:formatCode="m/d;@">
                  <c:v>45687.5208333333</c:v>
                </c:pt>
                <c:pt idx="2835" c:formatCode="m/d;@">
                  <c:v>45687.53125</c:v>
                </c:pt>
                <c:pt idx="2836" c:formatCode="m/d;@">
                  <c:v>45687.5416666667</c:v>
                </c:pt>
                <c:pt idx="2837" c:formatCode="m/d;@">
                  <c:v>45687.5520833333</c:v>
                </c:pt>
                <c:pt idx="2838" c:formatCode="m/d;@">
                  <c:v>45687.5625</c:v>
                </c:pt>
                <c:pt idx="2839" c:formatCode="m/d;@">
                  <c:v>45687.5729166667</c:v>
                </c:pt>
                <c:pt idx="2840" c:formatCode="m/d;@">
                  <c:v>45687.5833333333</c:v>
                </c:pt>
                <c:pt idx="2841" c:formatCode="m/d;@">
                  <c:v>45687.59375</c:v>
                </c:pt>
                <c:pt idx="2842" c:formatCode="m/d;@">
                  <c:v>45687.6041666667</c:v>
                </c:pt>
                <c:pt idx="2843" c:formatCode="m/d;@">
                  <c:v>45687.6145833333</c:v>
                </c:pt>
                <c:pt idx="2844" c:formatCode="m/d;@">
                  <c:v>45687.625</c:v>
                </c:pt>
                <c:pt idx="2845" c:formatCode="m/d;@">
                  <c:v>45687.6354166667</c:v>
                </c:pt>
                <c:pt idx="2846" c:formatCode="m/d;@">
                  <c:v>45687.6458333333</c:v>
                </c:pt>
                <c:pt idx="2847" c:formatCode="m/d;@">
                  <c:v>45687.65625</c:v>
                </c:pt>
                <c:pt idx="2848" c:formatCode="m/d;@">
                  <c:v>45687.6666666667</c:v>
                </c:pt>
                <c:pt idx="2849" c:formatCode="m/d;@">
                  <c:v>45687.6770833333</c:v>
                </c:pt>
                <c:pt idx="2850" c:formatCode="m/d;@">
                  <c:v>45687.6875</c:v>
                </c:pt>
                <c:pt idx="2851" c:formatCode="m/d;@">
                  <c:v>45687.6979166667</c:v>
                </c:pt>
                <c:pt idx="2852" c:formatCode="m/d;@">
                  <c:v>45687.7083333333</c:v>
                </c:pt>
                <c:pt idx="2853" c:formatCode="m/d;@">
                  <c:v>45687.71875</c:v>
                </c:pt>
                <c:pt idx="2854" c:formatCode="m/d;@">
                  <c:v>45687.7291666667</c:v>
                </c:pt>
                <c:pt idx="2855" c:formatCode="m/d;@">
                  <c:v>45687.7395833333</c:v>
                </c:pt>
                <c:pt idx="2856" c:formatCode="m/d;@">
                  <c:v>45687.75</c:v>
                </c:pt>
                <c:pt idx="2857" c:formatCode="m/d;@">
                  <c:v>45687.7604166667</c:v>
                </c:pt>
                <c:pt idx="2858" c:formatCode="m/d;@">
                  <c:v>45687.7708333333</c:v>
                </c:pt>
                <c:pt idx="2859" c:formatCode="m/d;@">
                  <c:v>45687.78125</c:v>
                </c:pt>
                <c:pt idx="2860" c:formatCode="m/d;@">
                  <c:v>45687.7916666667</c:v>
                </c:pt>
                <c:pt idx="2861" c:formatCode="m/d;@">
                  <c:v>45687.8020833333</c:v>
                </c:pt>
                <c:pt idx="2862" c:formatCode="m/d;@">
                  <c:v>45687.8125</c:v>
                </c:pt>
                <c:pt idx="2863" c:formatCode="m/d;@">
                  <c:v>45687.8229166667</c:v>
                </c:pt>
                <c:pt idx="2864" c:formatCode="m/d;@">
                  <c:v>45687.8333333333</c:v>
                </c:pt>
                <c:pt idx="2865" c:formatCode="m/d;@">
                  <c:v>45687.84375</c:v>
                </c:pt>
                <c:pt idx="2866" c:formatCode="m/d;@">
                  <c:v>45687.8541666667</c:v>
                </c:pt>
                <c:pt idx="2867" c:formatCode="m/d;@">
                  <c:v>45687.8645833333</c:v>
                </c:pt>
                <c:pt idx="2868" c:formatCode="m/d;@">
                  <c:v>45687.875</c:v>
                </c:pt>
                <c:pt idx="2869" c:formatCode="m/d;@">
                  <c:v>45687.8854166667</c:v>
                </c:pt>
                <c:pt idx="2870" c:formatCode="m/d;@">
                  <c:v>45687.8958333333</c:v>
                </c:pt>
                <c:pt idx="2871" c:formatCode="m/d;@">
                  <c:v>45687.90625</c:v>
                </c:pt>
                <c:pt idx="2872" c:formatCode="m/d;@">
                  <c:v>45687.9166666667</c:v>
                </c:pt>
                <c:pt idx="2873" c:formatCode="m/d;@">
                  <c:v>45687.9270833333</c:v>
                </c:pt>
                <c:pt idx="2874" c:formatCode="m/d;@">
                  <c:v>45687.9375</c:v>
                </c:pt>
                <c:pt idx="2875" c:formatCode="m/d;@">
                  <c:v>45687.9479166667</c:v>
                </c:pt>
                <c:pt idx="2876" c:formatCode="m/d;@">
                  <c:v>45687.9583333333</c:v>
                </c:pt>
                <c:pt idx="2877" c:formatCode="m/d;@">
                  <c:v>45687.96875</c:v>
                </c:pt>
                <c:pt idx="2878" c:formatCode="m/d;@">
                  <c:v>45687.9791666667</c:v>
                </c:pt>
                <c:pt idx="2879" c:formatCode="m/d;@">
                  <c:v>45687.9895833333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统调负荷!$P$2:$P$2881</c15:sqref>
                  </c15:fullRef>
                </c:ext>
              </c:extLst>
              <c:f>统调负荷!$P$3:$P$2881</c:f>
              <c:numCache>
                <c:formatCode>General</c:formatCode>
                <c:ptCount val="2879"/>
                <c:pt idx="0">
                  <c:v>11986.8</c:v>
                </c:pt>
                <c:pt idx="1">
                  <c:v>12633.1</c:v>
                </c:pt>
                <c:pt idx="2">
                  <c:v>12022.7</c:v>
                </c:pt>
                <c:pt idx="3">
                  <c:v>11170</c:v>
                </c:pt>
                <c:pt idx="4">
                  <c:v>10678.2</c:v>
                </c:pt>
                <c:pt idx="5">
                  <c:v>10189.2</c:v>
                </c:pt>
                <c:pt idx="6">
                  <c:v>9640.01</c:v>
                </c:pt>
                <c:pt idx="7">
                  <c:v>8547.75</c:v>
                </c:pt>
                <c:pt idx="8">
                  <c:v>8461.05</c:v>
                </c:pt>
                <c:pt idx="9">
                  <c:v>7951.56</c:v>
                </c:pt>
                <c:pt idx="10">
                  <c:v>8299.63</c:v>
                </c:pt>
                <c:pt idx="11">
                  <c:v>7987.48</c:v>
                </c:pt>
                <c:pt idx="12">
                  <c:v>8052.4</c:v>
                </c:pt>
                <c:pt idx="13">
                  <c:v>7590.81</c:v>
                </c:pt>
                <c:pt idx="14">
                  <c:v>7821.79</c:v>
                </c:pt>
                <c:pt idx="15">
                  <c:v>7255.15</c:v>
                </c:pt>
                <c:pt idx="16">
                  <c:v>7478.68</c:v>
                </c:pt>
                <c:pt idx="17">
                  <c:v>7540.89</c:v>
                </c:pt>
                <c:pt idx="18">
                  <c:v>7430.56</c:v>
                </c:pt>
                <c:pt idx="19">
                  <c:v>7788.45</c:v>
                </c:pt>
                <c:pt idx="20">
                  <c:v>7965.66</c:v>
                </c:pt>
                <c:pt idx="21">
                  <c:v>7376.52</c:v>
                </c:pt>
                <c:pt idx="22">
                  <c:v>7808.06</c:v>
                </c:pt>
                <c:pt idx="23">
                  <c:v>7583.39</c:v>
                </c:pt>
                <c:pt idx="24">
                  <c:v>7803.58</c:v>
                </c:pt>
                <c:pt idx="25">
                  <c:v>7723.71</c:v>
                </c:pt>
                <c:pt idx="26">
                  <c:v>7869.83</c:v>
                </c:pt>
                <c:pt idx="27">
                  <c:v>8725.11</c:v>
                </c:pt>
                <c:pt idx="28">
                  <c:v>7964.1</c:v>
                </c:pt>
                <c:pt idx="29">
                  <c:v>8005.42</c:v>
                </c:pt>
                <c:pt idx="30">
                  <c:v>8453.67</c:v>
                </c:pt>
                <c:pt idx="31">
                  <c:v>9806.5</c:v>
                </c:pt>
                <c:pt idx="32">
                  <c:v>10436.7</c:v>
                </c:pt>
                <c:pt idx="33">
                  <c:v>10538.2</c:v>
                </c:pt>
                <c:pt idx="34">
                  <c:v>10677.3</c:v>
                </c:pt>
                <c:pt idx="35">
                  <c:v>11913.6</c:v>
                </c:pt>
                <c:pt idx="36">
                  <c:v>12766.1</c:v>
                </c:pt>
                <c:pt idx="37">
                  <c:v>12769.6</c:v>
                </c:pt>
                <c:pt idx="38">
                  <c:v>13277.8</c:v>
                </c:pt>
                <c:pt idx="39">
                  <c:v>13159.9</c:v>
                </c:pt>
                <c:pt idx="40">
                  <c:v>13286.6</c:v>
                </c:pt>
                <c:pt idx="41">
                  <c:v>13375.8</c:v>
                </c:pt>
                <c:pt idx="42">
                  <c:v>13848.3</c:v>
                </c:pt>
                <c:pt idx="43">
                  <c:v>13575.1</c:v>
                </c:pt>
                <c:pt idx="44">
                  <c:v>13257</c:v>
                </c:pt>
                <c:pt idx="45">
                  <c:v>13025.7</c:v>
                </c:pt>
                <c:pt idx="46">
                  <c:v>12388.8</c:v>
                </c:pt>
                <c:pt idx="47">
                  <c:v>9995.38</c:v>
                </c:pt>
                <c:pt idx="48">
                  <c:v>9107.13</c:v>
                </c:pt>
                <c:pt idx="49">
                  <c:v>9736.87</c:v>
                </c:pt>
                <c:pt idx="50">
                  <c:v>8896.66</c:v>
                </c:pt>
                <c:pt idx="51">
                  <c:v>8872.12</c:v>
                </c:pt>
                <c:pt idx="52">
                  <c:v>9263.62</c:v>
                </c:pt>
                <c:pt idx="53">
                  <c:v>9457.86</c:v>
                </c:pt>
                <c:pt idx="54">
                  <c:v>9350.22</c:v>
                </c:pt>
                <c:pt idx="55">
                  <c:v>10111.7</c:v>
                </c:pt>
                <c:pt idx="56">
                  <c:v>10037.6</c:v>
                </c:pt>
                <c:pt idx="57">
                  <c:v>10328.1</c:v>
                </c:pt>
                <c:pt idx="58">
                  <c:v>10392.5</c:v>
                </c:pt>
                <c:pt idx="59">
                  <c:v>9517.53</c:v>
                </c:pt>
                <c:pt idx="60">
                  <c:v>9497.75</c:v>
                </c:pt>
                <c:pt idx="61">
                  <c:v>10324.9</c:v>
                </c:pt>
                <c:pt idx="62">
                  <c:v>11687.5</c:v>
                </c:pt>
                <c:pt idx="63">
                  <c:v>12650</c:v>
                </c:pt>
                <c:pt idx="64">
                  <c:v>15179.9</c:v>
                </c:pt>
                <c:pt idx="65">
                  <c:v>15560.5</c:v>
                </c:pt>
                <c:pt idx="66">
                  <c:v>16098.3</c:v>
                </c:pt>
                <c:pt idx="67">
                  <c:v>15705.2</c:v>
                </c:pt>
                <c:pt idx="68">
                  <c:v>15199.7</c:v>
                </c:pt>
                <c:pt idx="69">
                  <c:v>15186.3</c:v>
                </c:pt>
                <c:pt idx="70">
                  <c:v>15178.6</c:v>
                </c:pt>
                <c:pt idx="71">
                  <c:v>16153.7</c:v>
                </c:pt>
                <c:pt idx="72">
                  <c:v>15681.9</c:v>
                </c:pt>
                <c:pt idx="73">
                  <c:v>16325.8</c:v>
                </c:pt>
                <c:pt idx="74">
                  <c:v>16274.5</c:v>
                </c:pt>
                <c:pt idx="75">
                  <c:v>16181.7</c:v>
                </c:pt>
                <c:pt idx="76">
                  <c:v>16276.8</c:v>
                </c:pt>
                <c:pt idx="77">
                  <c:v>16245.1</c:v>
                </c:pt>
                <c:pt idx="78">
                  <c:v>16417</c:v>
                </c:pt>
                <c:pt idx="79">
                  <c:v>16147.7</c:v>
                </c:pt>
                <c:pt idx="80">
                  <c:v>15743.3</c:v>
                </c:pt>
                <c:pt idx="81">
                  <c:v>15907.3</c:v>
                </c:pt>
                <c:pt idx="82">
                  <c:v>15778.6</c:v>
                </c:pt>
                <c:pt idx="83">
                  <c:v>15565.7</c:v>
                </c:pt>
                <c:pt idx="84">
                  <c:v>14913.8</c:v>
                </c:pt>
                <c:pt idx="85">
                  <c:v>15055.5</c:v>
                </c:pt>
                <c:pt idx="86">
                  <c:v>14264.1</c:v>
                </c:pt>
                <c:pt idx="87">
                  <c:v>13461.1</c:v>
                </c:pt>
                <c:pt idx="88">
                  <c:v>12552.9</c:v>
                </c:pt>
                <c:pt idx="89">
                  <c:v>12784.1</c:v>
                </c:pt>
                <c:pt idx="90">
                  <c:v>13208.4</c:v>
                </c:pt>
                <c:pt idx="91">
                  <c:v>11794.3</c:v>
                </c:pt>
                <c:pt idx="92">
                  <c:v>11383.1</c:v>
                </c:pt>
                <c:pt idx="93">
                  <c:v>11318.9</c:v>
                </c:pt>
                <c:pt idx="94">
                  <c:v>11548.3</c:v>
                </c:pt>
                <c:pt idx="95">
                  <c:v>12154.7</c:v>
                </c:pt>
                <c:pt idx="96">
                  <c:v>12507.1</c:v>
                </c:pt>
                <c:pt idx="97">
                  <c:v>12555.9</c:v>
                </c:pt>
                <c:pt idx="98">
                  <c:v>12686.2</c:v>
                </c:pt>
                <c:pt idx="99">
                  <c:v>12933.1</c:v>
                </c:pt>
                <c:pt idx="100">
                  <c:v>11897.5</c:v>
                </c:pt>
                <c:pt idx="101">
                  <c:v>11341.8</c:v>
                </c:pt>
                <c:pt idx="102">
                  <c:v>10908.6</c:v>
                </c:pt>
                <c:pt idx="103">
                  <c:v>10501</c:v>
                </c:pt>
                <c:pt idx="104">
                  <c:v>10031.7</c:v>
                </c:pt>
                <c:pt idx="105">
                  <c:v>10053.3</c:v>
                </c:pt>
                <c:pt idx="106">
                  <c:v>9640.88</c:v>
                </c:pt>
                <c:pt idx="107">
                  <c:v>9673.21</c:v>
                </c:pt>
                <c:pt idx="108">
                  <c:v>9627.81</c:v>
                </c:pt>
                <c:pt idx="109">
                  <c:v>9448.32</c:v>
                </c:pt>
                <c:pt idx="110">
                  <c:v>9321.89</c:v>
                </c:pt>
                <c:pt idx="111">
                  <c:v>9052.69</c:v>
                </c:pt>
                <c:pt idx="112">
                  <c:v>9045.04</c:v>
                </c:pt>
                <c:pt idx="113">
                  <c:v>9185.99</c:v>
                </c:pt>
                <c:pt idx="114">
                  <c:v>9162.08</c:v>
                </c:pt>
                <c:pt idx="115">
                  <c:v>9131</c:v>
                </c:pt>
                <c:pt idx="116">
                  <c:v>9376.19</c:v>
                </c:pt>
                <c:pt idx="117">
                  <c:v>9193.03</c:v>
                </c:pt>
                <c:pt idx="118">
                  <c:v>9121.29</c:v>
                </c:pt>
                <c:pt idx="119">
                  <c:v>8832.02</c:v>
                </c:pt>
                <c:pt idx="120">
                  <c:v>8822</c:v>
                </c:pt>
                <c:pt idx="121">
                  <c:v>9073.16</c:v>
                </c:pt>
                <c:pt idx="122">
                  <c:v>9583.64</c:v>
                </c:pt>
                <c:pt idx="123">
                  <c:v>9984.65</c:v>
                </c:pt>
                <c:pt idx="124">
                  <c:v>10306</c:v>
                </c:pt>
                <c:pt idx="125">
                  <c:v>10758.7</c:v>
                </c:pt>
                <c:pt idx="126">
                  <c:v>11911.6</c:v>
                </c:pt>
                <c:pt idx="127">
                  <c:v>14559.2</c:v>
                </c:pt>
                <c:pt idx="128">
                  <c:v>16842.4</c:v>
                </c:pt>
                <c:pt idx="129">
                  <c:v>16912.2</c:v>
                </c:pt>
                <c:pt idx="130">
                  <c:v>16937.3</c:v>
                </c:pt>
                <c:pt idx="131">
                  <c:v>18500.4</c:v>
                </c:pt>
                <c:pt idx="132">
                  <c:v>18640.4</c:v>
                </c:pt>
                <c:pt idx="133">
                  <c:v>18577.7</c:v>
                </c:pt>
                <c:pt idx="134">
                  <c:v>18883.6</c:v>
                </c:pt>
                <c:pt idx="135">
                  <c:v>18891.1</c:v>
                </c:pt>
                <c:pt idx="136">
                  <c:v>19474.2</c:v>
                </c:pt>
                <c:pt idx="137">
                  <c:v>19221.9</c:v>
                </c:pt>
                <c:pt idx="138">
                  <c:v>19320.4</c:v>
                </c:pt>
                <c:pt idx="139">
                  <c:v>19846.5</c:v>
                </c:pt>
                <c:pt idx="140">
                  <c:v>18611.5</c:v>
                </c:pt>
                <c:pt idx="141">
                  <c:v>17943.1</c:v>
                </c:pt>
                <c:pt idx="142">
                  <c:v>16917.3</c:v>
                </c:pt>
                <c:pt idx="143">
                  <c:v>15170.3</c:v>
                </c:pt>
                <c:pt idx="144">
                  <c:v>13377.8</c:v>
                </c:pt>
                <c:pt idx="145">
                  <c:v>13653.8</c:v>
                </c:pt>
                <c:pt idx="146">
                  <c:v>13129.1</c:v>
                </c:pt>
                <c:pt idx="147">
                  <c:v>13258.6</c:v>
                </c:pt>
                <c:pt idx="148">
                  <c:v>12754.7</c:v>
                </c:pt>
                <c:pt idx="149">
                  <c:v>13393</c:v>
                </c:pt>
                <c:pt idx="150">
                  <c:v>13328.6</c:v>
                </c:pt>
                <c:pt idx="151">
                  <c:v>12723.8</c:v>
                </c:pt>
                <c:pt idx="152">
                  <c:v>12466.6</c:v>
                </c:pt>
                <c:pt idx="153">
                  <c:v>12463.6</c:v>
                </c:pt>
                <c:pt idx="154">
                  <c:v>13126.1</c:v>
                </c:pt>
                <c:pt idx="155">
                  <c:v>13020.4</c:v>
                </c:pt>
                <c:pt idx="156">
                  <c:v>13540.9</c:v>
                </c:pt>
                <c:pt idx="157">
                  <c:v>13594.5</c:v>
                </c:pt>
                <c:pt idx="158">
                  <c:v>14827.2</c:v>
                </c:pt>
                <c:pt idx="159">
                  <c:v>16498</c:v>
                </c:pt>
                <c:pt idx="160">
                  <c:v>18020.8</c:v>
                </c:pt>
                <c:pt idx="161">
                  <c:v>18358.6</c:v>
                </c:pt>
                <c:pt idx="162">
                  <c:v>18934.9</c:v>
                </c:pt>
                <c:pt idx="163">
                  <c:v>19278.2</c:v>
                </c:pt>
                <c:pt idx="164">
                  <c:v>19260.1</c:v>
                </c:pt>
                <c:pt idx="165">
                  <c:v>18634.2</c:v>
                </c:pt>
                <c:pt idx="166">
                  <c:v>19045.2</c:v>
                </c:pt>
                <c:pt idx="167">
                  <c:v>19786.2</c:v>
                </c:pt>
                <c:pt idx="168">
                  <c:v>20411.8</c:v>
                </c:pt>
                <c:pt idx="169">
                  <c:v>19856.7</c:v>
                </c:pt>
                <c:pt idx="170">
                  <c:v>19965.6</c:v>
                </c:pt>
                <c:pt idx="171">
                  <c:v>20507.6</c:v>
                </c:pt>
                <c:pt idx="172">
                  <c:v>20495.9</c:v>
                </c:pt>
                <c:pt idx="173">
                  <c:v>20640.2</c:v>
                </c:pt>
                <c:pt idx="174">
                  <c:v>20419.6</c:v>
                </c:pt>
                <c:pt idx="175">
                  <c:v>20270.3</c:v>
                </c:pt>
                <c:pt idx="176">
                  <c:v>20563.9</c:v>
                </c:pt>
                <c:pt idx="177">
                  <c:v>20397.1</c:v>
                </c:pt>
                <c:pt idx="178">
                  <c:v>20249.2</c:v>
                </c:pt>
                <c:pt idx="179">
                  <c:v>19984</c:v>
                </c:pt>
                <c:pt idx="180">
                  <c:v>19340.9</c:v>
                </c:pt>
                <c:pt idx="181">
                  <c:v>18372.2</c:v>
                </c:pt>
                <c:pt idx="182">
                  <c:v>17818.2</c:v>
                </c:pt>
                <c:pt idx="183">
                  <c:v>17254.1</c:v>
                </c:pt>
                <c:pt idx="184">
                  <c:v>16368.8</c:v>
                </c:pt>
                <c:pt idx="185">
                  <c:v>16657.4</c:v>
                </c:pt>
                <c:pt idx="186">
                  <c:v>16292.2</c:v>
                </c:pt>
                <c:pt idx="187">
                  <c:v>16202.8</c:v>
                </c:pt>
                <c:pt idx="188">
                  <c:v>15456.8</c:v>
                </c:pt>
                <c:pt idx="189">
                  <c:v>15106.1</c:v>
                </c:pt>
                <c:pt idx="190">
                  <c:v>15726</c:v>
                </c:pt>
                <c:pt idx="191">
                  <c:v>15425.9</c:v>
                </c:pt>
                <c:pt idx="192">
                  <c:v>14687.4</c:v>
                </c:pt>
                <c:pt idx="193">
                  <c:v>16047.4</c:v>
                </c:pt>
                <c:pt idx="194">
                  <c:v>15871.6</c:v>
                </c:pt>
                <c:pt idx="195">
                  <c:v>16755</c:v>
                </c:pt>
                <c:pt idx="196">
                  <c:v>16221.7</c:v>
                </c:pt>
                <c:pt idx="197">
                  <c:v>16267.4</c:v>
                </c:pt>
                <c:pt idx="198">
                  <c:v>16375.5</c:v>
                </c:pt>
                <c:pt idx="199">
                  <c:v>15780.2</c:v>
                </c:pt>
                <c:pt idx="200">
                  <c:v>15019.5</c:v>
                </c:pt>
                <c:pt idx="201">
                  <c:v>13201</c:v>
                </c:pt>
                <c:pt idx="202">
                  <c:v>12210.6</c:v>
                </c:pt>
                <c:pt idx="203">
                  <c:v>11899.5</c:v>
                </c:pt>
                <c:pt idx="204">
                  <c:v>11623.1</c:v>
                </c:pt>
                <c:pt idx="205">
                  <c:v>11516.4</c:v>
                </c:pt>
                <c:pt idx="206">
                  <c:v>11708.1</c:v>
                </c:pt>
                <c:pt idx="207">
                  <c:v>11993</c:v>
                </c:pt>
                <c:pt idx="208">
                  <c:v>12422.2</c:v>
                </c:pt>
                <c:pt idx="209">
                  <c:v>13200.2</c:v>
                </c:pt>
                <c:pt idx="210">
                  <c:v>13029.5</c:v>
                </c:pt>
                <c:pt idx="211">
                  <c:v>13034.6</c:v>
                </c:pt>
                <c:pt idx="212">
                  <c:v>12970.9</c:v>
                </c:pt>
                <c:pt idx="213">
                  <c:v>12540.7</c:v>
                </c:pt>
                <c:pt idx="214">
                  <c:v>11994.1</c:v>
                </c:pt>
                <c:pt idx="215">
                  <c:v>12315.2</c:v>
                </c:pt>
                <c:pt idx="216">
                  <c:v>12232.8</c:v>
                </c:pt>
                <c:pt idx="217">
                  <c:v>11919.6</c:v>
                </c:pt>
                <c:pt idx="218">
                  <c:v>11607</c:v>
                </c:pt>
                <c:pt idx="219">
                  <c:v>11619.7</c:v>
                </c:pt>
                <c:pt idx="220">
                  <c:v>12439.7</c:v>
                </c:pt>
                <c:pt idx="221">
                  <c:v>14741.9</c:v>
                </c:pt>
                <c:pt idx="222">
                  <c:v>16894.4</c:v>
                </c:pt>
                <c:pt idx="223">
                  <c:v>20398.1</c:v>
                </c:pt>
                <c:pt idx="224">
                  <c:v>21561</c:v>
                </c:pt>
                <c:pt idx="225">
                  <c:v>22823.7</c:v>
                </c:pt>
                <c:pt idx="226">
                  <c:v>22663.6</c:v>
                </c:pt>
                <c:pt idx="227">
                  <c:v>22788.2</c:v>
                </c:pt>
                <c:pt idx="228">
                  <c:v>23262.9</c:v>
                </c:pt>
                <c:pt idx="229">
                  <c:v>22763.2</c:v>
                </c:pt>
                <c:pt idx="230">
                  <c:v>23127</c:v>
                </c:pt>
                <c:pt idx="231">
                  <c:v>23515</c:v>
                </c:pt>
                <c:pt idx="232">
                  <c:v>21581.5</c:v>
                </c:pt>
                <c:pt idx="233">
                  <c:v>20717.5</c:v>
                </c:pt>
                <c:pt idx="234">
                  <c:v>21096.5</c:v>
                </c:pt>
                <c:pt idx="235">
                  <c:v>19630.3</c:v>
                </c:pt>
                <c:pt idx="236">
                  <c:v>18272.8</c:v>
                </c:pt>
                <c:pt idx="237">
                  <c:v>17432.4</c:v>
                </c:pt>
                <c:pt idx="238">
                  <c:v>16345.4</c:v>
                </c:pt>
                <c:pt idx="239">
                  <c:v>15552.1</c:v>
                </c:pt>
                <c:pt idx="240">
                  <c:v>15623</c:v>
                </c:pt>
                <c:pt idx="241">
                  <c:v>14672.2</c:v>
                </c:pt>
                <c:pt idx="242">
                  <c:v>14604.1</c:v>
                </c:pt>
                <c:pt idx="243">
                  <c:v>14621.2</c:v>
                </c:pt>
                <c:pt idx="244">
                  <c:v>14887.1</c:v>
                </c:pt>
                <c:pt idx="245">
                  <c:v>14835.3</c:v>
                </c:pt>
                <c:pt idx="246">
                  <c:v>14962</c:v>
                </c:pt>
                <c:pt idx="247">
                  <c:v>15109.7</c:v>
                </c:pt>
                <c:pt idx="248">
                  <c:v>14443.6</c:v>
                </c:pt>
                <c:pt idx="249">
                  <c:v>13817.1</c:v>
                </c:pt>
                <c:pt idx="250">
                  <c:v>13728.8</c:v>
                </c:pt>
                <c:pt idx="251">
                  <c:v>14210.4</c:v>
                </c:pt>
                <c:pt idx="252">
                  <c:v>14039.5</c:v>
                </c:pt>
                <c:pt idx="253">
                  <c:v>15628.6</c:v>
                </c:pt>
                <c:pt idx="254">
                  <c:v>17947.9</c:v>
                </c:pt>
                <c:pt idx="255">
                  <c:v>20253.8</c:v>
                </c:pt>
                <c:pt idx="256">
                  <c:v>21221.2</c:v>
                </c:pt>
                <c:pt idx="257">
                  <c:v>21574.5</c:v>
                </c:pt>
                <c:pt idx="258">
                  <c:v>21586.9</c:v>
                </c:pt>
                <c:pt idx="259">
                  <c:v>21803.3</c:v>
                </c:pt>
                <c:pt idx="260">
                  <c:v>20941.5</c:v>
                </c:pt>
                <c:pt idx="261">
                  <c:v>20616</c:v>
                </c:pt>
                <c:pt idx="262">
                  <c:v>20317.1</c:v>
                </c:pt>
                <c:pt idx="263">
                  <c:v>20557.8</c:v>
                </c:pt>
                <c:pt idx="264">
                  <c:v>20629</c:v>
                </c:pt>
                <c:pt idx="265">
                  <c:v>20759.1</c:v>
                </c:pt>
                <c:pt idx="266">
                  <c:v>20267.1</c:v>
                </c:pt>
                <c:pt idx="267">
                  <c:v>20301.4</c:v>
                </c:pt>
                <c:pt idx="268">
                  <c:v>20029.7</c:v>
                </c:pt>
                <c:pt idx="269">
                  <c:v>20071.5</c:v>
                </c:pt>
                <c:pt idx="270">
                  <c:v>20133.8</c:v>
                </c:pt>
                <c:pt idx="271">
                  <c:v>19899.5</c:v>
                </c:pt>
                <c:pt idx="272">
                  <c:v>20217.7</c:v>
                </c:pt>
                <c:pt idx="273">
                  <c:v>20626.7</c:v>
                </c:pt>
                <c:pt idx="274">
                  <c:v>20292.7</c:v>
                </c:pt>
                <c:pt idx="275">
                  <c:v>19963.6</c:v>
                </c:pt>
                <c:pt idx="276">
                  <c:v>18617.6</c:v>
                </c:pt>
                <c:pt idx="277">
                  <c:v>18030.8</c:v>
                </c:pt>
                <c:pt idx="278">
                  <c:v>17936.2</c:v>
                </c:pt>
                <c:pt idx="279">
                  <c:v>17602.4</c:v>
                </c:pt>
                <c:pt idx="280">
                  <c:v>16940.1</c:v>
                </c:pt>
                <c:pt idx="281">
                  <c:v>17365.8</c:v>
                </c:pt>
                <c:pt idx="282">
                  <c:v>16032.3</c:v>
                </c:pt>
                <c:pt idx="283">
                  <c:v>16124.4</c:v>
                </c:pt>
                <c:pt idx="284">
                  <c:v>15290.6</c:v>
                </c:pt>
                <c:pt idx="285">
                  <c:v>15430.6</c:v>
                </c:pt>
                <c:pt idx="286">
                  <c:v>15784.9</c:v>
                </c:pt>
                <c:pt idx="287">
                  <c:v>14889.7</c:v>
                </c:pt>
                <c:pt idx="288">
                  <c:v>15125.8</c:v>
                </c:pt>
                <c:pt idx="289">
                  <c:v>14982.3</c:v>
                </c:pt>
                <c:pt idx="290">
                  <c:v>16229.8</c:v>
                </c:pt>
                <c:pt idx="291">
                  <c:v>16766.8</c:v>
                </c:pt>
                <c:pt idx="292">
                  <c:v>16650</c:v>
                </c:pt>
                <c:pt idx="293">
                  <c:v>16627</c:v>
                </c:pt>
                <c:pt idx="294">
                  <c:v>16104.1</c:v>
                </c:pt>
                <c:pt idx="295">
                  <c:v>16447.3</c:v>
                </c:pt>
                <c:pt idx="296">
                  <c:v>15297.1</c:v>
                </c:pt>
                <c:pt idx="297">
                  <c:v>14205</c:v>
                </c:pt>
                <c:pt idx="298">
                  <c:v>12638.8</c:v>
                </c:pt>
                <c:pt idx="299">
                  <c:v>11746.6</c:v>
                </c:pt>
                <c:pt idx="300">
                  <c:v>11633.2</c:v>
                </c:pt>
                <c:pt idx="301">
                  <c:v>11630.2</c:v>
                </c:pt>
                <c:pt idx="302">
                  <c:v>11032.9</c:v>
                </c:pt>
                <c:pt idx="303">
                  <c:v>11533.1</c:v>
                </c:pt>
                <c:pt idx="304">
                  <c:v>11412.6</c:v>
                </c:pt>
                <c:pt idx="305">
                  <c:v>11495.2</c:v>
                </c:pt>
                <c:pt idx="306">
                  <c:v>11478.8</c:v>
                </c:pt>
                <c:pt idx="307">
                  <c:v>11308</c:v>
                </c:pt>
                <c:pt idx="308">
                  <c:v>11538.4</c:v>
                </c:pt>
                <c:pt idx="309">
                  <c:v>11201.1</c:v>
                </c:pt>
                <c:pt idx="310">
                  <c:v>11887.1</c:v>
                </c:pt>
                <c:pt idx="311">
                  <c:v>11479.6</c:v>
                </c:pt>
                <c:pt idx="312">
                  <c:v>11505.9</c:v>
                </c:pt>
                <c:pt idx="313">
                  <c:v>11369.2</c:v>
                </c:pt>
                <c:pt idx="314">
                  <c:v>11801.1</c:v>
                </c:pt>
                <c:pt idx="315">
                  <c:v>13011.4</c:v>
                </c:pt>
                <c:pt idx="316">
                  <c:v>13945.8</c:v>
                </c:pt>
                <c:pt idx="317">
                  <c:v>15268.3</c:v>
                </c:pt>
                <c:pt idx="318">
                  <c:v>16527.6</c:v>
                </c:pt>
                <c:pt idx="319">
                  <c:v>18679.1</c:v>
                </c:pt>
                <c:pt idx="320">
                  <c:v>19748.3</c:v>
                </c:pt>
                <c:pt idx="321">
                  <c:v>20034</c:v>
                </c:pt>
                <c:pt idx="322">
                  <c:v>19314.6</c:v>
                </c:pt>
                <c:pt idx="323">
                  <c:v>19989.7</c:v>
                </c:pt>
                <c:pt idx="324">
                  <c:v>20228.9</c:v>
                </c:pt>
                <c:pt idx="325">
                  <c:v>20601.2</c:v>
                </c:pt>
                <c:pt idx="326">
                  <c:v>20764.1</c:v>
                </c:pt>
                <c:pt idx="327">
                  <c:v>21236.7</c:v>
                </c:pt>
                <c:pt idx="328">
                  <c:v>21081</c:v>
                </c:pt>
                <c:pt idx="329">
                  <c:v>19879.6</c:v>
                </c:pt>
                <c:pt idx="330">
                  <c:v>20623.3</c:v>
                </c:pt>
                <c:pt idx="331">
                  <c:v>20096.3</c:v>
                </c:pt>
                <c:pt idx="332">
                  <c:v>20255.2</c:v>
                </c:pt>
                <c:pt idx="333">
                  <c:v>18985.3</c:v>
                </c:pt>
                <c:pt idx="334">
                  <c:v>17848.3</c:v>
                </c:pt>
                <c:pt idx="335">
                  <c:v>16015.1</c:v>
                </c:pt>
                <c:pt idx="336">
                  <c:v>16031.4</c:v>
                </c:pt>
                <c:pt idx="337">
                  <c:v>16018.5</c:v>
                </c:pt>
                <c:pt idx="338">
                  <c:v>15564.5</c:v>
                </c:pt>
                <c:pt idx="339">
                  <c:v>15267.9</c:v>
                </c:pt>
                <c:pt idx="340">
                  <c:v>15134.4</c:v>
                </c:pt>
                <c:pt idx="341">
                  <c:v>15322.7</c:v>
                </c:pt>
                <c:pt idx="342">
                  <c:v>15633.8</c:v>
                </c:pt>
                <c:pt idx="343">
                  <c:v>15540.7</c:v>
                </c:pt>
                <c:pt idx="344">
                  <c:v>15500.1</c:v>
                </c:pt>
                <c:pt idx="345">
                  <c:v>15369.1</c:v>
                </c:pt>
                <c:pt idx="346">
                  <c:v>15267.1</c:v>
                </c:pt>
                <c:pt idx="347">
                  <c:v>15860.8</c:v>
                </c:pt>
                <c:pt idx="348">
                  <c:v>17184.6</c:v>
                </c:pt>
                <c:pt idx="349">
                  <c:v>19151.1</c:v>
                </c:pt>
                <c:pt idx="350">
                  <c:v>20073</c:v>
                </c:pt>
                <c:pt idx="351">
                  <c:v>21340.3</c:v>
                </c:pt>
                <c:pt idx="352">
                  <c:v>22444</c:v>
                </c:pt>
                <c:pt idx="353">
                  <c:v>22345.3</c:v>
                </c:pt>
                <c:pt idx="354">
                  <c:v>21991.8</c:v>
                </c:pt>
                <c:pt idx="355">
                  <c:v>21474.3</c:v>
                </c:pt>
                <c:pt idx="356">
                  <c:v>21105.6</c:v>
                </c:pt>
                <c:pt idx="357">
                  <c:v>20891.7</c:v>
                </c:pt>
                <c:pt idx="358">
                  <c:v>21060.5</c:v>
                </c:pt>
                <c:pt idx="359">
                  <c:v>20330</c:v>
                </c:pt>
                <c:pt idx="360">
                  <c:v>20074.3</c:v>
                </c:pt>
                <c:pt idx="361">
                  <c:v>20619.6</c:v>
                </c:pt>
                <c:pt idx="362">
                  <c:v>20240.8</c:v>
                </c:pt>
                <c:pt idx="363">
                  <c:v>20294.2</c:v>
                </c:pt>
                <c:pt idx="364">
                  <c:v>20146.2</c:v>
                </c:pt>
                <c:pt idx="365">
                  <c:v>20101.8</c:v>
                </c:pt>
                <c:pt idx="366">
                  <c:v>19917.5</c:v>
                </c:pt>
                <c:pt idx="367">
                  <c:v>19515.4</c:v>
                </c:pt>
                <c:pt idx="368">
                  <c:v>19663.8</c:v>
                </c:pt>
                <c:pt idx="369">
                  <c:v>19580.4</c:v>
                </c:pt>
                <c:pt idx="370">
                  <c:v>19840.1</c:v>
                </c:pt>
                <c:pt idx="371">
                  <c:v>19482.9</c:v>
                </c:pt>
                <c:pt idx="372">
                  <c:v>19517.1</c:v>
                </c:pt>
                <c:pt idx="373">
                  <c:v>18600.6</c:v>
                </c:pt>
                <c:pt idx="374">
                  <c:v>17362.7</c:v>
                </c:pt>
                <c:pt idx="375">
                  <c:v>17649</c:v>
                </c:pt>
                <c:pt idx="376">
                  <c:v>17450.1</c:v>
                </c:pt>
                <c:pt idx="377">
                  <c:v>17416.2</c:v>
                </c:pt>
                <c:pt idx="378">
                  <c:v>17466.9</c:v>
                </c:pt>
                <c:pt idx="379">
                  <c:v>16605</c:v>
                </c:pt>
                <c:pt idx="380">
                  <c:v>16133.8</c:v>
                </c:pt>
                <c:pt idx="381">
                  <c:v>15899.3</c:v>
                </c:pt>
                <c:pt idx="382">
                  <c:v>15884.8</c:v>
                </c:pt>
                <c:pt idx="383">
                  <c:v>15680.8</c:v>
                </c:pt>
                <c:pt idx="384">
                  <c:v>15874.8</c:v>
                </c:pt>
                <c:pt idx="385">
                  <c:v>16208.2</c:v>
                </c:pt>
                <c:pt idx="386">
                  <c:v>16380.2</c:v>
                </c:pt>
                <c:pt idx="387">
                  <c:v>16650.9</c:v>
                </c:pt>
                <c:pt idx="388">
                  <c:v>17099.7</c:v>
                </c:pt>
                <c:pt idx="389">
                  <c:v>16755.6</c:v>
                </c:pt>
                <c:pt idx="390">
                  <c:v>16987.7</c:v>
                </c:pt>
                <c:pt idx="391">
                  <c:v>17297.1</c:v>
                </c:pt>
                <c:pt idx="392">
                  <c:v>15542.4</c:v>
                </c:pt>
                <c:pt idx="393">
                  <c:v>14108.5</c:v>
                </c:pt>
                <c:pt idx="394">
                  <c:v>13045.6</c:v>
                </c:pt>
                <c:pt idx="395">
                  <c:v>13160.8</c:v>
                </c:pt>
                <c:pt idx="396">
                  <c:v>13365.8</c:v>
                </c:pt>
                <c:pt idx="397">
                  <c:v>13541.3</c:v>
                </c:pt>
                <c:pt idx="398">
                  <c:v>13474.8</c:v>
                </c:pt>
                <c:pt idx="399">
                  <c:v>13644.1</c:v>
                </c:pt>
                <c:pt idx="400">
                  <c:v>13382.8</c:v>
                </c:pt>
                <c:pt idx="401">
                  <c:v>13459.1</c:v>
                </c:pt>
                <c:pt idx="402">
                  <c:v>13296.8</c:v>
                </c:pt>
                <c:pt idx="403">
                  <c:v>13322.1</c:v>
                </c:pt>
                <c:pt idx="404">
                  <c:v>12972.8</c:v>
                </c:pt>
                <c:pt idx="405">
                  <c:v>12309.6</c:v>
                </c:pt>
                <c:pt idx="406">
                  <c:v>12877.7</c:v>
                </c:pt>
                <c:pt idx="407">
                  <c:v>12547.9</c:v>
                </c:pt>
                <c:pt idx="408">
                  <c:v>13454.3</c:v>
                </c:pt>
                <c:pt idx="409">
                  <c:v>13504.3</c:v>
                </c:pt>
                <c:pt idx="410">
                  <c:v>14052.3</c:v>
                </c:pt>
                <c:pt idx="411">
                  <c:v>14638.6</c:v>
                </c:pt>
                <c:pt idx="412">
                  <c:v>15648.3</c:v>
                </c:pt>
                <c:pt idx="413">
                  <c:v>15197.4</c:v>
                </c:pt>
                <c:pt idx="414">
                  <c:v>15429.7</c:v>
                </c:pt>
                <c:pt idx="415">
                  <c:v>16962.4</c:v>
                </c:pt>
                <c:pt idx="416">
                  <c:v>16592</c:v>
                </c:pt>
                <c:pt idx="417">
                  <c:v>17530</c:v>
                </c:pt>
                <c:pt idx="418">
                  <c:v>17587.4</c:v>
                </c:pt>
                <c:pt idx="419">
                  <c:v>17810.1</c:v>
                </c:pt>
                <c:pt idx="420">
                  <c:v>17825.6</c:v>
                </c:pt>
                <c:pt idx="421">
                  <c:v>18201.9</c:v>
                </c:pt>
                <c:pt idx="422">
                  <c:v>17683.1</c:v>
                </c:pt>
                <c:pt idx="423">
                  <c:v>17071</c:v>
                </c:pt>
                <c:pt idx="424">
                  <c:v>16207.5</c:v>
                </c:pt>
                <c:pt idx="425">
                  <c:v>16588.8</c:v>
                </c:pt>
                <c:pt idx="426">
                  <c:v>16912.8</c:v>
                </c:pt>
                <c:pt idx="427">
                  <c:v>17611.6</c:v>
                </c:pt>
                <c:pt idx="428">
                  <c:v>17761.4</c:v>
                </c:pt>
                <c:pt idx="429">
                  <c:v>17232.5</c:v>
                </c:pt>
                <c:pt idx="430">
                  <c:v>15857</c:v>
                </c:pt>
                <c:pt idx="431">
                  <c:v>15342.2</c:v>
                </c:pt>
                <c:pt idx="432">
                  <c:v>14554.2</c:v>
                </c:pt>
                <c:pt idx="433">
                  <c:v>14313.1</c:v>
                </c:pt>
                <c:pt idx="434">
                  <c:v>13413.7</c:v>
                </c:pt>
                <c:pt idx="435">
                  <c:v>13544.3</c:v>
                </c:pt>
                <c:pt idx="436">
                  <c:v>13106.2</c:v>
                </c:pt>
                <c:pt idx="437">
                  <c:v>13162.3</c:v>
                </c:pt>
                <c:pt idx="438">
                  <c:v>13070.4</c:v>
                </c:pt>
                <c:pt idx="439">
                  <c:v>12620.4</c:v>
                </c:pt>
                <c:pt idx="440">
                  <c:v>11948.8</c:v>
                </c:pt>
                <c:pt idx="441">
                  <c:v>12938.4</c:v>
                </c:pt>
                <c:pt idx="442">
                  <c:v>13498.6</c:v>
                </c:pt>
                <c:pt idx="443">
                  <c:v>13586.6</c:v>
                </c:pt>
                <c:pt idx="444">
                  <c:v>14962.5</c:v>
                </c:pt>
                <c:pt idx="445">
                  <c:v>16899.5</c:v>
                </c:pt>
                <c:pt idx="446">
                  <c:v>17062.3</c:v>
                </c:pt>
                <c:pt idx="447">
                  <c:v>19085.2</c:v>
                </c:pt>
                <c:pt idx="448">
                  <c:v>20855.8</c:v>
                </c:pt>
                <c:pt idx="449">
                  <c:v>20471.4</c:v>
                </c:pt>
                <c:pt idx="450">
                  <c:v>20997.2</c:v>
                </c:pt>
                <c:pt idx="451">
                  <c:v>21226.5</c:v>
                </c:pt>
                <c:pt idx="452">
                  <c:v>21143.8</c:v>
                </c:pt>
                <c:pt idx="453">
                  <c:v>20593.7</c:v>
                </c:pt>
                <c:pt idx="454">
                  <c:v>20185</c:v>
                </c:pt>
                <c:pt idx="455">
                  <c:v>19480.8</c:v>
                </c:pt>
                <c:pt idx="456">
                  <c:v>19714.2</c:v>
                </c:pt>
                <c:pt idx="457">
                  <c:v>20329.5</c:v>
                </c:pt>
                <c:pt idx="458">
                  <c:v>20225.8</c:v>
                </c:pt>
                <c:pt idx="459">
                  <c:v>20142.7</c:v>
                </c:pt>
                <c:pt idx="460">
                  <c:v>19544.6</c:v>
                </c:pt>
                <c:pt idx="461">
                  <c:v>19821.3</c:v>
                </c:pt>
                <c:pt idx="462">
                  <c:v>19685.6</c:v>
                </c:pt>
                <c:pt idx="463">
                  <c:v>19274</c:v>
                </c:pt>
                <c:pt idx="464">
                  <c:v>19747.4</c:v>
                </c:pt>
                <c:pt idx="465">
                  <c:v>20123.4</c:v>
                </c:pt>
                <c:pt idx="466">
                  <c:v>19567.7</c:v>
                </c:pt>
                <c:pt idx="467">
                  <c:v>20253.4</c:v>
                </c:pt>
                <c:pt idx="468">
                  <c:v>20143.5</c:v>
                </c:pt>
                <c:pt idx="469">
                  <c:v>19730.4</c:v>
                </c:pt>
                <c:pt idx="470">
                  <c:v>18959.6</c:v>
                </c:pt>
                <c:pt idx="471">
                  <c:v>19128.8</c:v>
                </c:pt>
                <c:pt idx="472">
                  <c:v>18271.3</c:v>
                </c:pt>
                <c:pt idx="473">
                  <c:v>18102.7</c:v>
                </c:pt>
                <c:pt idx="474">
                  <c:v>17774.6</c:v>
                </c:pt>
                <c:pt idx="475">
                  <c:v>17233.5</c:v>
                </c:pt>
                <c:pt idx="476">
                  <c:v>16319.8</c:v>
                </c:pt>
                <c:pt idx="477">
                  <c:v>16896.1</c:v>
                </c:pt>
                <c:pt idx="478">
                  <c:v>16705.2</c:v>
                </c:pt>
                <c:pt idx="479">
                  <c:v>15523.2</c:v>
                </c:pt>
                <c:pt idx="480">
                  <c:v>15363.2</c:v>
                </c:pt>
                <c:pt idx="481">
                  <c:v>16235.4</c:v>
                </c:pt>
                <c:pt idx="482">
                  <c:v>16443</c:v>
                </c:pt>
                <c:pt idx="483">
                  <c:v>16592.2</c:v>
                </c:pt>
                <c:pt idx="484">
                  <c:v>16786.5</c:v>
                </c:pt>
                <c:pt idx="485">
                  <c:v>16376.4</c:v>
                </c:pt>
                <c:pt idx="486">
                  <c:v>16682.4</c:v>
                </c:pt>
                <c:pt idx="487">
                  <c:v>16512</c:v>
                </c:pt>
                <c:pt idx="488">
                  <c:v>14922.8</c:v>
                </c:pt>
                <c:pt idx="489">
                  <c:v>13879.4</c:v>
                </c:pt>
                <c:pt idx="490">
                  <c:v>11700</c:v>
                </c:pt>
                <c:pt idx="491">
                  <c:v>11377.6</c:v>
                </c:pt>
                <c:pt idx="492">
                  <c:v>11655.7</c:v>
                </c:pt>
                <c:pt idx="493">
                  <c:v>11338.7</c:v>
                </c:pt>
                <c:pt idx="494">
                  <c:v>11765.3</c:v>
                </c:pt>
                <c:pt idx="495">
                  <c:v>11554.7</c:v>
                </c:pt>
                <c:pt idx="496">
                  <c:v>11424</c:v>
                </c:pt>
                <c:pt idx="497">
                  <c:v>11473.9</c:v>
                </c:pt>
                <c:pt idx="498">
                  <c:v>11321.3</c:v>
                </c:pt>
                <c:pt idx="499">
                  <c:v>11462.9</c:v>
                </c:pt>
                <c:pt idx="500">
                  <c:v>10869.5</c:v>
                </c:pt>
                <c:pt idx="501">
                  <c:v>11685.7</c:v>
                </c:pt>
                <c:pt idx="502">
                  <c:v>11409.8</c:v>
                </c:pt>
                <c:pt idx="503">
                  <c:v>11188</c:v>
                </c:pt>
                <c:pt idx="504">
                  <c:v>11369.1</c:v>
                </c:pt>
                <c:pt idx="505">
                  <c:v>11950.3</c:v>
                </c:pt>
                <c:pt idx="506">
                  <c:v>12475.9</c:v>
                </c:pt>
                <c:pt idx="507">
                  <c:v>13095</c:v>
                </c:pt>
                <c:pt idx="508">
                  <c:v>14487.2</c:v>
                </c:pt>
                <c:pt idx="509">
                  <c:v>14726.7</c:v>
                </c:pt>
                <c:pt idx="510">
                  <c:v>16788.2</c:v>
                </c:pt>
                <c:pt idx="511">
                  <c:v>18796.7</c:v>
                </c:pt>
                <c:pt idx="512">
                  <c:v>18591.1</c:v>
                </c:pt>
                <c:pt idx="513">
                  <c:v>19137.1</c:v>
                </c:pt>
                <c:pt idx="514">
                  <c:v>19849</c:v>
                </c:pt>
                <c:pt idx="515">
                  <c:v>20488.4</c:v>
                </c:pt>
                <c:pt idx="516">
                  <c:v>20709.4</c:v>
                </c:pt>
                <c:pt idx="517">
                  <c:v>21021.2</c:v>
                </c:pt>
                <c:pt idx="518">
                  <c:v>20921.7</c:v>
                </c:pt>
                <c:pt idx="519">
                  <c:v>21436.8</c:v>
                </c:pt>
                <c:pt idx="520">
                  <c:v>20994.8</c:v>
                </c:pt>
                <c:pt idx="521">
                  <c:v>20480.6</c:v>
                </c:pt>
                <c:pt idx="522">
                  <c:v>20152.7</c:v>
                </c:pt>
                <c:pt idx="523">
                  <c:v>19272.8</c:v>
                </c:pt>
                <c:pt idx="524">
                  <c:v>18567</c:v>
                </c:pt>
                <c:pt idx="525">
                  <c:v>16928.2</c:v>
                </c:pt>
                <c:pt idx="526">
                  <c:v>15629</c:v>
                </c:pt>
                <c:pt idx="527">
                  <c:v>14915.1</c:v>
                </c:pt>
                <c:pt idx="528">
                  <c:v>13635.5</c:v>
                </c:pt>
                <c:pt idx="529">
                  <c:v>13958.3</c:v>
                </c:pt>
                <c:pt idx="530">
                  <c:v>13910.4</c:v>
                </c:pt>
                <c:pt idx="531">
                  <c:v>13416.6</c:v>
                </c:pt>
                <c:pt idx="532">
                  <c:v>13294.5</c:v>
                </c:pt>
                <c:pt idx="533">
                  <c:v>13933.5</c:v>
                </c:pt>
                <c:pt idx="534">
                  <c:v>14466.3</c:v>
                </c:pt>
                <c:pt idx="535">
                  <c:v>14568</c:v>
                </c:pt>
                <c:pt idx="536">
                  <c:v>14212.9</c:v>
                </c:pt>
                <c:pt idx="537">
                  <c:v>15305.4</c:v>
                </c:pt>
                <c:pt idx="538">
                  <c:v>15349.6</c:v>
                </c:pt>
                <c:pt idx="539">
                  <c:v>16176.9</c:v>
                </c:pt>
                <c:pt idx="540">
                  <c:v>16665</c:v>
                </c:pt>
                <c:pt idx="541">
                  <c:v>18265</c:v>
                </c:pt>
                <c:pt idx="542">
                  <c:v>18781</c:v>
                </c:pt>
                <c:pt idx="543">
                  <c:v>20486</c:v>
                </c:pt>
                <c:pt idx="544">
                  <c:v>20801.6</c:v>
                </c:pt>
                <c:pt idx="545">
                  <c:v>20615.8</c:v>
                </c:pt>
                <c:pt idx="546">
                  <c:v>21053.8</c:v>
                </c:pt>
                <c:pt idx="547">
                  <c:v>21428.9</c:v>
                </c:pt>
                <c:pt idx="548">
                  <c:v>20168.4</c:v>
                </c:pt>
                <c:pt idx="549">
                  <c:v>20122.6</c:v>
                </c:pt>
                <c:pt idx="550">
                  <c:v>19743.6</c:v>
                </c:pt>
                <c:pt idx="551">
                  <c:v>20192.5</c:v>
                </c:pt>
                <c:pt idx="552">
                  <c:v>20590.9</c:v>
                </c:pt>
                <c:pt idx="553">
                  <c:v>20379.3</c:v>
                </c:pt>
                <c:pt idx="554">
                  <c:v>20130.5</c:v>
                </c:pt>
                <c:pt idx="555">
                  <c:v>20096.8</c:v>
                </c:pt>
                <c:pt idx="556">
                  <c:v>20344</c:v>
                </c:pt>
                <c:pt idx="557">
                  <c:v>20823.9</c:v>
                </c:pt>
                <c:pt idx="558">
                  <c:v>20866.8</c:v>
                </c:pt>
                <c:pt idx="559">
                  <c:v>20353.9</c:v>
                </c:pt>
                <c:pt idx="560">
                  <c:v>20305.3</c:v>
                </c:pt>
                <c:pt idx="561">
                  <c:v>19801.4</c:v>
                </c:pt>
                <c:pt idx="562">
                  <c:v>19212.7</c:v>
                </c:pt>
                <c:pt idx="563">
                  <c:v>18924.4</c:v>
                </c:pt>
                <c:pt idx="564">
                  <c:v>17960.7</c:v>
                </c:pt>
                <c:pt idx="565">
                  <c:v>17096.6</c:v>
                </c:pt>
                <c:pt idx="566">
                  <c:v>16641.6</c:v>
                </c:pt>
                <c:pt idx="567">
                  <c:v>16724.7</c:v>
                </c:pt>
                <c:pt idx="568">
                  <c:v>17002.4</c:v>
                </c:pt>
                <c:pt idx="569">
                  <c:v>17068.6</c:v>
                </c:pt>
                <c:pt idx="570">
                  <c:v>17601.5</c:v>
                </c:pt>
                <c:pt idx="571">
                  <c:v>17158.9</c:v>
                </c:pt>
                <c:pt idx="572">
                  <c:v>16394.9</c:v>
                </c:pt>
                <c:pt idx="573">
                  <c:v>16059.1</c:v>
                </c:pt>
                <c:pt idx="574">
                  <c:v>16425.4</c:v>
                </c:pt>
                <c:pt idx="575">
                  <c:v>16494.8</c:v>
                </c:pt>
                <c:pt idx="576">
                  <c:v>16066.4</c:v>
                </c:pt>
                <c:pt idx="577">
                  <c:v>16840</c:v>
                </c:pt>
                <c:pt idx="578">
                  <c:v>16898</c:v>
                </c:pt>
                <c:pt idx="579">
                  <c:v>17003.5</c:v>
                </c:pt>
                <c:pt idx="580">
                  <c:v>16989</c:v>
                </c:pt>
                <c:pt idx="581">
                  <c:v>17001</c:v>
                </c:pt>
                <c:pt idx="582">
                  <c:v>17021.7</c:v>
                </c:pt>
                <c:pt idx="583">
                  <c:v>16710.1</c:v>
                </c:pt>
                <c:pt idx="584">
                  <c:v>15617.7</c:v>
                </c:pt>
                <c:pt idx="585">
                  <c:v>14588</c:v>
                </c:pt>
                <c:pt idx="586">
                  <c:v>12922.6</c:v>
                </c:pt>
                <c:pt idx="587">
                  <c:v>12141.3</c:v>
                </c:pt>
                <c:pt idx="588">
                  <c:v>12236.4</c:v>
                </c:pt>
                <c:pt idx="589">
                  <c:v>12124.1</c:v>
                </c:pt>
                <c:pt idx="590">
                  <c:v>12185.1</c:v>
                </c:pt>
                <c:pt idx="591">
                  <c:v>12428.2</c:v>
                </c:pt>
                <c:pt idx="592">
                  <c:v>11932</c:v>
                </c:pt>
                <c:pt idx="593">
                  <c:v>11982.5</c:v>
                </c:pt>
                <c:pt idx="594">
                  <c:v>12037.4</c:v>
                </c:pt>
                <c:pt idx="595">
                  <c:v>12618.5</c:v>
                </c:pt>
                <c:pt idx="596">
                  <c:v>12321.3</c:v>
                </c:pt>
                <c:pt idx="597">
                  <c:v>12354.5</c:v>
                </c:pt>
                <c:pt idx="598">
                  <c:v>12070.7</c:v>
                </c:pt>
                <c:pt idx="599">
                  <c:v>12285.3</c:v>
                </c:pt>
                <c:pt idx="600">
                  <c:v>12062.6</c:v>
                </c:pt>
                <c:pt idx="601">
                  <c:v>11963.5</c:v>
                </c:pt>
                <c:pt idx="602">
                  <c:v>13014.1</c:v>
                </c:pt>
                <c:pt idx="603">
                  <c:v>14310.4</c:v>
                </c:pt>
                <c:pt idx="604">
                  <c:v>14274.8</c:v>
                </c:pt>
                <c:pt idx="605">
                  <c:v>15282.7</c:v>
                </c:pt>
                <c:pt idx="606">
                  <c:v>16283.5</c:v>
                </c:pt>
                <c:pt idx="607">
                  <c:v>18329.8</c:v>
                </c:pt>
                <c:pt idx="608">
                  <c:v>18811.7</c:v>
                </c:pt>
                <c:pt idx="609">
                  <c:v>19454.8</c:v>
                </c:pt>
                <c:pt idx="610">
                  <c:v>20138.2</c:v>
                </c:pt>
                <c:pt idx="611">
                  <c:v>20153.4</c:v>
                </c:pt>
                <c:pt idx="612">
                  <c:v>20629.4</c:v>
                </c:pt>
                <c:pt idx="613">
                  <c:v>21090.5</c:v>
                </c:pt>
                <c:pt idx="614">
                  <c:v>21153.5</c:v>
                </c:pt>
                <c:pt idx="615">
                  <c:v>21638.8</c:v>
                </c:pt>
                <c:pt idx="616">
                  <c:v>21847.8</c:v>
                </c:pt>
                <c:pt idx="617">
                  <c:v>21305.6</c:v>
                </c:pt>
                <c:pt idx="618">
                  <c:v>20291</c:v>
                </c:pt>
                <c:pt idx="619">
                  <c:v>19226.6</c:v>
                </c:pt>
                <c:pt idx="620">
                  <c:v>18455.4</c:v>
                </c:pt>
                <c:pt idx="621">
                  <c:v>17867.4</c:v>
                </c:pt>
                <c:pt idx="622">
                  <c:v>16775.4</c:v>
                </c:pt>
                <c:pt idx="623">
                  <c:v>16182.1</c:v>
                </c:pt>
                <c:pt idx="624">
                  <c:v>15170.3</c:v>
                </c:pt>
                <c:pt idx="625">
                  <c:v>14670.5</c:v>
                </c:pt>
                <c:pt idx="626">
                  <c:v>14586.8</c:v>
                </c:pt>
                <c:pt idx="627">
                  <c:v>14827.3</c:v>
                </c:pt>
                <c:pt idx="628">
                  <c:v>14319.8</c:v>
                </c:pt>
                <c:pt idx="629">
                  <c:v>15207.3</c:v>
                </c:pt>
                <c:pt idx="630">
                  <c:v>15024.8</c:v>
                </c:pt>
                <c:pt idx="631">
                  <c:v>15037.9</c:v>
                </c:pt>
                <c:pt idx="632">
                  <c:v>15506.2</c:v>
                </c:pt>
                <c:pt idx="633">
                  <c:v>16914.5</c:v>
                </c:pt>
                <c:pt idx="634">
                  <c:v>17632</c:v>
                </c:pt>
                <c:pt idx="635">
                  <c:v>18517.2</c:v>
                </c:pt>
                <c:pt idx="636">
                  <c:v>19265.8</c:v>
                </c:pt>
                <c:pt idx="637">
                  <c:v>20068.3</c:v>
                </c:pt>
                <c:pt idx="638">
                  <c:v>20780.2</c:v>
                </c:pt>
                <c:pt idx="639">
                  <c:v>21887.5</c:v>
                </c:pt>
                <c:pt idx="640">
                  <c:v>22293</c:v>
                </c:pt>
                <c:pt idx="641">
                  <c:v>21771.7</c:v>
                </c:pt>
                <c:pt idx="642">
                  <c:v>22193.2</c:v>
                </c:pt>
                <c:pt idx="643">
                  <c:v>20898.7</c:v>
                </c:pt>
                <c:pt idx="644">
                  <c:v>20902.4</c:v>
                </c:pt>
                <c:pt idx="645">
                  <c:v>20346.6</c:v>
                </c:pt>
                <c:pt idx="646">
                  <c:v>20475</c:v>
                </c:pt>
                <c:pt idx="647">
                  <c:v>20221.5</c:v>
                </c:pt>
                <c:pt idx="648">
                  <c:v>19815.3</c:v>
                </c:pt>
                <c:pt idx="649">
                  <c:v>19609</c:v>
                </c:pt>
                <c:pt idx="650">
                  <c:v>19672.9</c:v>
                </c:pt>
                <c:pt idx="651">
                  <c:v>20273.4</c:v>
                </c:pt>
                <c:pt idx="652">
                  <c:v>20236.3</c:v>
                </c:pt>
                <c:pt idx="653">
                  <c:v>20453.1</c:v>
                </c:pt>
                <c:pt idx="654">
                  <c:v>20349.4</c:v>
                </c:pt>
                <c:pt idx="655">
                  <c:v>20038.9</c:v>
                </c:pt>
                <c:pt idx="656">
                  <c:v>19537.9</c:v>
                </c:pt>
                <c:pt idx="657">
                  <c:v>19290.7</c:v>
                </c:pt>
                <c:pt idx="658">
                  <c:v>19326.6</c:v>
                </c:pt>
                <c:pt idx="659">
                  <c:v>19309.5</c:v>
                </c:pt>
                <c:pt idx="660">
                  <c:v>18583.1</c:v>
                </c:pt>
                <c:pt idx="661">
                  <c:v>18607.4</c:v>
                </c:pt>
                <c:pt idx="662">
                  <c:v>17619.9</c:v>
                </c:pt>
                <c:pt idx="663">
                  <c:v>17105.5</c:v>
                </c:pt>
                <c:pt idx="664">
                  <c:v>16705.5</c:v>
                </c:pt>
                <c:pt idx="665">
                  <c:v>17244.8</c:v>
                </c:pt>
                <c:pt idx="666">
                  <c:v>17801.3</c:v>
                </c:pt>
                <c:pt idx="667">
                  <c:v>17783.1</c:v>
                </c:pt>
                <c:pt idx="668">
                  <c:v>17689.1</c:v>
                </c:pt>
                <c:pt idx="669">
                  <c:v>16547.5</c:v>
                </c:pt>
                <c:pt idx="670">
                  <c:v>16826.9</c:v>
                </c:pt>
                <c:pt idx="671">
                  <c:v>15449.6</c:v>
                </c:pt>
                <c:pt idx="672">
                  <c:v>15285.2</c:v>
                </c:pt>
                <c:pt idx="673">
                  <c:v>15624.1</c:v>
                </c:pt>
                <c:pt idx="674">
                  <c:v>15848.5</c:v>
                </c:pt>
                <c:pt idx="675">
                  <c:v>15676.1</c:v>
                </c:pt>
                <c:pt idx="676">
                  <c:v>15811.1</c:v>
                </c:pt>
                <c:pt idx="677">
                  <c:v>16191.4</c:v>
                </c:pt>
                <c:pt idx="678">
                  <c:v>16117.8</c:v>
                </c:pt>
                <c:pt idx="679">
                  <c:v>16146.2</c:v>
                </c:pt>
                <c:pt idx="680">
                  <c:v>15250.9</c:v>
                </c:pt>
                <c:pt idx="681">
                  <c:v>14100.7</c:v>
                </c:pt>
                <c:pt idx="682">
                  <c:v>13029.5</c:v>
                </c:pt>
                <c:pt idx="683">
                  <c:v>12625.5</c:v>
                </c:pt>
                <c:pt idx="684">
                  <c:v>12442.5</c:v>
                </c:pt>
                <c:pt idx="685">
                  <c:v>12630.1</c:v>
                </c:pt>
                <c:pt idx="686">
                  <c:v>12691.8</c:v>
                </c:pt>
                <c:pt idx="687">
                  <c:v>12218.5</c:v>
                </c:pt>
                <c:pt idx="688">
                  <c:v>12671.5</c:v>
                </c:pt>
                <c:pt idx="689">
                  <c:v>12818</c:v>
                </c:pt>
                <c:pt idx="690">
                  <c:v>13173.6</c:v>
                </c:pt>
                <c:pt idx="691">
                  <c:v>13003.7</c:v>
                </c:pt>
                <c:pt idx="692">
                  <c:v>13128.1</c:v>
                </c:pt>
                <c:pt idx="693">
                  <c:v>12464.2</c:v>
                </c:pt>
                <c:pt idx="694">
                  <c:v>12255.8</c:v>
                </c:pt>
                <c:pt idx="695">
                  <c:v>12753.8</c:v>
                </c:pt>
                <c:pt idx="696">
                  <c:v>12443.8</c:v>
                </c:pt>
                <c:pt idx="697">
                  <c:v>12974.8</c:v>
                </c:pt>
                <c:pt idx="698">
                  <c:v>12853</c:v>
                </c:pt>
                <c:pt idx="699">
                  <c:v>13702.6</c:v>
                </c:pt>
                <c:pt idx="700">
                  <c:v>13562.9</c:v>
                </c:pt>
                <c:pt idx="701">
                  <c:v>14652.7</c:v>
                </c:pt>
                <c:pt idx="702">
                  <c:v>15245.5</c:v>
                </c:pt>
                <c:pt idx="703">
                  <c:v>16528.5</c:v>
                </c:pt>
                <c:pt idx="704">
                  <c:v>17804.7</c:v>
                </c:pt>
                <c:pt idx="705">
                  <c:v>17953.9</c:v>
                </c:pt>
                <c:pt idx="706">
                  <c:v>18494.9</c:v>
                </c:pt>
                <c:pt idx="707">
                  <c:v>18850.4</c:v>
                </c:pt>
                <c:pt idx="708">
                  <c:v>19388.5</c:v>
                </c:pt>
                <c:pt idx="709">
                  <c:v>19327.4</c:v>
                </c:pt>
                <c:pt idx="710">
                  <c:v>19245.6</c:v>
                </c:pt>
                <c:pt idx="711">
                  <c:v>18951</c:v>
                </c:pt>
                <c:pt idx="712">
                  <c:v>18227.6</c:v>
                </c:pt>
                <c:pt idx="713">
                  <c:v>17308.6</c:v>
                </c:pt>
                <c:pt idx="714">
                  <c:v>16616.2</c:v>
                </c:pt>
                <c:pt idx="715">
                  <c:v>16078.3</c:v>
                </c:pt>
                <c:pt idx="716">
                  <c:v>15170.4</c:v>
                </c:pt>
                <c:pt idx="717">
                  <c:v>14589.6</c:v>
                </c:pt>
                <c:pt idx="718">
                  <c:v>13861.7</c:v>
                </c:pt>
                <c:pt idx="719">
                  <c:v>12884.3</c:v>
                </c:pt>
                <c:pt idx="720">
                  <c:v>11444</c:v>
                </c:pt>
                <c:pt idx="721">
                  <c:v>10890.3</c:v>
                </c:pt>
                <c:pt idx="722">
                  <c:v>10417.1</c:v>
                </c:pt>
                <c:pt idx="723">
                  <c:v>9613.76</c:v>
                </c:pt>
                <c:pt idx="724">
                  <c:v>9291.04</c:v>
                </c:pt>
                <c:pt idx="725">
                  <c:v>9649.45</c:v>
                </c:pt>
                <c:pt idx="726">
                  <c:v>9316.43</c:v>
                </c:pt>
                <c:pt idx="727">
                  <c:v>9347.72</c:v>
                </c:pt>
                <c:pt idx="728">
                  <c:v>10483.1</c:v>
                </c:pt>
                <c:pt idx="729">
                  <c:v>12286.9</c:v>
                </c:pt>
                <c:pt idx="730">
                  <c:v>13125.8</c:v>
                </c:pt>
                <c:pt idx="731">
                  <c:v>13203.8</c:v>
                </c:pt>
                <c:pt idx="732">
                  <c:v>13705</c:v>
                </c:pt>
                <c:pt idx="733">
                  <c:v>14317.2</c:v>
                </c:pt>
                <c:pt idx="734">
                  <c:v>15395</c:v>
                </c:pt>
                <c:pt idx="735">
                  <c:v>16040.7</c:v>
                </c:pt>
                <c:pt idx="736">
                  <c:v>17972.9</c:v>
                </c:pt>
                <c:pt idx="737">
                  <c:v>17747</c:v>
                </c:pt>
                <c:pt idx="738">
                  <c:v>18377.9</c:v>
                </c:pt>
                <c:pt idx="739">
                  <c:v>19267.8</c:v>
                </c:pt>
                <c:pt idx="740">
                  <c:v>19362.2</c:v>
                </c:pt>
                <c:pt idx="741">
                  <c:v>19904.6</c:v>
                </c:pt>
                <c:pt idx="742">
                  <c:v>20174.3</c:v>
                </c:pt>
                <c:pt idx="743">
                  <c:v>20234.9</c:v>
                </c:pt>
                <c:pt idx="744">
                  <c:v>20440.6</c:v>
                </c:pt>
                <c:pt idx="745">
                  <c:v>20296.5</c:v>
                </c:pt>
                <c:pt idx="746">
                  <c:v>19684.8</c:v>
                </c:pt>
                <c:pt idx="747">
                  <c:v>20201</c:v>
                </c:pt>
                <c:pt idx="748">
                  <c:v>19823.2</c:v>
                </c:pt>
                <c:pt idx="749">
                  <c:v>20205.9</c:v>
                </c:pt>
                <c:pt idx="750">
                  <c:v>20215.9</c:v>
                </c:pt>
                <c:pt idx="751">
                  <c:v>19684.8</c:v>
                </c:pt>
                <c:pt idx="752">
                  <c:v>19640.8</c:v>
                </c:pt>
                <c:pt idx="753">
                  <c:v>20036.9</c:v>
                </c:pt>
                <c:pt idx="754">
                  <c:v>20026</c:v>
                </c:pt>
                <c:pt idx="755">
                  <c:v>19893.1</c:v>
                </c:pt>
                <c:pt idx="756">
                  <c:v>19301.5</c:v>
                </c:pt>
                <c:pt idx="757">
                  <c:v>18834.5</c:v>
                </c:pt>
                <c:pt idx="758">
                  <c:v>18325.5</c:v>
                </c:pt>
                <c:pt idx="759">
                  <c:v>18055.6</c:v>
                </c:pt>
                <c:pt idx="760">
                  <c:v>16818.2</c:v>
                </c:pt>
                <c:pt idx="761">
                  <c:v>16094.8</c:v>
                </c:pt>
                <c:pt idx="762">
                  <c:v>15960.2</c:v>
                </c:pt>
                <c:pt idx="763">
                  <c:v>15900.8</c:v>
                </c:pt>
                <c:pt idx="764">
                  <c:v>15946.7</c:v>
                </c:pt>
                <c:pt idx="765">
                  <c:v>16506.7</c:v>
                </c:pt>
                <c:pt idx="766">
                  <c:v>15701.4</c:v>
                </c:pt>
                <c:pt idx="767">
                  <c:v>16390.1</c:v>
                </c:pt>
                <c:pt idx="768">
                  <c:v>15766</c:v>
                </c:pt>
                <c:pt idx="769">
                  <c:v>15716.5</c:v>
                </c:pt>
                <c:pt idx="770">
                  <c:v>15121.1</c:v>
                </c:pt>
                <c:pt idx="771">
                  <c:v>15351.6</c:v>
                </c:pt>
                <c:pt idx="772">
                  <c:v>15147.2</c:v>
                </c:pt>
                <c:pt idx="773">
                  <c:v>14969.2</c:v>
                </c:pt>
                <c:pt idx="774">
                  <c:v>15042.6</c:v>
                </c:pt>
                <c:pt idx="775">
                  <c:v>14685.3</c:v>
                </c:pt>
                <c:pt idx="776">
                  <c:v>14098.1</c:v>
                </c:pt>
                <c:pt idx="777">
                  <c:v>13932</c:v>
                </c:pt>
                <c:pt idx="778">
                  <c:v>12926.9</c:v>
                </c:pt>
                <c:pt idx="779">
                  <c:v>11577.1</c:v>
                </c:pt>
                <c:pt idx="780">
                  <c:v>10827.8</c:v>
                </c:pt>
                <c:pt idx="781">
                  <c:v>10833.6</c:v>
                </c:pt>
                <c:pt idx="782">
                  <c:v>11144.8</c:v>
                </c:pt>
                <c:pt idx="783">
                  <c:v>10525.3</c:v>
                </c:pt>
                <c:pt idx="784">
                  <c:v>10439.1</c:v>
                </c:pt>
                <c:pt idx="785">
                  <c:v>9950.75</c:v>
                </c:pt>
                <c:pt idx="786">
                  <c:v>10637.6</c:v>
                </c:pt>
                <c:pt idx="787">
                  <c:v>10793.3</c:v>
                </c:pt>
                <c:pt idx="788">
                  <c:v>10601.8</c:v>
                </c:pt>
                <c:pt idx="789">
                  <c:v>10319.9</c:v>
                </c:pt>
                <c:pt idx="790">
                  <c:v>10725.3</c:v>
                </c:pt>
                <c:pt idx="791">
                  <c:v>11518.1</c:v>
                </c:pt>
                <c:pt idx="792">
                  <c:v>12185.9</c:v>
                </c:pt>
                <c:pt idx="793">
                  <c:v>13093.9</c:v>
                </c:pt>
                <c:pt idx="794">
                  <c:v>13167.9</c:v>
                </c:pt>
                <c:pt idx="795">
                  <c:v>14266.4</c:v>
                </c:pt>
                <c:pt idx="796">
                  <c:v>13993.2</c:v>
                </c:pt>
                <c:pt idx="797">
                  <c:v>13616.2</c:v>
                </c:pt>
                <c:pt idx="798">
                  <c:v>13225.4</c:v>
                </c:pt>
                <c:pt idx="799">
                  <c:v>14697.6</c:v>
                </c:pt>
                <c:pt idx="800">
                  <c:v>16530.6</c:v>
                </c:pt>
                <c:pt idx="801">
                  <c:v>17244.1</c:v>
                </c:pt>
                <c:pt idx="802">
                  <c:v>17012.4</c:v>
                </c:pt>
                <c:pt idx="803">
                  <c:v>17839</c:v>
                </c:pt>
                <c:pt idx="804">
                  <c:v>17748</c:v>
                </c:pt>
                <c:pt idx="805">
                  <c:v>18577.5</c:v>
                </c:pt>
                <c:pt idx="806">
                  <c:v>18563</c:v>
                </c:pt>
                <c:pt idx="807">
                  <c:v>18446.7</c:v>
                </c:pt>
                <c:pt idx="808">
                  <c:v>17147.3</c:v>
                </c:pt>
                <c:pt idx="809">
                  <c:v>16808.3</c:v>
                </c:pt>
                <c:pt idx="810">
                  <c:v>16463.4</c:v>
                </c:pt>
                <c:pt idx="811">
                  <c:v>15439</c:v>
                </c:pt>
                <c:pt idx="812">
                  <c:v>15146</c:v>
                </c:pt>
                <c:pt idx="813">
                  <c:v>14366.7</c:v>
                </c:pt>
                <c:pt idx="814">
                  <c:v>13193</c:v>
                </c:pt>
                <c:pt idx="815">
                  <c:v>12088.7</c:v>
                </c:pt>
                <c:pt idx="816">
                  <c:v>11351.5</c:v>
                </c:pt>
                <c:pt idx="817">
                  <c:v>11122.9</c:v>
                </c:pt>
                <c:pt idx="818">
                  <c:v>10514.5</c:v>
                </c:pt>
                <c:pt idx="819">
                  <c:v>9937.98</c:v>
                </c:pt>
                <c:pt idx="820">
                  <c:v>10145.8</c:v>
                </c:pt>
                <c:pt idx="821">
                  <c:v>9842.52</c:v>
                </c:pt>
                <c:pt idx="822">
                  <c:v>9275.25</c:v>
                </c:pt>
                <c:pt idx="823">
                  <c:v>9968.72</c:v>
                </c:pt>
                <c:pt idx="824">
                  <c:v>11515.5</c:v>
                </c:pt>
                <c:pt idx="825">
                  <c:v>13857.3</c:v>
                </c:pt>
                <c:pt idx="826">
                  <c:v>14486.3</c:v>
                </c:pt>
                <c:pt idx="827">
                  <c:v>15050.4</c:v>
                </c:pt>
                <c:pt idx="828">
                  <c:v>15621.3</c:v>
                </c:pt>
                <c:pt idx="829">
                  <c:v>16172.6</c:v>
                </c:pt>
                <c:pt idx="830">
                  <c:v>17109.6</c:v>
                </c:pt>
                <c:pt idx="831">
                  <c:v>19007.8</c:v>
                </c:pt>
                <c:pt idx="832">
                  <c:v>19120</c:v>
                </c:pt>
                <c:pt idx="833">
                  <c:v>18998.2</c:v>
                </c:pt>
                <c:pt idx="834">
                  <c:v>19245.4</c:v>
                </c:pt>
                <c:pt idx="835">
                  <c:v>20084.1</c:v>
                </c:pt>
                <c:pt idx="836">
                  <c:v>19322.5</c:v>
                </c:pt>
                <c:pt idx="837">
                  <c:v>19416</c:v>
                </c:pt>
                <c:pt idx="838">
                  <c:v>20394.3</c:v>
                </c:pt>
                <c:pt idx="839">
                  <c:v>20562.6</c:v>
                </c:pt>
                <c:pt idx="840">
                  <c:v>20649.8</c:v>
                </c:pt>
                <c:pt idx="841">
                  <c:v>20694.3</c:v>
                </c:pt>
                <c:pt idx="842">
                  <c:v>20560.3</c:v>
                </c:pt>
                <c:pt idx="843">
                  <c:v>20890.4</c:v>
                </c:pt>
                <c:pt idx="844">
                  <c:v>21003.5</c:v>
                </c:pt>
                <c:pt idx="845">
                  <c:v>20749.3</c:v>
                </c:pt>
                <c:pt idx="846">
                  <c:v>21078.1</c:v>
                </c:pt>
                <c:pt idx="847">
                  <c:v>20939.9</c:v>
                </c:pt>
                <c:pt idx="848">
                  <c:v>20761.1</c:v>
                </c:pt>
                <c:pt idx="849">
                  <c:v>20492.8</c:v>
                </c:pt>
                <c:pt idx="850">
                  <c:v>20011.5</c:v>
                </c:pt>
                <c:pt idx="851">
                  <c:v>19668</c:v>
                </c:pt>
                <c:pt idx="852">
                  <c:v>18965</c:v>
                </c:pt>
                <c:pt idx="853">
                  <c:v>18179.3</c:v>
                </c:pt>
                <c:pt idx="854">
                  <c:v>17562.3</c:v>
                </c:pt>
                <c:pt idx="855">
                  <c:v>16871.5</c:v>
                </c:pt>
                <c:pt idx="856">
                  <c:v>15581.5</c:v>
                </c:pt>
                <c:pt idx="857">
                  <c:v>15921.9</c:v>
                </c:pt>
                <c:pt idx="858">
                  <c:v>16442.3</c:v>
                </c:pt>
                <c:pt idx="859">
                  <c:v>16788</c:v>
                </c:pt>
                <c:pt idx="860">
                  <c:v>17027.1</c:v>
                </c:pt>
                <c:pt idx="861">
                  <c:v>16391.6</c:v>
                </c:pt>
                <c:pt idx="862">
                  <c:v>17124.6</c:v>
                </c:pt>
                <c:pt idx="863">
                  <c:v>17176.8</c:v>
                </c:pt>
                <c:pt idx="864">
                  <c:v>16363.8</c:v>
                </c:pt>
                <c:pt idx="865">
                  <c:v>16169.1</c:v>
                </c:pt>
                <c:pt idx="866">
                  <c:v>15715.9</c:v>
                </c:pt>
                <c:pt idx="867">
                  <c:v>15622.6</c:v>
                </c:pt>
                <c:pt idx="868">
                  <c:v>15619.5</c:v>
                </c:pt>
                <c:pt idx="869">
                  <c:v>15208.8</c:v>
                </c:pt>
                <c:pt idx="870">
                  <c:v>15546.4</c:v>
                </c:pt>
                <c:pt idx="871">
                  <c:v>15350.9</c:v>
                </c:pt>
                <c:pt idx="872">
                  <c:v>15192.1</c:v>
                </c:pt>
                <c:pt idx="873">
                  <c:v>14314.2</c:v>
                </c:pt>
                <c:pt idx="874">
                  <c:v>14114.3</c:v>
                </c:pt>
                <c:pt idx="875">
                  <c:v>13624.7</c:v>
                </c:pt>
                <c:pt idx="876">
                  <c:v>13994.6</c:v>
                </c:pt>
                <c:pt idx="877">
                  <c:v>14115.6</c:v>
                </c:pt>
                <c:pt idx="878">
                  <c:v>13635.6</c:v>
                </c:pt>
                <c:pt idx="879">
                  <c:v>13528.8</c:v>
                </c:pt>
                <c:pt idx="880">
                  <c:v>13010.9</c:v>
                </c:pt>
                <c:pt idx="881">
                  <c:v>12722.4</c:v>
                </c:pt>
                <c:pt idx="882">
                  <c:v>12728.8</c:v>
                </c:pt>
                <c:pt idx="883">
                  <c:v>12856.7</c:v>
                </c:pt>
                <c:pt idx="884">
                  <c:v>12938.6</c:v>
                </c:pt>
                <c:pt idx="885">
                  <c:v>12486.2</c:v>
                </c:pt>
                <c:pt idx="886">
                  <c:v>12825.5</c:v>
                </c:pt>
                <c:pt idx="887">
                  <c:v>13035.1</c:v>
                </c:pt>
                <c:pt idx="888">
                  <c:v>13566.4</c:v>
                </c:pt>
                <c:pt idx="889">
                  <c:v>13794.3</c:v>
                </c:pt>
                <c:pt idx="890">
                  <c:v>13772.2</c:v>
                </c:pt>
                <c:pt idx="891">
                  <c:v>14575.3</c:v>
                </c:pt>
                <c:pt idx="892">
                  <c:v>14959.5</c:v>
                </c:pt>
                <c:pt idx="893">
                  <c:v>14948.5</c:v>
                </c:pt>
                <c:pt idx="894">
                  <c:v>15550.1</c:v>
                </c:pt>
                <c:pt idx="895">
                  <c:v>16934.2</c:v>
                </c:pt>
                <c:pt idx="896">
                  <c:v>16915.3</c:v>
                </c:pt>
                <c:pt idx="897">
                  <c:v>17019.1</c:v>
                </c:pt>
                <c:pt idx="898">
                  <c:v>17479.4</c:v>
                </c:pt>
                <c:pt idx="899">
                  <c:v>18032.2</c:v>
                </c:pt>
                <c:pt idx="900">
                  <c:v>17833.7</c:v>
                </c:pt>
                <c:pt idx="901">
                  <c:v>18189.5</c:v>
                </c:pt>
                <c:pt idx="902">
                  <c:v>17929</c:v>
                </c:pt>
                <c:pt idx="903">
                  <c:v>18165.2</c:v>
                </c:pt>
                <c:pt idx="904">
                  <c:v>16303.5</c:v>
                </c:pt>
                <c:pt idx="905">
                  <c:v>16151.3</c:v>
                </c:pt>
                <c:pt idx="906">
                  <c:v>15018.5</c:v>
                </c:pt>
                <c:pt idx="907">
                  <c:v>14684.8</c:v>
                </c:pt>
                <c:pt idx="908">
                  <c:v>14505.1</c:v>
                </c:pt>
                <c:pt idx="909">
                  <c:v>13198.7</c:v>
                </c:pt>
                <c:pt idx="910">
                  <c:v>11632.8</c:v>
                </c:pt>
                <c:pt idx="911">
                  <c:v>11673.9</c:v>
                </c:pt>
                <c:pt idx="912">
                  <c:v>11168.8</c:v>
                </c:pt>
                <c:pt idx="913">
                  <c:v>11356.8</c:v>
                </c:pt>
                <c:pt idx="914">
                  <c:v>10669</c:v>
                </c:pt>
                <c:pt idx="915">
                  <c:v>10125.2</c:v>
                </c:pt>
                <c:pt idx="916">
                  <c:v>8816.05</c:v>
                </c:pt>
                <c:pt idx="917">
                  <c:v>8996.07</c:v>
                </c:pt>
                <c:pt idx="918">
                  <c:v>9260.15</c:v>
                </c:pt>
                <c:pt idx="919">
                  <c:v>10089.6</c:v>
                </c:pt>
                <c:pt idx="920">
                  <c:v>10658.2</c:v>
                </c:pt>
                <c:pt idx="921">
                  <c:v>12029.9</c:v>
                </c:pt>
                <c:pt idx="922">
                  <c:v>11720.4</c:v>
                </c:pt>
                <c:pt idx="923">
                  <c:v>13252.3</c:v>
                </c:pt>
                <c:pt idx="924">
                  <c:v>13883.3</c:v>
                </c:pt>
                <c:pt idx="925">
                  <c:v>14590</c:v>
                </c:pt>
                <c:pt idx="926">
                  <c:v>15594.1</c:v>
                </c:pt>
                <c:pt idx="927">
                  <c:v>17775.6</c:v>
                </c:pt>
                <c:pt idx="928">
                  <c:v>18892.3</c:v>
                </c:pt>
                <c:pt idx="929">
                  <c:v>18809.1</c:v>
                </c:pt>
                <c:pt idx="930">
                  <c:v>19407.7</c:v>
                </c:pt>
                <c:pt idx="931">
                  <c:v>19987.1</c:v>
                </c:pt>
                <c:pt idx="932">
                  <c:v>19752.6</c:v>
                </c:pt>
                <c:pt idx="933">
                  <c:v>19590.6</c:v>
                </c:pt>
                <c:pt idx="934">
                  <c:v>19791.1</c:v>
                </c:pt>
                <c:pt idx="935">
                  <c:v>19958.8</c:v>
                </c:pt>
                <c:pt idx="936">
                  <c:v>19485.9</c:v>
                </c:pt>
                <c:pt idx="937">
                  <c:v>20404.3</c:v>
                </c:pt>
                <c:pt idx="938">
                  <c:v>20075.7</c:v>
                </c:pt>
                <c:pt idx="939">
                  <c:v>19999.5</c:v>
                </c:pt>
                <c:pt idx="940">
                  <c:v>19839.3</c:v>
                </c:pt>
                <c:pt idx="941">
                  <c:v>19853.5</c:v>
                </c:pt>
                <c:pt idx="942">
                  <c:v>19482.4</c:v>
                </c:pt>
                <c:pt idx="943">
                  <c:v>20154.2</c:v>
                </c:pt>
                <c:pt idx="944">
                  <c:v>19144.2</c:v>
                </c:pt>
                <c:pt idx="945">
                  <c:v>19126.8</c:v>
                </c:pt>
                <c:pt idx="946">
                  <c:v>18910.8</c:v>
                </c:pt>
                <c:pt idx="947">
                  <c:v>18521</c:v>
                </c:pt>
                <c:pt idx="948">
                  <c:v>17902.2</c:v>
                </c:pt>
                <c:pt idx="949">
                  <c:v>17973.2</c:v>
                </c:pt>
                <c:pt idx="950">
                  <c:v>17898</c:v>
                </c:pt>
                <c:pt idx="951">
                  <c:v>18147.1</c:v>
                </c:pt>
                <c:pt idx="952">
                  <c:v>17386.6</c:v>
                </c:pt>
                <c:pt idx="953">
                  <c:v>17379.4</c:v>
                </c:pt>
                <c:pt idx="954">
                  <c:v>16518.6</c:v>
                </c:pt>
                <c:pt idx="955">
                  <c:v>17355.9</c:v>
                </c:pt>
                <c:pt idx="956">
                  <c:v>17065.2</c:v>
                </c:pt>
                <c:pt idx="957">
                  <c:v>16807.9</c:v>
                </c:pt>
                <c:pt idx="958">
                  <c:v>16677</c:v>
                </c:pt>
                <c:pt idx="959">
                  <c:v>15935</c:v>
                </c:pt>
                <c:pt idx="960">
                  <c:v>15773.4</c:v>
                </c:pt>
                <c:pt idx="961">
                  <c:v>16494.1</c:v>
                </c:pt>
                <c:pt idx="962">
                  <c:v>16134.9</c:v>
                </c:pt>
                <c:pt idx="963">
                  <c:v>15455.5</c:v>
                </c:pt>
                <c:pt idx="964">
                  <c:v>14964.2</c:v>
                </c:pt>
                <c:pt idx="965">
                  <c:v>14929.2</c:v>
                </c:pt>
                <c:pt idx="966">
                  <c:v>15046.7</c:v>
                </c:pt>
                <c:pt idx="967">
                  <c:v>14017.1</c:v>
                </c:pt>
                <c:pt idx="968">
                  <c:v>13481.3</c:v>
                </c:pt>
                <c:pt idx="969">
                  <c:v>12976.7</c:v>
                </c:pt>
                <c:pt idx="970">
                  <c:v>12790.9</c:v>
                </c:pt>
                <c:pt idx="971">
                  <c:v>12614.4</c:v>
                </c:pt>
                <c:pt idx="972">
                  <c:v>13171.3</c:v>
                </c:pt>
                <c:pt idx="973">
                  <c:v>13389</c:v>
                </c:pt>
                <c:pt idx="974">
                  <c:v>13277.7</c:v>
                </c:pt>
                <c:pt idx="975">
                  <c:v>13242.8</c:v>
                </c:pt>
                <c:pt idx="976">
                  <c:v>13227.9</c:v>
                </c:pt>
                <c:pt idx="977">
                  <c:v>13790.5</c:v>
                </c:pt>
                <c:pt idx="978">
                  <c:v>14401</c:v>
                </c:pt>
                <c:pt idx="979">
                  <c:v>14714.2</c:v>
                </c:pt>
                <c:pt idx="980">
                  <c:v>15022.5</c:v>
                </c:pt>
                <c:pt idx="981">
                  <c:v>14441.4</c:v>
                </c:pt>
                <c:pt idx="982">
                  <c:v>14224.6</c:v>
                </c:pt>
                <c:pt idx="983">
                  <c:v>14194.5</c:v>
                </c:pt>
                <c:pt idx="984">
                  <c:v>13917.2</c:v>
                </c:pt>
                <c:pt idx="985">
                  <c:v>14241.7</c:v>
                </c:pt>
                <c:pt idx="986">
                  <c:v>13861.8</c:v>
                </c:pt>
                <c:pt idx="987">
                  <c:v>14301</c:v>
                </c:pt>
                <c:pt idx="988">
                  <c:v>14309.5</c:v>
                </c:pt>
                <c:pt idx="989">
                  <c:v>14057.3</c:v>
                </c:pt>
                <c:pt idx="990">
                  <c:v>14901.5</c:v>
                </c:pt>
                <c:pt idx="991">
                  <c:v>15757.5</c:v>
                </c:pt>
                <c:pt idx="992">
                  <c:v>15959.1</c:v>
                </c:pt>
                <c:pt idx="993">
                  <c:v>16589.6</c:v>
                </c:pt>
                <c:pt idx="994">
                  <c:v>16873.2</c:v>
                </c:pt>
                <c:pt idx="995">
                  <c:v>17650.5</c:v>
                </c:pt>
                <c:pt idx="996">
                  <c:v>17349.1</c:v>
                </c:pt>
                <c:pt idx="997">
                  <c:v>18125.9</c:v>
                </c:pt>
                <c:pt idx="998">
                  <c:v>18029.4</c:v>
                </c:pt>
                <c:pt idx="999">
                  <c:v>18045.9</c:v>
                </c:pt>
                <c:pt idx="1000">
                  <c:v>17140.5</c:v>
                </c:pt>
                <c:pt idx="1001">
                  <c:v>16706.2</c:v>
                </c:pt>
                <c:pt idx="1002">
                  <c:v>15106.1</c:v>
                </c:pt>
                <c:pt idx="1003">
                  <c:v>14029.3</c:v>
                </c:pt>
                <c:pt idx="1004">
                  <c:v>14503.2</c:v>
                </c:pt>
                <c:pt idx="1005">
                  <c:v>14052.2</c:v>
                </c:pt>
                <c:pt idx="1006">
                  <c:v>14844</c:v>
                </c:pt>
                <c:pt idx="1007">
                  <c:v>13736.4</c:v>
                </c:pt>
                <c:pt idx="1008">
                  <c:v>13186.7</c:v>
                </c:pt>
                <c:pt idx="1009">
                  <c:v>11739.3</c:v>
                </c:pt>
                <c:pt idx="1010">
                  <c:v>12590.1</c:v>
                </c:pt>
                <c:pt idx="1011">
                  <c:v>12415.1</c:v>
                </c:pt>
                <c:pt idx="1012">
                  <c:v>12047.5</c:v>
                </c:pt>
                <c:pt idx="1013">
                  <c:v>12406.8</c:v>
                </c:pt>
                <c:pt idx="1014">
                  <c:v>12203.3</c:v>
                </c:pt>
                <c:pt idx="1015">
                  <c:v>12717.1</c:v>
                </c:pt>
                <c:pt idx="1016">
                  <c:v>13854.6</c:v>
                </c:pt>
                <c:pt idx="1017">
                  <c:v>15685.3</c:v>
                </c:pt>
                <c:pt idx="1018">
                  <c:v>15759.1</c:v>
                </c:pt>
                <c:pt idx="1019">
                  <c:v>15029.8</c:v>
                </c:pt>
                <c:pt idx="1020">
                  <c:v>15574.1</c:v>
                </c:pt>
                <c:pt idx="1021">
                  <c:v>15590.8</c:v>
                </c:pt>
                <c:pt idx="1022">
                  <c:v>15414.7</c:v>
                </c:pt>
                <c:pt idx="1023">
                  <c:v>15875.4</c:v>
                </c:pt>
                <c:pt idx="1024">
                  <c:v>16465</c:v>
                </c:pt>
                <c:pt idx="1025">
                  <c:v>15547.9</c:v>
                </c:pt>
                <c:pt idx="1026">
                  <c:v>15342.4</c:v>
                </c:pt>
                <c:pt idx="1027">
                  <c:v>15150.1</c:v>
                </c:pt>
                <c:pt idx="1028">
                  <c:v>15521.2</c:v>
                </c:pt>
                <c:pt idx="1029">
                  <c:v>14872.9</c:v>
                </c:pt>
                <c:pt idx="1030">
                  <c:v>15851.9</c:v>
                </c:pt>
                <c:pt idx="1031">
                  <c:v>16798.7</c:v>
                </c:pt>
                <c:pt idx="1032">
                  <c:v>16368.2</c:v>
                </c:pt>
                <c:pt idx="1033">
                  <c:v>16666.8</c:v>
                </c:pt>
                <c:pt idx="1034">
                  <c:v>16438.4</c:v>
                </c:pt>
                <c:pt idx="1035">
                  <c:v>16328.5</c:v>
                </c:pt>
                <c:pt idx="1036">
                  <c:v>16769.9</c:v>
                </c:pt>
                <c:pt idx="1037">
                  <c:v>15928.3</c:v>
                </c:pt>
                <c:pt idx="1038">
                  <c:v>15173.7</c:v>
                </c:pt>
                <c:pt idx="1039">
                  <c:v>15204.9</c:v>
                </c:pt>
                <c:pt idx="1040">
                  <c:v>15280.6</c:v>
                </c:pt>
                <c:pt idx="1041">
                  <c:v>14917.3</c:v>
                </c:pt>
                <c:pt idx="1042">
                  <c:v>14545.3</c:v>
                </c:pt>
                <c:pt idx="1043">
                  <c:v>15128.4</c:v>
                </c:pt>
                <c:pt idx="1044">
                  <c:v>15881.4</c:v>
                </c:pt>
                <c:pt idx="1045">
                  <c:v>15564.5</c:v>
                </c:pt>
                <c:pt idx="1046">
                  <c:v>15735.9</c:v>
                </c:pt>
                <c:pt idx="1047">
                  <c:v>15153.9</c:v>
                </c:pt>
                <c:pt idx="1048">
                  <c:v>15263</c:v>
                </c:pt>
                <c:pt idx="1049">
                  <c:v>14865.4</c:v>
                </c:pt>
                <c:pt idx="1050">
                  <c:v>14634</c:v>
                </c:pt>
                <c:pt idx="1051">
                  <c:v>14908.4</c:v>
                </c:pt>
                <c:pt idx="1052">
                  <c:v>14873.3</c:v>
                </c:pt>
                <c:pt idx="1053">
                  <c:v>14660.5</c:v>
                </c:pt>
                <c:pt idx="1054">
                  <c:v>14743.8</c:v>
                </c:pt>
                <c:pt idx="1055">
                  <c:v>14818.5</c:v>
                </c:pt>
                <c:pt idx="1056">
                  <c:v>14677.1</c:v>
                </c:pt>
                <c:pt idx="1057">
                  <c:v>14407.6</c:v>
                </c:pt>
                <c:pt idx="1058">
                  <c:v>14570.8</c:v>
                </c:pt>
                <c:pt idx="1059">
                  <c:v>15050.1</c:v>
                </c:pt>
                <c:pt idx="1060">
                  <c:v>15335.9</c:v>
                </c:pt>
                <c:pt idx="1061">
                  <c:v>14920.2</c:v>
                </c:pt>
                <c:pt idx="1062">
                  <c:v>14652.5</c:v>
                </c:pt>
                <c:pt idx="1063">
                  <c:v>14524</c:v>
                </c:pt>
                <c:pt idx="1064">
                  <c:v>13751.1</c:v>
                </c:pt>
                <c:pt idx="1065">
                  <c:v>13963.5</c:v>
                </c:pt>
                <c:pt idx="1066">
                  <c:v>13719.7</c:v>
                </c:pt>
                <c:pt idx="1067">
                  <c:v>13444.5</c:v>
                </c:pt>
                <c:pt idx="1068">
                  <c:v>13513.5</c:v>
                </c:pt>
                <c:pt idx="1069">
                  <c:v>13718.2</c:v>
                </c:pt>
                <c:pt idx="1070">
                  <c:v>13592.3</c:v>
                </c:pt>
                <c:pt idx="1071">
                  <c:v>14342.6</c:v>
                </c:pt>
                <c:pt idx="1072">
                  <c:v>14185.1</c:v>
                </c:pt>
                <c:pt idx="1073">
                  <c:v>13852.5</c:v>
                </c:pt>
                <c:pt idx="1074">
                  <c:v>14125</c:v>
                </c:pt>
                <c:pt idx="1075">
                  <c:v>13837.9</c:v>
                </c:pt>
                <c:pt idx="1076">
                  <c:v>13667.3</c:v>
                </c:pt>
                <c:pt idx="1077">
                  <c:v>13802.7</c:v>
                </c:pt>
                <c:pt idx="1078">
                  <c:v>13645.6</c:v>
                </c:pt>
                <c:pt idx="1079">
                  <c:v>12933.6</c:v>
                </c:pt>
                <c:pt idx="1080">
                  <c:v>12898.4</c:v>
                </c:pt>
                <c:pt idx="1081">
                  <c:v>12749.7</c:v>
                </c:pt>
                <c:pt idx="1082">
                  <c:v>11996.6</c:v>
                </c:pt>
                <c:pt idx="1083">
                  <c:v>12258.5</c:v>
                </c:pt>
                <c:pt idx="1084">
                  <c:v>12580.2</c:v>
                </c:pt>
                <c:pt idx="1085">
                  <c:v>11842.6</c:v>
                </c:pt>
                <c:pt idx="1086">
                  <c:v>11893.4</c:v>
                </c:pt>
                <c:pt idx="1087">
                  <c:v>12533.7</c:v>
                </c:pt>
                <c:pt idx="1088">
                  <c:v>12902.6</c:v>
                </c:pt>
                <c:pt idx="1089">
                  <c:v>13522.3</c:v>
                </c:pt>
                <c:pt idx="1090">
                  <c:v>14165.7</c:v>
                </c:pt>
                <c:pt idx="1091">
                  <c:v>14714.7</c:v>
                </c:pt>
                <c:pt idx="1092">
                  <c:v>14305.4</c:v>
                </c:pt>
                <c:pt idx="1093">
                  <c:v>14284.4</c:v>
                </c:pt>
                <c:pt idx="1094">
                  <c:v>14522</c:v>
                </c:pt>
                <c:pt idx="1095">
                  <c:v>14089.8</c:v>
                </c:pt>
                <c:pt idx="1096">
                  <c:v>14032.4</c:v>
                </c:pt>
                <c:pt idx="1097">
                  <c:v>13942.2</c:v>
                </c:pt>
                <c:pt idx="1098">
                  <c:v>13634.5</c:v>
                </c:pt>
                <c:pt idx="1099">
                  <c:v>12725.4</c:v>
                </c:pt>
                <c:pt idx="1100">
                  <c:v>12990.6</c:v>
                </c:pt>
                <c:pt idx="1101">
                  <c:v>13001.2</c:v>
                </c:pt>
                <c:pt idx="1102">
                  <c:v>12922.5</c:v>
                </c:pt>
                <c:pt idx="1103">
                  <c:v>11523.8</c:v>
                </c:pt>
                <c:pt idx="1104">
                  <c:v>10711.3</c:v>
                </c:pt>
                <c:pt idx="1105">
                  <c:v>10807.7</c:v>
                </c:pt>
                <c:pt idx="1106">
                  <c:v>10707.8</c:v>
                </c:pt>
                <c:pt idx="1107">
                  <c:v>10048.9</c:v>
                </c:pt>
                <c:pt idx="1108">
                  <c:v>9700.7</c:v>
                </c:pt>
                <c:pt idx="1109">
                  <c:v>9413.39</c:v>
                </c:pt>
                <c:pt idx="1110">
                  <c:v>10137.6</c:v>
                </c:pt>
                <c:pt idx="1111">
                  <c:v>11342.3</c:v>
                </c:pt>
                <c:pt idx="1112">
                  <c:v>11901.4</c:v>
                </c:pt>
                <c:pt idx="1113">
                  <c:v>13217.4</c:v>
                </c:pt>
                <c:pt idx="1114">
                  <c:v>13321.5</c:v>
                </c:pt>
                <c:pt idx="1115">
                  <c:v>12589.9</c:v>
                </c:pt>
                <c:pt idx="1116">
                  <c:v>13342.6</c:v>
                </c:pt>
                <c:pt idx="1117">
                  <c:v>13995.2</c:v>
                </c:pt>
                <c:pt idx="1118">
                  <c:v>14305.2</c:v>
                </c:pt>
                <c:pt idx="1119">
                  <c:v>14476.2</c:v>
                </c:pt>
                <c:pt idx="1120">
                  <c:v>15700.1</c:v>
                </c:pt>
                <c:pt idx="1121">
                  <c:v>15084.9</c:v>
                </c:pt>
                <c:pt idx="1122">
                  <c:v>15566.7</c:v>
                </c:pt>
                <c:pt idx="1123">
                  <c:v>15831.2</c:v>
                </c:pt>
                <c:pt idx="1124">
                  <c:v>15679.5</c:v>
                </c:pt>
                <c:pt idx="1125">
                  <c:v>16767.9</c:v>
                </c:pt>
                <c:pt idx="1126">
                  <c:v>16599.9</c:v>
                </c:pt>
                <c:pt idx="1127">
                  <c:v>17454.8</c:v>
                </c:pt>
                <c:pt idx="1128">
                  <c:v>17647.2</c:v>
                </c:pt>
                <c:pt idx="1129">
                  <c:v>17662.8</c:v>
                </c:pt>
                <c:pt idx="1130">
                  <c:v>17652.3</c:v>
                </c:pt>
                <c:pt idx="1131">
                  <c:v>17958</c:v>
                </c:pt>
                <c:pt idx="1132">
                  <c:v>18148.7</c:v>
                </c:pt>
                <c:pt idx="1133">
                  <c:v>18170.2</c:v>
                </c:pt>
                <c:pt idx="1134">
                  <c:v>17685.2</c:v>
                </c:pt>
                <c:pt idx="1135">
                  <c:v>17756.8</c:v>
                </c:pt>
                <c:pt idx="1136">
                  <c:v>17258.7</c:v>
                </c:pt>
                <c:pt idx="1137">
                  <c:v>16227.1</c:v>
                </c:pt>
                <c:pt idx="1138">
                  <c:v>16367.1</c:v>
                </c:pt>
                <c:pt idx="1139">
                  <c:v>16075.2</c:v>
                </c:pt>
                <c:pt idx="1140">
                  <c:v>15040.3</c:v>
                </c:pt>
                <c:pt idx="1141">
                  <c:v>15028.9</c:v>
                </c:pt>
                <c:pt idx="1142">
                  <c:v>14494</c:v>
                </c:pt>
                <c:pt idx="1143">
                  <c:v>14706.3</c:v>
                </c:pt>
                <c:pt idx="1144">
                  <c:v>13730</c:v>
                </c:pt>
                <c:pt idx="1145">
                  <c:v>13335.6</c:v>
                </c:pt>
                <c:pt idx="1146">
                  <c:v>13462.8</c:v>
                </c:pt>
                <c:pt idx="1147">
                  <c:v>13744.2</c:v>
                </c:pt>
                <c:pt idx="1148">
                  <c:v>13727.1</c:v>
                </c:pt>
                <c:pt idx="1149">
                  <c:v>13402.7</c:v>
                </c:pt>
                <c:pt idx="1150">
                  <c:v>14085.3</c:v>
                </c:pt>
                <c:pt idx="1151">
                  <c:v>14826.6</c:v>
                </c:pt>
                <c:pt idx="1152">
                  <c:v>14166.1</c:v>
                </c:pt>
                <c:pt idx="1153">
                  <c:v>14508.9</c:v>
                </c:pt>
                <c:pt idx="1154">
                  <c:v>14193.3</c:v>
                </c:pt>
                <c:pt idx="1155">
                  <c:v>13958.9</c:v>
                </c:pt>
                <c:pt idx="1156">
                  <c:v>13920.2</c:v>
                </c:pt>
                <c:pt idx="1157">
                  <c:v>13388.7</c:v>
                </c:pt>
                <c:pt idx="1158">
                  <c:v>13239.1</c:v>
                </c:pt>
                <c:pt idx="1159">
                  <c:v>12880.4</c:v>
                </c:pt>
                <c:pt idx="1160">
                  <c:v>12846</c:v>
                </c:pt>
                <c:pt idx="1161">
                  <c:v>12558.6</c:v>
                </c:pt>
                <c:pt idx="1162">
                  <c:v>12736.1</c:v>
                </c:pt>
                <c:pt idx="1163">
                  <c:v>11936.7</c:v>
                </c:pt>
                <c:pt idx="1164">
                  <c:v>12444.7</c:v>
                </c:pt>
                <c:pt idx="1165">
                  <c:v>12574.9</c:v>
                </c:pt>
                <c:pt idx="1166">
                  <c:v>12427</c:v>
                </c:pt>
                <c:pt idx="1167">
                  <c:v>12451.6</c:v>
                </c:pt>
                <c:pt idx="1168">
                  <c:v>12124.2</c:v>
                </c:pt>
                <c:pt idx="1169">
                  <c:v>12521.7</c:v>
                </c:pt>
                <c:pt idx="1170">
                  <c:v>12352.6</c:v>
                </c:pt>
                <c:pt idx="1171">
                  <c:v>11748.6</c:v>
                </c:pt>
                <c:pt idx="1172">
                  <c:v>11884.4</c:v>
                </c:pt>
                <c:pt idx="1173">
                  <c:v>11282.5</c:v>
                </c:pt>
                <c:pt idx="1174">
                  <c:v>11751.6</c:v>
                </c:pt>
                <c:pt idx="1175">
                  <c:v>11616.2</c:v>
                </c:pt>
                <c:pt idx="1176">
                  <c:v>11759.9</c:v>
                </c:pt>
                <c:pt idx="1177">
                  <c:v>12080.2</c:v>
                </c:pt>
                <c:pt idx="1178">
                  <c:v>12669.4</c:v>
                </c:pt>
                <c:pt idx="1179">
                  <c:v>13679.6</c:v>
                </c:pt>
                <c:pt idx="1180">
                  <c:v>13962.3</c:v>
                </c:pt>
                <c:pt idx="1181">
                  <c:v>14205</c:v>
                </c:pt>
                <c:pt idx="1182">
                  <c:v>14152.6</c:v>
                </c:pt>
                <c:pt idx="1183">
                  <c:v>15952.2</c:v>
                </c:pt>
                <c:pt idx="1184">
                  <c:v>16368.3</c:v>
                </c:pt>
                <c:pt idx="1185">
                  <c:v>16829.9</c:v>
                </c:pt>
                <c:pt idx="1186">
                  <c:v>16426.6</c:v>
                </c:pt>
                <c:pt idx="1187">
                  <c:v>17055</c:v>
                </c:pt>
                <c:pt idx="1188">
                  <c:v>17476.2</c:v>
                </c:pt>
                <c:pt idx="1189">
                  <c:v>17713.3</c:v>
                </c:pt>
                <c:pt idx="1190">
                  <c:v>17644.2</c:v>
                </c:pt>
                <c:pt idx="1191">
                  <c:v>17257.7</c:v>
                </c:pt>
                <c:pt idx="1192">
                  <c:v>16342.8</c:v>
                </c:pt>
                <c:pt idx="1193">
                  <c:v>15358.2</c:v>
                </c:pt>
                <c:pt idx="1194">
                  <c:v>15615.8</c:v>
                </c:pt>
                <c:pt idx="1195">
                  <c:v>14632.3</c:v>
                </c:pt>
                <c:pt idx="1196">
                  <c:v>15484.3</c:v>
                </c:pt>
                <c:pt idx="1197">
                  <c:v>15446.6</c:v>
                </c:pt>
                <c:pt idx="1198">
                  <c:v>15279.9</c:v>
                </c:pt>
                <c:pt idx="1199">
                  <c:v>14725.6</c:v>
                </c:pt>
                <c:pt idx="1200">
                  <c:v>15109.8</c:v>
                </c:pt>
                <c:pt idx="1201">
                  <c:v>15568.7</c:v>
                </c:pt>
                <c:pt idx="1202">
                  <c:v>16627.7</c:v>
                </c:pt>
                <c:pt idx="1203">
                  <c:v>16217</c:v>
                </c:pt>
                <c:pt idx="1204">
                  <c:v>15707.9</c:v>
                </c:pt>
                <c:pt idx="1205">
                  <c:v>16023.6</c:v>
                </c:pt>
                <c:pt idx="1206">
                  <c:v>15985.5</c:v>
                </c:pt>
                <c:pt idx="1207">
                  <c:v>16219.1</c:v>
                </c:pt>
                <c:pt idx="1208">
                  <c:v>16590.9</c:v>
                </c:pt>
                <c:pt idx="1209">
                  <c:v>17982.5</c:v>
                </c:pt>
                <c:pt idx="1210">
                  <c:v>18358.1</c:v>
                </c:pt>
                <c:pt idx="1211">
                  <c:v>18880.8</c:v>
                </c:pt>
                <c:pt idx="1212">
                  <c:v>18162.9</c:v>
                </c:pt>
                <c:pt idx="1213">
                  <c:v>18563.6</c:v>
                </c:pt>
                <c:pt idx="1214">
                  <c:v>19002.2</c:v>
                </c:pt>
                <c:pt idx="1215">
                  <c:v>19389.2</c:v>
                </c:pt>
                <c:pt idx="1216">
                  <c:v>18679.8</c:v>
                </c:pt>
                <c:pt idx="1217">
                  <c:v>16646.8</c:v>
                </c:pt>
                <c:pt idx="1218">
                  <c:v>16475.8</c:v>
                </c:pt>
                <c:pt idx="1219">
                  <c:v>16223.7</c:v>
                </c:pt>
                <c:pt idx="1220">
                  <c:v>16677.9</c:v>
                </c:pt>
                <c:pt idx="1221">
                  <c:v>16554.2</c:v>
                </c:pt>
                <c:pt idx="1222">
                  <c:v>17584.8</c:v>
                </c:pt>
                <c:pt idx="1223">
                  <c:v>18866.1</c:v>
                </c:pt>
                <c:pt idx="1224">
                  <c:v>18534.5</c:v>
                </c:pt>
                <c:pt idx="1225">
                  <c:v>19255.3</c:v>
                </c:pt>
                <c:pt idx="1226">
                  <c:v>19494.5</c:v>
                </c:pt>
                <c:pt idx="1227">
                  <c:v>18833.9</c:v>
                </c:pt>
                <c:pt idx="1228">
                  <c:v>18948.2</c:v>
                </c:pt>
                <c:pt idx="1229">
                  <c:v>19092.1</c:v>
                </c:pt>
                <c:pt idx="1230">
                  <c:v>18647</c:v>
                </c:pt>
                <c:pt idx="1231">
                  <c:v>17837.7</c:v>
                </c:pt>
                <c:pt idx="1232">
                  <c:v>17417.4</c:v>
                </c:pt>
                <c:pt idx="1233">
                  <c:v>16862.5</c:v>
                </c:pt>
                <c:pt idx="1234">
                  <c:v>16995.2</c:v>
                </c:pt>
                <c:pt idx="1235">
                  <c:v>16801</c:v>
                </c:pt>
                <c:pt idx="1236">
                  <c:v>15670.6</c:v>
                </c:pt>
                <c:pt idx="1237">
                  <c:v>15303.2</c:v>
                </c:pt>
                <c:pt idx="1238">
                  <c:v>14306</c:v>
                </c:pt>
                <c:pt idx="1239">
                  <c:v>14296.7</c:v>
                </c:pt>
                <c:pt idx="1240">
                  <c:v>13586.2</c:v>
                </c:pt>
                <c:pt idx="1241">
                  <c:v>13131.4</c:v>
                </c:pt>
                <c:pt idx="1242">
                  <c:v>13097.8</c:v>
                </c:pt>
                <c:pt idx="1243">
                  <c:v>13468.1</c:v>
                </c:pt>
                <c:pt idx="1244">
                  <c:v>13023.5</c:v>
                </c:pt>
                <c:pt idx="1245">
                  <c:v>13444.6</c:v>
                </c:pt>
                <c:pt idx="1246">
                  <c:v>13015.3</c:v>
                </c:pt>
                <c:pt idx="1247">
                  <c:v>14409.7</c:v>
                </c:pt>
                <c:pt idx="1248">
                  <c:v>14655.2</c:v>
                </c:pt>
                <c:pt idx="1249">
                  <c:v>14113.2</c:v>
                </c:pt>
                <c:pt idx="1250">
                  <c:v>14013.5</c:v>
                </c:pt>
                <c:pt idx="1251">
                  <c:v>14229.1</c:v>
                </c:pt>
                <c:pt idx="1252">
                  <c:v>14118.7</c:v>
                </c:pt>
                <c:pt idx="1253">
                  <c:v>14021.1</c:v>
                </c:pt>
                <c:pt idx="1254">
                  <c:v>14111.2</c:v>
                </c:pt>
                <c:pt idx="1255">
                  <c:v>13395.7</c:v>
                </c:pt>
                <c:pt idx="1256">
                  <c:v>13478.1</c:v>
                </c:pt>
                <c:pt idx="1257">
                  <c:v>13306.6</c:v>
                </c:pt>
                <c:pt idx="1258">
                  <c:v>13380</c:v>
                </c:pt>
                <c:pt idx="1259">
                  <c:v>13400.5</c:v>
                </c:pt>
                <c:pt idx="1260">
                  <c:v>13371.4</c:v>
                </c:pt>
                <c:pt idx="1261">
                  <c:v>13392.9</c:v>
                </c:pt>
                <c:pt idx="1262">
                  <c:v>13328.4</c:v>
                </c:pt>
                <c:pt idx="1263">
                  <c:v>13204.2</c:v>
                </c:pt>
                <c:pt idx="1264">
                  <c:v>13220.2</c:v>
                </c:pt>
                <c:pt idx="1265">
                  <c:v>12760.3</c:v>
                </c:pt>
                <c:pt idx="1266">
                  <c:v>12853.5</c:v>
                </c:pt>
                <c:pt idx="1267">
                  <c:v>12815.1</c:v>
                </c:pt>
                <c:pt idx="1268">
                  <c:v>13086</c:v>
                </c:pt>
                <c:pt idx="1269">
                  <c:v>12866.8</c:v>
                </c:pt>
                <c:pt idx="1270">
                  <c:v>12778.8</c:v>
                </c:pt>
                <c:pt idx="1271">
                  <c:v>13194.2</c:v>
                </c:pt>
                <c:pt idx="1272">
                  <c:v>13482.4</c:v>
                </c:pt>
                <c:pt idx="1273">
                  <c:v>12969.6</c:v>
                </c:pt>
                <c:pt idx="1274">
                  <c:v>12727.9</c:v>
                </c:pt>
                <c:pt idx="1275">
                  <c:v>12945.9</c:v>
                </c:pt>
                <c:pt idx="1276">
                  <c:v>13482.4</c:v>
                </c:pt>
                <c:pt idx="1277">
                  <c:v>13861.6</c:v>
                </c:pt>
                <c:pt idx="1278">
                  <c:v>14351.8</c:v>
                </c:pt>
                <c:pt idx="1279">
                  <c:v>15034.4</c:v>
                </c:pt>
                <c:pt idx="1280">
                  <c:v>16055.4</c:v>
                </c:pt>
                <c:pt idx="1281">
                  <c:v>16311.7</c:v>
                </c:pt>
                <c:pt idx="1282">
                  <c:v>16469.5</c:v>
                </c:pt>
                <c:pt idx="1283">
                  <c:v>16697.9</c:v>
                </c:pt>
                <c:pt idx="1284">
                  <c:v>16440.8</c:v>
                </c:pt>
                <c:pt idx="1285">
                  <c:v>16237</c:v>
                </c:pt>
                <c:pt idx="1286">
                  <c:v>16561.4</c:v>
                </c:pt>
                <c:pt idx="1287">
                  <c:v>16370.3</c:v>
                </c:pt>
                <c:pt idx="1288">
                  <c:v>15933</c:v>
                </c:pt>
                <c:pt idx="1289">
                  <c:v>16206.7</c:v>
                </c:pt>
                <c:pt idx="1290">
                  <c:v>16429.7</c:v>
                </c:pt>
                <c:pt idx="1291">
                  <c:v>14467.5</c:v>
                </c:pt>
                <c:pt idx="1292">
                  <c:v>14749.5</c:v>
                </c:pt>
                <c:pt idx="1293">
                  <c:v>14006.9</c:v>
                </c:pt>
                <c:pt idx="1294">
                  <c:v>12885.1</c:v>
                </c:pt>
                <c:pt idx="1295">
                  <c:v>12593</c:v>
                </c:pt>
                <c:pt idx="1296">
                  <c:v>11521.1</c:v>
                </c:pt>
                <c:pt idx="1297">
                  <c:v>11412.6</c:v>
                </c:pt>
                <c:pt idx="1298">
                  <c:v>11608.7</c:v>
                </c:pt>
                <c:pt idx="1299">
                  <c:v>11427.2</c:v>
                </c:pt>
                <c:pt idx="1300">
                  <c:v>10990.6</c:v>
                </c:pt>
                <c:pt idx="1301">
                  <c:v>11205.9</c:v>
                </c:pt>
                <c:pt idx="1302">
                  <c:v>10708.2</c:v>
                </c:pt>
                <c:pt idx="1303">
                  <c:v>11075</c:v>
                </c:pt>
                <c:pt idx="1304">
                  <c:v>10937.9</c:v>
                </c:pt>
                <c:pt idx="1305">
                  <c:v>11313.2</c:v>
                </c:pt>
                <c:pt idx="1306">
                  <c:v>12129.5</c:v>
                </c:pt>
                <c:pt idx="1307">
                  <c:v>12282.5</c:v>
                </c:pt>
                <c:pt idx="1308">
                  <c:v>12972.9</c:v>
                </c:pt>
                <c:pt idx="1309">
                  <c:v>13490.8</c:v>
                </c:pt>
                <c:pt idx="1310">
                  <c:v>14095.6</c:v>
                </c:pt>
                <c:pt idx="1311">
                  <c:v>14722.5</c:v>
                </c:pt>
                <c:pt idx="1312">
                  <c:v>15410.2</c:v>
                </c:pt>
                <c:pt idx="1313">
                  <c:v>15036.1</c:v>
                </c:pt>
                <c:pt idx="1314">
                  <c:v>15368.2</c:v>
                </c:pt>
                <c:pt idx="1315">
                  <c:v>16292.5</c:v>
                </c:pt>
                <c:pt idx="1316">
                  <c:v>17558.3</c:v>
                </c:pt>
                <c:pt idx="1317">
                  <c:v>17759.8</c:v>
                </c:pt>
                <c:pt idx="1318">
                  <c:v>18560.6</c:v>
                </c:pt>
                <c:pt idx="1319">
                  <c:v>19052</c:v>
                </c:pt>
                <c:pt idx="1320">
                  <c:v>19126.8</c:v>
                </c:pt>
                <c:pt idx="1321">
                  <c:v>19730.6</c:v>
                </c:pt>
                <c:pt idx="1322">
                  <c:v>19918.2</c:v>
                </c:pt>
                <c:pt idx="1323">
                  <c:v>19837.9</c:v>
                </c:pt>
                <c:pt idx="1324">
                  <c:v>19782.3</c:v>
                </c:pt>
                <c:pt idx="1325">
                  <c:v>19935.7</c:v>
                </c:pt>
                <c:pt idx="1326">
                  <c:v>19727.5</c:v>
                </c:pt>
                <c:pt idx="1327">
                  <c:v>19533.9</c:v>
                </c:pt>
                <c:pt idx="1328">
                  <c:v>19654.6</c:v>
                </c:pt>
                <c:pt idx="1329">
                  <c:v>20051.5</c:v>
                </c:pt>
                <c:pt idx="1330">
                  <c:v>19502.3</c:v>
                </c:pt>
                <c:pt idx="1331">
                  <c:v>18889.3</c:v>
                </c:pt>
                <c:pt idx="1332">
                  <c:v>18286.6</c:v>
                </c:pt>
                <c:pt idx="1333">
                  <c:v>17642.3</c:v>
                </c:pt>
                <c:pt idx="1334">
                  <c:v>16990.3</c:v>
                </c:pt>
                <c:pt idx="1335">
                  <c:v>17160.3</c:v>
                </c:pt>
                <c:pt idx="1336">
                  <c:v>15943.3</c:v>
                </c:pt>
                <c:pt idx="1337">
                  <c:v>16255.2</c:v>
                </c:pt>
                <c:pt idx="1338">
                  <c:v>16216.2</c:v>
                </c:pt>
                <c:pt idx="1339">
                  <c:v>16419.2</c:v>
                </c:pt>
                <c:pt idx="1340">
                  <c:v>15918.9</c:v>
                </c:pt>
                <c:pt idx="1341">
                  <c:v>16620.8</c:v>
                </c:pt>
                <c:pt idx="1342">
                  <c:v>16662.6</c:v>
                </c:pt>
                <c:pt idx="1343">
                  <c:v>15209</c:v>
                </c:pt>
                <c:pt idx="1344">
                  <c:v>14175.3</c:v>
                </c:pt>
                <c:pt idx="1345">
                  <c:v>14501</c:v>
                </c:pt>
                <c:pt idx="1346">
                  <c:v>14402</c:v>
                </c:pt>
                <c:pt idx="1347">
                  <c:v>14441.4</c:v>
                </c:pt>
                <c:pt idx="1348">
                  <c:v>13847</c:v>
                </c:pt>
                <c:pt idx="1349">
                  <c:v>13344.5</c:v>
                </c:pt>
                <c:pt idx="1350">
                  <c:v>13606.1</c:v>
                </c:pt>
                <c:pt idx="1351">
                  <c:v>13120.1</c:v>
                </c:pt>
                <c:pt idx="1352">
                  <c:v>12758.7</c:v>
                </c:pt>
                <c:pt idx="1353">
                  <c:v>12994.8</c:v>
                </c:pt>
                <c:pt idx="1354">
                  <c:v>13415.9</c:v>
                </c:pt>
                <c:pt idx="1355">
                  <c:v>14209.2</c:v>
                </c:pt>
                <c:pt idx="1356">
                  <c:v>13908.4</c:v>
                </c:pt>
                <c:pt idx="1357">
                  <c:v>14321.9</c:v>
                </c:pt>
                <c:pt idx="1358">
                  <c:v>14058.7</c:v>
                </c:pt>
                <c:pt idx="1359">
                  <c:v>14421.4</c:v>
                </c:pt>
                <c:pt idx="1360">
                  <c:v>14798.2</c:v>
                </c:pt>
                <c:pt idx="1361">
                  <c:v>14826.6</c:v>
                </c:pt>
                <c:pt idx="1362">
                  <c:v>14473.8</c:v>
                </c:pt>
                <c:pt idx="1363">
                  <c:v>14035.3</c:v>
                </c:pt>
                <c:pt idx="1364">
                  <c:v>14157.4</c:v>
                </c:pt>
                <c:pt idx="1365">
                  <c:v>14558.9</c:v>
                </c:pt>
                <c:pt idx="1366">
                  <c:v>14179.1</c:v>
                </c:pt>
                <c:pt idx="1367">
                  <c:v>13964.5</c:v>
                </c:pt>
                <c:pt idx="1368">
                  <c:v>13498.9</c:v>
                </c:pt>
                <c:pt idx="1369">
                  <c:v>13348.2</c:v>
                </c:pt>
                <c:pt idx="1370">
                  <c:v>13366.1</c:v>
                </c:pt>
                <c:pt idx="1371">
                  <c:v>13946.6</c:v>
                </c:pt>
                <c:pt idx="1372">
                  <c:v>13802.9</c:v>
                </c:pt>
                <c:pt idx="1373">
                  <c:v>14604.8</c:v>
                </c:pt>
                <c:pt idx="1374">
                  <c:v>14828.8</c:v>
                </c:pt>
                <c:pt idx="1375">
                  <c:v>15300.7</c:v>
                </c:pt>
                <c:pt idx="1376">
                  <c:v>15682.7</c:v>
                </c:pt>
                <c:pt idx="1377">
                  <c:v>15712.3</c:v>
                </c:pt>
                <c:pt idx="1378">
                  <c:v>15528.6</c:v>
                </c:pt>
                <c:pt idx="1379">
                  <c:v>15942.7</c:v>
                </c:pt>
                <c:pt idx="1380">
                  <c:v>15570.6</c:v>
                </c:pt>
                <c:pt idx="1381">
                  <c:v>15803.8</c:v>
                </c:pt>
                <c:pt idx="1382">
                  <c:v>15310.6</c:v>
                </c:pt>
                <c:pt idx="1383">
                  <c:v>15521.7</c:v>
                </c:pt>
                <c:pt idx="1384">
                  <c:v>14731.9</c:v>
                </c:pt>
                <c:pt idx="1385">
                  <c:v>14219.3</c:v>
                </c:pt>
                <c:pt idx="1386">
                  <c:v>13423.9</c:v>
                </c:pt>
                <c:pt idx="1387">
                  <c:v>12999.4</c:v>
                </c:pt>
                <c:pt idx="1388">
                  <c:v>13390.4</c:v>
                </c:pt>
                <c:pt idx="1389">
                  <c:v>14722.2</c:v>
                </c:pt>
                <c:pt idx="1390">
                  <c:v>13735.7</c:v>
                </c:pt>
                <c:pt idx="1391">
                  <c:v>13868.6</c:v>
                </c:pt>
                <c:pt idx="1392">
                  <c:v>13714.2</c:v>
                </c:pt>
                <c:pt idx="1393">
                  <c:v>13646.2</c:v>
                </c:pt>
                <c:pt idx="1394">
                  <c:v>12996.7</c:v>
                </c:pt>
                <c:pt idx="1395">
                  <c:v>13772.1</c:v>
                </c:pt>
                <c:pt idx="1396">
                  <c:v>13130.1</c:v>
                </c:pt>
                <c:pt idx="1397">
                  <c:v>13936.9</c:v>
                </c:pt>
                <c:pt idx="1398">
                  <c:v>14052.6</c:v>
                </c:pt>
                <c:pt idx="1399">
                  <c:v>14256.2</c:v>
                </c:pt>
                <c:pt idx="1400">
                  <c:v>14130.7</c:v>
                </c:pt>
                <c:pt idx="1401">
                  <c:v>14524.1</c:v>
                </c:pt>
                <c:pt idx="1402">
                  <c:v>14938.5</c:v>
                </c:pt>
                <c:pt idx="1403">
                  <c:v>14434.4</c:v>
                </c:pt>
                <c:pt idx="1404">
                  <c:v>14349.9</c:v>
                </c:pt>
                <c:pt idx="1405">
                  <c:v>14603.7</c:v>
                </c:pt>
                <c:pt idx="1406">
                  <c:v>14913.7</c:v>
                </c:pt>
                <c:pt idx="1407">
                  <c:v>15036.1</c:v>
                </c:pt>
                <c:pt idx="1408">
                  <c:v>15340.3</c:v>
                </c:pt>
                <c:pt idx="1409">
                  <c:v>15877.3</c:v>
                </c:pt>
                <c:pt idx="1410">
                  <c:v>16037.2</c:v>
                </c:pt>
                <c:pt idx="1411">
                  <c:v>16830</c:v>
                </c:pt>
                <c:pt idx="1412">
                  <c:v>17032</c:v>
                </c:pt>
                <c:pt idx="1413">
                  <c:v>17635.3</c:v>
                </c:pt>
                <c:pt idx="1414">
                  <c:v>17445.8</c:v>
                </c:pt>
                <c:pt idx="1415">
                  <c:v>17338.3</c:v>
                </c:pt>
                <c:pt idx="1416">
                  <c:v>17416.9</c:v>
                </c:pt>
                <c:pt idx="1417">
                  <c:v>18252.6</c:v>
                </c:pt>
                <c:pt idx="1418">
                  <c:v>17892.7</c:v>
                </c:pt>
                <c:pt idx="1419">
                  <c:v>18163.1</c:v>
                </c:pt>
                <c:pt idx="1420">
                  <c:v>18538.4</c:v>
                </c:pt>
                <c:pt idx="1421">
                  <c:v>18453.2</c:v>
                </c:pt>
                <c:pt idx="1422">
                  <c:v>18241.3</c:v>
                </c:pt>
                <c:pt idx="1423">
                  <c:v>18484.4</c:v>
                </c:pt>
                <c:pt idx="1424">
                  <c:v>18447.3</c:v>
                </c:pt>
                <c:pt idx="1425">
                  <c:v>18300.5</c:v>
                </c:pt>
                <c:pt idx="1426">
                  <c:v>17505.5</c:v>
                </c:pt>
                <c:pt idx="1427">
                  <c:v>17471.1</c:v>
                </c:pt>
                <c:pt idx="1428">
                  <c:v>16954.5</c:v>
                </c:pt>
                <c:pt idx="1429">
                  <c:v>16133.8</c:v>
                </c:pt>
                <c:pt idx="1430">
                  <c:v>15882.8</c:v>
                </c:pt>
                <c:pt idx="1431">
                  <c:v>16248.4</c:v>
                </c:pt>
                <c:pt idx="1432">
                  <c:v>15089.8</c:v>
                </c:pt>
                <c:pt idx="1433">
                  <c:v>14478.4</c:v>
                </c:pt>
                <c:pt idx="1434">
                  <c:v>15021.1</c:v>
                </c:pt>
                <c:pt idx="1435">
                  <c:v>14610.6</c:v>
                </c:pt>
                <c:pt idx="1436">
                  <c:v>14574.8</c:v>
                </c:pt>
                <c:pt idx="1437">
                  <c:v>14951.8</c:v>
                </c:pt>
                <c:pt idx="1438">
                  <c:v>15695.5</c:v>
                </c:pt>
                <c:pt idx="1439">
                  <c:v>15308.8</c:v>
                </c:pt>
                <c:pt idx="1440">
                  <c:v>13641.7</c:v>
                </c:pt>
                <c:pt idx="1441">
                  <c:v>13984</c:v>
                </c:pt>
                <c:pt idx="1442">
                  <c:v>14029.6</c:v>
                </c:pt>
                <c:pt idx="1443">
                  <c:v>13839.7</c:v>
                </c:pt>
                <c:pt idx="1444">
                  <c:v>13667.7</c:v>
                </c:pt>
                <c:pt idx="1445">
                  <c:v>13412.3</c:v>
                </c:pt>
                <c:pt idx="1446">
                  <c:v>13193.1</c:v>
                </c:pt>
                <c:pt idx="1447">
                  <c:v>13056.1</c:v>
                </c:pt>
                <c:pt idx="1448">
                  <c:v>13026</c:v>
                </c:pt>
                <c:pt idx="1449">
                  <c:v>12540.7</c:v>
                </c:pt>
                <c:pt idx="1450">
                  <c:v>12820.3</c:v>
                </c:pt>
                <c:pt idx="1451">
                  <c:v>12916.1</c:v>
                </c:pt>
                <c:pt idx="1452">
                  <c:v>13026.1</c:v>
                </c:pt>
                <c:pt idx="1453">
                  <c:v>13176.2</c:v>
                </c:pt>
                <c:pt idx="1454">
                  <c:v>12445.7</c:v>
                </c:pt>
                <c:pt idx="1455">
                  <c:v>12647.4</c:v>
                </c:pt>
                <c:pt idx="1456">
                  <c:v>12693.4</c:v>
                </c:pt>
                <c:pt idx="1457">
                  <c:v>12933.8</c:v>
                </c:pt>
                <c:pt idx="1458">
                  <c:v>13198.5</c:v>
                </c:pt>
                <c:pt idx="1459">
                  <c:v>13007.8</c:v>
                </c:pt>
                <c:pt idx="1460">
                  <c:v>13083.8</c:v>
                </c:pt>
                <c:pt idx="1461">
                  <c:v>13299.7</c:v>
                </c:pt>
                <c:pt idx="1462">
                  <c:v>13129.9</c:v>
                </c:pt>
                <c:pt idx="1463">
                  <c:v>12877.4</c:v>
                </c:pt>
                <c:pt idx="1464">
                  <c:v>12880</c:v>
                </c:pt>
                <c:pt idx="1465">
                  <c:v>13050.8</c:v>
                </c:pt>
                <c:pt idx="1466">
                  <c:v>12908.2</c:v>
                </c:pt>
                <c:pt idx="1467">
                  <c:v>13493.5</c:v>
                </c:pt>
                <c:pt idx="1468">
                  <c:v>13862.7</c:v>
                </c:pt>
                <c:pt idx="1469">
                  <c:v>14707.4</c:v>
                </c:pt>
                <c:pt idx="1470">
                  <c:v>13265.7</c:v>
                </c:pt>
                <c:pt idx="1471">
                  <c:v>13620.9</c:v>
                </c:pt>
                <c:pt idx="1472">
                  <c:v>13433.7</c:v>
                </c:pt>
                <c:pt idx="1473">
                  <c:v>13538</c:v>
                </c:pt>
                <c:pt idx="1474">
                  <c:v>13761.3</c:v>
                </c:pt>
                <c:pt idx="1475">
                  <c:v>13751</c:v>
                </c:pt>
                <c:pt idx="1476">
                  <c:v>13311.9</c:v>
                </c:pt>
                <c:pt idx="1477">
                  <c:v>13309.6</c:v>
                </c:pt>
                <c:pt idx="1478">
                  <c:v>13418</c:v>
                </c:pt>
                <c:pt idx="1479">
                  <c:v>12998.2</c:v>
                </c:pt>
                <c:pt idx="1480">
                  <c:v>12847.5</c:v>
                </c:pt>
                <c:pt idx="1481">
                  <c:v>13020.5</c:v>
                </c:pt>
                <c:pt idx="1482">
                  <c:v>12905.4</c:v>
                </c:pt>
                <c:pt idx="1483">
                  <c:v>12456.6</c:v>
                </c:pt>
                <c:pt idx="1484">
                  <c:v>12304.3</c:v>
                </c:pt>
                <c:pt idx="1485">
                  <c:v>11605.1</c:v>
                </c:pt>
                <c:pt idx="1486">
                  <c:v>10996.8</c:v>
                </c:pt>
                <c:pt idx="1487">
                  <c:v>10658.1</c:v>
                </c:pt>
                <c:pt idx="1488">
                  <c:v>9705.67</c:v>
                </c:pt>
                <c:pt idx="1489">
                  <c:v>9618.81</c:v>
                </c:pt>
                <c:pt idx="1490">
                  <c:v>8972.8</c:v>
                </c:pt>
                <c:pt idx="1491">
                  <c:v>9368.62</c:v>
                </c:pt>
                <c:pt idx="1492">
                  <c:v>10134.9</c:v>
                </c:pt>
                <c:pt idx="1493">
                  <c:v>10272.5</c:v>
                </c:pt>
                <c:pt idx="1494">
                  <c:v>10604.3</c:v>
                </c:pt>
                <c:pt idx="1495">
                  <c:v>10548.5</c:v>
                </c:pt>
                <c:pt idx="1496">
                  <c:v>10799.7</c:v>
                </c:pt>
                <c:pt idx="1497">
                  <c:v>10928.5</c:v>
                </c:pt>
                <c:pt idx="1498">
                  <c:v>11106</c:v>
                </c:pt>
                <c:pt idx="1499">
                  <c:v>11652.1</c:v>
                </c:pt>
                <c:pt idx="1500">
                  <c:v>11472.9</c:v>
                </c:pt>
                <c:pt idx="1501">
                  <c:v>12460.2</c:v>
                </c:pt>
                <c:pt idx="1502">
                  <c:v>12615.9</c:v>
                </c:pt>
                <c:pt idx="1503">
                  <c:v>13263.4</c:v>
                </c:pt>
                <c:pt idx="1504">
                  <c:v>13765.7</c:v>
                </c:pt>
                <c:pt idx="1505">
                  <c:v>13666.7</c:v>
                </c:pt>
                <c:pt idx="1506">
                  <c:v>14070.7</c:v>
                </c:pt>
                <c:pt idx="1507">
                  <c:v>14113</c:v>
                </c:pt>
                <c:pt idx="1508">
                  <c:v>14211.1</c:v>
                </c:pt>
                <c:pt idx="1509">
                  <c:v>14370.8</c:v>
                </c:pt>
                <c:pt idx="1510">
                  <c:v>15392.7</c:v>
                </c:pt>
                <c:pt idx="1511">
                  <c:v>16231.3</c:v>
                </c:pt>
                <c:pt idx="1512">
                  <c:v>16817.7</c:v>
                </c:pt>
                <c:pt idx="1513">
                  <c:v>17311.8</c:v>
                </c:pt>
                <c:pt idx="1514">
                  <c:v>17167.9</c:v>
                </c:pt>
                <c:pt idx="1515">
                  <c:v>17261.8</c:v>
                </c:pt>
                <c:pt idx="1516">
                  <c:v>17723.4</c:v>
                </c:pt>
                <c:pt idx="1517">
                  <c:v>17667.8</c:v>
                </c:pt>
                <c:pt idx="1518">
                  <c:v>17615.5</c:v>
                </c:pt>
                <c:pt idx="1519">
                  <c:v>17755.8</c:v>
                </c:pt>
                <c:pt idx="1520">
                  <c:v>17733.7</c:v>
                </c:pt>
                <c:pt idx="1521">
                  <c:v>17231.7</c:v>
                </c:pt>
                <c:pt idx="1522">
                  <c:v>16084.6</c:v>
                </c:pt>
                <c:pt idx="1523">
                  <c:v>15438.7</c:v>
                </c:pt>
                <c:pt idx="1524">
                  <c:v>15219.4</c:v>
                </c:pt>
                <c:pt idx="1525">
                  <c:v>14222.5</c:v>
                </c:pt>
                <c:pt idx="1526">
                  <c:v>13343.5</c:v>
                </c:pt>
                <c:pt idx="1527">
                  <c:v>14009.5</c:v>
                </c:pt>
                <c:pt idx="1528">
                  <c:v>12836.1</c:v>
                </c:pt>
                <c:pt idx="1529">
                  <c:v>12016.6</c:v>
                </c:pt>
                <c:pt idx="1530">
                  <c:v>12094.1</c:v>
                </c:pt>
                <c:pt idx="1531">
                  <c:v>12369.5</c:v>
                </c:pt>
                <c:pt idx="1532">
                  <c:v>12036.8</c:v>
                </c:pt>
                <c:pt idx="1533">
                  <c:v>12016.9</c:v>
                </c:pt>
                <c:pt idx="1534">
                  <c:v>12233.9</c:v>
                </c:pt>
                <c:pt idx="1535">
                  <c:v>12512.2</c:v>
                </c:pt>
                <c:pt idx="1536">
                  <c:v>12312.5</c:v>
                </c:pt>
                <c:pt idx="1537">
                  <c:v>12075.5</c:v>
                </c:pt>
                <c:pt idx="1538">
                  <c:v>12364</c:v>
                </c:pt>
                <c:pt idx="1539">
                  <c:v>12398.7</c:v>
                </c:pt>
                <c:pt idx="1540">
                  <c:v>11400</c:v>
                </c:pt>
                <c:pt idx="1541">
                  <c:v>11583.3</c:v>
                </c:pt>
                <c:pt idx="1542">
                  <c:v>11019.1</c:v>
                </c:pt>
                <c:pt idx="1543">
                  <c:v>10854.3</c:v>
                </c:pt>
                <c:pt idx="1544">
                  <c:v>10374.8</c:v>
                </c:pt>
                <c:pt idx="1545">
                  <c:v>11085.8</c:v>
                </c:pt>
                <c:pt idx="1546">
                  <c:v>10736.9</c:v>
                </c:pt>
                <c:pt idx="1547">
                  <c:v>10522.2</c:v>
                </c:pt>
                <c:pt idx="1548">
                  <c:v>10704.8</c:v>
                </c:pt>
                <c:pt idx="1549">
                  <c:v>10663.5</c:v>
                </c:pt>
                <c:pt idx="1550">
                  <c:v>10612.9</c:v>
                </c:pt>
                <c:pt idx="1551">
                  <c:v>10362.3</c:v>
                </c:pt>
                <c:pt idx="1552">
                  <c:v>10895.8</c:v>
                </c:pt>
                <c:pt idx="1553">
                  <c:v>11032.1</c:v>
                </c:pt>
                <c:pt idx="1554">
                  <c:v>10972.8</c:v>
                </c:pt>
                <c:pt idx="1555">
                  <c:v>11474.2</c:v>
                </c:pt>
                <c:pt idx="1556">
                  <c:v>11574.2</c:v>
                </c:pt>
                <c:pt idx="1557">
                  <c:v>11680.6</c:v>
                </c:pt>
                <c:pt idx="1558">
                  <c:v>11877.7</c:v>
                </c:pt>
                <c:pt idx="1559">
                  <c:v>11732.5</c:v>
                </c:pt>
                <c:pt idx="1560">
                  <c:v>12420.1</c:v>
                </c:pt>
                <c:pt idx="1561">
                  <c:v>12380.6</c:v>
                </c:pt>
                <c:pt idx="1562">
                  <c:v>12396.4</c:v>
                </c:pt>
                <c:pt idx="1563">
                  <c:v>12845.1</c:v>
                </c:pt>
                <c:pt idx="1564">
                  <c:v>12422.6</c:v>
                </c:pt>
                <c:pt idx="1565">
                  <c:v>13756.2</c:v>
                </c:pt>
                <c:pt idx="1566">
                  <c:v>13491.6</c:v>
                </c:pt>
                <c:pt idx="1567">
                  <c:v>14901.8</c:v>
                </c:pt>
                <c:pt idx="1568">
                  <c:v>14632.5</c:v>
                </c:pt>
                <c:pt idx="1569">
                  <c:v>15006.6</c:v>
                </c:pt>
                <c:pt idx="1570">
                  <c:v>15140.1</c:v>
                </c:pt>
                <c:pt idx="1571">
                  <c:v>15275.7</c:v>
                </c:pt>
                <c:pt idx="1572">
                  <c:v>15181</c:v>
                </c:pt>
                <c:pt idx="1573">
                  <c:v>15256.4</c:v>
                </c:pt>
                <c:pt idx="1574">
                  <c:v>14971.8</c:v>
                </c:pt>
                <c:pt idx="1575">
                  <c:v>15758</c:v>
                </c:pt>
                <c:pt idx="1576">
                  <c:v>15468.9</c:v>
                </c:pt>
                <c:pt idx="1577">
                  <c:v>15130.5</c:v>
                </c:pt>
                <c:pt idx="1578">
                  <c:v>14831.1</c:v>
                </c:pt>
                <c:pt idx="1579">
                  <c:v>14052.8</c:v>
                </c:pt>
                <c:pt idx="1580">
                  <c:v>12877.1</c:v>
                </c:pt>
                <c:pt idx="1581">
                  <c:v>10948.9</c:v>
                </c:pt>
                <c:pt idx="1582">
                  <c:v>10100</c:v>
                </c:pt>
                <c:pt idx="1583">
                  <c:v>9492.4</c:v>
                </c:pt>
                <c:pt idx="1584">
                  <c:v>8786.89</c:v>
                </c:pt>
                <c:pt idx="1585">
                  <c:v>8433.27</c:v>
                </c:pt>
                <c:pt idx="1586">
                  <c:v>9840.71</c:v>
                </c:pt>
                <c:pt idx="1587">
                  <c:v>9800.37</c:v>
                </c:pt>
                <c:pt idx="1588">
                  <c:v>10292.8</c:v>
                </c:pt>
                <c:pt idx="1589">
                  <c:v>9652.1</c:v>
                </c:pt>
                <c:pt idx="1590">
                  <c:v>9478.07</c:v>
                </c:pt>
                <c:pt idx="1591">
                  <c:v>10606.8</c:v>
                </c:pt>
                <c:pt idx="1592">
                  <c:v>11704.9</c:v>
                </c:pt>
                <c:pt idx="1593">
                  <c:v>12330.7</c:v>
                </c:pt>
                <c:pt idx="1594">
                  <c:v>12995</c:v>
                </c:pt>
                <c:pt idx="1595">
                  <c:v>13782</c:v>
                </c:pt>
                <c:pt idx="1596">
                  <c:v>14633.7</c:v>
                </c:pt>
                <c:pt idx="1597">
                  <c:v>14611.6</c:v>
                </c:pt>
                <c:pt idx="1598">
                  <c:v>15177.8</c:v>
                </c:pt>
                <c:pt idx="1599">
                  <c:v>15573.6</c:v>
                </c:pt>
                <c:pt idx="1600">
                  <c:v>15481.2</c:v>
                </c:pt>
                <c:pt idx="1601">
                  <c:v>16049.8</c:v>
                </c:pt>
                <c:pt idx="1602">
                  <c:v>16300.9</c:v>
                </c:pt>
                <c:pt idx="1603">
                  <c:v>16538</c:v>
                </c:pt>
                <c:pt idx="1604">
                  <c:v>16983</c:v>
                </c:pt>
                <c:pt idx="1605">
                  <c:v>17096.5</c:v>
                </c:pt>
                <c:pt idx="1606">
                  <c:v>18150.8</c:v>
                </c:pt>
                <c:pt idx="1607">
                  <c:v>18885.6</c:v>
                </c:pt>
                <c:pt idx="1608">
                  <c:v>18318.9</c:v>
                </c:pt>
                <c:pt idx="1609">
                  <c:v>19091.7</c:v>
                </c:pt>
                <c:pt idx="1610">
                  <c:v>19125.5</c:v>
                </c:pt>
                <c:pt idx="1611">
                  <c:v>18941.3</c:v>
                </c:pt>
                <c:pt idx="1612">
                  <c:v>18594.5</c:v>
                </c:pt>
                <c:pt idx="1613">
                  <c:v>18267.5</c:v>
                </c:pt>
                <c:pt idx="1614">
                  <c:v>17872</c:v>
                </c:pt>
                <c:pt idx="1615">
                  <c:v>18089.1</c:v>
                </c:pt>
                <c:pt idx="1616">
                  <c:v>18114.1</c:v>
                </c:pt>
                <c:pt idx="1617">
                  <c:v>18312</c:v>
                </c:pt>
                <c:pt idx="1618">
                  <c:v>17920.4</c:v>
                </c:pt>
                <c:pt idx="1619">
                  <c:v>17675.3</c:v>
                </c:pt>
                <c:pt idx="1620">
                  <c:v>17028.3</c:v>
                </c:pt>
                <c:pt idx="1621">
                  <c:v>16506.2</c:v>
                </c:pt>
                <c:pt idx="1622">
                  <c:v>15843.6</c:v>
                </c:pt>
                <c:pt idx="1623">
                  <c:v>15948.4</c:v>
                </c:pt>
                <c:pt idx="1624">
                  <c:v>14693</c:v>
                </c:pt>
                <c:pt idx="1625">
                  <c:v>14598.7</c:v>
                </c:pt>
                <c:pt idx="1626">
                  <c:v>14488.5</c:v>
                </c:pt>
                <c:pt idx="1627">
                  <c:v>14826.5</c:v>
                </c:pt>
                <c:pt idx="1628">
                  <c:v>14452.6</c:v>
                </c:pt>
                <c:pt idx="1629">
                  <c:v>15002.7</c:v>
                </c:pt>
                <c:pt idx="1630">
                  <c:v>14722.2</c:v>
                </c:pt>
                <c:pt idx="1631">
                  <c:v>14833</c:v>
                </c:pt>
                <c:pt idx="1632">
                  <c:v>14171.3</c:v>
                </c:pt>
                <c:pt idx="1633">
                  <c:v>13917.8</c:v>
                </c:pt>
                <c:pt idx="1634">
                  <c:v>14093.8</c:v>
                </c:pt>
                <c:pt idx="1635">
                  <c:v>14321.3</c:v>
                </c:pt>
                <c:pt idx="1636">
                  <c:v>13696</c:v>
                </c:pt>
                <c:pt idx="1637">
                  <c:v>13209.2</c:v>
                </c:pt>
                <c:pt idx="1638">
                  <c:v>13188.7</c:v>
                </c:pt>
                <c:pt idx="1639">
                  <c:v>12892.3</c:v>
                </c:pt>
                <c:pt idx="1640">
                  <c:v>11980.3</c:v>
                </c:pt>
                <c:pt idx="1641">
                  <c:v>11696</c:v>
                </c:pt>
                <c:pt idx="1642">
                  <c:v>11819.3</c:v>
                </c:pt>
                <c:pt idx="1643">
                  <c:v>12003.8</c:v>
                </c:pt>
                <c:pt idx="1644">
                  <c:v>11574.8</c:v>
                </c:pt>
                <c:pt idx="1645">
                  <c:v>11755.6</c:v>
                </c:pt>
                <c:pt idx="1646">
                  <c:v>11645</c:v>
                </c:pt>
                <c:pt idx="1647">
                  <c:v>11612.9</c:v>
                </c:pt>
                <c:pt idx="1648">
                  <c:v>11408.1</c:v>
                </c:pt>
                <c:pt idx="1649">
                  <c:v>11176</c:v>
                </c:pt>
                <c:pt idx="1650">
                  <c:v>11147.7</c:v>
                </c:pt>
                <c:pt idx="1651">
                  <c:v>11268.5</c:v>
                </c:pt>
                <c:pt idx="1652">
                  <c:v>11292.7</c:v>
                </c:pt>
                <c:pt idx="1653">
                  <c:v>10955.7</c:v>
                </c:pt>
                <c:pt idx="1654">
                  <c:v>11269.8</c:v>
                </c:pt>
                <c:pt idx="1655">
                  <c:v>11555.1</c:v>
                </c:pt>
                <c:pt idx="1656">
                  <c:v>11188.7</c:v>
                </c:pt>
                <c:pt idx="1657">
                  <c:v>11222.2</c:v>
                </c:pt>
                <c:pt idx="1658">
                  <c:v>11283.9</c:v>
                </c:pt>
                <c:pt idx="1659">
                  <c:v>11170.3</c:v>
                </c:pt>
                <c:pt idx="1660">
                  <c:v>11648.1</c:v>
                </c:pt>
                <c:pt idx="1661">
                  <c:v>12246.8</c:v>
                </c:pt>
                <c:pt idx="1662">
                  <c:v>11926.5</c:v>
                </c:pt>
                <c:pt idx="1663">
                  <c:v>12531.8</c:v>
                </c:pt>
                <c:pt idx="1664">
                  <c:v>12693.8</c:v>
                </c:pt>
                <c:pt idx="1665">
                  <c:v>13340.5</c:v>
                </c:pt>
                <c:pt idx="1666">
                  <c:v>13362.1</c:v>
                </c:pt>
                <c:pt idx="1667">
                  <c:v>13378.3</c:v>
                </c:pt>
                <c:pt idx="1668">
                  <c:v>13098.5</c:v>
                </c:pt>
                <c:pt idx="1669">
                  <c:v>12518.6</c:v>
                </c:pt>
                <c:pt idx="1670">
                  <c:v>12850.5</c:v>
                </c:pt>
                <c:pt idx="1671">
                  <c:v>12855.5</c:v>
                </c:pt>
                <c:pt idx="1672">
                  <c:v>12525.3</c:v>
                </c:pt>
                <c:pt idx="1673">
                  <c:v>12618.8</c:v>
                </c:pt>
                <c:pt idx="1674">
                  <c:v>12825.1</c:v>
                </c:pt>
                <c:pt idx="1675">
                  <c:v>12830.8</c:v>
                </c:pt>
                <c:pt idx="1676">
                  <c:v>12654</c:v>
                </c:pt>
                <c:pt idx="1677">
                  <c:v>11858.1</c:v>
                </c:pt>
                <c:pt idx="1678">
                  <c:v>10777.4</c:v>
                </c:pt>
                <c:pt idx="1679">
                  <c:v>9656.11</c:v>
                </c:pt>
                <c:pt idx="1680">
                  <c:v>9187.37</c:v>
                </c:pt>
                <c:pt idx="1681">
                  <c:v>9980.59</c:v>
                </c:pt>
                <c:pt idx="1682">
                  <c:v>10074.1</c:v>
                </c:pt>
                <c:pt idx="1683">
                  <c:v>10391.1</c:v>
                </c:pt>
                <c:pt idx="1684">
                  <c:v>10244.5</c:v>
                </c:pt>
                <c:pt idx="1685">
                  <c:v>10384.9</c:v>
                </c:pt>
                <c:pt idx="1686">
                  <c:v>10682.3</c:v>
                </c:pt>
                <c:pt idx="1687">
                  <c:v>10388.1</c:v>
                </c:pt>
                <c:pt idx="1688">
                  <c:v>11036.5</c:v>
                </c:pt>
                <c:pt idx="1689">
                  <c:v>11605.7</c:v>
                </c:pt>
                <c:pt idx="1690">
                  <c:v>13142.6</c:v>
                </c:pt>
                <c:pt idx="1691">
                  <c:v>13772.4</c:v>
                </c:pt>
                <c:pt idx="1692">
                  <c:v>14685.9</c:v>
                </c:pt>
                <c:pt idx="1693">
                  <c:v>14850</c:v>
                </c:pt>
                <c:pt idx="1694">
                  <c:v>14250.6</c:v>
                </c:pt>
                <c:pt idx="1695">
                  <c:v>16242.6</c:v>
                </c:pt>
                <c:pt idx="1696">
                  <c:v>16752.9</c:v>
                </c:pt>
                <c:pt idx="1697">
                  <c:v>15949.5</c:v>
                </c:pt>
                <c:pt idx="1698">
                  <c:v>16917</c:v>
                </c:pt>
                <c:pt idx="1699">
                  <c:v>16553.9</c:v>
                </c:pt>
                <c:pt idx="1700">
                  <c:v>16921.8</c:v>
                </c:pt>
                <c:pt idx="1701">
                  <c:v>16273.7</c:v>
                </c:pt>
                <c:pt idx="1702">
                  <c:v>17536.2</c:v>
                </c:pt>
                <c:pt idx="1703">
                  <c:v>18287.2</c:v>
                </c:pt>
                <c:pt idx="1704">
                  <c:v>18551.1</c:v>
                </c:pt>
                <c:pt idx="1705">
                  <c:v>18304.8</c:v>
                </c:pt>
                <c:pt idx="1706">
                  <c:v>18258.7</c:v>
                </c:pt>
                <c:pt idx="1707">
                  <c:v>18689.3</c:v>
                </c:pt>
                <c:pt idx="1708">
                  <c:v>18588.9</c:v>
                </c:pt>
                <c:pt idx="1709">
                  <c:v>18140.8</c:v>
                </c:pt>
                <c:pt idx="1710">
                  <c:v>17759</c:v>
                </c:pt>
                <c:pt idx="1711">
                  <c:v>17580.5</c:v>
                </c:pt>
                <c:pt idx="1712">
                  <c:v>17707.7</c:v>
                </c:pt>
                <c:pt idx="1713">
                  <c:v>17645.9</c:v>
                </c:pt>
                <c:pt idx="1714">
                  <c:v>17380.1</c:v>
                </c:pt>
                <c:pt idx="1715">
                  <c:v>17151.8</c:v>
                </c:pt>
                <c:pt idx="1716">
                  <c:v>15635.7</c:v>
                </c:pt>
                <c:pt idx="1717">
                  <c:v>14352.5</c:v>
                </c:pt>
                <c:pt idx="1718">
                  <c:v>13826.2</c:v>
                </c:pt>
                <c:pt idx="1719">
                  <c:v>13247.6</c:v>
                </c:pt>
                <c:pt idx="1720">
                  <c:v>12505.4</c:v>
                </c:pt>
                <c:pt idx="1721">
                  <c:v>12495.3</c:v>
                </c:pt>
                <c:pt idx="1722">
                  <c:v>12591.6</c:v>
                </c:pt>
                <c:pt idx="1723">
                  <c:v>12978.3</c:v>
                </c:pt>
                <c:pt idx="1724">
                  <c:v>12517.9</c:v>
                </c:pt>
                <c:pt idx="1725">
                  <c:v>12736.4</c:v>
                </c:pt>
                <c:pt idx="1726">
                  <c:v>12900.3</c:v>
                </c:pt>
                <c:pt idx="1727">
                  <c:v>12513.3</c:v>
                </c:pt>
                <c:pt idx="1728">
                  <c:v>12887.5</c:v>
                </c:pt>
                <c:pt idx="1729">
                  <c:v>12984.6</c:v>
                </c:pt>
                <c:pt idx="1730">
                  <c:v>12644.3</c:v>
                </c:pt>
                <c:pt idx="1731">
                  <c:v>12895.6</c:v>
                </c:pt>
                <c:pt idx="1732">
                  <c:v>11958.2</c:v>
                </c:pt>
                <c:pt idx="1733">
                  <c:v>12085.2</c:v>
                </c:pt>
                <c:pt idx="1734">
                  <c:v>11710.2</c:v>
                </c:pt>
                <c:pt idx="1735">
                  <c:v>10695.3</c:v>
                </c:pt>
                <c:pt idx="1736">
                  <c:v>10647.3</c:v>
                </c:pt>
                <c:pt idx="1737">
                  <c:v>10099.7</c:v>
                </c:pt>
                <c:pt idx="1738">
                  <c:v>10198.6</c:v>
                </c:pt>
                <c:pt idx="1739">
                  <c:v>10336.9</c:v>
                </c:pt>
                <c:pt idx="1740">
                  <c:v>10505</c:v>
                </c:pt>
                <c:pt idx="1741">
                  <c:v>10480.2</c:v>
                </c:pt>
                <c:pt idx="1742">
                  <c:v>10443.3</c:v>
                </c:pt>
                <c:pt idx="1743">
                  <c:v>10705.3</c:v>
                </c:pt>
                <c:pt idx="1744">
                  <c:v>10739.3</c:v>
                </c:pt>
                <c:pt idx="1745">
                  <c:v>10737.3</c:v>
                </c:pt>
                <c:pt idx="1746">
                  <c:v>10371.5</c:v>
                </c:pt>
                <c:pt idx="1747">
                  <c:v>10649.3</c:v>
                </c:pt>
                <c:pt idx="1748">
                  <c:v>10380.7</c:v>
                </c:pt>
                <c:pt idx="1749">
                  <c:v>10535.5</c:v>
                </c:pt>
                <c:pt idx="1750">
                  <c:v>10553.6</c:v>
                </c:pt>
                <c:pt idx="1751">
                  <c:v>10021.6</c:v>
                </c:pt>
                <c:pt idx="1752">
                  <c:v>10159.4</c:v>
                </c:pt>
                <c:pt idx="1753">
                  <c:v>10234.5</c:v>
                </c:pt>
                <c:pt idx="1754">
                  <c:v>10216.5</c:v>
                </c:pt>
                <c:pt idx="1755">
                  <c:v>10302.6</c:v>
                </c:pt>
                <c:pt idx="1756">
                  <c:v>10697</c:v>
                </c:pt>
                <c:pt idx="1757">
                  <c:v>10560</c:v>
                </c:pt>
                <c:pt idx="1758">
                  <c:v>10534.5</c:v>
                </c:pt>
                <c:pt idx="1759">
                  <c:v>11889.7</c:v>
                </c:pt>
                <c:pt idx="1760">
                  <c:v>12688.2</c:v>
                </c:pt>
                <c:pt idx="1761">
                  <c:v>12277.2</c:v>
                </c:pt>
                <c:pt idx="1762">
                  <c:v>12446.2</c:v>
                </c:pt>
                <c:pt idx="1763">
                  <c:v>13101.8</c:v>
                </c:pt>
                <c:pt idx="1764">
                  <c:v>13051.4</c:v>
                </c:pt>
                <c:pt idx="1765">
                  <c:v>13079.4</c:v>
                </c:pt>
                <c:pt idx="1766">
                  <c:v>13053.9</c:v>
                </c:pt>
                <c:pt idx="1767">
                  <c:v>13899.6</c:v>
                </c:pt>
                <c:pt idx="1768">
                  <c:v>12946.7</c:v>
                </c:pt>
                <c:pt idx="1769">
                  <c:v>13508.6</c:v>
                </c:pt>
                <c:pt idx="1770">
                  <c:v>13416.2</c:v>
                </c:pt>
                <c:pt idx="1771">
                  <c:v>13539.2</c:v>
                </c:pt>
                <c:pt idx="1772">
                  <c:v>12162.8</c:v>
                </c:pt>
                <c:pt idx="1773">
                  <c:v>11924.7</c:v>
                </c:pt>
                <c:pt idx="1774">
                  <c:v>10863.8</c:v>
                </c:pt>
                <c:pt idx="1775">
                  <c:v>10367.6</c:v>
                </c:pt>
                <c:pt idx="1776">
                  <c:v>10439.7</c:v>
                </c:pt>
                <c:pt idx="1777">
                  <c:v>10832.6</c:v>
                </c:pt>
                <c:pt idx="1778">
                  <c:v>10772.8</c:v>
                </c:pt>
                <c:pt idx="1779">
                  <c:v>11101.9</c:v>
                </c:pt>
                <c:pt idx="1780">
                  <c:v>10707.4</c:v>
                </c:pt>
                <c:pt idx="1781">
                  <c:v>10235.9</c:v>
                </c:pt>
                <c:pt idx="1782">
                  <c:v>10327.7</c:v>
                </c:pt>
                <c:pt idx="1783">
                  <c:v>11269.5</c:v>
                </c:pt>
                <c:pt idx="1784">
                  <c:v>12138.9</c:v>
                </c:pt>
                <c:pt idx="1785">
                  <c:v>13345.9</c:v>
                </c:pt>
                <c:pt idx="1786">
                  <c:v>14502.5</c:v>
                </c:pt>
                <c:pt idx="1787">
                  <c:v>14554.8</c:v>
                </c:pt>
                <c:pt idx="1788">
                  <c:v>14900.5</c:v>
                </c:pt>
                <c:pt idx="1789">
                  <c:v>15138</c:v>
                </c:pt>
                <c:pt idx="1790">
                  <c:v>14506.5</c:v>
                </c:pt>
                <c:pt idx="1791">
                  <c:v>15626.2</c:v>
                </c:pt>
                <c:pt idx="1792">
                  <c:v>15298.6</c:v>
                </c:pt>
                <c:pt idx="1793">
                  <c:v>15068.1</c:v>
                </c:pt>
                <c:pt idx="1794">
                  <c:v>15041.9</c:v>
                </c:pt>
                <c:pt idx="1795">
                  <c:v>15159.1</c:v>
                </c:pt>
                <c:pt idx="1796">
                  <c:v>14648.1</c:v>
                </c:pt>
                <c:pt idx="1797">
                  <c:v>15501.7</c:v>
                </c:pt>
                <c:pt idx="1798">
                  <c:v>16217.8</c:v>
                </c:pt>
                <c:pt idx="1799">
                  <c:v>16435.9</c:v>
                </c:pt>
                <c:pt idx="1800">
                  <c:v>16624.6</c:v>
                </c:pt>
                <c:pt idx="1801">
                  <c:v>16652.1</c:v>
                </c:pt>
                <c:pt idx="1802">
                  <c:v>16352.9</c:v>
                </c:pt>
                <c:pt idx="1803">
                  <c:v>17011.2</c:v>
                </c:pt>
                <c:pt idx="1804">
                  <c:v>16747.4</c:v>
                </c:pt>
                <c:pt idx="1805">
                  <c:v>15882.9</c:v>
                </c:pt>
                <c:pt idx="1806">
                  <c:v>15813.7</c:v>
                </c:pt>
                <c:pt idx="1807">
                  <c:v>15890.8</c:v>
                </c:pt>
                <c:pt idx="1808">
                  <c:v>15744.3</c:v>
                </c:pt>
                <c:pt idx="1809">
                  <c:v>15913.5</c:v>
                </c:pt>
                <c:pt idx="1810">
                  <c:v>15582</c:v>
                </c:pt>
                <c:pt idx="1811">
                  <c:v>15687.3</c:v>
                </c:pt>
                <c:pt idx="1812">
                  <c:v>15404.8</c:v>
                </c:pt>
                <c:pt idx="1813">
                  <c:v>13779.7</c:v>
                </c:pt>
                <c:pt idx="1814">
                  <c:v>12721.9</c:v>
                </c:pt>
                <c:pt idx="1815">
                  <c:v>12089.3</c:v>
                </c:pt>
                <c:pt idx="1816">
                  <c:v>11011.5</c:v>
                </c:pt>
                <c:pt idx="1817">
                  <c:v>11608.3</c:v>
                </c:pt>
                <c:pt idx="1818">
                  <c:v>11708.3</c:v>
                </c:pt>
                <c:pt idx="1819">
                  <c:v>12241.2</c:v>
                </c:pt>
                <c:pt idx="1820">
                  <c:v>12394.1</c:v>
                </c:pt>
                <c:pt idx="1821">
                  <c:v>12457.9</c:v>
                </c:pt>
                <c:pt idx="1822">
                  <c:v>12721.3</c:v>
                </c:pt>
                <c:pt idx="1823">
                  <c:v>12263.2</c:v>
                </c:pt>
                <c:pt idx="1824">
                  <c:v>11907.5</c:v>
                </c:pt>
                <c:pt idx="1825">
                  <c:v>11897.7</c:v>
                </c:pt>
                <c:pt idx="1826">
                  <c:v>11613.3</c:v>
                </c:pt>
                <c:pt idx="1827">
                  <c:v>11806.2</c:v>
                </c:pt>
                <c:pt idx="1828">
                  <c:v>11081.8</c:v>
                </c:pt>
                <c:pt idx="1829">
                  <c:v>10848.2</c:v>
                </c:pt>
                <c:pt idx="1830">
                  <c:v>10861.9</c:v>
                </c:pt>
                <c:pt idx="1831">
                  <c:v>10272.2</c:v>
                </c:pt>
                <c:pt idx="1832">
                  <c:v>9959.92</c:v>
                </c:pt>
                <c:pt idx="1833">
                  <c:v>10253.4</c:v>
                </c:pt>
                <c:pt idx="1834">
                  <c:v>9910.63</c:v>
                </c:pt>
                <c:pt idx="1835">
                  <c:v>10101.8</c:v>
                </c:pt>
                <c:pt idx="1836">
                  <c:v>10175.8</c:v>
                </c:pt>
                <c:pt idx="1837">
                  <c:v>9943.22</c:v>
                </c:pt>
                <c:pt idx="1838">
                  <c:v>9880.02</c:v>
                </c:pt>
                <c:pt idx="1839">
                  <c:v>10068.1</c:v>
                </c:pt>
                <c:pt idx="1840">
                  <c:v>10656.5</c:v>
                </c:pt>
                <c:pt idx="1841">
                  <c:v>10504.9</c:v>
                </c:pt>
                <c:pt idx="1842">
                  <c:v>10641.5</c:v>
                </c:pt>
                <c:pt idx="1843">
                  <c:v>10531.5</c:v>
                </c:pt>
                <c:pt idx="1844">
                  <c:v>10774.7</c:v>
                </c:pt>
                <c:pt idx="1845">
                  <c:v>10574.2</c:v>
                </c:pt>
                <c:pt idx="1846">
                  <c:v>10919.1</c:v>
                </c:pt>
                <c:pt idx="1847">
                  <c:v>10791</c:v>
                </c:pt>
                <c:pt idx="1848">
                  <c:v>10587</c:v>
                </c:pt>
                <c:pt idx="1849">
                  <c:v>10728.1</c:v>
                </c:pt>
                <c:pt idx="1850">
                  <c:v>10637.3</c:v>
                </c:pt>
                <c:pt idx="1851">
                  <c:v>10905.9</c:v>
                </c:pt>
                <c:pt idx="1852">
                  <c:v>10765.8</c:v>
                </c:pt>
                <c:pt idx="1853">
                  <c:v>10492.2</c:v>
                </c:pt>
                <c:pt idx="1854">
                  <c:v>11030.6</c:v>
                </c:pt>
                <c:pt idx="1855">
                  <c:v>11035.1</c:v>
                </c:pt>
                <c:pt idx="1856">
                  <c:v>11366.6</c:v>
                </c:pt>
                <c:pt idx="1857">
                  <c:v>12384.6</c:v>
                </c:pt>
                <c:pt idx="1858">
                  <c:v>12897.7</c:v>
                </c:pt>
                <c:pt idx="1859">
                  <c:v>12653.2</c:v>
                </c:pt>
                <c:pt idx="1860">
                  <c:v>12823.2</c:v>
                </c:pt>
                <c:pt idx="1861">
                  <c:v>12523.2</c:v>
                </c:pt>
                <c:pt idx="1862">
                  <c:v>12490.8</c:v>
                </c:pt>
                <c:pt idx="1863">
                  <c:v>13013.2</c:v>
                </c:pt>
                <c:pt idx="1864">
                  <c:v>12606.8</c:v>
                </c:pt>
                <c:pt idx="1865">
                  <c:v>12664.7</c:v>
                </c:pt>
                <c:pt idx="1866">
                  <c:v>12152.3</c:v>
                </c:pt>
                <c:pt idx="1867">
                  <c:v>12095.1</c:v>
                </c:pt>
                <c:pt idx="1868">
                  <c:v>11115.6</c:v>
                </c:pt>
                <c:pt idx="1869">
                  <c:v>10960</c:v>
                </c:pt>
                <c:pt idx="1870">
                  <c:v>9946.17</c:v>
                </c:pt>
                <c:pt idx="1871">
                  <c:v>9470.02</c:v>
                </c:pt>
                <c:pt idx="1872">
                  <c:v>9024.76</c:v>
                </c:pt>
                <c:pt idx="1873">
                  <c:v>8895.76</c:v>
                </c:pt>
                <c:pt idx="1874">
                  <c:v>9187.6</c:v>
                </c:pt>
                <c:pt idx="1875">
                  <c:v>9192.77</c:v>
                </c:pt>
                <c:pt idx="1876">
                  <c:v>9338.03</c:v>
                </c:pt>
                <c:pt idx="1877">
                  <c:v>9918.6</c:v>
                </c:pt>
                <c:pt idx="1878">
                  <c:v>9889.75</c:v>
                </c:pt>
                <c:pt idx="1879">
                  <c:v>11009.9</c:v>
                </c:pt>
                <c:pt idx="1880">
                  <c:v>11800.2</c:v>
                </c:pt>
                <c:pt idx="1881">
                  <c:v>12163.1</c:v>
                </c:pt>
                <c:pt idx="1882">
                  <c:v>13538.5</c:v>
                </c:pt>
                <c:pt idx="1883">
                  <c:v>13070.3</c:v>
                </c:pt>
                <c:pt idx="1884">
                  <c:v>12505.1</c:v>
                </c:pt>
                <c:pt idx="1885">
                  <c:v>12775.3</c:v>
                </c:pt>
                <c:pt idx="1886">
                  <c:v>13067.5</c:v>
                </c:pt>
                <c:pt idx="1887">
                  <c:v>13698.8</c:v>
                </c:pt>
                <c:pt idx="1888">
                  <c:v>13556.2</c:v>
                </c:pt>
                <c:pt idx="1889">
                  <c:v>14210.1</c:v>
                </c:pt>
                <c:pt idx="1890">
                  <c:v>15302.8</c:v>
                </c:pt>
                <c:pt idx="1891">
                  <c:v>16291</c:v>
                </c:pt>
                <c:pt idx="1892">
                  <c:v>16115.5</c:v>
                </c:pt>
                <c:pt idx="1893">
                  <c:v>17176</c:v>
                </c:pt>
                <c:pt idx="1894">
                  <c:v>17341.5</c:v>
                </c:pt>
                <c:pt idx="1895">
                  <c:v>17899.6</c:v>
                </c:pt>
                <c:pt idx="1896">
                  <c:v>17956.5</c:v>
                </c:pt>
                <c:pt idx="1897">
                  <c:v>18047</c:v>
                </c:pt>
                <c:pt idx="1898">
                  <c:v>17618.5</c:v>
                </c:pt>
                <c:pt idx="1899">
                  <c:v>17859.4</c:v>
                </c:pt>
                <c:pt idx="1900">
                  <c:v>17024.4</c:v>
                </c:pt>
                <c:pt idx="1901">
                  <c:v>17289.7</c:v>
                </c:pt>
                <c:pt idx="1902">
                  <c:v>16994.6</c:v>
                </c:pt>
                <c:pt idx="1903">
                  <c:v>16749.5</c:v>
                </c:pt>
                <c:pt idx="1904">
                  <c:v>16627.3</c:v>
                </c:pt>
                <c:pt idx="1905">
                  <c:v>16366.7</c:v>
                </c:pt>
                <c:pt idx="1906">
                  <c:v>16347.3</c:v>
                </c:pt>
                <c:pt idx="1907">
                  <c:v>16162</c:v>
                </c:pt>
                <c:pt idx="1908">
                  <c:v>15614.4</c:v>
                </c:pt>
                <c:pt idx="1909">
                  <c:v>14570.9</c:v>
                </c:pt>
                <c:pt idx="1910">
                  <c:v>13329.2</c:v>
                </c:pt>
                <c:pt idx="1911">
                  <c:v>12846</c:v>
                </c:pt>
                <c:pt idx="1912">
                  <c:v>11378.4</c:v>
                </c:pt>
                <c:pt idx="1913">
                  <c:v>11386.6</c:v>
                </c:pt>
                <c:pt idx="1914">
                  <c:v>11508.8</c:v>
                </c:pt>
                <c:pt idx="1915">
                  <c:v>11664.2</c:v>
                </c:pt>
                <c:pt idx="1916">
                  <c:v>11854.4</c:v>
                </c:pt>
                <c:pt idx="1917">
                  <c:v>11957</c:v>
                </c:pt>
                <c:pt idx="1918">
                  <c:v>12492</c:v>
                </c:pt>
                <c:pt idx="1919">
                  <c:v>12107.7</c:v>
                </c:pt>
                <c:pt idx="1920">
                  <c:v>11585.2</c:v>
                </c:pt>
                <c:pt idx="1921">
                  <c:v>10889.2</c:v>
                </c:pt>
                <c:pt idx="1922">
                  <c:v>10615.6</c:v>
                </c:pt>
                <c:pt idx="1923">
                  <c:v>10348.4</c:v>
                </c:pt>
                <c:pt idx="1924">
                  <c:v>10389.2</c:v>
                </c:pt>
                <c:pt idx="1925">
                  <c:v>10589.7</c:v>
                </c:pt>
                <c:pt idx="1926">
                  <c:v>10271.7</c:v>
                </c:pt>
                <c:pt idx="1927">
                  <c:v>9808.29</c:v>
                </c:pt>
                <c:pt idx="1928">
                  <c:v>9983.76</c:v>
                </c:pt>
                <c:pt idx="1929">
                  <c:v>9935.23</c:v>
                </c:pt>
                <c:pt idx="1930">
                  <c:v>9497.12</c:v>
                </c:pt>
                <c:pt idx="1931">
                  <c:v>9193.79</c:v>
                </c:pt>
                <c:pt idx="1932">
                  <c:v>9025.38</c:v>
                </c:pt>
                <c:pt idx="1933">
                  <c:v>9080.85</c:v>
                </c:pt>
                <c:pt idx="1934">
                  <c:v>8939.6</c:v>
                </c:pt>
                <c:pt idx="1935">
                  <c:v>9160.13</c:v>
                </c:pt>
                <c:pt idx="1936">
                  <c:v>9018.08</c:v>
                </c:pt>
                <c:pt idx="1937">
                  <c:v>9384.53</c:v>
                </c:pt>
                <c:pt idx="1938">
                  <c:v>9257.2</c:v>
                </c:pt>
                <c:pt idx="1939">
                  <c:v>8918.43</c:v>
                </c:pt>
                <c:pt idx="1940">
                  <c:v>9330.07</c:v>
                </c:pt>
                <c:pt idx="1941">
                  <c:v>9186.5</c:v>
                </c:pt>
                <c:pt idx="1942">
                  <c:v>9389.01</c:v>
                </c:pt>
                <c:pt idx="1943">
                  <c:v>9897.13</c:v>
                </c:pt>
                <c:pt idx="1944">
                  <c:v>10747.4</c:v>
                </c:pt>
                <c:pt idx="1945">
                  <c:v>10292.8</c:v>
                </c:pt>
                <c:pt idx="1946">
                  <c:v>10175.6</c:v>
                </c:pt>
                <c:pt idx="1947">
                  <c:v>10624.5</c:v>
                </c:pt>
                <c:pt idx="1948">
                  <c:v>10368</c:v>
                </c:pt>
                <c:pt idx="1949">
                  <c:v>10437.2</c:v>
                </c:pt>
                <c:pt idx="1950">
                  <c:v>10863</c:v>
                </c:pt>
                <c:pt idx="1951">
                  <c:v>11090.4</c:v>
                </c:pt>
                <c:pt idx="1952">
                  <c:v>11848.7</c:v>
                </c:pt>
                <c:pt idx="1953">
                  <c:v>12526.2</c:v>
                </c:pt>
                <c:pt idx="1954">
                  <c:v>12220.9</c:v>
                </c:pt>
                <c:pt idx="1955">
                  <c:v>12797.9</c:v>
                </c:pt>
                <c:pt idx="1956">
                  <c:v>12591.1</c:v>
                </c:pt>
                <c:pt idx="1957">
                  <c:v>12189.1</c:v>
                </c:pt>
                <c:pt idx="1958">
                  <c:v>11838.7</c:v>
                </c:pt>
                <c:pt idx="1959">
                  <c:v>12124.4</c:v>
                </c:pt>
                <c:pt idx="1960">
                  <c:v>10804.7</c:v>
                </c:pt>
                <c:pt idx="1961">
                  <c:v>11238.8</c:v>
                </c:pt>
                <c:pt idx="1962">
                  <c:v>10969.5</c:v>
                </c:pt>
                <c:pt idx="1963">
                  <c:v>11360.9</c:v>
                </c:pt>
                <c:pt idx="1964">
                  <c:v>11528</c:v>
                </c:pt>
                <c:pt idx="1965">
                  <c:v>11309.8</c:v>
                </c:pt>
                <c:pt idx="1966">
                  <c:v>11026</c:v>
                </c:pt>
                <c:pt idx="1967">
                  <c:v>10131.7</c:v>
                </c:pt>
                <c:pt idx="1968">
                  <c:v>9917.19</c:v>
                </c:pt>
                <c:pt idx="1969">
                  <c:v>10358.9</c:v>
                </c:pt>
                <c:pt idx="1970">
                  <c:v>10128.8</c:v>
                </c:pt>
                <c:pt idx="1971">
                  <c:v>10297.5</c:v>
                </c:pt>
                <c:pt idx="1972">
                  <c:v>9892.15</c:v>
                </c:pt>
                <c:pt idx="1973">
                  <c:v>10458.4</c:v>
                </c:pt>
                <c:pt idx="1974">
                  <c:v>10277.7</c:v>
                </c:pt>
                <c:pt idx="1975">
                  <c:v>10676.2</c:v>
                </c:pt>
                <c:pt idx="1976">
                  <c:v>11581.8</c:v>
                </c:pt>
                <c:pt idx="1977">
                  <c:v>12659</c:v>
                </c:pt>
                <c:pt idx="1978">
                  <c:v>13588.3</c:v>
                </c:pt>
                <c:pt idx="1979">
                  <c:v>13004</c:v>
                </c:pt>
                <c:pt idx="1980">
                  <c:v>12569.9</c:v>
                </c:pt>
                <c:pt idx="1981">
                  <c:v>12905</c:v>
                </c:pt>
                <c:pt idx="1982">
                  <c:v>13369.9</c:v>
                </c:pt>
                <c:pt idx="1983">
                  <c:v>14240.9</c:v>
                </c:pt>
                <c:pt idx="1984">
                  <c:v>14814.4</c:v>
                </c:pt>
                <c:pt idx="1985">
                  <c:v>15594.3</c:v>
                </c:pt>
                <c:pt idx="1986">
                  <c:v>15687.4</c:v>
                </c:pt>
                <c:pt idx="1987">
                  <c:v>16026.9</c:v>
                </c:pt>
                <c:pt idx="1988">
                  <c:v>16560.1</c:v>
                </c:pt>
                <c:pt idx="1989">
                  <c:v>16015.9</c:v>
                </c:pt>
                <c:pt idx="1990">
                  <c:v>15645.7</c:v>
                </c:pt>
                <c:pt idx="1991">
                  <c:v>15648.4</c:v>
                </c:pt>
                <c:pt idx="1992">
                  <c:v>15931.8</c:v>
                </c:pt>
                <c:pt idx="1993">
                  <c:v>16639.1</c:v>
                </c:pt>
                <c:pt idx="1994">
                  <c:v>16207.2</c:v>
                </c:pt>
                <c:pt idx="1995">
                  <c:v>15849.8</c:v>
                </c:pt>
                <c:pt idx="1996">
                  <c:v>16184.4</c:v>
                </c:pt>
                <c:pt idx="1997">
                  <c:v>16480.2</c:v>
                </c:pt>
                <c:pt idx="1998">
                  <c:v>16559.8</c:v>
                </c:pt>
                <c:pt idx="1999">
                  <c:v>16169.5</c:v>
                </c:pt>
                <c:pt idx="2000">
                  <c:v>15960.9</c:v>
                </c:pt>
                <c:pt idx="2001">
                  <c:v>15951.9</c:v>
                </c:pt>
                <c:pt idx="2002">
                  <c:v>15942.9</c:v>
                </c:pt>
                <c:pt idx="2003">
                  <c:v>16432.3</c:v>
                </c:pt>
                <c:pt idx="2004">
                  <c:v>16433</c:v>
                </c:pt>
                <c:pt idx="2005">
                  <c:v>15208.2</c:v>
                </c:pt>
                <c:pt idx="2006">
                  <c:v>14795.8</c:v>
                </c:pt>
                <c:pt idx="2007">
                  <c:v>14362.4</c:v>
                </c:pt>
                <c:pt idx="2008">
                  <c:v>12593.2</c:v>
                </c:pt>
                <c:pt idx="2009">
                  <c:v>11910.7</c:v>
                </c:pt>
                <c:pt idx="2010">
                  <c:v>11841.4</c:v>
                </c:pt>
                <c:pt idx="2011">
                  <c:v>11687.1</c:v>
                </c:pt>
                <c:pt idx="2012">
                  <c:v>11458.2</c:v>
                </c:pt>
                <c:pt idx="2013">
                  <c:v>11550.4</c:v>
                </c:pt>
                <c:pt idx="2014">
                  <c:v>12743.4</c:v>
                </c:pt>
                <c:pt idx="2015">
                  <c:v>12224.7</c:v>
                </c:pt>
                <c:pt idx="2016">
                  <c:v>12008.4</c:v>
                </c:pt>
                <c:pt idx="2017">
                  <c:v>11387.9</c:v>
                </c:pt>
                <c:pt idx="2018">
                  <c:v>11942.3</c:v>
                </c:pt>
                <c:pt idx="2019">
                  <c:v>11618</c:v>
                </c:pt>
                <c:pt idx="2020">
                  <c:v>11412.9</c:v>
                </c:pt>
                <c:pt idx="2021">
                  <c:v>10436.4</c:v>
                </c:pt>
                <c:pt idx="2022">
                  <c:v>10446.8</c:v>
                </c:pt>
                <c:pt idx="2023">
                  <c:v>10158.1</c:v>
                </c:pt>
                <c:pt idx="2024">
                  <c:v>10172.7</c:v>
                </c:pt>
                <c:pt idx="2025">
                  <c:v>10019.3</c:v>
                </c:pt>
                <c:pt idx="2026">
                  <c:v>9558.6</c:v>
                </c:pt>
                <c:pt idx="2027">
                  <c:v>8929.27</c:v>
                </c:pt>
                <c:pt idx="2028">
                  <c:v>8796.91</c:v>
                </c:pt>
                <c:pt idx="2029">
                  <c:v>8853.44</c:v>
                </c:pt>
                <c:pt idx="2030">
                  <c:v>9061.92</c:v>
                </c:pt>
                <c:pt idx="2031">
                  <c:v>9417.2</c:v>
                </c:pt>
                <c:pt idx="2032">
                  <c:v>9390.92</c:v>
                </c:pt>
                <c:pt idx="2033">
                  <c:v>9792.55</c:v>
                </c:pt>
                <c:pt idx="2034">
                  <c:v>9712.67</c:v>
                </c:pt>
                <c:pt idx="2035">
                  <c:v>9713.38</c:v>
                </c:pt>
                <c:pt idx="2036">
                  <c:v>9324.18</c:v>
                </c:pt>
                <c:pt idx="2037">
                  <c:v>9214.36</c:v>
                </c:pt>
                <c:pt idx="2038">
                  <c:v>9419.57</c:v>
                </c:pt>
                <c:pt idx="2039">
                  <c:v>9377.64</c:v>
                </c:pt>
                <c:pt idx="2040">
                  <c:v>10138.2</c:v>
                </c:pt>
                <c:pt idx="2041">
                  <c:v>10000.9</c:v>
                </c:pt>
                <c:pt idx="2042">
                  <c:v>9951.27</c:v>
                </c:pt>
                <c:pt idx="2043">
                  <c:v>10324.5</c:v>
                </c:pt>
                <c:pt idx="2044">
                  <c:v>10322.2</c:v>
                </c:pt>
                <c:pt idx="2045">
                  <c:v>10874.1</c:v>
                </c:pt>
                <c:pt idx="2046">
                  <c:v>11136</c:v>
                </c:pt>
                <c:pt idx="2047">
                  <c:v>11201.3</c:v>
                </c:pt>
                <c:pt idx="2048">
                  <c:v>11506.1</c:v>
                </c:pt>
                <c:pt idx="2049">
                  <c:v>12391.5</c:v>
                </c:pt>
                <c:pt idx="2050">
                  <c:v>12622.8</c:v>
                </c:pt>
                <c:pt idx="2051">
                  <c:v>12824.5</c:v>
                </c:pt>
                <c:pt idx="2052">
                  <c:v>12459.6</c:v>
                </c:pt>
                <c:pt idx="2053">
                  <c:v>12475.2</c:v>
                </c:pt>
                <c:pt idx="2054">
                  <c:v>12630.9</c:v>
                </c:pt>
                <c:pt idx="2055">
                  <c:v>12678.4</c:v>
                </c:pt>
                <c:pt idx="2056">
                  <c:v>11181.6</c:v>
                </c:pt>
                <c:pt idx="2057">
                  <c:v>11623.3</c:v>
                </c:pt>
                <c:pt idx="2058">
                  <c:v>11915.4</c:v>
                </c:pt>
                <c:pt idx="2059">
                  <c:v>11941.2</c:v>
                </c:pt>
                <c:pt idx="2060">
                  <c:v>11946.4</c:v>
                </c:pt>
                <c:pt idx="2061">
                  <c:v>12065.9</c:v>
                </c:pt>
                <c:pt idx="2062">
                  <c:v>11218.4</c:v>
                </c:pt>
                <c:pt idx="2063">
                  <c:v>11608</c:v>
                </c:pt>
                <c:pt idx="2064">
                  <c:v>11520.5</c:v>
                </c:pt>
                <c:pt idx="2065">
                  <c:v>10519.5</c:v>
                </c:pt>
                <c:pt idx="2066">
                  <c:v>10487.1</c:v>
                </c:pt>
                <c:pt idx="2067">
                  <c:v>11061.1</c:v>
                </c:pt>
                <c:pt idx="2068">
                  <c:v>11445.4</c:v>
                </c:pt>
                <c:pt idx="2069">
                  <c:v>11704.4</c:v>
                </c:pt>
                <c:pt idx="2070">
                  <c:v>11942.7</c:v>
                </c:pt>
                <c:pt idx="2071">
                  <c:v>12849.8</c:v>
                </c:pt>
                <c:pt idx="2072">
                  <c:v>13156.2</c:v>
                </c:pt>
                <c:pt idx="2073">
                  <c:v>14518.3</c:v>
                </c:pt>
                <c:pt idx="2074">
                  <c:v>15009.6</c:v>
                </c:pt>
                <c:pt idx="2075">
                  <c:v>14787</c:v>
                </c:pt>
                <c:pt idx="2076">
                  <c:v>14579.2</c:v>
                </c:pt>
                <c:pt idx="2077">
                  <c:v>14716.9</c:v>
                </c:pt>
                <c:pt idx="2078">
                  <c:v>14792.4</c:v>
                </c:pt>
                <c:pt idx="2079">
                  <c:v>15432.6</c:v>
                </c:pt>
                <c:pt idx="2080">
                  <c:v>16598.9</c:v>
                </c:pt>
                <c:pt idx="2081">
                  <c:v>16380.5</c:v>
                </c:pt>
                <c:pt idx="2082">
                  <c:v>17146.2</c:v>
                </c:pt>
                <c:pt idx="2083">
                  <c:v>17688.8</c:v>
                </c:pt>
                <c:pt idx="2084">
                  <c:v>17065.9</c:v>
                </c:pt>
                <c:pt idx="2085">
                  <c:v>17243.2</c:v>
                </c:pt>
                <c:pt idx="2086">
                  <c:v>16291.5</c:v>
                </c:pt>
                <c:pt idx="2087">
                  <c:v>16889.4</c:v>
                </c:pt>
                <c:pt idx="2088">
                  <c:v>17274.5</c:v>
                </c:pt>
                <c:pt idx="2089">
                  <c:v>17879.6</c:v>
                </c:pt>
                <c:pt idx="2090">
                  <c:v>17508.2</c:v>
                </c:pt>
                <c:pt idx="2091">
                  <c:v>17275.3</c:v>
                </c:pt>
                <c:pt idx="2092">
                  <c:v>17109.3</c:v>
                </c:pt>
                <c:pt idx="2093">
                  <c:v>16871.1</c:v>
                </c:pt>
                <c:pt idx="2094">
                  <c:v>16601.4</c:v>
                </c:pt>
                <c:pt idx="2095">
                  <c:v>16768.7</c:v>
                </c:pt>
                <c:pt idx="2096">
                  <c:v>16776.2</c:v>
                </c:pt>
                <c:pt idx="2097">
                  <c:v>16361.7</c:v>
                </c:pt>
                <c:pt idx="2098">
                  <c:v>16557.3</c:v>
                </c:pt>
                <c:pt idx="2099">
                  <c:v>16868.2</c:v>
                </c:pt>
                <c:pt idx="2100">
                  <c:v>16324.1</c:v>
                </c:pt>
                <c:pt idx="2101">
                  <c:v>15961.1</c:v>
                </c:pt>
                <c:pt idx="2102">
                  <c:v>15025</c:v>
                </c:pt>
                <c:pt idx="2103">
                  <c:v>14477.3</c:v>
                </c:pt>
                <c:pt idx="2104">
                  <c:v>13063.9</c:v>
                </c:pt>
                <c:pt idx="2105">
                  <c:v>12402.9</c:v>
                </c:pt>
                <c:pt idx="2106">
                  <c:v>12366.9</c:v>
                </c:pt>
                <c:pt idx="2107">
                  <c:v>12436.8</c:v>
                </c:pt>
                <c:pt idx="2108">
                  <c:v>11834.5</c:v>
                </c:pt>
                <c:pt idx="2109">
                  <c:v>12197.9</c:v>
                </c:pt>
                <c:pt idx="2110">
                  <c:v>13402.3</c:v>
                </c:pt>
                <c:pt idx="2111">
                  <c:v>12065</c:v>
                </c:pt>
                <c:pt idx="2112">
                  <c:v>12518</c:v>
                </c:pt>
                <c:pt idx="2113">
                  <c:v>12330</c:v>
                </c:pt>
                <c:pt idx="2114">
                  <c:v>12334</c:v>
                </c:pt>
                <c:pt idx="2115">
                  <c:v>12568</c:v>
                </c:pt>
                <c:pt idx="2116">
                  <c:v>12087</c:v>
                </c:pt>
                <c:pt idx="2117">
                  <c:v>11704</c:v>
                </c:pt>
                <c:pt idx="2118">
                  <c:v>11704</c:v>
                </c:pt>
                <c:pt idx="2119">
                  <c:v>11002</c:v>
                </c:pt>
                <c:pt idx="2120">
                  <c:v>10516</c:v>
                </c:pt>
                <c:pt idx="2121">
                  <c:v>10516</c:v>
                </c:pt>
                <c:pt idx="2122">
                  <c:v>9866</c:v>
                </c:pt>
                <c:pt idx="2123">
                  <c:v>9396</c:v>
                </c:pt>
                <c:pt idx="2124">
                  <c:v>9396</c:v>
                </c:pt>
                <c:pt idx="2125">
                  <c:v>9396</c:v>
                </c:pt>
                <c:pt idx="2126">
                  <c:v>9396</c:v>
                </c:pt>
                <c:pt idx="2127">
                  <c:v>9577</c:v>
                </c:pt>
                <c:pt idx="2128">
                  <c:v>9577</c:v>
                </c:pt>
                <c:pt idx="2129">
                  <c:v>9577</c:v>
                </c:pt>
                <c:pt idx="2130">
                  <c:v>9577</c:v>
                </c:pt>
                <c:pt idx="2131">
                  <c:v>9577</c:v>
                </c:pt>
                <c:pt idx="2132">
                  <c:v>9577</c:v>
                </c:pt>
                <c:pt idx="2133">
                  <c:v>9085</c:v>
                </c:pt>
                <c:pt idx="2134">
                  <c:v>9085</c:v>
                </c:pt>
                <c:pt idx="2135">
                  <c:v>9555</c:v>
                </c:pt>
                <c:pt idx="2136">
                  <c:v>10205</c:v>
                </c:pt>
                <c:pt idx="2137">
                  <c:v>10205</c:v>
                </c:pt>
                <c:pt idx="2138">
                  <c:v>10317</c:v>
                </c:pt>
                <c:pt idx="2139">
                  <c:v>10317</c:v>
                </c:pt>
                <c:pt idx="2140">
                  <c:v>10407</c:v>
                </c:pt>
                <c:pt idx="2141">
                  <c:v>10599</c:v>
                </c:pt>
                <c:pt idx="2142">
                  <c:v>10982</c:v>
                </c:pt>
                <c:pt idx="2143">
                  <c:v>11206</c:v>
                </c:pt>
                <c:pt idx="2144">
                  <c:v>11575</c:v>
                </c:pt>
                <c:pt idx="2145">
                  <c:v>11925</c:v>
                </c:pt>
                <c:pt idx="2146">
                  <c:v>11925</c:v>
                </c:pt>
                <c:pt idx="2147">
                  <c:v>11925</c:v>
                </c:pt>
                <c:pt idx="2148">
                  <c:v>11914</c:v>
                </c:pt>
                <c:pt idx="2149">
                  <c:v>11824</c:v>
                </c:pt>
                <c:pt idx="2150">
                  <c:v>11735</c:v>
                </c:pt>
                <c:pt idx="2151">
                  <c:v>11424</c:v>
                </c:pt>
                <c:pt idx="2152">
                  <c:v>10936</c:v>
                </c:pt>
                <c:pt idx="2153">
                  <c:v>10812</c:v>
                </c:pt>
                <c:pt idx="2154">
                  <c:v>11054</c:v>
                </c:pt>
                <c:pt idx="2155">
                  <c:v>10492</c:v>
                </c:pt>
                <c:pt idx="2156">
                  <c:v>10826</c:v>
                </c:pt>
                <c:pt idx="2157">
                  <c:v>11036</c:v>
                </c:pt>
                <c:pt idx="2158">
                  <c:v>10205</c:v>
                </c:pt>
                <c:pt idx="2159">
                  <c:v>9931</c:v>
                </c:pt>
                <c:pt idx="2160">
                  <c:v>9838</c:v>
                </c:pt>
                <c:pt idx="2161">
                  <c:v>9838</c:v>
                </c:pt>
                <c:pt idx="2162">
                  <c:v>9838</c:v>
                </c:pt>
                <c:pt idx="2163">
                  <c:v>9838</c:v>
                </c:pt>
                <c:pt idx="2164">
                  <c:v>9838</c:v>
                </c:pt>
                <c:pt idx="2165">
                  <c:v>9838</c:v>
                </c:pt>
                <c:pt idx="2166">
                  <c:v>10127</c:v>
                </c:pt>
                <c:pt idx="2167">
                  <c:v>10239</c:v>
                </c:pt>
                <c:pt idx="2168">
                  <c:v>11363</c:v>
                </c:pt>
                <c:pt idx="2169">
                  <c:v>12142</c:v>
                </c:pt>
                <c:pt idx="2170">
                  <c:v>12927</c:v>
                </c:pt>
                <c:pt idx="2171">
                  <c:v>13148</c:v>
                </c:pt>
                <c:pt idx="2172">
                  <c:v>12487</c:v>
                </c:pt>
                <c:pt idx="2173">
                  <c:v>12265</c:v>
                </c:pt>
                <c:pt idx="2174">
                  <c:v>13188</c:v>
                </c:pt>
                <c:pt idx="2175">
                  <c:v>14013</c:v>
                </c:pt>
                <c:pt idx="2176">
                  <c:v>14480</c:v>
                </c:pt>
                <c:pt idx="2177">
                  <c:v>14628</c:v>
                </c:pt>
                <c:pt idx="2178">
                  <c:v>15687</c:v>
                </c:pt>
                <c:pt idx="2179">
                  <c:v>15579</c:v>
                </c:pt>
                <c:pt idx="2180">
                  <c:v>16119</c:v>
                </c:pt>
                <c:pt idx="2181">
                  <c:v>16303</c:v>
                </c:pt>
                <c:pt idx="2182">
                  <c:v>16161</c:v>
                </c:pt>
                <c:pt idx="2183">
                  <c:v>16660</c:v>
                </c:pt>
                <c:pt idx="2184">
                  <c:v>16660</c:v>
                </c:pt>
                <c:pt idx="2185">
                  <c:v>16947</c:v>
                </c:pt>
                <c:pt idx="2186">
                  <c:v>16751</c:v>
                </c:pt>
                <c:pt idx="2187">
                  <c:v>16866</c:v>
                </c:pt>
                <c:pt idx="2188">
                  <c:v>16866</c:v>
                </c:pt>
                <c:pt idx="2189">
                  <c:v>16868</c:v>
                </c:pt>
                <c:pt idx="2190">
                  <c:v>17348</c:v>
                </c:pt>
                <c:pt idx="2191">
                  <c:v>17165</c:v>
                </c:pt>
                <c:pt idx="2192">
                  <c:v>17165</c:v>
                </c:pt>
                <c:pt idx="2193">
                  <c:v>17204</c:v>
                </c:pt>
                <c:pt idx="2194">
                  <c:v>17264</c:v>
                </c:pt>
                <c:pt idx="2195">
                  <c:v>17241</c:v>
                </c:pt>
                <c:pt idx="2196">
                  <c:v>16682</c:v>
                </c:pt>
                <c:pt idx="2197">
                  <c:v>16122</c:v>
                </c:pt>
                <c:pt idx="2198">
                  <c:v>15298</c:v>
                </c:pt>
                <c:pt idx="2199">
                  <c:v>15524</c:v>
                </c:pt>
                <c:pt idx="2200">
                  <c:v>14974</c:v>
                </c:pt>
                <c:pt idx="2201">
                  <c:v>14500</c:v>
                </c:pt>
                <c:pt idx="2202">
                  <c:v>14287</c:v>
                </c:pt>
                <c:pt idx="2203">
                  <c:v>14448</c:v>
                </c:pt>
                <c:pt idx="2204">
                  <c:v>14091</c:v>
                </c:pt>
                <c:pt idx="2205">
                  <c:v>14152</c:v>
                </c:pt>
                <c:pt idx="2206">
                  <c:v>14330</c:v>
                </c:pt>
                <c:pt idx="2207">
                  <c:v>14221.3</c:v>
                </c:pt>
                <c:pt idx="2208">
                  <c:v>13078.3</c:v>
                </c:pt>
                <c:pt idx="2209">
                  <c:v>13464.8</c:v>
                </c:pt>
                <c:pt idx="2210">
                  <c:v>13970.4</c:v>
                </c:pt>
                <c:pt idx="2211">
                  <c:v>14132.3</c:v>
                </c:pt>
                <c:pt idx="2212">
                  <c:v>14403.6</c:v>
                </c:pt>
                <c:pt idx="2213">
                  <c:v>13833</c:v>
                </c:pt>
                <c:pt idx="2214">
                  <c:v>12956.5</c:v>
                </c:pt>
                <c:pt idx="2215">
                  <c:v>12070.2</c:v>
                </c:pt>
                <c:pt idx="2216">
                  <c:v>10353.3</c:v>
                </c:pt>
                <c:pt idx="2217">
                  <c:v>10600.6</c:v>
                </c:pt>
                <c:pt idx="2218">
                  <c:v>9744.84</c:v>
                </c:pt>
                <c:pt idx="2219">
                  <c:v>9624.06</c:v>
                </c:pt>
                <c:pt idx="2220">
                  <c:v>9584.32</c:v>
                </c:pt>
                <c:pt idx="2221">
                  <c:v>9402.57</c:v>
                </c:pt>
                <c:pt idx="2222">
                  <c:v>9367.32</c:v>
                </c:pt>
                <c:pt idx="2223">
                  <c:v>9238.9</c:v>
                </c:pt>
                <c:pt idx="2224">
                  <c:v>9278.54</c:v>
                </c:pt>
                <c:pt idx="2225">
                  <c:v>9235.08</c:v>
                </c:pt>
                <c:pt idx="2226">
                  <c:v>8937.85</c:v>
                </c:pt>
                <c:pt idx="2227">
                  <c:v>8952.45</c:v>
                </c:pt>
                <c:pt idx="2228">
                  <c:v>8683.91</c:v>
                </c:pt>
                <c:pt idx="2229">
                  <c:v>8750.88</c:v>
                </c:pt>
                <c:pt idx="2230">
                  <c:v>8834.99</c:v>
                </c:pt>
                <c:pt idx="2231">
                  <c:v>9234.89</c:v>
                </c:pt>
                <c:pt idx="2232">
                  <c:v>9841.19</c:v>
                </c:pt>
                <c:pt idx="2233">
                  <c:v>9937.46</c:v>
                </c:pt>
                <c:pt idx="2234">
                  <c:v>10162.3</c:v>
                </c:pt>
                <c:pt idx="2235">
                  <c:v>9770.14</c:v>
                </c:pt>
                <c:pt idx="2236">
                  <c:v>10327.1</c:v>
                </c:pt>
                <c:pt idx="2237">
                  <c:v>9632.87</c:v>
                </c:pt>
                <c:pt idx="2238">
                  <c:v>9516.86</c:v>
                </c:pt>
                <c:pt idx="2239">
                  <c:v>9781.35</c:v>
                </c:pt>
                <c:pt idx="2240">
                  <c:v>9855.28</c:v>
                </c:pt>
                <c:pt idx="2241">
                  <c:v>11050.8</c:v>
                </c:pt>
                <c:pt idx="2242">
                  <c:v>11310.5</c:v>
                </c:pt>
                <c:pt idx="2243">
                  <c:v>11760.2</c:v>
                </c:pt>
                <c:pt idx="2244">
                  <c:v>11626.5</c:v>
                </c:pt>
                <c:pt idx="2245">
                  <c:v>11234.2</c:v>
                </c:pt>
                <c:pt idx="2246">
                  <c:v>11061.7</c:v>
                </c:pt>
                <c:pt idx="2247">
                  <c:v>11126.2</c:v>
                </c:pt>
                <c:pt idx="2248">
                  <c:v>11188.1</c:v>
                </c:pt>
                <c:pt idx="2249">
                  <c:v>10847.2</c:v>
                </c:pt>
                <c:pt idx="2250">
                  <c:v>10446.5</c:v>
                </c:pt>
                <c:pt idx="2251">
                  <c:v>9777.01</c:v>
                </c:pt>
                <c:pt idx="2252">
                  <c:v>10463.5</c:v>
                </c:pt>
                <c:pt idx="2253">
                  <c:v>9832.22</c:v>
                </c:pt>
                <c:pt idx="2254">
                  <c:v>9337.99</c:v>
                </c:pt>
                <c:pt idx="2255">
                  <c:v>9389.42</c:v>
                </c:pt>
                <c:pt idx="2256">
                  <c:v>8800.62</c:v>
                </c:pt>
                <c:pt idx="2257">
                  <c:v>9184.87</c:v>
                </c:pt>
                <c:pt idx="2258">
                  <c:v>9874.55</c:v>
                </c:pt>
                <c:pt idx="2259">
                  <c:v>9727.23</c:v>
                </c:pt>
                <c:pt idx="2260">
                  <c:v>9554.25</c:v>
                </c:pt>
                <c:pt idx="2261">
                  <c:v>8018.57</c:v>
                </c:pt>
                <c:pt idx="2262">
                  <c:v>7992.43</c:v>
                </c:pt>
                <c:pt idx="2263">
                  <c:v>8532.69</c:v>
                </c:pt>
                <c:pt idx="2264">
                  <c:v>9870.63</c:v>
                </c:pt>
                <c:pt idx="2265">
                  <c:v>10541.6</c:v>
                </c:pt>
                <c:pt idx="2266">
                  <c:v>10995.5</c:v>
                </c:pt>
                <c:pt idx="2267">
                  <c:v>10831.3</c:v>
                </c:pt>
                <c:pt idx="2268">
                  <c:v>11793.8</c:v>
                </c:pt>
                <c:pt idx="2269">
                  <c:v>11255.8</c:v>
                </c:pt>
                <c:pt idx="2270">
                  <c:v>12770.7</c:v>
                </c:pt>
                <c:pt idx="2271">
                  <c:v>13471.9</c:v>
                </c:pt>
                <c:pt idx="2272">
                  <c:v>14307.9</c:v>
                </c:pt>
                <c:pt idx="2273">
                  <c:v>13926.1</c:v>
                </c:pt>
                <c:pt idx="2274">
                  <c:v>14489.6</c:v>
                </c:pt>
                <c:pt idx="2275">
                  <c:v>15597.6</c:v>
                </c:pt>
                <c:pt idx="2276">
                  <c:v>15571.5</c:v>
                </c:pt>
                <c:pt idx="2277">
                  <c:v>16576.6</c:v>
                </c:pt>
                <c:pt idx="2278">
                  <c:v>16532.4</c:v>
                </c:pt>
                <c:pt idx="2279">
                  <c:v>16494.6</c:v>
                </c:pt>
                <c:pt idx="2280">
                  <c:v>18241.6</c:v>
                </c:pt>
                <c:pt idx="2281">
                  <c:v>18302.1</c:v>
                </c:pt>
                <c:pt idx="2282">
                  <c:v>18738.9</c:v>
                </c:pt>
                <c:pt idx="2283">
                  <c:v>18362.6</c:v>
                </c:pt>
                <c:pt idx="2284">
                  <c:v>18827.6</c:v>
                </c:pt>
                <c:pt idx="2285">
                  <c:v>18803.5</c:v>
                </c:pt>
                <c:pt idx="2286">
                  <c:v>19325</c:v>
                </c:pt>
                <c:pt idx="2287">
                  <c:v>19628.6</c:v>
                </c:pt>
                <c:pt idx="2288">
                  <c:v>19371.6</c:v>
                </c:pt>
                <c:pt idx="2289">
                  <c:v>19302.4</c:v>
                </c:pt>
                <c:pt idx="2290">
                  <c:v>19015.7</c:v>
                </c:pt>
                <c:pt idx="2291">
                  <c:v>18833.2</c:v>
                </c:pt>
                <c:pt idx="2292">
                  <c:v>17329.9</c:v>
                </c:pt>
                <c:pt idx="2293">
                  <c:v>16644.6</c:v>
                </c:pt>
                <c:pt idx="2294">
                  <c:v>15700.7</c:v>
                </c:pt>
                <c:pt idx="2295">
                  <c:v>15161.7</c:v>
                </c:pt>
                <c:pt idx="2296">
                  <c:v>15152.6</c:v>
                </c:pt>
                <c:pt idx="2297">
                  <c:v>14701</c:v>
                </c:pt>
                <c:pt idx="2298">
                  <c:v>13896.5</c:v>
                </c:pt>
                <c:pt idx="2299">
                  <c:v>13561.5</c:v>
                </c:pt>
                <c:pt idx="2300">
                  <c:v>13394</c:v>
                </c:pt>
                <c:pt idx="2301">
                  <c:v>13545.5</c:v>
                </c:pt>
                <c:pt idx="2302">
                  <c:v>14388.1</c:v>
                </c:pt>
                <c:pt idx="2303">
                  <c:v>14265.1</c:v>
                </c:pt>
                <c:pt idx="2304">
                  <c:v>15454.9</c:v>
                </c:pt>
                <c:pt idx="2305">
                  <c:v>15263.2</c:v>
                </c:pt>
                <c:pt idx="2306">
                  <c:v>14732.4</c:v>
                </c:pt>
                <c:pt idx="2307">
                  <c:v>12967.8</c:v>
                </c:pt>
                <c:pt idx="2308">
                  <c:v>11348.8</c:v>
                </c:pt>
                <c:pt idx="2309">
                  <c:v>10967.8</c:v>
                </c:pt>
                <c:pt idx="2310">
                  <c:v>9959.21</c:v>
                </c:pt>
                <c:pt idx="2311">
                  <c:v>9784.48</c:v>
                </c:pt>
                <c:pt idx="2312">
                  <c:v>9497.7</c:v>
                </c:pt>
                <c:pt idx="2313">
                  <c:v>9325.97</c:v>
                </c:pt>
                <c:pt idx="2314">
                  <c:v>9385.15</c:v>
                </c:pt>
                <c:pt idx="2315">
                  <c:v>8893.73</c:v>
                </c:pt>
                <c:pt idx="2316">
                  <c:v>8349.16</c:v>
                </c:pt>
                <c:pt idx="2317">
                  <c:v>8192.12</c:v>
                </c:pt>
                <c:pt idx="2318">
                  <c:v>8279.29</c:v>
                </c:pt>
                <c:pt idx="2319">
                  <c:v>7943.56</c:v>
                </c:pt>
                <c:pt idx="2320">
                  <c:v>7832.88</c:v>
                </c:pt>
                <c:pt idx="2321">
                  <c:v>8183.51</c:v>
                </c:pt>
                <c:pt idx="2322">
                  <c:v>8090.28</c:v>
                </c:pt>
                <c:pt idx="2323">
                  <c:v>8229.14</c:v>
                </c:pt>
                <c:pt idx="2324">
                  <c:v>8024.52</c:v>
                </c:pt>
                <c:pt idx="2325">
                  <c:v>8255.85</c:v>
                </c:pt>
                <c:pt idx="2326">
                  <c:v>8565.18</c:v>
                </c:pt>
                <c:pt idx="2327">
                  <c:v>8291</c:v>
                </c:pt>
                <c:pt idx="2328">
                  <c:v>8677.39</c:v>
                </c:pt>
                <c:pt idx="2329">
                  <c:v>8903.94</c:v>
                </c:pt>
                <c:pt idx="2330">
                  <c:v>8995.18</c:v>
                </c:pt>
                <c:pt idx="2331">
                  <c:v>8641.21</c:v>
                </c:pt>
                <c:pt idx="2332">
                  <c:v>8959.3</c:v>
                </c:pt>
                <c:pt idx="2333">
                  <c:v>9005.57</c:v>
                </c:pt>
                <c:pt idx="2334">
                  <c:v>8890.4</c:v>
                </c:pt>
                <c:pt idx="2335">
                  <c:v>9769.85</c:v>
                </c:pt>
                <c:pt idx="2336">
                  <c:v>10466.8</c:v>
                </c:pt>
                <c:pt idx="2337">
                  <c:v>10381.3</c:v>
                </c:pt>
                <c:pt idx="2338">
                  <c:v>10504.4</c:v>
                </c:pt>
                <c:pt idx="2339">
                  <c:v>10185.2</c:v>
                </c:pt>
                <c:pt idx="2340">
                  <c:v>9403.77</c:v>
                </c:pt>
                <c:pt idx="2341">
                  <c:v>9073.67</c:v>
                </c:pt>
                <c:pt idx="2342">
                  <c:v>8949.38</c:v>
                </c:pt>
                <c:pt idx="2343">
                  <c:v>8155.61</c:v>
                </c:pt>
                <c:pt idx="2344">
                  <c:v>8150.86</c:v>
                </c:pt>
                <c:pt idx="2345">
                  <c:v>7885.44</c:v>
                </c:pt>
                <c:pt idx="2346">
                  <c:v>8115.7</c:v>
                </c:pt>
                <c:pt idx="2347">
                  <c:v>8261.59</c:v>
                </c:pt>
                <c:pt idx="2348">
                  <c:v>8738.91</c:v>
                </c:pt>
                <c:pt idx="2349">
                  <c:v>8705.26</c:v>
                </c:pt>
                <c:pt idx="2350">
                  <c:v>7193.28</c:v>
                </c:pt>
                <c:pt idx="2351">
                  <c:v>6165.93</c:v>
                </c:pt>
                <c:pt idx="2352">
                  <c:v>7142.34</c:v>
                </c:pt>
                <c:pt idx="2353">
                  <c:v>7768.06</c:v>
                </c:pt>
                <c:pt idx="2354">
                  <c:v>8761.21</c:v>
                </c:pt>
                <c:pt idx="2355">
                  <c:v>8615.88</c:v>
                </c:pt>
                <c:pt idx="2356">
                  <c:v>8356.53</c:v>
                </c:pt>
                <c:pt idx="2357">
                  <c:v>8372.83</c:v>
                </c:pt>
                <c:pt idx="2358">
                  <c:v>7841.86</c:v>
                </c:pt>
                <c:pt idx="2359">
                  <c:v>7159.66</c:v>
                </c:pt>
                <c:pt idx="2360">
                  <c:v>7537.49</c:v>
                </c:pt>
                <c:pt idx="2361">
                  <c:v>8121.28</c:v>
                </c:pt>
                <c:pt idx="2362">
                  <c:v>8614.01</c:v>
                </c:pt>
                <c:pt idx="2363">
                  <c:v>9109.37</c:v>
                </c:pt>
                <c:pt idx="2364">
                  <c:v>9426.26</c:v>
                </c:pt>
                <c:pt idx="2365">
                  <c:v>9852.32</c:v>
                </c:pt>
                <c:pt idx="2366">
                  <c:v>10526.8</c:v>
                </c:pt>
                <c:pt idx="2367">
                  <c:v>11160</c:v>
                </c:pt>
                <c:pt idx="2368">
                  <c:v>12802.1</c:v>
                </c:pt>
                <c:pt idx="2369">
                  <c:v>13532.6</c:v>
                </c:pt>
                <c:pt idx="2370">
                  <c:v>14452.1</c:v>
                </c:pt>
                <c:pt idx="2371">
                  <c:v>15045.2</c:v>
                </c:pt>
                <c:pt idx="2372">
                  <c:v>15636.2</c:v>
                </c:pt>
                <c:pt idx="2373">
                  <c:v>16138.2</c:v>
                </c:pt>
                <c:pt idx="2374">
                  <c:v>16265.6</c:v>
                </c:pt>
                <c:pt idx="2375">
                  <c:v>16285.5</c:v>
                </c:pt>
                <c:pt idx="2376">
                  <c:v>16656.6</c:v>
                </c:pt>
                <c:pt idx="2377">
                  <c:v>16894.5</c:v>
                </c:pt>
                <c:pt idx="2378">
                  <c:v>17140.1</c:v>
                </c:pt>
                <c:pt idx="2379">
                  <c:v>17034.2</c:v>
                </c:pt>
                <c:pt idx="2380">
                  <c:v>17485.8</c:v>
                </c:pt>
                <c:pt idx="2381">
                  <c:v>17032.5</c:v>
                </c:pt>
                <c:pt idx="2382">
                  <c:v>16878.1</c:v>
                </c:pt>
                <c:pt idx="2383">
                  <c:v>16643.3</c:v>
                </c:pt>
                <c:pt idx="2384">
                  <c:v>16893.6</c:v>
                </c:pt>
                <c:pt idx="2385">
                  <c:v>16314.7</c:v>
                </c:pt>
                <c:pt idx="2386">
                  <c:v>16747.5</c:v>
                </c:pt>
                <c:pt idx="2387">
                  <c:v>17032.2</c:v>
                </c:pt>
                <c:pt idx="2388">
                  <c:v>16527.7</c:v>
                </c:pt>
                <c:pt idx="2389">
                  <c:v>15013.3</c:v>
                </c:pt>
                <c:pt idx="2390">
                  <c:v>14396.3</c:v>
                </c:pt>
                <c:pt idx="2391">
                  <c:v>13589.8</c:v>
                </c:pt>
                <c:pt idx="2392">
                  <c:v>12895.3</c:v>
                </c:pt>
                <c:pt idx="2393">
                  <c:v>12756.1</c:v>
                </c:pt>
                <c:pt idx="2394">
                  <c:v>13141.7</c:v>
                </c:pt>
                <c:pt idx="2395">
                  <c:v>13471</c:v>
                </c:pt>
                <c:pt idx="2396">
                  <c:v>13103.3</c:v>
                </c:pt>
                <c:pt idx="2397">
                  <c:v>12717.4</c:v>
                </c:pt>
                <c:pt idx="2398">
                  <c:v>13664.5</c:v>
                </c:pt>
                <c:pt idx="2399">
                  <c:v>12873</c:v>
                </c:pt>
                <c:pt idx="2400">
                  <c:v>11898.4</c:v>
                </c:pt>
                <c:pt idx="2401">
                  <c:v>12214.9</c:v>
                </c:pt>
                <c:pt idx="2402">
                  <c:v>12251.7</c:v>
                </c:pt>
                <c:pt idx="2403">
                  <c:v>11738.3</c:v>
                </c:pt>
                <c:pt idx="2404">
                  <c:v>10945.4</c:v>
                </c:pt>
                <c:pt idx="2405">
                  <c:v>10484.7</c:v>
                </c:pt>
                <c:pt idx="2406">
                  <c:v>10252.8</c:v>
                </c:pt>
                <c:pt idx="2407">
                  <c:v>9711.65</c:v>
                </c:pt>
                <c:pt idx="2408">
                  <c:v>9573.58</c:v>
                </c:pt>
                <c:pt idx="2409">
                  <c:v>9465.36</c:v>
                </c:pt>
                <c:pt idx="2410">
                  <c:v>8655.63</c:v>
                </c:pt>
                <c:pt idx="2411">
                  <c:v>8181.6</c:v>
                </c:pt>
                <c:pt idx="2412">
                  <c:v>7706.09</c:v>
                </c:pt>
                <c:pt idx="2413">
                  <c:v>7260.69</c:v>
                </c:pt>
                <c:pt idx="2414">
                  <c:v>7661.8</c:v>
                </c:pt>
                <c:pt idx="2415">
                  <c:v>7410.63</c:v>
                </c:pt>
                <c:pt idx="2416">
                  <c:v>7577.9</c:v>
                </c:pt>
                <c:pt idx="2417">
                  <c:v>7804.46</c:v>
                </c:pt>
                <c:pt idx="2418">
                  <c:v>7444.74</c:v>
                </c:pt>
                <c:pt idx="2419">
                  <c:v>7265.35</c:v>
                </c:pt>
                <c:pt idx="2420">
                  <c:v>7114.71</c:v>
                </c:pt>
                <c:pt idx="2421">
                  <c:v>7070.59</c:v>
                </c:pt>
                <c:pt idx="2422">
                  <c:v>7563.86</c:v>
                </c:pt>
                <c:pt idx="2423">
                  <c:v>8211.42</c:v>
                </c:pt>
                <c:pt idx="2424">
                  <c:v>8739.87</c:v>
                </c:pt>
                <c:pt idx="2425">
                  <c:v>9085.04</c:v>
                </c:pt>
                <c:pt idx="2426">
                  <c:v>9094.67</c:v>
                </c:pt>
                <c:pt idx="2427">
                  <c:v>9442.42</c:v>
                </c:pt>
                <c:pt idx="2428">
                  <c:v>10265.9</c:v>
                </c:pt>
                <c:pt idx="2429">
                  <c:v>9964.69</c:v>
                </c:pt>
                <c:pt idx="2430">
                  <c:v>9538.76</c:v>
                </c:pt>
                <c:pt idx="2431">
                  <c:v>9296.86</c:v>
                </c:pt>
                <c:pt idx="2432">
                  <c:v>8906.13</c:v>
                </c:pt>
                <c:pt idx="2433">
                  <c:v>9007.62</c:v>
                </c:pt>
                <c:pt idx="2434">
                  <c:v>8699.8</c:v>
                </c:pt>
                <c:pt idx="2435">
                  <c:v>9294.08</c:v>
                </c:pt>
                <c:pt idx="2436">
                  <c:v>9429.23</c:v>
                </c:pt>
                <c:pt idx="2437">
                  <c:v>9646.25</c:v>
                </c:pt>
                <c:pt idx="2438">
                  <c:v>9499.89</c:v>
                </c:pt>
                <c:pt idx="2439">
                  <c:v>9541.84</c:v>
                </c:pt>
                <c:pt idx="2440">
                  <c:v>9416.84</c:v>
                </c:pt>
                <c:pt idx="2441">
                  <c:v>8830.55</c:v>
                </c:pt>
                <c:pt idx="2442">
                  <c:v>8428.81</c:v>
                </c:pt>
                <c:pt idx="2443">
                  <c:v>7120.49</c:v>
                </c:pt>
                <c:pt idx="2444">
                  <c:v>8335.89</c:v>
                </c:pt>
                <c:pt idx="2445">
                  <c:v>8536.41</c:v>
                </c:pt>
                <c:pt idx="2446">
                  <c:v>8759.69</c:v>
                </c:pt>
                <c:pt idx="2447">
                  <c:v>9530.5</c:v>
                </c:pt>
                <c:pt idx="2448">
                  <c:v>9419.2</c:v>
                </c:pt>
                <c:pt idx="2449">
                  <c:v>10177.9</c:v>
                </c:pt>
                <c:pt idx="2450">
                  <c:v>11034.3</c:v>
                </c:pt>
                <c:pt idx="2451">
                  <c:v>10592.5</c:v>
                </c:pt>
                <c:pt idx="2452">
                  <c:v>9934.68</c:v>
                </c:pt>
                <c:pt idx="2453">
                  <c:v>10413</c:v>
                </c:pt>
                <c:pt idx="2454">
                  <c:v>10112.8</c:v>
                </c:pt>
                <c:pt idx="2455">
                  <c:v>9670.48</c:v>
                </c:pt>
                <c:pt idx="2456">
                  <c:v>9571.17</c:v>
                </c:pt>
                <c:pt idx="2457">
                  <c:v>9942.05</c:v>
                </c:pt>
                <c:pt idx="2458">
                  <c:v>10636.1</c:v>
                </c:pt>
                <c:pt idx="2459">
                  <c:v>10609.5</c:v>
                </c:pt>
                <c:pt idx="2460">
                  <c:v>11741</c:v>
                </c:pt>
                <c:pt idx="2461">
                  <c:v>12136.5</c:v>
                </c:pt>
                <c:pt idx="2462">
                  <c:v>12737</c:v>
                </c:pt>
                <c:pt idx="2463">
                  <c:v>14829</c:v>
                </c:pt>
                <c:pt idx="2464">
                  <c:v>15012</c:v>
                </c:pt>
                <c:pt idx="2465">
                  <c:v>14196.7</c:v>
                </c:pt>
                <c:pt idx="2466">
                  <c:v>13924.7</c:v>
                </c:pt>
                <c:pt idx="2467">
                  <c:v>14268.6</c:v>
                </c:pt>
                <c:pt idx="2468">
                  <c:v>14774.2</c:v>
                </c:pt>
                <c:pt idx="2469">
                  <c:v>15327.4</c:v>
                </c:pt>
                <c:pt idx="2470">
                  <c:v>14982.3</c:v>
                </c:pt>
                <c:pt idx="2471">
                  <c:v>15362</c:v>
                </c:pt>
                <c:pt idx="2472">
                  <c:v>15429.3</c:v>
                </c:pt>
                <c:pt idx="2473">
                  <c:v>14997.1</c:v>
                </c:pt>
                <c:pt idx="2474">
                  <c:v>15436.2</c:v>
                </c:pt>
                <c:pt idx="2475">
                  <c:v>15412.2</c:v>
                </c:pt>
                <c:pt idx="2476">
                  <c:v>15856.9</c:v>
                </c:pt>
                <c:pt idx="2477">
                  <c:v>15920</c:v>
                </c:pt>
                <c:pt idx="2478">
                  <c:v>16187.8</c:v>
                </c:pt>
                <c:pt idx="2479">
                  <c:v>16210.8</c:v>
                </c:pt>
                <c:pt idx="2480">
                  <c:v>15981.2</c:v>
                </c:pt>
                <c:pt idx="2481">
                  <c:v>15989.7</c:v>
                </c:pt>
                <c:pt idx="2482">
                  <c:v>16006.1</c:v>
                </c:pt>
                <c:pt idx="2483">
                  <c:v>16140.5</c:v>
                </c:pt>
                <c:pt idx="2484">
                  <c:v>15351</c:v>
                </c:pt>
                <c:pt idx="2485">
                  <c:v>14203.3</c:v>
                </c:pt>
                <c:pt idx="2486">
                  <c:v>13703</c:v>
                </c:pt>
                <c:pt idx="2487">
                  <c:v>13128</c:v>
                </c:pt>
                <c:pt idx="2488">
                  <c:v>11988.6</c:v>
                </c:pt>
                <c:pt idx="2489">
                  <c:v>12128</c:v>
                </c:pt>
                <c:pt idx="2490">
                  <c:v>12164.2</c:v>
                </c:pt>
                <c:pt idx="2491">
                  <c:v>11934.9</c:v>
                </c:pt>
                <c:pt idx="2492">
                  <c:v>11753.6</c:v>
                </c:pt>
                <c:pt idx="2493">
                  <c:v>11981.2</c:v>
                </c:pt>
                <c:pt idx="2494">
                  <c:v>11765.7</c:v>
                </c:pt>
                <c:pt idx="2495">
                  <c:v>9446.32</c:v>
                </c:pt>
                <c:pt idx="2496">
                  <c:v>9722.01</c:v>
                </c:pt>
                <c:pt idx="2497">
                  <c:v>10226.5</c:v>
                </c:pt>
                <c:pt idx="2498">
                  <c:v>10460</c:v>
                </c:pt>
                <c:pt idx="2499">
                  <c:v>9286.61</c:v>
                </c:pt>
                <c:pt idx="2500">
                  <c:v>8120.31</c:v>
                </c:pt>
                <c:pt idx="2501">
                  <c:v>7280.75</c:v>
                </c:pt>
                <c:pt idx="2502">
                  <c:v>7381.9</c:v>
                </c:pt>
                <c:pt idx="2503">
                  <c:v>7460.5</c:v>
                </c:pt>
                <c:pt idx="2504">
                  <c:v>7512.92</c:v>
                </c:pt>
                <c:pt idx="2505">
                  <c:v>7481.67</c:v>
                </c:pt>
                <c:pt idx="2506">
                  <c:v>7702.1</c:v>
                </c:pt>
                <c:pt idx="2507">
                  <c:v>6566.07</c:v>
                </c:pt>
                <c:pt idx="2508">
                  <c:v>6795.12</c:v>
                </c:pt>
                <c:pt idx="2509">
                  <c:v>6227.26</c:v>
                </c:pt>
                <c:pt idx="2510">
                  <c:v>6697.12</c:v>
                </c:pt>
                <c:pt idx="2511">
                  <c:v>6464.54</c:v>
                </c:pt>
                <c:pt idx="2512">
                  <c:v>6926.08</c:v>
                </c:pt>
                <c:pt idx="2513">
                  <c:v>6847.35</c:v>
                </c:pt>
                <c:pt idx="2514">
                  <c:v>6862.16</c:v>
                </c:pt>
                <c:pt idx="2515">
                  <c:v>6299.49</c:v>
                </c:pt>
                <c:pt idx="2516">
                  <c:v>6427.1</c:v>
                </c:pt>
                <c:pt idx="2517">
                  <c:v>6644.38</c:v>
                </c:pt>
                <c:pt idx="2518">
                  <c:v>6780.5</c:v>
                </c:pt>
                <c:pt idx="2519">
                  <c:v>6631.16</c:v>
                </c:pt>
                <c:pt idx="2520">
                  <c:v>6343.22</c:v>
                </c:pt>
                <c:pt idx="2521">
                  <c:v>6528.3</c:v>
                </c:pt>
                <c:pt idx="2522">
                  <c:v>6377.52</c:v>
                </c:pt>
                <c:pt idx="2523">
                  <c:v>6630.2</c:v>
                </c:pt>
                <c:pt idx="2524">
                  <c:v>6359.79</c:v>
                </c:pt>
                <c:pt idx="2525">
                  <c:v>7096.92</c:v>
                </c:pt>
                <c:pt idx="2526">
                  <c:v>6956.26</c:v>
                </c:pt>
                <c:pt idx="2527">
                  <c:v>7853.65</c:v>
                </c:pt>
                <c:pt idx="2528">
                  <c:v>7530.17</c:v>
                </c:pt>
                <c:pt idx="2529">
                  <c:v>7464.36</c:v>
                </c:pt>
                <c:pt idx="2530">
                  <c:v>8076.69</c:v>
                </c:pt>
                <c:pt idx="2531">
                  <c:v>7604.12</c:v>
                </c:pt>
                <c:pt idx="2532">
                  <c:v>8819.3</c:v>
                </c:pt>
                <c:pt idx="2533">
                  <c:v>8218</c:v>
                </c:pt>
                <c:pt idx="2534">
                  <c:v>7575.01</c:v>
                </c:pt>
                <c:pt idx="2535">
                  <c:v>7318.63</c:v>
                </c:pt>
                <c:pt idx="2536">
                  <c:v>7432.79</c:v>
                </c:pt>
                <c:pt idx="2537">
                  <c:v>7452.02</c:v>
                </c:pt>
                <c:pt idx="2538">
                  <c:v>5936.42</c:v>
                </c:pt>
                <c:pt idx="2539">
                  <c:v>5899.34</c:v>
                </c:pt>
                <c:pt idx="2540">
                  <c:v>7295.81</c:v>
                </c:pt>
                <c:pt idx="2541">
                  <c:v>6863.08</c:v>
                </c:pt>
                <c:pt idx="2542">
                  <c:v>6583.27</c:v>
                </c:pt>
                <c:pt idx="2543">
                  <c:v>6241.17</c:v>
                </c:pt>
                <c:pt idx="2544">
                  <c:v>6277.42</c:v>
                </c:pt>
                <c:pt idx="2545">
                  <c:v>6291.29</c:v>
                </c:pt>
                <c:pt idx="2546">
                  <c:v>6117.23</c:v>
                </c:pt>
                <c:pt idx="2547">
                  <c:v>6143.13</c:v>
                </c:pt>
                <c:pt idx="2548">
                  <c:v>5494.31</c:v>
                </c:pt>
                <c:pt idx="2549">
                  <c:v>5359.2</c:v>
                </c:pt>
                <c:pt idx="2550">
                  <c:v>5453.55</c:v>
                </c:pt>
                <c:pt idx="2551">
                  <c:v>6066.68</c:v>
                </c:pt>
                <c:pt idx="2552">
                  <c:v>5506.66</c:v>
                </c:pt>
                <c:pt idx="2553">
                  <c:v>6027.26</c:v>
                </c:pt>
                <c:pt idx="2554">
                  <c:v>6006.83</c:v>
                </c:pt>
                <c:pt idx="2555">
                  <c:v>5963.87</c:v>
                </c:pt>
                <c:pt idx="2556">
                  <c:v>7170.5</c:v>
                </c:pt>
                <c:pt idx="2557">
                  <c:v>7791.28</c:v>
                </c:pt>
                <c:pt idx="2558">
                  <c:v>8307.09</c:v>
                </c:pt>
                <c:pt idx="2559">
                  <c:v>10058.6</c:v>
                </c:pt>
                <c:pt idx="2560">
                  <c:v>10626</c:v>
                </c:pt>
                <c:pt idx="2561">
                  <c:v>11244.1</c:v>
                </c:pt>
                <c:pt idx="2562">
                  <c:v>10905.8</c:v>
                </c:pt>
                <c:pt idx="2563">
                  <c:v>11198.2</c:v>
                </c:pt>
                <c:pt idx="2564">
                  <c:v>11978.6</c:v>
                </c:pt>
                <c:pt idx="2565">
                  <c:v>12077.8</c:v>
                </c:pt>
                <c:pt idx="2566">
                  <c:v>12283.3</c:v>
                </c:pt>
                <c:pt idx="2567">
                  <c:v>13276.6</c:v>
                </c:pt>
                <c:pt idx="2568">
                  <c:v>13761.7</c:v>
                </c:pt>
                <c:pt idx="2569">
                  <c:v>13950.9</c:v>
                </c:pt>
                <c:pt idx="2570">
                  <c:v>14025.4</c:v>
                </c:pt>
                <c:pt idx="2571">
                  <c:v>14278</c:v>
                </c:pt>
                <c:pt idx="2572">
                  <c:v>14686.8</c:v>
                </c:pt>
                <c:pt idx="2573">
                  <c:v>14997.5</c:v>
                </c:pt>
                <c:pt idx="2574">
                  <c:v>14423.5</c:v>
                </c:pt>
                <c:pt idx="2575">
                  <c:v>14403.3</c:v>
                </c:pt>
                <c:pt idx="2576">
                  <c:v>13938.7</c:v>
                </c:pt>
                <c:pt idx="2577">
                  <c:v>13910.6</c:v>
                </c:pt>
                <c:pt idx="2578">
                  <c:v>13620.9</c:v>
                </c:pt>
                <c:pt idx="2579">
                  <c:v>13143.6</c:v>
                </c:pt>
                <c:pt idx="2580">
                  <c:v>12754.7</c:v>
                </c:pt>
                <c:pt idx="2581">
                  <c:v>12659.3</c:v>
                </c:pt>
                <c:pt idx="2582">
                  <c:v>12720.8</c:v>
                </c:pt>
                <c:pt idx="2583">
                  <c:v>11067.8</c:v>
                </c:pt>
                <c:pt idx="2584">
                  <c:v>10120.9</c:v>
                </c:pt>
                <c:pt idx="2585">
                  <c:v>9598.33</c:v>
                </c:pt>
                <c:pt idx="2586">
                  <c:v>9869.78</c:v>
                </c:pt>
                <c:pt idx="2587">
                  <c:v>9841.58</c:v>
                </c:pt>
                <c:pt idx="2588">
                  <c:v>9716.81</c:v>
                </c:pt>
                <c:pt idx="2589">
                  <c:v>10197.7</c:v>
                </c:pt>
                <c:pt idx="2590">
                  <c:v>9964.36</c:v>
                </c:pt>
                <c:pt idx="2591">
                  <c:v>9493.48</c:v>
                </c:pt>
                <c:pt idx="2592">
                  <c:v>10379.3</c:v>
                </c:pt>
                <c:pt idx="2593">
                  <c:v>10362.4</c:v>
                </c:pt>
                <c:pt idx="2594">
                  <c:v>10379.7</c:v>
                </c:pt>
                <c:pt idx="2595">
                  <c:v>9988.62</c:v>
                </c:pt>
                <c:pt idx="2596">
                  <c:v>9009.47</c:v>
                </c:pt>
                <c:pt idx="2597">
                  <c:v>8497.09</c:v>
                </c:pt>
                <c:pt idx="2598">
                  <c:v>8173.77</c:v>
                </c:pt>
                <c:pt idx="2599">
                  <c:v>7630.01</c:v>
                </c:pt>
                <c:pt idx="2600">
                  <c:v>7494.24</c:v>
                </c:pt>
                <c:pt idx="2601">
                  <c:v>7200.17</c:v>
                </c:pt>
                <c:pt idx="2602">
                  <c:v>7343.54</c:v>
                </c:pt>
                <c:pt idx="2603">
                  <c:v>7297.51</c:v>
                </c:pt>
                <c:pt idx="2604">
                  <c:v>7398.22</c:v>
                </c:pt>
                <c:pt idx="2605">
                  <c:v>7891.44</c:v>
                </c:pt>
                <c:pt idx="2606">
                  <c:v>7065.17</c:v>
                </c:pt>
                <c:pt idx="2607">
                  <c:v>6065.48</c:v>
                </c:pt>
                <c:pt idx="2608">
                  <c:v>6441.04</c:v>
                </c:pt>
                <c:pt idx="2609">
                  <c:v>6363.79</c:v>
                </c:pt>
                <c:pt idx="2610">
                  <c:v>6355.18</c:v>
                </c:pt>
                <c:pt idx="2611">
                  <c:v>6427.52</c:v>
                </c:pt>
                <c:pt idx="2612">
                  <c:v>6175.52</c:v>
                </c:pt>
                <c:pt idx="2613">
                  <c:v>5537.16</c:v>
                </c:pt>
                <c:pt idx="2614">
                  <c:v>5858.1</c:v>
                </c:pt>
                <c:pt idx="2615">
                  <c:v>5622.38</c:v>
                </c:pt>
                <c:pt idx="2616">
                  <c:v>5670.96</c:v>
                </c:pt>
                <c:pt idx="2617">
                  <c:v>5916.38</c:v>
                </c:pt>
                <c:pt idx="2618">
                  <c:v>5578.94</c:v>
                </c:pt>
                <c:pt idx="2619">
                  <c:v>5737.79</c:v>
                </c:pt>
                <c:pt idx="2620">
                  <c:v>6234.26</c:v>
                </c:pt>
                <c:pt idx="2621">
                  <c:v>5723.58</c:v>
                </c:pt>
                <c:pt idx="2622">
                  <c:v>5475.16</c:v>
                </c:pt>
                <c:pt idx="2623">
                  <c:v>5429.93</c:v>
                </c:pt>
                <c:pt idx="2624">
                  <c:v>4985.49</c:v>
                </c:pt>
                <c:pt idx="2625">
                  <c:v>5617.83</c:v>
                </c:pt>
                <c:pt idx="2626">
                  <c:v>6083.27</c:v>
                </c:pt>
                <c:pt idx="2627">
                  <c:v>6028.18</c:v>
                </c:pt>
                <c:pt idx="2628">
                  <c:v>5647</c:v>
                </c:pt>
                <c:pt idx="2629">
                  <c:v>5579.09</c:v>
                </c:pt>
                <c:pt idx="2630">
                  <c:v>5630.65</c:v>
                </c:pt>
                <c:pt idx="2631">
                  <c:v>5874.47</c:v>
                </c:pt>
                <c:pt idx="2632">
                  <c:v>5968.64</c:v>
                </c:pt>
                <c:pt idx="2633">
                  <c:v>5361.73</c:v>
                </c:pt>
                <c:pt idx="2634">
                  <c:v>5281.67</c:v>
                </c:pt>
                <c:pt idx="2635">
                  <c:v>5681.05</c:v>
                </c:pt>
                <c:pt idx="2636">
                  <c:v>5228.66</c:v>
                </c:pt>
                <c:pt idx="2637">
                  <c:v>5113.16</c:v>
                </c:pt>
                <c:pt idx="2638">
                  <c:v>5813.44</c:v>
                </c:pt>
                <c:pt idx="2639">
                  <c:v>5338.03</c:v>
                </c:pt>
                <c:pt idx="2640">
                  <c:v>5345.54</c:v>
                </c:pt>
                <c:pt idx="2641">
                  <c:v>4909.81</c:v>
                </c:pt>
                <c:pt idx="2642">
                  <c:v>4817.23</c:v>
                </c:pt>
                <c:pt idx="2643">
                  <c:v>4679.67</c:v>
                </c:pt>
                <c:pt idx="2644">
                  <c:v>5515.42</c:v>
                </c:pt>
                <c:pt idx="2645">
                  <c:v>4950.76</c:v>
                </c:pt>
                <c:pt idx="2646">
                  <c:v>4118.4</c:v>
                </c:pt>
                <c:pt idx="2647">
                  <c:v>5172.23</c:v>
                </c:pt>
                <c:pt idx="2648">
                  <c:v>5269.44</c:v>
                </c:pt>
                <c:pt idx="2649">
                  <c:v>5222.25</c:v>
                </c:pt>
                <c:pt idx="2650">
                  <c:v>5900.47</c:v>
                </c:pt>
                <c:pt idx="2651">
                  <c:v>4600.96</c:v>
                </c:pt>
                <c:pt idx="2652">
                  <c:v>5642.34</c:v>
                </c:pt>
                <c:pt idx="2653">
                  <c:v>6550.76</c:v>
                </c:pt>
                <c:pt idx="2654">
                  <c:v>7866.63</c:v>
                </c:pt>
                <c:pt idx="2655">
                  <c:v>9704.21</c:v>
                </c:pt>
                <c:pt idx="2656">
                  <c:v>9989.11</c:v>
                </c:pt>
                <c:pt idx="2657">
                  <c:v>10209.4</c:v>
                </c:pt>
                <c:pt idx="2658">
                  <c:v>11279.3</c:v>
                </c:pt>
                <c:pt idx="2659">
                  <c:v>12105.7</c:v>
                </c:pt>
                <c:pt idx="2660">
                  <c:v>14028.8</c:v>
                </c:pt>
                <c:pt idx="2661">
                  <c:v>14783.9</c:v>
                </c:pt>
                <c:pt idx="2662">
                  <c:v>14456.3</c:v>
                </c:pt>
                <c:pt idx="2663">
                  <c:v>15010.9</c:v>
                </c:pt>
                <c:pt idx="2664">
                  <c:v>14867</c:v>
                </c:pt>
                <c:pt idx="2665">
                  <c:v>14912.1</c:v>
                </c:pt>
                <c:pt idx="2666">
                  <c:v>14361.7</c:v>
                </c:pt>
                <c:pt idx="2667">
                  <c:v>14803.6</c:v>
                </c:pt>
                <c:pt idx="2668">
                  <c:v>14671.3</c:v>
                </c:pt>
                <c:pt idx="2669">
                  <c:v>15333.8</c:v>
                </c:pt>
                <c:pt idx="2670">
                  <c:v>14856.6</c:v>
                </c:pt>
                <c:pt idx="2671">
                  <c:v>14329.9</c:v>
                </c:pt>
                <c:pt idx="2672">
                  <c:v>12821.8</c:v>
                </c:pt>
                <c:pt idx="2673">
                  <c:v>12482.3</c:v>
                </c:pt>
                <c:pt idx="2674">
                  <c:v>12209.7</c:v>
                </c:pt>
                <c:pt idx="2675">
                  <c:v>11746.1</c:v>
                </c:pt>
                <c:pt idx="2676">
                  <c:v>11623.7</c:v>
                </c:pt>
                <c:pt idx="2677">
                  <c:v>12087.8</c:v>
                </c:pt>
                <c:pt idx="2678">
                  <c:v>11933</c:v>
                </c:pt>
                <c:pt idx="2679">
                  <c:v>11027</c:v>
                </c:pt>
                <c:pt idx="2680">
                  <c:v>10443.6</c:v>
                </c:pt>
                <c:pt idx="2681">
                  <c:v>10480.4</c:v>
                </c:pt>
                <c:pt idx="2682">
                  <c:v>9872.25</c:v>
                </c:pt>
                <c:pt idx="2683">
                  <c:v>9322.59</c:v>
                </c:pt>
                <c:pt idx="2684">
                  <c:v>8062.46</c:v>
                </c:pt>
                <c:pt idx="2685">
                  <c:v>8548.99</c:v>
                </c:pt>
                <c:pt idx="2686">
                  <c:v>8644.61</c:v>
                </c:pt>
                <c:pt idx="2687">
                  <c:v>9391.09</c:v>
                </c:pt>
                <c:pt idx="2688">
                  <c:v>10086.7</c:v>
                </c:pt>
                <c:pt idx="2689">
                  <c:v>10742.3</c:v>
                </c:pt>
                <c:pt idx="2690">
                  <c:v>9668.29</c:v>
                </c:pt>
                <c:pt idx="2691">
                  <c:v>9978.39</c:v>
                </c:pt>
                <c:pt idx="2692">
                  <c:v>8473.54</c:v>
                </c:pt>
                <c:pt idx="2693">
                  <c:v>7893.82</c:v>
                </c:pt>
                <c:pt idx="2694">
                  <c:v>7772.84</c:v>
                </c:pt>
                <c:pt idx="2695">
                  <c:v>7285.57</c:v>
                </c:pt>
                <c:pt idx="2696">
                  <c:v>7112.71</c:v>
                </c:pt>
                <c:pt idx="2697">
                  <c:v>7222.43</c:v>
                </c:pt>
                <c:pt idx="2698">
                  <c:v>7045.57</c:v>
                </c:pt>
                <c:pt idx="2699">
                  <c:v>6504.06</c:v>
                </c:pt>
                <c:pt idx="2700">
                  <c:v>6819.88</c:v>
                </c:pt>
                <c:pt idx="2701">
                  <c:v>6863.31</c:v>
                </c:pt>
                <c:pt idx="2702">
                  <c:v>6765.35</c:v>
                </c:pt>
                <c:pt idx="2703">
                  <c:v>5817.27</c:v>
                </c:pt>
                <c:pt idx="2704">
                  <c:v>5786.36</c:v>
                </c:pt>
                <c:pt idx="2705">
                  <c:v>5534.21</c:v>
                </c:pt>
                <c:pt idx="2706">
                  <c:v>5713.3</c:v>
                </c:pt>
                <c:pt idx="2707">
                  <c:v>5541.83</c:v>
                </c:pt>
                <c:pt idx="2708">
                  <c:v>6067.05</c:v>
                </c:pt>
                <c:pt idx="2709">
                  <c:v>5970.9</c:v>
                </c:pt>
                <c:pt idx="2710">
                  <c:v>5808.74</c:v>
                </c:pt>
                <c:pt idx="2711">
                  <c:v>6032.21</c:v>
                </c:pt>
                <c:pt idx="2712">
                  <c:v>6413.51</c:v>
                </c:pt>
                <c:pt idx="2713">
                  <c:v>5371.82</c:v>
                </c:pt>
                <c:pt idx="2714">
                  <c:v>5859.57</c:v>
                </c:pt>
                <c:pt idx="2715">
                  <c:v>5833.38</c:v>
                </c:pt>
                <c:pt idx="2716">
                  <c:v>6023.33</c:v>
                </c:pt>
                <c:pt idx="2717">
                  <c:v>6089.55</c:v>
                </c:pt>
                <c:pt idx="2718">
                  <c:v>6560.54</c:v>
                </c:pt>
                <c:pt idx="2719">
                  <c:v>6026.66</c:v>
                </c:pt>
                <c:pt idx="2720">
                  <c:v>6688.32</c:v>
                </c:pt>
                <c:pt idx="2721">
                  <c:v>7019.81</c:v>
                </c:pt>
                <c:pt idx="2722">
                  <c:v>6391.55</c:v>
                </c:pt>
                <c:pt idx="2723">
                  <c:v>6788.82</c:v>
                </c:pt>
                <c:pt idx="2724">
                  <c:v>7083.47</c:v>
                </c:pt>
                <c:pt idx="2725">
                  <c:v>6627.92</c:v>
                </c:pt>
                <c:pt idx="2726">
                  <c:v>6143.78</c:v>
                </c:pt>
                <c:pt idx="2727">
                  <c:v>6014.67</c:v>
                </c:pt>
                <c:pt idx="2728">
                  <c:v>6179.02</c:v>
                </c:pt>
                <c:pt idx="2729">
                  <c:v>6256.57</c:v>
                </c:pt>
                <c:pt idx="2730">
                  <c:v>6528.65</c:v>
                </c:pt>
                <c:pt idx="2731">
                  <c:v>6350.13</c:v>
                </c:pt>
                <c:pt idx="2732">
                  <c:v>6373.23</c:v>
                </c:pt>
                <c:pt idx="2733">
                  <c:v>6242</c:v>
                </c:pt>
                <c:pt idx="2734">
                  <c:v>5813.1</c:v>
                </c:pt>
                <c:pt idx="2735">
                  <c:v>5892.47</c:v>
                </c:pt>
                <c:pt idx="2736">
                  <c:v>5575.42</c:v>
                </c:pt>
                <c:pt idx="2737">
                  <c:v>5612.27</c:v>
                </c:pt>
                <c:pt idx="2738">
                  <c:v>5593.61</c:v>
                </c:pt>
                <c:pt idx="2739">
                  <c:v>6018.21</c:v>
                </c:pt>
                <c:pt idx="2740">
                  <c:v>5296.01</c:v>
                </c:pt>
                <c:pt idx="2741">
                  <c:v>6080.32</c:v>
                </c:pt>
                <c:pt idx="2742">
                  <c:v>5760.23</c:v>
                </c:pt>
                <c:pt idx="2743">
                  <c:v>5227.39</c:v>
                </c:pt>
                <c:pt idx="2744">
                  <c:v>5735.67</c:v>
                </c:pt>
                <c:pt idx="2745">
                  <c:v>5405.69</c:v>
                </c:pt>
                <c:pt idx="2746">
                  <c:v>5346.4</c:v>
                </c:pt>
                <c:pt idx="2747">
                  <c:v>5971.06</c:v>
                </c:pt>
                <c:pt idx="2748">
                  <c:v>5493.32</c:v>
                </c:pt>
                <c:pt idx="2749">
                  <c:v>6328.92</c:v>
                </c:pt>
                <c:pt idx="2750">
                  <c:v>6733.2</c:v>
                </c:pt>
                <c:pt idx="2751">
                  <c:v>7991.06</c:v>
                </c:pt>
                <c:pt idx="2752">
                  <c:v>7827.51</c:v>
                </c:pt>
                <c:pt idx="2753">
                  <c:v>8459.11</c:v>
                </c:pt>
                <c:pt idx="2754">
                  <c:v>8468.9</c:v>
                </c:pt>
                <c:pt idx="2755">
                  <c:v>9825.89</c:v>
                </c:pt>
                <c:pt idx="2756">
                  <c:v>8876.48</c:v>
                </c:pt>
                <c:pt idx="2757">
                  <c:v>8650.62</c:v>
                </c:pt>
                <c:pt idx="2758">
                  <c:v>8891.95</c:v>
                </c:pt>
                <c:pt idx="2759">
                  <c:v>8928.89</c:v>
                </c:pt>
                <c:pt idx="2760">
                  <c:v>9338.88</c:v>
                </c:pt>
                <c:pt idx="2761">
                  <c:v>9297.4</c:v>
                </c:pt>
                <c:pt idx="2762">
                  <c:v>9902.95</c:v>
                </c:pt>
                <c:pt idx="2763">
                  <c:v>10277.4</c:v>
                </c:pt>
                <c:pt idx="2764">
                  <c:v>10385.3</c:v>
                </c:pt>
                <c:pt idx="2765">
                  <c:v>10637</c:v>
                </c:pt>
                <c:pt idx="2766">
                  <c:v>10037.6</c:v>
                </c:pt>
                <c:pt idx="2767">
                  <c:v>9996.74</c:v>
                </c:pt>
                <c:pt idx="2768">
                  <c:v>9885.5</c:v>
                </c:pt>
                <c:pt idx="2769">
                  <c:v>9728.13</c:v>
                </c:pt>
                <c:pt idx="2770">
                  <c:v>9825.12</c:v>
                </c:pt>
                <c:pt idx="2771">
                  <c:v>9754.28</c:v>
                </c:pt>
                <c:pt idx="2772">
                  <c:v>9600.41</c:v>
                </c:pt>
                <c:pt idx="2773">
                  <c:v>10239.2</c:v>
                </c:pt>
                <c:pt idx="2774">
                  <c:v>10645.9</c:v>
                </c:pt>
                <c:pt idx="2775">
                  <c:v>11121.6</c:v>
                </c:pt>
                <c:pt idx="2776">
                  <c:v>10880.8</c:v>
                </c:pt>
                <c:pt idx="2777">
                  <c:v>10502.9</c:v>
                </c:pt>
                <c:pt idx="2778">
                  <c:v>10949.8</c:v>
                </c:pt>
                <c:pt idx="2779">
                  <c:v>10714.6</c:v>
                </c:pt>
                <c:pt idx="2780">
                  <c:v>10112.9</c:v>
                </c:pt>
                <c:pt idx="2781">
                  <c:v>9812.43</c:v>
                </c:pt>
                <c:pt idx="2782">
                  <c:v>9692.41</c:v>
                </c:pt>
                <c:pt idx="2783">
                  <c:v>10856.9</c:v>
                </c:pt>
                <c:pt idx="2784">
                  <c:v>11279.7</c:v>
                </c:pt>
                <c:pt idx="2785">
                  <c:v>10958.5</c:v>
                </c:pt>
                <c:pt idx="2786">
                  <c:v>9778.99</c:v>
                </c:pt>
                <c:pt idx="2787">
                  <c:v>9412.03</c:v>
                </c:pt>
                <c:pt idx="2788">
                  <c:v>8375.57</c:v>
                </c:pt>
                <c:pt idx="2789">
                  <c:v>8177.13</c:v>
                </c:pt>
                <c:pt idx="2790">
                  <c:v>7775.1</c:v>
                </c:pt>
                <c:pt idx="2791">
                  <c:v>7527.76</c:v>
                </c:pt>
                <c:pt idx="2792">
                  <c:v>7531.98</c:v>
                </c:pt>
                <c:pt idx="2793">
                  <c:v>6680.78</c:v>
                </c:pt>
                <c:pt idx="2794">
                  <c:v>6757.76</c:v>
                </c:pt>
                <c:pt idx="2795">
                  <c:v>6490.39</c:v>
                </c:pt>
                <c:pt idx="2796">
                  <c:v>6528.59</c:v>
                </c:pt>
                <c:pt idx="2797">
                  <c:v>6537.52</c:v>
                </c:pt>
                <c:pt idx="2798">
                  <c:v>6667.31</c:v>
                </c:pt>
                <c:pt idx="2799">
                  <c:v>5918.77</c:v>
                </c:pt>
                <c:pt idx="2800">
                  <c:v>5673.25</c:v>
                </c:pt>
                <c:pt idx="2801">
                  <c:v>5827.45</c:v>
                </c:pt>
                <c:pt idx="2802">
                  <c:v>5734.79</c:v>
                </c:pt>
                <c:pt idx="2803">
                  <c:v>5952.08</c:v>
                </c:pt>
                <c:pt idx="2804">
                  <c:v>5715.93</c:v>
                </c:pt>
                <c:pt idx="2805">
                  <c:v>5681.12</c:v>
                </c:pt>
                <c:pt idx="2806">
                  <c:v>5702.47</c:v>
                </c:pt>
                <c:pt idx="2807">
                  <c:v>5924.36</c:v>
                </c:pt>
                <c:pt idx="2808">
                  <c:v>5852.07</c:v>
                </c:pt>
                <c:pt idx="2809">
                  <c:v>5462.9</c:v>
                </c:pt>
                <c:pt idx="2810">
                  <c:v>5890.39</c:v>
                </c:pt>
                <c:pt idx="2811">
                  <c:v>6043.31</c:v>
                </c:pt>
                <c:pt idx="2812">
                  <c:v>5953.44</c:v>
                </c:pt>
                <c:pt idx="2813">
                  <c:v>5910.26</c:v>
                </c:pt>
                <c:pt idx="2814">
                  <c:v>5846.6</c:v>
                </c:pt>
                <c:pt idx="2815">
                  <c:v>5827.02</c:v>
                </c:pt>
                <c:pt idx="2816">
                  <c:v>5952.03</c:v>
                </c:pt>
                <c:pt idx="2817">
                  <c:v>6020.08</c:v>
                </c:pt>
                <c:pt idx="2818">
                  <c:v>5910.75</c:v>
                </c:pt>
                <c:pt idx="2819">
                  <c:v>5762.92</c:v>
                </c:pt>
                <c:pt idx="2820">
                  <c:v>6067.7</c:v>
                </c:pt>
                <c:pt idx="2821">
                  <c:v>5685.23</c:v>
                </c:pt>
                <c:pt idx="2822">
                  <c:v>5803.15</c:v>
                </c:pt>
                <c:pt idx="2823">
                  <c:v>5365.29</c:v>
                </c:pt>
                <c:pt idx="2824">
                  <c:v>5743.34</c:v>
                </c:pt>
                <c:pt idx="2825">
                  <c:v>5867.48</c:v>
                </c:pt>
                <c:pt idx="2826">
                  <c:v>5493.09</c:v>
                </c:pt>
                <c:pt idx="2827">
                  <c:v>5113.08</c:v>
                </c:pt>
                <c:pt idx="2828">
                  <c:v>5293.74</c:v>
                </c:pt>
                <c:pt idx="2829">
                  <c:v>5387.11</c:v>
                </c:pt>
                <c:pt idx="2830">
                  <c:v>5470.06</c:v>
                </c:pt>
                <c:pt idx="2831">
                  <c:v>5334.53</c:v>
                </c:pt>
                <c:pt idx="2832">
                  <c:v>5215.31</c:v>
                </c:pt>
                <c:pt idx="2833">
                  <c:v>5160.18</c:v>
                </c:pt>
                <c:pt idx="2834">
                  <c:v>5237.98</c:v>
                </c:pt>
                <c:pt idx="2835">
                  <c:v>4809.66</c:v>
                </c:pt>
                <c:pt idx="2836">
                  <c:v>4826.87</c:v>
                </c:pt>
                <c:pt idx="2837">
                  <c:v>5300.35</c:v>
                </c:pt>
                <c:pt idx="2838">
                  <c:v>5175.19</c:v>
                </c:pt>
                <c:pt idx="2839">
                  <c:v>6244.36</c:v>
                </c:pt>
                <c:pt idx="2840">
                  <c:v>5097.78</c:v>
                </c:pt>
                <c:pt idx="2841">
                  <c:v>5390.61</c:v>
                </c:pt>
                <c:pt idx="2842">
                  <c:v>5866.23</c:v>
                </c:pt>
                <c:pt idx="2843">
                  <c:v>6197.56</c:v>
                </c:pt>
                <c:pt idx="2844">
                  <c:v>6655.58</c:v>
                </c:pt>
                <c:pt idx="2845">
                  <c:v>6565.14</c:v>
                </c:pt>
                <c:pt idx="2846">
                  <c:v>7640.68</c:v>
                </c:pt>
                <c:pt idx="2847">
                  <c:v>8073.27</c:v>
                </c:pt>
                <c:pt idx="2848">
                  <c:v>9228.87</c:v>
                </c:pt>
                <c:pt idx="2849">
                  <c:v>9918.58</c:v>
                </c:pt>
                <c:pt idx="2850">
                  <c:v>9617.41</c:v>
                </c:pt>
                <c:pt idx="2851">
                  <c:v>10316.4</c:v>
                </c:pt>
                <c:pt idx="2852">
                  <c:v>10949.3</c:v>
                </c:pt>
                <c:pt idx="2853">
                  <c:v>11667.5</c:v>
                </c:pt>
                <c:pt idx="2854">
                  <c:v>12181.3</c:v>
                </c:pt>
                <c:pt idx="2855">
                  <c:v>11851.9</c:v>
                </c:pt>
                <c:pt idx="2856">
                  <c:v>12496.1</c:v>
                </c:pt>
                <c:pt idx="2857">
                  <c:v>11802.3</c:v>
                </c:pt>
                <c:pt idx="2858">
                  <c:v>12442.4</c:v>
                </c:pt>
                <c:pt idx="2859">
                  <c:v>12414.4</c:v>
                </c:pt>
                <c:pt idx="2860">
                  <c:v>12327.8</c:v>
                </c:pt>
                <c:pt idx="2861">
                  <c:v>12376.1</c:v>
                </c:pt>
                <c:pt idx="2862">
                  <c:v>12940.9</c:v>
                </c:pt>
                <c:pt idx="2863">
                  <c:v>12324</c:v>
                </c:pt>
                <c:pt idx="2864">
                  <c:v>12315.5</c:v>
                </c:pt>
                <c:pt idx="2865">
                  <c:v>11821.3</c:v>
                </c:pt>
                <c:pt idx="2866">
                  <c:v>11550.4</c:v>
                </c:pt>
                <c:pt idx="2867">
                  <c:v>11477.8</c:v>
                </c:pt>
                <c:pt idx="2868">
                  <c:v>11421</c:v>
                </c:pt>
                <c:pt idx="2869">
                  <c:v>11796.3</c:v>
                </c:pt>
                <c:pt idx="2870">
                  <c:v>12273.9</c:v>
                </c:pt>
                <c:pt idx="2871">
                  <c:v>12249.6</c:v>
                </c:pt>
                <c:pt idx="2872">
                  <c:v>11307</c:v>
                </c:pt>
                <c:pt idx="2873">
                  <c:v>11542.5</c:v>
                </c:pt>
                <c:pt idx="2874">
                  <c:v>11854.4</c:v>
                </c:pt>
                <c:pt idx="2875">
                  <c:v>11511.9</c:v>
                </c:pt>
                <c:pt idx="2876">
                  <c:v>11015</c:v>
                </c:pt>
                <c:pt idx="2877">
                  <c:v>10733.3</c:v>
                </c:pt>
                <c:pt idx="2878">
                  <c:v>10646.4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463727"/>
        <c:axId val="10449999"/>
      </c:lineChart>
      <c:catAx>
        <c:axId val="10463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449999"/>
        <c:crosses val="autoZero"/>
        <c:auto val="0"/>
        <c:lblAlgn val="ctr"/>
        <c:lblOffset val="100"/>
        <c:tickLblSkip val="96"/>
        <c:tickMarkSkip val="96"/>
        <c:noMultiLvlLbl val="0"/>
      </c:catAx>
      <c:valAx>
        <c:axId val="1044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46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de670ca-919b-42d5-bf41-d45e995bef1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123825</xdr:rowOff>
    </xdr:from>
    <xdr:to>
      <xdr:col>36</xdr:col>
      <xdr:colOff>476250</xdr:colOff>
      <xdr:row>14</xdr:row>
      <xdr:rowOff>133351</xdr:rowOff>
    </xdr:to>
    <xdr:graphicFrame>
      <xdr:nvGraphicFramePr>
        <xdr:cNvPr id="2" name="图表 1"/>
        <xdr:cNvGraphicFramePr/>
      </xdr:nvGraphicFramePr>
      <xdr:xfrm>
        <a:off x="0" y="123825"/>
        <a:ext cx="22696170" cy="2463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15</xdr:row>
      <xdr:rowOff>14605</xdr:rowOff>
    </xdr:from>
    <xdr:to>
      <xdr:col>36</xdr:col>
      <xdr:colOff>495301</xdr:colOff>
      <xdr:row>31</xdr:row>
      <xdr:rowOff>167005</xdr:rowOff>
    </xdr:to>
    <xdr:graphicFrame>
      <xdr:nvGraphicFramePr>
        <xdr:cNvPr id="3" name="图表 2"/>
        <xdr:cNvGraphicFramePr/>
      </xdr:nvGraphicFramePr>
      <xdr:xfrm>
        <a:off x="19050" y="2643505"/>
        <a:ext cx="22696170" cy="2956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61</xdr:row>
      <xdr:rowOff>167528</xdr:rowOff>
    </xdr:from>
    <xdr:to>
      <xdr:col>36</xdr:col>
      <xdr:colOff>257175</xdr:colOff>
      <xdr:row>81</xdr:row>
      <xdr:rowOff>35858</xdr:rowOff>
    </xdr:to>
    <xdr:graphicFrame>
      <xdr:nvGraphicFramePr>
        <xdr:cNvPr id="4" name="图表 3"/>
        <xdr:cNvGraphicFramePr/>
      </xdr:nvGraphicFramePr>
      <xdr:xfrm>
        <a:off x="0" y="10857865"/>
        <a:ext cx="22477095" cy="337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635</xdr:colOff>
      <xdr:row>46</xdr:row>
      <xdr:rowOff>142875</xdr:rowOff>
    </xdr:from>
    <xdr:to>
      <xdr:col>36</xdr:col>
      <xdr:colOff>467360</xdr:colOff>
      <xdr:row>61</xdr:row>
      <xdr:rowOff>171450</xdr:rowOff>
    </xdr:to>
    <xdr:graphicFrame>
      <xdr:nvGraphicFramePr>
        <xdr:cNvPr id="6" name="图表 5"/>
        <xdr:cNvGraphicFramePr/>
      </xdr:nvGraphicFramePr>
      <xdr:xfrm>
        <a:off x="635" y="8204835"/>
        <a:ext cx="22686645" cy="2657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81</xdr:row>
      <xdr:rowOff>38660</xdr:rowOff>
    </xdr:from>
    <xdr:to>
      <xdr:col>36</xdr:col>
      <xdr:colOff>476250</xdr:colOff>
      <xdr:row>96</xdr:row>
      <xdr:rowOff>65555</xdr:rowOff>
    </xdr:to>
    <xdr:graphicFrame>
      <xdr:nvGraphicFramePr>
        <xdr:cNvPr id="7" name="图表 6"/>
        <xdr:cNvGraphicFramePr/>
      </xdr:nvGraphicFramePr>
      <xdr:xfrm>
        <a:off x="0" y="14234160"/>
        <a:ext cx="22696170" cy="26562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96</xdr:row>
      <xdr:rowOff>44824</xdr:rowOff>
    </xdr:from>
    <xdr:to>
      <xdr:col>36</xdr:col>
      <xdr:colOff>466725</xdr:colOff>
      <xdr:row>111</xdr:row>
      <xdr:rowOff>73399</xdr:rowOff>
    </xdr:to>
    <xdr:graphicFrame>
      <xdr:nvGraphicFramePr>
        <xdr:cNvPr id="8" name="图表 7"/>
        <xdr:cNvGraphicFramePr/>
      </xdr:nvGraphicFramePr>
      <xdr:xfrm>
        <a:off x="0" y="16869410"/>
        <a:ext cx="22686645" cy="2657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22860</xdr:colOff>
      <xdr:row>33</xdr:row>
      <xdr:rowOff>12065</xdr:rowOff>
    </xdr:from>
    <xdr:to>
      <xdr:col>36</xdr:col>
      <xdr:colOff>499111</xdr:colOff>
      <xdr:row>46</xdr:row>
      <xdr:rowOff>45683</xdr:rowOff>
    </xdr:to>
    <xdr:graphicFrame>
      <xdr:nvGraphicFramePr>
        <xdr:cNvPr id="9" name="图表 8"/>
        <xdr:cNvGraphicFramePr/>
      </xdr:nvGraphicFramePr>
      <xdr:xfrm>
        <a:off x="22860" y="5795645"/>
        <a:ext cx="22696170" cy="2311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"/>
  <sheetViews>
    <sheetView zoomScale="85" zoomScaleNormal="85" workbookViewId="0">
      <selection activeCell="P34" sqref="P34"/>
    </sheetView>
  </sheetViews>
  <sheetFormatPr defaultColWidth="9" defaultRowHeight="13.8"/>
  <cols>
    <col min="1" max="16384" width="9" style="81"/>
  </cols>
  <sheetData/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AL2977"/>
  <sheetViews>
    <sheetView workbookViewId="0">
      <pane xSplit="3" ySplit="1" topLeftCell="D2" activePane="bottomRight" state="frozen"/>
      <selection/>
      <selection pane="topRight"/>
      <selection pane="bottomLeft"/>
      <selection pane="bottomRight" activeCell="Z25" sqref="Z25"/>
    </sheetView>
  </sheetViews>
  <sheetFormatPr defaultColWidth="9" defaultRowHeight="10.8"/>
  <cols>
    <col min="1" max="1" width="7.37037037037037" style="26" customWidth="1"/>
    <col min="2" max="2" width="4.37037037037037" style="26" customWidth="1"/>
    <col min="3" max="3" width="13.5" style="26" customWidth="1"/>
    <col min="4" max="4" width="5.25" style="75" customWidth="1"/>
    <col min="5" max="5" width="8" style="26" customWidth="1"/>
    <col min="6" max="6" width="7.5" style="26" customWidth="1"/>
    <col min="7" max="7" width="8" style="26" customWidth="1"/>
    <col min="8" max="8" width="7.5" style="26" customWidth="1"/>
    <col min="9" max="9" width="8.62962962962963" style="26" customWidth="1"/>
    <col min="10" max="10" width="6.5" style="26" customWidth="1"/>
    <col min="11" max="11" width="7.37037037037037" style="26" customWidth="1"/>
    <col min="12" max="12" width="6.37037037037037" style="27" customWidth="1"/>
    <col min="13" max="13" width="5.25" style="75" customWidth="1"/>
    <col min="14" max="14" width="8" style="26" customWidth="1"/>
    <col min="15" max="15" width="8.37037037037037" style="26" customWidth="1"/>
    <col min="16" max="16" width="8" style="26" customWidth="1"/>
    <col min="17" max="17" width="7.5" style="26" customWidth="1"/>
    <col min="18" max="18" width="9.5" style="26" customWidth="1"/>
    <col min="19" max="19" width="6.77777777777778" style="26" customWidth="1"/>
    <col min="20" max="20" width="8.37037037037037" style="26" customWidth="1"/>
    <col min="21" max="21" width="11.1203703703704" style="27" customWidth="1"/>
    <col min="22" max="22" width="10.3703703703704" style="26" customWidth="1"/>
    <col min="23" max="24" width="7.87962962962963" style="26" customWidth="1"/>
    <col min="25" max="25" width="6.75" style="26" customWidth="1"/>
    <col min="26" max="26" width="5.62962962962963" style="26" customWidth="1"/>
    <col min="27" max="27" width="7.5" style="26" customWidth="1"/>
    <col min="28" max="28" width="8.37037037037037" style="26" customWidth="1"/>
    <col min="29" max="29" width="9.25" style="26" customWidth="1"/>
    <col min="30" max="30" width="7.37037037037037" style="76" customWidth="1"/>
    <col min="31" max="31" width="9.75" style="27" customWidth="1"/>
    <col min="32" max="34" width="8.87962962962963" style="27" customWidth="1"/>
    <col min="35" max="35" width="9.5" style="27" customWidth="1"/>
    <col min="36" max="36" width="12.75" style="27" customWidth="1"/>
    <col min="37" max="37" width="11.1203703703704" style="26"/>
    <col min="38" max="38" width="12" style="27"/>
    <col min="39" max="16384" width="9" style="26"/>
  </cols>
  <sheetData>
    <row r="1" s="28" customFormat="1" ht="25" customHeight="1" spans="1:38">
      <c r="A1" s="28" t="s">
        <v>0</v>
      </c>
      <c r="B1" s="28" t="s">
        <v>1</v>
      </c>
      <c r="C1" s="28" t="s">
        <v>2</v>
      </c>
      <c r="D1" s="77" t="s">
        <v>3</v>
      </c>
      <c r="E1" s="28" t="s">
        <v>4</v>
      </c>
      <c r="F1" s="28" t="s">
        <v>5</v>
      </c>
      <c r="G1" s="28" t="s">
        <v>6</v>
      </c>
      <c r="H1" s="28" t="s">
        <v>7</v>
      </c>
      <c r="I1" s="28" t="s">
        <v>8</v>
      </c>
      <c r="J1" s="28" t="s">
        <v>9</v>
      </c>
      <c r="K1" s="28" t="s">
        <v>10</v>
      </c>
      <c r="L1" s="61" t="s">
        <v>11</v>
      </c>
      <c r="M1" s="77" t="s">
        <v>3</v>
      </c>
      <c r="N1" s="28" t="s">
        <v>4</v>
      </c>
      <c r="O1" s="28" t="s">
        <v>5</v>
      </c>
      <c r="P1" s="28" t="s">
        <v>6</v>
      </c>
      <c r="Q1" s="28" t="s">
        <v>7</v>
      </c>
      <c r="R1" s="28" t="s">
        <v>8</v>
      </c>
      <c r="S1" s="28" t="s">
        <v>9</v>
      </c>
      <c r="T1" s="28" t="s">
        <v>10</v>
      </c>
      <c r="U1" s="61" t="s">
        <v>11</v>
      </c>
      <c r="V1" s="28" t="s">
        <v>12</v>
      </c>
      <c r="W1" s="28" t="s">
        <v>13</v>
      </c>
      <c r="X1" s="28" t="s">
        <v>14</v>
      </c>
      <c r="Y1" s="28" t="s">
        <v>15</v>
      </c>
      <c r="Z1" s="28" t="s">
        <v>16</v>
      </c>
      <c r="AA1" s="28" t="s">
        <v>17</v>
      </c>
      <c r="AB1" s="28" t="s">
        <v>18</v>
      </c>
      <c r="AC1" s="28" t="s">
        <v>19</v>
      </c>
      <c r="AD1" s="78" t="s">
        <v>20</v>
      </c>
      <c r="AE1" s="61" t="s">
        <v>4</v>
      </c>
      <c r="AF1" s="61" t="s">
        <v>5</v>
      </c>
      <c r="AG1" s="61" t="s">
        <v>6</v>
      </c>
      <c r="AH1" s="61" t="s">
        <v>7</v>
      </c>
      <c r="AI1" s="61" t="s">
        <v>8</v>
      </c>
      <c r="AJ1" s="61" t="s">
        <v>9</v>
      </c>
      <c r="AK1" s="28" t="s">
        <v>21</v>
      </c>
      <c r="AL1" s="61"/>
    </row>
    <row r="2" ht="13.8" spans="1:37">
      <c r="A2" s="26">
        <f>WEEKDAY(C2,2)</f>
        <v>3</v>
      </c>
      <c r="B2" s="26">
        <f>HOUR(D2)</f>
        <v>0</v>
      </c>
      <c r="C2" t="s">
        <v>22</v>
      </c>
      <c r="D2" s="75">
        <v>0</v>
      </c>
      <c r="E2" s="26">
        <v>76220</v>
      </c>
      <c r="F2" s="26">
        <v>38385</v>
      </c>
      <c r="G2" s="26">
        <v>13180</v>
      </c>
      <c r="H2" s="26">
        <v>20756</v>
      </c>
      <c r="I2" s="26">
        <v>5088</v>
      </c>
      <c r="J2" s="26">
        <v>-1189</v>
      </c>
      <c r="K2" s="26">
        <f>F2-Y2</f>
        <v>34565</v>
      </c>
      <c r="L2" s="27">
        <f>AA2/(K2+W2)</f>
        <v>1.99877911181831</v>
      </c>
      <c r="M2" s="75">
        <v>0</v>
      </c>
      <c r="N2" s="26">
        <v>76795.3</v>
      </c>
      <c r="O2" s="26">
        <v>38740.1</v>
      </c>
      <c r="P2" s="26">
        <v>10790.7</v>
      </c>
      <c r="Q2" s="26">
        <v>22741.5</v>
      </c>
      <c r="R2" s="26">
        <v>5627</v>
      </c>
      <c r="S2" s="26">
        <v>-1104</v>
      </c>
      <c r="T2" s="26">
        <f>O2-Y2</f>
        <v>34920.1</v>
      </c>
      <c r="U2" s="27">
        <f>AA2/(T2+X2)</f>
        <v>1.3895346147735</v>
      </c>
      <c r="V2" s="26">
        <f>INDEX(检修、备用和必开!B:B,MATCH(统调负荷!$C2,检修、备用和必开!$A:$A,0))</f>
        <v>24104.6</v>
      </c>
      <c r="W2" s="26">
        <f>INDEX(检修、备用和必开!C:C,MATCH(统调负荷!$C2,检修、备用和必开!$A:$A,0))</f>
        <v>0</v>
      </c>
      <c r="X2" s="26">
        <f>INDEX(检修、备用和必开!D:D,MATCH(统调负荷!$C2,检修、备用和必开!$A:$A,0))</f>
        <v>14800</v>
      </c>
      <c r="Y2" s="26">
        <f>INDEX(检修、备用和必开!E:E,MATCH(统调负荷!$C2,检修、备用和必开!$A:$A,0))</f>
        <v>3820</v>
      </c>
      <c r="Z2" s="26">
        <f>INDEX(检修、备用和必开!F:F,MATCH(统调负荷!$C2,检修、备用和必开!$A:$A,0))</f>
        <v>1300</v>
      </c>
      <c r="AA2" s="26">
        <f>94492.4-V2-Z2</f>
        <v>69087.8</v>
      </c>
      <c r="AB2" s="26">
        <v>0</v>
      </c>
      <c r="AC2" s="26">
        <v>205.29</v>
      </c>
      <c r="AD2" s="76">
        <f>C2+D2</f>
        <v>45658</v>
      </c>
      <c r="AE2" s="27">
        <f t="shared" ref="AE2:AJ2" si="0">N2-E2</f>
        <v>575.300000000003</v>
      </c>
      <c r="AF2" s="27">
        <f t="shared" si="0"/>
        <v>355.099999999999</v>
      </c>
      <c r="AG2" s="27">
        <f t="shared" si="0"/>
        <v>-2389.3</v>
      </c>
      <c r="AH2" s="27">
        <f t="shared" si="0"/>
        <v>1985.5</v>
      </c>
      <c r="AI2" s="27">
        <f t="shared" si="0"/>
        <v>539</v>
      </c>
      <c r="AJ2" s="27">
        <f t="shared" si="0"/>
        <v>85</v>
      </c>
      <c r="AK2" s="26">
        <f>INDEX(检修、备用和必开!I:I,MATCH(统调负荷!$C2,检修、备用和必开!$A:$A,0))</f>
        <v>9782.29418726069</v>
      </c>
    </row>
    <row r="3" ht="13.8" spans="1:37">
      <c r="A3" s="26">
        <f t="shared" ref="A3:A66" si="1">WEEKDAY(C3,2)</f>
        <v>3</v>
      </c>
      <c r="B3" s="26">
        <f t="shared" ref="B3:B66" si="2">HOUR(D3)</f>
        <v>0</v>
      </c>
      <c r="C3" t="s">
        <v>22</v>
      </c>
      <c r="D3" s="75">
        <v>0.0104166666666667</v>
      </c>
      <c r="E3" s="26">
        <v>77710</v>
      </c>
      <c r="F3" s="26">
        <v>39525</v>
      </c>
      <c r="G3" s="26">
        <v>12030</v>
      </c>
      <c r="H3" s="26">
        <v>22343</v>
      </c>
      <c r="I3" s="26">
        <v>5001</v>
      </c>
      <c r="J3" s="26">
        <v>-1189</v>
      </c>
      <c r="K3" s="26">
        <f t="shared" ref="K3:K66" si="3">F3-Y3</f>
        <v>35705</v>
      </c>
      <c r="L3" s="27">
        <f t="shared" ref="L3:L66" si="4">AA3/(K3+W3)</f>
        <v>1.9349614899874</v>
      </c>
      <c r="M3" s="75">
        <v>0.0104166666666667</v>
      </c>
      <c r="N3" s="26">
        <v>80916.2</v>
      </c>
      <c r="O3" s="26">
        <v>40266.9</v>
      </c>
      <c r="P3" s="26">
        <v>11986.8</v>
      </c>
      <c r="Q3" s="26">
        <v>24572.5</v>
      </c>
      <c r="R3" s="26">
        <v>5350</v>
      </c>
      <c r="S3" s="26">
        <v>-1260</v>
      </c>
      <c r="T3" s="26">
        <f t="shared" ref="T3:T66" si="5">O3-Y3</f>
        <v>36446.9</v>
      </c>
      <c r="U3" s="27">
        <f t="shared" ref="U3:U66" si="6">AA3/(T3+X3)</f>
        <v>1.34813617994454</v>
      </c>
      <c r="V3" s="26">
        <f>INDEX(检修、备用和必开!B:B,MATCH(统调负荷!$C3,检修、备用和必开!$A:$A,0))</f>
        <v>24104.6</v>
      </c>
      <c r="W3" s="26">
        <f>INDEX(检修、备用和必开!C:C,MATCH(统调负荷!$C3,检修、备用和必开!$A:$A,0))</f>
        <v>0</v>
      </c>
      <c r="X3" s="26">
        <f>INDEX(检修、备用和必开!D:D,MATCH(统调负荷!$C3,检修、备用和必开!$A:$A,0))</f>
        <v>14800</v>
      </c>
      <c r="Y3" s="26">
        <f>INDEX(检修、备用和必开!E:E,MATCH(统调负荷!$C3,检修、备用和必开!$A:$A,0))</f>
        <v>3820</v>
      </c>
      <c r="Z3" s="26">
        <f>INDEX(检修、备用和必开!F:F,MATCH(统调负荷!$C3,检修、备用和必开!$A:$A,0))</f>
        <v>1300</v>
      </c>
      <c r="AA3" s="26">
        <f t="shared" ref="AA3:AA66" si="7">94492.4-V3-Z3</f>
        <v>69087.8</v>
      </c>
      <c r="AB3" s="26">
        <v>300.08</v>
      </c>
      <c r="AC3" s="26">
        <v>503.73</v>
      </c>
      <c r="AD3" s="76">
        <f t="shared" ref="AD3:AD66" si="8">C3+D3</f>
        <v>45658.0104166667</v>
      </c>
      <c r="AE3" s="27">
        <f t="shared" ref="AE3:AE66" si="9">N3-E3</f>
        <v>3206.2</v>
      </c>
      <c r="AF3" s="27">
        <f t="shared" ref="AF3:AF66" si="10">O3-F3</f>
        <v>741.900000000001</v>
      </c>
      <c r="AG3" s="27">
        <f t="shared" ref="AG3:AG66" si="11">P3-G3</f>
        <v>-43.2000000000007</v>
      </c>
      <c r="AH3" s="27">
        <f t="shared" ref="AH3:AH66" si="12">Q3-H3</f>
        <v>2229.5</v>
      </c>
      <c r="AI3" s="27">
        <f t="shared" ref="AI3:AI66" si="13">R3-I3</f>
        <v>349</v>
      </c>
      <c r="AJ3" s="27">
        <f t="shared" ref="AJ3:AJ66" si="14">S3-J3</f>
        <v>-71</v>
      </c>
      <c r="AK3" s="26">
        <f>INDEX(检修、备用和必开!I:I,MATCH(统调负荷!$C3,检修、备用和必开!$A:$A,0))</f>
        <v>9782.29418726069</v>
      </c>
    </row>
    <row r="4" ht="13.8" spans="1:37">
      <c r="A4" s="26">
        <f t="shared" si="1"/>
        <v>3</v>
      </c>
      <c r="B4" s="26">
        <f t="shared" si="2"/>
        <v>0</v>
      </c>
      <c r="C4" t="s">
        <v>22</v>
      </c>
      <c r="D4" s="75">
        <v>0.0208333333333333</v>
      </c>
      <c r="E4" s="26">
        <v>76855</v>
      </c>
      <c r="F4" s="26">
        <v>38268</v>
      </c>
      <c r="G4" s="26">
        <v>12142</v>
      </c>
      <c r="H4" s="26">
        <v>22647</v>
      </c>
      <c r="I4" s="26">
        <v>4987</v>
      </c>
      <c r="J4" s="26">
        <v>-1189</v>
      </c>
      <c r="K4" s="26">
        <f t="shared" si="3"/>
        <v>34448</v>
      </c>
      <c r="L4" s="27">
        <f t="shared" si="4"/>
        <v>2.00556781235485</v>
      </c>
      <c r="M4" s="75">
        <v>0.0208333333333333</v>
      </c>
      <c r="N4" s="26">
        <v>80492.3</v>
      </c>
      <c r="O4" s="26">
        <v>39435.4</v>
      </c>
      <c r="P4" s="26">
        <v>12633.1</v>
      </c>
      <c r="Q4" s="26">
        <v>24337.8</v>
      </c>
      <c r="R4" s="26">
        <v>5339</v>
      </c>
      <c r="S4" s="26">
        <v>-1253</v>
      </c>
      <c r="T4" s="26">
        <f t="shared" si="5"/>
        <v>35615.4</v>
      </c>
      <c r="U4" s="27">
        <f t="shared" si="6"/>
        <v>1.37037095808027</v>
      </c>
      <c r="V4" s="26">
        <f>INDEX(检修、备用和必开!B:B,MATCH(统调负荷!$C4,检修、备用和必开!$A:$A,0))</f>
        <v>24104.6</v>
      </c>
      <c r="W4" s="26">
        <f>INDEX(检修、备用和必开!C:C,MATCH(统调负荷!$C4,检修、备用和必开!$A:$A,0))</f>
        <v>0</v>
      </c>
      <c r="X4" s="26">
        <f>INDEX(检修、备用和必开!D:D,MATCH(统调负荷!$C4,检修、备用和必开!$A:$A,0))</f>
        <v>14800</v>
      </c>
      <c r="Y4" s="26">
        <f>INDEX(检修、备用和必开!E:E,MATCH(统调负荷!$C4,检修、备用和必开!$A:$A,0))</f>
        <v>3820</v>
      </c>
      <c r="Z4" s="26">
        <f>INDEX(检修、备用和必开!F:F,MATCH(统调负荷!$C4,检修、备用和必开!$A:$A,0))</f>
        <v>1300</v>
      </c>
      <c r="AA4" s="26">
        <f t="shared" si="7"/>
        <v>69087.8</v>
      </c>
      <c r="AB4" s="26">
        <v>295.28</v>
      </c>
      <c r="AC4" s="26">
        <v>303</v>
      </c>
      <c r="AD4" s="76">
        <f t="shared" si="8"/>
        <v>45658.0208333333</v>
      </c>
      <c r="AE4" s="27">
        <f t="shared" si="9"/>
        <v>3637.3</v>
      </c>
      <c r="AF4" s="27">
        <f t="shared" si="10"/>
        <v>1167.4</v>
      </c>
      <c r="AG4" s="27">
        <f t="shared" si="11"/>
        <v>491.1</v>
      </c>
      <c r="AH4" s="27">
        <f t="shared" si="12"/>
        <v>1690.8</v>
      </c>
      <c r="AI4" s="27">
        <f t="shared" si="13"/>
        <v>352</v>
      </c>
      <c r="AJ4" s="27">
        <f t="shared" si="14"/>
        <v>-64</v>
      </c>
      <c r="AK4" s="26">
        <f>INDEX(检修、备用和必开!I:I,MATCH(统调负荷!$C4,检修、备用和必开!$A:$A,0))</f>
        <v>9782.29418726069</v>
      </c>
    </row>
    <row r="5" ht="13.8" spans="1:37">
      <c r="A5" s="26">
        <f t="shared" si="1"/>
        <v>3</v>
      </c>
      <c r="B5" s="26">
        <f t="shared" si="2"/>
        <v>0</v>
      </c>
      <c r="C5" t="s">
        <v>22</v>
      </c>
      <c r="D5" s="75">
        <v>0.03125</v>
      </c>
      <c r="E5" s="26">
        <v>75620</v>
      </c>
      <c r="F5" s="26">
        <v>38025</v>
      </c>
      <c r="G5" s="26">
        <v>11475</v>
      </c>
      <c r="H5" s="26">
        <v>22325</v>
      </c>
      <c r="I5" s="26">
        <v>4984</v>
      </c>
      <c r="J5" s="26">
        <v>-1189</v>
      </c>
      <c r="K5" s="26">
        <f t="shared" si="3"/>
        <v>34205</v>
      </c>
      <c r="L5" s="27">
        <f t="shared" si="4"/>
        <v>2.01981581640111</v>
      </c>
      <c r="M5" s="75">
        <v>0.03125</v>
      </c>
      <c r="N5" s="26">
        <v>79670.7</v>
      </c>
      <c r="O5" s="26">
        <v>38978</v>
      </c>
      <c r="P5" s="26">
        <v>12022.7</v>
      </c>
      <c r="Q5" s="26">
        <v>24656</v>
      </c>
      <c r="R5" s="26">
        <v>5283</v>
      </c>
      <c r="S5" s="26">
        <v>-1269</v>
      </c>
      <c r="T5" s="26">
        <f t="shared" si="5"/>
        <v>35158</v>
      </c>
      <c r="U5" s="27">
        <f t="shared" si="6"/>
        <v>1.38291765082669</v>
      </c>
      <c r="V5" s="26">
        <f>INDEX(检修、备用和必开!B:B,MATCH(统调负荷!$C5,检修、备用和必开!$A:$A,0))</f>
        <v>24104.6</v>
      </c>
      <c r="W5" s="26">
        <f>INDEX(检修、备用和必开!C:C,MATCH(统调负荷!$C5,检修、备用和必开!$A:$A,0))</f>
        <v>0</v>
      </c>
      <c r="X5" s="26">
        <f>INDEX(检修、备用和必开!D:D,MATCH(统调负荷!$C5,检修、备用和必开!$A:$A,0))</f>
        <v>14800</v>
      </c>
      <c r="Y5" s="26">
        <f>INDEX(检修、备用和必开!E:E,MATCH(统调负荷!$C5,检修、备用和必开!$A:$A,0))</f>
        <v>3820</v>
      </c>
      <c r="Z5" s="26">
        <f>INDEX(检修、备用和必开!F:F,MATCH(统调负荷!$C5,检修、备用和必开!$A:$A,0))</f>
        <v>1300</v>
      </c>
      <c r="AA5" s="26">
        <f t="shared" si="7"/>
        <v>69087.8</v>
      </c>
      <c r="AB5" s="26">
        <v>296.99</v>
      </c>
      <c r="AC5" s="26">
        <v>304.49</v>
      </c>
      <c r="AD5" s="76">
        <f t="shared" si="8"/>
        <v>45658.03125</v>
      </c>
      <c r="AE5" s="27">
        <f t="shared" si="9"/>
        <v>4050.7</v>
      </c>
      <c r="AF5" s="27">
        <f t="shared" si="10"/>
        <v>953</v>
      </c>
      <c r="AG5" s="27">
        <f t="shared" si="11"/>
        <v>547.700000000001</v>
      </c>
      <c r="AH5" s="27">
        <f t="shared" si="12"/>
        <v>2331</v>
      </c>
      <c r="AI5" s="27">
        <f t="shared" si="13"/>
        <v>299</v>
      </c>
      <c r="AJ5" s="27">
        <f t="shared" si="14"/>
        <v>-80</v>
      </c>
      <c r="AK5" s="26">
        <f>INDEX(检修、备用和必开!I:I,MATCH(统调负荷!$C5,检修、备用和必开!$A:$A,0))</f>
        <v>9782.29418726069</v>
      </c>
    </row>
    <row r="6" ht="13.8" spans="1:37">
      <c r="A6" s="26">
        <f t="shared" si="1"/>
        <v>3</v>
      </c>
      <c r="B6" s="26">
        <f t="shared" si="2"/>
        <v>1</v>
      </c>
      <c r="C6" t="s">
        <v>22</v>
      </c>
      <c r="D6" s="75">
        <v>0.0416666666666667</v>
      </c>
      <c r="E6" s="26">
        <v>73945</v>
      </c>
      <c r="F6" s="26">
        <v>36460</v>
      </c>
      <c r="G6" s="26">
        <v>11466</v>
      </c>
      <c r="H6" s="26">
        <v>22237</v>
      </c>
      <c r="I6" s="26">
        <v>4971</v>
      </c>
      <c r="J6" s="26">
        <v>-1189</v>
      </c>
      <c r="K6" s="26">
        <f t="shared" si="3"/>
        <v>32640</v>
      </c>
      <c r="L6" s="27">
        <f t="shared" si="4"/>
        <v>2.11666053921569</v>
      </c>
      <c r="M6" s="75">
        <v>0.0416666666666667</v>
      </c>
      <c r="N6" s="26">
        <v>78105.9</v>
      </c>
      <c r="O6" s="26">
        <v>37742.4</v>
      </c>
      <c r="P6" s="26">
        <v>11170</v>
      </c>
      <c r="Q6" s="26">
        <v>25191.5</v>
      </c>
      <c r="R6" s="26">
        <v>5247</v>
      </c>
      <c r="S6" s="26">
        <v>-1245</v>
      </c>
      <c r="T6" s="26">
        <f t="shared" si="5"/>
        <v>33922.4</v>
      </c>
      <c r="U6" s="27">
        <f t="shared" si="6"/>
        <v>1.41798844063511</v>
      </c>
      <c r="V6" s="26">
        <f>INDEX(检修、备用和必开!B:B,MATCH(统调负荷!$C6,检修、备用和必开!$A:$A,0))</f>
        <v>24104.6</v>
      </c>
      <c r="W6" s="26">
        <f>INDEX(检修、备用和必开!C:C,MATCH(统调负荷!$C6,检修、备用和必开!$A:$A,0))</f>
        <v>0</v>
      </c>
      <c r="X6" s="26">
        <f>INDEX(检修、备用和必开!D:D,MATCH(统调负荷!$C6,检修、备用和必开!$A:$A,0))</f>
        <v>14800</v>
      </c>
      <c r="Y6" s="26">
        <f>INDEX(检修、备用和必开!E:E,MATCH(统调负荷!$C6,检修、备用和必开!$A:$A,0))</f>
        <v>3820</v>
      </c>
      <c r="Z6" s="26">
        <f>INDEX(检修、备用和必开!F:F,MATCH(统调负荷!$C6,检修、备用和必开!$A:$A,0))</f>
        <v>1300</v>
      </c>
      <c r="AA6" s="26">
        <f t="shared" si="7"/>
        <v>69087.8</v>
      </c>
      <c r="AB6" s="26">
        <v>290.15</v>
      </c>
      <c r="AC6" s="26">
        <v>320.92</v>
      </c>
      <c r="AD6" s="76">
        <f t="shared" si="8"/>
        <v>45658.0416666667</v>
      </c>
      <c r="AE6" s="27">
        <f t="shared" si="9"/>
        <v>4160.89999999999</v>
      </c>
      <c r="AF6" s="27">
        <f t="shared" si="10"/>
        <v>1282.4</v>
      </c>
      <c r="AG6" s="27">
        <f t="shared" si="11"/>
        <v>-296</v>
      </c>
      <c r="AH6" s="27">
        <f t="shared" si="12"/>
        <v>2954.5</v>
      </c>
      <c r="AI6" s="27">
        <f t="shared" si="13"/>
        <v>276</v>
      </c>
      <c r="AJ6" s="27">
        <f t="shared" si="14"/>
        <v>-56</v>
      </c>
      <c r="AK6" s="26">
        <f>INDEX(检修、备用和必开!I:I,MATCH(统调负荷!$C6,检修、备用和必开!$A:$A,0))</f>
        <v>9782.29418726069</v>
      </c>
    </row>
    <row r="7" ht="13.8" spans="1:37">
      <c r="A7" s="26">
        <f t="shared" si="1"/>
        <v>3</v>
      </c>
      <c r="B7" s="26">
        <f t="shared" si="2"/>
        <v>1</v>
      </c>
      <c r="C7" t="s">
        <v>22</v>
      </c>
      <c r="D7" s="75">
        <v>0.0520833333333333</v>
      </c>
      <c r="E7" s="26">
        <v>72685</v>
      </c>
      <c r="F7" s="26">
        <v>36229</v>
      </c>
      <c r="G7" s="26">
        <v>10466</v>
      </c>
      <c r="H7" s="26">
        <v>22236</v>
      </c>
      <c r="I7" s="26">
        <v>4944</v>
      </c>
      <c r="J7" s="26">
        <v>-1190</v>
      </c>
      <c r="K7" s="26">
        <f t="shared" si="3"/>
        <v>32409</v>
      </c>
      <c r="L7" s="27">
        <f t="shared" si="4"/>
        <v>2.13174735413003</v>
      </c>
      <c r="M7" s="75">
        <v>0.0520833333333333</v>
      </c>
      <c r="N7" s="26">
        <v>77032.9</v>
      </c>
      <c r="O7" s="26">
        <v>37865.1</v>
      </c>
      <c r="P7" s="26">
        <v>10678.2</v>
      </c>
      <c r="Q7" s="26">
        <v>24632.6</v>
      </c>
      <c r="R7" s="26">
        <v>5135</v>
      </c>
      <c r="S7" s="26">
        <v>-1278</v>
      </c>
      <c r="T7" s="26">
        <f t="shared" si="5"/>
        <v>34045.1</v>
      </c>
      <c r="U7" s="27">
        <f t="shared" si="6"/>
        <v>1.41442642148342</v>
      </c>
      <c r="V7" s="26">
        <f>INDEX(检修、备用和必开!B:B,MATCH(统调负荷!$C7,检修、备用和必开!$A:$A,0))</f>
        <v>24104.6</v>
      </c>
      <c r="W7" s="26">
        <f>INDEX(检修、备用和必开!C:C,MATCH(统调负荷!$C7,检修、备用和必开!$A:$A,0))</f>
        <v>0</v>
      </c>
      <c r="X7" s="26">
        <f>INDEX(检修、备用和必开!D:D,MATCH(统调负荷!$C7,检修、备用和必开!$A:$A,0))</f>
        <v>14800</v>
      </c>
      <c r="Y7" s="26">
        <f>INDEX(检修、备用和必开!E:E,MATCH(统调负荷!$C7,检修、备用和必开!$A:$A,0))</f>
        <v>3820</v>
      </c>
      <c r="Z7" s="26">
        <f>INDEX(检修、备用和必开!F:F,MATCH(统调负荷!$C7,检修、备用和必开!$A:$A,0))</f>
        <v>1300</v>
      </c>
      <c r="AA7" s="26">
        <f t="shared" si="7"/>
        <v>69087.8</v>
      </c>
      <c r="AB7" s="26">
        <v>295</v>
      </c>
      <c r="AC7" s="26">
        <v>335</v>
      </c>
      <c r="AD7" s="76">
        <f t="shared" si="8"/>
        <v>45658.0520833333</v>
      </c>
      <c r="AE7" s="27">
        <f t="shared" si="9"/>
        <v>4347.89999999999</v>
      </c>
      <c r="AF7" s="27">
        <f t="shared" si="10"/>
        <v>1636.1</v>
      </c>
      <c r="AG7" s="27">
        <f t="shared" si="11"/>
        <v>212.200000000001</v>
      </c>
      <c r="AH7" s="27">
        <f t="shared" si="12"/>
        <v>2396.6</v>
      </c>
      <c r="AI7" s="27">
        <f t="shared" si="13"/>
        <v>191</v>
      </c>
      <c r="AJ7" s="27">
        <f t="shared" si="14"/>
        <v>-88</v>
      </c>
      <c r="AK7" s="26">
        <f>INDEX(检修、备用和必开!I:I,MATCH(统调负荷!$C7,检修、备用和必开!$A:$A,0))</f>
        <v>9782.29418726069</v>
      </c>
    </row>
    <row r="8" ht="13.8" spans="1:37">
      <c r="A8" s="26">
        <f t="shared" si="1"/>
        <v>3</v>
      </c>
      <c r="B8" s="26">
        <f t="shared" si="2"/>
        <v>1</v>
      </c>
      <c r="C8" t="s">
        <v>22</v>
      </c>
      <c r="D8" s="75">
        <v>0.0625</v>
      </c>
      <c r="E8" s="26">
        <v>71050</v>
      </c>
      <c r="F8" s="26">
        <v>35240</v>
      </c>
      <c r="G8" s="26">
        <v>9832</v>
      </c>
      <c r="H8" s="26">
        <v>22233</v>
      </c>
      <c r="I8" s="26">
        <v>4934</v>
      </c>
      <c r="J8" s="26">
        <v>-1189</v>
      </c>
      <c r="K8" s="26">
        <f t="shared" si="3"/>
        <v>31420</v>
      </c>
      <c r="L8" s="27">
        <f t="shared" si="4"/>
        <v>2.19884786760025</v>
      </c>
      <c r="M8" s="75">
        <v>0.0625</v>
      </c>
      <c r="N8" s="26">
        <v>75510.5</v>
      </c>
      <c r="O8" s="26">
        <v>37437.7</v>
      </c>
      <c r="P8" s="26">
        <v>10189.2</v>
      </c>
      <c r="Q8" s="26">
        <v>24019.6</v>
      </c>
      <c r="R8" s="26">
        <v>5097</v>
      </c>
      <c r="S8" s="26">
        <v>-1233</v>
      </c>
      <c r="T8" s="26">
        <f t="shared" si="5"/>
        <v>33617.7</v>
      </c>
      <c r="U8" s="27">
        <f t="shared" si="6"/>
        <v>1.42691205901974</v>
      </c>
      <c r="V8" s="26">
        <f>INDEX(检修、备用和必开!B:B,MATCH(统调负荷!$C8,检修、备用和必开!$A:$A,0))</f>
        <v>24104.6</v>
      </c>
      <c r="W8" s="26">
        <f>INDEX(检修、备用和必开!C:C,MATCH(统调负荷!$C8,检修、备用和必开!$A:$A,0))</f>
        <v>0</v>
      </c>
      <c r="X8" s="26">
        <f>INDEX(检修、备用和必开!D:D,MATCH(统调负荷!$C8,检修、备用和必开!$A:$A,0))</f>
        <v>14800</v>
      </c>
      <c r="Y8" s="26">
        <f>INDEX(检修、备用和必开!E:E,MATCH(统调负荷!$C8,检修、备用和必开!$A:$A,0))</f>
        <v>3820</v>
      </c>
      <c r="Z8" s="26">
        <f>INDEX(检修、备用和必开!F:F,MATCH(统调负荷!$C8,检修、备用和必开!$A:$A,0))</f>
        <v>1300</v>
      </c>
      <c r="AA8" s="26">
        <f t="shared" si="7"/>
        <v>69087.8</v>
      </c>
      <c r="AB8" s="26">
        <v>290.15</v>
      </c>
      <c r="AC8" s="26">
        <v>308.13</v>
      </c>
      <c r="AD8" s="76">
        <f t="shared" si="8"/>
        <v>45658.0625</v>
      </c>
      <c r="AE8" s="27">
        <f t="shared" si="9"/>
        <v>4460.5</v>
      </c>
      <c r="AF8" s="27">
        <f t="shared" si="10"/>
        <v>2197.7</v>
      </c>
      <c r="AG8" s="27">
        <f t="shared" si="11"/>
        <v>357.200000000001</v>
      </c>
      <c r="AH8" s="27">
        <f t="shared" si="12"/>
        <v>1786.6</v>
      </c>
      <c r="AI8" s="27">
        <f t="shared" si="13"/>
        <v>163</v>
      </c>
      <c r="AJ8" s="27">
        <f t="shared" si="14"/>
        <v>-44</v>
      </c>
      <c r="AK8" s="26">
        <f>INDEX(检修、备用和必开!I:I,MATCH(统调负荷!$C8,检修、备用和必开!$A:$A,0))</f>
        <v>9782.29418726069</v>
      </c>
    </row>
    <row r="9" ht="13.8" spans="1:37">
      <c r="A9" s="26">
        <f t="shared" si="1"/>
        <v>3</v>
      </c>
      <c r="B9" s="26">
        <f t="shared" si="2"/>
        <v>1</v>
      </c>
      <c r="C9" t="s">
        <v>22</v>
      </c>
      <c r="D9" s="75">
        <v>0.0729166666666667</v>
      </c>
      <c r="E9" s="26">
        <v>70010</v>
      </c>
      <c r="F9" s="26">
        <v>34901</v>
      </c>
      <c r="G9" s="26">
        <v>9160</v>
      </c>
      <c r="H9" s="26">
        <v>22222</v>
      </c>
      <c r="I9" s="26">
        <v>4916</v>
      </c>
      <c r="J9" s="26">
        <v>-1189</v>
      </c>
      <c r="K9" s="26">
        <f t="shared" si="3"/>
        <v>31081</v>
      </c>
      <c r="L9" s="27">
        <f t="shared" si="4"/>
        <v>2.22283066825392</v>
      </c>
      <c r="M9" s="75">
        <v>0.0729166666666667</v>
      </c>
      <c r="N9" s="26">
        <v>74614</v>
      </c>
      <c r="O9" s="26">
        <v>37149.19</v>
      </c>
      <c r="P9" s="26">
        <v>9640.01</v>
      </c>
      <c r="Q9" s="26">
        <v>23968.8</v>
      </c>
      <c r="R9" s="26">
        <v>5121</v>
      </c>
      <c r="S9" s="26">
        <v>-1265</v>
      </c>
      <c r="T9" s="26">
        <f t="shared" si="5"/>
        <v>33329.19</v>
      </c>
      <c r="U9" s="27">
        <f t="shared" si="6"/>
        <v>1.43546567062525</v>
      </c>
      <c r="V9" s="26">
        <f>INDEX(检修、备用和必开!B:B,MATCH(统调负荷!$C9,检修、备用和必开!$A:$A,0))</f>
        <v>24104.6</v>
      </c>
      <c r="W9" s="26">
        <f>INDEX(检修、备用和必开!C:C,MATCH(统调负荷!$C9,检修、备用和必开!$A:$A,0))</f>
        <v>0</v>
      </c>
      <c r="X9" s="26">
        <f>INDEX(检修、备用和必开!D:D,MATCH(统调负荷!$C9,检修、备用和必开!$A:$A,0))</f>
        <v>14800</v>
      </c>
      <c r="Y9" s="26">
        <f>INDEX(检修、备用和必开!E:E,MATCH(统调负荷!$C9,检修、备用和必开!$A:$A,0))</f>
        <v>3820</v>
      </c>
      <c r="Z9" s="26">
        <f>INDEX(检修、备用和必开!F:F,MATCH(统调负荷!$C9,检修、备用和必开!$A:$A,0))</f>
        <v>1300</v>
      </c>
      <c r="AA9" s="26">
        <f t="shared" si="7"/>
        <v>69087.8</v>
      </c>
      <c r="AB9" s="26">
        <v>290.12</v>
      </c>
      <c r="AC9" s="26">
        <v>303</v>
      </c>
      <c r="AD9" s="76">
        <f t="shared" si="8"/>
        <v>45658.0729166667</v>
      </c>
      <c r="AE9" s="27">
        <f t="shared" si="9"/>
        <v>4604</v>
      </c>
      <c r="AF9" s="27">
        <f t="shared" si="10"/>
        <v>2248.19</v>
      </c>
      <c r="AG9" s="27">
        <f t="shared" si="11"/>
        <v>480.01</v>
      </c>
      <c r="AH9" s="27">
        <f t="shared" si="12"/>
        <v>1746.8</v>
      </c>
      <c r="AI9" s="27">
        <f t="shared" si="13"/>
        <v>205</v>
      </c>
      <c r="AJ9" s="27">
        <f t="shared" si="14"/>
        <v>-76</v>
      </c>
      <c r="AK9" s="26">
        <f>INDEX(检修、备用和必开!I:I,MATCH(统调负荷!$C9,检修、备用和必开!$A:$A,0))</f>
        <v>9782.29418726069</v>
      </c>
    </row>
    <row r="10" ht="13.8" spans="1:37">
      <c r="A10" s="26">
        <f t="shared" si="1"/>
        <v>3</v>
      </c>
      <c r="B10" s="26">
        <f t="shared" si="2"/>
        <v>2</v>
      </c>
      <c r="C10" t="s">
        <v>22</v>
      </c>
      <c r="D10" s="75">
        <v>0.0833333333333333</v>
      </c>
      <c r="E10" s="26">
        <v>69055</v>
      </c>
      <c r="F10" s="26">
        <v>35995</v>
      </c>
      <c r="G10" s="26">
        <v>8101</v>
      </c>
      <c r="H10" s="26">
        <v>21237</v>
      </c>
      <c r="I10" s="26">
        <v>4911</v>
      </c>
      <c r="J10" s="26">
        <v>-1189</v>
      </c>
      <c r="K10" s="26">
        <f t="shared" si="3"/>
        <v>32175</v>
      </c>
      <c r="L10" s="27">
        <f t="shared" si="4"/>
        <v>2.14725097125097</v>
      </c>
      <c r="M10" s="75">
        <v>0.0833333333333333</v>
      </c>
      <c r="N10" s="26">
        <v>73598.2</v>
      </c>
      <c r="O10" s="26">
        <v>36775.25</v>
      </c>
      <c r="P10" s="26">
        <v>8547.75</v>
      </c>
      <c r="Q10" s="26">
        <v>24399.2</v>
      </c>
      <c r="R10" s="26">
        <v>5179</v>
      </c>
      <c r="S10" s="26">
        <v>-1303</v>
      </c>
      <c r="T10" s="26">
        <f t="shared" si="5"/>
        <v>32955.25</v>
      </c>
      <c r="U10" s="27">
        <f t="shared" si="6"/>
        <v>1.44670585956518</v>
      </c>
      <c r="V10" s="26">
        <f>INDEX(检修、备用和必开!B:B,MATCH(统调负荷!$C10,检修、备用和必开!$A:$A,0))</f>
        <v>24104.6</v>
      </c>
      <c r="W10" s="26">
        <f>INDEX(检修、备用和必开!C:C,MATCH(统调负荷!$C10,检修、备用和必开!$A:$A,0))</f>
        <v>0</v>
      </c>
      <c r="X10" s="26">
        <f>INDEX(检修、备用和必开!D:D,MATCH(统调负荷!$C10,检修、备用和必开!$A:$A,0))</f>
        <v>14800</v>
      </c>
      <c r="Y10" s="26">
        <f>INDEX(检修、备用和必开!E:E,MATCH(统调负荷!$C10,检修、备用和必开!$A:$A,0))</f>
        <v>3820</v>
      </c>
      <c r="Z10" s="26">
        <f>INDEX(检修、备用和必开!F:F,MATCH(统调负荷!$C10,检修、备用和必开!$A:$A,0))</f>
        <v>1300</v>
      </c>
      <c r="AA10" s="26">
        <f t="shared" si="7"/>
        <v>69087.8</v>
      </c>
      <c r="AB10" s="26">
        <v>297.97</v>
      </c>
      <c r="AC10" s="26">
        <v>310.66</v>
      </c>
      <c r="AD10" s="76">
        <f t="shared" si="8"/>
        <v>45658.0833333333</v>
      </c>
      <c r="AE10" s="27">
        <f t="shared" si="9"/>
        <v>4543.2</v>
      </c>
      <c r="AF10" s="27">
        <f t="shared" si="10"/>
        <v>780.25</v>
      </c>
      <c r="AG10" s="27">
        <f t="shared" si="11"/>
        <v>446.75</v>
      </c>
      <c r="AH10" s="27">
        <f t="shared" si="12"/>
        <v>3162.2</v>
      </c>
      <c r="AI10" s="27">
        <f t="shared" si="13"/>
        <v>268</v>
      </c>
      <c r="AJ10" s="27">
        <f t="shared" si="14"/>
        <v>-114</v>
      </c>
      <c r="AK10" s="26">
        <f>INDEX(检修、备用和必开!I:I,MATCH(统调负荷!$C10,检修、备用和必开!$A:$A,0))</f>
        <v>9782.29418726069</v>
      </c>
    </row>
    <row r="11" ht="13.8" spans="1:37">
      <c r="A11" s="26">
        <f t="shared" si="1"/>
        <v>3</v>
      </c>
      <c r="B11" s="26">
        <f t="shared" si="2"/>
        <v>2</v>
      </c>
      <c r="C11" t="s">
        <v>22</v>
      </c>
      <c r="D11" s="75">
        <v>0.09375</v>
      </c>
      <c r="E11" s="26">
        <v>67695</v>
      </c>
      <c r="F11" s="26">
        <v>34761</v>
      </c>
      <c r="G11" s="26">
        <v>7956</v>
      </c>
      <c r="H11" s="26">
        <v>21277</v>
      </c>
      <c r="I11" s="26">
        <v>4890</v>
      </c>
      <c r="J11" s="26">
        <v>-1189</v>
      </c>
      <c r="K11" s="26">
        <f t="shared" si="3"/>
        <v>30941</v>
      </c>
      <c r="L11" s="27">
        <f t="shared" si="4"/>
        <v>2.23288840050418</v>
      </c>
      <c r="M11" s="75">
        <v>0.09375</v>
      </c>
      <c r="N11" s="26">
        <v>72593.9</v>
      </c>
      <c r="O11" s="26">
        <v>36457.75</v>
      </c>
      <c r="P11" s="26">
        <v>8461.05</v>
      </c>
      <c r="Q11" s="26">
        <v>23911.1</v>
      </c>
      <c r="R11" s="26">
        <v>5161</v>
      </c>
      <c r="S11" s="26">
        <v>-1397</v>
      </c>
      <c r="T11" s="26">
        <f t="shared" si="5"/>
        <v>32637.75</v>
      </c>
      <c r="U11" s="27">
        <f t="shared" si="6"/>
        <v>1.45638863563301</v>
      </c>
      <c r="V11" s="26">
        <f>INDEX(检修、备用和必开!B:B,MATCH(统调负荷!$C11,检修、备用和必开!$A:$A,0))</f>
        <v>24104.6</v>
      </c>
      <c r="W11" s="26">
        <f>INDEX(检修、备用和必开!C:C,MATCH(统调负荷!$C11,检修、备用和必开!$A:$A,0))</f>
        <v>0</v>
      </c>
      <c r="X11" s="26">
        <f>INDEX(检修、备用和必开!D:D,MATCH(统调负荷!$C11,检修、备用和必开!$A:$A,0))</f>
        <v>14800</v>
      </c>
      <c r="Y11" s="26">
        <f>INDEX(检修、备用和必开!E:E,MATCH(统调负荷!$C11,检修、备用和必开!$A:$A,0))</f>
        <v>3820</v>
      </c>
      <c r="Z11" s="26">
        <f>INDEX(检修、备用和必开!F:F,MATCH(统调负荷!$C11,检修、备用和必开!$A:$A,0))</f>
        <v>1300</v>
      </c>
      <c r="AA11" s="26">
        <f t="shared" si="7"/>
        <v>69087.8</v>
      </c>
      <c r="AB11" s="26">
        <v>292.23</v>
      </c>
      <c r="AC11" s="26">
        <v>308.24</v>
      </c>
      <c r="AD11" s="76">
        <f t="shared" si="8"/>
        <v>45658.09375</v>
      </c>
      <c r="AE11" s="27">
        <f t="shared" si="9"/>
        <v>4898.89999999999</v>
      </c>
      <c r="AF11" s="27">
        <f t="shared" si="10"/>
        <v>1696.75</v>
      </c>
      <c r="AG11" s="27">
        <f t="shared" si="11"/>
        <v>505.049999999999</v>
      </c>
      <c r="AH11" s="27">
        <f t="shared" si="12"/>
        <v>2634.1</v>
      </c>
      <c r="AI11" s="27">
        <f t="shared" si="13"/>
        <v>271</v>
      </c>
      <c r="AJ11" s="27">
        <f t="shared" si="14"/>
        <v>-208</v>
      </c>
      <c r="AK11" s="26">
        <f>INDEX(检修、备用和必开!I:I,MATCH(统调负荷!$C11,检修、备用和必开!$A:$A,0))</f>
        <v>9782.29418726069</v>
      </c>
    </row>
    <row r="12" ht="13.8" spans="1:37">
      <c r="A12" s="26">
        <f t="shared" si="1"/>
        <v>3</v>
      </c>
      <c r="B12" s="26">
        <f t="shared" si="2"/>
        <v>2</v>
      </c>
      <c r="C12" t="s">
        <v>22</v>
      </c>
      <c r="D12" s="75">
        <v>0.104166666666667</v>
      </c>
      <c r="E12" s="26">
        <v>66780</v>
      </c>
      <c r="F12" s="26">
        <v>34825</v>
      </c>
      <c r="G12" s="26">
        <v>7956</v>
      </c>
      <c r="H12" s="26">
        <v>20305</v>
      </c>
      <c r="I12" s="26">
        <v>4883</v>
      </c>
      <c r="J12" s="26">
        <v>-1189</v>
      </c>
      <c r="K12" s="26">
        <f t="shared" si="3"/>
        <v>31005</v>
      </c>
      <c r="L12" s="27">
        <f t="shared" si="4"/>
        <v>2.22827930978874</v>
      </c>
      <c r="M12" s="75">
        <v>0.104166666666667</v>
      </c>
      <c r="N12" s="26">
        <v>71346.4</v>
      </c>
      <c r="O12" s="26">
        <v>36376.24</v>
      </c>
      <c r="P12" s="26">
        <v>7951.56</v>
      </c>
      <c r="Q12" s="26">
        <v>23255.6</v>
      </c>
      <c r="R12" s="26">
        <v>5104</v>
      </c>
      <c r="S12" s="26">
        <v>-1341</v>
      </c>
      <c r="T12" s="26">
        <f t="shared" si="5"/>
        <v>32556.24</v>
      </c>
      <c r="U12" s="27">
        <f t="shared" si="6"/>
        <v>1.45889538527552</v>
      </c>
      <c r="V12" s="26">
        <f>INDEX(检修、备用和必开!B:B,MATCH(统调负荷!$C12,检修、备用和必开!$A:$A,0))</f>
        <v>24104.6</v>
      </c>
      <c r="W12" s="26">
        <f>INDEX(检修、备用和必开!C:C,MATCH(统调负荷!$C12,检修、备用和必开!$A:$A,0))</f>
        <v>0</v>
      </c>
      <c r="X12" s="26">
        <f>INDEX(检修、备用和必开!D:D,MATCH(统调负荷!$C12,检修、备用和必开!$A:$A,0))</f>
        <v>14800</v>
      </c>
      <c r="Y12" s="26">
        <f>INDEX(检修、备用和必开!E:E,MATCH(统调负荷!$C12,检修、备用和必开!$A:$A,0))</f>
        <v>3820</v>
      </c>
      <c r="Z12" s="26">
        <f>INDEX(检修、备用和必开!F:F,MATCH(统调负荷!$C12,检修、备用和必开!$A:$A,0))</f>
        <v>1300</v>
      </c>
      <c r="AA12" s="26">
        <f t="shared" si="7"/>
        <v>69087.8</v>
      </c>
      <c r="AB12" s="26">
        <v>292</v>
      </c>
      <c r="AC12" s="26">
        <v>342.4</v>
      </c>
      <c r="AD12" s="76">
        <f t="shared" si="8"/>
        <v>45658.1041666667</v>
      </c>
      <c r="AE12" s="27">
        <f t="shared" si="9"/>
        <v>4566.39999999999</v>
      </c>
      <c r="AF12" s="27">
        <f t="shared" si="10"/>
        <v>1551.24</v>
      </c>
      <c r="AG12" s="27">
        <f t="shared" si="11"/>
        <v>-4.4399999999996</v>
      </c>
      <c r="AH12" s="27">
        <f t="shared" si="12"/>
        <v>2950.6</v>
      </c>
      <c r="AI12" s="27">
        <f t="shared" si="13"/>
        <v>221</v>
      </c>
      <c r="AJ12" s="27">
        <f t="shared" si="14"/>
        <v>-152</v>
      </c>
      <c r="AK12" s="26">
        <f>INDEX(检修、备用和必开!I:I,MATCH(统调负荷!$C12,检修、备用和必开!$A:$A,0))</f>
        <v>9782.29418726069</v>
      </c>
    </row>
    <row r="13" ht="13.8" spans="1:37">
      <c r="A13" s="26">
        <f t="shared" si="1"/>
        <v>3</v>
      </c>
      <c r="B13" s="26">
        <f t="shared" si="2"/>
        <v>2</v>
      </c>
      <c r="C13" t="s">
        <v>22</v>
      </c>
      <c r="D13" s="75">
        <v>0.114583333333333</v>
      </c>
      <c r="E13" s="26">
        <v>65750</v>
      </c>
      <c r="F13" s="26">
        <v>34496</v>
      </c>
      <c r="G13" s="26">
        <v>7563</v>
      </c>
      <c r="H13" s="26">
        <v>20022</v>
      </c>
      <c r="I13" s="26">
        <v>4858</v>
      </c>
      <c r="J13" s="26">
        <v>-1189</v>
      </c>
      <c r="K13" s="26">
        <f t="shared" si="3"/>
        <v>30676</v>
      </c>
      <c r="L13" s="27">
        <f t="shared" si="4"/>
        <v>2.25217759812231</v>
      </c>
      <c r="M13" s="75">
        <v>0.114583333333333</v>
      </c>
      <c r="N13" s="26">
        <v>70804.7</v>
      </c>
      <c r="O13" s="26">
        <v>35973.17</v>
      </c>
      <c r="P13" s="26">
        <v>8299.63</v>
      </c>
      <c r="Q13" s="26">
        <v>22724.9</v>
      </c>
      <c r="R13" s="26">
        <v>5119</v>
      </c>
      <c r="S13" s="26">
        <v>-1312</v>
      </c>
      <c r="T13" s="26">
        <f t="shared" si="5"/>
        <v>32153.17</v>
      </c>
      <c r="U13" s="27">
        <f t="shared" si="6"/>
        <v>1.47141928862311</v>
      </c>
      <c r="V13" s="26">
        <f>INDEX(检修、备用和必开!B:B,MATCH(统调负荷!$C13,检修、备用和必开!$A:$A,0))</f>
        <v>24104.6</v>
      </c>
      <c r="W13" s="26">
        <f>INDEX(检修、备用和必开!C:C,MATCH(统调负荷!$C13,检修、备用和必开!$A:$A,0))</f>
        <v>0</v>
      </c>
      <c r="X13" s="26">
        <f>INDEX(检修、备用和必开!D:D,MATCH(统调负荷!$C13,检修、备用和必开!$A:$A,0))</f>
        <v>14800</v>
      </c>
      <c r="Y13" s="26">
        <f>INDEX(检修、备用和必开!E:E,MATCH(统调负荷!$C13,检修、备用和必开!$A:$A,0))</f>
        <v>3820</v>
      </c>
      <c r="Z13" s="26">
        <f>INDEX(检修、备用和必开!F:F,MATCH(统调负荷!$C13,检修、备用和必开!$A:$A,0))</f>
        <v>1300</v>
      </c>
      <c r="AA13" s="26">
        <f t="shared" si="7"/>
        <v>69087.8</v>
      </c>
      <c r="AB13" s="26">
        <v>290.45</v>
      </c>
      <c r="AC13" s="26">
        <v>295</v>
      </c>
      <c r="AD13" s="76">
        <f t="shared" si="8"/>
        <v>45658.1145833333</v>
      </c>
      <c r="AE13" s="27">
        <f t="shared" si="9"/>
        <v>5054.7</v>
      </c>
      <c r="AF13" s="27">
        <f t="shared" si="10"/>
        <v>1477.17</v>
      </c>
      <c r="AG13" s="27">
        <f t="shared" si="11"/>
        <v>736.629999999999</v>
      </c>
      <c r="AH13" s="27">
        <f t="shared" si="12"/>
        <v>2702.9</v>
      </c>
      <c r="AI13" s="27">
        <f t="shared" si="13"/>
        <v>261</v>
      </c>
      <c r="AJ13" s="27">
        <f t="shared" si="14"/>
        <v>-123</v>
      </c>
      <c r="AK13" s="26">
        <f>INDEX(检修、备用和必开!I:I,MATCH(统调负荷!$C13,检修、备用和必开!$A:$A,0))</f>
        <v>9782.29418726069</v>
      </c>
    </row>
    <row r="14" ht="13.8" spans="1:37">
      <c r="A14" s="26">
        <f t="shared" si="1"/>
        <v>3</v>
      </c>
      <c r="B14" s="26">
        <f t="shared" si="2"/>
        <v>3</v>
      </c>
      <c r="C14" t="s">
        <v>22</v>
      </c>
      <c r="D14" s="75">
        <v>0.125</v>
      </c>
      <c r="E14" s="26">
        <v>64595</v>
      </c>
      <c r="F14" s="26">
        <v>34107</v>
      </c>
      <c r="G14" s="26">
        <v>7563</v>
      </c>
      <c r="H14" s="26">
        <v>19272</v>
      </c>
      <c r="I14" s="26">
        <v>4842</v>
      </c>
      <c r="J14" s="26">
        <v>-1189</v>
      </c>
      <c r="K14" s="26">
        <f t="shared" si="3"/>
        <v>30287</v>
      </c>
      <c r="L14" s="27">
        <f t="shared" si="4"/>
        <v>2.28110410407105</v>
      </c>
      <c r="M14" s="75">
        <v>0.125</v>
      </c>
      <c r="N14" s="26">
        <v>69531.6</v>
      </c>
      <c r="O14" s="26">
        <v>34889.92</v>
      </c>
      <c r="P14" s="26">
        <v>7987.48</v>
      </c>
      <c r="Q14" s="26">
        <v>22829.2</v>
      </c>
      <c r="R14" s="26">
        <v>5088</v>
      </c>
      <c r="S14" s="26">
        <v>-1263</v>
      </c>
      <c r="T14" s="26">
        <f t="shared" si="5"/>
        <v>31069.92</v>
      </c>
      <c r="U14" s="27">
        <f t="shared" si="6"/>
        <v>1.50616787646458</v>
      </c>
      <c r="V14" s="26">
        <f>INDEX(检修、备用和必开!B:B,MATCH(统调负荷!$C14,检修、备用和必开!$A:$A,0))</f>
        <v>24104.6</v>
      </c>
      <c r="W14" s="26">
        <f>INDEX(检修、备用和必开!C:C,MATCH(统调负荷!$C14,检修、备用和必开!$A:$A,0))</f>
        <v>0</v>
      </c>
      <c r="X14" s="26">
        <f>INDEX(检修、备用和必开!D:D,MATCH(统调负荷!$C14,检修、备用和必开!$A:$A,0))</f>
        <v>14800</v>
      </c>
      <c r="Y14" s="26">
        <f>INDEX(检修、备用和必开!E:E,MATCH(统调负荷!$C14,检修、备用和必开!$A:$A,0))</f>
        <v>3820</v>
      </c>
      <c r="Z14" s="26">
        <f>INDEX(检修、备用和必开!F:F,MATCH(统调负荷!$C14,检修、备用和必开!$A:$A,0))</f>
        <v>1300</v>
      </c>
      <c r="AA14" s="26">
        <f t="shared" si="7"/>
        <v>69087.8</v>
      </c>
      <c r="AB14" s="26">
        <v>290.11</v>
      </c>
      <c r="AC14" s="26">
        <v>300</v>
      </c>
      <c r="AD14" s="76">
        <f t="shared" si="8"/>
        <v>45658.125</v>
      </c>
      <c r="AE14" s="27">
        <f t="shared" si="9"/>
        <v>4936.60000000001</v>
      </c>
      <c r="AF14" s="27">
        <f t="shared" si="10"/>
        <v>782.919999999998</v>
      </c>
      <c r="AG14" s="27">
        <f t="shared" si="11"/>
        <v>424.48</v>
      </c>
      <c r="AH14" s="27">
        <f t="shared" si="12"/>
        <v>3557.2</v>
      </c>
      <c r="AI14" s="27">
        <f t="shared" si="13"/>
        <v>246</v>
      </c>
      <c r="AJ14" s="27">
        <f t="shared" si="14"/>
        <v>-74</v>
      </c>
      <c r="AK14" s="26">
        <f>INDEX(检修、备用和必开!I:I,MATCH(统调负荷!$C14,检修、备用和必开!$A:$A,0))</f>
        <v>9782.29418726069</v>
      </c>
    </row>
    <row r="15" ht="13.8" spans="1:37">
      <c r="A15" s="26">
        <f t="shared" si="1"/>
        <v>3</v>
      </c>
      <c r="B15" s="26">
        <f t="shared" si="2"/>
        <v>3</v>
      </c>
      <c r="C15" t="s">
        <v>22</v>
      </c>
      <c r="D15" s="75">
        <v>0.135416666666667</v>
      </c>
      <c r="E15" s="26">
        <v>63855</v>
      </c>
      <c r="F15" s="26">
        <v>33708</v>
      </c>
      <c r="G15" s="26">
        <v>7563</v>
      </c>
      <c r="H15" s="26">
        <v>18956</v>
      </c>
      <c r="I15" s="26">
        <v>4818</v>
      </c>
      <c r="J15" s="26">
        <v>-1190</v>
      </c>
      <c r="K15" s="26">
        <f t="shared" si="3"/>
        <v>29888</v>
      </c>
      <c r="L15" s="27">
        <f t="shared" si="4"/>
        <v>2.31155647751606</v>
      </c>
      <c r="M15" s="75">
        <v>0.135416666666667</v>
      </c>
      <c r="N15" s="26">
        <v>69345</v>
      </c>
      <c r="O15" s="26">
        <v>34885.2</v>
      </c>
      <c r="P15" s="26">
        <v>8052.4</v>
      </c>
      <c r="Q15" s="26">
        <v>22552.4</v>
      </c>
      <c r="R15" s="26">
        <v>5094</v>
      </c>
      <c r="S15" s="26">
        <v>-1239</v>
      </c>
      <c r="T15" s="26">
        <f t="shared" si="5"/>
        <v>31065.2</v>
      </c>
      <c r="U15" s="27">
        <f t="shared" si="6"/>
        <v>1.50632287660361</v>
      </c>
      <c r="V15" s="26">
        <f>INDEX(检修、备用和必开!B:B,MATCH(统调负荷!$C15,检修、备用和必开!$A:$A,0))</f>
        <v>24104.6</v>
      </c>
      <c r="W15" s="26">
        <f>INDEX(检修、备用和必开!C:C,MATCH(统调负荷!$C15,检修、备用和必开!$A:$A,0))</f>
        <v>0</v>
      </c>
      <c r="X15" s="26">
        <f>INDEX(检修、备用和必开!D:D,MATCH(统调负荷!$C15,检修、备用和必开!$A:$A,0))</f>
        <v>14800</v>
      </c>
      <c r="Y15" s="26">
        <f>INDEX(检修、备用和必开!E:E,MATCH(统调负荷!$C15,检修、备用和必开!$A:$A,0))</f>
        <v>3820</v>
      </c>
      <c r="Z15" s="26">
        <f>INDEX(检修、备用和必开!F:F,MATCH(统调负荷!$C15,检修、备用和必开!$A:$A,0))</f>
        <v>1300</v>
      </c>
      <c r="AA15" s="26">
        <f t="shared" si="7"/>
        <v>69087.8</v>
      </c>
      <c r="AB15" s="26">
        <v>290.45</v>
      </c>
      <c r="AC15" s="26">
        <v>303</v>
      </c>
      <c r="AD15" s="76">
        <f t="shared" si="8"/>
        <v>45658.1354166667</v>
      </c>
      <c r="AE15" s="27">
        <f t="shared" si="9"/>
        <v>5490</v>
      </c>
      <c r="AF15" s="27">
        <f t="shared" si="10"/>
        <v>1177.2</v>
      </c>
      <c r="AG15" s="27">
        <f t="shared" si="11"/>
        <v>489.4</v>
      </c>
      <c r="AH15" s="27">
        <f t="shared" si="12"/>
        <v>3596.4</v>
      </c>
      <c r="AI15" s="27">
        <f t="shared" si="13"/>
        <v>276</v>
      </c>
      <c r="AJ15" s="27">
        <f t="shared" si="14"/>
        <v>-49</v>
      </c>
      <c r="AK15" s="26">
        <f>INDEX(检修、备用和必开!I:I,MATCH(统调负荷!$C15,检修、备用和必开!$A:$A,0))</f>
        <v>9782.29418726069</v>
      </c>
    </row>
    <row r="16" ht="13.8" spans="1:37">
      <c r="A16" s="26">
        <f t="shared" si="1"/>
        <v>3</v>
      </c>
      <c r="B16" s="26">
        <f t="shared" si="2"/>
        <v>3</v>
      </c>
      <c r="C16" t="s">
        <v>22</v>
      </c>
      <c r="D16" s="75">
        <v>0.145833333333333</v>
      </c>
      <c r="E16" s="26">
        <v>62985</v>
      </c>
      <c r="F16" s="26">
        <v>33349</v>
      </c>
      <c r="G16" s="26">
        <v>7563</v>
      </c>
      <c r="H16" s="26">
        <v>18449</v>
      </c>
      <c r="I16" s="26">
        <v>4813</v>
      </c>
      <c r="J16" s="26">
        <v>-1189</v>
      </c>
      <c r="K16" s="26">
        <f t="shared" si="3"/>
        <v>29529</v>
      </c>
      <c r="L16" s="27">
        <f t="shared" si="4"/>
        <v>2.33965931795862</v>
      </c>
      <c r="M16" s="75">
        <v>0.145833333333333</v>
      </c>
      <c r="N16" s="26">
        <v>68166.6</v>
      </c>
      <c r="O16" s="26">
        <v>34508.49</v>
      </c>
      <c r="P16" s="26">
        <v>7590.81</v>
      </c>
      <c r="Q16" s="26">
        <v>22253.3</v>
      </c>
      <c r="R16" s="26">
        <v>5035</v>
      </c>
      <c r="S16" s="26">
        <v>-1221</v>
      </c>
      <c r="T16" s="26">
        <f t="shared" si="5"/>
        <v>30688.49</v>
      </c>
      <c r="U16" s="27">
        <f t="shared" si="6"/>
        <v>1.51879739248324</v>
      </c>
      <c r="V16" s="26">
        <f>INDEX(检修、备用和必开!B:B,MATCH(统调负荷!$C16,检修、备用和必开!$A:$A,0))</f>
        <v>24104.6</v>
      </c>
      <c r="W16" s="26">
        <f>INDEX(检修、备用和必开!C:C,MATCH(统调负荷!$C16,检修、备用和必开!$A:$A,0))</f>
        <v>0</v>
      </c>
      <c r="X16" s="26">
        <f>INDEX(检修、备用和必开!D:D,MATCH(统调负荷!$C16,检修、备用和必开!$A:$A,0))</f>
        <v>14800</v>
      </c>
      <c r="Y16" s="26">
        <f>INDEX(检修、备用和必开!E:E,MATCH(统调负荷!$C16,检修、备用和必开!$A:$A,0))</f>
        <v>3820</v>
      </c>
      <c r="Z16" s="26">
        <f>INDEX(检修、备用和必开!F:F,MATCH(统调负荷!$C16,检修、备用和必开!$A:$A,0))</f>
        <v>1300</v>
      </c>
      <c r="AA16" s="26">
        <f t="shared" si="7"/>
        <v>69087.8</v>
      </c>
      <c r="AB16" s="26">
        <v>290</v>
      </c>
      <c r="AC16" s="26">
        <v>300</v>
      </c>
      <c r="AD16" s="76">
        <f t="shared" si="8"/>
        <v>45658.1458333333</v>
      </c>
      <c r="AE16" s="27">
        <f t="shared" si="9"/>
        <v>5181.60000000001</v>
      </c>
      <c r="AF16" s="27">
        <f t="shared" si="10"/>
        <v>1159.49</v>
      </c>
      <c r="AG16" s="27">
        <f t="shared" si="11"/>
        <v>27.8100000000004</v>
      </c>
      <c r="AH16" s="27">
        <f t="shared" si="12"/>
        <v>3804.3</v>
      </c>
      <c r="AI16" s="27">
        <f t="shared" si="13"/>
        <v>222</v>
      </c>
      <c r="AJ16" s="27">
        <f t="shared" si="14"/>
        <v>-32</v>
      </c>
      <c r="AK16" s="26">
        <f>INDEX(检修、备用和必开!I:I,MATCH(统调负荷!$C16,检修、备用和必开!$A:$A,0))</f>
        <v>9782.29418726069</v>
      </c>
    </row>
    <row r="17" ht="13.8" spans="1:37">
      <c r="A17" s="26">
        <f t="shared" si="1"/>
        <v>3</v>
      </c>
      <c r="B17" s="26">
        <f t="shared" si="2"/>
        <v>3</v>
      </c>
      <c r="C17" t="s">
        <v>22</v>
      </c>
      <c r="D17" s="75">
        <v>0.15625</v>
      </c>
      <c r="E17" s="26">
        <v>62400</v>
      </c>
      <c r="F17" s="26">
        <v>32696</v>
      </c>
      <c r="G17" s="26">
        <v>7563</v>
      </c>
      <c r="H17" s="26">
        <v>18520</v>
      </c>
      <c r="I17" s="26">
        <v>4810</v>
      </c>
      <c r="J17" s="26">
        <v>-1189</v>
      </c>
      <c r="K17" s="26">
        <f t="shared" si="3"/>
        <v>28876</v>
      </c>
      <c r="L17" s="27">
        <f t="shared" si="4"/>
        <v>2.39256822274553</v>
      </c>
      <c r="M17" s="75">
        <v>0.15625</v>
      </c>
      <c r="N17" s="26">
        <v>67676.9</v>
      </c>
      <c r="O17" s="26">
        <v>34201.31</v>
      </c>
      <c r="P17" s="26">
        <v>7821.79</v>
      </c>
      <c r="Q17" s="26">
        <v>21892.8</v>
      </c>
      <c r="R17" s="26">
        <v>4979</v>
      </c>
      <c r="S17" s="26">
        <v>-1218</v>
      </c>
      <c r="T17" s="26">
        <f t="shared" si="5"/>
        <v>30381.31</v>
      </c>
      <c r="U17" s="27">
        <f t="shared" si="6"/>
        <v>1.52912343621732</v>
      </c>
      <c r="V17" s="26">
        <f>INDEX(检修、备用和必开!B:B,MATCH(统调负荷!$C17,检修、备用和必开!$A:$A,0))</f>
        <v>24104.6</v>
      </c>
      <c r="W17" s="26">
        <f>INDEX(检修、备用和必开!C:C,MATCH(统调负荷!$C17,检修、备用和必开!$A:$A,0))</f>
        <v>0</v>
      </c>
      <c r="X17" s="26">
        <f>INDEX(检修、备用和必开!D:D,MATCH(统调负荷!$C17,检修、备用和必开!$A:$A,0))</f>
        <v>14800</v>
      </c>
      <c r="Y17" s="26">
        <f>INDEX(检修、备用和必开!E:E,MATCH(统调负荷!$C17,检修、备用和必开!$A:$A,0))</f>
        <v>3820</v>
      </c>
      <c r="Z17" s="26">
        <f>INDEX(检修、备用和必开!F:F,MATCH(统调负荷!$C17,检修、备用和必开!$A:$A,0))</f>
        <v>1300</v>
      </c>
      <c r="AA17" s="26">
        <f t="shared" si="7"/>
        <v>69087.8</v>
      </c>
      <c r="AB17" s="26">
        <v>285.13</v>
      </c>
      <c r="AC17" s="26">
        <v>299</v>
      </c>
      <c r="AD17" s="76">
        <f t="shared" si="8"/>
        <v>45658.15625</v>
      </c>
      <c r="AE17" s="27">
        <f t="shared" si="9"/>
        <v>5276.89999999999</v>
      </c>
      <c r="AF17" s="27">
        <f t="shared" si="10"/>
        <v>1505.31</v>
      </c>
      <c r="AG17" s="27">
        <f t="shared" si="11"/>
        <v>258.79</v>
      </c>
      <c r="AH17" s="27">
        <f t="shared" si="12"/>
        <v>3372.8</v>
      </c>
      <c r="AI17" s="27">
        <f t="shared" si="13"/>
        <v>169</v>
      </c>
      <c r="AJ17" s="27">
        <f t="shared" si="14"/>
        <v>-29</v>
      </c>
      <c r="AK17" s="26">
        <f>INDEX(检修、备用和必开!I:I,MATCH(统调负荷!$C17,检修、备用和必开!$A:$A,0))</f>
        <v>9782.29418726069</v>
      </c>
    </row>
    <row r="18" ht="13.8" spans="1:37">
      <c r="A18" s="26">
        <f t="shared" si="1"/>
        <v>3</v>
      </c>
      <c r="B18" s="26">
        <f t="shared" si="2"/>
        <v>4</v>
      </c>
      <c r="C18" t="s">
        <v>22</v>
      </c>
      <c r="D18" s="75">
        <v>0.166666666666667</v>
      </c>
      <c r="E18" s="26">
        <v>61305</v>
      </c>
      <c r="F18" s="26">
        <v>31542</v>
      </c>
      <c r="G18" s="26">
        <v>7563</v>
      </c>
      <c r="H18" s="26">
        <v>18583</v>
      </c>
      <c r="I18" s="26">
        <v>4806</v>
      </c>
      <c r="J18" s="26">
        <v>-1189</v>
      </c>
      <c r="K18" s="26">
        <f t="shared" si="3"/>
        <v>27722</v>
      </c>
      <c r="L18" s="27">
        <f t="shared" si="4"/>
        <v>2.49216506745545</v>
      </c>
      <c r="M18" s="75">
        <v>0.166666666666667</v>
      </c>
      <c r="N18" s="26">
        <v>66570</v>
      </c>
      <c r="O18" s="26">
        <v>33575.65</v>
      </c>
      <c r="P18" s="26">
        <v>7255.15</v>
      </c>
      <c r="Q18" s="26">
        <v>21942.2</v>
      </c>
      <c r="R18" s="26">
        <v>4965</v>
      </c>
      <c r="S18" s="26">
        <v>-1168</v>
      </c>
      <c r="T18" s="26">
        <f t="shared" si="5"/>
        <v>29755.65</v>
      </c>
      <c r="U18" s="27">
        <f t="shared" si="6"/>
        <v>1.55059571569487</v>
      </c>
      <c r="V18" s="26">
        <f>INDEX(检修、备用和必开!B:B,MATCH(统调负荷!$C18,检修、备用和必开!$A:$A,0))</f>
        <v>24104.6</v>
      </c>
      <c r="W18" s="26">
        <f>INDEX(检修、备用和必开!C:C,MATCH(统调负荷!$C18,检修、备用和必开!$A:$A,0))</f>
        <v>0</v>
      </c>
      <c r="X18" s="26">
        <f>INDEX(检修、备用和必开!D:D,MATCH(统调负荷!$C18,检修、备用和必开!$A:$A,0))</f>
        <v>14800</v>
      </c>
      <c r="Y18" s="26">
        <f>INDEX(检修、备用和必开!E:E,MATCH(统调负荷!$C18,检修、备用和必开!$A:$A,0))</f>
        <v>3820</v>
      </c>
      <c r="Z18" s="26">
        <f>INDEX(检修、备用和必开!F:F,MATCH(统调负荷!$C18,检修、备用和必开!$A:$A,0))</f>
        <v>1300</v>
      </c>
      <c r="AA18" s="26">
        <f t="shared" si="7"/>
        <v>69087.8</v>
      </c>
      <c r="AB18" s="26">
        <v>255.01</v>
      </c>
      <c r="AC18" s="26">
        <v>292.93</v>
      </c>
      <c r="AD18" s="76">
        <f t="shared" si="8"/>
        <v>45658.1666666667</v>
      </c>
      <c r="AE18" s="27">
        <f t="shared" si="9"/>
        <v>5265</v>
      </c>
      <c r="AF18" s="27">
        <f t="shared" si="10"/>
        <v>2033.65</v>
      </c>
      <c r="AG18" s="27">
        <f t="shared" si="11"/>
        <v>-307.85</v>
      </c>
      <c r="AH18" s="27">
        <f t="shared" si="12"/>
        <v>3359.2</v>
      </c>
      <c r="AI18" s="27">
        <f t="shared" si="13"/>
        <v>159</v>
      </c>
      <c r="AJ18" s="27">
        <f t="shared" si="14"/>
        <v>21</v>
      </c>
      <c r="AK18" s="26">
        <f>INDEX(检修、备用和必开!I:I,MATCH(统调负荷!$C18,检修、备用和必开!$A:$A,0))</f>
        <v>9782.29418726069</v>
      </c>
    </row>
    <row r="19" ht="13.8" spans="1:37">
      <c r="A19" s="26">
        <f t="shared" si="1"/>
        <v>3</v>
      </c>
      <c r="B19" s="26">
        <f t="shared" si="2"/>
        <v>4</v>
      </c>
      <c r="C19" t="s">
        <v>22</v>
      </c>
      <c r="D19" s="75">
        <v>0.177083333333333</v>
      </c>
      <c r="E19" s="26">
        <v>60830</v>
      </c>
      <c r="F19" s="26">
        <v>31032</v>
      </c>
      <c r="G19" s="26">
        <v>7563</v>
      </c>
      <c r="H19" s="26">
        <v>18617</v>
      </c>
      <c r="I19" s="26">
        <v>4807</v>
      </c>
      <c r="J19" s="26">
        <v>-1189</v>
      </c>
      <c r="K19" s="26">
        <f t="shared" si="3"/>
        <v>27212</v>
      </c>
      <c r="L19" s="27">
        <f t="shared" si="4"/>
        <v>2.53887255622519</v>
      </c>
      <c r="M19" s="75">
        <v>0.177083333333333</v>
      </c>
      <c r="N19" s="26">
        <v>66094.5</v>
      </c>
      <c r="O19" s="26">
        <v>32906.62</v>
      </c>
      <c r="P19" s="26">
        <v>7478.68</v>
      </c>
      <c r="Q19" s="26">
        <v>21956.2</v>
      </c>
      <c r="R19" s="26">
        <v>4911</v>
      </c>
      <c r="S19" s="26">
        <v>-1158</v>
      </c>
      <c r="T19" s="26">
        <f t="shared" si="5"/>
        <v>29086.62</v>
      </c>
      <c r="U19" s="27">
        <f t="shared" si="6"/>
        <v>1.57423378697197</v>
      </c>
      <c r="V19" s="26">
        <f>INDEX(检修、备用和必开!B:B,MATCH(统调负荷!$C19,检修、备用和必开!$A:$A,0))</f>
        <v>24104.6</v>
      </c>
      <c r="W19" s="26">
        <f>INDEX(检修、备用和必开!C:C,MATCH(统调负荷!$C19,检修、备用和必开!$A:$A,0))</f>
        <v>0</v>
      </c>
      <c r="X19" s="26">
        <f>INDEX(检修、备用和必开!D:D,MATCH(统调负荷!$C19,检修、备用和必开!$A:$A,0))</f>
        <v>14800</v>
      </c>
      <c r="Y19" s="26">
        <f>INDEX(检修、备用和必开!E:E,MATCH(统调负荷!$C19,检修、备用和必开!$A:$A,0))</f>
        <v>3820</v>
      </c>
      <c r="Z19" s="26">
        <f>INDEX(检修、备用和必开!F:F,MATCH(统调负荷!$C19,检修、备用和必开!$A:$A,0))</f>
        <v>1300</v>
      </c>
      <c r="AA19" s="26">
        <f t="shared" si="7"/>
        <v>69087.8</v>
      </c>
      <c r="AB19" s="26">
        <v>255.01</v>
      </c>
      <c r="AC19" s="26">
        <v>280</v>
      </c>
      <c r="AD19" s="76">
        <f t="shared" si="8"/>
        <v>45658.1770833333</v>
      </c>
      <c r="AE19" s="27">
        <f t="shared" si="9"/>
        <v>5264.5</v>
      </c>
      <c r="AF19" s="27">
        <f t="shared" si="10"/>
        <v>1874.62</v>
      </c>
      <c r="AG19" s="27">
        <f t="shared" si="11"/>
        <v>-84.3199999999997</v>
      </c>
      <c r="AH19" s="27">
        <f t="shared" si="12"/>
        <v>3339.2</v>
      </c>
      <c r="AI19" s="27">
        <f t="shared" si="13"/>
        <v>104</v>
      </c>
      <c r="AJ19" s="27">
        <f t="shared" si="14"/>
        <v>31</v>
      </c>
      <c r="AK19" s="26">
        <f>INDEX(检修、备用和必开!I:I,MATCH(统调负荷!$C19,检修、备用和必开!$A:$A,0))</f>
        <v>9782.29418726069</v>
      </c>
    </row>
    <row r="20" ht="13.8" spans="1:37">
      <c r="A20" s="26">
        <f t="shared" si="1"/>
        <v>3</v>
      </c>
      <c r="B20" s="26">
        <f t="shared" si="2"/>
        <v>4</v>
      </c>
      <c r="C20" t="s">
        <v>22</v>
      </c>
      <c r="D20" s="75">
        <v>0.1875</v>
      </c>
      <c r="E20" s="26">
        <v>60325</v>
      </c>
      <c r="F20" s="26">
        <v>30514</v>
      </c>
      <c r="G20" s="26">
        <v>7563</v>
      </c>
      <c r="H20" s="26">
        <v>18650</v>
      </c>
      <c r="I20" s="26">
        <v>4787</v>
      </c>
      <c r="J20" s="26">
        <v>-1189</v>
      </c>
      <c r="K20" s="26">
        <f t="shared" si="3"/>
        <v>26694</v>
      </c>
      <c r="L20" s="27">
        <f t="shared" si="4"/>
        <v>2.58813965685173</v>
      </c>
      <c r="M20" s="75">
        <v>0.1875</v>
      </c>
      <c r="N20" s="26">
        <v>65611.4</v>
      </c>
      <c r="O20" s="26">
        <v>32398.91</v>
      </c>
      <c r="P20" s="26">
        <v>7540.89</v>
      </c>
      <c r="Q20" s="26">
        <v>21945.6</v>
      </c>
      <c r="R20" s="26">
        <v>4900</v>
      </c>
      <c r="S20" s="26">
        <v>-1174</v>
      </c>
      <c r="T20" s="26">
        <f t="shared" si="5"/>
        <v>28578.91</v>
      </c>
      <c r="U20" s="27">
        <f t="shared" si="6"/>
        <v>1.59265873669947</v>
      </c>
      <c r="V20" s="26">
        <f>INDEX(检修、备用和必开!B:B,MATCH(统调负荷!$C20,检修、备用和必开!$A:$A,0))</f>
        <v>24104.6</v>
      </c>
      <c r="W20" s="26">
        <f>INDEX(检修、备用和必开!C:C,MATCH(统调负荷!$C20,检修、备用和必开!$A:$A,0))</f>
        <v>0</v>
      </c>
      <c r="X20" s="26">
        <f>INDEX(检修、备用和必开!D:D,MATCH(统调负荷!$C20,检修、备用和必开!$A:$A,0))</f>
        <v>14800</v>
      </c>
      <c r="Y20" s="26">
        <f>INDEX(检修、备用和必开!E:E,MATCH(统调负荷!$C20,检修、备用和必开!$A:$A,0))</f>
        <v>3820</v>
      </c>
      <c r="Z20" s="26">
        <f>INDEX(检修、备用和必开!F:F,MATCH(统调负荷!$C20,检修、备用和必开!$A:$A,0))</f>
        <v>1300</v>
      </c>
      <c r="AA20" s="26">
        <f t="shared" si="7"/>
        <v>69087.8</v>
      </c>
      <c r="AB20" s="26">
        <v>228</v>
      </c>
      <c r="AC20" s="26">
        <v>306.42</v>
      </c>
      <c r="AD20" s="76">
        <f t="shared" si="8"/>
        <v>45658.1875</v>
      </c>
      <c r="AE20" s="27">
        <f t="shared" si="9"/>
        <v>5286.39999999999</v>
      </c>
      <c r="AF20" s="27">
        <f t="shared" si="10"/>
        <v>1884.91</v>
      </c>
      <c r="AG20" s="27">
        <f t="shared" si="11"/>
        <v>-22.1099999999997</v>
      </c>
      <c r="AH20" s="27">
        <f t="shared" si="12"/>
        <v>3295.6</v>
      </c>
      <c r="AI20" s="27">
        <f t="shared" si="13"/>
        <v>113</v>
      </c>
      <c r="AJ20" s="27">
        <f t="shared" si="14"/>
        <v>15</v>
      </c>
      <c r="AK20" s="26">
        <f>INDEX(检修、备用和必开!I:I,MATCH(统调负荷!$C20,检修、备用和必开!$A:$A,0))</f>
        <v>9782.29418726069</v>
      </c>
    </row>
    <row r="21" ht="13.8" spans="1:37">
      <c r="A21" s="26">
        <f t="shared" si="1"/>
        <v>3</v>
      </c>
      <c r="B21" s="26">
        <f t="shared" si="2"/>
        <v>4</v>
      </c>
      <c r="C21" t="s">
        <v>22</v>
      </c>
      <c r="D21" s="75">
        <v>0.197916666666667</v>
      </c>
      <c r="E21" s="26">
        <v>60050</v>
      </c>
      <c r="F21" s="26">
        <v>30244</v>
      </c>
      <c r="G21" s="26">
        <v>7563</v>
      </c>
      <c r="H21" s="26">
        <v>18658</v>
      </c>
      <c r="I21" s="26">
        <v>4774</v>
      </c>
      <c r="J21" s="26">
        <v>-1189</v>
      </c>
      <c r="K21" s="26">
        <f t="shared" si="3"/>
        <v>26424</v>
      </c>
      <c r="L21" s="27">
        <f t="shared" si="4"/>
        <v>2.61458522555253</v>
      </c>
      <c r="M21" s="75">
        <v>0.197916666666667</v>
      </c>
      <c r="N21" s="26">
        <v>65188.8</v>
      </c>
      <c r="O21" s="26">
        <v>32159.64</v>
      </c>
      <c r="P21" s="26">
        <v>7430.56</v>
      </c>
      <c r="Q21" s="26">
        <v>21897.6</v>
      </c>
      <c r="R21" s="26">
        <v>4865</v>
      </c>
      <c r="S21" s="26">
        <v>-1164</v>
      </c>
      <c r="T21" s="26">
        <f t="shared" si="5"/>
        <v>28339.64</v>
      </c>
      <c r="U21" s="27">
        <f t="shared" si="6"/>
        <v>1.6014922702183</v>
      </c>
      <c r="V21" s="26">
        <f>INDEX(检修、备用和必开!B:B,MATCH(统调负荷!$C21,检修、备用和必开!$A:$A,0))</f>
        <v>24104.6</v>
      </c>
      <c r="W21" s="26">
        <f>INDEX(检修、备用和必开!C:C,MATCH(统调负荷!$C21,检修、备用和必开!$A:$A,0))</f>
        <v>0</v>
      </c>
      <c r="X21" s="26">
        <f>INDEX(检修、备用和必开!D:D,MATCH(统调负荷!$C21,检修、备用和必开!$A:$A,0))</f>
        <v>14800</v>
      </c>
      <c r="Y21" s="26">
        <f>INDEX(检修、备用和必开!E:E,MATCH(统调负荷!$C21,检修、备用和必开!$A:$A,0))</f>
        <v>3820</v>
      </c>
      <c r="Z21" s="26">
        <f>INDEX(检修、备用和必开!F:F,MATCH(统调负荷!$C21,检修、备用和必开!$A:$A,0))</f>
        <v>1300</v>
      </c>
      <c r="AA21" s="26">
        <f t="shared" si="7"/>
        <v>69087.8</v>
      </c>
      <c r="AB21" s="26">
        <v>200.45</v>
      </c>
      <c r="AC21" s="26">
        <v>299.42</v>
      </c>
      <c r="AD21" s="76">
        <f t="shared" si="8"/>
        <v>45658.1979166667</v>
      </c>
      <c r="AE21" s="27">
        <f t="shared" si="9"/>
        <v>5138.8</v>
      </c>
      <c r="AF21" s="27">
        <f t="shared" si="10"/>
        <v>1915.64</v>
      </c>
      <c r="AG21" s="27">
        <f t="shared" si="11"/>
        <v>-132.44</v>
      </c>
      <c r="AH21" s="27">
        <f t="shared" si="12"/>
        <v>3239.6</v>
      </c>
      <c r="AI21" s="27">
        <f t="shared" si="13"/>
        <v>91</v>
      </c>
      <c r="AJ21" s="27">
        <f t="shared" si="14"/>
        <v>25</v>
      </c>
      <c r="AK21" s="26">
        <f>INDEX(检修、备用和必开!I:I,MATCH(统调负荷!$C21,检修、备用和必开!$A:$A,0))</f>
        <v>9782.29418726069</v>
      </c>
    </row>
    <row r="22" ht="13.8" spans="1:37">
      <c r="A22" s="26">
        <f t="shared" si="1"/>
        <v>3</v>
      </c>
      <c r="B22" s="26">
        <f t="shared" si="2"/>
        <v>5</v>
      </c>
      <c r="C22" t="s">
        <v>22</v>
      </c>
      <c r="D22" s="75">
        <v>0.208333333333333</v>
      </c>
      <c r="E22" s="26">
        <v>60215</v>
      </c>
      <c r="F22" s="26">
        <v>30374</v>
      </c>
      <c r="G22" s="26">
        <v>7563</v>
      </c>
      <c r="H22" s="26">
        <v>18689</v>
      </c>
      <c r="I22" s="26">
        <v>4779</v>
      </c>
      <c r="J22" s="26">
        <v>-1190</v>
      </c>
      <c r="K22" s="26">
        <f t="shared" si="3"/>
        <v>26554</v>
      </c>
      <c r="L22" s="27">
        <f t="shared" si="4"/>
        <v>2.60178504180161</v>
      </c>
      <c r="M22" s="75">
        <v>0.208333333333333</v>
      </c>
      <c r="N22" s="26">
        <v>64479.3</v>
      </c>
      <c r="O22" s="26">
        <v>31710.95</v>
      </c>
      <c r="P22" s="26">
        <v>7788.45</v>
      </c>
      <c r="Q22" s="26">
        <v>21361.9</v>
      </c>
      <c r="R22" s="26">
        <v>4831</v>
      </c>
      <c r="S22" s="26">
        <v>-1213</v>
      </c>
      <c r="T22" s="26">
        <f t="shared" si="5"/>
        <v>27890.95</v>
      </c>
      <c r="U22" s="27">
        <f t="shared" si="6"/>
        <v>1.61832425842011</v>
      </c>
      <c r="V22" s="26">
        <f>INDEX(检修、备用和必开!B:B,MATCH(统调负荷!$C22,检修、备用和必开!$A:$A,0))</f>
        <v>24104.6</v>
      </c>
      <c r="W22" s="26">
        <f>INDEX(检修、备用和必开!C:C,MATCH(统调负荷!$C22,检修、备用和必开!$A:$A,0))</f>
        <v>0</v>
      </c>
      <c r="X22" s="26">
        <f>INDEX(检修、备用和必开!D:D,MATCH(统调负荷!$C22,检修、备用和必开!$A:$A,0))</f>
        <v>14800</v>
      </c>
      <c r="Y22" s="26">
        <f>INDEX(检修、备用和必开!E:E,MATCH(统调负荷!$C22,检修、备用和必开!$A:$A,0))</f>
        <v>3820</v>
      </c>
      <c r="Z22" s="26">
        <f>INDEX(检修、备用和必开!F:F,MATCH(统调负荷!$C22,检修、备用和必开!$A:$A,0))</f>
        <v>1300</v>
      </c>
      <c r="AA22" s="26">
        <f t="shared" si="7"/>
        <v>69087.8</v>
      </c>
      <c r="AB22" s="26">
        <v>205</v>
      </c>
      <c r="AC22" s="26">
        <v>290</v>
      </c>
      <c r="AD22" s="76">
        <f t="shared" si="8"/>
        <v>45658.2083333333</v>
      </c>
      <c r="AE22" s="27">
        <f t="shared" si="9"/>
        <v>4264.3</v>
      </c>
      <c r="AF22" s="27">
        <f t="shared" si="10"/>
        <v>1336.95</v>
      </c>
      <c r="AG22" s="27">
        <f t="shared" si="11"/>
        <v>225.45</v>
      </c>
      <c r="AH22" s="27">
        <f t="shared" si="12"/>
        <v>2672.9</v>
      </c>
      <c r="AI22" s="27">
        <f t="shared" si="13"/>
        <v>52</v>
      </c>
      <c r="AJ22" s="27">
        <f t="shared" si="14"/>
        <v>-23</v>
      </c>
      <c r="AK22" s="26">
        <f>INDEX(检修、备用和必开!I:I,MATCH(统调负荷!$C22,检修、备用和必开!$A:$A,0))</f>
        <v>9782.29418726069</v>
      </c>
    </row>
    <row r="23" ht="13.8" spans="1:37">
      <c r="A23" s="26">
        <f t="shared" si="1"/>
        <v>3</v>
      </c>
      <c r="B23" s="26">
        <f t="shared" si="2"/>
        <v>5</v>
      </c>
      <c r="C23" t="s">
        <v>22</v>
      </c>
      <c r="D23" s="75">
        <v>0.21875</v>
      </c>
      <c r="E23" s="26">
        <v>59975</v>
      </c>
      <c r="F23" s="26">
        <v>30116</v>
      </c>
      <c r="G23" s="26">
        <v>7563</v>
      </c>
      <c r="H23" s="26">
        <v>18716</v>
      </c>
      <c r="I23" s="26">
        <v>4769</v>
      </c>
      <c r="J23" s="26">
        <v>-1189</v>
      </c>
      <c r="K23" s="26">
        <f t="shared" si="3"/>
        <v>26296</v>
      </c>
      <c r="L23" s="27">
        <f t="shared" si="4"/>
        <v>2.62731213872832</v>
      </c>
      <c r="M23" s="75">
        <v>0.21875</v>
      </c>
      <c r="N23" s="26">
        <v>64699.4</v>
      </c>
      <c r="O23" s="26">
        <v>31641.64</v>
      </c>
      <c r="P23" s="26">
        <v>7965.66</v>
      </c>
      <c r="Q23" s="26">
        <v>21345.1</v>
      </c>
      <c r="R23" s="26">
        <v>4897</v>
      </c>
      <c r="S23" s="26">
        <v>-1150</v>
      </c>
      <c r="T23" s="26">
        <f t="shared" si="5"/>
        <v>27821.64</v>
      </c>
      <c r="U23" s="27">
        <f t="shared" si="6"/>
        <v>1.62095592755229</v>
      </c>
      <c r="V23" s="26">
        <f>INDEX(检修、备用和必开!B:B,MATCH(统调负荷!$C23,检修、备用和必开!$A:$A,0))</f>
        <v>24104.6</v>
      </c>
      <c r="W23" s="26">
        <f>INDEX(检修、备用和必开!C:C,MATCH(统调负荷!$C23,检修、备用和必开!$A:$A,0))</f>
        <v>0</v>
      </c>
      <c r="X23" s="26">
        <f>INDEX(检修、备用和必开!D:D,MATCH(统调负荷!$C23,检修、备用和必开!$A:$A,0))</f>
        <v>14800</v>
      </c>
      <c r="Y23" s="26">
        <f>INDEX(检修、备用和必开!E:E,MATCH(统调负荷!$C23,检修、备用和必开!$A:$A,0))</f>
        <v>3820</v>
      </c>
      <c r="Z23" s="26">
        <f>INDEX(检修、备用和必开!F:F,MATCH(统调负荷!$C23,检修、备用和必开!$A:$A,0))</f>
        <v>1300</v>
      </c>
      <c r="AA23" s="26">
        <f t="shared" si="7"/>
        <v>69087.8</v>
      </c>
      <c r="AB23" s="26">
        <v>228</v>
      </c>
      <c r="AC23" s="26">
        <v>290</v>
      </c>
      <c r="AD23" s="76">
        <f t="shared" si="8"/>
        <v>45658.21875</v>
      </c>
      <c r="AE23" s="27">
        <f t="shared" si="9"/>
        <v>4724.4</v>
      </c>
      <c r="AF23" s="27">
        <f t="shared" si="10"/>
        <v>1525.64</v>
      </c>
      <c r="AG23" s="27">
        <f t="shared" si="11"/>
        <v>402.66</v>
      </c>
      <c r="AH23" s="27">
        <f t="shared" si="12"/>
        <v>2629.1</v>
      </c>
      <c r="AI23" s="27">
        <f t="shared" si="13"/>
        <v>128</v>
      </c>
      <c r="AJ23" s="27">
        <f t="shared" si="14"/>
        <v>39</v>
      </c>
      <c r="AK23" s="26">
        <f>INDEX(检修、备用和必开!I:I,MATCH(统调负荷!$C23,检修、备用和必开!$A:$A,0))</f>
        <v>9782.29418726069</v>
      </c>
    </row>
    <row r="24" ht="13.8" spans="1:37">
      <c r="A24" s="26">
        <f t="shared" si="1"/>
        <v>3</v>
      </c>
      <c r="B24" s="26">
        <f t="shared" si="2"/>
        <v>5</v>
      </c>
      <c r="C24" t="s">
        <v>22</v>
      </c>
      <c r="D24" s="75">
        <v>0.229166666666667</v>
      </c>
      <c r="E24" s="26">
        <v>59725</v>
      </c>
      <c r="F24" s="26">
        <v>29841</v>
      </c>
      <c r="G24" s="26">
        <v>7563</v>
      </c>
      <c r="H24" s="26">
        <v>18740</v>
      </c>
      <c r="I24" s="26">
        <v>4770</v>
      </c>
      <c r="J24" s="26">
        <v>-1189</v>
      </c>
      <c r="K24" s="26">
        <f t="shared" si="3"/>
        <v>26021</v>
      </c>
      <c r="L24" s="27">
        <f t="shared" si="4"/>
        <v>2.65507859036932</v>
      </c>
      <c r="M24" s="75">
        <v>0.229166666666667</v>
      </c>
      <c r="N24" s="26">
        <v>64263.3</v>
      </c>
      <c r="O24" s="26">
        <v>31624.48</v>
      </c>
      <c r="P24" s="26">
        <v>7376.52</v>
      </c>
      <c r="Q24" s="26">
        <v>21549.3</v>
      </c>
      <c r="R24" s="26">
        <v>4887</v>
      </c>
      <c r="S24" s="26">
        <v>-1174</v>
      </c>
      <c r="T24" s="26">
        <f t="shared" si="5"/>
        <v>27804.48</v>
      </c>
      <c r="U24" s="27">
        <f t="shared" si="6"/>
        <v>1.62160880733669</v>
      </c>
      <c r="V24" s="26">
        <f>INDEX(检修、备用和必开!B:B,MATCH(统调负荷!$C24,检修、备用和必开!$A:$A,0))</f>
        <v>24104.6</v>
      </c>
      <c r="W24" s="26">
        <f>INDEX(检修、备用和必开!C:C,MATCH(统调负荷!$C24,检修、备用和必开!$A:$A,0))</f>
        <v>0</v>
      </c>
      <c r="X24" s="26">
        <f>INDEX(检修、备用和必开!D:D,MATCH(统调负荷!$C24,检修、备用和必开!$A:$A,0))</f>
        <v>14800</v>
      </c>
      <c r="Y24" s="26">
        <f>INDEX(检修、备用和必开!E:E,MATCH(统调负荷!$C24,检修、备用和必开!$A:$A,0))</f>
        <v>3820</v>
      </c>
      <c r="Z24" s="26">
        <f>INDEX(检修、备用和必开!F:F,MATCH(统调负荷!$C24,检修、备用和必开!$A:$A,0))</f>
        <v>1300</v>
      </c>
      <c r="AA24" s="26">
        <f t="shared" si="7"/>
        <v>69087.8</v>
      </c>
      <c r="AB24" s="26">
        <v>200.12</v>
      </c>
      <c r="AC24" s="26">
        <v>290</v>
      </c>
      <c r="AD24" s="76">
        <f t="shared" si="8"/>
        <v>45658.2291666667</v>
      </c>
      <c r="AE24" s="27">
        <f t="shared" si="9"/>
        <v>4538.3</v>
      </c>
      <c r="AF24" s="27">
        <f t="shared" si="10"/>
        <v>1783.48</v>
      </c>
      <c r="AG24" s="27">
        <f t="shared" si="11"/>
        <v>-186.48</v>
      </c>
      <c r="AH24" s="27">
        <f t="shared" si="12"/>
        <v>2809.3</v>
      </c>
      <c r="AI24" s="27">
        <f t="shared" si="13"/>
        <v>117</v>
      </c>
      <c r="AJ24" s="27">
        <f t="shared" si="14"/>
        <v>15</v>
      </c>
      <c r="AK24" s="26">
        <f>INDEX(检修、备用和必开!I:I,MATCH(统调负荷!$C24,检修、备用和必开!$A:$A,0))</f>
        <v>9782.29418726069</v>
      </c>
    </row>
    <row r="25" ht="13.8" spans="1:37">
      <c r="A25" s="26">
        <f t="shared" si="1"/>
        <v>3</v>
      </c>
      <c r="B25" s="26">
        <f t="shared" si="2"/>
        <v>5</v>
      </c>
      <c r="C25" t="s">
        <v>22</v>
      </c>
      <c r="D25" s="75">
        <v>0.239583333333333</v>
      </c>
      <c r="E25" s="26">
        <v>60145</v>
      </c>
      <c r="F25" s="26">
        <v>30236</v>
      </c>
      <c r="G25" s="26">
        <v>7563</v>
      </c>
      <c r="H25" s="26">
        <v>18766</v>
      </c>
      <c r="I25" s="26">
        <v>4769</v>
      </c>
      <c r="J25" s="26">
        <v>-1189</v>
      </c>
      <c r="K25" s="26">
        <f t="shared" si="3"/>
        <v>26416</v>
      </c>
      <c r="L25" s="27">
        <f t="shared" si="4"/>
        <v>2.61537704421563</v>
      </c>
      <c r="M25" s="75">
        <v>0.239583333333333</v>
      </c>
      <c r="N25" s="26">
        <v>64842.8</v>
      </c>
      <c r="O25" s="26">
        <v>31699.04</v>
      </c>
      <c r="P25" s="26">
        <v>7808.06</v>
      </c>
      <c r="Q25" s="26">
        <v>21649.7</v>
      </c>
      <c r="R25" s="26">
        <v>4891</v>
      </c>
      <c r="S25" s="26">
        <v>-1205</v>
      </c>
      <c r="T25" s="26">
        <f t="shared" si="5"/>
        <v>27879.04</v>
      </c>
      <c r="U25" s="27">
        <f t="shared" si="6"/>
        <v>1.61877586749843</v>
      </c>
      <c r="V25" s="26">
        <f>INDEX(检修、备用和必开!B:B,MATCH(统调负荷!$C25,检修、备用和必开!$A:$A,0))</f>
        <v>24104.6</v>
      </c>
      <c r="W25" s="26">
        <f>INDEX(检修、备用和必开!C:C,MATCH(统调负荷!$C25,检修、备用和必开!$A:$A,0))</f>
        <v>0</v>
      </c>
      <c r="X25" s="26">
        <f>INDEX(检修、备用和必开!D:D,MATCH(统调负荷!$C25,检修、备用和必开!$A:$A,0))</f>
        <v>14800</v>
      </c>
      <c r="Y25" s="26">
        <f>INDEX(检修、备用和必开!E:E,MATCH(统调负荷!$C25,检修、备用和必开!$A:$A,0))</f>
        <v>3820</v>
      </c>
      <c r="Z25" s="26">
        <f>INDEX(检修、备用和必开!F:F,MATCH(统调负荷!$C25,检修、备用和必开!$A:$A,0))</f>
        <v>1300</v>
      </c>
      <c r="AA25" s="26">
        <f t="shared" si="7"/>
        <v>69087.8</v>
      </c>
      <c r="AB25" s="26">
        <v>205</v>
      </c>
      <c r="AC25" s="26">
        <v>290</v>
      </c>
      <c r="AD25" s="76">
        <f t="shared" si="8"/>
        <v>45658.2395833333</v>
      </c>
      <c r="AE25" s="27">
        <f t="shared" si="9"/>
        <v>4697.8</v>
      </c>
      <c r="AF25" s="27">
        <f t="shared" si="10"/>
        <v>1463.04</v>
      </c>
      <c r="AG25" s="27">
        <f t="shared" si="11"/>
        <v>245.06</v>
      </c>
      <c r="AH25" s="27">
        <f t="shared" si="12"/>
        <v>2883.7</v>
      </c>
      <c r="AI25" s="27">
        <f t="shared" si="13"/>
        <v>122</v>
      </c>
      <c r="AJ25" s="27">
        <f t="shared" si="14"/>
        <v>-16</v>
      </c>
      <c r="AK25" s="26">
        <f>INDEX(检修、备用和必开!I:I,MATCH(统调负荷!$C25,检修、备用和必开!$A:$A,0))</f>
        <v>9782.29418726069</v>
      </c>
    </row>
    <row r="26" ht="13.8" spans="1:37">
      <c r="A26" s="26">
        <f t="shared" si="1"/>
        <v>3</v>
      </c>
      <c r="B26" s="26">
        <f t="shared" si="2"/>
        <v>6</v>
      </c>
      <c r="C26" t="s">
        <v>22</v>
      </c>
      <c r="D26" s="75">
        <v>0.25</v>
      </c>
      <c r="E26" s="26">
        <v>60285</v>
      </c>
      <c r="F26" s="26">
        <v>30541</v>
      </c>
      <c r="G26" s="26">
        <v>7563</v>
      </c>
      <c r="H26" s="26">
        <v>18572</v>
      </c>
      <c r="I26" s="26">
        <v>4798</v>
      </c>
      <c r="J26" s="26">
        <v>-1189</v>
      </c>
      <c r="K26" s="26">
        <f t="shared" si="3"/>
        <v>26721</v>
      </c>
      <c r="L26" s="27">
        <f t="shared" si="4"/>
        <v>2.58552449384379</v>
      </c>
      <c r="M26" s="75">
        <v>0.25</v>
      </c>
      <c r="N26" s="26">
        <v>64465.9</v>
      </c>
      <c r="O26" s="26">
        <v>31469.11</v>
      </c>
      <c r="P26" s="26">
        <v>7583.39</v>
      </c>
      <c r="Q26" s="26">
        <v>21697.4</v>
      </c>
      <c r="R26" s="26">
        <v>4886</v>
      </c>
      <c r="S26" s="26">
        <v>-1170</v>
      </c>
      <c r="T26" s="26">
        <f t="shared" si="5"/>
        <v>27649.11</v>
      </c>
      <c r="U26" s="27">
        <f t="shared" si="6"/>
        <v>1.62754413461201</v>
      </c>
      <c r="V26" s="26">
        <f>INDEX(检修、备用和必开!B:B,MATCH(统调负荷!$C26,检修、备用和必开!$A:$A,0))</f>
        <v>24104.6</v>
      </c>
      <c r="W26" s="26">
        <f>INDEX(检修、备用和必开!C:C,MATCH(统调负荷!$C26,检修、备用和必开!$A:$A,0))</f>
        <v>0</v>
      </c>
      <c r="X26" s="26">
        <f>INDEX(检修、备用和必开!D:D,MATCH(统调负荷!$C26,检修、备用和必开!$A:$A,0))</f>
        <v>14800</v>
      </c>
      <c r="Y26" s="26">
        <f>INDEX(检修、备用和必开!E:E,MATCH(统调负荷!$C26,检修、备用和必开!$A:$A,0))</f>
        <v>3820</v>
      </c>
      <c r="Z26" s="26">
        <f>INDEX(检修、备用和必开!F:F,MATCH(统调负荷!$C26,检修、备用和必开!$A:$A,0))</f>
        <v>1300</v>
      </c>
      <c r="AA26" s="26">
        <f t="shared" si="7"/>
        <v>69087.8</v>
      </c>
      <c r="AB26" s="26">
        <v>250.21</v>
      </c>
      <c r="AC26" s="26">
        <v>291</v>
      </c>
      <c r="AD26" s="76">
        <f t="shared" si="8"/>
        <v>45658.25</v>
      </c>
      <c r="AE26" s="27">
        <f t="shared" si="9"/>
        <v>4180.9</v>
      </c>
      <c r="AF26" s="27">
        <f t="shared" si="10"/>
        <v>928.110000000001</v>
      </c>
      <c r="AG26" s="27">
        <f t="shared" si="11"/>
        <v>20.3900000000003</v>
      </c>
      <c r="AH26" s="27">
        <f t="shared" si="12"/>
        <v>3125.4</v>
      </c>
      <c r="AI26" s="27">
        <f t="shared" si="13"/>
        <v>88</v>
      </c>
      <c r="AJ26" s="27">
        <f t="shared" si="14"/>
        <v>19</v>
      </c>
      <c r="AK26" s="26">
        <f>INDEX(检修、备用和必开!I:I,MATCH(统调负荷!$C26,检修、备用和必开!$A:$A,0))</f>
        <v>9782.29418726069</v>
      </c>
    </row>
    <row r="27" ht="13.8" spans="1:37">
      <c r="A27" s="26">
        <f t="shared" si="1"/>
        <v>3</v>
      </c>
      <c r="B27" s="26">
        <f t="shared" si="2"/>
        <v>6</v>
      </c>
      <c r="C27" t="s">
        <v>22</v>
      </c>
      <c r="D27" s="75">
        <v>0.260416666666667</v>
      </c>
      <c r="E27" s="26">
        <v>60835</v>
      </c>
      <c r="F27" s="26">
        <v>31115</v>
      </c>
      <c r="G27" s="26">
        <v>7563</v>
      </c>
      <c r="H27" s="26">
        <v>18549</v>
      </c>
      <c r="I27" s="26">
        <v>4798</v>
      </c>
      <c r="J27" s="26">
        <v>-1190</v>
      </c>
      <c r="K27" s="26">
        <f t="shared" si="3"/>
        <v>27295</v>
      </c>
      <c r="L27" s="27">
        <f t="shared" si="4"/>
        <v>2.53115222568236</v>
      </c>
      <c r="M27" s="75">
        <v>0.260416666666667</v>
      </c>
      <c r="N27" s="26">
        <v>64809.4</v>
      </c>
      <c r="O27" s="26">
        <v>31402.82</v>
      </c>
      <c r="P27" s="26">
        <v>7803.58</v>
      </c>
      <c r="Q27" s="26">
        <v>21741</v>
      </c>
      <c r="R27" s="26">
        <v>4914</v>
      </c>
      <c r="S27" s="26">
        <v>-1052</v>
      </c>
      <c r="T27" s="26">
        <f t="shared" si="5"/>
        <v>27582.82</v>
      </c>
      <c r="U27" s="27">
        <f t="shared" si="6"/>
        <v>1.63008973919149</v>
      </c>
      <c r="V27" s="26">
        <f>INDEX(检修、备用和必开!B:B,MATCH(统调负荷!$C27,检修、备用和必开!$A:$A,0))</f>
        <v>24104.6</v>
      </c>
      <c r="W27" s="26">
        <f>INDEX(检修、备用和必开!C:C,MATCH(统调负荷!$C27,检修、备用和必开!$A:$A,0))</f>
        <v>0</v>
      </c>
      <c r="X27" s="26">
        <f>INDEX(检修、备用和必开!D:D,MATCH(统调负荷!$C27,检修、备用和必开!$A:$A,0))</f>
        <v>14800</v>
      </c>
      <c r="Y27" s="26">
        <f>INDEX(检修、备用和必开!E:E,MATCH(统调负荷!$C27,检修、备用和必开!$A:$A,0))</f>
        <v>3820</v>
      </c>
      <c r="Z27" s="26">
        <f>INDEX(检修、备用和必开!F:F,MATCH(统调负荷!$C27,检修、备用和必开!$A:$A,0))</f>
        <v>1300</v>
      </c>
      <c r="AA27" s="26">
        <f t="shared" si="7"/>
        <v>69087.8</v>
      </c>
      <c r="AB27" s="26">
        <v>275</v>
      </c>
      <c r="AC27" s="26">
        <v>304.53</v>
      </c>
      <c r="AD27" s="76">
        <f t="shared" si="8"/>
        <v>45658.2604166667</v>
      </c>
      <c r="AE27" s="27">
        <f t="shared" si="9"/>
        <v>3974.4</v>
      </c>
      <c r="AF27" s="27">
        <f t="shared" si="10"/>
        <v>287.82</v>
      </c>
      <c r="AG27" s="27">
        <f t="shared" si="11"/>
        <v>240.58</v>
      </c>
      <c r="AH27" s="27">
        <f t="shared" si="12"/>
        <v>3192</v>
      </c>
      <c r="AI27" s="27">
        <f t="shared" si="13"/>
        <v>116</v>
      </c>
      <c r="AJ27" s="27">
        <f t="shared" si="14"/>
        <v>138</v>
      </c>
      <c r="AK27" s="26">
        <f>INDEX(检修、备用和必开!I:I,MATCH(统调负荷!$C27,检修、备用和必开!$A:$A,0))</f>
        <v>9782.29418726069</v>
      </c>
    </row>
    <row r="28" ht="13.8" spans="1:37">
      <c r="A28" s="26">
        <f t="shared" si="1"/>
        <v>3</v>
      </c>
      <c r="B28" s="26">
        <f t="shared" si="2"/>
        <v>6</v>
      </c>
      <c r="C28" t="s">
        <v>22</v>
      </c>
      <c r="D28" s="75">
        <v>0.270833333333333</v>
      </c>
      <c r="E28" s="26">
        <v>61160</v>
      </c>
      <c r="F28" s="26">
        <v>31228</v>
      </c>
      <c r="G28" s="26">
        <v>7563</v>
      </c>
      <c r="H28" s="26">
        <v>18752</v>
      </c>
      <c r="I28" s="26">
        <v>4806</v>
      </c>
      <c r="J28" s="26">
        <v>-1189</v>
      </c>
      <c r="K28" s="26">
        <f t="shared" si="3"/>
        <v>27408</v>
      </c>
      <c r="L28" s="27">
        <f t="shared" si="4"/>
        <v>2.52071657910099</v>
      </c>
      <c r="M28" s="75">
        <v>0.270833333333333</v>
      </c>
      <c r="N28" s="26">
        <v>65124.2</v>
      </c>
      <c r="O28" s="26">
        <v>31672.69</v>
      </c>
      <c r="P28" s="26">
        <v>7723.71</v>
      </c>
      <c r="Q28" s="26">
        <v>21763.8</v>
      </c>
      <c r="R28" s="26">
        <v>4925</v>
      </c>
      <c r="S28" s="26">
        <v>-961</v>
      </c>
      <c r="T28" s="26">
        <f t="shared" si="5"/>
        <v>27852.69</v>
      </c>
      <c r="U28" s="27">
        <f t="shared" si="6"/>
        <v>1.61977591565737</v>
      </c>
      <c r="V28" s="26">
        <f>INDEX(检修、备用和必开!B:B,MATCH(统调负荷!$C28,检修、备用和必开!$A:$A,0))</f>
        <v>24104.6</v>
      </c>
      <c r="W28" s="26">
        <f>INDEX(检修、备用和必开!C:C,MATCH(统调负荷!$C28,检修、备用和必开!$A:$A,0))</f>
        <v>0</v>
      </c>
      <c r="X28" s="26">
        <f>INDEX(检修、备用和必开!D:D,MATCH(统调负荷!$C28,检修、备用和必开!$A:$A,0))</f>
        <v>14800</v>
      </c>
      <c r="Y28" s="26">
        <f>INDEX(检修、备用和必开!E:E,MATCH(统调负荷!$C28,检修、备用和必开!$A:$A,0))</f>
        <v>3820</v>
      </c>
      <c r="Z28" s="26">
        <f>INDEX(检修、备用和必开!F:F,MATCH(统调负荷!$C28,检修、备用和必开!$A:$A,0))</f>
        <v>1300</v>
      </c>
      <c r="AA28" s="26">
        <f t="shared" si="7"/>
        <v>69087.8</v>
      </c>
      <c r="AB28" s="26">
        <v>278</v>
      </c>
      <c r="AC28" s="26">
        <v>295</v>
      </c>
      <c r="AD28" s="76">
        <f t="shared" si="8"/>
        <v>45658.2708333333</v>
      </c>
      <c r="AE28" s="27">
        <f t="shared" si="9"/>
        <v>3964.2</v>
      </c>
      <c r="AF28" s="27">
        <f t="shared" si="10"/>
        <v>444.689999999999</v>
      </c>
      <c r="AG28" s="27">
        <f t="shared" si="11"/>
        <v>160.71</v>
      </c>
      <c r="AH28" s="27">
        <f t="shared" si="12"/>
        <v>3011.8</v>
      </c>
      <c r="AI28" s="27">
        <f t="shared" si="13"/>
        <v>119</v>
      </c>
      <c r="AJ28" s="27">
        <f t="shared" si="14"/>
        <v>228</v>
      </c>
      <c r="AK28" s="26">
        <f>INDEX(检修、备用和必开!I:I,MATCH(统调负荷!$C28,检修、备用和必开!$A:$A,0))</f>
        <v>9782.29418726069</v>
      </c>
    </row>
    <row r="29" ht="13.8" spans="1:37">
      <c r="A29" s="26">
        <f t="shared" si="1"/>
        <v>3</v>
      </c>
      <c r="B29" s="26">
        <f t="shared" si="2"/>
        <v>6</v>
      </c>
      <c r="C29" t="s">
        <v>22</v>
      </c>
      <c r="D29" s="75">
        <v>0.28125</v>
      </c>
      <c r="E29" s="26">
        <v>61580</v>
      </c>
      <c r="F29" s="26">
        <v>30844</v>
      </c>
      <c r="G29" s="26">
        <v>7712</v>
      </c>
      <c r="H29" s="26">
        <v>19380</v>
      </c>
      <c r="I29" s="26">
        <v>4833</v>
      </c>
      <c r="J29" s="26">
        <v>-1189</v>
      </c>
      <c r="K29" s="26">
        <f t="shared" si="3"/>
        <v>27024</v>
      </c>
      <c r="L29" s="27">
        <f t="shared" si="4"/>
        <v>2.55653493191237</v>
      </c>
      <c r="M29" s="75">
        <v>0.28125</v>
      </c>
      <c r="N29" s="26">
        <v>65305</v>
      </c>
      <c r="O29" s="26">
        <v>32240.07</v>
      </c>
      <c r="P29" s="26">
        <v>7869.83</v>
      </c>
      <c r="Q29" s="26">
        <v>21235.1</v>
      </c>
      <c r="R29" s="26">
        <v>4979</v>
      </c>
      <c r="S29" s="26">
        <v>-1019</v>
      </c>
      <c r="T29" s="26">
        <f t="shared" si="5"/>
        <v>28420.07</v>
      </c>
      <c r="U29" s="27">
        <f t="shared" si="6"/>
        <v>1.59851198760206</v>
      </c>
      <c r="V29" s="26">
        <f>INDEX(检修、备用和必开!B:B,MATCH(统调负荷!$C29,检修、备用和必开!$A:$A,0))</f>
        <v>24104.6</v>
      </c>
      <c r="W29" s="26">
        <f>INDEX(检修、备用和必开!C:C,MATCH(统调负荷!$C29,检修、备用和必开!$A:$A,0))</f>
        <v>0</v>
      </c>
      <c r="X29" s="26">
        <f>INDEX(检修、备用和必开!D:D,MATCH(统调负荷!$C29,检修、备用和必开!$A:$A,0))</f>
        <v>14800</v>
      </c>
      <c r="Y29" s="26">
        <f>INDEX(检修、备用和必开!E:E,MATCH(统调负荷!$C29,检修、备用和必开!$A:$A,0))</f>
        <v>3820</v>
      </c>
      <c r="Z29" s="26">
        <f>INDEX(检修、备用和必开!F:F,MATCH(统调负荷!$C29,检修、备用和必开!$A:$A,0))</f>
        <v>1300</v>
      </c>
      <c r="AA29" s="26">
        <f t="shared" si="7"/>
        <v>69087.8</v>
      </c>
      <c r="AB29" s="26">
        <v>280</v>
      </c>
      <c r="AC29" s="26">
        <v>312.38</v>
      </c>
      <c r="AD29" s="76">
        <f t="shared" si="8"/>
        <v>45658.28125</v>
      </c>
      <c r="AE29" s="27">
        <f t="shared" si="9"/>
        <v>3725</v>
      </c>
      <c r="AF29" s="27">
        <f t="shared" si="10"/>
        <v>1396.07</v>
      </c>
      <c r="AG29" s="27">
        <f t="shared" si="11"/>
        <v>157.83</v>
      </c>
      <c r="AH29" s="27">
        <f t="shared" si="12"/>
        <v>1855.1</v>
      </c>
      <c r="AI29" s="27">
        <f t="shared" si="13"/>
        <v>146</v>
      </c>
      <c r="AJ29" s="27">
        <f t="shared" si="14"/>
        <v>170</v>
      </c>
      <c r="AK29" s="26">
        <f>INDEX(检修、备用和必开!I:I,MATCH(统调负荷!$C29,检修、备用和必开!$A:$A,0))</f>
        <v>9782.29418726069</v>
      </c>
    </row>
    <row r="30" ht="13.8" spans="1:37">
      <c r="A30" s="26">
        <f t="shared" si="1"/>
        <v>3</v>
      </c>
      <c r="B30" s="26">
        <f t="shared" si="2"/>
        <v>7</v>
      </c>
      <c r="C30" t="s">
        <v>22</v>
      </c>
      <c r="D30" s="75">
        <v>0.291666666666667</v>
      </c>
      <c r="E30" s="26">
        <v>62300</v>
      </c>
      <c r="F30" s="26">
        <v>31212</v>
      </c>
      <c r="G30" s="26">
        <v>8032</v>
      </c>
      <c r="H30" s="26">
        <v>19424</v>
      </c>
      <c r="I30" s="26">
        <v>4821</v>
      </c>
      <c r="J30" s="26">
        <v>-1189</v>
      </c>
      <c r="K30" s="26">
        <f t="shared" si="3"/>
        <v>27392</v>
      </c>
      <c r="L30" s="27">
        <f t="shared" si="4"/>
        <v>2.52218896028037</v>
      </c>
      <c r="M30" s="75">
        <v>0.291666666666667</v>
      </c>
      <c r="N30" s="26">
        <v>66026.8</v>
      </c>
      <c r="O30" s="26">
        <v>32682.19</v>
      </c>
      <c r="P30" s="26">
        <v>8725.11</v>
      </c>
      <c r="Q30" s="26">
        <v>20602.5</v>
      </c>
      <c r="R30" s="26">
        <v>5027</v>
      </c>
      <c r="S30" s="26">
        <v>-1010</v>
      </c>
      <c r="T30" s="26">
        <f t="shared" si="5"/>
        <v>28862.19</v>
      </c>
      <c r="U30" s="27">
        <f t="shared" si="6"/>
        <v>1.58232557734736</v>
      </c>
      <c r="V30" s="26">
        <f>INDEX(检修、备用和必开!B:B,MATCH(统调负荷!$C30,检修、备用和必开!$A:$A,0))</f>
        <v>24104.6</v>
      </c>
      <c r="W30" s="26">
        <f>INDEX(检修、备用和必开!C:C,MATCH(统调负荷!$C30,检修、备用和必开!$A:$A,0))</f>
        <v>0</v>
      </c>
      <c r="X30" s="26">
        <f>INDEX(检修、备用和必开!D:D,MATCH(统调负荷!$C30,检修、备用和必开!$A:$A,0))</f>
        <v>14800</v>
      </c>
      <c r="Y30" s="26">
        <f>INDEX(检修、备用和必开!E:E,MATCH(统调负荷!$C30,检修、备用和必开!$A:$A,0))</f>
        <v>3820</v>
      </c>
      <c r="Z30" s="26">
        <f>INDEX(检修、备用和必开!F:F,MATCH(统调负荷!$C30,检修、备用和必开!$A:$A,0))</f>
        <v>1300</v>
      </c>
      <c r="AA30" s="26">
        <f t="shared" si="7"/>
        <v>69087.8</v>
      </c>
      <c r="AB30" s="26">
        <v>285</v>
      </c>
      <c r="AC30" s="26">
        <v>309.41</v>
      </c>
      <c r="AD30" s="76">
        <f t="shared" si="8"/>
        <v>45658.2916666667</v>
      </c>
      <c r="AE30" s="27">
        <f t="shared" si="9"/>
        <v>3726.8</v>
      </c>
      <c r="AF30" s="27">
        <f t="shared" si="10"/>
        <v>1470.19</v>
      </c>
      <c r="AG30" s="27">
        <f t="shared" si="11"/>
        <v>693.110000000001</v>
      </c>
      <c r="AH30" s="27">
        <f t="shared" si="12"/>
        <v>1178.5</v>
      </c>
      <c r="AI30" s="27">
        <f t="shared" si="13"/>
        <v>206</v>
      </c>
      <c r="AJ30" s="27">
        <f t="shared" si="14"/>
        <v>179</v>
      </c>
      <c r="AK30" s="26">
        <f>INDEX(检修、备用和必开!I:I,MATCH(统调负荷!$C30,检修、备用和必开!$A:$A,0))</f>
        <v>9782.29418726069</v>
      </c>
    </row>
    <row r="31" ht="13.8" spans="1:37">
      <c r="A31" s="26">
        <f t="shared" si="1"/>
        <v>3</v>
      </c>
      <c r="B31" s="26">
        <f t="shared" si="2"/>
        <v>7</v>
      </c>
      <c r="C31" t="s">
        <v>22</v>
      </c>
      <c r="D31" s="75">
        <v>0.302083333333333</v>
      </c>
      <c r="E31" s="26">
        <v>62465</v>
      </c>
      <c r="F31" s="26">
        <v>31128</v>
      </c>
      <c r="G31" s="26">
        <v>7920</v>
      </c>
      <c r="H31" s="26">
        <v>19535</v>
      </c>
      <c r="I31" s="26">
        <v>5072</v>
      </c>
      <c r="J31" s="26">
        <v>-1190</v>
      </c>
      <c r="K31" s="26">
        <f t="shared" si="3"/>
        <v>27308</v>
      </c>
      <c r="L31" s="27">
        <f t="shared" si="4"/>
        <v>2.52994726819979</v>
      </c>
      <c r="M31" s="75">
        <v>0.302083333333333</v>
      </c>
      <c r="N31" s="26">
        <v>67018.3</v>
      </c>
      <c r="O31" s="26">
        <v>33953.2</v>
      </c>
      <c r="P31" s="26">
        <v>7964.1</v>
      </c>
      <c r="Q31" s="26">
        <v>21161</v>
      </c>
      <c r="R31" s="26">
        <v>5014</v>
      </c>
      <c r="S31" s="26">
        <v>-1074</v>
      </c>
      <c r="T31" s="26">
        <f t="shared" si="5"/>
        <v>30133.2</v>
      </c>
      <c r="U31" s="27">
        <f t="shared" si="6"/>
        <v>1.53756687705305</v>
      </c>
      <c r="V31" s="26">
        <f>INDEX(检修、备用和必开!B:B,MATCH(统调负荷!$C31,检修、备用和必开!$A:$A,0))</f>
        <v>24104.6</v>
      </c>
      <c r="W31" s="26">
        <f>INDEX(检修、备用和必开!C:C,MATCH(统调负荷!$C31,检修、备用和必开!$A:$A,0))</f>
        <v>0</v>
      </c>
      <c r="X31" s="26">
        <f>INDEX(检修、备用和必开!D:D,MATCH(统调负荷!$C31,检修、备用和必开!$A:$A,0))</f>
        <v>14800</v>
      </c>
      <c r="Y31" s="26">
        <f>INDEX(检修、备用和必开!E:E,MATCH(统调负荷!$C31,检修、备用和必开!$A:$A,0))</f>
        <v>3820</v>
      </c>
      <c r="Z31" s="26">
        <f>INDEX(检修、备用和必开!F:F,MATCH(统调负荷!$C31,检修、备用和必开!$A:$A,0))</f>
        <v>1300</v>
      </c>
      <c r="AA31" s="26">
        <f t="shared" si="7"/>
        <v>69087.8</v>
      </c>
      <c r="AB31" s="26">
        <v>290</v>
      </c>
      <c r="AC31" s="26">
        <v>319.87</v>
      </c>
      <c r="AD31" s="76">
        <f t="shared" si="8"/>
        <v>45658.3020833333</v>
      </c>
      <c r="AE31" s="27">
        <f t="shared" si="9"/>
        <v>4553.3</v>
      </c>
      <c r="AF31" s="27">
        <f t="shared" si="10"/>
        <v>2825.2</v>
      </c>
      <c r="AG31" s="27">
        <f t="shared" si="11"/>
        <v>44.1000000000004</v>
      </c>
      <c r="AH31" s="27">
        <f t="shared" si="12"/>
        <v>1626</v>
      </c>
      <c r="AI31" s="27">
        <f t="shared" si="13"/>
        <v>-58</v>
      </c>
      <c r="AJ31" s="27">
        <f t="shared" si="14"/>
        <v>116</v>
      </c>
      <c r="AK31" s="26">
        <f>INDEX(检修、备用和必开!I:I,MATCH(统调负荷!$C31,检修、备用和必开!$A:$A,0))</f>
        <v>9782.29418726069</v>
      </c>
    </row>
    <row r="32" ht="13.8" spans="1:37">
      <c r="A32" s="26">
        <f t="shared" si="1"/>
        <v>3</v>
      </c>
      <c r="B32" s="26">
        <f t="shared" si="2"/>
        <v>7</v>
      </c>
      <c r="C32" t="s">
        <v>22</v>
      </c>
      <c r="D32" s="75">
        <v>0.3125</v>
      </c>
      <c r="E32" s="26">
        <v>62740</v>
      </c>
      <c r="F32" s="26">
        <v>30672</v>
      </c>
      <c r="G32" s="26">
        <v>8665</v>
      </c>
      <c r="H32" s="26">
        <v>19320</v>
      </c>
      <c r="I32" s="26">
        <v>5272</v>
      </c>
      <c r="J32" s="26">
        <v>-1189</v>
      </c>
      <c r="K32" s="26">
        <f t="shared" si="3"/>
        <v>26852</v>
      </c>
      <c r="L32" s="27">
        <f t="shared" si="4"/>
        <v>2.57291077014747</v>
      </c>
      <c r="M32" s="75">
        <v>0.3125</v>
      </c>
      <c r="N32" s="26">
        <v>67739.6</v>
      </c>
      <c r="O32" s="26">
        <v>34355.08</v>
      </c>
      <c r="P32" s="26">
        <v>8005.42</v>
      </c>
      <c r="Q32" s="26">
        <v>21335.1</v>
      </c>
      <c r="R32" s="26">
        <v>5175</v>
      </c>
      <c r="S32" s="26">
        <v>-1131</v>
      </c>
      <c r="T32" s="26">
        <f t="shared" si="5"/>
        <v>30535.08</v>
      </c>
      <c r="U32" s="27">
        <f t="shared" si="6"/>
        <v>1.52393687184406</v>
      </c>
      <c r="V32" s="26">
        <f>INDEX(检修、备用和必开!B:B,MATCH(统调负荷!$C32,检修、备用和必开!$A:$A,0))</f>
        <v>24104.6</v>
      </c>
      <c r="W32" s="26">
        <f>INDEX(检修、备用和必开!C:C,MATCH(统调负荷!$C32,检修、备用和必开!$A:$A,0))</f>
        <v>0</v>
      </c>
      <c r="X32" s="26">
        <f>INDEX(检修、备用和必开!D:D,MATCH(统调负荷!$C32,检修、备用和必开!$A:$A,0))</f>
        <v>14800</v>
      </c>
      <c r="Y32" s="26">
        <f>INDEX(检修、备用和必开!E:E,MATCH(统调负荷!$C32,检修、备用和必开!$A:$A,0))</f>
        <v>3820</v>
      </c>
      <c r="Z32" s="26">
        <f>INDEX(检修、备用和必开!F:F,MATCH(统调负荷!$C32,检修、备用和必开!$A:$A,0))</f>
        <v>1300</v>
      </c>
      <c r="AA32" s="26">
        <f t="shared" si="7"/>
        <v>69087.8</v>
      </c>
      <c r="AB32" s="26">
        <v>280</v>
      </c>
      <c r="AC32" s="26">
        <v>382.97</v>
      </c>
      <c r="AD32" s="76">
        <f t="shared" si="8"/>
        <v>45658.3125</v>
      </c>
      <c r="AE32" s="27">
        <f t="shared" si="9"/>
        <v>4999.60000000001</v>
      </c>
      <c r="AF32" s="27">
        <f t="shared" si="10"/>
        <v>3683.08</v>
      </c>
      <c r="AG32" s="27">
        <f t="shared" si="11"/>
        <v>-659.58</v>
      </c>
      <c r="AH32" s="27">
        <f t="shared" si="12"/>
        <v>2015.1</v>
      </c>
      <c r="AI32" s="27">
        <f t="shared" si="13"/>
        <v>-97</v>
      </c>
      <c r="AJ32" s="27">
        <f t="shared" si="14"/>
        <v>58</v>
      </c>
      <c r="AK32" s="26">
        <f>INDEX(检修、备用和必开!I:I,MATCH(统调负荷!$C32,检修、备用和必开!$A:$A,0))</f>
        <v>9782.29418726069</v>
      </c>
    </row>
    <row r="33" ht="13.8" spans="1:37">
      <c r="A33" s="26">
        <f t="shared" si="1"/>
        <v>3</v>
      </c>
      <c r="B33" s="26">
        <f t="shared" si="2"/>
        <v>7</v>
      </c>
      <c r="C33" t="s">
        <v>22</v>
      </c>
      <c r="D33" s="75">
        <v>0.322916666666667</v>
      </c>
      <c r="E33" s="26">
        <v>62285</v>
      </c>
      <c r="F33" s="26">
        <v>29218</v>
      </c>
      <c r="G33" s="26">
        <v>9288</v>
      </c>
      <c r="H33" s="26">
        <v>19427</v>
      </c>
      <c r="I33" s="26">
        <v>5541</v>
      </c>
      <c r="J33" s="26">
        <v>-1189</v>
      </c>
      <c r="K33" s="26">
        <f t="shared" si="3"/>
        <v>25398</v>
      </c>
      <c r="L33" s="27">
        <f t="shared" si="4"/>
        <v>2.72020631545791</v>
      </c>
      <c r="M33" s="75">
        <v>0.322916666666667</v>
      </c>
      <c r="N33" s="26">
        <v>67474.2</v>
      </c>
      <c r="O33" s="26">
        <v>33384.43</v>
      </c>
      <c r="P33" s="26">
        <v>8453.67</v>
      </c>
      <c r="Q33" s="26">
        <v>21402.1</v>
      </c>
      <c r="R33" s="26">
        <v>5394</v>
      </c>
      <c r="S33" s="26">
        <v>-1160</v>
      </c>
      <c r="T33" s="26">
        <f t="shared" si="5"/>
        <v>29564.43</v>
      </c>
      <c r="U33" s="27">
        <f t="shared" si="6"/>
        <v>1.55727910851103</v>
      </c>
      <c r="V33" s="26">
        <f>INDEX(检修、备用和必开!B:B,MATCH(统调负荷!$C33,检修、备用和必开!$A:$A,0))</f>
        <v>24104.6</v>
      </c>
      <c r="W33" s="26">
        <f>INDEX(检修、备用和必开!C:C,MATCH(统调负荷!$C33,检修、备用和必开!$A:$A,0))</f>
        <v>0</v>
      </c>
      <c r="X33" s="26">
        <f>INDEX(检修、备用和必开!D:D,MATCH(统调负荷!$C33,检修、备用和必开!$A:$A,0))</f>
        <v>14800</v>
      </c>
      <c r="Y33" s="26">
        <f>INDEX(检修、备用和必开!E:E,MATCH(统调负荷!$C33,检修、备用和必开!$A:$A,0))</f>
        <v>3820</v>
      </c>
      <c r="Z33" s="26">
        <f>INDEX(检修、备用和必开!F:F,MATCH(统调负荷!$C33,检修、备用和必开!$A:$A,0))</f>
        <v>1300</v>
      </c>
      <c r="AA33" s="26">
        <f t="shared" si="7"/>
        <v>69087.8</v>
      </c>
      <c r="AB33" s="26">
        <v>228</v>
      </c>
      <c r="AC33" s="26">
        <v>364.34</v>
      </c>
      <c r="AD33" s="76">
        <f t="shared" si="8"/>
        <v>45658.3229166667</v>
      </c>
      <c r="AE33" s="27">
        <f t="shared" si="9"/>
        <v>5189.2</v>
      </c>
      <c r="AF33" s="27">
        <f t="shared" si="10"/>
        <v>4166.43</v>
      </c>
      <c r="AG33" s="27">
        <f t="shared" si="11"/>
        <v>-834.33</v>
      </c>
      <c r="AH33" s="27">
        <f t="shared" si="12"/>
        <v>1975.1</v>
      </c>
      <c r="AI33" s="27">
        <f t="shared" si="13"/>
        <v>-147</v>
      </c>
      <c r="AJ33" s="27">
        <f t="shared" si="14"/>
        <v>29</v>
      </c>
      <c r="AK33" s="26">
        <f>INDEX(检修、备用和必开!I:I,MATCH(统调负荷!$C33,检修、备用和必开!$A:$A,0))</f>
        <v>9782.29418726069</v>
      </c>
    </row>
    <row r="34" ht="13.8" spans="1:37">
      <c r="A34" s="26">
        <f t="shared" si="1"/>
        <v>3</v>
      </c>
      <c r="B34" s="26">
        <f t="shared" si="2"/>
        <v>8</v>
      </c>
      <c r="C34" t="s">
        <v>22</v>
      </c>
      <c r="D34" s="75">
        <v>0.333333333333333</v>
      </c>
      <c r="E34" s="26">
        <v>60900</v>
      </c>
      <c r="F34" s="26">
        <v>25686</v>
      </c>
      <c r="G34" s="26">
        <v>10834</v>
      </c>
      <c r="H34" s="26">
        <v>19638</v>
      </c>
      <c r="I34" s="26">
        <v>5931</v>
      </c>
      <c r="J34" s="26">
        <v>-1189</v>
      </c>
      <c r="K34" s="26">
        <f t="shared" si="3"/>
        <v>21866</v>
      </c>
      <c r="L34" s="27">
        <f t="shared" si="4"/>
        <v>3.15959937802982</v>
      </c>
      <c r="M34" s="75">
        <v>0.333333333333333</v>
      </c>
      <c r="N34" s="26">
        <v>65956.5</v>
      </c>
      <c r="O34" s="26">
        <v>31355.1</v>
      </c>
      <c r="P34" s="26">
        <v>9806.5</v>
      </c>
      <c r="Q34" s="26">
        <v>20295.9</v>
      </c>
      <c r="R34" s="26">
        <v>5725</v>
      </c>
      <c r="S34" s="26">
        <v>-1226</v>
      </c>
      <c r="T34" s="26">
        <f t="shared" si="5"/>
        <v>27535.1</v>
      </c>
      <c r="U34" s="27">
        <f t="shared" si="6"/>
        <v>1.63192717154323</v>
      </c>
      <c r="V34" s="26">
        <f>INDEX(检修、备用和必开!B:B,MATCH(统调负荷!$C34,检修、备用和必开!$A:$A,0))</f>
        <v>24104.6</v>
      </c>
      <c r="W34" s="26">
        <f>INDEX(检修、备用和必开!C:C,MATCH(统调负荷!$C34,检修、备用和必开!$A:$A,0))</f>
        <v>0</v>
      </c>
      <c r="X34" s="26">
        <f>INDEX(检修、备用和必开!D:D,MATCH(统调负荷!$C34,检修、备用和必开!$A:$A,0))</f>
        <v>14800</v>
      </c>
      <c r="Y34" s="26">
        <f>INDEX(检修、备用和必开!E:E,MATCH(统调负荷!$C34,检修、备用和必开!$A:$A,0))</f>
        <v>3820</v>
      </c>
      <c r="Z34" s="26">
        <f>INDEX(检修、备用和必开!F:F,MATCH(统调负荷!$C34,检修、备用和必开!$A:$A,0))</f>
        <v>1300</v>
      </c>
      <c r="AA34" s="26">
        <f t="shared" si="7"/>
        <v>69087.8</v>
      </c>
      <c r="AB34" s="26">
        <v>0</v>
      </c>
      <c r="AC34" s="26">
        <v>314.83</v>
      </c>
      <c r="AD34" s="76">
        <f t="shared" si="8"/>
        <v>45658.3333333333</v>
      </c>
      <c r="AE34" s="27">
        <f t="shared" si="9"/>
        <v>5056.5</v>
      </c>
      <c r="AF34" s="27">
        <f t="shared" si="10"/>
        <v>5669.1</v>
      </c>
      <c r="AG34" s="27">
        <f t="shared" si="11"/>
        <v>-1027.5</v>
      </c>
      <c r="AH34" s="27">
        <f t="shared" si="12"/>
        <v>657.900000000001</v>
      </c>
      <c r="AI34" s="27">
        <f t="shared" si="13"/>
        <v>-206</v>
      </c>
      <c r="AJ34" s="27">
        <f t="shared" si="14"/>
        <v>-37</v>
      </c>
      <c r="AK34" s="26">
        <f>INDEX(检修、备用和必开!I:I,MATCH(统调负荷!$C34,检修、备用和必开!$A:$A,0))</f>
        <v>9782.29418726069</v>
      </c>
    </row>
    <row r="35" ht="13.8" spans="1:37">
      <c r="A35" s="26">
        <f t="shared" si="1"/>
        <v>3</v>
      </c>
      <c r="B35" s="26">
        <f t="shared" si="2"/>
        <v>8</v>
      </c>
      <c r="C35" t="s">
        <v>22</v>
      </c>
      <c r="D35" s="75">
        <v>0.34375</v>
      </c>
      <c r="E35" s="26">
        <v>61410</v>
      </c>
      <c r="F35" s="26">
        <v>24700</v>
      </c>
      <c r="G35" s="26">
        <v>10834</v>
      </c>
      <c r="H35" s="26">
        <v>20894</v>
      </c>
      <c r="I35" s="26">
        <v>6393</v>
      </c>
      <c r="J35" s="26">
        <v>-1411</v>
      </c>
      <c r="K35" s="26">
        <f t="shared" si="3"/>
        <v>20880</v>
      </c>
      <c r="L35" s="27">
        <f t="shared" si="4"/>
        <v>3.30880268199234</v>
      </c>
      <c r="M35" s="75">
        <v>0.34375</v>
      </c>
      <c r="N35" s="26">
        <v>65644.4</v>
      </c>
      <c r="O35" s="26">
        <v>30091.9</v>
      </c>
      <c r="P35" s="26">
        <v>10436.7</v>
      </c>
      <c r="Q35" s="26">
        <v>20303.8</v>
      </c>
      <c r="R35" s="26">
        <v>6175</v>
      </c>
      <c r="S35" s="26">
        <v>-1363</v>
      </c>
      <c r="T35" s="26">
        <f t="shared" si="5"/>
        <v>26271.9</v>
      </c>
      <c r="U35" s="27">
        <f t="shared" si="6"/>
        <v>1.68211843133627</v>
      </c>
      <c r="V35" s="26">
        <f>INDEX(检修、备用和必开!B:B,MATCH(统调负荷!$C35,检修、备用和必开!$A:$A,0))</f>
        <v>24104.6</v>
      </c>
      <c r="W35" s="26">
        <f>INDEX(检修、备用和必开!C:C,MATCH(统调负荷!$C35,检修、备用和必开!$A:$A,0))</f>
        <v>0</v>
      </c>
      <c r="X35" s="26">
        <f>INDEX(检修、备用和必开!D:D,MATCH(统调负荷!$C35,检修、备用和必开!$A:$A,0))</f>
        <v>14800</v>
      </c>
      <c r="Y35" s="26">
        <f>INDEX(检修、备用和必开!E:E,MATCH(统调负荷!$C35,检修、备用和必开!$A:$A,0))</f>
        <v>3820</v>
      </c>
      <c r="Z35" s="26">
        <f>INDEX(检修、备用和必开!F:F,MATCH(统调负荷!$C35,检修、备用和必开!$A:$A,0))</f>
        <v>1300</v>
      </c>
      <c r="AA35" s="26">
        <f t="shared" si="7"/>
        <v>69087.8</v>
      </c>
      <c r="AB35" s="26">
        <v>0</v>
      </c>
      <c r="AC35" s="26">
        <v>0</v>
      </c>
      <c r="AD35" s="76">
        <f t="shared" si="8"/>
        <v>45658.34375</v>
      </c>
      <c r="AE35" s="27">
        <f t="shared" si="9"/>
        <v>4234.39999999999</v>
      </c>
      <c r="AF35" s="27">
        <f t="shared" si="10"/>
        <v>5391.9</v>
      </c>
      <c r="AG35" s="27">
        <f t="shared" si="11"/>
        <v>-397.299999999999</v>
      </c>
      <c r="AH35" s="27">
        <f t="shared" si="12"/>
        <v>-590.200000000001</v>
      </c>
      <c r="AI35" s="27">
        <f t="shared" si="13"/>
        <v>-218</v>
      </c>
      <c r="AJ35" s="27">
        <f t="shared" si="14"/>
        <v>48</v>
      </c>
      <c r="AK35" s="26">
        <f>INDEX(检修、备用和必开!I:I,MATCH(统调负荷!$C35,检修、备用和必开!$A:$A,0))</f>
        <v>9782.29418726069</v>
      </c>
    </row>
    <row r="36" ht="13.8" spans="1:37">
      <c r="A36" s="26">
        <f t="shared" si="1"/>
        <v>3</v>
      </c>
      <c r="B36" s="26">
        <f t="shared" si="2"/>
        <v>8</v>
      </c>
      <c r="C36" t="s">
        <v>22</v>
      </c>
      <c r="D36" s="75">
        <v>0.354166666666667</v>
      </c>
      <c r="E36" s="26">
        <v>61755</v>
      </c>
      <c r="F36" s="26">
        <v>24437</v>
      </c>
      <c r="G36" s="26">
        <v>10814</v>
      </c>
      <c r="H36" s="26">
        <v>21047</v>
      </c>
      <c r="I36" s="26">
        <v>6868</v>
      </c>
      <c r="J36" s="26">
        <v>-1411</v>
      </c>
      <c r="K36" s="26">
        <f t="shared" si="3"/>
        <v>20617</v>
      </c>
      <c r="L36" s="27">
        <f t="shared" si="4"/>
        <v>3.35101130135325</v>
      </c>
      <c r="M36" s="75">
        <v>0.354166666666667</v>
      </c>
      <c r="N36" s="26">
        <v>65331.8</v>
      </c>
      <c r="O36" s="26">
        <v>28613.1</v>
      </c>
      <c r="P36" s="26">
        <v>10538.2</v>
      </c>
      <c r="Q36" s="26">
        <v>20829.5</v>
      </c>
      <c r="R36" s="26">
        <v>6726</v>
      </c>
      <c r="S36" s="26">
        <v>-1375</v>
      </c>
      <c r="T36" s="26">
        <f t="shared" si="5"/>
        <v>24793.1</v>
      </c>
      <c r="U36" s="27">
        <f t="shared" si="6"/>
        <v>1.74494545766813</v>
      </c>
      <c r="V36" s="26">
        <f>INDEX(检修、备用和必开!B:B,MATCH(统调负荷!$C36,检修、备用和必开!$A:$A,0))</f>
        <v>24104.6</v>
      </c>
      <c r="W36" s="26">
        <f>INDEX(检修、备用和必开!C:C,MATCH(统调负荷!$C36,检修、备用和必开!$A:$A,0))</f>
        <v>0</v>
      </c>
      <c r="X36" s="26">
        <f>INDEX(检修、备用和必开!D:D,MATCH(统调负荷!$C36,检修、备用和必开!$A:$A,0))</f>
        <v>14800</v>
      </c>
      <c r="Y36" s="26">
        <f>INDEX(检修、备用和必开!E:E,MATCH(统调负荷!$C36,检修、备用和必开!$A:$A,0))</f>
        <v>3820</v>
      </c>
      <c r="Z36" s="26">
        <f>INDEX(检修、备用和必开!F:F,MATCH(统调负荷!$C36,检修、备用和必开!$A:$A,0))</f>
        <v>1300</v>
      </c>
      <c r="AA36" s="26">
        <f t="shared" si="7"/>
        <v>69087.8</v>
      </c>
      <c r="AB36" s="26">
        <v>0</v>
      </c>
      <c r="AC36" s="26">
        <v>64.41</v>
      </c>
      <c r="AD36" s="76">
        <f t="shared" si="8"/>
        <v>45658.3541666667</v>
      </c>
      <c r="AE36" s="27">
        <f t="shared" si="9"/>
        <v>3576.8</v>
      </c>
      <c r="AF36" s="27">
        <f t="shared" si="10"/>
        <v>4176.1</v>
      </c>
      <c r="AG36" s="27">
        <f t="shared" si="11"/>
        <v>-275.799999999999</v>
      </c>
      <c r="AH36" s="27">
        <f t="shared" si="12"/>
        <v>-217.5</v>
      </c>
      <c r="AI36" s="27">
        <f t="shared" si="13"/>
        <v>-142</v>
      </c>
      <c r="AJ36" s="27">
        <f t="shared" si="14"/>
        <v>36</v>
      </c>
      <c r="AK36" s="26">
        <f>INDEX(检修、备用和必开!I:I,MATCH(统调负荷!$C36,检修、备用和必开!$A:$A,0))</f>
        <v>9782.29418726069</v>
      </c>
    </row>
    <row r="37" ht="13.8" spans="1:37">
      <c r="A37" s="26">
        <f t="shared" si="1"/>
        <v>3</v>
      </c>
      <c r="B37" s="26">
        <f t="shared" si="2"/>
        <v>8</v>
      </c>
      <c r="C37" t="s">
        <v>22</v>
      </c>
      <c r="D37" s="75">
        <v>0.364583333333333</v>
      </c>
      <c r="E37" s="26">
        <v>62345</v>
      </c>
      <c r="F37" s="26">
        <v>25097</v>
      </c>
      <c r="G37" s="26">
        <v>10814</v>
      </c>
      <c r="H37" s="26">
        <v>20464</v>
      </c>
      <c r="I37" s="26">
        <v>7381</v>
      </c>
      <c r="J37" s="26">
        <v>-1411</v>
      </c>
      <c r="K37" s="26">
        <f t="shared" si="3"/>
        <v>21277</v>
      </c>
      <c r="L37" s="27">
        <f t="shared" si="4"/>
        <v>3.24706490576679</v>
      </c>
      <c r="M37" s="75">
        <v>0.364583333333333</v>
      </c>
      <c r="N37" s="26">
        <v>65550.7</v>
      </c>
      <c r="O37" s="26">
        <v>28451.6</v>
      </c>
      <c r="P37" s="26">
        <v>10677.3</v>
      </c>
      <c r="Q37" s="26">
        <v>20543.8</v>
      </c>
      <c r="R37" s="26">
        <v>7296</v>
      </c>
      <c r="S37" s="26">
        <v>-1418</v>
      </c>
      <c r="T37" s="26">
        <f t="shared" si="5"/>
        <v>24631.6</v>
      </c>
      <c r="U37" s="27">
        <f t="shared" si="6"/>
        <v>1.75209223059678</v>
      </c>
      <c r="V37" s="26">
        <f>INDEX(检修、备用和必开!B:B,MATCH(统调负荷!$C37,检修、备用和必开!$A:$A,0))</f>
        <v>24104.6</v>
      </c>
      <c r="W37" s="26">
        <f>INDEX(检修、备用和必开!C:C,MATCH(统调负荷!$C37,检修、备用和必开!$A:$A,0))</f>
        <v>0</v>
      </c>
      <c r="X37" s="26">
        <f>INDEX(检修、备用和必开!D:D,MATCH(统调负荷!$C37,检修、备用和必开!$A:$A,0))</f>
        <v>14800</v>
      </c>
      <c r="Y37" s="26">
        <f>INDEX(检修、备用和必开!E:E,MATCH(统调负荷!$C37,检修、备用和必开!$A:$A,0))</f>
        <v>3820</v>
      </c>
      <c r="Z37" s="26">
        <f>INDEX(检修、备用和必开!F:F,MATCH(统调负荷!$C37,检修、备用和必开!$A:$A,0))</f>
        <v>1300</v>
      </c>
      <c r="AA37" s="26">
        <f t="shared" si="7"/>
        <v>69087.8</v>
      </c>
      <c r="AB37" s="26">
        <v>0</v>
      </c>
      <c r="AC37" s="26">
        <v>59.41</v>
      </c>
      <c r="AD37" s="76">
        <f t="shared" si="8"/>
        <v>45658.3645833333</v>
      </c>
      <c r="AE37" s="27">
        <f t="shared" si="9"/>
        <v>3205.7</v>
      </c>
      <c r="AF37" s="27">
        <f t="shared" si="10"/>
        <v>3354.6</v>
      </c>
      <c r="AG37" s="27">
        <f t="shared" si="11"/>
        <v>-136.700000000001</v>
      </c>
      <c r="AH37" s="27">
        <f t="shared" si="12"/>
        <v>79.7999999999993</v>
      </c>
      <c r="AI37" s="27">
        <f t="shared" si="13"/>
        <v>-85</v>
      </c>
      <c r="AJ37" s="27">
        <f t="shared" si="14"/>
        <v>-7</v>
      </c>
      <c r="AK37" s="26">
        <f>INDEX(检修、备用和必开!I:I,MATCH(统调负荷!$C37,检修、备用和必开!$A:$A,0))</f>
        <v>9782.29418726069</v>
      </c>
    </row>
    <row r="38" ht="13.8" spans="1:37">
      <c r="A38" s="26">
        <f t="shared" si="1"/>
        <v>3</v>
      </c>
      <c r="B38" s="26">
        <f t="shared" si="2"/>
        <v>9</v>
      </c>
      <c r="C38" t="s">
        <v>22</v>
      </c>
      <c r="D38" s="75">
        <v>0.375</v>
      </c>
      <c r="E38" s="26">
        <v>62860</v>
      </c>
      <c r="F38" s="26">
        <v>23795</v>
      </c>
      <c r="G38" s="26">
        <v>12618</v>
      </c>
      <c r="H38" s="26">
        <v>19969</v>
      </c>
      <c r="I38" s="26">
        <v>7890</v>
      </c>
      <c r="J38" s="26">
        <v>-1412</v>
      </c>
      <c r="K38" s="26">
        <f t="shared" si="3"/>
        <v>19975</v>
      </c>
      <c r="L38" s="27">
        <f t="shared" si="4"/>
        <v>3.45871339173967</v>
      </c>
      <c r="M38" s="75">
        <v>0.375</v>
      </c>
      <c r="N38" s="26">
        <v>65958.7</v>
      </c>
      <c r="O38" s="26">
        <v>27422.8</v>
      </c>
      <c r="P38" s="26">
        <v>11913.6</v>
      </c>
      <c r="Q38" s="26">
        <v>20063.3</v>
      </c>
      <c r="R38" s="26">
        <v>7951</v>
      </c>
      <c r="S38" s="26">
        <v>-1392</v>
      </c>
      <c r="T38" s="26">
        <f t="shared" si="5"/>
        <v>23602.8</v>
      </c>
      <c r="U38" s="27">
        <f t="shared" si="6"/>
        <v>1.79903027904215</v>
      </c>
      <c r="V38" s="26">
        <f>INDEX(检修、备用和必开!B:B,MATCH(统调负荷!$C38,检修、备用和必开!$A:$A,0))</f>
        <v>24104.6</v>
      </c>
      <c r="W38" s="26">
        <f>INDEX(检修、备用和必开!C:C,MATCH(统调负荷!$C38,检修、备用和必开!$A:$A,0))</f>
        <v>0</v>
      </c>
      <c r="X38" s="26">
        <f>INDEX(检修、备用和必开!D:D,MATCH(统调负荷!$C38,检修、备用和必开!$A:$A,0))</f>
        <v>14800</v>
      </c>
      <c r="Y38" s="26">
        <f>INDEX(检修、备用和必开!E:E,MATCH(统调负荷!$C38,检修、备用和必开!$A:$A,0))</f>
        <v>3820</v>
      </c>
      <c r="Z38" s="26">
        <f>INDEX(检修、备用和必开!F:F,MATCH(统调负荷!$C38,检修、备用和必开!$A:$A,0))</f>
        <v>1300</v>
      </c>
      <c r="AA38" s="26">
        <f t="shared" si="7"/>
        <v>69087.8</v>
      </c>
      <c r="AB38" s="26">
        <v>0</v>
      </c>
      <c r="AC38" s="26">
        <v>0</v>
      </c>
      <c r="AD38" s="76">
        <f t="shared" si="8"/>
        <v>45658.375</v>
      </c>
      <c r="AE38" s="27">
        <f t="shared" si="9"/>
        <v>3098.7</v>
      </c>
      <c r="AF38" s="27">
        <f t="shared" si="10"/>
        <v>3627.8</v>
      </c>
      <c r="AG38" s="27">
        <f t="shared" si="11"/>
        <v>-704.4</v>
      </c>
      <c r="AH38" s="27">
        <f t="shared" si="12"/>
        <v>94.2999999999993</v>
      </c>
      <c r="AI38" s="27">
        <f t="shared" si="13"/>
        <v>61</v>
      </c>
      <c r="AJ38" s="27">
        <f t="shared" si="14"/>
        <v>20</v>
      </c>
      <c r="AK38" s="26">
        <f>INDEX(检修、备用和必开!I:I,MATCH(统调负荷!$C38,检修、备用和必开!$A:$A,0))</f>
        <v>9782.29418726069</v>
      </c>
    </row>
    <row r="39" ht="13.8" spans="1:37">
      <c r="A39" s="26">
        <f t="shared" si="1"/>
        <v>3</v>
      </c>
      <c r="B39" s="26">
        <f t="shared" si="2"/>
        <v>9</v>
      </c>
      <c r="C39" t="s">
        <v>22</v>
      </c>
      <c r="D39" s="75">
        <v>0.385416666666667</v>
      </c>
      <c r="E39" s="26">
        <v>62840</v>
      </c>
      <c r="F39" s="26">
        <v>23105</v>
      </c>
      <c r="G39" s="26">
        <v>12886</v>
      </c>
      <c r="H39" s="26">
        <v>19837</v>
      </c>
      <c r="I39" s="26">
        <v>8423</v>
      </c>
      <c r="J39" s="26">
        <v>-1411</v>
      </c>
      <c r="K39" s="26">
        <f t="shared" si="3"/>
        <v>19285</v>
      </c>
      <c r="L39" s="27">
        <f t="shared" si="4"/>
        <v>3.58246305418719</v>
      </c>
      <c r="M39" s="75">
        <v>0.385416666666667</v>
      </c>
      <c r="N39" s="26">
        <v>66592.1</v>
      </c>
      <c r="O39" s="26">
        <v>26577.5</v>
      </c>
      <c r="P39" s="26">
        <v>12766.1</v>
      </c>
      <c r="Q39" s="26">
        <v>20082.5</v>
      </c>
      <c r="R39" s="26">
        <v>8558</v>
      </c>
      <c r="S39" s="26">
        <v>-1392</v>
      </c>
      <c r="T39" s="26">
        <f t="shared" si="5"/>
        <v>22757.5</v>
      </c>
      <c r="U39" s="27">
        <f t="shared" si="6"/>
        <v>1.83952073487319</v>
      </c>
      <c r="V39" s="26">
        <f>INDEX(检修、备用和必开!B:B,MATCH(统调负荷!$C39,检修、备用和必开!$A:$A,0))</f>
        <v>24104.6</v>
      </c>
      <c r="W39" s="26">
        <f>INDEX(检修、备用和必开!C:C,MATCH(统调负荷!$C39,检修、备用和必开!$A:$A,0))</f>
        <v>0</v>
      </c>
      <c r="X39" s="26">
        <f>INDEX(检修、备用和必开!D:D,MATCH(统调负荷!$C39,检修、备用和必开!$A:$A,0))</f>
        <v>14800</v>
      </c>
      <c r="Y39" s="26">
        <f>INDEX(检修、备用和必开!E:E,MATCH(统调负荷!$C39,检修、备用和必开!$A:$A,0))</f>
        <v>3820</v>
      </c>
      <c r="Z39" s="26">
        <f>INDEX(检修、备用和必开!F:F,MATCH(统调负荷!$C39,检修、备用和必开!$A:$A,0))</f>
        <v>1300</v>
      </c>
      <c r="AA39" s="26">
        <f t="shared" si="7"/>
        <v>69087.8</v>
      </c>
      <c r="AB39" s="26">
        <v>0</v>
      </c>
      <c r="AC39" s="26">
        <v>15.69</v>
      </c>
      <c r="AD39" s="76">
        <f t="shared" si="8"/>
        <v>45658.3854166667</v>
      </c>
      <c r="AE39" s="27">
        <f t="shared" si="9"/>
        <v>3752.10000000001</v>
      </c>
      <c r="AF39" s="27">
        <f t="shared" si="10"/>
        <v>3472.5</v>
      </c>
      <c r="AG39" s="27">
        <f t="shared" si="11"/>
        <v>-119.9</v>
      </c>
      <c r="AH39" s="27">
        <f t="shared" si="12"/>
        <v>245.5</v>
      </c>
      <c r="AI39" s="27">
        <f t="shared" si="13"/>
        <v>135</v>
      </c>
      <c r="AJ39" s="27">
        <f t="shared" si="14"/>
        <v>19</v>
      </c>
      <c r="AK39" s="26">
        <f>INDEX(检修、备用和必开!I:I,MATCH(统调负荷!$C39,检修、备用和必开!$A:$A,0))</f>
        <v>9782.29418726069</v>
      </c>
    </row>
    <row r="40" ht="13.8" spans="1:37">
      <c r="A40" s="26">
        <f t="shared" si="1"/>
        <v>3</v>
      </c>
      <c r="B40" s="26">
        <f t="shared" si="2"/>
        <v>9</v>
      </c>
      <c r="C40" t="s">
        <v>22</v>
      </c>
      <c r="D40" s="75">
        <v>0.395833333333333</v>
      </c>
      <c r="E40" s="26">
        <v>63260</v>
      </c>
      <c r="F40" s="26">
        <v>23296</v>
      </c>
      <c r="G40" s="26">
        <v>12886</v>
      </c>
      <c r="H40" s="26">
        <v>19523</v>
      </c>
      <c r="I40" s="26">
        <v>8966</v>
      </c>
      <c r="J40" s="26">
        <v>-1411</v>
      </c>
      <c r="K40" s="26">
        <f t="shared" si="3"/>
        <v>19476</v>
      </c>
      <c r="L40" s="27">
        <f t="shared" si="4"/>
        <v>3.54733004723762</v>
      </c>
      <c r="M40" s="75">
        <v>0.395833333333333</v>
      </c>
      <c r="N40" s="26">
        <v>66500.4</v>
      </c>
      <c r="O40" s="26">
        <v>25626.7</v>
      </c>
      <c r="P40" s="26">
        <v>12769.6</v>
      </c>
      <c r="Q40" s="26">
        <v>20418.1</v>
      </c>
      <c r="R40" s="26">
        <v>9107</v>
      </c>
      <c r="S40" s="26">
        <v>-1421</v>
      </c>
      <c r="T40" s="26">
        <f t="shared" si="5"/>
        <v>21806.7</v>
      </c>
      <c r="U40" s="27">
        <f t="shared" si="6"/>
        <v>1.88729931952348</v>
      </c>
      <c r="V40" s="26">
        <f>INDEX(检修、备用和必开!B:B,MATCH(统调负荷!$C40,检修、备用和必开!$A:$A,0))</f>
        <v>24104.6</v>
      </c>
      <c r="W40" s="26">
        <f>INDEX(检修、备用和必开!C:C,MATCH(统调负荷!$C40,检修、备用和必开!$A:$A,0))</f>
        <v>0</v>
      </c>
      <c r="X40" s="26">
        <f>INDEX(检修、备用和必开!D:D,MATCH(统调负荷!$C40,检修、备用和必开!$A:$A,0))</f>
        <v>14800</v>
      </c>
      <c r="Y40" s="26">
        <f>INDEX(检修、备用和必开!E:E,MATCH(统调负荷!$C40,检修、备用和必开!$A:$A,0))</f>
        <v>3820</v>
      </c>
      <c r="Z40" s="26">
        <f>INDEX(检修、备用和必开!F:F,MATCH(统调负荷!$C40,检修、备用和必开!$A:$A,0))</f>
        <v>1300</v>
      </c>
      <c r="AA40" s="26">
        <f t="shared" si="7"/>
        <v>69087.8</v>
      </c>
      <c r="AB40" s="26">
        <v>0</v>
      </c>
      <c r="AC40" s="26">
        <v>0</v>
      </c>
      <c r="AD40" s="76">
        <f t="shared" si="8"/>
        <v>45658.3958333333</v>
      </c>
      <c r="AE40" s="27">
        <f t="shared" si="9"/>
        <v>3240.39999999999</v>
      </c>
      <c r="AF40" s="27">
        <f t="shared" si="10"/>
        <v>2330.7</v>
      </c>
      <c r="AG40" s="27">
        <f t="shared" si="11"/>
        <v>-116.4</v>
      </c>
      <c r="AH40" s="27">
        <f t="shared" si="12"/>
        <v>895.099999999999</v>
      </c>
      <c r="AI40" s="27">
        <f t="shared" si="13"/>
        <v>141</v>
      </c>
      <c r="AJ40" s="27">
        <f t="shared" si="14"/>
        <v>-10</v>
      </c>
      <c r="AK40" s="26">
        <f>INDEX(检修、备用和必开!I:I,MATCH(统调负荷!$C40,检修、备用和必开!$A:$A,0))</f>
        <v>9782.29418726069</v>
      </c>
    </row>
    <row r="41" ht="13.8" spans="1:37">
      <c r="A41" s="26">
        <f t="shared" si="1"/>
        <v>3</v>
      </c>
      <c r="B41" s="26">
        <f t="shared" si="2"/>
        <v>9</v>
      </c>
      <c r="C41" t="s">
        <v>22</v>
      </c>
      <c r="D41" s="75">
        <v>0.40625</v>
      </c>
      <c r="E41" s="26">
        <v>63385</v>
      </c>
      <c r="F41" s="26">
        <v>23360</v>
      </c>
      <c r="G41" s="26">
        <v>12886</v>
      </c>
      <c r="H41" s="26">
        <v>19098</v>
      </c>
      <c r="I41" s="26">
        <v>9452</v>
      </c>
      <c r="J41" s="26">
        <v>-1411</v>
      </c>
      <c r="K41" s="26">
        <f t="shared" si="3"/>
        <v>19540</v>
      </c>
      <c r="L41" s="27">
        <f t="shared" si="4"/>
        <v>3.53571136131013</v>
      </c>
      <c r="M41" s="75">
        <v>0.40625</v>
      </c>
      <c r="N41" s="26">
        <v>66424.1</v>
      </c>
      <c r="O41" s="26">
        <v>25154.2</v>
      </c>
      <c r="P41" s="26">
        <v>13277.8</v>
      </c>
      <c r="Q41" s="26">
        <v>19739.1</v>
      </c>
      <c r="R41" s="26">
        <v>9527</v>
      </c>
      <c r="S41" s="26">
        <v>-1274</v>
      </c>
      <c r="T41" s="26">
        <f t="shared" si="5"/>
        <v>21334.2</v>
      </c>
      <c r="U41" s="27">
        <f t="shared" si="6"/>
        <v>1.91197812598591</v>
      </c>
      <c r="V41" s="26">
        <f>INDEX(检修、备用和必开!B:B,MATCH(统调负荷!$C41,检修、备用和必开!$A:$A,0))</f>
        <v>24104.6</v>
      </c>
      <c r="W41" s="26">
        <f>INDEX(检修、备用和必开!C:C,MATCH(统调负荷!$C41,检修、备用和必开!$A:$A,0))</f>
        <v>0</v>
      </c>
      <c r="X41" s="26">
        <f>INDEX(检修、备用和必开!D:D,MATCH(统调负荷!$C41,检修、备用和必开!$A:$A,0))</f>
        <v>14800</v>
      </c>
      <c r="Y41" s="26">
        <f>INDEX(检修、备用和必开!E:E,MATCH(统调负荷!$C41,检修、备用和必开!$A:$A,0))</f>
        <v>3820</v>
      </c>
      <c r="Z41" s="26">
        <f>INDEX(检修、备用和必开!F:F,MATCH(统调负荷!$C41,检修、备用和必开!$A:$A,0))</f>
        <v>1300</v>
      </c>
      <c r="AA41" s="26">
        <f t="shared" si="7"/>
        <v>69087.8</v>
      </c>
      <c r="AB41" s="26">
        <v>0</v>
      </c>
      <c r="AC41" s="26">
        <v>3.21</v>
      </c>
      <c r="AD41" s="76">
        <f t="shared" si="8"/>
        <v>45658.40625</v>
      </c>
      <c r="AE41" s="27">
        <f t="shared" si="9"/>
        <v>3039.10000000001</v>
      </c>
      <c r="AF41" s="27">
        <f t="shared" si="10"/>
        <v>1794.2</v>
      </c>
      <c r="AG41" s="27">
        <f t="shared" si="11"/>
        <v>391.799999999999</v>
      </c>
      <c r="AH41" s="27">
        <f t="shared" si="12"/>
        <v>641.099999999999</v>
      </c>
      <c r="AI41" s="27">
        <f t="shared" si="13"/>
        <v>75</v>
      </c>
      <c r="AJ41" s="27">
        <f t="shared" si="14"/>
        <v>137</v>
      </c>
      <c r="AK41" s="26">
        <f>INDEX(检修、备用和必开!I:I,MATCH(统调负荷!$C41,检修、备用和必开!$A:$A,0))</f>
        <v>9782.29418726069</v>
      </c>
    </row>
    <row r="42" ht="13.8" spans="1:37">
      <c r="A42" s="26">
        <f t="shared" si="1"/>
        <v>3</v>
      </c>
      <c r="B42" s="26">
        <f t="shared" si="2"/>
        <v>10</v>
      </c>
      <c r="C42" t="s">
        <v>22</v>
      </c>
      <c r="D42" s="75">
        <v>0.416666666666667</v>
      </c>
      <c r="E42" s="26">
        <v>63455</v>
      </c>
      <c r="F42" s="26">
        <v>22355</v>
      </c>
      <c r="G42" s="26">
        <v>13462</v>
      </c>
      <c r="H42" s="26">
        <v>18999</v>
      </c>
      <c r="I42" s="26">
        <v>10050</v>
      </c>
      <c r="J42" s="26">
        <v>-1411</v>
      </c>
      <c r="K42" s="26">
        <f t="shared" si="3"/>
        <v>18535</v>
      </c>
      <c r="L42" s="27">
        <f t="shared" si="4"/>
        <v>3.72742379282439</v>
      </c>
      <c r="M42" s="75">
        <v>0.416666666666667</v>
      </c>
      <c r="N42" s="26">
        <v>66239</v>
      </c>
      <c r="O42" s="26">
        <v>24896.9</v>
      </c>
      <c r="P42" s="26">
        <v>13159.9</v>
      </c>
      <c r="Q42" s="26">
        <v>19601.2</v>
      </c>
      <c r="R42" s="26">
        <v>10006</v>
      </c>
      <c r="S42" s="26">
        <v>-1425</v>
      </c>
      <c r="T42" s="26">
        <f t="shared" si="5"/>
        <v>21076.9</v>
      </c>
      <c r="U42" s="27">
        <f t="shared" si="6"/>
        <v>1.92569034671334</v>
      </c>
      <c r="V42" s="26">
        <f>INDEX(检修、备用和必开!B:B,MATCH(统调负荷!$C42,检修、备用和必开!$A:$A,0))</f>
        <v>24104.6</v>
      </c>
      <c r="W42" s="26">
        <f>INDEX(检修、备用和必开!C:C,MATCH(统调负荷!$C42,检修、备用和必开!$A:$A,0))</f>
        <v>0</v>
      </c>
      <c r="X42" s="26">
        <f>INDEX(检修、备用和必开!D:D,MATCH(统调负荷!$C42,检修、备用和必开!$A:$A,0))</f>
        <v>14800</v>
      </c>
      <c r="Y42" s="26">
        <f>INDEX(检修、备用和必开!E:E,MATCH(统调负荷!$C42,检修、备用和必开!$A:$A,0))</f>
        <v>3820</v>
      </c>
      <c r="Z42" s="26">
        <f>INDEX(检修、备用和必开!F:F,MATCH(统调负荷!$C42,检修、备用和必开!$A:$A,0))</f>
        <v>1300</v>
      </c>
      <c r="AA42" s="26">
        <f t="shared" si="7"/>
        <v>69087.8</v>
      </c>
      <c r="AB42" s="26">
        <v>8.42</v>
      </c>
      <c r="AC42" s="26">
        <v>3.21</v>
      </c>
      <c r="AD42" s="76">
        <f t="shared" si="8"/>
        <v>45658.4166666667</v>
      </c>
      <c r="AE42" s="27">
        <f t="shared" si="9"/>
        <v>2784</v>
      </c>
      <c r="AF42" s="27">
        <f t="shared" si="10"/>
        <v>2541.9</v>
      </c>
      <c r="AG42" s="27">
        <f t="shared" si="11"/>
        <v>-302.1</v>
      </c>
      <c r="AH42" s="27">
        <f t="shared" si="12"/>
        <v>602.200000000001</v>
      </c>
      <c r="AI42" s="27">
        <f t="shared" si="13"/>
        <v>-44</v>
      </c>
      <c r="AJ42" s="27">
        <f t="shared" si="14"/>
        <v>-14</v>
      </c>
      <c r="AK42" s="26">
        <f>INDEX(检修、备用和必开!I:I,MATCH(统调负荷!$C42,检修、备用和必开!$A:$A,0))</f>
        <v>9782.29418726069</v>
      </c>
    </row>
    <row r="43" ht="13.8" spans="1:37">
      <c r="A43" s="26">
        <f t="shared" si="1"/>
        <v>3</v>
      </c>
      <c r="B43" s="26">
        <f t="shared" si="2"/>
        <v>10</v>
      </c>
      <c r="C43" t="s">
        <v>22</v>
      </c>
      <c r="D43" s="75">
        <v>0.427083333333333</v>
      </c>
      <c r="E43" s="26">
        <v>62925</v>
      </c>
      <c r="F43" s="26">
        <v>21629</v>
      </c>
      <c r="G43" s="26">
        <v>13459</v>
      </c>
      <c r="H43" s="26">
        <v>18671</v>
      </c>
      <c r="I43" s="26">
        <v>10577</v>
      </c>
      <c r="J43" s="26">
        <v>-1411</v>
      </c>
      <c r="K43" s="26">
        <f t="shared" si="3"/>
        <v>17809</v>
      </c>
      <c r="L43" s="27">
        <f t="shared" si="4"/>
        <v>3.87937559660846</v>
      </c>
      <c r="M43" s="75">
        <v>0.427083333333333</v>
      </c>
      <c r="N43" s="26">
        <v>65294.8</v>
      </c>
      <c r="O43" s="26">
        <v>24560.3</v>
      </c>
      <c r="P43" s="26">
        <v>13286.6</v>
      </c>
      <c r="Q43" s="26">
        <v>18259.9</v>
      </c>
      <c r="R43" s="26">
        <v>10550</v>
      </c>
      <c r="S43" s="26">
        <v>-1362</v>
      </c>
      <c r="T43" s="26">
        <f t="shared" si="5"/>
        <v>20740.3</v>
      </c>
      <c r="U43" s="27">
        <f t="shared" si="6"/>
        <v>1.94392844179706</v>
      </c>
      <c r="V43" s="26">
        <f>INDEX(检修、备用和必开!B:B,MATCH(统调负荷!$C43,检修、备用和必开!$A:$A,0))</f>
        <v>24104.6</v>
      </c>
      <c r="W43" s="26">
        <f>INDEX(检修、备用和必开!C:C,MATCH(统调负荷!$C43,检修、备用和必开!$A:$A,0))</f>
        <v>0</v>
      </c>
      <c r="X43" s="26">
        <f>INDEX(检修、备用和必开!D:D,MATCH(统调负荷!$C43,检修、备用和必开!$A:$A,0))</f>
        <v>14800</v>
      </c>
      <c r="Y43" s="26">
        <f>INDEX(检修、备用和必开!E:E,MATCH(统调负荷!$C43,检修、备用和必开!$A:$A,0))</f>
        <v>3820</v>
      </c>
      <c r="Z43" s="26">
        <f>INDEX(检修、备用和必开!F:F,MATCH(统调负荷!$C43,检修、备用和必开!$A:$A,0))</f>
        <v>1300</v>
      </c>
      <c r="AA43" s="26">
        <f t="shared" si="7"/>
        <v>69087.8</v>
      </c>
      <c r="AB43" s="26">
        <v>7.38</v>
      </c>
      <c r="AC43" s="26">
        <v>0</v>
      </c>
      <c r="AD43" s="76">
        <f t="shared" si="8"/>
        <v>45658.4270833333</v>
      </c>
      <c r="AE43" s="27">
        <f t="shared" si="9"/>
        <v>2369.8</v>
      </c>
      <c r="AF43" s="27">
        <f t="shared" si="10"/>
        <v>2931.3</v>
      </c>
      <c r="AG43" s="27">
        <f t="shared" si="11"/>
        <v>-172.4</v>
      </c>
      <c r="AH43" s="27">
        <f t="shared" si="12"/>
        <v>-411.099999999999</v>
      </c>
      <c r="AI43" s="27">
        <f t="shared" si="13"/>
        <v>-27</v>
      </c>
      <c r="AJ43" s="27">
        <f t="shared" si="14"/>
        <v>49</v>
      </c>
      <c r="AK43" s="26">
        <f>INDEX(检修、备用和必开!I:I,MATCH(统调负荷!$C43,检修、备用和必开!$A:$A,0))</f>
        <v>9782.29418726069</v>
      </c>
    </row>
    <row r="44" ht="13.8" spans="1:37">
      <c r="A44" s="26">
        <f t="shared" si="1"/>
        <v>3</v>
      </c>
      <c r="B44" s="26">
        <f t="shared" si="2"/>
        <v>10</v>
      </c>
      <c r="C44" t="s">
        <v>22</v>
      </c>
      <c r="D44" s="75">
        <v>0.4375</v>
      </c>
      <c r="E44" s="26">
        <v>63335</v>
      </c>
      <c r="F44" s="26">
        <v>21755</v>
      </c>
      <c r="G44" s="26">
        <v>13459</v>
      </c>
      <c r="H44" s="26">
        <v>18469</v>
      </c>
      <c r="I44" s="26">
        <v>11063</v>
      </c>
      <c r="J44" s="26">
        <v>-1411</v>
      </c>
      <c r="K44" s="26">
        <f t="shared" si="3"/>
        <v>17935</v>
      </c>
      <c r="L44" s="27">
        <f t="shared" si="4"/>
        <v>3.85212155004182</v>
      </c>
      <c r="M44" s="75">
        <v>0.4375</v>
      </c>
      <c r="N44" s="26">
        <v>64779.8</v>
      </c>
      <c r="O44" s="26">
        <v>23645.2</v>
      </c>
      <c r="P44" s="26">
        <v>13375.8</v>
      </c>
      <c r="Q44" s="26">
        <v>18076.8</v>
      </c>
      <c r="R44" s="26">
        <v>11071</v>
      </c>
      <c r="S44" s="26">
        <v>-1389</v>
      </c>
      <c r="T44" s="26">
        <f t="shared" si="5"/>
        <v>19825.2</v>
      </c>
      <c r="U44" s="27">
        <f t="shared" si="6"/>
        <v>1.99530399824405</v>
      </c>
      <c r="V44" s="26">
        <f>INDEX(检修、备用和必开!B:B,MATCH(统调负荷!$C44,检修、备用和必开!$A:$A,0))</f>
        <v>24104.6</v>
      </c>
      <c r="W44" s="26">
        <f>INDEX(检修、备用和必开!C:C,MATCH(统调负荷!$C44,检修、备用和必开!$A:$A,0))</f>
        <v>0</v>
      </c>
      <c r="X44" s="26">
        <f>INDEX(检修、备用和必开!D:D,MATCH(统调负荷!$C44,检修、备用和必开!$A:$A,0))</f>
        <v>14800</v>
      </c>
      <c r="Y44" s="26">
        <f>INDEX(检修、备用和必开!E:E,MATCH(统调负荷!$C44,检修、备用和必开!$A:$A,0))</f>
        <v>3820</v>
      </c>
      <c r="Z44" s="26">
        <f>INDEX(检修、备用和必开!F:F,MATCH(统调负荷!$C44,检修、备用和必开!$A:$A,0))</f>
        <v>1300</v>
      </c>
      <c r="AA44" s="26">
        <f t="shared" si="7"/>
        <v>69087.8</v>
      </c>
      <c r="AB44" s="26">
        <v>7.67</v>
      </c>
      <c r="AC44" s="26">
        <v>0</v>
      </c>
      <c r="AD44" s="76">
        <f t="shared" si="8"/>
        <v>45658.4375</v>
      </c>
      <c r="AE44" s="27">
        <f t="shared" si="9"/>
        <v>1444.8</v>
      </c>
      <c r="AF44" s="27">
        <f t="shared" si="10"/>
        <v>1890.2</v>
      </c>
      <c r="AG44" s="27">
        <f t="shared" si="11"/>
        <v>-83.2000000000007</v>
      </c>
      <c r="AH44" s="27">
        <f t="shared" si="12"/>
        <v>-392.200000000001</v>
      </c>
      <c r="AI44" s="27">
        <f t="shared" si="13"/>
        <v>8</v>
      </c>
      <c r="AJ44" s="27">
        <f t="shared" si="14"/>
        <v>22</v>
      </c>
      <c r="AK44" s="26">
        <f>INDEX(检修、备用和必开!I:I,MATCH(统调负荷!$C44,检修、备用和必开!$A:$A,0))</f>
        <v>9782.29418726069</v>
      </c>
    </row>
    <row r="45" ht="13.8" spans="1:37">
      <c r="A45" s="26">
        <f t="shared" si="1"/>
        <v>3</v>
      </c>
      <c r="B45" s="26">
        <f t="shared" si="2"/>
        <v>10</v>
      </c>
      <c r="C45" t="s">
        <v>22</v>
      </c>
      <c r="D45" s="75">
        <v>0.447916666666667</v>
      </c>
      <c r="E45" s="26">
        <v>63120</v>
      </c>
      <c r="F45" s="26">
        <v>21598</v>
      </c>
      <c r="G45" s="26">
        <v>13459</v>
      </c>
      <c r="H45" s="26">
        <v>17948</v>
      </c>
      <c r="I45" s="26">
        <v>11526</v>
      </c>
      <c r="J45" s="26">
        <v>-1411</v>
      </c>
      <c r="K45" s="26">
        <f t="shared" si="3"/>
        <v>17778</v>
      </c>
      <c r="L45" s="27">
        <f t="shared" si="4"/>
        <v>3.88614017324783</v>
      </c>
      <c r="M45" s="75">
        <v>0.447916666666667</v>
      </c>
      <c r="N45" s="26">
        <v>64930.3</v>
      </c>
      <c r="O45" s="26">
        <v>23174.5</v>
      </c>
      <c r="P45" s="26">
        <v>13848.3</v>
      </c>
      <c r="Q45" s="26">
        <v>17913.5</v>
      </c>
      <c r="R45" s="26">
        <v>11356</v>
      </c>
      <c r="S45" s="26">
        <v>-1362</v>
      </c>
      <c r="T45" s="26">
        <f t="shared" si="5"/>
        <v>19354.5</v>
      </c>
      <c r="U45" s="27">
        <f t="shared" si="6"/>
        <v>2.02280226617283</v>
      </c>
      <c r="V45" s="26">
        <f>INDEX(检修、备用和必开!B:B,MATCH(统调负荷!$C45,检修、备用和必开!$A:$A,0))</f>
        <v>24104.6</v>
      </c>
      <c r="W45" s="26">
        <f>INDEX(检修、备用和必开!C:C,MATCH(统调负荷!$C45,检修、备用和必开!$A:$A,0))</f>
        <v>0</v>
      </c>
      <c r="X45" s="26">
        <f>INDEX(检修、备用和必开!D:D,MATCH(统调负荷!$C45,检修、备用和必开!$A:$A,0))</f>
        <v>14800</v>
      </c>
      <c r="Y45" s="26">
        <f>INDEX(检修、备用和必开!E:E,MATCH(统调负荷!$C45,检修、备用和必开!$A:$A,0))</f>
        <v>3820</v>
      </c>
      <c r="Z45" s="26">
        <f>INDEX(检修、备用和必开!F:F,MATCH(统调负荷!$C45,检修、备用和必开!$A:$A,0))</f>
        <v>1300</v>
      </c>
      <c r="AA45" s="26">
        <f t="shared" si="7"/>
        <v>69087.8</v>
      </c>
      <c r="AB45" s="26">
        <v>8.51</v>
      </c>
      <c r="AC45" s="26">
        <v>0</v>
      </c>
      <c r="AD45" s="76">
        <f t="shared" si="8"/>
        <v>45658.4479166667</v>
      </c>
      <c r="AE45" s="27">
        <f t="shared" si="9"/>
        <v>1810.3</v>
      </c>
      <c r="AF45" s="27">
        <f t="shared" si="10"/>
        <v>1576.5</v>
      </c>
      <c r="AG45" s="27">
        <f t="shared" si="11"/>
        <v>389.299999999999</v>
      </c>
      <c r="AH45" s="27">
        <f t="shared" si="12"/>
        <v>-34.5</v>
      </c>
      <c r="AI45" s="27">
        <f t="shared" si="13"/>
        <v>-170</v>
      </c>
      <c r="AJ45" s="27">
        <f t="shared" si="14"/>
        <v>49</v>
      </c>
      <c r="AK45" s="26">
        <f>INDEX(检修、备用和必开!I:I,MATCH(统调负荷!$C45,检修、备用和必开!$A:$A,0))</f>
        <v>9782.29418726069</v>
      </c>
    </row>
    <row r="46" ht="13.8" spans="1:37">
      <c r="A46" s="26">
        <f t="shared" si="1"/>
        <v>3</v>
      </c>
      <c r="B46" s="26">
        <f t="shared" si="2"/>
        <v>11</v>
      </c>
      <c r="C46" t="s">
        <v>22</v>
      </c>
      <c r="D46" s="75">
        <v>0.458333333333333</v>
      </c>
      <c r="E46" s="26">
        <v>63345</v>
      </c>
      <c r="F46" s="26">
        <v>21096</v>
      </c>
      <c r="G46" s="26">
        <v>14049</v>
      </c>
      <c r="H46" s="26">
        <v>17633</v>
      </c>
      <c r="I46" s="26">
        <v>11978</v>
      </c>
      <c r="J46" s="26">
        <v>-1411</v>
      </c>
      <c r="K46" s="26">
        <f t="shared" si="3"/>
        <v>17276</v>
      </c>
      <c r="L46" s="27">
        <f t="shared" si="4"/>
        <v>3.99906228293586</v>
      </c>
      <c r="M46" s="75">
        <v>0.458333333333333</v>
      </c>
      <c r="N46" s="26">
        <v>65661.4</v>
      </c>
      <c r="O46" s="26">
        <v>23237.7</v>
      </c>
      <c r="P46" s="26">
        <v>13575.1</v>
      </c>
      <c r="Q46" s="26">
        <v>18582.6</v>
      </c>
      <c r="R46" s="26">
        <v>11653</v>
      </c>
      <c r="S46" s="26">
        <v>-1387</v>
      </c>
      <c r="T46" s="26">
        <f t="shared" si="5"/>
        <v>19417.7</v>
      </c>
      <c r="U46" s="27">
        <f t="shared" si="6"/>
        <v>2.01906615581994</v>
      </c>
      <c r="V46" s="26">
        <f>INDEX(检修、备用和必开!B:B,MATCH(统调负荷!$C46,检修、备用和必开!$A:$A,0))</f>
        <v>24104.6</v>
      </c>
      <c r="W46" s="26">
        <f>INDEX(检修、备用和必开!C:C,MATCH(统调负荷!$C46,检修、备用和必开!$A:$A,0))</f>
        <v>0</v>
      </c>
      <c r="X46" s="26">
        <f>INDEX(检修、备用和必开!D:D,MATCH(统调负荷!$C46,检修、备用和必开!$A:$A,0))</f>
        <v>14800</v>
      </c>
      <c r="Y46" s="26">
        <f>INDEX(检修、备用和必开!E:E,MATCH(统调负荷!$C46,检修、备用和必开!$A:$A,0))</f>
        <v>3820</v>
      </c>
      <c r="Z46" s="26">
        <f>INDEX(检修、备用和必开!F:F,MATCH(统调负荷!$C46,检修、备用和必开!$A:$A,0))</f>
        <v>1300</v>
      </c>
      <c r="AA46" s="26">
        <f t="shared" si="7"/>
        <v>69087.8</v>
      </c>
      <c r="AB46" s="26">
        <v>0.85</v>
      </c>
      <c r="AC46" s="26">
        <v>0</v>
      </c>
      <c r="AD46" s="76">
        <f t="shared" si="8"/>
        <v>45658.4583333333</v>
      </c>
      <c r="AE46" s="27">
        <f t="shared" si="9"/>
        <v>2316.39999999999</v>
      </c>
      <c r="AF46" s="27">
        <f t="shared" si="10"/>
        <v>2141.7</v>
      </c>
      <c r="AG46" s="27">
        <f t="shared" si="11"/>
        <v>-473.9</v>
      </c>
      <c r="AH46" s="27">
        <f t="shared" si="12"/>
        <v>949.599999999999</v>
      </c>
      <c r="AI46" s="27">
        <f t="shared" si="13"/>
        <v>-325</v>
      </c>
      <c r="AJ46" s="27">
        <f t="shared" si="14"/>
        <v>24</v>
      </c>
      <c r="AK46" s="26">
        <f>INDEX(检修、备用和必开!I:I,MATCH(统调负荷!$C46,检修、备用和必开!$A:$A,0))</f>
        <v>9782.29418726069</v>
      </c>
    </row>
    <row r="47" ht="13.8" spans="1:37">
      <c r="A47" s="26">
        <f t="shared" si="1"/>
        <v>3</v>
      </c>
      <c r="B47" s="26">
        <f t="shared" si="2"/>
        <v>11</v>
      </c>
      <c r="C47" t="s">
        <v>22</v>
      </c>
      <c r="D47" s="75">
        <v>0.46875</v>
      </c>
      <c r="E47" s="26">
        <v>63475</v>
      </c>
      <c r="F47" s="26">
        <v>21331</v>
      </c>
      <c r="G47" s="26">
        <v>13902</v>
      </c>
      <c r="H47" s="26">
        <v>17299</v>
      </c>
      <c r="I47" s="26">
        <v>12354</v>
      </c>
      <c r="J47" s="26">
        <v>-1411</v>
      </c>
      <c r="K47" s="26">
        <f t="shared" si="3"/>
        <v>17511</v>
      </c>
      <c r="L47" s="27">
        <f t="shared" si="4"/>
        <v>3.94539432356804</v>
      </c>
      <c r="M47" s="75">
        <v>0.46875</v>
      </c>
      <c r="N47" s="26">
        <v>65864</v>
      </c>
      <c r="O47" s="26">
        <v>23533.6</v>
      </c>
      <c r="P47" s="26">
        <v>13257</v>
      </c>
      <c r="Q47" s="26">
        <v>18429.4</v>
      </c>
      <c r="R47" s="26">
        <v>12056</v>
      </c>
      <c r="S47" s="26">
        <v>-1412</v>
      </c>
      <c r="T47" s="26">
        <f t="shared" si="5"/>
        <v>19713.6</v>
      </c>
      <c r="U47" s="27">
        <f t="shared" si="6"/>
        <v>2.00175582958602</v>
      </c>
      <c r="V47" s="26">
        <f>INDEX(检修、备用和必开!B:B,MATCH(统调负荷!$C47,检修、备用和必开!$A:$A,0))</f>
        <v>24104.6</v>
      </c>
      <c r="W47" s="26">
        <f>INDEX(检修、备用和必开!C:C,MATCH(统调负荷!$C47,检修、备用和必开!$A:$A,0))</f>
        <v>0</v>
      </c>
      <c r="X47" s="26">
        <f>INDEX(检修、备用和必开!D:D,MATCH(统调负荷!$C47,检修、备用和必开!$A:$A,0))</f>
        <v>14800</v>
      </c>
      <c r="Y47" s="26">
        <f>INDEX(检修、备用和必开!E:E,MATCH(统调负荷!$C47,检修、备用和必开!$A:$A,0))</f>
        <v>3820</v>
      </c>
      <c r="Z47" s="26">
        <f>INDEX(检修、备用和必开!F:F,MATCH(统调负荷!$C47,检修、备用和必开!$A:$A,0))</f>
        <v>1300</v>
      </c>
      <c r="AA47" s="26">
        <f t="shared" si="7"/>
        <v>69087.8</v>
      </c>
      <c r="AB47" s="26">
        <v>0</v>
      </c>
      <c r="AC47" s="26">
        <v>290</v>
      </c>
      <c r="AD47" s="76">
        <f t="shared" si="8"/>
        <v>45658.46875</v>
      </c>
      <c r="AE47" s="27">
        <f t="shared" si="9"/>
        <v>2389</v>
      </c>
      <c r="AF47" s="27">
        <f t="shared" si="10"/>
        <v>2202.6</v>
      </c>
      <c r="AG47" s="27">
        <f t="shared" si="11"/>
        <v>-645</v>
      </c>
      <c r="AH47" s="27">
        <f t="shared" si="12"/>
        <v>1130.4</v>
      </c>
      <c r="AI47" s="27">
        <f t="shared" si="13"/>
        <v>-298</v>
      </c>
      <c r="AJ47" s="27">
        <f t="shared" si="14"/>
        <v>-1</v>
      </c>
      <c r="AK47" s="26">
        <f>INDEX(检修、备用和必开!I:I,MATCH(统调负荷!$C47,检修、备用和必开!$A:$A,0))</f>
        <v>9782.29418726069</v>
      </c>
    </row>
    <row r="48" ht="13.8" spans="1:37">
      <c r="A48" s="26">
        <f t="shared" si="1"/>
        <v>3</v>
      </c>
      <c r="B48" s="26">
        <f t="shared" si="2"/>
        <v>11</v>
      </c>
      <c r="C48" t="s">
        <v>22</v>
      </c>
      <c r="D48" s="75">
        <v>0.479166666666667</v>
      </c>
      <c r="E48" s="26">
        <v>62715</v>
      </c>
      <c r="F48" s="26">
        <v>21111</v>
      </c>
      <c r="G48" s="26">
        <v>13140</v>
      </c>
      <c r="H48" s="26">
        <v>17186</v>
      </c>
      <c r="I48" s="26">
        <v>12689</v>
      </c>
      <c r="J48" s="26">
        <v>-1411</v>
      </c>
      <c r="K48" s="26">
        <f t="shared" si="3"/>
        <v>17291</v>
      </c>
      <c r="L48" s="27">
        <f t="shared" si="4"/>
        <v>3.99559308310682</v>
      </c>
      <c r="M48" s="75">
        <v>0.479166666666667</v>
      </c>
      <c r="N48" s="26">
        <v>65805.6</v>
      </c>
      <c r="O48" s="26">
        <v>23666.3</v>
      </c>
      <c r="P48" s="26">
        <v>13025.7</v>
      </c>
      <c r="Q48" s="26">
        <v>18203.6</v>
      </c>
      <c r="R48" s="26">
        <v>12257</v>
      </c>
      <c r="S48" s="26">
        <v>-1347</v>
      </c>
      <c r="T48" s="26">
        <f t="shared" si="5"/>
        <v>19846.3</v>
      </c>
      <c r="U48" s="27">
        <f t="shared" si="6"/>
        <v>1.9940888348828</v>
      </c>
      <c r="V48" s="26">
        <f>INDEX(检修、备用和必开!B:B,MATCH(统调负荷!$C48,检修、备用和必开!$A:$A,0))</f>
        <v>24104.6</v>
      </c>
      <c r="W48" s="26">
        <f>INDEX(检修、备用和必开!C:C,MATCH(统调负荷!$C48,检修、备用和必开!$A:$A,0))</f>
        <v>0</v>
      </c>
      <c r="X48" s="26">
        <f>INDEX(检修、备用和必开!D:D,MATCH(统调负荷!$C48,检修、备用和必开!$A:$A,0))</f>
        <v>14800</v>
      </c>
      <c r="Y48" s="26">
        <f>INDEX(检修、备用和必开!E:E,MATCH(统调负荷!$C48,检修、备用和必开!$A:$A,0))</f>
        <v>3820</v>
      </c>
      <c r="Z48" s="26">
        <f>INDEX(检修、备用和必开!F:F,MATCH(统调负荷!$C48,检修、备用和必开!$A:$A,0))</f>
        <v>1300</v>
      </c>
      <c r="AA48" s="26">
        <f t="shared" si="7"/>
        <v>69087.8</v>
      </c>
      <c r="AB48" s="26">
        <v>0</v>
      </c>
      <c r="AC48" s="26">
        <v>0</v>
      </c>
      <c r="AD48" s="76">
        <f t="shared" si="8"/>
        <v>45658.4791666667</v>
      </c>
      <c r="AE48" s="27">
        <f t="shared" si="9"/>
        <v>3090.60000000001</v>
      </c>
      <c r="AF48" s="27">
        <f t="shared" si="10"/>
        <v>2555.3</v>
      </c>
      <c r="AG48" s="27">
        <f t="shared" si="11"/>
        <v>-114.299999999999</v>
      </c>
      <c r="AH48" s="27">
        <f t="shared" si="12"/>
        <v>1017.6</v>
      </c>
      <c r="AI48" s="27">
        <f t="shared" si="13"/>
        <v>-432</v>
      </c>
      <c r="AJ48" s="27">
        <f t="shared" si="14"/>
        <v>64</v>
      </c>
      <c r="AK48" s="26">
        <f>INDEX(检修、备用和必开!I:I,MATCH(统调负荷!$C48,检修、备用和必开!$A:$A,0))</f>
        <v>9782.29418726069</v>
      </c>
    </row>
    <row r="49" ht="13.8" spans="1:37">
      <c r="A49" s="26">
        <f t="shared" si="1"/>
        <v>3</v>
      </c>
      <c r="B49" s="26">
        <f t="shared" si="2"/>
        <v>11</v>
      </c>
      <c r="C49" t="s">
        <v>22</v>
      </c>
      <c r="D49" s="75">
        <v>0.489583333333333</v>
      </c>
      <c r="E49" s="26">
        <v>61485</v>
      </c>
      <c r="F49" s="26">
        <v>21298</v>
      </c>
      <c r="G49" s="26">
        <v>11857</v>
      </c>
      <c r="H49" s="26">
        <v>16834</v>
      </c>
      <c r="I49" s="26">
        <v>12907</v>
      </c>
      <c r="J49" s="26">
        <v>-1411</v>
      </c>
      <c r="K49" s="26">
        <f t="shared" si="3"/>
        <v>17478</v>
      </c>
      <c r="L49" s="27">
        <f t="shared" si="4"/>
        <v>3.95284357477972</v>
      </c>
      <c r="M49" s="75">
        <v>0.489583333333333</v>
      </c>
      <c r="N49" s="26">
        <v>64865.2</v>
      </c>
      <c r="O49" s="26">
        <v>23971.2</v>
      </c>
      <c r="P49" s="26">
        <v>12388.8</v>
      </c>
      <c r="Q49" s="26">
        <v>17571.2</v>
      </c>
      <c r="R49" s="26">
        <v>12312</v>
      </c>
      <c r="S49" s="26">
        <v>-1378</v>
      </c>
      <c r="T49" s="26">
        <f t="shared" si="5"/>
        <v>20151.2</v>
      </c>
      <c r="U49" s="27">
        <f t="shared" si="6"/>
        <v>1.97669321797249</v>
      </c>
      <c r="V49" s="26">
        <f>INDEX(检修、备用和必开!B:B,MATCH(统调负荷!$C49,检修、备用和必开!$A:$A,0))</f>
        <v>24104.6</v>
      </c>
      <c r="W49" s="26">
        <f>INDEX(检修、备用和必开!C:C,MATCH(统调负荷!$C49,检修、备用和必开!$A:$A,0))</f>
        <v>0</v>
      </c>
      <c r="X49" s="26">
        <f>INDEX(检修、备用和必开!D:D,MATCH(统调负荷!$C49,检修、备用和必开!$A:$A,0))</f>
        <v>14800</v>
      </c>
      <c r="Y49" s="26">
        <f>INDEX(检修、备用和必开!E:E,MATCH(统调负荷!$C49,检修、备用和必开!$A:$A,0))</f>
        <v>3820</v>
      </c>
      <c r="Z49" s="26">
        <f>INDEX(检修、备用和必开!F:F,MATCH(统调负荷!$C49,检修、备用和必开!$A:$A,0))</f>
        <v>1300</v>
      </c>
      <c r="AA49" s="26">
        <f t="shared" si="7"/>
        <v>69087.8</v>
      </c>
      <c r="AB49" s="26">
        <v>0</v>
      </c>
      <c r="AC49" s="26">
        <v>0</v>
      </c>
      <c r="AD49" s="76">
        <f t="shared" si="8"/>
        <v>45658.4895833333</v>
      </c>
      <c r="AE49" s="27">
        <f t="shared" si="9"/>
        <v>3380.2</v>
      </c>
      <c r="AF49" s="27">
        <f t="shared" si="10"/>
        <v>2673.2</v>
      </c>
      <c r="AG49" s="27">
        <f t="shared" si="11"/>
        <v>531.799999999999</v>
      </c>
      <c r="AH49" s="27">
        <f t="shared" si="12"/>
        <v>737.200000000001</v>
      </c>
      <c r="AI49" s="27">
        <f t="shared" si="13"/>
        <v>-595</v>
      </c>
      <c r="AJ49" s="27">
        <f t="shared" si="14"/>
        <v>33</v>
      </c>
      <c r="AK49" s="26">
        <f>INDEX(检修、备用和必开!I:I,MATCH(统调负荷!$C49,检修、备用和必开!$A:$A,0))</f>
        <v>9782.29418726069</v>
      </c>
    </row>
    <row r="50" ht="13.8" spans="1:37">
      <c r="A50" s="26">
        <f t="shared" si="1"/>
        <v>3</v>
      </c>
      <c r="B50" s="26">
        <f t="shared" si="2"/>
        <v>12</v>
      </c>
      <c r="C50" t="s">
        <v>22</v>
      </c>
      <c r="D50" s="75">
        <v>0.5</v>
      </c>
      <c r="E50" s="26">
        <v>60360</v>
      </c>
      <c r="F50" s="26">
        <v>22854</v>
      </c>
      <c r="G50" s="26">
        <v>9142</v>
      </c>
      <c r="H50" s="26">
        <v>16661</v>
      </c>
      <c r="I50" s="26">
        <v>13114</v>
      </c>
      <c r="J50" s="26">
        <v>-1411</v>
      </c>
      <c r="K50" s="26">
        <f t="shared" si="3"/>
        <v>19034</v>
      </c>
      <c r="L50" s="27">
        <f t="shared" si="4"/>
        <v>3.6297047388883</v>
      </c>
      <c r="M50" s="75">
        <v>0.5</v>
      </c>
      <c r="N50" s="26">
        <v>63629.7</v>
      </c>
      <c r="O50" s="26">
        <v>24991.62</v>
      </c>
      <c r="P50" s="26">
        <v>9995.38</v>
      </c>
      <c r="Q50" s="26">
        <v>17413.7</v>
      </c>
      <c r="R50" s="26">
        <v>12602</v>
      </c>
      <c r="S50" s="26">
        <v>-1373</v>
      </c>
      <c r="T50" s="26">
        <f t="shared" si="5"/>
        <v>21171.62</v>
      </c>
      <c r="U50" s="27">
        <f t="shared" si="6"/>
        <v>1.92061964404161</v>
      </c>
      <c r="V50" s="26">
        <f>INDEX(检修、备用和必开!B:B,MATCH(统调负荷!$C50,检修、备用和必开!$A:$A,0))</f>
        <v>24104.6</v>
      </c>
      <c r="W50" s="26">
        <f>INDEX(检修、备用和必开!C:C,MATCH(统调负荷!$C50,检修、备用和必开!$A:$A,0))</f>
        <v>0</v>
      </c>
      <c r="X50" s="26">
        <f>INDEX(检修、备用和必开!D:D,MATCH(统调负荷!$C50,检修、备用和必开!$A:$A,0))</f>
        <v>14800</v>
      </c>
      <c r="Y50" s="26">
        <f>INDEX(检修、备用和必开!E:E,MATCH(统调负荷!$C50,检修、备用和必开!$A:$A,0))</f>
        <v>3820</v>
      </c>
      <c r="Z50" s="26">
        <f>INDEX(检修、备用和必开!F:F,MATCH(统调负荷!$C50,检修、备用和必开!$A:$A,0))</f>
        <v>1300</v>
      </c>
      <c r="AA50" s="26">
        <f t="shared" si="7"/>
        <v>69087.8</v>
      </c>
      <c r="AB50" s="26">
        <v>61</v>
      </c>
      <c r="AC50" s="26">
        <v>35.52</v>
      </c>
      <c r="AD50" s="76">
        <f t="shared" si="8"/>
        <v>45658.5</v>
      </c>
      <c r="AE50" s="27">
        <f t="shared" si="9"/>
        <v>3269.7</v>
      </c>
      <c r="AF50" s="27">
        <f t="shared" si="10"/>
        <v>2137.62</v>
      </c>
      <c r="AG50" s="27">
        <f t="shared" si="11"/>
        <v>853.379999999999</v>
      </c>
      <c r="AH50" s="27">
        <f t="shared" si="12"/>
        <v>752.700000000001</v>
      </c>
      <c r="AI50" s="27">
        <f t="shared" si="13"/>
        <v>-512</v>
      </c>
      <c r="AJ50" s="27">
        <f t="shared" si="14"/>
        <v>38</v>
      </c>
      <c r="AK50" s="26">
        <f>INDEX(检修、备用和必开!I:I,MATCH(统调负荷!$C50,检修、备用和必开!$A:$A,0))</f>
        <v>9782.29418726069</v>
      </c>
    </row>
    <row r="51" ht="13.8" spans="1:37">
      <c r="A51" s="26">
        <f t="shared" si="1"/>
        <v>3</v>
      </c>
      <c r="B51" s="26">
        <f t="shared" si="2"/>
        <v>12</v>
      </c>
      <c r="C51" t="s">
        <v>22</v>
      </c>
      <c r="D51" s="75">
        <v>0.510416666666667</v>
      </c>
      <c r="E51" s="26">
        <v>59385</v>
      </c>
      <c r="F51" s="26">
        <v>22744</v>
      </c>
      <c r="G51" s="26">
        <v>8586</v>
      </c>
      <c r="H51" s="26">
        <v>16196</v>
      </c>
      <c r="I51" s="26">
        <v>13271</v>
      </c>
      <c r="J51" s="26">
        <v>-1412</v>
      </c>
      <c r="K51" s="26">
        <f t="shared" si="3"/>
        <v>18924</v>
      </c>
      <c r="L51" s="27">
        <f t="shared" si="4"/>
        <v>3.6508032128514</v>
      </c>
      <c r="M51" s="75">
        <v>0.510416666666667</v>
      </c>
      <c r="N51" s="26">
        <v>64470.4</v>
      </c>
      <c r="O51" s="26">
        <v>27194.57</v>
      </c>
      <c r="P51" s="26">
        <v>9107.13</v>
      </c>
      <c r="Q51" s="26">
        <v>16702.7</v>
      </c>
      <c r="R51" s="26">
        <v>12823</v>
      </c>
      <c r="S51" s="26">
        <v>-1357</v>
      </c>
      <c r="T51" s="26">
        <f t="shared" si="5"/>
        <v>23374.57</v>
      </c>
      <c r="U51" s="27">
        <f t="shared" si="6"/>
        <v>1.80978593864973</v>
      </c>
      <c r="V51" s="26">
        <f>INDEX(检修、备用和必开!B:B,MATCH(统调负荷!$C51,检修、备用和必开!$A:$A,0))</f>
        <v>24104.6</v>
      </c>
      <c r="W51" s="26">
        <f>INDEX(检修、备用和必开!C:C,MATCH(统调负荷!$C51,检修、备用和必开!$A:$A,0))</f>
        <v>0</v>
      </c>
      <c r="X51" s="26">
        <f>INDEX(检修、备用和必开!D:D,MATCH(统调负荷!$C51,检修、备用和必开!$A:$A,0))</f>
        <v>14800</v>
      </c>
      <c r="Y51" s="26">
        <f>INDEX(检修、备用和必开!E:E,MATCH(统调负荷!$C51,检修、备用和必开!$A:$A,0))</f>
        <v>3820</v>
      </c>
      <c r="Z51" s="26">
        <f>INDEX(检修、备用和必开!F:F,MATCH(统调负荷!$C51,检修、备用和必开!$A:$A,0))</f>
        <v>1300</v>
      </c>
      <c r="AA51" s="26">
        <f t="shared" si="7"/>
        <v>69087.8</v>
      </c>
      <c r="AB51" s="26">
        <v>0</v>
      </c>
      <c r="AC51" s="26">
        <v>287.46</v>
      </c>
      <c r="AD51" s="76">
        <f t="shared" si="8"/>
        <v>45658.5104166667</v>
      </c>
      <c r="AE51" s="27">
        <f t="shared" si="9"/>
        <v>5085.4</v>
      </c>
      <c r="AF51" s="27">
        <f t="shared" si="10"/>
        <v>4450.57</v>
      </c>
      <c r="AG51" s="27">
        <f t="shared" si="11"/>
        <v>521.129999999999</v>
      </c>
      <c r="AH51" s="27">
        <f t="shared" si="12"/>
        <v>506.700000000001</v>
      </c>
      <c r="AI51" s="27">
        <f t="shared" si="13"/>
        <v>-448</v>
      </c>
      <c r="AJ51" s="27">
        <f t="shared" si="14"/>
        <v>55</v>
      </c>
      <c r="AK51" s="26">
        <f>INDEX(检修、备用和必开!I:I,MATCH(统调负荷!$C51,检修、备用和必开!$A:$A,0))</f>
        <v>9782.29418726069</v>
      </c>
    </row>
    <row r="52" ht="13.8" spans="1:37">
      <c r="A52" s="26">
        <f t="shared" si="1"/>
        <v>3</v>
      </c>
      <c r="B52" s="26">
        <f t="shared" si="2"/>
        <v>12</v>
      </c>
      <c r="C52" t="s">
        <v>22</v>
      </c>
      <c r="D52" s="75">
        <v>0.520833333333333</v>
      </c>
      <c r="E52" s="26">
        <v>59020</v>
      </c>
      <c r="F52" s="26">
        <v>22326</v>
      </c>
      <c r="G52" s="26">
        <v>8586</v>
      </c>
      <c r="H52" s="26">
        <v>16153</v>
      </c>
      <c r="I52" s="26">
        <v>13366</v>
      </c>
      <c r="J52" s="26">
        <v>-1411</v>
      </c>
      <c r="K52" s="26">
        <f t="shared" si="3"/>
        <v>18506</v>
      </c>
      <c r="L52" s="27">
        <f t="shared" si="4"/>
        <v>3.73326488706365</v>
      </c>
      <c r="M52" s="75">
        <v>0.520833333333333</v>
      </c>
      <c r="N52" s="26">
        <v>63872.3</v>
      </c>
      <c r="O52" s="26">
        <v>26668.43</v>
      </c>
      <c r="P52" s="26">
        <v>9736.87</v>
      </c>
      <c r="Q52" s="26">
        <v>16057</v>
      </c>
      <c r="R52" s="26">
        <v>12797</v>
      </c>
      <c r="S52" s="26">
        <v>-1387</v>
      </c>
      <c r="T52" s="26">
        <f t="shared" si="5"/>
        <v>22848.43</v>
      </c>
      <c r="U52" s="27">
        <f t="shared" si="6"/>
        <v>1.83507785052391</v>
      </c>
      <c r="V52" s="26">
        <f>INDEX(检修、备用和必开!B:B,MATCH(统调负荷!$C52,检修、备用和必开!$A:$A,0))</f>
        <v>24104.6</v>
      </c>
      <c r="W52" s="26">
        <f>INDEX(检修、备用和必开!C:C,MATCH(统调负荷!$C52,检修、备用和必开!$A:$A,0))</f>
        <v>0</v>
      </c>
      <c r="X52" s="26">
        <f>INDEX(检修、备用和必开!D:D,MATCH(统调负荷!$C52,检修、备用和必开!$A:$A,0))</f>
        <v>14800</v>
      </c>
      <c r="Y52" s="26">
        <f>INDEX(检修、备用和必开!E:E,MATCH(统调负荷!$C52,检修、备用和必开!$A:$A,0))</f>
        <v>3820</v>
      </c>
      <c r="Z52" s="26">
        <f>INDEX(检修、备用和必开!F:F,MATCH(统调负荷!$C52,检修、备用和必开!$A:$A,0))</f>
        <v>1300</v>
      </c>
      <c r="AA52" s="26">
        <f t="shared" si="7"/>
        <v>69087.8</v>
      </c>
      <c r="AB52" s="26">
        <v>9.14</v>
      </c>
      <c r="AC52" s="26">
        <v>100.35</v>
      </c>
      <c r="AD52" s="76">
        <f t="shared" si="8"/>
        <v>45658.5208333333</v>
      </c>
      <c r="AE52" s="27">
        <f t="shared" si="9"/>
        <v>4852.3</v>
      </c>
      <c r="AF52" s="27">
        <f t="shared" si="10"/>
        <v>4342.43</v>
      </c>
      <c r="AG52" s="27">
        <f t="shared" si="11"/>
        <v>1150.87</v>
      </c>
      <c r="AH52" s="27">
        <f t="shared" si="12"/>
        <v>-96</v>
      </c>
      <c r="AI52" s="27">
        <f t="shared" si="13"/>
        <v>-569</v>
      </c>
      <c r="AJ52" s="27">
        <f t="shared" si="14"/>
        <v>24</v>
      </c>
      <c r="AK52" s="26">
        <f>INDEX(检修、备用和必开!I:I,MATCH(统调负荷!$C52,检修、备用和必开!$A:$A,0))</f>
        <v>9782.29418726069</v>
      </c>
    </row>
    <row r="53" ht="13.8" spans="1:37">
      <c r="A53" s="26">
        <f t="shared" si="1"/>
        <v>3</v>
      </c>
      <c r="B53" s="26">
        <f t="shared" si="2"/>
        <v>12</v>
      </c>
      <c r="C53" t="s">
        <v>22</v>
      </c>
      <c r="D53" s="75">
        <v>0.53125</v>
      </c>
      <c r="E53" s="26">
        <v>58225</v>
      </c>
      <c r="F53" s="26">
        <v>21598</v>
      </c>
      <c r="G53" s="26">
        <v>8586</v>
      </c>
      <c r="H53" s="26">
        <v>16099</v>
      </c>
      <c r="I53" s="26">
        <v>13353</v>
      </c>
      <c r="J53" s="26">
        <v>-1411</v>
      </c>
      <c r="K53" s="26">
        <f t="shared" si="3"/>
        <v>17778</v>
      </c>
      <c r="L53" s="27">
        <f t="shared" si="4"/>
        <v>3.88614017324783</v>
      </c>
      <c r="M53" s="75">
        <v>0.53125</v>
      </c>
      <c r="N53" s="26">
        <v>62996.9</v>
      </c>
      <c r="O53" s="26">
        <v>26706.64</v>
      </c>
      <c r="P53" s="26">
        <v>8896.66</v>
      </c>
      <c r="Q53" s="26">
        <v>15893.6</v>
      </c>
      <c r="R53" s="26">
        <v>12819</v>
      </c>
      <c r="S53" s="26">
        <v>-1319</v>
      </c>
      <c r="T53" s="26">
        <f t="shared" si="5"/>
        <v>22886.64</v>
      </c>
      <c r="U53" s="27">
        <f t="shared" si="6"/>
        <v>1.83321728867312</v>
      </c>
      <c r="V53" s="26">
        <f>INDEX(检修、备用和必开!B:B,MATCH(统调负荷!$C53,检修、备用和必开!$A:$A,0))</f>
        <v>24104.6</v>
      </c>
      <c r="W53" s="26">
        <f>INDEX(检修、备用和必开!C:C,MATCH(统调负荷!$C53,检修、备用和必开!$A:$A,0))</f>
        <v>0</v>
      </c>
      <c r="X53" s="26">
        <f>INDEX(检修、备用和必开!D:D,MATCH(统调负荷!$C53,检修、备用和必开!$A:$A,0))</f>
        <v>14800</v>
      </c>
      <c r="Y53" s="26">
        <f>INDEX(检修、备用和必开!E:E,MATCH(统调负荷!$C53,检修、备用和必开!$A:$A,0))</f>
        <v>3820</v>
      </c>
      <c r="Z53" s="26">
        <f>INDEX(检修、备用和必开!F:F,MATCH(统调负荷!$C53,检修、备用和必开!$A:$A,0))</f>
        <v>1300</v>
      </c>
      <c r="AA53" s="26">
        <f t="shared" si="7"/>
        <v>69087.8</v>
      </c>
      <c r="AB53" s="26">
        <v>8.1</v>
      </c>
      <c r="AC53" s="26">
        <v>276.08</v>
      </c>
      <c r="AD53" s="76">
        <f t="shared" si="8"/>
        <v>45658.53125</v>
      </c>
      <c r="AE53" s="27">
        <f t="shared" si="9"/>
        <v>4771.9</v>
      </c>
      <c r="AF53" s="27">
        <f t="shared" si="10"/>
        <v>5108.64</v>
      </c>
      <c r="AG53" s="27">
        <f t="shared" si="11"/>
        <v>310.66</v>
      </c>
      <c r="AH53" s="27">
        <f t="shared" si="12"/>
        <v>-205.4</v>
      </c>
      <c r="AI53" s="27">
        <f t="shared" si="13"/>
        <v>-534</v>
      </c>
      <c r="AJ53" s="27">
        <f t="shared" si="14"/>
        <v>92</v>
      </c>
      <c r="AK53" s="26">
        <f>INDEX(检修、备用和必开!I:I,MATCH(统调负荷!$C53,检修、备用和必开!$A:$A,0))</f>
        <v>9782.29418726069</v>
      </c>
    </row>
    <row r="54" ht="13.8" spans="1:37">
      <c r="A54" s="26">
        <f t="shared" si="1"/>
        <v>3</v>
      </c>
      <c r="B54" s="26">
        <f t="shared" si="2"/>
        <v>13</v>
      </c>
      <c r="C54" t="s">
        <v>22</v>
      </c>
      <c r="D54" s="75">
        <v>0.541666666666667</v>
      </c>
      <c r="E54" s="26">
        <v>57570</v>
      </c>
      <c r="F54" s="26">
        <v>21564</v>
      </c>
      <c r="G54" s="26">
        <v>8462</v>
      </c>
      <c r="H54" s="26">
        <v>15647</v>
      </c>
      <c r="I54" s="26">
        <v>13308</v>
      </c>
      <c r="J54" s="26">
        <v>-1411</v>
      </c>
      <c r="K54" s="26">
        <f t="shared" si="3"/>
        <v>17744</v>
      </c>
      <c r="L54" s="27">
        <f t="shared" si="4"/>
        <v>3.8935865644725</v>
      </c>
      <c r="M54" s="75">
        <v>0.541666666666667</v>
      </c>
      <c r="N54" s="26">
        <v>62600</v>
      </c>
      <c r="O54" s="26">
        <v>26620.58</v>
      </c>
      <c r="P54" s="26">
        <v>8872.12</v>
      </c>
      <c r="Q54" s="26">
        <v>15652.3</v>
      </c>
      <c r="R54" s="26">
        <v>12828</v>
      </c>
      <c r="S54" s="26">
        <v>-1373</v>
      </c>
      <c r="T54" s="26">
        <f t="shared" si="5"/>
        <v>22800.58</v>
      </c>
      <c r="U54" s="27">
        <f t="shared" si="6"/>
        <v>1.83741314628657</v>
      </c>
      <c r="V54" s="26">
        <f>INDEX(检修、备用和必开!B:B,MATCH(统调负荷!$C54,检修、备用和必开!$A:$A,0))</f>
        <v>24104.6</v>
      </c>
      <c r="W54" s="26">
        <f>INDEX(检修、备用和必开!C:C,MATCH(统调负荷!$C54,检修、备用和必开!$A:$A,0))</f>
        <v>0</v>
      </c>
      <c r="X54" s="26">
        <f>INDEX(检修、备用和必开!D:D,MATCH(统调负荷!$C54,检修、备用和必开!$A:$A,0))</f>
        <v>14800</v>
      </c>
      <c r="Y54" s="26">
        <f>INDEX(检修、备用和必开!E:E,MATCH(统调负荷!$C54,检修、备用和必开!$A:$A,0))</f>
        <v>3820</v>
      </c>
      <c r="Z54" s="26">
        <f>INDEX(检修、备用和必开!F:F,MATCH(统调负荷!$C54,检修、备用和必开!$A:$A,0))</f>
        <v>1300</v>
      </c>
      <c r="AA54" s="26">
        <f t="shared" si="7"/>
        <v>69087.8</v>
      </c>
      <c r="AB54" s="26">
        <v>8.05</v>
      </c>
      <c r="AC54" s="26">
        <v>92.96</v>
      </c>
      <c r="AD54" s="76">
        <f t="shared" si="8"/>
        <v>45658.5416666667</v>
      </c>
      <c r="AE54" s="27">
        <f t="shared" si="9"/>
        <v>5030</v>
      </c>
      <c r="AF54" s="27">
        <f t="shared" si="10"/>
        <v>5056.58</v>
      </c>
      <c r="AG54" s="27">
        <f t="shared" si="11"/>
        <v>410.120000000001</v>
      </c>
      <c r="AH54" s="27">
        <f t="shared" si="12"/>
        <v>5.29999999999927</v>
      </c>
      <c r="AI54" s="27">
        <f t="shared" si="13"/>
        <v>-480</v>
      </c>
      <c r="AJ54" s="27">
        <f t="shared" si="14"/>
        <v>38</v>
      </c>
      <c r="AK54" s="26">
        <f>INDEX(检修、备用和必开!I:I,MATCH(统调负荷!$C54,检修、备用和必开!$A:$A,0))</f>
        <v>9782.29418726069</v>
      </c>
    </row>
    <row r="55" ht="13.8" spans="1:37">
      <c r="A55" s="26">
        <f t="shared" si="1"/>
        <v>3</v>
      </c>
      <c r="B55" s="26">
        <f t="shared" si="2"/>
        <v>13</v>
      </c>
      <c r="C55" t="s">
        <v>22</v>
      </c>
      <c r="D55" s="75">
        <v>0.552083333333333</v>
      </c>
      <c r="E55" s="26">
        <v>57720</v>
      </c>
      <c r="F55" s="26">
        <v>21812</v>
      </c>
      <c r="G55" s="26">
        <v>8461</v>
      </c>
      <c r="H55" s="26">
        <v>15623</v>
      </c>
      <c r="I55" s="26">
        <v>13235</v>
      </c>
      <c r="J55" s="26">
        <v>-1411</v>
      </c>
      <c r="K55" s="26">
        <f t="shared" si="3"/>
        <v>17992</v>
      </c>
      <c r="L55" s="27">
        <f t="shared" si="4"/>
        <v>3.83991774121832</v>
      </c>
      <c r="M55" s="75">
        <v>0.552083333333333</v>
      </c>
      <c r="N55" s="26">
        <v>62682.1</v>
      </c>
      <c r="O55" s="26">
        <v>26843.58</v>
      </c>
      <c r="P55" s="26">
        <v>9263.62</v>
      </c>
      <c r="Q55" s="26">
        <v>15331.9</v>
      </c>
      <c r="R55" s="26">
        <v>12562</v>
      </c>
      <c r="S55" s="26">
        <v>-1319</v>
      </c>
      <c r="T55" s="26">
        <f t="shared" si="5"/>
        <v>23023.58</v>
      </c>
      <c r="U55" s="27">
        <f t="shared" si="6"/>
        <v>1.8265801386331</v>
      </c>
      <c r="V55" s="26">
        <f>INDEX(检修、备用和必开!B:B,MATCH(统调负荷!$C55,检修、备用和必开!$A:$A,0))</f>
        <v>24104.6</v>
      </c>
      <c r="W55" s="26">
        <f>INDEX(检修、备用和必开!C:C,MATCH(统调负荷!$C55,检修、备用和必开!$A:$A,0))</f>
        <v>0</v>
      </c>
      <c r="X55" s="26">
        <f>INDEX(检修、备用和必开!D:D,MATCH(统调负荷!$C55,检修、备用和必开!$A:$A,0))</f>
        <v>14800</v>
      </c>
      <c r="Y55" s="26">
        <f>INDEX(检修、备用和必开!E:E,MATCH(统调负荷!$C55,检修、备用和必开!$A:$A,0))</f>
        <v>3820</v>
      </c>
      <c r="Z55" s="26">
        <f>INDEX(检修、备用和必开!F:F,MATCH(统调负荷!$C55,检修、备用和必开!$A:$A,0))</f>
        <v>1300</v>
      </c>
      <c r="AA55" s="26">
        <f t="shared" si="7"/>
        <v>69087.8</v>
      </c>
      <c r="AB55" s="26">
        <v>8.49</v>
      </c>
      <c r="AC55" s="26">
        <v>0</v>
      </c>
      <c r="AD55" s="76">
        <f t="shared" si="8"/>
        <v>45658.5520833333</v>
      </c>
      <c r="AE55" s="27">
        <f t="shared" si="9"/>
        <v>4962.1</v>
      </c>
      <c r="AF55" s="27">
        <f t="shared" si="10"/>
        <v>5031.58</v>
      </c>
      <c r="AG55" s="27">
        <f t="shared" si="11"/>
        <v>802.620000000001</v>
      </c>
      <c r="AH55" s="27">
        <f t="shared" si="12"/>
        <v>-291.1</v>
      </c>
      <c r="AI55" s="27">
        <f t="shared" si="13"/>
        <v>-673</v>
      </c>
      <c r="AJ55" s="27">
        <f t="shared" si="14"/>
        <v>92</v>
      </c>
      <c r="AK55" s="26">
        <f>INDEX(检修、备用和必开!I:I,MATCH(统调负荷!$C55,检修、备用和必开!$A:$A,0))</f>
        <v>9782.29418726069</v>
      </c>
    </row>
    <row r="56" ht="13.8" spans="1:37">
      <c r="A56" s="26">
        <f t="shared" si="1"/>
        <v>3</v>
      </c>
      <c r="B56" s="26">
        <f t="shared" si="2"/>
        <v>13</v>
      </c>
      <c r="C56" t="s">
        <v>22</v>
      </c>
      <c r="D56" s="75">
        <v>0.5625</v>
      </c>
      <c r="E56" s="26">
        <v>57505</v>
      </c>
      <c r="F56" s="26">
        <v>21874</v>
      </c>
      <c r="G56" s="26">
        <v>8461</v>
      </c>
      <c r="H56" s="26">
        <v>15523</v>
      </c>
      <c r="I56" s="26">
        <v>13058</v>
      </c>
      <c r="J56" s="26">
        <v>-1411</v>
      </c>
      <c r="K56" s="26">
        <f t="shared" si="3"/>
        <v>18054</v>
      </c>
      <c r="L56" s="27">
        <f t="shared" si="4"/>
        <v>3.82673091835604</v>
      </c>
      <c r="M56" s="75">
        <v>0.5625</v>
      </c>
      <c r="N56" s="26">
        <v>62909.1</v>
      </c>
      <c r="O56" s="26">
        <v>27350.64</v>
      </c>
      <c r="P56" s="26">
        <v>9457.86</v>
      </c>
      <c r="Q56" s="26">
        <v>15211.6</v>
      </c>
      <c r="R56" s="26">
        <v>12284</v>
      </c>
      <c r="S56" s="26">
        <v>-1395</v>
      </c>
      <c r="T56" s="26">
        <f t="shared" si="5"/>
        <v>23530.64</v>
      </c>
      <c r="U56" s="27">
        <f t="shared" si="6"/>
        <v>1.80241707417356</v>
      </c>
      <c r="V56" s="26">
        <f>INDEX(检修、备用和必开!B:B,MATCH(统调负荷!$C56,检修、备用和必开!$A:$A,0))</f>
        <v>24104.6</v>
      </c>
      <c r="W56" s="26">
        <f>INDEX(检修、备用和必开!C:C,MATCH(统调负荷!$C56,检修、备用和必开!$A:$A,0))</f>
        <v>0</v>
      </c>
      <c r="X56" s="26">
        <f>INDEX(检修、备用和必开!D:D,MATCH(统调负荷!$C56,检修、备用和必开!$A:$A,0))</f>
        <v>14800</v>
      </c>
      <c r="Y56" s="26">
        <f>INDEX(检修、备用和必开!E:E,MATCH(统调负荷!$C56,检修、备用和必开!$A:$A,0))</f>
        <v>3820</v>
      </c>
      <c r="Z56" s="26">
        <f>INDEX(检修、备用和必开!F:F,MATCH(统调负荷!$C56,检修、备用和必开!$A:$A,0))</f>
        <v>1300</v>
      </c>
      <c r="AA56" s="26">
        <f t="shared" si="7"/>
        <v>69087.8</v>
      </c>
      <c r="AB56" s="26">
        <v>8.49</v>
      </c>
      <c r="AC56" s="26">
        <v>228</v>
      </c>
      <c r="AD56" s="76">
        <f t="shared" si="8"/>
        <v>45658.5625</v>
      </c>
      <c r="AE56" s="27">
        <f t="shared" si="9"/>
        <v>5404.1</v>
      </c>
      <c r="AF56" s="27">
        <f t="shared" si="10"/>
        <v>5476.64</v>
      </c>
      <c r="AG56" s="27">
        <f t="shared" si="11"/>
        <v>996.860000000001</v>
      </c>
      <c r="AH56" s="27">
        <f t="shared" si="12"/>
        <v>-311.4</v>
      </c>
      <c r="AI56" s="27">
        <f t="shared" si="13"/>
        <v>-774</v>
      </c>
      <c r="AJ56" s="27">
        <f t="shared" si="14"/>
        <v>16</v>
      </c>
      <c r="AK56" s="26">
        <f>INDEX(检修、备用和必开!I:I,MATCH(统调负荷!$C56,检修、备用和必开!$A:$A,0))</f>
        <v>9782.29418726069</v>
      </c>
    </row>
    <row r="57" ht="13.8" spans="1:37">
      <c r="A57" s="26">
        <f t="shared" si="1"/>
        <v>3</v>
      </c>
      <c r="B57" s="26">
        <f t="shared" si="2"/>
        <v>13</v>
      </c>
      <c r="C57" t="s">
        <v>22</v>
      </c>
      <c r="D57" s="75">
        <v>0.572916666666667</v>
      </c>
      <c r="E57" s="26">
        <v>57230</v>
      </c>
      <c r="F57" s="26">
        <v>21923</v>
      </c>
      <c r="G57" s="26">
        <v>8461</v>
      </c>
      <c r="H57" s="26">
        <v>15424</v>
      </c>
      <c r="I57" s="26">
        <v>12833</v>
      </c>
      <c r="J57" s="26">
        <v>-1411</v>
      </c>
      <c r="K57" s="26">
        <f t="shared" si="3"/>
        <v>18103</v>
      </c>
      <c r="L57" s="27">
        <f t="shared" si="4"/>
        <v>3.81637297685466</v>
      </c>
      <c r="M57" s="75">
        <v>0.572916666666667</v>
      </c>
      <c r="N57" s="26">
        <v>63393</v>
      </c>
      <c r="O57" s="26">
        <v>28332.68</v>
      </c>
      <c r="P57" s="26">
        <v>9350.22</v>
      </c>
      <c r="Q57" s="26">
        <v>15046.1</v>
      </c>
      <c r="R57" s="26">
        <v>11995</v>
      </c>
      <c r="S57" s="26">
        <v>-1331</v>
      </c>
      <c r="T57" s="26">
        <f t="shared" si="5"/>
        <v>24512.68</v>
      </c>
      <c r="U57" s="27">
        <f t="shared" si="6"/>
        <v>1.75739227139946</v>
      </c>
      <c r="V57" s="26">
        <f>INDEX(检修、备用和必开!B:B,MATCH(统调负荷!$C57,检修、备用和必开!$A:$A,0))</f>
        <v>24104.6</v>
      </c>
      <c r="W57" s="26">
        <f>INDEX(检修、备用和必开!C:C,MATCH(统调负荷!$C57,检修、备用和必开!$A:$A,0))</f>
        <v>0</v>
      </c>
      <c r="X57" s="26">
        <f>INDEX(检修、备用和必开!D:D,MATCH(统调负荷!$C57,检修、备用和必开!$A:$A,0))</f>
        <v>14800</v>
      </c>
      <c r="Y57" s="26">
        <f>INDEX(检修、备用和必开!E:E,MATCH(统调负荷!$C57,检修、备用和必开!$A:$A,0))</f>
        <v>3820</v>
      </c>
      <c r="Z57" s="26">
        <f>INDEX(检修、备用和必开!F:F,MATCH(统调负荷!$C57,检修、备用和必开!$A:$A,0))</f>
        <v>1300</v>
      </c>
      <c r="AA57" s="26">
        <f t="shared" si="7"/>
        <v>69087.8</v>
      </c>
      <c r="AB57" s="26">
        <v>22.65</v>
      </c>
      <c r="AC57" s="26">
        <v>290</v>
      </c>
      <c r="AD57" s="76">
        <f t="shared" si="8"/>
        <v>45658.5729166667</v>
      </c>
      <c r="AE57" s="27">
        <f t="shared" si="9"/>
        <v>6163</v>
      </c>
      <c r="AF57" s="27">
        <f t="shared" si="10"/>
        <v>6409.68</v>
      </c>
      <c r="AG57" s="27">
        <f t="shared" si="11"/>
        <v>889.219999999999</v>
      </c>
      <c r="AH57" s="27">
        <f t="shared" si="12"/>
        <v>-377.9</v>
      </c>
      <c r="AI57" s="27">
        <f t="shared" si="13"/>
        <v>-838</v>
      </c>
      <c r="AJ57" s="27">
        <f t="shared" si="14"/>
        <v>80</v>
      </c>
      <c r="AK57" s="26">
        <f>INDEX(检修、备用和必开!I:I,MATCH(统调负荷!$C57,检修、备用和必开!$A:$A,0))</f>
        <v>9782.29418726069</v>
      </c>
    </row>
    <row r="58" ht="13.8" spans="1:37">
      <c r="A58" s="26">
        <f t="shared" si="1"/>
        <v>3</v>
      </c>
      <c r="B58" s="26">
        <f t="shared" si="2"/>
        <v>14</v>
      </c>
      <c r="C58" t="s">
        <v>22</v>
      </c>
      <c r="D58" s="75">
        <v>0.583333333333333</v>
      </c>
      <c r="E58" s="26">
        <v>56000</v>
      </c>
      <c r="F58" s="26">
        <v>19518</v>
      </c>
      <c r="G58" s="26">
        <v>9767</v>
      </c>
      <c r="H58" s="26">
        <v>15553</v>
      </c>
      <c r="I58" s="26">
        <v>12573</v>
      </c>
      <c r="J58" s="26">
        <v>-1411</v>
      </c>
      <c r="K58" s="26">
        <f t="shared" si="3"/>
        <v>15698</v>
      </c>
      <c r="L58" s="27">
        <f t="shared" si="4"/>
        <v>4.40105745954899</v>
      </c>
      <c r="M58" s="75">
        <v>0.583333333333333</v>
      </c>
      <c r="N58" s="26">
        <v>62541.4</v>
      </c>
      <c r="O58" s="26">
        <v>27548.1</v>
      </c>
      <c r="P58" s="26">
        <v>10111.7</v>
      </c>
      <c r="Q58" s="26">
        <v>14701.6</v>
      </c>
      <c r="R58" s="26">
        <v>11530</v>
      </c>
      <c r="S58" s="26">
        <v>-1350</v>
      </c>
      <c r="T58" s="26">
        <f t="shared" si="5"/>
        <v>23728.1</v>
      </c>
      <c r="U58" s="27">
        <f t="shared" si="6"/>
        <v>1.7931795235166</v>
      </c>
      <c r="V58" s="26">
        <f>INDEX(检修、备用和必开!B:B,MATCH(统调负荷!$C58,检修、备用和必开!$A:$A,0))</f>
        <v>24104.6</v>
      </c>
      <c r="W58" s="26">
        <f>INDEX(检修、备用和必开!C:C,MATCH(统调负荷!$C58,检修、备用和必开!$A:$A,0))</f>
        <v>0</v>
      </c>
      <c r="X58" s="26">
        <f>INDEX(检修、备用和必开!D:D,MATCH(统调负荷!$C58,检修、备用和必开!$A:$A,0))</f>
        <v>14800</v>
      </c>
      <c r="Y58" s="26">
        <f>INDEX(检修、备用和必开!E:E,MATCH(统调负荷!$C58,检修、备用和必开!$A:$A,0))</f>
        <v>3820</v>
      </c>
      <c r="Z58" s="26">
        <f>INDEX(检修、备用和必开!F:F,MATCH(统调负荷!$C58,检修、备用和必开!$A:$A,0))</f>
        <v>1300</v>
      </c>
      <c r="AA58" s="26">
        <f t="shared" si="7"/>
        <v>69087.8</v>
      </c>
      <c r="AB58" s="26">
        <v>0</v>
      </c>
      <c r="AC58" s="26">
        <v>215.5</v>
      </c>
      <c r="AD58" s="76">
        <f t="shared" si="8"/>
        <v>45658.5833333333</v>
      </c>
      <c r="AE58" s="27">
        <f t="shared" si="9"/>
        <v>6541.4</v>
      </c>
      <c r="AF58" s="27">
        <f t="shared" si="10"/>
        <v>8030.1</v>
      </c>
      <c r="AG58" s="27">
        <f t="shared" si="11"/>
        <v>344.700000000001</v>
      </c>
      <c r="AH58" s="27">
        <f t="shared" si="12"/>
        <v>-851.4</v>
      </c>
      <c r="AI58" s="27">
        <f t="shared" si="13"/>
        <v>-1043</v>
      </c>
      <c r="AJ58" s="27">
        <f t="shared" si="14"/>
        <v>61</v>
      </c>
      <c r="AK58" s="26">
        <f>INDEX(检修、备用和必开!I:I,MATCH(统调负荷!$C58,检修、备用和必开!$A:$A,0))</f>
        <v>9782.29418726069</v>
      </c>
    </row>
    <row r="59" ht="13.8" spans="1:37">
      <c r="A59" s="26">
        <f t="shared" si="1"/>
        <v>3</v>
      </c>
      <c r="B59" s="26">
        <f t="shared" si="2"/>
        <v>14</v>
      </c>
      <c r="C59" t="s">
        <v>22</v>
      </c>
      <c r="D59" s="75">
        <v>0.59375</v>
      </c>
      <c r="E59" s="26">
        <v>56000</v>
      </c>
      <c r="F59" s="26">
        <v>19839</v>
      </c>
      <c r="G59" s="26">
        <v>9917</v>
      </c>
      <c r="H59" s="26">
        <v>15435</v>
      </c>
      <c r="I59" s="26">
        <v>12220</v>
      </c>
      <c r="J59" s="26">
        <v>-1411</v>
      </c>
      <c r="K59" s="26">
        <f t="shared" si="3"/>
        <v>16019</v>
      </c>
      <c r="L59" s="27">
        <f t="shared" si="4"/>
        <v>4.31286597165865</v>
      </c>
      <c r="M59" s="75">
        <v>0.59375</v>
      </c>
      <c r="N59" s="26">
        <v>61393.3</v>
      </c>
      <c r="O59" s="26">
        <v>27186.6</v>
      </c>
      <c r="P59" s="26">
        <v>10037.6</v>
      </c>
      <c r="Q59" s="26">
        <v>14177.1</v>
      </c>
      <c r="R59" s="26">
        <v>11355</v>
      </c>
      <c r="S59" s="26">
        <v>-1363</v>
      </c>
      <c r="T59" s="26">
        <f t="shared" si="5"/>
        <v>23366.6</v>
      </c>
      <c r="U59" s="27">
        <f t="shared" si="6"/>
        <v>1.81016386054823</v>
      </c>
      <c r="V59" s="26">
        <f>INDEX(检修、备用和必开!B:B,MATCH(统调负荷!$C59,检修、备用和必开!$A:$A,0))</f>
        <v>24104.6</v>
      </c>
      <c r="W59" s="26">
        <f>INDEX(检修、备用和必开!C:C,MATCH(统调负荷!$C59,检修、备用和必开!$A:$A,0))</f>
        <v>0</v>
      </c>
      <c r="X59" s="26">
        <f>INDEX(检修、备用和必开!D:D,MATCH(统调负荷!$C59,检修、备用和必开!$A:$A,0))</f>
        <v>14800</v>
      </c>
      <c r="Y59" s="26">
        <f>INDEX(检修、备用和必开!E:E,MATCH(统调负荷!$C59,检修、备用和必开!$A:$A,0))</f>
        <v>3820</v>
      </c>
      <c r="Z59" s="26">
        <f>INDEX(检修、备用和必开!F:F,MATCH(统调负荷!$C59,检修、备用和必开!$A:$A,0))</f>
        <v>1300</v>
      </c>
      <c r="AA59" s="26">
        <f t="shared" si="7"/>
        <v>69087.8</v>
      </c>
      <c r="AB59" s="26">
        <v>0</v>
      </c>
      <c r="AC59" s="26">
        <v>250</v>
      </c>
      <c r="AD59" s="76">
        <f t="shared" si="8"/>
        <v>45658.59375</v>
      </c>
      <c r="AE59" s="27">
        <f t="shared" si="9"/>
        <v>5393.3</v>
      </c>
      <c r="AF59" s="27">
        <f t="shared" si="10"/>
        <v>7347.6</v>
      </c>
      <c r="AG59" s="27">
        <f t="shared" si="11"/>
        <v>120.6</v>
      </c>
      <c r="AH59" s="27">
        <f t="shared" si="12"/>
        <v>-1257.9</v>
      </c>
      <c r="AI59" s="27">
        <f t="shared" si="13"/>
        <v>-865</v>
      </c>
      <c r="AJ59" s="27">
        <f t="shared" si="14"/>
        <v>48</v>
      </c>
      <c r="AK59" s="26">
        <f>INDEX(检修、备用和必开!I:I,MATCH(统调负荷!$C59,检修、备用和必开!$A:$A,0))</f>
        <v>9782.29418726069</v>
      </c>
    </row>
    <row r="60" ht="13.8" spans="1:37">
      <c r="A60" s="26">
        <f t="shared" si="1"/>
        <v>3</v>
      </c>
      <c r="B60" s="26">
        <f t="shared" si="2"/>
        <v>14</v>
      </c>
      <c r="C60" t="s">
        <v>22</v>
      </c>
      <c r="D60" s="75">
        <v>0.604166666666667</v>
      </c>
      <c r="E60" s="26">
        <v>56205</v>
      </c>
      <c r="F60" s="26">
        <v>20600</v>
      </c>
      <c r="G60" s="26">
        <v>9932</v>
      </c>
      <c r="H60" s="26">
        <v>15281</v>
      </c>
      <c r="I60" s="26">
        <v>11804</v>
      </c>
      <c r="J60" s="26">
        <v>-1412</v>
      </c>
      <c r="K60" s="26">
        <f t="shared" si="3"/>
        <v>16780</v>
      </c>
      <c r="L60" s="27">
        <f t="shared" si="4"/>
        <v>4.1172705601907</v>
      </c>
      <c r="M60" s="75">
        <v>0.604166666666667</v>
      </c>
      <c r="N60" s="26">
        <v>61100.7</v>
      </c>
      <c r="O60" s="26">
        <v>26538.3</v>
      </c>
      <c r="P60" s="26">
        <v>10328.1</v>
      </c>
      <c r="Q60" s="26">
        <v>14575.3</v>
      </c>
      <c r="R60" s="26">
        <v>11020</v>
      </c>
      <c r="S60" s="26">
        <v>-1361</v>
      </c>
      <c r="T60" s="26">
        <f t="shared" si="5"/>
        <v>22718.3</v>
      </c>
      <c r="U60" s="27">
        <f t="shared" si="6"/>
        <v>1.8414427092912</v>
      </c>
      <c r="V60" s="26">
        <f>INDEX(检修、备用和必开!B:B,MATCH(统调负荷!$C60,检修、备用和必开!$A:$A,0))</f>
        <v>24104.6</v>
      </c>
      <c r="W60" s="26">
        <f>INDEX(检修、备用和必开!C:C,MATCH(统调负荷!$C60,检修、备用和必开!$A:$A,0))</f>
        <v>0</v>
      </c>
      <c r="X60" s="26">
        <f>INDEX(检修、备用和必开!D:D,MATCH(统调负荷!$C60,检修、备用和必开!$A:$A,0))</f>
        <v>14800</v>
      </c>
      <c r="Y60" s="26">
        <f>INDEX(检修、备用和必开!E:E,MATCH(统调负荷!$C60,检修、备用和必开!$A:$A,0))</f>
        <v>3820</v>
      </c>
      <c r="Z60" s="26">
        <f>INDEX(检修、备用和必开!F:F,MATCH(统调负荷!$C60,检修、备用和必开!$A:$A,0))</f>
        <v>1300</v>
      </c>
      <c r="AA60" s="26">
        <f t="shared" si="7"/>
        <v>69087.8</v>
      </c>
      <c r="AB60" s="26">
        <v>0</v>
      </c>
      <c r="AC60" s="26">
        <v>280</v>
      </c>
      <c r="AD60" s="76">
        <f t="shared" si="8"/>
        <v>45658.6041666667</v>
      </c>
      <c r="AE60" s="27">
        <f t="shared" si="9"/>
        <v>4895.7</v>
      </c>
      <c r="AF60" s="27">
        <f t="shared" si="10"/>
        <v>5938.3</v>
      </c>
      <c r="AG60" s="27">
        <f t="shared" si="11"/>
        <v>396.1</v>
      </c>
      <c r="AH60" s="27">
        <f t="shared" si="12"/>
        <v>-705.700000000001</v>
      </c>
      <c r="AI60" s="27">
        <f t="shared" si="13"/>
        <v>-784</v>
      </c>
      <c r="AJ60" s="27">
        <f t="shared" si="14"/>
        <v>51</v>
      </c>
      <c r="AK60" s="26">
        <f>INDEX(检修、备用和必开!I:I,MATCH(统调负荷!$C60,检修、备用和必开!$A:$A,0))</f>
        <v>9782.29418726069</v>
      </c>
    </row>
    <row r="61" ht="13.8" spans="1:37">
      <c r="A61" s="26">
        <f t="shared" si="1"/>
        <v>3</v>
      </c>
      <c r="B61" s="26">
        <f t="shared" si="2"/>
        <v>14</v>
      </c>
      <c r="C61" t="s">
        <v>22</v>
      </c>
      <c r="D61" s="75">
        <v>0.614583333333333</v>
      </c>
      <c r="E61" s="26">
        <v>56225</v>
      </c>
      <c r="F61" s="26">
        <v>21213</v>
      </c>
      <c r="G61" s="26">
        <v>9932</v>
      </c>
      <c r="H61" s="26">
        <v>15083</v>
      </c>
      <c r="I61" s="26">
        <v>11408</v>
      </c>
      <c r="J61" s="26">
        <v>-1411</v>
      </c>
      <c r="K61" s="26">
        <f t="shared" si="3"/>
        <v>17393</v>
      </c>
      <c r="L61" s="27">
        <f t="shared" si="4"/>
        <v>3.97216121428161</v>
      </c>
      <c r="M61" s="75">
        <v>0.614583333333333</v>
      </c>
      <c r="N61" s="26">
        <v>61656.7</v>
      </c>
      <c r="O61" s="26">
        <v>27477.8</v>
      </c>
      <c r="P61" s="26">
        <v>10392.5</v>
      </c>
      <c r="Q61" s="26">
        <v>14329.4</v>
      </c>
      <c r="R61" s="26">
        <v>10800</v>
      </c>
      <c r="S61" s="26">
        <v>-1343</v>
      </c>
      <c r="T61" s="26">
        <f t="shared" si="5"/>
        <v>23657.8</v>
      </c>
      <c r="U61" s="27">
        <f t="shared" si="6"/>
        <v>1.7964574156608</v>
      </c>
      <c r="V61" s="26">
        <f>INDEX(检修、备用和必开!B:B,MATCH(统调负荷!$C61,检修、备用和必开!$A:$A,0))</f>
        <v>24104.6</v>
      </c>
      <c r="W61" s="26">
        <f>INDEX(检修、备用和必开!C:C,MATCH(统调负荷!$C61,检修、备用和必开!$A:$A,0))</f>
        <v>0</v>
      </c>
      <c r="X61" s="26">
        <f>INDEX(检修、备用和必开!D:D,MATCH(统调负荷!$C61,检修、备用和必开!$A:$A,0))</f>
        <v>14800</v>
      </c>
      <c r="Y61" s="26">
        <f>INDEX(检修、备用和必开!E:E,MATCH(统调负荷!$C61,检修、备用和必开!$A:$A,0))</f>
        <v>3820</v>
      </c>
      <c r="Z61" s="26">
        <f>INDEX(检修、备用和必开!F:F,MATCH(统调负荷!$C61,检修、备用和必开!$A:$A,0))</f>
        <v>1300</v>
      </c>
      <c r="AA61" s="26">
        <f t="shared" si="7"/>
        <v>69087.8</v>
      </c>
      <c r="AB61" s="26">
        <v>0</v>
      </c>
      <c r="AC61" s="26">
        <v>270.12</v>
      </c>
      <c r="AD61" s="76">
        <f t="shared" si="8"/>
        <v>45658.6145833333</v>
      </c>
      <c r="AE61" s="27">
        <f t="shared" si="9"/>
        <v>5431.7</v>
      </c>
      <c r="AF61" s="27">
        <f t="shared" si="10"/>
        <v>6264.8</v>
      </c>
      <c r="AG61" s="27">
        <f t="shared" si="11"/>
        <v>460.5</v>
      </c>
      <c r="AH61" s="27">
        <f t="shared" si="12"/>
        <v>-753.6</v>
      </c>
      <c r="AI61" s="27">
        <f t="shared" si="13"/>
        <v>-608</v>
      </c>
      <c r="AJ61" s="27">
        <f t="shared" si="14"/>
        <v>68</v>
      </c>
      <c r="AK61" s="26">
        <f>INDEX(检修、备用和必开!I:I,MATCH(统调负荷!$C61,检修、备用和必开!$A:$A,0))</f>
        <v>9782.29418726069</v>
      </c>
    </row>
    <row r="62" ht="13.8" spans="1:37">
      <c r="A62" s="26">
        <f t="shared" si="1"/>
        <v>3</v>
      </c>
      <c r="B62" s="26">
        <f t="shared" si="2"/>
        <v>15</v>
      </c>
      <c r="C62" t="s">
        <v>22</v>
      </c>
      <c r="D62" s="75">
        <v>0.625</v>
      </c>
      <c r="E62" s="26">
        <v>56755</v>
      </c>
      <c r="F62" s="26">
        <v>22301</v>
      </c>
      <c r="G62" s="26">
        <v>9983</v>
      </c>
      <c r="H62" s="26">
        <v>14906</v>
      </c>
      <c r="I62" s="26">
        <v>10976</v>
      </c>
      <c r="J62" s="26">
        <v>-1411</v>
      </c>
      <c r="K62" s="26">
        <f t="shared" si="3"/>
        <v>18481</v>
      </c>
      <c r="L62" s="27">
        <f t="shared" si="4"/>
        <v>3.73831502624317</v>
      </c>
      <c r="M62" s="75">
        <v>0.625</v>
      </c>
      <c r="N62" s="26">
        <v>62039.7</v>
      </c>
      <c r="O62" s="26">
        <v>29196.17</v>
      </c>
      <c r="P62" s="26">
        <v>9517.53</v>
      </c>
      <c r="Q62" s="26">
        <v>14371</v>
      </c>
      <c r="R62" s="26">
        <v>10315</v>
      </c>
      <c r="S62" s="26">
        <v>-1360</v>
      </c>
      <c r="T62" s="26">
        <f t="shared" si="5"/>
        <v>25376.17</v>
      </c>
      <c r="U62" s="27">
        <f t="shared" si="6"/>
        <v>1.71962135763563</v>
      </c>
      <c r="V62" s="26">
        <f>INDEX(检修、备用和必开!B:B,MATCH(统调负荷!$C62,检修、备用和必开!$A:$A,0))</f>
        <v>24104.6</v>
      </c>
      <c r="W62" s="26">
        <f>INDEX(检修、备用和必开!C:C,MATCH(统调负荷!$C62,检修、备用和必开!$A:$A,0))</f>
        <v>0</v>
      </c>
      <c r="X62" s="26">
        <f>INDEX(检修、备用和必开!D:D,MATCH(统调负荷!$C62,检修、备用和必开!$A:$A,0))</f>
        <v>14800</v>
      </c>
      <c r="Y62" s="26">
        <f>INDEX(检修、备用和必开!E:E,MATCH(统调负荷!$C62,检修、备用和必开!$A:$A,0))</f>
        <v>3820</v>
      </c>
      <c r="Z62" s="26">
        <f>INDEX(检修、备用和必开!F:F,MATCH(统调负荷!$C62,检修、备用和必开!$A:$A,0))</f>
        <v>1300</v>
      </c>
      <c r="AA62" s="26">
        <f t="shared" si="7"/>
        <v>69087.8</v>
      </c>
      <c r="AB62" s="26">
        <v>9.14</v>
      </c>
      <c r="AC62" s="26">
        <v>285</v>
      </c>
      <c r="AD62" s="76">
        <f t="shared" si="8"/>
        <v>45658.625</v>
      </c>
      <c r="AE62" s="27">
        <f t="shared" si="9"/>
        <v>5284.7</v>
      </c>
      <c r="AF62" s="27">
        <f t="shared" si="10"/>
        <v>6895.17</v>
      </c>
      <c r="AG62" s="27">
        <f t="shared" si="11"/>
        <v>-465.469999999999</v>
      </c>
      <c r="AH62" s="27">
        <f t="shared" si="12"/>
        <v>-535</v>
      </c>
      <c r="AI62" s="27">
        <f t="shared" si="13"/>
        <v>-661</v>
      </c>
      <c r="AJ62" s="27">
        <f t="shared" si="14"/>
        <v>51</v>
      </c>
      <c r="AK62" s="26">
        <f>INDEX(检修、备用和必开!I:I,MATCH(统调负荷!$C62,检修、备用和必开!$A:$A,0))</f>
        <v>9782.29418726069</v>
      </c>
    </row>
    <row r="63" ht="13.8" spans="1:37">
      <c r="A63" s="26">
        <f t="shared" si="1"/>
        <v>3</v>
      </c>
      <c r="B63" s="26">
        <f t="shared" si="2"/>
        <v>15</v>
      </c>
      <c r="C63" t="s">
        <v>22</v>
      </c>
      <c r="D63" s="75">
        <v>0.635416666666667</v>
      </c>
      <c r="E63" s="26">
        <v>57755</v>
      </c>
      <c r="F63" s="26">
        <v>23056</v>
      </c>
      <c r="G63" s="26">
        <v>10137</v>
      </c>
      <c r="H63" s="26">
        <v>15468</v>
      </c>
      <c r="I63" s="26">
        <v>10505</v>
      </c>
      <c r="J63" s="26">
        <v>-1411</v>
      </c>
      <c r="K63" s="26">
        <f t="shared" si="3"/>
        <v>19236</v>
      </c>
      <c r="L63" s="27">
        <f t="shared" si="4"/>
        <v>3.5915886878769</v>
      </c>
      <c r="M63" s="75">
        <v>0.635416666666667</v>
      </c>
      <c r="N63" s="26">
        <v>62490.5</v>
      </c>
      <c r="O63" s="26">
        <v>29678.05</v>
      </c>
      <c r="P63" s="26">
        <v>9497.75</v>
      </c>
      <c r="Q63" s="26">
        <v>14880.7</v>
      </c>
      <c r="R63" s="26">
        <v>9785</v>
      </c>
      <c r="S63" s="26">
        <v>-1351</v>
      </c>
      <c r="T63" s="26">
        <f t="shared" si="5"/>
        <v>25858.05</v>
      </c>
      <c r="U63" s="27">
        <f t="shared" si="6"/>
        <v>1.69924037183288</v>
      </c>
      <c r="V63" s="26">
        <f>INDEX(检修、备用和必开!B:B,MATCH(统调负荷!$C63,检修、备用和必开!$A:$A,0))</f>
        <v>24104.6</v>
      </c>
      <c r="W63" s="26">
        <f>INDEX(检修、备用和必开!C:C,MATCH(统调负荷!$C63,检修、备用和必开!$A:$A,0))</f>
        <v>0</v>
      </c>
      <c r="X63" s="26">
        <f>INDEX(检修、备用和必开!D:D,MATCH(统调负荷!$C63,检修、备用和必开!$A:$A,0))</f>
        <v>14800</v>
      </c>
      <c r="Y63" s="26">
        <f>INDEX(检修、备用和必开!E:E,MATCH(统调负荷!$C63,检修、备用和必开!$A:$A,0))</f>
        <v>3820</v>
      </c>
      <c r="Z63" s="26">
        <f>INDEX(检修、备用和必开!F:F,MATCH(统调负荷!$C63,检修、备用和必开!$A:$A,0))</f>
        <v>1300</v>
      </c>
      <c r="AA63" s="26">
        <f t="shared" si="7"/>
        <v>69087.8</v>
      </c>
      <c r="AB63" s="26">
        <v>256.42</v>
      </c>
      <c r="AC63" s="26">
        <v>285.13</v>
      </c>
      <c r="AD63" s="76">
        <f t="shared" si="8"/>
        <v>45658.6354166667</v>
      </c>
      <c r="AE63" s="27">
        <f t="shared" si="9"/>
        <v>4735.5</v>
      </c>
      <c r="AF63" s="27">
        <f t="shared" si="10"/>
        <v>6622.05</v>
      </c>
      <c r="AG63" s="27">
        <f t="shared" si="11"/>
        <v>-639.25</v>
      </c>
      <c r="AH63" s="27">
        <f t="shared" si="12"/>
        <v>-587.299999999999</v>
      </c>
      <c r="AI63" s="27">
        <f t="shared" si="13"/>
        <v>-720</v>
      </c>
      <c r="AJ63" s="27">
        <f t="shared" si="14"/>
        <v>60</v>
      </c>
      <c r="AK63" s="26">
        <f>INDEX(检修、备用和必开!I:I,MATCH(统调负荷!$C63,检修、备用和必开!$A:$A,0))</f>
        <v>9782.29418726069</v>
      </c>
    </row>
    <row r="64" ht="13.8" spans="1:37">
      <c r="A64" s="26">
        <f t="shared" si="1"/>
        <v>3</v>
      </c>
      <c r="B64" s="26">
        <f t="shared" si="2"/>
        <v>15</v>
      </c>
      <c r="C64" t="s">
        <v>22</v>
      </c>
      <c r="D64" s="75">
        <v>0.645833333333333</v>
      </c>
      <c r="E64" s="26">
        <v>59065</v>
      </c>
      <c r="F64" s="26">
        <v>23606</v>
      </c>
      <c r="G64" s="26">
        <v>10793</v>
      </c>
      <c r="H64" s="26">
        <v>16081</v>
      </c>
      <c r="I64" s="26">
        <v>9996</v>
      </c>
      <c r="J64" s="26">
        <v>-1411</v>
      </c>
      <c r="K64" s="26">
        <f t="shared" si="3"/>
        <v>19786</v>
      </c>
      <c r="L64" s="27">
        <f t="shared" si="4"/>
        <v>3.49175174365713</v>
      </c>
      <c r="M64" s="75">
        <v>0.645833333333333</v>
      </c>
      <c r="N64" s="26">
        <v>63334.1</v>
      </c>
      <c r="O64" s="26">
        <v>30093.1</v>
      </c>
      <c r="P64" s="26">
        <v>10324.9</v>
      </c>
      <c r="Q64" s="26">
        <v>15104.1</v>
      </c>
      <c r="R64" s="26">
        <v>9167</v>
      </c>
      <c r="S64" s="26">
        <v>-1355</v>
      </c>
      <c r="T64" s="26">
        <f t="shared" si="5"/>
        <v>26273.1</v>
      </c>
      <c r="U64" s="27">
        <f t="shared" si="6"/>
        <v>1.68206928622383</v>
      </c>
      <c r="V64" s="26">
        <f>INDEX(检修、备用和必开!B:B,MATCH(统调负荷!$C64,检修、备用和必开!$A:$A,0))</f>
        <v>24104.6</v>
      </c>
      <c r="W64" s="26">
        <f>INDEX(检修、备用和必开!C:C,MATCH(统调负荷!$C64,检修、备用和必开!$A:$A,0))</f>
        <v>0</v>
      </c>
      <c r="X64" s="26">
        <f>INDEX(检修、备用和必开!D:D,MATCH(统调负荷!$C64,检修、备用和必开!$A:$A,0))</f>
        <v>14800</v>
      </c>
      <c r="Y64" s="26">
        <f>INDEX(检修、备用和必开!E:E,MATCH(统调负荷!$C64,检修、备用和必开!$A:$A,0))</f>
        <v>3820</v>
      </c>
      <c r="Z64" s="26">
        <f>INDEX(检修、备用和必开!F:F,MATCH(统调负荷!$C64,检修、备用和必开!$A:$A,0))</f>
        <v>1300</v>
      </c>
      <c r="AA64" s="26">
        <f t="shared" si="7"/>
        <v>69087.8</v>
      </c>
      <c r="AB64" s="26">
        <v>252</v>
      </c>
      <c r="AC64" s="26">
        <v>289.62</v>
      </c>
      <c r="AD64" s="76">
        <f t="shared" si="8"/>
        <v>45658.6458333333</v>
      </c>
      <c r="AE64" s="27">
        <f t="shared" si="9"/>
        <v>4269.1</v>
      </c>
      <c r="AF64" s="27">
        <f t="shared" si="10"/>
        <v>6487.1</v>
      </c>
      <c r="AG64" s="27">
        <f t="shared" si="11"/>
        <v>-468.1</v>
      </c>
      <c r="AH64" s="27">
        <f t="shared" si="12"/>
        <v>-976.9</v>
      </c>
      <c r="AI64" s="27">
        <f t="shared" si="13"/>
        <v>-829</v>
      </c>
      <c r="AJ64" s="27">
        <f t="shared" si="14"/>
        <v>56</v>
      </c>
      <c r="AK64" s="26">
        <f>INDEX(检修、备用和必开!I:I,MATCH(统调负荷!$C64,检修、备用和必开!$A:$A,0))</f>
        <v>9782.29418726069</v>
      </c>
    </row>
    <row r="65" ht="13.8" spans="1:37">
      <c r="A65" s="26">
        <f t="shared" si="1"/>
        <v>3</v>
      </c>
      <c r="B65" s="26">
        <f t="shared" si="2"/>
        <v>15</v>
      </c>
      <c r="C65" t="s">
        <v>22</v>
      </c>
      <c r="D65" s="75">
        <v>0.65625</v>
      </c>
      <c r="E65" s="26">
        <v>60720</v>
      </c>
      <c r="F65" s="26">
        <v>24820</v>
      </c>
      <c r="G65" s="26">
        <v>11630</v>
      </c>
      <c r="H65" s="26">
        <v>16196</v>
      </c>
      <c r="I65" s="26">
        <v>9485</v>
      </c>
      <c r="J65" s="26">
        <v>-1411</v>
      </c>
      <c r="K65" s="26">
        <f t="shared" si="3"/>
        <v>21000</v>
      </c>
      <c r="L65" s="27">
        <f t="shared" si="4"/>
        <v>3.28989523809524</v>
      </c>
      <c r="M65" s="75">
        <v>0.65625</v>
      </c>
      <c r="N65" s="26">
        <v>64285.8</v>
      </c>
      <c r="O65" s="26">
        <v>30087.3</v>
      </c>
      <c r="P65" s="26">
        <v>11687.5</v>
      </c>
      <c r="Q65" s="26">
        <v>15297</v>
      </c>
      <c r="R65" s="26">
        <v>8557</v>
      </c>
      <c r="S65" s="26">
        <v>-1343</v>
      </c>
      <c r="T65" s="26">
        <f t="shared" si="5"/>
        <v>26267.3</v>
      </c>
      <c r="U65" s="27">
        <f t="shared" si="6"/>
        <v>1.6823068475405</v>
      </c>
      <c r="V65" s="26">
        <f>INDEX(检修、备用和必开!B:B,MATCH(统调负荷!$C65,检修、备用和必开!$A:$A,0))</f>
        <v>24104.6</v>
      </c>
      <c r="W65" s="26">
        <f>INDEX(检修、备用和必开!C:C,MATCH(统调负荷!$C65,检修、备用和必开!$A:$A,0))</f>
        <v>0</v>
      </c>
      <c r="X65" s="26">
        <f>INDEX(检修、备用和必开!D:D,MATCH(统调负荷!$C65,检修、备用和必开!$A:$A,0))</f>
        <v>14800</v>
      </c>
      <c r="Y65" s="26">
        <f>INDEX(检修、备用和必开!E:E,MATCH(统调负荷!$C65,检修、备用和必开!$A:$A,0))</f>
        <v>3820</v>
      </c>
      <c r="Z65" s="26">
        <f>INDEX(检修、备用和必开!F:F,MATCH(统调负荷!$C65,检修、备用和必开!$A:$A,0))</f>
        <v>1300</v>
      </c>
      <c r="AA65" s="26">
        <f t="shared" si="7"/>
        <v>69087.8</v>
      </c>
      <c r="AB65" s="26">
        <v>0</v>
      </c>
      <c r="AC65" s="26">
        <v>290</v>
      </c>
      <c r="AD65" s="76">
        <f t="shared" si="8"/>
        <v>45658.65625</v>
      </c>
      <c r="AE65" s="27">
        <f t="shared" si="9"/>
        <v>3565.8</v>
      </c>
      <c r="AF65" s="27">
        <f t="shared" si="10"/>
        <v>5267.3</v>
      </c>
      <c r="AG65" s="27">
        <f t="shared" si="11"/>
        <v>57.5</v>
      </c>
      <c r="AH65" s="27">
        <f t="shared" si="12"/>
        <v>-899</v>
      </c>
      <c r="AI65" s="27">
        <f t="shared" si="13"/>
        <v>-928</v>
      </c>
      <c r="AJ65" s="27">
        <f t="shared" si="14"/>
        <v>68</v>
      </c>
      <c r="AK65" s="26">
        <f>INDEX(检修、备用和必开!I:I,MATCH(统调负荷!$C65,检修、备用和必开!$A:$A,0))</f>
        <v>9782.29418726069</v>
      </c>
    </row>
    <row r="66" ht="13.8" spans="1:37">
      <c r="A66" s="26">
        <f t="shared" si="1"/>
        <v>3</v>
      </c>
      <c r="B66" s="26">
        <f t="shared" si="2"/>
        <v>16</v>
      </c>
      <c r="C66" t="s">
        <v>22</v>
      </c>
      <c r="D66" s="75">
        <v>0.666666666666667</v>
      </c>
      <c r="E66" s="26">
        <v>62110</v>
      </c>
      <c r="F66" s="26">
        <v>21917</v>
      </c>
      <c r="G66" s="26">
        <v>14545</v>
      </c>
      <c r="H66" s="26">
        <v>18096</v>
      </c>
      <c r="I66" s="26">
        <v>8963</v>
      </c>
      <c r="J66" s="26">
        <v>-1411</v>
      </c>
      <c r="K66" s="26">
        <f t="shared" si="3"/>
        <v>18097</v>
      </c>
      <c r="L66" s="27">
        <f t="shared" si="4"/>
        <v>3.81763828258827</v>
      </c>
      <c r="M66" s="75">
        <v>0.666666666666667</v>
      </c>
      <c r="N66" s="26">
        <v>65379.2</v>
      </c>
      <c r="O66" s="26">
        <v>28436.7</v>
      </c>
      <c r="P66" s="26">
        <v>12650</v>
      </c>
      <c r="Q66" s="26">
        <v>17650.5</v>
      </c>
      <c r="R66" s="26">
        <v>8023</v>
      </c>
      <c r="S66" s="26">
        <v>-1381</v>
      </c>
      <c r="T66" s="26">
        <f t="shared" si="5"/>
        <v>24616.7</v>
      </c>
      <c r="U66" s="27">
        <f t="shared" si="6"/>
        <v>1.75275454312512</v>
      </c>
      <c r="V66" s="26">
        <f>INDEX(检修、备用和必开!B:B,MATCH(统调负荷!$C66,检修、备用和必开!$A:$A,0))</f>
        <v>24104.6</v>
      </c>
      <c r="W66" s="26">
        <f>INDEX(检修、备用和必开!C:C,MATCH(统调负荷!$C66,检修、备用和必开!$A:$A,0))</f>
        <v>0</v>
      </c>
      <c r="X66" s="26">
        <f>INDEX(检修、备用和必开!D:D,MATCH(统调负荷!$C66,检修、备用和必开!$A:$A,0))</f>
        <v>14800</v>
      </c>
      <c r="Y66" s="26">
        <f>INDEX(检修、备用和必开!E:E,MATCH(统调负荷!$C66,检修、备用和必开!$A:$A,0))</f>
        <v>3820</v>
      </c>
      <c r="Z66" s="26">
        <f>INDEX(检修、备用和必开!F:F,MATCH(统调负荷!$C66,检修、备用和必开!$A:$A,0))</f>
        <v>1300</v>
      </c>
      <c r="AA66" s="26">
        <f t="shared" si="7"/>
        <v>69087.8</v>
      </c>
      <c r="AB66" s="26">
        <v>8.48</v>
      </c>
      <c r="AC66" s="26">
        <v>38.84</v>
      </c>
      <c r="AD66" s="76">
        <f t="shared" si="8"/>
        <v>45658.6666666667</v>
      </c>
      <c r="AE66" s="27">
        <f t="shared" si="9"/>
        <v>3269.2</v>
      </c>
      <c r="AF66" s="27">
        <f t="shared" si="10"/>
        <v>6519.7</v>
      </c>
      <c r="AG66" s="27">
        <f t="shared" si="11"/>
        <v>-1895</v>
      </c>
      <c r="AH66" s="27">
        <f t="shared" si="12"/>
        <v>-445.5</v>
      </c>
      <c r="AI66" s="27">
        <f t="shared" si="13"/>
        <v>-940</v>
      </c>
      <c r="AJ66" s="27">
        <f t="shared" si="14"/>
        <v>30</v>
      </c>
      <c r="AK66" s="26">
        <f>INDEX(检修、备用和必开!I:I,MATCH(统调负荷!$C66,检修、备用和必开!$A:$A,0))</f>
        <v>9782.29418726069</v>
      </c>
    </row>
    <row r="67" ht="13.8" spans="1:37">
      <c r="A67" s="26">
        <f t="shared" ref="A67:A130" si="15">WEEKDAY(C67,2)</f>
        <v>3</v>
      </c>
      <c r="B67" s="26">
        <f t="shared" ref="B67:B130" si="16">HOUR(D67)</f>
        <v>16</v>
      </c>
      <c r="C67" t="s">
        <v>22</v>
      </c>
      <c r="D67" s="75">
        <v>0.677083333333333</v>
      </c>
      <c r="E67" s="26">
        <v>63825</v>
      </c>
      <c r="F67" s="26">
        <v>23645</v>
      </c>
      <c r="G67" s="26">
        <v>14919</v>
      </c>
      <c r="H67" s="26">
        <v>18238</v>
      </c>
      <c r="I67" s="26">
        <v>8434</v>
      </c>
      <c r="J67" s="26">
        <v>-1411</v>
      </c>
      <c r="K67" s="26">
        <f t="shared" ref="K67:K97" si="17">F67-Y67</f>
        <v>19825</v>
      </c>
      <c r="L67" s="27">
        <f t="shared" ref="L67:L130" si="18">AA67/(K67+W67)</f>
        <v>3.48488272383354</v>
      </c>
      <c r="M67" s="75">
        <v>0.677083333333333</v>
      </c>
      <c r="N67" s="26">
        <v>67341.9</v>
      </c>
      <c r="O67" s="26">
        <v>27786.9</v>
      </c>
      <c r="P67" s="26">
        <v>15179.9</v>
      </c>
      <c r="Q67" s="26">
        <v>18228.1</v>
      </c>
      <c r="R67" s="26">
        <v>7505</v>
      </c>
      <c r="S67" s="26">
        <v>-1358</v>
      </c>
      <c r="T67" s="26">
        <f t="shared" ref="T67:T130" si="19">O67-Y67</f>
        <v>23966.9</v>
      </c>
      <c r="U67" s="27">
        <f t="shared" ref="U67:U130" si="20">AA67/(T67+X67)</f>
        <v>1.78213372748401</v>
      </c>
      <c r="V67" s="26">
        <f>INDEX(检修、备用和必开!B:B,MATCH(统调负荷!$C67,检修、备用和必开!$A:$A,0))</f>
        <v>24104.6</v>
      </c>
      <c r="W67" s="26">
        <f>INDEX(检修、备用和必开!C:C,MATCH(统调负荷!$C67,检修、备用和必开!$A:$A,0))</f>
        <v>0</v>
      </c>
      <c r="X67" s="26">
        <f>INDEX(检修、备用和必开!D:D,MATCH(统调负荷!$C67,检修、备用和必开!$A:$A,0))</f>
        <v>14800</v>
      </c>
      <c r="Y67" s="26">
        <f>INDEX(检修、备用和必开!E:E,MATCH(统调负荷!$C67,检修、备用和必开!$A:$A,0))</f>
        <v>3820</v>
      </c>
      <c r="Z67" s="26">
        <f>INDEX(检修、备用和必开!F:F,MATCH(统调负荷!$C67,检修、备用和必开!$A:$A,0))</f>
        <v>1300</v>
      </c>
      <c r="AA67" s="26">
        <f t="shared" ref="AA67:AA130" si="21">94492.4-V67-Z67</f>
        <v>69087.8</v>
      </c>
      <c r="AB67" s="26">
        <v>0</v>
      </c>
      <c r="AC67" s="26">
        <v>55</v>
      </c>
      <c r="AD67" s="76">
        <f t="shared" ref="AD67:AD130" si="22">C67+D67</f>
        <v>45658.6770833333</v>
      </c>
      <c r="AE67" s="27">
        <f t="shared" ref="AE67:AE130" si="23">N67-E67</f>
        <v>3516.89999999999</v>
      </c>
      <c r="AF67" s="27">
        <f t="shared" ref="AF67:AF130" si="24">O67-F67</f>
        <v>4141.9</v>
      </c>
      <c r="AG67" s="27">
        <f t="shared" ref="AG67:AG130" si="25">P67-G67</f>
        <v>260.9</v>
      </c>
      <c r="AH67" s="27">
        <f t="shared" ref="AH67:AH130" si="26">Q67-H67</f>
        <v>-9.90000000000146</v>
      </c>
      <c r="AI67" s="27">
        <f t="shared" ref="AI67:AI130" si="27">R67-I67</f>
        <v>-929</v>
      </c>
      <c r="AJ67" s="27">
        <f t="shared" ref="AJ67:AJ130" si="28">S67-J67</f>
        <v>53</v>
      </c>
      <c r="AK67" s="26">
        <f>INDEX(检修、备用和必开!I:I,MATCH(统调负荷!$C67,检修、备用和必开!$A:$A,0))</f>
        <v>9782.29418726069</v>
      </c>
    </row>
    <row r="68" ht="13.8" spans="1:37">
      <c r="A68" s="26">
        <f t="shared" si="15"/>
        <v>3</v>
      </c>
      <c r="B68" s="26">
        <f t="shared" si="16"/>
        <v>16</v>
      </c>
      <c r="C68" t="s">
        <v>22</v>
      </c>
      <c r="D68" s="75">
        <v>0.6875</v>
      </c>
      <c r="E68" s="26">
        <v>65945</v>
      </c>
      <c r="F68" s="26">
        <v>24799</v>
      </c>
      <c r="G68" s="26">
        <v>15044</v>
      </c>
      <c r="H68" s="26">
        <v>19606</v>
      </c>
      <c r="I68" s="26">
        <v>7907</v>
      </c>
      <c r="J68" s="26">
        <v>-1411</v>
      </c>
      <c r="K68" s="26">
        <f t="shared" si="17"/>
        <v>20979</v>
      </c>
      <c r="L68" s="27">
        <f t="shared" si="18"/>
        <v>3.29318842652176</v>
      </c>
      <c r="M68" s="75">
        <v>0.6875</v>
      </c>
      <c r="N68" s="26">
        <v>68603.2</v>
      </c>
      <c r="O68" s="26">
        <v>28377.1</v>
      </c>
      <c r="P68" s="26">
        <v>15560.5</v>
      </c>
      <c r="Q68" s="26">
        <v>19000.6</v>
      </c>
      <c r="R68" s="26">
        <v>7051</v>
      </c>
      <c r="S68" s="26">
        <v>-1386</v>
      </c>
      <c r="T68" s="26">
        <f t="shared" si="19"/>
        <v>24557.1</v>
      </c>
      <c r="U68" s="27">
        <f t="shared" si="20"/>
        <v>1.75540880806767</v>
      </c>
      <c r="V68" s="26">
        <f>INDEX(检修、备用和必开!B:B,MATCH(统调负荷!$C68,检修、备用和必开!$A:$A,0))</f>
        <v>24104.6</v>
      </c>
      <c r="W68" s="26">
        <f>INDEX(检修、备用和必开!C:C,MATCH(统调负荷!$C68,检修、备用和必开!$A:$A,0))</f>
        <v>0</v>
      </c>
      <c r="X68" s="26">
        <f>INDEX(检修、备用和必开!D:D,MATCH(统调负荷!$C68,检修、备用和必开!$A:$A,0))</f>
        <v>14800</v>
      </c>
      <c r="Y68" s="26">
        <f>INDEX(检修、备用和必开!E:E,MATCH(统调负荷!$C68,检修、备用和必开!$A:$A,0))</f>
        <v>3820</v>
      </c>
      <c r="Z68" s="26">
        <f>INDEX(检修、备用和必开!F:F,MATCH(统调负荷!$C68,检修、备用和必开!$A:$A,0))</f>
        <v>1300</v>
      </c>
      <c r="AA68" s="26">
        <f t="shared" si="21"/>
        <v>69087.8</v>
      </c>
      <c r="AB68" s="26">
        <v>0</v>
      </c>
      <c r="AC68" s="26">
        <v>122.42</v>
      </c>
      <c r="AD68" s="76">
        <f t="shared" si="22"/>
        <v>45658.6875</v>
      </c>
      <c r="AE68" s="27">
        <f t="shared" si="23"/>
        <v>2658.2</v>
      </c>
      <c r="AF68" s="27">
        <f t="shared" si="24"/>
        <v>3578.1</v>
      </c>
      <c r="AG68" s="27">
        <f t="shared" si="25"/>
        <v>516.5</v>
      </c>
      <c r="AH68" s="27">
        <f t="shared" si="26"/>
        <v>-605.400000000001</v>
      </c>
      <c r="AI68" s="27">
        <f t="shared" si="27"/>
        <v>-856</v>
      </c>
      <c r="AJ68" s="27">
        <f t="shared" si="28"/>
        <v>25</v>
      </c>
      <c r="AK68" s="26">
        <f>INDEX(检修、备用和必开!I:I,MATCH(统调负荷!$C68,检修、备用和必开!$A:$A,0))</f>
        <v>9782.29418726069</v>
      </c>
    </row>
    <row r="69" ht="13.8" spans="1:37">
      <c r="A69" s="26">
        <f t="shared" si="15"/>
        <v>3</v>
      </c>
      <c r="B69" s="26">
        <f t="shared" si="16"/>
        <v>16</v>
      </c>
      <c r="C69" t="s">
        <v>22</v>
      </c>
      <c r="D69" s="75">
        <v>0.697916666666667</v>
      </c>
      <c r="E69" s="26">
        <v>68180</v>
      </c>
      <c r="F69" s="26">
        <v>25817</v>
      </c>
      <c r="G69" s="26">
        <v>15655</v>
      </c>
      <c r="H69" s="26">
        <v>20763</v>
      </c>
      <c r="I69" s="26">
        <v>7356</v>
      </c>
      <c r="J69" s="26">
        <v>-1411</v>
      </c>
      <c r="K69" s="26">
        <f t="shared" si="17"/>
        <v>21997</v>
      </c>
      <c r="L69" s="27">
        <f t="shared" si="18"/>
        <v>3.14078283402282</v>
      </c>
      <c r="M69" s="75">
        <v>0.697916666666667</v>
      </c>
      <c r="N69" s="26">
        <v>70415.6</v>
      </c>
      <c r="O69" s="26">
        <v>29615.2</v>
      </c>
      <c r="P69" s="26">
        <v>16098.3</v>
      </c>
      <c r="Q69" s="26">
        <v>19420.1</v>
      </c>
      <c r="R69" s="26">
        <v>6505</v>
      </c>
      <c r="S69" s="26">
        <v>-1223</v>
      </c>
      <c r="T69" s="26">
        <f t="shared" si="19"/>
        <v>25795.2</v>
      </c>
      <c r="U69" s="27">
        <f t="shared" si="20"/>
        <v>1.70187115718114</v>
      </c>
      <c r="V69" s="26">
        <f>INDEX(检修、备用和必开!B:B,MATCH(统调负荷!$C69,检修、备用和必开!$A:$A,0))</f>
        <v>24104.6</v>
      </c>
      <c r="W69" s="26">
        <f>INDEX(检修、备用和必开!C:C,MATCH(统调负荷!$C69,检修、备用和必开!$A:$A,0))</f>
        <v>0</v>
      </c>
      <c r="X69" s="26">
        <f>INDEX(检修、备用和必开!D:D,MATCH(统调负荷!$C69,检修、备用和必开!$A:$A,0))</f>
        <v>14800</v>
      </c>
      <c r="Y69" s="26">
        <f>INDEX(检修、备用和必开!E:E,MATCH(统调负荷!$C69,检修、备用和必开!$A:$A,0))</f>
        <v>3820</v>
      </c>
      <c r="Z69" s="26">
        <f>INDEX(检修、备用和必开!F:F,MATCH(统调负荷!$C69,检修、备用和必开!$A:$A,0))</f>
        <v>1300</v>
      </c>
      <c r="AA69" s="26">
        <f t="shared" si="21"/>
        <v>69087.8</v>
      </c>
      <c r="AB69" s="26">
        <v>0</v>
      </c>
      <c r="AC69" s="26">
        <v>280</v>
      </c>
      <c r="AD69" s="76">
        <f t="shared" si="22"/>
        <v>45658.6979166667</v>
      </c>
      <c r="AE69" s="27">
        <f t="shared" si="23"/>
        <v>2235.60000000001</v>
      </c>
      <c r="AF69" s="27">
        <f t="shared" si="24"/>
        <v>3798.2</v>
      </c>
      <c r="AG69" s="27">
        <f t="shared" si="25"/>
        <v>443.299999999999</v>
      </c>
      <c r="AH69" s="27">
        <f t="shared" si="26"/>
        <v>-1342.9</v>
      </c>
      <c r="AI69" s="27">
        <f t="shared" si="27"/>
        <v>-851</v>
      </c>
      <c r="AJ69" s="27">
        <f t="shared" si="28"/>
        <v>188</v>
      </c>
      <c r="AK69" s="26">
        <f>INDEX(检修、备用和必开!I:I,MATCH(统调负荷!$C69,检修、备用和必开!$A:$A,0))</f>
        <v>9782.29418726069</v>
      </c>
    </row>
    <row r="70" ht="13.8" spans="1:37">
      <c r="A70" s="26">
        <f t="shared" si="15"/>
        <v>3</v>
      </c>
      <c r="B70" s="26">
        <f t="shared" si="16"/>
        <v>17</v>
      </c>
      <c r="C70" t="s">
        <v>22</v>
      </c>
      <c r="D70" s="75">
        <v>0.708333333333333</v>
      </c>
      <c r="E70" s="26">
        <v>70305</v>
      </c>
      <c r="F70" s="26">
        <v>27332</v>
      </c>
      <c r="G70" s="26">
        <v>15423</v>
      </c>
      <c r="H70" s="26">
        <v>22043</v>
      </c>
      <c r="I70" s="26">
        <v>6918</v>
      </c>
      <c r="J70" s="26">
        <v>-1411</v>
      </c>
      <c r="K70" s="26">
        <f t="shared" si="17"/>
        <v>23512</v>
      </c>
      <c r="L70" s="27">
        <f t="shared" si="18"/>
        <v>2.93840592038108</v>
      </c>
      <c r="M70" s="75">
        <v>0.708333333333333</v>
      </c>
      <c r="N70" s="26">
        <v>72633.8</v>
      </c>
      <c r="O70" s="26">
        <v>31586.7</v>
      </c>
      <c r="P70" s="26">
        <v>15705.2</v>
      </c>
      <c r="Q70" s="26">
        <v>20539.9</v>
      </c>
      <c r="R70" s="26">
        <v>6130</v>
      </c>
      <c r="S70" s="26">
        <v>-1328</v>
      </c>
      <c r="T70" s="26">
        <f t="shared" si="19"/>
        <v>27766.7</v>
      </c>
      <c r="U70" s="27">
        <f t="shared" si="20"/>
        <v>1.62304806339228</v>
      </c>
      <c r="V70" s="26">
        <f>INDEX(检修、备用和必开!B:B,MATCH(统调负荷!$C70,检修、备用和必开!$A:$A,0))</f>
        <v>24104.6</v>
      </c>
      <c r="W70" s="26">
        <f>INDEX(检修、备用和必开!C:C,MATCH(统调负荷!$C70,检修、备用和必开!$A:$A,0))</f>
        <v>0</v>
      </c>
      <c r="X70" s="26">
        <f>INDEX(检修、备用和必开!D:D,MATCH(统调负荷!$C70,检修、备用和必开!$A:$A,0))</f>
        <v>14800</v>
      </c>
      <c r="Y70" s="26">
        <f>INDEX(检修、备用和必开!E:E,MATCH(统调负荷!$C70,检修、备用和必开!$A:$A,0))</f>
        <v>3820</v>
      </c>
      <c r="Z70" s="26">
        <f>INDEX(检修、备用和必开!F:F,MATCH(统调负荷!$C70,检修、备用和必开!$A:$A,0))</f>
        <v>1300</v>
      </c>
      <c r="AA70" s="26">
        <f t="shared" si="21"/>
        <v>69087.8</v>
      </c>
      <c r="AB70" s="26">
        <v>0</v>
      </c>
      <c r="AC70" s="26">
        <v>285.6</v>
      </c>
      <c r="AD70" s="76">
        <f t="shared" si="22"/>
        <v>45658.7083333333</v>
      </c>
      <c r="AE70" s="27">
        <f t="shared" si="23"/>
        <v>2328.8</v>
      </c>
      <c r="AF70" s="27">
        <f t="shared" si="24"/>
        <v>4254.7</v>
      </c>
      <c r="AG70" s="27">
        <f t="shared" si="25"/>
        <v>282.200000000001</v>
      </c>
      <c r="AH70" s="27">
        <f t="shared" si="26"/>
        <v>-1503.1</v>
      </c>
      <c r="AI70" s="27">
        <f t="shared" si="27"/>
        <v>-788</v>
      </c>
      <c r="AJ70" s="27">
        <f t="shared" si="28"/>
        <v>83</v>
      </c>
      <c r="AK70" s="26">
        <f>INDEX(检修、备用和必开!I:I,MATCH(统调负荷!$C70,检修、备用和必开!$A:$A,0))</f>
        <v>9782.29418726069</v>
      </c>
    </row>
    <row r="71" ht="13.8" spans="1:37">
      <c r="A71" s="26">
        <f t="shared" si="15"/>
        <v>3</v>
      </c>
      <c r="B71" s="26">
        <f t="shared" si="16"/>
        <v>17</v>
      </c>
      <c r="C71" t="s">
        <v>22</v>
      </c>
      <c r="D71" s="75">
        <v>0.71875</v>
      </c>
      <c r="E71" s="26">
        <v>72410</v>
      </c>
      <c r="F71" s="26">
        <v>30352</v>
      </c>
      <c r="G71" s="26">
        <v>15541</v>
      </c>
      <c r="H71" s="26">
        <v>21454</v>
      </c>
      <c r="I71" s="26">
        <v>6474</v>
      </c>
      <c r="J71" s="26">
        <v>-1411</v>
      </c>
      <c r="K71" s="26">
        <f t="shared" si="17"/>
        <v>26532</v>
      </c>
      <c r="L71" s="27">
        <f t="shared" si="18"/>
        <v>2.60394240916629</v>
      </c>
      <c r="M71" s="75">
        <v>0.71875</v>
      </c>
      <c r="N71" s="26">
        <v>74648.3</v>
      </c>
      <c r="O71" s="26">
        <v>33866.3</v>
      </c>
      <c r="P71" s="26">
        <v>15199.7</v>
      </c>
      <c r="Q71" s="26">
        <v>21236.3</v>
      </c>
      <c r="R71" s="26">
        <v>5702</v>
      </c>
      <c r="S71" s="26">
        <v>-1356</v>
      </c>
      <c r="T71" s="26">
        <f t="shared" si="19"/>
        <v>30046.3</v>
      </c>
      <c r="U71" s="27">
        <f t="shared" si="20"/>
        <v>1.54054626580119</v>
      </c>
      <c r="V71" s="26">
        <f>INDEX(检修、备用和必开!B:B,MATCH(统调负荷!$C71,检修、备用和必开!$A:$A,0))</f>
        <v>24104.6</v>
      </c>
      <c r="W71" s="26">
        <f>INDEX(检修、备用和必开!C:C,MATCH(统调负荷!$C71,检修、备用和必开!$A:$A,0))</f>
        <v>0</v>
      </c>
      <c r="X71" s="26">
        <f>INDEX(检修、备用和必开!D:D,MATCH(统调负荷!$C71,检修、备用和必开!$A:$A,0))</f>
        <v>14800</v>
      </c>
      <c r="Y71" s="26">
        <f>INDEX(检修、备用和必开!E:E,MATCH(统调负荷!$C71,检修、备用和必开!$A:$A,0))</f>
        <v>3820</v>
      </c>
      <c r="Z71" s="26">
        <f>INDEX(检修、备用和必开!F:F,MATCH(统调负荷!$C71,检修、备用和必开!$A:$A,0))</f>
        <v>1300</v>
      </c>
      <c r="AA71" s="26">
        <f t="shared" si="21"/>
        <v>69087.8</v>
      </c>
      <c r="AB71" s="26">
        <v>228</v>
      </c>
      <c r="AC71" s="26">
        <v>297.1</v>
      </c>
      <c r="AD71" s="76">
        <f t="shared" si="22"/>
        <v>45658.71875</v>
      </c>
      <c r="AE71" s="27">
        <f t="shared" si="23"/>
        <v>2238.3</v>
      </c>
      <c r="AF71" s="27">
        <f t="shared" si="24"/>
        <v>3514.3</v>
      </c>
      <c r="AG71" s="27">
        <f t="shared" si="25"/>
        <v>-341.299999999999</v>
      </c>
      <c r="AH71" s="27">
        <f t="shared" si="26"/>
        <v>-217.700000000001</v>
      </c>
      <c r="AI71" s="27">
        <f t="shared" si="27"/>
        <v>-772</v>
      </c>
      <c r="AJ71" s="27">
        <f t="shared" si="28"/>
        <v>55</v>
      </c>
      <c r="AK71" s="26">
        <f>INDEX(检修、备用和必开!I:I,MATCH(统调负荷!$C71,检修、备用和必开!$A:$A,0))</f>
        <v>9782.29418726069</v>
      </c>
    </row>
    <row r="72" ht="13.8" spans="1:37">
      <c r="A72" s="26">
        <f t="shared" si="15"/>
        <v>3</v>
      </c>
      <c r="B72" s="26">
        <f t="shared" si="16"/>
        <v>17</v>
      </c>
      <c r="C72" t="s">
        <v>22</v>
      </c>
      <c r="D72" s="75">
        <v>0.729166666666667</v>
      </c>
      <c r="E72" s="26">
        <v>74475</v>
      </c>
      <c r="F72" s="26">
        <v>31813</v>
      </c>
      <c r="G72" s="26">
        <v>16113</v>
      </c>
      <c r="H72" s="26">
        <v>21800</v>
      </c>
      <c r="I72" s="26">
        <v>6160</v>
      </c>
      <c r="J72" s="26">
        <v>-1411</v>
      </c>
      <c r="K72" s="26">
        <f t="shared" si="17"/>
        <v>27993</v>
      </c>
      <c r="L72" s="27">
        <f t="shared" si="18"/>
        <v>2.46803843818097</v>
      </c>
      <c r="M72" s="75">
        <v>0.729166666666667</v>
      </c>
      <c r="N72" s="26">
        <v>76386.6</v>
      </c>
      <c r="O72" s="26">
        <v>35266.3</v>
      </c>
      <c r="P72" s="26">
        <v>15186.3</v>
      </c>
      <c r="Q72" s="26">
        <v>21992</v>
      </c>
      <c r="R72" s="26">
        <v>5321</v>
      </c>
      <c r="S72" s="26">
        <v>-1379</v>
      </c>
      <c r="T72" s="26">
        <f t="shared" si="19"/>
        <v>31446.3</v>
      </c>
      <c r="U72" s="27">
        <f t="shared" si="20"/>
        <v>1.49390978305291</v>
      </c>
      <c r="V72" s="26">
        <f>INDEX(检修、备用和必开!B:B,MATCH(统调负荷!$C72,检修、备用和必开!$A:$A,0))</f>
        <v>24104.6</v>
      </c>
      <c r="W72" s="26">
        <f>INDEX(检修、备用和必开!C:C,MATCH(统调负荷!$C72,检修、备用和必开!$A:$A,0))</f>
        <v>0</v>
      </c>
      <c r="X72" s="26">
        <f>INDEX(检修、备用和必开!D:D,MATCH(统调负荷!$C72,检修、备用和必开!$A:$A,0))</f>
        <v>14800</v>
      </c>
      <c r="Y72" s="26">
        <f>INDEX(检修、备用和必开!E:E,MATCH(统调负荷!$C72,检修、备用和必开!$A:$A,0))</f>
        <v>3820</v>
      </c>
      <c r="Z72" s="26">
        <f>INDEX(检修、备用和必开!F:F,MATCH(统调负荷!$C72,检修、备用和必开!$A:$A,0))</f>
        <v>1300</v>
      </c>
      <c r="AA72" s="26">
        <f t="shared" si="21"/>
        <v>69087.8</v>
      </c>
      <c r="AB72" s="26">
        <v>280</v>
      </c>
      <c r="AC72" s="26">
        <v>297.15</v>
      </c>
      <c r="AD72" s="76">
        <f t="shared" si="22"/>
        <v>45658.7291666667</v>
      </c>
      <c r="AE72" s="27">
        <f t="shared" si="23"/>
        <v>1911.60000000001</v>
      </c>
      <c r="AF72" s="27">
        <f t="shared" si="24"/>
        <v>3453.3</v>
      </c>
      <c r="AG72" s="27">
        <f t="shared" si="25"/>
        <v>-926.700000000001</v>
      </c>
      <c r="AH72" s="27">
        <f t="shared" si="26"/>
        <v>192</v>
      </c>
      <c r="AI72" s="27">
        <f t="shared" si="27"/>
        <v>-839</v>
      </c>
      <c r="AJ72" s="27">
        <f t="shared" si="28"/>
        <v>32</v>
      </c>
      <c r="AK72" s="26">
        <f>INDEX(检修、备用和必开!I:I,MATCH(统调负荷!$C72,检修、备用和必开!$A:$A,0))</f>
        <v>9782.29418726069</v>
      </c>
    </row>
    <row r="73" ht="13.8" spans="1:37">
      <c r="A73" s="26">
        <f t="shared" si="15"/>
        <v>3</v>
      </c>
      <c r="B73" s="26">
        <f t="shared" si="16"/>
        <v>17</v>
      </c>
      <c r="C73" t="s">
        <v>22</v>
      </c>
      <c r="D73" s="75">
        <v>0.739583333333333</v>
      </c>
      <c r="E73" s="26">
        <v>77415</v>
      </c>
      <c r="F73" s="26">
        <v>34807</v>
      </c>
      <c r="G73" s="26">
        <v>16154</v>
      </c>
      <c r="H73" s="26">
        <v>21926</v>
      </c>
      <c r="I73" s="26">
        <v>5940</v>
      </c>
      <c r="J73" s="26">
        <v>-1412</v>
      </c>
      <c r="K73" s="26">
        <f t="shared" si="17"/>
        <v>30987</v>
      </c>
      <c r="L73" s="27">
        <f t="shared" si="18"/>
        <v>2.2295736921935</v>
      </c>
      <c r="M73" s="75">
        <v>0.739583333333333</v>
      </c>
      <c r="N73" s="26">
        <v>77968.2</v>
      </c>
      <c r="O73" s="26">
        <v>36999.3</v>
      </c>
      <c r="P73" s="26">
        <v>15178.6</v>
      </c>
      <c r="Q73" s="26">
        <v>22004.3</v>
      </c>
      <c r="R73" s="26">
        <v>5152</v>
      </c>
      <c r="S73" s="26">
        <v>-1366</v>
      </c>
      <c r="T73" s="26">
        <f t="shared" si="19"/>
        <v>33179.3</v>
      </c>
      <c r="U73" s="27">
        <f t="shared" si="20"/>
        <v>1.43995014516677</v>
      </c>
      <c r="V73" s="26">
        <f>INDEX(检修、备用和必开!B:B,MATCH(统调负荷!$C73,检修、备用和必开!$A:$A,0))</f>
        <v>24104.6</v>
      </c>
      <c r="W73" s="26">
        <f>INDEX(检修、备用和必开!C:C,MATCH(统调负荷!$C73,检修、备用和必开!$A:$A,0))</f>
        <v>0</v>
      </c>
      <c r="X73" s="26">
        <f>INDEX(检修、备用和必开!D:D,MATCH(统调负荷!$C73,检修、备用和必开!$A:$A,0))</f>
        <v>14800</v>
      </c>
      <c r="Y73" s="26">
        <f>INDEX(检修、备用和必开!E:E,MATCH(统调负荷!$C73,检修、备用和必开!$A:$A,0))</f>
        <v>3820</v>
      </c>
      <c r="Z73" s="26">
        <f>INDEX(检修、备用和必开!F:F,MATCH(统调负荷!$C73,检修、备用和必开!$A:$A,0))</f>
        <v>1300</v>
      </c>
      <c r="AA73" s="26">
        <f t="shared" si="21"/>
        <v>69087.8</v>
      </c>
      <c r="AB73" s="26">
        <v>298.95</v>
      </c>
      <c r="AC73" s="26">
        <v>366.55</v>
      </c>
      <c r="AD73" s="76">
        <f t="shared" si="22"/>
        <v>45658.7395833333</v>
      </c>
      <c r="AE73" s="27">
        <f t="shared" si="23"/>
        <v>553.199999999997</v>
      </c>
      <c r="AF73" s="27">
        <f t="shared" si="24"/>
        <v>2192.3</v>
      </c>
      <c r="AG73" s="27">
        <f t="shared" si="25"/>
        <v>-975.4</v>
      </c>
      <c r="AH73" s="27">
        <f t="shared" si="26"/>
        <v>78.2999999999993</v>
      </c>
      <c r="AI73" s="27">
        <f t="shared" si="27"/>
        <v>-788</v>
      </c>
      <c r="AJ73" s="27">
        <f t="shared" si="28"/>
        <v>46</v>
      </c>
      <c r="AK73" s="26">
        <f>INDEX(检修、备用和必开!I:I,MATCH(统调负荷!$C73,检修、备用和必开!$A:$A,0))</f>
        <v>9782.29418726069</v>
      </c>
    </row>
    <row r="74" ht="13.8" spans="1:37">
      <c r="A74" s="26">
        <f t="shared" si="15"/>
        <v>3</v>
      </c>
      <c r="B74" s="26">
        <f t="shared" si="16"/>
        <v>18</v>
      </c>
      <c r="C74" t="s">
        <v>22</v>
      </c>
      <c r="D74" s="75">
        <v>0.75</v>
      </c>
      <c r="E74" s="26">
        <v>79055</v>
      </c>
      <c r="F74" s="26">
        <v>35224</v>
      </c>
      <c r="G74" s="26">
        <v>16842</v>
      </c>
      <c r="H74" s="26">
        <v>22792</v>
      </c>
      <c r="I74" s="26">
        <v>5608</v>
      </c>
      <c r="J74" s="26">
        <v>-1411</v>
      </c>
      <c r="K74" s="26">
        <f t="shared" si="17"/>
        <v>31404</v>
      </c>
      <c r="L74" s="27">
        <f t="shared" si="18"/>
        <v>2.19996815692268</v>
      </c>
      <c r="M74" s="75">
        <v>0.75</v>
      </c>
      <c r="N74" s="26">
        <v>79542.5</v>
      </c>
      <c r="O74" s="26">
        <v>38271.9</v>
      </c>
      <c r="P74" s="26">
        <v>16153.7</v>
      </c>
      <c r="Q74" s="26">
        <v>21419.9</v>
      </c>
      <c r="R74" s="26">
        <v>5104</v>
      </c>
      <c r="S74" s="26">
        <v>-1407</v>
      </c>
      <c r="T74" s="26">
        <f t="shared" si="19"/>
        <v>34451.9</v>
      </c>
      <c r="U74" s="27">
        <f t="shared" si="20"/>
        <v>1.40274385353661</v>
      </c>
      <c r="V74" s="26">
        <f>INDEX(检修、备用和必开!B:B,MATCH(统调负荷!$C74,检修、备用和必开!$A:$A,0))</f>
        <v>24104.6</v>
      </c>
      <c r="W74" s="26">
        <f>INDEX(检修、备用和必开!C:C,MATCH(统调负荷!$C74,检修、备用和必开!$A:$A,0))</f>
        <v>0</v>
      </c>
      <c r="X74" s="26">
        <f>INDEX(检修、备用和必开!D:D,MATCH(统调负荷!$C74,检修、备用和必开!$A:$A,0))</f>
        <v>14800</v>
      </c>
      <c r="Y74" s="26">
        <f>INDEX(检修、备用和必开!E:E,MATCH(统调负荷!$C74,检修、备用和必开!$A:$A,0))</f>
        <v>3820</v>
      </c>
      <c r="Z74" s="26">
        <f>INDEX(检修、备用和必开!F:F,MATCH(统调负荷!$C74,检修、备用和必开!$A:$A,0))</f>
        <v>1300</v>
      </c>
      <c r="AA74" s="26">
        <f t="shared" si="21"/>
        <v>69087.8</v>
      </c>
      <c r="AB74" s="26">
        <v>297.9</v>
      </c>
      <c r="AC74" s="26">
        <v>320.15</v>
      </c>
      <c r="AD74" s="76">
        <f t="shared" si="22"/>
        <v>45658.75</v>
      </c>
      <c r="AE74" s="27">
        <f t="shared" si="23"/>
        <v>487.5</v>
      </c>
      <c r="AF74" s="27">
        <f t="shared" si="24"/>
        <v>3047.9</v>
      </c>
      <c r="AG74" s="27">
        <f t="shared" si="25"/>
        <v>-688.299999999999</v>
      </c>
      <c r="AH74" s="27">
        <f t="shared" si="26"/>
        <v>-1372.1</v>
      </c>
      <c r="AI74" s="27">
        <f t="shared" si="27"/>
        <v>-504</v>
      </c>
      <c r="AJ74" s="27">
        <f t="shared" si="28"/>
        <v>4</v>
      </c>
      <c r="AK74" s="26">
        <f>INDEX(检修、备用和必开!I:I,MATCH(统调负荷!$C74,检修、备用和必开!$A:$A,0))</f>
        <v>9782.29418726069</v>
      </c>
    </row>
    <row r="75" ht="13.8" spans="1:37">
      <c r="A75" s="26">
        <f t="shared" si="15"/>
        <v>3</v>
      </c>
      <c r="B75" s="26">
        <f t="shared" si="16"/>
        <v>18</v>
      </c>
      <c r="C75" t="s">
        <v>22</v>
      </c>
      <c r="D75" s="75">
        <v>0.760416666666667</v>
      </c>
      <c r="E75" s="26">
        <v>80620</v>
      </c>
      <c r="F75" s="26">
        <v>35666</v>
      </c>
      <c r="G75" s="26">
        <v>17160</v>
      </c>
      <c r="H75" s="26">
        <v>23718</v>
      </c>
      <c r="I75" s="26">
        <v>5487</v>
      </c>
      <c r="J75" s="26">
        <v>-1411</v>
      </c>
      <c r="K75" s="26">
        <f t="shared" si="17"/>
        <v>31846</v>
      </c>
      <c r="L75" s="27">
        <f t="shared" si="18"/>
        <v>2.16943415185581</v>
      </c>
      <c r="M75" s="75">
        <v>0.760416666666667</v>
      </c>
      <c r="N75" s="26">
        <v>80722.6</v>
      </c>
      <c r="O75" s="26">
        <v>39722.3</v>
      </c>
      <c r="P75" s="26">
        <v>15681.9</v>
      </c>
      <c r="Q75" s="26">
        <v>21761.4</v>
      </c>
      <c r="R75" s="26">
        <v>5136</v>
      </c>
      <c r="S75" s="26">
        <v>-1579</v>
      </c>
      <c r="T75" s="26">
        <f t="shared" si="19"/>
        <v>35902.3</v>
      </c>
      <c r="U75" s="27">
        <f t="shared" si="20"/>
        <v>1.36261668602805</v>
      </c>
      <c r="V75" s="26">
        <f>INDEX(检修、备用和必开!B:B,MATCH(统调负荷!$C75,检修、备用和必开!$A:$A,0))</f>
        <v>24104.6</v>
      </c>
      <c r="W75" s="26">
        <f>INDEX(检修、备用和必开!C:C,MATCH(统调负荷!$C75,检修、备用和必开!$A:$A,0))</f>
        <v>0</v>
      </c>
      <c r="X75" s="26">
        <f>INDEX(检修、备用和必开!D:D,MATCH(统调负荷!$C75,检修、备用和必开!$A:$A,0))</f>
        <v>14800</v>
      </c>
      <c r="Y75" s="26">
        <f>INDEX(检修、备用和必开!E:E,MATCH(统调负荷!$C75,检修、备用和必开!$A:$A,0))</f>
        <v>3820</v>
      </c>
      <c r="Z75" s="26">
        <f>INDEX(检修、备用和必开!F:F,MATCH(统调负荷!$C75,检修、备用和必开!$A:$A,0))</f>
        <v>1300</v>
      </c>
      <c r="AA75" s="26">
        <f t="shared" si="21"/>
        <v>69087.8</v>
      </c>
      <c r="AB75" s="26">
        <v>301.68</v>
      </c>
      <c r="AC75" s="26">
        <v>338.9</v>
      </c>
      <c r="AD75" s="76">
        <f t="shared" si="22"/>
        <v>45658.7604166667</v>
      </c>
      <c r="AE75" s="27">
        <f t="shared" si="23"/>
        <v>102.600000000006</v>
      </c>
      <c r="AF75" s="27">
        <f t="shared" si="24"/>
        <v>4056.3</v>
      </c>
      <c r="AG75" s="27">
        <f t="shared" si="25"/>
        <v>-1478.1</v>
      </c>
      <c r="AH75" s="27">
        <f t="shared" si="26"/>
        <v>-1956.6</v>
      </c>
      <c r="AI75" s="27">
        <f t="shared" si="27"/>
        <v>-351</v>
      </c>
      <c r="AJ75" s="27">
        <f t="shared" si="28"/>
        <v>-168</v>
      </c>
      <c r="AK75" s="26">
        <f>INDEX(检修、备用和必开!I:I,MATCH(统调负荷!$C75,检修、备用和必开!$A:$A,0))</f>
        <v>9782.29418726069</v>
      </c>
    </row>
    <row r="76" ht="13.8" spans="1:37">
      <c r="A76" s="26">
        <f t="shared" si="15"/>
        <v>3</v>
      </c>
      <c r="B76" s="26">
        <f t="shared" si="16"/>
        <v>18</v>
      </c>
      <c r="C76" t="s">
        <v>22</v>
      </c>
      <c r="D76" s="75">
        <v>0.770833333333333</v>
      </c>
      <c r="E76" s="26">
        <v>80960</v>
      </c>
      <c r="F76" s="26">
        <v>35594</v>
      </c>
      <c r="G76" s="26">
        <v>17161</v>
      </c>
      <c r="H76" s="26">
        <v>24180</v>
      </c>
      <c r="I76" s="26">
        <v>5436</v>
      </c>
      <c r="J76" s="26">
        <v>-1411</v>
      </c>
      <c r="K76" s="26">
        <f t="shared" si="17"/>
        <v>31774</v>
      </c>
      <c r="L76" s="27">
        <f t="shared" si="18"/>
        <v>2.17435009756405</v>
      </c>
      <c r="M76" s="75">
        <v>0.770833333333333</v>
      </c>
      <c r="N76" s="26">
        <v>81043.5</v>
      </c>
      <c r="O76" s="26">
        <v>39288</v>
      </c>
      <c r="P76" s="26">
        <v>16325.8</v>
      </c>
      <c r="Q76" s="26">
        <v>21946.7</v>
      </c>
      <c r="R76" s="26">
        <v>5092</v>
      </c>
      <c r="S76" s="26">
        <v>-1609</v>
      </c>
      <c r="T76" s="26">
        <f t="shared" si="19"/>
        <v>35468</v>
      </c>
      <c r="U76" s="27">
        <f t="shared" si="20"/>
        <v>1.37438927349407</v>
      </c>
      <c r="V76" s="26">
        <f>INDEX(检修、备用和必开!B:B,MATCH(统调负荷!$C76,检修、备用和必开!$A:$A,0))</f>
        <v>24104.6</v>
      </c>
      <c r="W76" s="26">
        <f>INDEX(检修、备用和必开!C:C,MATCH(统调负荷!$C76,检修、备用和必开!$A:$A,0))</f>
        <v>0</v>
      </c>
      <c r="X76" s="26">
        <f>INDEX(检修、备用和必开!D:D,MATCH(统调负荷!$C76,检修、备用和必开!$A:$A,0))</f>
        <v>14800</v>
      </c>
      <c r="Y76" s="26">
        <f>INDEX(检修、备用和必开!E:E,MATCH(统调负荷!$C76,检修、备用和必开!$A:$A,0))</f>
        <v>3820</v>
      </c>
      <c r="Z76" s="26">
        <f>INDEX(检修、备用和必开!F:F,MATCH(统调负荷!$C76,检修、备用和必开!$A:$A,0))</f>
        <v>1300</v>
      </c>
      <c r="AA76" s="26">
        <f t="shared" si="21"/>
        <v>69087.8</v>
      </c>
      <c r="AB76" s="26">
        <v>299.47</v>
      </c>
      <c r="AC76" s="26">
        <v>338.88</v>
      </c>
      <c r="AD76" s="76">
        <f t="shared" si="22"/>
        <v>45658.7708333333</v>
      </c>
      <c r="AE76" s="27">
        <f t="shared" si="23"/>
        <v>83.5</v>
      </c>
      <c r="AF76" s="27">
        <f t="shared" si="24"/>
        <v>3694</v>
      </c>
      <c r="AG76" s="27">
        <f t="shared" si="25"/>
        <v>-835.200000000001</v>
      </c>
      <c r="AH76" s="27">
        <f t="shared" si="26"/>
        <v>-2233.3</v>
      </c>
      <c r="AI76" s="27">
        <f t="shared" si="27"/>
        <v>-344</v>
      </c>
      <c r="AJ76" s="27">
        <f t="shared" si="28"/>
        <v>-198</v>
      </c>
      <c r="AK76" s="26">
        <f>INDEX(检修、备用和必开!I:I,MATCH(统调负荷!$C76,检修、备用和必开!$A:$A,0))</f>
        <v>9782.29418726069</v>
      </c>
    </row>
    <row r="77" ht="13.8" spans="1:37">
      <c r="A77" s="26">
        <f t="shared" si="15"/>
        <v>3</v>
      </c>
      <c r="B77" s="26">
        <f t="shared" si="16"/>
        <v>18</v>
      </c>
      <c r="C77" t="s">
        <v>22</v>
      </c>
      <c r="D77" s="75">
        <v>0.78125</v>
      </c>
      <c r="E77" s="26">
        <v>80555</v>
      </c>
      <c r="F77" s="26">
        <v>35342</v>
      </c>
      <c r="G77" s="26">
        <v>17161</v>
      </c>
      <c r="H77" s="26">
        <v>24246</v>
      </c>
      <c r="I77" s="26">
        <v>5217</v>
      </c>
      <c r="J77" s="26">
        <v>-1411</v>
      </c>
      <c r="K77" s="26">
        <f t="shared" si="17"/>
        <v>31522</v>
      </c>
      <c r="L77" s="27">
        <f t="shared" si="18"/>
        <v>2.19173275807373</v>
      </c>
      <c r="M77" s="75">
        <v>0.78125</v>
      </c>
      <c r="N77" s="26">
        <v>80601.1</v>
      </c>
      <c r="O77" s="26">
        <v>38810.5</v>
      </c>
      <c r="P77" s="26">
        <v>16274.5</v>
      </c>
      <c r="Q77" s="26">
        <v>22044.1</v>
      </c>
      <c r="R77" s="26">
        <v>5088</v>
      </c>
      <c r="S77" s="26">
        <v>-1616</v>
      </c>
      <c r="T77" s="26">
        <f t="shared" si="19"/>
        <v>34990.5</v>
      </c>
      <c r="U77" s="27">
        <f t="shared" si="20"/>
        <v>1.38756991795624</v>
      </c>
      <c r="V77" s="26">
        <f>INDEX(检修、备用和必开!B:B,MATCH(统调负荷!$C77,检修、备用和必开!$A:$A,0))</f>
        <v>24104.6</v>
      </c>
      <c r="W77" s="26">
        <f>INDEX(检修、备用和必开!C:C,MATCH(统调负荷!$C77,检修、备用和必开!$A:$A,0))</f>
        <v>0</v>
      </c>
      <c r="X77" s="26">
        <f>INDEX(检修、备用和必开!D:D,MATCH(统调负荷!$C77,检修、备用和必开!$A:$A,0))</f>
        <v>14800</v>
      </c>
      <c r="Y77" s="26">
        <f>INDEX(检修、备用和必开!E:E,MATCH(统调负荷!$C77,检修、备用和必开!$A:$A,0))</f>
        <v>3820</v>
      </c>
      <c r="Z77" s="26">
        <f>INDEX(检修、备用和必开!F:F,MATCH(统调负荷!$C77,检修、备用和必开!$A:$A,0))</f>
        <v>1300</v>
      </c>
      <c r="AA77" s="26">
        <f t="shared" si="21"/>
        <v>69087.8</v>
      </c>
      <c r="AB77" s="26">
        <v>302.5</v>
      </c>
      <c r="AC77" s="26">
        <v>319.15</v>
      </c>
      <c r="AD77" s="76">
        <f t="shared" si="22"/>
        <v>45658.78125</v>
      </c>
      <c r="AE77" s="27">
        <f t="shared" si="23"/>
        <v>46.1000000000058</v>
      </c>
      <c r="AF77" s="27">
        <f t="shared" si="24"/>
        <v>3468.5</v>
      </c>
      <c r="AG77" s="27">
        <f t="shared" si="25"/>
        <v>-886.5</v>
      </c>
      <c r="AH77" s="27">
        <f t="shared" si="26"/>
        <v>-2201.9</v>
      </c>
      <c r="AI77" s="27">
        <f t="shared" si="27"/>
        <v>-129</v>
      </c>
      <c r="AJ77" s="27">
        <f t="shared" si="28"/>
        <v>-205</v>
      </c>
      <c r="AK77" s="26">
        <f>INDEX(检修、备用和必开!I:I,MATCH(统调负荷!$C77,检修、备用和必开!$A:$A,0))</f>
        <v>9782.29418726069</v>
      </c>
    </row>
    <row r="78" ht="13.8" spans="1:37">
      <c r="A78" s="26">
        <f t="shared" si="15"/>
        <v>3</v>
      </c>
      <c r="B78" s="26">
        <f t="shared" si="16"/>
        <v>19</v>
      </c>
      <c r="C78" t="s">
        <v>22</v>
      </c>
      <c r="D78" s="75">
        <v>0.791666666666667</v>
      </c>
      <c r="E78" s="26">
        <v>81750</v>
      </c>
      <c r="F78" s="26">
        <v>36204</v>
      </c>
      <c r="G78" s="26">
        <v>17010</v>
      </c>
      <c r="H78" s="26">
        <v>24713</v>
      </c>
      <c r="I78" s="26">
        <v>5234</v>
      </c>
      <c r="J78" s="26">
        <v>-1411</v>
      </c>
      <c r="K78" s="26">
        <f t="shared" si="17"/>
        <v>32384</v>
      </c>
      <c r="L78" s="27">
        <f t="shared" si="18"/>
        <v>2.13339303359684</v>
      </c>
      <c r="M78" s="75">
        <v>0.791666666666667</v>
      </c>
      <c r="N78" s="26">
        <v>80929.9</v>
      </c>
      <c r="O78" s="26">
        <v>39055</v>
      </c>
      <c r="P78" s="26">
        <v>16181.7</v>
      </c>
      <c r="Q78" s="26">
        <v>22196.2</v>
      </c>
      <c r="R78" s="26">
        <v>5070</v>
      </c>
      <c r="S78" s="26">
        <v>-1573</v>
      </c>
      <c r="T78" s="26">
        <f t="shared" si="19"/>
        <v>35235</v>
      </c>
      <c r="U78" s="27">
        <f t="shared" si="20"/>
        <v>1.38078944738683</v>
      </c>
      <c r="V78" s="26">
        <f>INDEX(检修、备用和必开!B:B,MATCH(统调负荷!$C78,检修、备用和必开!$A:$A,0))</f>
        <v>24104.6</v>
      </c>
      <c r="W78" s="26">
        <f>INDEX(检修、备用和必开!C:C,MATCH(统调负荷!$C78,检修、备用和必开!$A:$A,0))</f>
        <v>0</v>
      </c>
      <c r="X78" s="26">
        <f>INDEX(检修、备用和必开!D:D,MATCH(统调负荷!$C78,检修、备用和必开!$A:$A,0))</f>
        <v>14800</v>
      </c>
      <c r="Y78" s="26">
        <f>INDEX(检修、备用和必开!E:E,MATCH(统调负荷!$C78,检修、备用和必开!$A:$A,0))</f>
        <v>3820</v>
      </c>
      <c r="Z78" s="26">
        <f>INDEX(检修、备用和必开!F:F,MATCH(统调负荷!$C78,检修、备用和必开!$A:$A,0))</f>
        <v>1300</v>
      </c>
      <c r="AA78" s="26">
        <f t="shared" si="21"/>
        <v>69087.8</v>
      </c>
      <c r="AB78" s="26">
        <v>304.88</v>
      </c>
      <c r="AC78" s="26">
        <v>289.52</v>
      </c>
      <c r="AD78" s="76">
        <f t="shared" si="22"/>
        <v>45658.7916666667</v>
      </c>
      <c r="AE78" s="27">
        <f t="shared" si="23"/>
        <v>-820.100000000006</v>
      </c>
      <c r="AF78" s="27">
        <f t="shared" si="24"/>
        <v>2851</v>
      </c>
      <c r="AG78" s="27">
        <f t="shared" si="25"/>
        <v>-828.299999999999</v>
      </c>
      <c r="AH78" s="27">
        <f t="shared" si="26"/>
        <v>-2516.8</v>
      </c>
      <c r="AI78" s="27">
        <f t="shared" si="27"/>
        <v>-164</v>
      </c>
      <c r="AJ78" s="27">
        <f t="shared" si="28"/>
        <v>-162</v>
      </c>
      <c r="AK78" s="26">
        <f>INDEX(检修、备用和必开!I:I,MATCH(统调负荷!$C78,检修、备用和必开!$A:$A,0))</f>
        <v>9782.29418726069</v>
      </c>
    </row>
    <row r="79" ht="13.8" spans="1:37">
      <c r="A79" s="26">
        <f t="shared" si="15"/>
        <v>3</v>
      </c>
      <c r="B79" s="26">
        <f t="shared" si="16"/>
        <v>19</v>
      </c>
      <c r="C79" t="s">
        <v>22</v>
      </c>
      <c r="D79" s="75">
        <v>0.802083333333333</v>
      </c>
      <c r="E79" s="26">
        <v>82455</v>
      </c>
      <c r="F79" s="26">
        <v>36886</v>
      </c>
      <c r="G79" s="26">
        <v>17010</v>
      </c>
      <c r="H79" s="26">
        <v>24771</v>
      </c>
      <c r="I79" s="26">
        <v>5199</v>
      </c>
      <c r="J79" s="26">
        <v>-1411</v>
      </c>
      <c r="K79" s="26">
        <f t="shared" si="17"/>
        <v>33066</v>
      </c>
      <c r="L79" s="27">
        <f t="shared" si="18"/>
        <v>2.08939091513942</v>
      </c>
      <c r="M79" s="75">
        <v>0.802083333333333</v>
      </c>
      <c r="N79" s="26">
        <v>82963.7</v>
      </c>
      <c r="O79" s="26">
        <v>40388.9</v>
      </c>
      <c r="P79" s="26">
        <v>16276.8</v>
      </c>
      <c r="Q79" s="26">
        <v>22716</v>
      </c>
      <c r="R79" s="26">
        <v>5120</v>
      </c>
      <c r="S79" s="26">
        <v>-1538</v>
      </c>
      <c r="T79" s="26">
        <f t="shared" si="19"/>
        <v>36568.9</v>
      </c>
      <c r="U79" s="27">
        <f t="shared" si="20"/>
        <v>1.34493438636996</v>
      </c>
      <c r="V79" s="26">
        <f>INDEX(检修、备用和必开!B:B,MATCH(统调负荷!$C79,检修、备用和必开!$A:$A,0))</f>
        <v>24104.6</v>
      </c>
      <c r="W79" s="26">
        <f>INDEX(检修、备用和必开!C:C,MATCH(统调负荷!$C79,检修、备用和必开!$A:$A,0))</f>
        <v>0</v>
      </c>
      <c r="X79" s="26">
        <f>INDEX(检修、备用和必开!D:D,MATCH(统调负荷!$C79,检修、备用和必开!$A:$A,0))</f>
        <v>14800</v>
      </c>
      <c r="Y79" s="26">
        <f>INDEX(检修、备用和必开!E:E,MATCH(统调负荷!$C79,检修、备用和必开!$A:$A,0))</f>
        <v>3820</v>
      </c>
      <c r="Z79" s="26">
        <f>INDEX(检修、备用和必开!F:F,MATCH(统调负荷!$C79,检修、备用和必开!$A:$A,0))</f>
        <v>1300</v>
      </c>
      <c r="AA79" s="26">
        <f t="shared" si="21"/>
        <v>69087.8</v>
      </c>
      <c r="AB79" s="26">
        <v>310.14</v>
      </c>
      <c r="AC79" s="26">
        <v>329</v>
      </c>
      <c r="AD79" s="76">
        <f t="shared" si="22"/>
        <v>45658.8020833333</v>
      </c>
      <c r="AE79" s="27">
        <f t="shared" si="23"/>
        <v>508.699999999997</v>
      </c>
      <c r="AF79" s="27">
        <f t="shared" si="24"/>
        <v>3502.9</v>
      </c>
      <c r="AG79" s="27">
        <f t="shared" si="25"/>
        <v>-733.200000000001</v>
      </c>
      <c r="AH79" s="27">
        <f t="shared" si="26"/>
        <v>-2055</v>
      </c>
      <c r="AI79" s="27">
        <f t="shared" si="27"/>
        <v>-79</v>
      </c>
      <c r="AJ79" s="27">
        <f t="shared" si="28"/>
        <v>-127</v>
      </c>
      <c r="AK79" s="26">
        <f>INDEX(检修、备用和必开!I:I,MATCH(统调负荷!$C79,检修、备用和必开!$A:$A,0))</f>
        <v>9782.29418726069</v>
      </c>
    </row>
    <row r="80" ht="13.8" spans="1:37">
      <c r="A80" s="26">
        <f t="shared" si="15"/>
        <v>3</v>
      </c>
      <c r="B80" s="26">
        <f t="shared" si="16"/>
        <v>19</v>
      </c>
      <c r="C80" t="s">
        <v>22</v>
      </c>
      <c r="D80" s="75">
        <v>0.8125</v>
      </c>
      <c r="E80" s="26">
        <v>82700</v>
      </c>
      <c r="F80" s="26">
        <v>37374</v>
      </c>
      <c r="G80" s="26">
        <v>17021</v>
      </c>
      <c r="H80" s="26">
        <v>24493</v>
      </c>
      <c r="I80" s="26">
        <v>5223</v>
      </c>
      <c r="J80" s="26">
        <v>-1411</v>
      </c>
      <c r="K80" s="26">
        <f t="shared" si="17"/>
        <v>33554</v>
      </c>
      <c r="L80" s="27">
        <f t="shared" si="18"/>
        <v>2.05900339750849</v>
      </c>
      <c r="M80" s="75">
        <v>0.8125</v>
      </c>
      <c r="N80" s="26">
        <v>82778.8</v>
      </c>
      <c r="O80" s="26">
        <v>40076.8</v>
      </c>
      <c r="P80" s="26">
        <v>16245.1</v>
      </c>
      <c r="Q80" s="26">
        <v>22730.9</v>
      </c>
      <c r="R80" s="26">
        <v>5206</v>
      </c>
      <c r="S80" s="26">
        <v>-1480</v>
      </c>
      <c r="T80" s="26">
        <f t="shared" si="19"/>
        <v>36256.8</v>
      </c>
      <c r="U80" s="27">
        <f t="shared" si="20"/>
        <v>1.35315570110152</v>
      </c>
      <c r="V80" s="26">
        <f>INDEX(检修、备用和必开!B:B,MATCH(统调负荷!$C80,检修、备用和必开!$A:$A,0))</f>
        <v>24104.6</v>
      </c>
      <c r="W80" s="26">
        <f>INDEX(检修、备用和必开!C:C,MATCH(统调负荷!$C80,检修、备用和必开!$A:$A,0))</f>
        <v>0</v>
      </c>
      <c r="X80" s="26">
        <f>INDEX(检修、备用和必开!D:D,MATCH(统调负荷!$C80,检修、备用和必开!$A:$A,0))</f>
        <v>14800</v>
      </c>
      <c r="Y80" s="26">
        <f>INDEX(检修、备用和必开!E:E,MATCH(统调负荷!$C80,检修、备用和必开!$A:$A,0))</f>
        <v>3820</v>
      </c>
      <c r="Z80" s="26">
        <f>INDEX(检修、备用和必开!F:F,MATCH(统调负荷!$C80,检修、备用和必开!$A:$A,0))</f>
        <v>1300</v>
      </c>
      <c r="AA80" s="26">
        <f t="shared" si="21"/>
        <v>69087.8</v>
      </c>
      <c r="AB80" s="26">
        <v>311.34</v>
      </c>
      <c r="AC80" s="26">
        <v>348.74</v>
      </c>
      <c r="AD80" s="76">
        <f t="shared" si="22"/>
        <v>45658.8125</v>
      </c>
      <c r="AE80" s="27">
        <f t="shared" si="23"/>
        <v>78.8000000000029</v>
      </c>
      <c r="AF80" s="27">
        <f t="shared" si="24"/>
        <v>2702.8</v>
      </c>
      <c r="AG80" s="27">
        <f t="shared" si="25"/>
        <v>-775.9</v>
      </c>
      <c r="AH80" s="27">
        <f t="shared" si="26"/>
        <v>-1762.1</v>
      </c>
      <c r="AI80" s="27">
        <f t="shared" si="27"/>
        <v>-17</v>
      </c>
      <c r="AJ80" s="27">
        <f t="shared" si="28"/>
        <v>-69</v>
      </c>
      <c r="AK80" s="26">
        <f>INDEX(检修、备用和必开!I:I,MATCH(统调负荷!$C80,检修、备用和必开!$A:$A,0))</f>
        <v>9782.29418726069</v>
      </c>
    </row>
    <row r="81" ht="13.8" spans="1:37">
      <c r="A81" s="26">
        <f t="shared" si="15"/>
        <v>3</v>
      </c>
      <c r="B81" s="26">
        <f t="shared" si="16"/>
        <v>19</v>
      </c>
      <c r="C81" t="s">
        <v>22</v>
      </c>
      <c r="D81" s="75">
        <v>0.822916666666667</v>
      </c>
      <c r="E81" s="26">
        <v>82240</v>
      </c>
      <c r="F81" s="26">
        <v>36879</v>
      </c>
      <c r="G81" s="26">
        <v>17021</v>
      </c>
      <c r="H81" s="26">
        <v>24514</v>
      </c>
      <c r="I81" s="26">
        <v>5237</v>
      </c>
      <c r="J81" s="26">
        <v>-1411</v>
      </c>
      <c r="K81" s="26">
        <f t="shared" si="17"/>
        <v>33059</v>
      </c>
      <c r="L81" s="27">
        <f t="shared" si="18"/>
        <v>2.08983332829184</v>
      </c>
      <c r="M81" s="75">
        <v>0.822916666666667</v>
      </c>
      <c r="N81" s="26">
        <v>83124.5</v>
      </c>
      <c r="O81" s="26">
        <v>40316.3</v>
      </c>
      <c r="P81" s="26">
        <v>16417</v>
      </c>
      <c r="Q81" s="26">
        <v>22544.2</v>
      </c>
      <c r="R81" s="26">
        <v>5258</v>
      </c>
      <c r="S81" s="26">
        <v>-1411</v>
      </c>
      <c r="T81" s="26">
        <f t="shared" si="19"/>
        <v>36496.3</v>
      </c>
      <c r="U81" s="27">
        <f t="shared" si="20"/>
        <v>1.34683788109474</v>
      </c>
      <c r="V81" s="26">
        <f>INDEX(检修、备用和必开!B:B,MATCH(统调负荷!$C81,检修、备用和必开!$A:$A,0))</f>
        <v>24104.6</v>
      </c>
      <c r="W81" s="26">
        <f>INDEX(检修、备用和必开!C:C,MATCH(统调负荷!$C81,检修、备用和必开!$A:$A,0))</f>
        <v>0</v>
      </c>
      <c r="X81" s="26">
        <f>INDEX(检修、备用和必开!D:D,MATCH(统调负荷!$C81,检修、备用和必开!$A:$A,0))</f>
        <v>14800</v>
      </c>
      <c r="Y81" s="26">
        <f>INDEX(检修、备用和必开!E:E,MATCH(统调负荷!$C81,检修、备用和必开!$A:$A,0))</f>
        <v>3820</v>
      </c>
      <c r="Z81" s="26">
        <f>INDEX(检修、备用和必开!F:F,MATCH(统调负荷!$C81,检修、备用和必开!$A:$A,0))</f>
        <v>1300</v>
      </c>
      <c r="AA81" s="26">
        <f t="shared" si="21"/>
        <v>69087.8</v>
      </c>
      <c r="AB81" s="26">
        <v>306.47</v>
      </c>
      <c r="AC81" s="26">
        <v>329</v>
      </c>
      <c r="AD81" s="76">
        <f t="shared" si="22"/>
        <v>45658.8229166667</v>
      </c>
      <c r="AE81" s="27">
        <f t="shared" si="23"/>
        <v>884.5</v>
      </c>
      <c r="AF81" s="27">
        <f t="shared" si="24"/>
        <v>3437.3</v>
      </c>
      <c r="AG81" s="27">
        <f t="shared" si="25"/>
        <v>-604</v>
      </c>
      <c r="AH81" s="27">
        <f t="shared" si="26"/>
        <v>-1969.8</v>
      </c>
      <c r="AI81" s="27">
        <f t="shared" si="27"/>
        <v>21</v>
      </c>
      <c r="AJ81" s="27">
        <f t="shared" si="28"/>
        <v>0</v>
      </c>
      <c r="AK81" s="26">
        <f>INDEX(检修、备用和必开!I:I,MATCH(统调负荷!$C81,检修、备用和必开!$A:$A,0))</f>
        <v>9782.29418726069</v>
      </c>
    </row>
    <row r="82" ht="13.8" spans="1:37">
      <c r="A82" s="26">
        <f t="shared" si="15"/>
        <v>3</v>
      </c>
      <c r="B82" s="26">
        <f t="shared" si="16"/>
        <v>20</v>
      </c>
      <c r="C82" t="s">
        <v>22</v>
      </c>
      <c r="D82" s="75">
        <v>0.833333333333333</v>
      </c>
      <c r="E82" s="26">
        <v>82385</v>
      </c>
      <c r="F82" s="26">
        <v>37286</v>
      </c>
      <c r="G82" s="26">
        <v>16708</v>
      </c>
      <c r="H82" s="26">
        <v>24528</v>
      </c>
      <c r="I82" s="26">
        <v>5274</v>
      </c>
      <c r="J82" s="26">
        <v>-1411</v>
      </c>
      <c r="K82" s="26">
        <f t="shared" si="17"/>
        <v>33466</v>
      </c>
      <c r="L82" s="27">
        <f t="shared" si="18"/>
        <v>2.06441761788083</v>
      </c>
      <c r="M82" s="75">
        <v>0.833333333333333</v>
      </c>
      <c r="N82" s="26">
        <v>82920.2</v>
      </c>
      <c r="O82" s="26">
        <v>40343.6</v>
      </c>
      <c r="P82" s="26">
        <v>16147.7</v>
      </c>
      <c r="Q82" s="26">
        <v>22544.9</v>
      </c>
      <c r="R82" s="26">
        <v>5255</v>
      </c>
      <c r="S82" s="26">
        <v>-1371</v>
      </c>
      <c r="T82" s="26">
        <f t="shared" si="19"/>
        <v>36523.6</v>
      </c>
      <c r="U82" s="27">
        <f t="shared" si="20"/>
        <v>1.34612147238308</v>
      </c>
      <c r="V82" s="26">
        <f>INDEX(检修、备用和必开!B:B,MATCH(统调负荷!$C82,检修、备用和必开!$A:$A,0))</f>
        <v>24104.6</v>
      </c>
      <c r="W82" s="26">
        <f>INDEX(检修、备用和必开!C:C,MATCH(统调负荷!$C82,检修、备用和必开!$A:$A,0))</f>
        <v>0</v>
      </c>
      <c r="X82" s="26">
        <f>INDEX(检修、备用和必开!D:D,MATCH(统调负荷!$C82,检修、备用和必开!$A:$A,0))</f>
        <v>14800</v>
      </c>
      <c r="Y82" s="26">
        <f>INDEX(检修、备用和必开!E:E,MATCH(统调负荷!$C82,检修、备用和必开!$A:$A,0))</f>
        <v>3820</v>
      </c>
      <c r="Z82" s="26">
        <f>INDEX(检修、备用和必开!F:F,MATCH(统调负荷!$C82,检修、备用和必开!$A:$A,0))</f>
        <v>1300</v>
      </c>
      <c r="AA82" s="26">
        <f t="shared" si="21"/>
        <v>69087.8</v>
      </c>
      <c r="AB82" s="26">
        <v>309.38</v>
      </c>
      <c r="AC82" s="26">
        <v>348.71</v>
      </c>
      <c r="AD82" s="76">
        <f t="shared" si="22"/>
        <v>45658.8333333333</v>
      </c>
      <c r="AE82" s="27">
        <f t="shared" si="23"/>
        <v>535.199999999997</v>
      </c>
      <c r="AF82" s="27">
        <f t="shared" si="24"/>
        <v>3057.6</v>
      </c>
      <c r="AG82" s="27">
        <f t="shared" si="25"/>
        <v>-560.299999999999</v>
      </c>
      <c r="AH82" s="27">
        <f t="shared" si="26"/>
        <v>-1983.1</v>
      </c>
      <c r="AI82" s="27">
        <f t="shared" si="27"/>
        <v>-19</v>
      </c>
      <c r="AJ82" s="27">
        <f t="shared" si="28"/>
        <v>40</v>
      </c>
      <c r="AK82" s="26">
        <f>INDEX(检修、备用和必开!I:I,MATCH(统调负荷!$C82,检修、备用和必开!$A:$A,0))</f>
        <v>9782.29418726069</v>
      </c>
    </row>
    <row r="83" ht="13.8" spans="1:37">
      <c r="A83" s="26">
        <f t="shared" si="15"/>
        <v>3</v>
      </c>
      <c r="B83" s="26">
        <f t="shared" si="16"/>
        <v>20</v>
      </c>
      <c r="C83" t="s">
        <v>22</v>
      </c>
      <c r="D83" s="75">
        <v>0.84375</v>
      </c>
      <c r="E83" s="26">
        <v>82655</v>
      </c>
      <c r="F83" s="26">
        <v>37534</v>
      </c>
      <c r="G83" s="26">
        <v>16708</v>
      </c>
      <c r="H83" s="26">
        <v>24562</v>
      </c>
      <c r="I83" s="26">
        <v>5262</v>
      </c>
      <c r="J83" s="26">
        <v>-1411</v>
      </c>
      <c r="K83" s="26">
        <f t="shared" si="17"/>
        <v>33714</v>
      </c>
      <c r="L83" s="27">
        <f t="shared" si="18"/>
        <v>2.04923177315062</v>
      </c>
      <c r="M83" s="75">
        <v>0.84375</v>
      </c>
      <c r="N83" s="26">
        <v>83255.2</v>
      </c>
      <c r="O83" s="26">
        <v>41173.7</v>
      </c>
      <c r="P83" s="26">
        <v>15743.3</v>
      </c>
      <c r="Q83" s="26">
        <v>22507.2</v>
      </c>
      <c r="R83" s="26">
        <v>5226</v>
      </c>
      <c r="S83" s="26">
        <v>-1395</v>
      </c>
      <c r="T83" s="26">
        <f t="shared" si="19"/>
        <v>37353.7</v>
      </c>
      <c r="U83" s="27">
        <f t="shared" si="20"/>
        <v>1.32469604265853</v>
      </c>
      <c r="V83" s="26">
        <f>INDEX(检修、备用和必开!B:B,MATCH(统调负荷!$C83,检修、备用和必开!$A:$A,0))</f>
        <v>24104.6</v>
      </c>
      <c r="W83" s="26">
        <f>INDEX(检修、备用和必开!C:C,MATCH(统调负荷!$C83,检修、备用和必开!$A:$A,0))</f>
        <v>0</v>
      </c>
      <c r="X83" s="26">
        <f>INDEX(检修、备用和必开!D:D,MATCH(统调负荷!$C83,检修、备用和必开!$A:$A,0))</f>
        <v>14800</v>
      </c>
      <c r="Y83" s="26">
        <f>INDEX(检修、备用和必开!E:E,MATCH(统调负荷!$C83,检修、备用和必开!$A:$A,0))</f>
        <v>3820</v>
      </c>
      <c r="Z83" s="26">
        <f>INDEX(检修、备用和必开!F:F,MATCH(统调负荷!$C83,检修、备用和必开!$A:$A,0))</f>
        <v>1300</v>
      </c>
      <c r="AA83" s="26">
        <f t="shared" si="21"/>
        <v>69087.8</v>
      </c>
      <c r="AB83" s="26">
        <v>311.58</v>
      </c>
      <c r="AC83" s="26">
        <v>378.34</v>
      </c>
      <c r="AD83" s="76">
        <f t="shared" si="22"/>
        <v>45658.84375</v>
      </c>
      <c r="AE83" s="27">
        <f t="shared" si="23"/>
        <v>600.199999999997</v>
      </c>
      <c r="AF83" s="27">
        <f t="shared" si="24"/>
        <v>3639.7</v>
      </c>
      <c r="AG83" s="27">
        <f t="shared" si="25"/>
        <v>-964.700000000001</v>
      </c>
      <c r="AH83" s="27">
        <f t="shared" si="26"/>
        <v>-2054.8</v>
      </c>
      <c r="AI83" s="27">
        <f t="shared" si="27"/>
        <v>-36</v>
      </c>
      <c r="AJ83" s="27">
        <f t="shared" si="28"/>
        <v>16</v>
      </c>
      <c r="AK83" s="26">
        <f>INDEX(检修、备用和必开!I:I,MATCH(统调负荷!$C83,检修、备用和必开!$A:$A,0))</f>
        <v>9782.29418726069</v>
      </c>
    </row>
    <row r="84" ht="13.8" spans="1:37">
      <c r="A84" s="26">
        <f t="shared" si="15"/>
        <v>3</v>
      </c>
      <c r="B84" s="26">
        <f t="shared" si="16"/>
        <v>20</v>
      </c>
      <c r="C84" t="s">
        <v>22</v>
      </c>
      <c r="D84" s="75">
        <v>0.854166666666667</v>
      </c>
      <c r="E84" s="26">
        <v>83000</v>
      </c>
      <c r="F84" s="26">
        <v>38022</v>
      </c>
      <c r="G84" s="26">
        <v>16708</v>
      </c>
      <c r="H84" s="26">
        <v>24425</v>
      </c>
      <c r="I84" s="26">
        <v>5256</v>
      </c>
      <c r="J84" s="26">
        <v>-1411</v>
      </c>
      <c r="K84" s="26">
        <f t="shared" si="17"/>
        <v>34202</v>
      </c>
      <c r="L84" s="27">
        <f t="shared" si="18"/>
        <v>2.0199929828665</v>
      </c>
      <c r="M84" s="75">
        <v>0.854166666666667</v>
      </c>
      <c r="N84" s="26">
        <v>83362.4</v>
      </c>
      <c r="O84" s="26">
        <v>41172.3</v>
      </c>
      <c r="P84" s="26">
        <v>15907.3</v>
      </c>
      <c r="Q84" s="26">
        <v>22442.8</v>
      </c>
      <c r="R84" s="26">
        <v>5217</v>
      </c>
      <c r="S84" s="26">
        <v>-1377</v>
      </c>
      <c r="T84" s="26">
        <f t="shared" si="19"/>
        <v>37352.3</v>
      </c>
      <c r="U84" s="27">
        <f t="shared" si="20"/>
        <v>1.32473160340004</v>
      </c>
      <c r="V84" s="26">
        <f>INDEX(检修、备用和必开!B:B,MATCH(统调负荷!$C84,检修、备用和必开!$A:$A,0))</f>
        <v>24104.6</v>
      </c>
      <c r="W84" s="26">
        <f>INDEX(检修、备用和必开!C:C,MATCH(统调负荷!$C84,检修、备用和必开!$A:$A,0))</f>
        <v>0</v>
      </c>
      <c r="X84" s="26">
        <f>INDEX(检修、备用和必开!D:D,MATCH(统调负荷!$C84,检修、备用和必开!$A:$A,0))</f>
        <v>14800</v>
      </c>
      <c r="Y84" s="26">
        <f>INDEX(检修、备用和必开!E:E,MATCH(统调负荷!$C84,检修、备用和必开!$A:$A,0))</f>
        <v>3820</v>
      </c>
      <c r="Z84" s="26">
        <f>INDEX(检修、备用和必开!F:F,MATCH(统调负荷!$C84,检修、备用和必开!$A:$A,0))</f>
        <v>1300</v>
      </c>
      <c r="AA84" s="26">
        <f t="shared" si="21"/>
        <v>69087.8</v>
      </c>
      <c r="AB84" s="26">
        <v>318.19</v>
      </c>
      <c r="AC84" s="26">
        <v>348.73</v>
      </c>
      <c r="AD84" s="76">
        <f t="shared" si="22"/>
        <v>45658.8541666667</v>
      </c>
      <c r="AE84" s="27">
        <f t="shared" si="23"/>
        <v>362.399999999994</v>
      </c>
      <c r="AF84" s="27">
        <f t="shared" si="24"/>
        <v>3150.3</v>
      </c>
      <c r="AG84" s="27">
        <f t="shared" si="25"/>
        <v>-800.700000000001</v>
      </c>
      <c r="AH84" s="27">
        <f t="shared" si="26"/>
        <v>-1982.2</v>
      </c>
      <c r="AI84" s="27">
        <f t="shared" si="27"/>
        <v>-39</v>
      </c>
      <c r="AJ84" s="27">
        <f t="shared" si="28"/>
        <v>34</v>
      </c>
      <c r="AK84" s="26">
        <f>INDEX(检修、备用和必开!I:I,MATCH(统调负荷!$C84,检修、备用和必开!$A:$A,0))</f>
        <v>9782.29418726069</v>
      </c>
    </row>
    <row r="85" ht="13.8" spans="1:37">
      <c r="A85" s="26">
        <f t="shared" si="15"/>
        <v>3</v>
      </c>
      <c r="B85" s="26">
        <f t="shared" si="16"/>
        <v>20</v>
      </c>
      <c r="C85" t="s">
        <v>22</v>
      </c>
      <c r="D85" s="75">
        <v>0.864583333333333</v>
      </c>
      <c r="E85" s="26">
        <v>82405</v>
      </c>
      <c r="F85" s="26">
        <v>37736</v>
      </c>
      <c r="G85" s="26">
        <v>16708</v>
      </c>
      <c r="H85" s="26">
        <v>24095</v>
      </c>
      <c r="I85" s="26">
        <v>5277</v>
      </c>
      <c r="J85" s="26">
        <v>-1411</v>
      </c>
      <c r="K85" s="26">
        <f t="shared" si="17"/>
        <v>33916</v>
      </c>
      <c r="L85" s="27">
        <f t="shared" si="18"/>
        <v>2.037026772025</v>
      </c>
      <c r="M85" s="75">
        <v>0.864583333333333</v>
      </c>
      <c r="N85" s="26">
        <v>83332.1</v>
      </c>
      <c r="O85" s="26">
        <v>41344.1</v>
      </c>
      <c r="P85" s="26">
        <v>15778.6</v>
      </c>
      <c r="Q85" s="26">
        <v>22424.4</v>
      </c>
      <c r="R85" s="26">
        <v>5183</v>
      </c>
      <c r="S85" s="26">
        <v>-1398</v>
      </c>
      <c r="T85" s="26">
        <f t="shared" si="19"/>
        <v>37524.1</v>
      </c>
      <c r="U85" s="27">
        <f t="shared" si="20"/>
        <v>1.32038200370384</v>
      </c>
      <c r="V85" s="26">
        <f>INDEX(检修、备用和必开!B:B,MATCH(统调负荷!$C85,检修、备用和必开!$A:$A,0))</f>
        <v>24104.6</v>
      </c>
      <c r="W85" s="26">
        <f>INDEX(检修、备用和必开!C:C,MATCH(统调负荷!$C85,检修、备用和必开!$A:$A,0))</f>
        <v>0</v>
      </c>
      <c r="X85" s="26">
        <f>INDEX(检修、备用和必开!D:D,MATCH(统调负荷!$C85,检修、备用和必开!$A:$A,0))</f>
        <v>14800</v>
      </c>
      <c r="Y85" s="26">
        <f>INDEX(检修、备用和必开!E:E,MATCH(统调负荷!$C85,检修、备用和必开!$A:$A,0))</f>
        <v>3820</v>
      </c>
      <c r="Z85" s="26">
        <f>INDEX(检修、备用和必开!F:F,MATCH(统调负荷!$C85,检修、备用和必开!$A:$A,0))</f>
        <v>1300</v>
      </c>
      <c r="AA85" s="26">
        <f t="shared" si="21"/>
        <v>69087.8</v>
      </c>
      <c r="AB85" s="26">
        <v>315.22</v>
      </c>
      <c r="AC85" s="26">
        <v>358.6</v>
      </c>
      <c r="AD85" s="76">
        <f t="shared" si="22"/>
        <v>45658.8645833333</v>
      </c>
      <c r="AE85" s="27">
        <f t="shared" si="23"/>
        <v>927.100000000006</v>
      </c>
      <c r="AF85" s="27">
        <f t="shared" si="24"/>
        <v>3608.1</v>
      </c>
      <c r="AG85" s="27">
        <f t="shared" si="25"/>
        <v>-929.4</v>
      </c>
      <c r="AH85" s="27">
        <f t="shared" si="26"/>
        <v>-1670.6</v>
      </c>
      <c r="AI85" s="27">
        <f t="shared" si="27"/>
        <v>-94</v>
      </c>
      <c r="AJ85" s="27">
        <f t="shared" si="28"/>
        <v>13</v>
      </c>
      <c r="AK85" s="26">
        <f>INDEX(检修、备用和必开!I:I,MATCH(统调负荷!$C85,检修、备用和必开!$A:$A,0))</f>
        <v>9782.29418726069</v>
      </c>
    </row>
    <row r="86" ht="13.8" spans="1:37">
      <c r="A86" s="26">
        <f t="shared" si="15"/>
        <v>3</v>
      </c>
      <c r="B86" s="26">
        <f t="shared" si="16"/>
        <v>21</v>
      </c>
      <c r="C86" t="s">
        <v>22</v>
      </c>
      <c r="D86" s="75">
        <v>0.875</v>
      </c>
      <c r="E86" s="26">
        <v>82225</v>
      </c>
      <c r="F86" s="26">
        <v>38238</v>
      </c>
      <c r="G86" s="26">
        <v>16527</v>
      </c>
      <c r="H86" s="26">
        <v>23611</v>
      </c>
      <c r="I86" s="26">
        <v>5260</v>
      </c>
      <c r="J86" s="26">
        <v>-1411</v>
      </c>
      <c r="K86" s="26">
        <f t="shared" si="17"/>
        <v>34418</v>
      </c>
      <c r="L86" s="27">
        <f t="shared" si="18"/>
        <v>2.00731593933407</v>
      </c>
      <c r="M86" s="75">
        <v>0.875</v>
      </c>
      <c r="N86" s="26">
        <v>83088.7</v>
      </c>
      <c r="O86" s="26">
        <v>42220.8</v>
      </c>
      <c r="P86" s="26">
        <v>15565.7</v>
      </c>
      <c r="Q86" s="26">
        <v>21472.2</v>
      </c>
      <c r="R86" s="26">
        <v>5156</v>
      </c>
      <c r="S86" s="26">
        <v>-1326</v>
      </c>
      <c r="T86" s="26">
        <f t="shared" si="19"/>
        <v>38400.8</v>
      </c>
      <c r="U86" s="27">
        <f t="shared" si="20"/>
        <v>1.2986233289725</v>
      </c>
      <c r="V86" s="26">
        <f>INDEX(检修、备用和必开!B:B,MATCH(统调负荷!$C86,检修、备用和必开!$A:$A,0))</f>
        <v>24104.6</v>
      </c>
      <c r="W86" s="26">
        <f>INDEX(检修、备用和必开!C:C,MATCH(统调负荷!$C86,检修、备用和必开!$A:$A,0))</f>
        <v>0</v>
      </c>
      <c r="X86" s="26">
        <f>INDEX(检修、备用和必开!D:D,MATCH(统调负荷!$C86,检修、备用和必开!$A:$A,0))</f>
        <v>14800</v>
      </c>
      <c r="Y86" s="26">
        <f>INDEX(检修、备用和必开!E:E,MATCH(统调负荷!$C86,检修、备用和必开!$A:$A,0))</f>
        <v>3820</v>
      </c>
      <c r="Z86" s="26">
        <f>INDEX(检修、备用和必开!F:F,MATCH(统调负荷!$C86,检修、备用和必开!$A:$A,0))</f>
        <v>1300</v>
      </c>
      <c r="AA86" s="26">
        <f t="shared" si="21"/>
        <v>69087.8</v>
      </c>
      <c r="AB86" s="26">
        <v>324.06</v>
      </c>
      <c r="AC86" s="26">
        <v>378.34</v>
      </c>
      <c r="AD86" s="76">
        <f t="shared" si="22"/>
        <v>45658.875</v>
      </c>
      <c r="AE86" s="27">
        <f t="shared" si="23"/>
        <v>863.699999999997</v>
      </c>
      <c r="AF86" s="27">
        <f t="shared" si="24"/>
        <v>3982.8</v>
      </c>
      <c r="AG86" s="27">
        <f t="shared" si="25"/>
        <v>-961.299999999999</v>
      </c>
      <c r="AH86" s="27">
        <f t="shared" si="26"/>
        <v>-2138.8</v>
      </c>
      <c r="AI86" s="27">
        <f t="shared" si="27"/>
        <v>-104</v>
      </c>
      <c r="AJ86" s="27">
        <f t="shared" si="28"/>
        <v>85</v>
      </c>
      <c r="AK86" s="26">
        <f>INDEX(检修、备用和必开!I:I,MATCH(统调负荷!$C86,检修、备用和必开!$A:$A,0))</f>
        <v>9782.29418726069</v>
      </c>
    </row>
    <row r="87" ht="13.8" spans="1:37">
      <c r="A87" s="26">
        <f t="shared" si="15"/>
        <v>3</v>
      </c>
      <c r="B87" s="26">
        <f t="shared" si="16"/>
        <v>21</v>
      </c>
      <c r="C87" t="s">
        <v>22</v>
      </c>
      <c r="D87" s="75">
        <v>0.885416666666667</v>
      </c>
      <c r="E87" s="26">
        <v>81855</v>
      </c>
      <c r="F87" s="26">
        <v>38002</v>
      </c>
      <c r="G87" s="26">
        <v>16115</v>
      </c>
      <c r="H87" s="26">
        <v>23905</v>
      </c>
      <c r="I87" s="26">
        <v>5244</v>
      </c>
      <c r="J87" s="26">
        <v>-1411</v>
      </c>
      <c r="K87" s="26">
        <f t="shared" si="17"/>
        <v>34182</v>
      </c>
      <c r="L87" s="27">
        <f t="shared" si="18"/>
        <v>2.02117488736762</v>
      </c>
      <c r="M87" s="75">
        <v>0.885416666666667</v>
      </c>
      <c r="N87" s="26">
        <v>82954.7</v>
      </c>
      <c r="O87" s="26">
        <v>42710.5</v>
      </c>
      <c r="P87" s="26">
        <v>14913.8</v>
      </c>
      <c r="Q87" s="26">
        <v>21580.4</v>
      </c>
      <c r="R87" s="26">
        <v>5145</v>
      </c>
      <c r="S87" s="26">
        <v>-1395</v>
      </c>
      <c r="T87" s="26">
        <f t="shared" si="19"/>
        <v>38890.5</v>
      </c>
      <c r="U87" s="27">
        <f t="shared" si="20"/>
        <v>1.28677885286969</v>
      </c>
      <c r="V87" s="26">
        <f>INDEX(检修、备用和必开!B:B,MATCH(统调负荷!$C87,检修、备用和必开!$A:$A,0))</f>
        <v>24104.6</v>
      </c>
      <c r="W87" s="26">
        <f>INDEX(检修、备用和必开!C:C,MATCH(统调负荷!$C87,检修、备用和必开!$A:$A,0))</f>
        <v>0</v>
      </c>
      <c r="X87" s="26">
        <f>INDEX(检修、备用和必开!D:D,MATCH(统调负荷!$C87,检修、备用和必开!$A:$A,0))</f>
        <v>14800</v>
      </c>
      <c r="Y87" s="26">
        <f>INDEX(检修、备用和必开!E:E,MATCH(统调负荷!$C87,检修、备用和必开!$A:$A,0))</f>
        <v>3820</v>
      </c>
      <c r="Z87" s="26">
        <f>INDEX(检修、备用和必开!F:F,MATCH(统调负荷!$C87,检修、备用和必开!$A:$A,0))</f>
        <v>1300</v>
      </c>
      <c r="AA87" s="26">
        <f t="shared" si="21"/>
        <v>69087.8</v>
      </c>
      <c r="AB87" s="26">
        <v>323.74</v>
      </c>
      <c r="AC87" s="26">
        <v>391.51</v>
      </c>
      <c r="AD87" s="76">
        <f t="shared" si="22"/>
        <v>45658.8854166667</v>
      </c>
      <c r="AE87" s="27">
        <f t="shared" si="23"/>
        <v>1099.7</v>
      </c>
      <c r="AF87" s="27">
        <f t="shared" si="24"/>
        <v>4708.5</v>
      </c>
      <c r="AG87" s="27">
        <f t="shared" si="25"/>
        <v>-1201.2</v>
      </c>
      <c r="AH87" s="27">
        <f t="shared" si="26"/>
        <v>-2324.6</v>
      </c>
      <c r="AI87" s="27">
        <f t="shared" si="27"/>
        <v>-99</v>
      </c>
      <c r="AJ87" s="27">
        <f t="shared" si="28"/>
        <v>16</v>
      </c>
      <c r="AK87" s="26">
        <f>INDEX(检修、备用和必开!I:I,MATCH(统调负荷!$C87,检修、备用和必开!$A:$A,0))</f>
        <v>9782.29418726069</v>
      </c>
    </row>
    <row r="88" ht="13.8" spans="1:37">
      <c r="A88" s="26">
        <f t="shared" si="15"/>
        <v>3</v>
      </c>
      <c r="B88" s="26">
        <f t="shared" si="16"/>
        <v>21</v>
      </c>
      <c r="C88" t="s">
        <v>22</v>
      </c>
      <c r="D88" s="75">
        <v>0.895833333333333</v>
      </c>
      <c r="E88" s="26">
        <v>80615</v>
      </c>
      <c r="F88" s="26">
        <v>36749</v>
      </c>
      <c r="G88" s="26">
        <v>16112</v>
      </c>
      <c r="H88" s="26">
        <v>23902</v>
      </c>
      <c r="I88" s="26">
        <v>5264</v>
      </c>
      <c r="J88" s="26">
        <v>-1412</v>
      </c>
      <c r="K88" s="26">
        <f t="shared" si="17"/>
        <v>32929</v>
      </c>
      <c r="L88" s="27">
        <f t="shared" si="18"/>
        <v>2.09808375595979</v>
      </c>
      <c r="M88" s="75">
        <v>0.895833333333333</v>
      </c>
      <c r="N88" s="26">
        <v>81997.4</v>
      </c>
      <c r="O88" s="26">
        <v>42093.8</v>
      </c>
      <c r="P88" s="26">
        <v>15055.5</v>
      </c>
      <c r="Q88" s="26">
        <v>21058.1</v>
      </c>
      <c r="R88" s="26">
        <v>5170</v>
      </c>
      <c r="S88" s="26">
        <v>-1380</v>
      </c>
      <c r="T88" s="26">
        <f t="shared" si="19"/>
        <v>38273.8</v>
      </c>
      <c r="U88" s="27">
        <f t="shared" si="20"/>
        <v>1.3017307974933</v>
      </c>
      <c r="V88" s="26">
        <f>INDEX(检修、备用和必开!B:B,MATCH(统调负荷!$C88,检修、备用和必开!$A:$A,0))</f>
        <v>24104.6</v>
      </c>
      <c r="W88" s="26">
        <f>INDEX(检修、备用和必开!C:C,MATCH(统调负荷!$C88,检修、备用和必开!$A:$A,0))</f>
        <v>0</v>
      </c>
      <c r="X88" s="26">
        <f>INDEX(检修、备用和必开!D:D,MATCH(统调负荷!$C88,检修、备用和必开!$A:$A,0))</f>
        <v>14800</v>
      </c>
      <c r="Y88" s="26">
        <f>INDEX(检修、备用和必开!E:E,MATCH(统调负荷!$C88,检修、备用和必开!$A:$A,0))</f>
        <v>3820</v>
      </c>
      <c r="Z88" s="26">
        <f>INDEX(检修、备用和必开!F:F,MATCH(统调负荷!$C88,检修、备用和必开!$A:$A,0))</f>
        <v>1300</v>
      </c>
      <c r="AA88" s="26">
        <f t="shared" si="21"/>
        <v>69087.8</v>
      </c>
      <c r="AB88" s="26">
        <v>308.7</v>
      </c>
      <c r="AC88" s="26">
        <v>368.48</v>
      </c>
      <c r="AD88" s="76">
        <f t="shared" si="22"/>
        <v>45658.8958333333</v>
      </c>
      <c r="AE88" s="27">
        <f t="shared" si="23"/>
        <v>1382.39999999999</v>
      </c>
      <c r="AF88" s="27">
        <f t="shared" si="24"/>
        <v>5344.8</v>
      </c>
      <c r="AG88" s="27">
        <f t="shared" si="25"/>
        <v>-1056.5</v>
      </c>
      <c r="AH88" s="27">
        <f t="shared" si="26"/>
        <v>-2843.9</v>
      </c>
      <c r="AI88" s="27">
        <f t="shared" si="27"/>
        <v>-94</v>
      </c>
      <c r="AJ88" s="27">
        <f t="shared" si="28"/>
        <v>32</v>
      </c>
      <c r="AK88" s="26">
        <f>INDEX(检修、备用和必开!I:I,MATCH(统调负荷!$C88,检修、备用和必开!$A:$A,0))</f>
        <v>9782.29418726069</v>
      </c>
    </row>
    <row r="89" ht="13.8" spans="1:37">
      <c r="A89" s="26">
        <f t="shared" si="15"/>
        <v>3</v>
      </c>
      <c r="B89" s="26">
        <f t="shared" si="16"/>
        <v>21</v>
      </c>
      <c r="C89" t="s">
        <v>22</v>
      </c>
      <c r="D89" s="75">
        <v>0.90625</v>
      </c>
      <c r="E89" s="26">
        <v>79345</v>
      </c>
      <c r="F89" s="26">
        <v>38127</v>
      </c>
      <c r="G89" s="26">
        <v>14716</v>
      </c>
      <c r="H89" s="26">
        <v>22675</v>
      </c>
      <c r="I89" s="26">
        <v>5238</v>
      </c>
      <c r="J89" s="26">
        <v>-1411</v>
      </c>
      <c r="K89" s="26">
        <f t="shared" si="17"/>
        <v>34307</v>
      </c>
      <c r="L89" s="27">
        <f t="shared" si="18"/>
        <v>2.01381059259043</v>
      </c>
      <c r="M89" s="75">
        <v>0.90625</v>
      </c>
      <c r="N89" s="26">
        <v>80984.7</v>
      </c>
      <c r="O89" s="26">
        <v>42463.4</v>
      </c>
      <c r="P89" s="26">
        <v>14264.1</v>
      </c>
      <c r="Q89" s="26">
        <v>20515.2</v>
      </c>
      <c r="R89" s="26">
        <v>5128</v>
      </c>
      <c r="S89" s="26">
        <v>-1386</v>
      </c>
      <c r="T89" s="26">
        <f t="shared" si="19"/>
        <v>38643.4</v>
      </c>
      <c r="U89" s="27">
        <f t="shared" si="20"/>
        <v>1.29272838180206</v>
      </c>
      <c r="V89" s="26">
        <f>INDEX(检修、备用和必开!B:B,MATCH(统调负荷!$C89,检修、备用和必开!$A:$A,0))</f>
        <v>24104.6</v>
      </c>
      <c r="W89" s="26">
        <f>INDEX(检修、备用和必开!C:C,MATCH(统调负荷!$C89,检修、备用和必开!$A:$A,0))</f>
        <v>0</v>
      </c>
      <c r="X89" s="26">
        <f>INDEX(检修、备用和必开!D:D,MATCH(统调负荷!$C89,检修、备用和必开!$A:$A,0))</f>
        <v>14800</v>
      </c>
      <c r="Y89" s="26">
        <f>INDEX(检修、备用和必开!E:E,MATCH(统调负荷!$C89,检修、备用和必开!$A:$A,0))</f>
        <v>3820</v>
      </c>
      <c r="Z89" s="26">
        <f>INDEX(检修、备用和必开!F:F,MATCH(统调负荷!$C89,检修、备用和必开!$A:$A,0))</f>
        <v>1300</v>
      </c>
      <c r="AA89" s="26">
        <f t="shared" si="21"/>
        <v>69087.8</v>
      </c>
      <c r="AB89" s="26">
        <v>328.99</v>
      </c>
      <c r="AC89" s="26">
        <v>379.34</v>
      </c>
      <c r="AD89" s="76">
        <f t="shared" si="22"/>
        <v>45658.90625</v>
      </c>
      <c r="AE89" s="27">
        <f t="shared" si="23"/>
        <v>1639.7</v>
      </c>
      <c r="AF89" s="27">
        <f t="shared" si="24"/>
        <v>4336.4</v>
      </c>
      <c r="AG89" s="27">
        <f t="shared" si="25"/>
        <v>-451.9</v>
      </c>
      <c r="AH89" s="27">
        <f t="shared" si="26"/>
        <v>-2159.8</v>
      </c>
      <c r="AI89" s="27">
        <f t="shared" si="27"/>
        <v>-110</v>
      </c>
      <c r="AJ89" s="27">
        <f t="shared" si="28"/>
        <v>25</v>
      </c>
      <c r="AK89" s="26">
        <f>INDEX(检修、备用和必开!I:I,MATCH(统调负荷!$C89,检修、备用和必开!$A:$A,0))</f>
        <v>9782.29418726069</v>
      </c>
    </row>
    <row r="90" ht="13.8" spans="1:37">
      <c r="A90" s="26">
        <f t="shared" si="15"/>
        <v>3</v>
      </c>
      <c r="B90" s="26">
        <f t="shared" si="16"/>
        <v>22</v>
      </c>
      <c r="C90" t="s">
        <v>22</v>
      </c>
      <c r="D90" s="75">
        <v>0.916666666666667</v>
      </c>
      <c r="E90" s="26">
        <v>78140</v>
      </c>
      <c r="F90" s="26">
        <v>38767</v>
      </c>
      <c r="G90" s="26">
        <v>13876</v>
      </c>
      <c r="H90" s="26">
        <v>21674</v>
      </c>
      <c r="I90" s="26">
        <v>5234</v>
      </c>
      <c r="J90" s="26">
        <v>-1411</v>
      </c>
      <c r="K90" s="26">
        <f t="shared" si="17"/>
        <v>34947</v>
      </c>
      <c r="L90" s="27">
        <f t="shared" si="18"/>
        <v>1.97693078089679</v>
      </c>
      <c r="M90" s="75">
        <v>0.916666666666667</v>
      </c>
      <c r="N90" s="26">
        <v>80136.2</v>
      </c>
      <c r="O90" s="26">
        <v>42749.1</v>
      </c>
      <c r="P90" s="26">
        <v>13461.1</v>
      </c>
      <c r="Q90" s="26">
        <v>20307</v>
      </c>
      <c r="R90" s="26">
        <v>5104</v>
      </c>
      <c r="S90" s="26">
        <v>-1485</v>
      </c>
      <c r="T90" s="26">
        <f t="shared" si="19"/>
        <v>38929.1</v>
      </c>
      <c r="U90" s="27">
        <f t="shared" si="20"/>
        <v>1.2858544066437</v>
      </c>
      <c r="V90" s="26">
        <f>INDEX(检修、备用和必开!B:B,MATCH(统调负荷!$C90,检修、备用和必开!$A:$A,0))</f>
        <v>24104.6</v>
      </c>
      <c r="W90" s="26">
        <f>INDEX(检修、备用和必开!C:C,MATCH(统调负荷!$C90,检修、备用和必开!$A:$A,0))</f>
        <v>0</v>
      </c>
      <c r="X90" s="26">
        <f>INDEX(检修、备用和必开!D:D,MATCH(统调负荷!$C90,检修、备用和必开!$A:$A,0))</f>
        <v>14800</v>
      </c>
      <c r="Y90" s="26">
        <f>INDEX(检修、备用和必开!E:E,MATCH(统调负荷!$C90,检修、备用和必开!$A:$A,0))</f>
        <v>3820</v>
      </c>
      <c r="Z90" s="26">
        <f>INDEX(检修、备用和必开!F:F,MATCH(统调负荷!$C90,检修、备用和必开!$A:$A,0))</f>
        <v>1300</v>
      </c>
      <c r="AA90" s="26">
        <f t="shared" si="21"/>
        <v>69087.8</v>
      </c>
      <c r="AB90" s="26">
        <v>340.98</v>
      </c>
      <c r="AC90" s="26">
        <v>398.09</v>
      </c>
      <c r="AD90" s="76">
        <f t="shared" si="22"/>
        <v>45658.9166666667</v>
      </c>
      <c r="AE90" s="27">
        <f t="shared" si="23"/>
        <v>1996.2</v>
      </c>
      <c r="AF90" s="27">
        <f t="shared" si="24"/>
        <v>3982.1</v>
      </c>
      <c r="AG90" s="27">
        <f t="shared" si="25"/>
        <v>-414.9</v>
      </c>
      <c r="AH90" s="27">
        <f t="shared" si="26"/>
        <v>-1367</v>
      </c>
      <c r="AI90" s="27">
        <f t="shared" si="27"/>
        <v>-130</v>
      </c>
      <c r="AJ90" s="27">
        <f t="shared" si="28"/>
        <v>-74</v>
      </c>
      <c r="AK90" s="26">
        <f>INDEX(检修、备用和必开!I:I,MATCH(统调负荷!$C90,检修、备用和必开!$A:$A,0))</f>
        <v>9782.29418726069</v>
      </c>
    </row>
    <row r="91" ht="13.8" spans="1:37">
      <c r="A91" s="26">
        <f t="shared" si="15"/>
        <v>3</v>
      </c>
      <c r="B91" s="26">
        <f t="shared" si="16"/>
        <v>22</v>
      </c>
      <c r="C91" t="s">
        <v>22</v>
      </c>
      <c r="D91" s="75">
        <v>0.927083333333333</v>
      </c>
      <c r="E91" s="26">
        <v>76905</v>
      </c>
      <c r="F91" s="26">
        <v>37888</v>
      </c>
      <c r="G91" s="26">
        <v>13786</v>
      </c>
      <c r="H91" s="26">
        <v>21414</v>
      </c>
      <c r="I91" s="26">
        <v>5228</v>
      </c>
      <c r="J91" s="26">
        <v>-1411</v>
      </c>
      <c r="K91" s="26">
        <f t="shared" si="17"/>
        <v>34068</v>
      </c>
      <c r="L91" s="27">
        <f t="shared" si="18"/>
        <v>2.02793824116473</v>
      </c>
      <c r="M91" s="75">
        <v>0.927083333333333</v>
      </c>
      <c r="N91" s="26">
        <v>77933.8</v>
      </c>
      <c r="O91" s="26">
        <v>41379.5</v>
      </c>
      <c r="P91" s="26">
        <v>12552.9</v>
      </c>
      <c r="Q91" s="26">
        <v>20421.4</v>
      </c>
      <c r="R91" s="26">
        <v>5012</v>
      </c>
      <c r="S91" s="26">
        <v>-1432</v>
      </c>
      <c r="T91" s="26">
        <f t="shared" si="19"/>
        <v>37559.5</v>
      </c>
      <c r="U91" s="27">
        <f t="shared" si="20"/>
        <v>1.31948929993602</v>
      </c>
      <c r="V91" s="26">
        <f>INDEX(检修、备用和必开!B:B,MATCH(统调负荷!$C91,检修、备用和必开!$A:$A,0))</f>
        <v>24104.6</v>
      </c>
      <c r="W91" s="26">
        <f>INDEX(检修、备用和必开!C:C,MATCH(统调负荷!$C91,检修、备用和必开!$A:$A,0))</f>
        <v>0</v>
      </c>
      <c r="X91" s="26">
        <f>INDEX(检修、备用和必开!D:D,MATCH(统调负荷!$C91,检修、备用和必开!$A:$A,0))</f>
        <v>14800</v>
      </c>
      <c r="Y91" s="26">
        <f>INDEX(检修、备用和必开!E:E,MATCH(统调负荷!$C91,检修、备用和必开!$A:$A,0))</f>
        <v>3820</v>
      </c>
      <c r="Z91" s="26">
        <f>INDEX(检修、备用和必开!F:F,MATCH(统调负荷!$C91,检修、备用和必开!$A:$A,0))</f>
        <v>1300</v>
      </c>
      <c r="AA91" s="26">
        <f t="shared" si="21"/>
        <v>69087.8</v>
      </c>
      <c r="AB91" s="26">
        <v>325.45</v>
      </c>
      <c r="AC91" s="26">
        <v>368.48</v>
      </c>
      <c r="AD91" s="76">
        <f t="shared" si="22"/>
        <v>45658.9270833333</v>
      </c>
      <c r="AE91" s="27">
        <f t="shared" si="23"/>
        <v>1028.8</v>
      </c>
      <c r="AF91" s="27">
        <f t="shared" si="24"/>
        <v>3491.5</v>
      </c>
      <c r="AG91" s="27">
        <f t="shared" si="25"/>
        <v>-1233.1</v>
      </c>
      <c r="AH91" s="27">
        <f t="shared" si="26"/>
        <v>-992.599999999999</v>
      </c>
      <c r="AI91" s="27">
        <f t="shared" si="27"/>
        <v>-216</v>
      </c>
      <c r="AJ91" s="27">
        <f t="shared" si="28"/>
        <v>-21</v>
      </c>
      <c r="AK91" s="26">
        <f>INDEX(检修、备用和必开!I:I,MATCH(统调负荷!$C91,检修、备用和必开!$A:$A,0))</f>
        <v>9782.29418726069</v>
      </c>
    </row>
    <row r="92" ht="13.8" spans="1:37">
      <c r="A92" s="26">
        <f t="shared" si="15"/>
        <v>3</v>
      </c>
      <c r="B92" s="26">
        <f t="shared" si="16"/>
        <v>22</v>
      </c>
      <c r="C92" t="s">
        <v>22</v>
      </c>
      <c r="D92" s="75">
        <v>0.9375</v>
      </c>
      <c r="E92" s="26">
        <v>74770</v>
      </c>
      <c r="F92" s="26">
        <v>36065</v>
      </c>
      <c r="G92" s="26">
        <v>13786</v>
      </c>
      <c r="H92" s="26">
        <v>21105</v>
      </c>
      <c r="I92" s="26">
        <v>5225</v>
      </c>
      <c r="J92" s="26">
        <v>-1411</v>
      </c>
      <c r="K92" s="26">
        <f t="shared" si="17"/>
        <v>32245</v>
      </c>
      <c r="L92" s="27">
        <f t="shared" si="18"/>
        <v>2.14258954876725</v>
      </c>
      <c r="M92" s="75">
        <v>0.9375</v>
      </c>
      <c r="N92" s="26">
        <v>76517.8</v>
      </c>
      <c r="O92" s="26">
        <v>39697.6</v>
      </c>
      <c r="P92" s="26">
        <v>12784.1</v>
      </c>
      <c r="Q92" s="26">
        <v>20395.1</v>
      </c>
      <c r="R92" s="26">
        <v>5015</v>
      </c>
      <c r="S92" s="26">
        <v>-1374</v>
      </c>
      <c r="T92" s="26">
        <f t="shared" si="19"/>
        <v>35877.6</v>
      </c>
      <c r="U92" s="27">
        <f t="shared" si="20"/>
        <v>1.36328081834972</v>
      </c>
      <c r="V92" s="26">
        <f>INDEX(检修、备用和必开!B:B,MATCH(统调负荷!$C92,检修、备用和必开!$A:$A,0))</f>
        <v>24104.6</v>
      </c>
      <c r="W92" s="26">
        <f>INDEX(检修、备用和必开!C:C,MATCH(统调负荷!$C92,检修、备用和必开!$A:$A,0))</f>
        <v>0</v>
      </c>
      <c r="X92" s="26">
        <f>INDEX(检修、备用和必开!D:D,MATCH(统调负荷!$C92,检修、备用和必开!$A:$A,0))</f>
        <v>14800</v>
      </c>
      <c r="Y92" s="26">
        <f>INDEX(检修、备用和必开!E:E,MATCH(统调负荷!$C92,检修、备用和必开!$A:$A,0))</f>
        <v>3820</v>
      </c>
      <c r="Z92" s="26">
        <f>INDEX(检修、备用和必开!F:F,MATCH(统调负荷!$C92,检修、备用和必开!$A:$A,0))</f>
        <v>1300</v>
      </c>
      <c r="AA92" s="26">
        <f t="shared" si="21"/>
        <v>69087.8</v>
      </c>
      <c r="AB92" s="26">
        <v>306.3</v>
      </c>
      <c r="AC92" s="26">
        <v>331.08</v>
      </c>
      <c r="AD92" s="76">
        <f t="shared" si="22"/>
        <v>45658.9375</v>
      </c>
      <c r="AE92" s="27">
        <f t="shared" si="23"/>
        <v>1747.8</v>
      </c>
      <c r="AF92" s="27">
        <f t="shared" si="24"/>
        <v>3632.6</v>
      </c>
      <c r="AG92" s="27">
        <f t="shared" si="25"/>
        <v>-1001.9</v>
      </c>
      <c r="AH92" s="27">
        <f t="shared" si="26"/>
        <v>-709.900000000001</v>
      </c>
      <c r="AI92" s="27">
        <f t="shared" si="27"/>
        <v>-210</v>
      </c>
      <c r="AJ92" s="27">
        <f t="shared" si="28"/>
        <v>37</v>
      </c>
      <c r="AK92" s="26">
        <f>INDEX(检修、备用和必开!I:I,MATCH(统调负荷!$C92,检修、备用和必开!$A:$A,0))</f>
        <v>9782.29418726069</v>
      </c>
    </row>
    <row r="93" ht="13.8" spans="1:37">
      <c r="A93" s="26">
        <f t="shared" si="15"/>
        <v>3</v>
      </c>
      <c r="B93" s="26">
        <f t="shared" si="16"/>
        <v>22</v>
      </c>
      <c r="C93" t="s">
        <v>22</v>
      </c>
      <c r="D93" s="75">
        <v>0.947916666666667</v>
      </c>
      <c r="E93" s="26">
        <v>72940</v>
      </c>
      <c r="F93" s="26">
        <v>34957</v>
      </c>
      <c r="G93" s="26">
        <v>13786</v>
      </c>
      <c r="H93" s="26">
        <v>20408</v>
      </c>
      <c r="I93" s="26">
        <v>5200</v>
      </c>
      <c r="J93" s="26">
        <v>-1411</v>
      </c>
      <c r="K93" s="26">
        <f t="shared" si="17"/>
        <v>31137</v>
      </c>
      <c r="L93" s="27">
        <f t="shared" si="18"/>
        <v>2.21883289976555</v>
      </c>
      <c r="M93" s="75">
        <v>0.947916666666667</v>
      </c>
      <c r="N93" s="26">
        <v>74563.6</v>
      </c>
      <c r="O93" s="26">
        <v>37868.8</v>
      </c>
      <c r="P93" s="26">
        <v>13208.4</v>
      </c>
      <c r="Q93" s="26">
        <v>19896.4</v>
      </c>
      <c r="R93" s="26">
        <v>5004</v>
      </c>
      <c r="S93" s="26">
        <v>-1414</v>
      </c>
      <c r="T93" s="26">
        <f t="shared" si="19"/>
        <v>34048.8</v>
      </c>
      <c r="U93" s="27">
        <f t="shared" si="20"/>
        <v>1.41431928727011</v>
      </c>
      <c r="V93" s="26">
        <f>INDEX(检修、备用和必开!B:B,MATCH(统调负荷!$C93,检修、备用和必开!$A:$A,0))</f>
        <v>24104.6</v>
      </c>
      <c r="W93" s="26">
        <f>INDEX(检修、备用和必开!C:C,MATCH(统调负荷!$C93,检修、备用和必开!$A:$A,0))</f>
        <v>0</v>
      </c>
      <c r="X93" s="26">
        <f>INDEX(检修、备用和必开!D:D,MATCH(统调负荷!$C93,检修、备用和必开!$A:$A,0))</f>
        <v>14800</v>
      </c>
      <c r="Y93" s="26">
        <f>INDEX(检修、备用和必开!E:E,MATCH(统调负荷!$C93,检修、备用和必开!$A:$A,0))</f>
        <v>3820</v>
      </c>
      <c r="Z93" s="26">
        <f>INDEX(检修、备用和必开!F:F,MATCH(统调负荷!$C93,检修、备用和必开!$A:$A,0))</f>
        <v>1300</v>
      </c>
      <c r="AA93" s="26">
        <f t="shared" si="21"/>
        <v>69087.8</v>
      </c>
      <c r="AB93" s="26">
        <v>299.39</v>
      </c>
      <c r="AC93" s="26">
        <v>325.81</v>
      </c>
      <c r="AD93" s="76">
        <f t="shared" si="22"/>
        <v>45658.9479166667</v>
      </c>
      <c r="AE93" s="27">
        <f t="shared" si="23"/>
        <v>1623.60000000001</v>
      </c>
      <c r="AF93" s="27">
        <f t="shared" si="24"/>
        <v>2911.8</v>
      </c>
      <c r="AG93" s="27">
        <f t="shared" si="25"/>
        <v>-577.6</v>
      </c>
      <c r="AH93" s="27">
        <f t="shared" si="26"/>
        <v>-511.599999999999</v>
      </c>
      <c r="AI93" s="27">
        <f t="shared" si="27"/>
        <v>-196</v>
      </c>
      <c r="AJ93" s="27">
        <f t="shared" si="28"/>
        <v>-3</v>
      </c>
      <c r="AK93" s="26">
        <f>INDEX(检修、备用和必开!I:I,MATCH(统调负荷!$C93,检修、备用和必开!$A:$A,0))</f>
        <v>9782.29418726069</v>
      </c>
    </row>
    <row r="94" ht="13.8" spans="1:37">
      <c r="A94" s="26">
        <f t="shared" si="15"/>
        <v>3</v>
      </c>
      <c r="B94" s="26">
        <f t="shared" si="16"/>
        <v>23</v>
      </c>
      <c r="C94" t="s">
        <v>22</v>
      </c>
      <c r="D94" s="75">
        <v>0.958333333333333</v>
      </c>
      <c r="E94" s="26">
        <v>70870</v>
      </c>
      <c r="F94" s="26">
        <v>34596</v>
      </c>
      <c r="G94" s="26">
        <v>12500</v>
      </c>
      <c r="H94" s="26">
        <v>20114</v>
      </c>
      <c r="I94" s="26">
        <v>5071</v>
      </c>
      <c r="J94" s="26">
        <v>-1411</v>
      </c>
      <c r="K94" s="26">
        <f t="shared" si="17"/>
        <v>30776</v>
      </c>
      <c r="L94" s="27">
        <f t="shared" si="18"/>
        <v>2.24485963088121</v>
      </c>
      <c r="M94" s="75">
        <v>0.958333333333333</v>
      </c>
      <c r="N94" s="26">
        <v>72219.3</v>
      </c>
      <c r="O94" s="26">
        <v>36954.1</v>
      </c>
      <c r="P94" s="26">
        <v>11794.3</v>
      </c>
      <c r="Q94" s="26">
        <v>19927.9</v>
      </c>
      <c r="R94" s="26">
        <v>4962</v>
      </c>
      <c r="S94" s="26">
        <v>-1419</v>
      </c>
      <c r="T94" s="26">
        <f t="shared" si="19"/>
        <v>33134.1</v>
      </c>
      <c r="U94" s="27">
        <f t="shared" si="20"/>
        <v>1.44130796239003</v>
      </c>
      <c r="V94" s="26">
        <f>INDEX(检修、备用和必开!B:B,MATCH(统调负荷!$C94,检修、备用和必开!$A:$A,0))</f>
        <v>24104.6</v>
      </c>
      <c r="W94" s="26">
        <f>INDEX(检修、备用和必开!C:C,MATCH(统调负荷!$C94,检修、备用和必开!$A:$A,0))</f>
        <v>0</v>
      </c>
      <c r="X94" s="26">
        <f>INDEX(检修、备用和必开!D:D,MATCH(统调负荷!$C94,检修、备用和必开!$A:$A,0))</f>
        <v>14800</v>
      </c>
      <c r="Y94" s="26">
        <f>INDEX(检修、备用和必开!E:E,MATCH(统调负荷!$C94,检修、备用和必开!$A:$A,0))</f>
        <v>3820</v>
      </c>
      <c r="Z94" s="26">
        <f>INDEX(检修、备用和必开!F:F,MATCH(统调负荷!$C94,检修、备用和必开!$A:$A,0))</f>
        <v>1300</v>
      </c>
      <c r="AA94" s="26">
        <f t="shared" si="21"/>
        <v>69087.8</v>
      </c>
      <c r="AB94" s="26">
        <v>301.06</v>
      </c>
      <c r="AC94" s="26">
        <v>319.15</v>
      </c>
      <c r="AD94" s="76">
        <f t="shared" si="22"/>
        <v>45658.9583333333</v>
      </c>
      <c r="AE94" s="27">
        <f t="shared" si="23"/>
        <v>1349.3</v>
      </c>
      <c r="AF94" s="27">
        <f t="shared" si="24"/>
        <v>2358.1</v>
      </c>
      <c r="AG94" s="27">
        <f t="shared" si="25"/>
        <v>-705.700000000001</v>
      </c>
      <c r="AH94" s="27">
        <f t="shared" si="26"/>
        <v>-186.099999999999</v>
      </c>
      <c r="AI94" s="27">
        <f t="shared" si="27"/>
        <v>-109</v>
      </c>
      <c r="AJ94" s="27">
        <f t="shared" si="28"/>
        <v>-8</v>
      </c>
      <c r="AK94" s="26">
        <f>INDEX(检修、备用和必开!I:I,MATCH(统调负荷!$C94,检修、备用和必开!$A:$A,0))</f>
        <v>9782.29418726069</v>
      </c>
    </row>
    <row r="95" ht="13.8" spans="1:37">
      <c r="A95" s="26">
        <f t="shared" si="15"/>
        <v>3</v>
      </c>
      <c r="B95" s="26">
        <f t="shared" si="16"/>
        <v>23</v>
      </c>
      <c r="C95" t="s">
        <v>22</v>
      </c>
      <c r="D95" s="75">
        <v>0.96875</v>
      </c>
      <c r="E95" s="26">
        <v>69470</v>
      </c>
      <c r="F95" s="26">
        <v>33218</v>
      </c>
      <c r="G95" s="26">
        <v>12500</v>
      </c>
      <c r="H95" s="26">
        <v>20127</v>
      </c>
      <c r="I95" s="26">
        <v>5036</v>
      </c>
      <c r="J95" s="26">
        <v>-1411</v>
      </c>
      <c r="K95" s="26">
        <f t="shared" si="17"/>
        <v>29398</v>
      </c>
      <c r="L95" s="27">
        <f t="shared" si="18"/>
        <v>2.35008503979863</v>
      </c>
      <c r="M95" s="75">
        <v>0.96875</v>
      </c>
      <c r="N95" s="26">
        <v>70304.3</v>
      </c>
      <c r="O95" s="26">
        <v>35881.3</v>
      </c>
      <c r="P95" s="26">
        <v>11383.1</v>
      </c>
      <c r="Q95" s="26">
        <v>19535.9</v>
      </c>
      <c r="R95" s="26">
        <v>4892</v>
      </c>
      <c r="S95" s="26">
        <v>-1388</v>
      </c>
      <c r="T95" s="26">
        <f t="shared" si="19"/>
        <v>32061.3</v>
      </c>
      <c r="U95" s="27">
        <f t="shared" si="20"/>
        <v>1.47430395656971</v>
      </c>
      <c r="V95" s="26">
        <f>INDEX(检修、备用和必开!B:B,MATCH(统调负荷!$C95,检修、备用和必开!$A:$A,0))</f>
        <v>24104.6</v>
      </c>
      <c r="W95" s="26">
        <f>INDEX(检修、备用和必开!C:C,MATCH(统调负荷!$C95,检修、备用和必开!$A:$A,0))</f>
        <v>0</v>
      </c>
      <c r="X95" s="26">
        <f>INDEX(检修、备用和必开!D:D,MATCH(统调负荷!$C95,检修、备用和必开!$A:$A,0))</f>
        <v>14800</v>
      </c>
      <c r="Y95" s="26">
        <f>INDEX(检修、备用和必开!E:E,MATCH(统调负荷!$C95,检修、备用和必开!$A:$A,0))</f>
        <v>3820</v>
      </c>
      <c r="Z95" s="26">
        <f>INDEX(检修、备用和必开!F:F,MATCH(统调负荷!$C95,检修、备用和必开!$A:$A,0))</f>
        <v>1300</v>
      </c>
      <c r="AA95" s="26">
        <f t="shared" si="21"/>
        <v>69087.8</v>
      </c>
      <c r="AB95" s="26">
        <v>294.45</v>
      </c>
      <c r="AC95" s="26">
        <v>302.37</v>
      </c>
      <c r="AD95" s="76">
        <f t="shared" si="22"/>
        <v>45658.96875</v>
      </c>
      <c r="AE95" s="27">
        <f t="shared" si="23"/>
        <v>834.300000000003</v>
      </c>
      <c r="AF95" s="27">
        <f t="shared" si="24"/>
        <v>2663.3</v>
      </c>
      <c r="AG95" s="27">
        <f t="shared" si="25"/>
        <v>-1116.9</v>
      </c>
      <c r="AH95" s="27">
        <f t="shared" si="26"/>
        <v>-591.099999999999</v>
      </c>
      <c r="AI95" s="27">
        <f t="shared" si="27"/>
        <v>-144</v>
      </c>
      <c r="AJ95" s="27">
        <f t="shared" si="28"/>
        <v>23</v>
      </c>
      <c r="AK95" s="26">
        <f>INDEX(检修、备用和必开!I:I,MATCH(统调负荷!$C95,检修、备用和必开!$A:$A,0))</f>
        <v>9782.29418726069</v>
      </c>
    </row>
    <row r="96" ht="13.8" spans="1:37">
      <c r="A96" s="26">
        <f t="shared" si="15"/>
        <v>3</v>
      </c>
      <c r="B96" s="26">
        <f t="shared" si="16"/>
        <v>23</v>
      </c>
      <c r="C96" t="s">
        <v>22</v>
      </c>
      <c r="D96" s="75">
        <v>0.979166666666667</v>
      </c>
      <c r="E96" s="26">
        <v>67725</v>
      </c>
      <c r="F96" s="26">
        <v>31909</v>
      </c>
      <c r="G96" s="26">
        <v>12357</v>
      </c>
      <c r="H96" s="26">
        <v>19833</v>
      </c>
      <c r="I96" s="26">
        <v>5037</v>
      </c>
      <c r="J96" s="26">
        <v>-1411</v>
      </c>
      <c r="K96" s="26">
        <f t="shared" si="17"/>
        <v>28089</v>
      </c>
      <c r="L96" s="27">
        <f t="shared" si="18"/>
        <v>2.45960340346755</v>
      </c>
      <c r="M96" s="75">
        <v>0.979166666666667</v>
      </c>
      <c r="N96" s="26">
        <v>68450.9</v>
      </c>
      <c r="O96" s="26">
        <v>35231.5</v>
      </c>
      <c r="P96" s="26">
        <v>11318.9</v>
      </c>
      <c r="Q96" s="26">
        <v>18288.5</v>
      </c>
      <c r="R96" s="26">
        <v>4966</v>
      </c>
      <c r="S96" s="26">
        <v>-1354</v>
      </c>
      <c r="T96" s="26">
        <f t="shared" si="19"/>
        <v>31411.5</v>
      </c>
      <c r="U96" s="27">
        <f t="shared" si="20"/>
        <v>1.49503478571351</v>
      </c>
      <c r="V96" s="26">
        <f>INDEX(检修、备用和必开!B:B,MATCH(统调负荷!$C96,检修、备用和必开!$A:$A,0))</f>
        <v>24104.6</v>
      </c>
      <c r="W96" s="26">
        <f>INDEX(检修、备用和必开!C:C,MATCH(统调负荷!$C96,检修、备用和必开!$A:$A,0))</f>
        <v>0</v>
      </c>
      <c r="X96" s="26">
        <f>INDEX(检修、备用和必开!D:D,MATCH(统调负荷!$C96,检修、备用和必开!$A:$A,0))</f>
        <v>14800</v>
      </c>
      <c r="Y96" s="26">
        <f>INDEX(检修、备用和必开!E:E,MATCH(统调负荷!$C96,检修、备用和必开!$A:$A,0))</f>
        <v>3820</v>
      </c>
      <c r="Z96" s="26">
        <f>INDEX(检修、备用和必开!F:F,MATCH(统调负荷!$C96,检修、备用和必开!$A:$A,0))</f>
        <v>1300</v>
      </c>
      <c r="AA96" s="26">
        <f t="shared" si="21"/>
        <v>69087.8</v>
      </c>
      <c r="AB96" s="26">
        <v>279.55</v>
      </c>
      <c r="AC96" s="26">
        <v>298.45</v>
      </c>
      <c r="AD96" s="76">
        <f t="shared" si="22"/>
        <v>45658.9791666667</v>
      </c>
      <c r="AE96" s="27">
        <f t="shared" si="23"/>
        <v>725.899999999994</v>
      </c>
      <c r="AF96" s="27">
        <f t="shared" si="24"/>
        <v>3322.5</v>
      </c>
      <c r="AG96" s="27">
        <f t="shared" si="25"/>
        <v>-1038.1</v>
      </c>
      <c r="AH96" s="27">
        <f t="shared" si="26"/>
        <v>-1544.5</v>
      </c>
      <c r="AI96" s="27">
        <f t="shared" si="27"/>
        <v>-71</v>
      </c>
      <c r="AJ96" s="27">
        <f t="shared" si="28"/>
        <v>57</v>
      </c>
      <c r="AK96" s="26">
        <f>INDEX(检修、备用和必开!I:I,MATCH(统调负荷!$C96,检修、备用和必开!$A:$A,0))</f>
        <v>9782.29418726069</v>
      </c>
    </row>
    <row r="97" ht="13.8" spans="1:37">
      <c r="A97" s="26">
        <f t="shared" si="15"/>
        <v>3</v>
      </c>
      <c r="B97" s="26">
        <f t="shared" si="16"/>
        <v>23</v>
      </c>
      <c r="C97" t="s">
        <v>22</v>
      </c>
      <c r="D97" s="75">
        <v>0.989583333333333</v>
      </c>
      <c r="E97" s="26">
        <v>66200</v>
      </c>
      <c r="F97" s="26">
        <v>30768</v>
      </c>
      <c r="G97" s="26">
        <v>12265</v>
      </c>
      <c r="H97" s="26">
        <v>19545</v>
      </c>
      <c r="I97" s="26">
        <v>5033</v>
      </c>
      <c r="J97" s="26">
        <v>-1411</v>
      </c>
      <c r="K97" s="26">
        <f t="shared" si="17"/>
        <v>26948</v>
      </c>
      <c r="L97" s="27">
        <f t="shared" si="18"/>
        <v>2.56374499035179</v>
      </c>
      <c r="M97" s="75">
        <v>0.989583333333333</v>
      </c>
      <c r="N97" s="26">
        <v>66927.7</v>
      </c>
      <c r="O97" s="26">
        <v>34113.1</v>
      </c>
      <c r="P97" s="26">
        <v>11548.3</v>
      </c>
      <c r="Q97" s="26">
        <v>17673.3</v>
      </c>
      <c r="R97" s="26">
        <v>5018</v>
      </c>
      <c r="S97" s="26">
        <v>-1425</v>
      </c>
      <c r="T97" s="26">
        <f t="shared" si="19"/>
        <v>30293.1</v>
      </c>
      <c r="U97" s="27">
        <f t="shared" si="20"/>
        <v>1.53211466942836</v>
      </c>
      <c r="V97" s="26">
        <f>INDEX(检修、备用和必开!B:B,MATCH(统调负荷!$C97,检修、备用和必开!$A:$A,0))</f>
        <v>24104.6</v>
      </c>
      <c r="W97" s="26">
        <f>INDEX(检修、备用和必开!C:C,MATCH(统调负荷!$C97,检修、备用和必开!$A:$A,0))</f>
        <v>0</v>
      </c>
      <c r="X97" s="26">
        <f>INDEX(检修、备用和必开!D:D,MATCH(统调负荷!$C97,检修、备用和必开!$A:$A,0))</f>
        <v>14800</v>
      </c>
      <c r="Y97" s="26">
        <f>INDEX(检修、备用和必开!E:E,MATCH(统调负荷!$C97,检修、备用和必开!$A:$A,0))</f>
        <v>3820</v>
      </c>
      <c r="Z97" s="26">
        <f>INDEX(检修、备用和必开!F:F,MATCH(统调负荷!$C97,检修、备用和必开!$A:$A,0))</f>
        <v>1300</v>
      </c>
      <c r="AA97" s="26">
        <f t="shared" si="21"/>
        <v>69087.8</v>
      </c>
      <c r="AB97" s="26">
        <v>214.62</v>
      </c>
      <c r="AC97" s="26">
        <v>284.53</v>
      </c>
      <c r="AD97" s="76">
        <f t="shared" si="22"/>
        <v>45658.9895833333</v>
      </c>
      <c r="AE97" s="27">
        <f t="shared" si="23"/>
        <v>727.699999999997</v>
      </c>
      <c r="AF97" s="27">
        <f t="shared" si="24"/>
        <v>3345.1</v>
      </c>
      <c r="AG97" s="27">
        <f t="shared" si="25"/>
        <v>-716.700000000001</v>
      </c>
      <c r="AH97" s="27">
        <f t="shared" si="26"/>
        <v>-1871.7</v>
      </c>
      <c r="AI97" s="27">
        <f t="shared" si="27"/>
        <v>-15</v>
      </c>
      <c r="AJ97" s="27">
        <f t="shared" si="28"/>
        <v>-14</v>
      </c>
      <c r="AK97" s="26">
        <f>INDEX(检修、备用和必开!I:I,MATCH(统调负荷!$C97,检修、备用和必开!$A:$A,0))</f>
        <v>9782.29418726069</v>
      </c>
    </row>
    <row r="98" ht="13.8" spans="1:37">
      <c r="A98" s="26">
        <f t="shared" si="15"/>
        <v>4</v>
      </c>
      <c r="B98" s="26">
        <f t="shared" si="16"/>
        <v>0</v>
      </c>
      <c r="C98" t="s">
        <v>23</v>
      </c>
      <c r="D98" s="75">
        <v>0</v>
      </c>
      <c r="E98" s="26">
        <v>67525</v>
      </c>
      <c r="F98" s="26">
        <v>34565</v>
      </c>
      <c r="G98" s="26">
        <v>12857</v>
      </c>
      <c r="H98" s="26">
        <v>16252</v>
      </c>
      <c r="I98" s="26">
        <v>5040</v>
      </c>
      <c r="J98" s="26">
        <v>-1189</v>
      </c>
      <c r="K98" s="26">
        <f t="shared" ref="K98:K161" si="29">F98-Y98</f>
        <v>28003.4</v>
      </c>
      <c r="L98" s="27">
        <f t="shared" si="18"/>
        <v>2.43658984266196</v>
      </c>
      <c r="M98" s="75">
        <v>0</v>
      </c>
      <c r="N98" s="26">
        <v>66367.9</v>
      </c>
      <c r="O98" s="26">
        <v>33260.5</v>
      </c>
      <c r="P98" s="26">
        <v>12154.7</v>
      </c>
      <c r="Q98" s="26">
        <v>16775.7</v>
      </c>
      <c r="R98" s="26">
        <v>5463</v>
      </c>
      <c r="S98" s="26">
        <v>-1286</v>
      </c>
      <c r="T98" s="26">
        <f t="shared" si="19"/>
        <v>26698.9</v>
      </c>
      <c r="U98" s="27">
        <f t="shared" si="20"/>
        <v>1.80181626611811</v>
      </c>
      <c r="V98" s="26">
        <f>INDEX(检修、备用和必开!B:B,MATCH(统调负荷!$C98,检修、备用和必开!$A:$A,0))</f>
        <v>24959.6</v>
      </c>
      <c r="W98" s="26">
        <f>INDEX(检修、备用和必开!C:C,MATCH(统调负荷!$C98,检修、备用和必开!$A:$A,0))</f>
        <v>0</v>
      </c>
      <c r="X98" s="26">
        <f>INDEX(检修、备用和必开!D:D,MATCH(统调负荷!$C98,检修、备用和必开!$A:$A,0))</f>
        <v>11170</v>
      </c>
      <c r="Y98" s="26">
        <f>INDEX(检修、备用和必开!E:E,MATCH(统调负荷!$C98,检修、备用和必开!$A:$A,0))</f>
        <v>6561.6</v>
      </c>
      <c r="Z98" s="26">
        <f>INDEX(检修、备用和必开!F:F,MATCH(统调负荷!$C98,检修、备用和必开!$A:$A,0))</f>
        <v>1300</v>
      </c>
      <c r="AA98" s="26">
        <f t="shared" si="21"/>
        <v>68232.8</v>
      </c>
      <c r="AB98" s="26">
        <v>317.14</v>
      </c>
      <c r="AC98" s="26">
        <v>320</v>
      </c>
      <c r="AD98" s="76">
        <f t="shared" si="22"/>
        <v>45659</v>
      </c>
      <c r="AE98" s="27">
        <f t="shared" si="23"/>
        <v>-1157.10000000001</v>
      </c>
      <c r="AF98" s="27">
        <f t="shared" si="24"/>
        <v>-1304.5</v>
      </c>
      <c r="AG98" s="27">
        <f t="shared" si="25"/>
        <v>-702.299999999999</v>
      </c>
      <c r="AH98" s="27">
        <f t="shared" si="26"/>
        <v>523.700000000001</v>
      </c>
      <c r="AI98" s="27">
        <f t="shared" si="27"/>
        <v>423</v>
      </c>
      <c r="AJ98" s="27">
        <f t="shared" si="28"/>
        <v>-97</v>
      </c>
      <c r="AK98" s="26">
        <f>INDEX(检修、备用和必开!I:I,MATCH(统调负荷!$C98,检修、备用和必开!$A:$A,0))</f>
        <v>9728.01111111109</v>
      </c>
    </row>
    <row r="99" ht="13.8" spans="1:37">
      <c r="A99" s="26">
        <f t="shared" si="15"/>
        <v>4</v>
      </c>
      <c r="B99" s="26">
        <f t="shared" si="16"/>
        <v>0</v>
      </c>
      <c r="C99" t="s">
        <v>23</v>
      </c>
      <c r="D99" s="75">
        <v>0.0104166666666667</v>
      </c>
      <c r="E99" s="26">
        <v>72270</v>
      </c>
      <c r="F99" s="26">
        <v>40443</v>
      </c>
      <c r="G99" s="26">
        <v>12910</v>
      </c>
      <c r="H99" s="26">
        <v>15190</v>
      </c>
      <c r="I99" s="26">
        <v>4916</v>
      </c>
      <c r="J99" s="26">
        <v>-1189</v>
      </c>
      <c r="K99" s="26">
        <f t="shared" si="29"/>
        <v>33881.4</v>
      </c>
      <c r="L99" s="27">
        <f t="shared" si="18"/>
        <v>2.01387191792547</v>
      </c>
      <c r="M99" s="75">
        <v>0.0104166666666667</v>
      </c>
      <c r="N99" s="26">
        <v>71409</v>
      </c>
      <c r="O99" s="26">
        <v>37054.6</v>
      </c>
      <c r="P99" s="26">
        <v>12507.1</v>
      </c>
      <c r="Q99" s="26">
        <v>17584.3</v>
      </c>
      <c r="R99" s="26">
        <v>5386</v>
      </c>
      <c r="S99" s="26">
        <v>-1123</v>
      </c>
      <c r="T99" s="26">
        <f t="shared" si="19"/>
        <v>30493</v>
      </c>
      <c r="U99" s="27">
        <f t="shared" si="20"/>
        <v>1.63773132035619</v>
      </c>
      <c r="V99" s="26">
        <f>INDEX(检修、备用和必开!B:B,MATCH(统调负荷!$C99,检修、备用和必开!$A:$A,0))</f>
        <v>24959.6</v>
      </c>
      <c r="W99" s="26">
        <f>INDEX(检修、备用和必开!C:C,MATCH(统调负荷!$C99,检修、备用和必开!$A:$A,0))</f>
        <v>0</v>
      </c>
      <c r="X99" s="26">
        <f>INDEX(检修、备用和必开!D:D,MATCH(统调负荷!$C99,检修、备用和必开!$A:$A,0))</f>
        <v>11170</v>
      </c>
      <c r="Y99" s="26">
        <f>INDEX(检修、备用和必开!E:E,MATCH(统调负荷!$C99,检修、备用和必开!$A:$A,0))</f>
        <v>6561.6</v>
      </c>
      <c r="Z99" s="26">
        <f>INDEX(检修、备用和必开!F:F,MATCH(统调负荷!$C99,检修、备用和必开!$A:$A,0))</f>
        <v>1300</v>
      </c>
      <c r="AA99" s="26">
        <f t="shared" si="21"/>
        <v>68232.8</v>
      </c>
      <c r="AB99" s="26">
        <v>369.13</v>
      </c>
      <c r="AC99" s="26">
        <v>409.53</v>
      </c>
      <c r="AD99" s="76">
        <f t="shared" si="22"/>
        <v>45659.0104166667</v>
      </c>
      <c r="AE99" s="27">
        <f t="shared" si="23"/>
        <v>-861</v>
      </c>
      <c r="AF99" s="27">
        <f t="shared" si="24"/>
        <v>-3388.4</v>
      </c>
      <c r="AG99" s="27">
        <f t="shared" si="25"/>
        <v>-402.9</v>
      </c>
      <c r="AH99" s="27">
        <f t="shared" si="26"/>
        <v>2394.3</v>
      </c>
      <c r="AI99" s="27">
        <f t="shared" si="27"/>
        <v>470</v>
      </c>
      <c r="AJ99" s="27">
        <f t="shared" si="28"/>
        <v>66</v>
      </c>
      <c r="AK99" s="26">
        <f>INDEX(检修、备用和必开!I:I,MATCH(统调负荷!$C99,检修、备用和必开!$A:$A,0))</f>
        <v>9728.01111111109</v>
      </c>
    </row>
    <row r="100" ht="13.8" spans="1:37">
      <c r="A100" s="26">
        <f t="shared" si="15"/>
        <v>4</v>
      </c>
      <c r="B100" s="26">
        <f t="shared" si="16"/>
        <v>0</v>
      </c>
      <c r="C100" t="s">
        <v>23</v>
      </c>
      <c r="D100" s="75">
        <v>0.0208333333333333</v>
      </c>
      <c r="E100" s="26">
        <v>71680</v>
      </c>
      <c r="F100" s="26">
        <v>39632</v>
      </c>
      <c r="G100" s="26">
        <v>13144</v>
      </c>
      <c r="H100" s="26">
        <v>15193</v>
      </c>
      <c r="I100" s="26">
        <v>4900</v>
      </c>
      <c r="J100" s="26">
        <v>-1189</v>
      </c>
      <c r="K100" s="26">
        <f t="shared" si="29"/>
        <v>33070.4</v>
      </c>
      <c r="L100" s="27">
        <f t="shared" si="18"/>
        <v>2.06325898688858</v>
      </c>
      <c r="M100" s="75">
        <v>0.0208333333333333</v>
      </c>
      <c r="N100" s="26">
        <v>70889.3</v>
      </c>
      <c r="O100" s="26">
        <v>37252.1</v>
      </c>
      <c r="P100" s="26">
        <v>12555.9</v>
      </c>
      <c r="Q100" s="26">
        <v>16819.3</v>
      </c>
      <c r="R100" s="26">
        <v>5414</v>
      </c>
      <c r="S100" s="26">
        <v>-1152</v>
      </c>
      <c r="T100" s="26">
        <f t="shared" si="19"/>
        <v>30690.5</v>
      </c>
      <c r="U100" s="27">
        <f t="shared" si="20"/>
        <v>1.63000441944076</v>
      </c>
      <c r="V100" s="26">
        <f>INDEX(检修、备用和必开!B:B,MATCH(统调负荷!$C100,检修、备用和必开!$A:$A,0))</f>
        <v>24959.6</v>
      </c>
      <c r="W100" s="26">
        <f>INDEX(检修、备用和必开!C:C,MATCH(统调负荷!$C100,检修、备用和必开!$A:$A,0))</f>
        <v>0</v>
      </c>
      <c r="X100" s="26">
        <f>INDEX(检修、备用和必开!D:D,MATCH(统调负荷!$C100,检修、备用和必开!$A:$A,0))</f>
        <v>11170</v>
      </c>
      <c r="Y100" s="26">
        <f>INDEX(检修、备用和必开!E:E,MATCH(统调负荷!$C100,检修、备用和必开!$A:$A,0))</f>
        <v>6561.6</v>
      </c>
      <c r="Z100" s="26">
        <f>INDEX(检修、备用和必开!F:F,MATCH(统调负荷!$C100,检修、备用和必开!$A:$A,0))</f>
        <v>1300</v>
      </c>
      <c r="AA100" s="26">
        <f t="shared" si="21"/>
        <v>68232.8</v>
      </c>
      <c r="AB100" s="26">
        <v>350</v>
      </c>
      <c r="AC100" s="26">
        <v>379.74</v>
      </c>
      <c r="AD100" s="76">
        <f t="shared" si="22"/>
        <v>45659.0208333333</v>
      </c>
      <c r="AE100" s="27">
        <f t="shared" si="23"/>
        <v>-790.699999999997</v>
      </c>
      <c r="AF100" s="27">
        <f t="shared" si="24"/>
        <v>-2379.9</v>
      </c>
      <c r="AG100" s="27">
        <f t="shared" si="25"/>
        <v>-588.1</v>
      </c>
      <c r="AH100" s="27">
        <f t="shared" si="26"/>
        <v>1626.3</v>
      </c>
      <c r="AI100" s="27">
        <f t="shared" si="27"/>
        <v>514</v>
      </c>
      <c r="AJ100" s="27">
        <f t="shared" si="28"/>
        <v>37</v>
      </c>
      <c r="AK100" s="26">
        <f>INDEX(检修、备用和必开!I:I,MATCH(统调负荷!$C100,检修、备用和必开!$A:$A,0))</f>
        <v>9728.01111111109</v>
      </c>
    </row>
    <row r="101" ht="13.8" spans="1:37">
      <c r="A101" s="26">
        <f t="shared" si="15"/>
        <v>4</v>
      </c>
      <c r="B101" s="26">
        <f t="shared" si="16"/>
        <v>0</v>
      </c>
      <c r="C101" t="s">
        <v>23</v>
      </c>
      <c r="D101" s="75">
        <v>0.03125</v>
      </c>
      <c r="E101" s="26">
        <v>70035</v>
      </c>
      <c r="F101" s="26">
        <v>38384</v>
      </c>
      <c r="G101" s="26">
        <v>13299</v>
      </c>
      <c r="H101" s="26">
        <v>14640</v>
      </c>
      <c r="I101" s="26">
        <v>4901</v>
      </c>
      <c r="J101" s="26">
        <v>-1189</v>
      </c>
      <c r="K101" s="26">
        <f t="shared" si="29"/>
        <v>31822.4</v>
      </c>
      <c r="L101" s="27">
        <f t="shared" si="18"/>
        <v>2.14417517220574</v>
      </c>
      <c r="M101" s="75">
        <v>0.03125</v>
      </c>
      <c r="N101" s="26">
        <v>69303.3</v>
      </c>
      <c r="O101" s="26">
        <v>36032.6</v>
      </c>
      <c r="P101" s="26">
        <v>12686.2</v>
      </c>
      <c r="Q101" s="26">
        <v>16206.5</v>
      </c>
      <c r="R101" s="26">
        <v>5517</v>
      </c>
      <c r="S101" s="26">
        <v>-1139</v>
      </c>
      <c r="T101" s="26">
        <f t="shared" si="19"/>
        <v>29471</v>
      </c>
      <c r="U101" s="27">
        <f t="shared" si="20"/>
        <v>1.67891538101917</v>
      </c>
      <c r="V101" s="26">
        <f>INDEX(检修、备用和必开!B:B,MATCH(统调负荷!$C101,检修、备用和必开!$A:$A,0))</f>
        <v>24959.6</v>
      </c>
      <c r="W101" s="26">
        <f>INDEX(检修、备用和必开!C:C,MATCH(统调负荷!$C101,检修、备用和必开!$A:$A,0))</f>
        <v>0</v>
      </c>
      <c r="X101" s="26">
        <f>INDEX(检修、备用和必开!D:D,MATCH(统调负荷!$C101,检修、备用和必开!$A:$A,0))</f>
        <v>11170</v>
      </c>
      <c r="Y101" s="26">
        <f>INDEX(检修、备用和必开!E:E,MATCH(统调负荷!$C101,检修、备用和必开!$A:$A,0))</f>
        <v>6561.6</v>
      </c>
      <c r="Z101" s="26">
        <f>INDEX(检修、备用和必开!F:F,MATCH(统调负荷!$C101,检修、备用和必开!$A:$A,0))</f>
        <v>1300</v>
      </c>
      <c r="AA101" s="26">
        <f t="shared" si="21"/>
        <v>68232.8</v>
      </c>
      <c r="AB101" s="26">
        <v>340</v>
      </c>
      <c r="AC101" s="26">
        <v>348.45</v>
      </c>
      <c r="AD101" s="76">
        <f t="shared" si="22"/>
        <v>45659.03125</v>
      </c>
      <c r="AE101" s="27">
        <f t="shared" si="23"/>
        <v>-731.699999999997</v>
      </c>
      <c r="AF101" s="27">
        <f t="shared" si="24"/>
        <v>-2351.4</v>
      </c>
      <c r="AG101" s="27">
        <f t="shared" si="25"/>
        <v>-612.799999999999</v>
      </c>
      <c r="AH101" s="27">
        <f t="shared" si="26"/>
        <v>1566.5</v>
      </c>
      <c r="AI101" s="27">
        <f t="shared" si="27"/>
        <v>616</v>
      </c>
      <c r="AJ101" s="27">
        <f t="shared" si="28"/>
        <v>50</v>
      </c>
      <c r="AK101" s="26">
        <f>INDEX(检修、备用和必开!I:I,MATCH(统调负荷!$C101,检修、备用和必开!$A:$A,0))</f>
        <v>9728.01111111109</v>
      </c>
    </row>
    <row r="102" ht="13.8" spans="1:37">
      <c r="A102" s="26">
        <f t="shared" si="15"/>
        <v>4</v>
      </c>
      <c r="B102" s="26">
        <f t="shared" si="16"/>
        <v>1</v>
      </c>
      <c r="C102" t="s">
        <v>23</v>
      </c>
      <c r="D102" s="75">
        <v>0.0416666666666667</v>
      </c>
      <c r="E102" s="26">
        <v>68305</v>
      </c>
      <c r="F102" s="26">
        <v>37308</v>
      </c>
      <c r="G102" s="26">
        <v>12823</v>
      </c>
      <c r="H102" s="26">
        <v>14475</v>
      </c>
      <c r="I102" s="26">
        <v>4888</v>
      </c>
      <c r="J102" s="26">
        <v>-1189</v>
      </c>
      <c r="K102" s="26">
        <f t="shared" si="29"/>
        <v>30746.4</v>
      </c>
      <c r="L102" s="27">
        <f t="shared" si="18"/>
        <v>2.2192126557906</v>
      </c>
      <c r="M102" s="75">
        <v>0.0416666666666667</v>
      </c>
      <c r="N102" s="26">
        <v>67739.4</v>
      </c>
      <c r="O102" s="26">
        <v>34572.6</v>
      </c>
      <c r="P102" s="26">
        <v>12933.1</v>
      </c>
      <c r="Q102" s="26">
        <v>15742.7</v>
      </c>
      <c r="R102" s="26">
        <v>5648</v>
      </c>
      <c r="S102" s="26">
        <v>-1157</v>
      </c>
      <c r="T102" s="26">
        <f t="shared" si="19"/>
        <v>28011</v>
      </c>
      <c r="U102" s="27">
        <f t="shared" si="20"/>
        <v>1.74147673617314</v>
      </c>
      <c r="V102" s="26">
        <f>INDEX(检修、备用和必开!B:B,MATCH(统调负荷!$C102,检修、备用和必开!$A:$A,0))</f>
        <v>24959.6</v>
      </c>
      <c r="W102" s="26">
        <f>INDEX(检修、备用和必开!C:C,MATCH(统调负荷!$C102,检修、备用和必开!$A:$A,0))</f>
        <v>0</v>
      </c>
      <c r="X102" s="26">
        <f>INDEX(检修、备用和必开!D:D,MATCH(统调负荷!$C102,检修、备用和必开!$A:$A,0))</f>
        <v>11170</v>
      </c>
      <c r="Y102" s="26">
        <f>INDEX(检修、备用和必开!E:E,MATCH(统调负荷!$C102,检修、备用和必开!$A:$A,0))</f>
        <v>6561.6</v>
      </c>
      <c r="Z102" s="26">
        <f>INDEX(检修、备用和必开!F:F,MATCH(统调负荷!$C102,检修、备用和必开!$A:$A,0))</f>
        <v>1300</v>
      </c>
      <c r="AA102" s="26">
        <f t="shared" si="21"/>
        <v>68232.8</v>
      </c>
      <c r="AB102" s="26">
        <v>323.55</v>
      </c>
      <c r="AC102" s="26">
        <v>300</v>
      </c>
      <c r="AD102" s="76">
        <f t="shared" si="22"/>
        <v>45659.0416666667</v>
      </c>
      <c r="AE102" s="27">
        <f t="shared" si="23"/>
        <v>-565.600000000006</v>
      </c>
      <c r="AF102" s="27">
        <f t="shared" si="24"/>
        <v>-2735.4</v>
      </c>
      <c r="AG102" s="27">
        <f t="shared" si="25"/>
        <v>110.1</v>
      </c>
      <c r="AH102" s="27">
        <f t="shared" si="26"/>
        <v>1267.7</v>
      </c>
      <c r="AI102" s="27">
        <f t="shared" si="27"/>
        <v>760</v>
      </c>
      <c r="AJ102" s="27">
        <f t="shared" si="28"/>
        <v>32</v>
      </c>
      <c r="AK102" s="26">
        <f>INDEX(检修、备用和必开!I:I,MATCH(统调负荷!$C102,检修、备用和必开!$A:$A,0))</f>
        <v>9728.01111111109</v>
      </c>
    </row>
    <row r="103" ht="13.8" spans="1:37">
      <c r="A103" s="26">
        <f t="shared" si="15"/>
        <v>4</v>
      </c>
      <c r="B103" s="26">
        <f t="shared" si="16"/>
        <v>1</v>
      </c>
      <c r="C103" t="s">
        <v>23</v>
      </c>
      <c r="D103" s="75">
        <v>0.0520833333333333</v>
      </c>
      <c r="E103" s="26">
        <v>67200</v>
      </c>
      <c r="F103" s="26">
        <v>37082</v>
      </c>
      <c r="G103" s="26">
        <v>11926</v>
      </c>
      <c r="H103" s="26">
        <v>14509</v>
      </c>
      <c r="I103" s="26">
        <v>4872</v>
      </c>
      <c r="J103" s="26">
        <v>-1189</v>
      </c>
      <c r="K103" s="26">
        <f t="shared" si="29"/>
        <v>30520.4</v>
      </c>
      <c r="L103" s="27">
        <f t="shared" si="18"/>
        <v>2.23564566650503</v>
      </c>
      <c r="M103" s="75">
        <v>0.0520833333333333</v>
      </c>
      <c r="N103" s="26">
        <v>66167.6</v>
      </c>
      <c r="O103" s="26">
        <v>33968.4</v>
      </c>
      <c r="P103" s="26">
        <v>11897.5</v>
      </c>
      <c r="Q103" s="26">
        <v>15825.7</v>
      </c>
      <c r="R103" s="26">
        <v>5660</v>
      </c>
      <c r="S103" s="26">
        <v>-1184</v>
      </c>
      <c r="T103" s="26">
        <f t="shared" si="19"/>
        <v>27406.8</v>
      </c>
      <c r="U103" s="27">
        <f t="shared" si="20"/>
        <v>1.76875220339686</v>
      </c>
      <c r="V103" s="26">
        <f>INDEX(检修、备用和必开!B:B,MATCH(统调负荷!$C103,检修、备用和必开!$A:$A,0))</f>
        <v>24959.6</v>
      </c>
      <c r="W103" s="26">
        <f>INDEX(检修、备用和必开!C:C,MATCH(统调负荷!$C103,检修、备用和必开!$A:$A,0))</f>
        <v>0</v>
      </c>
      <c r="X103" s="26">
        <f>INDEX(检修、备用和必开!D:D,MATCH(统调负荷!$C103,检修、备用和必开!$A:$A,0))</f>
        <v>11170</v>
      </c>
      <c r="Y103" s="26">
        <f>INDEX(检修、备用和必开!E:E,MATCH(统调负荷!$C103,检修、备用和必开!$A:$A,0))</f>
        <v>6561.6</v>
      </c>
      <c r="Z103" s="26">
        <f>INDEX(检修、备用和必开!F:F,MATCH(统调负荷!$C103,检修、备用和必开!$A:$A,0))</f>
        <v>1300</v>
      </c>
      <c r="AA103" s="26">
        <f t="shared" si="21"/>
        <v>68232.8</v>
      </c>
      <c r="AB103" s="26">
        <v>322</v>
      </c>
      <c r="AC103" s="26">
        <v>320</v>
      </c>
      <c r="AD103" s="76">
        <f t="shared" si="22"/>
        <v>45659.0520833333</v>
      </c>
      <c r="AE103" s="27">
        <f t="shared" si="23"/>
        <v>-1032.39999999999</v>
      </c>
      <c r="AF103" s="27">
        <f t="shared" si="24"/>
        <v>-3113.6</v>
      </c>
      <c r="AG103" s="27">
        <f t="shared" si="25"/>
        <v>-28.5</v>
      </c>
      <c r="AH103" s="27">
        <f t="shared" si="26"/>
        <v>1316.7</v>
      </c>
      <c r="AI103" s="27">
        <f t="shared" si="27"/>
        <v>788</v>
      </c>
      <c r="AJ103" s="27">
        <f t="shared" si="28"/>
        <v>5</v>
      </c>
      <c r="AK103" s="26">
        <f>INDEX(检修、备用和必开!I:I,MATCH(统调负荷!$C103,检修、备用和必开!$A:$A,0))</f>
        <v>9728.01111111109</v>
      </c>
    </row>
    <row r="104" ht="13.8" spans="1:37">
      <c r="A104" s="26">
        <f t="shared" si="15"/>
        <v>4</v>
      </c>
      <c r="B104" s="26">
        <f t="shared" si="16"/>
        <v>1</v>
      </c>
      <c r="C104" t="s">
        <v>23</v>
      </c>
      <c r="D104" s="75">
        <v>0.0625</v>
      </c>
      <c r="E104" s="26">
        <v>65930</v>
      </c>
      <c r="F104" s="26">
        <v>36535</v>
      </c>
      <c r="G104" s="26">
        <v>11504</v>
      </c>
      <c r="H104" s="26">
        <v>14208</v>
      </c>
      <c r="I104" s="26">
        <v>4872</v>
      </c>
      <c r="J104" s="26">
        <v>-1189</v>
      </c>
      <c r="K104" s="26">
        <f t="shared" si="29"/>
        <v>29973.4</v>
      </c>
      <c r="L104" s="27">
        <f t="shared" si="18"/>
        <v>2.27644511466834</v>
      </c>
      <c r="M104" s="75">
        <v>0.0625</v>
      </c>
      <c r="N104" s="26">
        <v>65268</v>
      </c>
      <c r="O104" s="26">
        <v>33565.4</v>
      </c>
      <c r="P104" s="26">
        <v>11341.8</v>
      </c>
      <c r="Q104" s="26">
        <v>15805.8</v>
      </c>
      <c r="R104" s="26">
        <v>5704</v>
      </c>
      <c r="S104" s="26">
        <v>-1149</v>
      </c>
      <c r="T104" s="26">
        <f t="shared" si="19"/>
        <v>27003.8</v>
      </c>
      <c r="U104" s="27">
        <f t="shared" si="20"/>
        <v>1.78742488303496</v>
      </c>
      <c r="V104" s="26">
        <f>INDEX(检修、备用和必开!B:B,MATCH(统调负荷!$C104,检修、备用和必开!$A:$A,0))</f>
        <v>24959.6</v>
      </c>
      <c r="W104" s="26">
        <f>INDEX(检修、备用和必开!C:C,MATCH(统调负荷!$C104,检修、备用和必开!$A:$A,0))</f>
        <v>0</v>
      </c>
      <c r="X104" s="26">
        <f>INDEX(检修、备用和必开!D:D,MATCH(统调负荷!$C104,检修、备用和必开!$A:$A,0))</f>
        <v>11170</v>
      </c>
      <c r="Y104" s="26">
        <f>INDEX(检修、备用和必开!E:E,MATCH(统调负荷!$C104,检修、备用和必开!$A:$A,0))</f>
        <v>6561.6</v>
      </c>
      <c r="Z104" s="26">
        <f>INDEX(检修、备用和必开!F:F,MATCH(统调负荷!$C104,检修、备用和必开!$A:$A,0))</f>
        <v>1300</v>
      </c>
      <c r="AA104" s="26">
        <f t="shared" si="21"/>
        <v>68232.8</v>
      </c>
      <c r="AB104" s="26">
        <v>319.83</v>
      </c>
      <c r="AC104" s="26">
        <v>312</v>
      </c>
      <c r="AD104" s="76">
        <f t="shared" si="22"/>
        <v>45659.0625</v>
      </c>
      <c r="AE104" s="27">
        <f t="shared" si="23"/>
        <v>-662</v>
      </c>
      <c r="AF104" s="27">
        <f t="shared" si="24"/>
        <v>-2969.6</v>
      </c>
      <c r="AG104" s="27">
        <f t="shared" si="25"/>
        <v>-162.200000000001</v>
      </c>
      <c r="AH104" s="27">
        <f t="shared" si="26"/>
        <v>1597.8</v>
      </c>
      <c r="AI104" s="27">
        <f t="shared" si="27"/>
        <v>832</v>
      </c>
      <c r="AJ104" s="27">
        <f t="shared" si="28"/>
        <v>40</v>
      </c>
      <c r="AK104" s="26">
        <f>INDEX(检修、备用和必开!I:I,MATCH(统调负荷!$C104,检修、备用和必开!$A:$A,0))</f>
        <v>9728.01111111109</v>
      </c>
    </row>
    <row r="105" ht="13.8" spans="1:37">
      <c r="A105" s="26">
        <f t="shared" si="15"/>
        <v>4</v>
      </c>
      <c r="B105" s="26">
        <f t="shared" si="16"/>
        <v>1</v>
      </c>
      <c r="C105" t="s">
        <v>23</v>
      </c>
      <c r="D105" s="75">
        <v>0.0729166666666667</v>
      </c>
      <c r="E105" s="26">
        <v>65055</v>
      </c>
      <c r="F105" s="26">
        <v>36998</v>
      </c>
      <c r="G105" s="26">
        <v>11044</v>
      </c>
      <c r="H105" s="26">
        <v>13338</v>
      </c>
      <c r="I105" s="26">
        <v>4864</v>
      </c>
      <c r="J105" s="26">
        <v>-1189</v>
      </c>
      <c r="K105" s="26">
        <f t="shared" si="29"/>
        <v>30436.4</v>
      </c>
      <c r="L105" s="27">
        <f t="shared" si="18"/>
        <v>2.24181572065027</v>
      </c>
      <c r="M105" s="75">
        <v>0.0729166666666667</v>
      </c>
      <c r="N105" s="26">
        <v>64125.8</v>
      </c>
      <c r="O105" s="26">
        <v>32795.7</v>
      </c>
      <c r="P105" s="26">
        <v>10908.6</v>
      </c>
      <c r="Q105" s="26">
        <v>15837.5</v>
      </c>
      <c r="R105" s="26">
        <v>5724</v>
      </c>
      <c r="S105" s="26">
        <v>-1140</v>
      </c>
      <c r="T105" s="26">
        <f t="shared" si="19"/>
        <v>26234.1</v>
      </c>
      <c r="U105" s="27">
        <f t="shared" si="20"/>
        <v>1.82420643726223</v>
      </c>
      <c r="V105" s="26">
        <f>INDEX(检修、备用和必开!B:B,MATCH(统调负荷!$C105,检修、备用和必开!$A:$A,0))</f>
        <v>24959.6</v>
      </c>
      <c r="W105" s="26">
        <f>INDEX(检修、备用和必开!C:C,MATCH(统调负荷!$C105,检修、备用和必开!$A:$A,0))</f>
        <v>0</v>
      </c>
      <c r="X105" s="26">
        <f>INDEX(检修、备用和必开!D:D,MATCH(统调负荷!$C105,检修、备用和必开!$A:$A,0))</f>
        <v>11170</v>
      </c>
      <c r="Y105" s="26">
        <f>INDEX(检修、备用和必开!E:E,MATCH(统调负荷!$C105,检修、备用和必开!$A:$A,0))</f>
        <v>6561.6</v>
      </c>
      <c r="Z105" s="26">
        <f>INDEX(检修、备用和必开!F:F,MATCH(统调负荷!$C105,检修、备用和必开!$A:$A,0))</f>
        <v>1300</v>
      </c>
      <c r="AA105" s="26">
        <f t="shared" si="21"/>
        <v>68232.8</v>
      </c>
      <c r="AB105" s="26">
        <v>330.79</v>
      </c>
      <c r="AC105" s="26">
        <v>312</v>
      </c>
      <c r="AD105" s="76">
        <f t="shared" si="22"/>
        <v>45659.0729166667</v>
      </c>
      <c r="AE105" s="27">
        <f t="shared" si="23"/>
        <v>-929.199999999997</v>
      </c>
      <c r="AF105" s="27">
        <f t="shared" si="24"/>
        <v>-4202.3</v>
      </c>
      <c r="AG105" s="27">
        <f t="shared" si="25"/>
        <v>-135.4</v>
      </c>
      <c r="AH105" s="27">
        <f t="shared" si="26"/>
        <v>2499.5</v>
      </c>
      <c r="AI105" s="27">
        <f t="shared" si="27"/>
        <v>860</v>
      </c>
      <c r="AJ105" s="27">
        <f t="shared" si="28"/>
        <v>49</v>
      </c>
      <c r="AK105" s="26">
        <f>INDEX(检修、备用和必开!I:I,MATCH(统调负荷!$C105,检修、备用和必开!$A:$A,0))</f>
        <v>9728.01111111109</v>
      </c>
    </row>
    <row r="106" ht="13.8" spans="1:37">
      <c r="A106" s="26">
        <f t="shared" si="15"/>
        <v>4</v>
      </c>
      <c r="B106" s="26">
        <f t="shared" si="16"/>
        <v>2</v>
      </c>
      <c r="C106" t="s">
        <v>23</v>
      </c>
      <c r="D106" s="75">
        <v>0.0833333333333333</v>
      </c>
      <c r="E106" s="26">
        <v>63740</v>
      </c>
      <c r="F106" s="26">
        <v>36508</v>
      </c>
      <c r="G106" s="26">
        <v>10167</v>
      </c>
      <c r="H106" s="26">
        <v>13384</v>
      </c>
      <c r="I106" s="26">
        <v>4870</v>
      </c>
      <c r="J106" s="26">
        <v>-1189</v>
      </c>
      <c r="K106" s="26">
        <f t="shared" si="29"/>
        <v>29946.4</v>
      </c>
      <c r="L106" s="27">
        <f t="shared" si="18"/>
        <v>2.27849758234713</v>
      </c>
      <c r="M106" s="75">
        <v>0.0833333333333333</v>
      </c>
      <c r="N106" s="26">
        <v>63101.4</v>
      </c>
      <c r="O106" s="26">
        <v>32411.5</v>
      </c>
      <c r="P106" s="26">
        <v>10501</v>
      </c>
      <c r="Q106" s="26">
        <v>15618.9</v>
      </c>
      <c r="R106" s="26">
        <v>5750</v>
      </c>
      <c r="S106" s="26">
        <v>-1180</v>
      </c>
      <c r="T106" s="26">
        <f t="shared" si="19"/>
        <v>25849.9</v>
      </c>
      <c r="U106" s="27">
        <f t="shared" si="20"/>
        <v>1.843138420147</v>
      </c>
      <c r="V106" s="26">
        <f>INDEX(检修、备用和必开!B:B,MATCH(统调负荷!$C106,检修、备用和必开!$A:$A,0))</f>
        <v>24959.6</v>
      </c>
      <c r="W106" s="26">
        <f>INDEX(检修、备用和必开!C:C,MATCH(统调负荷!$C106,检修、备用和必开!$A:$A,0))</f>
        <v>0</v>
      </c>
      <c r="X106" s="26">
        <f>INDEX(检修、备用和必开!D:D,MATCH(统调负荷!$C106,检修、备用和必开!$A:$A,0))</f>
        <v>11170</v>
      </c>
      <c r="Y106" s="26">
        <f>INDEX(检修、备用和必开!E:E,MATCH(统调负荷!$C106,检修、备用和必开!$A:$A,0))</f>
        <v>6561.6</v>
      </c>
      <c r="Z106" s="26">
        <f>INDEX(检修、备用和必开!F:F,MATCH(统调负荷!$C106,检修、备用和必开!$A:$A,0))</f>
        <v>1300</v>
      </c>
      <c r="AA106" s="26">
        <f t="shared" si="21"/>
        <v>68232.8</v>
      </c>
      <c r="AB106" s="26">
        <v>325.15</v>
      </c>
      <c r="AC106" s="26">
        <v>310.12</v>
      </c>
      <c r="AD106" s="76">
        <f t="shared" si="22"/>
        <v>45659.0833333333</v>
      </c>
      <c r="AE106" s="27">
        <f t="shared" si="23"/>
        <v>-638.599999999999</v>
      </c>
      <c r="AF106" s="27">
        <f t="shared" si="24"/>
        <v>-4096.5</v>
      </c>
      <c r="AG106" s="27">
        <f t="shared" si="25"/>
        <v>334</v>
      </c>
      <c r="AH106" s="27">
        <f t="shared" si="26"/>
        <v>2234.9</v>
      </c>
      <c r="AI106" s="27">
        <f t="shared" si="27"/>
        <v>880</v>
      </c>
      <c r="AJ106" s="27">
        <f t="shared" si="28"/>
        <v>9</v>
      </c>
      <c r="AK106" s="26">
        <f>INDEX(检修、备用和必开!I:I,MATCH(统调负荷!$C106,检修、备用和必开!$A:$A,0))</f>
        <v>9728.01111111109</v>
      </c>
    </row>
    <row r="107" ht="13.8" spans="1:37">
      <c r="A107" s="26">
        <f t="shared" si="15"/>
        <v>4</v>
      </c>
      <c r="B107" s="26">
        <f t="shared" si="16"/>
        <v>2</v>
      </c>
      <c r="C107" t="s">
        <v>23</v>
      </c>
      <c r="D107" s="75">
        <v>0.09375</v>
      </c>
      <c r="E107" s="26">
        <v>62935</v>
      </c>
      <c r="F107" s="26">
        <v>36599</v>
      </c>
      <c r="G107" s="26">
        <v>9697</v>
      </c>
      <c r="H107" s="26">
        <v>12961</v>
      </c>
      <c r="I107" s="26">
        <v>4868</v>
      </c>
      <c r="J107" s="26">
        <v>-1190</v>
      </c>
      <c r="K107" s="26">
        <f t="shared" si="29"/>
        <v>30037.4</v>
      </c>
      <c r="L107" s="27">
        <f t="shared" si="18"/>
        <v>2.27159474521763</v>
      </c>
      <c r="M107" s="75">
        <v>0.09375</v>
      </c>
      <c r="N107" s="26">
        <v>62462</v>
      </c>
      <c r="O107" s="26">
        <v>32279.2</v>
      </c>
      <c r="P107" s="26">
        <v>10031.7</v>
      </c>
      <c r="Q107" s="26">
        <v>15508.1</v>
      </c>
      <c r="R107" s="26">
        <v>5778</v>
      </c>
      <c r="S107" s="26">
        <v>-1135</v>
      </c>
      <c r="T107" s="26">
        <f t="shared" si="19"/>
        <v>25717.6</v>
      </c>
      <c r="U107" s="27">
        <f t="shared" si="20"/>
        <v>1.84974896713259</v>
      </c>
      <c r="V107" s="26">
        <f>INDEX(检修、备用和必开!B:B,MATCH(统调负荷!$C107,检修、备用和必开!$A:$A,0))</f>
        <v>24959.6</v>
      </c>
      <c r="W107" s="26">
        <f>INDEX(检修、备用和必开!C:C,MATCH(统调负荷!$C107,检修、备用和必开!$A:$A,0))</f>
        <v>0</v>
      </c>
      <c r="X107" s="26">
        <f>INDEX(检修、备用和必开!D:D,MATCH(统调负荷!$C107,检修、备用和必开!$A:$A,0))</f>
        <v>11170</v>
      </c>
      <c r="Y107" s="26">
        <f>INDEX(检修、备用和必开!E:E,MATCH(统调负荷!$C107,检修、备用和必开!$A:$A,0))</f>
        <v>6561.6</v>
      </c>
      <c r="Z107" s="26">
        <f>INDEX(检修、备用和必开!F:F,MATCH(统调负荷!$C107,检修、备用和必开!$A:$A,0))</f>
        <v>1300</v>
      </c>
      <c r="AA107" s="26">
        <f t="shared" si="21"/>
        <v>68232.8</v>
      </c>
      <c r="AB107" s="26">
        <v>322.52</v>
      </c>
      <c r="AC107" s="26">
        <v>310</v>
      </c>
      <c r="AD107" s="76">
        <f t="shared" si="22"/>
        <v>45659.09375</v>
      </c>
      <c r="AE107" s="27">
        <f t="shared" si="23"/>
        <v>-473</v>
      </c>
      <c r="AF107" s="27">
        <f t="shared" si="24"/>
        <v>-4319.8</v>
      </c>
      <c r="AG107" s="27">
        <f t="shared" si="25"/>
        <v>334.700000000001</v>
      </c>
      <c r="AH107" s="27">
        <f t="shared" si="26"/>
        <v>2547.1</v>
      </c>
      <c r="AI107" s="27">
        <f t="shared" si="27"/>
        <v>910</v>
      </c>
      <c r="AJ107" s="27">
        <f t="shared" si="28"/>
        <v>55</v>
      </c>
      <c r="AK107" s="26">
        <f>INDEX(检修、备用和必开!I:I,MATCH(统调负荷!$C107,检修、备用和必开!$A:$A,0))</f>
        <v>9728.01111111109</v>
      </c>
    </row>
    <row r="108" ht="13.8" spans="1:37">
      <c r="A108" s="26">
        <f t="shared" si="15"/>
        <v>4</v>
      </c>
      <c r="B108" s="26">
        <f t="shared" si="16"/>
        <v>2</v>
      </c>
      <c r="C108" t="s">
        <v>23</v>
      </c>
      <c r="D108" s="75">
        <v>0.104166666666667</v>
      </c>
      <c r="E108" s="26">
        <v>62200</v>
      </c>
      <c r="F108" s="26">
        <v>35966</v>
      </c>
      <c r="G108" s="26">
        <v>9585</v>
      </c>
      <c r="H108" s="26">
        <v>12959</v>
      </c>
      <c r="I108" s="26">
        <v>4879</v>
      </c>
      <c r="J108" s="26">
        <v>-1189</v>
      </c>
      <c r="K108" s="26">
        <f t="shared" si="29"/>
        <v>29404.4</v>
      </c>
      <c r="L108" s="27">
        <f t="shared" si="18"/>
        <v>2.32049625226157</v>
      </c>
      <c r="M108" s="75">
        <v>0.104166666666667</v>
      </c>
      <c r="N108" s="26">
        <v>61548.4</v>
      </c>
      <c r="O108" s="26">
        <v>31528.6</v>
      </c>
      <c r="P108" s="26">
        <v>10053.3</v>
      </c>
      <c r="Q108" s="26">
        <v>15292.5</v>
      </c>
      <c r="R108" s="26">
        <v>5809</v>
      </c>
      <c r="S108" s="26">
        <v>-1135</v>
      </c>
      <c r="T108" s="26">
        <f t="shared" si="19"/>
        <v>24967</v>
      </c>
      <c r="U108" s="27">
        <f t="shared" si="20"/>
        <v>1.88817001964745</v>
      </c>
      <c r="V108" s="26">
        <f>INDEX(检修、备用和必开!B:B,MATCH(统调负荷!$C108,检修、备用和必开!$A:$A,0))</f>
        <v>24959.6</v>
      </c>
      <c r="W108" s="26">
        <f>INDEX(检修、备用和必开!C:C,MATCH(统调负荷!$C108,检修、备用和必开!$A:$A,0))</f>
        <v>0</v>
      </c>
      <c r="X108" s="26">
        <f>INDEX(检修、备用和必开!D:D,MATCH(统调负荷!$C108,检修、备用和必开!$A:$A,0))</f>
        <v>11170</v>
      </c>
      <c r="Y108" s="26">
        <f>INDEX(检修、备用和必开!E:E,MATCH(统调负荷!$C108,检修、备用和必开!$A:$A,0))</f>
        <v>6561.6</v>
      </c>
      <c r="Z108" s="26">
        <f>INDEX(检修、备用和必开!F:F,MATCH(统调负荷!$C108,检修、备用和必开!$A:$A,0))</f>
        <v>1300</v>
      </c>
      <c r="AA108" s="26">
        <f t="shared" si="21"/>
        <v>68232.8</v>
      </c>
      <c r="AB108" s="26">
        <v>319.58</v>
      </c>
      <c r="AC108" s="26">
        <v>310</v>
      </c>
      <c r="AD108" s="76">
        <f t="shared" si="22"/>
        <v>45659.1041666667</v>
      </c>
      <c r="AE108" s="27">
        <f t="shared" si="23"/>
        <v>-651.599999999999</v>
      </c>
      <c r="AF108" s="27">
        <f t="shared" si="24"/>
        <v>-4437.4</v>
      </c>
      <c r="AG108" s="27">
        <f t="shared" si="25"/>
        <v>468.299999999999</v>
      </c>
      <c r="AH108" s="27">
        <f t="shared" si="26"/>
        <v>2333.5</v>
      </c>
      <c r="AI108" s="27">
        <f t="shared" si="27"/>
        <v>930</v>
      </c>
      <c r="AJ108" s="27">
        <f t="shared" si="28"/>
        <v>54</v>
      </c>
      <c r="AK108" s="26">
        <f>INDEX(检修、备用和必开!I:I,MATCH(统调负荷!$C108,检修、备用和必开!$A:$A,0))</f>
        <v>9728.01111111109</v>
      </c>
    </row>
    <row r="109" ht="13.8" spans="1:37">
      <c r="A109" s="26">
        <f t="shared" si="15"/>
        <v>4</v>
      </c>
      <c r="B109" s="26">
        <f t="shared" si="16"/>
        <v>2</v>
      </c>
      <c r="C109" t="s">
        <v>23</v>
      </c>
      <c r="D109" s="75">
        <v>0.114583333333333</v>
      </c>
      <c r="E109" s="26">
        <v>61260</v>
      </c>
      <c r="F109" s="26">
        <v>34995</v>
      </c>
      <c r="G109" s="26">
        <v>9585</v>
      </c>
      <c r="H109" s="26">
        <v>12986</v>
      </c>
      <c r="I109" s="26">
        <v>4883</v>
      </c>
      <c r="J109" s="26">
        <v>-1189</v>
      </c>
      <c r="K109" s="26">
        <f t="shared" si="29"/>
        <v>28433.4</v>
      </c>
      <c r="L109" s="27">
        <f t="shared" si="18"/>
        <v>2.3997411494932</v>
      </c>
      <c r="M109" s="75">
        <v>0.114583333333333</v>
      </c>
      <c r="N109" s="26">
        <v>60926.2</v>
      </c>
      <c r="O109" s="26">
        <v>31403.12</v>
      </c>
      <c r="P109" s="26">
        <v>9640.88</v>
      </c>
      <c r="Q109" s="26">
        <v>15211.2</v>
      </c>
      <c r="R109" s="26">
        <v>5763</v>
      </c>
      <c r="S109" s="26">
        <v>-1092</v>
      </c>
      <c r="T109" s="26">
        <f t="shared" si="19"/>
        <v>24841.52</v>
      </c>
      <c r="U109" s="27">
        <f t="shared" si="20"/>
        <v>1.8947492358001</v>
      </c>
      <c r="V109" s="26">
        <f>INDEX(检修、备用和必开!B:B,MATCH(统调负荷!$C109,检修、备用和必开!$A:$A,0))</f>
        <v>24959.6</v>
      </c>
      <c r="W109" s="26">
        <f>INDEX(检修、备用和必开!C:C,MATCH(统调负荷!$C109,检修、备用和必开!$A:$A,0))</f>
        <v>0</v>
      </c>
      <c r="X109" s="26">
        <f>INDEX(检修、备用和必开!D:D,MATCH(统调负荷!$C109,检修、备用和必开!$A:$A,0))</f>
        <v>11170</v>
      </c>
      <c r="Y109" s="26">
        <f>INDEX(检修、备用和必开!E:E,MATCH(统调负荷!$C109,检修、备用和必开!$A:$A,0))</f>
        <v>6561.6</v>
      </c>
      <c r="Z109" s="26">
        <f>INDEX(检修、备用和必开!F:F,MATCH(统调负荷!$C109,检修、备用和必开!$A:$A,0))</f>
        <v>1300</v>
      </c>
      <c r="AA109" s="26">
        <f t="shared" si="21"/>
        <v>68232.8</v>
      </c>
      <c r="AB109" s="26">
        <v>316.7</v>
      </c>
      <c r="AC109" s="26">
        <v>313.01</v>
      </c>
      <c r="AD109" s="76">
        <f t="shared" si="22"/>
        <v>45659.1145833333</v>
      </c>
      <c r="AE109" s="27">
        <f t="shared" si="23"/>
        <v>-333.800000000003</v>
      </c>
      <c r="AF109" s="27">
        <f t="shared" si="24"/>
        <v>-3591.88</v>
      </c>
      <c r="AG109" s="27">
        <f t="shared" si="25"/>
        <v>55.8799999999992</v>
      </c>
      <c r="AH109" s="27">
        <f t="shared" si="26"/>
        <v>2225.2</v>
      </c>
      <c r="AI109" s="27">
        <f t="shared" si="27"/>
        <v>880</v>
      </c>
      <c r="AJ109" s="27">
        <f t="shared" si="28"/>
        <v>97</v>
      </c>
      <c r="AK109" s="26">
        <f>INDEX(检修、备用和必开!I:I,MATCH(统调负荷!$C109,检修、备用和必开!$A:$A,0))</f>
        <v>9728.01111111109</v>
      </c>
    </row>
    <row r="110" ht="13.8" spans="1:37">
      <c r="A110" s="26">
        <f t="shared" si="15"/>
        <v>4</v>
      </c>
      <c r="B110" s="26">
        <f t="shared" si="16"/>
        <v>3</v>
      </c>
      <c r="C110" t="s">
        <v>23</v>
      </c>
      <c r="D110" s="75">
        <v>0.125</v>
      </c>
      <c r="E110" s="26">
        <v>60770</v>
      </c>
      <c r="F110" s="26">
        <v>34384</v>
      </c>
      <c r="G110" s="26">
        <v>9585</v>
      </c>
      <c r="H110" s="26">
        <v>13103</v>
      </c>
      <c r="I110" s="26">
        <v>4887</v>
      </c>
      <c r="J110" s="26">
        <v>-1189</v>
      </c>
      <c r="K110" s="26">
        <f t="shared" si="29"/>
        <v>27822.4</v>
      </c>
      <c r="L110" s="27">
        <f t="shared" si="18"/>
        <v>2.45244119845879</v>
      </c>
      <c r="M110" s="75">
        <v>0.125</v>
      </c>
      <c r="N110" s="26">
        <v>60562.5</v>
      </c>
      <c r="O110" s="26">
        <v>30975.39</v>
      </c>
      <c r="P110" s="26">
        <v>9673.21</v>
      </c>
      <c r="Q110" s="26">
        <v>15131.9</v>
      </c>
      <c r="R110" s="26">
        <v>5875</v>
      </c>
      <c r="S110" s="26">
        <v>-1093</v>
      </c>
      <c r="T110" s="26">
        <f t="shared" si="19"/>
        <v>24413.79</v>
      </c>
      <c r="U110" s="27">
        <f t="shared" si="20"/>
        <v>1.91752480553645</v>
      </c>
      <c r="V110" s="26">
        <f>INDEX(检修、备用和必开!B:B,MATCH(统调负荷!$C110,检修、备用和必开!$A:$A,0))</f>
        <v>24959.6</v>
      </c>
      <c r="W110" s="26">
        <f>INDEX(检修、备用和必开!C:C,MATCH(统调负荷!$C110,检修、备用和必开!$A:$A,0))</f>
        <v>0</v>
      </c>
      <c r="X110" s="26">
        <f>INDEX(检修、备用和必开!D:D,MATCH(统调负荷!$C110,检修、备用和必开!$A:$A,0))</f>
        <v>11170</v>
      </c>
      <c r="Y110" s="26">
        <f>INDEX(检修、备用和必开!E:E,MATCH(统调负荷!$C110,检修、备用和必开!$A:$A,0))</f>
        <v>6561.6</v>
      </c>
      <c r="Z110" s="26">
        <f>INDEX(检修、备用和必开!F:F,MATCH(统调负荷!$C110,检修、备用和必开!$A:$A,0))</f>
        <v>1300</v>
      </c>
      <c r="AA110" s="26">
        <f t="shared" si="21"/>
        <v>68232.8</v>
      </c>
      <c r="AB110" s="26">
        <v>313.87</v>
      </c>
      <c r="AC110" s="26">
        <v>303.15</v>
      </c>
      <c r="AD110" s="76">
        <f t="shared" si="22"/>
        <v>45659.125</v>
      </c>
      <c r="AE110" s="27">
        <f t="shared" si="23"/>
        <v>-207.5</v>
      </c>
      <c r="AF110" s="27">
        <f t="shared" si="24"/>
        <v>-3408.61</v>
      </c>
      <c r="AG110" s="27">
        <f t="shared" si="25"/>
        <v>88.2099999999991</v>
      </c>
      <c r="AH110" s="27">
        <f t="shared" si="26"/>
        <v>2028.9</v>
      </c>
      <c r="AI110" s="27">
        <f t="shared" si="27"/>
        <v>988</v>
      </c>
      <c r="AJ110" s="27">
        <f t="shared" si="28"/>
        <v>96</v>
      </c>
      <c r="AK110" s="26">
        <f>INDEX(检修、备用和必开!I:I,MATCH(统调负荷!$C110,检修、备用和必开!$A:$A,0))</f>
        <v>9728.01111111109</v>
      </c>
    </row>
    <row r="111" ht="13.8" spans="1:37">
      <c r="A111" s="26">
        <f t="shared" si="15"/>
        <v>4</v>
      </c>
      <c r="B111" s="26">
        <f t="shared" si="16"/>
        <v>3</v>
      </c>
      <c r="C111" t="s">
        <v>23</v>
      </c>
      <c r="D111" s="75">
        <v>0.135416666666667</v>
      </c>
      <c r="E111" s="26">
        <v>60050</v>
      </c>
      <c r="F111" s="26">
        <v>33704</v>
      </c>
      <c r="G111" s="26">
        <v>9585</v>
      </c>
      <c r="H111" s="26">
        <v>13069</v>
      </c>
      <c r="I111" s="26">
        <v>4881</v>
      </c>
      <c r="J111" s="26">
        <v>-1189</v>
      </c>
      <c r="K111" s="26">
        <f t="shared" si="29"/>
        <v>27142.4</v>
      </c>
      <c r="L111" s="27">
        <f t="shared" si="18"/>
        <v>2.51388233907097</v>
      </c>
      <c r="M111" s="75">
        <v>0.135416666666667</v>
      </c>
      <c r="N111" s="26">
        <v>59700.9</v>
      </c>
      <c r="O111" s="26">
        <v>30173.89</v>
      </c>
      <c r="P111" s="26">
        <v>9627.81</v>
      </c>
      <c r="Q111" s="26">
        <v>15058.2</v>
      </c>
      <c r="R111" s="26">
        <v>5923</v>
      </c>
      <c r="S111" s="26">
        <v>-1082</v>
      </c>
      <c r="T111" s="26">
        <f t="shared" si="19"/>
        <v>23612.29</v>
      </c>
      <c r="U111" s="27">
        <f t="shared" si="20"/>
        <v>1.9617109741768</v>
      </c>
      <c r="V111" s="26">
        <f>INDEX(检修、备用和必开!B:B,MATCH(统调负荷!$C111,检修、备用和必开!$A:$A,0))</f>
        <v>24959.6</v>
      </c>
      <c r="W111" s="26">
        <f>INDEX(检修、备用和必开!C:C,MATCH(统调负荷!$C111,检修、备用和必开!$A:$A,0))</f>
        <v>0</v>
      </c>
      <c r="X111" s="26">
        <f>INDEX(检修、备用和必开!D:D,MATCH(统调负荷!$C111,检修、备用和必开!$A:$A,0))</f>
        <v>11170</v>
      </c>
      <c r="Y111" s="26">
        <f>INDEX(检修、备用和必开!E:E,MATCH(统调负荷!$C111,检修、备用和必开!$A:$A,0))</f>
        <v>6561.6</v>
      </c>
      <c r="Z111" s="26">
        <f>INDEX(检修、备用和必开!F:F,MATCH(统调负荷!$C111,检修、备用和必开!$A:$A,0))</f>
        <v>1300</v>
      </c>
      <c r="AA111" s="26">
        <f t="shared" si="21"/>
        <v>68232.8</v>
      </c>
      <c r="AB111" s="26">
        <v>310.11</v>
      </c>
      <c r="AC111" s="26">
        <v>303</v>
      </c>
      <c r="AD111" s="76">
        <f t="shared" si="22"/>
        <v>45659.1354166667</v>
      </c>
      <c r="AE111" s="27">
        <f t="shared" si="23"/>
        <v>-349.099999999999</v>
      </c>
      <c r="AF111" s="27">
        <f t="shared" si="24"/>
        <v>-3530.11</v>
      </c>
      <c r="AG111" s="27">
        <f t="shared" si="25"/>
        <v>42.8099999999995</v>
      </c>
      <c r="AH111" s="27">
        <f t="shared" si="26"/>
        <v>1989.2</v>
      </c>
      <c r="AI111" s="27">
        <f t="shared" si="27"/>
        <v>1042</v>
      </c>
      <c r="AJ111" s="27">
        <f t="shared" si="28"/>
        <v>107</v>
      </c>
      <c r="AK111" s="26">
        <f>INDEX(检修、备用和必开!I:I,MATCH(统调负荷!$C111,检修、备用和必开!$A:$A,0))</f>
        <v>9728.01111111109</v>
      </c>
    </row>
    <row r="112" ht="13.8" spans="1:37">
      <c r="A112" s="26">
        <f t="shared" si="15"/>
        <v>4</v>
      </c>
      <c r="B112" s="26">
        <f t="shared" si="16"/>
        <v>3</v>
      </c>
      <c r="C112" t="s">
        <v>23</v>
      </c>
      <c r="D112" s="75">
        <v>0.145833333333333</v>
      </c>
      <c r="E112" s="26">
        <v>59685</v>
      </c>
      <c r="F112" s="26">
        <v>33471</v>
      </c>
      <c r="G112" s="26">
        <v>9585</v>
      </c>
      <c r="H112" s="26">
        <v>12921</v>
      </c>
      <c r="I112" s="26">
        <v>4897</v>
      </c>
      <c r="J112" s="26">
        <v>-1189</v>
      </c>
      <c r="K112" s="26">
        <f t="shared" si="29"/>
        <v>26909.4</v>
      </c>
      <c r="L112" s="27">
        <f t="shared" si="18"/>
        <v>2.5356492526775</v>
      </c>
      <c r="M112" s="75">
        <v>0.145833333333333</v>
      </c>
      <c r="N112" s="26">
        <v>59401.3</v>
      </c>
      <c r="O112" s="26">
        <v>30072.68</v>
      </c>
      <c r="P112" s="26">
        <v>9448.32</v>
      </c>
      <c r="Q112" s="26">
        <v>15014.3</v>
      </c>
      <c r="R112" s="26">
        <v>5927</v>
      </c>
      <c r="S112" s="26">
        <v>-1061</v>
      </c>
      <c r="T112" s="26">
        <f t="shared" si="19"/>
        <v>23511.08</v>
      </c>
      <c r="U112" s="27">
        <f t="shared" si="20"/>
        <v>1.96743584686521</v>
      </c>
      <c r="V112" s="26">
        <f>INDEX(检修、备用和必开!B:B,MATCH(统调负荷!$C112,检修、备用和必开!$A:$A,0))</f>
        <v>24959.6</v>
      </c>
      <c r="W112" s="26">
        <f>INDEX(检修、备用和必开!C:C,MATCH(统调负荷!$C112,检修、备用和必开!$A:$A,0))</f>
        <v>0</v>
      </c>
      <c r="X112" s="26">
        <f>INDEX(检修、备用和必开!D:D,MATCH(统调负荷!$C112,检修、备用和必开!$A:$A,0))</f>
        <v>11170</v>
      </c>
      <c r="Y112" s="26">
        <f>INDEX(检修、备用和必开!E:E,MATCH(统调负荷!$C112,检修、备用和必开!$A:$A,0))</f>
        <v>6561.6</v>
      </c>
      <c r="Z112" s="26">
        <f>INDEX(检修、备用和必开!F:F,MATCH(统调负荷!$C112,检修、备用和必开!$A:$A,0))</f>
        <v>1300</v>
      </c>
      <c r="AA112" s="26">
        <f t="shared" si="21"/>
        <v>68232.8</v>
      </c>
      <c r="AB112" s="26">
        <v>309.67</v>
      </c>
      <c r="AC112" s="26">
        <v>300</v>
      </c>
      <c r="AD112" s="76">
        <f t="shared" si="22"/>
        <v>45659.1458333333</v>
      </c>
      <c r="AE112" s="27">
        <f t="shared" si="23"/>
        <v>-283.699999999997</v>
      </c>
      <c r="AF112" s="27">
        <f t="shared" si="24"/>
        <v>-3398.32</v>
      </c>
      <c r="AG112" s="27">
        <f t="shared" si="25"/>
        <v>-136.68</v>
      </c>
      <c r="AH112" s="27">
        <f t="shared" si="26"/>
        <v>2093.3</v>
      </c>
      <c r="AI112" s="27">
        <f t="shared" si="27"/>
        <v>1030</v>
      </c>
      <c r="AJ112" s="27">
        <f t="shared" si="28"/>
        <v>128</v>
      </c>
      <c r="AK112" s="26">
        <f>INDEX(检修、备用和必开!I:I,MATCH(统调负荷!$C112,检修、备用和必开!$A:$A,0))</f>
        <v>9728.01111111109</v>
      </c>
    </row>
    <row r="113" ht="13.8" spans="1:37">
      <c r="A113" s="26">
        <f t="shared" si="15"/>
        <v>4</v>
      </c>
      <c r="B113" s="26">
        <f t="shared" si="16"/>
        <v>3</v>
      </c>
      <c r="C113" t="s">
        <v>23</v>
      </c>
      <c r="D113" s="75">
        <v>0.15625</v>
      </c>
      <c r="E113" s="26">
        <v>58925</v>
      </c>
      <c r="F113" s="26">
        <v>32685</v>
      </c>
      <c r="G113" s="26">
        <v>9585</v>
      </c>
      <c r="H113" s="26">
        <v>12935</v>
      </c>
      <c r="I113" s="26">
        <v>4910</v>
      </c>
      <c r="J113" s="26">
        <v>-1190</v>
      </c>
      <c r="K113" s="26">
        <f t="shared" si="29"/>
        <v>26123.4</v>
      </c>
      <c r="L113" s="27">
        <f t="shared" si="18"/>
        <v>2.61194178399443</v>
      </c>
      <c r="M113" s="75">
        <v>0.15625</v>
      </c>
      <c r="N113" s="26">
        <v>58646.1</v>
      </c>
      <c r="O113" s="26">
        <v>29663.21</v>
      </c>
      <c r="P113" s="26">
        <v>9321.89</v>
      </c>
      <c r="Q113" s="26">
        <v>14773</v>
      </c>
      <c r="R113" s="26">
        <v>5947</v>
      </c>
      <c r="S113" s="26">
        <v>-1059</v>
      </c>
      <c r="T113" s="26">
        <f t="shared" si="19"/>
        <v>23101.61</v>
      </c>
      <c r="U113" s="27">
        <f t="shared" si="20"/>
        <v>1.99094235724554</v>
      </c>
      <c r="V113" s="26">
        <f>INDEX(检修、备用和必开!B:B,MATCH(统调负荷!$C113,检修、备用和必开!$A:$A,0))</f>
        <v>24959.6</v>
      </c>
      <c r="W113" s="26">
        <f>INDEX(检修、备用和必开!C:C,MATCH(统调负荷!$C113,检修、备用和必开!$A:$A,0))</f>
        <v>0</v>
      </c>
      <c r="X113" s="26">
        <f>INDEX(检修、备用和必开!D:D,MATCH(统调负荷!$C113,检修、备用和必开!$A:$A,0))</f>
        <v>11170</v>
      </c>
      <c r="Y113" s="26">
        <f>INDEX(检修、备用和必开!E:E,MATCH(统调负荷!$C113,检修、备用和必开!$A:$A,0))</f>
        <v>6561.6</v>
      </c>
      <c r="Z113" s="26">
        <f>INDEX(检修、备用和必开!F:F,MATCH(统调负荷!$C113,检修、备用和必开!$A:$A,0))</f>
        <v>1300</v>
      </c>
      <c r="AA113" s="26">
        <f t="shared" si="21"/>
        <v>68232.8</v>
      </c>
      <c r="AB113" s="26">
        <v>305</v>
      </c>
      <c r="AC113" s="26">
        <v>295</v>
      </c>
      <c r="AD113" s="76">
        <f t="shared" si="22"/>
        <v>45659.15625</v>
      </c>
      <c r="AE113" s="27">
        <f t="shared" si="23"/>
        <v>-278.900000000001</v>
      </c>
      <c r="AF113" s="27">
        <f t="shared" si="24"/>
        <v>-3021.79</v>
      </c>
      <c r="AG113" s="27">
        <f t="shared" si="25"/>
        <v>-263.110000000001</v>
      </c>
      <c r="AH113" s="27">
        <f t="shared" si="26"/>
        <v>1838</v>
      </c>
      <c r="AI113" s="27">
        <f t="shared" si="27"/>
        <v>1037</v>
      </c>
      <c r="AJ113" s="27">
        <f t="shared" si="28"/>
        <v>131</v>
      </c>
      <c r="AK113" s="26">
        <f>INDEX(检修、备用和必开!I:I,MATCH(统调负荷!$C113,检修、备用和必开!$A:$A,0))</f>
        <v>9728.01111111109</v>
      </c>
    </row>
    <row r="114" ht="13.8" spans="1:37">
      <c r="A114" s="26">
        <f t="shared" si="15"/>
        <v>4</v>
      </c>
      <c r="B114" s="26">
        <f t="shared" si="16"/>
        <v>4</v>
      </c>
      <c r="C114" t="s">
        <v>23</v>
      </c>
      <c r="D114" s="75">
        <v>0.166666666666667</v>
      </c>
      <c r="E114" s="26">
        <v>58555</v>
      </c>
      <c r="F114" s="26">
        <v>32275</v>
      </c>
      <c r="G114" s="26">
        <v>9585</v>
      </c>
      <c r="H114" s="26">
        <v>12953</v>
      </c>
      <c r="I114" s="26">
        <v>4931</v>
      </c>
      <c r="J114" s="26">
        <v>-1189</v>
      </c>
      <c r="K114" s="26">
        <f t="shared" si="29"/>
        <v>25713.4</v>
      </c>
      <c r="L114" s="27">
        <f t="shared" si="18"/>
        <v>2.65358917918284</v>
      </c>
      <c r="M114" s="75">
        <v>0.166666666666667</v>
      </c>
      <c r="N114" s="26">
        <v>58598.2</v>
      </c>
      <c r="O114" s="26">
        <v>30162.91</v>
      </c>
      <c r="P114" s="26">
        <v>9052.69</v>
      </c>
      <c r="Q114" s="26">
        <v>14413.6</v>
      </c>
      <c r="R114" s="26">
        <v>6017</v>
      </c>
      <c r="S114" s="26">
        <v>-1048</v>
      </c>
      <c r="T114" s="26">
        <f t="shared" si="19"/>
        <v>23601.31</v>
      </c>
      <c r="U114" s="27">
        <f t="shared" si="20"/>
        <v>1.96233043851382</v>
      </c>
      <c r="V114" s="26">
        <f>INDEX(检修、备用和必开!B:B,MATCH(统调负荷!$C114,检修、备用和必开!$A:$A,0))</f>
        <v>24959.6</v>
      </c>
      <c r="W114" s="26">
        <f>INDEX(检修、备用和必开!C:C,MATCH(统调负荷!$C114,检修、备用和必开!$A:$A,0))</f>
        <v>0</v>
      </c>
      <c r="X114" s="26">
        <f>INDEX(检修、备用和必开!D:D,MATCH(统调负荷!$C114,检修、备用和必开!$A:$A,0))</f>
        <v>11170</v>
      </c>
      <c r="Y114" s="26">
        <f>INDEX(检修、备用和必开!E:E,MATCH(统调负荷!$C114,检修、备用和必开!$A:$A,0))</f>
        <v>6561.6</v>
      </c>
      <c r="Z114" s="26">
        <f>INDEX(检修、备用和必开!F:F,MATCH(统调负荷!$C114,检修、备用和必开!$A:$A,0))</f>
        <v>1300</v>
      </c>
      <c r="AA114" s="26">
        <f t="shared" si="21"/>
        <v>68232.8</v>
      </c>
      <c r="AB114" s="26">
        <v>302.74</v>
      </c>
      <c r="AC114" s="26">
        <v>300</v>
      </c>
      <c r="AD114" s="76">
        <f t="shared" si="22"/>
        <v>45659.1666666667</v>
      </c>
      <c r="AE114" s="27">
        <f t="shared" si="23"/>
        <v>43.1999999999971</v>
      </c>
      <c r="AF114" s="27">
        <f t="shared" si="24"/>
        <v>-2112.09</v>
      </c>
      <c r="AG114" s="27">
        <f t="shared" si="25"/>
        <v>-532.309999999999</v>
      </c>
      <c r="AH114" s="27">
        <f t="shared" si="26"/>
        <v>1460.6</v>
      </c>
      <c r="AI114" s="27">
        <f t="shared" si="27"/>
        <v>1086</v>
      </c>
      <c r="AJ114" s="27">
        <f t="shared" si="28"/>
        <v>141</v>
      </c>
      <c r="AK114" s="26">
        <f>INDEX(检修、备用和必开!I:I,MATCH(统调负荷!$C114,检修、备用和必开!$A:$A,0))</f>
        <v>9728.01111111109</v>
      </c>
    </row>
    <row r="115" ht="13.8" spans="1:37">
      <c r="A115" s="26">
        <f t="shared" si="15"/>
        <v>4</v>
      </c>
      <c r="B115" s="26">
        <f t="shared" si="16"/>
        <v>4</v>
      </c>
      <c r="C115" t="s">
        <v>23</v>
      </c>
      <c r="D115" s="75">
        <v>0.177083333333333</v>
      </c>
      <c r="E115" s="26">
        <v>58475</v>
      </c>
      <c r="F115" s="26">
        <v>32164</v>
      </c>
      <c r="G115" s="26">
        <v>9585</v>
      </c>
      <c r="H115" s="26">
        <v>12963</v>
      </c>
      <c r="I115" s="26">
        <v>4952</v>
      </c>
      <c r="J115" s="26">
        <v>-1189</v>
      </c>
      <c r="K115" s="26">
        <f t="shared" si="29"/>
        <v>25602.4</v>
      </c>
      <c r="L115" s="27">
        <f t="shared" si="18"/>
        <v>2.66509389744711</v>
      </c>
      <c r="M115" s="75">
        <v>0.177083333333333</v>
      </c>
      <c r="N115" s="26">
        <v>58328.2</v>
      </c>
      <c r="O115" s="26">
        <v>29572.46</v>
      </c>
      <c r="P115" s="26">
        <v>9045.04</v>
      </c>
      <c r="Q115" s="26">
        <v>14740.7</v>
      </c>
      <c r="R115" s="26">
        <v>6023</v>
      </c>
      <c r="S115" s="26">
        <v>-1053</v>
      </c>
      <c r="T115" s="26">
        <f t="shared" si="19"/>
        <v>23010.86</v>
      </c>
      <c r="U115" s="27">
        <f t="shared" si="20"/>
        <v>1.9962282985273</v>
      </c>
      <c r="V115" s="26">
        <f>INDEX(检修、备用和必开!B:B,MATCH(统调负荷!$C115,检修、备用和必开!$A:$A,0))</f>
        <v>24959.6</v>
      </c>
      <c r="W115" s="26">
        <f>INDEX(检修、备用和必开!C:C,MATCH(统调负荷!$C115,检修、备用和必开!$A:$A,0))</f>
        <v>0</v>
      </c>
      <c r="X115" s="26">
        <f>INDEX(检修、备用和必开!D:D,MATCH(统调负荷!$C115,检修、备用和必开!$A:$A,0))</f>
        <v>11170</v>
      </c>
      <c r="Y115" s="26">
        <f>INDEX(检修、备用和必开!E:E,MATCH(统调负荷!$C115,检修、备用和必开!$A:$A,0))</f>
        <v>6561.6</v>
      </c>
      <c r="Z115" s="26">
        <f>INDEX(检修、备用和必开!F:F,MATCH(统调负荷!$C115,检修、备用和必开!$A:$A,0))</f>
        <v>1300</v>
      </c>
      <c r="AA115" s="26">
        <f t="shared" si="21"/>
        <v>68232.8</v>
      </c>
      <c r="AB115" s="26">
        <v>301.76</v>
      </c>
      <c r="AC115" s="26">
        <v>300</v>
      </c>
      <c r="AD115" s="76">
        <f t="shared" si="22"/>
        <v>45659.1770833333</v>
      </c>
      <c r="AE115" s="27">
        <f t="shared" si="23"/>
        <v>-146.800000000003</v>
      </c>
      <c r="AF115" s="27">
        <f t="shared" si="24"/>
        <v>-2591.54</v>
      </c>
      <c r="AG115" s="27">
        <f t="shared" si="25"/>
        <v>-539.959999999999</v>
      </c>
      <c r="AH115" s="27">
        <f t="shared" si="26"/>
        <v>1777.7</v>
      </c>
      <c r="AI115" s="27">
        <f t="shared" si="27"/>
        <v>1071</v>
      </c>
      <c r="AJ115" s="27">
        <f t="shared" si="28"/>
        <v>136</v>
      </c>
      <c r="AK115" s="26">
        <f>INDEX(检修、备用和必开!I:I,MATCH(统调负荷!$C115,检修、备用和必开!$A:$A,0))</f>
        <v>9728.01111111109</v>
      </c>
    </row>
    <row r="116" ht="13.8" spans="1:37">
      <c r="A116" s="26">
        <f t="shared" si="15"/>
        <v>4</v>
      </c>
      <c r="B116" s="26">
        <f t="shared" si="16"/>
        <v>4</v>
      </c>
      <c r="C116" t="s">
        <v>23</v>
      </c>
      <c r="D116" s="75">
        <v>0.1875</v>
      </c>
      <c r="E116" s="26">
        <v>58000</v>
      </c>
      <c r="F116" s="26">
        <v>31678</v>
      </c>
      <c r="G116" s="26">
        <v>9585</v>
      </c>
      <c r="H116" s="26">
        <v>12976</v>
      </c>
      <c r="I116" s="26">
        <v>4950</v>
      </c>
      <c r="J116" s="26">
        <v>-1189</v>
      </c>
      <c r="K116" s="26">
        <f t="shared" si="29"/>
        <v>25116.4</v>
      </c>
      <c r="L116" s="27">
        <f t="shared" si="18"/>
        <v>2.716663216066</v>
      </c>
      <c r="M116" s="75">
        <v>0.1875</v>
      </c>
      <c r="N116" s="26">
        <v>58134.7</v>
      </c>
      <c r="O116" s="26">
        <v>29310.51</v>
      </c>
      <c r="P116" s="26">
        <v>9185.99</v>
      </c>
      <c r="Q116" s="26">
        <v>14616.2</v>
      </c>
      <c r="R116" s="26">
        <v>6084</v>
      </c>
      <c r="S116" s="26">
        <v>-1062</v>
      </c>
      <c r="T116" s="26">
        <f t="shared" si="19"/>
        <v>22748.91</v>
      </c>
      <c r="U116" s="27">
        <f t="shared" si="20"/>
        <v>2.01164483174725</v>
      </c>
      <c r="V116" s="26">
        <f>INDEX(检修、备用和必开!B:B,MATCH(统调负荷!$C116,检修、备用和必开!$A:$A,0))</f>
        <v>24959.6</v>
      </c>
      <c r="W116" s="26">
        <f>INDEX(检修、备用和必开!C:C,MATCH(统调负荷!$C116,检修、备用和必开!$A:$A,0))</f>
        <v>0</v>
      </c>
      <c r="X116" s="26">
        <f>INDEX(检修、备用和必开!D:D,MATCH(统调负荷!$C116,检修、备用和必开!$A:$A,0))</f>
        <v>11170</v>
      </c>
      <c r="Y116" s="26">
        <f>INDEX(检修、备用和必开!E:E,MATCH(统调负荷!$C116,检修、备用和必开!$A:$A,0))</f>
        <v>6561.6</v>
      </c>
      <c r="Z116" s="26">
        <f>INDEX(检修、备用和必开!F:F,MATCH(统调负荷!$C116,检修、备用和必开!$A:$A,0))</f>
        <v>1300</v>
      </c>
      <c r="AA116" s="26">
        <f t="shared" si="21"/>
        <v>68232.8</v>
      </c>
      <c r="AB116" s="26">
        <v>295.81</v>
      </c>
      <c r="AC116" s="26">
        <v>294</v>
      </c>
      <c r="AD116" s="76">
        <f t="shared" si="22"/>
        <v>45659.1875</v>
      </c>
      <c r="AE116" s="27">
        <f t="shared" si="23"/>
        <v>134.699999999997</v>
      </c>
      <c r="AF116" s="27">
        <f t="shared" si="24"/>
        <v>-2367.49</v>
      </c>
      <c r="AG116" s="27">
        <f t="shared" si="25"/>
        <v>-399.01</v>
      </c>
      <c r="AH116" s="27">
        <f t="shared" si="26"/>
        <v>1640.2</v>
      </c>
      <c r="AI116" s="27">
        <f t="shared" si="27"/>
        <v>1134</v>
      </c>
      <c r="AJ116" s="27">
        <f t="shared" si="28"/>
        <v>127</v>
      </c>
      <c r="AK116" s="26">
        <f>INDEX(检修、备用和必开!I:I,MATCH(统调负荷!$C116,检修、备用和必开!$A:$A,0))</f>
        <v>9728.01111111109</v>
      </c>
    </row>
    <row r="117" ht="13.8" spans="1:37">
      <c r="A117" s="26">
        <f t="shared" si="15"/>
        <v>4</v>
      </c>
      <c r="B117" s="26">
        <f t="shared" si="16"/>
        <v>4</v>
      </c>
      <c r="C117" t="s">
        <v>23</v>
      </c>
      <c r="D117" s="75">
        <v>0.197916666666667</v>
      </c>
      <c r="E117" s="26">
        <v>58060</v>
      </c>
      <c r="F117" s="26">
        <v>31959</v>
      </c>
      <c r="G117" s="26">
        <v>9345</v>
      </c>
      <c r="H117" s="26">
        <v>12986</v>
      </c>
      <c r="I117" s="26">
        <v>4959</v>
      </c>
      <c r="J117" s="26">
        <v>-1189</v>
      </c>
      <c r="K117" s="26">
        <f t="shared" si="29"/>
        <v>25397.4</v>
      </c>
      <c r="L117" s="27">
        <f t="shared" si="18"/>
        <v>2.68660571554568</v>
      </c>
      <c r="M117" s="75">
        <v>0.197916666666667</v>
      </c>
      <c r="N117" s="26">
        <v>58231</v>
      </c>
      <c r="O117" s="26">
        <v>29523.02</v>
      </c>
      <c r="P117" s="26">
        <v>9162.08</v>
      </c>
      <c r="Q117" s="26">
        <v>14467.9</v>
      </c>
      <c r="R117" s="26">
        <v>6148</v>
      </c>
      <c r="S117" s="26">
        <v>-1070</v>
      </c>
      <c r="T117" s="26">
        <f t="shared" si="19"/>
        <v>22961.42</v>
      </c>
      <c r="U117" s="27">
        <f t="shared" si="20"/>
        <v>1.99911987253973</v>
      </c>
      <c r="V117" s="26">
        <f>INDEX(检修、备用和必开!B:B,MATCH(统调负荷!$C117,检修、备用和必开!$A:$A,0))</f>
        <v>24959.6</v>
      </c>
      <c r="W117" s="26">
        <f>INDEX(检修、备用和必开!C:C,MATCH(统调负荷!$C117,检修、备用和必开!$A:$A,0))</f>
        <v>0</v>
      </c>
      <c r="X117" s="26">
        <f>INDEX(检修、备用和必开!D:D,MATCH(统调负荷!$C117,检修、备用和必开!$A:$A,0))</f>
        <v>11170</v>
      </c>
      <c r="Y117" s="26">
        <f>INDEX(检修、备用和必开!E:E,MATCH(统调负荷!$C117,检修、备用和必开!$A:$A,0))</f>
        <v>6561.6</v>
      </c>
      <c r="Z117" s="26">
        <f>INDEX(检修、备用和必开!F:F,MATCH(统调负荷!$C117,检修、备用和必开!$A:$A,0))</f>
        <v>1300</v>
      </c>
      <c r="AA117" s="26">
        <f t="shared" si="21"/>
        <v>68232.8</v>
      </c>
      <c r="AB117" s="26">
        <v>296.66</v>
      </c>
      <c r="AC117" s="26">
        <v>295</v>
      </c>
      <c r="AD117" s="76">
        <f t="shared" si="22"/>
        <v>45659.1979166667</v>
      </c>
      <c r="AE117" s="27">
        <f t="shared" si="23"/>
        <v>171</v>
      </c>
      <c r="AF117" s="27">
        <f t="shared" si="24"/>
        <v>-2435.98</v>
      </c>
      <c r="AG117" s="27">
        <f t="shared" si="25"/>
        <v>-182.92</v>
      </c>
      <c r="AH117" s="27">
        <f t="shared" si="26"/>
        <v>1481.9</v>
      </c>
      <c r="AI117" s="27">
        <f t="shared" si="27"/>
        <v>1189</v>
      </c>
      <c r="AJ117" s="27">
        <f t="shared" si="28"/>
        <v>119</v>
      </c>
      <c r="AK117" s="26">
        <f>INDEX(检修、备用和必开!I:I,MATCH(统调负荷!$C117,检修、备用和必开!$A:$A,0))</f>
        <v>9728.01111111109</v>
      </c>
    </row>
    <row r="118" ht="13.8" spans="1:37">
      <c r="A118" s="26">
        <f t="shared" si="15"/>
        <v>4</v>
      </c>
      <c r="B118" s="26">
        <f t="shared" si="16"/>
        <v>5</v>
      </c>
      <c r="C118" t="s">
        <v>23</v>
      </c>
      <c r="D118" s="75">
        <v>0.208333333333333</v>
      </c>
      <c r="E118" s="26">
        <v>58135</v>
      </c>
      <c r="F118" s="26">
        <v>32103</v>
      </c>
      <c r="G118" s="26">
        <v>9345</v>
      </c>
      <c r="H118" s="26">
        <v>12896</v>
      </c>
      <c r="I118" s="26">
        <v>4980</v>
      </c>
      <c r="J118" s="26">
        <v>-1189</v>
      </c>
      <c r="K118" s="26">
        <f t="shared" si="29"/>
        <v>25541.4</v>
      </c>
      <c r="L118" s="27">
        <f t="shared" si="18"/>
        <v>2.67145888635705</v>
      </c>
      <c r="M118" s="75">
        <v>0.208333333333333</v>
      </c>
      <c r="N118" s="26">
        <v>58141.7</v>
      </c>
      <c r="O118" s="26">
        <v>29282.2</v>
      </c>
      <c r="P118" s="26">
        <v>9131</v>
      </c>
      <c r="Q118" s="26">
        <v>14645.5</v>
      </c>
      <c r="R118" s="26">
        <v>6168</v>
      </c>
      <c r="S118" s="26">
        <v>-1085</v>
      </c>
      <c r="T118" s="26">
        <f t="shared" si="19"/>
        <v>22720.6</v>
      </c>
      <c r="U118" s="27">
        <f t="shared" si="20"/>
        <v>2.01332522882451</v>
      </c>
      <c r="V118" s="26">
        <f>INDEX(检修、备用和必开!B:B,MATCH(统调负荷!$C118,检修、备用和必开!$A:$A,0))</f>
        <v>24959.6</v>
      </c>
      <c r="W118" s="26">
        <f>INDEX(检修、备用和必开!C:C,MATCH(统调负荷!$C118,检修、备用和必开!$A:$A,0))</f>
        <v>0</v>
      </c>
      <c r="X118" s="26">
        <f>INDEX(检修、备用和必开!D:D,MATCH(统调负荷!$C118,检修、备用和必开!$A:$A,0))</f>
        <v>11170</v>
      </c>
      <c r="Y118" s="26">
        <f>INDEX(检修、备用和必开!E:E,MATCH(统调负荷!$C118,检修、备用和必开!$A:$A,0))</f>
        <v>6561.6</v>
      </c>
      <c r="Z118" s="26">
        <f>INDEX(检修、备用和必开!F:F,MATCH(统调负荷!$C118,检修、备用和必开!$A:$A,0))</f>
        <v>1300</v>
      </c>
      <c r="AA118" s="26">
        <f t="shared" si="21"/>
        <v>68232.8</v>
      </c>
      <c r="AB118" s="26">
        <v>294.72</v>
      </c>
      <c r="AC118" s="26">
        <v>293</v>
      </c>
      <c r="AD118" s="76">
        <f t="shared" si="22"/>
        <v>45659.2083333333</v>
      </c>
      <c r="AE118" s="27">
        <f t="shared" si="23"/>
        <v>6.69999999999709</v>
      </c>
      <c r="AF118" s="27">
        <f t="shared" si="24"/>
        <v>-2820.8</v>
      </c>
      <c r="AG118" s="27">
        <f t="shared" si="25"/>
        <v>-214</v>
      </c>
      <c r="AH118" s="27">
        <f t="shared" si="26"/>
        <v>1749.5</v>
      </c>
      <c r="AI118" s="27">
        <f t="shared" si="27"/>
        <v>1188</v>
      </c>
      <c r="AJ118" s="27">
        <f t="shared" si="28"/>
        <v>104</v>
      </c>
      <c r="AK118" s="26">
        <f>INDEX(检修、备用和必开!I:I,MATCH(统调负荷!$C118,检修、备用和必开!$A:$A,0))</f>
        <v>9728.01111111109</v>
      </c>
    </row>
    <row r="119" ht="13.8" spans="1:37">
      <c r="A119" s="26">
        <f t="shared" si="15"/>
        <v>4</v>
      </c>
      <c r="B119" s="26">
        <f t="shared" si="16"/>
        <v>5</v>
      </c>
      <c r="C119" t="s">
        <v>23</v>
      </c>
      <c r="D119" s="75">
        <v>0.21875</v>
      </c>
      <c r="E119" s="26">
        <v>58645</v>
      </c>
      <c r="F119" s="26">
        <v>32487</v>
      </c>
      <c r="G119" s="26">
        <v>9457</v>
      </c>
      <c r="H119" s="26">
        <v>12900</v>
      </c>
      <c r="I119" s="26">
        <v>4990</v>
      </c>
      <c r="J119" s="26">
        <v>-1189</v>
      </c>
      <c r="K119" s="26">
        <f t="shared" si="29"/>
        <v>25925.4</v>
      </c>
      <c r="L119" s="27">
        <f t="shared" si="18"/>
        <v>2.63188996119635</v>
      </c>
      <c r="M119" s="75">
        <v>0.21875</v>
      </c>
      <c r="N119" s="26">
        <v>58799</v>
      </c>
      <c r="O119" s="26">
        <v>29739.61</v>
      </c>
      <c r="P119" s="26">
        <v>9376.19</v>
      </c>
      <c r="Q119" s="26">
        <v>14546.2</v>
      </c>
      <c r="R119" s="26">
        <v>6266</v>
      </c>
      <c r="S119" s="26">
        <v>-1129</v>
      </c>
      <c r="T119" s="26">
        <f t="shared" si="19"/>
        <v>23178.01</v>
      </c>
      <c r="U119" s="27">
        <f t="shared" si="20"/>
        <v>1.98651392031154</v>
      </c>
      <c r="V119" s="26">
        <f>INDEX(检修、备用和必开!B:B,MATCH(统调负荷!$C119,检修、备用和必开!$A:$A,0))</f>
        <v>24959.6</v>
      </c>
      <c r="W119" s="26">
        <f>INDEX(检修、备用和必开!C:C,MATCH(统调负荷!$C119,检修、备用和必开!$A:$A,0))</f>
        <v>0</v>
      </c>
      <c r="X119" s="26">
        <f>INDEX(检修、备用和必开!D:D,MATCH(统调负荷!$C119,检修、备用和必开!$A:$A,0))</f>
        <v>11170</v>
      </c>
      <c r="Y119" s="26">
        <f>INDEX(检修、备用和必开!E:E,MATCH(统调负荷!$C119,检修、备用和必开!$A:$A,0))</f>
        <v>6561.6</v>
      </c>
      <c r="Z119" s="26">
        <f>INDEX(检修、备用和必开!F:F,MATCH(统调负荷!$C119,检修、备用和必开!$A:$A,0))</f>
        <v>1300</v>
      </c>
      <c r="AA119" s="26">
        <f t="shared" si="21"/>
        <v>68232.8</v>
      </c>
      <c r="AB119" s="26">
        <v>296.12</v>
      </c>
      <c r="AC119" s="26">
        <v>290.13</v>
      </c>
      <c r="AD119" s="76">
        <f t="shared" si="22"/>
        <v>45659.21875</v>
      </c>
      <c r="AE119" s="27">
        <f t="shared" si="23"/>
        <v>154</v>
      </c>
      <c r="AF119" s="27">
        <f t="shared" si="24"/>
        <v>-2747.39</v>
      </c>
      <c r="AG119" s="27">
        <f t="shared" si="25"/>
        <v>-80.8099999999995</v>
      </c>
      <c r="AH119" s="27">
        <f t="shared" si="26"/>
        <v>1646.2</v>
      </c>
      <c r="AI119" s="27">
        <f t="shared" si="27"/>
        <v>1276</v>
      </c>
      <c r="AJ119" s="27">
        <f t="shared" si="28"/>
        <v>60</v>
      </c>
      <c r="AK119" s="26">
        <f>INDEX(检修、备用和必开!I:I,MATCH(统调负荷!$C119,检修、备用和必开!$A:$A,0))</f>
        <v>9728.01111111109</v>
      </c>
    </row>
    <row r="120" ht="13.8" spans="1:37">
      <c r="A120" s="26">
        <f t="shared" si="15"/>
        <v>4</v>
      </c>
      <c r="B120" s="26">
        <f t="shared" si="16"/>
        <v>5</v>
      </c>
      <c r="C120" t="s">
        <v>23</v>
      </c>
      <c r="D120" s="75">
        <v>0.229166666666667</v>
      </c>
      <c r="E120" s="26">
        <v>59275</v>
      </c>
      <c r="F120" s="26">
        <v>33087</v>
      </c>
      <c r="G120" s="26">
        <v>9457</v>
      </c>
      <c r="H120" s="26">
        <v>12903</v>
      </c>
      <c r="I120" s="26">
        <v>5017</v>
      </c>
      <c r="J120" s="26">
        <v>-1189</v>
      </c>
      <c r="K120" s="26">
        <f t="shared" si="29"/>
        <v>26525.4</v>
      </c>
      <c r="L120" s="27">
        <f t="shared" si="18"/>
        <v>2.57235706153347</v>
      </c>
      <c r="M120" s="75">
        <v>0.229166666666667</v>
      </c>
      <c r="N120" s="26">
        <v>59292.1</v>
      </c>
      <c r="O120" s="26">
        <v>30061.27</v>
      </c>
      <c r="P120" s="26">
        <v>9193.03</v>
      </c>
      <c r="Q120" s="26">
        <v>14923.8</v>
      </c>
      <c r="R120" s="26">
        <v>6272</v>
      </c>
      <c r="S120" s="26">
        <v>-1158</v>
      </c>
      <c r="T120" s="26">
        <f t="shared" si="19"/>
        <v>23499.67</v>
      </c>
      <c r="U120" s="27">
        <f t="shared" si="20"/>
        <v>1.96808334201047</v>
      </c>
      <c r="V120" s="26">
        <f>INDEX(检修、备用和必开!B:B,MATCH(统调负荷!$C120,检修、备用和必开!$A:$A,0))</f>
        <v>24959.6</v>
      </c>
      <c r="W120" s="26">
        <f>INDEX(检修、备用和必开!C:C,MATCH(统调负荷!$C120,检修、备用和必开!$A:$A,0))</f>
        <v>0</v>
      </c>
      <c r="X120" s="26">
        <f>INDEX(检修、备用和必开!D:D,MATCH(统调负荷!$C120,检修、备用和必开!$A:$A,0))</f>
        <v>11170</v>
      </c>
      <c r="Y120" s="26">
        <f>INDEX(检修、备用和必开!E:E,MATCH(统调负荷!$C120,检修、备用和必开!$A:$A,0))</f>
        <v>6561.6</v>
      </c>
      <c r="Z120" s="26">
        <f>INDEX(检修、备用和必开!F:F,MATCH(统调负荷!$C120,检修、备用和必开!$A:$A,0))</f>
        <v>1300</v>
      </c>
      <c r="AA120" s="26">
        <f t="shared" si="21"/>
        <v>68232.8</v>
      </c>
      <c r="AB120" s="26">
        <v>298.64</v>
      </c>
      <c r="AC120" s="26">
        <v>294</v>
      </c>
      <c r="AD120" s="76">
        <f t="shared" si="22"/>
        <v>45659.2291666667</v>
      </c>
      <c r="AE120" s="27">
        <f t="shared" si="23"/>
        <v>17.0999999999985</v>
      </c>
      <c r="AF120" s="27">
        <f t="shared" si="24"/>
        <v>-3025.73</v>
      </c>
      <c r="AG120" s="27">
        <f t="shared" si="25"/>
        <v>-263.969999999999</v>
      </c>
      <c r="AH120" s="27">
        <f t="shared" si="26"/>
        <v>2020.8</v>
      </c>
      <c r="AI120" s="27">
        <f t="shared" si="27"/>
        <v>1255</v>
      </c>
      <c r="AJ120" s="27">
        <f t="shared" si="28"/>
        <v>31</v>
      </c>
      <c r="AK120" s="26">
        <f>INDEX(检修、备用和必开!I:I,MATCH(统调负荷!$C120,检修、备用和必开!$A:$A,0))</f>
        <v>9728.01111111109</v>
      </c>
    </row>
    <row r="121" ht="13.8" spans="1:37">
      <c r="A121" s="26">
        <f t="shared" si="15"/>
        <v>4</v>
      </c>
      <c r="B121" s="26">
        <f t="shared" si="16"/>
        <v>5</v>
      </c>
      <c r="C121" t="s">
        <v>23</v>
      </c>
      <c r="D121" s="75">
        <v>0.239583333333333</v>
      </c>
      <c r="E121" s="26">
        <v>60280</v>
      </c>
      <c r="F121" s="26">
        <v>34032</v>
      </c>
      <c r="G121" s="26">
        <v>9457</v>
      </c>
      <c r="H121" s="26">
        <v>12938</v>
      </c>
      <c r="I121" s="26">
        <v>5042</v>
      </c>
      <c r="J121" s="26">
        <v>-1189</v>
      </c>
      <c r="K121" s="26">
        <f t="shared" si="29"/>
        <v>27470.4</v>
      </c>
      <c r="L121" s="27">
        <f t="shared" si="18"/>
        <v>2.48386627060399</v>
      </c>
      <c r="M121" s="75">
        <v>0.239583333333333</v>
      </c>
      <c r="N121" s="26">
        <v>60586.4</v>
      </c>
      <c r="O121" s="26">
        <v>31308.51</v>
      </c>
      <c r="P121" s="26">
        <v>9121.29</v>
      </c>
      <c r="Q121" s="26">
        <v>15019.6</v>
      </c>
      <c r="R121" s="26">
        <v>6315</v>
      </c>
      <c r="S121" s="26">
        <v>-1178</v>
      </c>
      <c r="T121" s="26">
        <f t="shared" si="19"/>
        <v>24746.91</v>
      </c>
      <c r="U121" s="27">
        <f t="shared" si="20"/>
        <v>1.8997402616205</v>
      </c>
      <c r="V121" s="26">
        <f>INDEX(检修、备用和必开!B:B,MATCH(统调负荷!$C121,检修、备用和必开!$A:$A,0))</f>
        <v>24959.6</v>
      </c>
      <c r="W121" s="26">
        <f>INDEX(检修、备用和必开!C:C,MATCH(统调负荷!$C121,检修、备用和必开!$A:$A,0))</f>
        <v>0</v>
      </c>
      <c r="X121" s="26">
        <f>INDEX(检修、备用和必开!D:D,MATCH(统调负荷!$C121,检修、备用和必开!$A:$A,0))</f>
        <v>11170</v>
      </c>
      <c r="Y121" s="26">
        <f>INDEX(检修、备用和必开!E:E,MATCH(统调负荷!$C121,检修、备用和必开!$A:$A,0))</f>
        <v>6561.6</v>
      </c>
      <c r="Z121" s="26">
        <f>INDEX(检修、备用和必开!F:F,MATCH(统调负荷!$C121,检修、备用和必开!$A:$A,0))</f>
        <v>1300</v>
      </c>
      <c r="AA121" s="26">
        <f t="shared" si="21"/>
        <v>68232.8</v>
      </c>
      <c r="AB121" s="26">
        <v>302.56</v>
      </c>
      <c r="AC121" s="26">
        <v>300</v>
      </c>
      <c r="AD121" s="76">
        <f t="shared" si="22"/>
        <v>45659.2395833333</v>
      </c>
      <c r="AE121" s="27">
        <f t="shared" si="23"/>
        <v>306.400000000001</v>
      </c>
      <c r="AF121" s="27">
        <f t="shared" si="24"/>
        <v>-2723.49</v>
      </c>
      <c r="AG121" s="27">
        <f t="shared" si="25"/>
        <v>-335.709999999999</v>
      </c>
      <c r="AH121" s="27">
        <f t="shared" si="26"/>
        <v>2081.6</v>
      </c>
      <c r="AI121" s="27">
        <f t="shared" si="27"/>
        <v>1273</v>
      </c>
      <c r="AJ121" s="27">
        <f t="shared" si="28"/>
        <v>11</v>
      </c>
      <c r="AK121" s="26">
        <f>INDEX(检修、备用和必开!I:I,MATCH(统调负荷!$C121,检修、备用和必开!$A:$A,0))</f>
        <v>9728.01111111109</v>
      </c>
    </row>
    <row r="122" ht="13.8" spans="1:37">
      <c r="A122" s="26">
        <f t="shared" si="15"/>
        <v>4</v>
      </c>
      <c r="B122" s="26">
        <f t="shared" si="16"/>
        <v>6</v>
      </c>
      <c r="C122" t="s">
        <v>23</v>
      </c>
      <c r="D122" s="75">
        <v>0.25</v>
      </c>
      <c r="E122" s="26">
        <v>62135</v>
      </c>
      <c r="F122" s="26">
        <v>35914</v>
      </c>
      <c r="G122" s="26">
        <v>9457</v>
      </c>
      <c r="H122" s="26">
        <v>12860</v>
      </c>
      <c r="I122" s="26">
        <v>5093</v>
      </c>
      <c r="J122" s="26">
        <v>-1189</v>
      </c>
      <c r="K122" s="26">
        <f t="shared" si="29"/>
        <v>29352.4</v>
      </c>
      <c r="L122" s="27">
        <f t="shared" si="18"/>
        <v>2.32460718714654</v>
      </c>
      <c r="M122" s="75">
        <v>0.25</v>
      </c>
      <c r="N122" s="26">
        <v>61677.9</v>
      </c>
      <c r="O122" s="26">
        <v>32583.78</v>
      </c>
      <c r="P122" s="26">
        <v>8832.02</v>
      </c>
      <c r="Q122" s="26">
        <v>15060.1</v>
      </c>
      <c r="R122" s="26">
        <v>6340</v>
      </c>
      <c r="S122" s="26">
        <v>-1138</v>
      </c>
      <c r="T122" s="26">
        <f t="shared" si="19"/>
        <v>26022.18</v>
      </c>
      <c r="U122" s="27">
        <f t="shared" si="20"/>
        <v>1.83460071445126</v>
      </c>
      <c r="V122" s="26">
        <f>INDEX(检修、备用和必开!B:B,MATCH(统调负荷!$C122,检修、备用和必开!$A:$A,0))</f>
        <v>24959.6</v>
      </c>
      <c r="W122" s="26">
        <f>INDEX(检修、备用和必开!C:C,MATCH(统调负荷!$C122,检修、备用和必开!$A:$A,0))</f>
        <v>0</v>
      </c>
      <c r="X122" s="26">
        <f>INDEX(检修、备用和必开!D:D,MATCH(统调负荷!$C122,检修、备用和必开!$A:$A,0))</f>
        <v>11170</v>
      </c>
      <c r="Y122" s="26">
        <f>INDEX(检修、备用和必开!E:E,MATCH(统调负荷!$C122,检修、备用和必开!$A:$A,0))</f>
        <v>6561.6</v>
      </c>
      <c r="Z122" s="26">
        <f>INDEX(检修、备用和必开!F:F,MATCH(统调负荷!$C122,检修、备用和必开!$A:$A,0))</f>
        <v>1300</v>
      </c>
      <c r="AA122" s="26">
        <f t="shared" si="21"/>
        <v>68232.8</v>
      </c>
      <c r="AB122" s="26">
        <v>309.4</v>
      </c>
      <c r="AC122" s="26">
        <v>310</v>
      </c>
      <c r="AD122" s="76">
        <f t="shared" si="22"/>
        <v>45659.25</v>
      </c>
      <c r="AE122" s="27">
        <f t="shared" si="23"/>
        <v>-457.099999999999</v>
      </c>
      <c r="AF122" s="27">
        <f t="shared" si="24"/>
        <v>-3330.22</v>
      </c>
      <c r="AG122" s="27">
        <f t="shared" si="25"/>
        <v>-624.98</v>
      </c>
      <c r="AH122" s="27">
        <f t="shared" si="26"/>
        <v>2200.1</v>
      </c>
      <c r="AI122" s="27">
        <f t="shared" si="27"/>
        <v>1247</v>
      </c>
      <c r="AJ122" s="27">
        <f t="shared" si="28"/>
        <v>51</v>
      </c>
      <c r="AK122" s="26">
        <f>INDEX(检修、备用和必开!I:I,MATCH(统调负荷!$C122,检修、备用和必开!$A:$A,0))</f>
        <v>9728.01111111109</v>
      </c>
    </row>
    <row r="123" ht="13.8" spans="1:37">
      <c r="A123" s="26">
        <f t="shared" si="15"/>
        <v>4</v>
      </c>
      <c r="B123" s="26">
        <f t="shared" si="16"/>
        <v>6</v>
      </c>
      <c r="C123" t="s">
        <v>23</v>
      </c>
      <c r="D123" s="75">
        <v>0.260416666666667</v>
      </c>
      <c r="E123" s="26">
        <v>64740</v>
      </c>
      <c r="F123" s="26">
        <v>38327</v>
      </c>
      <c r="G123" s="26">
        <v>9320</v>
      </c>
      <c r="H123" s="26">
        <v>13180</v>
      </c>
      <c r="I123" s="26">
        <v>5102</v>
      </c>
      <c r="J123" s="26">
        <v>-1189</v>
      </c>
      <c r="K123" s="26">
        <f t="shared" si="29"/>
        <v>31765.4</v>
      </c>
      <c r="L123" s="27">
        <f t="shared" si="18"/>
        <v>2.148022691356</v>
      </c>
      <c r="M123" s="75">
        <v>0.260416666666667</v>
      </c>
      <c r="N123" s="26">
        <v>64414.5</v>
      </c>
      <c r="O123" s="26">
        <v>34964</v>
      </c>
      <c r="P123" s="26">
        <v>8822</v>
      </c>
      <c r="Q123" s="26">
        <v>15390.5</v>
      </c>
      <c r="R123" s="26">
        <v>6303</v>
      </c>
      <c r="S123" s="26">
        <v>-1065</v>
      </c>
      <c r="T123" s="26">
        <f t="shared" si="19"/>
        <v>28402.4</v>
      </c>
      <c r="U123" s="27">
        <f t="shared" si="20"/>
        <v>1.7242522566233</v>
      </c>
      <c r="V123" s="26">
        <f>INDEX(检修、备用和必开!B:B,MATCH(统调负荷!$C123,检修、备用和必开!$A:$A,0))</f>
        <v>24959.6</v>
      </c>
      <c r="W123" s="26">
        <f>INDEX(检修、备用和必开!C:C,MATCH(统调负荷!$C123,检修、备用和必开!$A:$A,0))</f>
        <v>0</v>
      </c>
      <c r="X123" s="26">
        <f>INDEX(检修、备用和必开!D:D,MATCH(统调负荷!$C123,检修、备用和必开!$A:$A,0))</f>
        <v>11170</v>
      </c>
      <c r="Y123" s="26">
        <f>INDEX(检修、备用和必开!E:E,MATCH(统调负荷!$C123,检修、备用和必开!$A:$A,0))</f>
        <v>6561.6</v>
      </c>
      <c r="Z123" s="26">
        <f>INDEX(检修、备用和必开!F:F,MATCH(统调负荷!$C123,检修、备用和必开!$A:$A,0))</f>
        <v>1300</v>
      </c>
      <c r="AA123" s="26">
        <f t="shared" si="21"/>
        <v>68232.8</v>
      </c>
      <c r="AB123" s="26">
        <v>321.16</v>
      </c>
      <c r="AC123" s="26">
        <v>320</v>
      </c>
      <c r="AD123" s="76">
        <f t="shared" si="22"/>
        <v>45659.2604166667</v>
      </c>
      <c r="AE123" s="27">
        <f t="shared" si="23"/>
        <v>-325.5</v>
      </c>
      <c r="AF123" s="27">
        <f t="shared" si="24"/>
        <v>-3363</v>
      </c>
      <c r="AG123" s="27">
        <f t="shared" si="25"/>
        <v>-498</v>
      </c>
      <c r="AH123" s="27">
        <f t="shared" si="26"/>
        <v>2210.5</v>
      </c>
      <c r="AI123" s="27">
        <f t="shared" si="27"/>
        <v>1201</v>
      </c>
      <c r="AJ123" s="27">
        <f t="shared" si="28"/>
        <v>124</v>
      </c>
      <c r="AK123" s="26">
        <f>INDEX(检修、备用和必开!I:I,MATCH(统调负荷!$C123,检修、备用和必开!$A:$A,0))</f>
        <v>9728.01111111109</v>
      </c>
    </row>
    <row r="124" ht="13.8" spans="1:37">
      <c r="A124" s="26">
        <f t="shared" si="15"/>
        <v>4</v>
      </c>
      <c r="B124" s="26">
        <f t="shared" si="16"/>
        <v>6</v>
      </c>
      <c r="C124" t="s">
        <v>23</v>
      </c>
      <c r="D124" s="75">
        <v>0.270833333333333</v>
      </c>
      <c r="E124" s="26">
        <v>67075</v>
      </c>
      <c r="F124" s="26">
        <v>40083</v>
      </c>
      <c r="G124" s="26">
        <v>9320</v>
      </c>
      <c r="H124" s="26">
        <v>13730</v>
      </c>
      <c r="I124" s="26">
        <v>5132</v>
      </c>
      <c r="J124" s="26">
        <v>-1190</v>
      </c>
      <c r="K124" s="26">
        <f t="shared" si="29"/>
        <v>33521.4</v>
      </c>
      <c r="L124" s="27">
        <f t="shared" si="18"/>
        <v>2.03549971063261</v>
      </c>
      <c r="M124" s="75">
        <v>0.270833333333333</v>
      </c>
      <c r="N124" s="26">
        <v>66133.6</v>
      </c>
      <c r="O124" s="26">
        <v>36803.34</v>
      </c>
      <c r="P124" s="26">
        <v>9073.16</v>
      </c>
      <c r="Q124" s="26">
        <v>15071.1</v>
      </c>
      <c r="R124" s="26">
        <v>6332</v>
      </c>
      <c r="S124" s="26">
        <v>-1146</v>
      </c>
      <c r="T124" s="26">
        <f t="shared" si="19"/>
        <v>30241.74</v>
      </c>
      <c r="U124" s="27">
        <f t="shared" si="20"/>
        <v>1.64766802843831</v>
      </c>
      <c r="V124" s="26">
        <f>INDEX(检修、备用和必开!B:B,MATCH(统调负荷!$C124,检修、备用和必开!$A:$A,0))</f>
        <v>24959.6</v>
      </c>
      <c r="W124" s="26">
        <f>INDEX(检修、备用和必开!C:C,MATCH(统调负荷!$C124,检修、备用和必开!$A:$A,0))</f>
        <v>0</v>
      </c>
      <c r="X124" s="26">
        <f>INDEX(检修、备用和必开!D:D,MATCH(统调负荷!$C124,检修、备用和必开!$A:$A,0))</f>
        <v>11170</v>
      </c>
      <c r="Y124" s="26">
        <f>INDEX(检修、备用和必开!E:E,MATCH(统调负荷!$C124,检修、备用和必开!$A:$A,0))</f>
        <v>6561.6</v>
      </c>
      <c r="Z124" s="26">
        <f>INDEX(检修、备用和必开!F:F,MATCH(统调负荷!$C124,检修、备用和必开!$A:$A,0))</f>
        <v>1300</v>
      </c>
      <c r="AA124" s="26">
        <f t="shared" si="21"/>
        <v>68232.8</v>
      </c>
      <c r="AB124" s="26">
        <v>330.81</v>
      </c>
      <c r="AC124" s="26">
        <v>340</v>
      </c>
      <c r="AD124" s="76">
        <f t="shared" si="22"/>
        <v>45659.2708333333</v>
      </c>
      <c r="AE124" s="27">
        <f t="shared" si="23"/>
        <v>-941.399999999994</v>
      </c>
      <c r="AF124" s="27">
        <f t="shared" si="24"/>
        <v>-3279.66</v>
      </c>
      <c r="AG124" s="27">
        <f t="shared" si="25"/>
        <v>-246.84</v>
      </c>
      <c r="AH124" s="27">
        <f t="shared" si="26"/>
        <v>1341.1</v>
      </c>
      <c r="AI124" s="27">
        <f t="shared" si="27"/>
        <v>1200</v>
      </c>
      <c r="AJ124" s="27">
        <f t="shared" si="28"/>
        <v>44</v>
      </c>
      <c r="AK124" s="26">
        <f>INDEX(检修、备用和必开!I:I,MATCH(统调负荷!$C124,检修、备用和必开!$A:$A,0))</f>
        <v>9728.01111111109</v>
      </c>
    </row>
    <row r="125" ht="13.8" spans="1:37">
      <c r="A125" s="26">
        <f t="shared" si="15"/>
        <v>4</v>
      </c>
      <c r="B125" s="26">
        <f t="shared" si="16"/>
        <v>6</v>
      </c>
      <c r="C125" t="s">
        <v>23</v>
      </c>
      <c r="D125" s="75">
        <v>0.28125</v>
      </c>
      <c r="E125" s="26">
        <v>69270</v>
      </c>
      <c r="F125" s="26">
        <v>40749</v>
      </c>
      <c r="G125" s="26">
        <v>9870</v>
      </c>
      <c r="H125" s="26">
        <v>14671</v>
      </c>
      <c r="I125" s="26">
        <v>5169</v>
      </c>
      <c r="J125" s="26">
        <v>-1189</v>
      </c>
      <c r="K125" s="26">
        <f t="shared" si="29"/>
        <v>34187.4</v>
      </c>
      <c r="L125" s="27">
        <f t="shared" si="18"/>
        <v>1.99584642295115</v>
      </c>
      <c r="M125" s="75">
        <v>0.28125</v>
      </c>
      <c r="N125" s="26">
        <v>68844.8</v>
      </c>
      <c r="O125" s="26">
        <v>38574.46</v>
      </c>
      <c r="P125" s="26">
        <v>9583.64</v>
      </c>
      <c r="Q125" s="26">
        <v>15425.7</v>
      </c>
      <c r="R125" s="26">
        <v>6333</v>
      </c>
      <c r="S125" s="26">
        <v>-1072</v>
      </c>
      <c r="T125" s="26">
        <f t="shared" si="19"/>
        <v>32012.86</v>
      </c>
      <c r="U125" s="27">
        <f t="shared" si="20"/>
        <v>1.58008987825262</v>
      </c>
      <c r="V125" s="26">
        <f>INDEX(检修、备用和必开!B:B,MATCH(统调负荷!$C125,检修、备用和必开!$A:$A,0))</f>
        <v>24959.6</v>
      </c>
      <c r="W125" s="26">
        <f>INDEX(检修、备用和必开!C:C,MATCH(统调负荷!$C125,检修、备用和必开!$A:$A,0))</f>
        <v>0</v>
      </c>
      <c r="X125" s="26">
        <f>INDEX(检修、备用和必开!D:D,MATCH(统调负荷!$C125,检修、备用和必开!$A:$A,0))</f>
        <v>11170</v>
      </c>
      <c r="Y125" s="26">
        <f>INDEX(检修、备用和必开!E:E,MATCH(统调负荷!$C125,检修、备用和必开!$A:$A,0))</f>
        <v>6561.6</v>
      </c>
      <c r="Z125" s="26">
        <f>INDEX(检修、备用和必开!F:F,MATCH(统调负荷!$C125,检修、备用和必开!$A:$A,0))</f>
        <v>1300</v>
      </c>
      <c r="AA125" s="26">
        <f t="shared" si="21"/>
        <v>68232.8</v>
      </c>
      <c r="AB125" s="26">
        <v>338.5</v>
      </c>
      <c r="AC125" s="26">
        <v>330</v>
      </c>
      <c r="AD125" s="76">
        <f t="shared" si="22"/>
        <v>45659.28125</v>
      </c>
      <c r="AE125" s="27">
        <f t="shared" si="23"/>
        <v>-425.199999999997</v>
      </c>
      <c r="AF125" s="27">
        <f t="shared" si="24"/>
        <v>-2174.54</v>
      </c>
      <c r="AG125" s="27">
        <f t="shared" si="25"/>
        <v>-286.360000000001</v>
      </c>
      <c r="AH125" s="27">
        <f t="shared" si="26"/>
        <v>754.700000000001</v>
      </c>
      <c r="AI125" s="27">
        <f t="shared" si="27"/>
        <v>1164</v>
      </c>
      <c r="AJ125" s="27">
        <f t="shared" si="28"/>
        <v>117</v>
      </c>
      <c r="AK125" s="26">
        <f>INDEX(检修、备用和必开!I:I,MATCH(统调负荷!$C125,检修、备用和必开!$A:$A,0))</f>
        <v>9728.01111111109</v>
      </c>
    </row>
    <row r="126" ht="13.8" spans="1:37">
      <c r="A126" s="26">
        <f t="shared" si="15"/>
        <v>4</v>
      </c>
      <c r="B126" s="26">
        <f t="shared" si="16"/>
        <v>7</v>
      </c>
      <c r="C126" t="s">
        <v>23</v>
      </c>
      <c r="D126" s="75">
        <v>0.291666666666667</v>
      </c>
      <c r="E126" s="26">
        <v>71690</v>
      </c>
      <c r="F126" s="26">
        <v>41681</v>
      </c>
      <c r="G126" s="26">
        <v>10081</v>
      </c>
      <c r="H126" s="26">
        <v>15946</v>
      </c>
      <c r="I126" s="26">
        <v>5172</v>
      </c>
      <c r="J126" s="26">
        <v>-1190</v>
      </c>
      <c r="K126" s="26">
        <f t="shared" si="29"/>
        <v>35119.4</v>
      </c>
      <c r="L126" s="27">
        <f t="shared" si="18"/>
        <v>1.94288057313052</v>
      </c>
      <c r="M126" s="75">
        <v>0.291666666666667</v>
      </c>
      <c r="N126" s="26">
        <v>71639.8</v>
      </c>
      <c r="O126" s="26">
        <v>40797.75</v>
      </c>
      <c r="P126" s="26">
        <v>9984.65</v>
      </c>
      <c r="Q126" s="26">
        <v>15845.4</v>
      </c>
      <c r="R126" s="26">
        <v>6302</v>
      </c>
      <c r="S126" s="26">
        <v>-1290</v>
      </c>
      <c r="T126" s="26">
        <f t="shared" si="19"/>
        <v>34236.15</v>
      </c>
      <c r="U126" s="27">
        <f t="shared" si="20"/>
        <v>1.50272154763176</v>
      </c>
      <c r="V126" s="26">
        <f>INDEX(检修、备用和必开!B:B,MATCH(统调负荷!$C126,检修、备用和必开!$A:$A,0))</f>
        <v>24959.6</v>
      </c>
      <c r="W126" s="26">
        <f>INDEX(检修、备用和必开!C:C,MATCH(统调负荷!$C126,检修、备用和必开!$A:$A,0))</f>
        <v>0</v>
      </c>
      <c r="X126" s="26">
        <f>INDEX(检修、备用和必开!D:D,MATCH(统调负荷!$C126,检修、备用和必开!$A:$A,0))</f>
        <v>11170</v>
      </c>
      <c r="Y126" s="26">
        <f>INDEX(检修、备用和必开!E:E,MATCH(统调负荷!$C126,检修、备用和必开!$A:$A,0))</f>
        <v>6561.6</v>
      </c>
      <c r="Z126" s="26">
        <f>INDEX(检修、备用和必开!F:F,MATCH(统调负荷!$C126,检修、备用和必开!$A:$A,0))</f>
        <v>1300</v>
      </c>
      <c r="AA126" s="26">
        <f t="shared" si="21"/>
        <v>68232.8</v>
      </c>
      <c r="AB126" s="26">
        <v>340.12</v>
      </c>
      <c r="AC126" s="26">
        <v>350</v>
      </c>
      <c r="AD126" s="76">
        <f t="shared" si="22"/>
        <v>45659.2916666667</v>
      </c>
      <c r="AE126" s="27">
        <f t="shared" si="23"/>
        <v>-50.1999999999971</v>
      </c>
      <c r="AF126" s="27">
        <f t="shared" si="24"/>
        <v>-883.25</v>
      </c>
      <c r="AG126" s="27">
        <f t="shared" si="25"/>
        <v>-96.3500000000004</v>
      </c>
      <c r="AH126" s="27">
        <f t="shared" si="26"/>
        <v>-100.6</v>
      </c>
      <c r="AI126" s="27">
        <f t="shared" si="27"/>
        <v>1130</v>
      </c>
      <c r="AJ126" s="27">
        <f t="shared" si="28"/>
        <v>-100</v>
      </c>
      <c r="AK126" s="26">
        <f>INDEX(检修、备用和必开!I:I,MATCH(统调负荷!$C126,检修、备用和必开!$A:$A,0))</f>
        <v>9728.01111111109</v>
      </c>
    </row>
    <row r="127" ht="13.8" spans="1:37">
      <c r="A127" s="26">
        <f t="shared" si="15"/>
        <v>4</v>
      </c>
      <c r="B127" s="26">
        <f t="shared" si="16"/>
        <v>7</v>
      </c>
      <c r="C127" t="s">
        <v>23</v>
      </c>
      <c r="D127" s="75">
        <v>0.302083333333333</v>
      </c>
      <c r="E127" s="26">
        <v>75085</v>
      </c>
      <c r="F127" s="26">
        <v>43686</v>
      </c>
      <c r="G127" s="26">
        <v>10637</v>
      </c>
      <c r="H127" s="26">
        <v>16513</v>
      </c>
      <c r="I127" s="26">
        <v>5438</v>
      </c>
      <c r="J127" s="26">
        <v>-1189</v>
      </c>
      <c r="K127" s="26">
        <f t="shared" si="29"/>
        <v>37124.4</v>
      </c>
      <c r="L127" s="27">
        <f t="shared" si="18"/>
        <v>1.83795024296689</v>
      </c>
      <c r="M127" s="75">
        <v>0.302083333333333</v>
      </c>
      <c r="N127" s="26">
        <v>75316.1</v>
      </c>
      <c r="O127" s="26">
        <v>42452.4</v>
      </c>
      <c r="P127" s="26">
        <v>10306</v>
      </c>
      <c r="Q127" s="26">
        <v>17562.7</v>
      </c>
      <c r="R127" s="26">
        <v>6302</v>
      </c>
      <c r="S127" s="26">
        <v>-1307</v>
      </c>
      <c r="T127" s="26">
        <f t="shared" si="19"/>
        <v>35890.8</v>
      </c>
      <c r="U127" s="27">
        <f t="shared" si="20"/>
        <v>1.4498861047836</v>
      </c>
      <c r="V127" s="26">
        <f>INDEX(检修、备用和必开!B:B,MATCH(统调负荷!$C127,检修、备用和必开!$A:$A,0))</f>
        <v>24959.6</v>
      </c>
      <c r="W127" s="26">
        <f>INDEX(检修、备用和必开!C:C,MATCH(统调负荷!$C127,检修、备用和必开!$A:$A,0))</f>
        <v>0</v>
      </c>
      <c r="X127" s="26">
        <f>INDEX(检修、备用和必开!D:D,MATCH(统调负荷!$C127,检修、备用和必开!$A:$A,0))</f>
        <v>11170</v>
      </c>
      <c r="Y127" s="26">
        <f>INDEX(检修、备用和必开!E:E,MATCH(统调负荷!$C127,检修、备用和必开!$A:$A,0))</f>
        <v>6561.6</v>
      </c>
      <c r="Z127" s="26">
        <f>INDEX(检修、备用和必开!F:F,MATCH(统调负荷!$C127,检修、备用和必开!$A:$A,0))</f>
        <v>1300</v>
      </c>
      <c r="AA127" s="26">
        <f t="shared" si="21"/>
        <v>68232.8</v>
      </c>
      <c r="AB127" s="26">
        <v>371.03</v>
      </c>
      <c r="AC127" s="26">
        <v>363.39</v>
      </c>
      <c r="AD127" s="76">
        <f t="shared" si="22"/>
        <v>45659.3020833333</v>
      </c>
      <c r="AE127" s="27">
        <f t="shared" si="23"/>
        <v>231.100000000006</v>
      </c>
      <c r="AF127" s="27">
        <f t="shared" si="24"/>
        <v>-1233.6</v>
      </c>
      <c r="AG127" s="27">
        <f t="shared" si="25"/>
        <v>-331</v>
      </c>
      <c r="AH127" s="27">
        <f t="shared" si="26"/>
        <v>1049.7</v>
      </c>
      <c r="AI127" s="27">
        <f t="shared" si="27"/>
        <v>864</v>
      </c>
      <c r="AJ127" s="27">
        <f t="shared" si="28"/>
        <v>-118</v>
      </c>
      <c r="AK127" s="26">
        <f>INDEX(检修、备用和必开!I:I,MATCH(统调负荷!$C127,检修、备用和必开!$A:$A,0))</f>
        <v>9728.01111111109</v>
      </c>
    </row>
    <row r="128" ht="13.8" spans="1:37">
      <c r="A128" s="26">
        <f t="shared" si="15"/>
        <v>4</v>
      </c>
      <c r="B128" s="26">
        <f t="shared" si="16"/>
        <v>7</v>
      </c>
      <c r="C128" t="s">
        <v>23</v>
      </c>
      <c r="D128" s="75">
        <v>0.3125</v>
      </c>
      <c r="E128" s="26">
        <v>77560</v>
      </c>
      <c r="F128" s="26">
        <v>43681</v>
      </c>
      <c r="G128" s="26">
        <v>11417</v>
      </c>
      <c r="H128" s="26">
        <v>18010</v>
      </c>
      <c r="I128" s="26">
        <v>5641</v>
      </c>
      <c r="J128" s="26">
        <v>-1189</v>
      </c>
      <c r="K128" s="26">
        <f t="shared" si="29"/>
        <v>37119.4</v>
      </c>
      <c r="L128" s="27">
        <f t="shared" si="18"/>
        <v>1.83819781569745</v>
      </c>
      <c r="M128" s="75">
        <v>0.3125</v>
      </c>
      <c r="N128" s="26">
        <v>77868.5</v>
      </c>
      <c r="O128" s="26">
        <v>42575.7</v>
      </c>
      <c r="P128" s="26">
        <v>10758.7</v>
      </c>
      <c r="Q128" s="26">
        <v>19449.1</v>
      </c>
      <c r="R128" s="26">
        <v>6443</v>
      </c>
      <c r="S128" s="26">
        <v>-1358</v>
      </c>
      <c r="T128" s="26">
        <f t="shared" si="19"/>
        <v>36014.1</v>
      </c>
      <c r="U128" s="27">
        <f t="shared" si="20"/>
        <v>1.4460973082034</v>
      </c>
      <c r="V128" s="26">
        <f>INDEX(检修、备用和必开!B:B,MATCH(统调负荷!$C128,检修、备用和必开!$A:$A,0))</f>
        <v>24959.6</v>
      </c>
      <c r="W128" s="26">
        <f>INDEX(检修、备用和必开!C:C,MATCH(统调负荷!$C128,检修、备用和必开!$A:$A,0))</f>
        <v>0</v>
      </c>
      <c r="X128" s="26">
        <f>INDEX(检修、备用和必开!D:D,MATCH(统调负荷!$C128,检修、备用和必开!$A:$A,0))</f>
        <v>11170</v>
      </c>
      <c r="Y128" s="26">
        <f>INDEX(检修、备用和必开!E:E,MATCH(统调负荷!$C128,检修、备用和必开!$A:$A,0))</f>
        <v>6561.6</v>
      </c>
      <c r="Z128" s="26">
        <f>INDEX(检修、备用和必开!F:F,MATCH(统调负荷!$C128,检修、备用和必开!$A:$A,0))</f>
        <v>1300</v>
      </c>
      <c r="AA128" s="26">
        <f t="shared" si="21"/>
        <v>68232.8</v>
      </c>
      <c r="AB128" s="26">
        <v>357.37</v>
      </c>
      <c r="AC128" s="26">
        <v>380</v>
      </c>
      <c r="AD128" s="76">
        <f t="shared" si="22"/>
        <v>45659.3125</v>
      </c>
      <c r="AE128" s="27">
        <f t="shared" si="23"/>
        <v>308.5</v>
      </c>
      <c r="AF128" s="27">
        <f t="shared" si="24"/>
        <v>-1105.3</v>
      </c>
      <c r="AG128" s="27">
        <f t="shared" si="25"/>
        <v>-658.299999999999</v>
      </c>
      <c r="AH128" s="27">
        <f t="shared" si="26"/>
        <v>1439.1</v>
      </c>
      <c r="AI128" s="27">
        <f t="shared" si="27"/>
        <v>802</v>
      </c>
      <c r="AJ128" s="27">
        <f t="shared" si="28"/>
        <v>-169</v>
      </c>
      <c r="AK128" s="26">
        <f>INDEX(检修、备用和必开!I:I,MATCH(统调负荷!$C128,检修、备用和必开!$A:$A,0))</f>
        <v>9728.01111111109</v>
      </c>
    </row>
    <row r="129" ht="13.8" spans="1:37">
      <c r="A129" s="26">
        <f t="shared" si="15"/>
        <v>4</v>
      </c>
      <c r="B129" s="26">
        <f t="shared" si="16"/>
        <v>7</v>
      </c>
      <c r="C129" t="s">
        <v>23</v>
      </c>
      <c r="D129" s="75">
        <v>0.322916666666667</v>
      </c>
      <c r="E129" s="26">
        <v>80450</v>
      </c>
      <c r="F129" s="26">
        <v>45060</v>
      </c>
      <c r="G129" s="26">
        <v>12549</v>
      </c>
      <c r="H129" s="26">
        <v>18164</v>
      </c>
      <c r="I129" s="26">
        <v>5866</v>
      </c>
      <c r="J129" s="26">
        <v>-1189</v>
      </c>
      <c r="K129" s="26">
        <f t="shared" si="29"/>
        <v>38498.4</v>
      </c>
      <c r="L129" s="27">
        <f t="shared" si="18"/>
        <v>1.77235417575795</v>
      </c>
      <c r="M129" s="75">
        <v>0.322916666666667</v>
      </c>
      <c r="N129" s="26">
        <v>80402</v>
      </c>
      <c r="O129" s="26">
        <v>43067.7</v>
      </c>
      <c r="P129" s="26">
        <v>11911.6</v>
      </c>
      <c r="Q129" s="26">
        <v>19937.7</v>
      </c>
      <c r="R129" s="26">
        <v>6667</v>
      </c>
      <c r="S129" s="26">
        <v>-1182</v>
      </c>
      <c r="T129" s="26">
        <f t="shared" si="19"/>
        <v>36506.1</v>
      </c>
      <c r="U129" s="27">
        <f t="shared" si="20"/>
        <v>1.43117411029845</v>
      </c>
      <c r="V129" s="26">
        <f>INDEX(检修、备用和必开!B:B,MATCH(统调负荷!$C129,检修、备用和必开!$A:$A,0))</f>
        <v>24959.6</v>
      </c>
      <c r="W129" s="26">
        <f>INDEX(检修、备用和必开!C:C,MATCH(统调负荷!$C129,检修、备用和必开!$A:$A,0))</f>
        <v>0</v>
      </c>
      <c r="X129" s="26">
        <f>INDEX(检修、备用和必开!D:D,MATCH(统调负荷!$C129,检修、备用和必开!$A:$A,0))</f>
        <v>11170</v>
      </c>
      <c r="Y129" s="26">
        <f>INDEX(检修、备用和必开!E:E,MATCH(统调负荷!$C129,检修、备用和必开!$A:$A,0))</f>
        <v>6561.6</v>
      </c>
      <c r="Z129" s="26">
        <f>INDEX(检修、备用和必开!F:F,MATCH(统调负荷!$C129,检修、备用和必开!$A:$A,0))</f>
        <v>1300</v>
      </c>
      <c r="AA129" s="26">
        <f t="shared" si="21"/>
        <v>68232.8</v>
      </c>
      <c r="AB129" s="26">
        <v>352.61</v>
      </c>
      <c r="AC129" s="26">
        <v>360</v>
      </c>
      <c r="AD129" s="76">
        <f t="shared" si="22"/>
        <v>45659.3229166667</v>
      </c>
      <c r="AE129" s="27">
        <f t="shared" si="23"/>
        <v>-48</v>
      </c>
      <c r="AF129" s="27">
        <f t="shared" si="24"/>
        <v>-1992.3</v>
      </c>
      <c r="AG129" s="27">
        <f t="shared" si="25"/>
        <v>-637.4</v>
      </c>
      <c r="AH129" s="27">
        <f t="shared" si="26"/>
        <v>1773.7</v>
      </c>
      <c r="AI129" s="27">
        <f t="shared" si="27"/>
        <v>801</v>
      </c>
      <c r="AJ129" s="27">
        <f t="shared" si="28"/>
        <v>7</v>
      </c>
      <c r="AK129" s="26">
        <f>INDEX(检修、备用和必开!I:I,MATCH(统调负荷!$C129,检修、备用和必开!$A:$A,0))</f>
        <v>9728.01111111109</v>
      </c>
    </row>
    <row r="130" ht="13.8" spans="1:37">
      <c r="A130" s="26">
        <f t="shared" si="15"/>
        <v>4</v>
      </c>
      <c r="B130" s="26">
        <f t="shared" si="16"/>
        <v>8</v>
      </c>
      <c r="C130" t="s">
        <v>23</v>
      </c>
      <c r="D130" s="75">
        <v>0.333333333333333</v>
      </c>
      <c r="E130" s="26">
        <v>84195</v>
      </c>
      <c r="F130" s="26">
        <v>44173</v>
      </c>
      <c r="G130" s="26">
        <v>14807</v>
      </c>
      <c r="H130" s="26">
        <v>20244</v>
      </c>
      <c r="I130" s="26">
        <v>6160</v>
      </c>
      <c r="J130" s="26">
        <v>-1189</v>
      </c>
      <c r="K130" s="26">
        <f t="shared" si="29"/>
        <v>37611.4</v>
      </c>
      <c r="L130" s="27">
        <f t="shared" si="18"/>
        <v>1.81415209218482</v>
      </c>
      <c r="M130" s="75">
        <v>0.333333333333333</v>
      </c>
      <c r="N130" s="26">
        <v>85616.4</v>
      </c>
      <c r="O130" s="26">
        <v>44171</v>
      </c>
      <c r="P130" s="26">
        <v>14559.2</v>
      </c>
      <c r="Q130" s="26">
        <v>21118.2</v>
      </c>
      <c r="R130" s="26">
        <v>7042</v>
      </c>
      <c r="S130" s="26">
        <v>-1274</v>
      </c>
      <c r="T130" s="26">
        <f t="shared" si="19"/>
        <v>37609.4</v>
      </c>
      <c r="U130" s="27">
        <f t="shared" si="20"/>
        <v>1.39880359332013</v>
      </c>
      <c r="V130" s="26">
        <f>INDEX(检修、备用和必开!B:B,MATCH(统调负荷!$C130,检修、备用和必开!$A:$A,0))</f>
        <v>24959.6</v>
      </c>
      <c r="W130" s="26">
        <f>INDEX(检修、备用和必开!C:C,MATCH(统调负荷!$C130,检修、备用和必开!$A:$A,0))</f>
        <v>0</v>
      </c>
      <c r="X130" s="26">
        <f>INDEX(检修、备用和必开!D:D,MATCH(统调负荷!$C130,检修、备用和必开!$A:$A,0))</f>
        <v>11170</v>
      </c>
      <c r="Y130" s="26">
        <f>INDEX(检修、备用和必开!E:E,MATCH(统调负荷!$C130,检修、备用和必开!$A:$A,0))</f>
        <v>6561.6</v>
      </c>
      <c r="Z130" s="26">
        <f>INDEX(检修、备用和必开!F:F,MATCH(统调负荷!$C130,检修、备用和必开!$A:$A,0))</f>
        <v>1300</v>
      </c>
      <c r="AA130" s="26">
        <f t="shared" si="21"/>
        <v>68232.8</v>
      </c>
      <c r="AB130" s="26">
        <v>348.88</v>
      </c>
      <c r="AC130" s="26">
        <v>340.8</v>
      </c>
      <c r="AD130" s="76">
        <f t="shared" si="22"/>
        <v>45659.3333333333</v>
      </c>
      <c r="AE130" s="27">
        <f t="shared" si="23"/>
        <v>1421.39999999999</v>
      </c>
      <c r="AF130" s="27">
        <f t="shared" si="24"/>
        <v>-2</v>
      </c>
      <c r="AG130" s="27">
        <f t="shared" si="25"/>
        <v>-247.799999999999</v>
      </c>
      <c r="AH130" s="27">
        <f t="shared" si="26"/>
        <v>874.200000000001</v>
      </c>
      <c r="AI130" s="27">
        <f t="shared" si="27"/>
        <v>882</v>
      </c>
      <c r="AJ130" s="27">
        <f t="shared" si="28"/>
        <v>-85</v>
      </c>
      <c r="AK130" s="26">
        <f>INDEX(检修、备用和必开!I:I,MATCH(统调负荷!$C130,检修、备用和必开!$A:$A,0))</f>
        <v>9728.01111111109</v>
      </c>
    </row>
    <row r="131" ht="13.8" spans="1:37">
      <c r="A131" s="26">
        <f t="shared" ref="A131:A194" si="30">WEEKDAY(C131,2)</f>
        <v>4</v>
      </c>
      <c r="B131" s="26">
        <f t="shared" ref="B131:B194" si="31">HOUR(D131)</f>
        <v>8</v>
      </c>
      <c r="C131" t="s">
        <v>23</v>
      </c>
      <c r="D131" s="75">
        <v>0.34375</v>
      </c>
      <c r="E131" s="26">
        <v>90685</v>
      </c>
      <c r="F131" s="26">
        <v>47497</v>
      </c>
      <c r="G131" s="26">
        <v>15908</v>
      </c>
      <c r="H131" s="26">
        <v>22107</v>
      </c>
      <c r="I131" s="26">
        <v>6584</v>
      </c>
      <c r="J131" s="26">
        <v>-1411</v>
      </c>
      <c r="K131" s="26">
        <f t="shared" si="29"/>
        <v>40935.4</v>
      </c>
      <c r="L131" s="27">
        <f t="shared" ref="L131:L194" si="32">AA131/(K131+W131)</f>
        <v>1.66684092496959</v>
      </c>
      <c r="M131" s="75">
        <v>0.34375</v>
      </c>
      <c r="N131" s="26">
        <v>91197.6</v>
      </c>
      <c r="O131" s="26">
        <v>45674.4</v>
      </c>
      <c r="P131" s="26">
        <v>16842.4</v>
      </c>
      <c r="Q131" s="26">
        <v>22572.8</v>
      </c>
      <c r="R131" s="26">
        <v>7435</v>
      </c>
      <c r="S131" s="26">
        <v>-1327</v>
      </c>
      <c r="T131" s="26">
        <f t="shared" ref="T131:T194" si="33">O131-Y131</f>
        <v>39112.8</v>
      </c>
      <c r="U131" s="27">
        <f t="shared" ref="U131:U194" si="34">AA131/(T131+X131)</f>
        <v>1.35698091593945</v>
      </c>
      <c r="V131" s="26">
        <f>INDEX(检修、备用和必开!B:B,MATCH(统调负荷!$C131,检修、备用和必开!$A:$A,0))</f>
        <v>24959.6</v>
      </c>
      <c r="W131" s="26">
        <f>INDEX(检修、备用和必开!C:C,MATCH(统调负荷!$C131,检修、备用和必开!$A:$A,0))</f>
        <v>0</v>
      </c>
      <c r="X131" s="26">
        <f>INDEX(检修、备用和必开!D:D,MATCH(统调负荷!$C131,检修、备用和必开!$A:$A,0))</f>
        <v>11170</v>
      </c>
      <c r="Y131" s="26">
        <f>INDEX(检修、备用和必开!E:E,MATCH(统调负荷!$C131,检修、备用和必开!$A:$A,0))</f>
        <v>6561.6</v>
      </c>
      <c r="Z131" s="26">
        <f>INDEX(检修、备用和必开!F:F,MATCH(统调负荷!$C131,检修、备用和必开!$A:$A,0))</f>
        <v>1300</v>
      </c>
      <c r="AA131" s="26">
        <f t="shared" ref="AA131:AA194" si="35">94492.4-V131-Z131</f>
        <v>68232.8</v>
      </c>
      <c r="AB131" s="26">
        <v>349.9</v>
      </c>
      <c r="AC131" s="26">
        <v>351.33</v>
      </c>
      <c r="AD131" s="76">
        <f t="shared" ref="AD131:AD194" si="36">C131+D131</f>
        <v>45659.34375</v>
      </c>
      <c r="AE131" s="27">
        <f t="shared" ref="AE131:AE194" si="37">N131-E131</f>
        <v>512.600000000006</v>
      </c>
      <c r="AF131" s="27">
        <f t="shared" ref="AF131:AF194" si="38">O131-F131</f>
        <v>-1822.6</v>
      </c>
      <c r="AG131" s="27">
        <f t="shared" ref="AG131:AG194" si="39">P131-G131</f>
        <v>934.400000000001</v>
      </c>
      <c r="AH131" s="27">
        <f t="shared" ref="AH131:AH194" si="40">Q131-H131</f>
        <v>465.799999999999</v>
      </c>
      <c r="AI131" s="27">
        <f t="shared" ref="AI131:AI194" si="41">R131-I131</f>
        <v>851</v>
      </c>
      <c r="AJ131" s="27">
        <f t="shared" ref="AJ131:AJ194" si="42">S131-J131</f>
        <v>84</v>
      </c>
      <c r="AK131" s="26">
        <f>INDEX(检修、备用和必开!I:I,MATCH(统调负荷!$C131,检修、备用和必开!$A:$A,0))</f>
        <v>9728.01111111109</v>
      </c>
    </row>
    <row r="132" ht="13.8" spans="1:37">
      <c r="A132" s="26">
        <f t="shared" si="30"/>
        <v>4</v>
      </c>
      <c r="B132" s="26">
        <f t="shared" si="31"/>
        <v>8</v>
      </c>
      <c r="C132" t="s">
        <v>23</v>
      </c>
      <c r="D132" s="75">
        <v>0.354166666666667</v>
      </c>
      <c r="E132" s="26">
        <v>93655</v>
      </c>
      <c r="F132" s="26">
        <v>49367</v>
      </c>
      <c r="G132" s="26">
        <v>16374</v>
      </c>
      <c r="H132" s="26">
        <v>22302</v>
      </c>
      <c r="I132" s="26">
        <v>7024</v>
      </c>
      <c r="J132" s="26">
        <v>-1412</v>
      </c>
      <c r="K132" s="26">
        <f t="shared" si="29"/>
        <v>42805.4</v>
      </c>
      <c r="L132" s="27">
        <f t="shared" si="32"/>
        <v>1.5940231839908</v>
      </c>
      <c r="M132" s="75">
        <v>0.354166666666667</v>
      </c>
      <c r="N132" s="26">
        <v>93450.6</v>
      </c>
      <c r="O132" s="26">
        <v>47238.3</v>
      </c>
      <c r="P132" s="26">
        <v>16912.2</v>
      </c>
      <c r="Q132" s="26">
        <v>22625.1</v>
      </c>
      <c r="R132" s="26">
        <v>8056</v>
      </c>
      <c r="S132" s="26">
        <v>-1381</v>
      </c>
      <c r="T132" s="26">
        <f t="shared" si="33"/>
        <v>40676.7</v>
      </c>
      <c r="U132" s="27">
        <f t="shared" si="34"/>
        <v>1.31604904458722</v>
      </c>
      <c r="V132" s="26">
        <f>INDEX(检修、备用和必开!B:B,MATCH(统调负荷!$C132,检修、备用和必开!$A:$A,0))</f>
        <v>24959.6</v>
      </c>
      <c r="W132" s="26">
        <f>INDEX(检修、备用和必开!C:C,MATCH(统调负荷!$C132,检修、备用和必开!$A:$A,0))</f>
        <v>0</v>
      </c>
      <c r="X132" s="26">
        <f>INDEX(检修、备用和必开!D:D,MATCH(统调负荷!$C132,检修、备用和必开!$A:$A,0))</f>
        <v>11170</v>
      </c>
      <c r="Y132" s="26">
        <f>INDEX(检修、备用和必开!E:E,MATCH(统调负荷!$C132,检修、备用和必开!$A:$A,0))</f>
        <v>6561.6</v>
      </c>
      <c r="Z132" s="26">
        <f>INDEX(检修、备用和必开!F:F,MATCH(统调负荷!$C132,检修、备用和必开!$A:$A,0))</f>
        <v>1300</v>
      </c>
      <c r="AA132" s="26">
        <f t="shared" si="35"/>
        <v>68232.8</v>
      </c>
      <c r="AB132" s="26">
        <v>359.79</v>
      </c>
      <c r="AC132" s="26">
        <v>383.2</v>
      </c>
      <c r="AD132" s="76">
        <f t="shared" si="36"/>
        <v>45659.3541666667</v>
      </c>
      <c r="AE132" s="27">
        <f t="shared" si="37"/>
        <v>-204.399999999994</v>
      </c>
      <c r="AF132" s="27">
        <f t="shared" si="38"/>
        <v>-2128.7</v>
      </c>
      <c r="AG132" s="27">
        <f t="shared" si="39"/>
        <v>538.200000000001</v>
      </c>
      <c r="AH132" s="27">
        <f t="shared" si="40"/>
        <v>323.099999999999</v>
      </c>
      <c r="AI132" s="27">
        <f t="shared" si="41"/>
        <v>1032</v>
      </c>
      <c r="AJ132" s="27">
        <f t="shared" si="42"/>
        <v>31</v>
      </c>
      <c r="AK132" s="26">
        <f>INDEX(检修、备用和必开!I:I,MATCH(统调负荷!$C132,检修、备用和必开!$A:$A,0))</f>
        <v>9728.01111111109</v>
      </c>
    </row>
    <row r="133" ht="13.8" spans="1:37">
      <c r="A133" s="26">
        <f t="shared" si="30"/>
        <v>4</v>
      </c>
      <c r="B133" s="26">
        <f t="shared" si="31"/>
        <v>8</v>
      </c>
      <c r="C133" t="s">
        <v>23</v>
      </c>
      <c r="D133" s="75">
        <v>0.364583333333333</v>
      </c>
      <c r="E133" s="26">
        <v>96850</v>
      </c>
      <c r="F133" s="26">
        <v>51887</v>
      </c>
      <c r="G133" s="26">
        <v>16374</v>
      </c>
      <c r="H133" s="26">
        <v>22476</v>
      </c>
      <c r="I133" s="26">
        <v>7524</v>
      </c>
      <c r="J133" s="26">
        <v>-1411</v>
      </c>
      <c r="K133" s="26">
        <f t="shared" si="29"/>
        <v>45325.4</v>
      </c>
      <c r="L133" s="27">
        <f t="shared" si="32"/>
        <v>1.50539873889695</v>
      </c>
      <c r="M133" s="75">
        <v>0.364583333333333</v>
      </c>
      <c r="N133" s="26">
        <v>94898.7</v>
      </c>
      <c r="O133" s="26">
        <v>47792.9</v>
      </c>
      <c r="P133" s="26">
        <v>16937.3</v>
      </c>
      <c r="Q133" s="26">
        <v>22998.5</v>
      </c>
      <c r="R133" s="26">
        <v>8590</v>
      </c>
      <c r="S133" s="26">
        <v>-1420</v>
      </c>
      <c r="T133" s="26">
        <f t="shared" si="33"/>
        <v>41231.3</v>
      </c>
      <c r="U133" s="27">
        <f t="shared" si="34"/>
        <v>1.3021203672428</v>
      </c>
      <c r="V133" s="26">
        <f>INDEX(检修、备用和必开!B:B,MATCH(统调负荷!$C133,检修、备用和必开!$A:$A,0))</f>
        <v>24959.6</v>
      </c>
      <c r="W133" s="26">
        <f>INDEX(检修、备用和必开!C:C,MATCH(统调负荷!$C133,检修、备用和必开!$A:$A,0))</f>
        <v>0</v>
      </c>
      <c r="X133" s="26">
        <f>INDEX(检修、备用和必开!D:D,MATCH(统调负荷!$C133,检修、备用和必开!$A:$A,0))</f>
        <v>11170</v>
      </c>
      <c r="Y133" s="26">
        <f>INDEX(检修、备用和必开!E:E,MATCH(统调负荷!$C133,检修、备用和必开!$A:$A,0))</f>
        <v>6561.6</v>
      </c>
      <c r="Z133" s="26">
        <f>INDEX(检修、备用和必开!F:F,MATCH(统调负荷!$C133,检修、备用和必开!$A:$A,0))</f>
        <v>1300</v>
      </c>
      <c r="AA133" s="26">
        <f t="shared" si="35"/>
        <v>68232.8</v>
      </c>
      <c r="AB133" s="26">
        <v>381.56</v>
      </c>
      <c r="AC133" s="26">
        <v>356</v>
      </c>
      <c r="AD133" s="76">
        <f t="shared" si="36"/>
        <v>45659.3645833333</v>
      </c>
      <c r="AE133" s="27">
        <f t="shared" si="37"/>
        <v>-1951.3</v>
      </c>
      <c r="AF133" s="27">
        <f t="shared" si="38"/>
        <v>-4094.1</v>
      </c>
      <c r="AG133" s="27">
        <f t="shared" si="39"/>
        <v>563.299999999999</v>
      </c>
      <c r="AH133" s="27">
        <f t="shared" si="40"/>
        <v>522.5</v>
      </c>
      <c r="AI133" s="27">
        <f t="shared" si="41"/>
        <v>1066</v>
      </c>
      <c r="AJ133" s="27">
        <f t="shared" si="42"/>
        <v>-9</v>
      </c>
      <c r="AK133" s="26">
        <f>INDEX(检修、备用和必开!I:I,MATCH(统调负荷!$C133,检修、备用和必开!$A:$A,0))</f>
        <v>9728.01111111109</v>
      </c>
    </row>
    <row r="134" ht="13.8" spans="1:37">
      <c r="A134" s="26">
        <f t="shared" si="30"/>
        <v>4</v>
      </c>
      <c r="B134" s="26">
        <f t="shared" si="31"/>
        <v>9</v>
      </c>
      <c r="C134" t="s">
        <v>23</v>
      </c>
      <c r="D134" s="75">
        <v>0.375</v>
      </c>
      <c r="E134" s="26">
        <v>98560</v>
      </c>
      <c r="F134" s="26">
        <v>51278</v>
      </c>
      <c r="G134" s="26">
        <v>17821</v>
      </c>
      <c r="H134" s="26">
        <v>22838</v>
      </c>
      <c r="I134" s="26">
        <v>8034</v>
      </c>
      <c r="J134" s="26">
        <v>-1411</v>
      </c>
      <c r="K134" s="26">
        <f t="shared" si="29"/>
        <v>44716.4</v>
      </c>
      <c r="L134" s="27">
        <f t="shared" si="32"/>
        <v>1.52590101170935</v>
      </c>
      <c r="M134" s="75">
        <v>0.375</v>
      </c>
      <c r="N134" s="26">
        <v>95650.6</v>
      </c>
      <c r="O134" s="26">
        <v>46660.1</v>
      </c>
      <c r="P134" s="26">
        <v>18500.4</v>
      </c>
      <c r="Q134" s="26">
        <v>23067.1</v>
      </c>
      <c r="R134" s="26">
        <v>8833</v>
      </c>
      <c r="S134" s="26">
        <v>-1410</v>
      </c>
      <c r="T134" s="26">
        <f t="shared" si="33"/>
        <v>40098.5</v>
      </c>
      <c r="U134" s="27">
        <f t="shared" si="34"/>
        <v>1.33089128802286</v>
      </c>
      <c r="V134" s="26">
        <f>INDEX(检修、备用和必开!B:B,MATCH(统调负荷!$C134,检修、备用和必开!$A:$A,0))</f>
        <v>24959.6</v>
      </c>
      <c r="W134" s="26">
        <f>INDEX(检修、备用和必开!C:C,MATCH(统调负荷!$C134,检修、备用和必开!$A:$A,0))</f>
        <v>0</v>
      </c>
      <c r="X134" s="26">
        <f>INDEX(检修、备用和必开!D:D,MATCH(统调负荷!$C134,检修、备用和必开!$A:$A,0))</f>
        <v>11170</v>
      </c>
      <c r="Y134" s="26">
        <f>INDEX(检修、备用和必开!E:E,MATCH(统调负荷!$C134,检修、备用和必开!$A:$A,0))</f>
        <v>6561.6</v>
      </c>
      <c r="Z134" s="26">
        <f>INDEX(检修、备用和必开!F:F,MATCH(统调负荷!$C134,检修、备用和必开!$A:$A,0))</f>
        <v>1300</v>
      </c>
      <c r="AA134" s="26">
        <f t="shared" si="35"/>
        <v>68232.8</v>
      </c>
      <c r="AB134" s="26">
        <v>369.83</v>
      </c>
      <c r="AC134" s="26">
        <v>351.2</v>
      </c>
      <c r="AD134" s="76">
        <f t="shared" si="36"/>
        <v>45659.375</v>
      </c>
      <c r="AE134" s="27">
        <f t="shared" si="37"/>
        <v>-2909.39999999999</v>
      </c>
      <c r="AF134" s="27">
        <f t="shared" si="38"/>
        <v>-4617.9</v>
      </c>
      <c r="AG134" s="27">
        <f t="shared" si="39"/>
        <v>679.400000000001</v>
      </c>
      <c r="AH134" s="27">
        <f t="shared" si="40"/>
        <v>229.099999999999</v>
      </c>
      <c r="AI134" s="27">
        <f t="shared" si="41"/>
        <v>799</v>
      </c>
      <c r="AJ134" s="27">
        <f t="shared" si="42"/>
        <v>1</v>
      </c>
      <c r="AK134" s="26">
        <f>INDEX(检修、备用和必开!I:I,MATCH(统调负荷!$C134,检修、备用和必开!$A:$A,0))</f>
        <v>9728.01111111109</v>
      </c>
    </row>
    <row r="135" ht="13.8" spans="1:37">
      <c r="A135" s="26">
        <f t="shared" si="30"/>
        <v>4</v>
      </c>
      <c r="B135" s="26">
        <f t="shared" si="31"/>
        <v>9</v>
      </c>
      <c r="C135" t="s">
        <v>23</v>
      </c>
      <c r="D135" s="75">
        <v>0.385416666666667</v>
      </c>
      <c r="E135" s="26">
        <v>98905</v>
      </c>
      <c r="F135" s="26">
        <v>51282</v>
      </c>
      <c r="G135" s="26">
        <v>18090</v>
      </c>
      <c r="H135" s="26">
        <v>22400</v>
      </c>
      <c r="I135" s="26">
        <v>8544</v>
      </c>
      <c r="J135" s="26">
        <v>-1411</v>
      </c>
      <c r="K135" s="26">
        <f t="shared" si="29"/>
        <v>44720.4</v>
      </c>
      <c r="L135" s="27">
        <f t="shared" si="32"/>
        <v>1.52576452804537</v>
      </c>
      <c r="M135" s="75">
        <v>0.385416666666667</v>
      </c>
      <c r="N135" s="26">
        <v>96672.3</v>
      </c>
      <c r="O135" s="26">
        <v>46903.8</v>
      </c>
      <c r="P135" s="26">
        <v>18640.4</v>
      </c>
      <c r="Q135" s="26">
        <v>23073.1</v>
      </c>
      <c r="R135" s="26">
        <v>9461</v>
      </c>
      <c r="S135" s="26">
        <v>-1406</v>
      </c>
      <c r="T135" s="26">
        <f t="shared" si="33"/>
        <v>40342.2</v>
      </c>
      <c r="U135" s="27">
        <f t="shared" si="34"/>
        <v>1.32459495032245</v>
      </c>
      <c r="V135" s="26">
        <f>INDEX(检修、备用和必开!B:B,MATCH(统调负荷!$C135,检修、备用和必开!$A:$A,0))</f>
        <v>24959.6</v>
      </c>
      <c r="W135" s="26">
        <f>INDEX(检修、备用和必开!C:C,MATCH(统调负荷!$C135,检修、备用和必开!$A:$A,0))</f>
        <v>0</v>
      </c>
      <c r="X135" s="26">
        <f>INDEX(检修、备用和必开!D:D,MATCH(统调负荷!$C135,检修、备用和必开!$A:$A,0))</f>
        <v>11170</v>
      </c>
      <c r="Y135" s="26">
        <f>INDEX(检修、备用和必开!E:E,MATCH(统调负荷!$C135,检修、备用和必开!$A:$A,0))</f>
        <v>6561.6</v>
      </c>
      <c r="Z135" s="26">
        <f>INDEX(检修、备用和必开!F:F,MATCH(统调负荷!$C135,检修、备用和必开!$A:$A,0))</f>
        <v>1300</v>
      </c>
      <c r="AA135" s="26">
        <f t="shared" si="35"/>
        <v>68232.8</v>
      </c>
      <c r="AB135" s="26">
        <v>368.88</v>
      </c>
      <c r="AC135" s="26">
        <v>351.2</v>
      </c>
      <c r="AD135" s="76">
        <f t="shared" si="36"/>
        <v>45659.3854166667</v>
      </c>
      <c r="AE135" s="27">
        <f t="shared" si="37"/>
        <v>-2232.7</v>
      </c>
      <c r="AF135" s="27">
        <f t="shared" si="38"/>
        <v>-4378.2</v>
      </c>
      <c r="AG135" s="27">
        <f t="shared" si="39"/>
        <v>550.400000000001</v>
      </c>
      <c r="AH135" s="27">
        <f t="shared" si="40"/>
        <v>673.099999999999</v>
      </c>
      <c r="AI135" s="27">
        <f t="shared" si="41"/>
        <v>917</v>
      </c>
      <c r="AJ135" s="27">
        <f t="shared" si="42"/>
        <v>5</v>
      </c>
      <c r="AK135" s="26">
        <f>INDEX(检修、备用和必开!I:I,MATCH(统调负荷!$C135,检修、备用和必开!$A:$A,0))</f>
        <v>9728.01111111109</v>
      </c>
    </row>
    <row r="136" ht="13.8" spans="1:37">
      <c r="A136" s="26">
        <f t="shared" si="30"/>
        <v>4</v>
      </c>
      <c r="B136" s="26">
        <f t="shared" si="31"/>
        <v>9</v>
      </c>
      <c r="C136" t="s">
        <v>23</v>
      </c>
      <c r="D136" s="75">
        <v>0.395833333333333</v>
      </c>
      <c r="E136" s="26">
        <v>99130</v>
      </c>
      <c r="F136" s="26">
        <v>51012</v>
      </c>
      <c r="G136" s="26">
        <v>18222</v>
      </c>
      <c r="H136" s="26">
        <v>22241</v>
      </c>
      <c r="I136" s="26">
        <v>9066</v>
      </c>
      <c r="J136" s="26">
        <v>-1411</v>
      </c>
      <c r="K136" s="26">
        <f t="shared" si="29"/>
        <v>44450.4</v>
      </c>
      <c r="L136" s="27">
        <f t="shared" si="32"/>
        <v>1.53503230567104</v>
      </c>
      <c r="M136" s="75">
        <v>0.395833333333333</v>
      </c>
      <c r="N136" s="26">
        <v>97052.2</v>
      </c>
      <c r="O136" s="26">
        <v>46638.5</v>
      </c>
      <c r="P136" s="26">
        <v>18577.7</v>
      </c>
      <c r="Q136" s="26">
        <v>23240</v>
      </c>
      <c r="R136" s="26">
        <v>10026</v>
      </c>
      <c r="S136" s="26">
        <v>-1430</v>
      </c>
      <c r="T136" s="26">
        <f t="shared" si="33"/>
        <v>40076.9</v>
      </c>
      <c r="U136" s="27">
        <f t="shared" si="34"/>
        <v>1.33145224394061</v>
      </c>
      <c r="V136" s="26">
        <f>INDEX(检修、备用和必开!B:B,MATCH(统调负荷!$C136,检修、备用和必开!$A:$A,0))</f>
        <v>24959.6</v>
      </c>
      <c r="W136" s="26">
        <f>INDEX(检修、备用和必开!C:C,MATCH(统调负荷!$C136,检修、备用和必开!$A:$A,0))</f>
        <v>0</v>
      </c>
      <c r="X136" s="26">
        <f>INDEX(检修、备用和必开!D:D,MATCH(统调负荷!$C136,检修、备用和必开!$A:$A,0))</f>
        <v>11170</v>
      </c>
      <c r="Y136" s="26">
        <f>INDEX(检修、备用和必开!E:E,MATCH(统调负荷!$C136,检修、备用和必开!$A:$A,0))</f>
        <v>6561.6</v>
      </c>
      <c r="Z136" s="26">
        <f>INDEX(检修、备用和必开!F:F,MATCH(统调负荷!$C136,检修、备用和必开!$A:$A,0))</f>
        <v>1300</v>
      </c>
      <c r="AA136" s="26">
        <f t="shared" si="35"/>
        <v>68232.8</v>
      </c>
      <c r="AB136" s="26">
        <v>351.1</v>
      </c>
      <c r="AC136" s="26">
        <v>351.53</v>
      </c>
      <c r="AD136" s="76">
        <f t="shared" si="36"/>
        <v>45659.3958333333</v>
      </c>
      <c r="AE136" s="27">
        <f t="shared" si="37"/>
        <v>-2077.8</v>
      </c>
      <c r="AF136" s="27">
        <f t="shared" si="38"/>
        <v>-4373.5</v>
      </c>
      <c r="AG136" s="27">
        <f t="shared" si="39"/>
        <v>355.700000000001</v>
      </c>
      <c r="AH136" s="27">
        <f t="shared" si="40"/>
        <v>999</v>
      </c>
      <c r="AI136" s="27">
        <f t="shared" si="41"/>
        <v>960</v>
      </c>
      <c r="AJ136" s="27">
        <f t="shared" si="42"/>
        <v>-19</v>
      </c>
      <c r="AK136" s="26">
        <f>INDEX(检修、备用和必开!I:I,MATCH(统调负荷!$C136,检修、备用和必开!$A:$A,0))</f>
        <v>9728.01111111109</v>
      </c>
    </row>
    <row r="137" ht="13.8" spans="1:37">
      <c r="A137" s="26">
        <f t="shared" si="30"/>
        <v>4</v>
      </c>
      <c r="B137" s="26">
        <f t="shared" si="31"/>
        <v>9</v>
      </c>
      <c r="C137" t="s">
        <v>23</v>
      </c>
      <c r="D137" s="75">
        <v>0.40625</v>
      </c>
      <c r="E137" s="26">
        <v>99245</v>
      </c>
      <c r="F137" s="26">
        <v>50598</v>
      </c>
      <c r="G137" s="26">
        <v>18222</v>
      </c>
      <c r="H137" s="26">
        <v>22275</v>
      </c>
      <c r="I137" s="26">
        <v>9562</v>
      </c>
      <c r="J137" s="26">
        <v>-1412</v>
      </c>
      <c r="K137" s="26">
        <f t="shared" si="29"/>
        <v>44036.4</v>
      </c>
      <c r="L137" s="27">
        <f t="shared" si="32"/>
        <v>1.54946362554614</v>
      </c>
      <c r="M137" s="75">
        <v>0.40625</v>
      </c>
      <c r="N137" s="26">
        <v>97182.3</v>
      </c>
      <c r="O137" s="26">
        <v>45654.4</v>
      </c>
      <c r="P137" s="26">
        <v>18883.6</v>
      </c>
      <c r="Q137" s="26">
        <v>23486.3</v>
      </c>
      <c r="R137" s="26">
        <v>10519</v>
      </c>
      <c r="S137" s="26">
        <v>-1361</v>
      </c>
      <c r="T137" s="26">
        <f t="shared" si="33"/>
        <v>39092.8</v>
      </c>
      <c r="U137" s="27">
        <f t="shared" si="34"/>
        <v>1.35752087030567</v>
      </c>
      <c r="V137" s="26">
        <f>INDEX(检修、备用和必开!B:B,MATCH(统调负荷!$C137,检修、备用和必开!$A:$A,0))</f>
        <v>24959.6</v>
      </c>
      <c r="W137" s="26">
        <f>INDEX(检修、备用和必开!C:C,MATCH(统调负荷!$C137,检修、备用和必开!$A:$A,0))</f>
        <v>0</v>
      </c>
      <c r="X137" s="26">
        <f>INDEX(检修、备用和必开!D:D,MATCH(统调负荷!$C137,检修、备用和必开!$A:$A,0))</f>
        <v>11170</v>
      </c>
      <c r="Y137" s="26">
        <f>INDEX(检修、备用和必开!E:E,MATCH(统调负荷!$C137,检修、备用和必开!$A:$A,0))</f>
        <v>6561.6</v>
      </c>
      <c r="Z137" s="26">
        <f>INDEX(检修、备用和必开!F:F,MATCH(统调负荷!$C137,检修、备用和必开!$A:$A,0))</f>
        <v>1300</v>
      </c>
      <c r="AA137" s="26">
        <f t="shared" si="35"/>
        <v>68232.8</v>
      </c>
      <c r="AB137" s="26">
        <v>351.5</v>
      </c>
      <c r="AC137" s="26">
        <v>350.32</v>
      </c>
      <c r="AD137" s="76">
        <f t="shared" si="36"/>
        <v>45659.40625</v>
      </c>
      <c r="AE137" s="27">
        <f t="shared" si="37"/>
        <v>-2062.7</v>
      </c>
      <c r="AF137" s="27">
        <f t="shared" si="38"/>
        <v>-4943.6</v>
      </c>
      <c r="AG137" s="27">
        <f t="shared" si="39"/>
        <v>661.599999999999</v>
      </c>
      <c r="AH137" s="27">
        <f t="shared" si="40"/>
        <v>1211.3</v>
      </c>
      <c r="AI137" s="27">
        <f t="shared" si="41"/>
        <v>957</v>
      </c>
      <c r="AJ137" s="27">
        <f t="shared" si="42"/>
        <v>51</v>
      </c>
      <c r="AK137" s="26">
        <f>INDEX(检修、备用和必开!I:I,MATCH(统调负荷!$C137,检修、备用和必开!$A:$A,0))</f>
        <v>9728.01111111109</v>
      </c>
    </row>
    <row r="138" ht="13.8" spans="1:37">
      <c r="A138" s="26">
        <f t="shared" si="30"/>
        <v>4</v>
      </c>
      <c r="B138" s="26">
        <f t="shared" si="31"/>
        <v>10</v>
      </c>
      <c r="C138" t="s">
        <v>23</v>
      </c>
      <c r="D138" s="75">
        <v>0.416666666666667</v>
      </c>
      <c r="E138" s="26">
        <v>98220</v>
      </c>
      <c r="F138" s="26">
        <v>48673</v>
      </c>
      <c r="G138" s="26">
        <v>18628</v>
      </c>
      <c r="H138" s="26">
        <v>22210</v>
      </c>
      <c r="I138" s="26">
        <v>10120</v>
      </c>
      <c r="J138" s="26">
        <v>-1411</v>
      </c>
      <c r="K138" s="26">
        <f t="shared" si="29"/>
        <v>42111.4</v>
      </c>
      <c r="L138" s="27">
        <f t="shared" si="32"/>
        <v>1.62029284231823</v>
      </c>
      <c r="M138" s="75">
        <v>0.416666666666667</v>
      </c>
      <c r="N138" s="26">
        <v>97231.1</v>
      </c>
      <c r="O138" s="26">
        <v>44882.8</v>
      </c>
      <c r="P138" s="26">
        <v>18891.1</v>
      </c>
      <c r="Q138" s="26">
        <v>23684.2</v>
      </c>
      <c r="R138" s="26">
        <v>11167</v>
      </c>
      <c r="S138" s="26">
        <v>-1394</v>
      </c>
      <c r="T138" s="26">
        <f t="shared" si="33"/>
        <v>38321.2</v>
      </c>
      <c r="U138" s="27">
        <f t="shared" si="34"/>
        <v>1.3786855036855</v>
      </c>
      <c r="V138" s="26">
        <f>INDEX(检修、备用和必开!B:B,MATCH(统调负荷!$C138,检修、备用和必开!$A:$A,0))</f>
        <v>24959.6</v>
      </c>
      <c r="W138" s="26">
        <f>INDEX(检修、备用和必开!C:C,MATCH(统调负荷!$C138,检修、备用和必开!$A:$A,0))</f>
        <v>0</v>
      </c>
      <c r="X138" s="26">
        <f>INDEX(检修、备用和必开!D:D,MATCH(统调负荷!$C138,检修、备用和必开!$A:$A,0))</f>
        <v>11170</v>
      </c>
      <c r="Y138" s="26">
        <f>INDEX(检修、备用和必开!E:E,MATCH(统调负荷!$C138,检修、备用和必开!$A:$A,0))</f>
        <v>6561.6</v>
      </c>
      <c r="Z138" s="26">
        <f>INDEX(检修、备用和必开!F:F,MATCH(统调负荷!$C138,检修、备用和必开!$A:$A,0))</f>
        <v>1300</v>
      </c>
      <c r="AA138" s="26">
        <f t="shared" si="35"/>
        <v>68232.8</v>
      </c>
      <c r="AB138" s="26">
        <v>334.8</v>
      </c>
      <c r="AC138" s="26">
        <v>330.44</v>
      </c>
      <c r="AD138" s="76">
        <f t="shared" si="36"/>
        <v>45659.4166666667</v>
      </c>
      <c r="AE138" s="27">
        <f t="shared" si="37"/>
        <v>-988.899999999994</v>
      </c>
      <c r="AF138" s="27">
        <f t="shared" si="38"/>
        <v>-3790.2</v>
      </c>
      <c r="AG138" s="27">
        <f t="shared" si="39"/>
        <v>263.099999999999</v>
      </c>
      <c r="AH138" s="27">
        <f t="shared" si="40"/>
        <v>1474.2</v>
      </c>
      <c r="AI138" s="27">
        <f t="shared" si="41"/>
        <v>1047</v>
      </c>
      <c r="AJ138" s="27">
        <f t="shared" si="42"/>
        <v>17</v>
      </c>
      <c r="AK138" s="26">
        <f>INDEX(检修、备用和必开!I:I,MATCH(统调负荷!$C138,检修、备用和必开!$A:$A,0))</f>
        <v>9728.01111111109</v>
      </c>
    </row>
    <row r="139" ht="13.8" spans="1:37">
      <c r="A139" s="26">
        <f t="shared" si="30"/>
        <v>4</v>
      </c>
      <c r="B139" s="26">
        <f t="shared" si="31"/>
        <v>10</v>
      </c>
      <c r="C139" t="s">
        <v>23</v>
      </c>
      <c r="D139" s="75">
        <v>0.427083333333333</v>
      </c>
      <c r="E139" s="26">
        <v>96735</v>
      </c>
      <c r="F139" s="26">
        <v>47634</v>
      </c>
      <c r="G139" s="26">
        <v>18624</v>
      </c>
      <c r="H139" s="26">
        <v>21373</v>
      </c>
      <c r="I139" s="26">
        <v>10515</v>
      </c>
      <c r="J139" s="26">
        <v>-1411</v>
      </c>
      <c r="K139" s="26">
        <f t="shared" si="29"/>
        <v>41072.4</v>
      </c>
      <c r="L139" s="27">
        <f t="shared" si="32"/>
        <v>1.66128105491766</v>
      </c>
      <c r="M139" s="75">
        <v>0.427083333333333</v>
      </c>
      <c r="N139" s="26">
        <v>95472.2</v>
      </c>
      <c r="O139" s="26">
        <v>42574</v>
      </c>
      <c r="P139" s="26">
        <v>19474.2</v>
      </c>
      <c r="Q139" s="26">
        <v>23125</v>
      </c>
      <c r="R139" s="26">
        <v>11741</v>
      </c>
      <c r="S139" s="26">
        <v>-1442</v>
      </c>
      <c r="T139" s="26">
        <f t="shared" si="33"/>
        <v>36012.4</v>
      </c>
      <c r="U139" s="27">
        <f t="shared" si="34"/>
        <v>1.44614941164502</v>
      </c>
      <c r="V139" s="26">
        <f>INDEX(检修、备用和必开!B:B,MATCH(统调负荷!$C139,检修、备用和必开!$A:$A,0))</f>
        <v>24959.6</v>
      </c>
      <c r="W139" s="26">
        <f>INDEX(检修、备用和必开!C:C,MATCH(统调负荷!$C139,检修、备用和必开!$A:$A,0))</f>
        <v>0</v>
      </c>
      <c r="X139" s="26">
        <f>INDEX(检修、备用和必开!D:D,MATCH(统调负荷!$C139,检修、备用和必开!$A:$A,0))</f>
        <v>11170</v>
      </c>
      <c r="Y139" s="26">
        <f>INDEX(检修、备用和必开!E:E,MATCH(统调负荷!$C139,检修、备用和必开!$A:$A,0))</f>
        <v>6561.6</v>
      </c>
      <c r="Z139" s="26">
        <f>INDEX(检修、备用和必开!F:F,MATCH(统调负荷!$C139,检修、备用和必开!$A:$A,0))</f>
        <v>1300</v>
      </c>
      <c r="AA139" s="26">
        <f t="shared" si="35"/>
        <v>68232.8</v>
      </c>
      <c r="AB139" s="26">
        <v>325.03</v>
      </c>
      <c r="AC139" s="26">
        <v>378.35</v>
      </c>
      <c r="AD139" s="76">
        <f t="shared" si="36"/>
        <v>45659.4270833333</v>
      </c>
      <c r="AE139" s="27">
        <f t="shared" si="37"/>
        <v>-1262.8</v>
      </c>
      <c r="AF139" s="27">
        <f t="shared" si="38"/>
        <v>-5060</v>
      </c>
      <c r="AG139" s="27">
        <f t="shared" si="39"/>
        <v>850.200000000001</v>
      </c>
      <c r="AH139" s="27">
        <f t="shared" si="40"/>
        <v>1752</v>
      </c>
      <c r="AI139" s="27">
        <f t="shared" si="41"/>
        <v>1226</v>
      </c>
      <c r="AJ139" s="27">
        <f t="shared" si="42"/>
        <v>-31</v>
      </c>
      <c r="AK139" s="26">
        <f>INDEX(检修、备用和必开!I:I,MATCH(统调负荷!$C139,检修、备用和必开!$A:$A,0))</f>
        <v>9728.01111111109</v>
      </c>
    </row>
    <row r="140" ht="13.8" spans="1:37">
      <c r="A140" s="26">
        <f t="shared" si="30"/>
        <v>4</v>
      </c>
      <c r="B140" s="26">
        <f t="shared" si="31"/>
        <v>10</v>
      </c>
      <c r="C140" t="s">
        <v>23</v>
      </c>
      <c r="D140" s="75">
        <v>0.4375</v>
      </c>
      <c r="E140" s="26">
        <v>96850</v>
      </c>
      <c r="F140" s="26">
        <v>47646</v>
      </c>
      <c r="G140" s="26">
        <v>18624</v>
      </c>
      <c r="H140" s="26">
        <v>21144</v>
      </c>
      <c r="I140" s="26">
        <v>10847</v>
      </c>
      <c r="J140" s="26">
        <v>-1411</v>
      </c>
      <c r="K140" s="26">
        <f t="shared" si="29"/>
        <v>41084.4</v>
      </c>
      <c r="L140" s="27">
        <f t="shared" si="32"/>
        <v>1.66079582517939</v>
      </c>
      <c r="M140" s="75">
        <v>0.4375</v>
      </c>
      <c r="N140" s="26">
        <v>95379.7</v>
      </c>
      <c r="O140" s="26">
        <v>42237.4</v>
      </c>
      <c r="P140" s="26">
        <v>19221.9</v>
      </c>
      <c r="Q140" s="26">
        <v>23303.4</v>
      </c>
      <c r="R140" s="26">
        <v>12053</v>
      </c>
      <c r="S140" s="26">
        <v>-1436</v>
      </c>
      <c r="T140" s="26">
        <f t="shared" si="33"/>
        <v>35675.8</v>
      </c>
      <c r="U140" s="27">
        <f t="shared" si="34"/>
        <v>1.45654039422958</v>
      </c>
      <c r="V140" s="26">
        <f>INDEX(检修、备用和必开!B:B,MATCH(统调负荷!$C140,检修、备用和必开!$A:$A,0))</f>
        <v>24959.6</v>
      </c>
      <c r="W140" s="26">
        <f>INDEX(检修、备用和必开!C:C,MATCH(统调负荷!$C140,检修、备用和必开!$A:$A,0))</f>
        <v>0</v>
      </c>
      <c r="X140" s="26">
        <f>INDEX(检修、备用和必开!D:D,MATCH(统调负荷!$C140,检修、备用和必开!$A:$A,0))</f>
        <v>11170</v>
      </c>
      <c r="Y140" s="26">
        <f>INDEX(检修、备用和必开!E:E,MATCH(统调负荷!$C140,检修、备用和必开!$A:$A,0))</f>
        <v>6561.6</v>
      </c>
      <c r="Z140" s="26">
        <f>INDEX(检修、备用和必开!F:F,MATCH(统调负荷!$C140,检修、备用和必开!$A:$A,0))</f>
        <v>1300</v>
      </c>
      <c r="AA140" s="26">
        <f t="shared" si="35"/>
        <v>68232.8</v>
      </c>
      <c r="AB140" s="26">
        <v>327.61</v>
      </c>
      <c r="AC140" s="26">
        <v>354.96</v>
      </c>
      <c r="AD140" s="76">
        <f t="shared" si="36"/>
        <v>45659.4375</v>
      </c>
      <c r="AE140" s="27">
        <f t="shared" si="37"/>
        <v>-1470.3</v>
      </c>
      <c r="AF140" s="27">
        <f t="shared" si="38"/>
        <v>-5408.6</v>
      </c>
      <c r="AG140" s="27">
        <f t="shared" si="39"/>
        <v>597.900000000001</v>
      </c>
      <c r="AH140" s="27">
        <f t="shared" si="40"/>
        <v>2159.4</v>
      </c>
      <c r="AI140" s="27">
        <f t="shared" si="41"/>
        <v>1206</v>
      </c>
      <c r="AJ140" s="27">
        <f t="shared" si="42"/>
        <v>-25</v>
      </c>
      <c r="AK140" s="26">
        <f>INDEX(检修、备用和必开!I:I,MATCH(统调负荷!$C140,检修、备用和必开!$A:$A,0))</f>
        <v>9728.01111111109</v>
      </c>
    </row>
    <row r="141" ht="13.8" spans="1:37">
      <c r="A141" s="26">
        <f t="shared" si="30"/>
        <v>4</v>
      </c>
      <c r="B141" s="26">
        <f t="shared" si="31"/>
        <v>10</v>
      </c>
      <c r="C141" t="s">
        <v>23</v>
      </c>
      <c r="D141" s="75">
        <v>0.447916666666667</v>
      </c>
      <c r="E141" s="26">
        <v>96505</v>
      </c>
      <c r="F141" s="26">
        <v>47563</v>
      </c>
      <c r="G141" s="26">
        <v>18624</v>
      </c>
      <c r="H141" s="26">
        <v>20478</v>
      </c>
      <c r="I141" s="26">
        <v>11251</v>
      </c>
      <c r="J141" s="26">
        <v>-1411</v>
      </c>
      <c r="K141" s="26">
        <f t="shared" si="29"/>
        <v>41001.4</v>
      </c>
      <c r="L141" s="27">
        <f t="shared" si="32"/>
        <v>1.66415780924554</v>
      </c>
      <c r="M141" s="75">
        <v>0.447916666666667</v>
      </c>
      <c r="N141" s="26">
        <v>95095.9</v>
      </c>
      <c r="O141" s="26">
        <v>41916.4</v>
      </c>
      <c r="P141" s="26">
        <v>19320.4</v>
      </c>
      <c r="Q141" s="26">
        <v>22768.1</v>
      </c>
      <c r="R141" s="26">
        <v>12466</v>
      </c>
      <c r="S141" s="26">
        <v>-1375</v>
      </c>
      <c r="T141" s="26">
        <f t="shared" si="33"/>
        <v>35354.8</v>
      </c>
      <c r="U141" s="27">
        <f t="shared" si="34"/>
        <v>1.46658986175115</v>
      </c>
      <c r="V141" s="26">
        <f>INDEX(检修、备用和必开!B:B,MATCH(统调负荷!$C141,检修、备用和必开!$A:$A,0))</f>
        <v>24959.6</v>
      </c>
      <c r="W141" s="26">
        <f>INDEX(检修、备用和必开!C:C,MATCH(统调负荷!$C141,检修、备用和必开!$A:$A,0))</f>
        <v>0</v>
      </c>
      <c r="X141" s="26">
        <f>INDEX(检修、备用和必开!D:D,MATCH(统调负荷!$C141,检修、备用和必开!$A:$A,0))</f>
        <v>11170</v>
      </c>
      <c r="Y141" s="26">
        <f>INDEX(检修、备用和必开!E:E,MATCH(统调负荷!$C141,检修、备用和必开!$A:$A,0))</f>
        <v>6561.6</v>
      </c>
      <c r="Z141" s="26">
        <f>INDEX(检修、备用和必开!F:F,MATCH(统调负荷!$C141,检修、备用和必开!$A:$A,0))</f>
        <v>1300</v>
      </c>
      <c r="AA141" s="26">
        <f t="shared" si="35"/>
        <v>68232.8</v>
      </c>
      <c r="AB141" s="26">
        <v>327.62</v>
      </c>
      <c r="AC141" s="26">
        <v>314.8</v>
      </c>
      <c r="AD141" s="76">
        <f t="shared" si="36"/>
        <v>45659.4479166667</v>
      </c>
      <c r="AE141" s="27">
        <f t="shared" si="37"/>
        <v>-1409.10000000001</v>
      </c>
      <c r="AF141" s="27">
        <f t="shared" si="38"/>
        <v>-5646.6</v>
      </c>
      <c r="AG141" s="27">
        <f t="shared" si="39"/>
        <v>696.400000000001</v>
      </c>
      <c r="AH141" s="27">
        <f t="shared" si="40"/>
        <v>2290.1</v>
      </c>
      <c r="AI141" s="27">
        <f t="shared" si="41"/>
        <v>1215</v>
      </c>
      <c r="AJ141" s="27">
        <f t="shared" si="42"/>
        <v>36</v>
      </c>
      <c r="AK141" s="26">
        <f>INDEX(检修、备用和必开!I:I,MATCH(统调负荷!$C141,检修、备用和必开!$A:$A,0))</f>
        <v>9728.01111111109</v>
      </c>
    </row>
    <row r="142" ht="13.8" spans="1:37">
      <c r="A142" s="26">
        <f t="shared" si="30"/>
        <v>4</v>
      </c>
      <c r="B142" s="26">
        <f t="shared" si="31"/>
        <v>11</v>
      </c>
      <c r="C142" t="s">
        <v>23</v>
      </c>
      <c r="D142" s="75">
        <v>0.458333333333333</v>
      </c>
      <c r="E142" s="26">
        <v>95710</v>
      </c>
      <c r="F142" s="26">
        <v>45743</v>
      </c>
      <c r="G142" s="26">
        <v>19219</v>
      </c>
      <c r="H142" s="26">
        <v>20479</v>
      </c>
      <c r="I142" s="26">
        <v>11680</v>
      </c>
      <c r="J142" s="26">
        <v>-1411</v>
      </c>
      <c r="K142" s="26">
        <f t="shared" si="29"/>
        <v>39181.4</v>
      </c>
      <c r="L142" s="27">
        <f t="shared" si="32"/>
        <v>1.7414589575666</v>
      </c>
      <c r="M142" s="75">
        <v>0.458333333333333</v>
      </c>
      <c r="N142" s="26">
        <v>95157.4</v>
      </c>
      <c r="O142" s="26">
        <v>40474.5</v>
      </c>
      <c r="P142" s="26">
        <v>19846.5</v>
      </c>
      <c r="Q142" s="26">
        <v>23276.4</v>
      </c>
      <c r="R142" s="26">
        <v>12906</v>
      </c>
      <c r="S142" s="26">
        <v>-1346</v>
      </c>
      <c r="T142" s="26">
        <f t="shared" si="33"/>
        <v>33912.9</v>
      </c>
      <c r="U142" s="27">
        <f t="shared" si="34"/>
        <v>1.51349624802309</v>
      </c>
      <c r="V142" s="26">
        <f>INDEX(检修、备用和必开!B:B,MATCH(统调负荷!$C142,检修、备用和必开!$A:$A,0))</f>
        <v>24959.6</v>
      </c>
      <c r="W142" s="26">
        <f>INDEX(检修、备用和必开!C:C,MATCH(统调负荷!$C142,检修、备用和必开!$A:$A,0))</f>
        <v>0</v>
      </c>
      <c r="X142" s="26">
        <f>INDEX(检修、备用和必开!D:D,MATCH(统调负荷!$C142,检修、备用和必开!$A:$A,0))</f>
        <v>11170</v>
      </c>
      <c r="Y142" s="26">
        <f>INDEX(检修、备用和必开!E:E,MATCH(统调负荷!$C142,检修、备用和必开!$A:$A,0))</f>
        <v>6561.6</v>
      </c>
      <c r="Z142" s="26">
        <f>INDEX(检修、备用和必开!F:F,MATCH(统调负荷!$C142,检修、备用和必开!$A:$A,0))</f>
        <v>1300</v>
      </c>
      <c r="AA142" s="26">
        <f t="shared" si="35"/>
        <v>68232.8</v>
      </c>
      <c r="AB142" s="26">
        <v>322.44</v>
      </c>
      <c r="AC142" s="26">
        <v>269.68</v>
      </c>
      <c r="AD142" s="76">
        <f t="shared" si="36"/>
        <v>45659.4583333333</v>
      </c>
      <c r="AE142" s="27">
        <f t="shared" si="37"/>
        <v>-552.600000000006</v>
      </c>
      <c r="AF142" s="27">
        <f t="shared" si="38"/>
        <v>-5268.5</v>
      </c>
      <c r="AG142" s="27">
        <f t="shared" si="39"/>
        <v>627.5</v>
      </c>
      <c r="AH142" s="27">
        <f t="shared" si="40"/>
        <v>2797.4</v>
      </c>
      <c r="AI142" s="27">
        <f t="shared" si="41"/>
        <v>1226</v>
      </c>
      <c r="AJ142" s="27">
        <f t="shared" si="42"/>
        <v>65</v>
      </c>
      <c r="AK142" s="26">
        <f>INDEX(检修、备用和必开!I:I,MATCH(统调负荷!$C142,检修、备用和必开!$A:$A,0))</f>
        <v>9728.01111111109</v>
      </c>
    </row>
    <row r="143" ht="13.8" spans="1:37">
      <c r="A143" s="26">
        <f t="shared" si="30"/>
        <v>4</v>
      </c>
      <c r="B143" s="26">
        <f t="shared" si="31"/>
        <v>11</v>
      </c>
      <c r="C143" t="s">
        <v>23</v>
      </c>
      <c r="D143" s="75">
        <v>0.46875</v>
      </c>
      <c r="E143" s="26">
        <v>95250</v>
      </c>
      <c r="F143" s="26">
        <v>46369</v>
      </c>
      <c r="G143" s="26">
        <v>17775</v>
      </c>
      <c r="H143" s="26">
        <v>20455</v>
      </c>
      <c r="I143" s="26">
        <v>12062</v>
      </c>
      <c r="J143" s="26">
        <v>-1411</v>
      </c>
      <c r="K143" s="26">
        <f t="shared" si="29"/>
        <v>39807.4</v>
      </c>
      <c r="L143" s="27">
        <f t="shared" si="32"/>
        <v>1.71407326276019</v>
      </c>
      <c r="M143" s="75">
        <v>0.46875</v>
      </c>
      <c r="N143" s="26">
        <v>94623.5</v>
      </c>
      <c r="O143" s="26">
        <v>40527.5</v>
      </c>
      <c r="P143" s="26">
        <v>18611.5</v>
      </c>
      <c r="Q143" s="26">
        <v>23655.5</v>
      </c>
      <c r="R143" s="26">
        <v>13225</v>
      </c>
      <c r="S143" s="26">
        <v>-1396</v>
      </c>
      <c r="T143" s="26">
        <f t="shared" si="33"/>
        <v>33965.9</v>
      </c>
      <c r="U143" s="27">
        <f t="shared" si="34"/>
        <v>1.51171905290467</v>
      </c>
      <c r="V143" s="26">
        <f>INDEX(检修、备用和必开!B:B,MATCH(统调负荷!$C143,检修、备用和必开!$A:$A,0))</f>
        <v>24959.6</v>
      </c>
      <c r="W143" s="26">
        <f>INDEX(检修、备用和必开!C:C,MATCH(统调负荷!$C143,检修、备用和必开!$A:$A,0))</f>
        <v>0</v>
      </c>
      <c r="X143" s="26">
        <f>INDEX(检修、备用和必开!D:D,MATCH(统调负荷!$C143,检修、备用和必开!$A:$A,0))</f>
        <v>11170</v>
      </c>
      <c r="Y143" s="26">
        <f>INDEX(检修、备用和必开!E:E,MATCH(统调负荷!$C143,检修、备用和必开!$A:$A,0))</f>
        <v>6561.6</v>
      </c>
      <c r="Z143" s="26">
        <f>INDEX(检修、备用和必开!F:F,MATCH(统调负荷!$C143,检修、备用和必开!$A:$A,0))</f>
        <v>1300</v>
      </c>
      <c r="AA143" s="26">
        <f t="shared" si="35"/>
        <v>68232.8</v>
      </c>
      <c r="AB143" s="26">
        <v>320.76</v>
      </c>
      <c r="AC143" s="26">
        <v>309.2</v>
      </c>
      <c r="AD143" s="76">
        <f t="shared" si="36"/>
        <v>45659.46875</v>
      </c>
      <c r="AE143" s="27">
        <f t="shared" si="37"/>
        <v>-626.5</v>
      </c>
      <c r="AF143" s="27">
        <f t="shared" si="38"/>
        <v>-5841.5</v>
      </c>
      <c r="AG143" s="27">
        <f t="shared" si="39"/>
        <v>836.5</v>
      </c>
      <c r="AH143" s="27">
        <f t="shared" si="40"/>
        <v>3200.5</v>
      </c>
      <c r="AI143" s="27">
        <f t="shared" si="41"/>
        <v>1163</v>
      </c>
      <c r="AJ143" s="27">
        <f t="shared" si="42"/>
        <v>15</v>
      </c>
      <c r="AK143" s="26">
        <f>INDEX(检修、备用和必开!I:I,MATCH(统调负荷!$C143,检修、备用和必开!$A:$A,0))</f>
        <v>9728.01111111109</v>
      </c>
    </row>
    <row r="144" ht="13.8" spans="1:37">
      <c r="A144" s="26">
        <f t="shared" si="30"/>
        <v>4</v>
      </c>
      <c r="B144" s="26">
        <f t="shared" si="31"/>
        <v>11</v>
      </c>
      <c r="C144" t="s">
        <v>23</v>
      </c>
      <c r="D144" s="75">
        <v>0.479166666666667</v>
      </c>
      <c r="E144" s="26">
        <v>93765</v>
      </c>
      <c r="F144" s="26">
        <v>45913</v>
      </c>
      <c r="G144" s="26">
        <v>16530</v>
      </c>
      <c r="H144" s="26">
        <v>20299</v>
      </c>
      <c r="I144" s="26">
        <v>12434</v>
      </c>
      <c r="J144" s="26">
        <v>-1411</v>
      </c>
      <c r="K144" s="26">
        <f t="shared" si="29"/>
        <v>39351.4</v>
      </c>
      <c r="L144" s="27">
        <f t="shared" si="32"/>
        <v>1.733935768486</v>
      </c>
      <c r="M144" s="75">
        <v>0.479166666666667</v>
      </c>
      <c r="N144" s="26">
        <v>93311.9</v>
      </c>
      <c r="O144" s="26">
        <v>38791.7</v>
      </c>
      <c r="P144" s="26">
        <v>17943.1</v>
      </c>
      <c r="Q144" s="26">
        <v>24540.1</v>
      </c>
      <c r="R144" s="26">
        <v>13419</v>
      </c>
      <c r="S144" s="26">
        <v>-1382</v>
      </c>
      <c r="T144" s="26">
        <f t="shared" si="33"/>
        <v>32230.1</v>
      </c>
      <c r="U144" s="27">
        <f t="shared" si="34"/>
        <v>1.57218070926104</v>
      </c>
      <c r="V144" s="26">
        <f>INDEX(检修、备用和必开!B:B,MATCH(统调负荷!$C144,检修、备用和必开!$A:$A,0))</f>
        <v>24959.6</v>
      </c>
      <c r="W144" s="26">
        <f>INDEX(检修、备用和必开!C:C,MATCH(统调负荷!$C144,检修、备用和必开!$A:$A,0))</f>
        <v>0</v>
      </c>
      <c r="X144" s="26">
        <f>INDEX(检修、备用和必开!D:D,MATCH(统调负荷!$C144,检修、备用和必开!$A:$A,0))</f>
        <v>11170</v>
      </c>
      <c r="Y144" s="26">
        <f>INDEX(检修、备用和必开!E:E,MATCH(统调负荷!$C144,检修、备用和必开!$A:$A,0))</f>
        <v>6561.6</v>
      </c>
      <c r="Z144" s="26">
        <f>INDEX(检修、备用和必开!F:F,MATCH(统调负荷!$C144,检修、备用和必开!$A:$A,0))</f>
        <v>1300</v>
      </c>
      <c r="AA144" s="26">
        <f t="shared" si="35"/>
        <v>68232.8</v>
      </c>
      <c r="AB144" s="26">
        <v>317.39</v>
      </c>
      <c r="AC144" s="26">
        <v>284.56</v>
      </c>
      <c r="AD144" s="76">
        <f t="shared" si="36"/>
        <v>45659.4791666667</v>
      </c>
      <c r="AE144" s="27">
        <f t="shared" si="37"/>
        <v>-453.100000000006</v>
      </c>
      <c r="AF144" s="27">
        <f t="shared" si="38"/>
        <v>-7121.3</v>
      </c>
      <c r="AG144" s="27">
        <f t="shared" si="39"/>
        <v>1413.1</v>
      </c>
      <c r="AH144" s="27">
        <f t="shared" si="40"/>
        <v>4241.1</v>
      </c>
      <c r="AI144" s="27">
        <f t="shared" si="41"/>
        <v>985</v>
      </c>
      <c r="AJ144" s="27">
        <f t="shared" si="42"/>
        <v>29</v>
      </c>
      <c r="AK144" s="26">
        <f>INDEX(检修、备用和必开!I:I,MATCH(统调负荷!$C144,检修、备用和必开!$A:$A,0))</f>
        <v>9728.01111111109</v>
      </c>
    </row>
    <row r="145" ht="13.8" spans="1:37">
      <c r="A145" s="26">
        <f t="shared" si="30"/>
        <v>4</v>
      </c>
      <c r="B145" s="26">
        <f t="shared" si="31"/>
        <v>11</v>
      </c>
      <c r="C145" t="s">
        <v>23</v>
      </c>
      <c r="D145" s="75">
        <v>0.489583333333333</v>
      </c>
      <c r="E145" s="26">
        <v>90915</v>
      </c>
      <c r="F145" s="26">
        <v>44134</v>
      </c>
      <c r="G145" s="26">
        <v>15245</v>
      </c>
      <c r="H145" s="26">
        <v>20250</v>
      </c>
      <c r="I145" s="26">
        <v>12697</v>
      </c>
      <c r="J145" s="26">
        <v>-1411</v>
      </c>
      <c r="K145" s="26">
        <f t="shared" si="29"/>
        <v>37572.4</v>
      </c>
      <c r="L145" s="27">
        <f t="shared" si="32"/>
        <v>1.81603517475594</v>
      </c>
      <c r="M145" s="75">
        <v>0.489583333333333</v>
      </c>
      <c r="N145" s="26">
        <v>90532.3</v>
      </c>
      <c r="O145" s="26">
        <v>37319.9</v>
      </c>
      <c r="P145" s="26">
        <v>16917.3</v>
      </c>
      <c r="Q145" s="26">
        <v>24112.1</v>
      </c>
      <c r="R145" s="26">
        <v>13550</v>
      </c>
      <c r="S145" s="26">
        <v>-1367</v>
      </c>
      <c r="T145" s="26">
        <f t="shared" si="33"/>
        <v>30758.3</v>
      </c>
      <c r="U145" s="27">
        <f t="shared" si="34"/>
        <v>1.62736862691786</v>
      </c>
      <c r="V145" s="26">
        <f>INDEX(检修、备用和必开!B:B,MATCH(统调负荷!$C145,检修、备用和必开!$A:$A,0))</f>
        <v>24959.6</v>
      </c>
      <c r="W145" s="26">
        <f>INDEX(检修、备用和必开!C:C,MATCH(统调负荷!$C145,检修、备用和必开!$A:$A,0))</f>
        <v>0</v>
      </c>
      <c r="X145" s="26">
        <f>INDEX(检修、备用和必开!D:D,MATCH(统调负荷!$C145,检修、备用和必开!$A:$A,0))</f>
        <v>11170</v>
      </c>
      <c r="Y145" s="26">
        <f>INDEX(检修、备用和必开!E:E,MATCH(统调负荷!$C145,检修、备用和必开!$A:$A,0))</f>
        <v>6561.6</v>
      </c>
      <c r="Z145" s="26">
        <f>INDEX(检修、备用和必开!F:F,MATCH(统调负荷!$C145,检修、备用和必开!$A:$A,0))</f>
        <v>1300</v>
      </c>
      <c r="AA145" s="26">
        <f t="shared" si="35"/>
        <v>68232.8</v>
      </c>
      <c r="AB145" s="26">
        <v>309.83</v>
      </c>
      <c r="AC145" s="26">
        <v>294.99</v>
      </c>
      <c r="AD145" s="76">
        <f t="shared" si="36"/>
        <v>45659.4895833333</v>
      </c>
      <c r="AE145" s="27">
        <f t="shared" si="37"/>
        <v>-382.699999999997</v>
      </c>
      <c r="AF145" s="27">
        <f t="shared" si="38"/>
        <v>-6814.1</v>
      </c>
      <c r="AG145" s="27">
        <f t="shared" si="39"/>
        <v>1672.3</v>
      </c>
      <c r="AH145" s="27">
        <f t="shared" si="40"/>
        <v>3862.1</v>
      </c>
      <c r="AI145" s="27">
        <f t="shared" si="41"/>
        <v>853</v>
      </c>
      <c r="AJ145" s="27">
        <f t="shared" si="42"/>
        <v>44</v>
      </c>
      <c r="AK145" s="26">
        <f>INDEX(检修、备用和必开!I:I,MATCH(统调负荷!$C145,检修、备用和必开!$A:$A,0))</f>
        <v>9728.01111111109</v>
      </c>
    </row>
    <row r="146" ht="13.8" spans="1:37">
      <c r="A146" s="26">
        <f t="shared" si="30"/>
        <v>4</v>
      </c>
      <c r="B146" s="26">
        <f t="shared" si="31"/>
        <v>12</v>
      </c>
      <c r="C146" t="s">
        <v>23</v>
      </c>
      <c r="D146" s="75">
        <v>0.5</v>
      </c>
      <c r="E146" s="26">
        <v>85505</v>
      </c>
      <c r="F146" s="26">
        <v>41358</v>
      </c>
      <c r="G146" s="26">
        <v>12688</v>
      </c>
      <c r="H146" s="26">
        <v>19989</v>
      </c>
      <c r="I146" s="26">
        <v>12881</v>
      </c>
      <c r="J146" s="26">
        <v>-1411</v>
      </c>
      <c r="K146" s="26">
        <f t="shared" si="29"/>
        <v>34796.4</v>
      </c>
      <c r="L146" s="27">
        <f t="shared" si="32"/>
        <v>1.96091549700544</v>
      </c>
      <c r="M146" s="75">
        <v>0.5</v>
      </c>
      <c r="N146" s="26">
        <v>84589.1</v>
      </c>
      <c r="O146" s="26">
        <v>33748.9</v>
      </c>
      <c r="P146" s="26">
        <v>15170.3</v>
      </c>
      <c r="Q146" s="26">
        <v>23384.9</v>
      </c>
      <c r="R146" s="26">
        <v>13703</v>
      </c>
      <c r="S146" s="26">
        <v>-1418</v>
      </c>
      <c r="T146" s="26">
        <f t="shared" si="33"/>
        <v>27187.3</v>
      </c>
      <c r="U146" s="27">
        <f t="shared" si="34"/>
        <v>1.77887390405477</v>
      </c>
      <c r="V146" s="26">
        <f>INDEX(检修、备用和必开!B:B,MATCH(统调负荷!$C146,检修、备用和必开!$A:$A,0))</f>
        <v>24959.6</v>
      </c>
      <c r="W146" s="26">
        <f>INDEX(检修、备用和必开!C:C,MATCH(统调负荷!$C146,检修、备用和必开!$A:$A,0))</f>
        <v>0</v>
      </c>
      <c r="X146" s="26">
        <f>INDEX(检修、备用和必开!D:D,MATCH(统调负荷!$C146,检修、备用和必开!$A:$A,0))</f>
        <v>11170</v>
      </c>
      <c r="Y146" s="26">
        <f>INDEX(检修、备用和必开!E:E,MATCH(统调负荷!$C146,检修、备用和必开!$A:$A,0))</f>
        <v>6561.6</v>
      </c>
      <c r="Z146" s="26">
        <f>INDEX(检修、备用和必开!F:F,MATCH(统调负荷!$C146,检修、备用和必开!$A:$A,0))</f>
        <v>1300</v>
      </c>
      <c r="AA146" s="26">
        <f t="shared" si="35"/>
        <v>68232.8</v>
      </c>
      <c r="AB146" s="26">
        <v>293.93</v>
      </c>
      <c r="AC146" s="26">
        <v>0</v>
      </c>
      <c r="AD146" s="76">
        <f t="shared" si="36"/>
        <v>45659.5</v>
      </c>
      <c r="AE146" s="27">
        <f t="shared" si="37"/>
        <v>-915.899999999994</v>
      </c>
      <c r="AF146" s="27">
        <f t="shared" si="38"/>
        <v>-7609.1</v>
      </c>
      <c r="AG146" s="27">
        <f t="shared" si="39"/>
        <v>2482.3</v>
      </c>
      <c r="AH146" s="27">
        <f t="shared" si="40"/>
        <v>3395.9</v>
      </c>
      <c r="AI146" s="27">
        <f t="shared" si="41"/>
        <v>822</v>
      </c>
      <c r="AJ146" s="27">
        <f t="shared" si="42"/>
        <v>-7</v>
      </c>
      <c r="AK146" s="26">
        <f>INDEX(检修、备用和必开!I:I,MATCH(统调负荷!$C146,检修、备用和必开!$A:$A,0))</f>
        <v>9728.01111111109</v>
      </c>
    </row>
    <row r="147" ht="13.8" spans="1:37">
      <c r="A147" s="26">
        <f t="shared" si="30"/>
        <v>4</v>
      </c>
      <c r="B147" s="26">
        <f t="shared" si="31"/>
        <v>12</v>
      </c>
      <c r="C147" t="s">
        <v>23</v>
      </c>
      <c r="D147" s="75">
        <v>0.510416666666667</v>
      </c>
      <c r="E147" s="26">
        <v>85275</v>
      </c>
      <c r="F147" s="26">
        <v>42559</v>
      </c>
      <c r="G147" s="26">
        <v>11202</v>
      </c>
      <c r="H147" s="26">
        <v>19906</v>
      </c>
      <c r="I147" s="26">
        <v>13019</v>
      </c>
      <c r="J147" s="26">
        <v>-1411</v>
      </c>
      <c r="K147" s="26">
        <f t="shared" si="29"/>
        <v>35997.4</v>
      </c>
      <c r="L147" s="27">
        <f t="shared" si="32"/>
        <v>1.89549245223266</v>
      </c>
      <c r="M147" s="75">
        <v>0.510416666666667</v>
      </c>
      <c r="N147" s="26">
        <v>84683.9</v>
      </c>
      <c r="O147" s="26">
        <v>36159.8</v>
      </c>
      <c r="P147" s="26">
        <v>13377.8</v>
      </c>
      <c r="Q147" s="26">
        <v>22794.3</v>
      </c>
      <c r="R147" s="26">
        <v>13746</v>
      </c>
      <c r="S147" s="26">
        <v>-1394</v>
      </c>
      <c r="T147" s="26">
        <f t="shared" si="33"/>
        <v>29598.2</v>
      </c>
      <c r="U147" s="27">
        <f t="shared" si="34"/>
        <v>1.67367703258913</v>
      </c>
      <c r="V147" s="26">
        <f>INDEX(检修、备用和必开!B:B,MATCH(统调负荷!$C147,检修、备用和必开!$A:$A,0))</f>
        <v>24959.6</v>
      </c>
      <c r="W147" s="26">
        <f>INDEX(检修、备用和必开!C:C,MATCH(统调负荷!$C147,检修、备用和必开!$A:$A,0))</f>
        <v>0</v>
      </c>
      <c r="X147" s="26">
        <f>INDEX(检修、备用和必开!D:D,MATCH(统调负荷!$C147,检修、备用和必开!$A:$A,0))</f>
        <v>11170</v>
      </c>
      <c r="Y147" s="26">
        <f>INDEX(检修、备用和必开!E:E,MATCH(统调负荷!$C147,检修、备用和必开!$A:$A,0))</f>
        <v>6561.6</v>
      </c>
      <c r="Z147" s="26">
        <f>INDEX(检修、备用和必开!F:F,MATCH(统调负荷!$C147,检修、备用和必开!$A:$A,0))</f>
        <v>1300</v>
      </c>
      <c r="AA147" s="26">
        <f t="shared" si="35"/>
        <v>68232.8</v>
      </c>
      <c r="AB147" s="26">
        <v>302.63</v>
      </c>
      <c r="AC147" s="26">
        <v>303.72</v>
      </c>
      <c r="AD147" s="76">
        <f t="shared" si="36"/>
        <v>45659.5104166667</v>
      </c>
      <c r="AE147" s="27">
        <f t="shared" si="37"/>
        <v>-591.100000000006</v>
      </c>
      <c r="AF147" s="27">
        <f t="shared" si="38"/>
        <v>-6399.2</v>
      </c>
      <c r="AG147" s="27">
        <f t="shared" si="39"/>
        <v>2175.8</v>
      </c>
      <c r="AH147" s="27">
        <f t="shared" si="40"/>
        <v>2888.3</v>
      </c>
      <c r="AI147" s="27">
        <f t="shared" si="41"/>
        <v>727</v>
      </c>
      <c r="AJ147" s="27">
        <f t="shared" si="42"/>
        <v>17</v>
      </c>
      <c r="AK147" s="26">
        <f>INDEX(检修、备用和必开!I:I,MATCH(统调负荷!$C147,检修、备用和必开!$A:$A,0))</f>
        <v>9728.01111111109</v>
      </c>
    </row>
    <row r="148" ht="13.8" spans="1:37">
      <c r="A148" s="26">
        <f t="shared" si="30"/>
        <v>4</v>
      </c>
      <c r="B148" s="26">
        <f t="shared" si="31"/>
        <v>12</v>
      </c>
      <c r="C148" t="s">
        <v>23</v>
      </c>
      <c r="D148" s="75">
        <v>0.520833333333333</v>
      </c>
      <c r="E148" s="26">
        <v>84935</v>
      </c>
      <c r="F148" s="26">
        <v>42208</v>
      </c>
      <c r="G148" s="26">
        <v>11202</v>
      </c>
      <c r="H148" s="26">
        <v>19834</v>
      </c>
      <c r="I148" s="26">
        <v>13102</v>
      </c>
      <c r="J148" s="26">
        <v>-1411</v>
      </c>
      <c r="K148" s="26">
        <f t="shared" si="29"/>
        <v>35646.4</v>
      </c>
      <c r="L148" s="27">
        <f t="shared" si="32"/>
        <v>1.91415682930114</v>
      </c>
      <c r="M148" s="75">
        <v>0.520833333333333</v>
      </c>
      <c r="N148" s="26">
        <v>84346.5</v>
      </c>
      <c r="O148" s="26">
        <v>36014.5</v>
      </c>
      <c r="P148" s="26">
        <v>13653.8</v>
      </c>
      <c r="Q148" s="26">
        <v>22204.2</v>
      </c>
      <c r="R148" s="26">
        <v>13840</v>
      </c>
      <c r="S148" s="26">
        <v>-1366</v>
      </c>
      <c r="T148" s="26">
        <f t="shared" si="33"/>
        <v>29452.9</v>
      </c>
      <c r="U148" s="27">
        <f t="shared" si="34"/>
        <v>1.67966344106403</v>
      </c>
      <c r="V148" s="26">
        <f>INDEX(检修、备用和必开!B:B,MATCH(统调负荷!$C148,检修、备用和必开!$A:$A,0))</f>
        <v>24959.6</v>
      </c>
      <c r="W148" s="26">
        <f>INDEX(检修、备用和必开!C:C,MATCH(统调负荷!$C148,检修、备用和必开!$A:$A,0))</f>
        <v>0</v>
      </c>
      <c r="X148" s="26">
        <f>INDEX(检修、备用和必开!D:D,MATCH(统调负荷!$C148,检修、备用和必开!$A:$A,0))</f>
        <v>11170</v>
      </c>
      <c r="Y148" s="26">
        <f>INDEX(检修、备用和必开!E:E,MATCH(统调负荷!$C148,检修、备用和必开!$A:$A,0))</f>
        <v>6561.6</v>
      </c>
      <c r="Z148" s="26">
        <f>INDEX(检修、备用和必开!F:F,MATCH(统调负荷!$C148,检修、备用和必开!$A:$A,0))</f>
        <v>1300</v>
      </c>
      <c r="AA148" s="26">
        <f t="shared" si="35"/>
        <v>68232.8</v>
      </c>
      <c r="AB148" s="26">
        <v>298.62</v>
      </c>
      <c r="AC148" s="26">
        <v>290</v>
      </c>
      <c r="AD148" s="76">
        <f t="shared" si="36"/>
        <v>45659.5208333333</v>
      </c>
      <c r="AE148" s="27">
        <f t="shared" si="37"/>
        <v>-588.5</v>
      </c>
      <c r="AF148" s="27">
        <f t="shared" si="38"/>
        <v>-6193.5</v>
      </c>
      <c r="AG148" s="27">
        <f t="shared" si="39"/>
        <v>2451.8</v>
      </c>
      <c r="AH148" s="27">
        <f t="shared" si="40"/>
        <v>2370.2</v>
      </c>
      <c r="AI148" s="27">
        <f t="shared" si="41"/>
        <v>738</v>
      </c>
      <c r="AJ148" s="27">
        <f t="shared" si="42"/>
        <v>45</v>
      </c>
      <c r="AK148" s="26">
        <f>INDEX(检修、备用和必开!I:I,MATCH(统调负荷!$C148,检修、备用和必开!$A:$A,0))</f>
        <v>9728.01111111109</v>
      </c>
    </row>
    <row r="149" ht="13.8" spans="1:37">
      <c r="A149" s="26">
        <f t="shared" si="30"/>
        <v>4</v>
      </c>
      <c r="B149" s="26">
        <f t="shared" si="31"/>
        <v>12</v>
      </c>
      <c r="C149" t="s">
        <v>23</v>
      </c>
      <c r="D149" s="75">
        <v>0.53125</v>
      </c>
      <c r="E149" s="26">
        <v>84705</v>
      </c>
      <c r="F149" s="26">
        <v>41983</v>
      </c>
      <c r="G149" s="26">
        <v>11273</v>
      </c>
      <c r="H149" s="26">
        <v>19758</v>
      </c>
      <c r="I149" s="26">
        <v>13102</v>
      </c>
      <c r="J149" s="26">
        <v>-1411</v>
      </c>
      <c r="K149" s="26">
        <f t="shared" si="29"/>
        <v>35421.4</v>
      </c>
      <c r="L149" s="27">
        <f t="shared" si="32"/>
        <v>1.9263157300389</v>
      </c>
      <c r="M149" s="75">
        <v>0.53125</v>
      </c>
      <c r="N149" s="26">
        <v>83467</v>
      </c>
      <c r="O149" s="26">
        <v>35526.1</v>
      </c>
      <c r="P149" s="26">
        <v>13129.1</v>
      </c>
      <c r="Q149" s="26">
        <v>22337.8</v>
      </c>
      <c r="R149" s="26">
        <v>13890</v>
      </c>
      <c r="S149" s="26">
        <v>-1416</v>
      </c>
      <c r="T149" s="26">
        <f t="shared" si="33"/>
        <v>28964.5</v>
      </c>
      <c r="U149" s="27">
        <f t="shared" si="34"/>
        <v>1.70010340230973</v>
      </c>
      <c r="V149" s="26">
        <f>INDEX(检修、备用和必开!B:B,MATCH(统调负荷!$C149,检修、备用和必开!$A:$A,0))</f>
        <v>24959.6</v>
      </c>
      <c r="W149" s="26">
        <f>INDEX(检修、备用和必开!C:C,MATCH(统调负荷!$C149,检修、备用和必开!$A:$A,0))</f>
        <v>0</v>
      </c>
      <c r="X149" s="26">
        <f>INDEX(检修、备用和必开!D:D,MATCH(统调负荷!$C149,检修、备用和必开!$A:$A,0))</f>
        <v>11170</v>
      </c>
      <c r="Y149" s="26">
        <f>INDEX(检修、备用和必开!E:E,MATCH(统调负荷!$C149,检修、备用和必开!$A:$A,0))</f>
        <v>6561.6</v>
      </c>
      <c r="Z149" s="26">
        <f>INDEX(检修、备用和必开!F:F,MATCH(统调负荷!$C149,检修、备用和必开!$A:$A,0))</f>
        <v>1300</v>
      </c>
      <c r="AA149" s="26">
        <f t="shared" si="35"/>
        <v>68232.8</v>
      </c>
      <c r="AB149" s="26">
        <v>298.79</v>
      </c>
      <c r="AC149" s="26">
        <v>326.53</v>
      </c>
      <c r="AD149" s="76">
        <f t="shared" si="36"/>
        <v>45659.53125</v>
      </c>
      <c r="AE149" s="27">
        <f t="shared" si="37"/>
        <v>-1238</v>
      </c>
      <c r="AF149" s="27">
        <f t="shared" si="38"/>
        <v>-6456.9</v>
      </c>
      <c r="AG149" s="27">
        <f t="shared" si="39"/>
        <v>1856.1</v>
      </c>
      <c r="AH149" s="27">
        <f t="shared" si="40"/>
        <v>2579.8</v>
      </c>
      <c r="AI149" s="27">
        <f t="shared" si="41"/>
        <v>788</v>
      </c>
      <c r="AJ149" s="27">
        <f t="shared" si="42"/>
        <v>-5</v>
      </c>
      <c r="AK149" s="26">
        <f>INDEX(检修、备用和必开!I:I,MATCH(统调负荷!$C149,检修、备用和必开!$A:$A,0))</f>
        <v>9728.01111111109</v>
      </c>
    </row>
    <row r="150" ht="13.8" spans="1:37">
      <c r="A150" s="26">
        <f t="shared" si="30"/>
        <v>4</v>
      </c>
      <c r="B150" s="26">
        <f t="shared" si="31"/>
        <v>13</v>
      </c>
      <c r="C150" t="s">
        <v>23</v>
      </c>
      <c r="D150" s="75">
        <v>0.541666666666667</v>
      </c>
      <c r="E150" s="26">
        <v>84935</v>
      </c>
      <c r="F150" s="26">
        <v>42370</v>
      </c>
      <c r="G150" s="26">
        <v>11273</v>
      </c>
      <c r="H150" s="26">
        <v>19624</v>
      </c>
      <c r="I150" s="26">
        <v>13079</v>
      </c>
      <c r="J150" s="26">
        <v>-1411</v>
      </c>
      <c r="K150" s="26">
        <f t="shared" si="29"/>
        <v>35808.4</v>
      </c>
      <c r="L150" s="27">
        <f t="shared" si="32"/>
        <v>1.90549703421544</v>
      </c>
      <c r="M150" s="75">
        <v>0.541666666666667</v>
      </c>
      <c r="N150" s="26">
        <v>83774.3</v>
      </c>
      <c r="O150" s="26">
        <v>35866.9</v>
      </c>
      <c r="P150" s="26">
        <v>13258.6</v>
      </c>
      <c r="Q150" s="26">
        <v>21968.8</v>
      </c>
      <c r="R150" s="26">
        <v>14067</v>
      </c>
      <c r="S150" s="26">
        <v>-1387</v>
      </c>
      <c r="T150" s="26">
        <f t="shared" si="33"/>
        <v>29305.3</v>
      </c>
      <c r="U150" s="27">
        <f t="shared" si="34"/>
        <v>1.68578861676133</v>
      </c>
      <c r="V150" s="26">
        <f>INDEX(检修、备用和必开!B:B,MATCH(统调负荷!$C150,检修、备用和必开!$A:$A,0))</f>
        <v>24959.6</v>
      </c>
      <c r="W150" s="26">
        <f>INDEX(检修、备用和必开!C:C,MATCH(统调负荷!$C150,检修、备用和必开!$A:$A,0))</f>
        <v>0</v>
      </c>
      <c r="X150" s="26">
        <f>INDEX(检修、备用和必开!D:D,MATCH(统调负荷!$C150,检修、备用和必开!$A:$A,0))</f>
        <v>11170</v>
      </c>
      <c r="Y150" s="26">
        <f>INDEX(检修、备用和必开!E:E,MATCH(统调负荷!$C150,检修、备用和必开!$A:$A,0))</f>
        <v>6561.6</v>
      </c>
      <c r="Z150" s="26">
        <f>INDEX(检修、备用和必开!F:F,MATCH(统调负荷!$C150,检修、备用和必开!$A:$A,0))</f>
        <v>1300</v>
      </c>
      <c r="AA150" s="26">
        <f t="shared" si="35"/>
        <v>68232.8</v>
      </c>
      <c r="AB150" s="26">
        <v>302.05</v>
      </c>
      <c r="AC150" s="26">
        <v>239.47</v>
      </c>
      <c r="AD150" s="76">
        <f t="shared" si="36"/>
        <v>45659.5416666667</v>
      </c>
      <c r="AE150" s="27">
        <f t="shared" si="37"/>
        <v>-1160.7</v>
      </c>
      <c r="AF150" s="27">
        <f t="shared" si="38"/>
        <v>-6503.1</v>
      </c>
      <c r="AG150" s="27">
        <f t="shared" si="39"/>
        <v>1985.6</v>
      </c>
      <c r="AH150" s="27">
        <f t="shared" si="40"/>
        <v>2344.8</v>
      </c>
      <c r="AI150" s="27">
        <f t="shared" si="41"/>
        <v>988</v>
      </c>
      <c r="AJ150" s="27">
        <f t="shared" si="42"/>
        <v>24</v>
      </c>
      <c r="AK150" s="26">
        <f>INDEX(检修、备用和必开!I:I,MATCH(统调负荷!$C150,检修、备用和必开!$A:$A,0))</f>
        <v>9728.01111111109</v>
      </c>
    </row>
    <row r="151" ht="13.8" spans="1:37">
      <c r="A151" s="26">
        <f t="shared" si="30"/>
        <v>4</v>
      </c>
      <c r="B151" s="26">
        <f t="shared" si="31"/>
        <v>13</v>
      </c>
      <c r="C151" t="s">
        <v>23</v>
      </c>
      <c r="D151" s="75">
        <v>0.552083333333333</v>
      </c>
      <c r="E151" s="26">
        <v>86760</v>
      </c>
      <c r="F151" s="26">
        <v>44080</v>
      </c>
      <c r="G151" s="26">
        <v>11469</v>
      </c>
      <c r="H151" s="26">
        <v>19555</v>
      </c>
      <c r="I151" s="26">
        <v>13067</v>
      </c>
      <c r="J151" s="26">
        <v>-1411</v>
      </c>
      <c r="K151" s="26">
        <f t="shared" si="29"/>
        <v>37518.4</v>
      </c>
      <c r="L151" s="27">
        <f t="shared" si="32"/>
        <v>1.81864898289906</v>
      </c>
      <c r="M151" s="75">
        <v>0.552083333333333</v>
      </c>
      <c r="N151" s="26">
        <v>84689.7</v>
      </c>
      <c r="O151" s="26">
        <v>37159.3</v>
      </c>
      <c r="P151" s="26">
        <v>12754.7</v>
      </c>
      <c r="Q151" s="26">
        <v>22351.7</v>
      </c>
      <c r="R151" s="26">
        <v>13826</v>
      </c>
      <c r="S151" s="26">
        <v>-1402</v>
      </c>
      <c r="T151" s="26">
        <f t="shared" si="33"/>
        <v>30597.7</v>
      </c>
      <c r="U151" s="27">
        <f t="shared" si="34"/>
        <v>1.63362598371469</v>
      </c>
      <c r="V151" s="26">
        <f>INDEX(检修、备用和必开!B:B,MATCH(统调负荷!$C151,检修、备用和必开!$A:$A,0))</f>
        <v>24959.6</v>
      </c>
      <c r="W151" s="26">
        <f>INDEX(检修、备用和必开!C:C,MATCH(统调负荷!$C151,检修、备用和必开!$A:$A,0))</f>
        <v>0</v>
      </c>
      <c r="X151" s="26">
        <f>INDEX(检修、备用和必开!D:D,MATCH(统调负荷!$C151,检修、备用和必开!$A:$A,0))</f>
        <v>11170</v>
      </c>
      <c r="Y151" s="26">
        <f>INDEX(检修、备用和必开!E:E,MATCH(统调负荷!$C151,检修、备用和必开!$A:$A,0))</f>
        <v>6561.6</v>
      </c>
      <c r="Z151" s="26">
        <f>INDEX(检修、备用和必开!F:F,MATCH(统调负荷!$C151,检修、备用和必开!$A:$A,0))</f>
        <v>1300</v>
      </c>
      <c r="AA151" s="26">
        <f t="shared" si="35"/>
        <v>68232.8</v>
      </c>
      <c r="AB151" s="26">
        <v>307.44</v>
      </c>
      <c r="AC151" s="26">
        <v>302.33</v>
      </c>
      <c r="AD151" s="76">
        <f t="shared" si="36"/>
        <v>45659.5520833333</v>
      </c>
      <c r="AE151" s="27">
        <f t="shared" si="37"/>
        <v>-2070.3</v>
      </c>
      <c r="AF151" s="27">
        <f t="shared" si="38"/>
        <v>-6920.7</v>
      </c>
      <c r="AG151" s="27">
        <f t="shared" si="39"/>
        <v>1285.7</v>
      </c>
      <c r="AH151" s="27">
        <f t="shared" si="40"/>
        <v>2796.7</v>
      </c>
      <c r="AI151" s="27">
        <f t="shared" si="41"/>
        <v>759</v>
      </c>
      <c r="AJ151" s="27">
        <f t="shared" si="42"/>
        <v>9</v>
      </c>
      <c r="AK151" s="26">
        <f>INDEX(检修、备用和必开!I:I,MATCH(统调负荷!$C151,检修、备用和必开!$A:$A,0))</f>
        <v>9728.01111111109</v>
      </c>
    </row>
    <row r="152" ht="13.8" spans="1:37">
      <c r="A152" s="26">
        <f t="shared" si="30"/>
        <v>4</v>
      </c>
      <c r="B152" s="26">
        <f t="shared" si="31"/>
        <v>13</v>
      </c>
      <c r="C152" t="s">
        <v>23</v>
      </c>
      <c r="D152" s="75">
        <v>0.5625</v>
      </c>
      <c r="E152" s="26">
        <v>88815</v>
      </c>
      <c r="F152" s="26">
        <v>46173</v>
      </c>
      <c r="G152" s="26">
        <v>11469</v>
      </c>
      <c r="H152" s="26">
        <v>19487</v>
      </c>
      <c r="I152" s="26">
        <v>13097</v>
      </c>
      <c r="J152" s="26">
        <v>-1411</v>
      </c>
      <c r="K152" s="26">
        <f t="shared" si="29"/>
        <v>39611.4</v>
      </c>
      <c r="L152" s="27">
        <f t="shared" si="32"/>
        <v>1.72255461811499</v>
      </c>
      <c r="M152" s="75">
        <v>0.5625</v>
      </c>
      <c r="N152" s="26">
        <v>87330.2</v>
      </c>
      <c r="O152" s="26">
        <v>38712.5</v>
      </c>
      <c r="P152" s="26">
        <v>13393</v>
      </c>
      <c r="Q152" s="26">
        <v>22650.7</v>
      </c>
      <c r="R152" s="26">
        <v>13873</v>
      </c>
      <c r="S152" s="26">
        <v>-1299</v>
      </c>
      <c r="T152" s="26">
        <f t="shared" si="33"/>
        <v>32150.9</v>
      </c>
      <c r="U152" s="27">
        <f t="shared" si="34"/>
        <v>1.57505499654901</v>
      </c>
      <c r="V152" s="26">
        <f>INDEX(检修、备用和必开!B:B,MATCH(统调负荷!$C152,检修、备用和必开!$A:$A,0))</f>
        <v>24959.6</v>
      </c>
      <c r="W152" s="26">
        <f>INDEX(检修、备用和必开!C:C,MATCH(统调负荷!$C152,检修、备用和必开!$A:$A,0))</f>
        <v>0</v>
      </c>
      <c r="X152" s="26">
        <f>INDEX(检修、备用和必开!D:D,MATCH(统调负荷!$C152,检修、备用和必开!$A:$A,0))</f>
        <v>11170</v>
      </c>
      <c r="Y152" s="26">
        <f>INDEX(检修、备用和必开!E:E,MATCH(统调负荷!$C152,检修、备用和必开!$A:$A,0))</f>
        <v>6561.6</v>
      </c>
      <c r="Z152" s="26">
        <f>INDEX(检修、备用和必开!F:F,MATCH(统调负荷!$C152,检修、备用和必开!$A:$A,0))</f>
        <v>1300</v>
      </c>
      <c r="AA152" s="26">
        <f t="shared" si="35"/>
        <v>68232.8</v>
      </c>
      <c r="AB152" s="26">
        <v>316.44</v>
      </c>
      <c r="AC152" s="26">
        <v>305</v>
      </c>
      <c r="AD152" s="76">
        <f t="shared" si="36"/>
        <v>45659.5625</v>
      </c>
      <c r="AE152" s="27">
        <f t="shared" si="37"/>
        <v>-1484.8</v>
      </c>
      <c r="AF152" s="27">
        <f t="shared" si="38"/>
        <v>-7460.5</v>
      </c>
      <c r="AG152" s="27">
        <f t="shared" si="39"/>
        <v>1924</v>
      </c>
      <c r="AH152" s="27">
        <f t="shared" si="40"/>
        <v>3163.7</v>
      </c>
      <c r="AI152" s="27">
        <f t="shared" si="41"/>
        <v>776</v>
      </c>
      <c r="AJ152" s="27">
        <f t="shared" si="42"/>
        <v>112</v>
      </c>
      <c r="AK152" s="26">
        <f>INDEX(检修、备用和必开!I:I,MATCH(统调负荷!$C152,检修、备用和必开!$A:$A,0))</f>
        <v>9728.01111111109</v>
      </c>
    </row>
    <row r="153" ht="13.8" spans="1:37">
      <c r="A153" s="26">
        <f t="shared" si="30"/>
        <v>4</v>
      </c>
      <c r="B153" s="26">
        <f t="shared" si="31"/>
        <v>13</v>
      </c>
      <c r="C153" t="s">
        <v>23</v>
      </c>
      <c r="D153" s="75">
        <v>0.572916666666667</v>
      </c>
      <c r="E153" s="26">
        <v>91670</v>
      </c>
      <c r="F153" s="26">
        <v>49120</v>
      </c>
      <c r="G153" s="26">
        <v>11469</v>
      </c>
      <c r="H153" s="26">
        <v>19408</v>
      </c>
      <c r="I153" s="26">
        <v>13084</v>
      </c>
      <c r="J153" s="26">
        <v>-1411</v>
      </c>
      <c r="K153" s="26">
        <f t="shared" si="29"/>
        <v>42558.4</v>
      </c>
      <c r="L153" s="27">
        <f t="shared" si="32"/>
        <v>1.60327455919395</v>
      </c>
      <c r="M153" s="75">
        <v>0.572916666666667</v>
      </c>
      <c r="N153" s="26">
        <v>90681.3</v>
      </c>
      <c r="O153" s="26">
        <v>42257.6</v>
      </c>
      <c r="P153" s="26">
        <v>13328.6</v>
      </c>
      <c r="Q153" s="26">
        <v>22911.1</v>
      </c>
      <c r="R153" s="26">
        <v>13579</v>
      </c>
      <c r="S153" s="26">
        <v>-1395</v>
      </c>
      <c r="T153" s="26">
        <f t="shared" si="33"/>
        <v>35696</v>
      </c>
      <c r="U153" s="27">
        <f t="shared" si="34"/>
        <v>1.45591260188623</v>
      </c>
      <c r="V153" s="26">
        <f>INDEX(检修、备用和必开!B:B,MATCH(统调负荷!$C153,检修、备用和必开!$A:$A,0))</f>
        <v>24959.6</v>
      </c>
      <c r="W153" s="26">
        <f>INDEX(检修、备用和必开!C:C,MATCH(统调负荷!$C153,检修、备用和必开!$A:$A,0))</f>
        <v>0</v>
      </c>
      <c r="X153" s="26">
        <f>INDEX(检修、备用和必开!D:D,MATCH(统调负荷!$C153,检修、备用和必开!$A:$A,0))</f>
        <v>11170</v>
      </c>
      <c r="Y153" s="26">
        <f>INDEX(检修、备用和必开!E:E,MATCH(统调负荷!$C153,检修、备用和必开!$A:$A,0))</f>
        <v>6561.6</v>
      </c>
      <c r="Z153" s="26">
        <f>INDEX(检修、备用和必开!F:F,MATCH(统调负荷!$C153,检修、备用和必开!$A:$A,0))</f>
        <v>1300</v>
      </c>
      <c r="AA153" s="26">
        <f t="shared" si="35"/>
        <v>68232.8</v>
      </c>
      <c r="AB153" s="26">
        <v>328.98</v>
      </c>
      <c r="AC153" s="26">
        <v>334.78</v>
      </c>
      <c r="AD153" s="76">
        <f t="shared" si="36"/>
        <v>45659.5729166667</v>
      </c>
      <c r="AE153" s="27">
        <f t="shared" si="37"/>
        <v>-988.699999999997</v>
      </c>
      <c r="AF153" s="27">
        <f t="shared" si="38"/>
        <v>-6862.4</v>
      </c>
      <c r="AG153" s="27">
        <f t="shared" si="39"/>
        <v>1859.6</v>
      </c>
      <c r="AH153" s="27">
        <f t="shared" si="40"/>
        <v>3503.1</v>
      </c>
      <c r="AI153" s="27">
        <f t="shared" si="41"/>
        <v>495</v>
      </c>
      <c r="AJ153" s="27">
        <f t="shared" si="42"/>
        <v>16</v>
      </c>
      <c r="AK153" s="26">
        <f>INDEX(检修、备用和必开!I:I,MATCH(统调负荷!$C153,检修、备用和必开!$A:$A,0))</f>
        <v>9728.01111111109</v>
      </c>
    </row>
    <row r="154" ht="13.8" spans="1:37">
      <c r="A154" s="26">
        <f t="shared" si="30"/>
        <v>4</v>
      </c>
      <c r="B154" s="26">
        <f t="shared" si="31"/>
        <v>14</v>
      </c>
      <c r="C154" t="s">
        <v>23</v>
      </c>
      <c r="D154" s="75">
        <v>0.583333333333333</v>
      </c>
      <c r="E154" s="26">
        <v>91325</v>
      </c>
      <c r="F154" s="26">
        <v>48888</v>
      </c>
      <c r="G154" s="26">
        <v>11358</v>
      </c>
      <c r="H154" s="26">
        <v>19534</v>
      </c>
      <c r="I154" s="26">
        <v>12956</v>
      </c>
      <c r="J154" s="26">
        <v>-1411</v>
      </c>
      <c r="K154" s="26">
        <f t="shared" si="29"/>
        <v>42326.4</v>
      </c>
      <c r="L154" s="27">
        <f t="shared" si="32"/>
        <v>1.61206244802298</v>
      </c>
      <c r="M154" s="75">
        <v>0.583333333333333</v>
      </c>
      <c r="N154" s="26">
        <v>90239.6</v>
      </c>
      <c r="O154" s="26">
        <v>43222.4</v>
      </c>
      <c r="P154" s="26">
        <v>12723.8</v>
      </c>
      <c r="Q154" s="26">
        <v>22234.4</v>
      </c>
      <c r="R154" s="26">
        <v>13379</v>
      </c>
      <c r="S154" s="26">
        <v>-1320</v>
      </c>
      <c r="T154" s="26">
        <f t="shared" si="33"/>
        <v>36660.8</v>
      </c>
      <c r="U154" s="27">
        <f t="shared" si="34"/>
        <v>1.42654523863285</v>
      </c>
      <c r="V154" s="26">
        <f>INDEX(检修、备用和必开!B:B,MATCH(统调负荷!$C154,检修、备用和必开!$A:$A,0))</f>
        <v>24959.6</v>
      </c>
      <c r="W154" s="26">
        <f>INDEX(检修、备用和必开!C:C,MATCH(统调负荷!$C154,检修、备用和必开!$A:$A,0))</f>
        <v>0</v>
      </c>
      <c r="X154" s="26">
        <f>INDEX(检修、备用和必开!D:D,MATCH(统调负荷!$C154,检修、备用和必开!$A:$A,0))</f>
        <v>11170</v>
      </c>
      <c r="Y154" s="26">
        <f>INDEX(检修、备用和必开!E:E,MATCH(统调负荷!$C154,检修、备用和必开!$A:$A,0))</f>
        <v>6561.6</v>
      </c>
      <c r="Z154" s="26">
        <f>INDEX(检修、备用和必开!F:F,MATCH(统调负荷!$C154,检修、备用和必开!$A:$A,0))</f>
        <v>1300</v>
      </c>
      <c r="AA154" s="26">
        <f t="shared" si="35"/>
        <v>68232.8</v>
      </c>
      <c r="AB154" s="26">
        <v>320.99</v>
      </c>
      <c r="AC154" s="26">
        <v>342.3</v>
      </c>
      <c r="AD154" s="76">
        <f t="shared" si="36"/>
        <v>45659.5833333333</v>
      </c>
      <c r="AE154" s="27">
        <f t="shared" si="37"/>
        <v>-1085.39999999999</v>
      </c>
      <c r="AF154" s="27">
        <f t="shared" si="38"/>
        <v>-5665.6</v>
      </c>
      <c r="AG154" s="27">
        <f t="shared" si="39"/>
        <v>1365.8</v>
      </c>
      <c r="AH154" s="27">
        <f t="shared" si="40"/>
        <v>2700.4</v>
      </c>
      <c r="AI154" s="27">
        <f t="shared" si="41"/>
        <v>423</v>
      </c>
      <c r="AJ154" s="27">
        <f t="shared" si="42"/>
        <v>91</v>
      </c>
      <c r="AK154" s="26">
        <f>INDEX(检修、备用和必开!I:I,MATCH(统调负荷!$C154,检修、备用和必开!$A:$A,0))</f>
        <v>9728.01111111109</v>
      </c>
    </row>
    <row r="155" ht="13.8" spans="1:37">
      <c r="A155" s="26">
        <f t="shared" si="30"/>
        <v>4</v>
      </c>
      <c r="B155" s="26">
        <f t="shared" si="31"/>
        <v>14</v>
      </c>
      <c r="C155" t="s">
        <v>23</v>
      </c>
      <c r="D155" s="75">
        <v>0.59375</v>
      </c>
      <c r="E155" s="26">
        <v>91485</v>
      </c>
      <c r="F155" s="26">
        <v>49812</v>
      </c>
      <c r="G155" s="26">
        <v>10969</v>
      </c>
      <c r="H155" s="26">
        <v>19396</v>
      </c>
      <c r="I155" s="26">
        <v>12719</v>
      </c>
      <c r="J155" s="26">
        <v>-1411</v>
      </c>
      <c r="K155" s="26">
        <f t="shared" si="29"/>
        <v>43250.4</v>
      </c>
      <c r="L155" s="27">
        <f t="shared" si="32"/>
        <v>1.57762240349222</v>
      </c>
      <c r="M155" s="75">
        <v>0.59375</v>
      </c>
      <c r="N155" s="26">
        <v>89584.6</v>
      </c>
      <c r="O155" s="26">
        <v>42942.3</v>
      </c>
      <c r="P155" s="26">
        <v>12466.6</v>
      </c>
      <c r="Q155" s="26">
        <v>22239.7</v>
      </c>
      <c r="R155" s="26">
        <v>13271</v>
      </c>
      <c r="S155" s="26">
        <v>-1335</v>
      </c>
      <c r="T155" s="26">
        <f t="shared" si="33"/>
        <v>36380.7</v>
      </c>
      <c r="U155" s="27">
        <f t="shared" si="34"/>
        <v>1.43494838141184</v>
      </c>
      <c r="V155" s="26">
        <f>INDEX(检修、备用和必开!B:B,MATCH(统调负荷!$C155,检修、备用和必开!$A:$A,0))</f>
        <v>24959.6</v>
      </c>
      <c r="W155" s="26">
        <f>INDEX(检修、备用和必开!C:C,MATCH(统调负荷!$C155,检修、备用和必开!$A:$A,0))</f>
        <v>0</v>
      </c>
      <c r="X155" s="26">
        <f>INDEX(检修、备用和必开!D:D,MATCH(统调负荷!$C155,检修、备用和必开!$A:$A,0))</f>
        <v>11170</v>
      </c>
      <c r="Y155" s="26">
        <f>INDEX(检修、备用和必开!E:E,MATCH(统调负荷!$C155,检修、备用和必开!$A:$A,0))</f>
        <v>6561.6</v>
      </c>
      <c r="Z155" s="26">
        <f>INDEX(检修、备用和必开!F:F,MATCH(统调负荷!$C155,检修、备用和必开!$A:$A,0))</f>
        <v>1300</v>
      </c>
      <c r="AA155" s="26">
        <f t="shared" si="35"/>
        <v>68232.8</v>
      </c>
      <c r="AB155" s="26">
        <v>329.24</v>
      </c>
      <c r="AC155" s="26">
        <v>313.2</v>
      </c>
      <c r="AD155" s="76">
        <f t="shared" si="36"/>
        <v>45659.59375</v>
      </c>
      <c r="AE155" s="27">
        <f t="shared" si="37"/>
        <v>-1900.39999999999</v>
      </c>
      <c r="AF155" s="27">
        <f t="shared" si="38"/>
        <v>-6869.7</v>
      </c>
      <c r="AG155" s="27">
        <f t="shared" si="39"/>
        <v>1497.6</v>
      </c>
      <c r="AH155" s="27">
        <f t="shared" si="40"/>
        <v>2843.7</v>
      </c>
      <c r="AI155" s="27">
        <f t="shared" si="41"/>
        <v>552</v>
      </c>
      <c r="AJ155" s="27">
        <f t="shared" si="42"/>
        <v>76</v>
      </c>
      <c r="AK155" s="26">
        <f>INDEX(检修、备用和必开!I:I,MATCH(统调负荷!$C155,检修、备用和必开!$A:$A,0))</f>
        <v>9728.01111111109</v>
      </c>
    </row>
    <row r="156" ht="13.8" spans="1:37">
      <c r="A156" s="26">
        <f t="shared" si="30"/>
        <v>4</v>
      </c>
      <c r="B156" s="26">
        <f t="shared" si="31"/>
        <v>14</v>
      </c>
      <c r="C156" t="s">
        <v>23</v>
      </c>
      <c r="D156" s="75">
        <v>0.604166666666667</v>
      </c>
      <c r="E156" s="26">
        <v>91370</v>
      </c>
      <c r="F156" s="26">
        <v>50064</v>
      </c>
      <c r="G156" s="26">
        <v>11077</v>
      </c>
      <c r="H156" s="26">
        <v>19272</v>
      </c>
      <c r="I156" s="26">
        <v>12369</v>
      </c>
      <c r="J156" s="26">
        <v>-1412</v>
      </c>
      <c r="K156" s="26">
        <f t="shared" si="29"/>
        <v>43502.4</v>
      </c>
      <c r="L156" s="27">
        <f t="shared" si="32"/>
        <v>1.56848357791754</v>
      </c>
      <c r="M156" s="75">
        <v>0.604166666666667</v>
      </c>
      <c r="N156" s="26">
        <v>90008.6</v>
      </c>
      <c r="O156" s="26">
        <v>43813.4</v>
      </c>
      <c r="P156" s="26">
        <v>12463.6</v>
      </c>
      <c r="Q156" s="26">
        <v>22048.6</v>
      </c>
      <c r="R156" s="26">
        <v>13005</v>
      </c>
      <c r="S156" s="26">
        <v>-1322</v>
      </c>
      <c r="T156" s="26">
        <f t="shared" si="33"/>
        <v>37251.8</v>
      </c>
      <c r="U156" s="27">
        <f t="shared" si="34"/>
        <v>1.40913390249846</v>
      </c>
      <c r="V156" s="26">
        <f>INDEX(检修、备用和必开!B:B,MATCH(统调负荷!$C156,检修、备用和必开!$A:$A,0))</f>
        <v>24959.6</v>
      </c>
      <c r="W156" s="26">
        <f>INDEX(检修、备用和必开!C:C,MATCH(统调负荷!$C156,检修、备用和必开!$A:$A,0))</f>
        <v>0</v>
      </c>
      <c r="X156" s="26">
        <f>INDEX(检修、备用和必开!D:D,MATCH(统调负荷!$C156,检修、备用和必开!$A:$A,0))</f>
        <v>11170</v>
      </c>
      <c r="Y156" s="26">
        <f>INDEX(检修、备用和必开!E:E,MATCH(统调负荷!$C156,检修、备用和必开!$A:$A,0))</f>
        <v>6561.6</v>
      </c>
      <c r="Z156" s="26">
        <f>INDEX(检修、备用和必开!F:F,MATCH(统调负荷!$C156,检修、备用和必开!$A:$A,0))</f>
        <v>1300</v>
      </c>
      <c r="AA156" s="26">
        <f t="shared" si="35"/>
        <v>68232.8</v>
      </c>
      <c r="AB156" s="26">
        <v>340.54</v>
      </c>
      <c r="AC156" s="26">
        <v>323.2</v>
      </c>
      <c r="AD156" s="76">
        <f t="shared" si="36"/>
        <v>45659.6041666667</v>
      </c>
      <c r="AE156" s="27">
        <f t="shared" si="37"/>
        <v>-1361.39999999999</v>
      </c>
      <c r="AF156" s="27">
        <f t="shared" si="38"/>
        <v>-6250.6</v>
      </c>
      <c r="AG156" s="27">
        <f t="shared" si="39"/>
        <v>1386.6</v>
      </c>
      <c r="AH156" s="27">
        <f t="shared" si="40"/>
        <v>2776.6</v>
      </c>
      <c r="AI156" s="27">
        <f t="shared" si="41"/>
        <v>636</v>
      </c>
      <c r="AJ156" s="27">
        <f t="shared" si="42"/>
        <v>90</v>
      </c>
      <c r="AK156" s="26">
        <f>INDEX(检修、备用和必开!I:I,MATCH(统调负荷!$C156,检修、备用和必开!$A:$A,0))</f>
        <v>9728.01111111109</v>
      </c>
    </row>
    <row r="157" ht="13.8" spans="1:37">
      <c r="A157" s="26">
        <f t="shared" si="30"/>
        <v>4</v>
      </c>
      <c r="B157" s="26">
        <f t="shared" si="31"/>
        <v>14</v>
      </c>
      <c r="C157" t="s">
        <v>23</v>
      </c>
      <c r="D157" s="75">
        <v>0.614583333333333</v>
      </c>
      <c r="E157" s="26">
        <v>91825</v>
      </c>
      <c r="F157" s="26">
        <v>50565</v>
      </c>
      <c r="G157" s="26">
        <v>11563</v>
      </c>
      <c r="H157" s="26">
        <v>19117</v>
      </c>
      <c r="I157" s="26">
        <v>11991</v>
      </c>
      <c r="J157" s="26">
        <v>-1411</v>
      </c>
      <c r="K157" s="26">
        <f t="shared" si="29"/>
        <v>44003.4</v>
      </c>
      <c r="L157" s="27">
        <f t="shared" si="32"/>
        <v>1.55062563347378</v>
      </c>
      <c r="M157" s="75">
        <v>0.614583333333333</v>
      </c>
      <c r="N157" s="26">
        <v>90431.8</v>
      </c>
      <c r="O157" s="26">
        <v>44118.5</v>
      </c>
      <c r="P157" s="26">
        <v>13126.1</v>
      </c>
      <c r="Q157" s="26">
        <v>21880.2</v>
      </c>
      <c r="R157" s="26">
        <v>12677</v>
      </c>
      <c r="S157" s="26">
        <v>-1370</v>
      </c>
      <c r="T157" s="26">
        <f t="shared" si="33"/>
        <v>37556.9</v>
      </c>
      <c r="U157" s="27">
        <f t="shared" si="34"/>
        <v>1.40031071133193</v>
      </c>
      <c r="V157" s="26">
        <f>INDEX(检修、备用和必开!B:B,MATCH(统调负荷!$C157,检修、备用和必开!$A:$A,0))</f>
        <v>24959.6</v>
      </c>
      <c r="W157" s="26">
        <f>INDEX(检修、备用和必开!C:C,MATCH(统调负荷!$C157,检修、备用和必开!$A:$A,0))</f>
        <v>0</v>
      </c>
      <c r="X157" s="26">
        <f>INDEX(检修、备用和必开!D:D,MATCH(统调负荷!$C157,检修、备用和必开!$A:$A,0))</f>
        <v>11170</v>
      </c>
      <c r="Y157" s="26">
        <f>INDEX(检修、备用和必开!E:E,MATCH(统调负荷!$C157,检修、备用和必开!$A:$A,0))</f>
        <v>6561.6</v>
      </c>
      <c r="Z157" s="26">
        <f>INDEX(检修、备用和必开!F:F,MATCH(统调负荷!$C157,检修、备用和必开!$A:$A,0))</f>
        <v>1300</v>
      </c>
      <c r="AA157" s="26">
        <f t="shared" si="35"/>
        <v>68232.8</v>
      </c>
      <c r="AB157" s="26">
        <v>340.17</v>
      </c>
      <c r="AC157" s="26">
        <v>323.6</v>
      </c>
      <c r="AD157" s="76">
        <f t="shared" si="36"/>
        <v>45659.6145833333</v>
      </c>
      <c r="AE157" s="27">
        <f t="shared" si="37"/>
        <v>-1393.2</v>
      </c>
      <c r="AF157" s="27">
        <f t="shared" si="38"/>
        <v>-6446.5</v>
      </c>
      <c r="AG157" s="27">
        <f t="shared" si="39"/>
        <v>1563.1</v>
      </c>
      <c r="AH157" s="27">
        <f t="shared" si="40"/>
        <v>2763.2</v>
      </c>
      <c r="AI157" s="27">
        <f t="shared" si="41"/>
        <v>686</v>
      </c>
      <c r="AJ157" s="27">
        <f t="shared" si="42"/>
        <v>41</v>
      </c>
      <c r="AK157" s="26">
        <f>INDEX(检修、备用和必开!I:I,MATCH(统调负荷!$C157,检修、备用和必开!$A:$A,0))</f>
        <v>9728.01111111109</v>
      </c>
    </row>
    <row r="158" ht="13.8" spans="1:37">
      <c r="A158" s="26">
        <f t="shared" si="30"/>
        <v>4</v>
      </c>
      <c r="B158" s="26">
        <f t="shared" si="31"/>
        <v>15</v>
      </c>
      <c r="C158" t="s">
        <v>23</v>
      </c>
      <c r="D158" s="75">
        <v>0.625</v>
      </c>
      <c r="E158" s="26">
        <v>92510</v>
      </c>
      <c r="F158" s="26">
        <v>51820</v>
      </c>
      <c r="G158" s="26">
        <v>11563</v>
      </c>
      <c r="H158" s="26">
        <v>18954</v>
      </c>
      <c r="I158" s="26">
        <v>11584</v>
      </c>
      <c r="J158" s="26">
        <v>-1411</v>
      </c>
      <c r="K158" s="26">
        <f t="shared" si="29"/>
        <v>45258.4</v>
      </c>
      <c r="L158" s="27">
        <f t="shared" si="32"/>
        <v>1.50762731338271</v>
      </c>
      <c r="M158" s="75">
        <v>0.625</v>
      </c>
      <c r="N158" s="26">
        <v>90833.5</v>
      </c>
      <c r="O158" s="26">
        <v>45352.6</v>
      </c>
      <c r="P158" s="26">
        <v>13020.4</v>
      </c>
      <c r="Q158" s="26">
        <v>21636.5</v>
      </c>
      <c r="R158" s="26">
        <v>12220</v>
      </c>
      <c r="S158" s="26">
        <v>-1396</v>
      </c>
      <c r="T158" s="26">
        <f t="shared" si="33"/>
        <v>38791</v>
      </c>
      <c r="U158" s="27">
        <f t="shared" si="34"/>
        <v>1.36572126258482</v>
      </c>
      <c r="V158" s="26">
        <f>INDEX(检修、备用和必开!B:B,MATCH(统调负荷!$C158,检修、备用和必开!$A:$A,0))</f>
        <v>24959.6</v>
      </c>
      <c r="W158" s="26">
        <f>INDEX(检修、备用和必开!C:C,MATCH(统调负荷!$C158,检修、备用和必开!$A:$A,0))</f>
        <v>0</v>
      </c>
      <c r="X158" s="26">
        <f>INDEX(检修、备用和必开!D:D,MATCH(统调负荷!$C158,检修、备用和必开!$A:$A,0))</f>
        <v>11170</v>
      </c>
      <c r="Y158" s="26">
        <f>INDEX(检修、备用和必开!E:E,MATCH(统调负荷!$C158,检修、备用和必开!$A:$A,0))</f>
        <v>6561.6</v>
      </c>
      <c r="Z158" s="26">
        <f>INDEX(检修、备用和必开!F:F,MATCH(统调负荷!$C158,检修、备用和必开!$A:$A,0))</f>
        <v>1300</v>
      </c>
      <c r="AA158" s="26">
        <f t="shared" si="35"/>
        <v>68232.8</v>
      </c>
      <c r="AB158" s="26">
        <v>350.28</v>
      </c>
      <c r="AC158" s="26">
        <v>341.24</v>
      </c>
      <c r="AD158" s="76">
        <f t="shared" si="36"/>
        <v>45659.625</v>
      </c>
      <c r="AE158" s="27">
        <f t="shared" si="37"/>
        <v>-1676.5</v>
      </c>
      <c r="AF158" s="27">
        <f t="shared" si="38"/>
        <v>-6467.4</v>
      </c>
      <c r="AG158" s="27">
        <f t="shared" si="39"/>
        <v>1457.4</v>
      </c>
      <c r="AH158" s="27">
        <f t="shared" si="40"/>
        <v>2682.5</v>
      </c>
      <c r="AI158" s="27">
        <f t="shared" si="41"/>
        <v>636</v>
      </c>
      <c r="AJ158" s="27">
        <f t="shared" si="42"/>
        <v>15</v>
      </c>
      <c r="AK158" s="26">
        <f>INDEX(检修、备用和必开!I:I,MATCH(统调负荷!$C158,检修、备用和必开!$A:$A,0))</f>
        <v>9728.01111111109</v>
      </c>
    </row>
    <row r="159" ht="13.8" spans="1:37">
      <c r="A159" s="26">
        <f t="shared" si="30"/>
        <v>4</v>
      </c>
      <c r="B159" s="26">
        <f t="shared" si="31"/>
        <v>15</v>
      </c>
      <c r="C159" t="s">
        <v>23</v>
      </c>
      <c r="D159" s="75">
        <v>0.635416666666667</v>
      </c>
      <c r="E159" s="26">
        <v>93080</v>
      </c>
      <c r="F159" s="26">
        <v>52641</v>
      </c>
      <c r="G159" s="26">
        <v>11872</v>
      </c>
      <c r="H159" s="26">
        <v>18809</v>
      </c>
      <c r="I159" s="26">
        <v>11169</v>
      </c>
      <c r="J159" s="26">
        <v>-1411</v>
      </c>
      <c r="K159" s="26">
        <f t="shared" si="29"/>
        <v>46079.4</v>
      </c>
      <c r="L159" s="27">
        <f t="shared" si="32"/>
        <v>1.48076580858258</v>
      </c>
      <c r="M159" s="75">
        <v>0.635416666666667</v>
      </c>
      <c r="N159" s="26">
        <v>91781.9</v>
      </c>
      <c r="O159" s="26">
        <v>46634</v>
      </c>
      <c r="P159" s="26">
        <v>13540.9</v>
      </c>
      <c r="Q159" s="26">
        <v>21266</v>
      </c>
      <c r="R159" s="26">
        <v>11691</v>
      </c>
      <c r="S159" s="26">
        <v>-1350</v>
      </c>
      <c r="T159" s="26">
        <f t="shared" si="33"/>
        <v>40072.4</v>
      </c>
      <c r="U159" s="27">
        <f t="shared" si="34"/>
        <v>1.33156916928169</v>
      </c>
      <c r="V159" s="26">
        <f>INDEX(检修、备用和必开!B:B,MATCH(统调负荷!$C159,检修、备用和必开!$A:$A,0))</f>
        <v>24959.6</v>
      </c>
      <c r="W159" s="26">
        <f>INDEX(检修、备用和必开!C:C,MATCH(统调负荷!$C159,检修、备用和必开!$A:$A,0))</f>
        <v>0</v>
      </c>
      <c r="X159" s="26">
        <f>INDEX(检修、备用和必开!D:D,MATCH(统调负荷!$C159,检修、备用和必开!$A:$A,0))</f>
        <v>11170</v>
      </c>
      <c r="Y159" s="26">
        <f>INDEX(检修、备用和必开!E:E,MATCH(统调负荷!$C159,检修、备用和必开!$A:$A,0))</f>
        <v>6561.6</v>
      </c>
      <c r="Z159" s="26">
        <f>INDEX(检修、备用和必开!F:F,MATCH(统调负荷!$C159,检修、备用和必开!$A:$A,0))</f>
        <v>1300</v>
      </c>
      <c r="AA159" s="26">
        <f t="shared" si="35"/>
        <v>68232.8</v>
      </c>
      <c r="AB159" s="26">
        <v>362.6</v>
      </c>
      <c r="AC159" s="26">
        <v>347.87</v>
      </c>
      <c r="AD159" s="76">
        <f t="shared" si="36"/>
        <v>45659.6354166667</v>
      </c>
      <c r="AE159" s="27">
        <f t="shared" si="37"/>
        <v>-1298.10000000001</v>
      </c>
      <c r="AF159" s="27">
        <f t="shared" si="38"/>
        <v>-6007</v>
      </c>
      <c r="AG159" s="27">
        <f t="shared" si="39"/>
        <v>1668.9</v>
      </c>
      <c r="AH159" s="27">
        <f t="shared" si="40"/>
        <v>2457</v>
      </c>
      <c r="AI159" s="27">
        <f t="shared" si="41"/>
        <v>522</v>
      </c>
      <c r="AJ159" s="27">
        <f t="shared" si="42"/>
        <v>61</v>
      </c>
      <c r="AK159" s="26">
        <f>INDEX(检修、备用和必开!I:I,MATCH(统调负荷!$C159,检修、备用和必开!$A:$A,0))</f>
        <v>9728.01111111109</v>
      </c>
    </row>
    <row r="160" ht="13.8" spans="1:37">
      <c r="A160" s="26">
        <f t="shared" si="30"/>
        <v>4</v>
      </c>
      <c r="B160" s="26">
        <f t="shared" si="31"/>
        <v>15</v>
      </c>
      <c r="C160" t="s">
        <v>23</v>
      </c>
      <c r="D160" s="75">
        <v>0.645833333333333</v>
      </c>
      <c r="E160" s="26">
        <v>93880</v>
      </c>
      <c r="F160" s="26">
        <v>52997</v>
      </c>
      <c r="G160" s="26">
        <v>12501</v>
      </c>
      <c r="H160" s="26">
        <v>19082</v>
      </c>
      <c r="I160" s="26">
        <v>10711</v>
      </c>
      <c r="J160" s="26">
        <v>-1411</v>
      </c>
      <c r="K160" s="26">
        <f t="shared" si="29"/>
        <v>46435.4</v>
      </c>
      <c r="L160" s="27">
        <f t="shared" si="32"/>
        <v>1.46941342165675</v>
      </c>
      <c r="M160" s="75">
        <v>0.645833333333333</v>
      </c>
      <c r="N160" s="26">
        <v>93234.9</v>
      </c>
      <c r="O160" s="26">
        <v>48347.9</v>
      </c>
      <c r="P160" s="26">
        <v>13594.5</v>
      </c>
      <c r="Q160" s="26">
        <v>21421.5</v>
      </c>
      <c r="R160" s="26">
        <v>11225</v>
      </c>
      <c r="S160" s="26">
        <v>-1354</v>
      </c>
      <c r="T160" s="26">
        <f t="shared" si="33"/>
        <v>41786.3</v>
      </c>
      <c r="U160" s="27">
        <f t="shared" si="34"/>
        <v>1.28847370378973</v>
      </c>
      <c r="V160" s="26">
        <f>INDEX(检修、备用和必开!B:B,MATCH(统调负荷!$C160,检修、备用和必开!$A:$A,0))</f>
        <v>24959.6</v>
      </c>
      <c r="W160" s="26">
        <f>INDEX(检修、备用和必开!C:C,MATCH(统调负荷!$C160,检修、备用和必开!$A:$A,0))</f>
        <v>0</v>
      </c>
      <c r="X160" s="26">
        <f>INDEX(检修、备用和必开!D:D,MATCH(统调负荷!$C160,检修、备用和必开!$A:$A,0))</f>
        <v>11170</v>
      </c>
      <c r="Y160" s="26">
        <f>INDEX(检修、备用和必开!E:E,MATCH(统调负荷!$C160,检修、备用和必开!$A:$A,0))</f>
        <v>6561.6</v>
      </c>
      <c r="Z160" s="26">
        <f>INDEX(检修、备用和必开!F:F,MATCH(统调负荷!$C160,检修、备用和必开!$A:$A,0))</f>
        <v>1300</v>
      </c>
      <c r="AA160" s="26">
        <f t="shared" si="35"/>
        <v>68232.8</v>
      </c>
      <c r="AB160" s="26">
        <v>350.76</v>
      </c>
      <c r="AC160" s="26">
        <v>367.49</v>
      </c>
      <c r="AD160" s="76">
        <f t="shared" si="36"/>
        <v>45659.6458333333</v>
      </c>
      <c r="AE160" s="27">
        <f t="shared" si="37"/>
        <v>-645.100000000006</v>
      </c>
      <c r="AF160" s="27">
        <f t="shared" si="38"/>
        <v>-4649.1</v>
      </c>
      <c r="AG160" s="27">
        <f t="shared" si="39"/>
        <v>1093.5</v>
      </c>
      <c r="AH160" s="27">
        <f t="shared" si="40"/>
        <v>2339.5</v>
      </c>
      <c r="AI160" s="27">
        <f t="shared" si="41"/>
        <v>514</v>
      </c>
      <c r="AJ160" s="27">
        <f t="shared" si="42"/>
        <v>57</v>
      </c>
      <c r="AK160" s="26">
        <f>INDEX(检修、备用和必开!I:I,MATCH(统调负荷!$C160,检修、备用和必开!$A:$A,0))</f>
        <v>9728.01111111109</v>
      </c>
    </row>
    <row r="161" ht="13.8" spans="1:37">
      <c r="A161" s="26">
        <f t="shared" si="30"/>
        <v>4</v>
      </c>
      <c r="B161" s="26">
        <f t="shared" si="31"/>
        <v>15</v>
      </c>
      <c r="C161" t="s">
        <v>23</v>
      </c>
      <c r="D161" s="75">
        <v>0.65625</v>
      </c>
      <c r="E161" s="26">
        <v>95250</v>
      </c>
      <c r="F161" s="26">
        <v>53017</v>
      </c>
      <c r="G161" s="26">
        <v>13531</v>
      </c>
      <c r="H161" s="26">
        <v>19879</v>
      </c>
      <c r="I161" s="26">
        <v>10235</v>
      </c>
      <c r="J161" s="26">
        <v>-1412</v>
      </c>
      <c r="K161" s="26">
        <f t="shared" si="29"/>
        <v>46455.4</v>
      </c>
      <c r="L161" s="27">
        <f t="shared" si="32"/>
        <v>1.46878080912015</v>
      </c>
      <c r="M161" s="75">
        <v>0.65625</v>
      </c>
      <c r="N161" s="26">
        <v>94561.1</v>
      </c>
      <c r="O161" s="26">
        <v>48717.1</v>
      </c>
      <c r="P161" s="26">
        <v>14827.2</v>
      </c>
      <c r="Q161" s="26">
        <v>21756.8</v>
      </c>
      <c r="R161" s="26">
        <v>10621</v>
      </c>
      <c r="S161" s="26">
        <v>-1361</v>
      </c>
      <c r="T161" s="26">
        <f t="shared" si="33"/>
        <v>42155.5</v>
      </c>
      <c r="U161" s="27">
        <f t="shared" si="34"/>
        <v>1.27955293433723</v>
      </c>
      <c r="V161" s="26">
        <f>INDEX(检修、备用和必开!B:B,MATCH(统调负荷!$C161,检修、备用和必开!$A:$A,0))</f>
        <v>24959.6</v>
      </c>
      <c r="W161" s="26">
        <f>INDEX(检修、备用和必开!C:C,MATCH(统调负荷!$C161,检修、备用和必开!$A:$A,0))</f>
        <v>0</v>
      </c>
      <c r="X161" s="26">
        <f>INDEX(检修、备用和必开!D:D,MATCH(统调负荷!$C161,检修、备用和必开!$A:$A,0))</f>
        <v>11170</v>
      </c>
      <c r="Y161" s="26">
        <f>INDEX(检修、备用和必开!E:E,MATCH(统调负荷!$C161,检修、备用和必开!$A:$A,0))</f>
        <v>6561.6</v>
      </c>
      <c r="Z161" s="26">
        <f>INDEX(检修、备用和必开!F:F,MATCH(统调负荷!$C161,检修、备用和必开!$A:$A,0))</f>
        <v>1300</v>
      </c>
      <c r="AA161" s="26">
        <f t="shared" si="35"/>
        <v>68232.8</v>
      </c>
      <c r="AB161" s="26">
        <v>350.42</v>
      </c>
      <c r="AC161" s="26">
        <v>373.93</v>
      </c>
      <c r="AD161" s="76">
        <f t="shared" si="36"/>
        <v>45659.65625</v>
      </c>
      <c r="AE161" s="27">
        <f t="shared" si="37"/>
        <v>-688.899999999994</v>
      </c>
      <c r="AF161" s="27">
        <f t="shared" si="38"/>
        <v>-4299.9</v>
      </c>
      <c r="AG161" s="27">
        <f t="shared" si="39"/>
        <v>1296.2</v>
      </c>
      <c r="AH161" s="27">
        <f t="shared" si="40"/>
        <v>1877.8</v>
      </c>
      <c r="AI161" s="27">
        <f t="shared" si="41"/>
        <v>386</v>
      </c>
      <c r="AJ161" s="27">
        <f t="shared" si="42"/>
        <v>51</v>
      </c>
      <c r="AK161" s="26">
        <f>INDEX(检修、备用和必开!I:I,MATCH(统调负荷!$C161,检修、备用和必开!$A:$A,0))</f>
        <v>9728.01111111109</v>
      </c>
    </row>
    <row r="162" ht="13.8" spans="1:37">
      <c r="A162" s="26">
        <f t="shared" si="30"/>
        <v>4</v>
      </c>
      <c r="B162" s="26">
        <f t="shared" si="31"/>
        <v>16</v>
      </c>
      <c r="C162" t="s">
        <v>23</v>
      </c>
      <c r="D162" s="75">
        <v>0.666666666666667</v>
      </c>
      <c r="E162" s="26">
        <v>96620</v>
      </c>
      <c r="F162" s="26">
        <v>52586</v>
      </c>
      <c r="G162" s="26">
        <v>15644</v>
      </c>
      <c r="H162" s="26">
        <v>20075</v>
      </c>
      <c r="I162" s="26">
        <v>9727</v>
      </c>
      <c r="J162" s="26">
        <v>-1412</v>
      </c>
      <c r="K162" s="26">
        <f t="shared" ref="K162:K225" si="43">F162-Y162</f>
        <v>46024.4</v>
      </c>
      <c r="L162" s="27">
        <f t="shared" si="32"/>
        <v>1.48253535081392</v>
      </c>
      <c r="M162" s="75">
        <v>0.666666666666667</v>
      </c>
      <c r="N162" s="26">
        <v>96031.5</v>
      </c>
      <c r="O162" s="26">
        <v>48928.1</v>
      </c>
      <c r="P162" s="26">
        <v>16498</v>
      </c>
      <c r="Q162" s="26">
        <v>21954.4</v>
      </c>
      <c r="R162" s="26">
        <v>10008</v>
      </c>
      <c r="S162" s="26">
        <v>-1357</v>
      </c>
      <c r="T162" s="26">
        <f t="shared" si="33"/>
        <v>42366.5</v>
      </c>
      <c r="U162" s="27">
        <f t="shared" si="34"/>
        <v>1.27450991379713</v>
      </c>
      <c r="V162" s="26">
        <f>INDEX(检修、备用和必开!B:B,MATCH(统调负荷!$C162,检修、备用和必开!$A:$A,0))</f>
        <v>24959.6</v>
      </c>
      <c r="W162" s="26">
        <f>INDEX(检修、备用和必开!C:C,MATCH(统调负荷!$C162,检修、备用和必开!$A:$A,0))</f>
        <v>0</v>
      </c>
      <c r="X162" s="26">
        <f>INDEX(检修、备用和必开!D:D,MATCH(统调负荷!$C162,检修、备用和必开!$A:$A,0))</f>
        <v>11170</v>
      </c>
      <c r="Y162" s="26">
        <f>INDEX(检修、备用和必开!E:E,MATCH(统调负荷!$C162,检修、备用和必开!$A:$A,0))</f>
        <v>6561.6</v>
      </c>
      <c r="Z162" s="26">
        <f>INDEX(检修、备用和必开!F:F,MATCH(统调负荷!$C162,检修、备用和必开!$A:$A,0))</f>
        <v>1300</v>
      </c>
      <c r="AA162" s="26">
        <f t="shared" si="35"/>
        <v>68232.8</v>
      </c>
      <c r="AB162" s="26">
        <v>341.89</v>
      </c>
      <c r="AC162" s="26">
        <v>354.8</v>
      </c>
      <c r="AD162" s="76">
        <f t="shared" si="36"/>
        <v>45659.6666666667</v>
      </c>
      <c r="AE162" s="27">
        <f t="shared" si="37"/>
        <v>-588.5</v>
      </c>
      <c r="AF162" s="27">
        <f t="shared" si="38"/>
        <v>-3657.9</v>
      </c>
      <c r="AG162" s="27">
        <f t="shared" si="39"/>
        <v>854</v>
      </c>
      <c r="AH162" s="27">
        <f t="shared" si="40"/>
        <v>1879.4</v>
      </c>
      <c r="AI162" s="27">
        <f t="shared" si="41"/>
        <v>281</v>
      </c>
      <c r="AJ162" s="27">
        <f t="shared" si="42"/>
        <v>55</v>
      </c>
      <c r="AK162" s="26">
        <f>INDEX(检修、备用和必开!I:I,MATCH(统调负荷!$C162,检修、备用和必开!$A:$A,0))</f>
        <v>9728.01111111109</v>
      </c>
    </row>
    <row r="163" ht="13.8" spans="1:37">
      <c r="A163" s="26">
        <f t="shared" si="30"/>
        <v>4</v>
      </c>
      <c r="B163" s="26">
        <f t="shared" si="31"/>
        <v>16</v>
      </c>
      <c r="C163" t="s">
        <v>23</v>
      </c>
      <c r="D163" s="75">
        <v>0.677083333333333</v>
      </c>
      <c r="E163" s="26">
        <v>98335</v>
      </c>
      <c r="F163" s="26">
        <v>53947</v>
      </c>
      <c r="G163" s="26">
        <v>16655</v>
      </c>
      <c r="H163" s="26">
        <v>19930</v>
      </c>
      <c r="I163" s="26">
        <v>9214</v>
      </c>
      <c r="J163" s="26">
        <v>-1411</v>
      </c>
      <c r="K163" s="26">
        <f t="shared" si="43"/>
        <v>47385.4</v>
      </c>
      <c r="L163" s="27">
        <f t="shared" si="32"/>
        <v>1.43995407868246</v>
      </c>
      <c r="M163" s="75">
        <v>0.677083333333333</v>
      </c>
      <c r="N163" s="26">
        <v>97981.8</v>
      </c>
      <c r="O163" s="26">
        <v>50089.7</v>
      </c>
      <c r="P163" s="26">
        <v>18020.8</v>
      </c>
      <c r="Q163" s="26">
        <v>21814.3</v>
      </c>
      <c r="R163" s="26">
        <v>9378</v>
      </c>
      <c r="S163" s="26">
        <v>-1321</v>
      </c>
      <c r="T163" s="26">
        <f t="shared" si="33"/>
        <v>43528.1</v>
      </c>
      <c r="U163" s="27">
        <f t="shared" si="34"/>
        <v>1.24744369548485</v>
      </c>
      <c r="V163" s="26">
        <f>INDEX(检修、备用和必开!B:B,MATCH(统调负荷!$C163,检修、备用和必开!$A:$A,0))</f>
        <v>24959.6</v>
      </c>
      <c r="W163" s="26">
        <f>INDEX(检修、备用和必开!C:C,MATCH(统调负荷!$C163,检修、备用和必开!$A:$A,0))</f>
        <v>0</v>
      </c>
      <c r="X163" s="26">
        <f>INDEX(检修、备用和必开!D:D,MATCH(统调负荷!$C163,检修、备用和必开!$A:$A,0))</f>
        <v>11170</v>
      </c>
      <c r="Y163" s="26">
        <f>INDEX(检修、备用和必开!E:E,MATCH(统调负荷!$C163,检修、备用和必开!$A:$A,0))</f>
        <v>6561.6</v>
      </c>
      <c r="Z163" s="26">
        <f>INDEX(检修、备用和必开!F:F,MATCH(统调负荷!$C163,检修、备用和必开!$A:$A,0))</f>
        <v>1300</v>
      </c>
      <c r="AA163" s="26">
        <f t="shared" si="35"/>
        <v>68232.8</v>
      </c>
      <c r="AB163" s="26">
        <v>351.48</v>
      </c>
      <c r="AC163" s="26">
        <v>378.01</v>
      </c>
      <c r="AD163" s="76">
        <f t="shared" si="36"/>
        <v>45659.6770833333</v>
      </c>
      <c r="AE163" s="27">
        <f t="shared" si="37"/>
        <v>-353.199999999997</v>
      </c>
      <c r="AF163" s="27">
        <f t="shared" si="38"/>
        <v>-3857.3</v>
      </c>
      <c r="AG163" s="27">
        <f t="shared" si="39"/>
        <v>1365.8</v>
      </c>
      <c r="AH163" s="27">
        <f t="shared" si="40"/>
        <v>1884.3</v>
      </c>
      <c r="AI163" s="27">
        <f t="shared" si="41"/>
        <v>164</v>
      </c>
      <c r="AJ163" s="27">
        <f t="shared" si="42"/>
        <v>90</v>
      </c>
      <c r="AK163" s="26">
        <f>INDEX(检修、备用和必开!I:I,MATCH(统调负荷!$C163,检修、备用和必开!$A:$A,0))</f>
        <v>9728.01111111109</v>
      </c>
    </row>
    <row r="164" ht="13.8" spans="1:37">
      <c r="A164" s="26">
        <f t="shared" si="30"/>
        <v>4</v>
      </c>
      <c r="B164" s="26">
        <f t="shared" si="31"/>
        <v>16</v>
      </c>
      <c r="C164" t="s">
        <v>23</v>
      </c>
      <c r="D164" s="75">
        <v>0.6875</v>
      </c>
      <c r="E164" s="26">
        <v>100390</v>
      </c>
      <c r="F164" s="26">
        <v>54839</v>
      </c>
      <c r="G164" s="26">
        <v>17877</v>
      </c>
      <c r="H164" s="26">
        <v>20393</v>
      </c>
      <c r="I164" s="26">
        <v>8692</v>
      </c>
      <c r="J164" s="26">
        <v>-1411</v>
      </c>
      <c r="K164" s="26">
        <f t="shared" si="43"/>
        <v>48277.4</v>
      </c>
      <c r="L164" s="27">
        <f t="shared" si="32"/>
        <v>1.41334868903462</v>
      </c>
      <c r="M164" s="75">
        <v>0.6875</v>
      </c>
      <c r="N164" s="26">
        <v>99332.3</v>
      </c>
      <c r="O164" s="26">
        <v>51636.4</v>
      </c>
      <c r="P164" s="26">
        <v>18358.6</v>
      </c>
      <c r="Q164" s="26">
        <v>21837.3</v>
      </c>
      <c r="R164" s="26">
        <v>8835</v>
      </c>
      <c r="S164" s="26">
        <v>-1335</v>
      </c>
      <c r="T164" s="26">
        <f t="shared" si="33"/>
        <v>45074.8</v>
      </c>
      <c r="U164" s="27">
        <f t="shared" si="34"/>
        <v>1.21313970358149</v>
      </c>
      <c r="V164" s="26">
        <f>INDEX(检修、备用和必开!B:B,MATCH(统调负荷!$C164,检修、备用和必开!$A:$A,0))</f>
        <v>24959.6</v>
      </c>
      <c r="W164" s="26">
        <f>INDEX(检修、备用和必开!C:C,MATCH(统调负荷!$C164,检修、备用和必开!$A:$A,0))</f>
        <v>0</v>
      </c>
      <c r="X164" s="26">
        <f>INDEX(检修、备用和必开!D:D,MATCH(统调负荷!$C164,检修、备用和必开!$A:$A,0))</f>
        <v>11170</v>
      </c>
      <c r="Y164" s="26">
        <f>INDEX(检修、备用和必开!E:E,MATCH(统调负荷!$C164,检修、备用和必开!$A:$A,0))</f>
        <v>6561.6</v>
      </c>
      <c r="Z164" s="26">
        <f>INDEX(检修、备用和必开!F:F,MATCH(统调负荷!$C164,检修、备用和必开!$A:$A,0))</f>
        <v>1300</v>
      </c>
      <c r="AA164" s="26">
        <f t="shared" si="35"/>
        <v>68232.8</v>
      </c>
      <c r="AB164" s="26">
        <v>351.64</v>
      </c>
      <c r="AC164" s="26">
        <v>373.29</v>
      </c>
      <c r="AD164" s="76">
        <f t="shared" si="36"/>
        <v>45659.6875</v>
      </c>
      <c r="AE164" s="27">
        <f t="shared" si="37"/>
        <v>-1057.7</v>
      </c>
      <c r="AF164" s="27">
        <f t="shared" si="38"/>
        <v>-3202.6</v>
      </c>
      <c r="AG164" s="27">
        <f t="shared" si="39"/>
        <v>481.599999999999</v>
      </c>
      <c r="AH164" s="27">
        <f t="shared" si="40"/>
        <v>1444.3</v>
      </c>
      <c r="AI164" s="27">
        <f t="shared" si="41"/>
        <v>143</v>
      </c>
      <c r="AJ164" s="27">
        <f t="shared" si="42"/>
        <v>76</v>
      </c>
      <c r="AK164" s="26">
        <f>INDEX(检修、备用和必开!I:I,MATCH(统调负荷!$C164,检修、备用和必开!$A:$A,0))</f>
        <v>9728.01111111109</v>
      </c>
    </row>
    <row r="165" ht="13.8" spans="1:37">
      <c r="A165" s="26">
        <f t="shared" si="30"/>
        <v>4</v>
      </c>
      <c r="B165" s="26">
        <f t="shared" si="31"/>
        <v>16</v>
      </c>
      <c r="C165" t="s">
        <v>23</v>
      </c>
      <c r="D165" s="75">
        <v>0.697916666666667</v>
      </c>
      <c r="E165" s="26">
        <v>101870</v>
      </c>
      <c r="F165" s="26">
        <v>55896</v>
      </c>
      <c r="G165" s="26">
        <v>18406</v>
      </c>
      <c r="H165" s="26">
        <v>20867</v>
      </c>
      <c r="I165" s="26">
        <v>8112</v>
      </c>
      <c r="J165" s="26">
        <v>-1411</v>
      </c>
      <c r="K165" s="26">
        <f t="shared" si="43"/>
        <v>49334.4</v>
      </c>
      <c r="L165" s="27">
        <f t="shared" si="32"/>
        <v>1.38306739313745</v>
      </c>
      <c r="M165" s="75">
        <v>0.697916666666667</v>
      </c>
      <c r="N165" s="26">
        <v>101142</v>
      </c>
      <c r="O165" s="26">
        <v>52511.8</v>
      </c>
      <c r="P165" s="26">
        <v>18934.9</v>
      </c>
      <c r="Q165" s="26">
        <v>22723.3</v>
      </c>
      <c r="R165" s="26">
        <v>8296</v>
      </c>
      <c r="S165" s="26">
        <v>-1324</v>
      </c>
      <c r="T165" s="26">
        <f t="shared" si="33"/>
        <v>45950.2</v>
      </c>
      <c r="U165" s="27">
        <f t="shared" si="34"/>
        <v>1.19454763813852</v>
      </c>
      <c r="V165" s="26">
        <f>INDEX(检修、备用和必开!B:B,MATCH(统调负荷!$C165,检修、备用和必开!$A:$A,0))</f>
        <v>24959.6</v>
      </c>
      <c r="W165" s="26">
        <f>INDEX(检修、备用和必开!C:C,MATCH(统调负荷!$C165,检修、备用和必开!$A:$A,0))</f>
        <v>0</v>
      </c>
      <c r="X165" s="26">
        <f>INDEX(检修、备用和必开!D:D,MATCH(统调负荷!$C165,检修、备用和必开!$A:$A,0))</f>
        <v>11170</v>
      </c>
      <c r="Y165" s="26">
        <f>INDEX(检修、备用和必开!E:E,MATCH(统调负荷!$C165,检修、备用和必开!$A:$A,0))</f>
        <v>6561.6</v>
      </c>
      <c r="Z165" s="26">
        <f>INDEX(检修、备用和必开!F:F,MATCH(统调负荷!$C165,检修、备用和必开!$A:$A,0))</f>
        <v>1300</v>
      </c>
      <c r="AA165" s="26">
        <f t="shared" si="35"/>
        <v>68232.8</v>
      </c>
      <c r="AB165" s="26">
        <v>351.66</v>
      </c>
      <c r="AC165" s="26">
        <v>376.81</v>
      </c>
      <c r="AD165" s="76">
        <f t="shared" si="36"/>
        <v>45659.6979166667</v>
      </c>
      <c r="AE165" s="27">
        <f t="shared" si="37"/>
        <v>-728</v>
      </c>
      <c r="AF165" s="27">
        <f t="shared" si="38"/>
        <v>-3384.2</v>
      </c>
      <c r="AG165" s="27">
        <f t="shared" si="39"/>
        <v>528.900000000001</v>
      </c>
      <c r="AH165" s="27">
        <f t="shared" si="40"/>
        <v>1856.3</v>
      </c>
      <c r="AI165" s="27">
        <f t="shared" si="41"/>
        <v>184</v>
      </c>
      <c r="AJ165" s="27">
        <f t="shared" si="42"/>
        <v>87</v>
      </c>
      <c r="AK165" s="26">
        <f>INDEX(检修、备用和必开!I:I,MATCH(统调负荷!$C165,检修、备用和必开!$A:$A,0))</f>
        <v>9728.01111111109</v>
      </c>
    </row>
    <row r="166" ht="13.8" spans="1:37">
      <c r="A166" s="26">
        <f t="shared" si="30"/>
        <v>4</v>
      </c>
      <c r="B166" s="26">
        <f t="shared" si="31"/>
        <v>17</v>
      </c>
      <c r="C166" t="s">
        <v>23</v>
      </c>
      <c r="D166" s="75">
        <v>0.708333333333333</v>
      </c>
      <c r="E166" s="26">
        <v>103470</v>
      </c>
      <c r="F166" s="26">
        <v>58001</v>
      </c>
      <c r="G166" s="26">
        <v>18500</v>
      </c>
      <c r="H166" s="26">
        <v>20740</v>
      </c>
      <c r="I166" s="26">
        <v>7640</v>
      </c>
      <c r="J166" s="26">
        <v>-1411</v>
      </c>
      <c r="K166" s="26">
        <f t="shared" si="43"/>
        <v>51439.4</v>
      </c>
      <c r="L166" s="27">
        <f t="shared" si="32"/>
        <v>1.32646959334673</v>
      </c>
      <c r="M166" s="75">
        <v>0.708333333333333</v>
      </c>
      <c r="N166" s="26">
        <v>102247</v>
      </c>
      <c r="O166" s="26">
        <v>53266.9</v>
      </c>
      <c r="P166" s="26">
        <v>19278.2</v>
      </c>
      <c r="Q166" s="26">
        <v>23250.9</v>
      </c>
      <c r="R166" s="26">
        <v>7773</v>
      </c>
      <c r="S166" s="26">
        <v>-1322</v>
      </c>
      <c r="T166" s="26">
        <f t="shared" si="33"/>
        <v>46705.3</v>
      </c>
      <c r="U166" s="27">
        <f t="shared" si="34"/>
        <v>1.17896235527073</v>
      </c>
      <c r="V166" s="26">
        <f>INDEX(检修、备用和必开!B:B,MATCH(统调负荷!$C166,检修、备用和必开!$A:$A,0))</f>
        <v>24959.6</v>
      </c>
      <c r="W166" s="26">
        <f>INDEX(检修、备用和必开!C:C,MATCH(统调负荷!$C166,检修、备用和必开!$A:$A,0))</f>
        <v>0</v>
      </c>
      <c r="X166" s="26">
        <f>INDEX(检修、备用和必开!D:D,MATCH(统调负荷!$C166,检修、备用和必开!$A:$A,0))</f>
        <v>11170</v>
      </c>
      <c r="Y166" s="26">
        <f>INDEX(检修、备用和必开!E:E,MATCH(统调负荷!$C166,检修、备用和必开!$A:$A,0))</f>
        <v>6561.6</v>
      </c>
      <c r="Z166" s="26">
        <f>INDEX(检修、备用和必开!F:F,MATCH(统调负荷!$C166,检修、备用和必开!$A:$A,0))</f>
        <v>1300</v>
      </c>
      <c r="AA166" s="26">
        <f t="shared" si="35"/>
        <v>68232.8</v>
      </c>
      <c r="AB166" s="26">
        <v>367.3</v>
      </c>
      <c r="AC166" s="26">
        <v>375.38</v>
      </c>
      <c r="AD166" s="76">
        <f t="shared" si="36"/>
        <v>45659.7083333333</v>
      </c>
      <c r="AE166" s="27">
        <f t="shared" si="37"/>
        <v>-1223</v>
      </c>
      <c r="AF166" s="27">
        <f t="shared" si="38"/>
        <v>-4734.1</v>
      </c>
      <c r="AG166" s="27">
        <f t="shared" si="39"/>
        <v>778.200000000001</v>
      </c>
      <c r="AH166" s="27">
        <f t="shared" si="40"/>
        <v>2510.9</v>
      </c>
      <c r="AI166" s="27">
        <f t="shared" si="41"/>
        <v>133</v>
      </c>
      <c r="AJ166" s="27">
        <f t="shared" si="42"/>
        <v>89</v>
      </c>
      <c r="AK166" s="26">
        <f>INDEX(检修、备用和必开!I:I,MATCH(统调负荷!$C166,检修、备用和必开!$A:$A,0))</f>
        <v>9728.01111111109</v>
      </c>
    </row>
    <row r="167" ht="13.8" spans="1:37">
      <c r="A167" s="26">
        <f t="shared" si="30"/>
        <v>4</v>
      </c>
      <c r="B167" s="26">
        <f t="shared" si="31"/>
        <v>17</v>
      </c>
      <c r="C167" t="s">
        <v>23</v>
      </c>
      <c r="D167" s="75">
        <v>0.71875</v>
      </c>
      <c r="E167" s="26">
        <v>104955</v>
      </c>
      <c r="F167" s="26">
        <v>60660</v>
      </c>
      <c r="G167" s="26">
        <v>18378</v>
      </c>
      <c r="H167" s="26">
        <v>20160</v>
      </c>
      <c r="I167" s="26">
        <v>7168</v>
      </c>
      <c r="J167" s="26">
        <v>-1411</v>
      </c>
      <c r="K167" s="26">
        <f t="shared" si="43"/>
        <v>54098.4</v>
      </c>
      <c r="L167" s="27">
        <f t="shared" si="32"/>
        <v>1.2612720524082</v>
      </c>
      <c r="M167" s="75">
        <v>0.71875</v>
      </c>
      <c r="N167" s="26">
        <v>103162</v>
      </c>
      <c r="O167" s="26">
        <v>54898.8</v>
      </c>
      <c r="P167" s="26">
        <v>19260.1</v>
      </c>
      <c r="Q167" s="26">
        <v>23245.1</v>
      </c>
      <c r="R167" s="26">
        <v>7126</v>
      </c>
      <c r="S167" s="26">
        <v>-1368</v>
      </c>
      <c r="T167" s="26">
        <f t="shared" si="33"/>
        <v>48337.2</v>
      </c>
      <c r="U167" s="27">
        <f t="shared" si="34"/>
        <v>1.1466309959131</v>
      </c>
      <c r="V167" s="26">
        <f>INDEX(检修、备用和必开!B:B,MATCH(统调负荷!$C167,检修、备用和必开!$A:$A,0))</f>
        <v>24959.6</v>
      </c>
      <c r="W167" s="26">
        <f>INDEX(检修、备用和必开!C:C,MATCH(统调负荷!$C167,检修、备用和必开!$A:$A,0))</f>
        <v>0</v>
      </c>
      <c r="X167" s="26">
        <f>INDEX(检修、备用和必开!D:D,MATCH(统调负荷!$C167,检修、备用和必开!$A:$A,0))</f>
        <v>11170</v>
      </c>
      <c r="Y167" s="26">
        <f>INDEX(检修、备用和必开!E:E,MATCH(统调负荷!$C167,检修、备用和必开!$A:$A,0))</f>
        <v>6561.6</v>
      </c>
      <c r="Z167" s="26">
        <f>INDEX(检修、备用和必开!F:F,MATCH(统调负荷!$C167,检修、备用和必开!$A:$A,0))</f>
        <v>1300</v>
      </c>
      <c r="AA167" s="26">
        <f t="shared" si="35"/>
        <v>68232.8</v>
      </c>
      <c r="AB167" s="26">
        <v>429.56</v>
      </c>
      <c r="AC167" s="26">
        <v>430.23</v>
      </c>
      <c r="AD167" s="76">
        <f t="shared" si="36"/>
        <v>45659.71875</v>
      </c>
      <c r="AE167" s="27">
        <f t="shared" si="37"/>
        <v>-1793</v>
      </c>
      <c r="AF167" s="27">
        <f t="shared" si="38"/>
        <v>-5761.2</v>
      </c>
      <c r="AG167" s="27">
        <f t="shared" si="39"/>
        <v>882.099999999999</v>
      </c>
      <c r="AH167" s="27">
        <f t="shared" si="40"/>
        <v>3085.1</v>
      </c>
      <c r="AI167" s="27">
        <f t="shared" si="41"/>
        <v>-42</v>
      </c>
      <c r="AJ167" s="27">
        <f t="shared" si="42"/>
        <v>43</v>
      </c>
      <c r="AK167" s="26">
        <f>INDEX(检修、备用和必开!I:I,MATCH(统调负荷!$C167,检修、备用和必开!$A:$A,0))</f>
        <v>9728.01111111109</v>
      </c>
    </row>
    <row r="168" ht="13.8" spans="1:37">
      <c r="A168" s="26">
        <f t="shared" si="30"/>
        <v>4</v>
      </c>
      <c r="B168" s="26">
        <f t="shared" si="31"/>
        <v>17</v>
      </c>
      <c r="C168" t="s">
        <v>23</v>
      </c>
      <c r="D168" s="75">
        <v>0.729166666666667</v>
      </c>
      <c r="E168" s="26">
        <v>103700</v>
      </c>
      <c r="F168" s="26">
        <v>59525</v>
      </c>
      <c r="G168" s="26">
        <v>18227</v>
      </c>
      <c r="H168" s="26">
        <v>20539</v>
      </c>
      <c r="I168" s="26">
        <v>6820</v>
      </c>
      <c r="J168" s="26">
        <v>-1411</v>
      </c>
      <c r="K168" s="26">
        <f t="shared" si="43"/>
        <v>52963.4</v>
      </c>
      <c r="L168" s="27">
        <f t="shared" si="32"/>
        <v>1.28830097765627</v>
      </c>
      <c r="M168" s="75">
        <v>0.729166666666667</v>
      </c>
      <c r="N168" s="26">
        <v>101853</v>
      </c>
      <c r="O168" s="26">
        <v>54285.9</v>
      </c>
      <c r="P168" s="26">
        <v>18634.2</v>
      </c>
      <c r="Q168" s="26">
        <v>23415.9</v>
      </c>
      <c r="R168" s="26">
        <v>6890</v>
      </c>
      <c r="S168" s="26">
        <v>-1373</v>
      </c>
      <c r="T168" s="26">
        <f t="shared" si="33"/>
        <v>47724.3</v>
      </c>
      <c r="U168" s="27">
        <f t="shared" si="34"/>
        <v>1.15856373197406</v>
      </c>
      <c r="V168" s="26">
        <f>INDEX(检修、备用和必开!B:B,MATCH(统调负荷!$C168,检修、备用和必开!$A:$A,0))</f>
        <v>24959.6</v>
      </c>
      <c r="W168" s="26">
        <f>INDEX(检修、备用和必开!C:C,MATCH(统调负荷!$C168,检修、备用和必开!$A:$A,0))</f>
        <v>0</v>
      </c>
      <c r="X168" s="26">
        <f>INDEX(检修、备用和必开!D:D,MATCH(统调负荷!$C168,检修、备用和必开!$A:$A,0))</f>
        <v>11170</v>
      </c>
      <c r="Y168" s="26">
        <f>INDEX(检修、备用和必开!E:E,MATCH(统调负荷!$C168,检修、备用和必开!$A:$A,0))</f>
        <v>6561.6</v>
      </c>
      <c r="Z168" s="26">
        <f>INDEX(检修、备用和必开!F:F,MATCH(统调负荷!$C168,检修、备用和必开!$A:$A,0))</f>
        <v>1300</v>
      </c>
      <c r="AA168" s="26">
        <f t="shared" si="35"/>
        <v>68232.8</v>
      </c>
      <c r="AB168" s="26">
        <v>375.61</v>
      </c>
      <c r="AC168" s="26">
        <v>371.48</v>
      </c>
      <c r="AD168" s="76">
        <f t="shared" si="36"/>
        <v>45659.7291666667</v>
      </c>
      <c r="AE168" s="27">
        <f t="shared" si="37"/>
        <v>-1847</v>
      </c>
      <c r="AF168" s="27">
        <f t="shared" si="38"/>
        <v>-5239.1</v>
      </c>
      <c r="AG168" s="27">
        <f t="shared" si="39"/>
        <v>407.200000000001</v>
      </c>
      <c r="AH168" s="27">
        <f t="shared" si="40"/>
        <v>2876.9</v>
      </c>
      <c r="AI168" s="27">
        <f t="shared" si="41"/>
        <v>70</v>
      </c>
      <c r="AJ168" s="27">
        <f t="shared" si="42"/>
        <v>38</v>
      </c>
      <c r="AK168" s="26">
        <f>INDEX(检修、备用和必开!I:I,MATCH(统调负荷!$C168,检修、备用和必开!$A:$A,0))</f>
        <v>9728.01111111109</v>
      </c>
    </row>
    <row r="169" ht="13.8" spans="1:37">
      <c r="A169" s="26">
        <f t="shared" si="30"/>
        <v>4</v>
      </c>
      <c r="B169" s="26">
        <f t="shared" si="31"/>
        <v>17</v>
      </c>
      <c r="C169" t="s">
        <v>23</v>
      </c>
      <c r="D169" s="75">
        <v>0.739583333333333</v>
      </c>
      <c r="E169" s="26">
        <v>104155</v>
      </c>
      <c r="F169" s="26">
        <v>59288</v>
      </c>
      <c r="G169" s="26">
        <v>18999</v>
      </c>
      <c r="H169" s="26">
        <v>20690</v>
      </c>
      <c r="I169" s="26">
        <v>6590</v>
      </c>
      <c r="J169" s="26">
        <v>-1412</v>
      </c>
      <c r="K169" s="26">
        <f t="shared" si="43"/>
        <v>52726.4</v>
      </c>
      <c r="L169" s="27">
        <f t="shared" si="32"/>
        <v>1.29409176427748</v>
      </c>
      <c r="M169" s="75">
        <v>0.739583333333333</v>
      </c>
      <c r="N169" s="26">
        <v>102378</v>
      </c>
      <c r="O169" s="26">
        <v>54730.1</v>
      </c>
      <c r="P169" s="26">
        <v>19045.2</v>
      </c>
      <c r="Q169" s="26">
        <v>23192.7</v>
      </c>
      <c r="R169" s="26">
        <v>6787</v>
      </c>
      <c r="S169" s="26">
        <v>-1377</v>
      </c>
      <c r="T169" s="26">
        <f t="shared" si="33"/>
        <v>48168.5</v>
      </c>
      <c r="U169" s="27">
        <f t="shared" si="34"/>
        <v>1.14989088028851</v>
      </c>
      <c r="V169" s="26">
        <f>INDEX(检修、备用和必开!B:B,MATCH(统调负荷!$C169,检修、备用和必开!$A:$A,0))</f>
        <v>24959.6</v>
      </c>
      <c r="W169" s="26">
        <f>INDEX(检修、备用和必开!C:C,MATCH(统调负荷!$C169,检修、备用和必开!$A:$A,0))</f>
        <v>0</v>
      </c>
      <c r="X169" s="26">
        <f>INDEX(检修、备用和必开!D:D,MATCH(统调负荷!$C169,检修、备用和必开!$A:$A,0))</f>
        <v>11170</v>
      </c>
      <c r="Y169" s="26">
        <f>INDEX(检修、备用和必开!E:E,MATCH(统调负荷!$C169,检修、备用和必开!$A:$A,0))</f>
        <v>6561.6</v>
      </c>
      <c r="Z169" s="26">
        <f>INDEX(检修、备用和必开!F:F,MATCH(统调负荷!$C169,检修、备用和必开!$A:$A,0))</f>
        <v>1300</v>
      </c>
      <c r="AA169" s="26">
        <f t="shared" si="35"/>
        <v>68232.8</v>
      </c>
      <c r="AB169" s="26">
        <v>379.94</v>
      </c>
      <c r="AC169" s="26">
        <v>374.38</v>
      </c>
      <c r="AD169" s="76">
        <f t="shared" si="36"/>
        <v>45659.7395833333</v>
      </c>
      <c r="AE169" s="27">
        <f t="shared" si="37"/>
        <v>-1777</v>
      </c>
      <c r="AF169" s="27">
        <f t="shared" si="38"/>
        <v>-4557.9</v>
      </c>
      <c r="AG169" s="27">
        <f t="shared" si="39"/>
        <v>46.2000000000007</v>
      </c>
      <c r="AH169" s="27">
        <f t="shared" si="40"/>
        <v>2502.7</v>
      </c>
      <c r="AI169" s="27">
        <f t="shared" si="41"/>
        <v>197</v>
      </c>
      <c r="AJ169" s="27">
        <f t="shared" si="42"/>
        <v>35</v>
      </c>
      <c r="AK169" s="26">
        <f>INDEX(检修、备用和必开!I:I,MATCH(统调负荷!$C169,检修、备用和必开!$A:$A,0))</f>
        <v>9728.01111111109</v>
      </c>
    </row>
    <row r="170" ht="13.8" spans="1:37">
      <c r="A170" s="26">
        <f t="shared" si="30"/>
        <v>4</v>
      </c>
      <c r="B170" s="26">
        <f t="shared" si="31"/>
        <v>18</v>
      </c>
      <c r="C170" t="s">
        <v>23</v>
      </c>
      <c r="D170" s="75">
        <v>0.75</v>
      </c>
      <c r="E170" s="26">
        <v>104955</v>
      </c>
      <c r="F170" s="26">
        <v>58376</v>
      </c>
      <c r="G170" s="26">
        <v>20149</v>
      </c>
      <c r="H170" s="26">
        <v>21610</v>
      </c>
      <c r="I170" s="26">
        <v>6231</v>
      </c>
      <c r="J170" s="26">
        <v>-1411</v>
      </c>
      <c r="K170" s="26">
        <f t="shared" si="43"/>
        <v>51814.4</v>
      </c>
      <c r="L170" s="27">
        <f t="shared" si="32"/>
        <v>1.3168694416996</v>
      </c>
      <c r="M170" s="75">
        <v>0.75</v>
      </c>
      <c r="N170" s="26">
        <v>103746</v>
      </c>
      <c r="O170" s="26">
        <v>55432.5</v>
      </c>
      <c r="P170" s="26">
        <v>19786.2</v>
      </c>
      <c r="Q170" s="26">
        <v>23156.3</v>
      </c>
      <c r="R170" s="26">
        <v>6738</v>
      </c>
      <c r="S170" s="26">
        <v>-1367</v>
      </c>
      <c r="T170" s="26">
        <f t="shared" si="33"/>
        <v>48870.9</v>
      </c>
      <c r="U170" s="27">
        <f t="shared" si="34"/>
        <v>1.13643866097943</v>
      </c>
      <c r="V170" s="26">
        <f>INDEX(检修、备用和必开!B:B,MATCH(统调负荷!$C170,检修、备用和必开!$A:$A,0))</f>
        <v>24959.6</v>
      </c>
      <c r="W170" s="26">
        <f>INDEX(检修、备用和必开!C:C,MATCH(统调负荷!$C170,检修、备用和必开!$A:$A,0))</f>
        <v>0</v>
      </c>
      <c r="X170" s="26">
        <f>INDEX(检修、备用和必开!D:D,MATCH(统调负荷!$C170,检修、备用和必开!$A:$A,0))</f>
        <v>11170</v>
      </c>
      <c r="Y170" s="26">
        <f>INDEX(检修、备用和必开!E:E,MATCH(统调负荷!$C170,检修、备用和必开!$A:$A,0))</f>
        <v>6561.6</v>
      </c>
      <c r="Z170" s="26">
        <f>INDEX(检修、备用和必开!F:F,MATCH(统调负荷!$C170,检修、备用和必开!$A:$A,0))</f>
        <v>1300</v>
      </c>
      <c r="AA170" s="26">
        <f t="shared" si="35"/>
        <v>68232.8</v>
      </c>
      <c r="AB170" s="26">
        <v>372.34</v>
      </c>
      <c r="AC170" s="26">
        <v>370.17</v>
      </c>
      <c r="AD170" s="76">
        <f t="shared" si="36"/>
        <v>45659.75</v>
      </c>
      <c r="AE170" s="27">
        <f t="shared" si="37"/>
        <v>-1209</v>
      </c>
      <c r="AF170" s="27">
        <f t="shared" si="38"/>
        <v>-2943.5</v>
      </c>
      <c r="AG170" s="27">
        <f t="shared" si="39"/>
        <v>-362.799999999999</v>
      </c>
      <c r="AH170" s="27">
        <f t="shared" si="40"/>
        <v>1546.3</v>
      </c>
      <c r="AI170" s="27">
        <f t="shared" si="41"/>
        <v>507</v>
      </c>
      <c r="AJ170" s="27">
        <f t="shared" si="42"/>
        <v>44</v>
      </c>
      <c r="AK170" s="26">
        <f>INDEX(检修、备用和必开!I:I,MATCH(统调负荷!$C170,检修、备用和必开!$A:$A,0))</f>
        <v>9728.01111111109</v>
      </c>
    </row>
    <row r="171" ht="13.8" spans="1:37">
      <c r="A171" s="26">
        <f t="shared" si="30"/>
        <v>4</v>
      </c>
      <c r="B171" s="26">
        <f t="shared" si="31"/>
        <v>18</v>
      </c>
      <c r="C171" t="s">
        <v>23</v>
      </c>
      <c r="D171" s="75">
        <v>0.760416666666667</v>
      </c>
      <c r="E171" s="26">
        <v>106325</v>
      </c>
      <c r="F171" s="26">
        <v>58943</v>
      </c>
      <c r="G171" s="26">
        <v>20149</v>
      </c>
      <c r="H171" s="26">
        <v>22522</v>
      </c>
      <c r="I171" s="26">
        <v>6122</v>
      </c>
      <c r="J171" s="26">
        <v>-1411</v>
      </c>
      <c r="K171" s="26">
        <f t="shared" si="43"/>
        <v>52381.4</v>
      </c>
      <c r="L171" s="27">
        <f t="shared" si="32"/>
        <v>1.30261505038048</v>
      </c>
      <c r="M171" s="75">
        <v>0.760416666666667</v>
      </c>
      <c r="N171" s="26">
        <v>106596</v>
      </c>
      <c r="O171" s="26">
        <v>57679.1</v>
      </c>
      <c r="P171" s="26">
        <v>20411.8</v>
      </c>
      <c r="Q171" s="26">
        <v>23210.1</v>
      </c>
      <c r="R171" s="26">
        <v>6693</v>
      </c>
      <c r="S171" s="26">
        <v>-1398</v>
      </c>
      <c r="T171" s="26">
        <f t="shared" si="33"/>
        <v>51117.5</v>
      </c>
      <c r="U171" s="27">
        <f t="shared" si="34"/>
        <v>1.09544932771423</v>
      </c>
      <c r="V171" s="26">
        <f>INDEX(检修、备用和必开!B:B,MATCH(统调负荷!$C171,检修、备用和必开!$A:$A,0))</f>
        <v>24959.6</v>
      </c>
      <c r="W171" s="26">
        <f>INDEX(检修、备用和必开!C:C,MATCH(统调负荷!$C171,检修、备用和必开!$A:$A,0))</f>
        <v>0</v>
      </c>
      <c r="X171" s="26">
        <f>INDEX(检修、备用和必开!D:D,MATCH(统调负荷!$C171,检修、备用和必开!$A:$A,0))</f>
        <v>11170</v>
      </c>
      <c r="Y171" s="26">
        <f>INDEX(检修、备用和必开!E:E,MATCH(统调负荷!$C171,检修、备用和必开!$A:$A,0))</f>
        <v>6561.6</v>
      </c>
      <c r="Z171" s="26">
        <f>INDEX(检修、备用和必开!F:F,MATCH(统调负荷!$C171,检修、备用和必开!$A:$A,0))</f>
        <v>1300</v>
      </c>
      <c r="AA171" s="26">
        <f t="shared" si="35"/>
        <v>68232.8</v>
      </c>
      <c r="AB171" s="26">
        <v>385.06</v>
      </c>
      <c r="AC171" s="26">
        <v>444.96</v>
      </c>
      <c r="AD171" s="76">
        <f t="shared" si="36"/>
        <v>45659.7604166667</v>
      </c>
      <c r="AE171" s="27">
        <f t="shared" si="37"/>
        <v>271</v>
      </c>
      <c r="AF171" s="27">
        <f t="shared" si="38"/>
        <v>-1263.9</v>
      </c>
      <c r="AG171" s="27">
        <f t="shared" si="39"/>
        <v>262.799999999999</v>
      </c>
      <c r="AH171" s="27">
        <f t="shared" si="40"/>
        <v>688.099999999999</v>
      </c>
      <c r="AI171" s="27">
        <f t="shared" si="41"/>
        <v>571</v>
      </c>
      <c r="AJ171" s="27">
        <f t="shared" si="42"/>
        <v>13</v>
      </c>
      <c r="AK171" s="26">
        <f>INDEX(检修、备用和必开!I:I,MATCH(统调负荷!$C171,检修、备用和必开!$A:$A,0))</f>
        <v>9728.01111111109</v>
      </c>
    </row>
    <row r="172" ht="13.8" spans="1:37">
      <c r="A172" s="26">
        <f t="shared" si="30"/>
        <v>4</v>
      </c>
      <c r="B172" s="26">
        <f t="shared" si="31"/>
        <v>18</v>
      </c>
      <c r="C172" t="s">
        <v>23</v>
      </c>
      <c r="D172" s="75">
        <v>0.770833333333333</v>
      </c>
      <c r="E172" s="26">
        <v>108150</v>
      </c>
      <c r="F172" s="26">
        <v>60351</v>
      </c>
      <c r="G172" s="26">
        <v>20150</v>
      </c>
      <c r="H172" s="26">
        <v>22968</v>
      </c>
      <c r="I172" s="26">
        <v>6092</v>
      </c>
      <c r="J172" s="26">
        <v>-1411</v>
      </c>
      <c r="K172" s="26">
        <f t="shared" si="43"/>
        <v>53789.4</v>
      </c>
      <c r="L172" s="27">
        <f t="shared" si="32"/>
        <v>1.26851758896734</v>
      </c>
      <c r="M172" s="75">
        <v>0.770833333333333</v>
      </c>
      <c r="N172" s="26">
        <v>107856</v>
      </c>
      <c r="O172" s="26">
        <v>59321.4</v>
      </c>
      <c r="P172" s="26">
        <v>19856.7</v>
      </c>
      <c r="Q172" s="26">
        <v>23497.9</v>
      </c>
      <c r="R172" s="26">
        <v>6624</v>
      </c>
      <c r="S172" s="26">
        <v>-1444</v>
      </c>
      <c r="T172" s="26">
        <f t="shared" si="33"/>
        <v>52759.8</v>
      </c>
      <c r="U172" s="27">
        <f t="shared" si="34"/>
        <v>1.06730820368592</v>
      </c>
      <c r="V172" s="26">
        <f>INDEX(检修、备用和必开!B:B,MATCH(统调负荷!$C172,检修、备用和必开!$A:$A,0))</f>
        <v>24959.6</v>
      </c>
      <c r="W172" s="26">
        <f>INDEX(检修、备用和必开!C:C,MATCH(统调负荷!$C172,检修、备用和必开!$A:$A,0))</f>
        <v>0</v>
      </c>
      <c r="X172" s="26">
        <f>INDEX(检修、备用和必开!D:D,MATCH(统调负荷!$C172,检修、备用和必开!$A:$A,0))</f>
        <v>11170</v>
      </c>
      <c r="Y172" s="26">
        <f>INDEX(检修、备用和必开!E:E,MATCH(统调负荷!$C172,检修、备用和必开!$A:$A,0))</f>
        <v>6561.6</v>
      </c>
      <c r="Z172" s="26">
        <f>INDEX(检修、备用和必开!F:F,MATCH(统调负荷!$C172,检修、备用和必开!$A:$A,0))</f>
        <v>1300</v>
      </c>
      <c r="AA172" s="26">
        <f t="shared" si="35"/>
        <v>68232.8</v>
      </c>
      <c r="AB172" s="26">
        <v>409.65</v>
      </c>
      <c r="AC172" s="26">
        <v>470.55</v>
      </c>
      <c r="AD172" s="76">
        <f t="shared" si="36"/>
        <v>45659.7708333333</v>
      </c>
      <c r="AE172" s="27">
        <f t="shared" si="37"/>
        <v>-294</v>
      </c>
      <c r="AF172" s="27">
        <f t="shared" si="38"/>
        <v>-1029.6</v>
      </c>
      <c r="AG172" s="27">
        <f t="shared" si="39"/>
        <v>-293.299999999999</v>
      </c>
      <c r="AH172" s="27">
        <f t="shared" si="40"/>
        <v>529.900000000001</v>
      </c>
      <c r="AI172" s="27">
        <f t="shared" si="41"/>
        <v>532</v>
      </c>
      <c r="AJ172" s="27">
        <f t="shared" si="42"/>
        <v>-33</v>
      </c>
      <c r="AK172" s="26">
        <f>INDEX(检修、备用和必开!I:I,MATCH(统调负荷!$C172,检修、备用和必开!$A:$A,0))</f>
        <v>9728.01111111109</v>
      </c>
    </row>
    <row r="173" ht="13.8" spans="1:37">
      <c r="A173" s="26">
        <f t="shared" si="30"/>
        <v>4</v>
      </c>
      <c r="B173" s="26">
        <f t="shared" si="31"/>
        <v>18</v>
      </c>
      <c r="C173" t="s">
        <v>23</v>
      </c>
      <c r="D173" s="75">
        <v>0.78125</v>
      </c>
      <c r="E173" s="26">
        <v>108265</v>
      </c>
      <c r="F173" s="26">
        <v>60369</v>
      </c>
      <c r="G173" s="26">
        <v>20150</v>
      </c>
      <c r="H173" s="26">
        <v>23296</v>
      </c>
      <c r="I173" s="26">
        <v>5861</v>
      </c>
      <c r="J173" s="26">
        <v>-1411</v>
      </c>
      <c r="K173" s="26">
        <f t="shared" si="43"/>
        <v>53807.4</v>
      </c>
      <c r="L173" s="27">
        <f t="shared" si="32"/>
        <v>1.26809323624632</v>
      </c>
      <c r="M173" s="75">
        <v>0.78125</v>
      </c>
      <c r="N173" s="26">
        <v>108601</v>
      </c>
      <c r="O173" s="26">
        <v>60302.1</v>
      </c>
      <c r="P173" s="26">
        <v>19965.6</v>
      </c>
      <c r="Q173" s="26">
        <v>23223.3</v>
      </c>
      <c r="R173" s="26">
        <v>6654</v>
      </c>
      <c r="S173" s="26">
        <v>-1544</v>
      </c>
      <c r="T173" s="26">
        <f t="shared" si="33"/>
        <v>53740.5</v>
      </c>
      <c r="U173" s="27">
        <f t="shared" si="34"/>
        <v>1.0511827824466</v>
      </c>
      <c r="V173" s="26">
        <f>INDEX(检修、备用和必开!B:B,MATCH(统调负荷!$C173,检修、备用和必开!$A:$A,0))</f>
        <v>24959.6</v>
      </c>
      <c r="W173" s="26">
        <f>INDEX(检修、备用和必开!C:C,MATCH(统调负荷!$C173,检修、备用和必开!$A:$A,0))</f>
        <v>0</v>
      </c>
      <c r="X173" s="26">
        <f>INDEX(检修、备用和必开!D:D,MATCH(统调负荷!$C173,检修、备用和必开!$A:$A,0))</f>
        <v>11170</v>
      </c>
      <c r="Y173" s="26">
        <f>INDEX(检修、备用和必开!E:E,MATCH(统调负荷!$C173,检修、备用和必开!$A:$A,0))</f>
        <v>6561.6</v>
      </c>
      <c r="Z173" s="26">
        <f>INDEX(检修、备用和必开!F:F,MATCH(统调负荷!$C173,检修、备用和必开!$A:$A,0))</f>
        <v>1300</v>
      </c>
      <c r="AA173" s="26">
        <f t="shared" si="35"/>
        <v>68232.8</v>
      </c>
      <c r="AB173" s="26">
        <v>400.16</v>
      </c>
      <c r="AC173" s="26">
        <v>498.26</v>
      </c>
      <c r="AD173" s="76">
        <f t="shared" si="36"/>
        <v>45659.78125</v>
      </c>
      <c r="AE173" s="27">
        <f t="shared" si="37"/>
        <v>336</v>
      </c>
      <c r="AF173" s="27">
        <f t="shared" si="38"/>
        <v>-66.9000000000015</v>
      </c>
      <c r="AG173" s="27">
        <f t="shared" si="39"/>
        <v>-184.400000000001</v>
      </c>
      <c r="AH173" s="27">
        <f t="shared" si="40"/>
        <v>-72.7000000000007</v>
      </c>
      <c r="AI173" s="27">
        <f t="shared" si="41"/>
        <v>793</v>
      </c>
      <c r="AJ173" s="27">
        <f t="shared" si="42"/>
        <v>-133</v>
      </c>
      <c r="AK173" s="26">
        <f>INDEX(检修、备用和必开!I:I,MATCH(统调负荷!$C173,检修、备用和必开!$A:$A,0))</f>
        <v>9728.01111111109</v>
      </c>
    </row>
    <row r="174" ht="13.8" spans="1:37">
      <c r="A174" s="26">
        <f t="shared" si="30"/>
        <v>4</v>
      </c>
      <c r="B174" s="26">
        <f t="shared" si="31"/>
        <v>19</v>
      </c>
      <c r="C174" t="s">
        <v>23</v>
      </c>
      <c r="D174" s="75">
        <v>0.791666666666667</v>
      </c>
      <c r="E174" s="26">
        <v>107495</v>
      </c>
      <c r="F174" s="26">
        <v>59152</v>
      </c>
      <c r="G174" s="26">
        <v>20382</v>
      </c>
      <c r="H174" s="26">
        <v>23456</v>
      </c>
      <c r="I174" s="26">
        <v>5916</v>
      </c>
      <c r="J174" s="26">
        <v>-1411</v>
      </c>
      <c r="K174" s="26">
        <f t="shared" si="43"/>
        <v>52590.4</v>
      </c>
      <c r="L174" s="27">
        <f t="shared" si="32"/>
        <v>1.29743831573823</v>
      </c>
      <c r="M174" s="75">
        <v>0.791666666666667</v>
      </c>
      <c r="N174" s="26">
        <v>108356</v>
      </c>
      <c r="O174" s="26">
        <v>59574.4</v>
      </c>
      <c r="P174" s="26">
        <v>20507.6</v>
      </c>
      <c r="Q174" s="26">
        <v>23125</v>
      </c>
      <c r="R174" s="26">
        <v>6689</v>
      </c>
      <c r="S174" s="26">
        <v>-1540</v>
      </c>
      <c r="T174" s="26">
        <f t="shared" si="33"/>
        <v>53012.8</v>
      </c>
      <c r="U174" s="27">
        <f t="shared" si="34"/>
        <v>1.06310101771814</v>
      </c>
      <c r="V174" s="26">
        <f>INDEX(检修、备用和必开!B:B,MATCH(统调负荷!$C174,检修、备用和必开!$A:$A,0))</f>
        <v>24959.6</v>
      </c>
      <c r="W174" s="26">
        <f>INDEX(检修、备用和必开!C:C,MATCH(统调负荷!$C174,检修、备用和必开!$A:$A,0))</f>
        <v>0</v>
      </c>
      <c r="X174" s="26">
        <f>INDEX(检修、备用和必开!D:D,MATCH(统调负荷!$C174,检修、备用和必开!$A:$A,0))</f>
        <v>11170</v>
      </c>
      <c r="Y174" s="26">
        <f>INDEX(检修、备用和必开!E:E,MATCH(统调负荷!$C174,检修、备用和必开!$A:$A,0))</f>
        <v>6561.6</v>
      </c>
      <c r="Z174" s="26">
        <f>INDEX(检修、备用和必开!F:F,MATCH(统调负荷!$C174,检修、备用和必开!$A:$A,0))</f>
        <v>1300</v>
      </c>
      <c r="AA174" s="26">
        <f t="shared" si="35"/>
        <v>68232.8</v>
      </c>
      <c r="AB174" s="26">
        <v>369.86</v>
      </c>
      <c r="AC174" s="26">
        <v>452.86</v>
      </c>
      <c r="AD174" s="76">
        <f t="shared" si="36"/>
        <v>45659.7916666667</v>
      </c>
      <c r="AE174" s="27">
        <f t="shared" si="37"/>
        <v>861</v>
      </c>
      <c r="AF174" s="27">
        <f t="shared" si="38"/>
        <v>422.400000000001</v>
      </c>
      <c r="AG174" s="27">
        <f t="shared" si="39"/>
        <v>125.599999999999</v>
      </c>
      <c r="AH174" s="27">
        <f t="shared" si="40"/>
        <v>-331</v>
      </c>
      <c r="AI174" s="27">
        <f t="shared" si="41"/>
        <v>773</v>
      </c>
      <c r="AJ174" s="27">
        <f t="shared" si="42"/>
        <v>-129</v>
      </c>
      <c r="AK174" s="26">
        <f>INDEX(检修、备用和必开!I:I,MATCH(统调负荷!$C174,检修、备用和必开!$A:$A,0))</f>
        <v>9728.01111111109</v>
      </c>
    </row>
    <row r="175" ht="13.8" spans="1:37">
      <c r="A175" s="26">
        <f t="shared" si="30"/>
        <v>4</v>
      </c>
      <c r="B175" s="26">
        <f t="shared" si="31"/>
        <v>19</v>
      </c>
      <c r="C175" t="s">
        <v>23</v>
      </c>
      <c r="D175" s="75">
        <v>0.802083333333333</v>
      </c>
      <c r="E175" s="26">
        <v>110000</v>
      </c>
      <c r="F175" s="26">
        <v>61868</v>
      </c>
      <c r="G175" s="26">
        <v>20382</v>
      </c>
      <c r="H175" s="26">
        <v>23238</v>
      </c>
      <c r="I175" s="26">
        <v>5923</v>
      </c>
      <c r="J175" s="26">
        <v>-1411</v>
      </c>
      <c r="K175" s="26">
        <f t="shared" si="43"/>
        <v>55306.4</v>
      </c>
      <c r="L175" s="27">
        <f t="shared" si="32"/>
        <v>1.2337234027165</v>
      </c>
      <c r="M175" s="75">
        <v>0.802083333333333</v>
      </c>
      <c r="N175" s="26">
        <v>110340</v>
      </c>
      <c r="O175" s="26">
        <v>61295.9</v>
      </c>
      <c r="P175" s="26">
        <v>20495.9</v>
      </c>
      <c r="Q175" s="26">
        <v>23372.2</v>
      </c>
      <c r="R175" s="26">
        <v>6616</v>
      </c>
      <c r="S175" s="26">
        <v>-1440</v>
      </c>
      <c r="T175" s="26">
        <f t="shared" si="33"/>
        <v>54734.3</v>
      </c>
      <c r="U175" s="27">
        <f t="shared" si="34"/>
        <v>1.03533153375425</v>
      </c>
      <c r="V175" s="26">
        <f>INDEX(检修、备用和必开!B:B,MATCH(统调负荷!$C175,检修、备用和必开!$A:$A,0))</f>
        <v>24959.6</v>
      </c>
      <c r="W175" s="26">
        <f>INDEX(检修、备用和必开!C:C,MATCH(统调负荷!$C175,检修、备用和必开!$A:$A,0))</f>
        <v>0</v>
      </c>
      <c r="X175" s="26">
        <f>INDEX(检修、备用和必开!D:D,MATCH(统调负荷!$C175,检修、备用和必开!$A:$A,0))</f>
        <v>11170</v>
      </c>
      <c r="Y175" s="26">
        <f>INDEX(检修、备用和必开!E:E,MATCH(统调负荷!$C175,检修、备用和必开!$A:$A,0))</f>
        <v>6561.6</v>
      </c>
      <c r="Z175" s="26">
        <f>INDEX(检修、备用和必开!F:F,MATCH(统调负荷!$C175,检修、备用和必开!$A:$A,0))</f>
        <v>1300</v>
      </c>
      <c r="AA175" s="26">
        <f t="shared" si="35"/>
        <v>68232.8</v>
      </c>
      <c r="AB175" s="26">
        <v>419.56</v>
      </c>
      <c r="AC175" s="26">
        <v>546.39</v>
      </c>
      <c r="AD175" s="76">
        <f t="shared" si="36"/>
        <v>45659.8020833333</v>
      </c>
      <c r="AE175" s="27">
        <f t="shared" si="37"/>
        <v>340</v>
      </c>
      <c r="AF175" s="27">
        <f t="shared" si="38"/>
        <v>-572.099999999999</v>
      </c>
      <c r="AG175" s="27">
        <f t="shared" si="39"/>
        <v>113.900000000001</v>
      </c>
      <c r="AH175" s="27">
        <f t="shared" si="40"/>
        <v>134.200000000001</v>
      </c>
      <c r="AI175" s="27">
        <f t="shared" si="41"/>
        <v>693</v>
      </c>
      <c r="AJ175" s="27">
        <f t="shared" si="42"/>
        <v>-29</v>
      </c>
      <c r="AK175" s="26">
        <f>INDEX(检修、备用和必开!I:I,MATCH(统调负荷!$C175,检修、备用和必开!$A:$A,0))</f>
        <v>9728.01111111109</v>
      </c>
    </row>
    <row r="176" ht="13.8" spans="1:37">
      <c r="A176" s="26">
        <f t="shared" si="30"/>
        <v>4</v>
      </c>
      <c r="B176" s="26">
        <f t="shared" si="31"/>
        <v>19</v>
      </c>
      <c r="C176" t="s">
        <v>23</v>
      </c>
      <c r="D176" s="75">
        <v>0.8125</v>
      </c>
      <c r="E176" s="26">
        <v>109770</v>
      </c>
      <c r="F176" s="26">
        <v>61865</v>
      </c>
      <c r="G176" s="26">
        <v>20388</v>
      </c>
      <c r="H176" s="26">
        <v>22952</v>
      </c>
      <c r="I176" s="26">
        <v>5976</v>
      </c>
      <c r="J176" s="26">
        <v>-1411</v>
      </c>
      <c r="K176" s="26">
        <f t="shared" si="43"/>
        <v>55303.4</v>
      </c>
      <c r="L176" s="27">
        <f t="shared" si="32"/>
        <v>1.23379032753863</v>
      </c>
      <c r="M176" s="75">
        <v>0.8125</v>
      </c>
      <c r="N176" s="26">
        <v>110193</v>
      </c>
      <c r="O176" s="26">
        <v>60805.7</v>
      </c>
      <c r="P176" s="26">
        <v>20640.2</v>
      </c>
      <c r="Q176" s="26">
        <v>23413.1</v>
      </c>
      <c r="R176" s="26">
        <v>6688</v>
      </c>
      <c r="S176" s="26">
        <v>-1354</v>
      </c>
      <c r="T176" s="26">
        <f t="shared" si="33"/>
        <v>54244.1</v>
      </c>
      <c r="U176" s="27">
        <f t="shared" si="34"/>
        <v>1.04309009831214</v>
      </c>
      <c r="V176" s="26">
        <f>INDEX(检修、备用和必开!B:B,MATCH(统调负荷!$C176,检修、备用和必开!$A:$A,0))</f>
        <v>24959.6</v>
      </c>
      <c r="W176" s="26">
        <f>INDEX(检修、备用和必开!C:C,MATCH(统调负荷!$C176,检修、备用和必开!$A:$A,0))</f>
        <v>0</v>
      </c>
      <c r="X176" s="26">
        <f>INDEX(检修、备用和必开!D:D,MATCH(统调负荷!$C176,检修、备用和必开!$A:$A,0))</f>
        <v>11170</v>
      </c>
      <c r="Y176" s="26">
        <f>INDEX(检修、备用和必开!E:E,MATCH(统调负荷!$C176,检修、备用和必开!$A:$A,0))</f>
        <v>6561.6</v>
      </c>
      <c r="Z176" s="26">
        <f>INDEX(检修、备用和必开!F:F,MATCH(统调负荷!$C176,检修、备用和必开!$A:$A,0))</f>
        <v>1300</v>
      </c>
      <c r="AA176" s="26">
        <f t="shared" si="35"/>
        <v>68232.8</v>
      </c>
      <c r="AB176" s="26">
        <v>400.06</v>
      </c>
      <c r="AC176" s="26">
        <v>582.91</v>
      </c>
      <c r="AD176" s="76">
        <f t="shared" si="36"/>
        <v>45659.8125</v>
      </c>
      <c r="AE176" s="27">
        <f t="shared" si="37"/>
        <v>423</v>
      </c>
      <c r="AF176" s="27">
        <f t="shared" si="38"/>
        <v>-1059.3</v>
      </c>
      <c r="AG176" s="27">
        <f t="shared" si="39"/>
        <v>252.200000000001</v>
      </c>
      <c r="AH176" s="27">
        <f t="shared" si="40"/>
        <v>461.099999999999</v>
      </c>
      <c r="AI176" s="27">
        <f t="shared" si="41"/>
        <v>712</v>
      </c>
      <c r="AJ176" s="27">
        <f t="shared" si="42"/>
        <v>57</v>
      </c>
      <c r="AK176" s="26">
        <f>INDEX(检修、备用和必开!I:I,MATCH(统调负荷!$C176,检修、备用和必开!$A:$A,0))</f>
        <v>9728.01111111109</v>
      </c>
    </row>
    <row r="177" ht="13.8" spans="1:37">
      <c r="A177" s="26">
        <f t="shared" si="30"/>
        <v>4</v>
      </c>
      <c r="B177" s="26">
        <f t="shared" si="31"/>
        <v>19</v>
      </c>
      <c r="C177" t="s">
        <v>23</v>
      </c>
      <c r="D177" s="75">
        <v>0.822916666666667</v>
      </c>
      <c r="E177" s="26">
        <v>108750</v>
      </c>
      <c r="F177" s="26">
        <v>60784</v>
      </c>
      <c r="G177" s="26">
        <v>20388</v>
      </c>
      <c r="H177" s="26">
        <v>22974</v>
      </c>
      <c r="I177" s="26">
        <v>6015</v>
      </c>
      <c r="J177" s="26">
        <v>-1411</v>
      </c>
      <c r="K177" s="26">
        <f t="shared" si="43"/>
        <v>54222.4</v>
      </c>
      <c r="L177" s="27">
        <f t="shared" si="32"/>
        <v>1.25838767741745</v>
      </c>
      <c r="M177" s="75">
        <v>0.822916666666667</v>
      </c>
      <c r="N177" s="26">
        <v>109298</v>
      </c>
      <c r="O177" s="26">
        <v>60098</v>
      </c>
      <c r="P177" s="26">
        <v>20419.6</v>
      </c>
      <c r="Q177" s="26">
        <v>23445.4</v>
      </c>
      <c r="R177" s="26">
        <v>6715</v>
      </c>
      <c r="S177" s="26">
        <v>-1380</v>
      </c>
      <c r="T177" s="26">
        <f t="shared" si="33"/>
        <v>53536.4</v>
      </c>
      <c r="U177" s="27">
        <f t="shared" si="34"/>
        <v>1.05449847310312</v>
      </c>
      <c r="V177" s="26">
        <f>INDEX(检修、备用和必开!B:B,MATCH(统调负荷!$C177,检修、备用和必开!$A:$A,0))</f>
        <v>24959.6</v>
      </c>
      <c r="W177" s="26">
        <f>INDEX(检修、备用和必开!C:C,MATCH(统调负荷!$C177,检修、备用和必开!$A:$A,0))</f>
        <v>0</v>
      </c>
      <c r="X177" s="26">
        <f>INDEX(检修、备用和必开!D:D,MATCH(统调负荷!$C177,检修、备用和必开!$A:$A,0))</f>
        <v>11170</v>
      </c>
      <c r="Y177" s="26">
        <f>INDEX(检修、备用和必开!E:E,MATCH(统调负荷!$C177,检修、备用和必开!$A:$A,0))</f>
        <v>6561.6</v>
      </c>
      <c r="Z177" s="26">
        <f>INDEX(检修、备用和必开!F:F,MATCH(统调负荷!$C177,检修、备用和必开!$A:$A,0))</f>
        <v>1300</v>
      </c>
      <c r="AA177" s="26">
        <f t="shared" si="35"/>
        <v>68232.8</v>
      </c>
      <c r="AB177" s="26">
        <v>390.09</v>
      </c>
      <c r="AC177" s="26">
        <v>645.85</v>
      </c>
      <c r="AD177" s="76">
        <f t="shared" si="36"/>
        <v>45659.8229166667</v>
      </c>
      <c r="AE177" s="27">
        <f t="shared" si="37"/>
        <v>548</v>
      </c>
      <c r="AF177" s="27">
        <f t="shared" si="38"/>
        <v>-686</v>
      </c>
      <c r="AG177" s="27">
        <f t="shared" si="39"/>
        <v>31.5999999999985</v>
      </c>
      <c r="AH177" s="27">
        <f t="shared" si="40"/>
        <v>471.400000000001</v>
      </c>
      <c r="AI177" s="27">
        <f t="shared" si="41"/>
        <v>700</v>
      </c>
      <c r="AJ177" s="27">
        <f t="shared" si="42"/>
        <v>31</v>
      </c>
      <c r="AK177" s="26">
        <f>INDEX(检修、备用和必开!I:I,MATCH(统调负荷!$C177,检修、备用和必开!$A:$A,0))</f>
        <v>9728.01111111109</v>
      </c>
    </row>
    <row r="178" ht="13.8" spans="1:37">
      <c r="A178" s="26">
        <f t="shared" si="30"/>
        <v>4</v>
      </c>
      <c r="B178" s="26">
        <f t="shared" si="31"/>
        <v>20</v>
      </c>
      <c r="C178" t="s">
        <v>23</v>
      </c>
      <c r="D178" s="75">
        <v>0.833333333333333</v>
      </c>
      <c r="E178" s="26">
        <v>107870</v>
      </c>
      <c r="F178" s="26">
        <v>59693</v>
      </c>
      <c r="G178" s="26">
        <v>20504</v>
      </c>
      <c r="H178" s="26">
        <v>23000</v>
      </c>
      <c r="I178" s="26">
        <v>6084</v>
      </c>
      <c r="J178" s="26">
        <v>-1411</v>
      </c>
      <c r="K178" s="26">
        <f t="shared" si="43"/>
        <v>53131.4</v>
      </c>
      <c r="L178" s="27">
        <f t="shared" si="32"/>
        <v>1.28422740601603</v>
      </c>
      <c r="M178" s="75">
        <v>0.833333333333333</v>
      </c>
      <c r="N178" s="26">
        <v>108171</v>
      </c>
      <c r="O178" s="26">
        <v>59340.6</v>
      </c>
      <c r="P178" s="26">
        <v>20270.3</v>
      </c>
      <c r="Q178" s="26">
        <v>23140.1</v>
      </c>
      <c r="R178" s="26">
        <v>6806</v>
      </c>
      <c r="S178" s="26">
        <v>-1386</v>
      </c>
      <c r="T178" s="26">
        <f t="shared" si="33"/>
        <v>52779</v>
      </c>
      <c r="U178" s="27">
        <f t="shared" si="34"/>
        <v>1.06698775586796</v>
      </c>
      <c r="V178" s="26">
        <f>INDEX(检修、备用和必开!B:B,MATCH(统调负荷!$C178,检修、备用和必开!$A:$A,0))</f>
        <v>24959.6</v>
      </c>
      <c r="W178" s="26">
        <f>INDEX(检修、备用和必开!C:C,MATCH(统调负荷!$C178,检修、备用和必开!$A:$A,0))</f>
        <v>0</v>
      </c>
      <c r="X178" s="26">
        <f>INDEX(检修、备用和必开!D:D,MATCH(统调负荷!$C178,检修、备用和必开!$A:$A,0))</f>
        <v>11170</v>
      </c>
      <c r="Y178" s="26">
        <f>INDEX(检修、备用和必开!E:E,MATCH(统调负荷!$C178,检修、备用和必开!$A:$A,0))</f>
        <v>6561.6</v>
      </c>
      <c r="Z178" s="26">
        <f>INDEX(检修、备用和必开!F:F,MATCH(统调负荷!$C178,检修、备用和必开!$A:$A,0))</f>
        <v>1300</v>
      </c>
      <c r="AA178" s="26">
        <f t="shared" si="35"/>
        <v>68232.8</v>
      </c>
      <c r="AB178" s="26">
        <v>390.09</v>
      </c>
      <c r="AC178" s="26">
        <v>550.38</v>
      </c>
      <c r="AD178" s="76">
        <f t="shared" si="36"/>
        <v>45659.8333333333</v>
      </c>
      <c r="AE178" s="27">
        <f t="shared" si="37"/>
        <v>301</v>
      </c>
      <c r="AF178" s="27">
        <f t="shared" si="38"/>
        <v>-352.400000000001</v>
      </c>
      <c r="AG178" s="27">
        <f t="shared" si="39"/>
        <v>-233.700000000001</v>
      </c>
      <c r="AH178" s="27">
        <f t="shared" si="40"/>
        <v>140.099999999999</v>
      </c>
      <c r="AI178" s="27">
        <f t="shared" si="41"/>
        <v>722</v>
      </c>
      <c r="AJ178" s="27">
        <f t="shared" si="42"/>
        <v>25</v>
      </c>
      <c r="AK178" s="26">
        <f>INDEX(检修、备用和必开!I:I,MATCH(统调负荷!$C178,检修、备用和必开!$A:$A,0))</f>
        <v>9728.01111111109</v>
      </c>
    </row>
    <row r="179" ht="13.8" spans="1:37">
      <c r="A179" s="26">
        <f t="shared" si="30"/>
        <v>4</v>
      </c>
      <c r="B179" s="26">
        <f t="shared" si="31"/>
        <v>20</v>
      </c>
      <c r="C179" t="s">
        <v>23</v>
      </c>
      <c r="D179" s="75">
        <v>0.84375</v>
      </c>
      <c r="E179" s="26">
        <v>107565</v>
      </c>
      <c r="F179" s="26">
        <v>59652</v>
      </c>
      <c r="G179" s="26">
        <v>20504</v>
      </c>
      <c r="H179" s="26">
        <v>22719</v>
      </c>
      <c r="I179" s="26">
        <v>6101</v>
      </c>
      <c r="J179" s="26">
        <v>-1411</v>
      </c>
      <c r="K179" s="26">
        <f t="shared" si="43"/>
        <v>53090.4</v>
      </c>
      <c r="L179" s="27">
        <f t="shared" si="32"/>
        <v>1.28521917333454</v>
      </c>
      <c r="M179" s="75">
        <v>0.84375</v>
      </c>
      <c r="N179" s="26">
        <v>108280</v>
      </c>
      <c r="O179" s="26">
        <v>59038.8</v>
      </c>
      <c r="P179" s="26">
        <v>20563.9</v>
      </c>
      <c r="Q179" s="26">
        <v>23209.3</v>
      </c>
      <c r="R179" s="26">
        <v>6865</v>
      </c>
      <c r="S179" s="26">
        <v>-1397</v>
      </c>
      <c r="T179" s="26">
        <f t="shared" si="33"/>
        <v>52477.2</v>
      </c>
      <c r="U179" s="27">
        <f t="shared" si="34"/>
        <v>1.07204715996933</v>
      </c>
      <c r="V179" s="26">
        <f>INDEX(检修、备用和必开!B:B,MATCH(统调负荷!$C179,检修、备用和必开!$A:$A,0))</f>
        <v>24959.6</v>
      </c>
      <c r="W179" s="26">
        <f>INDEX(检修、备用和必开!C:C,MATCH(统调负荷!$C179,检修、备用和必开!$A:$A,0))</f>
        <v>0</v>
      </c>
      <c r="X179" s="26">
        <f>INDEX(检修、备用和必开!D:D,MATCH(统调负荷!$C179,检修、备用和必开!$A:$A,0))</f>
        <v>11170</v>
      </c>
      <c r="Y179" s="26">
        <f>INDEX(检修、备用和必开!E:E,MATCH(统调负荷!$C179,检修、备用和必开!$A:$A,0))</f>
        <v>6561.6</v>
      </c>
      <c r="Z179" s="26">
        <f>INDEX(检修、备用和必开!F:F,MATCH(统调负荷!$C179,检修、备用和必开!$A:$A,0))</f>
        <v>1300</v>
      </c>
      <c r="AA179" s="26">
        <f t="shared" si="35"/>
        <v>68232.8</v>
      </c>
      <c r="AB179" s="26">
        <v>394.14</v>
      </c>
      <c r="AC179" s="26">
        <v>595.91</v>
      </c>
      <c r="AD179" s="76">
        <f t="shared" si="36"/>
        <v>45659.84375</v>
      </c>
      <c r="AE179" s="27">
        <f t="shared" si="37"/>
        <v>715</v>
      </c>
      <c r="AF179" s="27">
        <f t="shared" si="38"/>
        <v>-613.199999999997</v>
      </c>
      <c r="AG179" s="27">
        <f t="shared" si="39"/>
        <v>59.9000000000015</v>
      </c>
      <c r="AH179" s="27">
        <f t="shared" si="40"/>
        <v>490.299999999999</v>
      </c>
      <c r="AI179" s="27">
        <f t="shared" si="41"/>
        <v>764</v>
      </c>
      <c r="AJ179" s="27">
        <f t="shared" si="42"/>
        <v>14</v>
      </c>
      <c r="AK179" s="26">
        <f>INDEX(检修、备用和必开!I:I,MATCH(统调负荷!$C179,检修、备用和必开!$A:$A,0))</f>
        <v>9728.01111111109</v>
      </c>
    </row>
    <row r="180" ht="13.8" spans="1:37">
      <c r="A180" s="26">
        <f t="shared" si="30"/>
        <v>4</v>
      </c>
      <c r="B180" s="26">
        <f t="shared" si="31"/>
        <v>20</v>
      </c>
      <c r="C180" t="s">
        <v>23</v>
      </c>
      <c r="D180" s="75">
        <v>0.854166666666667</v>
      </c>
      <c r="E180" s="26">
        <v>106885</v>
      </c>
      <c r="F180" s="26">
        <v>59331</v>
      </c>
      <c r="G180" s="26">
        <v>20504</v>
      </c>
      <c r="H180" s="26">
        <v>22345</v>
      </c>
      <c r="I180" s="26">
        <v>6117</v>
      </c>
      <c r="J180" s="26">
        <v>-1412</v>
      </c>
      <c r="K180" s="26">
        <f t="shared" si="43"/>
        <v>52769.4</v>
      </c>
      <c r="L180" s="27">
        <f t="shared" si="32"/>
        <v>1.29303725265021</v>
      </c>
      <c r="M180" s="75">
        <v>0.854166666666667</v>
      </c>
      <c r="N180" s="26">
        <v>107995</v>
      </c>
      <c r="O180" s="26">
        <v>59479.5</v>
      </c>
      <c r="P180" s="26">
        <v>20397.1</v>
      </c>
      <c r="Q180" s="26">
        <v>22631.4</v>
      </c>
      <c r="R180" s="26">
        <v>6901</v>
      </c>
      <c r="S180" s="26">
        <v>-1414</v>
      </c>
      <c r="T180" s="26">
        <f t="shared" si="33"/>
        <v>52917.9</v>
      </c>
      <c r="U180" s="27">
        <f t="shared" si="34"/>
        <v>1.06467523510678</v>
      </c>
      <c r="V180" s="26">
        <f>INDEX(检修、备用和必开!B:B,MATCH(统调负荷!$C180,检修、备用和必开!$A:$A,0))</f>
        <v>24959.6</v>
      </c>
      <c r="W180" s="26">
        <f>INDEX(检修、备用和必开!C:C,MATCH(统调负荷!$C180,检修、备用和必开!$A:$A,0))</f>
        <v>0</v>
      </c>
      <c r="X180" s="26">
        <f>INDEX(检修、备用和必开!D:D,MATCH(统调负荷!$C180,检修、备用和必开!$A:$A,0))</f>
        <v>11170</v>
      </c>
      <c r="Y180" s="26">
        <f>INDEX(检修、备用和必开!E:E,MATCH(统调负荷!$C180,检修、备用和必开!$A:$A,0))</f>
        <v>6561.6</v>
      </c>
      <c r="Z180" s="26">
        <f>INDEX(检修、备用和必开!F:F,MATCH(统调负荷!$C180,检修、备用和必开!$A:$A,0))</f>
        <v>1300</v>
      </c>
      <c r="AA180" s="26">
        <f t="shared" si="35"/>
        <v>68232.8</v>
      </c>
      <c r="AB180" s="26">
        <v>394.14</v>
      </c>
      <c r="AC180" s="26">
        <v>752.61</v>
      </c>
      <c r="AD180" s="76">
        <f t="shared" si="36"/>
        <v>45659.8541666667</v>
      </c>
      <c r="AE180" s="27">
        <f t="shared" si="37"/>
        <v>1110</v>
      </c>
      <c r="AF180" s="27">
        <f t="shared" si="38"/>
        <v>148.5</v>
      </c>
      <c r="AG180" s="27">
        <f t="shared" si="39"/>
        <v>-106.900000000001</v>
      </c>
      <c r="AH180" s="27">
        <f t="shared" si="40"/>
        <v>286.400000000001</v>
      </c>
      <c r="AI180" s="27">
        <f t="shared" si="41"/>
        <v>784</v>
      </c>
      <c r="AJ180" s="27">
        <f t="shared" si="42"/>
        <v>-2</v>
      </c>
      <c r="AK180" s="26">
        <f>INDEX(检修、备用和必开!I:I,MATCH(统调负荷!$C180,检修、备用和必开!$A:$A,0))</f>
        <v>9728.01111111109</v>
      </c>
    </row>
    <row r="181" ht="13.8" spans="1:37">
      <c r="A181" s="26">
        <f t="shared" si="30"/>
        <v>4</v>
      </c>
      <c r="B181" s="26">
        <f t="shared" si="31"/>
        <v>20</v>
      </c>
      <c r="C181" t="s">
        <v>23</v>
      </c>
      <c r="D181" s="75">
        <v>0.864583333333333</v>
      </c>
      <c r="E181" s="26">
        <v>106395</v>
      </c>
      <c r="F181" s="26">
        <v>58905</v>
      </c>
      <c r="G181" s="26">
        <v>20386</v>
      </c>
      <c r="H181" s="26">
        <v>22354</v>
      </c>
      <c r="I181" s="26">
        <v>6161</v>
      </c>
      <c r="J181" s="26">
        <v>-1411</v>
      </c>
      <c r="K181" s="26">
        <f t="shared" si="43"/>
        <v>52343.4</v>
      </c>
      <c r="L181" s="27">
        <f t="shared" si="32"/>
        <v>1.30356071634628</v>
      </c>
      <c r="M181" s="75">
        <v>0.864583333333333</v>
      </c>
      <c r="N181" s="26">
        <v>107367</v>
      </c>
      <c r="O181" s="26">
        <v>59578.7</v>
      </c>
      <c r="P181" s="26">
        <v>20249.2</v>
      </c>
      <c r="Q181" s="26">
        <v>22056.1</v>
      </c>
      <c r="R181" s="26">
        <v>6918</v>
      </c>
      <c r="S181" s="26">
        <v>-1435</v>
      </c>
      <c r="T181" s="26">
        <f t="shared" si="33"/>
        <v>53017.1</v>
      </c>
      <c r="U181" s="27">
        <f t="shared" si="34"/>
        <v>1.0630297988225</v>
      </c>
      <c r="V181" s="26">
        <f>INDEX(检修、备用和必开!B:B,MATCH(统调负荷!$C181,检修、备用和必开!$A:$A,0))</f>
        <v>24959.6</v>
      </c>
      <c r="W181" s="26">
        <f>INDEX(检修、备用和必开!C:C,MATCH(统调负荷!$C181,检修、备用和必开!$A:$A,0))</f>
        <v>0</v>
      </c>
      <c r="X181" s="26">
        <f>INDEX(检修、备用和必开!D:D,MATCH(统调负荷!$C181,检修、备用和必开!$A:$A,0))</f>
        <v>11170</v>
      </c>
      <c r="Y181" s="26">
        <f>INDEX(检修、备用和必开!E:E,MATCH(统调负荷!$C181,检修、备用和必开!$A:$A,0))</f>
        <v>6561.6</v>
      </c>
      <c r="Z181" s="26">
        <f>INDEX(检修、备用和必开!F:F,MATCH(统调负荷!$C181,检修、备用和必开!$A:$A,0))</f>
        <v>1300</v>
      </c>
      <c r="AA181" s="26">
        <f t="shared" si="35"/>
        <v>68232.8</v>
      </c>
      <c r="AB181" s="26">
        <v>381.89</v>
      </c>
      <c r="AC181" s="26">
        <v>526.71</v>
      </c>
      <c r="AD181" s="76">
        <f t="shared" si="36"/>
        <v>45659.8645833333</v>
      </c>
      <c r="AE181" s="27">
        <f t="shared" si="37"/>
        <v>972</v>
      </c>
      <c r="AF181" s="27">
        <f t="shared" si="38"/>
        <v>673.699999999997</v>
      </c>
      <c r="AG181" s="27">
        <f t="shared" si="39"/>
        <v>-136.799999999999</v>
      </c>
      <c r="AH181" s="27">
        <f t="shared" si="40"/>
        <v>-297.900000000001</v>
      </c>
      <c r="AI181" s="27">
        <f t="shared" si="41"/>
        <v>757</v>
      </c>
      <c r="AJ181" s="27">
        <f t="shared" si="42"/>
        <v>-24</v>
      </c>
      <c r="AK181" s="26">
        <f>INDEX(检修、备用和必开!I:I,MATCH(统调负荷!$C181,检修、备用和必开!$A:$A,0))</f>
        <v>9728.01111111109</v>
      </c>
    </row>
    <row r="182" ht="13.8" spans="1:37">
      <c r="A182" s="26">
        <f t="shared" si="30"/>
        <v>4</v>
      </c>
      <c r="B182" s="26">
        <f t="shared" si="31"/>
        <v>21</v>
      </c>
      <c r="C182" t="s">
        <v>23</v>
      </c>
      <c r="D182" s="75">
        <v>0.875</v>
      </c>
      <c r="E182" s="26">
        <v>105115</v>
      </c>
      <c r="F182" s="26">
        <v>58942</v>
      </c>
      <c r="G182" s="26">
        <v>20056</v>
      </c>
      <c r="H182" s="26">
        <v>21369</v>
      </c>
      <c r="I182" s="26">
        <v>6159</v>
      </c>
      <c r="J182" s="26">
        <v>-1411</v>
      </c>
      <c r="K182" s="26">
        <f t="shared" si="43"/>
        <v>52380.4</v>
      </c>
      <c r="L182" s="27">
        <f t="shared" si="32"/>
        <v>1.30263991874823</v>
      </c>
      <c r="M182" s="75">
        <v>0.875</v>
      </c>
      <c r="N182" s="26">
        <v>105781</v>
      </c>
      <c r="O182" s="26">
        <v>58611.7</v>
      </c>
      <c r="P182" s="26">
        <v>19984</v>
      </c>
      <c r="Q182" s="26">
        <v>21604.3</v>
      </c>
      <c r="R182" s="26">
        <v>6924</v>
      </c>
      <c r="S182" s="26">
        <v>-1343</v>
      </c>
      <c r="T182" s="26">
        <f t="shared" si="33"/>
        <v>52050.1</v>
      </c>
      <c r="U182" s="27">
        <f t="shared" si="34"/>
        <v>1.07928965629602</v>
      </c>
      <c r="V182" s="26">
        <f>INDEX(检修、备用和必开!B:B,MATCH(统调负荷!$C182,检修、备用和必开!$A:$A,0))</f>
        <v>24959.6</v>
      </c>
      <c r="W182" s="26">
        <f>INDEX(检修、备用和必开!C:C,MATCH(统调负荷!$C182,检修、备用和必开!$A:$A,0))</f>
        <v>0</v>
      </c>
      <c r="X182" s="26">
        <f>INDEX(检修、备用和必开!D:D,MATCH(统调负荷!$C182,检修、备用和必开!$A:$A,0))</f>
        <v>11170</v>
      </c>
      <c r="Y182" s="26">
        <f>INDEX(检修、备用和必开!E:E,MATCH(统调负荷!$C182,检修、备用和必开!$A:$A,0))</f>
        <v>6561.6</v>
      </c>
      <c r="Z182" s="26">
        <f>INDEX(检修、备用和必开!F:F,MATCH(统调负荷!$C182,检修、备用和必开!$A:$A,0))</f>
        <v>1300</v>
      </c>
      <c r="AA182" s="26">
        <f t="shared" si="35"/>
        <v>68232.8</v>
      </c>
      <c r="AB182" s="26">
        <v>391.13</v>
      </c>
      <c r="AC182" s="26">
        <v>470.37</v>
      </c>
      <c r="AD182" s="76">
        <f t="shared" si="36"/>
        <v>45659.875</v>
      </c>
      <c r="AE182" s="27">
        <f t="shared" si="37"/>
        <v>666</v>
      </c>
      <c r="AF182" s="27">
        <f t="shared" si="38"/>
        <v>-330.300000000003</v>
      </c>
      <c r="AG182" s="27">
        <f t="shared" si="39"/>
        <v>-72</v>
      </c>
      <c r="AH182" s="27">
        <f t="shared" si="40"/>
        <v>235.299999999999</v>
      </c>
      <c r="AI182" s="27">
        <f t="shared" si="41"/>
        <v>765</v>
      </c>
      <c r="AJ182" s="27">
        <f t="shared" si="42"/>
        <v>68</v>
      </c>
      <c r="AK182" s="26">
        <f>INDEX(检修、备用和必开!I:I,MATCH(统调负荷!$C182,检修、备用和必开!$A:$A,0))</f>
        <v>9728.01111111109</v>
      </c>
    </row>
    <row r="183" ht="13.8" spans="1:37">
      <c r="A183" s="26">
        <f t="shared" si="30"/>
        <v>4</v>
      </c>
      <c r="B183" s="26">
        <f t="shared" si="31"/>
        <v>21</v>
      </c>
      <c r="C183" t="s">
        <v>23</v>
      </c>
      <c r="D183" s="75">
        <v>0.885416666666667</v>
      </c>
      <c r="E183" s="26">
        <v>104070</v>
      </c>
      <c r="F183" s="26">
        <v>58843</v>
      </c>
      <c r="G183" s="26">
        <v>19084</v>
      </c>
      <c r="H183" s="26">
        <v>21388</v>
      </c>
      <c r="I183" s="26">
        <v>6166</v>
      </c>
      <c r="J183" s="26">
        <v>-1411</v>
      </c>
      <c r="K183" s="26">
        <f t="shared" si="43"/>
        <v>52281.4</v>
      </c>
      <c r="L183" s="27">
        <f t="shared" si="32"/>
        <v>1.30510659622734</v>
      </c>
      <c r="M183" s="75">
        <v>0.885416666666667</v>
      </c>
      <c r="N183" s="26">
        <v>105000</v>
      </c>
      <c r="O183" s="26">
        <v>58768.5</v>
      </c>
      <c r="P183" s="26">
        <v>19340.9</v>
      </c>
      <c r="Q183" s="26">
        <v>21250.6</v>
      </c>
      <c r="R183" s="26">
        <v>7023</v>
      </c>
      <c r="S183" s="26">
        <v>-1383</v>
      </c>
      <c r="T183" s="26">
        <f t="shared" si="33"/>
        <v>52206.9</v>
      </c>
      <c r="U183" s="27">
        <f t="shared" si="34"/>
        <v>1.07661939918172</v>
      </c>
      <c r="V183" s="26">
        <f>INDEX(检修、备用和必开!B:B,MATCH(统调负荷!$C183,检修、备用和必开!$A:$A,0))</f>
        <v>24959.6</v>
      </c>
      <c r="W183" s="26">
        <f>INDEX(检修、备用和必开!C:C,MATCH(统调负荷!$C183,检修、备用和必开!$A:$A,0))</f>
        <v>0</v>
      </c>
      <c r="X183" s="26">
        <f>INDEX(检修、备用和必开!D:D,MATCH(统调负荷!$C183,检修、备用和必开!$A:$A,0))</f>
        <v>11170</v>
      </c>
      <c r="Y183" s="26">
        <f>INDEX(检修、备用和必开!E:E,MATCH(统调负荷!$C183,检修、备用和必开!$A:$A,0))</f>
        <v>6561.6</v>
      </c>
      <c r="Z183" s="26">
        <f>INDEX(检修、备用和必开!F:F,MATCH(统调负荷!$C183,检修、备用和必开!$A:$A,0))</f>
        <v>1300</v>
      </c>
      <c r="AA183" s="26">
        <f t="shared" si="35"/>
        <v>68232.8</v>
      </c>
      <c r="AB183" s="26">
        <v>401.07</v>
      </c>
      <c r="AC183" s="26">
        <v>489.24</v>
      </c>
      <c r="AD183" s="76">
        <f t="shared" si="36"/>
        <v>45659.8854166667</v>
      </c>
      <c r="AE183" s="27">
        <f t="shared" si="37"/>
        <v>930</v>
      </c>
      <c r="AF183" s="27">
        <f t="shared" si="38"/>
        <v>-74.5</v>
      </c>
      <c r="AG183" s="27">
        <f t="shared" si="39"/>
        <v>256.900000000001</v>
      </c>
      <c r="AH183" s="27">
        <f t="shared" si="40"/>
        <v>-137.400000000001</v>
      </c>
      <c r="AI183" s="27">
        <f t="shared" si="41"/>
        <v>857</v>
      </c>
      <c r="AJ183" s="27">
        <f t="shared" si="42"/>
        <v>28</v>
      </c>
      <c r="AK183" s="26">
        <f>INDEX(检修、备用和必开!I:I,MATCH(统调负荷!$C183,检修、备用和必开!$A:$A,0))</f>
        <v>9728.01111111109</v>
      </c>
    </row>
    <row r="184" ht="13.8" spans="1:37">
      <c r="A184" s="26">
        <f t="shared" si="30"/>
        <v>4</v>
      </c>
      <c r="B184" s="26">
        <f t="shared" si="31"/>
        <v>21</v>
      </c>
      <c r="C184" t="s">
        <v>23</v>
      </c>
      <c r="D184" s="75">
        <v>0.895833333333333</v>
      </c>
      <c r="E184" s="26">
        <v>102435</v>
      </c>
      <c r="F184" s="26">
        <v>57857</v>
      </c>
      <c r="G184" s="26">
        <v>18313</v>
      </c>
      <c r="H184" s="26">
        <v>21472</v>
      </c>
      <c r="I184" s="26">
        <v>6204</v>
      </c>
      <c r="J184" s="26">
        <v>-1411</v>
      </c>
      <c r="K184" s="26">
        <f t="shared" si="43"/>
        <v>51295.4</v>
      </c>
      <c r="L184" s="27">
        <f t="shared" si="32"/>
        <v>1.33019335067082</v>
      </c>
      <c r="M184" s="75">
        <v>0.895833333333333</v>
      </c>
      <c r="N184" s="26">
        <v>103440</v>
      </c>
      <c r="O184" s="26">
        <v>58289.7</v>
      </c>
      <c r="P184" s="26">
        <v>18372.2</v>
      </c>
      <c r="Q184" s="26">
        <v>21276.1</v>
      </c>
      <c r="R184" s="26">
        <v>6865</v>
      </c>
      <c r="S184" s="26">
        <v>-1363</v>
      </c>
      <c r="T184" s="26">
        <f t="shared" si="33"/>
        <v>51728.1</v>
      </c>
      <c r="U184" s="27">
        <f t="shared" si="34"/>
        <v>1.08481496261413</v>
      </c>
      <c r="V184" s="26">
        <f>INDEX(检修、备用和必开!B:B,MATCH(统调负荷!$C184,检修、备用和必开!$A:$A,0))</f>
        <v>24959.6</v>
      </c>
      <c r="W184" s="26">
        <f>INDEX(检修、备用和必开!C:C,MATCH(统调负荷!$C184,检修、备用和必开!$A:$A,0))</f>
        <v>0</v>
      </c>
      <c r="X184" s="26">
        <f>INDEX(检修、备用和必开!D:D,MATCH(统调负荷!$C184,检修、备用和必开!$A:$A,0))</f>
        <v>11170</v>
      </c>
      <c r="Y184" s="26">
        <f>INDEX(检修、备用和必开!E:E,MATCH(统调负荷!$C184,检修、备用和必开!$A:$A,0))</f>
        <v>6561.6</v>
      </c>
      <c r="Z184" s="26">
        <f>INDEX(检修、备用和必开!F:F,MATCH(统调负荷!$C184,检修、备用和必开!$A:$A,0))</f>
        <v>1300</v>
      </c>
      <c r="AA184" s="26">
        <f t="shared" si="35"/>
        <v>68232.8</v>
      </c>
      <c r="AB184" s="26">
        <v>391.13</v>
      </c>
      <c r="AC184" s="26">
        <v>479.42</v>
      </c>
      <c r="AD184" s="76">
        <f t="shared" si="36"/>
        <v>45659.8958333333</v>
      </c>
      <c r="AE184" s="27">
        <f t="shared" si="37"/>
        <v>1005</v>
      </c>
      <c r="AF184" s="27">
        <f t="shared" si="38"/>
        <v>432.699999999997</v>
      </c>
      <c r="AG184" s="27">
        <f t="shared" si="39"/>
        <v>59.2000000000007</v>
      </c>
      <c r="AH184" s="27">
        <f t="shared" si="40"/>
        <v>-195.900000000001</v>
      </c>
      <c r="AI184" s="27">
        <f t="shared" si="41"/>
        <v>661</v>
      </c>
      <c r="AJ184" s="27">
        <f t="shared" si="42"/>
        <v>48</v>
      </c>
      <c r="AK184" s="26">
        <f>INDEX(检修、备用和必开!I:I,MATCH(统调负荷!$C184,检修、备用和必开!$A:$A,0))</f>
        <v>9728.01111111109</v>
      </c>
    </row>
    <row r="185" ht="13.8" spans="1:37">
      <c r="A185" s="26">
        <f t="shared" si="30"/>
        <v>4</v>
      </c>
      <c r="B185" s="26">
        <f t="shared" si="31"/>
        <v>21</v>
      </c>
      <c r="C185" t="s">
        <v>23</v>
      </c>
      <c r="D185" s="75">
        <v>0.90625</v>
      </c>
      <c r="E185" s="26">
        <v>100680</v>
      </c>
      <c r="F185" s="26">
        <v>56715</v>
      </c>
      <c r="G185" s="26">
        <v>17667</v>
      </c>
      <c r="H185" s="26">
        <v>21511</v>
      </c>
      <c r="I185" s="26">
        <v>6198</v>
      </c>
      <c r="J185" s="26">
        <v>-1411</v>
      </c>
      <c r="K185" s="26">
        <f t="shared" si="43"/>
        <v>50153.4</v>
      </c>
      <c r="L185" s="27">
        <f t="shared" si="32"/>
        <v>1.36048204109791</v>
      </c>
      <c r="M185" s="75">
        <v>0.90625</v>
      </c>
      <c r="N185" s="26">
        <v>101910</v>
      </c>
      <c r="O185" s="26">
        <v>57305.3</v>
      </c>
      <c r="P185" s="26">
        <v>17818.2</v>
      </c>
      <c r="Q185" s="26">
        <v>21318.5</v>
      </c>
      <c r="R185" s="26">
        <v>6880</v>
      </c>
      <c r="S185" s="26">
        <v>-1412</v>
      </c>
      <c r="T185" s="26">
        <f t="shared" si="33"/>
        <v>50743.7</v>
      </c>
      <c r="U185" s="27">
        <f t="shared" si="34"/>
        <v>1.10206303289902</v>
      </c>
      <c r="V185" s="26">
        <f>INDEX(检修、备用和必开!B:B,MATCH(统调负荷!$C185,检修、备用和必开!$A:$A,0))</f>
        <v>24959.6</v>
      </c>
      <c r="W185" s="26">
        <f>INDEX(检修、备用和必开!C:C,MATCH(统调负荷!$C185,检修、备用和必开!$A:$A,0))</f>
        <v>0</v>
      </c>
      <c r="X185" s="26">
        <f>INDEX(检修、备用和必开!D:D,MATCH(统调负荷!$C185,检修、备用和必开!$A:$A,0))</f>
        <v>11170</v>
      </c>
      <c r="Y185" s="26">
        <f>INDEX(检修、备用和必开!E:E,MATCH(统调负荷!$C185,检修、备用和必开!$A:$A,0))</f>
        <v>6561.6</v>
      </c>
      <c r="Z185" s="26">
        <f>INDEX(检修、备用和必开!F:F,MATCH(统调负荷!$C185,检修、备用和必开!$A:$A,0))</f>
        <v>1300</v>
      </c>
      <c r="AA185" s="26">
        <f t="shared" si="35"/>
        <v>68232.8</v>
      </c>
      <c r="AB185" s="26">
        <v>391.1</v>
      </c>
      <c r="AC185" s="26">
        <v>498.75</v>
      </c>
      <c r="AD185" s="76">
        <f t="shared" si="36"/>
        <v>45659.90625</v>
      </c>
      <c r="AE185" s="27">
        <f t="shared" si="37"/>
        <v>1230</v>
      </c>
      <c r="AF185" s="27">
        <f t="shared" si="38"/>
        <v>590.300000000003</v>
      </c>
      <c r="AG185" s="27">
        <f t="shared" si="39"/>
        <v>151.200000000001</v>
      </c>
      <c r="AH185" s="27">
        <f t="shared" si="40"/>
        <v>-192.5</v>
      </c>
      <c r="AI185" s="27">
        <f t="shared" si="41"/>
        <v>682</v>
      </c>
      <c r="AJ185" s="27">
        <f t="shared" si="42"/>
        <v>-1</v>
      </c>
      <c r="AK185" s="26">
        <f>INDEX(检修、备用和必开!I:I,MATCH(统调负荷!$C185,检修、备用和必开!$A:$A,0))</f>
        <v>9728.01111111109</v>
      </c>
    </row>
    <row r="186" ht="13.8" spans="1:37">
      <c r="A186" s="26">
        <f t="shared" si="30"/>
        <v>4</v>
      </c>
      <c r="B186" s="26">
        <f t="shared" si="31"/>
        <v>22</v>
      </c>
      <c r="C186" t="s">
        <v>23</v>
      </c>
      <c r="D186" s="75">
        <v>0.916666666666667</v>
      </c>
      <c r="E186" s="26">
        <v>98720</v>
      </c>
      <c r="F186" s="26">
        <v>55330</v>
      </c>
      <c r="G186" s="26">
        <v>16977</v>
      </c>
      <c r="H186" s="26">
        <v>21607</v>
      </c>
      <c r="I186" s="26">
        <v>6217</v>
      </c>
      <c r="J186" s="26">
        <v>-1411</v>
      </c>
      <c r="K186" s="26">
        <f t="shared" si="43"/>
        <v>48768.4</v>
      </c>
      <c r="L186" s="27">
        <f t="shared" si="32"/>
        <v>1.3991191017134</v>
      </c>
      <c r="M186" s="75">
        <v>0.916666666666667</v>
      </c>
      <c r="N186" s="26">
        <v>99537.2</v>
      </c>
      <c r="O186" s="26">
        <v>55630.8</v>
      </c>
      <c r="P186" s="26">
        <v>17254.1</v>
      </c>
      <c r="Q186" s="26">
        <v>21293.3</v>
      </c>
      <c r="R186" s="26">
        <v>6844</v>
      </c>
      <c r="S186" s="26">
        <v>-1485</v>
      </c>
      <c r="T186" s="26">
        <f t="shared" si="33"/>
        <v>49069.2</v>
      </c>
      <c r="U186" s="27">
        <f t="shared" si="34"/>
        <v>1.13269764538706</v>
      </c>
      <c r="V186" s="26">
        <f>INDEX(检修、备用和必开!B:B,MATCH(统调负荷!$C186,检修、备用和必开!$A:$A,0))</f>
        <v>24959.6</v>
      </c>
      <c r="W186" s="26">
        <f>INDEX(检修、备用和必开!C:C,MATCH(统调负荷!$C186,检修、备用和必开!$A:$A,0))</f>
        <v>0</v>
      </c>
      <c r="X186" s="26">
        <f>INDEX(检修、备用和必开!D:D,MATCH(统调负荷!$C186,检修、备用和必开!$A:$A,0))</f>
        <v>11170</v>
      </c>
      <c r="Y186" s="26">
        <f>INDEX(检修、备用和必开!E:E,MATCH(统调负荷!$C186,检修、备用和必开!$A:$A,0))</f>
        <v>6561.6</v>
      </c>
      <c r="Z186" s="26">
        <f>INDEX(检修、备用和必开!F:F,MATCH(统调负荷!$C186,检修、备用和必开!$A:$A,0))</f>
        <v>1300</v>
      </c>
      <c r="AA186" s="26">
        <f t="shared" si="35"/>
        <v>68232.8</v>
      </c>
      <c r="AB186" s="26">
        <v>380.61</v>
      </c>
      <c r="AC186" s="26">
        <v>453.96</v>
      </c>
      <c r="AD186" s="76">
        <f t="shared" si="36"/>
        <v>45659.9166666667</v>
      </c>
      <c r="AE186" s="27">
        <f t="shared" si="37"/>
        <v>817.199999999997</v>
      </c>
      <c r="AF186" s="27">
        <f t="shared" si="38"/>
        <v>300.800000000003</v>
      </c>
      <c r="AG186" s="27">
        <f t="shared" si="39"/>
        <v>277.099999999999</v>
      </c>
      <c r="AH186" s="27">
        <f t="shared" si="40"/>
        <v>-313.700000000001</v>
      </c>
      <c r="AI186" s="27">
        <f t="shared" si="41"/>
        <v>627</v>
      </c>
      <c r="AJ186" s="27">
        <f t="shared" si="42"/>
        <v>-74</v>
      </c>
      <c r="AK186" s="26">
        <f>INDEX(检修、备用和必开!I:I,MATCH(统调负荷!$C186,检修、备用和必开!$A:$A,0))</f>
        <v>9728.01111111109</v>
      </c>
    </row>
    <row r="187" ht="13.8" spans="1:37">
      <c r="A187" s="26">
        <f t="shared" si="30"/>
        <v>4</v>
      </c>
      <c r="B187" s="26">
        <f t="shared" si="31"/>
        <v>22</v>
      </c>
      <c r="C187" t="s">
        <v>23</v>
      </c>
      <c r="D187" s="75">
        <v>0.927083333333333</v>
      </c>
      <c r="E187" s="26">
        <v>96725</v>
      </c>
      <c r="F187" s="26">
        <v>54367</v>
      </c>
      <c r="G187" s="26">
        <v>16478</v>
      </c>
      <c r="H187" s="26">
        <v>21058</v>
      </c>
      <c r="I187" s="26">
        <v>6233</v>
      </c>
      <c r="J187" s="26">
        <v>-1411</v>
      </c>
      <c r="K187" s="26">
        <f t="shared" si="43"/>
        <v>47805.4</v>
      </c>
      <c r="L187" s="27">
        <f t="shared" si="32"/>
        <v>1.42730319168964</v>
      </c>
      <c r="M187" s="75">
        <v>0.927083333333333</v>
      </c>
      <c r="N187" s="26">
        <v>97270.3</v>
      </c>
      <c r="O187" s="26">
        <v>54462.9</v>
      </c>
      <c r="P187" s="26">
        <v>16368.8</v>
      </c>
      <c r="Q187" s="26">
        <v>21021.6</v>
      </c>
      <c r="R187" s="26">
        <v>6915</v>
      </c>
      <c r="S187" s="26">
        <v>-1498</v>
      </c>
      <c r="T187" s="26">
        <f t="shared" si="33"/>
        <v>47901.3</v>
      </c>
      <c r="U187" s="27">
        <f t="shared" si="34"/>
        <v>1.15509223599277</v>
      </c>
      <c r="V187" s="26">
        <f>INDEX(检修、备用和必开!B:B,MATCH(统调负荷!$C187,检修、备用和必开!$A:$A,0))</f>
        <v>24959.6</v>
      </c>
      <c r="W187" s="26">
        <f>INDEX(检修、备用和必开!C:C,MATCH(统调负荷!$C187,检修、备用和必开!$A:$A,0))</f>
        <v>0</v>
      </c>
      <c r="X187" s="26">
        <f>INDEX(检修、备用和必开!D:D,MATCH(统调负荷!$C187,检修、备用和必开!$A:$A,0))</f>
        <v>11170</v>
      </c>
      <c r="Y187" s="26">
        <f>INDEX(检修、备用和必开!E:E,MATCH(统调负荷!$C187,检修、备用和必开!$A:$A,0))</f>
        <v>6561.6</v>
      </c>
      <c r="Z187" s="26">
        <f>INDEX(检修、备用和必开!F:F,MATCH(统调负荷!$C187,检修、备用和必开!$A:$A,0))</f>
        <v>1300</v>
      </c>
      <c r="AA187" s="26">
        <f t="shared" si="35"/>
        <v>68232.8</v>
      </c>
      <c r="AB187" s="26">
        <v>389.24</v>
      </c>
      <c r="AC187" s="26">
        <v>450.29</v>
      </c>
      <c r="AD187" s="76">
        <f t="shared" si="36"/>
        <v>45659.9270833333</v>
      </c>
      <c r="AE187" s="27">
        <f t="shared" si="37"/>
        <v>545.300000000003</v>
      </c>
      <c r="AF187" s="27">
        <f t="shared" si="38"/>
        <v>95.9000000000015</v>
      </c>
      <c r="AG187" s="27">
        <f t="shared" si="39"/>
        <v>-109.200000000001</v>
      </c>
      <c r="AH187" s="27">
        <f t="shared" si="40"/>
        <v>-36.4000000000015</v>
      </c>
      <c r="AI187" s="27">
        <f t="shared" si="41"/>
        <v>682</v>
      </c>
      <c r="AJ187" s="27">
        <f t="shared" si="42"/>
        <v>-87</v>
      </c>
      <c r="AK187" s="26">
        <f>INDEX(检修、备用和必开!I:I,MATCH(统调负荷!$C187,检修、备用和必开!$A:$A,0))</f>
        <v>9728.01111111109</v>
      </c>
    </row>
    <row r="188" ht="13.8" spans="1:37">
      <c r="A188" s="26">
        <f t="shared" si="30"/>
        <v>4</v>
      </c>
      <c r="B188" s="26">
        <f t="shared" si="31"/>
        <v>22</v>
      </c>
      <c r="C188" t="s">
        <v>23</v>
      </c>
      <c r="D188" s="75">
        <v>0.9375</v>
      </c>
      <c r="E188" s="26">
        <v>94545</v>
      </c>
      <c r="F188" s="26">
        <v>52909</v>
      </c>
      <c r="G188" s="26">
        <v>16618</v>
      </c>
      <c r="H188" s="26">
        <v>20177</v>
      </c>
      <c r="I188" s="26">
        <v>6252</v>
      </c>
      <c r="J188" s="26">
        <v>-1411</v>
      </c>
      <c r="K188" s="26">
        <f t="shared" si="43"/>
        <v>46347.4</v>
      </c>
      <c r="L188" s="27">
        <f t="shared" si="32"/>
        <v>1.47220340299564</v>
      </c>
      <c r="M188" s="75">
        <v>0.9375</v>
      </c>
      <c r="N188" s="26">
        <v>95304.3</v>
      </c>
      <c r="O188" s="26">
        <v>52569.8</v>
      </c>
      <c r="P188" s="26">
        <v>16657.4</v>
      </c>
      <c r="Q188" s="26">
        <v>20644.1</v>
      </c>
      <c r="R188" s="26">
        <v>6906</v>
      </c>
      <c r="S188" s="26">
        <v>-1473</v>
      </c>
      <c r="T188" s="26">
        <f t="shared" si="33"/>
        <v>46008.2</v>
      </c>
      <c r="U188" s="27">
        <f t="shared" si="34"/>
        <v>1.19333592173241</v>
      </c>
      <c r="V188" s="26">
        <f>INDEX(检修、备用和必开!B:B,MATCH(统调负荷!$C188,检修、备用和必开!$A:$A,0))</f>
        <v>24959.6</v>
      </c>
      <c r="W188" s="26">
        <f>INDEX(检修、备用和必开!C:C,MATCH(统调负荷!$C188,检修、备用和必开!$A:$A,0))</f>
        <v>0</v>
      </c>
      <c r="X188" s="26">
        <f>INDEX(检修、备用和必开!D:D,MATCH(统调负荷!$C188,检修、备用和必开!$A:$A,0))</f>
        <v>11170</v>
      </c>
      <c r="Y188" s="26">
        <f>INDEX(检修、备用和必开!E:E,MATCH(统调负荷!$C188,检修、备用和必开!$A:$A,0))</f>
        <v>6561.6</v>
      </c>
      <c r="Z188" s="26">
        <f>INDEX(检修、备用和必开!F:F,MATCH(统调负荷!$C188,检修、备用和必开!$A:$A,0))</f>
        <v>1300</v>
      </c>
      <c r="AA188" s="26">
        <f t="shared" si="35"/>
        <v>68232.8</v>
      </c>
      <c r="AB188" s="26">
        <v>380.28</v>
      </c>
      <c r="AC188" s="26">
        <v>410.87</v>
      </c>
      <c r="AD188" s="76">
        <f t="shared" si="36"/>
        <v>45659.9375</v>
      </c>
      <c r="AE188" s="27">
        <f t="shared" si="37"/>
        <v>759.300000000003</v>
      </c>
      <c r="AF188" s="27">
        <f t="shared" si="38"/>
        <v>-339.199999999997</v>
      </c>
      <c r="AG188" s="27">
        <f t="shared" si="39"/>
        <v>39.4000000000015</v>
      </c>
      <c r="AH188" s="27">
        <f t="shared" si="40"/>
        <v>467.099999999999</v>
      </c>
      <c r="AI188" s="27">
        <f t="shared" si="41"/>
        <v>654</v>
      </c>
      <c r="AJ188" s="27">
        <f t="shared" si="42"/>
        <v>-62</v>
      </c>
      <c r="AK188" s="26">
        <f>INDEX(检修、备用和必开!I:I,MATCH(统调负荷!$C188,检修、备用和必开!$A:$A,0))</f>
        <v>9728.01111111109</v>
      </c>
    </row>
    <row r="189" ht="13.8" spans="1:37">
      <c r="A189" s="26">
        <f t="shared" si="30"/>
        <v>4</v>
      </c>
      <c r="B189" s="26">
        <f t="shared" si="31"/>
        <v>22</v>
      </c>
      <c r="C189" t="s">
        <v>23</v>
      </c>
      <c r="D189" s="75">
        <v>0.947916666666667</v>
      </c>
      <c r="E189" s="26">
        <v>92200</v>
      </c>
      <c r="F189" s="26">
        <v>51908</v>
      </c>
      <c r="G189" s="26">
        <v>15940</v>
      </c>
      <c r="H189" s="26">
        <v>19514</v>
      </c>
      <c r="I189" s="26">
        <v>6249</v>
      </c>
      <c r="J189" s="26">
        <v>-1411</v>
      </c>
      <c r="K189" s="26">
        <f t="shared" si="43"/>
        <v>45346.4</v>
      </c>
      <c r="L189" s="27">
        <f t="shared" si="32"/>
        <v>1.50470158601344</v>
      </c>
      <c r="M189" s="75">
        <v>0.947916666666667</v>
      </c>
      <c r="N189" s="26">
        <v>92716.9</v>
      </c>
      <c r="O189" s="26">
        <v>50957.1</v>
      </c>
      <c r="P189" s="26">
        <v>16292.2</v>
      </c>
      <c r="Q189" s="26">
        <v>19926.6</v>
      </c>
      <c r="R189" s="26">
        <v>6973</v>
      </c>
      <c r="S189" s="26">
        <v>-1432</v>
      </c>
      <c r="T189" s="26">
        <f t="shared" si="33"/>
        <v>44395.5</v>
      </c>
      <c r="U189" s="27">
        <f t="shared" si="34"/>
        <v>1.22797059326381</v>
      </c>
      <c r="V189" s="26">
        <f>INDEX(检修、备用和必开!B:B,MATCH(统调负荷!$C189,检修、备用和必开!$A:$A,0))</f>
        <v>24959.6</v>
      </c>
      <c r="W189" s="26">
        <f>INDEX(检修、备用和必开!C:C,MATCH(统调负荷!$C189,检修、备用和必开!$A:$A,0))</f>
        <v>0</v>
      </c>
      <c r="X189" s="26">
        <f>INDEX(检修、备用和必开!D:D,MATCH(统调负荷!$C189,检修、备用和必开!$A:$A,0))</f>
        <v>11170</v>
      </c>
      <c r="Y189" s="26">
        <f>INDEX(检修、备用和必开!E:E,MATCH(统调负荷!$C189,检修、备用和必开!$A:$A,0))</f>
        <v>6561.6</v>
      </c>
      <c r="Z189" s="26">
        <f>INDEX(检修、备用和必开!F:F,MATCH(统调负荷!$C189,检修、备用和必开!$A:$A,0))</f>
        <v>1300</v>
      </c>
      <c r="AA189" s="26">
        <f t="shared" si="35"/>
        <v>68232.8</v>
      </c>
      <c r="AB189" s="26">
        <v>389.85</v>
      </c>
      <c r="AC189" s="26">
        <v>454.34</v>
      </c>
      <c r="AD189" s="76">
        <f t="shared" si="36"/>
        <v>45659.9479166667</v>
      </c>
      <c r="AE189" s="27">
        <f t="shared" si="37"/>
        <v>516.899999999994</v>
      </c>
      <c r="AF189" s="27">
        <f t="shared" si="38"/>
        <v>-950.900000000001</v>
      </c>
      <c r="AG189" s="27">
        <f t="shared" si="39"/>
        <v>352.200000000001</v>
      </c>
      <c r="AH189" s="27">
        <f t="shared" si="40"/>
        <v>412.599999999999</v>
      </c>
      <c r="AI189" s="27">
        <f t="shared" si="41"/>
        <v>724</v>
      </c>
      <c r="AJ189" s="27">
        <f t="shared" si="42"/>
        <v>-21</v>
      </c>
      <c r="AK189" s="26">
        <f>INDEX(检修、备用和必开!I:I,MATCH(统调负荷!$C189,检修、备用和必开!$A:$A,0))</f>
        <v>9728.01111111109</v>
      </c>
    </row>
    <row r="190" ht="13.8" spans="1:37">
      <c r="A190" s="26">
        <f t="shared" si="30"/>
        <v>4</v>
      </c>
      <c r="B190" s="26">
        <f t="shared" si="31"/>
        <v>23</v>
      </c>
      <c r="C190" t="s">
        <v>23</v>
      </c>
      <c r="D190" s="75">
        <v>0.958333333333333</v>
      </c>
      <c r="E190" s="26">
        <v>89135</v>
      </c>
      <c r="F190" s="26">
        <v>49027</v>
      </c>
      <c r="G190" s="26">
        <v>15828</v>
      </c>
      <c r="H190" s="26">
        <v>19554</v>
      </c>
      <c r="I190" s="26">
        <v>6137</v>
      </c>
      <c r="J190" s="26">
        <v>-1411</v>
      </c>
      <c r="K190" s="26">
        <f t="shared" si="43"/>
        <v>42465.4</v>
      </c>
      <c r="L190" s="27">
        <f t="shared" si="32"/>
        <v>1.60678575970084</v>
      </c>
      <c r="M190" s="75">
        <v>0.958333333333333</v>
      </c>
      <c r="N190" s="26">
        <v>89936.2</v>
      </c>
      <c r="O190" s="26">
        <v>48511.9</v>
      </c>
      <c r="P190" s="26">
        <v>16202.8</v>
      </c>
      <c r="Q190" s="26">
        <v>19613.5</v>
      </c>
      <c r="R190" s="26">
        <v>6963</v>
      </c>
      <c r="S190" s="26">
        <v>-1355</v>
      </c>
      <c r="T190" s="26">
        <f t="shared" si="33"/>
        <v>41950.3</v>
      </c>
      <c r="U190" s="27">
        <f t="shared" si="34"/>
        <v>1.28449575774233</v>
      </c>
      <c r="V190" s="26">
        <f>INDEX(检修、备用和必开!B:B,MATCH(统调负荷!$C190,检修、备用和必开!$A:$A,0))</f>
        <v>24959.6</v>
      </c>
      <c r="W190" s="26">
        <f>INDEX(检修、备用和必开!C:C,MATCH(统调负荷!$C190,检修、备用和必开!$A:$A,0))</f>
        <v>0</v>
      </c>
      <c r="X190" s="26">
        <f>INDEX(检修、备用和必开!D:D,MATCH(统调负荷!$C190,检修、备用和必开!$A:$A,0))</f>
        <v>11170</v>
      </c>
      <c r="Y190" s="26">
        <f>INDEX(检修、备用和必开!E:E,MATCH(统调负荷!$C190,检修、备用和必开!$A:$A,0))</f>
        <v>6561.6</v>
      </c>
      <c r="Z190" s="26">
        <f>INDEX(检修、备用和必开!F:F,MATCH(统调负荷!$C190,检修、备用和必开!$A:$A,0))</f>
        <v>1300</v>
      </c>
      <c r="AA190" s="26">
        <f t="shared" si="35"/>
        <v>68232.8</v>
      </c>
      <c r="AB190" s="26">
        <v>395.16</v>
      </c>
      <c r="AC190" s="26">
        <v>418.48</v>
      </c>
      <c r="AD190" s="76">
        <f t="shared" si="36"/>
        <v>45659.9583333333</v>
      </c>
      <c r="AE190" s="27">
        <f t="shared" si="37"/>
        <v>801.199999999997</v>
      </c>
      <c r="AF190" s="27">
        <f t="shared" si="38"/>
        <v>-515.099999999999</v>
      </c>
      <c r="AG190" s="27">
        <f t="shared" si="39"/>
        <v>374.799999999999</v>
      </c>
      <c r="AH190" s="27">
        <f t="shared" si="40"/>
        <v>59.5</v>
      </c>
      <c r="AI190" s="27">
        <f t="shared" si="41"/>
        <v>826</v>
      </c>
      <c r="AJ190" s="27">
        <f t="shared" si="42"/>
        <v>56</v>
      </c>
      <c r="AK190" s="26">
        <f>INDEX(检修、备用和必开!I:I,MATCH(统调负荷!$C190,检修、备用和必开!$A:$A,0))</f>
        <v>9728.01111111109</v>
      </c>
    </row>
    <row r="191" ht="13.8" spans="1:37">
      <c r="A191" s="26">
        <f t="shared" si="30"/>
        <v>4</v>
      </c>
      <c r="B191" s="26">
        <f t="shared" si="31"/>
        <v>23</v>
      </c>
      <c r="C191" t="s">
        <v>23</v>
      </c>
      <c r="D191" s="75">
        <v>0.96875</v>
      </c>
      <c r="E191" s="26">
        <v>86690</v>
      </c>
      <c r="F191" s="26">
        <v>47123</v>
      </c>
      <c r="G191" s="26">
        <v>15264</v>
      </c>
      <c r="H191" s="26">
        <v>19585</v>
      </c>
      <c r="I191" s="26">
        <v>6129</v>
      </c>
      <c r="J191" s="26">
        <v>-1411</v>
      </c>
      <c r="K191" s="26">
        <f t="shared" si="43"/>
        <v>40561.4</v>
      </c>
      <c r="L191" s="27">
        <f t="shared" si="32"/>
        <v>1.68221018012199</v>
      </c>
      <c r="M191" s="75">
        <v>0.96875</v>
      </c>
      <c r="N191" s="26">
        <v>87588</v>
      </c>
      <c r="O191" s="26">
        <v>47265</v>
      </c>
      <c r="P191" s="26">
        <v>15456.8</v>
      </c>
      <c r="Q191" s="26">
        <v>19345.2</v>
      </c>
      <c r="R191" s="26">
        <v>6900</v>
      </c>
      <c r="S191" s="26">
        <v>-1379</v>
      </c>
      <c r="T191" s="26">
        <f t="shared" si="33"/>
        <v>40703.4</v>
      </c>
      <c r="U191" s="27">
        <f t="shared" si="34"/>
        <v>1.31537165483658</v>
      </c>
      <c r="V191" s="26">
        <f>INDEX(检修、备用和必开!B:B,MATCH(统调负荷!$C191,检修、备用和必开!$A:$A,0))</f>
        <v>24959.6</v>
      </c>
      <c r="W191" s="26">
        <f>INDEX(检修、备用和必开!C:C,MATCH(统调负荷!$C191,检修、备用和必开!$A:$A,0))</f>
        <v>0</v>
      </c>
      <c r="X191" s="26">
        <f>INDEX(检修、备用和必开!D:D,MATCH(统调负荷!$C191,检修、备用和必开!$A:$A,0))</f>
        <v>11170</v>
      </c>
      <c r="Y191" s="26">
        <f>INDEX(检修、备用和必开!E:E,MATCH(统调负荷!$C191,检修、备用和必开!$A:$A,0))</f>
        <v>6561.6</v>
      </c>
      <c r="Z191" s="26">
        <f>INDEX(检修、备用和必开!F:F,MATCH(统调负荷!$C191,检修、备用和必开!$A:$A,0))</f>
        <v>1300</v>
      </c>
      <c r="AA191" s="26">
        <f t="shared" si="35"/>
        <v>68232.8</v>
      </c>
      <c r="AB191" s="26">
        <v>370.44</v>
      </c>
      <c r="AC191" s="26">
        <v>411.58</v>
      </c>
      <c r="AD191" s="76">
        <f t="shared" si="36"/>
        <v>45659.96875</v>
      </c>
      <c r="AE191" s="27">
        <f t="shared" si="37"/>
        <v>898</v>
      </c>
      <c r="AF191" s="27">
        <f t="shared" si="38"/>
        <v>142</v>
      </c>
      <c r="AG191" s="27">
        <f t="shared" si="39"/>
        <v>192.799999999999</v>
      </c>
      <c r="AH191" s="27">
        <f t="shared" si="40"/>
        <v>-239.799999999999</v>
      </c>
      <c r="AI191" s="27">
        <f t="shared" si="41"/>
        <v>771</v>
      </c>
      <c r="AJ191" s="27">
        <f t="shared" si="42"/>
        <v>32</v>
      </c>
      <c r="AK191" s="26">
        <f>INDEX(检修、备用和必开!I:I,MATCH(统调负荷!$C191,检修、备用和必开!$A:$A,0))</f>
        <v>9728.01111111109</v>
      </c>
    </row>
    <row r="192" ht="13.8" spans="1:37">
      <c r="A192" s="26">
        <f t="shared" si="30"/>
        <v>4</v>
      </c>
      <c r="B192" s="26">
        <f t="shared" si="31"/>
        <v>23</v>
      </c>
      <c r="C192" t="s">
        <v>23</v>
      </c>
      <c r="D192" s="75">
        <v>0.979166666666667</v>
      </c>
      <c r="E192" s="26">
        <v>84635</v>
      </c>
      <c r="F192" s="26">
        <v>45609</v>
      </c>
      <c r="G192" s="26">
        <v>14976</v>
      </c>
      <c r="H192" s="26">
        <v>19311</v>
      </c>
      <c r="I192" s="26">
        <v>6150</v>
      </c>
      <c r="J192" s="26">
        <v>-1411</v>
      </c>
      <c r="K192" s="26">
        <f t="shared" si="43"/>
        <v>39047.4</v>
      </c>
      <c r="L192" s="27">
        <f t="shared" si="32"/>
        <v>1.74743516853875</v>
      </c>
      <c r="M192" s="75">
        <v>0.979166666666667</v>
      </c>
      <c r="N192" s="26">
        <v>84937.8</v>
      </c>
      <c r="O192" s="26">
        <v>45743.9</v>
      </c>
      <c r="P192" s="26">
        <v>15106.1</v>
      </c>
      <c r="Q192" s="26">
        <v>18573.8</v>
      </c>
      <c r="R192" s="26">
        <v>6857</v>
      </c>
      <c r="S192" s="26">
        <v>-1343</v>
      </c>
      <c r="T192" s="26">
        <f t="shared" si="33"/>
        <v>39182.3</v>
      </c>
      <c r="U192" s="27">
        <f t="shared" si="34"/>
        <v>1.35510790966848</v>
      </c>
      <c r="V192" s="26">
        <f>INDEX(检修、备用和必开!B:B,MATCH(统调负荷!$C192,检修、备用和必开!$A:$A,0))</f>
        <v>24959.6</v>
      </c>
      <c r="W192" s="26">
        <f>INDEX(检修、备用和必开!C:C,MATCH(统调负荷!$C192,检修、备用和必开!$A:$A,0))</f>
        <v>0</v>
      </c>
      <c r="X192" s="26">
        <f>INDEX(检修、备用和必开!D:D,MATCH(统调负荷!$C192,检修、备用和必开!$A:$A,0))</f>
        <v>11170</v>
      </c>
      <c r="Y192" s="26">
        <f>INDEX(检修、备用和必开!E:E,MATCH(统调负荷!$C192,检修、备用和必开!$A:$A,0))</f>
        <v>6561.6</v>
      </c>
      <c r="Z192" s="26">
        <f>INDEX(检修、备用和必开!F:F,MATCH(统调负荷!$C192,检修、备用和必开!$A:$A,0))</f>
        <v>1300</v>
      </c>
      <c r="AA192" s="26">
        <f t="shared" si="35"/>
        <v>68232.8</v>
      </c>
      <c r="AB192" s="26">
        <v>350.45</v>
      </c>
      <c r="AC192" s="26">
        <v>370.98</v>
      </c>
      <c r="AD192" s="76">
        <f t="shared" si="36"/>
        <v>45659.9791666667</v>
      </c>
      <c r="AE192" s="27">
        <f t="shared" si="37"/>
        <v>302.800000000003</v>
      </c>
      <c r="AF192" s="27">
        <f t="shared" si="38"/>
        <v>134.900000000001</v>
      </c>
      <c r="AG192" s="27">
        <f t="shared" si="39"/>
        <v>130.1</v>
      </c>
      <c r="AH192" s="27">
        <f t="shared" si="40"/>
        <v>-737.200000000001</v>
      </c>
      <c r="AI192" s="27">
        <f t="shared" si="41"/>
        <v>707</v>
      </c>
      <c r="AJ192" s="27">
        <f t="shared" si="42"/>
        <v>68</v>
      </c>
      <c r="AK192" s="26">
        <f>INDEX(检修、备用和必开!I:I,MATCH(统调负荷!$C192,检修、备用和必开!$A:$A,0))</f>
        <v>9728.01111111109</v>
      </c>
    </row>
    <row r="193" ht="13.8" spans="1:37">
      <c r="A193" s="26">
        <f t="shared" si="30"/>
        <v>4</v>
      </c>
      <c r="B193" s="26">
        <f t="shared" si="31"/>
        <v>23</v>
      </c>
      <c r="C193" t="s">
        <v>23</v>
      </c>
      <c r="D193" s="75">
        <v>0.989583333333333</v>
      </c>
      <c r="E193" s="26">
        <v>82465</v>
      </c>
      <c r="F193" s="26">
        <v>43696</v>
      </c>
      <c r="G193" s="26">
        <v>14976</v>
      </c>
      <c r="H193" s="26">
        <v>19036</v>
      </c>
      <c r="I193" s="26">
        <v>6168</v>
      </c>
      <c r="J193" s="26">
        <v>-1411</v>
      </c>
      <c r="K193" s="26">
        <f t="shared" si="43"/>
        <v>37134.4</v>
      </c>
      <c r="L193" s="27">
        <f t="shared" si="32"/>
        <v>1.8374552975139</v>
      </c>
      <c r="M193" s="75">
        <v>0.989583333333333</v>
      </c>
      <c r="N193" s="26">
        <v>82878.4</v>
      </c>
      <c r="O193" s="26">
        <v>43666.6</v>
      </c>
      <c r="P193" s="26">
        <v>15726</v>
      </c>
      <c r="Q193" s="26">
        <v>17970.8</v>
      </c>
      <c r="R193" s="26">
        <v>6870</v>
      </c>
      <c r="S193" s="26">
        <v>-1355</v>
      </c>
      <c r="T193" s="26">
        <f t="shared" si="33"/>
        <v>37105</v>
      </c>
      <c r="U193" s="27">
        <f t="shared" si="34"/>
        <v>1.41341895390989</v>
      </c>
      <c r="V193" s="26">
        <f>INDEX(检修、备用和必开!B:B,MATCH(统调负荷!$C193,检修、备用和必开!$A:$A,0))</f>
        <v>24959.6</v>
      </c>
      <c r="W193" s="26">
        <f>INDEX(检修、备用和必开!C:C,MATCH(统调负荷!$C193,检修、备用和必开!$A:$A,0))</f>
        <v>0</v>
      </c>
      <c r="X193" s="26">
        <f>INDEX(检修、备用和必开!D:D,MATCH(统调负荷!$C193,检修、备用和必开!$A:$A,0))</f>
        <v>11170</v>
      </c>
      <c r="Y193" s="26">
        <f>INDEX(检修、备用和必开!E:E,MATCH(统调负荷!$C193,检修、备用和必开!$A:$A,0))</f>
        <v>6561.6</v>
      </c>
      <c r="Z193" s="26">
        <f>INDEX(检修、备用和必开!F:F,MATCH(统调负荷!$C193,检修、备用和必开!$A:$A,0))</f>
        <v>1300</v>
      </c>
      <c r="AA193" s="26">
        <f t="shared" si="35"/>
        <v>68232.8</v>
      </c>
      <c r="AB193" s="26">
        <v>328.16</v>
      </c>
      <c r="AC193" s="26">
        <v>350.06</v>
      </c>
      <c r="AD193" s="76">
        <f t="shared" si="36"/>
        <v>45659.9895833333</v>
      </c>
      <c r="AE193" s="27">
        <f t="shared" si="37"/>
        <v>413.399999999994</v>
      </c>
      <c r="AF193" s="27">
        <f t="shared" si="38"/>
        <v>-29.4000000000015</v>
      </c>
      <c r="AG193" s="27">
        <f t="shared" si="39"/>
        <v>750</v>
      </c>
      <c r="AH193" s="27">
        <f t="shared" si="40"/>
        <v>-1065.2</v>
      </c>
      <c r="AI193" s="27">
        <f t="shared" si="41"/>
        <v>702</v>
      </c>
      <c r="AJ193" s="27">
        <f t="shared" si="42"/>
        <v>56</v>
      </c>
      <c r="AK193" s="26">
        <f>INDEX(检修、备用和必开!I:I,MATCH(统调负荷!$C193,检修、备用和必开!$A:$A,0))</f>
        <v>9728.01111111109</v>
      </c>
    </row>
    <row r="194" ht="13.8" spans="1:37">
      <c r="A194" s="26">
        <f t="shared" si="30"/>
        <v>5</v>
      </c>
      <c r="B194" s="26">
        <f t="shared" si="31"/>
        <v>0</v>
      </c>
      <c r="C194" t="s">
        <v>24</v>
      </c>
      <c r="D194" s="75">
        <v>0</v>
      </c>
      <c r="E194" s="26">
        <v>82445</v>
      </c>
      <c r="F194" s="26">
        <v>44634</v>
      </c>
      <c r="G194" s="26">
        <v>14792</v>
      </c>
      <c r="H194" s="26">
        <v>18244</v>
      </c>
      <c r="I194" s="26">
        <v>5964</v>
      </c>
      <c r="J194" s="26">
        <v>-1189</v>
      </c>
      <c r="K194" s="26">
        <f t="shared" si="43"/>
        <v>38772.4</v>
      </c>
      <c r="L194" s="27">
        <f t="shared" si="32"/>
        <v>1.73674572634142</v>
      </c>
      <c r="M194" s="75">
        <v>0</v>
      </c>
      <c r="N194" s="26">
        <v>81606.7</v>
      </c>
      <c r="O194" s="26">
        <v>43050.7</v>
      </c>
      <c r="P194" s="26">
        <v>15425.9</v>
      </c>
      <c r="Q194" s="26">
        <v>17900.1</v>
      </c>
      <c r="R194" s="26">
        <v>6386</v>
      </c>
      <c r="S194" s="26">
        <v>-1156</v>
      </c>
      <c r="T194" s="26">
        <f t="shared" si="33"/>
        <v>37189.1</v>
      </c>
      <c r="U194" s="27">
        <f t="shared" si="34"/>
        <v>1.38843401217755</v>
      </c>
      <c r="V194" s="26">
        <f>INDEX(检修、备用和必开!B:B,MATCH(统调负荷!$C194,检修、备用和必开!$A:$A,0))</f>
        <v>25854.6</v>
      </c>
      <c r="W194" s="26">
        <f>INDEX(检修、备用和必开!C:C,MATCH(统调负荷!$C194,检修、备用和必开!$A:$A,0))</f>
        <v>0</v>
      </c>
      <c r="X194" s="26">
        <f>INDEX(检修、备用和必开!D:D,MATCH(统调负荷!$C194,检修、备用和必开!$A:$A,0))</f>
        <v>11310</v>
      </c>
      <c r="Y194" s="26">
        <f>INDEX(检修、备用和必开!E:E,MATCH(统调负荷!$C194,检修、备用和必开!$A:$A,0))</f>
        <v>5861.6</v>
      </c>
      <c r="Z194" s="26">
        <f>INDEX(检修、备用和必开!F:F,MATCH(统调负荷!$C194,检修、备用和必开!$A:$A,0))</f>
        <v>1300</v>
      </c>
      <c r="AA194" s="26">
        <f t="shared" si="35"/>
        <v>67337.8</v>
      </c>
      <c r="AB194" s="26">
        <v>355.97</v>
      </c>
      <c r="AC194" s="26">
        <v>345.63</v>
      </c>
      <c r="AD194" s="76">
        <f t="shared" si="36"/>
        <v>45660</v>
      </c>
      <c r="AE194" s="27">
        <f t="shared" si="37"/>
        <v>-838.300000000003</v>
      </c>
      <c r="AF194" s="27">
        <f t="shared" si="38"/>
        <v>-1583.3</v>
      </c>
      <c r="AG194" s="27">
        <f t="shared" si="39"/>
        <v>633.9</v>
      </c>
      <c r="AH194" s="27">
        <f t="shared" si="40"/>
        <v>-343.900000000001</v>
      </c>
      <c r="AI194" s="27">
        <f t="shared" si="41"/>
        <v>422</v>
      </c>
      <c r="AJ194" s="27">
        <f t="shared" si="42"/>
        <v>33</v>
      </c>
      <c r="AK194" s="26">
        <f>INDEX(检修、备用和必开!I:I,MATCH(统调负荷!$C194,检修、备用和必开!$A:$A,0))</f>
        <v>9507.16983735829</v>
      </c>
    </row>
    <row r="195" ht="13.8" spans="1:37">
      <c r="A195" s="26">
        <f t="shared" ref="A195:A258" si="44">WEEKDAY(C195,2)</f>
        <v>5</v>
      </c>
      <c r="B195" s="26">
        <f t="shared" ref="B195:B258" si="45">HOUR(D195)</f>
        <v>0</v>
      </c>
      <c r="C195" t="s">
        <v>24</v>
      </c>
      <c r="D195" s="75">
        <v>0.0104166666666667</v>
      </c>
      <c r="E195" s="26">
        <v>87920</v>
      </c>
      <c r="F195" s="26">
        <v>49903</v>
      </c>
      <c r="G195" s="26">
        <v>14844</v>
      </c>
      <c r="H195" s="26">
        <v>18390</v>
      </c>
      <c r="I195" s="26">
        <v>5972</v>
      </c>
      <c r="J195" s="26">
        <v>-1189</v>
      </c>
      <c r="K195" s="26">
        <f t="shared" si="43"/>
        <v>44041.4</v>
      </c>
      <c r="L195" s="27">
        <f t="shared" ref="L195:L258" si="46">AA195/(K195+W195)</f>
        <v>1.52896592751366</v>
      </c>
      <c r="M195" s="75">
        <v>0.0104166666666667</v>
      </c>
      <c r="N195" s="26">
        <v>86843.2</v>
      </c>
      <c r="O195" s="26">
        <v>48092.4</v>
      </c>
      <c r="P195" s="26">
        <v>14687.4</v>
      </c>
      <c r="Q195" s="26">
        <v>18705.4</v>
      </c>
      <c r="R195" s="26">
        <v>6480</v>
      </c>
      <c r="S195" s="26">
        <v>-1122</v>
      </c>
      <c r="T195" s="26">
        <f t="shared" ref="T195:T258" si="47">O195-Y195</f>
        <v>42230.8</v>
      </c>
      <c r="U195" s="27">
        <f t="shared" ref="U195:U258" si="48">AA195/(T195+X195)</f>
        <v>1.25769133072349</v>
      </c>
      <c r="V195" s="26">
        <f>INDEX(检修、备用和必开!B:B,MATCH(统调负荷!$C195,检修、备用和必开!$A:$A,0))</f>
        <v>25854.6</v>
      </c>
      <c r="W195" s="26">
        <f>INDEX(检修、备用和必开!C:C,MATCH(统调负荷!$C195,检修、备用和必开!$A:$A,0))</f>
        <v>0</v>
      </c>
      <c r="X195" s="26">
        <f>INDEX(检修、备用和必开!D:D,MATCH(统调负荷!$C195,检修、备用和必开!$A:$A,0))</f>
        <v>11310</v>
      </c>
      <c r="Y195" s="26">
        <f>INDEX(检修、备用和必开!E:E,MATCH(统调负荷!$C195,检修、备用和必开!$A:$A,0))</f>
        <v>5861.6</v>
      </c>
      <c r="Z195" s="26">
        <f>INDEX(检修、备用和必开!F:F,MATCH(统调负荷!$C195,检修、备用和必开!$A:$A,0))</f>
        <v>1300</v>
      </c>
      <c r="AA195" s="26">
        <f t="shared" ref="AA195:AA258" si="49">94492.4-V195-Z195</f>
        <v>67337.8</v>
      </c>
      <c r="AB195" s="26">
        <v>472.66</v>
      </c>
      <c r="AC195" s="26">
        <v>762.61</v>
      </c>
      <c r="AD195" s="76">
        <f t="shared" ref="AD195:AD258" si="50">C195+D195</f>
        <v>45660.0104166667</v>
      </c>
      <c r="AE195" s="27">
        <f t="shared" ref="AE195:AE258" si="51">N195-E195</f>
        <v>-1076.8</v>
      </c>
      <c r="AF195" s="27">
        <f t="shared" ref="AF195:AF258" si="52">O195-F195</f>
        <v>-1810.6</v>
      </c>
      <c r="AG195" s="27">
        <f t="shared" ref="AG195:AG258" si="53">P195-G195</f>
        <v>-156.6</v>
      </c>
      <c r="AH195" s="27">
        <f t="shared" ref="AH195:AH258" si="54">Q195-H195</f>
        <v>315.400000000001</v>
      </c>
      <c r="AI195" s="27">
        <f t="shared" ref="AI195:AI258" si="55">R195-I195</f>
        <v>508</v>
      </c>
      <c r="AJ195" s="27">
        <f t="shared" ref="AJ195:AJ258" si="56">S195-J195</f>
        <v>67</v>
      </c>
      <c r="AK195" s="26">
        <f>INDEX(检修、备用和必开!I:I,MATCH(统调负荷!$C195,检修、备用和必开!$A:$A,0))</f>
        <v>9507.16983735829</v>
      </c>
    </row>
    <row r="196" ht="13.8" spans="1:37">
      <c r="A196" s="26">
        <f t="shared" si="44"/>
        <v>5</v>
      </c>
      <c r="B196" s="26">
        <f t="shared" si="45"/>
        <v>0</v>
      </c>
      <c r="C196" t="s">
        <v>24</v>
      </c>
      <c r="D196" s="75">
        <v>0.0208333333333333</v>
      </c>
      <c r="E196" s="26">
        <v>87130</v>
      </c>
      <c r="F196" s="26">
        <v>49432</v>
      </c>
      <c r="G196" s="26">
        <v>14787</v>
      </c>
      <c r="H196" s="26">
        <v>18120</v>
      </c>
      <c r="I196" s="26">
        <v>5980</v>
      </c>
      <c r="J196" s="26">
        <v>-1189</v>
      </c>
      <c r="K196" s="26">
        <f t="shared" si="43"/>
        <v>43570.4</v>
      </c>
      <c r="L196" s="27">
        <f t="shared" si="46"/>
        <v>1.54549418871527</v>
      </c>
      <c r="M196" s="75">
        <v>0.0208333333333333</v>
      </c>
      <c r="N196" s="26">
        <v>86667</v>
      </c>
      <c r="O196" s="26">
        <v>47144.1</v>
      </c>
      <c r="P196" s="26">
        <v>16047.4</v>
      </c>
      <c r="Q196" s="26">
        <v>17997.5</v>
      </c>
      <c r="R196" s="26">
        <v>6598</v>
      </c>
      <c r="S196" s="26">
        <v>-1120</v>
      </c>
      <c r="T196" s="26">
        <f t="shared" si="47"/>
        <v>41282.5</v>
      </c>
      <c r="U196" s="27">
        <f t="shared" si="48"/>
        <v>1.28036887388886</v>
      </c>
      <c r="V196" s="26">
        <f>INDEX(检修、备用和必开!B:B,MATCH(统调负荷!$C196,检修、备用和必开!$A:$A,0))</f>
        <v>25854.6</v>
      </c>
      <c r="W196" s="26">
        <f>INDEX(检修、备用和必开!C:C,MATCH(统调负荷!$C196,检修、备用和必开!$A:$A,0))</f>
        <v>0</v>
      </c>
      <c r="X196" s="26">
        <f>INDEX(检修、备用和必开!D:D,MATCH(统调负荷!$C196,检修、备用和必开!$A:$A,0))</f>
        <v>11310</v>
      </c>
      <c r="Y196" s="26">
        <f>INDEX(检修、备用和必开!E:E,MATCH(统调负荷!$C196,检修、备用和必开!$A:$A,0))</f>
        <v>5861.6</v>
      </c>
      <c r="Z196" s="26">
        <f>INDEX(检修、备用和必开!F:F,MATCH(统调负荷!$C196,检修、备用和必开!$A:$A,0))</f>
        <v>1300</v>
      </c>
      <c r="AA196" s="26">
        <f t="shared" si="49"/>
        <v>67337.8</v>
      </c>
      <c r="AB196" s="26">
        <v>410.86</v>
      </c>
      <c r="AC196" s="26">
        <v>389.96</v>
      </c>
      <c r="AD196" s="76">
        <f t="shared" si="50"/>
        <v>45660.0208333333</v>
      </c>
      <c r="AE196" s="27">
        <f t="shared" si="51"/>
        <v>-463</v>
      </c>
      <c r="AF196" s="27">
        <f t="shared" si="52"/>
        <v>-2287.9</v>
      </c>
      <c r="AG196" s="27">
        <f t="shared" si="53"/>
        <v>1260.4</v>
      </c>
      <c r="AH196" s="27">
        <f t="shared" si="54"/>
        <v>-122.5</v>
      </c>
      <c r="AI196" s="27">
        <f t="shared" si="55"/>
        <v>618</v>
      </c>
      <c r="AJ196" s="27">
        <f t="shared" si="56"/>
        <v>69</v>
      </c>
      <c r="AK196" s="26">
        <f>INDEX(检修、备用和必开!I:I,MATCH(统调负荷!$C196,检修、备用和必开!$A:$A,0))</f>
        <v>9507.16983735829</v>
      </c>
    </row>
    <row r="197" ht="13.8" spans="1:37">
      <c r="A197" s="26">
        <f t="shared" si="44"/>
        <v>5</v>
      </c>
      <c r="B197" s="26">
        <f t="shared" si="45"/>
        <v>0</v>
      </c>
      <c r="C197" t="s">
        <v>24</v>
      </c>
      <c r="D197" s="75">
        <v>0.03125</v>
      </c>
      <c r="E197" s="26">
        <v>86065</v>
      </c>
      <c r="F197" s="26">
        <v>48569</v>
      </c>
      <c r="G197" s="26">
        <v>14835</v>
      </c>
      <c r="H197" s="26">
        <v>17855</v>
      </c>
      <c r="I197" s="26">
        <v>5995</v>
      </c>
      <c r="J197" s="26">
        <v>-1189</v>
      </c>
      <c r="K197" s="26">
        <f t="shared" si="43"/>
        <v>42707.4</v>
      </c>
      <c r="L197" s="27">
        <f t="shared" si="46"/>
        <v>1.57672440841634</v>
      </c>
      <c r="M197" s="75">
        <v>0.03125</v>
      </c>
      <c r="N197" s="26">
        <v>84352.6</v>
      </c>
      <c r="O197" s="26">
        <v>45191.5</v>
      </c>
      <c r="P197" s="26">
        <v>15871.6</v>
      </c>
      <c r="Q197" s="26">
        <v>17733.5</v>
      </c>
      <c r="R197" s="26">
        <v>6692</v>
      </c>
      <c r="S197" s="26">
        <v>-1136</v>
      </c>
      <c r="T197" s="26">
        <f t="shared" si="47"/>
        <v>39329.9</v>
      </c>
      <c r="U197" s="27">
        <f t="shared" si="48"/>
        <v>1.32973801291077</v>
      </c>
      <c r="V197" s="26">
        <f>INDEX(检修、备用和必开!B:B,MATCH(统调负荷!$C197,检修、备用和必开!$A:$A,0))</f>
        <v>25854.6</v>
      </c>
      <c r="W197" s="26">
        <f>INDEX(检修、备用和必开!C:C,MATCH(统调负荷!$C197,检修、备用和必开!$A:$A,0))</f>
        <v>0</v>
      </c>
      <c r="X197" s="26">
        <f>INDEX(检修、备用和必开!D:D,MATCH(统调负荷!$C197,检修、备用和必开!$A:$A,0))</f>
        <v>11310</v>
      </c>
      <c r="Y197" s="26">
        <f>INDEX(检修、备用和必开!E:E,MATCH(统调负荷!$C197,检修、备用和必开!$A:$A,0))</f>
        <v>5861.6</v>
      </c>
      <c r="Z197" s="26">
        <f>INDEX(检修、备用和必开!F:F,MATCH(统调负荷!$C197,检修、备用和必开!$A:$A,0))</f>
        <v>1300</v>
      </c>
      <c r="AA197" s="26">
        <f t="shared" si="49"/>
        <v>67337.8</v>
      </c>
      <c r="AB197" s="26">
        <v>396.51</v>
      </c>
      <c r="AC197" s="26">
        <v>370.78</v>
      </c>
      <c r="AD197" s="76">
        <f t="shared" si="50"/>
        <v>45660.03125</v>
      </c>
      <c r="AE197" s="27">
        <f t="shared" si="51"/>
        <v>-1712.39999999999</v>
      </c>
      <c r="AF197" s="27">
        <f t="shared" si="52"/>
        <v>-3377.5</v>
      </c>
      <c r="AG197" s="27">
        <f t="shared" si="53"/>
        <v>1036.6</v>
      </c>
      <c r="AH197" s="27">
        <f t="shared" si="54"/>
        <v>-121.5</v>
      </c>
      <c r="AI197" s="27">
        <f t="shared" si="55"/>
        <v>697</v>
      </c>
      <c r="AJ197" s="27">
        <f t="shared" si="56"/>
        <v>53</v>
      </c>
      <c r="AK197" s="26">
        <f>INDEX(检修、备用和必开!I:I,MATCH(统调负荷!$C197,检修、备用和必开!$A:$A,0))</f>
        <v>9507.16983735829</v>
      </c>
    </row>
    <row r="198" ht="13.8" spans="1:37">
      <c r="A198" s="26">
        <f t="shared" si="44"/>
        <v>5</v>
      </c>
      <c r="B198" s="26">
        <f t="shared" si="45"/>
        <v>1</v>
      </c>
      <c r="C198" t="s">
        <v>24</v>
      </c>
      <c r="D198" s="75">
        <v>0.0416666666666667</v>
      </c>
      <c r="E198" s="26">
        <v>83940</v>
      </c>
      <c r="F198" s="26">
        <v>47679</v>
      </c>
      <c r="G198" s="26">
        <v>14835</v>
      </c>
      <c r="H198" s="26">
        <v>16619</v>
      </c>
      <c r="I198" s="26">
        <v>5996</v>
      </c>
      <c r="J198" s="26">
        <v>-1189</v>
      </c>
      <c r="K198" s="26">
        <f t="shared" si="43"/>
        <v>41817.4</v>
      </c>
      <c r="L198" s="27">
        <f t="shared" si="46"/>
        <v>1.6102818443997</v>
      </c>
      <c r="M198" s="75">
        <v>0.0416666666666667</v>
      </c>
      <c r="N198" s="26">
        <v>83501.2</v>
      </c>
      <c r="O198" s="26">
        <v>43839.3</v>
      </c>
      <c r="P198" s="26">
        <v>16755</v>
      </c>
      <c r="Q198" s="26">
        <v>17253.9</v>
      </c>
      <c r="R198" s="26">
        <v>6802</v>
      </c>
      <c r="S198" s="26">
        <v>-1149</v>
      </c>
      <c r="T198" s="26">
        <f t="shared" si="47"/>
        <v>37977.7</v>
      </c>
      <c r="U198" s="27">
        <f t="shared" si="48"/>
        <v>1.36621915812667</v>
      </c>
      <c r="V198" s="26">
        <f>INDEX(检修、备用和必开!B:B,MATCH(统调负荷!$C198,检修、备用和必开!$A:$A,0))</f>
        <v>25854.6</v>
      </c>
      <c r="W198" s="26">
        <f>INDEX(检修、备用和必开!C:C,MATCH(统调负荷!$C198,检修、备用和必开!$A:$A,0))</f>
        <v>0</v>
      </c>
      <c r="X198" s="26">
        <f>INDEX(检修、备用和必开!D:D,MATCH(统调负荷!$C198,检修、备用和必开!$A:$A,0))</f>
        <v>11310</v>
      </c>
      <c r="Y198" s="26">
        <f>INDEX(检修、备用和必开!E:E,MATCH(统调负荷!$C198,检修、备用和必开!$A:$A,0))</f>
        <v>5861.6</v>
      </c>
      <c r="Z198" s="26">
        <f>INDEX(检修、备用和必开!F:F,MATCH(统调负荷!$C198,检修、备用和必开!$A:$A,0))</f>
        <v>1300</v>
      </c>
      <c r="AA198" s="26">
        <f t="shared" si="49"/>
        <v>67337.8</v>
      </c>
      <c r="AB198" s="26">
        <v>387.62</v>
      </c>
      <c r="AC198" s="26">
        <v>361.02</v>
      </c>
      <c r="AD198" s="76">
        <f t="shared" si="50"/>
        <v>45660.0416666667</v>
      </c>
      <c r="AE198" s="27">
        <f t="shared" si="51"/>
        <v>-438.800000000003</v>
      </c>
      <c r="AF198" s="27">
        <f t="shared" si="52"/>
        <v>-3839.7</v>
      </c>
      <c r="AG198" s="27">
        <f t="shared" si="53"/>
        <v>1920</v>
      </c>
      <c r="AH198" s="27">
        <f t="shared" si="54"/>
        <v>634.900000000001</v>
      </c>
      <c r="AI198" s="27">
        <f t="shared" si="55"/>
        <v>806</v>
      </c>
      <c r="AJ198" s="27">
        <f t="shared" si="56"/>
        <v>40</v>
      </c>
      <c r="AK198" s="26">
        <f>INDEX(检修、备用和必开!I:I,MATCH(统调负荷!$C198,检修、备用和必开!$A:$A,0))</f>
        <v>9507.16983735829</v>
      </c>
    </row>
    <row r="199" ht="13.8" spans="1:37">
      <c r="A199" s="26">
        <f t="shared" si="44"/>
        <v>5</v>
      </c>
      <c r="B199" s="26">
        <f t="shared" si="45"/>
        <v>1</v>
      </c>
      <c r="C199" t="s">
        <v>24</v>
      </c>
      <c r="D199" s="75">
        <v>0.0520833333333333</v>
      </c>
      <c r="E199" s="26">
        <v>82920</v>
      </c>
      <c r="F199" s="26">
        <v>46550</v>
      </c>
      <c r="G199" s="26">
        <v>14932</v>
      </c>
      <c r="H199" s="26">
        <v>16634</v>
      </c>
      <c r="I199" s="26">
        <v>5994</v>
      </c>
      <c r="J199" s="26">
        <v>-1190</v>
      </c>
      <c r="K199" s="26">
        <f t="shared" si="43"/>
        <v>40688.4</v>
      </c>
      <c r="L199" s="27">
        <f t="shared" si="46"/>
        <v>1.65496308530195</v>
      </c>
      <c r="M199" s="75">
        <v>0.0520833333333333</v>
      </c>
      <c r="N199" s="26">
        <v>81628.2</v>
      </c>
      <c r="O199" s="26">
        <v>42500.1</v>
      </c>
      <c r="P199" s="26">
        <v>16221.7</v>
      </c>
      <c r="Q199" s="26">
        <v>17101.4</v>
      </c>
      <c r="R199" s="26">
        <v>6927</v>
      </c>
      <c r="S199" s="26">
        <v>-1122</v>
      </c>
      <c r="T199" s="26">
        <f t="shared" si="47"/>
        <v>36638.5</v>
      </c>
      <c r="U199" s="27">
        <f t="shared" si="48"/>
        <v>1.40437761348113</v>
      </c>
      <c r="V199" s="26">
        <f>INDEX(检修、备用和必开!B:B,MATCH(统调负荷!$C199,检修、备用和必开!$A:$A,0))</f>
        <v>25854.6</v>
      </c>
      <c r="W199" s="26">
        <f>INDEX(检修、备用和必开!C:C,MATCH(统调负荷!$C199,检修、备用和必开!$A:$A,0))</f>
        <v>0</v>
      </c>
      <c r="X199" s="26">
        <f>INDEX(检修、备用和必开!D:D,MATCH(统调负荷!$C199,检修、备用和必开!$A:$A,0))</f>
        <v>11310</v>
      </c>
      <c r="Y199" s="26">
        <f>INDEX(检修、备用和必开!E:E,MATCH(统调负荷!$C199,检修、备用和必开!$A:$A,0))</f>
        <v>5861.6</v>
      </c>
      <c r="Z199" s="26">
        <f>INDEX(检修、备用和必开!F:F,MATCH(统调负荷!$C199,检修、备用和必开!$A:$A,0))</f>
        <v>1300</v>
      </c>
      <c r="AA199" s="26">
        <f t="shared" si="49"/>
        <v>67337.8</v>
      </c>
      <c r="AB199" s="26">
        <v>373.42</v>
      </c>
      <c r="AC199" s="26">
        <v>351.14</v>
      </c>
      <c r="AD199" s="76">
        <f t="shared" si="50"/>
        <v>45660.0520833333</v>
      </c>
      <c r="AE199" s="27">
        <f t="shared" si="51"/>
        <v>-1291.8</v>
      </c>
      <c r="AF199" s="27">
        <f t="shared" si="52"/>
        <v>-4049.9</v>
      </c>
      <c r="AG199" s="27">
        <f t="shared" si="53"/>
        <v>1289.7</v>
      </c>
      <c r="AH199" s="27">
        <f t="shared" si="54"/>
        <v>467.400000000001</v>
      </c>
      <c r="AI199" s="27">
        <f t="shared" si="55"/>
        <v>933</v>
      </c>
      <c r="AJ199" s="27">
        <f t="shared" si="56"/>
        <v>68</v>
      </c>
      <c r="AK199" s="26">
        <f>INDEX(检修、备用和必开!I:I,MATCH(统调负荷!$C199,检修、备用和必开!$A:$A,0))</f>
        <v>9507.16983735829</v>
      </c>
    </row>
    <row r="200" ht="13.8" spans="1:37">
      <c r="A200" s="26">
        <f t="shared" si="44"/>
        <v>5</v>
      </c>
      <c r="B200" s="26">
        <f t="shared" si="45"/>
        <v>1</v>
      </c>
      <c r="C200" t="s">
        <v>24</v>
      </c>
      <c r="D200" s="75">
        <v>0.0625</v>
      </c>
      <c r="E200" s="26">
        <v>81695</v>
      </c>
      <c r="F200" s="26">
        <v>46592</v>
      </c>
      <c r="G200" s="26">
        <v>14548</v>
      </c>
      <c r="H200" s="26">
        <v>15738</v>
      </c>
      <c r="I200" s="26">
        <v>6006</v>
      </c>
      <c r="J200" s="26">
        <v>-1189</v>
      </c>
      <c r="K200" s="26">
        <f t="shared" si="43"/>
        <v>40730.4</v>
      </c>
      <c r="L200" s="27">
        <f t="shared" si="46"/>
        <v>1.65325653565887</v>
      </c>
      <c r="M200" s="75">
        <v>0.0625</v>
      </c>
      <c r="N200" s="26">
        <v>80381.4</v>
      </c>
      <c r="O200" s="26">
        <v>41175.3</v>
      </c>
      <c r="P200" s="26">
        <v>16267.4</v>
      </c>
      <c r="Q200" s="26">
        <v>17128.7</v>
      </c>
      <c r="R200" s="26">
        <v>7024</v>
      </c>
      <c r="S200" s="26">
        <v>-1214</v>
      </c>
      <c r="T200" s="26">
        <f t="shared" si="47"/>
        <v>35313.7</v>
      </c>
      <c r="U200" s="27">
        <f t="shared" si="48"/>
        <v>1.44428262879179</v>
      </c>
      <c r="V200" s="26">
        <f>INDEX(检修、备用和必开!B:B,MATCH(统调负荷!$C200,检修、备用和必开!$A:$A,0))</f>
        <v>25854.6</v>
      </c>
      <c r="W200" s="26">
        <f>INDEX(检修、备用和必开!C:C,MATCH(统调负荷!$C200,检修、备用和必开!$A:$A,0))</f>
        <v>0</v>
      </c>
      <c r="X200" s="26">
        <f>INDEX(检修、备用和必开!D:D,MATCH(统调负荷!$C200,检修、备用和必开!$A:$A,0))</f>
        <v>11310</v>
      </c>
      <c r="Y200" s="26">
        <f>INDEX(检修、备用和必开!E:E,MATCH(统调负荷!$C200,检修、备用和必开!$A:$A,0))</f>
        <v>5861.6</v>
      </c>
      <c r="Z200" s="26">
        <f>INDEX(检修、备用和必开!F:F,MATCH(统调负荷!$C200,检修、备用和必开!$A:$A,0))</f>
        <v>1300</v>
      </c>
      <c r="AA200" s="26">
        <f t="shared" si="49"/>
        <v>67337.8</v>
      </c>
      <c r="AB200" s="26">
        <v>372.75</v>
      </c>
      <c r="AC200" s="26">
        <v>341.09</v>
      </c>
      <c r="AD200" s="76">
        <f t="shared" si="50"/>
        <v>45660.0625</v>
      </c>
      <c r="AE200" s="27">
        <f t="shared" si="51"/>
        <v>-1313.60000000001</v>
      </c>
      <c r="AF200" s="27">
        <f t="shared" si="52"/>
        <v>-5416.7</v>
      </c>
      <c r="AG200" s="27">
        <f t="shared" si="53"/>
        <v>1719.4</v>
      </c>
      <c r="AH200" s="27">
        <f t="shared" si="54"/>
        <v>1390.7</v>
      </c>
      <c r="AI200" s="27">
        <f t="shared" si="55"/>
        <v>1018</v>
      </c>
      <c r="AJ200" s="27">
        <f t="shared" si="56"/>
        <v>-25</v>
      </c>
      <c r="AK200" s="26">
        <f>INDEX(检修、备用和必开!I:I,MATCH(统调负荷!$C200,检修、备用和必开!$A:$A,0))</f>
        <v>9507.16983735829</v>
      </c>
    </row>
    <row r="201" ht="13.8" spans="1:37">
      <c r="A201" s="26">
        <f t="shared" si="44"/>
        <v>5</v>
      </c>
      <c r="B201" s="26">
        <f t="shared" si="45"/>
        <v>1</v>
      </c>
      <c r="C201" t="s">
        <v>24</v>
      </c>
      <c r="D201" s="75">
        <v>0.0729166666666667</v>
      </c>
      <c r="E201" s="26">
        <v>80900</v>
      </c>
      <c r="F201" s="26">
        <v>47169</v>
      </c>
      <c r="G201" s="26">
        <v>14048</v>
      </c>
      <c r="H201" s="26">
        <v>14872</v>
      </c>
      <c r="I201" s="26">
        <v>6000</v>
      </c>
      <c r="J201" s="26">
        <v>-1189</v>
      </c>
      <c r="K201" s="26">
        <f t="shared" si="43"/>
        <v>41307.4</v>
      </c>
      <c r="L201" s="27">
        <f t="shared" si="46"/>
        <v>1.63016311847272</v>
      </c>
      <c r="M201" s="75">
        <v>0.0729166666666667</v>
      </c>
      <c r="N201" s="26">
        <v>79603.5</v>
      </c>
      <c r="O201" s="26">
        <v>40061.8</v>
      </c>
      <c r="P201" s="26">
        <v>16375.5</v>
      </c>
      <c r="Q201" s="26">
        <v>17213.2</v>
      </c>
      <c r="R201" s="26">
        <v>7119</v>
      </c>
      <c r="S201" s="26">
        <v>-1166</v>
      </c>
      <c r="T201" s="26">
        <f t="shared" si="47"/>
        <v>34200.2</v>
      </c>
      <c r="U201" s="27">
        <f t="shared" si="48"/>
        <v>1.47961995332914</v>
      </c>
      <c r="V201" s="26">
        <f>INDEX(检修、备用和必开!B:B,MATCH(统调负荷!$C201,检修、备用和必开!$A:$A,0))</f>
        <v>25854.6</v>
      </c>
      <c r="W201" s="26">
        <f>INDEX(检修、备用和必开!C:C,MATCH(统调负荷!$C201,检修、备用和必开!$A:$A,0))</f>
        <v>0</v>
      </c>
      <c r="X201" s="26">
        <f>INDEX(检修、备用和必开!D:D,MATCH(统调负荷!$C201,检修、备用和必开!$A:$A,0))</f>
        <v>11310</v>
      </c>
      <c r="Y201" s="26">
        <f>INDEX(检修、备用和必开!E:E,MATCH(统调负荷!$C201,检修、备用和必开!$A:$A,0))</f>
        <v>5861.6</v>
      </c>
      <c r="Z201" s="26">
        <f>INDEX(检修、备用和必开!F:F,MATCH(统调负荷!$C201,检修、备用和必开!$A:$A,0))</f>
        <v>1300</v>
      </c>
      <c r="AA201" s="26">
        <f t="shared" si="49"/>
        <v>67337.8</v>
      </c>
      <c r="AB201" s="26">
        <v>368.74</v>
      </c>
      <c r="AC201" s="26">
        <v>331.11</v>
      </c>
      <c r="AD201" s="76">
        <f t="shared" si="50"/>
        <v>45660.0729166667</v>
      </c>
      <c r="AE201" s="27">
        <f t="shared" si="51"/>
        <v>-1296.5</v>
      </c>
      <c r="AF201" s="27">
        <f t="shared" si="52"/>
        <v>-7107.2</v>
      </c>
      <c r="AG201" s="27">
        <f t="shared" si="53"/>
        <v>2327.5</v>
      </c>
      <c r="AH201" s="27">
        <f t="shared" si="54"/>
        <v>2341.2</v>
      </c>
      <c r="AI201" s="27">
        <f t="shared" si="55"/>
        <v>1119</v>
      </c>
      <c r="AJ201" s="27">
        <f t="shared" si="56"/>
        <v>23</v>
      </c>
      <c r="AK201" s="26">
        <f>INDEX(检修、备用和必开!I:I,MATCH(统调负荷!$C201,检修、备用和必开!$A:$A,0))</f>
        <v>9507.16983735829</v>
      </c>
    </row>
    <row r="202" ht="13.8" spans="1:37">
      <c r="A202" s="26">
        <f t="shared" si="44"/>
        <v>5</v>
      </c>
      <c r="B202" s="26">
        <f t="shared" si="45"/>
        <v>2</v>
      </c>
      <c r="C202" t="s">
        <v>24</v>
      </c>
      <c r="D202" s="75">
        <v>0.0833333333333333</v>
      </c>
      <c r="E202" s="26">
        <v>79950</v>
      </c>
      <c r="F202" s="26">
        <v>46167</v>
      </c>
      <c r="G202" s="26">
        <v>14048</v>
      </c>
      <c r="H202" s="26">
        <v>14912</v>
      </c>
      <c r="I202" s="26">
        <v>6013</v>
      </c>
      <c r="J202" s="26">
        <v>-1190</v>
      </c>
      <c r="K202" s="26">
        <f t="shared" si="43"/>
        <v>40305.4</v>
      </c>
      <c r="L202" s="27">
        <f t="shared" si="46"/>
        <v>1.67068928729153</v>
      </c>
      <c r="M202" s="75">
        <v>0.0833333333333333</v>
      </c>
      <c r="N202" s="26">
        <v>78114.2</v>
      </c>
      <c r="O202" s="26">
        <v>39129.9</v>
      </c>
      <c r="P202" s="26">
        <v>15780.2</v>
      </c>
      <c r="Q202" s="26">
        <v>17246.1</v>
      </c>
      <c r="R202" s="26">
        <v>7094</v>
      </c>
      <c r="S202" s="26">
        <v>-1136</v>
      </c>
      <c r="T202" s="26">
        <f t="shared" si="47"/>
        <v>33268.3</v>
      </c>
      <c r="U202" s="27">
        <f t="shared" si="48"/>
        <v>1.51055109773141</v>
      </c>
      <c r="V202" s="26">
        <f>INDEX(检修、备用和必开!B:B,MATCH(统调负荷!$C202,检修、备用和必开!$A:$A,0))</f>
        <v>25854.6</v>
      </c>
      <c r="W202" s="26">
        <f>INDEX(检修、备用和必开!C:C,MATCH(统调负荷!$C202,检修、备用和必开!$A:$A,0))</f>
        <v>0</v>
      </c>
      <c r="X202" s="26">
        <f>INDEX(检修、备用和必开!D:D,MATCH(统调负荷!$C202,检修、备用和必开!$A:$A,0))</f>
        <v>11310</v>
      </c>
      <c r="Y202" s="26">
        <f>INDEX(检修、备用和必开!E:E,MATCH(统调负荷!$C202,检修、备用和必开!$A:$A,0))</f>
        <v>5861.6</v>
      </c>
      <c r="Z202" s="26">
        <f>INDEX(检修、备用和必开!F:F,MATCH(统调负荷!$C202,检修、备用和必开!$A:$A,0))</f>
        <v>1300</v>
      </c>
      <c r="AA202" s="26">
        <f t="shared" si="49"/>
        <v>67337.8</v>
      </c>
      <c r="AB202" s="26">
        <v>355.08</v>
      </c>
      <c r="AC202" s="26">
        <v>329.23</v>
      </c>
      <c r="AD202" s="76">
        <f t="shared" si="50"/>
        <v>45660.0833333333</v>
      </c>
      <c r="AE202" s="27">
        <f t="shared" si="51"/>
        <v>-1835.8</v>
      </c>
      <c r="AF202" s="27">
        <f t="shared" si="52"/>
        <v>-7037.1</v>
      </c>
      <c r="AG202" s="27">
        <f t="shared" si="53"/>
        <v>1732.2</v>
      </c>
      <c r="AH202" s="27">
        <f t="shared" si="54"/>
        <v>2334.1</v>
      </c>
      <c r="AI202" s="27">
        <f t="shared" si="55"/>
        <v>1081</v>
      </c>
      <c r="AJ202" s="27">
        <f t="shared" si="56"/>
        <v>54</v>
      </c>
      <c r="AK202" s="26">
        <f>INDEX(检修、备用和必开!I:I,MATCH(统调负荷!$C202,检修、备用和必开!$A:$A,0))</f>
        <v>9507.16983735829</v>
      </c>
    </row>
    <row r="203" ht="13.8" spans="1:37">
      <c r="A203" s="26">
        <f t="shared" si="44"/>
        <v>5</v>
      </c>
      <c r="B203" s="26">
        <f t="shared" si="45"/>
        <v>2</v>
      </c>
      <c r="C203" t="s">
        <v>24</v>
      </c>
      <c r="D203" s="75">
        <v>0.09375</v>
      </c>
      <c r="E203" s="26">
        <v>79095</v>
      </c>
      <c r="F203" s="26">
        <v>47183</v>
      </c>
      <c r="G203" s="26">
        <v>12541</v>
      </c>
      <c r="H203" s="26">
        <v>14537</v>
      </c>
      <c r="I203" s="26">
        <v>6023</v>
      </c>
      <c r="J203" s="26">
        <v>-1189</v>
      </c>
      <c r="K203" s="26">
        <f t="shared" si="43"/>
        <v>41321.4</v>
      </c>
      <c r="L203" s="27">
        <f t="shared" si="46"/>
        <v>1.62961080699105</v>
      </c>
      <c r="M203" s="75">
        <v>0.09375</v>
      </c>
      <c r="N203" s="26">
        <v>77706.4</v>
      </c>
      <c r="O203" s="26">
        <v>39786.5</v>
      </c>
      <c r="P203" s="26">
        <v>15019.5</v>
      </c>
      <c r="Q203" s="26">
        <v>16944.4</v>
      </c>
      <c r="R203" s="26">
        <v>7086</v>
      </c>
      <c r="S203" s="26">
        <v>-1130</v>
      </c>
      <c r="T203" s="26">
        <f t="shared" si="47"/>
        <v>33924.9</v>
      </c>
      <c r="U203" s="27">
        <f t="shared" si="48"/>
        <v>1.48862493340319</v>
      </c>
      <c r="V203" s="26">
        <f>INDEX(检修、备用和必开!B:B,MATCH(统调负荷!$C203,检修、备用和必开!$A:$A,0))</f>
        <v>25854.6</v>
      </c>
      <c r="W203" s="26">
        <f>INDEX(检修、备用和必开!C:C,MATCH(统调负荷!$C203,检修、备用和必开!$A:$A,0))</f>
        <v>0</v>
      </c>
      <c r="X203" s="26">
        <f>INDEX(检修、备用和必开!D:D,MATCH(统调负荷!$C203,检修、备用和必开!$A:$A,0))</f>
        <v>11310</v>
      </c>
      <c r="Y203" s="26">
        <f>INDEX(检修、备用和必开!E:E,MATCH(统调负荷!$C203,检修、备用和必开!$A:$A,0))</f>
        <v>5861.6</v>
      </c>
      <c r="Z203" s="26">
        <f>INDEX(检修、备用和必开!F:F,MATCH(统调负荷!$C203,检修、备用和必开!$A:$A,0))</f>
        <v>1300</v>
      </c>
      <c r="AA203" s="26">
        <f t="shared" si="49"/>
        <v>67337.8</v>
      </c>
      <c r="AB203" s="26">
        <v>367.26</v>
      </c>
      <c r="AC203" s="26">
        <v>329.67</v>
      </c>
      <c r="AD203" s="76">
        <f t="shared" si="50"/>
        <v>45660.09375</v>
      </c>
      <c r="AE203" s="27">
        <f t="shared" si="51"/>
        <v>-1388.60000000001</v>
      </c>
      <c r="AF203" s="27">
        <f t="shared" si="52"/>
        <v>-7396.5</v>
      </c>
      <c r="AG203" s="27">
        <f t="shared" si="53"/>
        <v>2478.5</v>
      </c>
      <c r="AH203" s="27">
        <f t="shared" si="54"/>
        <v>2407.4</v>
      </c>
      <c r="AI203" s="27">
        <f t="shared" si="55"/>
        <v>1063</v>
      </c>
      <c r="AJ203" s="27">
        <f t="shared" si="56"/>
        <v>59</v>
      </c>
      <c r="AK203" s="26">
        <f>INDEX(检修、备用和必开!I:I,MATCH(统调负荷!$C203,检修、备用和必开!$A:$A,0))</f>
        <v>9507.16983735829</v>
      </c>
    </row>
    <row r="204" ht="13.8" spans="1:37">
      <c r="A204" s="26">
        <f t="shared" si="44"/>
        <v>5</v>
      </c>
      <c r="B204" s="26">
        <f t="shared" si="45"/>
        <v>2</v>
      </c>
      <c r="C204" t="s">
        <v>24</v>
      </c>
      <c r="D204" s="75">
        <v>0.104166666666667</v>
      </c>
      <c r="E204" s="26">
        <v>78055</v>
      </c>
      <c r="F204" s="26">
        <v>47652</v>
      </c>
      <c r="G204" s="26">
        <v>11013</v>
      </c>
      <c r="H204" s="26">
        <v>14549</v>
      </c>
      <c r="I204" s="26">
        <v>6031</v>
      </c>
      <c r="J204" s="26">
        <v>-1190</v>
      </c>
      <c r="K204" s="26">
        <f t="shared" si="43"/>
        <v>41790.4</v>
      </c>
      <c r="L204" s="27">
        <f t="shared" si="46"/>
        <v>1.61132221754278</v>
      </c>
      <c r="M204" s="75">
        <v>0.104166666666667</v>
      </c>
      <c r="N204" s="26">
        <v>76927.9</v>
      </c>
      <c r="O204" s="26">
        <v>40638.9</v>
      </c>
      <c r="P204" s="26">
        <v>13201</v>
      </c>
      <c r="Q204" s="26">
        <v>17027</v>
      </c>
      <c r="R204" s="26">
        <v>7199</v>
      </c>
      <c r="S204" s="26">
        <v>-1138</v>
      </c>
      <c r="T204" s="26">
        <f t="shared" si="47"/>
        <v>34777.3</v>
      </c>
      <c r="U204" s="27">
        <f t="shared" si="48"/>
        <v>1.46109231827423</v>
      </c>
      <c r="V204" s="26">
        <f>INDEX(检修、备用和必开!B:B,MATCH(统调负荷!$C204,检修、备用和必开!$A:$A,0))</f>
        <v>25854.6</v>
      </c>
      <c r="W204" s="26">
        <f>INDEX(检修、备用和必开!C:C,MATCH(统调负荷!$C204,检修、备用和必开!$A:$A,0))</f>
        <v>0</v>
      </c>
      <c r="X204" s="26">
        <f>INDEX(检修、备用和必开!D:D,MATCH(统调负荷!$C204,检修、备用和必开!$A:$A,0))</f>
        <v>11310</v>
      </c>
      <c r="Y204" s="26">
        <f>INDEX(检修、备用和必开!E:E,MATCH(统调负荷!$C204,检修、备用和必开!$A:$A,0))</f>
        <v>5861.6</v>
      </c>
      <c r="Z204" s="26">
        <f>INDEX(检修、备用和必开!F:F,MATCH(统调负荷!$C204,检修、备用和必开!$A:$A,0))</f>
        <v>1300</v>
      </c>
      <c r="AA204" s="26">
        <f t="shared" si="49"/>
        <v>67337.8</v>
      </c>
      <c r="AB204" s="26">
        <v>373.5</v>
      </c>
      <c r="AC204" s="26">
        <v>338.86</v>
      </c>
      <c r="AD204" s="76">
        <f t="shared" si="50"/>
        <v>45660.1041666667</v>
      </c>
      <c r="AE204" s="27">
        <f t="shared" si="51"/>
        <v>-1127.10000000001</v>
      </c>
      <c r="AF204" s="27">
        <f t="shared" si="52"/>
        <v>-7013.1</v>
      </c>
      <c r="AG204" s="27">
        <f t="shared" si="53"/>
        <v>2188</v>
      </c>
      <c r="AH204" s="27">
        <f t="shared" si="54"/>
        <v>2478</v>
      </c>
      <c r="AI204" s="27">
        <f t="shared" si="55"/>
        <v>1168</v>
      </c>
      <c r="AJ204" s="27">
        <f t="shared" si="56"/>
        <v>52</v>
      </c>
      <c r="AK204" s="26">
        <f>INDEX(检修、备用和必开!I:I,MATCH(统调负荷!$C204,检修、备用和必开!$A:$A,0))</f>
        <v>9507.16983735829</v>
      </c>
    </row>
    <row r="205" ht="13.8" spans="1:37">
      <c r="A205" s="26">
        <f t="shared" si="44"/>
        <v>5</v>
      </c>
      <c r="B205" s="26">
        <f t="shared" si="45"/>
        <v>2</v>
      </c>
      <c r="C205" t="s">
        <v>24</v>
      </c>
      <c r="D205" s="75">
        <v>0.114583333333333</v>
      </c>
      <c r="E205" s="26">
        <v>77485</v>
      </c>
      <c r="F205" s="26">
        <v>48528</v>
      </c>
      <c r="G205" s="26">
        <v>9551</v>
      </c>
      <c r="H205" s="26">
        <v>14565</v>
      </c>
      <c r="I205" s="26">
        <v>6030</v>
      </c>
      <c r="J205" s="26">
        <v>-1189</v>
      </c>
      <c r="K205" s="26">
        <f t="shared" si="43"/>
        <v>42666.4</v>
      </c>
      <c r="L205" s="27">
        <f t="shared" si="46"/>
        <v>1.5782395514972</v>
      </c>
      <c r="M205" s="75">
        <v>0.114583333333333</v>
      </c>
      <c r="N205" s="26">
        <v>76226.7</v>
      </c>
      <c r="O205" s="26">
        <v>40758.6</v>
      </c>
      <c r="P205" s="26">
        <v>12210.6</v>
      </c>
      <c r="Q205" s="26">
        <v>17189.5</v>
      </c>
      <c r="R205" s="26">
        <v>7198</v>
      </c>
      <c r="S205" s="26">
        <v>-1130</v>
      </c>
      <c r="T205" s="26">
        <f t="shared" si="47"/>
        <v>34897</v>
      </c>
      <c r="U205" s="27">
        <f t="shared" si="48"/>
        <v>1.45730733438656</v>
      </c>
      <c r="V205" s="26">
        <f>INDEX(检修、备用和必开!B:B,MATCH(统调负荷!$C205,检修、备用和必开!$A:$A,0))</f>
        <v>25854.6</v>
      </c>
      <c r="W205" s="26">
        <f>INDEX(检修、备用和必开!C:C,MATCH(统调负荷!$C205,检修、备用和必开!$A:$A,0))</f>
        <v>0</v>
      </c>
      <c r="X205" s="26">
        <f>INDEX(检修、备用和必开!D:D,MATCH(统调负荷!$C205,检修、备用和必开!$A:$A,0))</f>
        <v>11310</v>
      </c>
      <c r="Y205" s="26">
        <f>INDEX(检修、备用和必开!E:E,MATCH(统调负荷!$C205,检修、备用和必开!$A:$A,0))</f>
        <v>5861.6</v>
      </c>
      <c r="Z205" s="26">
        <f>INDEX(检修、备用和必开!F:F,MATCH(统调负荷!$C205,检修、备用和必开!$A:$A,0))</f>
        <v>1300</v>
      </c>
      <c r="AA205" s="26">
        <f t="shared" si="49"/>
        <v>67337.8</v>
      </c>
      <c r="AB205" s="26">
        <v>376.12</v>
      </c>
      <c r="AC205" s="26">
        <v>329.59</v>
      </c>
      <c r="AD205" s="76">
        <f t="shared" si="50"/>
        <v>45660.1145833333</v>
      </c>
      <c r="AE205" s="27">
        <f t="shared" si="51"/>
        <v>-1258.3</v>
      </c>
      <c r="AF205" s="27">
        <f t="shared" si="52"/>
        <v>-7769.4</v>
      </c>
      <c r="AG205" s="27">
        <f t="shared" si="53"/>
        <v>2659.6</v>
      </c>
      <c r="AH205" s="27">
        <f t="shared" si="54"/>
        <v>2624.5</v>
      </c>
      <c r="AI205" s="27">
        <f t="shared" si="55"/>
        <v>1168</v>
      </c>
      <c r="AJ205" s="27">
        <f t="shared" si="56"/>
        <v>59</v>
      </c>
      <c r="AK205" s="26">
        <f>INDEX(检修、备用和必开!I:I,MATCH(统调负荷!$C205,检修、备用和必开!$A:$A,0))</f>
        <v>9507.16983735829</v>
      </c>
    </row>
    <row r="206" ht="13.8" spans="1:37">
      <c r="A206" s="26">
        <f t="shared" si="44"/>
        <v>5</v>
      </c>
      <c r="B206" s="26">
        <f t="shared" si="45"/>
        <v>3</v>
      </c>
      <c r="C206" t="s">
        <v>24</v>
      </c>
      <c r="D206" s="75">
        <v>0.125</v>
      </c>
      <c r="E206" s="26">
        <v>76820</v>
      </c>
      <c r="F206" s="26">
        <v>48770</v>
      </c>
      <c r="G206" s="26">
        <v>8839</v>
      </c>
      <c r="H206" s="26">
        <v>14368</v>
      </c>
      <c r="I206" s="26">
        <v>6032</v>
      </c>
      <c r="J206" s="26">
        <v>-1189</v>
      </c>
      <c r="K206" s="26">
        <f t="shared" si="43"/>
        <v>42908.4</v>
      </c>
      <c r="L206" s="27">
        <f t="shared" si="46"/>
        <v>1.56933840460143</v>
      </c>
      <c r="M206" s="75">
        <v>0.125</v>
      </c>
      <c r="N206" s="26">
        <v>75642.5</v>
      </c>
      <c r="O206" s="26">
        <v>40603.3</v>
      </c>
      <c r="P206" s="26">
        <v>11899.5</v>
      </c>
      <c r="Q206" s="26">
        <v>17139.7</v>
      </c>
      <c r="R206" s="26">
        <v>7152</v>
      </c>
      <c r="S206" s="26">
        <v>-1152</v>
      </c>
      <c r="T206" s="26">
        <f t="shared" si="47"/>
        <v>34741.7</v>
      </c>
      <c r="U206" s="27">
        <f t="shared" si="48"/>
        <v>1.4622218072297</v>
      </c>
      <c r="V206" s="26">
        <f>INDEX(检修、备用和必开!B:B,MATCH(统调负荷!$C206,检修、备用和必开!$A:$A,0))</f>
        <v>25854.6</v>
      </c>
      <c r="W206" s="26">
        <f>INDEX(检修、备用和必开!C:C,MATCH(统调负荷!$C206,检修、备用和必开!$A:$A,0))</f>
        <v>0</v>
      </c>
      <c r="X206" s="26">
        <f>INDEX(检修、备用和必开!D:D,MATCH(统调负荷!$C206,检修、备用和必开!$A:$A,0))</f>
        <v>11310</v>
      </c>
      <c r="Y206" s="26">
        <f>INDEX(检修、备用和必开!E:E,MATCH(统调负荷!$C206,检修、备用和必开!$A:$A,0))</f>
        <v>5861.6</v>
      </c>
      <c r="Z206" s="26">
        <f>INDEX(检修、备用和必开!F:F,MATCH(统调负荷!$C206,检修、备用和必开!$A:$A,0))</f>
        <v>1300</v>
      </c>
      <c r="AA206" s="26">
        <f t="shared" si="49"/>
        <v>67337.8</v>
      </c>
      <c r="AB206" s="26">
        <v>376.29</v>
      </c>
      <c r="AC206" s="26">
        <v>349.35</v>
      </c>
      <c r="AD206" s="76">
        <f t="shared" si="50"/>
        <v>45660.125</v>
      </c>
      <c r="AE206" s="27">
        <f t="shared" si="51"/>
        <v>-1177.5</v>
      </c>
      <c r="AF206" s="27">
        <f t="shared" si="52"/>
        <v>-8166.7</v>
      </c>
      <c r="AG206" s="27">
        <f t="shared" si="53"/>
        <v>3060.5</v>
      </c>
      <c r="AH206" s="27">
        <f t="shared" si="54"/>
        <v>2771.7</v>
      </c>
      <c r="AI206" s="27">
        <f t="shared" si="55"/>
        <v>1120</v>
      </c>
      <c r="AJ206" s="27">
        <f t="shared" si="56"/>
        <v>37</v>
      </c>
      <c r="AK206" s="26">
        <f>INDEX(检修、备用和必开!I:I,MATCH(统调负荷!$C206,检修、备用和必开!$A:$A,0))</f>
        <v>9507.16983735829</v>
      </c>
    </row>
    <row r="207" ht="13.8" spans="1:37">
      <c r="A207" s="26">
        <f t="shared" si="44"/>
        <v>5</v>
      </c>
      <c r="B207" s="26">
        <f t="shared" si="45"/>
        <v>3</v>
      </c>
      <c r="C207" t="s">
        <v>24</v>
      </c>
      <c r="D207" s="75">
        <v>0.135416666666667</v>
      </c>
      <c r="E207" s="26">
        <v>76155</v>
      </c>
      <c r="F207" s="26">
        <v>48174</v>
      </c>
      <c r="G207" s="26">
        <v>8839</v>
      </c>
      <c r="H207" s="26">
        <v>14304</v>
      </c>
      <c r="I207" s="26">
        <v>6027</v>
      </c>
      <c r="J207" s="26">
        <v>-1189</v>
      </c>
      <c r="K207" s="26">
        <f t="shared" si="43"/>
        <v>42312.4</v>
      </c>
      <c r="L207" s="27">
        <f t="shared" si="46"/>
        <v>1.59144364299827</v>
      </c>
      <c r="M207" s="75">
        <v>0.135416666666667</v>
      </c>
      <c r="N207" s="26">
        <v>75140.6</v>
      </c>
      <c r="O207" s="26">
        <v>40121.6</v>
      </c>
      <c r="P207" s="26">
        <v>11623.1</v>
      </c>
      <c r="Q207" s="26">
        <v>17351.9</v>
      </c>
      <c r="R207" s="26">
        <v>7192</v>
      </c>
      <c r="S207" s="26">
        <v>-1148</v>
      </c>
      <c r="T207" s="26">
        <f t="shared" si="47"/>
        <v>34260</v>
      </c>
      <c r="U207" s="27">
        <f t="shared" si="48"/>
        <v>1.4776782971253</v>
      </c>
      <c r="V207" s="26">
        <f>INDEX(检修、备用和必开!B:B,MATCH(统调负荷!$C207,检修、备用和必开!$A:$A,0))</f>
        <v>25854.6</v>
      </c>
      <c r="W207" s="26">
        <f>INDEX(检修、备用和必开!C:C,MATCH(统调负荷!$C207,检修、备用和必开!$A:$A,0))</f>
        <v>0</v>
      </c>
      <c r="X207" s="26">
        <f>INDEX(检修、备用和必开!D:D,MATCH(统调负荷!$C207,检修、备用和必开!$A:$A,0))</f>
        <v>11310</v>
      </c>
      <c r="Y207" s="26">
        <f>INDEX(检修、备用和必开!E:E,MATCH(统调负荷!$C207,检修、备用和必开!$A:$A,0))</f>
        <v>5861.6</v>
      </c>
      <c r="Z207" s="26">
        <f>INDEX(检修、备用和必开!F:F,MATCH(统调负荷!$C207,检修、备用和必开!$A:$A,0))</f>
        <v>1300</v>
      </c>
      <c r="AA207" s="26">
        <f t="shared" si="49"/>
        <v>67337.8</v>
      </c>
      <c r="AB207" s="26">
        <v>372.89</v>
      </c>
      <c r="AC207" s="26">
        <v>329.58</v>
      </c>
      <c r="AD207" s="76">
        <f t="shared" si="50"/>
        <v>45660.1354166667</v>
      </c>
      <c r="AE207" s="27">
        <f t="shared" si="51"/>
        <v>-1014.39999999999</v>
      </c>
      <c r="AF207" s="27">
        <f t="shared" si="52"/>
        <v>-8052.4</v>
      </c>
      <c r="AG207" s="27">
        <f t="shared" si="53"/>
        <v>2784.1</v>
      </c>
      <c r="AH207" s="27">
        <f t="shared" si="54"/>
        <v>3047.9</v>
      </c>
      <c r="AI207" s="27">
        <f t="shared" si="55"/>
        <v>1165</v>
      </c>
      <c r="AJ207" s="27">
        <f t="shared" si="56"/>
        <v>41</v>
      </c>
      <c r="AK207" s="26">
        <f>INDEX(检修、备用和必开!I:I,MATCH(统调负荷!$C207,检修、备用和必开!$A:$A,0))</f>
        <v>9507.16983735829</v>
      </c>
    </row>
    <row r="208" ht="13.8" spans="1:37">
      <c r="A208" s="26">
        <f t="shared" si="44"/>
        <v>5</v>
      </c>
      <c r="B208" s="26">
        <f t="shared" si="45"/>
        <v>3</v>
      </c>
      <c r="C208" t="s">
        <v>24</v>
      </c>
      <c r="D208" s="75">
        <v>0.145833333333333</v>
      </c>
      <c r="E208" s="26">
        <v>75490</v>
      </c>
      <c r="F208" s="26">
        <v>47652</v>
      </c>
      <c r="G208" s="26">
        <v>8839</v>
      </c>
      <c r="H208" s="26">
        <v>14145</v>
      </c>
      <c r="I208" s="26">
        <v>6043</v>
      </c>
      <c r="J208" s="26">
        <v>-1189</v>
      </c>
      <c r="K208" s="26">
        <f t="shared" si="43"/>
        <v>41790.4</v>
      </c>
      <c r="L208" s="27">
        <f t="shared" si="46"/>
        <v>1.61132221754278</v>
      </c>
      <c r="M208" s="75">
        <v>0.145833333333333</v>
      </c>
      <c r="N208" s="26">
        <v>74563.8</v>
      </c>
      <c r="O208" s="26">
        <v>39569.2</v>
      </c>
      <c r="P208" s="26">
        <v>11516.4</v>
      </c>
      <c r="Q208" s="26">
        <v>17433.2</v>
      </c>
      <c r="R208" s="26">
        <v>7183</v>
      </c>
      <c r="S208" s="26">
        <v>-1138</v>
      </c>
      <c r="T208" s="26">
        <f t="shared" si="47"/>
        <v>33707.6</v>
      </c>
      <c r="U208" s="27">
        <f t="shared" si="48"/>
        <v>1.49581052743816</v>
      </c>
      <c r="V208" s="26">
        <f>INDEX(检修、备用和必开!B:B,MATCH(统调负荷!$C208,检修、备用和必开!$A:$A,0))</f>
        <v>25854.6</v>
      </c>
      <c r="W208" s="26">
        <f>INDEX(检修、备用和必开!C:C,MATCH(统调负荷!$C208,检修、备用和必开!$A:$A,0))</f>
        <v>0</v>
      </c>
      <c r="X208" s="26">
        <f>INDEX(检修、备用和必开!D:D,MATCH(统调负荷!$C208,检修、备用和必开!$A:$A,0))</f>
        <v>11310</v>
      </c>
      <c r="Y208" s="26">
        <f>INDEX(检修、备用和必开!E:E,MATCH(统调负荷!$C208,检修、备用和必开!$A:$A,0))</f>
        <v>5861.6</v>
      </c>
      <c r="Z208" s="26">
        <f>INDEX(检修、备用和必开!F:F,MATCH(统调负荷!$C208,检修、备用和必开!$A:$A,0))</f>
        <v>1300</v>
      </c>
      <c r="AA208" s="26">
        <f t="shared" si="49"/>
        <v>67337.8</v>
      </c>
      <c r="AB208" s="26">
        <v>365.59</v>
      </c>
      <c r="AC208" s="26">
        <v>331.04</v>
      </c>
      <c r="AD208" s="76">
        <f t="shared" si="50"/>
        <v>45660.1458333333</v>
      </c>
      <c r="AE208" s="27">
        <f t="shared" si="51"/>
        <v>-926.199999999997</v>
      </c>
      <c r="AF208" s="27">
        <f t="shared" si="52"/>
        <v>-8082.8</v>
      </c>
      <c r="AG208" s="27">
        <f t="shared" si="53"/>
        <v>2677.4</v>
      </c>
      <c r="AH208" s="27">
        <f t="shared" si="54"/>
        <v>3288.2</v>
      </c>
      <c r="AI208" s="27">
        <f t="shared" si="55"/>
        <v>1140</v>
      </c>
      <c r="AJ208" s="27">
        <f t="shared" si="56"/>
        <v>51</v>
      </c>
      <c r="AK208" s="26">
        <f>INDEX(检修、备用和必开!I:I,MATCH(统调负荷!$C208,检修、备用和必开!$A:$A,0))</f>
        <v>9507.16983735829</v>
      </c>
    </row>
    <row r="209" ht="13.8" spans="1:37">
      <c r="A209" s="26">
        <f t="shared" si="44"/>
        <v>5</v>
      </c>
      <c r="B209" s="26">
        <f t="shared" si="45"/>
        <v>3</v>
      </c>
      <c r="C209" t="s">
        <v>24</v>
      </c>
      <c r="D209" s="75">
        <v>0.15625</v>
      </c>
      <c r="E209" s="26">
        <v>74830</v>
      </c>
      <c r="F209" s="26">
        <v>46924</v>
      </c>
      <c r="G209" s="26">
        <v>8839</v>
      </c>
      <c r="H209" s="26">
        <v>14197</v>
      </c>
      <c r="I209" s="26">
        <v>6059</v>
      </c>
      <c r="J209" s="26">
        <v>-1189</v>
      </c>
      <c r="K209" s="26">
        <f t="shared" si="43"/>
        <v>41062.4</v>
      </c>
      <c r="L209" s="27">
        <f t="shared" si="46"/>
        <v>1.63988953397756</v>
      </c>
      <c r="M209" s="75">
        <v>0.15625</v>
      </c>
      <c r="N209" s="26">
        <v>73856.8</v>
      </c>
      <c r="O209" s="26">
        <v>38740</v>
      </c>
      <c r="P209" s="26">
        <v>11708.1</v>
      </c>
      <c r="Q209" s="26">
        <v>17407.7</v>
      </c>
      <c r="R209" s="26">
        <v>7147</v>
      </c>
      <c r="S209" s="26">
        <v>-1146</v>
      </c>
      <c r="T209" s="26">
        <f t="shared" si="47"/>
        <v>32878.4</v>
      </c>
      <c r="U209" s="27">
        <f t="shared" si="48"/>
        <v>1.52387957020394</v>
      </c>
      <c r="V209" s="26">
        <f>INDEX(检修、备用和必开!B:B,MATCH(统调负荷!$C209,检修、备用和必开!$A:$A,0))</f>
        <v>25854.6</v>
      </c>
      <c r="W209" s="26">
        <f>INDEX(检修、备用和必开!C:C,MATCH(统调负荷!$C209,检修、备用和必开!$A:$A,0))</f>
        <v>0</v>
      </c>
      <c r="X209" s="26">
        <f>INDEX(检修、备用和必开!D:D,MATCH(统调负荷!$C209,检修、备用和必开!$A:$A,0))</f>
        <v>11310</v>
      </c>
      <c r="Y209" s="26">
        <f>INDEX(检修、备用和必开!E:E,MATCH(统调负荷!$C209,检修、备用和必开!$A:$A,0))</f>
        <v>5861.6</v>
      </c>
      <c r="Z209" s="26">
        <f>INDEX(检修、备用和必开!F:F,MATCH(统调负荷!$C209,检修、备用和必开!$A:$A,0))</f>
        <v>1300</v>
      </c>
      <c r="AA209" s="26">
        <f t="shared" si="49"/>
        <v>67337.8</v>
      </c>
      <c r="AB209" s="26">
        <v>354.09</v>
      </c>
      <c r="AC209" s="26">
        <v>324</v>
      </c>
      <c r="AD209" s="76">
        <f t="shared" si="50"/>
        <v>45660.15625</v>
      </c>
      <c r="AE209" s="27">
        <f t="shared" si="51"/>
        <v>-973.199999999997</v>
      </c>
      <c r="AF209" s="27">
        <f t="shared" si="52"/>
        <v>-8184</v>
      </c>
      <c r="AG209" s="27">
        <f t="shared" si="53"/>
        <v>2869.1</v>
      </c>
      <c r="AH209" s="27">
        <f t="shared" si="54"/>
        <v>3210.7</v>
      </c>
      <c r="AI209" s="27">
        <f t="shared" si="55"/>
        <v>1088</v>
      </c>
      <c r="AJ209" s="27">
        <f t="shared" si="56"/>
        <v>43</v>
      </c>
      <c r="AK209" s="26">
        <f>INDEX(检修、备用和必开!I:I,MATCH(统调负荷!$C209,检修、备用和必开!$A:$A,0))</f>
        <v>9507.16983735829</v>
      </c>
    </row>
    <row r="210" ht="13.8" spans="1:37">
      <c r="A210" s="26">
        <f t="shared" si="44"/>
        <v>5</v>
      </c>
      <c r="B210" s="26">
        <f t="shared" si="45"/>
        <v>4</v>
      </c>
      <c r="C210" t="s">
        <v>24</v>
      </c>
      <c r="D210" s="75">
        <v>0.166666666666667</v>
      </c>
      <c r="E210" s="26">
        <v>74545</v>
      </c>
      <c r="F210" s="26">
        <v>46648</v>
      </c>
      <c r="G210" s="26">
        <v>8839</v>
      </c>
      <c r="H210" s="26">
        <v>14168</v>
      </c>
      <c r="I210" s="26">
        <v>6079</v>
      </c>
      <c r="J210" s="26">
        <v>-1189</v>
      </c>
      <c r="K210" s="26">
        <f t="shared" si="43"/>
        <v>40786.4</v>
      </c>
      <c r="L210" s="27">
        <f t="shared" si="46"/>
        <v>1.6509866033776</v>
      </c>
      <c r="M210" s="75">
        <v>0.166666666666667</v>
      </c>
      <c r="N210" s="26">
        <v>73316.9</v>
      </c>
      <c r="O210" s="26">
        <v>37877.2</v>
      </c>
      <c r="P210" s="26">
        <v>11993</v>
      </c>
      <c r="Q210" s="26">
        <v>17465.7</v>
      </c>
      <c r="R210" s="26">
        <v>7122</v>
      </c>
      <c r="S210" s="26">
        <v>-1141</v>
      </c>
      <c r="T210" s="26">
        <f t="shared" si="47"/>
        <v>32015.6</v>
      </c>
      <c r="U210" s="27">
        <f t="shared" si="48"/>
        <v>1.55422660043946</v>
      </c>
      <c r="V210" s="26">
        <f>INDEX(检修、备用和必开!B:B,MATCH(统调负荷!$C210,检修、备用和必开!$A:$A,0))</f>
        <v>25854.6</v>
      </c>
      <c r="W210" s="26">
        <f>INDEX(检修、备用和必开!C:C,MATCH(统调负荷!$C210,检修、备用和必开!$A:$A,0))</f>
        <v>0</v>
      </c>
      <c r="X210" s="26">
        <f>INDEX(检修、备用和必开!D:D,MATCH(统调负荷!$C210,检修、备用和必开!$A:$A,0))</f>
        <v>11310</v>
      </c>
      <c r="Y210" s="26">
        <f>INDEX(检修、备用和必开!E:E,MATCH(统调负荷!$C210,检修、备用和必开!$A:$A,0))</f>
        <v>5861.6</v>
      </c>
      <c r="Z210" s="26">
        <f>INDEX(检修、备用和必开!F:F,MATCH(统调负荷!$C210,检修、备用和必开!$A:$A,0))</f>
        <v>1300</v>
      </c>
      <c r="AA210" s="26">
        <f t="shared" si="49"/>
        <v>67337.8</v>
      </c>
      <c r="AB210" s="26">
        <v>354.09</v>
      </c>
      <c r="AC210" s="26">
        <v>319.49</v>
      </c>
      <c r="AD210" s="76">
        <f t="shared" si="50"/>
        <v>45660.1666666667</v>
      </c>
      <c r="AE210" s="27">
        <f t="shared" si="51"/>
        <v>-1228.10000000001</v>
      </c>
      <c r="AF210" s="27">
        <f t="shared" si="52"/>
        <v>-8770.8</v>
      </c>
      <c r="AG210" s="27">
        <f t="shared" si="53"/>
        <v>3154</v>
      </c>
      <c r="AH210" s="27">
        <f t="shared" si="54"/>
        <v>3297.7</v>
      </c>
      <c r="AI210" s="27">
        <f t="shared" si="55"/>
        <v>1043</v>
      </c>
      <c r="AJ210" s="27">
        <f t="shared" si="56"/>
        <v>48</v>
      </c>
      <c r="AK210" s="26">
        <f>INDEX(检修、备用和必开!I:I,MATCH(统调负荷!$C210,检修、备用和必开!$A:$A,0))</f>
        <v>9507.16983735829</v>
      </c>
    </row>
    <row r="211" ht="13.8" spans="1:37">
      <c r="A211" s="26">
        <f t="shared" si="44"/>
        <v>5</v>
      </c>
      <c r="B211" s="26">
        <f t="shared" si="45"/>
        <v>4</v>
      </c>
      <c r="C211" t="s">
        <v>24</v>
      </c>
      <c r="D211" s="75">
        <v>0.177083333333333</v>
      </c>
      <c r="E211" s="26">
        <v>74165</v>
      </c>
      <c r="F211" s="26">
        <v>46211</v>
      </c>
      <c r="G211" s="26">
        <v>8839</v>
      </c>
      <c r="H211" s="26">
        <v>14213</v>
      </c>
      <c r="I211" s="26">
        <v>6091</v>
      </c>
      <c r="J211" s="26">
        <v>-1189</v>
      </c>
      <c r="K211" s="26">
        <f t="shared" si="43"/>
        <v>40349.4</v>
      </c>
      <c r="L211" s="27">
        <f t="shared" si="46"/>
        <v>1.66886744288639</v>
      </c>
      <c r="M211" s="75">
        <v>0.177083333333333</v>
      </c>
      <c r="N211" s="26">
        <v>72775.1</v>
      </c>
      <c r="O211" s="26">
        <v>37091.7</v>
      </c>
      <c r="P211" s="26">
        <v>12422.2</v>
      </c>
      <c r="Q211" s="26">
        <v>17197.2</v>
      </c>
      <c r="R211" s="26">
        <v>7168</v>
      </c>
      <c r="S211" s="26">
        <v>-1104</v>
      </c>
      <c r="T211" s="26">
        <f t="shared" si="47"/>
        <v>31230.1</v>
      </c>
      <c r="U211" s="27">
        <f t="shared" si="48"/>
        <v>1.58292528696453</v>
      </c>
      <c r="V211" s="26">
        <f>INDEX(检修、备用和必开!B:B,MATCH(统调负荷!$C211,检修、备用和必开!$A:$A,0))</f>
        <v>25854.6</v>
      </c>
      <c r="W211" s="26">
        <f>INDEX(检修、备用和必开!C:C,MATCH(统调负荷!$C211,检修、备用和必开!$A:$A,0))</f>
        <v>0</v>
      </c>
      <c r="X211" s="26">
        <f>INDEX(检修、备用和必开!D:D,MATCH(统调负荷!$C211,检修、备用和必开!$A:$A,0))</f>
        <v>11310</v>
      </c>
      <c r="Y211" s="26">
        <f>INDEX(检修、备用和必开!E:E,MATCH(统调负荷!$C211,检修、备用和必开!$A:$A,0))</f>
        <v>5861.6</v>
      </c>
      <c r="Z211" s="26">
        <f>INDEX(检修、备用和必开!F:F,MATCH(统调负荷!$C211,检修、备用和必开!$A:$A,0))</f>
        <v>1300</v>
      </c>
      <c r="AA211" s="26">
        <f t="shared" si="49"/>
        <v>67337.8</v>
      </c>
      <c r="AB211" s="26">
        <v>346.77</v>
      </c>
      <c r="AC211" s="26">
        <v>305.33</v>
      </c>
      <c r="AD211" s="76">
        <f t="shared" si="50"/>
        <v>45660.1770833333</v>
      </c>
      <c r="AE211" s="27">
        <f t="shared" si="51"/>
        <v>-1389.89999999999</v>
      </c>
      <c r="AF211" s="27">
        <f t="shared" si="52"/>
        <v>-9119.3</v>
      </c>
      <c r="AG211" s="27">
        <f t="shared" si="53"/>
        <v>3583.2</v>
      </c>
      <c r="AH211" s="27">
        <f t="shared" si="54"/>
        <v>2984.2</v>
      </c>
      <c r="AI211" s="27">
        <f t="shared" si="55"/>
        <v>1077</v>
      </c>
      <c r="AJ211" s="27">
        <f t="shared" si="56"/>
        <v>85</v>
      </c>
      <c r="AK211" s="26">
        <f>INDEX(检修、备用和必开!I:I,MATCH(统调负荷!$C211,检修、备用和必开!$A:$A,0))</f>
        <v>9507.16983735829</v>
      </c>
    </row>
    <row r="212" ht="13.8" spans="1:37">
      <c r="A212" s="26">
        <f t="shared" si="44"/>
        <v>5</v>
      </c>
      <c r="B212" s="26">
        <f t="shared" si="45"/>
        <v>4</v>
      </c>
      <c r="C212" t="s">
        <v>24</v>
      </c>
      <c r="D212" s="75">
        <v>0.1875</v>
      </c>
      <c r="E212" s="26">
        <v>73880</v>
      </c>
      <c r="F212" s="26">
        <v>45886</v>
      </c>
      <c r="G212" s="26">
        <v>8839</v>
      </c>
      <c r="H212" s="26">
        <v>14258</v>
      </c>
      <c r="I212" s="26">
        <v>6086</v>
      </c>
      <c r="J212" s="26">
        <v>-1189</v>
      </c>
      <c r="K212" s="26">
        <f t="shared" si="43"/>
        <v>40024.4</v>
      </c>
      <c r="L212" s="27">
        <f t="shared" si="46"/>
        <v>1.68241872457801</v>
      </c>
      <c r="M212" s="75">
        <v>0.1875</v>
      </c>
      <c r="N212" s="26">
        <v>72808</v>
      </c>
      <c r="O212" s="26">
        <v>36218.8</v>
      </c>
      <c r="P212" s="26">
        <v>13200.2</v>
      </c>
      <c r="Q212" s="26">
        <v>17280</v>
      </c>
      <c r="R212" s="26">
        <v>7229</v>
      </c>
      <c r="S212" s="26">
        <v>-1120</v>
      </c>
      <c r="T212" s="26">
        <f t="shared" si="47"/>
        <v>30357.2</v>
      </c>
      <c r="U212" s="27">
        <f t="shared" si="48"/>
        <v>1.61608651409262</v>
      </c>
      <c r="V212" s="26">
        <f>INDEX(检修、备用和必开!B:B,MATCH(统调负荷!$C212,检修、备用和必开!$A:$A,0))</f>
        <v>25854.6</v>
      </c>
      <c r="W212" s="26">
        <f>INDEX(检修、备用和必开!C:C,MATCH(统调负荷!$C212,检修、备用和必开!$A:$A,0))</f>
        <v>0</v>
      </c>
      <c r="X212" s="26">
        <f>INDEX(检修、备用和必开!D:D,MATCH(统调负荷!$C212,检修、备用和必开!$A:$A,0))</f>
        <v>11310</v>
      </c>
      <c r="Y212" s="26">
        <f>INDEX(检修、备用和必开!E:E,MATCH(统调负荷!$C212,检修、备用和必开!$A:$A,0))</f>
        <v>5861.6</v>
      </c>
      <c r="Z212" s="26">
        <f>INDEX(检修、备用和必开!F:F,MATCH(统调负荷!$C212,检修、备用和必开!$A:$A,0))</f>
        <v>1300</v>
      </c>
      <c r="AA212" s="26">
        <f t="shared" si="49"/>
        <v>67337.8</v>
      </c>
      <c r="AB212" s="26">
        <v>343.13</v>
      </c>
      <c r="AC212" s="26">
        <v>305.33</v>
      </c>
      <c r="AD212" s="76">
        <f t="shared" si="50"/>
        <v>45660.1875</v>
      </c>
      <c r="AE212" s="27">
        <f t="shared" si="51"/>
        <v>-1072</v>
      </c>
      <c r="AF212" s="27">
        <f t="shared" si="52"/>
        <v>-9667.2</v>
      </c>
      <c r="AG212" s="27">
        <f t="shared" si="53"/>
        <v>4361.2</v>
      </c>
      <c r="AH212" s="27">
        <f t="shared" si="54"/>
        <v>3022</v>
      </c>
      <c r="AI212" s="27">
        <f t="shared" si="55"/>
        <v>1143</v>
      </c>
      <c r="AJ212" s="27">
        <f t="shared" si="56"/>
        <v>69</v>
      </c>
      <c r="AK212" s="26">
        <f>INDEX(检修、备用和必开!I:I,MATCH(统调负荷!$C212,检修、备用和必开!$A:$A,0))</f>
        <v>9507.16983735829</v>
      </c>
    </row>
    <row r="213" ht="13.8" spans="1:37">
      <c r="A213" s="26">
        <f t="shared" si="44"/>
        <v>5</v>
      </c>
      <c r="B213" s="26">
        <f t="shared" si="45"/>
        <v>4</v>
      </c>
      <c r="C213" t="s">
        <v>24</v>
      </c>
      <c r="D213" s="75">
        <v>0.197916666666667</v>
      </c>
      <c r="E213" s="26">
        <v>73690</v>
      </c>
      <c r="F213" s="26">
        <v>45661</v>
      </c>
      <c r="G213" s="26">
        <v>8839</v>
      </c>
      <c r="H213" s="26">
        <v>14298</v>
      </c>
      <c r="I213" s="26">
        <v>6081</v>
      </c>
      <c r="J213" s="26">
        <v>-1189</v>
      </c>
      <c r="K213" s="26">
        <f t="shared" si="43"/>
        <v>39799.4</v>
      </c>
      <c r="L213" s="27">
        <f t="shared" si="46"/>
        <v>1.69193002909592</v>
      </c>
      <c r="M213" s="75">
        <v>0.197916666666667</v>
      </c>
      <c r="N213" s="26">
        <v>72489.3</v>
      </c>
      <c r="O213" s="26">
        <v>36138.8</v>
      </c>
      <c r="P213" s="26">
        <v>13029.5</v>
      </c>
      <c r="Q213" s="26">
        <v>17164</v>
      </c>
      <c r="R213" s="26">
        <v>7283</v>
      </c>
      <c r="S213" s="26">
        <v>-1126</v>
      </c>
      <c r="T213" s="26">
        <f t="shared" si="47"/>
        <v>30277.2</v>
      </c>
      <c r="U213" s="27">
        <f t="shared" si="48"/>
        <v>1.6191953293321</v>
      </c>
      <c r="V213" s="26">
        <f>INDEX(检修、备用和必开!B:B,MATCH(统调负荷!$C213,检修、备用和必开!$A:$A,0))</f>
        <v>25854.6</v>
      </c>
      <c r="W213" s="26">
        <f>INDEX(检修、备用和必开!C:C,MATCH(统调负荷!$C213,检修、备用和必开!$A:$A,0))</f>
        <v>0</v>
      </c>
      <c r="X213" s="26">
        <f>INDEX(检修、备用和必开!D:D,MATCH(统调负荷!$C213,检修、备用和必开!$A:$A,0))</f>
        <v>11310</v>
      </c>
      <c r="Y213" s="26">
        <f>INDEX(检修、备用和必开!E:E,MATCH(统调负荷!$C213,检修、备用和必开!$A:$A,0))</f>
        <v>5861.6</v>
      </c>
      <c r="Z213" s="26">
        <f>INDEX(检修、备用和必开!F:F,MATCH(统调负荷!$C213,检修、备用和必开!$A:$A,0))</f>
        <v>1300</v>
      </c>
      <c r="AA213" s="26">
        <f t="shared" si="49"/>
        <v>67337.8</v>
      </c>
      <c r="AB213" s="26">
        <v>343.01</v>
      </c>
      <c r="AC213" s="26">
        <v>308.31</v>
      </c>
      <c r="AD213" s="76">
        <f t="shared" si="50"/>
        <v>45660.1979166667</v>
      </c>
      <c r="AE213" s="27">
        <f t="shared" si="51"/>
        <v>-1200.7</v>
      </c>
      <c r="AF213" s="27">
        <f t="shared" si="52"/>
        <v>-9522.2</v>
      </c>
      <c r="AG213" s="27">
        <f t="shared" si="53"/>
        <v>4190.5</v>
      </c>
      <c r="AH213" s="27">
        <f t="shared" si="54"/>
        <v>2866</v>
      </c>
      <c r="AI213" s="27">
        <f t="shared" si="55"/>
        <v>1202</v>
      </c>
      <c r="AJ213" s="27">
        <f t="shared" si="56"/>
        <v>63</v>
      </c>
      <c r="AK213" s="26">
        <f>INDEX(检修、备用和必开!I:I,MATCH(统调负荷!$C213,检修、备用和必开!$A:$A,0))</f>
        <v>9507.16983735829</v>
      </c>
    </row>
    <row r="214" ht="13.8" spans="1:37">
      <c r="A214" s="26">
        <f t="shared" si="44"/>
        <v>5</v>
      </c>
      <c r="B214" s="26">
        <f t="shared" si="45"/>
        <v>5</v>
      </c>
      <c r="C214" t="s">
        <v>24</v>
      </c>
      <c r="D214" s="75">
        <v>0.208333333333333</v>
      </c>
      <c r="E214" s="26">
        <v>73500</v>
      </c>
      <c r="F214" s="26">
        <v>45416</v>
      </c>
      <c r="G214" s="26">
        <v>8839</v>
      </c>
      <c r="H214" s="26">
        <v>14341</v>
      </c>
      <c r="I214" s="26">
        <v>6094</v>
      </c>
      <c r="J214" s="26">
        <v>-1190</v>
      </c>
      <c r="K214" s="26">
        <f t="shared" si="43"/>
        <v>39554.4</v>
      </c>
      <c r="L214" s="27">
        <f t="shared" si="46"/>
        <v>1.70240984568088</v>
      </c>
      <c r="M214" s="75">
        <v>0.208333333333333</v>
      </c>
      <c r="N214" s="26">
        <v>72380.9</v>
      </c>
      <c r="O214" s="26">
        <v>36090.4</v>
      </c>
      <c r="P214" s="26">
        <v>13034.6</v>
      </c>
      <c r="Q214" s="26">
        <v>17141.9</v>
      </c>
      <c r="R214" s="26">
        <v>7279</v>
      </c>
      <c r="S214" s="26">
        <v>-1165</v>
      </c>
      <c r="T214" s="26">
        <f t="shared" si="47"/>
        <v>30228.8</v>
      </c>
      <c r="U214" s="27">
        <f t="shared" si="48"/>
        <v>1.62108197636908</v>
      </c>
      <c r="V214" s="26">
        <f>INDEX(检修、备用和必开!B:B,MATCH(统调负荷!$C214,检修、备用和必开!$A:$A,0))</f>
        <v>25854.6</v>
      </c>
      <c r="W214" s="26">
        <f>INDEX(检修、备用和必开!C:C,MATCH(统调负荷!$C214,检修、备用和必开!$A:$A,0))</f>
        <v>0</v>
      </c>
      <c r="X214" s="26">
        <f>INDEX(检修、备用和必开!D:D,MATCH(统调负荷!$C214,检修、备用和必开!$A:$A,0))</f>
        <v>11310</v>
      </c>
      <c r="Y214" s="26">
        <f>INDEX(检修、备用和必开!E:E,MATCH(统调负荷!$C214,检修、备用和必开!$A:$A,0))</f>
        <v>5861.6</v>
      </c>
      <c r="Z214" s="26">
        <f>INDEX(检修、备用和必开!F:F,MATCH(统调负荷!$C214,检修、备用和必开!$A:$A,0))</f>
        <v>1300</v>
      </c>
      <c r="AA214" s="26">
        <f t="shared" si="49"/>
        <v>67337.8</v>
      </c>
      <c r="AB214" s="26">
        <v>338.34</v>
      </c>
      <c r="AC214" s="26">
        <v>307.99</v>
      </c>
      <c r="AD214" s="76">
        <f t="shared" si="50"/>
        <v>45660.2083333333</v>
      </c>
      <c r="AE214" s="27">
        <f t="shared" si="51"/>
        <v>-1119.10000000001</v>
      </c>
      <c r="AF214" s="27">
        <f t="shared" si="52"/>
        <v>-9325.6</v>
      </c>
      <c r="AG214" s="27">
        <f t="shared" si="53"/>
        <v>4195.6</v>
      </c>
      <c r="AH214" s="27">
        <f t="shared" si="54"/>
        <v>2800.9</v>
      </c>
      <c r="AI214" s="27">
        <f t="shared" si="55"/>
        <v>1185</v>
      </c>
      <c r="AJ214" s="27">
        <f t="shared" si="56"/>
        <v>25</v>
      </c>
      <c r="AK214" s="26">
        <f>INDEX(检修、备用和必开!I:I,MATCH(统调负荷!$C214,检修、备用和必开!$A:$A,0))</f>
        <v>9507.16983735829</v>
      </c>
    </row>
    <row r="215" ht="13.8" spans="1:37">
      <c r="A215" s="26">
        <f t="shared" si="44"/>
        <v>5</v>
      </c>
      <c r="B215" s="26">
        <f t="shared" si="45"/>
        <v>5</v>
      </c>
      <c r="C215" t="s">
        <v>24</v>
      </c>
      <c r="D215" s="75">
        <v>0.21875</v>
      </c>
      <c r="E215" s="26">
        <v>73595</v>
      </c>
      <c r="F215" s="26">
        <v>45481</v>
      </c>
      <c r="G215" s="26">
        <v>8839</v>
      </c>
      <c r="H215" s="26">
        <v>14369</v>
      </c>
      <c r="I215" s="26">
        <v>6095</v>
      </c>
      <c r="J215" s="26">
        <v>-1189</v>
      </c>
      <c r="K215" s="26">
        <f t="shared" si="43"/>
        <v>39619.4</v>
      </c>
      <c r="L215" s="27">
        <f t="shared" si="46"/>
        <v>1.69961685436932</v>
      </c>
      <c r="M215" s="75">
        <v>0.21875</v>
      </c>
      <c r="N215" s="26">
        <v>72823.3</v>
      </c>
      <c r="O215" s="26">
        <v>36676.4</v>
      </c>
      <c r="P215" s="26">
        <v>12970.9</v>
      </c>
      <c r="Q215" s="26">
        <v>17095</v>
      </c>
      <c r="R215" s="26">
        <v>7267</v>
      </c>
      <c r="S215" s="26">
        <v>-1186</v>
      </c>
      <c r="T215" s="26">
        <f t="shared" si="47"/>
        <v>30814.8</v>
      </c>
      <c r="U215" s="27">
        <f t="shared" si="48"/>
        <v>1.59853103160134</v>
      </c>
      <c r="V215" s="26">
        <f>INDEX(检修、备用和必开!B:B,MATCH(统调负荷!$C215,检修、备用和必开!$A:$A,0))</f>
        <v>25854.6</v>
      </c>
      <c r="W215" s="26">
        <f>INDEX(检修、备用和必开!C:C,MATCH(统调负荷!$C215,检修、备用和必开!$A:$A,0))</f>
        <v>0</v>
      </c>
      <c r="X215" s="26">
        <f>INDEX(检修、备用和必开!D:D,MATCH(统调负荷!$C215,检修、备用和必开!$A:$A,0))</f>
        <v>11310</v>
      </c>
      <c r="Y215" s="26">
        <f>INDEX(检修、备用和必开!E:E,MATCH(统调负荷!$C215,检修、备用和必开!$A:$A,0))</f>
        <v>5861.6</v>
      </c>
      <c r="Z215" s="26">
        <f>INDEX(检修、备用和必开!F:F,MATCH(统调负荷!$C215,检修、备用和必开!$A:$A,0))</f>
        <v>1300</v>
      </c>
      <c r="AA215" s="26">
        <f t="shared" si="49"/>
        <v>67337.8</v>
      </c>
      <c r="AB215" s="26">
        <v>338.39</v>
      </c>
      <c r="AC215" s="26">
        <v>313.41</v>
      </c>
      <c r="AD215" s="76">
        <f t="shared" si="50"/>
        <v>45660.21875</v>
      </c>
      <c r="AE215" s="27">
        <f t="shared" si="51"/>
        <v>-771.699999999997</v>
      </c>
      <c r="AF215" s="27">
        <f t="shared" si="52"/>
        <v>-8804.6</v>
      </c>
      <c r="AG215" s="27">
        <f t="shared" si="53"/>
        <v>4131.9</v>
      </c>
      <c r="AH215" s="27">
        <f t="shared" si="54"/>
        <v>2726</v>
      </c>
      <c r="AI215" s="27">
        <f t="shared" si="55"/>
        <v>1172</v>
      </c>
      <c r="AJ215" s="27">
        <f t="shared" si="56"/>
        <v>3</v>
      </c>
      <c r="AK215" s="26">
        <f>INDEX(检修、备用和必开!I:I,MATCH(统调负荷!$C215,检修、备用和必开!$A:$A,0))</f>
        <v>9507.16983735829</v>
      </c>
    </row>
    <row r="216" ht="13.8" spans="1:37">
      <c r="A216" s="26">
        <f t="shared" si="44"/>
        <v>5</v>
      </c>
      <c r="B216" s="26">
        <f t="shared" si="45"/>
        <v>5</v>
      </c>
      <c r="C216" t="s">
        <v>24</v>
      </c>
      <c r="D216" s="75">
        <v>0.229166666666667</v>
      </c>
      <c r="E216" s="26">
        <v>74165</v>
      </c>
      <c r="F216" s="26">
        <v>46012</v>
      </c>
      <c r="G216" s="26">
        <v>8839</v>
      </c>
      <c r="H216" s="26">
        <v>14393</v>
      </c>
      <c r="I216" s="26">
        <v>6111</v>
      </c>
      <c r="J216" s="26">
        <v>-1190</v>
      </c>
      <c r="K216" s="26">
        <f t="shared" si="43"/>
        <v>40150.4</v>
      </c>
      <c r="L216" s="27">
        <f t="shared" si="46"/>
        <v>1.67713895751973</v>
      </c>
      <c r="M216" s="75">
        <v>0.229166666666667</v>
      </c>
      <c r="N216" s="26">
        <v>73240.8</v>
      </c>
      <c r="O216" s="26">
        <v>37181.4</v>
      </c>
      <c r="P216" s="26">
        <v>12540.7</v>
      </c>
      <c r="Q216" s="26">
        <v>17441.7</v>
      </c>
      <c r="R216" s="26">
        <v>7283</v>
      </c>
      <c r="S216" s="26">
        <v>-1206</v>
      </c>
      <c r="T216" s="26">
        <f t="shared" si="47"/>
        <v>31319.8</v>
      </c>
      <c r="U216" s="27">
        <f t="shared" si="48"/>
        <v>1.57959455592098</v>
      </c>
      <c r="V216" s="26">
        <f>INDEX(检修、备用和必开!B:B,MATCH(统调负荷!$C216,检修、备用和必开!$A:$A,0))</f>
        <v>25854.6</v>
      </c>
      <c r="W216" s="26">
        <f>INDEX(检修、备用和必开!C:C,MATCH(统调负荷!$C216,检修、备用和必开!$A:$A,0))</f>
        <v>0</v>
      </c>
      <c r="X216" s="26">
        <f>INDEX(检修、备用和必开!D:D,MATCH(统调负荷!$C216,检修、备用和必开!$A:$A,0))</f>
        <v>11310</v>
      </c>
      <c r="Y216" s="26">
        <f>INDEX(检修、备用和必开!E:E,MATCH(统调负荷!$C216,检修、备用和必开!$A:$A,0))</f>
        <v>5861.6</v>
      </c>
      <c r="Z216" s="26">
        <f>INDEX(检修、备用和必开!F:F,MATCH(统调负荷!$C216,检修、备用和必开!$A:$A,0))</f>
        <v>1300</v>
      </c>
      <c r="AA216" s="26">
        <f t="shared" si="49"/>
        <v>67337.8</v>
      </c>
      <c r="AB216" s="26">
        <v>341.39</v>
      </c>
      <c r="AC216" s="26">
        <v>309.4</v>
      </c>
      <c r="AD216" s="76">
        <f t="shared" si="50"/>
        <v>45660.2291666667</v>
      </c>
      <c r="AE216" s="27">
        <f t="shared" si="51"/>
        <v>-924.199999999997</v>
      </c>
      <c r="AF216" s="27">
        <f t="shared" si="52"/>
        <v>-8830.6</v>
      </c>
      <c r="AG216" s="27">
        <f t="shared" si="53"/>
        <v>3701.7</v>
      </c>
      <c r="AH216" s="27">
        <f t="shared" si="54"/>
        <v>3048.7</v>
      </c>
      <c r="AI216" s="27">
        <f t="shared" si="55"/>
        <v>1172</v>
      </c>
      <c r="AJ216" s="27">
        <f t="shared" si="56"/>
        <v>-16</v>
      </c>
      <c r="AK216" s="26">
        <f>INDEX(检修、备用和必开!I:I,MATCH(统调负荷!$C216,检修、备用和必开!$A:$A,0))</f>
        <v>9507.16983735829</v>
      </c>
    </row>
    <row r="217" ht="13.8" spans="1:37">
      <c r="A217" s="26">
        <f t="shared" si="44"/>
        <v>5</v>
      </c>
      <c r="B217" s="26">
        <f t="shared" si="45"/>
        <v>5</v>
      </c>
      <c r="C217" t="s">
        <v>24</v>
      </c>
      <c r="D217" s="75">
        <v>0.239583333333333</v>
      </c>
      <c r="E217" s="26">
        <v>75020</v>
      </c>
      <c r="F217" s="26">
        <v>46825</v>
      </c>
      <c r="G217" s="26">
        <v>8839</v>
      </c>
      <c r="H217" s="26">
        <v>14421</v>
      </c>
      <c r="I217" s="26">
        <v>6124</v>
      </c>
      <c r="J217" s="26">
        <v>-1189</v>
      </c>
      <c r="K217" s="26">
        <f t="shared" si="43"/>
        <v>40963.4</v>
      </c>
      <c r="L217" s="27">
        <f t="shared" si="46"/>
        <v>1.64385280518707</v>
      </c>
      <c r="M217" s="75">
        <v>0.239583333333333</v>
      </c>
      <c r="N217" s="26">
        <v>74250.6</v>
      </c>
      <c r="O217" s="26">
        <v>38426.3</v>
      </c>
      <c r="P217" s="26">
        <v>11994.1</v>
      </c>
      <c r="Q217" s="26">
        <v>17623.2</v>
      </c>
      <c r="R217" s="26">
        <v>7300</v>
      </c>
      <c r="S217" s="26">
        <v>-1093</v>
      </c>
      <c r="T217" s="26">
        <f t="shared" si="47"/>
        <v>32564.7</v>
      </c>
      <c r="U217" s="27">
        <f t="shared" si="48"/>
        <v>1.53477516655384</v>
      </c>
      <c r="V217" s="26">
        <f>INDEX(检修、备用和必开!B:B,MATCH(统调负荷!$C217,检修、备用和必开!$A:$A,0))</f>
        <v>25854.6</v>
      </c>
      <c r="W217" s="26">
        <f>INDEX(检修、备用和必开!C:C,MATCH(统调负荷!$C217,检修、备用和必开!$A:$A,0))</f>
        <v>0</v>
      </c>
      <c r="X217" s="26">
        <f>INDEX(检修、备用和必开!D:D,MATCH(统调负荷!$C217,检修、备用和必开!$A:$A,0))</f>
        <v>11310</v>
      </c>
      <c r="Y217" s="26">
        <f>INDEX(检修、备用和必开!E:E,MATCH(统调负荷!$C217,检修、备用和必开!$A:$A,0))</f>
        <v>5861.6</v>
      </c>
      <c r="Z217" s="26">
        <f>INDEX(检修、备用和必开!F:F,MATCH(统调负荷!$C217,检修、备用和必开!$A:$A,0))</f>
        <v>1300</v>
      </c>
      <c r="AA217" s="26">
        <f t="shared" si="49"/>
        <v>67337.8</v>
      </c>
      <c r="AB217" s="26">
        <v>347.09</v>
      </c>
      <c r="AC217" s="26">
        <v>329.19</v>
      </c>
      <c r="AD217" s="76">
        <f t="shared" si="50"/>
        <v>45660.2395833333</v>
      </c>
      <c r="AE217" s="27">
        <f t="shared" si="51"/>
        <v>-769.399999999994</v>
      </c>
      <c r="AF217" s="27">
        <f t="shared" si="52"/>
        <v>-8398.7</v>
      </c>
      <c r="AG217" s="27">
        <f t="shared" si="53"/>
        <v>3155.1</v>
      </c>
      <c r="AH217" s="27">
        <f t="shared" si="54"/>
        <v>3202.2</v>
      </c>
      <c r="AI217" s="27">
        <f t="shared" si="55"/>
        <v>1176</v>
      </c>
      <c r="AJ217" s="27">
        <f t="shared" si="56"/>
        <v>96</v>
      </c>
      <c r="AK217" s="26">
        <f>INDEX(检修、备用和必开!I:I,MATCH(统调负荷!$C217,检修、备用和必开!$A:$A,0))</f>
        <v>9507.16983735829</v>
      </c>
    </row>
    <row r="218" ht="13.8" spans="1:37">
      <c r="A218" s="26">
        <f t="shared" si="44"/>
        <v>5</v>
      </c>
      <c r="B218" s="26">
        <f t="shared" si="45"/>
        <v>6</v>
      </c>
      <c r="C218" t="s">
        <v>24</v>
      </c>
      <c r="D218" s="75">
        <v>0.25</v>
      </c>
      <c r="E218" s="26">
        <v>76060</v>
      </c>
      <c r="F218" s="26">
        <v>47871</v>
      </c>
      <c r="G218" s="26">
        <v>8839</v>
      </c>
      <c r="H218" s="26">
        <v>14375</v>
      </c>
      <c r="I218" s="26">
        <v>6164</v>
      </c>
      <c r="J218" s="26">
        <v>-1189</v>
      </c>
      <c r="K218" s="26">
        <f t="shared" si="43"/>
        <v>42009.4</v>
      </c>
      <c r="L218" s="27">
        <f t="shared" si="46"/>
        <v>1.60292220312597</v>
      </c>
      <c r="M218" s="75">
        <v>0.25</v>
      </c>
      <c r="N218" s="26">
        <v>75339.9</v>
      </c>
      <c r="O218" s="26">
        <v>38996.6</v>
      </c>
      <c r="P218" s="26">
        <v>12315.2</v>
      </c>
      <c r="Q218" s="26">
        <v>17849.1</v>
      </c>
      <c r="R218" s="26">
        <v>7281</v>
      </c>
      <c r="S218" s="26">
        <v>-1102</v>
      </c>
      <c r="T218" s="26">
        <f t="shared" si="47"/>
        <v>33135</v>
      </c>
      <c r="U218" s="27">
        <f t="shared" si="48"/>
        <v>1.51508156148048</v>
      </c>
      <c r="V218" s="26">
        <f>INDEX(检修、备用和必开!B:B,MATCH(统调负荷!$C218,检修、备用和必开!$A:$A,0))</f>
        <v>25854.6</v>
      </c>
      <c r="W218" s="26">
        <f>INDEX(检修、备用和必开!C:C,MATCH(统调负荷!$C218,检修、备用和必开!$A:$A,0))</f>
        <v>0</v>
      </c>
      <c r="X218" s="26">
        <f>INDEX(检修、备用和必开!D:D,MATCH(统调负荷!$C218,检修、备用和必开!$A:$A,0))</f>
        <v>11310</v>
      </c>
      <c r="Y218" s="26">
        <f>INDEX(检修、备用和必开!E:E,MATCH(统调负荷!$C218,检修、备用和必开!$A:$A,0))</f>
        <v>5861.6</v>
      </c>
      <c r="Z218" s="26">
        <f>INDEX(检修、备用和必开!F:F,MATCH(统调负荷!$C218,检修、备用和必开!$A:$A,0))</f>
        <v>1300</v>
      </c>
      <c r="AA218" s="26">
        <f t="shared" si="49"/>
        <v>67337.8</v>
      </c>
      <c r="AB218" s="26">
        <v>350.26</v>
      </c>
      <c r="AC218" s="26">
        <v>321.97</v>
      </c>
      <c r="AD218" s="76">
        <f t="shared" si="50"/>
        <v>45660.25</v>
      </c>
      <c r="AE218" s="27">
        <f t="shared" si="51"/>
        <v>-720.100000000006</v>
      </c>
      <c r="AF218" s="27">
        <f t="shared" si="52"/>
        <v>-8874.4</v>
      </c>
      <c r="AG218" s="27">
        <f t="shared" si="53"/>
        <v>3476.2</v>
      </c>
      <c r="AH218" s="27">
        <f t="shared" si="54"/>
        <v>3474.1</v>
      </c>
      <c r="AI218" s="27">
        <f t="shared" si="55"/>
        <v>1117</v>
      </c>
      <c r="AJ218" s="27">
        <f t="shared" si="56"/>
        <v>87</v>
      </c>
      <c r="AK218" s="26">
        <f>INDEX(检修、备用和必开!I:I,MATCH(统调负荷!$C218,检修、备用和必开!$A:$A,0))</f>
        <v>9507.16983735829</v>
      </c>
    </row>
    <row r="219" ht="13.8" spans="1:37">
      <c r="A219" s="26">
        <f t="shared" si="44"/>
        <v>5</v>
      </c>
      <c r="B219" s="26">
        <f t="shared" si="45"/>
        <v>6</v>
      </c>
      <c r="C219" t="s">
        <v>24</v>
      </c>
      <c r="D219" s="75">
        <v>0.260416666666667</v>
      </c>
      <c r="E219" s="26">
        <v>78905</v>
      </c>
      <c r="F219" s="26">
        <v>50580</v>
      </c>
      <c r="G219" s="26">
        <v>8702</v>
      </c>
      <c r="H219" s="26">
        <v>14648</v>
      </c>
      <c r="I219" s="26">
        <v>6164</v>
      </c>
      <c r="J219" s="26">
        <v>-1189</v>
      </c>
      <c r="K219" s="26">
        <f t="shared" si="43"/>
        <v>44718.4</v>
      </c>
      <c r="L219" s="27">
        <f t="shared" si="46"/>
        <v>1.50581863394039</v>
      </c>
      <c r="M219" s="75">
        <v>0.260416666666667</v>
      </c>
      <c r="N219" s="26">
        <v>77312.8</v>
      </c>
      <c r="O219" s="26">
        <v>40784.2</v>
      </c>
      <c r="P219" s="26">
        <v>12232.8</v>
      </c>
      <c r="Q219" s="26">
        <v>18186.8</v>
      </c>
      <c r="R219" s="26">
        <v>7284</v>
      </c>
      <c r="S219" s="26">
        <v>-1175</v>
      </c>
      <c r="T219" s="26">
        <f t="shared" si="47"/>
        <v>34922.6</v>
      </c>
      <c r="U219" s="27">
        <f t="shared" si="48"/>
        <v>1.45650039149864</v>
      </c>
      <c r="V219" s="26">
        <f>INDEX(检修、备用和必开!B:B,MATCH(统调负荷!$C219,检修、备用和必开!$A:$A,0))</f>
        <v>25854.6</v>
      </c>
      <c r="W219" s="26">
        <f>INDEX(检修、备用和必开!C:C,MATCH(统调负荷!$C219,检修、备用和必开!$A:$A,0))</f>
        <v>0</v>
      </c>
      <c r="X219" s="26">
        <f>INDEX(检修、备用和必开!D:D,MATCH(统调负荷!$C219,检修、备用和必开!$A:$A,0))</f>
        <v>11310</v>
      </c>
      <c r="Y219" s="26">
        <f>INDEX(检修、备用和必开!E:E,MATCH(统调负荷!$C219,检修、备用和必开!$A:$A,0))</f>
        <v>5861.6</v>
      </c>
      <c r="Z219" s="26">
        <f>INDEX(检修、备用和必开!F:F,MATCH(统调负荷!$C219,检修、备用和必开!$A:$A,0))</f>
        <v>1300</v>
      </c>
      <c r="AA219" s="26">
        <f t="shared" si="49"/>
        <v>67337.8</v>
      </c>
      <c r="AB219" s="26">
        <v>393.48</v>
      </c>
      <c r="AC219" s="26">
        <v>344.87</v>
      </c>
      <c r="AD219" s="76">
        <f t="shared" si="50"/>
        <v>45660.2604166667</v>
      </c>
      <c r="AE219" s="27">
        <f t="shared" si="51"/>
        <v>-1592.2</v>
      </c>
      <c r="AF219" s="27">
        <f t="shared" si="52"/>
        <v>-9795.8</v>
      </c>
      <c r="AG219" s="27">
        <f t="shared" si="53"/>
        <v>3530.8</v>
      </c>
      <c r="AH219" s="27">
        <f t="shared" si="54"/>
        <v>3538.8</v>
      </c>
      <c r="AI219" s="27">
        <f t="shared" si="55"/>
        <v>1120</v>
      </c>
      <c r="AJ219" s="27">
        <f t="shared" si="56"/>
        <v>14</v>
      </c>
      <c r="AK219" s="26">
        <f>INDEX(检修、备用和必开!I:I,MATCH(统调负荷!$C219,检修、备用和必开!$A:$A,0))</f>
        <v>9507.16983735829</v>
      </c>
    </row>
    <row r="220" ht="13.8" spans="1:37">
      <c r="A220" s="26">
        <f t="shared" si="44"/>
        <v>5</v>
      </c>
      <c r="B220" s="26">
        <f t="shared" si="45"/>
        <v>6</v>
      </c>
      <c r="C220" t="s">
        <v>24</v>
      </c>
      <c r="D220" s="75">
        <v>0.270833333333333</v>
      </c>
      <c r="E220" s="26">
        <v>80425</v>
      </c>
      <c r="F220" s="26">
        <v>51592</v>
      </c>
      <c r="G220" s="26">
        <v>8702</v>
      </c>
      <c r="H220" s="26">
        <v>15142</v>
      </c>
      <c r="I220" s="26">
        <v>6178</v>
      </c>
      <c r="J220" s="26">
        <v>-1189</v>
      </c>
      <c r="K220" s="26">
        <f t="shared" si="43"/>
        <v>45730.4</v>
      </c>
      <c r="L220" s="27">
        <f t="shared" si="46"/>
        <v>1.47249532039956</v>
      </c>
      <c r="M220" s="75">
        <v>0.270833333333333</v>
      </c>
      <c r="N220" s="26">
        <v>79153.9</v>
      </c>
      <c r="O220" s="26">
        <v>42792.5</v>
      </c>
      <c r="P220" s="26">
        <v>11919.6</v>
      </c>
      <c r="Q220" s="26">
        <v>18398.8</v>
      </c>
      <c r="R220" s="26">
        <v>7222</v>
      </c>
      <c r="S220" s="26">
        <v>-1179</v>
      </c>
      <c r="T220" s="26">
        <f t="shared" si="47"/>
        <v>36930.9</v>
      </c>
      <c r="U220" s="27">
        <f t="shared" si="48"/>
        <v>1.39586533418738</v>
      </c>
      <c r="V220" s="26">
        <f>INDEX(检修、备用和必开!B:B,MATCH(统调负荷!$C220,检修、备用和必开!$A:$A,0))</f>
        <v>25854.6</v>
      </c>
      <c r="W220" s="26">
        <f>INDEX(检修、备用和必开!C:C,MATCH(统调负荷!$C220,检修、备用和必开!$A:$A,0))</f>
        <v>0</v>
      </c>
      <c r="X220" s="26">
        <f>INDEX(检修、备用和必开!D:D,MATCH(统调负荷!$C220,检修、备用和必开!$A:$A,0))</f>
        <v>11310</v>
      </c>
      <c r="Y220" s="26">
        <f>INDEX(检修、备用和必开!E:E,MATCH(统调负荷!$C220,检修、备用和必开!$A:$A,0))</f>
        <v>5861.6</v>
      </c>
      <c r="Z220" s="26">
        <f>INDEX(检修、备用和必开!F:F,MATCH(统调负荷!$C220,检修、备用和必开!$A:$A,0))</f>
        <v>1300</v>
      </c>
      <c r="AA220" s="26">
        <f t="shared" si="49"/>
        <v>67337.8</v>
      </c>
      <c r="AB220" s="26">
        <v>395.51</v>
      </c>
      <c r="AC220" s="26">
        <v>366.92</v>
      </c>
      <c r="AD220" s="76">
        <f t="shared" si="50"/>
        <v>45660.2708333333</v>
      </c>
      <c r="AE220" s="27">
        <f t="shared" si="51"/>
        <v>-1271.10000000001</v>
      </c>
      <c r="AF220" s="27">
        <f t="shared" si="52"/>
        <v>-8799.5</v>
      </c>
      <c r="AG220" s="27">
        <f t="shared" si="53"/>
        <v>3217.6</v>
      </c>
      <c r="AH220" s="27">
        <f t="shared" si="54"/>
        <v>3256.8</v>
      </c>
      <c r="AI220" s="27">
        <f t="shared" si="55"/>
        <v>1044</v>
      </c>
      <c r="AJ220" s="27">
        <f t="shared" si="56"/>
        <v>10</v>
      </c>
      <c r="AK220" s="26">
        <f>INDEX(检修、备用和必开!I:I,MATCH(统调负荷!$C220,检修、备用和必开!$A:$A,0))</f>
        <v>9507.16983735829</v>
      </c>
    </row>
    <row r="221" ht="13.8" spans="1:37">
      <c r="A221" s="26">
        <f t="shared" si="44"/>
        <v>5</v>
      </c>
      <c r="B221" s="26">
        <f t="shared" si="45"/>
        <v>6</v>
      </c>
      <c r="C221" t="s">
        <v>24</v>
      </c>
      <c r="D221" s="75">
        <v>0.28125</v>
      </c>
      <c r="E221" s="26">
        <v>82510</v>
      </c>
      <c r="F221" s="26">
        <v>52289</v>
      </c>
      <c r="G221" s="26">
        <v>9172</v>
      </c>
      <c r="H221" s="26">
        <v>16039</v>
      </c>
      <c r="I221" s="26">
        <v>6199</v>
      </c>
      <c r="J221" s="26">
        <v>-1189</v>
      </c>
      <c r="K221" s="26">
        <f t="shared" si="43"/>
        <v>46427.4</v>
      </c>
      <c r="L221" s="27">
        <f t="shared" si="46"/>
        <v>1.45038920982006</v>
      </c>
      <c r="M221" s="75">
        <v>0.28125</v>
      </c>
      <c r="N221" s="26">
        <v>81633.8</v>
      </c>
      <c r="O221" s="26">
        <v>45452.7</v>
      </c>
      <c r="P221" s="26">
        <v>11607</v>
      </c>
      <c r="Q221" s="26">
        <v>18440.1</v>
      </c>
      <c r="R221" s="26">
        <v>7243</v>
      </c>
      <c r="S221" s="26">
        <v>-1109</v>
      </c>
      <c r="T221" s="26">
        <f t="shared" si="47"/>
        <v>39591.1</v>
      </c>
      <c r="U221" s="27">
        <f t="shared" si="48"/>
        <v>1.3229144360338</v>
      </c>
      <c r="V221" s="26">
        <f>INDEX(检修、备用和必开!B:B,MATCH(统调负荷!$C221,检修、备用和必开!$A:$A,0))</f>
        <v>25854.6</v>
      </c>
      <c r="W221" s="26">
        <f>INDEX(检修、备用和必开!C:C,MATCH(统调负荷!$C221,检修、备用和必开!$A:$A,0))</f>
        <v>0</v>
      </c>
      <c r="X221" s="26">
        <f>INDEX(检修、备用和必开!D:D,MATCH(统调负荷!$C221,检修、备用和必开!$A:$A,0))</f>
        <v>11310</v>
      </c>
      <c r="Y221" s="26">
        <f>INDEX(检修、备用和必开!E:E,MATCH(统调负荷!$C221,检修、备用和必开!$A:$A,0))</f>
        <v>5861.6</v>
      </c>
      <c r="Z221" s="26">
        <f>INDEX(检修、备用和必开!F:F,MATCH(统调负荷!$C221,检修、备用和必开!$A:$A,0))</f>
        <v>1300</v>
      </c>
      <c r="AA221" s="26">
        <f t="shared" si="49"/>
        <v>67337.8</v>
      </c>
      <c r="AB221" s="26">
        <v>431.83</v>
      </c>
      <c r="AC221" s="26">
        <v>419.1</v>
      </c>
      <c r="AD221" s="76">
        <f t="shared" si="50"/>
        <v>45660.28125</v>
      </c>
      <c r="AE221" s="27">
        <f t="shared" si="51"/>
        <v>-876.199999999997</v>
      </c>
      <c r="AF221" s="27">
        <f t="shared" si="52"/>
        <v>-6836.3</v>
      </c>
      <c r="AG221" s="27">
        <f t="shared" si="53"/>
        <v>2435</v>
      </c>
      <c r="AH221" s="27">
        <f t="shared" si="54"/>
        <v>2401.1</v>
      </c>
      <c r="AI221" s="27">
        <f t="shared" si="55"/>
        <v>1044</v>
      </c>
      <c r="AJ221" s="27">
        <f t="shared" si="56"/>
        <v>80</v>
      </c>
      <c r="AK221" s="26">
        <f>INDEX(检修、备用和必开!I:I,MATCH(统调负荷!$C221,检修、备用和必开!$A:$A,0))</f>
        <v>9507.16983735829</v>
      </c>
    </row>
    <row r="222" ht="13.8" spans="1:37">
      <c r="A222" s="26">
        <f t="shared" si="44"/>
        <v>5</v>
      </c>
      <c r="B222" s="26">
        <f t="shared" si="45"/>
        <v>7</v>
      </c>
      <c r="C222" t="s">
        <v>24</v>
      </c>
      <c r="D222" s="75">
        <v>0.291666666666667</v>
      </c>
      <c r="E222" s="26">
        <v>85070</v>
      </c>
      <c r="F222" s="26">
        <v>53843</v>
      </c>
      <c r="G222" s="26">
        <v>8998</v>
      </c>
      <c r="H222" s="26">
        <v>17225</v>
      </c>
      <c r="I222" s="26">
        <v>6193</v>
      </c>
      <c r="J222" s="26">
        <v>-1189</v>
      </c>
      <c r="K222" s="26">
        <f t="shared" si="43"/>
        <v>47981.4</v>
      </c>
      <c r="L222" s="27">
        <f t="shared" si="46"/>
        <v>1.40341465651273</v>
      </c>
      <c r="M222" s="75">
        <v>0.291666666666667</v>
      </c>
      <c r="N222" s="26">
        <v>83502.5</v>
      </c>
      <c r="O222" s="26">
        <v>46919.5</v>
      </c>
      <c r="P222" s="26">
        <v>11619.7</v>
      </c>
      <c r="Q222" s="26">
        <v>18716.3</v>
      </c>
      <c r="R222" s="26">
        <v>7354</v>
      </c>
      <c r="S222" s="26">
        <v>-1107</v>
      </c>
      <c r="T222" s="26">
        <f t="shared" si="47"/>
        <v>41057.9</v>
      </c>
      <c r="U222" s="27">
        <f t="shared" si="48"/>
        <v>1.28586023117215</v>
      </c>
      <c r="V222" s="26">
        <f>INDEX(检修、备用和必开!B:B,MATCH(统调负荷!$C222,检修、备用和必开!$A:$A,0))</f>
        <v>25854.6</v>
      </c>
      <c r="W222" s="26">
        <f>INDEX(检修、备用和必开!C:C,MATCH(统调负荷!$C222,检修、备用和必开!$A:$A,0))</f>
        <v>0</v>
      </c>
      <c r="X222" s="26">
        <f>INDEX(检修、备用和必开!D:D,MATCH(统调负荷!$C222,检修、备用和必开!$A:$A,0))</f>
        <v>11310</v>
      </c>
      <c r="Y222" s="26">
        <f>INDEX(检修、备用和必开!E:E,MATCH(统调负荷!$C222,检修、备用和必开!$A:$A,0))</f>
        <v>5861.6</v>
      </c>
      <c r="Z222" s="26">
        <f>INDEX(检修、备用和必开!F:F,MATCH(统调负荷!$C222,检修、备用和必开!$A:$A,0))</f>
        <v>1300</v>
      </c>
      <c r="AA222" s="26">
        <f t="shared" si="49"/>
        <v>67337.8</v>
      </c>
      <c r="AB222" s="26">
        <v>532.27</v>
      </c>
      <c r="AC222" s="26">
        <v>450.23</v>
      </c>
      <c r="AD222" s="76">
        <f t="shared" si="50"/>
        <v>45660.2916666667</v>
      </c>
      <c r="AE222" s="27">
        <f t="shared" si="51"/>
        <v>-1567.5</v>
      </c>
      <c r="AF222" s="27">
        <f t="shared" si="52"/>
        <v>-6923.5</v>
      </c>
      <c r="AG222" s="27">
        <f t="shared" si="53"/>
        <v>2621.7</v>
      </c>
      <c r="AH222" s="27">
        <f t="shared" si="54"/>
        <v>1491.3</v>
      </c>
      <c r="AI222" s="27">
        <f t="shared" si="55"/>
        <v>1161</v>
      </c>
      <c r="AJ222" s="27">
        <f t="shared" si="56"/>
        <v>82</v>
      </c>
      <c r="AK222" s="26">
        <f>INDEX(检修、备用和必开!I:I,MATCH(统调负荷!$C222,检修、备用和必开!$A:$A,0))</f>
        <v>9507.16983735829</v>
      </c>
    </row>
    <row r="223" ht="13.8" spans="1:37">
      <c r="A223" s="26">
        <f t="shared" si="44"/>
        <v>5</v>
      </c>
      <c r="B223" s="26">
        <f t="shared" si="45"/>
        <v>7</v>
      </c>
      <c r="C223" t="s">
        <v>24</v>
      </c>
      <c r="D223" s="75">
        <v>0.302083333333333</v>
      </c>
      <c r="E223" s="26">
        <v>88015</v>
      </c>
      <c r="F223" s="26">
        <v>55040</v>
      </c>
      <c r="G223" s="26">
        <v>9958</v>
      </c>
      <c r="H223" s="26">
        <v>17735</v>
      </c>
      <c r="I223" s="26">
        <v>6471</v>
      </c>
      <c r="J223" s="26">
        <v>-1189</v>
      </c>
      <c r="K223" s="26">
        <f t="shared" si="43"/>
        <v>49178.4</v>
      </c>
      <c r="L223" s="27">
        <f t="shared" si="46"/>
        <v>1.36925560815317</v>
      </c>
      <c r="M223" s="75">
        <v>0.302083333333333</v>
      </c>
      <c r="N223" s="26">
        <v>86426.3</v>
      </c>
      <c r="O223" s="26">
        <v>48226.2</v>
      </c>
      <c r="P223" s="26">
        <v>12439.7</v>
      </c>
      <c r="Q223" s="26">
        <v>19432.4</v>
      </c>
      <c r="R223" s="26">
        <v>7391</v>
      </c>
      <c r="S223" s="26">
        <v>-1063</v>
      </c>
      <c r="T223" s="26">
        <f t="shared" si="47"/>
        <v>42364.6</v>
      </c>
      <c r="U223" s="27">
        <f t="shared" si="48"/>
        <v>1.25455615877901</v>
      </c>
      <c r="V223" s="26">
        <f>INDEX(检修、备用和必开!B:B,MATCH(统调负荷!$C223,检修、备用和必开!$A:$A,0))</f>
        <v>25854.6</v>
      </c>
      <c r="W223" s="26">
        <f>INDEX(检修、备用和必开!C:C,MATCH(统调负荷!$C223,检修、备用和必开!$A:$A,0))</f>
        <v>0</v>
      </c>
      <c r="X223" s="26">
        <f>INDEX(检修、备用和必开!D:D,MATCH(统调负荷!$C223,检修、备用和必开!$A:$A,0))</f>
        <v>11310</v>
      </c>
      <c r="Y223" s="26">
        <f>INDEX(检修、备用和必开!E:E,MATCH(统调负荷!$C223,检修、备用和必开!$A:$A,0))</f>
        <v>5861.6</v>
      </c>
      <c r="Z223" s="26">
        <f>INDEX(检修、备用和必开!F:F,MATCH(统调负荷!$C223,检修、备用和必开!$A:$A,0))</f>
        <v>1300</v>
      </c>
      <c r="AA223" s="26">
        <f t="shared" si="49"/>
        <v>67337.8</v>
      </c>
      <c r="AB223" s="26">
        <v>519.74</v>
      </c>
      <c r="AC223" s="26">
        <v>399.48</v>
      </c>
      <c r="AD223" s="76">
        <f t="shared" si="50"/>
        <v>45660.3020833333</v>
      </c>
      <c r="AE223" s="27">
        <f t="shared" si="51"/>
        <v>-1588.7</v>
      </c>
      <c r="AF223" s="27">
        <f t="shared" si="52"/>
        <v>-6813.8</v>
      </c>
      <c r="AG223" s="27">
        <f t="shared" si="53"/>
        <v>2481.7</v>
      </c>
      <c r="AH223" s="27">
        <f t="shared" si="54"/>
        <v>1697.4</v>
      </c>
      <c r="AI223" s="27">
        <f t="shared" si="55"/>
        <v>920</v>
      </c>
      <c r="AJ223" s="27">
        <f t="shared" si="56"/>
        <v>126</v>
      </c>
      <c r="AK223" s="26">
        <f>INDEX(检修、备用和必开!I:I,MATCH(统调负荷!$C223,检修、备用和必开!$A:$A,0))</f>
        <v>9507.16983735829</v>
      </c>
    </row>
    <row r="224" ht="13.8" spans="1:37">
      <c r="A224" s="26">
        <f t="shared" si="44"/>
        <v>5</v>
      </c>
      <c r="B224" s="26">
        <f t="shared" si="45"/>
        <v>7</v>
      </c>
      <c r="C224" t="s">
        <v>24</v>
      </c>
      <c r="D224" s="75">
        <v>0.3125</v>
      </c>
      <c r="E224" s="26">
        <v>89530</v>
      </c>
      <c r="F224" s="26">
        <v>53749</v>
      </c>
      <c r="G224" s="26">
        <v>11112</v>
      </c>
      <c r="H224" s="26">
        <v>19221</v>
      </c>
      <c r="I224" s="26">
        <v>6637</v>
      </c>
      <c r="J224" s="26">
        <v>-1189</v>
      </c>
      <c r="K224" s="26">
        <f t="shared" si="43"/>
        <v>47887.4</v>
      </c>
      <c r="L224" s="27">
        <f t="shared" si="46"/>
        <v>1.40616947255437</v>
      </c>
      <c r="M224" s="75">
        <v>0.3125</v>
      </c>
      <c r="N224" s="26">
        <v>87687.6</v>
      </c>
      <c r="O224" s="26">
        <v>46030.9</v>
      </c>
      <c r="P224" s="26">
        <v>14741.9</v>
      </c>
      <c r="Q224" s="26">
        <v>20405.8</v>
      </c>
      <c r="R224" s="26">
        <v>7621</v>
      </c>
      <c r="S224" s="26">
        <v>-1112</v>
      </c>
      <c r="T224" s="26">
        <f t="shared" si="47"/>
        <v>40169.3</v>
      </c>
      <c r="U224" s="27">
        <f t="shared" si="48"/>
        <v>1.30805585934541</v>
      </c>
      <c r="V224" s="26">
        <f>INDEX(检修、备用和必开!B:B,MATCH(统调负荷!$C224,检修、备用和必开!$A:$A,0))</f>
        <v>25854.6</v>
      </c>
      <c r="W224" s="26">
        <f>INDEX(检修、备用和必开!C:C,MATCH(统调负荷!$C224,检修、备用和必开!$A:$A,0))</f>
        <v>0</v>
      </c>
      <c r="X224" s="26">
        <f>INDEX(检修、备用和必开!D:D,MATCH(统调负荷!$C224,检修、备用和必开!$A:$A,0))</f>
        <v>11310</v>
      </c>
      <c r="Y224" s="26">
        <f>INDEX(检修、备用和必开!E:E,MATCH(统调负荷!$C224,检修、备用和必开!$A:$A,0))</f>
        <v>5861.6</v>
      </c>
      <c r="Z224" s="26">
        <f>INDEX(检修、备用和必开!F:F,MATCH(统调负荷!$C224,检修、备用和必开!$A:$A,0))</f>
        <v>1300</v>
      </c>
      <c r="AA224" s="26">
        <f t="shared" si="49"/>
        <v>67337.8</v>
      </c>
      <c r="AB224" s="26">
        <v>386.6</v>
      </c>
      <c r="AC224" s="26">
        <v>348.52</v>
      </c>
      <c r="AD224" s="76">
        <f t="shared" si="50"/>
        <v>45660.3125</v>
      </c>
      <c r="AE224" s="27">
        <f t="shared" si="51"/>
        <v>-1842.39999999999</v>
      </c>
      <c r="AF224" s="27">
        <f t="shared" si="52"/>
        <v>-7718.1</v>
      </c>
      <c r="AG224" s="27">
        <f t="shared" si="53"/>
        <v>3629.9</v>
      </c>
      <c r="AH224" s="27">
        <f t="shared" si="54"/>
        <v>1184.8</v>
      </c>
      <c r="AI224" s="27">
        <f t="shared" si="55"/>
        <v>984</v>
      </c>
      <c r="AJ224" s="27">
        <f t="shared" si="56"/>
        <v>77</v>
      </c>
      <c r="AK224" s="26">
        <f>INDEX(检修、备用和必开!I:I,MATCH(统调负荷!$C224,检修、备用和必开!$A:$A,0))</f>
        <v>9507.16983735829</v>
      </c>
    </row>
    <row r="225" ht="13.8" spans="1:37">
      <c r="A225" s="26">
        <f t="shared" si="44"/>
        <v>5</v>
      </c>
      <c r="B225" s="26">
        <f t="shared" si="45"/>
        <v>7</v>
      </c>
      <c r="C225" t="s">
        <v>24</v>
      </c>
      <c r="D225" s="75">
        <v>0.322916666666667</v>
      </c>
      <c r="E225" s="26">
        <v>91695</v>
      </c>
      <c r="F225" s="26">
        <v>53320</v>
      </c>
      <c r="G225" s="26">
        <v>13316</v>
      </c>
      <c r="H225" s="26">
        <v>19387</v>
      </c>
      <c r="I225" s="26">
        <v>6861</v>
      </c>
      <c r="J225" s="26">
        <v>-1189</v>
      </c>
      <c r="K225" s="26">
        <f t="shared" si="43"/>
        <v>47458.4</v>
      </c>
      <c r="L225" s="27">
        <f t="shared" si="46"/>
        <v>1.41888053537414</v>
      </c>
      <c r="M225" s="75">
        <v>0.322916666666667</v>
      </c>
      <c r="N225" s="26">
        <v>89090.2</v>
      </c>
      <c r="O225" s="26">
        <v>43953.3</v>
      </c>
      <c r="P225" s="26">
        <v>16894.4</v>
      </c>
      <c r="Q225" s="26">
        <v>21613.5</v>
      </c>
      <c r="R225" s="26">
        <v>7824</v>
      </c>
      <c r="S225" s="26">
        <v>-1195</v>
      </c>
      <c r="T225" s="26">
        <f t="shared" si="47"/>
        <v>38091.7</v>
      </c>
      <c r="U225" s="27">
        <f t="shared" si="48"/>
        <v>1.36306645317874</v>
      </c>
      <c r="V225" s="26">
        <f>INDEX(检修、备用和必开!B:B,MATCH(统调负荷!$C225,检修、备用和必开!$A:$A,0))</f>
        <v>25854.6</v>
      </c>
      <c r="W225" s="26">
        <f>INDEX(检修、备用和必开!C:C,MATCH(统调负荷!$C225,检修、备用和必开!$A:$A,0))</f>
        <v>0</v>
      </c>
      <c r="X225" s="26">
        <f>INDEX(检修、备用和必开!D:D,MATCH(统调负荷!$C225,检修、备用和必开!$A:$A,0))</f>
        <v>11310</v>
      </c>
      <c r="Y225" s="26">
        <f>INDEX(检修、备用和必开!E:E,MATCH(统调负荷!$C225,检修、备用和必开!$A:$A,0))</f>
        <v>5861.6</v>
      </c>
      <c r="Z225" s="26">
        <f>INDEX(检修、备用和必开!F:F,MATCH(统调负荷!$C225,检修、备用和必开!$A:$A,0))</f>
        <v>1300</v>
      </c>
      <c r="AA225" s="26">
        <f t="shared" si="49"/>
        <v>67337.8</v>
      </c>
      <c r="AB225" s="26">
        <v>371</v>
      </c>
      <c r="AC225" s="26">
        <v>335.99</v>
      </c>
      <c r="AD225" s="76">
        <f t="shared" si="50"/>
        <v>45660.3229166667</v>
      </c>
      <c r="AE225" s="27">
        <f t="shared" si="51"/>
        <v>-2604.8</v>
      </c>
      <c r="AF225" s="27">
        <f t="shared" si="52"/>
        <v>-9366.7</v>
      </c>
      <c r="AG225" s="27">
        <f t="shared" si="53"/>
        <v>3578.4</v>
      </c>
      <c r="AH225" s="27">
        <f t="shared" si="54"/>
        <v>2226.5</v>
      </c>
      <c r="AI225" s="27">
        <f t="shared" si="55"/>
        <v>963</v>
      </c>
      <c r="AJ225" s="27">
        <f t="shared" si="56"/>
        <v>-6</v>
      </c>
      <c r="AK225" s="26">
        <f>INDEX(检修、备用和必开!I:I,MATCH(统调负荷!$C225,检修、备用和必开!$A:$A,0))</f>
        <v>9507.16983735829</v>
      </c>
    </row>
    <row r="226" ht="13.8" spans="1:37">
      <c r="A226" s="26">
        <f t="shared" si="44"/>
        <v>5</v>
      </c>
      <c r="B226" s="26">
        <f t="shared" si="45"/>
        <v>8</v>
      </c>
      <c r="C226" t="s">
        <v>24</v>
      </c>
      <c r="D226" s="75">
        <v>0.333333333333333</v>
      </c>
      <c r="E226" s="26">
        <v>95110</v>
      </c>
      <c r="F226" s="26">
        <v>50629</v>
      </c>
      <c r="G226" s="26">
        <v>17005</v>
      </c>
      <c r="H226" s="26">
        <v>21483</v>
      </c>
      <c r="I226" s="26">
        <v>7182</v>
      </c>
      <c r="J226" s="26">
        <v>-1189</v>
      </c>
      <c r="K226" s="26">
        <f t="shared" ref="K226:K289" si="57">F226-Y226</f>
        <v>44767.4</v>
      </c>
      <c r="L226" s="27">
        <f t="shared" si="46"/>
        <v>1.50417044545808</v>
      </c>
      <c r="M226" s="75">
        <v>0.333333333333333</v>
      </c>
      <c r="N226" s="26">
        <v>92389.7</v>
      </c>
      <c r="O226" s="26">
        <v>41964.8</v>
      </c>
      <c r="P226" s="26">
        <v>20398.1</v>
      </c>
      <c r="Q226" s="26">
        <v>23046.8</v>
      </c>
      <c r="R226" s="26">
        <v>8238</v>
      </c>
      <c r="S226" s="26">
        <v>-1258</v>
      </c>
      <c r="T226" s="26">
        <f t="shared" si="47"/>
        <v>36103.2</v>
      </c>
      <c r="U226" s="27">
        <f t="shared" si="48"/>
        <v>1.42023318400783</v>
      </c>
      <c r="V226" s="26">
        <f>INDEX(检修、备用和必开!B:B,MATCH(统调负荷!$C226,检修、备用和必开!$A:$A,0))</f>
        <v>25854.6</v>
      </c>
      <c r="W226" s="26">
        <f>INDEX(检修、备用和必开!C:C,MATCH(统调负荷!$C226,检修、备用和必开!$A:$A,0))</f>
        <v>0</v>
      </c>
      <c r="X226" s="26">
        <f>INDEX(检修、备用和必开!D:D,MATCH(统调负荷!$C226,检修、备用和必开!$A:$A,0))</f>
        <v>11310</v>
      </c>
      <c r="Y226" s="26">
        <f>INDEX(检修、备用和必开!E:E,MATCH(统调负荷!$C226,检修、备用和必开!$A:$A,0))</f>
        <v>5861.6</v>
      </c>
      <c r="Z226" s="26">
        <f>INDEX(检修、备用和必开!F:F,MATCH(统调负荷!$C226,检修、备用和必开!$A:$A,0))</f>
        <v>1300</v>
      </c>
      <c r="AA226" s="26">
        <f t="shared" si="49"/>
        <v>67337.8</v>
      </c>
      <c r="AB226" s="26">
        <v>351.61</v>
      </c>
      <c r="AC226" s="26">
        <v>326.01</v>
      </c>
      <c r="AD226" s="76">
        <f t="shared" si="50"/>
        <v>45660.3333333333</v>
      </c>
      <c r="AE226" s="27">
        <f t="shared" si="51"/>
        <v>-2720.3</v>
      </c>
      <c r="AF226" s="27">
        <f t="shared" si="52"/>
        <v>-8664.2</v>
      </c>
      <c r="AG226" s="27">
        <f t="shared" si="53"/>
        <v>3393.1</v>
      </c>
      <c r="AH226" s="27">
        <f t="shared" si="54"/>
        <v>1563.8</v>
      </c>
      <c r="AI226" s="27">
        <f t="shared" si="55"/>
        <v>1056</v>
      </c>
      <c r="AJ226" s="27">
        <f t="shared" si="56"/>
        <v>-69</v>
      </c>
      <c r="AK226" s="26">
        <f>INDEX(检修、备用和必开!I:I,MATCH(统调负荷!$C226,检修、备用和必开!$A:$A,0))</f>
        <v>9507.16983735829</v>
      </c>
    </row>
    <row r="227" ht="13.8" spans="1:37">
      <c r="A227" s="26">
        <f t="shared" si="44"/>
        <v>5</v>
      </c>
      <c r="B227" s="26">
        <f t="shared" si="45"/>
        <v>8</v>
      </c>
      <c r="C227" t="s">
        <v>24</v>
      </c>
      <c r="D227" s="75">
        <v>0.34375</v>
      </c>
      <c r="E227" s="26">
        <v>97645</v>
      </c>
      <c r="F227" s="26">
        <v>49185</v>
      </c>
      <c r="G227" s="26">
        <v>18839</v>
      </c>
      <c r="H227" s="26">
        <v>23407</v>
      </c>
      <c r="I227" s="26">
        <v>7625</v>
      </c>
      <c r="J227" s="26">
        <v>-1411</v>
      </c>
      <c r="K227" s="26">
        <f t="shared" si="57"/>
        <v>43323.4</v>
      </c>
      <c r="L227" s="27">
        <f t="shared" si="46"/>
        <v>1.55430552542044</v>
      </c>
      <c r="M227" s="75">
        <v>0.34375</v>
      </c>
      <c r="N227" s="26">
        <v>96542.1</v>
      </c>
      <c r="O227" s="26">
        <v>43772.1</v>
      </c>
      <c r="P227" s="26">
        <v>21561</v>
      </c>
      <c r="Q227" s="26">
        <v>23991</v>
      </c>
      <c r="R227" s="26">
        <v>8575</v>
      </c>
      <c r="S227" s="26">
        <v>-1357</v>
      </c>
      <c r="T227" s="26">
        <f t="shared" si="47"/>
        <v>37910.5</v>
      </c>
      <c r="U227" s="27">
        <f t="shared" si="48"/>
        <v>1.3680844363629</v>
      </c>
      <c r="V227" s="26">
        <f>INDEX(检修、备用和必开!B:B,MATCH(统调负荷!$C227,检修、备用和必开!$A:$A,0))</f>
        <v>25854.6</v>
      </c>
      <c r="W227" s="26">
        <f>INDEX(检修、备用和必开!C:C,MATCH(统调负荷!$C227,检修、备用和必开!$A:$A,0))</f>
        <v>0</v>
      </c>
      <c r="X227" s="26">
        <f>INDEX(检修、备用和必开!D:D,MATCH(统调负荷!$C227,检修、备用和必开!$A:$A,0))</f>
        <v>11310</v>
      </c>
      <c r="Y227" s="26">
        <f>INDEX(检修、备用和必开!E:E,MATCH(统调负荷!$C227,检修、备用和必开!$A:$A,0))</f>
        <v>5861.6</v>
      </c>
      <c r="Z227" s="26">
        <f>INDEX(检修、备用和必开!F:F,MATCH(统调负荷!$C227,检修、备用和必开!$A:$A,0))</f>
        <v>1300</v>
      </c>
      <c r="AA227" s="26">
        <f t="shared" si="49"/>
        <v>67337.8</v>
      </c>
      <c r="AB227" s="26">
        <v>351.64</v>
      </c>
      <c r="AC227" s="26">
        <v>344.13</v>
      </c>
      <c r="AD227" s="76">
        <f t="shared" si="50"/>
        <v>45660.34375</v>
      </c>
      <c r="AE227" s="27">
        <f t="shared" si="51"/>
        <v>-1102.89999999999</v>
      </c>
      <c r="AF227" s="27">
        <f t="shared" si="52"/>
        <v>-5412.9</v>
      </c>
      <c r="AG227" s="27">
        <f t="shared" si="53"/>
        <v>2722</v>
      </c>
      <c r="AH227" s="27">
        <f t="shared" si="54"/>
        <v>584</v>
      </c>
      <c r="AI227" s="27">
        <f t="shared" si="55"/>
        <v>950</v>
      </c>
      <c r="AJ227" s="27">
        <f t="shared" si="56"/>
        <v>54</v>
      </c>
      <c r="AK227" s="26">
        <f>INDEX(检修、备用和必开!I:I,MATCH(统调负荷!$C227,检修、备用和必开!$A:$A,0))</f>
        <v>9507.16983735829</v>
      </c>
    </row>
    <row r="228" ht="13.8" spans="1:37">
      <c r="A228" s="26">
        <f t="shared" si="44"/>
        <v>5</v>
      </c>
      <c r="B228" s="26">
        <f t="shared" si="45"/>
        <v>8</v>
      </c>
      <c r="C228" t="s">
        <v>24</v>
      </c>
      <c r="D228" s="75">
        <v>0.354166666666667</v>
      </c>
      <c r="E228" s="26">
        <v>99980</v>
      </c>
      <c r="F228" s="26">
        <v>50323</v>
      </c>
      <c r="G228" s="26">
        <v>19301</v>
      </c>
      <c r="H228" s="26">
        <v>23687</v>
      </c>
      <c r="I228" s="26">
        <v>8080</v>
      </c>
      <c r="J228" s="26">
        <v>-1411</v>
      </c>
      <c r="K228" s="26">
        <f t="shared" si="57"/>
        <v>44461.4</v>
      </c>
      <c r="L228" s="27">
        <f t="shared" si="46"/>
        <v>1.51452270958629</v>
      </c>
      <c r="M228" s="75">
        <v>0.354166666666667</v>
      </c>
      <c r="N228" s="26">
        <v>98629.8</v>
      </c>
      <c r="O228" s="26">
        <v>43778.8</v>
      </c>
      <c r="P228" s="26">
        <v>22823.7</v>
      </c>
      <c r="Q228" s="26">
        <v>24435.3</v>
      </c>
      <c r="R228" s="26">
        <v>9021</v>
      </c>
      <c r="S228" s="26">
        <v>-1429</v>
      </c>
      <c r="T228" s="26">
        <f t="shared" si="47"/>
        <v>37917.2</v>
      </c>
      <c r="U228" s="27">
        <f t="shared" si="48"/>
        <v>1.36789823512205</v>
      </c>
      <c r="V228" s="26">
        <f>INDEX(检修、备用和必开!B:B,MATCH(统调负荷!$C228,检修、备用和必开!$A:$A,0))</f>
        <v>25854.6</v>
      </c>
      <c r="W228" s="26">
        <f>INDEX(检修、备用和必开!C:C,MATCH(统调负荷!$C228,检修、备用和必开!$A:$A,0))</f>
        <v>0</v>
      </c>
      <c r="X228" s="26">
        <f>INDEX(检修、备用和必开!D:D,MATCH(统调负荷!$C228,检修、备用和必开!$A:$A,0))</f>
        <v>11310</v>
      </c>
      <c r="Y228" s="26">
        <f>INDEX(检修、备用和必开!E:E,MATCH(统调负荷!$C228,检修、备用和必开!$A:$A,0))</f>
        <v>5861.6</v>
      </c>
      <c r="Z228" s="26">
        <f>INDEX(检修、备用和必开!F:F,MATCH(统调负荷!$C228,检修、备用和必开!$A:$A,0))</f>
        <v>1300</v>
      </c>
      <c r="AA228" s="26">
        <f t="shared" si="49"/>
        <v>67337.8</v>
      </c>
      <c r="AB228" s="26">
        <v>366.57</v>
      </c>
      <c r="AC228" s="26">
        <v>335.71</v>
      </c>
      <c r="AD228" s="76">
        <f t="shared" si="50"/>
        <v>45660.3541666667</v>
      </c>
      <c r="AE228" s="27">
        <f t="shared" si="51"/>
        <v>-1350.2</v>
      </c>
      <c r="AF228" s="27">
        <f t="shared" si="52"/>
        <v>-6544.2</v>
      </c>
      <c r="AG228" s="27">
        <f t="shared" si="53"/>
        <v>3522.7</v>
      </c>
      <c r="AH228" s="27">
        <f t="shared" si="54"/>
        <v>748.299999999999</v>
      </c>
      <c r="AI228" s="27">
        <f t="shared" si="55"/>
        <v>941</v>
      </c>
      <c r="AJ228" s="27">
        <f t="shared" si="56"/>
        <v>-18</v>
      </c>
      <c r="AK228" s="26">
        <f>INDEX(检修、备用和必开!I:I,MATCH(统调负荷!$C228,检修、备用和必开!$A:$A,0))</f>
        <v>9507.16983735829</v>
      </c>
    </row>
    <row r="229" ht="13.8" spans="1:37">
      <c r="A229" s="26">
        <f t="shared" si="44"/>
        <v>5</v>
      </c>
      <c r="B229" s="26">
        <f t="shared" si="45"/>
        <v>8</v>
      </c>
      <c r="C229" t="s">
        <v>24</v>
      </c>
      <c r="D229" s="75">
        <v>0.364583333333333</v>
      </c>
      <c r="E229" s="26">
        <v>101580</v>
      </c>
      <c r="F229" s="26">
        <v>51127</v>
      </c>
      <c r="G229" s="26">
        <v>19301</v>
      </c>
      <c r="H229" s="26">
        <v>23977</v>
      </c>
      <c r="I229" s="26">
        <v>8586</v>
      </c>
      <c r="J229" s="26">
        <v>-1411</v>
      </c>
      <c r="K229" s="26">
        <f t="shared" si="57"/>
        <v>45265.4</v>
      </c>
      <c r="L229" s="27">
        <f t="shared" si="46"/>
        <v>1.4876218922179</v>
      </c>
      <c r="M229" s="75">
        <v>0.364583333333333</v>
      </c>
      <c r="N229" s="26">
        <v>99196.1</v>
      </c>
      <c r="O229" s="26">
        <v>43865.8</v>
      </c>
      <c r="P229" s="26">
        <v>22663.6</v>
      </c>
      <c r="Q229" s="26">
        <v>24521.7</v>
      </c>
      <c r="R229" s="26">
        <v>9541</v>
      </c>
      <c r="S229" s="26">
        <v>-1396</v>
      </c>
      <c r="T229" s="26">
        <f t="shared" si="47"/>
        <v>38004.2</v>
      </c>
      <c r="U229" s="27">
        <f t="shared" si="48"/>
        <v>1.36548499215236</v>
      </c>
      <c r="V229" s="26">
        <f>INDEX(检修、备用和必开!B:B,MATCH(统调负荷!$C229,检修、备用和必开!$A:$A,0))</f>
        <v>25854.6</v>
      </c>
      <c r="W229" s="26">
        <f>INDEX(检修、备用和必开!C:C,MATCH(统调负荷!$C229,检修、备用和必开!$A:$A,0))</f>
        <v>0</v>
      </c>
      <c r="X229" s="26">
        <f>INDEX(检修、备用和必开!D:D,MATCH(统调负荷!$C229,检修、备用和必开!$A:$A,0))</f>
        <v>11310</v>
      </c>
      <c r="Y229" s="26">
        <f>INDEX(检修、备用和必开!E:E,MATCH(统调负荷!$C229,检修、备用和必开!$A:$A,0))</f>
        <v>5861.6</v>
      </c>
      <c r="Z229" s="26">
        <f>INDEX(检修、备用和必开!F:F,MATCH(统调负荷!$C229,检修、备用和必开!$A:$A,0))</f>
        <v>1300</v>
      </c>
      <c r="AA229" s="26">
        <f t="shared" si="49"/>
        <v>67337.8</v>
      </c>
      <c r="AB229" s="26">
        <v>377.49</v>
      </c>
      <c r="AC229" s="26">
        <v>343.95</v>
      </c>
      <c r="AD229" s="76">
        <f t="shared" si="50"/>
        <v>45660.3645833333</v>
      </c>
      <c r="AE229" s="27">
        <f t="shared" si="51"/>
        <v>-2383.89999999999</v>
      </c>
      <c r="AF229" s="27">
        <f t="shared" si="52"/>
        <v>-7261.2</v>
      </c>
      <c r="AG229" s="27">
        <f t="shared" si="53"/>
        <v>3362.6</v>
      </c>
      <c r="AH229" s="27">
        <f t="shared" si="54"/>
        <v>544.700000000001</v>
      </c>
      <c r="AI229" s="27">
        <f t="shared" si="55"/>
        <v>955</v>
      </c>
      <c r="AJ229" s="27">
        <f t="shared" si="56"/>
        <v>15</v>
      </c>
      <c r="AK229" s="26">
        <f>INDEX(检修、备用和必开!I:I,MATCH(统调负荷!$C229,检修、备用和必开!$A:$A,0))</f>
        <v>9507.16983735829</v>
      </c>
    </row>
    <row r="230" ht="13.8" spans="1:37">
      <c r="A230" s="26">
        <f t="shared" si="44"/>
        <v>5</v>
      </c>
      <c r="B230" s="26">
        <f t="shared" si="45"/>
        <v>9</v>
      </c>
      <c r="C230" t="s">
        <v>24</v>
      </c>
      <c r="D230" s="75">
        <v>0.375</v>
      </c>
      <c r="E230" s="26">
        <v>101645</v>
      </c>
      <c r="F230" s="26">
        <v>48839</v>
      </c>
      <c r="G230" s="26">
        <v>20748</v>
      </c>
      <c r="H230" s="26">
        <v>24380</v>
      </c>
      <c r="I230" s="26">
        <v>9089</v>
      </c>
      <c r="J230" s="26">
        <v>-1411</v>
      </c>
      <c r="K230" s="26">
        <f t="shared" si="57"/>
        <v>42977.4</v>
      </c>
      <c r="L230" s="27">
        <f t="shared" si="46"/>
        <v>1.56681883966922</v>
      </c>
      <c r="M230" s="75">
        <v>0.375</v>
      </c>
      <c r="N230" s="26">
        <v>99524.3</v>
      </c>
      <c r="O230" s="26">
        <v>42864.8</v>
      </c>
      <c r="P230" s="26">
        <v>22788.2</v>
      </c>
      <c r="Q230" s="26">
        <v>25034.3</v>
      </c>
      <c r="R230" s="26">
        <v>10262</v>
      </c>
      <c r="S230" s="26">
        <v>-1425</v>
      </c>
      <c r="T230" s="26">
        <f t="shared" si="47"/>
        <v>37003.2</v>
      </c>
      <c r="U230" s="27">
        <f t="shared" si="48"/>
        <v>1.39377644204896</v>
      </c>
      <c r="V230" s="26">
        <f>INDEX(检修、备用和必开!B:B,MATCH(统调负荷!$C230,检修、备用和必开!$A:$A,0))</f>
        <v>25854.6</v>
      </c>
      <c r="W230" s="26">
        <f>INDEX(检修、备用和必开!C:C,MATCH(统调负荷!$C230,检修、备用和必开!$A:$A,0))</f>
        <v>0</v>
      </c>
      <c r="X230" s="26">
        <f>INDEX(检修、备用和必开!D:D,MATCH(统调负荷!$C230,检修、备用和必开!$A:$A,0))</f>
        <v>11310</v>
      </c>
      <c r="Y230" s="26">
        <f>INDEX(检修、备用和必开!E:E,MATCH(统调负荷!$C230,检修、备用和必开!$A:$A,0))</f>
        <v>5861.6</v>
      </c>
      <c r="Z230" s="26">
        <f>INDEX(检修、备用和必开!F:F,MATCH(统调负荷!$C230,检修、备用和必开!$A:$A,0))</f>
        <v>1300</v>
      </c>
      <c r="AA230" s="26">
        <f t="shared" si="49"/>
        <v>67337.8</v>
      </c>
      <c r="AB230" s="26">
        <v>363.04</v>
      </c>
      <c r="AC230" s="26">
        <v>325.57</v>
      </c>
      <c r="AD230" s="76">
        <f t="shared" si="50"/>
        <v>45660.375</v>
      </c>
      <c r="AE230" s="27">
        <f t="shared" si="51"/>
        <v>-2120.7</v>
      </c>
      <c r="AF230" s="27">
        <f t="shared" si="52"/>
        <v>-5974.2</v>
      </c>
      <c r="AG230" s="27">
        <f t="shared" si="53"/>
        <v>2040.2</v>
      </c>
      <c r="AH230" s="27">
        <f t="shared" si="54"/>
        <v>654.299999999999</v>
      </c>
      <c r="AI230" s="27">
        <f t="shared" si="55"/>
        <v>1173</v>
      </c>
      <c r="AJ230" s="27">
        <f t="shared" si="56"/>
        <v>-14</v>
      </c>
      <c r="AK230" s="26">
        <f>INDEX(检修、备用和必开!I:I,MATCH(统调负荷!$C230,检修、备用和必开!$A:$A,0))</f>
        <v>9507.16983735829</v>
      </c>
    </row>
    <row r="231" ht="13.8" spans="1:37">
      <c r="A231" s="26">
        <f t="shared" si="44"/>
        <v>5</v>
      </c>
      <c r="B231" s="26">
        <f t="shared" si="45"/>
        <v>9</v>
      </c>
      <c r="C231" t="s">
        <v>24</v>
      </c>
      <c r="D231" s="75">
        <v>0.385416666666667</v>
      </c>
      <c r="E231" s="26">
        <v>101945</v>
      </c>
      <c r="F231" s="26">
        <v>48966</v>
      </c>
      <c r="G231" s="26">
        <v>20723</v>
      </c>
      <c r="H231" s="26">
        <v>24092</v>
      </c>
      <c r="I231" s="26">
        <v>9575</v>
      </c>
      <c r="J231" s="26">
        <v>-1411</v>
      </c>
      <c r="K231" s="26">
        <f t="shared" si="57"/>
        <v>43104.4</v>
      </c>
      <c r="L231" s="27">
        <f t="shared" si="46"/>
        <v>1.56220246656954</v>
      </c>
      <c r="M231" s="75">
        <v>0.385416666666667</v>
      </c>
      <c r="N231" s="26">
        <v>100421</v>
      </c>
      <c r="O231" s="26">
        <v>41860.9</v>
      </c>
      <c r="P231" s="26">
        <v>23262.9</v>
      </c>
      <c r="Q231" s="26">
        <v>25508.2</v>
      </c>
      <c r="R231" s="26">
        <v>11182</v>
      </c>
      <c r="S231" s="26">
        <v>-1393</v>
      </c>
      <c r="T231" s="26">
        <f t="shared" si="47"/>
        <v>35999.3</v>
      </c>
      <c r="U231" s="27">
        <f t="shared" si="48"/>
        <v>1.42335227957294</v>
      </c>
      <c r="V231" s="26">
        <f>INDEX(检修、备用和必开!B:B,MATCH(统调负荷!$C231,检修、备用和必开!$A:$A,0))</f>
        <v>25854.6</v>
      </c>
      <c r="W231" s="26">
        <f>INDEX(检修、备用和必开!C:C,MATCH(统调负荷!$C231,检修、备用和必开!$A:$A,0))</f>
        <v>0</v>
      </c>
      <c r="X231" s="26">
        <f>INDEX(检修、备用和必开!D:D,MATCH(统调负荷!$C231,检修、备用和必开!$A:$A,0))</f>
        <v>11310</v>
      </c>
      <c r="Y231" s="26">
        <f>INDEX(检修、备用和必开!E:E,MATCH(统调负荷!$C231,检修、备用和必开!$A:$A,0))</f>
        <v>5861.6</v>
      </c>
      <c r="Z231" s="26">
        <f>INDEX(检修、备用和必开!F:F,MATCH(统调负荷!$C231,检修、备用和必开!$A:$A,0))</f>
        <v>1300</v>
      </c>
      <c r="AA231" s="26">
        <f t="shared" si="49"/>
        <v>67337.8</v>
      </c>
      <c r="AB231" s="26">
        <v>360.93</v>
      </c>
      <c r="AC231" s="26">
        <v>325.51</v>
      </c>
      <c r="AD231" s="76">
        <f t="shared" si="50"/>
        <v>45660.3854166667</v>
      </c>
      <c r="AE231" s="27">
        <f t="shared" si="51"/>
        <v>-1524</v>
      </c>
      <c r="AF231" s="27">
        <f t="shared" si="52"/>
        <v>-7105.1</v>
      </c>
      <c r="AG231" s="27">
        <f t="shared" si="53"/>
        <v>2539.9</v>
      </c>
      <c r="AH231" s="27">
        <f t="shared" si="54"/>
        <v>1416.2</v>
      </c>
      <c r="AI231" s="27">
        <f t="shared" si="55"/>
        <v>1607</v>
      </c>
      <c r="AJ231" s="27">
        <f t="shared" si="56"/>
        <v>18</v>
      </c>
      <c r="AK231" s="26">
        <f>INDEX(检修、备用和必开!I:I,MATCH(统调负荷!$C231,检修、备用和必开!$A:$A,0))</f>
        <v>9507.16983735829</v>
      </c>
    </row>
    <row r="232" ht="13.8" spans="1:37">
      <c r="A232" s="26">
        <f t="shared" si="44"/>
        <v>5</v>
      </c>
      <c r="B232" s="26">
        <f t="shared" si="45"/>
        <v>9</v>
      </c>
      <c r="C232" t="s">
        <v>24</v>
      </c>
      <c r="D232" s="75">
        <v>0.395833333333333</v>
      </c>
      <c r="E232" s="26">
        <v>101655</v>
      </c>
      <c r="F232" s="26">
        <v>47878</v>
      </c>
      <c r="G232" s="26">
        <v>20855</v>
      </c>
      <c r="H232" s="26">
        <v>24219</v>
      </c>
      <c r="I232" s="26">
        <v>10114</v>
      </c>
      <c r="J232" s="26">
        <v>-1411</v>
      </c>
      <c r="K232" s="26">
        <f t="shared" si="57"/>
        <v>42016.4</v>
      </c>
      <c r="L232" s="27">
        <f t="shared" si="46"/>
        <v>1.60265515370189</v>
      </c>
      <c r="M232" s="75">
        <v>0.395833333333333</v>
      </c>
      <c r="N232" s="26">
        <v>100281</v>
      </c>
      <c r="O232" s="26">
        <v>41268.7</v>
      </c>
      <c r="P232" s="26">
        <v>22763.2</v>
      </c>
      <c r="Q232" s="26">
        <v>25743.1</v>
      </c>
      <c r="R232" s="26">
        <v>11916</v>
      </c>
      <c r="S232" s="26">
        <v>-1410</v>
      </c>
      <c r="T232" s="26">
        <f t="shared" si="47"/>
        <v>35407.1</v>
      </c>
      <c r="U232" s="27">
        <f t="shared" si="48"/>
        <v>1.4413951208444</v>
      </c>
      <c r="V232" s="26">
        <f>INDEX(检修、备用和必开!B:B,MATCH(统调负荷!$C232,检修、备用和必开!$A:$A,0))</f>
        <v>25854.6</v>
      </c>
      <c r="W232" s="26">
        <f>INDEX(检修、备用和必开!C:C,MATCH(统调负荷!$C232,检修、备用和必开!$A:$A,0))</f>
        <v>0</v>
      </c>
      <c r="X232" s="26">
        <f>INDEX(检修、备用和必开!D:D,MATCH(统调负荷!$C232,检修、备用和必开!$A:$A,0))</f>
        <v>11310</v>
      </c>
      <c r="Y232" s="26">
        <f>INDEX(检修、备用和必开!E:E,MATCH(统调负荷!$C232,检修、备用和必开!$A:$A,0))</f>
        <v>5861.6</v>
      </c>
      <c r="Z232" s="26">
        <f>INDEX(检修、备用和必开!F:F,MATCH(统调负荷!$C232,检修、备用和必开!$A:$A,0))</f>
        <v>1300</v>
      </c>
      <c r="AA232" s="26">
        <f t="shared" si="49"/>
        <v>67337.8</v>
      </c>
      <c r="AB232" s="26">
        <v>368.09</v>
      </c>
      <c r="AC232" s="26">
        <v>318.02</v>
      </c>
      <c r="AD232" s="76">
        <f t="shared" si="50"/>
        <v>45660.3958333333</v>
      </c>
      <c r="AE232" s="27">
        <f t="shared" si="51"/>
        <v>-1374</v>
      </c>
      <c r="AF232" s="27">
        <f t="shared" si="52"/>
        <v>-6609.3</v>
      </c>
      <c r="AG232" s="27">
        <f t="shared" si="53"/>
        <v>1908.2</v>
      </c>
      <c r="AH232" s="27">
        <f t="shared" si="54"/>
        <v>1524.1</v>
      </c>
      <c r="AI232" s="27">
        <f t="shared" si="55"/>
        <v>1802</v>
      </c>
      <c r="AJ232" s="27">
        <f t="shared" si="56"/>
        <v>1</v>
      </c>
      <c r="AK232" s="26">
        <f>INDEX(检修、备用和必开!I:I,MATCH(统调负荷!$C232,检修、备用和必开!$A:$A,0))</f>
        <v>9507.16983735829</v>
      </c>
    </row>
    <row r="233" ht="13.8" spans="1:37">
      <c r="A233" s="26">
        <f t="shared" si="44"/>
        <v>5</v>
      </c>
      <c r="B233" s="26">
        <f t="shared" si="45"/>
        <v>9</v>
      </c>
      <c r="C233" t="s">
        <v>24</v>
      </c>
      <c r="D233" s="75">
        <v>0.40625</v>
      </c>
      <c r="E233" s="26">
        <v>101210</v>
      </c>
      <c r="F233" s="26">
        <v>46890</v>
      </c>
      <c r="G233" s="26">
        <v>20855</v>
      </c>
      <c r="H233" s="26">
        <v>24297</v>
      </c>
      <c r="I233" s="26">
        <v>10579</v>
      </c>
      <c r="J233" s="26">
        <v>-1411</v>
      </c>
      <c r="K233" s="26">
        <f t="shared" si="57"/>
        <v>41028.4</v>
      </c>
      <c r="L233" s="27">
        <f t="shared" si="46"/>
        <v>1.6412485010383</v>
      </c>
      <c r="M233" s="75">
        <v>0.40625</v>
      </c>
      <c r="N233" s="26">
        <v>99900.2</v>
      </c>
      <c r="O233" s="26">
        <v>39557.7</v>
      </c>
      <c r="P233" s="26">
        <v>23127</v>
      </c>
      <c r="Q233" s="26">
        <v>26079.5</v>
      </c>
      <c r="R233" s="26">
        <v>12611</v>
      </c>
      <c r="S233" s="26">
        <v>-1475</v>
      </c>
      <c r="T233" s="26">
        <f t="shared" si="47"/>
        <v>33696.1</v>
      </c>
      <c r="U233" s="27">
        <f t="shared" si="48"/>
        <v>1.49619273831769</v>
      </c>
      <c r="V233" s="26">
        <f>INDEX(检修、备用和必开!B:B,MATCH(统调负荷!$C233,检修、备用和必开!$A:$A,0))</f>
        <v>25854.6</v>
      </c>
      <c r="W233" s="26">
        <f>INDEX(检修、备用和必开!C:C,MATCH(统调负荷!$C233,检修、备用和必开!$A:$A,0))</f>
        <v>0</v>
      </c>
      <c r="X233" s="26">
        <f>INDEX(检修、备用和必开!D:D,MATCH(统调负荷!$C233,检修、备用和必开!$A:$A,0))</f>
        <v>11310</v>
      </c>
      <c r="Y233" s="26">
        <f>INDEX(检修、备用和必开!E:E,MATCH(统调负荷!$C233,检修、备用和必开!$A:$A,0))</f>
        <v>5861.6</v>
      </c>
      <c r="Z233" s="26">
        <f>INDEX(检修、备用和必开!F:F,MATCH(统调负荷!$C233,检修、备用和必开!$A:$A,0))</f>
        <v>1300</v>
      </c>
      <c r="AA233" s="26">
        <f t="shared" si="49"/>
        <v>67337.8</v>
      </c>
      <c r="AB233" s="26">
        <v>355.8</v>
      </c>
      <c r="AC233" s="26">
        <v>309.43</v>
      </c>
      <c r="AD233" s="76">
        <f t="shared" si="50"/>
        <v>45660.40625</v>
      </c>
      <c r="AE233" s="27">
        <f t="shared" si="51"/>
        <v>-1309.8</v>
      </c>
      <c r="AF233" s="27">
        <f t="shared" si="52"/>
        <v>-7332.3</v>
      </c>
      <c r="AG233" s="27">
        <f t="shared" si="53"/>
        <v>2272</v>
      </c>
      <c r="AH233" s="27">
        <f t="shared" si="54"/>
        <v>1782.5</v>
      </c>
      <c r="AI233" s="27">
        <f t="shared" si="55"/>
        <v>2032</v>
      </c>
      <c r="AJ233" s="27">
        <f t="shared" si="56"/>
        <v>-64</v>
      </c>
      <c r="AK233" s="26">
        <f>INDEX(检修、备用和必开!I:I,MATCH(统调负荷!$C233,检修、备用和必开!$A:$A,0))</f>
        <v>9507.16983735829</v>
      </c>
    </row>
    <row r="234" ht="13.8" spans="1:37">
      <c r="A234" s="26">
        <f t="shared" si="44"/>
        <v>5</v>
      </c>
      <c r="B234" s="26">
        <f t="shared" si="45"/>
        <v>10</v>
      </c>
      <c r="C234" t="s">
        <v>24</v>
      </c>
      <c r="D234" s="75">
        <v>0.416666666666667</v>
      </c>
      <c r="E234" s="26">
        <v>100750</v>
      </c>
      <c r="F234" s="26">
        <v>45336</v>
      </c>
      <c r="G234" s="26">
        <v>21288</v>
      </c>
      <c r="H234" s="26">
        <v>24393</v>
      </c>
      <c r="I234" s="26">
        <v>11144</v>
      </c>
      <c r="J234" s="26">
        <v>-1411</v>
      </c>
      <c r="K234" s="26">
        <f t="shared" si="57"/>
        <v>39474.4</v>
      </c>
      <c r="L234" s="27">
        <f t="shared" si="46"/>
        <v>1.70586000040533</v>
      </c>
      <c r="M234" s="75">
        <v>0.416666666666667</v>
      </c>
      <c r="N234" s="26">
        <v>98937.1</v>
      </c>
      <c r="O234" s="26">
        <v>37570.9</v>
      </c>
      <c r="P234" s="26">
        <v>23515</v>
      </c>
      <c r="Q234" s="26">
        <v>26043.2</v>
      </c>
      <c r="R234" s="26">
        <v>13228</v>
      </c>
      <c r="S234" s="26">
        <v>-1420</v>
      </c>
      <c r="T234" s="26">
        <f t="shared" si="47"/>
        <v>31709.3</v>
      </c>
      <c r="U234" s="27">
        <f t="shared" si="48"/>
        <v>1.56529278719087</v>
      </c>
      <c r="V234" s="26">
        <f>INDEX(检修、备用和必开!B:B,MATCH(统调负荷!$C234,检修、备用和必开!$A:$A,0))</f>
        <v>25854.6</v>
      </c>
      <c r="W234" s="26">
        <f>INDEX(检修、备用和必开!C:C,MATCH(统调负荷!$C234,检修、备用和必开!$A:$A,0))</f>
        <v>0</v>
      </c>
      <c r="X234" s="26">
        <f>INDEX(检修、备用和必开!D:D,MATCH(统调负荷!$C234,检修、备用和必开!$A:$A,0))</f>
        <v>11310</v>
      </c>
      <c r="Y234" s="26">
        <f>INDEX(检修、备用和必开!E:E,MATCH(统调负荷!$C234,检修、备用和必开!$A:$A,0))</f>
        <v>5861.6</v>
      </c>
      <c r="Z234" s="26">
        <f>INDEX(检修、备用和必开!F:F,MATCH(统调负荷!$C234,检修、备用和必开!$A:$A,0))</f>
        <v>1300</v>
      </c>
      <c r="AA234" s="26">
        <f t="shared" si="49"/>
        <v>67337.8</v>
      </c>
      <c r="AB234" s="26">
        <v>355.16</v>
      </c>
      <c r="AC234" s="26">
        <v>141.35</v>
      </c>
      <c r="AD234" s="76">
        <f t="shared" si="50"/>
        <v>45660.4166666667</v>
      </c>
      <c r="AE234" s="27">
        <f t="shared" si="51"/>
        <v>-1812.89999999999</v>
      </c>
      <c r="AF234" s="27">
        <f t="shared" si="52"/>
        <v>-7765.1</v>
      </c>
      <c r="AG234" s="27">
        <f t="shared" si="53"/>
        <v>2227</v>
      </c>
      <c r="AH234" s="27">
        <f t="shared" si="54"/>
        <v>1650.2</v>
      </c>
      <c r="AI234" s="27">
        <f t="shared" si="55"/>
        <v>2084</v>
      </c>
      <c r="AJ234" s="27">
        <f t="shared" si="56"/>
        <v>-9</v>
      </c>
      <c r="AK234" s="26">
        <f>INDEX(检修、备用和必开!I:I,MATCH(统调负荷!$C234,检修、备用和必开!$A:$A,0))</f>
        <v>9507.16983735829</v>
      </c>
    </row>
    <row r="235" ht="13.8" spans="1:37">
      <c r="A235" s="26">
        <f t="shared" si="44"/>
        <v>5</v>
      </c>
      <c r="B235" s="26">
        <f t="shared" si="45"/>
        <v>10</v>
      </c>
      <c r="C235" t="s">
        <v>24</v>
      </c>
      <c r="D235" s="75">
        <v>0.427083333333333</v>
      </c>
      <c r="E235" s="26">
        <v>99180</v>
      </c>
      <c r="F235" s="26">
        <v>44946</v>
      </c>
      <c r="G235" s="26">
        <v>19941</v>
      </c>
      <c r="H235" s="26">
        <v>24050</v>
      </c>
      <c r="I235" s="26">
        <v>11654</v>
      </c>
      <c r="J235" s="26">
        <v>-1411</v>
      </c>
      <c r="K235" s="26">
        <f t="shared" si="57"/>
        <v>39084.4</v>
      </c>
      <c r="L235" s="27">
        <f t="shared" si="46"/>
        <v>1.72288176356807</v>
      </c>
      <c r="M235" s="75">
        <v>0.427083333333333</v>
      </c>
      <c r="N235" s="26">
        <v>97056.1</v>
      </c>
      <c r="O235" s="26">
        <v>36459</v>
      </c>
      <c r="P235" s="26">
        <v>21581.5</v>
      </c>
      <c r="Q235" s="26">
        <v>26455.6</v>
      </c>
      <c r="R235" s="26">
        <v>13984</v>
      </c>
      <c r="S235" s="26">
        <v>-1424</v>
      </c>
      <c r="T235" s="26">
        <f t="shared" si="47"/>
        <v>30597.4</v>
      </c>
      <c r="U235" s="27">
        <f t="shared" si="48"/>
        <v>1.60682361587691</v>
      </c>
      <c r="V235" s="26">
        <f>INDEX(检修、备用和必开!B:B,MATCH(统调负荷!$C235,检修、备用和必开!$A:$A,0))</f>
        <v>25854.6</v>
      </c>
      <c r="W235" s="26">
        <f>INDEX(检修、备用和必开!C:C,MATCH(统调负荷!$C235,检修、备用和必开!$A:$A,0))</f>
        <v>0</v>
      </c>
      <c r="X235" s="26">
        <f>INDEX(检修、备用和必开!D:D,MATCH(统调负荷!$C235,检修、备用和必开!$A:$A,0))</f>
        <v>11310</v>
      </c>
      <c r="Y235" s="26">
        <f>INDEX(检修、备用和必开!E:E,MATCH(统调负荷!$C235,检修、备用和必开!$A:$A,0))</f>
        <v>5861.6</v>
      </c>
      <c r="Z235" s="26">
        <f>INDEX(检修、备用和必开!F:F,MATCH(统调负荷!$C235,检修、备用和必开!$A:$A,0))</f>
        <v>1300</v>
      </c>
      <c r="AA235" s="26">
        <f t="shared" si="49"/>
        <v>67337.8</v>
      </c>
      <c r="AB235" s="26">
        <v>348.77</v>
      </c>
      <c r="AC235" s="26">
        <v>167.86</v>
      </c>
      <c r="AD235" s="76">
        <f t="shared" si="50"/>
        <v>45660.4270833333</v>
      </c>
      <c r="AE235" s="27">
        <f t="shared" si="51"/>
        <v>-2123.89999999999</v>
      </c>
      <c r="AF235" s="27">
        <f t="shared" si="52"/>
        <v>-8487</v>
      </c>
      <c r="AG235" s="27">
        <f t="shared" si="53"/>
        <v>1640.5</v>
      </c>
      <c r="AH235" s="27">
        <f t="shared" si="54"/>
        <v>2405.6</v>
      </c>
      <c r="AI235" s="27">
        <f t="shared" si="55"/>
        <v>2330</v>
      </c>
      <c r="AJ235" s="27">
        <f t="shared" si="56"/>
        <v>-13</v>
      </c>
      <c r="AK235" s="26">
        <f>INDEX(检修、备用和必开!I:I,MATCH(统调负荷!$C235,检修、备用和必开!$A:$A,0))</f>
        <v>9507.16983735829</v>
      </c>
    </row>
    <row r="236" ht="13.8" spans="1:37">
      <c r="A236" s="26">
        <f t="shared" si="44"/>
        <v>5</v>
      </c>
      <c r="B236" s="26">
        <f t="shared" si="45"/>
        <v>10</v>
      </c>
      <c r="C236" t="s">
        <v>24</v>
      </c>
      <c r="D236" s="75">
        <v>0.4375</v>
      </c>
      <c r="E236" s="26">
        <v>98350</v>
      </c>
      <c r="F236" s="26">
        <v>44252</v>
      </c>
      <c r="G236" s="26">
        <v>19466</v>
      </c>
      <c r="H236" s="26">
        <v>23905</v>
      </c>
      <c r="I236" s="26">
        <v>12138</v>
      </c>
      <c r="J236" s="26">
        <v>-1411</v>
      </c>
      <c r="K236" s="26">
        <f t="shared" si="57"/>
        <v>38390.4</v>
      </c>
      <c r="L236" s="27">
        <f t="shared" si="46"/>
        <v>1.75402704842877</v>
      </c>
      <c r="M236" s="75">
        <v>0.4375</v>
      </c>
      <c r="N236" s="26">
        <v>96448.5</v>
      </c>
      <c r="O236" s="26">
        <v>36395.3</v>
      </c>
      <c r="P236" s="26">
        <v>20717.5</v>
      </c>
      <c r="Q236" s="26">
        <v>26383.7</v>
      </c>
      <c r="R236" s="26">
        <v>14377</v>
      </c>
      <c r="S236" s="26">
        <v>-1425</v>
      </c>
      <c r="T236" s="26">
        <f t="shared" si="47"/>
        <v>30533.7</v>
      </c>
      <c r="U236" s="27">
        <f t="shared" si="48"/>
        <v>1.60926973475099</v>
      </c>
      <c r="V236" s="26">
        <f>INDEX(检修、备用和必开!B:B,MATCH(统调负荷!$C236,检修、备用和必开!$A:$A,0))</f>
        <v>25854.6</v>
      </c>
      <c r="W236" s="26">
        <f>INDEX(检修、备用和必开!C:C,MATCH(统调负荷!$C236,检修、备用和必开!$A:$A,0))</f>
        <v>0</v>
      </c>
      <c r="X236" s="26">
        <f>INDEX(检修、备用和必开!D:D,MATCH(统调负荷!$C236,检修、备用和必开!$A:$A,0))</f>
        <v>11310</v>
      </c>
      <c r="Y236" s="26">
        <f>INDEX(检修、备用和必开!E:E,MATCH(统调负荷!$C236,检修、备用和必开!$A:$A,0))</f>
        <v>5861.6</v>
      </c>
      <c r="Z236" s="26">
        <f>INDEX(检修、备用和必开!F:F,MATCH(统调负荷!$C236,检修、备用和必开!$A:$A,0))</f>
        <v>1300</v>
      </c>
      <c r="AA236" s="26">
        <f t="shared" si="49"/>
        <v>67337.8</v>
      </c>
      <c r="AB236" s="26">
        <v>327.71</v>
      </c>
      <c r="AC236" s="26">
        <v>183.73</v>
      </c>
      <c r="AD236" s="76">
        <f t="shared" si="50"/>
        <v>45660.4375</v>
      </c>
      <c r="AE236" s="27">
        <f t="shared" si="51"/>
        <v>-1901.5</v>
      </c>
      <c r="AF236" s="27">
        <f t="shared" si="52"/>
        <v>-7856.7</v>
      </c>
      <c r="AG236" s="27">
        <f t="shared" si="53"/>
        <v>1251.5</v>
      </c>
      <c r="AH236" s="27">
        <f t="shared" si="54"/>
        <v>2478.7</v>
      </c>
      <c r="AI236" s="27">
        <f t="shared" si="55"/>
        <v>2239</v>
      </c>
      <c r="AJ236" s="27">
        <f t="shared" si="56"/>
        <v>-14</v>
      </c>
      <c r="AK236" s="26">
        <f>INDEX(检修、备用和必开!I:I,MATCH(统调负荷!$C236,检修、备用和必开!$A:$A,0))</f>
        <v>9507.16983735829</v>
      </c>
    </row>
    <row r="237" ht="13.8" spans="1:37">
      <c r="A237" s="26">
        <f t="shared" si="44"/>
        <v>5</v>
      </c>
      <c r="B237" s="26">
        <f t="shared" si="45"/>
        <v>10</v>
      </c>
      <c r="C237" t="s">
        <v>24</v>
      </c>
      <c r="D237" s="75">
        <v>0.447916666666667</v>
      </c>
      <c r="E237" s="26">
        <v>98440</v>
      </c>
      <c r="F237" s="26">
        <v>44414</v>
      </c>
      <c r="G237" s="26">
        <v>19466</v>
      </c>
      <c r="H237" s="26">
        <v>23349</v>
      </c>
      <c r="I237" s="26">
        <v>12622</v>
      </c>
      <c r="J237" s="26">
        <v>-1411</v>
      </c>
      <c r="K237" s="26">
        <f t="shared" si="57"/>
        <v>38552.4</v>
      </c>
      <c r="L237" s="27">
        <f t="shared" si="46"/>
        <v>1.7466564986875</v>
      </c>
      <c r="M237" s="75">
        <v>0.447916666666667</v>
      </c>
      <c r="N237" s="26">
        <v>96202.6</v>
      </c>
      <c r="O237" s="26">
        <v>35949.5</v>
      </c>
      <c r="P237" s="26">
        <v>21096.5</v>
      </c>
      <c r="Q237" s="26">
        <v>25820.6</v>
      </c>
      <c r="R237" s="26">
        <v>14795</v>
      </c>
      <c r="S237" s="26">
        <v>-1459</v>
      </c>
      <c r="T237" s="26">
        <f t="shared" si="47"/>
        <v>30087.9</v>
      </c>
      <c r="U237" s="27">
        <f t="shared" si="48"/>
        <v>1.62659941687863</v>
      </c>
      <c r="V237" s="26">
        <f>INDEX(检修、备用和必开!B:B,MATCH(统调负荷!$C237,检修、备用和必开!$A:$A,0))</f>
        <v>25854.6</v>
      </c>
      <c r="W237" s="26">
        <f>INDEX(检修、备用和必开!C:C,MATCH(统调负荷!$C237,检修、备用和必开!$A:$A,0))</f>
        <v>0</v>
      </c>
      <c r="X237" s="26">
        <f>INDEX(检修、备用和必开!D:D,MATCH(统调负荷!$C237,检修、备用和必开!$A:$A,0))</f>
        <v>11310</v>
      </c>
      <c r="Y237" s="26">
        <f>INDEX(检修、备用和必开!E:E,MATCH(统调负荷!$C237,检修、备用和必开!$A:$A,0))</f>
        <v>5861.6</v>
      </c>
      <c r="Z237" s="26">
        <f>INDEX(检修、备用和必开!F:F,MATCH(统调负荷!$C237,检修、备用和必开!$A:$A,0))</f>
        <v>1300</v>
      </c>
      <c r="AA237" s="26">
        <f t="shared" si="49"/>
        <v>67337.8</v>
      </c>
      <c r="AB237" s="26">
        <v>331</v>
      </c>
      <c r="AC237" s="26">
        <v>286.88</v>
      </c>
      <c r="AD237" s="76">
        <f t="shared" si="50"/>
        <v>45660.4479166667</v>
      </c>
      <c r="AE237" s="27">
        <f t="shared" si="51"/>
        <v>-2237.39999999999</v>
      </c>
      <c r="AF237" s="27">
        <f t="shared" si="52"/>
        <v>-8464.5</v>
      </c>
      <c r="AG237" s="27">
        <f t="shared" si="53"/>
        <v>1630.5</v>
      </c>
      <c r="AH237" s="27">
        <f t="shared" si="54"/>
        <v>2471.6</v>
      </c>
      <c r="AI237" s="27">
        <f t="shared" si="55"/>
        <v>2173</v>
      </c>
      <c r="AJ237" s="27">
        <f t="shared" si="56"/>
        <v>-48</v>
      </c>
      <c r="AK237" s="26">
        <f>INDEX(检修、备用和必开!I:I,MATCH(统调负荷!$C237,检修、备用和必开!$A:$A,0))</f>
        <v>9507.16983735829</v>
      </c>
    </row>
    <row r="238" ht="13.8" spans="1:37">
      <c r="A238" s="26">
        <f t="shared" si="44"/>
        <v>5</v>
      </c>
      <c r="B238" s="26">
        <f t="shared" si="45"/>
        <v>11</v>
      </c>
      <c r="C238" t="s">
        <v>24</v>
      </c>
      <c r="D238" s="75">
        <v>0.458333333333333</v>
      </c>
      <c r="E238" s="26">
        <v>98440</v>
      </c>
      <c r="F238" s="26">
        <v>44683</v>
      </c>
      <c r="G238" s="26">
        <v>18736</v>
      </c>
      <c r="H238" s="26">
        <v>23401</v>
      </c>
      <c r="I238" s="26">
        <v>13031</v>
      </c>
      <c r="J238" s="26">
        <v>-1411</v>
      </c>
      <c r="K238" s="26">
        <f t="shared" si="57"/>
        <v>38821.4</v>
      </c>
      <c r="L238" s="27">
        <f t="shared" si="46"/>
        <v>1.73455362248657</v>
      </c>
      <c r="M238" s="75">
        <v>0.458333333333333</v>
      </c>
      <c r="N238" s="26">
        <v>95644.9</v>
      </c>
      <c r="O238" s="26">
        <v>36824</v>
      </c>
      <c r="P238" s="26">
        <v>19630.3</v>
      </c>
      <c r="Q238" s="26">
        <v>25473.6</v>
      </c>
      <c r="R238" s="26">
        <v>15119</v>
      </c>
      <c r="S238" s="26">
        <v>-1402</v>
      </c>
      <c r="T238" s="26">
        <f t="shared" si="47"/>
        <v>30962.4</v>
      </c>
      <c r="U238" s="27">
        <f t="shared" si="48"/>
        <v>1.59294953681362</v>
      </c>
      <c r="V238" s="26">
        <f>INDEX(检修、备用和必开!B:B,MATCH(统调负荷!$C238,检修、备用和必开!$A:$A,0))</f>
        <v>25854.6</v>
      </c>
      <c r="W238" s="26">
        <f>INDEX(检修、备用和必开!C:C,MATCH(统调负荷!$C238,检修、备用和必开!$A:$A,0))</f>
        <v>0</v>
      </c>
      <c r="X238" s="26">
        <f>INDEX(检修、备用和必开!D:D,MATCH(统调负荷!$C238,检修、备用和必开!$A:$A,0))</f>
        <v>11310</v>
      </c>
      <c r="Y238" s="26">
        <f>INDEX(检修、备用和必开!E:E,MATCH(统调负荷!$C238,检修、备用和必开!$A:$A,0))</f>
        <v>5861.6</v>
      </c>
      <c r="Z238" s="26">
        <f>INDEX(检修、备用和必开!F:F,MATCH(统调负荷!$C238,检修、备用和必开!$A:$A,0))</f>
        <v>1300</v>
      </c>
      <c r="AA238" s="26">
        <f t="shared" si="49"/>
        <v>67337.8</v>
      </c>
      <c r="AB238" s="26">
        <v>354.91</v>
      </c>
      <c r="AC238" s="26">
        <v>298.99</v>
      </c>
      <c r="AD238" s="76">
        <f t="shared" si="50"/>
        <v>45660.4583333333</v>
      </c>
      <c r="AE238" s="27">
        <f t="shared" si="51"/>
        <v>-2795.10000000001</v>
      </c>
      <c r="AF238" s="27">
        <f t="shared" si="52"/>
        <v>-7859</v>
      </c>
      <c r="AG238" s="27">
        <f t="shared" si="53"/>
        <v>894.299999999999</v>
      </c>
      <c r="AH238" s="27">
        <f t="shared" si="54"/>
        <v>2072.6</v>
      </c>
      <c r="AI238" s="27">
        <f t="shared" si="55"/>
        <v>2088</v>
      </c>
      <c r="AJ238" s="27">
        <f t="shared" si="56"/>
        <v>9</v>
      </c>
      <c r="AK238" s="26">
        <f>INDEX(检修、备用和必开!I:I,MATCH(统调负荷!$C238,检修、备用和必开!$A:$A,0))</f>
        <v>9507.16983735829</v>
      </c>
    </row>
    <row r="239" ht="13.8" spans="1:37">
      <c r="A239" s="26">
        <f t="shared" si="44"/>
        <v>5</v>
      </c>
      <c r="B239" s="26">
        <f t="shared" si="45"/>
        <v>11</v>
      </c>
      <c r="C239" t="s">
        <v>24</v>
      </c>
      <c r="D239" s="75">
        <v>0.46875</v>
      </c>
      <c r="E239" s="26">
        <v>98255</v>
      </c>
      <c r="F239" s="26">
        <v>45560</v>
      </c>
      <c r="G239" s="26">
        <v>17313</v>
      </c>
      <c r="H239" s="26">
        <v>23425</v>
      </c>
      <c r="I239" s="26">
        <v>13369</v>
      </c>
      <c r="J239" s="26">
        <v>-1412</v>
      </c>
      <c r="K239" s="26">
        <f t="shared" si="57"/>
        <v>39698.4</v>
      </c>
      <c r="L239" s="27">
        <f t="shared" si="46"/>
        <v>1.69623460895149</v>
      </c>
      <c r="M239" s="75">
        <v>0.46875</v>
      </c>
      <c r="N239" s="26">
        <v>95364.2</v>
      </c>
      <c r="O239" s="26">
        <v>37035.3</v>
      </c>
      <c r="P239" s="26">
        <v>18272.8</v>
      </c>
      <c r="Q239" s="26">
        <v>26097.1</v>
      </c>
      <c r="R239" s="26">
        <v>15400</v>
      </c>
      <c r="S239" s="26">
        <v>-1441</v>
      </c>
      <c r="T239" s="26">
        <f t="shared" si="47"/>
        <v>31173.7</v>
      </c>
      <c r="U239" s="27">
        <f t="shared" si="48"/>
        <v>1.58502672789799</v>
      </c>
      <c r="V239" s="26">
        <f>INDEX(检修、备用和必开!B:B,MATCH(统调负荷!$C239,检修、备用和必开!$A:$A,0))</f>
        <v>25854.6</v>
      </c>
      <c r="W239" s="26">
        <f>INDEX(检修、备用和必开!C:C,MATCH(统调负荷!$C239,检修、备用和必开!$A:$A,0))</f>
        <v>0</v>
      </c>
      <c r="X239" s="26">
        <f>INDEX(检修、备用和必开!D:D,MATCH(统调负荷!$C239,检修、备用和必开!$A:$A,0))</f>
        <v>11310</v>
      </c>
      <c r="Y239" s="26">
        <f>INDEX(检修、备用和必开!E:E,MATCH(统调负荷!$C239,检修、备用和必开!$A:$A,0))</f>
        <v>5861.6</v>
      </c>
      <c r="Z239" s="26">
        <f>INDEX(检修、备用和必开!F:F,MATCH(统调负荷!$C239,检修、备用和必开!$A:$A,0))</f>
        <v>1300</v>
      </c>
      <c r="AA239" s="26">
        <f t="shared" si="49"/>
        <v>67337.8</v>
      </c>
      <c r="AB239" s="26">
        <v>353.33</v>
      </c>
      <c r="AC239" s="26">
        <v>303.97</v>
      </c>
      <c r="AD239" s="76">
        <f t="shared" si="50"/>
        <v>45660.46875</v>
      </c>
      <c r="AE239" s="27">
        <f t="shared" si="51"/>
        <v>-2890.8</v>
      </c>
      <c r="AF239" s="27">
        <f t="shared" si="52"/>
        <v>-8524.7</v>
      </c>
      <c r="AG239" s="27">
        <f t="shared" si="53"/>
        <v>959.799999999999</v>
      </c>
      <c r="AH239" s="27">
        <f t="shared" si="54"/>
        <v>2672.1</v>
      </c>
      <c r="AI239" s="27">
        <f t="shared" si="55"/>
        <v>2031</v>
      </c>
      <c r="AJ239" s="27">
        <f t="shared" si="56"/>
        <v>-29</v>
      </c>
      <c r="AK239" s="26">
        <f>INDEX(检修、备用和必开!I:I,MATCH(统调负荷!$C239,检修、备用和必开!$A:$A,0))</f>
        <v>9507.16983735829</v>
      </c>
    </row>
    <row r="240" ht="13.8" spans="1:37">
      <c r="A240" s="26">
        <f t="shared" si="44"/>
        <v>5</v>
      </c>
      <c r="B240" s="26">
        <f t="shared" si="45"/>
        <v>11</v>
      </c>
      <c r="C240" t="s">
        <v>24</v>
      </c>
      <c r="D240" s="75">
        <v>0.479166666666667</v>
      </c>
      <c r="E240" s="26">
        <v>96775</v>
      </c>
      <c r="F240" s="26">
        <v>45026</v>
      </c>
      <c r="G240" s="26">
        <v>16235</v>
      </c>
      <c r="H240" s="26">
        <v>23282</v>
      </c>
      <c r="I240" s="26">
        <v>13643</v>
      </c>
      <c r="J240" s="26">
        <v>-1411</v>
      </c>
      <c r="K240" s="26">
        <f t="shared" si="57"/>
        <v>39164.4</v>
      </c>
      <c r="L240" s="27">
        <f t="shared" si="46"/>
        <v>1.71936248225429</v>
      </c>
      <c r="M240" s="75">
        <v>0.479166666666667</v>
      </c>
      <c r="N240" s="26">
        <v>93532.8</v>
      </c>
      <c r="O240" s="26">
        <v>35343.9</v>
      </c>
      <c r="P240" s="26">
        <v>17432.4</v>
      </c>
      <c r="Q240" s="26">
        <v>26550.5</v>
      </c>
      <c r="R240" s="26">
        <v>15623</v>
      </c>
      <c r="S240" s="26">
        <v>-1417</v>
      </c>
      <c r="T240" s="26">
        <f t="shared" si="47"/>
        <v>29482.3</v>
      </c>
      <c r="U240" s="27">
        <f t="shared" si="48"/>
        <v>1.65074781269995</v>
      </c>
      <c r="V240" s="26">
        <f>INDEX(检修、备用和必开!B:B,MATCH(统调负荷!$C240,检修、备用和必开!$A:$A,0))</f>
        <v>25854.6</v>
      </c>
      <c r="W240" s="26">
        <f>INDEX(检修、备用和必开!C:C,MATCH(统调负荷!$C240,检修、备用和必开!$A:$A,0))</f>
        <v>0</v>
      </c>
      <c r="X240" s="26">
        <f>INDEX(检修、备用和必开!D:D,MATCH(统调负荷!$C240,检修、备用和必开!$A:$A,0))</f>
        <v>11310</v>
      </c>
      <c r="Y240" s="26">
        <f>INDEX(检修、备用和必开!E:E,MATCH(统调负荷!$C240,检修、备用和必开!$A:$A,0))</f>
        <v>5861.6</v>
      </c>
      <c r="Z240" s="26">
        <f>INDEX(检修、备用和必开!F:F,MATCH(统调负荷!$C240,检修、备用和必开!$A:$A,0))</f>
        <v>1300</v>
      </c>
      <c r="AA240" s="26">
        <f t="shared" si="49"/>
        <v>67337.8</v>
      </c>
      <c r="AB240" s="26">
        <v>340.09</v>
      </c>
      <c r="AC240" s="26">
        <v>269.53</v>
      </c>
      <c r="AD240" s="76">
        <f t="shared" si="50"/>
        <v>45660.4791666667</v>
      </c>
      <c r="AE240" s="27">
        <f t="shared" si="51"/>
        <v>-3242.2</v>
      </c>
      <c r="AF240" s="27">
        <f t="shared" si="52"/>
        <v>-9682.1</v>
      </c>
      <c r="AG240" s="27">
        <f t="shared" si="53"/>
        <v>1197.4</v>
      </c>
      <c r="AH240" s="27">
        <f t="shared" si="54"/>
        <v>3268.5</v>
      </c>
      <c r="AI240" s="27">
        <f t="shared" si="55"/>
        <v>1980</v>
      </c>
      <c r="AJ240" s="27">
        <f t="shared" si="56"/>
        <v>-6</v>
      </c>
      <c r="AK240" s="26">
        <f>INDEX(检修、备用和必开!I:I,MATCH(统调负荷!$C240,检修、备用和必开!$A:$A,0))</f>
        <v>9507.16983735829</v>
      </c>
    </row>
    <row r="241" ht="13.8" spans="1:37">
      <c r="A241" s="26">
        <f t="shared" si="44"/>
        <v>5</v>
      </c>
      <c r="B241" s="26">
        <f t="shared" si="45"/>
        <v>11</v>
      </c>
      <c r="C241" t="s">
        <v>24</v>
      </c>
      <c r="D241" s="75">
        <v>0.489583333333333</v>
      </c>
      <c r="E241" s="26">
        <v>93910</v>
      </c>
      <c r="F241" s="26">
        <v>43770</v>
      </c>
      <c r="G241" s="26">
        <v>14491</v>
      </c>
      <c r="H241" s="26">
        <v>23238</v>
      </c>
      <c r="I241" s="26">
        <v>13822</v>
      </c>
      <c r="J241" s="26">
        <v>-1411</v>
      </c>
      <c r="K241" s="26">
        <f t="shared" si="57"/>
        <v>37908.4</v>
      </c>
      <c r="L241" s="27">
        <f t="shared" si="46"/>
        <v>1.77632925684017</v>
      </c>
      <c r="M241" s="75">
        <v>0.489583333333333</v>
      </c>
      <c r="N241" s="26">
        <v>90869.8</v>
      </c>
      <c r="O241" s="26">
        <v>33691.6</v>
      </c>
      <c r="P241" s="26">
        <v>16345.4</v>
      </c>
      <c r="Q241" s="26">
        <v>26461.8</v>
      </c>
      <c r="R241" s="26">
        <v>15767</v>
      </c>
      <c r="S241" s="26">
        <v>-1396</v>
      </c>
      <c r="T241" s="26">
        <f t="shared" si="47"/>
        <v>27830</v>
      </c>
      <c r="U241" s="27">
        <f t="shared" si="48"/>
        <v>1.72043433827287</v>
      </c>
      <c r="V241" s="26">
        <f>INDEX(检修、备用和必开!B:B,MATCH(统调负荷!$C241,检修、备用和必开!$A:$A,0))</f>
        <v>25854.6</v>
      </c>
      <c r="W241" s="26">
        <f>INDEX(检修、备用和必开!C:C,MATCH(统调负荷!$C241,检修、备用和必开!$A:$A,0))</f>
        <v>0</v>
      </c>
      <c r="X241" s="26">
        <f>INDEX(检修、备用和必开!D:D,MATCH(统调负荷!$C241,检修、备用和必开!$A:$A,0))</f>
        <v>11310</v>
      </c>
      <c r="Y241" s="26">
        <f>INDEX(检修、备用和必开!E:E,MATCH(统调负荷!$C241,检修、备用和必开!$A:$A,0))</f>
        <v>5861.6</v>
      </c>
      <c r="Z241" s="26">
        <f>INDEX(检修、备用和必开!F:F,MATCH(统调负荷!$C241,检修、备用和必开!$A:$A,0))</f>
        <v>1300</v>
      </c>
      <c r="AA241" s="26">
        <f t="shared" si="49"/>
        <v>67337.8</v>
      </c>
      <c r="AB241" s="26">
        <v>363.86</v>
      </c>
      <c r="AC241" s="26">
        <v>182</v>
      </c>
      <c r="AD241" s="76">
        <f t="shared" si="50"/>
        <v>45660.4895833333</v>
      </c>
      <c r="AE241" s="27">
        <f t="shared" si="51"/>
        <v>-3040.2</v>
      </c>
      <c r="AF241" s="27">
        <f t="shared" si="52"/>
        <v>-10078.4</v>
      </c>
      <c r="AG241" s="27">
        <f t="shared" si="53"/>
        <v>1854.4</v>
      </c>
      <c r="AH241" s="27">
        <f t="shared" si="54"/>
        <v>3223.8</v>
      </c>
      <c r="AI241" s="27">
        <f t="shared" si="55"/>
        <v>1945</v>
      </c>
      <c r="AJ241" s="27">
        <f t="shared" si="56"/>
        <v>15</v>
      </c>
      <c r="AK241" s="26">
        <f>INDEX(检修、备用和必开!I:I,MATCH(统调负荷!$C241,检修、备用和必开!$A:$A,0))</f>
        <v>9507.16983735829</v>
      </c>
    </row>
    <row r="242" ht="13.8" spans="1:37">
      <c r="A242" s="26">
        <f t="shared" si="44"/>
        <v>5</v>
      </c>
      <c r="B242" s="26">
        <f t="shared" si="45"/>
        <v>12</v>
      </c>
      <c r="C242" t="s">
        <v>24</v>
      </c>
      <c r="D242" s="75">
        <v>0.5</v>
      </c>
      <c r="E242" s="26">
        <v>86520</v>
      </c>
      <c r="F242" s="26">
        <v>37931</v>
      </c>
      <c r="G242" s="26">
        <v>12958</v>
      </c>
      <c r="H242" s="26">
        <v>23072</v>
      </c>
      <c r="I242" s="26">
        <v>13970</v>
      </c>
      <c r="J242" s="26">
        <v>-1411</v>
      </c>
      <c r="K242" s="26">
        <f t="shared" si="57"/>
        <v>32069.4</v>
      </c>
      <c r="L242" s="27">
        <f t="shared" si="46"/>
        <v>2.09975241195657</v>
      </c>
      <c r="M242" s="75">
        <v>0.5</v>
      </c>
      <c r="N242" s="26">
        <v>84205.9</v>
      </c>
      <c r="O242" s="26">
        <v>30379.2</v>
      </c>
      <c r="P242" s="26">
        <v>15552.1</v>
      </c>
      <c r="Q242" s="26">
        <v>23954.6</v>
      </c>
      <c r="R242" s="26">
        <v>15784</v>
      </c>
      <c r="S242" s="26">
        <v>-1464</v>
      </c>
      <c r="T242" s="26">
        <f t="shared" si="47"/>
        <v>24517.6</v>
      </c>
      <c r="U242" s="27">
        <f t="shared" si="48"/>
        <v>1.8794951378267</v>
      </c>
      <c r="V242" s="26">
        <f>INDEX(检修、备用和必开!B:B,MATCH(统调负荷!$C242,检修、备用和必开!$A:$A,0))</f>
        <v>25854.6</v>
      </c>
      <c r="W242" s="26">
        <f>INDEX(检修、备用和必开!C:C,MATCH(统调负荷!$C242,检修、备用和必开!$A:$A,0))</f>
        <v>0</v>
      </c>
      <c r="X242" s="26">
        <f>INDEX(检修、备用和必开!D:D,MATCH(统调负荷!$C242,检修、备用和必开!$A:$A,0))</f>
        <v>11310</v>
      </c>
      <c r="Y242" s="26">
        <f>INDEX(检修、备用和必开!E:E,MATCH(统调负荷!$C242,检修、备用和必开!$A:$A,0))</f>
        <v>5861.6</v>
      </c>
      <c r="Z242" s="26">
        <f>INDEX(检修、备用和必开!F:F,MATCH(统调负荷!$C242,检修、备用和必开!$A:$A,0))</f>
        <v>1300</v>
      </c>
      <c r="AA242" s="26">
        <f t="shared" si="49"/>
        <v>67337.8</v>
      </c>
      <c r="AB242" s="26">
        <v>231.93</v>
      </c>
      <c r="AC242" s="26">
        <v>0.48</v>
      </c>
      <c r="AD242" s="76">
        <f t="shared" si="50"/>
        <v>45660.5</v>
      </c>
      <c r="AE242" s="27">
        <f t="shared" si="51"/>
        <v>-2314.10000000001</v>
      </c>
      <c r="AF242" s="27">
        <f t="shared" si="52"/>
        <v>-7551.8</v>
      </c>
      <c r="AG242" s="27">
        <f t="shared" si="53"/>
        <v>2594.1</v>
      </c>
      <c r="AH242" s="27">
        <f t="shared" si="54"/>
        <v>882.599999999999</v>
      </c>
      <c r="AI242" s="27">
        <f t="shared" si="55"/>
        <v>1814</v>
      </c>
      <c r="AJ242" s="27">
        <f t="shared" si="56"/>
        <v>-53</v>
      </c>
      <c r="AK242" s="26">
        <f>INDEX(检修、备用和必开!I:I,MATCH(统调负荷!$C242,检修、备用和必开!$A:$A,0))</f>
        <v>9507.16983735829</v>
      </c>
    </row>
    <row r="243" ht="13.8" spans="1:37">
      <c r="A243" s="26">
        <f t="shared" si="44"/>
        <v>5</v>
      </c>
      <c r="B243" s="26">
        <f t="shared" si="45"/>
        <v>12</v>
      </c>
      <c r="C243" t="s">
        <v>24</v>
      </c>
      <c r="D243" s="75">
        <v>0.510416666666667</v>
      </c>
      <c r="E243" s="26">
        <v>86060</v>
      </c>
      <c r="F243" s="26">
        <v>38905</v>
      </c>
      <c r="G243" s="26">
        <v>11807</v>
      </c>
      <c r="H243" s="26">
        <v>22677</v>
      </c>
      <c r="I243" s="26">
        <v>14082</v>
      </c>
      <c r="J243" s="26">
        <v>-1411</v>
      </c>
      <c r="K243" s="26">
        <f t="shared" si="57"/>
        <v>33043.4</v>
      </c>
      <c r="L243" s="27">
        <f t="shared" si="46"/>
        <v>2.03785930019308</v>
      </c>
      <c r="M243" s="75">
        <v>0.510416666666667</v>
      </c>
      <c r="N243" s="26">
        <v>84757.1</v>
      </c>
      <c r="O243" s="26">
        <v>32247.3</v>
      </c>
      <c r="P243" s="26">
        <v>15623</v>
      </c>
      <c r="Q243" s="26">
        <v>22695.8</v>
      </c>
      <c r="R243" s="26">
        <v>15571</v>
      </c>
      <c r="S243" s="26">
        <v>-1380</v>
      </c>
      <c r="T243" s="26">
        <f t="shared" si="47"/>
        <v>26385.7</v>
      </c>
      <c r="U243" s="27">
        <f t="shared" si="48"/>
        <v>1.78635228951843</v>
      </c>
      <c r="V243" s="26">
        <f>INDEX(检修、备用和必开!B:B,MATCH(统调负荷!$C243,检修、备用和必开!$A:$A,0))</f>
        <v>25854.6</v>
      </c>
      <c r="W243" s="26">
        <f>INDEX(检修、备用和必开!C:C,MATCH(统调负荷!$C243,检修、备用和必开!$A:$A,0))</f>
        <v>0</v>
      </c>
      <c r="X243" s="26">
        <f>INDEX(检修、备用和必开!D:D,MATCH(统调负荷!$C243,检修、备用和必开!$A:$A,0))</f>
        <v>11310</v>
      </c>
      <c r="Y243" s="26">
        <f>INDEX(检修、备用和必开!E:E,MATCH(统调负荷!$C243,检修、备用和必开!$A:$A,0))</f>
        <v>5861.6</v>
      </c>
      <c r="Z243" s="26">
        <f>INDEX(检修、备用和必开!F:F,MATCH(统调负荷!$C243,检修、备用和必开!$A:$A,0))</f>
        <v>1300</v>
      </c>
      <c r="AA243" s="26">
        <f t="shared" si="49"/>
        <v>67337.8</v>
      </c>
      <c r="AB243" s="26">
        <v>193.61</v>
      </c>
      <c r="AC243" s="26">
        <v>197.64</v>
      </c>
      <c r="AD243" s="76">
        <f t="shared" si="50"/>
        <v>45660.5104166667</v>
      </c>
      <c r="AE243" s="27">
        <f t="shared" si="51"/>
        <v>-1302.89999999999</v>
      </c>
      <c r="AF243" s="27">
        <f t="shared" si="52"/>
        <v>-6657.7</v>
      </c>
      <c r="AG243" s="27">
        <f t="shared" si="53"/>
        <v>3816</v>
      </c>
      <c r="AH243" s="27">
        <f t="shared" si="54"/>
        <v>18.7999999999993</v>
      </c>
      <c r="AI243" s="27">
        <f t="shared" si="55"/>
        <v>1489</v>
      </c>
      <c r="AJ243" s="27">
        <f t="shared" si="56"/>
        <v>31</v>
      </c>
      <c r="AK243" s="26">
        <f>INDEX(检修、备用和必开!I:I,MATCH(统调负荷!$C243,检修、备用和必开!$A:$A,0))</f>
        <v>9507.16983735829</v>
      </c>
    </row>
    <row r="244" ht="13.8" spans="1:37">
      <c r="A244" s="26">
        <f t="shared" si="44"/>
        <v>5</v>
      </c>
      <c r="B244" s="26">
        <f t="shared" si="45"/>
        <v>12</v>
      </c>
      <c r="C244" t="s">
        <v>24</v>
      </c>
      <c r="D244" s="75">
        <v>0.520833333333333</v>
      </c>
      <c r="E244" s="26">
        <v>85410</v>
      </c>
      <c r="F244" s="26">
        <v>38299</v>
      </c>
      <c r="G244" s="26">
        <v>11807</v>
      </c>
      <c r="H244" s="26">
        <v>22568</v>
      </c>
      <c r="I244" s="26">
        <v>14147</v>
      </c>
      <c r="J244" s="26">
        <v>-1411</v>
      </c>
      <c r="K244" s="26">
        <f t="shared" si="57"/>
        <v>32437.4</v>
      </c>
      <c r="L244" s="27">
        <f t="shared" si="46"/>
        <v>2.07593086992176</v>
      </c>
      <c r="M244" s="75">
        <v>0.520833333333333</v>
      </c>
      <c r="N244" s="26">
        <v>84045.6</v>
      </c>
      <c r="O244" s="26">
        <v>34029.1</v>
      </c>
      <c r="P244" s="26">
        <v>14672.2</v>
      </c>
      <c r="Q244" s="26">
        <v>21480.3</v>
      </c>
      <c r="R244" s="26">
        <v>15208</v>
      </c>
      <c r="S244" s="26">
        <v>-1344</v>
      </c>
      <c r="T244" s="26">
        <f t="shared" si="47"/>
        <v>28167.5</v>
      </c>
      <c r="U244" s="27">
        <f t="shared" si="48"/>
        <v>1.70572604648217</v>
      </c>
      <c r="V244" s="26">
        <f>INDEX(检修、备用和必开!B:B,MATCH(统调负荷!$C244,检修、备用和必开!$A:$A,0))</f>
        <v>25854.6</v>
      </c>
      <c r="W244" s="26">
        <f>INDEX(检修、备用和必开!C:C,MATCH(统调负荷!$C244,检修、备用和必开!$A:$A,0))</f>
        <v>0</v>
      </c>
      <c r="X244" s="26">
        <f>INDEX(检修、备用和必开!D:D,MATCH(统调负荷!$C244,检修、备用和必开!$A:$A,0))</f>
        <v>11310</v>
      </c>
      <c r="Y244" s="26">
        <f>INDEX(检修、备用和必开!E:E,MATCH(统调负荷!$C244,检修、备用和必开!$A:$A,0))</f>
        <v>5861.6</v>
      </c>
      <c r="Z244" s="26">
        <f>INDEX(检修、备用和必开!F:F,MATCH(统调负荷!$C244,检修、备用和必开!$A:$A,0))</f>
        <v>1300</v>
      </c>
      <c r="AA244" s="26">
        <f t="shared" si="49"/>
        <v>67337.8</v>
      </c>
      <c r="AB244" s="26">
        <v>236.75</v>
      </c>
      <c r="AC244" s="26">
        <v>280.08</v>
      </c>
      <c r="AD244" s="76">
        <f t="shared" si="50"/>
        <v>45660.5208333333</v>
      </c>
      <c r="AE244" s="27">
        <f t="shared" si="51"/>
        <v>-1364.39999999999</v>
      </c>
      <c r="AF244" s="27">
        <f t="shared" si="52"/>
        <v>-4269.9</v>
      </c>
      <c r="AG244" s="27">
        <f t="shared" si="53"/>
        <v>2865.2</v>
      </c>
      <c r="AH244" s="27">
        <f t="shared" si="54"/>
        <v>-1087.7</v>
      </c>
      <c r="AI244" s="27">
        <f t="shared" si="55"/>
        <v>1061</v>
      </c>
      <c r="AJ244" s="27">
        <f t="shared" si="56"/>
        <v>67</v>
      </c>
      <c r="AK244" s="26">
        <f>INDEX(检修、备用和必开!I:I,MATCH(统调负荷!$C244,检修、备用和必开!$A:$A,0))</f>
        <v>9507.16983735829</v>
      </c>
    </row>
    <row r="245" ht="13.8" spans="1:37">
      <c r="A245" s="26">
        <f t="shared" si="44"/>
        <v>5</v>
      </c>
      <c r="B245" s="26">
        <f t="shared" si="45"/>
        <v>12</v>
      </c>
      <c r="C245" t="s">
        <v>24</v>
      </c>
      <c r="D245" s="75">
        <v>0.53125</v>
      </c>
      <c r="E245" s="26">
        <v>84855</v>
      </c>
      <c r="F245" s="26">
        <v>37863</v>
      </c>
      <c r="G245" s="26">
        <v>11807</v>
      </c>
      <c r="H245" s="26">
        <v>22455</v>
      </c>
      <c r="I245" s="26">
        <v>14141</v>
      </c>
      <c r="J245" s="26">
        <v>-1411</v>
      </c>
      <c r="K245" s="26">
        <f t="shared" si="57"/>
        <v>32001.4</v>
      </c>
      <c r="L245" s="27">
        <f t="shared" si="46"/>
        <v>2.10421419062916</v>
      </c>
      <c r="M245" s="75">
        <v>0.53125</v>
      </c>
      <c r="N245" s="26">
        <v>83679.1</v>
      </c>
      <c r="O245" s="26">
        <v>33897.1</v>
      </c>
      <c r="P245" s="26">
        <v>14604.1</v>
      </c>
      <c r="Q245" s="26">
        <v>21382.9</v>
      </c>
      <c r="R245" s="26">
        <v>15192</v>
      </c>
      <c r="S245" s="26">
        <v>-1397</v>
      </c>
      <c r="T245" s="26">
        <f t="shared" si="47"/>
        <v>28035.5</v>
      </c>
      <c r="U245" s="27">
        <f t="shared" si="48"/>
        <v>1.71144857734684</v>
      </c>
      <c r="V245" s="26">
        <f>INDEX(检修、备用和必开!B:B,MATCH(统调负荷!$C245,检修、备用和必开!$A:$A,0))</f>
        <v>25854.6</v>
      </c>
      <c r="W245" s="26">
        <f>INDEX(检修、备用和必开!C:C,MATCH(统调负荷!$C245,检修、备用和必开!$A:$A,0))</f>
        <v>0</v>
      </c>
      <c r="X245" s="26">
        <f>INDEX(检修、备用和必开!D:D,MATCH(统调负荷!$C245,检修、备用和必开!$A:$A,0))</f>
        <v>11310</v>
      </c>
      <c r="Y245" s="26">
        <f>INDEX(检修、备用和必开!E:E,MATCH(统调负荷!$C245,检修、备用和必开!$A:$A,0))</f>
        <v>5861.6</v>
      </c>
      <c r="Z245" s="26">
        <f>INDEX(检修、备用和必开!F:F,MATCH(统调负荷!$C245,检修、备用和必开!$A:$A,0))</f>
        <v>1300</v>
      </c>
      <c r="AA245" s="26">
        <f t="shared" si="49"/>
        <v>67337.8</v>
      </c>
      <c r="AB245" s="26">
        <v>169.41</v>
      </c>
      <c r="AC245" s="26">
        <v>222.31</v>
      </c>
      <c r="AD245" s="76">
        <f t="shared" si="50"/>
        <v>45660.53125</v>
      </c>
      <c r="AE245" s="27">
        <f t="shared" si="51"/>
        <v>-1175.89999999999</v>
      </c>
      <c r="AF245" s="27">
        <f t="shared" si="52"/>
        <v>-3965.9</v>
      </c>
      <c r="AG245" s="27">
        <f t="shared" si="53"/>
        <v>2797.1</v>
      </c>
      <c r="AH245" s="27">
        <f t="shared" si="54"/>
        <v>-1072.1</v>
      </c>
      <c r="AI245" s="27">
        <f t="shared" si="55"/>
        <v>1051</v>
      </c>
      <c r="AJ245" s="27">
        <f t="shared" si="56"/>
        <v>14</v>
      </c>
      <c r="AK245" s="26">
        <f>INDEX(检修、备用和必开!I:I,MATCH(统调负荷!$C245,检修、备用和必开!$A:$A,0))</f>
        <v>9507.16983735829</v>
      </c>
    </row>
    <row r="246" ht="13.8" spans="1:37">
      <c r="A246" s="26">
        <f t="shared" si="44"/>
        <v>5</v>
      </c>
      <c r="B246" s="26">
        <f t="shared" si="45"/>
        <v>13</v>
      </c>
      <c r="C246" t="s">
        <v>24</v>
      </c>
      <c r="D246" s="75">
        <v>0.541666666666667</v>
      </c>
      <c r="E246" s="26">
        <v>84950</v>
      </c>
      <c r="F246" s="26">
        <v>38182</v>
      </c>
      <c r="G246" s="26">
        <v>11807</v>
      </c>
      <c r="H246" s="26">
        <v>22285</v>
      </c>
      <c r="I246" s="26">
        <v>14087</v>
      </c>
      <c r="J246" s="26">
        <v>-1411</v>
      </c>
      <c r="K246" s="26">
        <f t="shared" si="57"/>
        <v>32320.4</v>
      </c>
      <c r="L246" s="27">
        <f t="shared" si="46"/>
        <v>2.08344574943379</v>
      </c>
      <c r="M246" s="75">
        <v>0.541666666666667</v>
      </c>
      <c r="N246" s="26">
        <v>83559.6</v>
      </c>
      <c r="O246" s="26">
        <v>34423.5</v>
      </c>
      <c r="P246" s="26">
        <v>14621.2</v>
      </c>
      <c r="Q246" s="26">
        <v>20778.9</v>
      </c>
      <c r="R246" s="26">
        <v>15142</v>
      </c>
      <c r="S246" s="26">
        <v>-1406</v>
      </c>
      <c r="T246" s="26">
        <f t="shared" si="47"/>
        <v>28561.9</v>
      </c>
      <c r="U246" s="27">
        <f t="shared" si="48"/>
        <v>1.6888535535051</v>
      </c>
      <c r="V246" s="26">
        <f>INDEX(检修、备用和必开!B:B,MATCH(统调负荷!$C246,检修、备用和必开!$A:$A,0))</f>
        <v>25854.6</v>
      </c>
      <c r="W246" s="26">
        <f>INDEX(检修、备用和必开!C:C,MATCH(统调负荷!$C246,检修、备用和必开!$A:$A,0))</f>
        <v>0</v>
      </c>
      <c r="X246" s="26">
        <f>INDEX(检修、备用和必开!D:D,MATCH(统调负荷!$C246,检修、备用和必开!$A:$A,0))</f>
        <v>11310</v>
      </c>
      <c r="Y246" s="26">
        <f>INDEX(检修、备用和必开!E:E,MATCH(统调负荷!$C246,检修、备用和必开!$A:$A,0))</f>
        <v>5861.6</v>
      </c>
      <c r="Z246" s="26">
        <f>INDEX(检修、备用和必开!F:F,MATCH(统调负荷!$C246,检修、备用和必开!$A:$A,0))</f>
        <v>1300</v>
      </c>
      <c r="AA246" s="26">
        <f t="shared" si="49"/>
        <v>67337.8</v>
      </c>
      <c r="AB246" s="26">
        <v>170.23</v>
      </c>
      <c r="AC246" s="26">
        <v>283.21</v>
      </c>
      <c r="AD246" s="76">
        <f t="shared" si="50"/>
        <v>45660.5416666667</v>
      </c>
      <c r="AE246" s="27">
        <f t="shared" si="51"/>
        <v>-1390.39999999999</v>
      </c>
      <c r="AF246" s="27">
        <f t="shared" si="52"/>
        <v>-3758.5</v>
      </c>
      <c r="AG246" s="27">
        <f t="shared" si="53"/>
        <v>2814.2</v>
      </c>
      <c r="AH246" s="27">
        <f t="shared" si="54"/>
        <v>-1506.1</v>
      </c>
      <c r="AI246" s="27">
        <f t="shared" si="55"/>
        <v>1055</v>
      </c>
      <c r="AJ246" s="27">
        <f t="shared" si="56"/>
        <v>5</v>
      </c>
      <c r="AK246" s="26">
        <f>INDEX(检修、备用和必开!I:I,MATCH(统调负荷!$C246,检修、备用和必开!$A:$A,0))</f>
        <v>9507.16983735829</v>
      </c>
    </row>
    <row r="247" ht="13.8" spans="1:37">
      <c r="A247" s="26">
        <f t="shared" si="44"/>
        <v>5</v>
      </c>
      <c r="B247" s="26">
        <f t="shared" si="45"/>
        <v>13</v>
      </c>
      <c r="C247" t="s">
        <v>24</v>
      </c>
      <c r="D247" s="75">
        <v>0.552083333333333</v>
      </c>
      <c r="E247" s="26">
        <v>86610</v>
      </c>
      <c r="F247" s="26">
        <v>40012</v>
      </c>
      <c r="G247" s="26">
        <v>11807</v>
      </c>
      <c r="H247" s="26">
        <v>22177</v>
      </c>
      <c r="I247" s="26">
        <v>14025</v>
      </c>
      <c r="J247" s="26">
        <v>-1411</v>
      </c>
      <c r="K247" s="26">
        <f t="shared" si="57"/>
        <v>34150.4</v>
      </c>
      <c r="L247" s="27">
        <f t="shared" si="46"/>
        <v>1.97180120877061</v>
      </c>
      <c r="M247" s="75">
        <v>0.552083333333333</v>
      </c>
      <c r="N247" s="26">
        <v>84829</v>
      </c>
      <c r="O247" s="26">
        <v>35808.4</v>
      </c>
      <c r="P247" s="26">
        <v>14887.1</v>
      </c>
      <c r="Q247" s="26">
        <v>20586.5</v>
      </c>
      <c r="R247" s="26">
        <v>14923</v>
      </c>
      <c r="S247" s="26">
        <v>-1376</v>
      </c>
      <c r="T247" s="26">
        <f t="shared" si="47"/>
        <v>29946.8</v>
      </c>
      <c r="U247" s="27">
        <f t="shared" si="48"/>
        <v>1.63216245564368</v>
      </c>
      <c r="V247" s="26">
        <f>INDEX(检修、备用和必开!B:B,MATCH(统调负荷!$C247,检修、备用和必开!$A:$A,0))</f>
        <v>25854.6</v>
      </c>
      <c r="W247" s="26">
        <f>INDEX(检修、备用和必开!C:C,MATCH(统调负荷!$C247,检修、备用和必开!$A:$A,0))</f>
        <v>0</v>
      </c>
      <c r="X247" s="26">
        <f>INDEX(检修、备用和必开!D:D,MATCH(统调负荷!$C247,检修、备用和必开!$A:$A,0))</f>
        <v>11310</v>
      </c>
      <c r="Y247" s="26">
        <f>INDEX(检修、备用和必开!E:E,MATCH(统调负荷!$C247,检修、备用和必开!$A:$A,0))</f>
        <v>5861.6</v>
      </c>
      <c r="Z247" s="26">
        <f>INDEX(检修、备用和必开!F:F,MATCH(统调负荷!$C247,检修、备用和必开!$A:$A,0))</f>
        <v>1300</v>
      </c>
      <c r="AA247" s="26">
        <f t="shared" si="49"/>
        <v>67337.8</v>
      </c>
      <c r="AB247" s="26">
        <v>295.59</v>
      </c>
      <c r="AC247" s="26">
        <v>306.08</v>
      </c>
      <c r="AD247" s="76">
        <f t="shared" si="50"/>
        <v>45660.5520833333</v>
      </c>
      <c r="AE247" s="27">
        <f t="shared" si="51"/>
        <v>-1781</v>
      </c>
      <c r="AF247" s="27">
        <f t="shared" si="52"/>
        <v>-4203.6</v>
      </c>
      <c r="AG247" s="27">
        <f t="shared" si="53"/>
        <v>3080.1</v>
      </c>
      <c r="AH247" s="27">
        <f t="shared" si="54"/>
        <v>-1590.5</v>
      </c>
      <c r="AI247" s="27">
        <f t="shared" si="55"/>
        <v>898</v>
      </c>
      <c r="AJ247" s="27">
        <f t="shared" si="56"/>
        <v>35</v>
      </c>
      <c r="AK247" s="26">
        <f>INDEX(检修、备用和必开!I:I,MATCH(统调负荷!$C247,检修、备用和必开!$A:$A,0))</f>
        <v>9507.16983735829</v>
      </c>
    </row>
    <row r="248" ht="13.8" spans="1:37">
      <c r="A248" s="26">
        <f t="shared" si="44"/>
        <v>5</v>
      </c>
      <c r="B248" s="26">
        <f t="shared" si="45"/>
        <v>13</v>
      </c>
      <c r="C248" t="s">
        <v>24</v>
      </c>
      <c r="D248" s="75">
        <v>0.5625</v>
      </c>
      <c r="E248" s="26">
        <v>89105</v>
      </c>
      <c r="F248" s="26">
        <v>42733</v>
      </c>
      <c r="G248" s="26">
        <v>11807</v>
      </c>
      <c r="H248" s="26">
        <v>22076</v>
      </c>
      <c r="I248" s="26">
        <v>13900</v>
      </c>
      <c r="J248" s="26">
        <v>-1411</v>
      </c>
      <c r="K248" s="26">
        <f t="shared" si="57"/>
        <v>36871.4</v>
      </c>
      <c r="L248" s="27">
        <f t="shared" si="46"/>
        <v>1.82628812575601</v>
      </c>
      <c r="M248" s="75">
        <v>0.5625</v>
      </c>
      <c r="N248" s="26">
        <v>87265.3</v>
      </c>
      <c r="O248" s="26">
        <v>37162.4</v>
      </c>
      <c r="P248" s="26">
        <v>14835.3</v>
      </c>
      <c r="Q248" s="26">
        <v>21749.6</v>
      </c>
      <c r="R248" s="26">
        <v>14802</v>
      </c>
      <c r="S248" s="26">
        <v>-1284</v>
      </c>
      <c r="T248" s="26">
        <f t="shared" si="47"/>
        <v>31300.8</v>
      </c>
      <c r="U248" s="27">
        <f t="shared" si="48"/>
        <v>1.58029889136088</v>
      </c>
      <c r="V248" s="26">
        <f>INDEX(检修、备用和必开!B:B,MATCH(统调负荷!$C248,检修、备用和必开!$A:$A,0))</f>
        <v>25854.6</v>
      </c>
      <c r="W248" s="26">
        <f>INDEX(检修、备用和必开!C:C,MATCH(统调负荷!$C248,检修、备用和必开!$A:$A,0))</f>
        <v>0</v>
      </c>
      <c r="X248" s="26">
        <f>INDEX(检修、备用和必开!D:D,MATCH(统调负荷!$C248,检修、备用和必开!$A:$A,0))</f>
        <v>11310</v>
      </c>
      <c r="Y248" s="26">
        <f>INDEX(检修、备用和必开!E:E,MATCH(统调负荷!$C248,检修、备用和必开!$A:$A,0))</f>
        <v>5861.6</v>
      </c>
      <c r="Z248" s="26">
        <f>INDEX(检修、备用和必开!F:F,MATCH(统调负荷!$C248,检修、备用和必开!$A:$A,0))</f>
        <v>1300</v>
      </c>
      <c r="AA248" s="26">
        <f t="shared" si="49"/>
        <v>67337.8</v>
      </c>
      <c r="AB248" s="26">
        <v>310.49</v>
      </c>
      <c r="AC248" s="26">
        <v>350.14</v>
      </c>
      <c r="AD248" s="76">
        <f t="shared" si="50"/>
        <v>45660.5625</v>
      </c>
      <c r="AE248" s="27">
        <f t="shared" si="51"/>
        <v>-1839.7</v>
      </c>
      <c r="AF248" s="27">
        <f t="shared" si="52"/>
        <v>-5570.6</v>
      </c>
      <c r="AG248" s="27">
        <f t="shared" si="53"/>
        <v>3028.3</v>
      </c>
      <c r="AH248" s="27">
        <f t="shared" si="54"/>
        <v>-326.400000000001</v>
      </c>
      <c r="AI248" s="27">
        <f t="shared" si="55"/>
        <v>902</v>
      </c>
      <c r="AJ248" s="27">
        <f t="shared" si="56"/>
        <v>127</v>
      </c>
      <c r="AK248" s="26">
        <f>INDEX(检修、备用和必开!I:I,MATCH(统调负荷!$C248,检修、备用和必开!$A:$A,0))</f>
        <v>9507.16983735829</v>
      </c>
    </row>
    <row r="249" ht="13.8" spans="1:37">
      <c r="A249" s="26">
        <f t="shared" si="44"/>
        <v>5</v>
      </c>
      <c r="B249" s="26">
        <f t="shared" si="45"/>
        <v>13</v>
      </c>
      <c r="C249" t="s">
        <v>24</v>
      </c>
      <c r="D249" s="75">
        <v>0.572916666666667</v>
      </c>
      <c r="E249" s="26">
        <v>92440</v>
      </c>
      <c r="F249" s="26">
        <v>46372</v>
      </c>
      <c r="G249" s="26">
        <v>11807</v>
      </c>
      <c r="H249" s="26">
        <v>21971</v>
      </c>
      <c r="I249" s="26">
        <v>13701</v>
      </c>
      <c r="J249" s="26">
        <v>-1411</v>
      </c>
      <c r="K249" s="26">
        <f t="shared" si="57"/>
        <v>40510.4</v>
      </c>
      <c r="L249" s="27">
        <f t="shared" si="46"/>
        <v>1.66223488289427</v>
      </c>
      <c r="M249" s="75">
        <v>0.572916666666667</v>
      </c>
      <c r="N249" s="26">
        <v>90690.2</v>
      </c>
      <c r="O249" s="26">
        <v>40013.7</v>
      </c>
      <c r="P249" s="26">
        <v>14962</v>
      </c>
      <c r="Q249" s="26">
        <v>22550.5</v>
      </c>
      <c r="R249" s="26">
        <v>14559</v>
      </c>
      <c r="S249" s="26">
        <v>-1395</v>
      </c>
      <c r="T249" s="26">
        <f t="shared" si="47"/>
        <v>34152.1</v>
      </c>
      <c r="U249" s="27">
        <f t="shared" si="48"/>
        <v>1.48118542698204</v>
      </c>
      <c r="V249" s="26">
        <f>INDEX(检修、备用和必开!B:B,MATCH(统调负荷!$C249,检修、备用和必开!$A:$A,0))</f>
        <v>25854.6</v>
      </c>
      <c r="W249" s="26">
        <f>INDEX(检修、备用和必开!C:C,MATCH(统调负荷!$C249,检修、备用和必开!$A:$A,0))</f>
        <v>0</v>
      </c>
      <c r="X249" s="26">
        <f>INDEX(检修、备用和必开!D:D,MATCH(统调负荷!$C249,检修、备用和必开!$A:$A,0))</f>
        <v>11310</v>
      </c>
      <c r="Y249" s="26">
        <f>INDEX(检修、备用和必开!E:E,MATCH(统调负荷!$C249,检修、备用和必开!$A:$A,0))</f>
        <v>5861.6</v>
      </c>
      <c r="Z249" s="26">
        <f>INDEX(检修、备用和必开!F:F,MATCH(统调负荷!$C249,检修、备用和必开!$A:$A,0))</f>
        <v>1300</v>
      </c>
      <c r="AA249" s="26">
        <f t="shared" si="49"/>
        <v>67337.8</v>
      </c>
      <c r="AB249" s="26">
        <v>334.62</v>
      </c>
      <c r="AC249" s="26">
        <v>356.52</v>
      </c>
      <c r="AD249" s="76">
        <f t="shared" si="50"/>
        <v>45660.5729166667</v>
      </c>
      <c r="AE249" s="27">
        <f t="shared" si="51"/>
        <v>-1749.8</v>
      </c>
      <c r="AF249" s="27">
        <f t="shared" si="52"/>
        <v>-6358.3</v>
      </c>
      <c r="AG249" s="27">
        <f t="shared" si="53"/>
        <v>3155</v>
      </c>
      <c r="AH249" s="27">
        <f t="shared" si="54"/>
        <v>579.5</v>
      </c>
      <c r="AI249" s="27">
        <f t="shared" si="55"/>
        <v>858</v>
      </c>
      <c r="AJ249" s="27">
        <f t="shared" si="56"/>
        <v>16</v>
      </c>
      <c r="AK249" s="26">
        <f>INDEX(检修、备用和必开!I:I,MATCH(统调负荷!$C249,检修、备用和必开!$A:$A,0))</f>
        <v>9507.16983735829</v>
      </c>
    </row>
    <row r="250" ht="13.8" spans="1:37">
      <c r="A250" s="26">
        <f t="shared" si="44"/>
        <v>5</v>
      </c>
      <c r="B250" s="26">
        <f t="shared" si="45"/>
        <v>14</v>
      </c>
      <c r="C250" t="s">
        <v>24</v>
      </c>
      <c r="D250" s="75">
        <v>0.583333333333333</v>
      </c>
      <c r="E250" s="26">
        <v>92480</v>
      </c>
      <c r="F250" s="26">
        <v>46197</v>
      </c>
      <c r="G250" s="26">
        <v>12182</v>
      </c>
      <c r="H250" s="26">
        <v>22047</v>
      </c>
      <c r="I250" s="26">
        <v>13465</v>
      </c>
      <c r="J250" s="26">
        <v>-1411</v>
      </c>
      <c r="K250" s="26">
        <f t="shared" si="57"/>
        <v>40335.4</v>
      </c>
      <c r="L250" s="27">
        <f t="shared" si="46"/>
        <v>1.66944668950847</v>
      </c>
      <c r="M250" s="75">
        <v>0.583333333333333</v>
      </c>
      <c r="N250" s="26">
        <v>90769.9</v>
      </c>
      <c r="O250" s="26">
        <v>39714.9</v>
      </c>
      <c r="P250" s="26">
        <v>15109.7</v>
      </c>
      <c r="Q250" s="26">
        <v>22743.3</v>
      </c>
      <c r="R250" s="26">
        <v>14599</v>
      </c>
      <c r="S250" s="26">
        <v>-1397</v>
      </c>
      <c r="T250" s="26">
        <f t="shared" si="47"/>
        <v>33853.3</v>
      </c>
      <c r="U250" s="27">
        <f t="shared" si="48"/>
        <v>1.49098493688459</v>
      </c>
      <c r="V250" s="26">
        <f>INDEX(检修、备用和必开!B:B,MATCH(统调负荷!$C250,检修、备用和必开!$A:$A,0))</f>
        <v>25854.6</v>
      </c>
      <c r="W250" s="26">
        <f>INDEX(检修、备用和必开!C:C,MATCH(统调负荷!$C250,检修、备用和必开!$A:$A,0))</f>
        <v>0</v>
      </c>
      <c r="X250" s="26">
        <f>INDEX(检修、备用和必开!D:D,MATCH(统调负荷!$C250,检修、备用和必开!$A:$A,0))</f>
        <v>11310</v>
      </c>
      <c r="Y250" s="26">
        <f>INDEX(检修、备用和必开!E:E,MATCH(统调负荷!$C250,检修、备用和必开!$A:$A,0))</f>
        <v>5861.6</v>
      </c>
      <c r="Z250" s="26">
        <f>INDEX(检修、备用和必开!F:F,MATCH(统调负荷!$C250,检修、备用和必开!$A:$A,0))</f>
        <v>1300</v>
      </c>
      <c r="AA250" s="26">
        <f t="shared" si="49"/>
        <v>67337.8</v>
      </c>
      <c r="AB250" s="26">
        <v>327.89</v>
      </c>
      <c r="AC250" s="26">
        <v>324.98</v>
      </c>
      <c r="AD250" s="76">
        <f t="shared" si="50"/>
        <v>45660.5833333333</v>
      </c>
      <c r="AE250" s="27">
        <f t="shared" si="51"/>
        <v>-1710.10000000001</v>
      </c>
      <c r="AF250" s="27">
        <f t="shared" si="52"/>
        <v>-6482.1</v>
      </c>
      <c r="AG250" s="27">
        <f t="shared" si="53"/>
        <v>2927.7</v>
      </c>
      <c r="AH250" s="27">
        <f t="shared" si="54"/>
        <v>696.299999999999</v>
      </c>
      <c r="AI250" s="27">
        <f t="shared" si="55"/>
        <v>1134</v>
      </c>
      <c r="AJ250" s="27">
        <f t="shared" si="56"/>
        <v>14</v>
      </c>
      <c r="AK250" s="26">
        <f>INDEX(检修、备用和必开!I:I,MATCH(统调负荷!$C250,检修、备用和必开!$A:$A,0))</f>
        <v>9507.16983735829</v>
      </c>
    </row>
    <row r="251" ht="13.8" spans="1:37">
      <c r="A251" s="26">
        <f t="shared" si="44"/>
        <v>5</v>
      </c>
      <c r="B251" s="26">
        <f t="shared" si="45"/>
        <v>14</v>
      </c>
      <c r="C251" t="s">
        <v>24</v>
      </c>
      <c r="D251" s="75">
        <v>0.59375</v>
      </c>
      <c r="E251" s="26">
        <v>91770</v>
      </c>
      <c r="F251" s="26">
        <v>46393</v>
      </c>
      <c r="G251" s="26">
        <v>11793</v>
      </c>
      <c r="H251" s="26">
        <v>21824</v>
      </c>
      <c r="I251" s="26">
        <v>13171</v>
      </c>
      <c r="J251" s="26">
        <v>-1411</v>
      </c>
      <c r="K251" s="26">
        <f t="shared" si="57"/>
        <v>40531.4</v>
      </c>
      <c r="L251" s="27">
        <f t="shared" si="46"/>
        <v>1.66137365104586</v>
      </c>
      <c r="M251" s="75">
        <v>0.59375</v>
      </c>
      <c r="N251" s="26">
        <v>89817.9</v>
      </c>
      <c r="O251" s="26">
        <v>39461.8</v>
      </c>
      <c r="P251" s="26">
        <v>14443.6</v>
      </c>
      <c r="Q251" s="26">
        <v>22877.5</v>
      </c>
      <c r="R251" s="26">
        <v>14406</v>
      </c>
      <c r="S251" s="26">
        <v>-1371</v>
      </c>
      <c r="T251" s="26">
        <f t="shared" si="47"/>
        <v>33600.2</v>
      </c>
      <c r="U251" s="27">
        <f t="shared" si="48"/>
        <v>1.49938766694426</v>
      </c>
      <c r="V251" s="26">
        <f>INDEX(检修、备用和必开!B:B,MATCH(统调负荷!$C251,检修、备用和必开!$A:$A,0))</f>
        <v>25854.6</v>
      </c>
      <c r="W251" s="26">
        <f>INDEX(检修、备用和必开!C:C,MATCH(统调负荷!$C251,检修、备用和必开!$A:$A,0))</f>
        <v>0</v>
      </c>
      <c r="X251" s="26">
        <f>INDEX(检修、备用和必开!D:D,MATCH(统调负荷!$C251,检修、备用和必开!$A:$A,0))</f>
        <v>11310</v>
      </c>
      <c r="Y251" s="26">
        <f>INDEX(检修、备用和必开!E:E,MATCH(统调负荷!$C251,检修、备用和必开!$A:$A,0))</f>
        <v>5861.6</v>
      </c>
      <c r="Z251" s="26">
        <f>INDEX(检修、备用和必开!F:F,MATCH(统调负荷!$C251,检修、备用和必开!$A:$A,0))</f>
        <v>1300</v>
      </c>
      <c r="AA251" s="26">
        <f t="shared" si="49"/>
        <v>67337.8</v>
      </c>
      <c r="AB251" s="26">
        <v>329.59</v>
      </c>
      <c r="AC251" s="26">
        <v>322.04</v>
      </c>
      <c r="AD251" s="76">
        <f t="shared" si="50"/>
        <v>45660.59375</v>
      </c>
      <c r="AE251" s="27">
        <f t="shared" si="51"/>
        <v>-1952.10000000001</v>
      </c>
      <c r="AF251" s="27">
        <f t="shared" si="52"/>
        <v>-6931.2</v>
      </c>
      <c r="AG251" s="27">
        <f t="shared" si="53"/>
        <v>2650.6</v>
      </c>
      <c r="AH251" s="27">
        <f t="shared" si="54"/>
        <v>1053.5</v>
      </c>
      <c r="AI251" s="27">
        <f t="shared" si="55"/>
        <v>1235</v>
      </c>
      <c r="AJ251" s="27">
        <f t="shared" si="56"/>
        <v>40</v>
      </c>
      <c r="AK251" s="26">
        <f>INDEX(检修、备用和必开!I:I,MATCH(统调负荷!$C251,检修、备用和必开!$A:$A,0))</f>
        <v>9507.16983735829</v>
      </c>
    </row>
    <row r="252" ht="13.8" spans="1:37">
      <c r="A252" s="26">
        <f t="shared" si="44"/>
        <v>5</v>
      </c>
      <c r="B252" s="26">
        <f t="shared" si="45"/>
        <v>14</v>
      </c>
      <c r="C252" t="s">
        <v>24</v>
      </c>
      <c r="D252" s="75">
        <v>0.604166666666667</v>
      </c>
      <c r="E252" s="26">
        <v>91790</v>
      </c>
      <c r="F252" s="26">
        <v>47717</v>
      </c>
      <c r="G252" s="26">
        <v>11008</v>
      </c>
      <c r="H252" s="26">
        <v>21675</v>
      </c>
      <c r="I252" s="26">
        <v>12801</v>
      </c>
      <c r="J252" s="26">
        <v>-1411</v>
      </c>
      <c r="K252" s="26">
        <f t="shared" si="57"/>
        <v>41855.4</v>
      </c>
      <c r="L252" s="27">
        <f t="shared" si="46"/>
        <v>1.60881988942884</v>
      </c>
      <c r="M252" s="75">
        <v>0.604166666666667</v>
      </c>
      <c r="N252" s="26">
        <v>90131.3</v>
      </c>
      <c r="O252" s="26">
        <v>40863.5</v>
      </c>
      <c r="P252" s="26">
        <v>13817.1</v>
      </c>
      <c r="Q252" s="26">
        <v>22780.7</v>
      </c>
      <c r="R252" s="26">
        <v>13951</v>
      </c>
      <c r="S252" s="26">
        <v>-1281</v>
      </c>
      <c r="T252" s="26">
        <f t="shared" si="47"/>
        <v>35001.9</v>
      </c>
      <c r="U252" s="27">
        <f t="shared" si="48"/>
        <v>1.45400642167564</v>
      </c>
      <c r="V252" s="26">
        <f>INDEX(检修、备用和必开!B:B,MATCH(统调负荷!$C252,检修、备用和必开!$A:$A,0))</f>
        <v>25854.6</v>
      </c>
      <c r="W252" s="26">
        <f>INDEX(检修、备用和必开!C:C,MATCH(统调负荷!$C252,检修、备用和必开!$A:$A,0))</f>
        <v>0</v>
      </c>
      <c r="X252" s="26">
        <f>INDEX(检修、备用和必开!D:D,MATCH(统调负荷!$C252,检修、备用和必开!$A:$A,0))</f>
        <v>11310</v>
      </c>
      <c r="Y252" s="26">
        <f>INDEX(检修、备用和必开!E:E,MATCH(统调负荷!$C252,检修、备用和必开!$A:$A,0))</f>
        <v>5861.6</v>
      </c>
      <c r="Z252" s="26">
        <f>INDEX(检修、备用和必开!F:F,MATCH(统调负荷!$C252,检修、备用和必开!$A:$A,0))</f>
        <v>1300</v>
      </c>
      <c r="AA252" s="26">
        <f t="shared" si="49"/>
        <v>67337.8</v>
      </c>
      <c r="AB252" s="26">
        <v>341.14</v>
      </c>
      <c r="AC252" s="26">
        <v>324.53</v>
      </c>
      <c r="AD252" s="76">
        <f t="shared" si="50"/>
        <v>45660.6041666667</v>
      </c>
      <c r="AE252" s="27">
        <f t="shared" si="51"/>
        <v>-1658.7</v>
      </c>
      <c r="AF252" s="27">
        <f t="shared" si="52"/>
        <v>-6853.5</v>
      </c>
      <c r="AG252" s="27">
        <f t="shared" si="53"/>
        <v>2809.1</v>
      </c>
      <c r="AH252" s="27">
        <f t="shared" si="54"/>
        <v>1105.7</v>
      </c>
      <c r="AI252" s="27">
        <f t="shared" si="55"/>
        <v>1150</v>
      </c>
      <c r="AJ252" s="27">
        <f t="shared" si="56"/>
        <v>130</v>
      </c>
      <c r="AK252" s="26">
        <f>INDEX(检修、备用和必开!I:I,MATCH(统调负荷!$C252,检修、备用和必开!$A:$A,0))</f>
        <v>9507.16983735829</v>
      </c>
    </row>
    <row r="253" ht="13.8" spans="1:37">
      <c r="A253" s="26">
        <f t="shared" si="44"/>
        <v>5</v>
      </c>
      <c r="B253" s="26">
        <f t="shared" si="45"/>
        <v>14</v>
      </c>
      <c r="C253" t="s">
        <v>24</v>
      </c>
      <c r="D253" s="75">
        <v>0.614583333333333</v>
      </c>
      <c r="E253" s="26">
        <v>92370</v>
      </c>
      <c r="F253" s="26">
        <v>48006</v>
      </c>
      <c r="G253" s="26">
        <v>11878</v>
      </c>
      <c r="H253" s="26">
        <v>21500</v>
      </c>
      <c r="I253" s="26">
        <v>12398</v>
      </c>
      <c r="J253" s="26">
        <v>-1412</v>
      </c>
      <c r="K253" s="26">
        <f t="shared" si="57"/>
        <v>42144.4</v>
      </c>
      <c r="L253" s="27">
        <f t="shared" si="46"/>
        <v>1.59778760641983</v>
      </c>
      <c r="M253" s="75">
        <v>0.614583333333333</v>
      </c>
      <c r="N253" s="26">
        <v>90925.6</v>
      </c>
      <c r="O253" s="26">
        <v>42505.9</v>
      </c>
      <c r="P253" s="26">
        <v>13728.8</v>
      </c>
      <c r="Q253" s="26">
        <v>22703.9</v>
      </c>
      <c r="R253" s="26">
        <v>13424</v>
      </c>
      <c r="S253" s="26">
        <v>-1437</v>
      </c>
      <c r="T253" s="26">
        <f t="shared" si="47"/>
        <v>36644.3</v>
      </c>
      <c r="U253" s="27">
        <f t="shared" si="48"/>
        <v>1.40420775613449</v>
      </c>
      <c r="V253" s="26">
        <f>INDEX(检修、备用和必开!B:B,MATCH(统调负荷!$C253,检修、备用和必开!$A:$A,0))</f>
        <v>25854.6</v>
      </c>
      <c r="W253" s="26">
        <f>INDEX(检修、备用和必开!C:C,MATCH(统调负荷!$C253,检修、备用和必开!$A:$A,0))</f>
        <v>0</v>
      </c>
      <c r="X253" s="26">
        <f>INDEX(检修、备用和必开!D:D,MATCH(统调负荷!$C253,检修、备用和必开!$A:$A,0))</f>
        <v>11310</v>
      </c>
      <c r="Y253" s="26">
        <f>INDEX(检修、备用和必开!E:E,MATCH(统调负荷!$C253,检修、备用和必开!$A:$A,0))</f>
        <v>5861.6</v>
      </c>
      <c r="Z253" s="26">
        <f>INDEX(检修、备用和必开!F:F,MATCH(统调负荷!$C253,检修、备用和必开!$A:$A,0))</f>
        <v>1300</v>
      </c>
      <c r="AA253" s="26">
        <f t="shared" si="49"/>
        <v>67337.8</v>
      </c>
      <c r="AB253" s="26">
        <v>350.99</v>
      </c>
      <c r="AC253" s="26">
        <v>334.95</v>
      </c>
      <c r="AD253" s="76">
        <f t="shared" si="50"/>
        <v>45660.6145833333</v>
      </c>
      <c r="AE253" s="27">
        <f t="shared" si="51"/>
        <v>-1444.39999999999</v>
      </c>
      <c r="AF253" s="27">
        <f t="shared" si="52"/>
        <v>-5500.1</v>
      </c>
      <c r="AG253" s="27">
        <f t="shared" si="53"/>
        <v>1850.8</v>
      </c>
      <c r="AH253" s="27">
        <f t="shared" si="54"/>
        <v>1203.9</v>
      </c>
      <c r="AI253" s="27">
        <f t="shared" si="55"/>
        <v>1026</v>
      </c>
      <c r="AJ253" s="27">
        <f t="shared" si="56"/>
        <v>-25</v>
      </c>
      <c r="AK253" s="26">
        <f>INDEX(检修、备用和必开!I:I,MATCH(统调负荷!$C253,检修、备用和必开!$A:$A,0))</f>
        <v>9507.16983735829</v>
      </c>
    </row>
    <row r="254" ht="13.8" spans="1:37">
      <c r="A254" s="26">
        <f t="shared" si="44"/>
        <v>5</v>
      </c>
      <c r="B254" s="26">
        <f t="shared" si="45"/>
        <v>15</v>
      </c>
      <c r="C254" t="s">
        <v>24</v>
      </c>
      <c r="D254" s="75">
        <v>0.625</v>
      </c>
      <c r="E254" s="26">
        <v>92900</v>
      </c>
      <c r="F254" s="26">
        <v>48515</v>
      </c>
      <c r="G254" s="26">
        <v>12448</v>
      </c>
      <c r="H254" s="26">
        <v>21400</v>
      </c>
      <c r="I254" s="26">
        <v>11948</v>
      </c>
      <c r="J254" s="26">
        <v>-1411</v>
      </c>
      <c r="K254" s="26">
        <f t="shared" si="57"/>
        <v>42653.4</v>
      </c>
      <c r="L254" s="27">
        <f t="shared" si="46"/>
        <v>1.57872057092752</v>
      </c>
      <c r="M254" s="75">
        <v>0.625</v>
      </c>
      <c r="N254" s="26">
        <v>91735.3</v>
      </c>
      <c r="O254" s="26">
        <v>43518.9</v>
      </c>
      <c r="P254" s="26">
        <v>14210.4</v>
      </c>
      <c r="Q254" s="26">
        <v>22634</v>
      </c>
      <c r="R254" s="26">
        <v>12790</v>
      </c>
      <c r="S254" s="26">
        <v>-1418</v>
      </c>
      <c r="T254" s="26">
        <f t="shared" si="47"/>
        <v>37657.3</v>
      </c>
      <c r="U254" s="27">
        <f t="shared" si="48"/>
        <v>1.37515852415796</v>
      </c>
      <c r="V254" s="26">
        <f>INDEX(检修、备用和必开!B:B,MATCH(统调负荷!$C254,检修、备用和必开!$A:$A,0))</f>
        <v>25854.6</v>
      </c>
      <c r="W254" s="26">
        <f>INDEX(检修、备用和必开!C:C,MATCH(统调负荷!$C254,检修、备用和必开!$A:$A,0))</f>
        <v>0</v>
      </c>
      <c r="X254" s="26">
        <f>INDEX(检修、备用和必开!D:D,MATCH(统调负荷!$C254,检修、备用和必开!$A:$A,0))</f>
        <v>11310</v>
      </c>
      <c r="Y254" s="26">
        <f>INDEX(检修、备用和必开!E:E,MATCH(统调负荷!$C254,检修、备用和必开!$A:$A,0))</f>
        <v>5861.6</v>
      </c>
      <c r="Z254" s="26">
        <f>INDEX(检修、备用和必开!F:F,MATCH(统调负荷!$C254,检修、备用和必开!$A:$A,0))</f>
        <v>1300</v>
      </c>
      <c r="AA254" s="26">
        <f t="shared" si="49"/>
        <v>67337.8</v>
      </c>
      <c r="AB254" s="26">
        <v>351.26</v>
      </c>
      <c r="AC254" s="26">
        <v>356.13</v>
      </c>
      <c r="AD254" s="76">
        <f t="shared" si="50"/>
        <v>45660.625</v>
      </c>
      <c r="AE254" s="27">
        <f t="shared" si="51"/>
        <v>-1164.7</v>
      </c>
      <c r="AF254" s="27">
        <f t="shared" si="52"/>
        <v>-4996.1</v>
      </c>
      <c r="AG254" s="27">
        <f t="shared" si="53"/>
        <v>1762.4</v>
      </c>
      <c r="AH254" s="27">
        <f t="shared" si="54"/>
        <v>1234</v>
      </c>
      <c r="AI254" s="27">
        <f t="shared" si="55"/>
        <v>842</v>
      </c>
      <c r="AJ254" s="27">
        <f t="shared" si="56"/>
        <v>-7</v>
      </c>
      <c r="AK254" s="26">
        <f>INDEX(检修、备用和必开!I:I,MATCH(统调负荷!$C254,检修、备用和必开!$A:$A,0))</f>
        <v>9507.16983735829</v>
      </c>
    </row>
    <row r="255" ht="13.8" spans="1:37">
      <c r="A255" s="26">
        <f t="shared" si="44"/>
        <v>5</v>
      </c>
      <c r="B255" s="26">
        <f t="shared" si="45"/>
        <v>15</v>
      </c>
      <c r="C255" t="s">
        <v>24</v>
      </c>
      <c r="D255" s="75">
        <v>0.635416666666667</v>
      </c>
      <c r="E255" s="26">
        <v>93670</v>
      </c>
      <c r="F255" s="26">
        <v>49006</v>
      </c>
      <c r="G255" s="26">
        <v>13493</v>
      </c>
      <c r="H255" s="26">
        <v>21095</v>
      </c>
      <c r="I255" s="26">
        <v>11487</v>
      </c>
      <c r="J255" s="26">
        <v>-1411</v>
      </c>
      <c r="K255" s="26">
        <f t="shared" si="57"/>
        <v>43144.4</v>
      </c>
      <c r="L255" s="27">
        <f t="shared" si="46"/>
        <v>1.56075411872688</v>
      </c>
      <c r="M255" s="75">
        <v>0.635416666666667</v>
      </c>
      <c r="N255" s="26">
        <v>92572.8</v>
      </c>
      <c r="O255" s="26">
        <v>44868.1</v>
      </c>
      <c r="P255" s="26">
        <v>14039.5</v>
      </c>
      <c r="Q255" s="26">
        <v>22777.2</v>
      </c>
      <c r="R255" s="26">
        <v>12234</v>
      </c>
      <c r="S255" s="26">
        <v>-1346</v>
      </c>
      <c r="T255" s="26">
        <f t="shared" si="47"/>
        <v>39006.5</v>
      </c>
      <c r="U255" s="27">
        <f t="shared" si="48"/>
        <v>1.33828465811414</v>
      </c>
      <c r="V255" s="26">
        <f>INDEX(检修、备用和必开!B:B,MATCH(统调负荷!$C255,检修、备用和必开!$A:$A,0))</f>
        <v>25854.6</v>
      </c>
      <c r="W255" s="26">
        <f>INDEX(检修、备用和必开!C:C,MATCH(统调负荷!$C255,检修、备用和必开!$A:$A,0))</f>
        <v>0</v>
      </c>
      <c r="X255" s="26">
        <f>INDEX(检修、备用和必开!D:D,MATCH(统调负荷!$C255,检修、备用和必开!$A:$A,0))</f>
        <v>11310</v>
      </c>
      <c r="Y255" s="26">
        <f>INDEX(检修、备用和必开!E:E,MATCH(统调负荷!$C255,检修、备用和必开!$A:$A,0))</f>
        <v>5861.6</v>
      </c>
      <c r="Z255" s="26">
        <f>INDEX(检修、备用和必开!F:F,MATCH(统调负荷!$C255,检修、备用和必开!$A:$A,0))</f>
        <v>1300</v>
      </c>
      <c r="AA255" s="26">
        <f t="shared" si="49"/>
        <v>67337.8</v>
      </c>
      <c r="AB255" s="26">
        <v>350.45</v>
      </c>
      <c r="AC255" s="26">
        <v>351.35</v>
      </c>
      <c r="AD255" s="76">
        <f t="shared" si="50"/>
        <v>45660.6354166667</v>
      </c>
      <c r="AE255" s="27">
        <f t="shared" si="51"/>
        <v>-1097.2</v>
      </c>
      <c r="AF255" s="27">
        <f t="shared" si="52"/>
        <v>-4137.9</v>
      </c>
      <c r="AG255" s="27">
        <f t="shared" si="53"/>
        <v>546.5</v>
      </c>
      <c r="AH255" s="27">
        <f t="shared" si="54"/>
        <v>1682.2</v>
      </c>
      <c r="AI255" s="27">
        <f t="shared" si="55"/>
        <v>747</v>
      </c>
      <c r="AJ255" s="27">
        <f t="shared" si="56"/>
        <v>65</v>
      </c>
      <c r="AK255" s="26">
        <f>INDEX(检修、备用和必开!I:I,MATCH(统调负荷!$C255,检修、备用和必开!$A:$A,0))</f>
        <v>9507.16983735829</v>
      </c>
    </row>
    <row r="256" ht="13.8" spans="1:37">
      <c r="A256" s="26">
        <f t="shared" si="44"/>
        <v>5</v>
      </c>
      <c r="B256" s="26">
        <f t="shared" si="45"/>
        <v>15</v>
      </c>
      <c r="C256" t="s">
        <v>24</v>
      </c>
      <c r="D256" s="75">
        <v>0.645833333333333</v>
      </c>
      <c r="E256" s="26">
        <v>95120</v>
      </c>
      <c r="F256" s="26">
        <v>49871</v>
      </c>
      <c r="G256" s="26">
        <v>14607</v>
      </c>
      <c r="H256" s="26">
        <v>21066</v>
      </c>
      <c r="I256" s="26">
        <v>10987</v>
      </c>
      <c r="J256" s="26">
        <v>-1411</v>
      </c>
      <c r="K256" s="26">
        <f t="shared" si="57"/>
        <v>44009.4</v>
      </c>
      <c r="L256" s="27">
        <f t="shared" si="46"/>
        <v>1.53007766522607</v>
      </c>
      <c r="M256" s="75">
        <v>0.645833333333333</v>
      </c>
      <c r="N256" s="26">
        <v>93920.7</v>
      </c>
      <c r="O256" s="26">
        <v>45507.7</v>
      </c>
      <c r="P256" s="26">
        <v>15628.6</v>
      </c>
      <c r="Q256" s="26">
        <v>22546.4</v>
      </c>
      <c r="R256" s="26">
        <v>11584</v>
      </c>
      <c r="S256" s="26">
        <v>-1346</v>
      </c>
      <c r="T256" s="26">
        <f t="shared" si="47"/>
        <v>39646.1</v>
      </c>
      <c r="U256" s="27">
        <f t="shared" si="48"/>
        <v>1.32148653448753</v>
      </c>
      <c r="V256" s="26">
        <f>INDEX(检修、备用和必开!B:B,MATCH(统调负荷!$C256,检修、备用和必开!$A:$A,0))</f>
        <v>25854.6</v>
      </c>
      <c r="W256" s="26">
        <f>INDEX(检修、备用和必开!C:C,MATCH(统调负荷!$C256,检修、备用和必开!$A:$A,0))</f>
        <v>0</v>
      </c>
      <c r="X256" s="26">
        <f>INDEX(检修、备用和必开!D:D,MATCH(统调负荷!$C256,检修、备用和必开!$A:$A,0))</f>
        <v>11310</v>
      </c>
      <c r="Y256" s="26">
        <f>INDEX(检修、备用和必开!E:E,MATCH(统调负荷!$C256,检修、备用和必开!$A:$A,0))</f>
        <v>5861.6</v>
      </c>
      <c r="Z256" s="26">
        <f>INDEX(检修、备用和必开!F:F,MATCH(统调负荷!$C256,检修、备用和必开!$A:$A,0))</f>
        <v>1300</v>
      </c>
      <c r="AA256" s="26">
        <f t="shared" si="49"/>
        <v>67337.8</v>
      </c>
      <c r="AB256" s="26">
        <v>351.11</v>
      </c>
      <c r="AC256" s="26">
        <v>342.95</v>
      </c>
      <c r="AD256" s="76">
        <f t="shared" si="50"/>
        <v>45660.6458333333</v>
      </c>
      <c r="AE256" s="27">
        <f t="shared" si="51"/>
        <v>-1199.3</v>
      </c>
      <c r="AF256" s="27">
        <f t="shared" si="52"/>
        <v>-4363.3</v>
      </c>
      <c r="AG256" s="27">
        <f t="shared" si="53"/>
        <v>1021.6</v>
      </c>
      <c r="AH256" s="27">
        <f t="shared" si="54"/>
        <v>1480.4</v>
      </c>
      <c r="AI256" s="27">
        <f t="shared" si="55"/>
        <v>597</v>
      </c>
      <c r="AJ256" s="27">
        <f t="shared" si="56"/>
        <v>65</v>
      </c>
      <c r="AK256" s="26">
        <f>INDEX(检修、备用和必开!I:I,MATCH(统调负荷!$C256,检修、备用和必开!$A:$A,0))</f>
        <v>9507.16983735829</v>
      </c>
    </row>
    <row r="257" ht="13.8" spans="1:37">
      <c r="A257" s="26">
        <f t="shared" si="44"/>
        <v>5</v>
      </c>
      <c r="B257" s="26">
        <f t="shared" si="45"/>
        <v>15</v>
      </c>
      <c r="C257" t="s">
        <v>24</v>
      </c>
      <c r="D257" s="75">
        <v>0.65625</v>
      </c>
      <c r="E257" s="26">
        <v>96765</v>
      </c>
      <c r="F257" s="26">
        <v>49710</v>
      </c>
      <c r="G257" s="26">
        <v>16212</v>
      </c>
      <c r="H257" s="26">
        <v>21801</v>
      </c>
      <c r="I257" s="26">
        <v>10453</v>
      </c>
      <c r="J257" s="26">
        <v>-1411</v>
      </c>
      <c r="K257" s="26">
        <f t="shared" si="57"/>
        <v>43848.4</v>
      </c>
      <c r="L257" s="27">
        <f t="shared" si="46"/>
        <v>1.53569571523704</v>
      </c>
      <c r="M257" s="75">
        <v>0.65625</v>
      </c>
      <c r="N257" s="26">
        <v>94995.4</v>
      </c>
      <c r="O257" s="26">
        <v>44219.6</v>
      </c>
      <c r="P257" s="26">
        <v>17947.9</v>
      </c>
      <c r="Q257" s="26">
        <v>23338.9</v>
      </c>
      <c r="R257" s="26">
        <v>10867</v>
      </c>
      <c r="S257" s="26">
        <v>-1378</v>
      </c>
      <c r="T257" s="26">
        <f t="shared" si="47"/>
        <v>38358</v>
      </c>
      <c r="U257" s="27">
        <f t="shared" si="48"/>
        <v>1.35575823467826</v>
      </c>
      <c r="V257" s="26">
        <f>INDEX(检修、备用和必开!B:B,MATCH(统调负荷!$C257,检修、备用和必开!$A:$A,0))</f>
        <v>25854.6</v>
      </c>
      <c r="W257" s="26">
        <f>INDEX(检修、备用和必开!C:C,MATCH(统调负荷!$C257,检修、备用和必开!$A:$A,0))</f>
        <v>0</v>
      </c>
      <c r="X257" s="26">
        <f>INDEX(检修、备用和必开!D:D,MATCH(统调负荷!$C257,检修、备用和必开!$A:$A,0))</f>
        <v>11310</v>
      </c>
      <c r="Y257" s="26">
        <f>INDEX(检修、备用和必开!E:E,MATCH(统调负荷!$C257,检修、备用和必开!$A:$A,0))</f>
        <v>5861.6</v>
      </c>
      <c r="Z257" s="26">
        <f>INDEX(检修、备用和必开!F:F,MATCH(统调负荷!$C257,检修、备用和必开!$A:$A,0))</f>
        <v>1300</v>
      </c>
      <c r="AA257" s="26">
        <f t="shared" si="49"/>
        <v>67337.8</v>
      </c>
      <c r="AB257" s="26">
        <v>345.24</v>
      </c>
      <c r="AC257" s="26">
        <v>325.43</v>
      </c>
      <c r="AD257" s="76">
        <f t="shared" si="50"/>
        <v>45660.65625</v>
      </c>
      <c r="AE257" s="27">
        <f t="shared" si="51"/>
        <v>-1769.60000000001</v>
      </c>
      <c r="AF257" s="27">
        <f t="shared" si="52"/>
        <v>-5490.4</v>
      </c>
      <c r="AG257" s="27">
        <f t="shared" si="53"/>
        <v>1735.9</v>
      </c>
      <c r="AH257" s="27">
        <f t="shared" si="54"/>
        <v>1537.9</v>
      </c>
      <c r="AI257" s="27">
        <f t="shared" si="55"/>
        <v>414</v>
      </c>
      <c r="AJ257" s="27">
        <f t="shared" si="56"/>
        <v>33</v>
      </c>
      <c r="AK257" s="26">
        <f>INDEX(检修、备用和必开!I:I,MATCH(统调负荷!$C257,检修、备用和必开!$A:$A,0))</f>
        <v>9507.16983735829</v>
      </c>
    </row>
    <row r="258" ht="13.8" spans="1:37">
      <c r="A258" s="26">
        <f t="shared" si="44"/>
        <v>5</v>
      </c>
      <c r="B258" s="26">
        <f t="shared" si="45"/>
        <v>16</v>
      </c>
      <c r="C258" t="s">
        <v>24</v>
      </c>
      <c r="D258" s="75">
        <v>0.666666666666667</v>
      </c>
      <c r="E258" s="26">
        <v>98560</v>
      </c>
      <c r="F258" s="26">
        <v>49611</v>
      </c>
      <c r="G258" s="26">
        <v>18548</v>
      </c>
      <c r="H258" s="26">
        <v>21909</v>
      </c>
      <c r="I258" s="26">
        <v>9903</v>
      </c>
      <c r="J258" s="26">
        <v>-1411</v>
      </c>
      <c r="K258" s="26">
        <f t="shared" si="57"/>
        <v>43749.4</v>
      </c>
      <c r="L258" s="27">
        <f t="shared" si="46"/>
        <v>1.53917082291414</v>
      </c>
      <c r="M258" s="75">
        <v>0.666666666666667</v>
      </c>
      <c r="N258" s="26">
        <v>96486.1</v>
      </c>
      <c r="O258" s="26">
        <v>43912.7</v>
      </c>
      <c r="P258" s="26">
        <v>20253.8</v>
      </c>
      <c r="Q258" s="26">
        <v>23585.6</v>
      </c>
      <c r="R258" s="26">
        <v>10094</v>
      </c>
      <c r="S258" s="26">
        <v>-1360</v>
      </c>
      <c r="T258" s="26">
        <f t="shared" si="47"/>
        <v>38051.1</v>
      </c>
      <c r="U258" s="27">
        <f t="shared" si="48"/>
        <v>1.3641875890124</v>
      </c>
      <c r="V258" s="26">
        <f>INDEX(检修、备用和必开!B:B,MATCH(统调负荷!$C258,检修、备用和必开!$A:$A,0))</f>
        <v>25854.6</v>
      </c>
      <c r="W258" s="26">
        <f>INDEX(检修、备用和必开!C:C,MATCH(统调负荷!$C258,检修、备用和必开!$A:$A,0))</f>
        <v>0</v>
      </c>
      <c r="X258" s="26">
        <f>INDEX(检修、备用和必开!D:D,MATCH(统调负荷!$C258,检修、备用和必开!$A:$A,0))</f>
        <v>11310</v>
      </c>
      <c r="Y258" s="26">
        <f>INDEX(检修、备用和必开!E:E,MATCH(统调负荷!$C258,检修、备用和必开!$A:$A,0))</f>
        <v>5861.6</v>
      </c>
      <c r="Z258" s="26">
        <f>INDEX(检修、备用和必开!F:F,MATCH(统调负荷!$C258,检修、备用和必开!$A:$A,0))</f>
        <v>1300</v>
      </c>
      <c r="AA258" s="26">
        <f t="shared" si="49"/>
        <v>67337.8</v>
      </c>
      <c r="AB258" s="26">
        <v>337.49</v>
      </c>
      <c r="AC258" s="26">
        <v>332.63</v>
      </c>
      <c r="AD258" s="76">
        <f t="shared" si="50"/>
        <v>45660.6666666667</v>
      </c>
      <c r="AE258" s="27">
        <f t="shared" si="51"/>
        <v>-2073.89999999999</v>
      </c>
      <c r="AF258" s="27">
        <f t="shared" si="52"/>
        <v>-5698.3</v>
      </c>
      <c r="AG258" s="27">
        <f t="shared" si="53"/>
        <v>1705.8</v>
      </c>
      <c r="AH258" s="27">
        <f t="shared" si="54"/>
        <v>1676.6</v>
      </c>
      <c r="AI258" s="27">
        <f t="shared" si="55"/>
        <v>191</v>
      </c>
      <c r="AJ258" s="27">
        <f t="shared" si="56"/>
        <v>51</v>
      </c>
      <c r="AK258" s="26">
        <f>INDEX(检修、备用和必开!I:I,MATCH(统调负荷!$C258,检修、备用和必开!$A:$A,0))</f>
        <v>9507.16983735829</v>
      </c>
    </row>
    <row r="259" ht="13.8" spans="1:37">
      <c r="A259" s="26">
        <f t="shared" ref="A259:A322" si="58">WEEKDAY(C259,2)</f>
        <v>5</v>
      </c>
      <c r="B259" s="26">
        <f t="shared" ref="B259:B322" si="59">HOUR(D259)</f>
        <v>16</v>
      </c>
      <c r="C259" t="s">
        <v>24</v>
      </c>
      <c r="D259" s="75">
        <v>0.677083333333333</v>
      </c>
      <c r="E259" s="26">
        <v>101345</v>
      </c>
      <c r="F259" s="26">
        <v>51765</v>
      </c>
      <c r="G259" s="26">
        <v>19778</v>
      </c>
      <c r="H259" s="26">
        <v>21835</v>
      </c>
      <c r="I259" s="26">
        <v>9378</v>
      </c>
      <c r="J259" s="26">
        <v>-1411</v>
      </c>
      <c r="K259" s="26">
        <f t="shared" si="57"/>
        <v>45903.4</v>
      </c>
      <c r="L259" s="27">
        <f t="shared" ref="L259:L322" si="60">AA259/(K259+W259)</f>
        <v>1.46694580357882</v>
      </c>
      <c r="M259" s="75">
        <v>0.677083333333333</v>
      </c>
      <c r="N259" s="26">
        <v>98292.9</v>
      </c>
      <c r="O259" s="26">
        <v>45370.1</v>
      </c>
      <c r="P259" s="26">
        <v>21221.2</v>
      </c>
      <c r="Q259" s="26">
        <v>23659.6</v>
      </c>
      <c r="R259" s="26">
        <v>9383</v>
      </c>
      <c r="S259" s="26">
        <v>-1341</v>
      </c>
      <c r="T259" s="26">
        <f t="shared" ref="T259:T322" si="61">O259-Y259</f>
        <v>39508.5</v>
      </c>
      <c r="U259" s="27">
        <f t="shared" ref="U259:U322" si="62">AA259/(T259+X259)</f>
        <v>1.3250646910082</v>
      </c>
      <c r="V259" s="26">
        <f>INDEX(检修、备用和必开!B:B,MATCH(统调负荷!$C259,检修、备用和必开!$A:$A,0))</f>
        <v>25854.6</v>
      </c>
      <c r="W259" s="26">
        <f>INDEX(检修、备用和必开!C:C,MATCH(统调负荷!$C259,检修、备用和必开!$A:$A,0))</f>
        <v>0</v>
      </c>
      <c r="X259" s="26">
        <f>INDEX(检修、备用和必开!D:D,MATCH(统调负荷!$C259,检修、备用和必开!$A:$A,0))</f>
        <v>11310</v>
      </c>
      <c r="Y259" s="26">
        <f>INDEX(检修、备用和必开!E:E,MATCH(统调负荷!$C259,检修、备用和必开!$A:$A,0))</f>
        <v>5861.6</v>
      </c>
      <c r="Z259" s="26">
        <f>INDEX(检修、备用和必开!F:F,MATCH(统调负荷!$C259,检修、备用和必开!$A:$A,0))</f>
        <v>1300</v>
      </c>
      <c r="AA259" s="26">
        <f t="shared" ref="AA259:AA322" si="63">94492.4-V259-Z259</f>
        <v>67337.8</v>
      </c>
      <c r="AB259" s="26">
        <v>344.41</v>
      </c>
      <c r="AC259" s="26">
        <v>348.31</v>
      </c>
      <c r="AD259" s="76">
        <f t="shared" ref="AD259:AD322" si="64">C259+D259</f>
        <v>45660.6770833333</v>
      </c>
      <c r="AE259" s="27">
        <f t="shared" ref="AE259:AE322" si="65">N259-E259</f>
        <v>-3052.10000000001</v>
      </c>
      <c r="AF259" s="27">
        <f t="shared" ref="AF259:AF322" si="66">O259-F259</f>
        <v>-6394.9</v>
      </c>
      <c r="AG259" s="27">
        <f t="shared" ref="AG259:AG322" si="67">P259-G259</f>
        <v>1443.2</v>
      </c>
      <c r="AH259" s="27">
        <f t="shared" ref="AH259:AH322" si="68">Q259-H259</f>
        <v>1824.6</v>
      </c>
      <c r="AI259" s="27">
        <f t="shared" ref="AI259:AI322" si="69">R259-I259</f>
        <v>5</v>
      </c>
      <c r="AJ259" s="27">
        <f t="shared" ref="AJ259:AJ322" si="70">S259-J259</f>
        <v>70</v>
      </c>
      <c r="AK259" s="26">
        <f>INDEX(检修、备用和必开!I:I,MATCH(统调负荷!$C259,检修、备用和必开!$A:$A,0))</f>
        <v>9507.16983735829</v>
      </c>
    </row>
    <row r="260" ht="13.8" spans="1:37">
      <c r="A260" s="26">
        <f t="shared" si="58"/>
        <v>5</v>
      </c>
      <c r="B260" s="26">
        <f t="shared" si="59"/>
        <v>16</v>
      </c>
      <c r="C260" t="s">
        <v>24</v>
      </c>
      <c r="D260" s="75">
        <v>0.6875</v>
      </c>
      <c r="E260" s="26">
        <v>102415</v>
      </c>
      <c r="F260" s="26">
        <v>52121</v>
      </c>
      <c r="G260" s="26">
        <v>20647</v>
      </c>
      <c r="H260" s="26">
        <v>22212</v>
      </c>
      <c r="I260" s="26">
        <v>8846</v>
      </c>
      <c r="J260" s="26">
        <v>-1411</v>
      </c>
      <c r="K260" s="26">
        <f t="shared" si="57"/>
        <v>46259.4</v>
      </c>
      <c r="L260" s="27">
        <f t="shared" si="60"/>
        <v>1.45565658006805</v>
      </c>
      <c r="M260" s="75">
        <v>0.6875</v>
      </c>
      <c r="N260" s="26">
        <v>100073</v>
      </c>
      <c r="O260" s="26">
        <v>47737.1</v>
      </c>
      <c r="P260" s="26">
        <v>21574.5</v>
      </c>
      <c r="Q260" s="26">
        <v>23413.4</v>
      </c>
      <c r="R260" s="26">
        <v>8669</v>
      </c>
      <c r="S260" s="26">
        <v>-1321</v>
      </c>
      <c r="T260" s="26">
        <f t="shared" si="61"/>
        <v>41875.5</v>
      </c>
      <c r="U260" s="27">
        <f t="shared" si="62"/>
        <v>1.26609320209456</v>
      </c>
      <c r="V260" s="26">
        <f>INDEX(检修、备用和必开!B:B,MATCH(统调负荷!$C260,检修、备用和必开!$A:$A,0))</f>
        <v>25854.6</v>
      </c>
      <c r="W260" s="26">
        <f>INDEX(检修、备用和必开!C:C,MATCH(统调负荷!$C260,检修、备用和必开!$A:$A,0))</f>
        <v>0</v>
      </c>
      <c r="X260" s="26">
        <f>INDEX(检修、备用和必开!D:D,MATCH(统调负荷!$C260,检修、备用和必开!$A:$A,0))</f>
        <v>11310</v>
      </c>
      <c r="Y260" s="26">
        <f>INDEX(检修、备用和必开!E:E,MATCH(统调负荷!$C260,检修、备用和必开!$A:$A,0))</f>
        <v>5861.6</v>
      </c>
      <c r="Z260" s="26">
        <f>INDEX(检修、备用和必开!F:F,MATCH(统调负荷!$C260,检修、备用和必开!$A:$A,0))</f>
        <v>1300</v>
      </c>
      <c r="AA260" s="26">
        <f t="shared" si="63"/>
        <v>67337.8</v>
      </c>
      <c r="AB260" s="26">
        <v>346.07</v>
      </c>
      <c r="AC260" s="26">
        <v>360</v>
      </c>
      <c r="AD260" s="76">
        <f t="shared" si="64"/>
        <v>45660.6875</v>
      </c>
      <c r="AE260" s="27">
        <f t="shared" si="65"/>
        <v>-2342</v>
      </c>
      <c r="AF260" s="27">
        <f t="shared" si="66"/>
        <v>-4383.9</v>
      </c>
      <c r="AG260" s="27">
        <f t="shared" si="67"/>
        <v>927.5</v>
      </c>
      <c r="AH260" s="27">
        <f t="shared" si="68"/>
        <v>1201.4</v>
      </c>
      <c r="AI260" s="27">
        <f t="shared" si="69"/>
        <v>-177</v>
      </c>
      <c r="AJ260" s="27">
        <f t="shared" si="70"/>
        <v>90</v>
      </c>
      <c r="AK260" s="26">
        <f>INDEX(检修、备用和必开!I:I,MATCH(统调负荷!$C260,检修、备用和必开!$A:$A,0))</f>
        <v>9507.16983735829</v>
      </c>
    </row>
    <row r="261" ht="13.8" spans="1:37">
      <c r="A261" s="26">
        <f t="shared" si="58"/>
        <v>5</v>
      </c>
      <c r="B261" s="26">
        <f t="shared" si="59"/>
        <v>16</v>
      </c>
      <c r="C261" t="s">
        <v>24</v>
      </c>
      <c r="D261" s="75">
        <v>0.697916666666667</v>
      </c>
      <c r="E261" s="26">
        <v>105095</v>
      </c>
      <c r="F261" s="26">
        <v>54592</v>
      </c>
      <c r="G261" s="26">
        <v>21048</v>
      </c>
      <c r="H261" s="26">
        <v>22606</v>
      </c>
      <c r="I261" s="26">
        <v>8260</v>
      </c>
      <c r="J261" s="26">
        <v>-1411</v>
      </c>
      <c r="K261" s="26">
        <f t="shared" si="57"/>
        <v>48730.4</v>
      </c>
      <c r="L261" s="27">
        <f t="shared" si="60"/>
        <v>1.38184377719042</v>
      </c>
      <c r="M261" s="75">
        <v>0.697916666666667</v>
      </c>
      <c r="N261" s="26">
        <v>101586</v>
      </c>
      <c r="O261" s="26">
        <v>49354.6</v>
      </c>
      <c r="P261" s="26">
        <v>21586.9</v>
      </c>
      <c r="Q261" s="26">
        <v>24033.5</v>
      </c>
      <c r="R261" s="26">
        <v>7981</v>
      </c>
      <c r="S261" s="26">
        <v>-1370</v>
      </c>
      <c r="T261" s="26">
        <f t="shared" si="61"/>
        <v>43493</v>
      </c>
      <c r="U261" s="27">
        <f t="shared" si="62"/>
        <v>1.22872470485192</v>
      </c>
      <c r="V261" s="26">
        <f>INDEX(检修、备用和必开!B:B,MATCH(统调负荷!$C261,检修、备用和必开!$A:$A,0))</f>
        <v>25854.6</v>
      </c>
      <c r="W261" s="26">
        <f>INDEX(检修、备用和必开!C:C,MATCH(统调负荷!$C261,检修、备用和必开!$A:$A,0))</f>
        <v>0</v>
      </c>
      <c r="X261" s="26">
        <f>INDEX(检修、备用和必开!D:D,MATCH(统调负荷!$C261,检修、备用和必开!$A:$A,0))</f>
        <v>11310</v>
      </c>
      <c r="Y261" s="26">
        <f>INDEX(检修、备用和必开!E:E,MATCH(统调负荷!$C261,检修、备用和必开!$A:$A,0))</f>
        <v>5861.6</v>
      </c>
      <c r="Z261" s="26">
        <f>INDEX(检修、备用和必开!F:F,MATCH(统调负荷!$C261,检修、备用和必开!$A:$A,0))</f>
        <v>1300</v>
      </c>
      <c r="AA261" s="26">
        <f t="shared" si="63"/>
        <v>67337.8</v>
      </c>
      <c r="AB261" s="26">
        <v>382.78</v>
      </c>
      <c r="AC261" s="26">
        <v>359.46</v>
      </c>
      <c r="AD261" s="76">
        <f t="shared" si="64"/>
        <v>45660.6979166667</v>
      </c>
      <c r="AE261" s="27">
        <f t="shared" si="65"/>
        <v>-3509</v>
      </c>
      <c r="AF261" s="27">
        <f t="shared" si="66"/>
        <v>-5237.4</v>
      </c>
      <c r="AG261" s="27">
        <f t="shared" si="67"/>
        <v>538.900000000001</v>
      </c>
      <c r="AH261" s="27">
        <f t="shared" si="68"/>
        <v>1427.5</v>
      </c>
      <c r="AI261" s="27">
        <f t="shared" si="69"/>
        <v>-279</v>
      </c>
      <c r="AJ261" s="27">
        <f t="shared" si="70"/>
        <v>41</v>
      </c>
      <c r="AK261" s="26">
        <f>INDEX(检修、备用和必开!I:I,MATCH(统调负荷!$C261,检修、备用和必开!$A:$A,0))</f>
        <v>9507.16983735829</v>
      </c>
    </row>
    <row r="262" ht="13.8" spans="1:37">
      <c r="A262" s="26">
        <f t="shared" si="58"/>
        <v>5</v>
      </c>
      <c r="B262" s="26">
        <f t="shared" si="59"/>
        <v>17</v>
      </c>
      <c r="C262" t="s">
        <v>24</v>
      </c>
      <c r="D262" s="75">
        <v>0.708333333333333</v>
      </c>
      <c r="E262" s="26">
        <v>106755</v>
      </c>
      <c r="F262" s="26">
        <v>56706</v>
      </c>
      <c r="G262" s="26">
        <v>21269</v>
      </c>
      <c r="H262" s="26">
        <v>22397</v>
      </c>
      <c r="I262" s="26">
        <v>7794</v>
      </c>
      <c r="J262" s="26">
        <v>-1411</v>
      </c>
      <c r="K262" s="26">
        <f t="shared" si="57"/>
        <v>50844.4</v>
      </c>
      <c r="L262" s="27">
        <f t="shared" si="60"/>
        <v>1.32438970663436</v>
      </c>
      <c r="M262" s="75">
        <v>0.708333333333333</v>
      </c>
      <c r="N262" s="26">
        <v>102983</v>
      </c>
      <c r="O262" s="26">
        <v>50634.1</v>
      </c>
      <c r="P262" s="26">
        <v>21803.3</v>
      </c>
      <c r="Q262" s="26">
        <v>24396.6</v>
      </c>
      <c r="R262" s="26">
        <v>7492</v>
      </c>
      <c r="S262" s="26">
        <v>-1343</v>
      </c>
      <c r="T262" s="26">
        <f t="shared" si="61"/>
        <v>44772.5</v>
      </c>
      <c r="U262" s="27">
        <f t="shared" si="62"/>
        <v>1.20069183791735</v>
      </c>
      <c r="V262" s="26">
        <f>INDEX(检修、备用和必开!B:B,MATCH(统调负荷!$C262,检修、备用和必开!$A:$A,0))</f>
        <v>25854.6</v>
      </c>
      <c r="W262" s="26">
        <f>INDEX(检修、备用和必开!C:C,MATCH(统调负荷!$C262,检修、备用和必开!$A:$A,0))</f>
        <v>0</v>
      </c>
      <c r="X262" s="26">
        <f>INDEX(检修、备用和必开!D:D,MATCH(统调负荷!$C262,检修、备用和必开!$A:$A,0))</f>
        <v>11310</v>
      </c>
      <c r="Y262" s="26">
        <f>INDEX(检修、备用和必开!E:E,MATCH(统调负荷!$C262,检修、备用和必开!$A:$A,0))</f>
        <v>5861.6</v>
      </c>
      <c r="Z262" s="26">
        <f>INDEX(检修、备用和必开!F:F,MATCH(统调负荷!$C262,检修、备用和必开!$A:$A,0))</f>
        <v>1300</v>
      </c>
      <c r="AA262" s="26">
        <f t="shared" si="63"/>
        <v>67337.8</v>
      </c>
      <c r="AB262" s="26">
        <v>385.3</v>
      </c>
      <c r="AC262" s="26">
        <v>369.31</v>
      </c>
      <c r="AD262" s="76">
        <f t="shared" si="64"/>
        <v>45660.7083333333</v>
      </c>
      <c r="AE262" s="27">
        <f t="shared" si="65"/>
        <v>-3772</v>
      </c>
      <c r="AF262" s="27">
        <f t="shared" si="66"/>
        <v>-6071.9</v>
      </c>
      <c r="AG262" s="27">
        <f t="shared" si="67"/>
        <v>534.299999999999</v>
      </c>
      <c r="AH262" s="27">
        <f t="shared" si="68"/>
        <v>1999.6</v>
      </c>
      <c r="AI262" s="27">
        <f t="shared" si="69"/>
        <v>-302</v>
      </c>
      <c r="AJ262" s="27">
        <f t="shared" si="70"/>
        <v>68</v>
      </c>
      <c r="AK262" s="26">
        <f>INDEX(检修、备用和必开!I:I,MATCH(统调负荷!$C262,检修、备用和必开!$A:$A,0))</f>
        <v>9507.16983735829</v>
      </c>
    </row>
    <row r="263" ht="13.8" spans="1:37">
      <c r="A263" s="26">
        <f t="shared" si="58"/>
        <v>5</v>
      </c>
      <c r="B263" s="26">
        <f t="shared" si="59"/>
        <v>17</v>
      </c>
      <c r="C263" t="s">
        <v>24</v>
      </c>
      <c r="D263" s="75">
        <v>0.71875</v>
      </c>
      <c r="E263" s="26">
        <v>107680</v>
      </c>
      <c r="F263" s="26">
        <v>58417</v>
      </c>
      <c r="G263" s="26">
        <v>21610</v>
      </c>
      <c r="H263" s="26">
        <v>21758</v>
      </c>
      <c r="I263" s="26">
        <v>7306</v>
      </c>
      <c r="J263" s="26">
        <v>-1411</v>
      </c>
      <c r="K263" s="26">
        <f t="shared" si="57"/>
        <v>52555.4</v>
      </c>
      <c r="L263" s="27">
        <f t="shared" si="60"/>
        <v>1.28127271412643</v>
      </c>
      <c r="M263" s="75">
        <v>0.71875</v>
      </c>
      <c r="N263" s="26">
        <v>103975</v>
      </c>
      <c r="O263" s="26">
        <v>52646.9</v>
      </c>
      <c r="P263" s="26">
        <v>20941.5</v>
      </c>
      <c r="Q263" s="26">
        <v>24592.6</v>
      </c>
      <c r="R263" s="26">
        <v>7128</v>
      </c>
      <c r="S263" s="26">
        <v>-1334</v>
      </c>
      <c r="T263" s="26">
        <f t="shared" si="61"/>
        <v>46785.3</v>
      </c>
      <c r="U263" s="27">
        <f t="shared" si="62"/>
        <v>1.15909204359045</v>
      </c>
      <c r="V263" s="26">
        <f>INDEX(检修、备用和必开!B:B,MATCH(统调负荷!$C263,检修、备用和必开!$A:$A,0))</f>
        <v>25854.6</v>
      </c>
      <c r="W263" s="26">
        <f>INDEX(检修、备用和必开!C:C,MATCH(统调负荷!$C263,检修、备用和必开!$A:$A,0))</f>
        <v>0</v>
      </c>
      <c r="X263" s="26">
        <f>INDEX(检修、备用和必开!D:D,MATCH(统调负荷!$C263,检修、备用和必开!$A:$A,0))</f>
        <v>11310</v>
      </c>
      <c r="Y263" s="26">
        <f>INDEX(检修、备用和必开!E:E,MATCH(统调负荷!$C263,检修、备用和必开!$A:$A,0))</f>
        <v>5861.6</v>
      </c>
      <c r="Z263" s="26">
        <f>INDEX(检修、备用和必开!F:F,MATCH(统调负荷!$C263,检修、备用和必开!$A:$A,0))</f>
        <v>1300</v>
      </c>
      <c r="AA263" s="26">
        <f t="shared" si="63"/>
        <v>67337.8</v>
      </c>
      <c r="AB263" s="26">
        <v>410.12</v>
      </c>
      <c r="AC263" s="26">
        <v>409.14</v>
      </c>
      <c r="AD263" s="76">
        <f t="shared" si="64"/>
        <v>45660.71875</v>
      </c>
      <c r="AE263" s="27">
        <f t="shared" si="65"/>
        <v>-3705</v>
      </c>
      <c r="AF263" s="27">
        <f t="shared" si="66"/>
        <v>-5770.1</v>
      </c>
      <c r="AG263" s="27">
        <f t="shared" si="67"/>
        <v>-668.5</v>
      </c>
      <c r="AH263" s="27">
        <f t="shared" si="68"/>
        <v>2834.6</v>
      </c>
      <c r="AI263" s="27">
        <f t="shared" si="69"/>
        <v>-178</v>
      </c>
      <c r="AJ263" s="27">
        <f t="shared" si="70"/>
        <v>77</v>
      </c>
      <c r="AK263" s="26">
        <f>INDEX(检修、备用和必开!I:I,MATCH(统调负荷!$C263,检修、备用和必开!$A:$A,0))</f>
        <v>9507.16983735829</v>
      </c>
    </row>
    <row r="264" ht="13.8" spans="1:37">
      <c r="A264" s="26">
        <f t="shared" si="58"/>
        <v>5</v>
      </c>
      <c r="B264" s="26">
        <f t="shared" si="59"/>
        <v>17</v>
      </c>
      <c r="C264" t="s">
        <v>24</v>
      </c>
      <c r="D264" s="75">
        <v>0.729166666666667</v>
      </c>
      <c r="E264" s="26">
        <v>105010</v>
      </c>
      <c r="F264" s="26">
        <v>55920</v>
      </c>
      <c r="G264" s="26">
        <v>21459</v>
      </c>
      <c r="H264" s="26">
        <v>22079</v>
      </c>
      <c r="I264" s="26">
        <v>6963</v>
      </c>
      <c r="J264" s="26">
        <v>-1411</v>
      </c>
      <c r="K264" s="26">
        <f t="shared" si="57"/>
        <v>50058.4</v>
      </c>
      <c r="L264" s="27">
        <f t="shared" si="60"/>
        <v>1.34518482412542</v>
      </c>
      <c r="M264" s="75">
        <v>0.729166666666667</v>
      </c>
      <c r="N264" s="26">
        <v>102536</v>
      </c>
      <c r="O264" s="26">
        <v>51630.2</v>
      </c>
      <c r="P264" s="26">
        <v>20616</v>
      </c>
      <c r="Q264" s="26">
        <v>24866.8</v>
      </c>
      <c r="R264" s="26">
        <v>6821</v>
      </c>
      <c r="S264" s="26">
        <v>-1398</v>
      </c>
      <c r="T264" s="26">
        <f t="shared" si="61"/>
        <v>45768.6</v>
      </c>
      <c r="U264" s="27">
        <f t="shared" si="62"/>
        <v>1.17973811551089</v>
      </c>
      <c r="V264" s="26">
        <f>INDEX(检修、备用和必开!B:B,MATCH(统调负荷!$C264,检修、备用和必开!$A:$A,0))</f>
        <v>25854.6</v>
      </c>
      <c r="W264" s="26">
        <f>INDEX(检修、备用和必开!C:C,MATCH(统调负荷!$C264,检修、备用和必开!$A:$A,0))</f>
        <v>0</v>
      </c>
      <c r="X264" s="26">
        <f>INDEX(检修、备用和必开!D:D,MATCH(统调负荷!$C264,检修、备用和必开!$A:$A,0))</f>
        <v>11310</v>
      </c>
      <c r="Y264" s="26">
        <f>INDEX(检修、备用和必开!E:E,MATCH(统调负荷!$C264,检修、备用和必开!$A:$A,0))</f>
        <v>5861.6</v>
      </c>
      <c r="Z264" s="26">
        <f>INDEX(检修、备用和必开!F:F,MATCH(统调负荷!$C264,检修、备用和必开!$A:$A,0))</f>
        <v>1300</v>
      </c>
      <c r="AA264" s="26">
        <f t="shared" si="63"/>
        <v>67337.8</v>
      </c>
      <c r="AB264" s="26">
        <v>363.32</v>
      </c>
      <c r="AC264" s="26">
        <v>346.04</v>
      </c>
      <c r="AD264" s="76">
        <f t="shared" si="64"/>
        <v>45660.7291666667</v>
      </c>
      <c r="AE264" s="27">
        <f t="shared" si="65"/>
        <v>-2474</v>
      </c>
      <c r="AF264" s="27">
        <f t="shared" si="66"/>
        <v>-4289.8</v>
      </c>
      <c r="AG264" s="27">
        <f t="shared" si="67"/>
        <v>-843</v>
      </c>
      <c r="AH264" s="27">
        <f t="shared" si="68"/>
        <v>2787.8</v>
      </c>
      <c r="AI264" s="27">
        <f t="shared" si="69"/>
        <v>-142</v>
      </c>
      <c r="AJ264" s="27">
        <f t="shared" si="70"/>
        <v>13</v>
      </c>
      <c r="AK264" s="26">
        <f>INDEX(检修、备用和必开!I:I,MATCH(统调负荷!$C264,检修、备用和必开!$A:$A,0))</f>
        <v>9507.16983735829</v>
      </c>
    </row>
    <row r="265" ht="13.8" spans="1:37">
      <c r="A265" s="26">
        <f t="shared" si="58"/>
        <v>5</v>
      </c>
      <c r="B265" s="26">
        <f t="shared" si="59"/>
        <v>17</v>
      </c>
      <c r="C265" t="s">
        <v>24</v>
      </c>
      <c r="D265" s="75">
        <v>0.739583333333333</v>
      </c>
      <c r="E265" s="26">
        <v>105670</v>
      </c>
      <c r="F265" s="26">
        <v>56895</v>
      </c>
      <c r="G265" s="26">
        <v>21275</v>
      </c>
      <c r="H265" s="26">
        <v>22203</v>
      </c>
      <c r="I265" s="26">
        <v>6708</v>
      </c>
      <c r="J265" s="26">
        <v>-1411</v>
      </c>
      <c r="K265" s="26">
        <f t="shared" si="57"/>
        <v>51033.4</v>
      </c>
      <c r="L265" s="27">
        <f t="shared" si="60"/>
        <v>1.31948488636853</v>
      </c>
      <c r="M265" s="75">
        <v>0.739583333333333</v>
      </c>
      <c r="N265" s="26">
        <v>103106</v>
      </c>
      <c r="O265" s="26">
        <v>52519.6</v>
      </c>
      <c r="P265" s="26">
        <v>20317.1</v>
      </c>
      <c r="Q265" s="26">
        <v>24977.3</v>
      </c>
      <c r="R265" s="26">
        <v>6676</v>
      </c>
      <c r="S265" s="26">
        <v>-1384</v>
      </c>
      <c r="T265" s="26">
        <f t="shared" si="61"/>
        <v>46658</v>
      </c>
      <c r="U265" s="27">
        <f t="shared" si="62"/>
        <v>1.16163745514767</v>
      </c>
      <c r="V265" s="26">
        <f>INDEX(检修、备用和必开!B:B,MATCH(统调负荷!$C265,检修、备用和必开!$A:$A,0))</f>
        <v>25854.6</v>
      </c>
      <c r="W265" s="26">
        <f>INDEX(检修、备用和必开!C:C,MATCH(统调负荷!$C265,检修、备用和必开!$A:$A,0))</f>
        <v>0</v>
      </c>
      <c r="X265" s="26">
        <f>INDEX(检修、备用和必开!D:D,MATCH(统调负荷!$C265,检修、备用和必开!$A:$A,0))</f>
        <v>11310</v>
      </c>
      <c r="Y265" s="26">
        <f>INDEX(检修、备用和必开!E:E,MATCH(统调负荷!$C265,检修、备用和必开!$A:$A,0))</f>
        <v>5861.6</v>
      </c>
      <c r="Z265" s="26">
        <f>INDEX(检修、备用和必开!F:F,MATCH(统调负荷!$C265,检修、备用和必开!$A:$A,0))</f>
        <v>1300</v>
      </c>
      <c r="AA265" s="26">
        <f t="shared" si="63"/>
        <v>67337.8</v>
      </c>
      <c r="AB265" s="26">
        <v>370.75</v>
      </c>
      <c r="AC265" s="26">
        <v>353.27</v>
      </c>
      <c r="AD265" s="76">
        <f t="shared" si="64"/>
        <v>45660.7395833333</v>
      </c>
      <c r="AE265" s="27">
        <f t="shared" si="65"/>
        <v>-2564</v>
      </c>
      <c r="AF265" s="27">
        <f t="shared" si="66"/>
        <v>-4375.4</v>
      </c>
      <c r="AG265" s="27">
        <f t="shared" si="67"/>
        <v>-957.900000000001</v>
      </c>
      <c r="AH265" s="27">
        <f t="shared" si="68"/>
        <v>2774.3</v>
      </c>
      <c r="AI265" s="27">
        <f t="shared" si="69"/>
        <v>-32</v>
      </c>
      <c r="AJ265" s="27">
        <f t="shared" si="70"/>
        <v>27</v>
      </c>
      <c r="AK265" s="26">
        <f>INDEX(检修、备用和必开!I:I,MATCH(统调负荷!$C265,检修、备用和必开!$A:$A,0))</f>
        <v>9507.16983735829</v>
      </c>
    </row>
    <row r="266" ht="13.8" spans="1:37">
      <c r="A266" s="26">
        <f t="shared" si="58"/>
        <v>5</v>
      </c>
      <c r="B266" s="26">
        <f t="shared" si="59"/>
        <v>18</v>
      </c>
      <c r="C266" t="s">
        <v>24</v>
      </c>
      <c r="D266" s="75">
        <v>0.75</v>
      </c>
      <c r="E266" s="26">
        <v>106910</v>
      </c>
      <c r="F266" s="26">
        <v>57623</v>
      </c>
      <c r="G266" s="26">
        <v>21007</v>
      </c>
      <c r="H266" s="26">
        <v>23313</v>
      </c>
      <c r="I266" s="26">
        <v>6379</v>
      </c>
      <c r="J266" s="26">
        <v>-1412</v>
      </c>
      <c r="K266" s="26">
        <f t="shared" si="57"/>
        <v>51761.4</v>
      </c>
      <c r="L266" s="27">
        <f t="shared" si="60"/>
        <v>1.30092694556175</v>
      </c>
      <c r="M266" s="75">
        <v>0.75</v>
      </c>
      <c r="N266" s="26">
        <v>104497</v>
      </c>
      <c r="O266" s="26">
        <v>53909.6</v>
      </c>
      <c r="P266" s="26">
        <v>20557.8</v>
      </c>
      <c r="Q266" s="26">
        <v>24769.6</v>
      </c>
      <c r="R266" s="26">
        <v>6653</v>
      </c>
      <c r="S266" s="26">
        <v>-1393</v>
      </c>
      <c r="T266" s="26">
        <f t="shared" si="61"/>
        <v>48048</v>
      </c>
      <c r="U266" s="27">
        <f t="shared" si="62"/>
        <v>1.13443512247717</v>
      </c>
      <c r="V266" s="26">
        <f>INDEX(检修、备用和必开!B:B,MATCH(统调负荷!$C266,检修、备用和必开!$A:$A,0))</f>
        <v>25854.6</v>
      </c>
      <c r="W266" s="26">
        <f>INDEX(检修、备用和必开!C:C,MATCH(统调负荷!$C266,检修、备用和必开!$A:$A,0))</f>
        <v>0</v>
      </c>
      <c r="X266" s="26">
        <f>INDEX(检修、备用和必开!D:D,MATCH(统调负荷!$C266,检修、备用和必开!$A:$A,0))</f>
        <v>11310</v>
      </c>
      <c r="Y266" s="26">
        <f>INDEX(检修、备用和必开!E:E,MATCH(统调负荷!$C266,检修、备用和必开!$A:$A,0))</f>
        <v>5861.6</v>
      </c>
      <c r="Z266" s="26">
        <f>INDEX(检修、备用和必开!F:F,MATCH(统调负荷!$C266,检修、备用和必开!$A:$A,0))</f>
        <v>1300</v>
      </c>
      <c r="AA266" s="26">
        <f t="shared" si="63"/>
        <v>67337.8</v>
      </c>
      <c r="AB266" s="26">
        <v>382.25</v>
      </c>
      <c r="AC266" s="26">
        <v>353.27</v>
      </c>
      <c r="AD266" s="76">
        <f t="shared" si="64"/>
        <v>45660.75</v>
      </c>
      <c r="AE266" s="27">
        <f t="shared" si="65"/>
        <v>-2413</v>
      </c>
      <c r="AF266" s="27">
        <f t="shared" si="66"/>
        <v>-3713.4</v>
      </c>
      <c r="AG266" s="27">
        <f t="shared" si="67"/>
        <v>-449.200000000001</v>
      </c>
      <c r="AH266" s="27">
        <f t="shared" si="68"/>
        <v>1456.6</v>
      </c>
      <c r="AI266" s="27">
        <f t="shared" si="69"/>
        <v>274</v>
      </c>
      <c r="AJ266" s="27">
        <f t="shared" si="70"/>
        <v>19</v>
      </c>
      <c r="AK266" s="26">
        <f>INDEX(检修、备用和必开!I:I,MATCH(统调负荷!$C266,检修、备用和必开!$A:$A,0))</f>
        <v>9507.16983735829</v>
      </c>
    </row>
    <row r="267" ht="13.8" spans="1:37">
      <c r="A267" s="26">
        <f t="shared" si="58"/>
        <v>5</v>
      </c>
      <c r="B267" s="26">
        <f t="shared" si="59"/>
        <v>18</v>
      </c>
      <c r="C267" t="s">
        <v>24</v>
      </c>
      <c r="D267" s="75">
        <v>0.760416666666667</v>
      </c>
      <c r="E267" s="26">
        <v>109515</v>
      </c>
      <c r="F267" s="26">
        <v>59872</v>
      </c>
      <c r="G267" s="26">
        <v>20815</v>
      </c>
      <c r="H267" s="26">
        <v>23960</v>
      </c>
      <c r="I267" s="26">
        <v>6279</v>
      </c>
      <c r="J267" s="26">
        <v>-1411</v>
      </c>
      <c r="K267" s="26">
        <f t="shared" si="57"/>
        <v>54010.4</v>
      </c>
      <c r="L267" s="27">
        <f t="shared" si="60"/>
        <v>1.2467561802912</v>
      </c>
      <c r="M267" s="75">
        <v>0.760416666666667</v>
      </c>
      <c r="N267" s="26">
        <v>107467</v>
      </c>
      <c r="O267" s="26">
        <v>56108.4</v>
      </c>
      <c r="P267" s="26">
        <v>20629</v>
      </c>
      <c r="Q267" s="26">
        <v>25500.6</v>
      </c>
      <c r="R267" s="26">
        <v>6615</v>
      </c>
      <c r="S267" s="26">
        <v>-1386</v>
      </c>
      <c r="T267" s="26">
        <f t="shared" si="61"/>
        <v>50246.8</v>
      </c>
      <c r="U267" s="27">
        <f t="shared" si="62"/>
        <v>1.09391326384737</v>
      </c>
      <c r="V267" s="26">
        <f>INDEX(检修、备用和必开!B:B,MATCH(统调负荷!$C267,检修、备用和必开!$A:$A,0))</f>
        <v>25854.6</v>
      </c>
      <c r="W267" s="26">
        <f>INDEX(检修、备用和必开!C:C,MATCH(统调负荷!$C267,检修、备用和必开!$A:$A,0))</f>
        <v>0</v>
      </c>
      <c r="X267" s="26">
        <f>INDEX(检修、备用和必开!D:D,MATCH(统调负荷!$C267,检修、备用和必开!$A:$A,0))</f>
        <v>11310</v>
      </c>
      <c r="Y267" s="26">
        <f>INDEX(检修、备用和必开!E:E,MATCH(统调负荷!$C267,检修、备用和必开!$A:$A,0))</f>
        <v>5861.6</v>
      </c>
      <c r="Z267" s="26">
        <f>INDEX(检修、备用和必开!F:F,MATCH(统调负荷!$C267,检修、备用和必开!$A:$A,0))</f>
        <v>1300</v>
      </c>
      <c r="AA267" s="26">
        <f t="shared" si="63"/>
        <v>67337.8</v>
      </c>
      <c r="AB267" s="26">
        <v>391.63</v>
      </c>
      <c r="AC267" s="26">
        <v>382.84</v>
      </c>
      <c r="AD267" s="76">
        <f t="shared" si="64"/>
        <v>45660.7604166667</v>
      </c>
      <c r="AE267" s="27">
        <f t="shared" si="65"/>
        <v>-2048</v>
      </c>
      <c r="AF267" s="27">
        <f t="shared" si="66"/>
        <v>-3763.6</v>
      </c>
      <c r="AG267" s="27">
        <f t="shared" si="67"/>
        <v>-186</v>
      </c>
      <c r="AH267" s="27">
        <f t="shared" si="68"/>
        <v>1540.6</v>
      </c>
      <c r="AI267" s="27">
        <f t="shared" si="69"/>
        <v>336</v>
      </c>
      <c r="AJ267" s="27">
        <f t="shared" si="70"/>
        <v>25</v>
      </c>
      <c r="AK267" s="26">
        <f>INDEX(检修、备用和必开!I:I,MATCH(统调负荷!$C267,检修、备用和必开!$A:$A,0))</f>
        <v>9507.16983735829</v>
      </c>
    </row>
    <row r="268" ht="13.8" spans="1:37">
      <c r="A268" s="26">
        <f t="shared" si="58"/>
        <v>5</v>
      </c>
      <c r="B268" s="26">
        <f t="shared" si="59"/>
        <v>18</v>
      </c>
      <c r="C268" t="s">
        <v>24</v>
      </c>
      <c r="D268" s="75">
        <v>0.770833333333333</v>
      </c>
      <c r="E268" s="26">
        <v>110660</v>
      </c>
      <c r="F268" s="26">
        <v>60564</v>
      </c>
      <c r="G268" s="26">
        <v>20816</v>
      </c>
      <c r="H268" s="26">
        <v>24460</v>
      </c>
      <c r="I268" s="26">
        <v>6231</v>
      </c>
      <c r="J268" s="26">
        <v>-1411</v>
      </c>
      <c r="K268" s="26">
        <f t="shared" si="57"/>
        <v>54702.4</v>
      </c>
      <c r="L268" s="27">
        <f t="shared" si="60"/>
        <v>1.23098438094124</v>
      </c>
      <c r="M268" s="75">
        <v>0.770833333333333</v>
      </c>
      <c r="N268" s="26">
        <v>108498</v>
      </c>
      <c r="O268" s="26">
        <v>56808.4</v>
      </c>
      <c r="P268" s="26">
        <v>20759.1</v>
      </c>
      <c r="Q268" s="26">
        <v>25656.5</v>
      </c>
      <c r="R268" s="26">
        <v>6652</v>
      </c>
      <c r="S268" s="26">
        <v>-1378</v>
      </c>
      <c r="T268" s="26">
        <f t="shared" si="61"/>
        <v>50946.8</v>
      </c>
      <c r="U268" s="27">
        <f t="shared" si="62"/>
        <v>1.08161357474204</v>
      </c>
      <c r="V268" s="26">
        <f>INDEX(检修、备用和必开!B:B,MATCH(统调负荷!$C268,检修、备用和必开!$A:$A,0))</f>
        <v>25854.6</v>
      </c>
      <c r="W268" s="26">
        <f>INDEX(检修、备用和必开!C:C,MATCH(统调负荷!$C268,检修、备用和必开!$A:$A,0))</f>
        <v>0</v>
      </c>
      <c r="X268" s="26">
        <f>INDEX(检修、备用和必开!D:D,MATCH(统调负荷!$C268,检修、备用和必开!$A:$A,0))</f>
        <v>11310</v>
      </c>
      <c r="Y268" s="26">
        <f>INDEX(检修、备用和必开!E:E,MATCH(统调负荷!$C268,检修、备用和必开!$A:$A,0))</f>
        <v>5861.6</v>
      </c>
      <c r="Z268" s="26">
        <f>INDEX(检修、备用和必开!F:F,MATCH(统调负荷!$C268,检修、备用和必开!$A:$A,0))</f>
        <v>1300</v>
      </c>
      <c r="AA268" s="26">
        <f t="shared" si="63"/>
        <v>67337.8</v>
      </c>
      <c r="AB268" s="26">
        <v>393.48</v>
      </c>
      <c r="AC268" s="26">
        <v>385.41</v>
      </c>
      <c r="AD268" s="76">
        <f t="shared" si="64"/>
        <v>45660.7708333333</v>
      </c>
      <c r="AE268" s="27">
        <f t="shared" si="65"/>
        <v>-2162</v>
      </c>
      <c r="AF268" s="27">
        <f t="shared" si="66"/>
        <v>-3755.6</v>
      </c>
      <c r="AG268" s="27">
        <f t="shared" si="67"/>
        <v>-56.9000000000015</v>
      </c>
      <c r="AH268" s="27">
        <f t="shared" si="68"/>
        <v>1196.5</v>
      </c>
      <c r="AI268" s="27">
        <f t="shared" si="69"/>
        <v>421</v>
      </c>
      <c r="AJ268" s="27">
        <f t="shared" si="70"/>
        <v>33</v>
      </c>
      <c r="AK268" s="26">
        <f>INDEX(检修、备用和必开!I:I,MATCH(统调负荷!$C268,检修、备用和必开!$A:$A,0))</f>
        <v>9507.16983735829</v>
      </c>
    </row>
    <row r="269" ht="13.8" spans="1:37">
      <c r="A269" s="26">
        <f t="shared" si="58"/>
        <v>5</v>
      </c>
      <c r="B269" s="26">
        <f t="shared" si="59"/>
        <v>18</v>
      </c>
      <c r="C269" t="s">
        <v>24</v>
      </c>
      <c r="D269" s="75">
        <v>0.78125</v>
      </c>
      <c r="E269" s="26">
        <v>110620</v>
      </c>
      <c r="F269" s="26">
        <v>60331</v>
      </c>
      <c r="G269" s="26">
        <v>20816</v>
      </c>
      <c r="H269" s="26">
        <v>24847</v>
      </c>
      <c r="I269" s="26">
        <v>6038</v>
      </c>
      <c r="J269" s="26">
        <v>-1412</v>
      </c>
      <c r="K269" s="26">
        <f t="shared" si="57"/>
        <v>54469.4</v>
      </c>
      <c r="L269" s="27">
        <f t="shared" si="60"/>
        <v>1.23625007802546</v>
      </c>
      <c r="M269" s="75">
        <v>0.78125</v>
      </c>
      <c r="N269" s="26">
        <v>109159</v>
      </c>
      <c r="O269" s="26">
        <v>57258.4</v>
      </c>
      <c r="P269" s="26">
        <v>20267.1</v>
      </c>
      <c r="Q269" s="26">
        <v>26379.5</v>
      </c>
      <c r="R269" s="26">
        <v>6625</v>
      </c>
      <c r="S269" s="26">
        <v>-1371</v>
      </c>
      <c r="T269" s="26">
        <f t="shared" si="61"/>
        <v>51396.8</v>
      </c>
      <c r="U269" s="27">
        <f t="shared" si="62"/>
        <v>1.07385163969458</v>
      </c>
      <c r="V269" s="26">
        <f>INDEX(检修、备用和必开!B:B,MATCH(统调负荷!$C269,检修、备用和必开!$A:$A,0))</f>
        <v>25854.6</v>
      </c>
      <c r="W269" s="26">
        <f>INDEX(检修、备用和必开!C:C,MATCH(统调负荷!$C269,检修、备用和必开!$A:$A,0))</f>
        <v>0</v>
      </c>
      <c r="X269" s="26">
        <f>INDEX(检修、备用和必开!D:D,MATCH(统调负荷!$C269,检修、备用和必开!$A:$A,0))</f>
        <v>11310</v>
      </c>
      <c r="Y269" s="26">
        <f>INDEX(检修、备用和必开!E:E,MATCH(统调负荷!$C269,检修、备用和必开!$A:$A,0))</f>
        <v>5861.6</v>
      </c>
      <c r="Z269" s="26">
        <f>INDEX(检修、备用和必开!F:F,MATCH(统调负荷!$C269,检修、备用和必开!$A:$A,0))</f>
        <v>1300</v>
      </c>
      <c r="AA269" s="26">
        <f t="shared" si="63"/>
        <v>67337.8</v>
      </c>
      <c r="AB269" s="26">
        <v>389.54</v>
      </c>
      <c r="AC269" s="26">
        <v>375.94</v>
      </c>
      <c r="AD269" s="76">
        <f t="shared" si="64"/>
        <v>45660.78125</v>
      </c>
      <c r="AE269" s="27">
        <f t="shared" si="65"/>
        <v>-1461</v>
      </c>
      <c r="AF269" s="27">
        <f t="shared" si="66"/>
        <v>-3072.6</v>
      </c>
      <c r="AG269" s="27">
        <f t="shared" si="67"/>
        <v>-548.900000000001</v>
      </c>
      <c r="AH269" s="27">
        <f t="shared" si="68"/>
        <v>1532.5</v>
      </c>
      <c r="AI269" s="27">
        <f t="shared" si="69"/>
        <v>587</v>
      </c>
      <c r="AJ269" s="27">
        <f t="shared" si="70"/>
        <v>41</v>
      </c>
      <c r="AK269" s="26">
        <f>INDEX(检修、备用和必开!I:I,MATCH(统调负荷!$C269,检修、备用和必开!$A:$A,0))</f>
        <v>9507.16983735829</v>
      </c>
    </row>
    <row r="270" ht="13.8" spans="1:37">
      <c r="A270" s="26">
        <f t="shared" si="58"/>
        <v>5</v>
      </c>
      <c r="B270" s="26">
        <f t="shared" si="59"/>
        <v>19</v>
      </c>
      <c r="C270" t="s">
        <v>24</v>
      </c>
      <c r="D270" s="75">
        <v>0.791666666666667</v>
      </c>
      <c r="E270" s="26">
        <v>110870</v>
      </c>
      <c r="F270" s="26">
        <v>60205</v>
      </c>
      <c r="G270" s="26">
        <v>20930</v>
      </c>
      <c r="H270" s="26">
        <v>25068</v>
      </c>
      <c r="I270" s="26">
        <v>6079</v>
      </c>
      <c r="J270" s="26">
        <v>-1412</v>
      </c>
      <c r="K270" s="26">
        <f t="shared" si="57"/>
        <v>54343.4</v>
      </c>
      <c r="L270" s="27">
        <f t="shared" si="60"/>
        <v>1.23911643364236</v>
      </c>
      <c r="M270" s="75">
        <v>0.791666666666667</v>
      </c>
      <c r="N270" s="26">
        <v>109517</v>
      </c>
      <c r="O270" s="26">
        <v>57419.8</v>
      </c>
      <c r="P270" s="26">
        <v>20301.4</v>
      </c>
      <c r="Q270" s="26">
        <v>26350.8</v>
      </c>
      <c r="R270" s="26">
        <v>6839</v>
      </c>
      <c r="S270" s="26">
        <v>-1394</v>
      </c>
      <c r="T270" s="26">
        <f t="shared" si="61"/>
        <v>51558.2</v>
      </c>
      <c r="U270" s="27">
        <f t="shared" si="62"/>
        <v>1.07109476651153</v>
      </c>
      <c r="V270" s="26">
        <f>INDEX(检修、备用和必开!B:B,MATCH(统调负荷!$C270,检修、备用和必开!$A:$A,0))</f>
        <v>25854.6</v>
      </c>
      <c r="W270" s="26">
        <f>INDEX(检修、备用和必开!C:C,MATCH(统调负荷!$C270,检修、备用和必开!$A:$A,0))</f>
        <v>0</v>
      </c>
      <c r="X270" s="26">
        <f>INDEX(检修、备用和必开!D:D,MATCH(统调负荷!$C270,检修、备用和必开!$A:$A,0))</f>
        <v>11310</v>
      </c>
      <c r="Y270" s="26">
        <f>INDEX(检修、备用和必开!E:E,MATCH(统调负荷!$C270,检修、备用和必开!$A:$A,0))</f>
        <v>5861.6</v>
      </c>
      <c r="Z270" s="26">
        <f>INDEX(检修、备用和必开!F:F,MATCH(统调负荷!$C270,检修、备用和必开!$A:$A,0))</f>
        <v>1300</v>
      </c>
      <c r="AA270" s="26">
        <f t="shared" si="63"/>
        <v>67337.8</v>
      </c>
      <c r="AB270" s="26">
        <v>385.98</v>
      </c>
      <c r="AC270" s="26">
        <v>402.71</v>
      </c>
      <c r="AD270" s="76">
        <f t="shared" si="64"/>
        <v>45660.7916666667</v>
      </c>
      <c r="AE270" s="27">
        <f t="shared" si="65"/>
        <v>-1353</v>
      </c>
      <c r="AF270" s="27">
        <f t="shared" si="66"/>
        <v>-2785.2</v>
      </c>
      <c r="AG270" s="27">
        <f t="shared" si="67"/>
        <v>-628.599999999999</v>
      </c>
      <c r="AH270" s="27">
        <f t="shared" si="68"/>
        <v>1282.8</v>
      </c>
      <c r="AI270" s="27">
        <f t="shared" si="69"/>
        <v>760</v>
      </c>
      <c r="AJ270" s="27">
        <f t="shared" si="70"/>
        <v>18</v>
      </c>
      <c r="AK270" s="26">
        <f>INDEX(检修、备用和必开!I:I,MATCH(统调负荷!$C270,检修、备用和必开!$A:$A,0))</f>
        <v>9507.16983735829</v>
      </c>
    </row>
    <row r="271" ht="13.8" spans="1:37">
      <c r="A271" s="26">
        <f t="shared" si="58"/>
        <v>5</v>
      </c>
      <c r="B271" s="26">
        <f t="shared" si="59"/>
        <v>19</v>
      </c>
      <c r="C271" t="s">
        <v>24</v>
      </c>
      <c r="D271" s="75">
        <v>0.802083333333333</v>
      </c>
      <c r="E271" s="26">
        <v>112500</v>
      </c>
      <c r="F271" s="26">
        <v>61759</v>
      </c>
      <c r="G271" s="26">
        <v>20930</v>
      </c>
      <c r="H271" s="26">
        <v>25153</v>
      </c>
      <c r="I271" s="26">
        <v>6069</v>
      </c>
      <c r="J271" s="26">
        <v>-1411</v>
      </c>
      <c r="K271" s="26">
        <f t="shared" si="57"/>
        <v>55897.4</v>
      </c>
      <c r="L271" s="27">
        <f t="shared" si="60"/>
        <v>1.20466783786008</v>
      </c>
      <c r="M271" s="75">
        <v>0.802083333333333</v>
      </c>
      <c r="N271" s="26">
        <v>111182</v>
      </c>
      <c r="O271" s="26">
        <v>59025.8</v>
      </c>
      <c r="P271" s="26">
        <v>20029.7</v>
      </c>
      <c r="Q271" s="26">
        <v>26773.5</v>
      </c>
      <c r="R271" s="26">
        <v>6768</v>
      </c>
      <c r="S271" s="26">
        <v>-1415</v>
      </c>
      <c r="T271" s="26">
        <f t="shared" si="61"/>
        <v>53164.2</v>
      </c>
      <c r="U271" s="27">
        <f t="shared" si="62"/>
        <v>1.04441466509084</v>
      </c>
      <c r="V271" s="26">
        <f>INDEX(检修、备用和必开!B:B,MATCH(统调负荷!$C271,检修、备用和必开!$A:$A,0))</f>
        <v>25854.6</v>
      </c>
      <c r="W271" s="26">
        <f>INDEX(检修、备用和必开!C:C,MATCH(统调负荷!$C271,检修、备用和必开!$A:$A,0))</f>
        <v>0</v>
      </c>
      <c r="X271" s="26">
        <f>INDEX(检修、备用和必开!D:D,MATCH(统调负荷!$C271,检修、备用和必开!$A:$A,0))</f>
        <v>11310</v>
      </c>
      <c r="Y271" s="26">
        <f>INDEX(检修、备用和必开!E:E,MATCH(统调负荷!$C271,检修、备用和必开!$A:$A,0))</f>
        <v>5861.6</v>
      </c>
      <c r="Z271" s="26">
        <f>INDEX(检修、备用和必开!F:F,MATCH(统调负荷!$C271,检修、备用和必开!$A:$A,0))</f>
        <v>1300</v>
      </c>
      <c r="AA271" s="26">
        <f t="shared" si="63"/>
        <v>67337.8</v>
      </c>
      <c r="AB271" s="26">
        <v>430.01</v>
      </c>
      <c r="AC271" s="26">
        <v>423.4</v>
      </c>
      <c r="AD271" s="76">
        <f t="shared" si="64"/>
        <v>45660.8020833333</v>
      </c>
      <c r="AE271" s="27">
        <f t="shared" si="65"/>
        <v>-1318</v>
      </c>
      <c r="AF271" s="27">
        <f t="shared" si="66"/>
        <v>-2733.2</v>
      </c>
      <c r="AG271" s="27">
        <f t="shared" si="67"/>
        <v>-900.299999999999</v>
      </c>
      <c r="AH271" s="27">
        <f t="shared" si="68"/>
        <v>1620.5</v>
      </c>
      <c r="AI271" s="27">
        <f t="shared" si="69"/>
        <v>699</v>
      </c>
      <c r="AJ271" s="27">
        <f t="shared" si="70"/>
        <v>-4</v>
      </c>
      <c r="AK271" s="26">
        <f>INDEX(检修、备用和必开!I:I,MATCH(统调负荷!$C271,检修、备用和必开!$A:$A,0))</f>
        <v>9507.16983735829</v>
      </c>
    </row>
    <row r="272" ht="13.8" spans="1:37">
      <c r="A272" s="26">
        <f t="shared" si="58"/>
        <v>5</v>
      </c>
      <c r="B272" s="26">
        <f t="shared" si="59"/>
        <v>19</v>
      </c>
      <c r="C272" t="s">
        <v>24</v>
      </c>
      <c r="D272" s="75">
        <v>0.8125</v>
      </c>
      <c r="E272" s="26">
        <v>112305</v>
      </c>
      <c r="F272" s="26">
        <v>61938</v>
      </c>
      <c r="G272" s="26">
        <v>20943</v>
      </c>
      <c r="H272" s="26">
        <v>24730</v>
      </c>
      <c r="I272" s="26">
        <v>6105</v>
      </c>
      <c r="J272" s="26">
        <v>-1411</v>
      </c>
      <c r="K272" s="26">
        <f t="shared" si="57"/>
        <v>56076.4</v>
      </c>
      <c r="L272" s="27">
        <f t="shared" si="60"/>
        <v>1.20082244937264</v>
      </c>
      <c r="M272" s="75">
        <v>0.8125</v>
      </c>
      <c r="N272" s="26">
        <v>111334</v>
      </c>
      <c r="O272" s="26">
        <v>58979</v>
      </c>
      <c r="P272" s="26">
        <v>20071.5</v>
      </c>
      <c r="Q272" s="26">
        <v>26787.5</v>
      </c>
      <c r="R272" s="26">
        <v>6869</v>
      </c>
      <c r="S272" s="26">
        <v>-1373</v>
      </c>
      <c r="T272" s="26">
        <f t="shared" si="61"/>
        <v>53117.4</v>
      </c>
      <c r="U272" s="27">
        <f t="shared" si="62"/>
        <v>1.04517332687645</v>
      </c>
      <c r="V272" s="26">
        <f>INDEX(检修、备用和必开!B:B,MATCH(统调负荷!$C272,检修、备用和必开!$A:$A,0))</f>
        <v>25854.6</v>
      </c>
      <c r="W272" s="26">
        <f>INDEX(检修、备用和必开!C:C,MATCH(统调负荷!$C272,检修、备用和必开!$A:$A,0))</f>
        <v>0</v>
      </c>
      <c r="X272" s="26">
        <f>INDEX(检修、备用和必开!D:D,MATCH(统调负荷!$C272,检修、备用和必开!$A:$A,0))</f>
        <v>11310</v>
      </c>
      <c r="Y272" s="26">
        <f>INDEX(检修、备用和必开!E:E,MATCH(统调负荷!$C272,检修、备用和必开!$A:$A,0))</f>
        <v>5861.6</v>
      </c>
      <c r="Z272" s="26">
        <f>INDEX(检修、备用和必开!F:F,MATCH(统调负荷!$C272,检修、备用和必开!$A:$A,0))</f>
        <v>1300</v>
      </c>
      <c r="AA272" s="26">
        <f t="shared" si="63"/>
        <v>67337.8</v>
      </c>
      <c r="AB272" s="26">
        <v>406.13</v>
      </c>
      <c r="AC272" s="26">
        <v>399.83</v>
      </c>
      <c r="AD272" s="76">
        <f t="shared" si="64"/>
        <v>45660.8125</v>
      </c>
      <c r="AE272" s="27">
        <f t="shared" si="65"/>
        <v>-971</v>
      </c>
      <c r="AF272" s="27">
        <f t="shared" si="66"/>
        <v>-2959</v>
      </c>
      <c r="AG272" s="27">
        <f t="shared" si="67"/>
        <v>-871.5</v>
      </c>
      <c r="AH272" s="27">
        <f t="shared" si="68"/>
        <v>2057.5</v>
      </c>
      <c r="AI272" s="27">
        <f t="shared" si="69"/>
        <v>764</v>
      </c>
      <c r="AJ272" s="27">
        <f t="shared" si="70"/>
        <v>38</v>
      </c>
      <c r="AK272" s="26">
        <f>INDEX(检修、备用和必开!I:I,MATCH(统调负荷!$C272,检修、备用和必开!$A:$A,0))</f>
        <v>9507.16983735829</v>
      </c>
    </row>
    <row r="273" ht="13.8" spans="1:37">
      <c r="A273" s="26">
        <f t="shared" si="58"/>
        <v>5</v>
      </c>
      <c r="B273" s="26">
        <f t="shared" si="59"/>
        <v>19</v>
      </c>
      <c r="C273" t="s">
        <v>24</v>
      </c>
      <c r="D273" s="75">
        <v>0.822916666666667</v>
      </c>
      <c r="E273" s="26">
        <v>111945</v>
      </c>
      <c r="F273" s="26">
        <v>61489</v>
      </c>
      <c r="G273" s="26">
        <v>20943</v>
      </c>
      <c r="H273" s="26">
        <v>24793</v>
      </c>
      <c r="I273" s="26">
        <v>6131</v>
      </c>
      <c r="J273" s="26">
        <v>-1411</v>
      </c>
      <c r="K273" s="26">
        <f t="shared" si="57"/>
        <v>55627.4</v>
      </c>
      <c r="L273" s="27">
        <f t="shared" si="60"/>
        <v>1.21051496205108</v>
      </c>
      <c r="M273" s="75">
        <v>0.822916666666667</v>
      </c>
      <c r="N273" s="26">
        <v>110827</v>
      </c>
      <c r="O273" s="26">
        <v>58454.9</v>
      </c>
      <c r="P273" s="26">
        <v>20133.8</v>
      </c>
      <c r="Q273" s="26">
        <v>26651.3</v>
      </c>
      <c r="R273" s="26">
        <v>6971</v>
      </c>
      <c r="S273" s="26">
        <v>-1384</v>
      </c>
      <c r="T273" s="26">
        <f t="shared" si="61"/>
        <v>52593.3</v>
      </c>
      <c r="U273" s="27">
        <f t="shared" si="62"/>
        <v>1.05374526824123</v>
      </c>
      <c r="V273" s="26">
        <f>INDEX(检修、备用和必开!B:B,MATCH(统调负荷!$C273,检修、备用和必开!$A:$A,0))</f>
        <v>25854.6</v>
      </c>
      <c r="W273" s="26">
        <f>INDEX(检修、备用和必开!C:C,MATCH(统调负荷!$C273,检修、备用和必开!$A:$A,0))</f>
        <v>0</v>
      </c>
      <c r="X273" s="26">
        <f>INDEX(检修、备用和必开!D:D,MATCH(统调负荷!$C273,检修、备用和必开!$A:$A,0))</f>
        <v>11310</v>
      </c>
      <c r="Y273" s="26">
        <f>INDEX(检修、备用和必开!E:E,MATCH(统调负荷!$C273,检修、备用和必开!$A:$A,0))</f>
        <v>5861.6</v>
      </c>
      <c r="Z273" s="26">
        <f>INDEX(检修、备用和必开!F:F,MATCH(统调负荷!$C273,检修、备用和必开!$A:$A,0))</f>
        <v>1300</v>
      </c>
      <c r="AA273" s="26">
        <f t="shared" si="63"/>
        <v>67337.8</v>
      </c>
      <c r="AB273" s="26">
        <v>401.11</v>
      </c>
      <c r="AC273" s="26">
        <v>385.51</v>
      </c>
      <c r="AD273" s="76">
        <f t="shared" si="64"/>
        <v>45660.8229166667</v>
      </c>
      <c r="AE273" s="27">
        <f t="shared" si="65"/>
        <v>-1118</v>
      </c>
      <c r="AF273" s="27">
        <f t="shared" si="66"/>
        <v>-3034.1</v>
      </c>
      <c r="AG273" s="27">
        <f t="shared" si="67"/>
        <v>-809.200000000001</v>
      </c>
      <c r="AH273" s="27">
        <f t="shared" si="68"/>
        <v>1858.3</v>
      </c>
      <c r="AI273" s="27">
        <f t="shared" si="69"/>
        <v>840</v>
      </c>
      <c r="AJ273" s="27">
        <f t="shared" si="70"/>
        <v>27</v>
      </c>
      <c r="AK273" s="26">
        <f>INDEX(检修、备用和必开!I:I,MATCH(统调负荷!$C273,检修、备用和必开!$A:$A,0))</f>
        <v>9507.16983735829</v>
      </c>
    </row>
    <row r="274" ht="13.8" spans="1:37">
      <c r="A274" s="26">
        <f t="shared" si="58"/>
        <v>5</v>
      </c>
      <c r="B274" s="26">
        <f t="shared" si="59"/>
        <v>20</v>
      </c>
      <c r="C274" t="s">
        <v>24</v>
      </c>
      <c r="D274" s="75">
        <v>0.833333333333333</v>
      </c>
      <c r="E274" s="26">
        <v>110685</v>
      </c>
      <c r="F274" s="26">
        <v>59982</v>
      </c>
      <c r="G274" s="26">
        <v>21059</v>
      </c>
      <c r="H274" s="26">
        <v>24868</v>
      </c>
      <c r="I274" s="26">
        <v>6187</v>
      </c>
      <c r="J274" s="26">
        <v>-1411</v>
      </c>
      <c r="K274" s="26">
        <f t="shared" si="57"/>
        <v>54120.4</v>
      </c>
      <c r="L274" s="27">
        <f t="shared" si="60"/>
        <v>1.24422214174322</v>
      </c>
      <c r="M274" s="75">
        <v>0.833333333333333</v>
      </c>
      <c r="N274" s="26">
        <v>109729</v>
      </c>
      <c r="O274" s="26">
        <v>57286.1</v>
      </c>
      <c r="P274" s="26">
        <v>19899.5</v>
      </c>
      <c r="Q274" s="26">
        <v>26915.4</v>
      </c>
      <c r="R274" s="26">
        <v>7006</v>
      </c>
      <c r="S274" s="26">
        <v>-1378</v>
      </c>
      <c r="T274" s="26">
        <f t="shared" si="61"/>
        <v>51424.5</v>
      </c>
      <c r="U274" s="27">
        <f t="shared" si="62"/>
        <v>1.07337748766628</v>
      </c>
      <c r="V274" s="26">
        <f>INDEX(检修、备用和必开!B:B,MATCH(统调负荷!$C274,检修、备用和必开!$A:$A,0))</f>
        <v>25854.6</v>
      </c>
      <c r="W274" s="26">
        <f>INDEX(检修、备用和必开!C:C,MATCH(统调负荷!$C274,检修、备用和必开!$A:$A,0))</f>
        <v>0</v>
      </c>
      <c r="X274" s="26">
        <f>INDEX(检修、备用和必开!D:D,MATCH(统调负荷!$C274,检修、备用和必开!$A:$A,0))</f>
        <v>11310</v>
      </c>
      <c r="Y274" s="26">
        <f>INDEX(检修、备用和必开!E:E,MATCH(统调负荷!$C274,检修、备用和必开!$A:$A,0))</f>
        <v>5861.6</v>
      </c>
      <c r="Z274" s="26">
        <f>INDEX(检修、备用和必开!F:F,MATCH(统调负荷!$C274,检修、备用和必开!$A:$A,0))</f>
        <v>1300</v>
      </c>
      <c r="AA274" s="26">
        <f t="shared" si="63"/>
        <v>67337.8</v>
      </c>
      <c r="AB274" s="26">
        <v>382.85</v>
      </c>
      <c r="AC274" s="26">
        <v>376.58</v>
      </c>
      <c r="AD274" s="76">
        <f t="shared" si="64"/>
        <v>45660.8333333333</v>
      </c>
      <c r="AE274" s="27">
        <f t="shared" si="65"/>
        <v>-956</v>
      </c>
      <c r="AF274" s="27">
        <f t="shared" si="66"/>
        <v>-2695.9</v>
      </c>
      <c r="AG274" s="27">
        <f t="shared" si="67"/>
        <v>-1159.5</v>
      </c>
      <c r="AH274" s="27">
        <f t="shared" si="68"/>
        <v>2047.4</v>
      </c>
      <c r="AI274" s="27">
        <f t="shared" si="69"/>
        <v>819</v>
      </c>
      <c r="AJ274" s="27">
        <f t="shared" si="70"/>
        <v>33</v>
      </c>
      <c r="AK274" s="26">
        <f>INDEX(检修、备用和必开!I:I,MATCH(统调负荷!$C274,检修、备用和必开!$A:$A,0))</f>
        <v>9507.16983735829</v>
      </c>
    </row>
    <row r="275" ht="13.8" spans="1:37">
      <c r="A275" s="26">
        <f t="shared" si="58"/>
        <v>5</v>
      </c>
      <c r="B275" s="26">
        <f t="shared" si="59"/>
        <v>20</v>
      </c>
      <c r="C275" t="s">
        <v>24</v>
      </c>
      <c r="D275" s="75">
        <v>0.84375</v>
      </c>
      <c r="E275" s="26">
        <v>110575</v>
      </c>
      <c r="F275" s="26">
        <v>60107</v>
      </c>
      <c r="G275" s="26">
        <v>21059</v>
      </c>
      <c r="H275" s="26">
        <v>24641</v>
      </c>
      <c r="I275" s="26">
        <v>6180</v>
      </c>
      <c r="J275" s="26">
        <v>-1412</v>
      </c>
      <c r="K275" s="26">
        <f t="shared" si="57"/>
        <v>54245.4</v>
      </c>
      <c r="L275" s="27">
        <f t="shared" si="60"/>
        <v>1.24135502733872</v>
      </c>
      <c r="M275" s="75">
        <v>0.84375</v>
      </c>
      <c r="N275" s="26">
        <v>109429</v>
      </c>
      <c r="O275" s="26">
        <v>56764.6</v>
      </c>
      <c r="P275" s="26">
        <v>20217.7</v>
      </c>
      <c r="Q275" s="26">
        <v>26922.7</v>
      </c>
      <c r="R275" s="26">
        <v>6991</v>
      </c>
      <c r="S275" s="26">
        <v>-1467</v>
      </c>
      <c r="T275" s="26">
        <f t="shared" si="61"/>
        <v>50903</v>
      </c>
      <c r="U275" s="27">
        <f t="shared" si="62"/>
        <v>1.08237506630447</v>
      </c>
      <c r="V275" s="26">
        <f>INDEX(检修、备用和必开!B:B,MATCH(统调负荷!$C275,检修、备用和必开!$A:$A,0))</f>
        <v>25854.6</v>
      </c>
      <c r="W275" s="26">
        <f>INDEX(检修、备用和必开!C:C,MATCH(统调负荷!$C275,检修、备用和必开!$A:$A,0))</f>
        <v>0</v>
      </c>
      <c r="X275" s="26">
        <f>INDEX(检修、备用和必开!D:D,MATCH(统调负荷!$C275,检修、备用和必开!$A:$A,0))</f>
        <v>11310</v>
      </c>
      <c r="Y275" s="26">
        <f>INDEX(检修、备用和必开!E:E,MATCH(统调负荷!$C275,检修、备用和必开!$A:$A,0))</f>
        <v>5861.6</v>
      </c>
      <c r="Z275" s="26">
        <f>INDEX(检修、备用和必开!F:F,MATCH(统调负荷!$C275,检修、备用和必开!$A:$A,0))</f>
        <v>1300</v>
      </c>
      <c r="AA275" s="26">
        <f t="shared" si="63"/>
        <v>67337.8</v>
      </c>
      <c r="AB275" s="26">
        <v>386.17</v>
      </c>
      <c r="AC275" s="26">
        <v>379.11</v>
      </c>
      <c r="AD275" s="76">
        <f t="shared" si="64"/>
        <v>45660.84375</v>
      </c>
      <c r="AE275" s="27">
        <f t="shared" si="65"/>
        <v>-1146</v>
      </c>
      <c r="AF275" s="27">
        <f t="shared" si="66"/>
        <v>-3342.4</v>
      </c>
      <c r="AG275" s="27">
        <f t="shared" si="67"/>
        <v>-841.299999999999</v>
      </c>
      <c r="AH275" s="27">
        <f t="shared" si="68"/>
        <v>2281.7</v>
      </c>
      <c r="AI275" s="27">
        <f t="shared" si="69"/>
        <v>811</v>
      </c>
      <c r="AJ275" s="27">
        <f t="shared" si="70"/>
        <v>-55</v>
      </c>
      <c r="AK275" s="26">
        <f>INDEX(检修、备用和必开!I:I,MATCH(统调负荷!$C275,检修、备用和必开!$A:$A,0))</f>
        <v>9507.16983735829</v>
      </c>
    </row>
    <row r="276" ht="13.8" spans="1:37">
      <c r="A276" s="26">
        <f t="shared" si="58"/>
        <v>5</v>
      </c>
      <c r="B276" s="26">
        <f t="shared" si="59"/>
        <v>20</v>
      </c>
      <c r="C276" t="s">
        <v>24</v>
      </c>
      <c r="D276" s="75">
        <v>0.854166666666667</v>
      </c>
      <c r="E276" s="26">
        <v>110455</v>
      </c>
      <c r="F276" s="26">
        <v>60078</v>
      </c>
      <c r="G276" s="26">
        <v>21059</v>
      </c>
      <c r="H276" s="26">
        <v>24557</v>
      </c>
      <c r="I276" s="26">
        <v>6172</v>
      </c>
      <c r="J276" s="26">
        <v>-1411</v>
      </c>
      <c r="K276" s="26">
        <f t="shared" si="57"/>
        <v>54216.4</v>
      </c>
      <c r="L276" s="27">
        <f t="shared" si="60"/>
        <v>1.24201902007511</v>
      </c>
      <c r="M276" s="75">
        <v>0.854166666666667</v>
      </c>
      <c r="N276" s="26">
        <v>108895</v>
      </c>
      <c r="O276" s="26">
        <v>55948.1</v>
      </c>
      <c r="P276" s="26">
        <v>20626.7</v>
      </c>
      <c r="Q276" s="26">
        <v>26736.2</v>
      </c>
      <c r="R276" s="26">
        <v>6978</v>
      </c>
      <c r="S276" s="26">
        <v>-1394</v>
      </c>
      <c r="T276" s="26">
        <f t="shared" si="61"/>
        <v>50086.5</v>
      </c>
      <c r="U276" s="27">
        <f t="shared" si="62"/>
        <v>1.09676935981693</v>
      </c>
      <c r="V276" s="26">
        <f>INDEX(检修、备用和必开!B:B,MATCH(统调负荷!$C276,检修、备用和必开!$A:$A,0))</f>
        <v>25854.6</v>
      </c>
      <c r="W276" s="26">
        <f>INDEX(检修、备用和必开!C:C,MATCH(统调负荷!$C276,检修、备用和必开!$A:$A,0))</f>
        <v>0</v>
      </c>
      <c r="X276" s="26">
        <f>INDEX(检修、备用和必开!D:D,MATCH(统调负荷!$C276,检修、备用和必开!$A:$A,0))</f>
        <v>11310</v>
      </c>
      <c r="Y276" s="26">
        <f>INDEX(检修、备用和必开!E:E,MATCH(统调负荷!$C276,检修、备用和必开!$A:$A,0))</f>
        <v>5861.6</v>
      </c>
      <c r="Z276" s="26">
        <f>INDEX(检修、备用和必开!F:F,MATCH(统调负荷!$C276,检修、备用和必开!$A:$A,0))</f>
        <v>1300</v>
      </c>
      <c r="AA276" s="26">
        <f t="shared" si="63"/>
        <v>67337.8</v>
      </c>
      <c r="AB276" s="26">
        <v>392.03</v>
      </c>
      <c r="AC276" s="26">
        <v>361.52</v>
      </c>
      <c r="AD276" s="76">
        <f t="shared" si="64"/>
        <v>45660.8541666667</v>
      </c>
      <c r="AE276" s="27">
        <f t="shared" si="65"/>
        <v>-1560</v>
      </c>
      <c r="AF276" s="27">
        <f t="shared" si="66"/>
        <v>-4129.9</v>
      </c>
      <c r="AG276" s="27">
        <f t="shared" si="67"/>
        <v>-432.299999999999</v>
      </c>
      <c r="AH276" s="27">
        <f t="shared" si="68"/>
        <v>2179.2</v>
      </c>
      <c r="AI276" s="27">
        <f t="shared" si="69"/>
        <v>806</v>
      </c>
      <c r="AJ276" s="27">
        <f t="shared" si="70"/>
        <v>17</v>
      </c>
      <c r="AK276" s="26">
        <f>INDEX(检修、备用和必开!I:I,MATCH(统调负荷!$C276,检修、备用和必开!$A:$A,0))</f>
        <v>9507.16983735829</v>
      </c>
    </row>
    <row r="277" ht="13.8" spans="1:37">
      <c r="A277" s="26">
        <f t="shared" si="58"/>
        <v>5</v>
      </c>
      <c r="B277" s="26">
        <f t="shared" si="59"/>
        <v>20</v>
      </c>
      <c r="C277" t="s">
        <v>24</v>
      </c>
      <c r="D277" s="75">
        <v>0.864583333333333</v>
      </c>
      <c r="E277" s="26">
        <v>109945</v>
      </c>
      <c r="F277" s="26">
        <v>59509</v>
      </c>
      <c r="G277" s="26">
        <v>21059</v>
      </c>
      <c r="H277" s="26">
        <v>24599</v>
      </c>
      <c r="I277" s="26">
        <v>6189</v>
      </c>
      <c r="J277" s="26">
        <v>-1411</v>
      </c>
      <c r="K277" s="26">
        <f t="shared" si="57"/>
        <v>53647.4</v>
      </c>
      <c r="L277" s="27">
        <f t="shared" si="60"/>
        <v>1.25519223671604</v>
      </c>
      <c r="M277" s="75">
        <v>0.864583333333333</v>
      </c>
      <c r="N277" s="26">
        <v>108398</v>
      </c>
      <c r="O277" s="26">
        <v>55952.4</v>
      </c>
      <c r="P277" s="26">
        <v>20292.7</v>
      </c>
      <c r="Q277" s="26">
        <v>26562.9</v>
      </c>
      <c r="R277" s="26">
        <v>7002</v>
      </c>
      <c r="S277" s="26">
        <v>-1412</v>
      </c>
      <c r="T277" s="26">
        <f t="shared" si="61"/>
        <v>50090.8</v>
      </c>
      <c r="U277" s="27">
        <f t="shared" si="62"/>
        <v>1.09669255123712</v>
      </c>
      <c r="V277" s="26">
        <f>INDEX(检修、备用和必开!B:B,MATCH(统调负荷!$C277,检修、备用和必开!$A:$A,0))</f>
        <v>25854.6</v>
      </c>
      <c r="W277" s="26">
        <f>INDEX(检修、备用和必开!C:C,MATCH(统调负荷!$C277,检修、备用和必开!$A:$A,0))</f>
        <v>0</v>
      </c>
      <c r="X277" s="26">
        <f>INDEX(检修、备用和必开!D:D,MATCH(统调负荷!$C277,检修、备用和必开!$A:$A,0))</f>
        <v>11310</v>
      </c>
      <c r="Y277" s="26">
        <f>INDEX(检修、备用和必开!E:E,MATCH(统调负荷!$C277,检修、备用和必开!$A:$A,0))</f>
        <v>5861.6</v>
      </c>
      <c r="Z277" s="26">
        <f>INDEX(检修、备用和必开!F:F,MATCH(统调负荷!$C277,检修、备用和必开!$A:$A,0))</f>
        <v>1300</v>
      </c>
      <c r="AA277" s="26">
        <f t="shared" si="63"/>
        <v>67337.8</v>
      </c>
      <c r="AB277" s="26">
        <v>388.63</v>
      </c>
      <c r="AC277" s="26">
        <v>377.76</v>
      </c>
      <c r="AD277" s="76">
        <f t="shared" si="64"/>
        <v>45660.8645833333</v>
      </c>
      <c r="AE277" s="27">
        <f t="shared" si="65"/>
        <v>-1547</v>
      </c>
      <c r="AF277" s="27">
        <f t="shared" si="66"/>
        <v>-3556.6</v>
      </c>
      <c r="AG277" s="27">
        <f t="shared" si="67"/>
        <v>-766.299999999999</v>
      </c>
      <c r="AH277" s="27">
        <f t="shared" si="68"/>
        <v>1963.9</v>
      </c>
      <c r="AI277" s="27">
        <f t="shared" si="69"/>
        <v>813</v>
      </c>
      <c r="AJ277" s="27">
        <f t="shared" si="70"/>
        <v>-1</v>
      </c>
      <c r="AK277" s="26">
        <f>INDEX(检修、备用和必开!I:I,MATCH(统调负荷!$C277,检修、备用和必开!$A:$A,0))</f>
        <v>9507.16983735829</v>
      </c>
    </row>
    <row r="278" ht="13.8" spans="1:37">
      <c r="A278" s="26">
        <f t="shared" si="58"/>
        <v>5</v>
      </c>
      <c r="B278" s="26">
        <f t="shared" si="59"/>
        <v>21</v>
      </c>
      <c r="C278" t="s">
        <v>24</v>
      </c>
      <c r="D278" s="75">
        <v>0.875</v>
      </c>
      <c r="E278" s="26">
        <v>108325</v>
      </c>
      <c r="F278" s="26">
        <v>59186</v>
      </c>
      <c r="G278" s="26">
        <v>20792</v>
      </c>
      <c r="H278" s="26">
        <v>23594</v>
      </c>
      <c r="I278" s="26">
        <v>6164</v>
      </c>
      <c r="J278" s="26">
        <v>-1411</v>
      </c>
      <c r="K278" s="26">
        <f t="shared" si="57"/>
        <v>53324.4</v>
      </c>
      <c r="L278" s="27">
        <f t="shared" si="60"/>
        <v>1.26279526820742</v>
      </c>
      <c r="M278" s="75">
        <v>0.875</v>
      </c>
      <c r="N278" s="26">
        <v>106995</v>
      </c>
      <c r="O278" s="26">
        <v>55483.6</v>
      </c>
      <c r="P278" s="26">
        <v>19963.6</v>
      </c>
      <c r="Q278" s="26">
        <v>25950.8</v>
      </c>
      <c r="R278" s="26">
        <v>7001</v>
      </c>
      <c r="S278" s="26">
        <v>-1404</v>
      </c>
      <c r="T278" s="26">
        <f t="shared" si="61"/>
        <v>49622</v>
      </c>
      <c r="U278" s="27">
        <f t="shared" si="62"/>
        <v>1.10513030919714</v>
      </c>
      <c r="V278" s="26">
        <f>INDEX(检修、备用和必开!B:B,MATCH(统调负荷!$C278,检修、备用和必开!$A:$A,0))</f>
        <v>25854.6</v>
      </c>
      <c r="W278" s="26">
        <f>INDEX(检修、备用和必开!C:C,MATCH(统调负荷!$C278,检修、备用和必开!$A:$A,0))</f>
        <v>0</v>
      </c>
      <c r="X278" s="26">
        <f>INDEX(检修、备用和必开!D:D,MATCH(统调负荷!$C278,检修、备用和必开!$A:$A,0))</f>
        <v>11310</v>
      </c>
      <c r="Y278" s="26">
        <f>INDEX(检修、备用和必开!E:E,MATCH(统调负荷!$C278,检修、备用和必开!$A:$A,0))</f>
        <v>5861.6</v>
      </c>
      <c r="Z278" s="26">
        <f>INDEX(检修、备用和必开!F:F,MATCH(统调负荷!$C278,检修、备用和必开!$A:$A,0))</f>
        <v>1300</v>
      </c>
      <c r="AA278" s="26">
        <f t="shared" si="63"/>
        <v>67337.8</v>
      </c>
      <c r="AB278" s="26">
        <v>386.16</v>
      </c>
      <c r="AC278" s="26">
        <v>375.03</v>
      </c>
      <c r="AD278" s="76">
        <f t="shared" si="64"/>
        <v>45660.875</v>
      </c>
      <c r="AE278" s="27">
        <f t="shared" si="65"/>
        <v>-1330</v>
      </c>
      <c r="AF278" s="27">
        <f t="shared" si="66"/>
        <v>-3702.4</v>
      </c>
      <c r="AG278" s="27">
        <f t="shared" si="67"/>
        <v>-828.400000000001</v>
      </c>
      <c r="AH278" s="27">
        <f t="shared" si="68"/>
        <v>2356.8</v>
      </c>
      <c r="AI278" s="27">
        <f t="shared" si="69"/>
        <v>837</v>
      </c>
      <c r="AJ278" s="27">
        <f t="shared" si="70"/>
        <v>7</v>
      </c>
      <c r="AK278" s="26">
        <f>INDEX(检修、备用和必开!I:I,MATCH(统调负荷!$C278,检修、备用和必开!$A:$A,0))</f>
        <v>9507.16983735829</v>
      </c>
    </row>
    <row r="279" ht="13.8" spans="1:37">
      <c r="A279" s="26">
        <f t="shared" si="58"/>
        <v>5</v>
      </c>
      <c r="B279" s="26">
        <f t="shared" si="59"/>
        <v>21</v>
      </c>
      <c r="C279" t="s">
        <v>24</v>
      </c>
      <c r="D279" s="75">
        <v>0.885416666666667</v>
      </c>
      <c r="E279" s="26">
        <v>107680</v>
      </c>
      <c r="F279" s="26">
        <v>59984</v>
      </c>
      <c r="G279" s="26">
        <v>19328</v>
      </c>
      <c r="H279" s="26">
        <v>23638</v>
      </c>
      <c r="I279" s="26">
        <v>6141</v>
      </c>
      <c r="J279" s="26">
        <v>-1411</v>
      </c>
      <c r="K279" s="26">
        <f t="shared" si="57"/>
        <v>54122.4</v>
      </c>
      <c r="L279" s="27">
        <f t="shared" si="60"/>
        <v>1.24417616365867</v>
      </c>
      <c r="M279" s="75">
        <v>0.885416666666667</v>
      </c>
      <c r="N279" s="26">
        <v>106204</v>
      </c>
      <c r="O279" s="26">
        <v>57132</v>
      </c>
      <c r="P279" s="26">
        <v>18617.6</v>
      </c>
      <c r="Q279" s="26">
        <v>24754.4</v>
      </c>
      <c r="R279" s="26">
        <v>7125</v>
      </c>
      <c r="S279" s="26">
        <v>-1425</v>
      </c>
      <c r="T279" s="26">
        <f t="shared" si="61"/>
        <v>51270.4</v>
      </c>
      <c r="U279" s="27">
        <f t="shared" si="62"/>
        <v>1.07602060709104</v>
      </c>
      <c r="V279" s="26">
        <f>INDEX(检修、备用和必开!B:B,MATCH(统调负荷!$C279,检修、备用和必开!$A:$A,0))</f>
        <v>25854.6</v>
      </c>
      <c r="W279" s="26">
        <f>INDEX(检修、备用和必开!C:C,MATCH(统调负荷!$C279,检修、备用和必开!$A:$A,0))</f>
        <v>0</v>
      </c>
      <c r="X279" s="26">
        <f>INDEX(检修、备用和必开!D:D,MATCH(统调负荷!$C279,检修、备用和必开!$A:$A,0))</f>
        <v>11310</v>
      </c>
      <c r="Y279" s="26">
        <f>INDEX(检修、备用和必开!E:E,MATCH(统调负荷!$C279,检修、备用和必开!$A:$A,0))</f>
        <v>5861.6</v>
      </c>
      <c r="Z279" s="26">
        <f>INDEX(检修、备用和必开!F:F,MATCH(统调负荷!$C279,检修、备用和必开!$A:$A,0))</f>
        <v>1300</v>
      </c>
      <c r="AA279" s="26">
        <f t="shared" si="63"/>
        <v>67337.8</v>
      </c>
      <c r="AB279" s="26">
        <v>412.49</v>
      </c>
      <c r="AC279" s="26">
        <v>383.76</v>
      </c>
      <c r="AD279" s="76">
        <f t="shared" si="64"/>
        <v>45660.8854166667</v>
      </c>
      <c r="AE279" s="27">
        <f t="shared" si="65"/>
        <v>-1476</v>
      </c>
      <c r="AF279" s="27">
        <f t="shared" si="66"/>
        <v>-2852</v>
      </c>
      <c r="AG279" s="27">
        <f t="shared" si="67"/>
        <v>-710.400000000001</v>
      </c>
      <c r="AH279" s="27">
        <f t="shared" si="68"/>
        <v>1116.4</v>
      </c>
      <c r="AI279" s="27">
        <f t="shared" si="69"/>
        <v>984</v>
      </c>
      <c r="AJ279" s="27">
        <f t="shared" si="70"/>
        <v>-14</v>
      </c>
      <c r="AK279" s="26">
        <f>INDEX(检修、备用和必开!I:I,MATCH(统调负荷!$C279,检修、备用和必开!$A:$A,0))</f>
        <v>9507.16983735829</v>
      </c>
    </row>
    <row r="280" ht="13.8" spans="1:37">
      <c r="A280" s="26">
        <f t="shared" si="58"/>
        <v>5</v>
      </c>
      <c r="B280" s="26">
        <f t="shared" si="59"/>
        <v>21</v>
      </c>
      <c r="C280" t="s">
        <v>24</v>
      </c>
      <c r="D280" s="75">
        <v>0.895833333333333</v>
      </c>
      <c r="E280" s="26">
        <v>105775</v>
      </c>
      <c r="F280" s="26">
        <v>58800</v>
      </c>
      <c r="G280" s="26">
        <v>18557</v>
      </c>
      <c r="H280" s="26">
        <v>23670</v>
      </c>
      <c r="I280" s="26">
        <v>6159</v>
      </c>
      <c r="J280" s="26">
        <v>-1411</v>
      </c>
      <c r="K280" s="26">
        <f t="shared" si="57"/>
        <v>52938.4</v>
      </c>
      <c r="L280" s="27">
        <f t="shared" si="60"/>
        <v>1.27200293170931</v>
      </c>
      <c r="M280" s="75">
        <v>0.895833333333333</v>
      </c>
      <c r="N280" s="26">
        <v>104896</v>
      </c>
      <c r="O280" s="26">
        <v>56843.1</v>
      </c>
      <c r="P280" s="26">
        <v>18030.8</v>
      </c>
      <c r="Q280" s="26">
        <v>24367.1</v>
      </c>
      <c r="R280" s="26">
        <v>7082</v>
      </c>
      <c r="S280" s="26">
        <v>-1427</v>
      </c>
      <c r="T280" s="26">
        <f t="shared" si="61"/>
        <v>50981.5</v>
      </c>
      <c r="U280" s="27">
        <f t="shared" si="62"/>
        <v>1.08101105287238</v>
      </c>
      <c r="V280" s="26">
        <f>INDEX(检修、备用和必开!B:B,MATCH(统调负荷!$C280,检修、备用和必开!$A:$A,0))</f>
        <v>25854.6</v>
      </c>
      <c r="W280" s="26">
        <f>INDEX(检修、备用和必开!C:C,MATCH(统调负荷!$C280,检修、备用和必开!$A:$A,0))</f>
        <v>0</v>
      </c>
      <c r="X280" s="26">
        <f>INDEX(检修、备用和必开!D:D,MATCH(统调负荷!$C280,检修、备用和必开!$A:$A,0))</f>
        <v>11310</v>
      </c>
      <c r="Y280" s="26">
        <f>INDEX(检修、备用和必开!E:E,MATCH(统调负荷!$C280,检修、备用和必开!$A:$A,0))</f>
        <v>5861.6</v>
      </c>
      <c r="Z280" s="26">
        <f>INDEX(检修、备用和必开!F:F,MATCH(统调负荷!$C280,检修、备用和必开!$A:$A,0))</f>
        <v>1300</v>
      </c>
      <c r="AA280" s="26">
        <f t="shared" si="63"/>
        <v>67337.8</v>
      </c>
      <c r="AB280" s="26">
        <v>393.65</v>
      </c>
      <c r="AC280" s="26">
        <v>353.9</v>
      </c>
      <c r="AD280" s="76">
        <f t="shared" si="64"/>
        <v>45660.8958333333</v>
      </c>
      <c r="AE280" s="27">
        <f t="shared" si="65"/>
        <v>-879</v>
      </c>
      <c r="AF280" s="27">
        <f t="shared" si="66"/>
        <v>-1956.9</v>
      </c>
      <c r="AG280" s="27">
        <f t="shared" si="67"/>
        <v>-526.200000000001</v>
      </c>
      <c r="AH280" s="27">
        <f t="shared" si="68"/>
        <v>697.099999999999</v>
      </c>
      <c r="AI280" s="27">
        <f t="shared" si="69"/>
        <v>923</v>
      </c>
      <c r="AJ280" s="27">
        <f t="shared" si="70"/>
        <v>-16</v>
      </c>
      <c r="AK280" s="26">
        <f>INDEX(检修、备用和必开!I:I,MATCH(统调负荷!$C280,检修、备用和必开!$A:$A,0))</f>
        <v>9507.16983735829</v>
      </c>
    </row>
    <row r="281" ht="13.8" spans="1:37">
      <c r="A281" s="26">
        <f t="shared" si="58"/>
        <v>5</v>
      </c>
      <c r="B281" s="26">
        <f t="shared" si="59"/>
        <v>21</v>
      </c>
      <c r="C281" t="s">
        <v>24</v>
      </c>
      <c r="D281" s="75">
        <v>0.90625</v>
      </c>
      <c r="E281" s="26">
        <v>104170</v>
      </c>
      <c r="F281" s="26">
        <v>57824</v>
      </c>
      <c r="G281" s="26">
        <v>17929</v>
      </c>
      <c r="H281" s="26">
        <v>23704</v>
      </c>
      <c r="I281" s="26">
        <v>6124</v>
      </c>
      <c r="J281" s="26">
        <v>-1411</v>
      </c>
      <c r="K281" s="26">
        <f t="shared" si="57"/>
        <v>51962.4</v>
      </c>
      <c r="L281" s="27">
        <f t="shared" si="60"/>
        <v>1.29589472387726</v>
      </c>
      <c r="M281" s="75">
        <v>0.90625</v>
      </c>
      <c r="N281" s="26">
        <v>103811</v>
      </c>
      <c r="O281" s="26">
        <v>56123.3</v>
      </c>
      <c r="P281" s="26">
        <v>17936.2</v>
      </c>
      <c r="Q281" s="26">
        <v>24208.5</v>
      </c>
      <c r="R281" s="26">
        <v>6974</v>
      </c>
      <c r="S281" s="26">
        <v>-1431</v>
      </c>
      <c r="T281" s="26">
        <f t="shared" si="61"/>
        <v>50261.7</v>
      </c>
      <c r="U281" s="27">
        <f t="shared" si="62"/>
        <v>1.09364854308067</v>
      </c>
      <c r="V281" s="26">
        <f>INDEX(检修、备用和必开!B:B,MATCH(统调负荷!$C281,检修、备用和必开!$A:$A,0))</f>
        <v>25854.6</v>
      </c>
      <c r="W281" s="26">
        <f>INDEX(检修、备用和必开!C:C,MATCH(统调负荷!$C281,检修、备用和必开!$A:$A,0))</f>
        <v>0</v>
      </c>
      <c r="X281" s="26">
        <f>INDEX(检修、备用和必开!D:D,MATCH(统调负荷!$C281,检修、备用和必开!$A:$A,0))</f>
        <v>11310</v>
      </c>
      <c r="Y281" s="26">
        <f>INDEX(检修、备用和必开!E:E,MATCH(统调负荷!$C281,检修、备用和必开!$A:$A,0))</f>
        <v>5861.6</v>
      </c>
      <c r="Z281" s="26">
        <f>INDEX(检修、备用和必开!F:F,MATCH(统调负荷!$C281,检修、备用和必开!$A:$A,0))</f>
        <v>1300</v>
      </c>
      <c r="AA281" s="26">
        <f t="shared" si="63"/>
        <v>67337.8</v>
      </c>
      <c r="AB281" s="26">
        <v>390.49</v>
      </c>
      <c r="AC281" s="26">
        <v>373.32</v>
      </c>
      <c r="AD281" s="76">
        <f t="shared" si="64"/>
        <v>45660.90625</v>
      </c>
      <c r="AE281" s="27">
        <f t="shared" si="65"/>
        <v>-359</v>
      </c>
      <c r="AF281" s="27">
        <f t="shared" si="66"/>
        <v>-1700.7</v>
      </c>
      <c r="AG281" s="27">
        <f t="shared" si="67"/>
        <v>7.20000000000073</v>
      </c>
      <c r="AH281" s="27">
        <f t="shared" si="68"/>
        <v>504.5</v>
      </c>
      <c r="AI281" s="27">
        <f t="shared" si="69"/>
        <v>850</v>
      </c>
      <c r="AJ281" s="27">
        <f t="shared" si="70"/>
        <v>-20</v>
      </c>
      <c r="AK281" s="26">
        <f>INDEX(检修、备用和必开!I:I,MATCH(统调负荷!$C281,检修、备用和必开!$A:$A,0))</f>
        <v>9507.16983735829</v>
      </c>
    </row>
    <row r="282" ht="13.8" spans="1:37">
      <c r="A282" s="26">
        <f t="shared" si="58"/>
        <v>5</v>
      </c>
      <c r="B282" s="26">
        <f t="shared" si="59"/>
        <v>22</v>
      </c>
      <c r="C282" t="s">
        <v>24</v>
      </c>
      <c r="D282" s="75">
        <v>0.916666666666667</v>
      </c>
      <c r="E282" s="26">
        <v>102600</v>
      </c>
      <c r="F282" s="26">
        <v>55878</v>
      </c>
      <c r="G282" s="26">
        <v>18126</v>
      </c>
      <c r="H282" s="26">
        <v>23885</v>
      </c>
      <c r="I282" s="26">
        <v>6122</v>
      </c>
      <c r="J282" s="26">
        <v>-1411</v>
      </c>
      <c r="K282" s="26">
        <f t="shared" si="57"/>
        <v>50016.4</v>
      </c>
      <c r="L282" s="27">
        <f t="shared" si="60"/>
        <v>1.34631440887389</v>
      </c>
      <c r="M282" s="75">
        <v>0.916666666666667</v>
      </c>
      <c r="N282" s="26">
        <v>101871</v>
      </c>
      <c r="O282" s="26">
        <v>54876.7</v>
      </c>
      <c r="P282" s="26">
        <v>17602.4</v>
      </c>
      <c r="Q282" s="26">
        <v>23942.9</v>
      </c>
      <c r="R282" s="26">
        <v>6870</v>
      </c>
      <c r="S282" s="26">
        <v>-1421</v>
      </c>
      <c r="T282" s="26">
        <f t="shared" si="61"/>
        <v>49015.1</v>
      </c>
      <c r="U282" s="27">
        <f t="shared" si="62"/>
        <v>1.11624846042526</v>
      </c>
      <c r="V282" s="26">
        <f>INDEX(检修、备用和必开!B:B,MATCH(统调负荷!$C282,检修、备用和必开!$A:$A,0))</f>
        <v>25854.6</v>
      </c>
      <c r="W282" s="26">
        <f>INDEX(检修、备用和必开!C:C,MATCH(统调负荷!$C282,检修、备用和必开!$A:$A,0))</f>
        <v>0</v>
      </c>
      <c r="X282" s="26">
        <f>INDEX(检修、备用和必开!D:D,MATCH(统调负荷!$C282,检修、备用和必开!$A:$A,0))</f>
        <v>11310</v>
      </c>
      <c r="Y282" s="26">
        <f>INDEX(检修、备用和必开!E:E,MATCH(统调负荷!$C282,检修、备用和必开!$A:$A,0))</f>
        <v>5861.6</v>
      </c>
      <c r="Z282" s="26">
        <f>INDEX(检修、备用和必开!F:F,MATCH(统调负荷!$C282,检修、备用和必开!$A:$A,0))</f>
        <v>1300</v>
      </c>
      <c r="AA282" s="26">
        <f t="shared" si="63"/>
        <v>67337.8</v>
      </c>
      <c r="AB282" s="26">
        <v>385.7</v>
      </c>
      <c r="AC282" s="26">
        <v>378.32</v>
      </c>
      <c r="AD282" s="76">
        <f t="shared" si="64"/>
        <v>45660.9166666667</v>
      </c>
      <c r="AE282" s="27">
        <f t="shared" si="65"/>
        <v>-729</v>
      </c>
      <c r="AF282" s="27">
        <f t="shared" si="66"/>
        <v>-1001.3</v>
      </c>
      <c r="AG282" s="27">
        <f t="shared" si="67"/>
        <v>-523.599999999999</v>
      </c>
      <c r="AH282" s="27">
        <f t="shared" si="68"/>
        <v>57.9000000000015</v>
      </c>
      <c r="AI282" s="27">
        <f t="shared" si="69"/>
        <v>748</v>
      </c>
      <c r="AJ282" s="27">
        <f t="shared" si="70"/>
        <v>-10</v>
      </c>
      <c r="AK282" s="26">
        <f>INDEX(检修、备用和必开!I:I,MATCH(统调负荷!$C282,检修、备用和必开!$A:$A,0))</f>
        <v>9507.16983735829</v>
      </c>
    </row>
    <row r="283" ht="13.8" spans="1:37">
      <c r="A283" s="26">
        <f t="shared" si="58"/>
        <v>5</v>
      </c>
      <c r="B283" s="26">
        <f t="shared" si="59"/>
        <v>22</v>
      </c>
      <c r="C283" t="s">
        <v>24</v>
      </c>
      <c r="D283" s="75">
        <v>0.927083333333333</v>
      </c>
      <c r="E283" s="26">
        <v>100015</v>
      </c>
      <c r="F283" s="26">
        <v>55177</v>
      </c>
      <c r="G283" s="26">
        <v>17136</v>
      </c>
      <c r="H283" s="26">
        <v>23001</v>
      </c>
      <c r="I283" s="26">
        <v>6112</v>
      </c>
      <c r="J283" s="26">
        <v>-1411</v>
      </c>
      <c r="K283" s="26">
        <f t="shared" si="57"/>
        <v>49315.4</v>
      </c>
      <c r="L283" s="27">
        <f t="shared" si="60"/>
        <v>1.36545176557424</v>
      </c>
      <c r="M283" s="75">
        <v>0.927083333333333</v>
      </c>
      <c r="N283" s="26">
        <v>99682.3</v>
      </c>
      <c r="O283" s="26">
        <v>53524.1</v>
      </c>
      <c r="P283" s="26">
        <v>16940.1</v>
      </c>
      <c r="Q283" s="26">
        <v>23861.1</v>
      </c>
      <c r="R283" s="26">
        <v>6852</v>
      </c>
      <c r="S283" s="26">
        <v>-1495</v>
      </c>
      <c r="T283" s="26">
        <f t="shared" si="61"/>
        <v>47662.5</v>
      </c>
      <c r="U283" s="27">
        <f t="shared" si="62"/>
        <v>1.14185086269024</v>
      </c>
      <c r="V283" s="26">
        <f>INDEX(检修、备用和必开!B:B,MATCH(统调负荷!$C283,检修、备用和必开!$A:$A,0))</f>
        <v>25854.6</v>
      </c>
      <c r="W283" s="26">
        <f>INDEX(检修、备用和必开!C:C,MATCH(统调负荷!$C283,检修、备用和必开!$A:$A,0))</f>
        <v>0</v>
      </c>
      <c r="X283" s="26">
        <f>INDEX(检修、备用和必开!D:D,MATCH(统调负荷!$C283,检修、备用和必开!$A:$A,0))</f>
        <v>11310</v>
      </c>
      <c r="Y283" s="26">
        <f>INDEX(检修、备用和必开!E:E,MATCH(统调负荷!$C283,检修、备用和必开!$A:$A,0))</f>
        <v>5861.6</v>
      </c>
      <c r="Z283" s="26">
        <f>INDEX(检修、备用和必开!F:F,MATCH(统调负荷!$C283,检修、备用和必开!$A:$A,0))</f>
        <v>1300</v>
      </c>
      <c r="AA283" s="26">
        <f t="shared" si="63"/>
        <v>67337.8</v>
      </c>
      <c r="AB283" s="26">
        <v>376.7</v>
      </c>
      <c r="AC283" s="26">
        <v>403.33</v>
      </c>
      <c r="AD283" s="76">
        <f t="shared" si="64"/>
        <v>45660.9270833333</v>
      </c>
      <c r="AE283" s="27">
        <f t="shared" si="65"/>
        <v>-332.699999999997</v>
      </c>
      <c r="AF283" s="27">
        <f t="shared" si="66"/>
        <v>-1652.9</v>
      </c>
      <c r="AG283" s="27">
        <f t="shared" si="67"/>
        <v>-195.900000000001</v>
      </c>
      <c r="AH283" s="27">
        <f t="shared" si="68"/>
        <v>860.099999999999</v>
      </c>
      <c r="AI283" s="27">
        <f t="shared" si="69"/>
        <v>740</v>
      </c>
      <c r="AJ283" s="27">
        <f t="shared" si="70"/>
        <v>-84</v>
      </c>
      <c r="AK283" s="26">
        <f>INDEX(检修、备用和必开!I:I,MATCH(统调负荷!$C283,检修、备用和必开!$A:$A,0))</f>
        <v>9507.16983735829</v>
      </c>
    </row>
    <row r="284" ht="13.8" spans="1:37">
      <c r="A284" s="26">
        <f t="shared" si="58"/>
        <v>5</v>
      </c>
      <c r="B284" s="26">
        <f t="shared" si="59"/>
        <v>22</v>
      </c>
      <c r="C284" t="s">
        <v>24</v>
      </c>
      <c r="D284" s="75">
        <v>0.9375</v>
      </c>
      <c r="E284" s="26">
        <v>97875</v>
      </c>
      <c r="F284" s="26">
        <v>54398</v>
      </c>
      <c r="G284" s="26">
        <v>16673</v>
      </c>
      <c r="H284" s="26">
        <v>22107</v>
      </c>
      <c r="I284" s="26">
        <v>6108</v>
      </c>
      <c r="J284" s="26">
        <v>-1411</v>
      </c>
      <c r="K284" s="26">
        <f t="shared" si="57"/>
        <v>48536.4</v>
      </c>
      <c r="L284" s="27">
        <f t="shared" si="60"/>
        <v>1.38736700702978</v>
      </c>
      <c r="M284" s="75">
        <v>0.9375</v>
      </c>
      <c r="N284" s="26">
        <v>98165.8</v>
      </c>
      <c r="O284" s="26">
        <v>51842.2</v>
      </c>
      <c r="P284" s="26">
        <v>17365.8</v>
      </c>
      <c r="Q284" s="26">
        <v>23631.8</v>
      </c>
      <c r="R284" s="26">
        <v>6784</v>
      </c>
      <c r="S284" s="26">
        <v>-1458</v>
      </c>
      <c r="T284" s="26">
        <f t="shared" si="61"/>
        <v>45980.6</v>
      </c>
      <c r="U284" s="27">
        <f t="shared" si="62"/>
        <v>1.17537257420938</v>
      </c>
      <c r="V284" s="26">
        <f>INDEX(检修、备用和必开!B:B,MATCH(统调负荷!$C284,检修、备用和必开!$A:$A,0))</f>
        <v>25854.6</v>
      </c>
      <c r="W284" s="26">
        <f>INDEX(检修、备用和必开!C:C,MATCH(统调负荷!$C284,检修、备用和必开!$A:$A,0))</f>
        <v>0</v>
      </c>
      <c r="X284" s="26">
        <f>INDEX(检修、备用和必开!D:D,MATCH(统调负荷!$C284,检修、备用和必开!$A:$A,0))</f>
        <v>11310</v>
      </c>
      <c r="Y284" s="26">
        <f>INDEX(检修、备用和必开!E:E,MATCH(统调负荷!$C284,检修、备用和必开!$A:$A,0))</f>
        <v>5861.6</v>
      </c>
      <c r="Z284" s="26">
        <f>INDEX(检修、备用和必开!F:F,MATCH(统调负荷!$C284,检修、备用和必开!$A:$A,0))</f>
        <v>1300</v>
      </c>
      <c r="AA284" s="26">
        <f t="shared" si="63"/>
        <v>67337.8</v>
      </c>
      <c r="AB284" s="26">
        <v>387.31</v>
      </c>
      <c r="AC284" s="26">
        <v>365.68</v>
      </c>
      <c r="AD284" s="76">
        <f t="shared" si="64"/>
        <v>45660.9375</v>
      </c>
      <c r="AE284" s="27">
        <f t="shared" si="65"/>
        <v>290.800000000003</v>
      </c>
      <c r="AF284" s="27">
        <f t="shared" si="66"/>
        <v>-2555.8</v>
      </c>
      <c r="AG284" s="27">
        <f t="shared" si="67"/>
        <v>692.799999999999</v>
      </c>
      <c r="AH284" s="27">
        <f t="shared" si="68"/>
        <v>1524.8</v>
      </c>
      <c r="AI284" s="27">
        <f t="shared" si="69"/>
        <v>676</v>
      </c>
      <c r="AJ284" s="27">
        <f t="shared" si="70"/>
        <v>-47</v>
      </c>
      <c r="AK284" s="26">
        <f>INDEX(检修、备用和必开!I:I,MATCH(统调负荷!$C284,检修、备用和必开!$A:$A,0))</f>
        <v>9507.16983735829</v>
      </c>
    </row>
    <row r="285" ht="13.8" spans="1:37">
      <c r="A285" s="26">
        <f t="shared" si="58"/>
        <v>5</v>
      </c>
      <c r="B285" s="26">
        <f t="shared" si="59"/>
        <v>22</v>
      </c>
      <c r="C285" t="s">
        <v>24</v>
      </c>
      <c r="D285" s="75">
        <v>0.947916666666667</v>
      </c>
      <c r="E285" s="26">
        <v>95060</v>
      </c>
      <c r="F285" s="26">
        <v>53412</v>
      </c>
      <c r="G285" s="26">
        <v>15545</v>
      </c>
      <c r="H285" s="26">
        <v>21432</v>
      </c>
      <c r="I285" s="26">
        <v>6082</v>
      </c>
      <c r="J285" s="26">
        <v>-1411</v>
      </c>
      <c r="K285" s="26">
        <f t="shared" si="57"/>
        <v>47550.4</v>
      </c>
      <c r="L285" s="27">
        <f t="shared" si="60"/>
        <v>1.41613530064942</v>
      </c>
      <c r="M285" s="75">
        <v>0.947916666666667</v>
      </c>
      <c r="N285" s="26">
        <v>95462.4</v>
      </c>
      <c r="O285" s="26">
        <v>50757.9</v>
      </c>
      <c r="P285" s="26">
        <v>16032.3</v>
      </c>
      <c r="Q285" s="26">
        <v>23342.2</v>
      </c>
      <c r="R285" s="26">
        <v>6761</v>
      </c>
      <c r="S285" s="26">
        <v>-1431</v>
      </c>
      <c r="T285" s="26">
        <f t="shared" si="61"/>
        <v>44896.3</v>
      </c>
      <c r="U285" s="27">
        <f t="shared" si="62"/>
        <v>1.19804719399783</v>
      </c>
      <c r="V285" s="26">
        <f>INDEX(检修、备用和必开!B:B,MATCH(统调负荷!$C285,检修、备用和必开!$A:$A,0))</f>
        <v>25854.6</v>
      </c>
      <c r="W285" s="26">
        <f>INDEX(检修、备用和必开!C:C,MATCH(统调负荷!$C285,检修、备用和必开!$A:$A,0))</f>
        <v>0</v>
      </c>
      <c r="X285" s="26">
        <f>INDEX(检修、备用和必开!D:D,MATCH(统调负荷!$C285,检修、备用和必开!$A:$A,0))</f>
        <v>11310</v>
      </c>
      <c r="Y285" s="26">
        <f>INDEX(检修、备用和必开!E:E,MATCH(统调负荷!$C285,检修、备用和必开!$A:$A,0))</f>
        <v>5861.6</v>
      </c>
      <c r="Z285" s="26">
        <f>INDEX(检修、备用和必开!F:F,MATCH(统调负荷!$C285,检修、备用和必开!$A:$A,0))</f>
        <v>1300</v>
      </c>
      <c r="AA285" s="26">
        <f t="shared" si="63"/>
        <v>67337.8</v>
      </c>
      <c r="AB285" s="26">
        <v>388.51</v>
      </c>
      <c r="AC285" s="26">
        <v>372.53</v>
      </c>
      <c r="AD285" s="76">
        <f t="shared" si="64"/>
        <v>45660.9479166667</v>
      </c>
      <c r="AE285" s="27">
        <f t="shared" si="65"/>
        <v>402.399999999994</v>
      </c>
      <c r="AF285" s="27">
        <f t="shared" si="66"/>
        <v>-2654.1</v>
      </c>
      <c r="AG285" s="27">
        <f t="shared" si="67"/>
        <v>487.299999999999</v>
      </c>
      <c r="AH285" s="27">
        <f t="shared" si="68"/>
        <v>1910.2</v>
      </c>
      <c r="AI285" s="27">
        <f t="shared" si="69"/>
        <v>679</v>
      </c>
      <c r="AJ285" s="27">
        <f t="shared" si="70"/>
        <v>-20</v>
      </c>
      <c r="AK285" s="26">
        <f>INDEX(检修、备用和必开!I:I,MATCH(统调负荷!$C285,检修、备用和必开!$A:$A,0))</f>
        <v>9507.16983735829</v>
      </c>
    </row>
    <row r="286" ht="13.8" spans="1:37">
      <c r="A286" s="26">
        <f t="shared" si="58"/>
        <v>5</v>
      </c>
      <c r="B286" s="26">
        <f t="shared" si="59"/>
        <v>23</v>
      </c>
      <c r="C286" t="s">
        <v>24</v>
      </c>
      <c r="D286" s="75">
        <v>0.958333333333333</v>
      </c>
      <c r="E286" s="26">
        <v>92830</v>
      </c>
      <c r="F286" s="26">
        <v>51618</v>
      </c>
      <c r="G286" s="26">
        <v>15202</v>
      </c>
      <c r="H286" s="26">
        <v>21471</v>
      </c>
      <c r="I286" s="26">
        <v>5950</v>
      </c>
      <c r="J286" s="26">
        <v>-1411</v>
      </c>
      <c r="K286" s="26">
        <f t="shared" si="57"/>
        <v>45756.4</v>
      </c>
      <c r="L286" s="27">
        <f t="shared" si="60"/>
        <v>1.47165860950599</v>
      </c>
      <c r="M286" s="75">
        <v>0.958333333333333</v>
      </c>
      <c r="N286" s="26">
        <v>92865.2</v>
      </c>
      <c r="O286" s="26">
        <v>48521.8</v>
      </c>
      <c r="P286" s="26">
        <v>16124.4</v>
      </c>
      <c r="Q286" s="26">
        <v>22963</v>
      </c>
      <c r="R286" s="26">
        <v>6660</v>
      </c>
      <c r="S286" s="26">
        <v>-1404</v>
      </c>
      <c r="T286" s="26">
        <f t="shared" si="61"/>
        <v>42660.2</v>
      </c>
      <c r="U286" s="27">
        <f t="shared" si="62"/>
        <v>1.24768483348218</v>
      </c>
      <c r="V286" s="26">
        <f>INDEX(检修、备用和必开!B:B,MATCH(统调负荷!$C286,检修、备用和必开!$A:$A,0))</f>
        <v>25854.6</v>
      </c>
      <c r="W286" s="26">
        <f>INDEX(检修、备用和必开!C:C,MATCH(统调负荷!$C286,检修、备用和必开!$A:$A,0))</f>
        <v>0</v>
      </c>
      <c r="X286" s="26">
        <f>INDEX(检修、备用和必开!D:D,MATCH(统调负荷!$C286,检修、备用和必开!$A:$A,0))</f>
        <v>11310</v>
      </c>
      <c r="Y286" s="26">
        <f>INDEX(检修、备用和必开!E:E,MATCH(统调负荷!$C286,检修、备用和必开!$A:$A,0))</f>
        <v>5861.6</v>
      </c>
      <c r="Z286" s="26">
        <f>INDEX(检修、备用和必开!F:F,MATCH(统调负荷!$C286,检修、备用和必开!$A:$A,0))</f>
        <v>1300</v>
      </c>
      <c r="AA286" s="26">
        <f t="shared" si="63"/>
        <v>67337.8</v>
      </c>
      <c r="AB286" s="26">
        <v>377.63</v>
      </c>
      <c r="AC286" s="26">
        <v>352.04</v>
      </c>
      <c r="AD286" s="76">
        <f t="shared" si="64"/>
        <v>45660.9583333333</v>
      </c>
      <c r="AE286" s="27">
        <f t="shared" si="65"/>
        <v>35.1999999999971</v>
      </c>
      <c r="AF286" s="27">
        <f t="shared" si="66"/>
        <v>-3096.2</v>
      </c>
      <c r="AG286" s="27">
        <f t="shared" si="67"/>
        <v>922.4</v>
      </c>
      <c r="AH286" s="27">
        <f t="shared" si="68"/>
        <v>1492</v>
      </c>
      <c r="AI286" s="27">
        <f t="shared" si="69"/>
        <v>710</v>
      </c>
      <c r="AJ286" s="27">
        <f t="shared" si="70"/>
        <v>7</v>
      </c>
      <c r="AK286" s="26">
        <f>INDEX(检修、备用和必开!I:I,MATCH(统调负荷!$C286,检修、备用和必开!$A:$A,0))</f>
        <v>9507.16983735829</v>
      </c>
    </row>
    <row r="287" ht="13.8" spans="1:37">
      <c r="A287" s="26">
        <f t="shared" si="58"/>
        <v>5</v>
      </c>
      <c r="B287" s="26">
        <f t="shared" si="59"/>
        <v>23</v>
      </c>
      <c r="C287" t="s">
        <v>24</v>
      </c>
      <c r="D287" s="75">
        <v>0.96875</v>
      </c>
      <c r="E287" s="26">
        <v>89830</v>
      </c>
      <c r="F287" s="26">
        <v>49117</v>
      </c>
      <c r="G287" s="26">
        <v>14709</v>
      </c>
      <c r="H287" s="26">
        <v>21501</v>
      </c>
      <c r="I287" s="26">
        <v>5914</v>
      </c>
      <c r="J287" s="26">
        <v>-1411</v>
      </c>
      <c r="K287" s="26">
        <f t="shared" si="57"/>
        <v>43255.4</v>
      </c>
      <c r="L287" s="27">
        <f t="shared" si="60"/>
        <v>1.55674898394189</v>
      </c>
      <c r="M287" s="75">
        <v>0.96875</v>
      </c>
      <c r="N287" s="26">
        <v>90136.8</v>
      </c>
      <c r="O287" s="26">
        <v>46662.4</v>
      </c>
      <c r="P287" s="26">
        <v>15290.6</v>
      </c>
      <c r="Q287" s="26">
        <v>23059.8</v>
      </c>
      <c r="R287" s="26">
        <v>6588</v>
      </c>
      <c r="S287" s="26">
        <v>-1464</v>
      </c>
      <c r="T287" s="26">
        <f t="shared" si="61"/>
        <v>40800.8</v>
      </c>
      <c r="U287" s="27">
        <f t="shared" si="62"/>
        <v>1.2922043031387</v>
      </c>
      <c r="V287" s="26">
        <f>INDEX(检修、备用和必开!B:B,MATCH(统调负荷!$C287,检修、备用和必开!$A:$A,0))</f>
        <v>25854.6</v>
      </c>
      <c r="W287" s="26">
        <f>INDEX(检修、备用和必开!C:C,MATCH(统调负荷!$C287,检修、备用和必开!$A:$A,0))</f>
        <v>0</v>
      </c>
      <c r="X287" s="26">
        <f>INDEX(检修、备用和必开!D:D,MATCH(统调负荷!$C287,检修、备用和必开!$A:$A,0))</f>
        <v>11310</v>
      </c>
      <c r="Y287" s="26">
        <f>INDEX(检修、备用和必开!E:E,MATCH(统调负荷!$C287,检修、备用和必开!$A:$A,0))</f>
        <v>5861.6</v>
      </c>
      <c r="Z287" s="26">
        <f>INDEX(检修、备用和必开!F:F,MATCH(统调负荷!$C287,检修、备用和必开!$A:$A,0))</f>
        <v>1300</v>
      </c>
      <c r="AA287" s="26">
        <f t="shared" si="63"/>
        <v>67337.8</v>
      </c>
      <c r="AB287" s="26">
        <v>362.96</v>
      </c>
      <c r="AC287" s="26">
        <v>346.73</v>
      </c>
      <c r="AD287" s="76">
        <f t="shared" si="64"/>
        <v>45660.96875</v>
      </c>
      <c r="AE287" s="27">
        <f t="shared" si="65"/>
        <v>306.800000000003</v>
      </c>
      <c r="AF287" s="27">
        <f t="shared" si="66"/>
        <v>-2454.6</v>
      </c>
      <c r="AG287" s="27">
        <f t="shared" si="67"/>
        <v>581.6</v>
      </c>
      <c r="AH287" s="27">
        <f t="shared" si="68"/>
        <v>1558.8</v>
      </c>
      <c r="AI287" s="27">
        <f t="shared" si="69"/>
        <v>674</v>
      </c>
      <c r="AJ287" s="27">
        <f t="shared" si="70"/>
        <v>-53</v>
      </c>
      <c r="AK287" s="26">
        <f>INDEX(检修、备用和必开!I:I,MATCH(统调负荷!$C287,检修、备用和必开!$A:$A,0))</f>
        <v>9507.16983735829</v>
      </c>
    </row>
    <row r="288" ht="13.8" spans="1:37">
      <c r="A288" s="26">
        <f t="shared" si="58"/>
        <v>5</v>
      </c>
      <c r="B288" s="26">
        <f t="shared" si="59"/>
        <v>23</v>
      </c>
      <c r="C288" t="s">
        <v>24</v>
      </c>
      <c r="D288" s="75">
        <v>0.979166666666667</v>
      </c>
      <c r="E288" s="26">
        <v>87910</v>
      </c>
      <c r="F288" s="26">
        <v>48094</v>
      </c>
      <c r="G288" s="26">
        <v>14133</v>
      </c>
      <c r="H288" s="26">
        <v>21187</v>
      </c>
      <c r="I288" s="26">
        <v>5907</v>
      </c>
      <c r="J288" s="26">
        <v>-1411</v>
      </c>
      <c r="K288" s="26">
        <f t="shared" si="57"/>
        <v>42232.4</v>
      </c>
      <c r="L288" s="27">
        <f t="shared" si="60"/>
        <v>1.59445828321384</v>
      </c>
      <c r="M288" s="75">
        <v>0.979166666666667</v>
      </c>
      <c r="N288" s="26">
        <v>87766.2</v>
      </c>
      <c r="O288" s="26">
        <v>44180.5</v>
      </c>
      <c r="P288" s="26">
        <v>15430.6</v>
      </c>
      <c r="Q288" s="26">
        <v>23005.1</v>
      </c>
      <c r="R288" s="26">
        <v>6566</v>
      </c>
      <c r="S288" s="26">
        <v>-1416</v>
      </c>
      <c r="T288" s="26">
        <f t="shared" si="61"/>
        <v>38318.9</v>
      </c>
      <c r="U288" s="27">
        <f t="shared" si="62"/>
        <v>1.35682636528313</v>
      </c>
      <c r="V288" s="26">
        <f>INDEX(检修、备用和必开!B:B,MATCH(统调负荷!$C288,检修、备用和必开!$A:$A,0))</f>
        <v>25854.6</v>
      </c>
      <c r="W288" s="26">
        <f>INDEX(检修、备用和必开!C:C,MATCH(统调负荷!$C288,检修、备用和必开!$A:$A,0))</f>
        <v>0</v>
      </c>
      <c r="X288" s="26">
        <f>INDEX(检修、备用和必开!D:D,MATCH(统调负荷!$C288,检修、备用和必开!$A:$A,0))</f>
        <v>11310</v>
      </c>
      <c r="Y288" s="26">
        <f>INDEX(检修、备用和必开!E:E,MATCH(统调负荷!$C288,检修、备用和必开!$A:$A,0))</f>
        <v>5861.6</v>
      </c>
      <c r="Z288" s="26">
        <f>INDEX(检修、备用和必开!F:F,MATCH(统调负荷!$C288,检修、备用和必开!$A:$A,0))</f>
        <v>1300</v>
      </c>
      <c r="AA288" s="26">
        <f t="shared" si="63"/>
        <v>67337.8</v>
      </c>
      <c r="AB288" s="26">
        <v>338.86</v>
      </c>
      <c r="AC288" s="26">
        <v>314.61</v>
      </c>
      <c r="AD288" s="76">
        <f t="shared" si="64"/>
        <v>45660.9791666667</v>
      </c>
      <c r="AE288" s="27">
        <f t="shared" si="65"/>
        <v>-143.800000000003</v>
      </c>
      <c r="AF288" s="27">
        <f t="shared" si="66"/>
        <v>-3913.5</v>
      </c>
      <c r="AG288" s="27">
        <f t="shared" si="67"/>
        <v>1297.6</v>
      </c>
      <c r="AH288" s="27">
        <f t="shared" si="68"/>
        <v>1818.1</v>
      </c>
      <c r="AI288" s="27">
        <f t="shared" si="69"/>
        <v>659</v>
      </c>
      <c r="AJ288" s="27">
        <f t="shared" si="70"/>
        <v>-5</v>
      </c>
      <c r="AK288" s="26">
        <f>INDEX(检修、备用和必开!I:I,MATCH(统调负荷!$C288,检修、备用和必开!$A:$A,0))</f>
        <v>9507.16983735829</v>
      </c>
    </row>
    <row r="289" ht="13.8" spans="1:37">
      <c r="A289" s="26">
        <f t="shared" si="58"/>
        <v>5</v>
      </c>
      <c r="B289" s="26">
        <f t="shared" si="59"/>
        <v>23</v>
      </c>
      <c r="C289" t="s">
        <v>24</v>
      </c>
      <c r="D289" s="75">
        <v>0.989583333333333</v>
      </c>
      <c r="E289" s="26">
        <v>85190</v>
      </c>
      <c r="F289" s="26">
        <v>45661</v>
      </c>
      <c r="G289" s="26">
        <v>14133</v>
      </c>
      <c r="H289" s="26">
        <v>20914</v>
      </c>
      <c r="I289" s="26">
        <v>5893</v>
      </c>
      <c r="J289" s="26">
        <v>-1411</v>
      </c>
      <c r="K289" s="26">
        <f t="shared" si="57"/>
        <v>39799.4</v>
      </c>
      <c r="L289" s="27">
        <f t="shared" si="60"/>
        <v>1.69193002909592</v>
      </c>
      <c r="M289" s="75">
        <v>0.989583333333333</v>
      </c>
      <c r="N289" s="26">
        <v>85985.7</v>
      </c>
      <c r="O289" s="26">
        <v>42082.8</v>
      </c>
      <c r="P289" s="26">
        <v>15784.9</v>
      </c>
      <c r="Q289" s="26">
        <v>22863</v>
      </c>
      <c r="R289" s="26">
        <v>6643</v>
      </c>
      <c r="S289" s="26">
        <v>-1388</v>
      </c>
      <c r="T289" s="26">
        <f t="shared" si="61"/>
        <v>36221.2</v>
      </c>
      <c r="U289" s="27">
        <f t="shared" si="62"/>
        <v>1.41670734170398</v>
      </c>
      <c r="V289" s="26">
        <f>INDEX(检修、备用和必开!B:B,MATCH(统调负荷!$C289,检修、备用和必开!$A:$A,0))</f>
        <v>25854.6</v>
      </c>
      <c r="W289" s="26">
        <f>INDEX(检修、备用和必开!C:C,MATCH(统调负荷!$C289,检修、备用和必开!$A:$A,0))</f>
        <v>0</v>
      </c>
      <c r="X289" s="26">
        <f>INDEX(检修、备用和必开!D:D,MATCH(统调负荷!$C289,检修、备用和必开!$A:$A,0))</f>
        <v>11310</v>
      </c>
      <c r="Y289" s="26">
        <f>INDEX(检修、备用和必开!E:E,MATCH(统调负荷!$C289,检修、备用和必开!$A:$A,0))</f>
        <v>5861.6</v>
      </c>
      <c r="Z289" s="26">
        <f>INDEX(检修、备用和必开!F:F,MATCH(统调负荷!$C289,检修、备用和必开!$A:$A,0))</f>
        <v>1300</v>
      </c>
      <c r="AA289" s="26">
        <f t="shared" si="63"/>
        <v>67337.8</v>
      </c>
      <c r="AB289" s="26">
        <v>320.39</v>
      </c>
      <c r="AC289" s="26">
        <v>313.61</v>
      </c>
      <c r="AD289" s="76">
        <f t="shared" si="64"/>
        <v>45660.9895833333</v>
      </c>
      <c r="AE289" s="27">
        <f t="shared" si="65"/>
        <v>795.699999999997</v>
      </c>
      <c r="AF289" s="27">
        <f t="shared" si="66"/>
        <v>-3578.2</v>
      </c>
      <c r="AG289" s="27">
        <f t="shared" si="67"/>
        <v>1651.9</v>
      </c>
      <c r="AH289" s="27">
        <f t="shared" si="68"/>
        <v>1949</v>
      </c>
      <c r="AI289" s="27">
        <f t="shared" si="69"/>
        <v>750</v>
      </c>
      <c r="AJ289" s="27">
        <f t="shared" si="70"/>
        <v>23</v>
      </c>
      <c r="AK289" s="26">
        <f>INDEX(检修、备用和必开!I:I,MATCH(统调负荷!$C289,检修、备用和必开!$A:$A,0))</f>
        <v>9507.16983735829</v>
      </c>
    </row>
    <row r="290" ht="13.8" spans="1:37">
      <c r="A290" s="26">
        <f t="shared" si="58"/>
        <v>6</v>
      </c>
      <c r="B290" s="26">
        <f t="shared" si="59"/>
        <v>0</v>
      </c>
      <c r="C290" t="s">
        <v>25</v>
      </c>
      <c r="D290" s="75">
        <v>0</v>
      </c>
      <c r="E290" s="26">
        <v>85505</v>
      </c>
      <c r="F290" s="26">
        <v>45885</v>
      </c>
      <c r="G290" s="26">
        <v>15337</v>
      </c>
      <c r="H290" s="26">
        <v>19568</v>
      </c>
      <c r="I290" s="26">
        <v>5904</v>
      </c>
      <c r="J290" s="26">
        <v>-1189</v>
      </c>
      <c r="K290" s="26">
        <f t="shared" ref="K290:K353" si="71">F290-Y290</f>
        <v>40122.17</v>
      </c>
      <c r="L290" s="27">
        <f t="shared" si="60"/>
        <v>1.6646108622739</v>
      </c>
      <c r="M290" s="75">
        <v>0</v>
      </c>
      <c r="N290" s="26">
        <v>84488.3</v>
      </c>
      <c r="O290" s="26">
        <v>41608.93</v>
      </c>
      <c r="P290" s="26">
        <v>14889.7</v>
      </c>
      <c r="Q290" s="26">
        <v>22732.4</v>
      </c>
      <c r="R290" s="26">
        <v>6589.59</v>
      </c>
      <c r="S290" s="26">
        <v>-1332.32</v>
      </c>
      <c r="T290" s="26">
        <f t="shared" si="61"/>
        <v>35846.1</v>
      </c>
      <c r="U290" s="27">
        <f t="shared" si="62"/>
        <v>1.39210565260619</v>
      </c>
      <c r="V290" s="26">
        <f>INDEX(检修、备用和必开!B:B,MATCH(统调负荷!$C290,检修、备用和必开!$A:$A,0))</f>
        <v>26734.6</v>
      </c>
      <c r="W290" s="26">
        <f>INDEX(检修、备用和必开!C:C,MATCH(统调负荷!$C290,检修、备用和必开!$A:$A,0))</f>
        <v>0</v>
      </c>
      <c r="X290" s="26">
        <f>INDEX(检修、备用和必开!D:D,MATCH(统调负荷!$C290,检修、备用和必开!$A:$A,0))</f>
        <v>12130</v>
      </c>
      <c r="Y290" s="26">
        <f>INDEX(检修、备用和必开!E:E,MATCH(统调负荷!$C290,检修、备用和必开!$A:$A,0))</f>
        <v>5762.83</v>
      </c>
      <c r="Z290" s="26">
        <f>INDEX(检修、备用和必开!F:F,MATCH(统调负荷!$C290,检修、备用和必开!$A:$A,0))</f>
        <v>970</v>
      </c>
      <c r="AA290" s="26">
        <f t="shared" si="63"/>
        <v>66787.8</v>
      </c>
      <c r="AB290" s="26">
        <v>330.43</v>
      </c>
      <c r="AC290" s="26">
        <v>354.14</v>
      </c>
      <c r="AD290" s="76">
        <f t="shared" si="64"/>
        <v>45661</v>
      </c>
      <c r="AE290" s="27">
        <f t="shared" si="65"/>
        <v>-1016.7</v>
      </c>
      <c r="AF290" s="27">
        <f t="shared" si="66"/>
        <v>-4276.07</v>
      </c>
      <c r="AG290" s="27">
        <f t="shared" si="67"/>
        <v>-447.299999999999</v>
      </c>
      <c r="AH290" s="27">
        <f t="shared" si="68"/>
        <v>3164.4</v>
      </c>
      <c r="AI290" s="27">
        <f t="shared" si="69"/>
        <v>685.59</v>
      </c>
      <c r="AJ290" s="27">
        <f t="shared" si="70"/>
        <v>-143.32</v>
      </c>
      <c r="AK290" s="26">
        <f>INDEX(检修、备用和必开!I:I,MATCH(统调负荷!$C290,检修、备用和必开!$A:$A,0))</f>
        <v>8857.0315789474</v>
      </c>
    </row>
    <row r="291" ht="13.8" spans="1:37">
      <c r="A291" s="26">
        <f t="shared" si="58"/>
        <v>6</v>
      </c>
      <c r="B291" s="26">
        <f t="shared" si="59"/>
        <v>0</v>
      </c>
      <c r="C291" t="s">
        <v>25</v>
      </c>
      <c r="D291" s="75">
        <v>0.0104166666666667</v>
      </c>
      <c r="E291" s="26">
        <v>90915</v>
      </c>
      <c r="F291" s="26">
        <v>51390</v>
      </c>
      <c r="G291" s="26">
        <v>15872</v>
      </c>
      <c r="H291" s="26">
        <v>18975</v>
      </c>
      <c r="I291" s="26">
        <v>5867</v>
      </c>
      <c r="J291" s="26">
        <v>-1189</v>
      </c>
      <c r="K291" s="26">
        <f t="shared" si="71"/>
        <v>45627.17</v>
      </c>
      <c r="L291" s="27">
        <f t="shared" si="60"/>
        <v>1.46377257235108</v>
      </c>
      <c r="M291" s="75">
        <v>0.0104166666666667</v>
      </c>
      <c r="N291" s="26">
        <v>90116.8</v>
      </c>
      <c r="O291" s="26">
        <v>46874.4</v>
      </c>
      <c r="P291" s="26">
        <v>15125.8</v>
      </c>
      <c r="Q291" s="26">
        <v>22773.4</v>
      </c>
      <c r="R291" s="26">
        <v>6543.66</v>
      </c>
      <c r="S291" s="26">
        <v>-1200.46</v>
      </c>
      <c r="T291" s="26">
        <f t="shared" si="61"/>
        <v>41111.57</v>
      </c>
      <c r="U291" s="27">
        <f t="shared" si="62"/>
        <v>1.25442957448475</v>
      </c>
      <c r="V291" s="26">
        <f>INDEX(检修、备用和必开!B:B,MATCH(统调负荷!$C291,检修、备用和必开!$A:$A,0))</f>
        <v>26734.6</v>
      </c>
      <c r="W291" s="26">
        <f>INDEX(检修、备用和必开!C:C,MATCH(统调负荷!$C291,检修、备用和必开!$A:$A,0))</f>
        <v>0</v>
      </c>
      <c r="X291" s="26">
        <f>INDEX(检修、备用和必开!D:D,MATCH(统调负荷!$C291,检修、备用和必开!$A:$A,0))</f>
        <v>12130</v>
      </c>
      <c r="Y291" s="26">
        <f>INDEX(检修、备用和必开!E:E,MATCH(统调负荷!$C291,检修、备用和必开!$A:$A,0))</f>
        <v>5762.83</v>
      </c>
      <c r="Z291" s="26">
        <f>INDEX(检修、备用和必开!F:F,MATCH(统调负荷!$C291,检修、备用和必开!$A:$A,0))</f>
        <v>970</v>
      </c>
      <c r="AA291" s="26">
        <f t="shared" si="63"/>
        <v>66787.8</v>
      </c>
      <c r="AB291" s="26">
        <v>403.01</v>
      </c>
      <c r="AC291" s="26">
        <v>393.51</v>
      </c>
      <c r="AD291" s="76">
        <f t="shared" si="64"/>
        <v>45661.0104166667</v>
      </c>
      <c r="AE291" s="27">
        <f t="shared" si="65"/>
        <v>-798.199999999997</v>
      </c>
      <c r="AF291" s="27">
        <f t="shared" si="66"/>
        <v>-4515.6</v>
      </c>
      <c r="AG291" s="27">
        <f t="shared" si="67"/>
        <v>-746.200000000001</v>
      </c>
      <c r="AH291" s="27">
        <f t="shared" si="68"/>
        <v>3798.4</v>
      </c>
      <c r="AI291" s="27">
        <f t="shared" si="69"/>
        <v>676.66</v>
      </c>
      <c r="AJ291" s="27">
        <f t="shared" si="70"/>
        <v>-11.46</v>
      </c>
      <c r="AK291" s="26">
        <f>INDEX(检修、备用和必开!I:I,MATCH(统调负荷!$C291,检修、备用和必开!$A:$A,0))</f>
        <v>8857.0315789474</v>
      </c>
    </row>
    <row r="292" ht="13.8" spans="1:37">
      <c r="A292" s="26">
        <f t="shared" si="58"/>
        <v>6</v>
      </c>
      <c r="B292" s="26">
        <f t="shared" si="59"/>
        <v>0</v>
      </c>
      <c r="C292" t="s">
        <v>25</v>
      </c>
      <c r="D292" s="75">
        <v>0.0208333333333333</v>
      </c>
      <c r="E292" s="26">
        <v>90140</v>
      </c>
      <c r="F292" s="26">
        <v>50311</v>
      </c>
      <c r="G292" s="26">
        <v>16486</v>
      </c>
      <c r="H292" s="26">
        <v>18680</v>
      </c>
      <c r="I292" s="26">
        <v>5852</v>
      </c>
      <c r="J292" s="26">
        <v>-1189</v>
      </c>
      <c r="K292" s="26">
        <f t="shared" si="71"/>
        <v>44548.17</v>
      </c>
      <c r="L292" s="27">
        <f t="shared" si="60"/>
        <v>1.49922656755597</v>
      </c>
      <c r="M292" s="75">
        <v>0.0208333333333333</v>
      </c>
      <c r="N292" s="26">
        <v>88875.4</v>
      </c>
      <c r="O292" s="26">
        <v>46390.83</v>
      </c>
      <c r="P292" s="26">
        <v>14982.3</v>
      </c>
      <c r="Q292" s="26">
        <v>22058.2</v>
      </c>
      <c r="R292" s="26">
        <v>6596.5</v>
      </c>
      <c r="S292" s="26">
        <v>-1152.43</v>
      </c>
      <c r="T292" s="26">
        <f t="shared" si="61"/>
        <v>40628</v>
      </c>
      <c r="U292" s="27">
        <f t="shared" si="62"/>
        <v>1.26592744228363</v>
      </c>
      <c r="V292" s="26">
        <f>INDEX(检修、备用和必开!B:B,MATCH(统调负荷!$C292,检修、备用和必开!$A:$A,0))</f>
        <v>26734.6</v>
      </c>
      <c r="W292" s="26">
        <f>INDEX(检修、备用和必开!C:C,MATCH(统调负荷!$C292,检修、备用和必开!$A:$A,0))</f>
        <v>0</v>
      </c>
      <c r="X292" s="26">
        <f>INDEX(检修、备用和必开!D:D,MATCH(统调负荷!$C292,检修、备用和必开!$A:$A,0))</f>
        <v>12130</v>
      </c>
      <c r="Y292" s="26">
        <f>INDEX(检修、备用和必开!E:E,MATCH(统调负荷!$C292,检修、备用和必开!$A:$A,0))</f>
        <v>5762.83</v>
      </c>
      <c r="Z292" s="26">
        <f>INDEX(检修、备用和必开!F:F,MATCH(统调负荷!$C292,检修、备用和必开!$A:$A,0))</f>
        <v>970</v>
      </c>
      <c r="AA292" s="26">
        <f t="shared" si="63"/>
        <v>66787.8</v>
      </c>
      <c r="AB292" s="26">
        <v>384.03</v>
      </c>
      <c r="AC292" s="26">
        <v>541.01</v>
      </c>
      <c r="AD292" s="76">
        <f t="shared" si="64"/>
        <v>45661.0208333333</v>
      </c>
      <c r="AE292" s="27">
        <f t="shared" si="65"/>
        <v>-1264.60000000001</v>
      </c>
      <c r="AF292" s="27">
        <f t="shared" si="66"/>
        <v>-3920.17</v>
      </c>
      <c r="AG292" s="27">
        <f t="shared" si="67"/>
        <v>-1503.7</v>
      </c>
      <c r="AH292" s="27">
        <f t="shared" si="68"/>
        <v>3378.2</v>
      </c>
      <c r="AI292" s="27">
        <f t="shared" si="69"/>
        <v>744.5</v>
      </c>
      <c r="AJ292" s="27">
        <f t="shared" si="70"/>
        <v>36.5699999999999</v>
      </c>
      <c r="AK292" s="26">
        <f>INDEX(检修、备用和必开!I:I,MATCH(统调负荷!$C292,检修、备用和必开!$A:$A,0))</f>
        <v>8857.0315789474</v>
      </c>
    </row>
    <row r="293" ht="13.8" spans="1:37">
      <c r="A293" s="26">
        <f t="shared" si="58"/>
        <v>6</v>
      </c>
      <c r="B293" s="26">
        <f t="shared" si="59"/>
        <v>0</v>
      </c>
      <c r="C293" t="s">
        <v>25</v>
      </c>
      <c r="D293" s="75">
        <v>0.03125</v>
      </c>
      <c r="E293" s="26">
        <v>88455</v>
      </c>
      <c r="F293" s="26">
        <v>48759</v>
      </c>
      <c r="G293" s="26">
        <v>16652</v>
      </c>
      <c r="H293" s="26">
        <v>18389</v>
      </c>
      <c r="I293" s="26">
        <v>5845</v>
      </c>
      <c r="J293" s="26">
        <v>-1190</v>
      </c>
      <c r="K293" s="26">
        <f t="shared" si="71"/>
        <v>42996.17</v>
      </c>
      <c r="L293" s="27">
        <f t="shared" si="60"/>
        <v>1.55334300706319</v>
      </c>
      <c r="M293" s="75">
        <v>0.03125</v>
      </c>
      <c r="N293" s="26">
        <v>87580.1</v>
      </c>
      <c r="O293" s="26">
        <v>44897.76</v>
      </c>
      <c r="P293" s="26">
        <v>16229.8</v>
      </c>
      <c r="Q293" s="26">
        <v>20847.8</v>
      </c>
      <c r="R293" s="26">
        <v>6743.81</v>
      </c>
      <c r="S293" s="26">
        <v>-1139.07</v>
      </c>
      <c r="T293" s="26">
        <f t="shared" si="61"/>
        <v>39134.93</v>
      </c>
      <c r="U293" s="27">
        <f t="shared" si="62"/>
        <v>1.30279705833988</v>
      </c>
      <c r="V293" s="26">
        <f>INDEX(检修、备用和必开!B:B,MATCH(统调负荷!$C293,检修、备用和必开!$A:$A,0))</f>
        <v>26734.6</v>
      </c>
      <c r="W293" s="26">
        <f>INDEX(检修、备用和必开!C:C,MATCH(统调负荷!$C293,检修、备用和必开!$A:$A,0))</f>
        <v>0</v>
      </c>
      <c r="X293" s="26">
        <f>INDEX(检修、备用和必开!D:D,MATCH(统调负荷!$C293,检修、备用和必开!$A:$A,0))</f>
        <v>12130</v>
      </c>
      <c r="Y293" s="26">
        <f>INDEX(检修、备用和必开!E:E,MATCH(统调负荷!$C293,检修、备用和必开!$A:$A,0))</f>
        <v>5762.83</v>
      </c>
      <c r="Z293" s="26">
        <f>INDEX(检修、备用和必开!F:F,MATCH(统调负荷!$C293,检修、备用和必开!$A:$A,0))</f>
        <v>970</v>
      </c>
      <c r="AA293" s="26">
        <f t="shared" si="63"/>
        <v>66787.8</v>
      </c>
      <c r="AB293" s="26">
        <v>374.7</v>
      </c>
      <c r="AC293" s="26">
        <v>370.87</v>
      </c>
      <c r="AD293" s="76">
        <f t="shared" si="64"/>
        <v>45661.03125</v>
      </c>
      <c r="AE293" s="27">
        <f t="shared" si="65"/>
        <v>-874.899999999994</v>
      </c>
      <c r="AF293" s="27">
        <f t="shared" si="66"/>
        <v>-3861.24</v>
      </c>
      <c r="AG293" s="27">
        <f t="shared" si="67"/>
        <v>-422.200000000001</v>
      </c>
      <c r="AH293" s="27">
        <f t="shared" si="68"/>
        <v>2458.8</v>
      </c>
      <c r="AI293" s="27">
        <f t="shared" si="69"/>
        <v>898.81</v>
      </c>
      <c r="AJ293" s="27">
        <f t="shared" si="70"/>
        <v>50.9300000000001</v>
      </c>
      <c r="AK293" s="26">
        <f>INDEX(检修、备用和必开!I:I,MATCH(统调负荷!$C293,检修、备用和必开!$A:$A,0))</f>
        <v>8857.0315789474</v>
      </c>
    </row>
    <row r="294" ht="13.8" spans="1:37">
      <c r="A294" s="26">
        <f t="shared" si="58"/>
        <v>6</v>
      </c>
      <c r="B294" s="26">
        <f t="shared" si="59"/>
        <v>1</v>
      </c>
      <c r="C294" t="s">
        <v>25</v>
      </c>
      <c r="D294" s="75">
        <v>0.0416666666666667</v>
      </c>
      <c r="E294" s="26">
        <v>86835</v>
      </c>
      <c r="F294" s="26">
        <v>48160</v>
      </c>
      <c r="G294" s="26">
        <v>16652</v>
      </c>
      <c r="H294" s="26">
        <v>17385</v>
      </c>
      <c r="I294" s="26">
        <v>5827</v>
      </c>
      <c r="J294" s="26">
        <v>-1189</v>
      </c>
      <c r="K294" s="26">
        <f t="shared" si="71"/>
        <v>42397.17</v>
      </c>
      <c r="L294" s="27">
        <f t="shared" si="60"/>
        <v>1.57528910538133</v>
      </c>
      <c r="M294" s="75">
        <v>0.0416666666666667</v>
      </c>
      <c r="N294" s="26">
        <v>85793.3</v>
      </c>
      <c r="O294" s="26">
        <v>44137.15</v>
      </c>
      <c r="P294" s="26">
        <v>16766.8</v>
      </c>
      <c r="Q294" s="26">
        <v>19207.8</v>
      </c>
      <c r="R294" s="26">
        <v>6854.67</v>
      </c>
      <c r="S294" s="26">
        <v>-1173.12</v>
      </c>
      <c r="T294" s="26">
        <f t="shared" si="61"/>
        <v>38374.32</v>
      </c>
      <c r="U294" s="27">
        <f t="shared" si="62"/>
        <v>1.3224175674477</v>
      </c>
      <c r="V294" s="26">
        <f>INDEX(检修、备用和必开!B:B,MATCH(统调负荷!$C294,检修、备用和必开!$A:$A,0))</f>
        <v>26734.6</v>
      </c>
      <c r="W294" s="26">
        <f>INDEX(检修、备用和必开!C:C,MATCH(统调负荷!$C294,检修、备用和必开!$A:$A,0))</f>
        <v>0</v>
      </c>
      <c r="X294" s="26">
        <f>INDEX(检修、备用和必开!D:D,MATCH(统调负荷!$C294,检修、备用和必开!$A:$A,0))</f>
        <v>12130</v>
      </c>
      <c r="Y294" s="26">
        <f>INDEX(检修、备用和必开!E:E,MATCH(统调负荷!$C294,检修、备用和必开!$A:$A,0))</f>
        <v>5762.83</v>
      </c>
      <c r="Z294" s="26">
        <f>INDEX(检修、备用和必开!F:F,MATCH(统调负荷!$C294,检修、备用和必开!$A:$A,0))</f>
        <v>970</v>
      </c>
      <c r="AA294" s="26">
        <f t="shared" si="63"/>
        <v>66787.8</v>
      </c>
      <c r="AB294" s="26">
        <v>369</v>
      </c>
      <c r="AC294" s="26">
        <v>370.27</v>
      </c>
      <c r="AD294" s="76">
        <f t="shared" si="64"/>
        <v>45661.0416666667</v>
      </c>
      <c r="AE294" s="27">
        <f t="shared" si="65"/>
        <v>-1041.7</v>
      </c>
      <c r="AF294" s="27">
        <f t="shared" si="66"/>
        <v>-4022.85</v>
      </c>
      <c r="AG294" s="27">
        <f t="shared" si="67"/>
        <v>114.799999999999</v>
      </c>
      <c r="AH294" s="27">
        <f t="shared" si="68"/>
        <v>1822.8</v>
      </c>
      <c r="AI294" s="27">
        <f t="shared" si="69"/>
        <v>1027.67</v>
      </c>
      <c r="AJ294" s="27">
        <f t="shared" si="70"/>
        <v>15.8800000000001</v>
      </c>
      <c r="AK294" s="26">
        <f>INDEX(检修、备用和必开!I:I,MATCH(统调负荷!$C294,检修、备用和必开!$A:$A,0))</f>
        <v>8857.0315789474</v>
      </c>
    </row>
    <row r="295" ht="13.8" spans="1:37">
      <c r="A295" s="26">
        <f t="shared" si="58"/>
        <v>6</v>
      </c>
      <c r="B295" s="26">
        <f t="shared" si="59"/>
        <v>1</v>
      </c>
      <c r="C295" t="s">
        <v>25</v>
      </c>
      <c r="D295" s="75">
        <v>0.0520833333333333</v>
      </c>
      <c r="E295" s="26">
        <v>85280</v>
      </c>
      <c r="F295" s="26">
        <v>46528</v>
      </c>
      <c r="G295" s="26">
        <v>16749</v>
      </c>
      <c r="H295" s="26">
        <v>17395</v>
      </c>
      <c r="I295" s="26">
        <v>5797</v>
      </c>
      <c r="J295" s="26">
        <v>-1189</v>
      </c>
      <c r="K295" s="26">
        <f t="shared" si="71"/>
        <v>40765.17</v>
      </c>
      <c r="L295" s="27">
        <f t="shared" si="60"/>
        <v>1.63835450704609</v>
      </c>
      <c r="M295" s="75">
        <v>0.0520833333333333</v>
      </c>
      <c r="N295" s="26">
        <v>84226.8</v>
      </c>
      <c r="O295" s="26">
        <v>42860.05</v>
      </c>
      <c r="P295" s="26">
        <v>16650</v>
      </c>
      <c r="Q295" s="26">
        <v>18923.6</v>
      </c>
      <c r="R295" s="26">
        <v>6959.28</v>
      </c>
      <c r="S295" s="26">
        <v>-1166.13</v>
      </c>
      <c r="T295" s="26">
        <f t="shared" si="61"/>
        <v>37097.22</v>
      </c>
      <c r="U295" s="27">
        <f t="shared" si="62"/>
        <v>1.35672499889289</v>
      </c>
      <c r="V295" s="26">
        <f>INDEX(检修、备用和必开!B:B,MATCH(统调负荷!$C295,检修、备用和必开!$A:$A,0))</f>
        <v>26734.6</v>
      </c>
      <c r="W295" s="26">
        <f>INDEX(检修、备用和必开!C:C,MATCH(统调负荷!$C295,检修、备用和必开!$A:$A,0))</f>
        <v>0</v>
      </c>
      <c r="X295" s="26">
        <f>INDEX(检修、备用和必开!D:D,MATCH(统调负荷!$C295,检修、备用和必开!$A:$A,0))</f>
        <v>12130</v>
      </c>
      <c r="Y295" s="26">
        <f>INDEX(检修、备用和必开!E:E,MATCH(统调负荷!$C295,检修、备用和必开!$A:$A,0))</f>
        <v>5762.83</v>
      </c>
      <c r="Z295" s="26">
        <f>INDEX(检修、备用和必开!F:F,MATCH(统调负荷!$C295,检修、备用和必开!$A:$A,0))</f>
        <v>970</v>
      </c>
      <c r="AA295" s="26">
        <f t="shared" si="63"/>
        <v>66787.8</v>
      </c>
      <c r="AB295" s="26">
        <v>351.01</v>
      </c>
      <c r="AC295" s="26">
        <v>366.21</v>
      </c>
      <c r="AD295" s="76">
        <f t="shared" si="64"/>
        <v>45661.0520833333</v>
      </c>
      <c r="AE295" s="27">
        <f t="shared" si="65"/>
        <v>-1053.2</v>
      </c>
      <c r="AF295" s="27">
        <f t="shared" si="66"/>
        <v>-3667.95</v>
      </c>
      <c r="AG295" s="27">
        <f t="shared" si="67"/>
        <v>-99</v>
      </c>
      <c r="AH295" s="27">
        <f t="shared" si="68"/>
        <v>1528.6</v>
      </c>
      <c r="AI295" s="27">
        <f t="shared" si="69"/>
        <v>1162.28</v>
      </c>
      <c r="AJ295" s="27">
        <f t="shared" si="70"/>
        <v>22.8699999999999</v>
      </c>
      <c r="AK295" s="26">
        <f>INDEX(检修、备用和必开!I:I,MATCH(统调负荷!$C295,检修、备用和必开!$A:$A,0))</f>
        <v>8857.0315789474</v>
      </c>
    </row>
    <row r="296" ht="13.8" spans="1:37">
      <c r="A296" s="26">
        <f t="shared" si="58"/>
        <v>6</v>
      </c>
      <c r="B296" s="26">
        <f t="shared" si="59"/>
        <v>1</v>
      </c>
      <c r="C296" t="s">
        <v>25</v>
      </c>
      <c r="D296" s="75">
        <v>0.0625</v>
      </c>
      <c r="E296" s="26">
        <v>83850</v>
      </c>
      <c r="F296" s="26">
        <v>46027</v>
      </c>
      <c r="G296" s="26">
        <v>16749</v>
      </c>
      <c r="H296" s="26">
        <v>16479</v>
      </c>
      <c r="I296" s="26">
        <v>5784</v>
      </c>
      <c r="J296" s="26">
        <v>-1189</v>
      </c>
      <c r="K296" s="26">
        <f t="shared" si="71"/>
        <v>40264.17</v>
      </c>
      <c r="L296" s="27">
        <f t="shared" si="60"/>
        <v>1.65874026460747</v>
      </c>
      <c r="M296" s="75">
        <v>0.0625</v>
      </c>
      <c r="N296" s="26">
        <v>83283.1</v>
      </c>
      <c r="O296" s="26">
        <v>41940.06</v>
      </c>
      <c r="P296" s="26">
        <v>16627</v>
      </c>
      <c r="Q296" s="26">
        <v>18909.1</v>
      </c>
      <c r="R296" s="26">
        <v>6983.66</v>
      </c>
      <c r="S296" s="26">
        <v>-1176.72</v>
      </c>
      <c r="T296" s="26">
        <f t="shared" si="61"/>
        <v>36177.23</v>
      </c>
      <c r="U296" s="27">
        <f t="shared" si="62"/>
        <v>1.38256323121818</v>
      </c>
      <c r="V296" s="26">
        <f>INDEX(检修、备用和必开!B:B,MATCH(统调负荷!$C296,检修、备用和必开!$A:$A,0))</f>
        <v>26734.6</v>
      </c>
      <c r="W296" s="26">
        <f>INDEX(检修、备用和必开!C:C,MATCH(统调负荷!$C296,检修、备用和必开!$A:$A,0))</f>
        <v>0</v>
      </c>
      <c r="X296" s="26">
        <f>INDEX(检修、备用和必开!D:D,MATCH(统调负荷!$C296,检修、备用和必开!$A:$A,0))</f>
        <v>12130</v>
      </c>
      <c r="Y296" s="26">
        <f>INDEX(检修、备用和必开!E:E,MATCH(统调负荷!$C296,检修、备用和必开!$A:$A,0))</f>
        <v>5762.83</v>
      </c>
      <c r="Z296" s="26">
        <f>INDEX(检修、备用和必开!F:F,MATCH(统调负荷!$C296,检修、备用和必开!$A:$A,0))</f>
        <v>970</v>
      </c>
      <c r="AA296" s="26">
        <f t="shared" si="63"/>
        <v>66787.8</v>
      </c>
      <c r="AB296" s="26">
        <v>350.48</v>
      </c>
      <c r="AC296" s="26">
        <v>348.69</v>
      </c>
      <c r="AD296" s="76">
        <f t="shared" si="64"/>
        <v>45661.0625</v>
      </c>
      <c r="AE296" s="27">
        <f t="shared" si="65"/>
        <v>-566.899999999994</v>
      </c>
      <c r="AF296" s="27">
        <f t="shared" si="66"/>
        <v>-4086.94</v>
      </c>
      <c r="AG296" s="27">
        <f t="shared" si="67"/>
        <v>-122</v>
      </c>
      <c r="AH296" s="27">
        <f t="shared" si="68"/>
        <v>2430.1</v>
      </c>
      <c r="AI296" s="27">
        <f t="shared" si="69"/>
        <v>1199.66</v>
      </c>
      <c r="AJ296" s="27">
        <f t="shared" si="70"/>
        <v>12.28</v>
      </c>
      <c r="AK296" s="26">
        <f>INDEX(检修、备用和必开!I:I,MATCH(统调负荷!$C296,检修、备用和必开!$A:$A,0))</f>
        <v>8857.0315789474</v>
      </c>
    </row>
    <row r="297" ht="13.8" spans="1:37">
      <c r="A297" s="26">
        <f t="shared" si="58"/>
        <v>6</v>
      </c>
      <c r="B297" s="26">
        <f t="shared" si="59"/>
        <v>1</v>
      </c>
      <c r="C297" t="s">
        <v>25</v>
      </c>
      <c r="D297" s="75">
        <v>0.0729166666666667</v>
      </c>
      <c r="E297" s="26">
        <v>82960</v>
      </c>
      <c r="F297" s="26">
        <v>46041</v>
      </c>
      <c r="G297" s="26">
        <v>16749</v>
      </c>
      <c r="H297" s="26">
        <v>15596</v>
      </c>
      <c r="I297" s="26">
        <v>5763</v>
      </c>
      <c r="J297" s="26">
        <v>-1189</v>
      </c>
      <c r="K297" s="26">
        <f t="shared" si="71"/>
        <v>40278.17</v>
      </c>
      <c r="L297" s="27">
        <f t="shared" si="60"/>
        <v>1.65816371498506</v>
      </c>
      <c r="M297" s="75">
        <v>0.0729166666666667</v>
      </c>
      <c r="N297" s="26">
        <v>82315.2</v>
      </c>
      <c r="O297" s="26">
        <v>41778.04</v>
      </c>
      <c r="P297" s="26">
        <v>16104.1</v>
      </c>
      <c r="Q297" s="26">
        <v>18636.5</v>
      </c>
      <c r="R297" s="26">
        <v>6955.5</v>
      </c>
      <c r="S297" s="26">
        <v>-1158.94</v>
      </c>
      <c r="T297" s="26">
        <f t="shared" si="61"/>
        <v>36015.21</v>
      </c>
      <c r="U297" s="27">
        <f t="shared" si="62"/>
        <v>1.38721588295076</v>
      </c>
      <c r="V297" s="26">
        <f>INDEX(检修、备用和必开!B:B,MATCH(统调负荷!$C297,检修、备用和必开!$A:$A,0))</f>
        <v>26734.6</v>
      </c>
      <c r="W297" s="26">
        <f>INDEX(检修、备用和必开!C:C,MATCH(统调负荷!$C297,检修、备用和必开!$A:$A,0))</f>
        <v>0</v>
      </c>
      <c r="X297" s="26">
        <f>INDEX(检修、备用和必开!D:D,MATCH(统调负荷!$C297,检修、备用和必开!$A:$A,0))</f>
        <v>12130</v>
      </c>
      <c r="Y297" s="26">
        <f>INDEX(检修、备用和必开!E:E,MATCH(统调负荷!$C297,检修、备用和必开!$A:$A,0))</f>
        <v>5762.83</v>
      </c>
      <c r="Z297" s="26">
        <f>INDEX(检修、备用和必开!F:F,MATCH(统调负荷!$C297,检修、备用和必开!$A:$A,0))</f>
        <v>970</v>
      </c>
      <c r="AA297" s="26">
        <f t="shared" si="63"/>
        <v>66787.8</v>
      </c>
      <c r="AB297" s="26">
        <v>347.98</v>
      </c>
      <c r="AC297" s="26">
        <v>370.27</v>
      </c>
      <c r="AD297" s="76">
        <f t="shared" si="64"/>
        <v>45661.0729166667</v>
      </c>
      <c r="AE297" s="27">
        <f t="shared" si="65"/>
        <v>-644.800000000003</v>
      </c>
      <c r="AF297" s="27">
        <f t="shared" si="66"/>
        <v>-4262.96</v>
      </c>
      <c r="AG297" s="27">
        <f t="shared" si="67"/>
        <v>-644.9</v>
      </c>
      <c r="AH297" s="27">
        <f t="shared" si="68"/>
        <v>3040.5</v>
      </c>
      <c r="AI297" s="27">
        <f t="shared" si="69"/>
        <v>1192.5</v>
      </c>
      <c r="AJ297" s="27">
        <f t="shared" si="70"/>
        <v>30.0599999999999</v>
      </c>
      <c r="AK297" s="26">
        <f>INDEX(检修、备用和必开!I:I,MATCH(统调负荷!$C297,检修、备用和必开!$A:$A,0))</f>
        <v>8857.0315789474</v>
      </c>
    </row>
    <row r="298" ht="13.8" spans="1:37">
      <c r="A298" s="26">
        <f t="shared" si="58"/>
        <v>6</v>
      </c>
      <c r="B298" s="26">
        <f t="shared" si="59"/>
        <v>2</v>
      </c>
      <c r="C298" t="s">
        <v>25</v>
      </c>
      <c r="D298" s="75">
        <v>0.0833333333333333</v>
      </c>
      <c r="E298" s="26">
        <v>81465</v>
      </c>
      <c r="F298" s="26">
        <v>44429</v>
      </c>
      <c r="G298" s="26">
        <v>16861</v>
      </c>
      <c r="H298" s="26">
        <v>15613</v>
      </c>
      <c r="I298" s="26">
        <v>5752</v>
      </c>
      <c r="J298" s="26">
        <v>-1190</v>
      </c>
      <c r="K298" s="26">
        <f t="shared" si="71"/>
        <v>38666.17</v>
      </c>
      <c r="L298" s="27">
        <f t="shared" si="60"/>
        <v>1.72729287643436</v>
      </c>
      <c r="M298" s="75">
        <v>0.0833333333333333</v>
      </c>
      <c r="N298" s="26">
        <v>80978</v>
      </c>
      <c r="O298" s="26">
        <v>40353.42</v>
      </c>
      <c r="P298" s="26">
        <v>16447.3</v>
      </c>
      <c r="Q298" s="26">
        <v>18322.1</v>
      </c>
      <c r="R298" s="26">
        <v>7011.21</v>
      </c>
      <c r="S298" s="26">
        <v>-1156.03</v>
      </c>
      <c r="T298" s="26">
        <f t="shared" si="61"/>
        <v>34590.59</v>
      </c>
      <c r="U298" s="27">
        <f t="shared" si="62"/>
        <v>1.42951533788422</v>
      </c>
      <c r="V298" s="26">
        <f>INDEX(检修、备用和必开!B:B,MATCH(统调负荷!$C298,检修、备用和必开!$A:$A,0))</f>
        <v>26734.6</v>
      </c>
      <c r="W298" s="26">
        <f>INDEX(检修、备用和必开!C:C,MATCH(统调负荷!$C298,检修、备用和必开!$A:$A,0))</f>
        <v>0</v>
      </c>
      <c r="X298" s="26">
        <f>INDEX(检修、备用和必开!D:D,MATCH(统调负荷!$C298,检修、备用和必开!$A:$A,0))</f>
        <v>12130</v>
      </c>
      <c r="Y298" s="26">
        <f>INDEX(检修、备用和必开!E:E,MATCH(统调负荷!$C298,检修、备用和必开!$A:$A,0))</f>
        <v>5762.83</v>
      </c>
      <c r="Z298" s="26">
        <f>INDEX(检修、备用和必开!F:F,MATCH(统调负荷!$C298,检修、备用和必开!$A:$A,0))</f>
        <v>970</v>
      </c>
      <c r="AA298" s="26">
        <f t="shared" si="63"/>
        <v>66787.8</v>
      </c>
      <c r="AB298" s="26">
        <v>340.44</v>
      </c>
      <c r="AC298" s="26">
        <v>339.03</v>
      </c>
      <c r="AD298" s="76">
        <f t="shared" si="64"/>
        <v>45661.0833333333</v>
      </c>
      <c r="AE298" s="27">
        <f t="shared" si="65"/>
        <v>-487</v>
      </c>
      <c r="AF298" s="27">
        <f t="shared" si="66"/>
        <v>-4075.58</v>
      </c>
      <c r="AG298" s="27">
        <f t="shared" si="67"/>
        <v>-413.700000000001</v>
      </c>
      <c r="AH298" s="27">
        <f t="shared" si="68"/>
        <v>2709.1</v>
      </c>
      <c r="AI298" s="27">
        <f t="shared" si="69"/>
        <v>1259.21</v>
      </c>
      <c r="AJ298" s="27">
        <f t="shared" si="70"/>
        <v>33.97</v>
      </c>
      <c r="AK298" s="26">
        <f>INDEX(检修、备用和必开!I:I,MATCH(统调负荷!$C298,检修、备用和必开!$A:$A,0))</f>
        <v>8857.0315789474</v>
      </c>
    </row>
    <row r="299" ht="13.8" spans="1:37">
      <c r="A299" s="26">
        <f t="shared" si="58"/>
        <v>6</v>
      </c>
      <c r="B299" s="26">
        <f t="shared" si="59"/>
        <v>2</v>
      </c>
      <c r="C299" t="s">
        <v>25</v>
      </c>
      <c r="D299" s="75">
        <v>0.09375</v>
      </c>
      <c r="E299" s="26">
        <v>80710</v>
      </c>
      <c r="F299" s="26">
        <v>45613</v>
      </c>
      <c r="G299" s="26">
        <v>15328</v>
      </c>
      <c r="H299" s="26">
        <v>15227</v>
      </c>
      <c r="I299" s="26">
        <v>5731</v>
      </c>
      <c r="J299" s="26">
        <v>-1189</v>
      </c>
      <c r="K299" s="26">
        <f t="shared" si="71"/>
        <v>39850.17</v>
      </c>
      <c r="L299" s="27">
        <f t="shared" si="60"/>
        <v>1.67597277502204</v>
      </c>
      <c r="M299" s="75">
        <v>0.09375</v>
      </c>
      <c r="N299" s="26">
        <v>79861.7</v>
      </c>
      <c r="O299" s="26">
        <v>40750.45</v>
      </c>
      <c r="P299" s="26">
        <v>15297.1</v>
      </c>
      <c r="Q299" s="26">
        <v>17903.9</v>
      </c>
      <c r="R299" s="26">
        <v>7046.44</v>
      </c>
      <c r="S299" s="26">
        <v>-1136.19</v>
      </c>
      <c r="T299" s="26">
        <f t="shared" si="61"/>
        <v>34987.62</v>
      </c>
      <c r="U299" s="27">
        <f t="shared" si="62"/>
        <v>1.41746972788524</v>
      </c>
      <c r="V299" s="26">
        <f>INDEX(检修、备用和必开!B:B,MATCH(统调负荷!$C299,检修、备用和必开!$A:$A,0))</f>
        <v>26734.6</v>
      </c>
      <c r="W299" s="26">
        <f>INDEX(检修、备用和必开!C:C,MATCH(统调负荷!$C299,检修、备用和必开!$A:$A,0))</f>
        <v>0</v>
      </c>
      <c r="X299" s="26">
        <f>INDEX(检修、备用和必开!D:D,MATCH(统调负荷!$C299,检修、备用和必开!$A:$A,0))</f>
        <v>12130</v>
      </c>
      <c r="Y299" s="26">
        <f>INDEX(检修、备用和必开!E:E,MATCH(统调负荷!$C299,检修、备用和必开!$A:$A,0))</f>
        <v>5762.83</v>
      </c>
      <c r="Z299" s="26">
        <f>INDEX(检修、备用和必开!F:F,MATCH(统调负荷!$C299,检修、备用和必开!$A:$A,0))</f>
        <v>970</v>
      </c>
      <c r="AA299" s="26">
        <f t="shared" si="63"/>
        <v>66787.8</v>
      </c>
      <c r="AB299" s="26">
        <v>350.08</v>
      </c>
      <c r="AC299" s="26">
        <v>351.22</v>
      </c>
      <c r="AD299" s="76">
        <f t="shared" si="64"/>
        <v>45661.09375</v>
      </c>
      <c r="AE299" s="27">
        <f t="shared" si="65"/>
        <v>-848.300000000003</v>
      </c>
      <c r="AF299" s="27">
        <f t="shared" si="66"/>
        <v>-4862.55</v>
      </c>
      <c r="AG299" s="27">
        <f t="shared" si="67"/>
        <v>-30.8999999999996</v>
      </c>
      <c r="AH299" s="27">
        <f t="shared" si="68"/>
        <v>2676.9</v>
      </c>
      <c r="AI299" s="27">
        <f t="shared" si="69"/>
        <v>1315.44</v>
      </c>
      <c r="AJ299" s="27">
        <f t="shared" si="70"/>
        <v>52.8099999999999</v>
      </c>
      <c r="AK299" s="26">
        <f>INDEX(检修、备用和必开!I:I,MATCH(统调负荷!$C299,检修、备用和必开!$A:$A,0))</f>
        <v>8857.0315789474</v>
      </c>
    </row>
    <row r="300" ht="13.8" spans="1:37">
      <c r="A300" s="26">
        <f t="shared" si="58"/>
        <v>6</v>
      </c>
      <c r="B300" s="26">
        <f t="shared" si="59"/>
        <v>2</v>
      </c>
      <c r="C300" t="s">
        <v>25</v>
      </c>
      <c r="D300" s="75">
        <v>0.104166666666667</v>
      </c>
      <c r="E300" s="26">
        <v>79600</v>
      </c>
      <c r="F300" s="26">
        <v>46004</v>
      </c>
      <c r="G300" s="26">
        <v>13802</v>
      </c>
      <c r="H300" s="26">
        <v>15267</v>
      </c>
      <c r="I300" s="26">
        <v>5716</v>
      </c>
      <c r="J300" s="26">
        <v>-1189</v>
      </c>
      <c r="K300" s="26">
        <f t="shared" si="71"/>
        <v>40241.17</v>
      </c>
      <c r="L300" s="27">
        <f t="shared" si="60"/>
        <v>1.65968832417149</v>
      </c>
      <c r="M300" s="75">
        <v>0.104166666666667</v>
      </c>
      <c r="N300" s="26">
        <v>79117.7</v>
      </c>
      <c r="O300" s="26">
        <v>41119.72</v>
      </c>
      <c r="P300" s="26">
        <v>14205</v>
      </c>
      <c r="Q300" s="26">
        <v>17850.5</v>
      </c>
      <c r="R300" s="26">
        <v>7087.71</v>
      </c>
      <c r="S300" s="26">
        <v>-1145.23</v>
      </c>
      <c r="T300" s="26">
        <f t="shared" si="61"/>
        <v>35356.89</v>
      </c>
      <c r="U300" s="27">
        <f t="shared" si="62"/>
        <v>1.40644712677541</v>
      </c>
      <c r="V300" s="26">
        <f>INDEX(检修、备用和必开!B:B,MATCH(统调负荷!$C300,检修、备用和必开!$A:$A,0))</f>
        <v>26734.6</v>
      </c>
      <c r="W300" s="26">
        <f>INDEX(检修、备用和必开!C:C,MATCH(统调负荷!$C300,检修、备用和必开!$A:$A,0))</f>
        <v>0</v>
      </c>
      <c r="X300" s="26">
        <f>INDEX(检修、备用和必开!D:D,MATCH(统调负荷!$C300,检修、备用和必开!$A:$A,0))</f>
        <v>12130</v>
      </c>
      <c r="Y300" s="26">
        <f>INDEX(检修、备用和必开!E:E,MATCH(统调负荷!$C300,检修、备用和必开!$A:$A,0))</f>
        <v>5762.83</v>
      </c>
      <c r="Z300" s="26">
        <f>INDEX(检修、备用和必开!F:F,MATCH(统调负荷!$C300,检修、备用和必开!$A:$A,0))</f>
        <v>970</v>
      </c>
      <c r="AA300" s="26">
        <f t="shared" si="63"/>
        <v>66787.8</v>
      </c>
      <c r="AB300" s="26">
        <v>349.44</v>
      </c>
      <c r="AC300" s="26">
        <v>349.99</v>
      </c>
      <c r="AD300" s="76">
        <f t="shared" si="64"/>
        <v>45661.1041666667</v>
      </c>
      <c r="AE300" s="27">
        <f t="shared" si="65"/>
        <v>-482.300000000003</v>
      </c>
      <c r="AF300" s="27">
        <f t="shared" si="66"/>
        <v>-4884.28</v>
      </c>
      <c r="AG300" s="27">
        <f t="shared" si="67"/>
        <v>403</v>
      </c>
      <c r="AH300" s="27">
        <f t="shared" si="68"/>
        <v>2583.5</v>
      </c>
      <c r="AI300" s="27">
        <f t="shared" si="69"/>
        <v>1371.71</v>
      </c>
      <c r="AJ300" s="27">
        <f t="shared" si="70"/>
        <v>43.77</v>
      </c>
      <c r="AK300" s="26">
        <f>INDEX(检修、备用和必开!I:I,MATCH(统调负荷!$C300,检修、备用和必开!$A:$A,0))</f>
        <v>8857.0315789474</v>
      </c>
    </row>
    <row r="301" ht="13.8" spans="1:37">
      <c r="A301" s="26">
        <f t="shared" si="58"/>
        <v>6</v>
      </c>
      <c r="B301" s="26">
        <f t="shared" si="59"/>
        <v>2</v>
      </c>
      <c r="C301" t="s">
        <v>25</v>
      </c>
      <c r="D301" s="75">
        <v>0.114583333333333</v>
      </c>
      <c r="E301" s="26">
        <v>78945</v>
      </c>
      <c r="F301" s="26">
        <v>46839</v>
      </c>
      <c r="G301" s="26">
        <v>12309</v>
      </c>
      <c r="H301" s="26">
        <v>15294</v>
      </c>
      <c r="I301" s="26">
        <v>5692</v>
      </c>
      <c r="J301" s="26">
        <v>-1189</v>
      </c>
      <c r="K301" s="26">
        <f t="shared" si="71"/>
        <v>41076.17</v>
      </c>
      <c r="L301" s="27">
        <f t="shared" si="60"/>
        <v>1.62595003380305</v>
      </c>
      <c r="M301" s="75">
        <v>0.114583333333333</v>
      </c>
      <c r="N301" s="26">
        <v>78266.8</v>
      </c>
      <c r="O301" s="26">
        <v>41789.84</v>
      </c>
      <c r="P301" s="26">
        <v>12638.8</v>
      </c>
      <c r="Q301" s="26">
        <v>17890.2</v>
      </c>
      <c r="R301" s="26">
        <v>7072.88</v>
      </c>
      <c r="S301" s="26">
        <v>-1124.92</v>
      </c>
      <c r="T301" s="26">
        <f t="shared" si="61"/>
        <v>36027.01</v>
      </c>
      <c r="U301" s="27">
        <f t="shared" si="62"/>
        <v>1.38687597091265</v>
      </c>
      <c r="V301" s="26">
        <f>INDEX(检修、备用和必开!B:B,MATCH(统调负荷!$C301,检修、备用和必开!$A:$A,0))</f>
        <v>26734.6</v>
      </c>
      <c r="W301" s="26">
        <f>INDEX(检修、备用和必开!C:C,MATCH(统调负荷!$C301,检修、备用和必开!$A:$A,0))</f>
        <v>0</v>
      </c>
      <c r="X301" s="26">
        <f>INDEX(检修、备用和必开!D:D,MATCH(统调负荷!$C301,检修、备用和必开!$A:$A,0))</f>
        <v>12130</v>
      </c>
      <c r="Y301" s="26">
        <f>INDEX(检修、备用和必开!E:E,MATCH(统调负荷!$C301,检修、备用和必开!$A:$A,0))</f>
        <v>5762.83</v>
      </c>
      <c r="Z301" s="26">
        <f>INDEX(检修、备用和必开!F:F,MATCH(统调负荷!$C301,检修、备用和必开!$A:$A,0))</f>
        <v>970</v>
      </c>
      <c r="AA301" s="26">
        <f t="shared" si="63"/>
        <v>66787.8</v>
      </c>
      <c r="AB301" s="26">
        <v>359.29</v>
      </c>
      <c r="AC301" s="26">
        <v>368.77</v>
      </c>
      <c r="AD301" s="76">
        <f t="shared" si="64"/>
        <v>45661.1145833333</v>
      </c>
      <c r="AE301" s="27">
        <f t="shared" si="65"/>
        <v>-678.199999999997</v>
      </c>
      <c r="AF301" s="27">
        <f t="shared" si="66"/>
        <v>-5049.16</v>
      </c>
      <c r="AG301" s="27">
        <f t="shared" si="67"/>
        <v>329.799999999999</v>
      </c>
      <c r="AH301" s="27">
        <f t="shared" si="68"/>
        <v>2596.2</v>
      </c>
      <c r="AI301" s="27">
        <f t="shared" si="69"/>
        <v>1380.88</v>
      </c>
      <c r="AJ301" s="27">
        <f t="shared" si="70"/>
        <v>64.0799999999999</v>
      </c>
      <c r="AK301" s="26">
        <f>INDEX(检修、备用和必开!I:I,MATCH(统调负荷!$C301,检修、备用和必开!$A:$A,0))</f>
        <v>8857.0315789474</v>
      </c>
    </row>
    <row r="302" ht="13.8" spans="1:37">
      <c r="A302" s="26">
        <f t="shared" si="58"/>
        <v>6</v>
      </c>
      <c r="B302" s="26">
        <f t="shared" si="59"/>
        <v>3</v>
      </c>
      <c r="C302" t="s">
        <v>25</v>
      </c>
      <c r="D302" s="75">
        <v>0.125</v>
      </c>
      <c r="E302" s="26">
        <v>77860</v>
      </c>
      <c r="F302" s="26">
        <v>46467</v>
      </c>
      <c r="G302" s="26">
        <v>11597</v>
      </c>
      <c r="H302" s="26">
        <v>15314</v>
      </c>
      <c r="I302" s="26">
        <v>5671</v>
      </c>
      <c r="J302" s="26">
        <v>-1189</v>
      </c>
      <c r="K302" s="26">
        <f t="shared" si="71"/>
        <v>40704.17</v>
      </c>
      <c r="L302" s="27">
        <f t="shared" si="60"/>
        <v>1.64080977452679</v>
      </c>
      <c r="M302" s="75">
        <v>0.125</v>
      </c>
      <c r="N302" s="26">
        <v>77650.5</v>
      </c>
      <c r="O302" s="26">
        <v>41997.62</v>
      </c>
      <c r="P302" s="26">
        <v>11746.6</v>
      </c>
      <c r="Q302" s="26">
        <v>17973.4</v>
      </c>
      <c r="R302" s="26">
        <v>7060.2</v>
      </c>
      <c r="S302" s="26">
        <v>-1127.32</v>
      </c>
      <c r="T302" s="26">
        <f t="shared" si="61"/>
        <v>36234.79</v>
      </c>
      <c r="U302" s="27">
        <f t="shared" si="62"/>
        <v>1.3809178123176</v>
      </c>
      <c r="V302" s="26">
        <f>INDEX(检修、备用和必开!B:B,MATCH(统调负荷!$C302,检修、备用和必开!$A:$A,0))</f>
        <v>26734.6</v>
      </c>
      <c r="W302" s="26">
        <f>INDEX(检修、备用和必开!C:C,MATCH(统调负荷!$C302,检修、备用和必开!$A:$A,0))</f>
        <v>0</v>
      </c>
      <c r="X302" s="26">
        <f>INDEX(检修、备用和必开!D:D,MATCH(统调负荷!$C302,检修、备用和必开!$A:$A,0))</f>
        <v>12130</v>
      </c>
      <c r="Y302" s="26">
        <f>INDEX(检修、备用和必开!E:E,MATCH(统调负荷!$C302,检修、备用和必开!$A:$A,0))</f>
        <v>5762.83</v>
      </c>
      <c r="Z302" s="26">
        <f>INDEX(检修、备用和必开!F:F,MATCH(统调负荷!$C302,检修、备用和必开!$A:$A,0))</f>
        <v>970</v>
      </c>
      <c r="AA302" s="26">
        <f t="shared" si="63"/>
        <v>66787.8</v>
      </c>
      <c r="AB302" s="26">
        <v>354.37</v>
      </c>
      <c r="AC302" s="26">
        <v>359.51</v>
      </c>
      <c r="AD302" s="76">
        <f t="shared" si="64"/>
        <v>45661.125</v>
      </c>
      <c r="AE302" s="27">
        <f t="shared" si="65"/>
        <v>-209.5</v>
      </c>
      <c r="AF302" s="27">
        <f t="shared" si="66"/>
        <v>-4469.38</v>
      </c>
      <c r="AG302" s="27">
        <f t="shared" si="67"/>
        <v>149.6</v>
      </c>
      <c r="AH302" s="27">
        <f t="shared" si="68"/>
        <v>2659.4</v>
      </c>
      <c r="AI302" s="27">
        <f t="shared" si="69"/>
        <v>1389.2</v>
      </c>
      <c r="AJ302" s="27">
        <f t="shared" si="70"/>
        <v>61.6800000000001</v>
      </c>
      <c r="AK302" s="26">
        <f>INDEX(检修、备用和必开!I:I,MATCH(统调负荷!$C302,检修、备用和必开!$A:$A,0))</f>
        <v>8857.0315789474</v>
      </c>
    </row>
    <row r="303" ht="13.8" spans="1:37">
      <c r="A303" s="26">
        <f t="shared" si="58"/>
        <v>6</v>
      </c>
      <c r="B303" s="26">
        <f t="shared" si="59"/>
        <v>3</v>
      </c>
      <c r="C303" t="s">
        <v>25</v>
      </c>
      <c r="D303" s="75">
        <v>0.135416666666667</v>
      </c>
      <c r="E303" s="26">
        <v>77250</v>
      </c>
      <c r="F303" s="26">
        <v>45927</v>
      </c>
      <c r="G303" s="26">
        <v>11597</v>
      </c>
      <c r="H303" s="26">
        <v>15271</v>
      </c>
      <c r="I303" s="26">
        <v>5645</v>
      </c>
      <c r="J303" s="26">
        <v>-1190</v>
      </c>
      <c r="K303" s="26">
        <f t="shared" si="71"/>
        <v>40164.17</v>
      </c>
      <c r="L303" s="27">
        <f t="shared" si="60"/>
        <v>1.66287016512479</v>
      </c>
      <c r="M303" s="75">
        <v>0.135416666666667</v>
      </c>
      <c r="N303" s="26">
        <v>76684.9</v>
      </c>
      <c r="O303" s="26">
        <v>41540.86</v>
      </c>
      <c r="P303" s="26">
        <v>11633.2</v>
      </c>
      <c r="Q303" s="26">
        <v>17631.6</v>
      </c>
      <c r="R303" s="26">
        <v>7023.75</v>
      </c>
      <c r="S303" s="26">
        <v>-1144.51</v>
      </c>
      <c r="T303" s="26">
        <f t="shared" si="61"/>
        <v>35778.03</v>
      </c>
      <c r="U303" s="27">
        <f t="shared" si="62"/>
        <v>1.39408362230716</v>
      </c>
      <c r="V303" s="26">
        <f>INDEX(检修、备用和必开!B:B,MATCH(统调负荷!$C303,检修、备用和必开!$A:$A,0))</f>
        <v>26734.6</v>
      </c>
      <c r="W303" s="26">
        <f>INDEX(检修、备用和必开!C:C,MATCH(统调负荷!$C303,检修、备用和必开!$A:$A,0))</f>
        <v>0</v>
      </c>
      <c r="X303" s="26">
        <f>INDEX(检修、备用和必开!D:D,MATCH(统调负荷!$C303,检修、备用和必开!$A:$A,0))</f>
        <v>12130</v>
      </c>
      <c r="Y303" s="26">
        <f>INDEX(检修、备用和必开!E:E,MATCH(统调负荷!$C303,检修、备用和必开!$A:$A,0))</f>
        <v>5762.83</v>
      </c>
      <c r="Z303" s="26">
        <f>INDEX(检修、备用和必开!F:F,MATCH(统调负荷!$C303,检修、备用和必开!$A:$A,0))</f>
        <v>970</v>
      </c>
      <c r="AA303" s="26">
        <f t="shared" si="63"/>
        <v>66787.8</v>
      </c>
      <c r="AB303" s="26">
        <v>349.15</v>
      </c>
      <c r="AC303" s="26">
        <v>351.56</v>
      </c>
      <c r="AD303" s="76">
        <f t="shared" si="64"/>
        <v>45661.1354166667</v>
      </c>
      <c r="AE303" s="27">
        <f t="shared" si="65"/>
        <v>-565.100000000006</v>
      </c>
      <c r="AF303" s="27">
        <f t="shared" si="66"/>
        <v>-4386.14</v>
      </c>
      <c r="AG303" s="27">
        <f t="shared" si="67"/>
        <v>36.2000000000007</v>
      </c>
      <c r="AH303" s="27">
        <f t="shared" si="68"/>
        <v>2360.6</v>
      </c>
      <c r="AI303" s="27">
        <f t="shared" si="69"/>
        <v>1378.75</v>
      </c>
      <c r="AJ303" s="27">
        <f t="shared" si="70"/>
        <v>45.49</v>
      </c>
      <c r="AK303" s="26">
        <f>INDEX(检修、备用和必开!I:I,MATCH(统调负荷!$C303,检修、备用和必开!$A:$A,0))</f>
        <v>8857.0315789474</v>
      </c>
    </row>
    <row r="304" ht="13.8" spans="1:37">
      <c r="A304" s="26">
        <f t="shared" si="58"/>
        <v>6</v>
      </c>
      <c r="B304" s="26">
        <f t="shared" si="59"/>
        <v>3</v>
      </c>
      <c r="C304" t="s">
        <v>25</v>
      </c>
      <c r="D304" s="75">
        <v>0.145833333333333</v>
      </c>
      <c r="E304" s="26">
        <v>76480</v>
      </c>
      <c r="F304" s="26">
        <v>45302</v>
      </c>
      <c r="G304" s="26">
        <v>11597</v>
      </c>
      <c r="H304" s="26">
        <v>15129</v>
      </c>
      <c r="I304" s="26">
        <v>5641</v>
      </c>
      <c r="J304" s="26">
        <v>-1189</v>
      </c>
      <c r="K304" s="26">
        <f t="shared" si="71"/>
        <v>39539.17</v>
      </c>
      <c r="L304" s="27">
        <f t="shared" si="60"/>
        <v>1.68915533634115</v>
      </c>
      <c r="M304" s="75">
        <v>0.145833333333333</v>
      </c>
      <c r="N304" s="26">
        <v>76256.6</v>
      </c>
      <c r="O304" s="26">
        <v>40787.23</v>
      </c>
      <c r="P304" s="26">
        <v>11630.2</v>
      </c>
      <c r="Q304" s="26">
        <v>17995.2</v>
      </c>
      <c r="R304" s="26">
        <v>6983.3</v>
      </c>
      <c r="S304" s="26">
        <v>-1139.33</v>
      </c>
      <c r="T304" s="26">
        <f t="shared" si="61"/>
        <v>35024.4</v>
      </c>
      <c r="U304" s="27">
        <f t="shared" si="62"/>
        <v>1.41636411448348</v>
      </c>
      <c r="V304" s="26">
        <f>INDEX(检修、备用和必开!B:B,MATCH(统调负荷!$C304,检修、备用和必开!$A:$A,0))</f>
        <v>26734.6</v>
      </c>
      <c r="W304" s="26">
        <f>INDEX(检修、备用和必开!C:C,MATCH(统调负荷!$C304,检修、备用和必开!$A:$A,0))</f>
        <v>0</v>
      </c>
      <c r="X304" s="26">
        <f>INDEX(检修、备用和必开!D:D,MATCH(统调负荷!$C304,检修、备用和必开!$A:$A,0))</f>
        <v>12130</v>
      </c>
      <c r="Y304" s="26">
        <f>INDEX(检修、备用和必开!E:E,MATCH(统调负荷!$C304,检修、备用和必开!$A:$A,0))</f>
        <v>5762.83</v>
      </c>
      <c r="Z304" s="26">
        <f>INDEX(检修、备用和必开!F:F,MATCH(统调负荷!$C304,检修、备用和必开!$A:$A,0))</f>
        <v>970</v>
      </c>
      <c r="AA304" s="26">
        <f t="shared" si="63"/>
        <v>66787.8</v>
      </c>
      <c r="AB304" s="26">
        <v>349.14</v>
      </c>
      <c r="AC304" s="26">
        <v>349.56</v>
      </c>
      <c r="AD304" s="76">
        <f t="shared" si="64"/>
        <v>45661.1458333333</v>
      </c>
      <c r="AE304" s="27">
        <f t="shared" si="65"/>
        <v>-223.399999999994</v>
      </c>
      <c r="AF304" s="27">
        <f t="shared" si="66"/>
        <v>-4514.77</v>
      </c>
      <c r="AG304" s="27">
        <f t="shared" si="67"/>
        <v>33.2000000000007</v>
      </c>
      <c r="AH304" s="27">
        <f t="shared" si="68"/>
        <v>2866.2</v>
      </c>
      <c r="AI304" s="27">
        <f t="shared" si="69"/>
        <v>1342.3</v>
      </c>
      <c r="AJ304" s="27">
        <f t="shared" si="70"/>
        <v>49.6700000000001</v>
      </c>
      <c r="AK304" s="26">
        <f>INDEX(检修、备用和必开!I:I,MATCH(统调负荷!$C304,检修、备用和必开!$A:$A,0))</f>
        <v>8857.0315789474</v>
      </c>
    </row>
    <row r="305" ht="13.8" spans="1:37">
      <c r="A305" s="26">
        <f t="shared" si="58"/>
        <v>6</v>
      </c>
      <c r="B305" s="26">
        <f t="shared" si="59"/>
        <v>3</v>
      </c>
      <c r="C305" t="s">
        <v>25</v>
      </c>
      <c r="D305" s="75">
        <v>0.15625</v>
      </c>
      <c r="E305" s="26">
        <v>76330</v>
      </c>
      <c r="F305" s="26">
        <v>45121</v>
      </c>
      <c r="G305" s="26">
        <v>11597</v>
      </c>
      <c r="H305" s="26">
        <v>15163</v>
      </c>
      <c r="I305" s="26">
        <v>5638</v>
      </c>
      <c r="J305" s="26">
        <v>-1189</v>
      </c>
      <c r="K305" s="26">
        <f t="shared" si="71"/>
        <v>39358.17</v>
      </c>
      <c r="L305" s="27">
        <f t="shared" si="60"/>
        <v>1.69692340878654</v>
      </c>
      <c r="M305" s="75">
        <v>0.15625</v>
      </c>
      <c r="N305" s="26">
        <v>75410.4</v>
      </c>
      <c r="O305" s="26">
        <v>40753.78</v>
      </c>
      <c r="P305" s="26">
        <v>11032.9</v>
      </c>
      <c r="Q305" s="26">
        <v>17790.6</v>
      </c>
      <c r="R305" s="26">
        <v>6953.38</v>
      </c>
      <c r="S305" s="26">
        <v>-1120.26</v>
      </c>
      <c r="T305" s="26">
        <f t="shared" si="61"/>
        <v>34990.95</v>
      </c>
      <c r="U305" s="27">
        <f t="shared" si="62"/>
        <v>1.41736955642872</v>
      </c>
      <c r="V305" s="26">
        <f>INDEX(检修、备用和必开!B:B,MATCH(统调负荷!$C305,检修、备用和必开!$A:$A,0))</f>
        <v>26734.6</v>
      </c>
      <c r="W305" s="26">
        <f>INDEX(检修、备用和必开!C:C,MATCH(统调负荷!$C305,检修、备用和必开!$A:$A,0))</f>
        <v>0</v>
      </c>
      <c r="X305" s="26">
        <f>INDEX(检修、备用和必开!D:D,MATCH(统调负荷!$C305,检修、备用和必开!$A:$A,0))</f>
        <v>12130</v>
      </c>
      <c r="Y305" s="26">
        <f>INDEX(检修、备用和必开!E:E,MATCH(统调负荷!$C305,检修、备用和必开!$A:$A,0))</f>
        <v>5762.83</v>
      </c>
      <c r="Z305" s="26">
        <f>INDEX(检修、备用和必开!F:F,MATCH(统调负荷!$C305,检修、备用和必开!$A:$A,0))</f>
        <v>970</v>
      </c>
      <c r="AA305" s="26">
        <f t="shared" si="63"/>
        <v>66787.8</v>
      </c>
      <c r="AB305" s="26">
        <v>339.84</v>
      </c>
      <c r="AC305" s="26">
        <v>349.59</v>
      </c>
      <c r="AD305" s="76">
        <f t="shared" si="64"/>
        <v>45661.15625</v>
      </c>
      <c r="AE305" s="27">
        <f t="shared" si="65"/>
        <v>-919.600000000006</v>
      </c>
      <c r="AF305" s="27">
        <f t="shared" si="66"/>
        <v>-4367.22</v>
      </c>
      <c r="AG305" s="27">
        <f t="shared" si="67"/>
        <v>-564.1</v>
      </c>
      <c r="AH305" s="27">
        <f t="shared" si="68"/>
        <v>2627.6</v>
      </c>
      <c r="AI305" s="27">
        <f t="shared" si="69"/>
        <v>1315.38</v>
      </c>
      <c r="AJ305" s="27">
        <f t="shared" si="70"/>
        <v>68.74</v>
      </c>
      <c r="AK305" s="26">
        <f>INDEX(检修、备用和必开!I:I,MATCH(统调负荷!$C305,检修、备用和必开!$A:$A,0))</f>
        <v>8857.0315789474</v>
      </c>
    </row>
    <row r="306" ht="13.8" spans="1:37">
      <c r="A306" s="26">
        <f t="shared" si="58"/>
        <v>6</v>
      </c>
      <c r="B306" s="26">
        <f t="shared" si="59"/>
        <v>4</v>
      </c>
      <c r="C306" t="s">
        <v>25</v>
      </c>
      <c r="D306" s="75">
        <v>0.166666666666667</v>
      </c>
      <c r="E306" s="26">
        <v>75330</v>
      </c>
      <c r="F306" s="26">
        <v>44103</v>
      </c>
      <c r="G306" s="26">
        <v>11597</v>
      </c>
      <c r="H306" s="26">
        <v>15179</v>
      </c>
      <c r="I306" s="26">
        <v>5640</v>
      </c>
      <c r="J306" s="26">
        <v>-1189</v>
      </c>
      <c r="K306" s="26">
        <f t="shared" si="71"/>
        <v>38340.17</v>
      </c>
      <c r="L306" s="27">
        <f t="shared" si="60"/>
        <v>1.74197975647995</v>
      </c>
      <c r="M306" s="75">
        <v>0.166666666666667</v>
      </c>
      <c r="N306" s="26">
        <v>74997.8</v>
      </c>
      <c r="O306" s="26">
        <v>40009.83</v>
      </c>
      <c r="P306" s="26">
        <v>11533.1</v>
      </c>
      <c r="Q306" s="26">
        <v>17681.6</v>
      </c>
      <c r="R306" s="26">
        <v>6919.07</v>
      </c>
      <c r="S306" s="26">
        <v>-1145.8</v>
      </c>
      <c r="T306" s="26">
        <f t="shared" si="61"/>
        <v>34247</v>
      </c>
      <c r="U306" s="27">
        <f t="shared" si="62"/>
        <v>1.44010608706902</v>
      </c>
      <c r="V306" s="26">
        <f>INDEX(检修、备用和必开!B:B,MATCH(统调负荷!$C306,检修、备用和必开!$A:$A,0))</f>
        <v>26734.6</v>
      </c>
      <c r="W306" s="26">
        <f>INDEX(检修、备用和必开!C:C,MATCH(统调负荷!$C306,检修、备用和必开!$A:$A,0))</f>
        <v>0</v>
      </c>
      <c r="X306" s="26">
        <f>INDEX(检修、备用和必开!D:D,MATCH(统调负荷!$C306,检修、备用和必开!$A:$A,0))</f>
        <v>12130</v>
      </c>
      <c r="Y306" s="26">
        <f>INDEX(检修、备用和必开!E:E,MATCH(统调负荷!$C306,检修、备用和必开!$A:$A,0))</f>
        <v>5762.83</v>
      </c>
      <c r="Z306" s="26">
        <f>INDEX(检修、备用和必开!F:F,MATCH(统调负荷!$C306,检修、备用和必开!$A:$A,0))</f>
        <v>970</v>
      </c>
      <c r="AA306" s="26">
        <f t="shared" si="63"/>
        <v>66787.8</v>
      </c>
      <c r="AB306" s="26">
        <v>339.3</v>
      </c>
      <c r="AC306" s="26">
        <v>339.66</v>
      </c>
      <c r="AD306" s="76">
        <f t="shared" si="64"/>
        <v>45661.1666666667</v>
      </c>
      <c r="AE306" s="27">
        <f t="shared" si="65"/>
        <v>-332.199999999997</v>
      </c>
      <c r="AF306" s="27">
        <f t="shared" si="66"/>
        <v>-4093.17</v>
      </c>
      <c r="AG306" s="27">
        <f t="shared" si="67"/>
        <v>-63.8999999999996</v>
      </c>
      <c r="AH306" s="27">
        <f t="shared" si="68"/>
        <v>2502.6</v>
      </c>
      <c r="AI306" s="27">
        <f t="shared" si="69"/>
        <v>1279.07</v>
      </c>
      <c r="AJ306" s="27">
        <f t="shared" si="70"/>
        <v>43.2</v>
      </c>
      <c r="AK306" s="26">
        <f>INDEX(检修、备用和必开!I:I,MATCH(统调负荷!$C306,检修、备用和必开!$A:$A,0))</f>
        <v>8857.0315789474</v>
      </c>
    </row>
    <row r="307" ht="13.8" spans="1:37">
      <c r="A307" s="26">
        <f t="shared" si="58"/>
        <v>6</v>
      </c>
      <c r="B307" s="26">
        <f t="shared" si="59"/>
        <v>4</v>
      </c>
      <c r="C307" t="s">
        <v>25</v>
      </c>
      <c r="D307" s="75">
        <v>0.177083333333333</v>
      </c>
      <c r="E307" s="26">
        <v>75135</v>
      </c>
      <c r="F307" s="26">
        <v>43875</v>
      </c>
      <c r="G307" s="26">
        <v>11597</v>
      </c>
      <c r="H307" s="26">
        <v>15210</v>
      </c>
      <c r="I307" s="26">
        <v>5642</v>
      </c>
      <c r="J307" s="26">
        <v>-1189</v>
      </c>
      <c r="K307" s="26">
        <f t="shared" si="71"/>
        <v>38112.17</v>
      </c>
      <c r="L307" s="27">
        <f t="shared" si="60"/>
        <v>1.75240087352675</v>
      </c>
      <c r="M307" s="75">
        <v>0.177083333333333</v>
      </c>
      <c r="N307" s="26">
        <v>74143.2</v>
      </c>
      <c r="O307" s="26">
        <v>39184.1</v>
      </c>
      <c r="P307" s="26">
        <v>11412.6</v>
      </c>
      <c r="Q307" s="26">
        <v>17835.9</v>
      </c>
      <c r="R307" s="26">
        <v>6855.66</v>
      </c>
      <c r="S307" s="26">
        <v>-1145.06</v>
      </c>
      <c r="T307" s="26">
        <f t="shared" si="61"/>
        <v>33421.27</v>
      </c>
      <c r="U307" s="27">
        <f t="shared" si="62"/>
        <v>1.46621158970979</v>
      </c>
      <c r="V307" s="26">
        <f>INDEX(检修、备用和必开!B:B,MATCH(统调负荷!$C307,检修、备用和必开!$A:$A,0))</f>
        <v>26734.6</v>
      </c>
      <c r="W307" s="26">
        <f>INDEX(检修、备用和必开!C:C,MATCH(统调负荷!$C307,检修、备用和必开!$A:$A,0))</f>
        <v>0</v>
      </c>
      <c r="X307" s="26">
        <f>INDEX(检修、备用和必开!D:D,MATCH(统调负荷!$C307,检修、备用和必开!$A:$A,0))</f>
        <v>12130</v>
      </c>
      <c r="Y307" s="26">
        <f>INDEX(检修、备用和必开!E:E,MATCH(统调负荷!$C307,检修、备用和必开!$A:$A,0))</f>
        <v>5762.83</v>
      </c>
      <c r="Z307" s="26">
        <f>INDEX(检修、备用和必开!F:F,MATCH(统调负荷!$C307,检修、备用和必开!$A:$A,0))</f>
        <v>970</v>
      </c>
      <c r="AA307" s="26">
        <f t="shared" si="63"/>
        <v>66787.8</v>
      </c>
      <c r="AB307" s="26">
        <v>339.29</v>
      </c>
      <c r="AC307" s="26">
        <v>339.66</v>
      </c>
      <c r="AD307" s="76">
        <f t="shared" si="64"/>
        <v>45661.1770833333</v>
      </c>
      <c r="AE307" s="27">
        <f t="shared" si="65"/>
        <v>-991.800000000003</v>
      </c>
      <c r="AF307" s="27">
        <f t="shared" si="66"/>
        <v>-4690.9</v>
      </c>
      <c r="AG307" s="27">
        <f t="shared" si="67"/>
        <v>-184.4</v>
      </c>
      <c r="AH307" s="27">
        <f t="shared" si="68"/>
        <v>2625.9</v>
      </c>
      <c r="AI307" s="27">
        <f t="shared" si="69"/>
        <v>1213.66</v>
      </c>
      <c r="AJ307" s="27">
        <f t="shared" si="70"/>
        <v>43.9400000000001</v>
      </c>
      <c r="AK307" s="26">
        <f>INDEX(检修、备用和必开!I:I,MATCH(统调负荷!$C307,检修、备用和必开!$A:$A,0))</f>
        <v>8857.0315789474</v>
      </c>
    </row>
    <row r="308" ht="13.8" spans="1:37">
      <c r="A308" s="26">
        <f t="shared" si="58"/>
        <v>6</v>
      </c>
      <c r="B308" s="26">
        <f t="shared" si="59"/>
        <v>4</v>
      </c>
      <c r="C308" t="s">
        <v>25</v>
      </c>
      <c r="D308" s="75">
        <v>0.1875</v>
      </c>
      <c r="E308" s="26">
        <v>74455</v>
      </c>
      <c r="F308" s="26">
        <v>43179</v>
      </c>
      <c r="G308" s="26">
        <v>11597</v>
      </c>
      <c r="H308" s="26">
        <v>15242</v>
      </c>
      <c r="I308" s="26">
        <v>5626</v>
      </c>
      <c r="J308" s="26">
        <v>-1189</v>
      </c>
      <c r="K308" s="26">
        <f t="shared" si="71"/>
        <v>37416.17</v>
      </c>
      <c r="L308" s="27">
        <f t="shared" si="60"/>
        <v>1.78499830420912</v>
      </c>
      <c r="M308" s="75">
        <v>0.1875</v>
      </c>
      <c r="N308" s="26">
        <v>74197.8</v>
      </c>
      <c r="O308" s="26">
        <v>39344.79</v>
      </c>
      <c r="P308" s="26">
        <v>11495.2</v>
      </c>
      <c r="Q308" s="26">
        <v>17672.8</v>
      </c>
      <c r="R308" s="26">
        <v>6825.45</v>
      </c>
      <c r="S308" s="26">
        <v>-1140.44</v>
      </c>
      <c r="T308" s="26">
        <f t="shared" si="61"/>
        <v>33581.96</v>
      </c>
      <c r="U308" s="27">
        <f t="shared" si="62"/>
        <v>1.46105745629809</v>
      </c>
      <c r="V308" s="26">
        <f>INDEX(检修、备用和必开!B:B,MATCH(统调负荷!$C308,检修、备用和必开!$A:$A,0))</f>
        <v>26734.6</v>
      </c>
      <c r="W308" s="26">
        <f>INDEX(检修、备用和必开!C:C,MATCH(统调负荷!$C308,检修、备用和必开!$A:$A,0))</f>
        <v>0</v>
      </c>
      <c r="X308" s="26">
        <f>INDEX(检修、备用和必开!D:D,MATCH(统调负荷!$C308,检修、备用和必开!$A:$A,0))</f>
        <v>12130</v>
      </c>
      <c r="Y308" s="26">
        <f>INDEX(检修、备用和必开!E:E,MATCH(统调负荷!$C308,检修、备用和必开!$A:$A,0))</f>
        <v>5762.83</v>
      </c>
      <c r="Z308" s="26">
        <f>INDEX(检修、备用和必开!F:F,MATCH(统调负荷!$C308,检修、备用和必开!$A:$A,0))</f>
        <v>970</v>
      </c>
      <c r="AA308" s="26">
        <f t="shared" si="63"/>
        <v>66787.8</v>
      </c>
      <c r="AB308" s="26">
        <v>329.42</v>
      </c>
      <c r="AC308" s="26">
        <v>329.82</v>
      </c>
      <c r="AD308" s="76">
        <f t="shared" si="64"/>
        <v>45661.1875</v>
      </c>
      <c r="AE308" s="27">
        <f t="shared" si="65"/>
        <v>-257.199999999997</v>
      </c>
      <c r="AF308" s="27">
        <f t="shared" si="66"/>
        <v>-3834.21</v>
      </c>
      <c r="AG308" s="27">
        <f t="shared" si="67"/>
        <v>-101.799999999999</v>
      </c>
      <c r="AH308" s="27">
        <f t="shared" si="68"/>
        <v>2430.8</v>
      </c>
      <c r="AI308" s="27">
        <f t="shared" si="69"/>
        <v>1199.45</v>
      </c>
      <c r="AJ308" s="27">
        <f t="shared" si="70"/>
        <v>48.5599999999999</v>
      </c>
      <c r="AK308" s="26">
        <f>INDEX(检修、备用和必开!I:I,MATCH(统调负荷!$C308,检修、备用和必开!$A:$A,0))</f>
        <v>8857.0315789474</v>
      </c>
    </row>
    <row r="309" ht="13.8" spans="1:37">
      <c r="A309" s="26">
        <f t="shared" si="58"/>
        <v>6</v>
      </c>
      <c r="B309" s="26">
        <f t="shared" si="59"/>
        <v>4</v>
      </c>
      <c r="C309" t="s">
        <v>25</v>
      </c>
      <c r="D309" s="75">
        <v>0.197916666666667</v>
      </c>
      <c r="E309" s="26">
        <v>74020</v>
      </c>
      <c r="F309" s="26">
        <v>42716</v>
      </c>
      <c r="G309" s="26">
        <v>11597</v>
      </c>
      <c r="H309" s="26">
        <v>15270</v>
      </c>
      <c r="I309" s="26">
        <v>5626</v>
      </c>
      <c r="J309" s="26">
        <v>-1189</v>
      </c>
      <c r="K309" s="26">
        <f t="shared" si="71"/>
        <v>36953.17</v>
      </c>
      <c r="L309" s="27">
        <f t="shared" si="60"/>
        <v>1.80736321132937</v>
      </c>
      <c r="M309" s="75">
        <v>0.197916666666667</v>
      </c>
      <c r="N309" s="26">
        <v>74012.6</v>
      </c>
      <c r="O309" s="26">
        <v>39083.73</v>
      </c>
      <c r="P309" s="26">
        <v>11478.8</v>
      </c>
      <c r="Q309" s="26">
        <v>17803.9</v>
      </c>
      <c r="R309" s="26">
        <v>6786.98</v>
      </c>
      <c r="S309" s="26">
        <v>-1140.81</v>
      </c>
      <c r="T309" s="26">
        <f t="shared" si="61"/>
        <v>33320.9</v>
      </c>
      <c r="U309" s="27">
        <f t="shared" si="62"/>
        <v>1.46944944984588</v>
      </c>
      <c r="V309" s="26">
        <f>INDEX(检修、备用和必开!B:B,MATCH(统调负荷!$C309,检修、备用和必开!$A:$A,0))</f>
        <v>26734.6</v>
      </c>
      <c r="W309" s="26">
        <f>INDEX(检修、备用和必开!C:C,MATCH(统调负荷!$C309,检修、备用和必开!$A:$A,0))</f>
        <v>0</v>
      </c>
      <c r="X309" s="26">
        <f>INDEX(检修、备用和必开!D:D,MATCH(统调负荷!$C309,检修、备用和必开!$A:$A,0))</f>
        <v>12130</v>
      </c>
      <c r="Y309" s="26">
        <f>INDEX(检修、备用和必开!E:E,MATCH(统调负荷!$C309,检修、备用和必开!$A:$A,0))</f>
        <v>5762.83</v>
      </c>
      <c r="Z309" s="26">
        <f>INDEX(检修、备用和必开!F:F,MATCH(统调负荷!$C309,检修、备用和必开!$A:$A,0))</f>
        <v>970</v>
      </c>
      <c r="AA309" s="26">
        <f t="shared" si="63"/>
        <v>66787.8</v>
      </c>
      <c r="AB309" s="26">
        <v>329.41</v>
      </c>
      <c r="AC309" s="26">
        <v>329.69</v>
      </c>
      <c r="AD309" s="76">
        <f t="shared" si="64"/>
        <v>45661.1979166667</v>
      </c>
      <c r="AE309" s="27">
        <f t="shared" si="65"/>
        <v>-7.39999999999418</v>
      </c>
      <c r="AF309" s="27">
        <f t="shared" si="66"/>
        <v>-3632.27</v>
      </c>
      <c r="AG309" s="27">
        <f t="shared" si="67"/>
        <v>-118.200000000001</v>
      </c>
      <c r="AH309" s="27">
        <f t="shared" si="68"/>
        <v>2533.9</v>
      </c>
      <c r="AI309" s="27">
        <f t="shared" si="69"/>
        <v>1160.98</v>
      </c>
      <c r="AJ309" s="27">
        <f t="shared" si="70"/>
        <v>48.1900000000001</v>
      </c>
      <c r="AK309" s="26">
        <f>INDEX(检修、备用和必开!I:I,MATCH(统调负荷!$C309,检修、备用和必开!$A:$A,0))</f>
        <v>8857.0315789474</v>
      </c>
    </row>
    <row r="310" ht="13.8" spans="1:37">
      <c r="A310" s="26">
        <f t="shared" si="58"/>
        <v>6</v>
      </c>
      <c r="B310" s="26">
        <f t="shared" si="59"/>
        <v>5</v>
      </c>
      <c r="C310" t="s">
        <v>25</v>
      </c>
      <c r="D310" s="75">
        <v>0.208333333333333</v>
      </c>
      <c r="E310" s="26">
        <v>74000</v>
      </c>
      <c r="F310" s="26">
        <v>42651</v>
      </c>
      <c r="G310" s="26">
        <v>11597</v>
      </c>
      <c r="H310" s="26">
        <v>15308</v>
      </c>
      <c r="I310" s="26">
        <v>5633</v>
      </c>
      <c r="J310" s="26">
        <v>-1189</v>
      </c>
      <c r="K310" s="26">
        <f t="shared" si="71"/>
        <v>36888.17</v>
      </c>
      <c r="L310" s="27">
        <f t="shared" si="60"/>
        <v>1.8105479344733</v>
      </c>
      <c r="M310" s="75">
        <v>0.208333333333333</v>
      </c>
      <c r="N310" s="26">
        <v>73679.2</v>
      </c>
      <c r="O310" s="26">
        <v>39015.12</v>
      </c>
      <c r="P310" s="26">
        <v>11308</v>
      </c>
      <c r="Q310" s="26">
        <v>17760.5</v>
      </c>
      <c r="R310" s="26">
        <v>6769.69</v>
      </c>
      <c r="S310" s="26">
        <v>-1174.11</v>
      </c>
      <c r="T310" s="26">
        <f t="shared" si="61"/>
        <v>33252.29</v>
      </c>
      <c r="U310" s="27">
        <f t="shared" si="62"/>
        <v>1.47167099765129</v>
      </c>
      <c r="V310" s="26">
        <f>INDEX(检修、备用和必开!B:B,MATCH(统调负荷!$C310,检修、备用和必开!$A:$A,0))</f>
        <v>26734.6</v>
      </c>
      <c r="W310" s="26">
        <f>INDEX(检修、备用和必开!C:C,MATCH(统调负荷!$C310,检修、备用和必开!$A:$A,0))</f>
        <v>0</v>
      </c>
      <c r="X310" s="26">
        <f>INDEX(检修、备用和必开!D:D,MATCH(统调负荷!$C310,检修、备用和必开!$A:$A,0))</f>
        <v>12130</v>
      </c>
      <c r="Y310" s="26">
        <f>INDEX(检修、备用和必开!E:E,MATCH(统调负荷!$C310,检修、备用和必开!$A:$A,0))</f>
        <v>5762.83</v>
      </c>
      <c r="Z310" s="26">
        <f>INDEX(检修、备用和必开!F:F,MATCH(统调负荷!$C310,检修、备用和必开!$A:$A,0))</f>
        <v>970</v>
      </c>
      <c r="AA310" s="26">
        <f t="shared" si="63"/>
        <v>66787.8</v>
      </c>
      <c r="AB310" s="26">
        <v>329.4</v>
      </c>
      <c r="AC310" s="26">
        <v>329.82</v>
      </c>
      <c r="AD310" s="76">
        <f t="shared" si="64"/>
        <v>45661.2083333333</v>
      </c>
      <c r="AE310" s="27">
        <f t="shared" si="65"/>
        <v>-320.800000000003</v>
      </c>
      <c r="AF310" s="27">
        <f t="shared" si="66"/>
        <v>-3635.88</v>
      </c>
      <c r="AG310" s="27">
        <f t="shared" si="67"/>
        <v>-289</v>
      </c>
      <c r="AH310" s="27">
        <f t="shared" si="68"/>
        <v>2452.5</v>
      </c>
      <c r="AI310" s="27">
        <f t="shared" si="69"/>
        <v>1136.69</v>
      </c>
      <c r="AJ310" s="27">
        <f t="shared" si="70"/>
        <v>14.8900000000001</v>
      </c>
      <c r="AK310" s="26">
        <f>INDEX(检修、备用和必开!I:I,MATCH(统调负荷!$C310,检修、备用和必开!$A:$A,0))</f>
        <v>8857.0315789474</v>
      </c>
    </row>
    <row r="311" ht="13.8" spans="1:37">
      <c r="A311" s="26">
        <f t="shared" si="58"/>
        <v>6</v>
      </c>
      <c r="B311" s="26">
        <f t="shared" si="59"/>
        <v>5</v>
      </c>
      <c r="C311" t="s">
        <v>25</v>
      </c>
      <c r="D311" s="75">
        <v>0.21875</v>
      </c>
      <c r="E311" s="26">
        <v>74075</v>
      </c>
      <c r="F311" s="26">
        <v>42696</v>
      </c>
      <c r="G311" s="26">
        <v>11597</v>
      </c>
      <c r="H311" s="26">
        <v>15339</v>
      </c>
      <c r="I311" s="26">
        <v>5632</v>
      </c>
      <c r="J311" s="26">
        <v>-1189</v>
      </c>
      <c r="K311" s="26">
        <f t="shared" si="71"/>
        <v>36933.17</v>
      </c>
      <c r="L311" s="27">
        <f t="shared" si="60"/>
        <v>1.80834193219808</v>
      </c>
      <c r="M311" s="75">
        <v>0.21875</v>
      </c>
      <c r="N311" s="26">
        <v>74084.5</v>
      </c>
      <c r="O311" s="26">
        <v>38790.09</v>
      </c>
      <c r="P311" s="26">
        <v>11538.4</v>
      </c>
      <c r="Q311" s="26">
        <v>18081.6</v>
      </c>
      <c r="R311" s="26">
        <v>6837.44</v>
      </c>
      <c r="S311" s="26">
        <v>-1163.03</v>
      </c>
      <c r="T311" s="26">
        <f t="shared" si="61"/>
        <v>33027.26</v>
      </c>
      <c r="U311" s="27">
        <f t="shared" si="62"/>
        <v>1.47900470489131</v>
      </c>
      <c r="V311" s="26">
        <f>INDEX(检修、备用和必开!B:B,MATCH(统调负荷!$C311,检修、备用和必开!$A:$A,0))</f>
        <v>26734.6</v>
      </c>
      <c r="W311" s="26">
        <f>INDEX(检修、备用和必开!C:C,MATCH(统调负荷!$C311,检修、备用和必开!$A:$A,0))</f>
        <v>0</v>
      </c>
      <c r="X311" s="26">
        <f>INDEX(检修、备用和必开!D:D,MATCH(统调负荷!$C311,检修、备用和必开!$A:$A,0))</f>
        <v>12130</v>
      </c>
      <c r="Y311" s="26">
        <f>INDEX(检修、备用和必开!E:E,MATCH(统调负荷!$C311,检修、备用和必开!$A:$A,0))</f>
        <v>5762.83</v>
      </c>
      <c r="Z311" s="26">
        <f>INDEX(检修、备用和必开!F:F,MATCH(统调负荷!$C311,检修、备用和必开!$A:$A,0))</f>
        <v>970</v>
      </c>
      <c r="AA311" s="26">
        <f t="shared" si="63"/>
        <v>66787.8</v>
      </c>
      <c r="AB311" s="26">
        <v>329.4</v>
      </c>
      <c r="AC311" s="26">
        <v>327.69</v>
      </c>
      <c r="AD311" s="76">
        <f t="shared" si="64"/>
        <v>45661.21875</v>
      </c>
      <c r="AE311" s="27">
        <f t="shared" si="65"/>
        <v>9.5</v>
      </c>
      <c r="AF311" s="27">
        <f t="shared" si="66"/>
        <v>-3905.91</v>
      </c>
      <c r="AG311" s="27">
        <f t="shared" si="67"/>
        <v>-58.6000000000004</v>
      </c>
      <c r="AH311" s="27">
        <f t="shared" si="68"/>
        <v>2742.6</v>
      </c>
      <c r="AI311" s="27">
        <f t="shared" si="69"/>
        <v>1205.44</v>
      </c>
      <c r="AJ311" s="27">
        <f t="shared" si="70"/>
        <v>25.97</v>
      </c>
      <c r="AK311" s="26">
        <f>INDEX(检修、备用和必开!I:I,MATCH(统调负荷!$C311,检修、备用和必开!$A:$A,0))</f>
        <v>8857.0315789474</v>
      </c>
    </row>
    <row r="312" ht="13.8" spans="1:37">
      <c r="A312" s="26">
        <f t="shared" si="58"/>
        <v>6</v>
      </c>
      <c r="B312" s="26">
        <f t="shared" si="59"/>
        <v>5</v>
      </c>
      <c r="C312" t="s">
        <v>25</v>
      </c>
      <c r="D312" s="75">
        <v>0.229166666666667</v>
      </c>
      <c r="E312" s="26">
        <v>74530</v>
      </c>
      <c r="F312" s="26">
        <v>43102</v>
      </c>
      <c r="G312" s="26">
        <v>11597</v>
      </c>
      <c r="H312" s="26">
        <v>15375</v>
      </c>
      <c r="I312" s="26">
        <v>5645</v>
      </c>
      <c r="J312" s="26">
        <v>-1189</v>
      </c>
      <c r="K312" s="26">
        <f t="shared" si="71"/>
        <v>37339.17</v>
      </c>
      <c r="L312" s="27">
        <f t="shared" si="60"/>
        <v>1.78867928772921</v>
      </c>
      <c r="M312" s="75">
        <v>0.229166666666667</v>
      </c>
      <c r="N312" s="26">
        <v>74275.4</v>
      </c>
      <c r="O312" s="26">
        <v>39087.17</v>
      </c>
      <c r="P312" s="26">
        <v>11201.1</v>
      </c>
      <c r="Q312" s="26">
        <v>18309.5</v>
      </c>
      <c r="R312" s="26">
        <v>6813.08</v>
      </c>
      <c r="S312" s="26">
        <v>-1135.45</v>
      </c>
      <c r="T312" s="26">
        <f t="shared" si="61"/>
        <v>33324.34</v>
      </c>
      <c r="U312" s="27">
        <f t="shared" si="62"/>
        <v>1.46933824140885</v>
      </c>
      <c r="V312" s="26">
        <f>INDEX(检修、备用和必开!B:B,MATCH(统调负荷!$C312,检修、备用和必开!$A:$A,0))</f>
        <v>26734.6</v>
      </c>
      <c r="W312" s="26">
        <f>INDEX(检修、备用和必开!C:C,MATCH(统调负荷!$C312,检修、备用和必开!$A:$A,0))</f>
        <v>0</v>
      </c>
      <c r="X312" s="26">
        <f>INDEX(检修、备用和必开!D:D,MATCH(统调负荷!$C312,检修、备用和必开!$A:$A,0))</f>
        <v>12130</v>
      </c>
      <c r="Y312" s="26">
        <f>INDEX(检修、备用和必开!E:E,MATCH(统调负荷!$C312,检修、备用和必开!$A:$A,0))</f>
        <v>5762.83</v>
      </c>
      <c r="Z312" s="26">
        <f>INDEX(检修、备用和必开!F:F,MATCH(统调负荷!$C312,检修、备用和必开!$A:$A,0))</f>
        <v>970</v>
      </c>
      <c r="AA312" s="26">
        <f t="shared" si="63"/>
        <v>66787.8</v>
      </c>
      <c r="AB312" s="26">
        <v>329.4</v>
      </c>
      <c r="AC312" s="26">
        <v>330.14</v>
      </c>
      <c r="AD312" s="76">
        <f t="shared" si="64"/>
        <v>45661.2291666667</v>
      </c>
      <c r="AE312" s="27">
        <f t="shared" si="65"/>
        <v>-254.600000000006</v>
      </c>
      <c r="AF312" s="27">
        <f t="shared" si="66"/>
        <v>-4014.83</v>
      </c>
      <c r="AG312" s="27">
        <f t="shared" si="67"/>
        <v>-395.9</v>
      </c>
      <c r="AH312" s="27">
        <f t="shared" si="68"/>
        <v>2934.5</v>
      </c>
      <c r="AI312" s="27">
        <f t="shared" si="69"/>
        <v>1168.08</v>
      </c>
      <c r="AJ312" s="27">
        <f t="shared" si="70"/>
        <v>53.55</v>
      </c>
      <c r="AK312" s="26">
        <f>INDEX(检修、备用和必开!I:I,MATCH(统调负荷!$C312,检修、备用和必开!$A:$A,0))</f>
        <v>8857.0315789474</v>
      </c>
    </row>
    <row r="313" ht="13.8" spans="1:37">
      <c r="A313" s="26">
        <f t="shared" si="58"/>
        <v>6</v>
      </c>
      <c r="B313" s="26">
        <f t="shared" si="59"/>
        <v>5</v>
      </c>
      <c r="C313" t="s">
        <v>25</v>
      </c>
      <c r="D313" s="75">
        <v>0.239583333333333</v>
      </c>
      <c r="E313" s="26">
        <v>75150</v>
      </c>
      <c r="F313" s="26">
        <v>43674</v>
      </c>
      <c r="G313" s="26">
        <v>11597</v>
      </c>
      <c r="H313" s="26">
        <v>15414</v>
      </c>
      <c r="I313" s="26">
        <v>5654</v>
      </c>
      <c r="J313" s="26">
        <v>-1189</v>
      </c>
      <c r="K313" s="26">
        <f t="shared" si="71"/>
        <v>37911.17</v>
      </c>
      <c r="L313" s="27">
        <f t="shared" si="60"/>
        <v>1.76169187075999</v>
      </c>
      <c r="M313" s="75">
        <v>0.239583333333333</v>
      </c>
      <c r="N313" s="26">
        <v>74870.4</v>
      </c>
      <c r="O313" s="26">
        <v>38907.61</v>
      </c>
      <c r="P313" s="26">
        <v>11887.1</v>
      </c>
      <c r="Q313" s="26">
        <v>18417.7</v>
      </c>
      <c r="R313" s="26">
        <v>6812.39</v>
      </c>
      <c r="S313" s="26">
        <v>-1154.4</v>
      </c>
      <c r="T313" s="26">
        <f t="shared" si="61"/>
        <v>33144.78</v>
      </c>
      <c r="U313" s="27">
        <f t="shared" si="62"/>
        <v>1.4751656440959</v>
      </c>
      <c r="V313" s="26">
        <f>INDEX(检修、备用和必开!B:B,MATCH(统调负荷!$C313,检修、备用和必开!$A:$A,0))</f>
        <v>26734.6</v>
      </c>
      <c r="W313" s="26">
        <f>INDEX(检修、备用和必开!C:C,MATCH(统调负荷!$C313,检修、备用和必开!$A:$A,0))</f>
        <v>0</v>
      </c>
      <c r="X313" s="26">
        <f>INDEX(检修、备用和必开!D:D,MATCH(统调负荷!$C313,检修、备用和必开!$A:$A,0))</f>
        <v>12130</v>
      </c>
      <c r="Y313" s="26">
        <f>INDEX(检修、备用和必开!E:E,MATCH(统调负荷!$C313,检修、备用和必开!$A:$A,0))</f>
        <v>5762.83</v>
      </c>
      <c r="Z313" s="26">
        <f>INDEX(检修、备用和必开!F:F,MATCH(统调负荷!$C313,检修、备用和必开!$A:$A,0))</f>
        <v>970</v>
      </c>
      <c r="AA313" s="26">
        <f t="shared" si="63"/>
        <v>66787.8</v>
      </c>
      <c r="AB313" s="26">
        <v>335.94</v>
      </c>
      <c r="AC313" s="26">
        <v>339.24</v>
      </c>
      <c r="AD313" s="76">
        <f t="shared" si="64"/>
        <v>45661.2395833333</v>
      </c>
      <c r="AE313" s="27">
        <f t="shared" si="65"/>
        <v>-279.600000000006</v>
      </c>
      <c r="AF313" s="27">
        <f t="shared" si="66"/>
        <v>-4766.39</v>
      </c>
      <c r="AG313" s="27">
        <f t="shared" si="67"/>
        <v>290.1</v>
      </c>
      <c r="AH313" s="27">
        <f t="shared" si="68"/>
        <v>3003.7</v>
      </c>
      <c r="AI313" s="27">
        <f t="shared" si="69"/>
        <v>1158.39</v>
      </c>
      <c r="AJ313" s="27">
        <f t="shared" si="70"/>
        <v>34.5999999999999</v>
      </c>
      <c r="AK313" s="26">
        <f>INDEX(检修、备用和必开!I:I,MATCH(统调负荷!$C313,检修、备用和必开!$A:$A,0))</f>
        <v>8857.0315789474</v>
      </c>
    </row>
    <row r="314" ht="13.8" spans="1:37">
      <c r="A314" s="26">
        <f t="shared" si="58"/>
        <v>6</v>
      </c>
      <c r="B314" s="26">
        <f t="shared" si="59"/>
        <v>6</v>
      </c>
      <c r="C314" t="s">
        <v>25</v>
      </c>
      <c r="D314" s="75">
        <v>0.25</v>
      </c>
      <c r="E314" s="26">
        <v>75535</v>
      </c>
      <c r="F314" s="26">
        <v>43996</v>
      </c>
      <c r="G314" s="26">
        <v>11597</v>
      </c>
      <c r="H314" s="26">
        <v>15436</v>
      </c>
      <c r="I314" s="26">
        <v>5695</v>
      </c>
      <c r="J314" s="26">
        <v>-1189</v>
      </c>
      <c r="K314" s="26">
        <f t="shared" si="71"/>
        <v>38233.17</v>
      </c>
      <c r="L314" s="27">
        <f t="shared" si="60"/>
        <v>1.74685489066169</v>
      </c>
      <c r="M314" s="75">
        <v>0.25</v>
      </c>
      <c r="N314" s="26">
        <v>75681.6</v>
      </c>
      <c r="O314" s="26">
        <v>39596.44</v>
      </c>
      <c r="P314" s="26">
        <v>11479.6</v>
      </c>
      <c r="Q314" s="26">
        <v>18861.9</v>
      </c>
      <c r="R314" s="26">
        <v>6885.76</v>
      </c>
      <c r="S314" s="26">
        <v>-1142.1</v>
      </c>
      <c r="T314" s="26">
        <f t="shared" si="61"/>
        <v>33833.61</v>
      </c>
      <c r="U314" s="27">
        <f t="shared" si="62"/>
        <v>1.45305819103417</v>
      </c>
      <c r="V314" s="26">
        <f>INDEX(检修、备用和必开!B:B,MATCH(统调负荷!$C314,检修、备用和必开!$A:$A,0))</f>
        <v>26734.6</v>
      </c>
      <c r="W314" s="26">
        <f>INDEX(检修、备用和必开!C:C,MATCH(统调负荷!$C314,检修、备用和必开!$A:$A,0))</f>
        <v>0</v>
      </c>
      <c r="X314" s="26">
        <f>INDEX(检修、备用和必开!D:D,MATCH(统调负荷!$C314,检修、备用和必开!$A:$A,0))</f>
        <v>12130</v>
      </c>
      <c r="Y314" s="26">
        <f>INDEX(检修、备用和必开!E:E,MATCH(统调负荷!$C314,检修、备用和必开!$A:$A,0))</f>
        <v>5762.83</v>
      </c>
      <c r="Z314" s="26">
        <f>INDEX(检修、备用和必开!F:F,MATCH(统调负荷!$C314,检修、备用和必开!$A:$A,0))</f>
        <v>970</v>
      </c>
      <c r="AA314" s="26">
        <f t="shared" si="63"/>
        <v>66787.8</v>
      </c>
      <c r="AB314" s="26">
        <v>339.28</v>
      </c>
      <c r="AC314" s="26">
        <v>329.82</v>
      </c>
      <c r="AD314" s="76">
        <f t="shared" si="64"/>
        <v>45661.25</v>
      </c>
      <c r="AE314" s="27">
        <f t="shared" si="65"/>
        <v>146.600000000006</v>
      </c>
      <c r="AF314" s="27">
        <f t="shared" si="66"/>
        <v>-4399.56</v>
      </c>
      <c r="AG314" s="27">
        <f t="shared" si="67"/>
        <v>-117.4</v>
      </c>
      <c r="AH314" s="27">
        <f t="shared" si="68"/>
        <v>3425.9</v>
      </c>
      <c r="AI314" s="27">
        <f t="shared" si="69"/>
        <v>1190.76</v>
      </c>
      <c r="AJ314" s="27">
        <f t="shared" si="70"/>
        <v>46.9000000000001</v>
      </c>
      <c r="AK314" s="26">
        <f>INDEX(检修、备用和必开!I:I,MATCH(统调负荷!$C314,检修、备用和必开!$A:$A,0))</f>
        <v>8857.0315789474</v>
      </c>
    </row>
    <row r="315" ht="13.8" spans="1:37">
      <c r="A315" s="26">
        <f t="shared" si="58"/>
        <v>6</v>
      </c>
      <c r="B315" s="26">
        <f t="shared" si="59"/>
        <v>6</v>
      </c>
      <c r="C315" t="s">
        <v>25</v>
      </c>
      <c r="D315" s="75">
        <v>0.260416666666667</v>
      </c>
      <c r="E315" s="26">
        <v>76870</v>
      </c>
      <c r="F315" s="26">
        <v>45138</v>
      </c>
      <c r="G315" s="26">
        <v>11460</v>
      </c>
      <c r="H315" s="26">
        <v>15771</v>
      </c>
      <c r="I315" s="26">
        <v>5690</v>
      </c>
      <c r="J315" s="26">
        <v>-1189</v>
      </c>
      <c r="K315" s="26">
        <f t="shared" si="71"/>
        <v>39375.17</v>
      </c>
      <c r="L315" s="27">
        <f t="shared" si="60"/>
        <v>1.69619077200175</v>
      </c>
      <c r="M315" s="75">
        <v>0.260416666666667</v>
      </c>
      <c r="N315" s="26">
        <v>76798.4</v>
      </c>
      <c r="O315" s="26">
        <v>40494.27</v>
      </c>
      <c r="P315" s="26">
        <v>11505.9</v>
      </c>
      <c r="Q315" s="26">
        <v>18998.4</v>
      </c>
      <c r="R315" s="26">
        <v>6846.54</v>
      </c>
      <c r="S315" s="26">
        <v>-1046.71</v>
      </c>
      <c r="T315" s="26">
        <f t="shared" si="61"/>
        <v>34731.44</v>
      </c>
      <c r="U315" s="27">
        <f t="shared" si="62"/>
        <v>1.42521868726185</v>
      </c>
      <c r="V315" s="26">
        <f>INDEX(检修、备用和必开!B:B,MATCH(统调负荷!$C315,检修、备用和必开!$A:$A,0))</f>
        <v>26734.6</v>
      </c>
      <c r="W315" s="26">
        <f>INDEX(检修、备用和必开!C:C,MATCH(统调负荷!$C315,检修、备用和必开!$A:$A,0))</f>
        <v>0</v>
      </c>
      <c r="X315" s="26">
        <f>INDEX(检修、备用和必开!D:D,MATCH(统调负荷!$C315,检修、备用和必开!$A:$A,0))</f>
        <v>12130</v>
      </c>
      <c r="Y315" s="26">
        <f>INDEX(检修、备用和必开!E:E,MATCH(统调负荷!$C315,检修、备用和必开!$A:$A,0))</f>
        <v>5762.83</v>
      </c>
      <c r="Z315" s="26">
        <f>INDEX(检修、备用和必开!F:F,MATCH(统调负荷!$C315,检修、备用和必开!$A:$A,0))</f>
        <v>970</v>
      </c>
      <c r="AA315" s="26">
        <f t="shared" si="63"/>
        <v>66787.8</v>
      </c>
      <c r="AB315" s="26">
        <v>349.12</v>
      </c>
      <c r="AC315" s="26">
        <v>349.55</v>
      </c>
      <c r="AD315" s="76">
        <f t="shared" si="64"/>
        <v>45661.2604166667</v>
      </c>
      <c r="AE315" s="27">
        <f t="shared" si="65"/>
        <v>-71.6000000000058</v>
      </c>
      <c r="AF315" s="27">
        <f t="shared" si="66"/>
        <v>-4643.73</v>
      </c>
      <c r="AG315" s="27">
        <f t="shared" si="67"/>
        <v>45.8999999999996</v>
      </c>
      <c r="AH315" s="27">
        <f t="shared" si="68"/>
        <v>3227.4</v>
      </c>
      <c r="AI315" s="27">
        <f t="shared" si="69"/>
        <v>1156.54</v>
      </c>
      <c r="AJ315" s="27">
        <f t="shared" si="70"/>
        <v>142.29</v>
      </c>
      <c r="AK315" s="26">
        <f>INDEX(检修、备用和必开!I:I,MATCH(统调负荷!$C315,检修、备用和必开!$A:$A,0))</f>
        <v>8857.0315789474</v>
      </c>
    </row>
    <row r="316" ht="13.8" spans="1:37">
      <c r="A316" s="26">
        <f t="shared" si="58"/>
        <v>6</v>
      </c>
      <c r="B316" s="26">
        <f t="shared" si="59"/>
        <v>6</v>
      </c>
      <c r="C316" t="s">
        <v>25</v>
      </c>
      <c r="D316" s="75">
        <v>0.270833333333333</v>
      </c>
      <c r="E316" s="26">
        <v>78140</v>
      </c>
      <c r="F316" s="26">
        <v>45859</v>
      </c>
      <c r="G316" s="26">
        <v>11460</v>
      </c>
      <c r="H316" s="26">
        <v>16310</v>
      </c>
      <c r="I316" s="26">
        <v>5700</v>
      </c>
      <c r="J316" s="26">
        <v>-1189</v>
      </c>
      <c r="K316" s="26">
        <f t="shared" si="71"/>
        <v>40096.17</v>
      </c>
      <c r="L316" s="27">
        <f t="shared" si="60"/>
        <v>1.66569026418234</v>
      </c>
      <c r="M316" s="75">
        <v>0.270833333333333</v>
      </c>
      <c r="N316" s="26">
        <v>77945.8</v>
      </c>
      <c r="O316" s="26">
        <v>41562.75</v>
      </c>
      <c r="P316" s="26">
        <v>11369.2</v>
      </c>
      <c r="Q316" s="26">
        <v>19224.8</v>
      </c>
      <c r="R316" s="26">
        <v>6904.92</v>
      </c>
      <c r="S316" s="26">
        <v>-1115.87</v>
      </c>
      <c r="T316" s="26">
        <f t="shared" si="61"/>
        <v>35799.92</v>
      </c>
      <c r="U316" s="27">
        <f t="shared" si="62"/>
        <v>1.39344693252148</v>
      </c>
      <c r="V316" s="26">
        <f>INDEX(检修、备用和必开!B:B,MATCH(统调负荷!$C316,检修、备用和必开!$A:$A,0))</f>
        <v>26734.6</v>
      </c>
      <c r="W316" s="26">
        <f>INDEX(检修、备用和必开!C:C,MATCH(统调负荷!$C316,检修、备用和必开!$A:$A,0))</f>
        <v>0</v>
      </c>
      <c r="X316" s="26">
        <f>INDEX(检修、备用和必开!D:D,MATCH(统调负荷!$C316,检修、备用和必开!$A:$A,0))</f>
        <v>12130</v>
      </c>
      <c r="Y316" s="26">
        <f>INDEX(检修、备用和必开!E:E,MATCH(统调负荷!$C316,检修、备用和必开!$A:$A,0))</f>
        <v>5762.83</v>
      </c>
      <c r="Z316" s="26">
        <f>INDEX(检修、备用和必开!F:F,MATCH(统调负荷!$C316,检修、备用和必开!$A:$A,0))</f>
        <v>970</v>
      </c>
      <c r="AA316" s="26">
        <f t="shared" si="63"/>
        <v>66787.8</v>
      </c>
      <c r="AB316" s="26">
        <v>349.12</v>
      </c>
      <c r="AC316" s="26">
        <v>349.55</v>
      </c>
      <c r="AD316" s="76">
        <f t="shared" si="64"/>
        <v>45661.2708333333</v>
      </c>
      <c r="AE316" s="27">
        <f t="shared" si="65"/>
        <v>-194.199999999997</v>
      </c>
      <c r="AF316" s="27">
        <f t="shared" si="66"/>
        <v>-4296.25</v>
      </c>
      <c r="AG316" s="27">
        <f t="shared" si="67"/>
        <v>-90.7999999999993</v>
      </c>
      <c r="AH316" s="27">
        <f t="shared" si="68"/>
        <v>2914.8</v>
      </c>
      <c r="AI316" s="27">
        <f t="shared" si="69"/>
        <v>1204.92</v>
      </c>
      <c r="AJ316" s="27">
        <f t="shared" si="70"/>
        <v>73.1300000000001</v>
      </c>
      <c r="AK316" s="26">
        <f>INDEX(检修、备用和必开!I:I,MATCH(统调负荷!$C316,检修、备用和必开!$A:$A,0))</f>
        <v>8857.0315789474</v>
      </c>
    </row>
    <row r="317" ht="13.8" spans="1:37">
      <c r="A317" s="26">
        <f t="shared" si="58"/>
        <v>6</v>
      </c>
      <c r="B317" s="26">
        <f t="shared" si="59"/>
        <v>6</v>
      </c>
      <c r="C317" t="s">
        <v>25</v>
      </c>
      <c r="D317" s="75">
        <v>0.28125</v>
      </c>
      <c r="E317" s="26">
        <v>79625</v>
      </c>
      <c r="F317" s="26">
        <v>46393</v>
      </c>
      <c r="G317" s="26">
        <v>11460</v>
      </c>
      <c r="H317" s="26">
        <v>17247</v>
      </c>
      <c r="I317" s="26">
        <v>5714</v>
      </c>
      <c r="J317" s="26">
        <v>-1189</v>
      </c>
      <c r="K317" s="26">
        <f t="shared" si="71"/>
        <v>40630.17</v>
      </c>
      <c r="L317" s="27">
        <f t="shared" si="60"/>
        <v>1.64379819232851</v>
      </c>
      <c r="M317" s="75">
        <v>0.28125</v>
      </c>
      <c r="N317" s="26">
        <v>79246.1</v>
      </c>
      <c r="O317" s="26">
        <v>41971.73</v>
      </c>
      <c r="P317" s="26">
        <v>11801.1</v>
      </c>
      <c r="Q317" s="26">
        <v>19569.5</v>
      </c>
      <c r="R317" s="26">
        <v>6955.67</v>
      </c>
      <c r="S317" s="26">
        <v>-1051.9</v>
      </c>
      <c r="T317" s="26">
        <f t="shared" si="61"/>
        <v>36208.9</v>
      </c>
      <c r="U317" s="27">
        <f t="shared" si="62"/>
        <v>1.38165742290371</v>
      </c>
      <c r="V317" s="26">
        <f>INDEX(检修、备用和必开!B:B,MATCH(统调负荷!$C317,检修、备用和必开!$A:$A,0))</f>
        <v>26734.6</v>
      </c>
      <c r="W317" s="26">
        <f>INDEX(检修、备用和必开!C:C,MATCH(统调负荷!$C317,检修、备用和必开!$A:$A,0))</f>
        <v>0</v>
      </c>
      <c r="X317" s="26">
        <f>INDEX(检修、备用和必开!D:D,MATCH(统调负荷!$C317,检修、备用和必开!$A:$A,0))</f>
        <v>12130</v>
      </c>
      <c r="Y317" s="26">
        <f>INDEX(检修、备用和必开!E:E,MATCH(统调负荷!$C317,检修、备用和必开!$A:$A,0))</f>
        <v>5762.83</v>
      </c>
      <c r="Z317" s="26">
        <f>INDEX(检修、备用和必开!F:F,MATCH(统调负荷!$C317,检修、备用和必开!$A:$A,0))</f>
        <v>970</v>
      </c>
      <c r="AA317" s="26">
        <f t="shared" si="63"/>
        <v>66787.8</v>
      </c>
      <c r="AB317" s="26">
        <v>351.08</v>
      </c>
      <c r="AC317" s="26">
        <v>345.91</v>
      </c>
      <c r="AD317" s="76">
        <f t="shared" si="64"/>
        <v>45661.28125</v>
      </c>
      <c r="AE317" s="27">
        <f t="shared" si="65"/>
        <v>-378.899999999994</v>
      </c>
      <c r="AF317" s="27">
        <f t="shared" si="66"/>
        <v>-4421.27</v>
      </c>
      <c r="AG317" s="27">
        <f t="shared" si="67"/>
        <v>341.1</v>
      </c>
      <c r="AH317" s="27">
        <f t="shared" si="68"/>
        <v>2322.5</v>
      </c>
      <c r="AI317" s="27">
        <f t="shared" si="69"/>
        <v>1241.67</v>
      </c>
      <c r="AJ317" s="27">
        <f t="shared" si="70"/>
        <v>137.1</v>
      </c>
      <c r="AK317" s="26">
        <f>INDEX(检修、备用和必开!I:I,MATCH(统调负荷!$C317,检修、备用和必开!$A:$A,0))</f>
        <v>8857.0315789474</v>
      </c>
    </row>
    <row r="318" ht="13.8" spans="1:37">
      <c r="A318" s="26">
        <f t="shared" si="58"/>
        <v>6</v>
      </c>
      <c r="B318" s="26">
        <f t="shared" si="59"/>
        <v>7</v>
      </c>
      <c r="C318" t="s">
        <v>25</v>
      </c>
      <c r="D318" s="75">
        <v>0.291666666666667</v>
      </c>
      <c r="E318" s="26">
        <v>81280</v>
      </c>
      <c r="F318" s="26">
        <v>46532</v>
      </c>
      <c r="G318" s="26">
        <v>11777</v>
      </c>
      <c r="H318" s="26">
        <v>18459</v>
      </c>
      <c r="I318" s="26">
        <v>5701</v>
      </c>
      <c r="J318" s="26">
        <v>-1189</v>
      </c>
      <c r="K318" s="26">
        <f t="shared" si="71"/>
        <v>40769.17</v>
      </c>
      <c r="L318" s="27">
        <f t="shared" si="60"/>
        <v>1.6381937625907</v>
      </c>
      <c r="M318" s="75">
        <v>0.291666666666667</v>
      </c>
      <c r="N318" s="26">
        <v>81060.9</v>
      </c>
      <c r="O318" s="26">
        <v>41795.02</v>
      </c>
      <c r="P318" s="26">
        <v>13011.4</v>
      </c>
      <c r="Q318" s="26">
        <v>20276.4</v>
      </c>
      <c r="R318" s="26">
        <v>7011.73</v>
      </c>
      <c r="S318" s="26">
        <v>-1033.65</v>
      </c>
      <c r="T318" s="26">
        <f t="shared" si="61"/>
        <v>36032.19</v>
      </c>
      <c r="U318" s="27">
        <f t="shared" si="62"/>
        <v>1.3867268078964</v>
      </c>
      <c r="V318" s="26">
        <f>INDEX(检修、备用和必开!B:B,MATCH(统调负荷!$C318,检修、备用和必开!$A:$A,0))</f>
        <v>26734.6</v>
      </c>
      <c r="W318" s="26">
        <f>INDEX(检修、备用和必开!C:C,MATCH(统调负荷!$C318,检修、备用和必开!$A:$A,0))</f>
        <v>0</v>
      </c>
      <c r="X318" s="26">
        <f>INDEX(检修、备用和必开!D:D,MATCH(统调负荷!$C318,检修、备用和必开!$A:$A,0))</f>
        <v>12130</v>
      </c>
      <c r="Y318" s="26">
        <f>INDEX(检修、备用和必开!E:E,MATCH(统调负荷!$C318,检修、备用和必开!$A:$A,0))</f>
        <v>5762.83</v>
      </c>
      <c r="Z318" s="26">
        <f>INDEX(检修、备用和必开!F:F,MATCH(统调负荷!$C318,检修、备用和必开!$A:$A,0))</f>
        <v>970</v>
      </c>
      <c r="AA318" s="26">
        <f t="shared" si="63"/>
        <v>66787.8</v>
      </c>
      <c r="AB318" s="26">
        <v>349.52</v>
      </c>
      <c r="AC318" s="26">
        <v>345.92</v>
      </c>
      <c r="AD318" s="76">
        <f t="shared" si="64"/>
        <v>45661.2916666667</v>
      </c>
      <c r="AE318" s="27">
        <f t="shared" si="65"/>
        <v>-219.100000000006</v>
      </c>
      <c r="AF318" s="27">
        <f t="shared" si="66"/>
        <v>-4736.98</v>
      </c>
      <c r="AG318" s="27">
        <f t="shared" si="67"/>
        <v>1234.4</v>
      </c>
      <c r="AH318" s="27">
        <f t="shared" si="68"/>
        <v>1817.4</v>
      </c>
      <c r="AI318" s="27">
        <f t="shared" si="69"/>
        <v>1310.73</v>
      </c>
      <c r="AJ318" s="27">
        <f t="shared" si="70"/>
        <v>155.35</v>
      </c>
      <c r="AK318" s="26">
        <f>INDEX(检修、备用和必开!I:I,MATCH(统调负荷!$C318,检修、备用和必开!$A:$A,0))</f>
        <v>8857.0315789474</v>
      </c>
    </row>
    <row r="319" ht="13.8" spans="1:37">
      <c r="A319" s="26">
        <f t="shared" si="58"/>
        <v>6</v>
      </c>
      <c r="B319" s="26">
        <f t="shared" si="59"/>
        <v>7</v>
      </c>
      <c r="C319" t="s">
        <v>25</v>
      </c>
      <c r="D319" s="75">
        <v>0.302083333333333</v>
      </c>
      <c r="E319" s="26">
        <v>84005</v>
      </c>
      <c r="F319" s="26">
        <v>47783</v>
      </c>
      <c r="G319" s="26">
        <v>12512</v>
      </c>
      <c r="H319" s="26">
        <v>19002</v>
      </c>
      <c r="I319" s="26">
        <v>5897</v>
      </c>
      <c r="J319" s="26">
        <v>-1189</v>
      </c>
      <c r="K319" s="26">
        <f t="shared" si="71"/>
        <v>42020.17</v>
      </c>
      <c r="L319" s="27">
        <f t="shared" si="60"/>
        <v>1.58942241309352</v>
      </c>
      <c r="M319" s="75">
        <v>0.302083333333333</v>
      </c>
      <c r="N319" s="26">
        <v>84061.3</v>
      </c>
      <c r="O319" s="26">
        <v>43235.68</v>
      </c>
      <c r="P319" s="26">
        <v>13945.8</v>
      </c>
      <c r="Q319" s="26">
        <v>20880.3</v>
      </c>
      <c r="R319" s="26">
        <v>7133.06</v>
      </c>
      <c r="S319" s="26">
        <v>-1133.54</v>
      </c>
      <c r="T319" s="26">
        <f t="shared" si="61"/>
        <v>37472.85</v>
      </c>
      <c r="U319" s="27">
        <f t="shared" si="62"/>
        <v>1.34645085917442</v>
      </c>
      <c r="V319" s="26">
        <f>INDEX(检修、备用和必开!B:B,MATCH(统调负荷!$C319,检修、备用和必开!$A:$A,0))</f>
        <v>26734.6</v>
      </c>
      <c r="W319" s="26">
        <f>INDEX(检修、备用和必开!C:C,MATCH(统调负荷!$C319,检修、备用和必开!$A:$A,0))</f>
        <v>0</v>
      </c>
      <c r="X319" s="26">
        <f>INDEX(检修、备用和必开!D:D,MATCH(统调负荷!$C319,检修、备用和必开!$A:$A,0))</f>
        <v>12130</v>
      </c>
      <c r="Y319" s="26">
        <f>INDEX(检修、备用和必开!E:E,MATCH(统调负荷!$C319,检修、备用和必开!$A:$A,0))</f>
        <v>5762.83</v>
      </c>
      <c r="Z319" s="26">
        <f>INDEX(检修、备用和必开!F:F,MATCH(统调负荷!$C319,检修、备用和必开!$A:$A,0))</f>
        <v>970</v>
      </c>
      <c r="AA319" s="26">
        <f t="shared" si="63"/>
        <v>66787.8</v>
      </c>
      <c r="AB319" s="26">
        <v>360.48</v>
      </c>
      <c r="AC319" s="26">
        <v>362.89</v>
      </c>
      <c r="AD319" s="76">
        <f t="shared" si="64"/>
        <v>45661.3020833333</v>
      </c>
      <c r="AE319" s="27">
        <f t="shared" si="65"/>
        <v>56.3000000000029</v>
      </c>
      <c r="AF319" s="27">
        <f t="shared" si="66"/>
        <v>-4547.32</v>
      </c>
      <c r="AG319" s="27">
        <f t="shared" si="67"/>
        <v>1433.8</v>
      </c>
      <c r="AH319" s="27">
        <f t="shared" si="68"/>
        <v>1878.3</v>
      </c>
      <c r="AI319" s="27">
        <f t="shared" si="69"/>
        <v>1236.06</v>
      </c>
      <c r="AJ319" s="27">
        <f t="shared" si="70"/>
        <v>55.46</v>
      </c>
      <c r="AK319" s="26">
        <f>INDEX(检修、备用和必开!I:I,MATCH(统调负荷!$C319,检修、备用和必开!$A:$A,0))</f>
        <v>8857.0315789474</v>
      </c>
    </row>
    <row r="320" ht="13.8" spans="1:37">
      <c r="A320" s="26">
        <f t="shared" si="58"/>
        <v>6</v>
      </c>
      <c r="B320" s="26">
        <f t="shared" si="59"/>
        <v>7</v>
      </c>
      <c r="C320" t="s">
        <v>25</v>
      </c>
      <c r="D320" s="75">
        <v>0.3125</v>
      </c>
      <c r="E320" s="26">
        <v>86245</v>
      </c>
      <c r="F320" s="26">
        <v>47056</v>
      </c>
      <c r="G320" s="26">
        <v>13889</v>
      </c>
      <c r="H320" s="26">
        <v>20469</v>
      </c>
      <c r="I320" s="26">
        <v>6020</v>
      </c>
      <c r="J320" s="26">
        <v>-1189</v>
      </c>
      <c r="K320" s="26">
        <f t="shared" si="71"/>
        <v>41293.17</v>
      </c>
      <c r="L320" s="27">
        <f t="shared" si="60"/>
        <v>1.61740549345085</v>
      </c>
      <c r="M320" s="75">
        <v>0.3125</v>
      </c>
      <c r="N320" s="26">
        <v>86287.8</v>
      </c>
      <c r="O320" s="26">
        <v>43140.25</v>
      </c>
      <c r="P320" s="26">
        <v>15268.3</v>
      </c>
      <c r="Q320" s="26">
        <v>21867.1</v>
      </c>
      <c r="R320" s="26">
        <v>7191.73</v>
      </c>
      <c r="S320" s="26">
        <v>-1179.58</v>
      </c>
      <c r="T320" s="26">
        <f t="shared" si="61"/>
        <v>37377.42</v>
      </c>
      <c r="U320" s="27">
        <f t="shared" si="62"/>
        <v>1.34904626417616</v>
      </c>
      <c r="V320" s="26">
        <f>INDEX(检修、备用和必开!B:B,MATCH(统调负荷!$C320,检修、备用和必开!$A:$A,0))</f>
        <v>26734.6</v>
      </c>
      <c r="W320" s="26">
        <f>INDEX(检修、备用和必开!C:C,MATCH(统调负荷!$C320,检修、备用和必开!$A:$A,0))</f>
        <v>0</v>
      </c>
      <c r="X320" s="26">
        <f>INDEX(检修、备用和必开!D:D,MATCH(统调负荷!$C320,检修、备用和必开!$A:$A,0))</f>
        <v>12130</v>
      </c>
      <c r="Y320" s="26">
        <f>INDEX(检修、备用和必开!E:E,MATCH(统调负荷!$C320,检修、备用和必开!$A:$A,0))</f>
        <v>5762.83</v>
      </c>
      <c r="Z320" s="26">
        <f>INDEX(检修、备用和必开!F:F,MATCH(统调负荷!$C320,检修、备用和必开!$A:$A,0))</f>
        <v>970</v>
      </c>
      <c r="AA320" s="26">
        <f t="shared" si="63"/>
        <v>66787.8</v>
      </c>
      <c r="AB320" s="26">
        <v>350.96</v>
      </c>
      <c r="AC320" s="26">
        <v>358.66</v>
      </c>
      <c r="AD320" s="76">
        <f t="shared" si="64"/>
        <v>45661.3125</v>
      </c>
      <c r="AE320" s="27">
        <f t="shared" si="65"/>
        <v>42.8000000000029</v>
      </c>
      <c r="AF320" s="27">
        <f t="shared" si="66"/>
        <v>-3915.75</v>
      </c>
      <c r="AG320" s="27">
        <f t="shared" si="67"/>
        <v>1379.3</v>
      </c>
      <c r="AH320" s="27">
        <f t="shared" si="68"/>
        <v>1398.1</v>
      </c>
      <c r="AI320" s="27">
        <f t="shared" si="69"/>
        <v>1171.73</v>
      </c>
      <c r="AJ320" s="27">
        <f t="shared" si="70"/>
        <v>9.42000000000007</v>
      </c>
      <c r="AK320" s="26">
        <f>INDEX(检修、备用和必开!I:I,MATCH(统调负荷!$C320,检修、备用和必开!$A:$A,0))</f>
        <v>8857.0315789474</v>
      </c>
    </row>
    <row r="321" ht="13.8" spans="1:37">
      <c r="A321" s="26">
        <f t="shared" si="58"/>
        <v>6</v>
      </c>
      <c r="B321" s="26">
        <f t="shared" si="59"/>
        <v>7</v>
      </c>
      <c r="C321" t="s">
        <v>25</v>
      </c>
      <c r="D321" s="75">
        <v>0.322916666666667</v>
      </c>
      <c r="E321" s="26">
        <v>87750</v>
      </c>
      <c r="F321" s="26">
        <v>46203</v>
      </c>
      <c r="G321" s="26">
        <v>15945</v>
      </c>
      <c r="H321" s="26">
        <v>20612</v>
      </c>
      <c r="I321" s="26">
        <v>6179</v>
      </c>
      <c r="J321" s="26">
        <v>-1189</v>
      </c>
      <c r="K321" s="26">
        <f t="shared" si="71"/>
        <v>40440.17</v>
      </c>
      <c r="L321" s="27">
        <f t="shared" si="60"/>
        <v>1.65152124731424</v>
      </c>
      <c r="M321" s="75">
        <v>0.322916666666667</v>
      </c>
      <c r="N321" s="26">
        <v>88190.3</v>
      </c>
      <c r="O321" s="26">
        <v>42605.63</v>
      </c>
      <c r="P321" s="26">
        <v>16527.6</v>
      </c>
      <c r="Q321" s="26">
        <v>22965.4</v>
      </c>
      <c r="R321" s="26">
        <v>7319.03</v>
      </c>
      <c r="S321" s="26">
        <v>-1227.36</v>
      </c>
      <c r="T321" s="26">
        <f t="shared" si="61"/>
        <v>36842.8</v>
      </c>
      <c r="U321" s="27">
        <f t="shared" si="62"/>
        <v>1.36377335990591</v>
      </c>
      <c r="V321" s="26">
        <f>INDEX(检修、备用和必开!B:B,MATCH(统调负荷!$C321,检修、备用和必开!$A:$A,0))</f>
        <v>26734.6</v>
      </c>
      <c r="W321" s="26">
        <f>INDEX(检修、备用和必开!C:C,MATCH(统调负荷!$C321,检修、备用和必开!$A:$A,0))</f>
        <v>0</v>
      </c>
      <c r="X321" s="26">
        <f>INDEX(检修、备用和必开!D:D,MATCH(统调负荷!$C321,检修、备用和必开!$A:$A,0))</f>
        <v>12130</v>
      </c>
      <c r="Y321" s="26">
        <f>INDEX(检修、备用和必开!E:E,MATCH(统调负荷!$C321,检修、备用和必开!$A:$A,0))</f>
        <v>5762.83</v>
      </c>
      <c r="Z321" s="26">
        <f>INDEX(检修、备用和必开!F:F,MATCH(统调负荷!$C321,检修、备用和必开!$A:$A,0))</f>
        <v>970</v>
      </c>
      <c r="AA321" s="26">
        <f t="shared" si="63"/>
        <v>66787.8</v>
      </c>
      <c r="AB321" s="26">
        <v>341.83</v>
      </c>
      <c r="AC321" s="26">
        <v>343.15</v>
      </c>
      <c r="AD321" s="76">
        <f t="shared" si="64"/>
        <v>45661.3229166667</v>
      </c>
      <c r="AE321" s="27">
        <f t="shared" si="65"/>
        <v>440.300000000003</v>
      </c>
      <c r="AF321" s="27">
        <f t="shared" si="66"/>
        <v>-3597.37</v>
      </c>
      <c r="AG321" s="27">
        <f t="shared" si="67"/>
        <v>582.599999999999</v>
      </c>
      <c r="AH321" s="27">
        <f t="shared" si="68"/>
        <v>2353.4</v>
      </c>
      <c r="AI321" s="27">
        <f t="shared" si="69"/>
        <v>1140.03</v>
      </c>
      <c r="AJ321" s="27">
        <f t="shared" si="70"/>
        <v>-38.3599999999999</v>
      </c>
      <c r="AK321" s="26">
        <f>INDEX(检修、备用和必开!I:I,MATCH(统调负荷!$C321,检修、备用和必开!$A:$A,0))</f>
        <v>8857.0315789474</v>
      </c>
    </row>
    <row r="322" ht="13.8" spans="1:37">
      <c r="A322" s="26">
        <f t="shared" si="58"/>
        <v>6</v>
      </c>
      <c r="B322" s="26">
        <f t="shared" si="59"/>
        <v>8</v>
      </c>
      <c r="C322" t="s">
        <v>25</v>
      </c>
      <c r="D322" s="75">
        <v>0.333333333333333</v>
      </c>
      <c r="E322" s="26">
        <v>91325</v>
      </c>
      <c r="F322" s="26">
        <v>43716</v>
      </c>
      <c r="G322" s="26">
        <v>19553</v>
      </c>
      <c r="H322" s="26">
        <v>22757</v>
      </c>
      <c r="I322" s="26">
        <v>6488</v>
      </c>
      <c r="J322" s="26">
        <v>-1189</v>
      </c>
      <c r="K322" s="26">
        <f t="shared" si="71"/>
        <v>37953.17</v>
      </c>
      <c r="L322" s="27">
        <f t="shared" si="60"/>
        <v>1.75974233509348</v>
      </c>
      <c r="M322" s="75">
        <v>0.333333333333333</v>
      </c>
      <c r="N322" s="26">
        <v>91538.5</v>
      </c>
      <c r="O322" s="26">
        <v>42138.89</v>
      </c>
      <c r="P322" s="26">
        <v>18679.1</v>
      </c>
      <c r="Q322" s="26">
        <v>24363.7</v>
      </c>
      <c r="R322" s="26">
        <v>7577.64</v>
      </c>
      <c r="S322" s="26">
        <v>-1220.83</v>
      </c>
      <c r="T322" s="26">
        <f t="shared" si="61"/>
        <v>36376.06</v>
      </c>
      <c r="U322" s="27">
        <f t="shared" si="62"/>
        <v>1.37689600021111</v>
      </c>
      <c r="V322" s="26">
        <f>INDEX(检修、备用和必开!B:B,MATCH(统调负荷!$C322,检修、备用和必开!$A:$A,0))</f>
        <v>26734.6</v>
      </c>
      <c r="W322" s="26">
        <f>INDEX(检修、备用和必开!C:C,MATCH(统调负荷!$C322,检修、备用和必开!$A:$A,0))</f>
        <v>0</v>
      </c>
      <c r="X322" s="26">
        <f>INDEX(检修、备用和必开!D:D,MATCH(统调负荷!$C322,检修、备用和必开!$A:$A,0))</f>
        <v>12130</v>
      </c>
      <c r="Y322" s="26">
        <f>INDEX(检修、备用和必开!E:E,MATCH(统调负荷!$C322,检修、备用和必开!$A:$A,0))</f>
        <v>5762.83</v>
      </c>
      <c r="Z322" s="26">
        <f>INDEX(检修、备用和必开!F:F,MATCH(统调负荷!$C322,检修、备用和必开!$A:$A,0))</f>
        <v>970</v>
      </c>
      <c r="AA322" s="26">
        <f t="shared" si="63"/>
        <v>66787.8</v>
      </c>
      <c r="AB322" s="26">
        <v>338.97</v>
      </c>
      <c r="AC322" s="26">
        <v>358.13</v>
      </c>
      <c r="AD322" s="76">
        <f t="shared" si="64"/>
        <v>45661.3333333333</v>
      </c>
      <c r="AE322" s="27">
        <f t="shared" si="65"/>
        <v>213.5</v>
      </c>
      <c r="AF322" s="27">
        <f t="shared" si="66"/>
        <v>-1577.11</v>
      </c>
      <c r="AG322" s="27">
        <f t="shared" si="67"/>
        <v>-873.900000000001</v>
      </c>
      <c r="AH322" s="27">
        <f t="shared" si="68"/>
        <v>1606.7</v>
      </c>
      <c r="AI322" s="27">
        <f t="shared" si="69"/>
        <v>1089.64</v>
      </c>
      <c r="AJ322" s="27">
        <f t="shared" si="70"/>
        <v>-31.8299999999999</v>
      </c>
      <c r="AK322" s="26">
        <f>INDEX(检修、备用和必开!I:I,MATCH(统调负荷!$C322,检修、备用和必开!$A:$A,0))</f>
        <v>8857.0315789474</v>
      </c>
    </row>
    <row r="323" ht="13.8" spans="1:37">
      <c r="A323" s="26">
        <f t="shared" ref="A323:A386" si="72">WEEKDAY(C323,2)</f>
        <v>6</v>
      </c>
      <c r="B323" s="26">
        <f t="shared" ref="B323:B386" si="73">HOUR(D323)</f>
        <v>8</v>
      </c>
      <c r="C323" t="s">
        <v>25</v>
      </c>
      <c r="D323" s="75">
        <v>0.34375</v>
      </c>
      <c r="E323" s="26">
        <v>95300</v>
      </c>
      <c r="F323" s="26">
        <v>44709</v>
      </c>
      <c r="G323" s="26">
        <v>20431</v>
      </c>
      <c r="H323" s="26">
        <v>24655</v>
      </c>
      <c r="I323" s="26">
        <v>6916</v>
      </c>
      <c r="J323" s="26">
        <v>-1411</v>
      </c>
      <c r="K323" s="26">
        <f t="shared" si="71"/>
        <v>38946.17</v>
      </c>
      <c r="L323" s="27">
        <f t="shared" ref="L323:L386" si="74">AA323/(K323+W323)</f>
        <v>1.71487465904863</v>
      </c>
      <c r="M323" s="75">
        <v>0.34375</v>
      </c>
      <c r="N323" s="26">
        <v>95461</v>
      </c>
      <c r="O323" s="26">
        <v>44696.3</v>
      </c>
      <c r="P323" s="26">
        <v>19748.3</v>
      </c>
      <c r="Q323" s="26">
        <v>24461.5</v>
      </c>
      <c r="R323" s="26">
        <v>7939.07</v>
      </c>
      <c r="S323" s="26">
        <v>-1384.17</v>
      </c>
      <c r="T323" s="26">
        <f t="shared" ref="T323:T386" si="75">O323-Y323</f>
        <v>38933.47</v>
      </c>
      <c r="U323" s="27">
        <f t="shared" ref="U323:U386" si="76">AA323/(T323+X323)</f>
        <v>1.30793696550587</v>
      </c>
      <c r="V323" s="26">
        <f>INDEX(检修、备用和必开!B:B,MATCH(统调负荷!$C323,检修、备用和必开!$A:$A,0))</f>
        <v>26734.6</v>
      </c>
      <c r="W323" s="26">
        <f>INDEX(检修、备用和必开!C:C,MATCH(统调负荷!$C323,检修、备用和必开!$A:$A,0))</f>
        <v>0</v>
      </c>
      <c r="X323" s="26">
        <f>INDEX(检修、备用和必开!D:D,MATCH(统调负荷!$C323,检修、备用和必开!$A:$A,0))</f>
        <v>12130</v>
      </c>
      <c r="Y323" s="26">
        <f>INDEX(检修、备用和必开!E:E,MATCH(统调负荷!$C323,检修、备用和必开!$A:$A,0))</f>
        <v>5762.83</v>
      </c>
      <c r="Z323" s="26">
        <f>INDEX(检修、备用和必开!F:F,MATCH(统调负荷!$C323,检修、备用和必开!$A:$A,0))</f>
        <v>970</v>
      </c>
      <c r="AA323" s="26">
        <f t="shared" ref="AA323:AA386" si="77">94492.4-V323-Z323</f>
        <v>66787.8</v>
      </c>
      <c r="AB323" s="26">
        <v>353.35</v>
      </c>
      <c r="AC323" s="26">
        <v>401.2</v>
      </c>
      <c r="AD323" s="76">
        <f t="shared" ref="AD323:AD386" si="78">C323+D323</f>
        <v>45661.34375</v>
      </c>
      <c r="AE323" s="27">
        <f t="shared" ref="AE323:AE386" si="79">N323-E323</f>
        <v>161</v>
      </c>
      <c r="AF323" s="27">
        <f t="shared" ref="AF323:AF386" si="80">O323-F323</f>
        <v>-12.6999999999971</v>
      </c>
      <c r="AG323" s="27">
        <f t="shared" ref="AG323:AG386" si="81">P323-G323</f>
        <v>-682.700000000001</v>
      </c>
      <c r="AH323" s="27">
        <f t="shared" ref="AH323:AH386" si="82">Q323-H323</f>
        <v>-193.5</v>
      </c>
      <c r="AI323" s="27">
        <f t="shared" ref="AI323:AI386" si="83">R323-I323</f>
        <v>1023.07</v>
      </c>
      <c r="AJ323" s="27">
        <f t="shared" ref="AJ323:AJ386" si="84">S323-J323</f>
        <v>26.8299999999999</v>
      </c>
      <c r="AK323" s="26">
        <f>INDEX(检修、备用和必开!I:I,MATCH(统调负荷!$C323,检修、备用和必开!$A:$A,0))</f>
        <v>8857.0315789474</v>
      </c>
    </row>
    <row r="324" ht="13.8" spans="1:37">
      <c r="A324" s="26">
        <f t="shared" si="72"/>
        <v>6</v>
      </c>
      <c r="B324" s="26">
        <f t="shared" si="73"/>
        <v>8</v>
      </c>
      <c r="C324" t="s">
        <v>25</v>
      </c>
      <c r="D324" s="75">
        <v>0.354166666666667</v>
      </c>
      <c r="E324" s="26">
        <v>97185</v>
      </c>
      <c r="F324" s="26">
        <v>45465</v>
      </c>
      <c r="G324" s="26">
        <v>20889</v>
      </c>
      <c r="H324" s="26">
        <v>24877</v>
      </c>
      <c r="I324" s="26">
        <v>7365</v>
      </c>
      <c r="J324" s="26">
        <v>-1411</v>
      </c>
      <c r="K324" s="26">
        <f t="shared" si="71"/>
        <v>39702.17</v>
      </c>
      <c r="L324" s="27">
        <f t="shared" si="74"/>
        <v>1.68222039248736</v>
      </c>
      <c r="M324" s="75">
        <v>0.354166666666667</v>
      </c>
      <c r="N324" s="26">
        <v>96975.7</v>
      </c>
      <c r="O324" s="26">
        <v>45301.86</v>
      </c>
      <c r="P324" s="26">
        <v>20034</v>
      </c>
      <c r="Q324" s="26">
        <v>24651.1</v>
      </c>
      <c r="R324" s="26">
        <v>8401.97</v>
      </c>
      <c r="S324" s="26">
        <v>-1413.23</v>
      </c>
      <c r="T324" s="26">
        <f t="shared" si="75"/>
        <v>39539.03</v>
      </c>
      <c r="U324" s="27">
        <f t="shared" si="76"/>
        <v>1.29260797038381</v>
      </c>
      <c r="V324" s="26">
        <f>INDEX(检修、备用和必开!B:B,MATCH(统调负荷!$C324,检修、备用和必开!$A:$A,0))</f>
        <v>26734.6</v>
      </c>
      <c r="W324" s="26">
        <f>INDEX(检修、备用和必开!C:C,MATCH(统调负荷!$C324,检修、备用和必开!$A:$A,0))</f>
        <v>0</v>
      </c>
      <c r="X324" s="26">
        <f>INDEX(检修、备用和必开!D:D,MATCH(统调负荷!$C324,检修、备用和必开!$A:$A,0))</f>
        <v>12130</v>
      </c>
      <c r="Y324" s="26">
        <f>INDEX(检修、备用和必开!E:E,MATCH(统调负荷!$C324,检修、备用和必开!$A:$A,0))</f>
        <v>5762.83</v>
      </c>
      <c r="Z324" s="26">
        <f>INDEX(检修、备用和必开!F:F,MATCH(统调负荷!$C324,检修、备用和必开!$A:$A,0))</f>
        <v>970</v>
      </c>
      <c r="AA324" s="26">
        <f t="shared" si="77"/>
        <v>66787.8</v>
      </c>
      <c r="AB324" s="26">
        <v>358.04</v>
      </c>
      <c r="AC324" s="26">
        <v>393.72</v>
      </c>
      <c r="AD324" s="76">
        <f t="shared" si="78"/>
        <v>45661.3541666667</v>
      </c>
      <c r="AE324" s="27">
        <f t="shared" si="79"/>
        <v>-209.300000000003</v>
      </c>
      <c r="AF324" s="27">
        <f t="shared" si="80"/>
        <v>-163.139999999999</v>
      </c>
      <c r="AG324" s="27">
        <f t="shared" si="81"/>
        <v>-855</v>
      </c>
      <c r="AH324" s="27">
        <f t="shared" si="82"/>
        <v>-225.900000000001</v>
      </c>
      <c r="AI324" s="27">
        <f t="shared" si="83"/>
        <v>1036.97</v>
      </c>
      <c r="AJ324" s="27">
        <f t="shared" si="84"/>
        <v>-2.23000000000002</v>
      </c>
      <c r="AK324" s="26">
        <f>INDEX(检修、备用和必开!I:I,MATCH(统调负荷!$C324,检修、备用和必开!$A:$A,0))</f>
        <v>8857.0315789474</v>
      </c>
    </row>
    <row r="325" ht="13.8" spans="1:37">
      <c r="A325" s="26">
        <f t="shared" si="72"/>
        <v>6</v>
      </c>
      <c r="B325" s="26">
        <f t="shared" si="73"/>
        <v>8</v>
      </c>
      <c r="C325" t="s">
        <v>25</v>
      </c>
      <c r="D325" s="75">
        <v>0.364583333333333</v>
      </c>
      <c r="E325" s="26">
        <v>98465</v>
      </c>
      <c r="F325" s="26">
        <v>46008</v>
      </c>
      <c r="G325" s="26">
        <v>20889</v>
      </c>
      <c r="H325" s="26">
        <v>25109</v>
      </c>
      <c r="I325" s="26">
        <v>7870</v>
      </c>
      <c r="J325" s="26">
        <v>-1411</v>
      </c>
      <c r="K325" s="26">
        <f t="shared" si="71"/>
        <v>40245.17</v>
      </c>
      <c r="L325" s="27">
        <f t="shared" si="74"/>
        <v>1.65952336640645</v>
      </c>
      <c r="M325" s="75">
        <v>0.364583333333333</v>
      </c>
      <c r="N325" s="26">
        <v>97824.4</v>
      </c>
      <c r="O325" s="26">
        <v>45170.51</v>
      </c>
      <c r="P325" s="26">
        <v>19314.6</v>
      </c>
      <c r="Q325" s="26">
        <v>25723.1</v>
      </c>
      <c r="R325" s="26">
        <v>9018.89</v>
      </c>
      <c r="S325" s="26">
        <v>-1402.7</v>
      </c>
      <c r="T325" s="26">
        <f t="shared" si="75"/>
        <v>39407.68</v>
      </c>
      <c r="U325" s="27">
        <f t="shared" si="76"/>
        <v>1.29590233786232</v>
      </c>
      <c r="V325" s="26">
        <f>INDEX(检修、备用和必开!B:B,MATCH(统调负荷!$C325,检修、备用和必开!$A:$A,0))</f>
        <v>26734.6</v>
      </c>
      <c r="W325" s="26">
        <f>INDEX(检修、备用和必开!C:C,MATCH(统调负荷!$C325,检修、备用和必开!$A:$A,0))</f>
        <v>0</v>
      </c>
      <c r="X325" s="26">
        <f>INDEX(检修、备用和必开!D:D,MATCH(统调负荷!$C325,检修、备用和必开!$A:$A,0))</f>
        <v>12130</v>
      </c>
      <c r="Y325" s="26">
        <f>INDEX(检修、备用和必开!E:E,MATCH(统调负荷!$C325,检修、备用和必开!$A:$A,0))</f>
        <v>5762.83</v>
      </c>
      <c r="Z325" s="26">
        <f>INDEX(检修、备用和必开!F:F,MATCH(统调负荷!$C325,检修、备用和必开!$A:$A,0))</f>
        <v>970</v>
      </c>
      <c r="AA325" s="26">
        <f t="shared" si="77"/>
        <v>66787.8</v>
      </c>
      <c r="AB325" s="26">
        <v>372.79</v>
      </c>
      <c r="AC325" s="26">
        <v>392.28</v>
      </c>
      <c r="AD325" s="76">
        <f t="shared" si="78"/>
        <v>45661.3645833333</v>
      </c>
      <c r="AE325" s="27">
        <f t="shared" si="79"/>
        <v>-640.600000000006</v>
      </c>
      <c r="AF325" s="27">
        <f t="shared" si="80"/>
        <v>-837.489999999998</v>
      </c>
      <c r="AG325" s="27">
        <f t="shared" si="81"/>
        <v>-1574.4</v>
      </c>
      <c r="AH325" s="27">
        <f t="shared" si="82"/>
        <v>614.099999999999</v>
      </c>
      <c r="AI325" s="27">
        <f t="shared" si="83"/>
        <v>1148.89</v>
      </c>
      <c r="AJ325" s="27">
        <f t="shared" si="84"/>
        <v>8.29999999999995</v>
      </c>
      <c r="AK325" s="26">
        <f>INDEX(检修、备用和必开!I:I,MATCH(统调负荷!$C325,检修、备用和必开!$A:$A,0))</f>
        <v>8857.0315789474</v>
      </c>
    </row>
    <row r="326" ht="13.8" spans="1:37">
      <c r="A326" s="26">
        <f t="shared" si="72"/>
        <v>6</v>
      </c>
      <c r="B326" s="26">
        <f t="shared" si="73"/>
        <v>9</v>
      </c>
      <c r="C326" t="s">
        <v>25</v>
      </c>
      <c r="D326" s="75">
        <v>0.375</v>
      </c>
      <c r="E326" s="26">
        <v>98725</v>
      </c>
      <c r="F326" s="26">
        <v>45514</v>
      </c>
      <c r="G326" s="26">
        <v>20952</v>
      </c>
      <c r="H326" s="26">
        <v>25294</v>
      </c>
      <c r="I326" s="26">
        <v>8376</v>
      </c>
      <c r="J326" s="26">
        <v>-1411</v>
      </c>
      <c r="K326" s="26">
        <f t="shared" si="71"/>
        <v>39751.17</v>
      </c>
      <c r="L326" s="27">
        <f t="shared" si="74"/>
        <v>1.68014677303838</v>
      </c>
      <c r="M326" s="75">
        <v>0.375</v>
      </c>
      <c r="N326" s="26">
        <v>98229.5</v>
      </c>
      <c r="O326" s="26">
        <v>44016</v>
      </c>
      <c r="P326" s="26">
        <v>19989.7</v>
      </c>
      <c r="Q326" s="26">
        <v>25993</v>
      </c>
      <c r="R326" s="26">
        <v>9670.2</v>
      </c>
      <c r="S326" s="26">
        <v>-1439.4</v>
      </c>
      <c r="T326" s="26">
        <f t="shared" si="75"/>
        <v>38253.17</v>
      </c>
      <c r="U326" s="27">
        <f t="shared" si="76"/>
        <v>1.32559741675643</v>
      </c>
      <c r="V326" s="26">
        <f>INDEX(检修、备用和必开!B:B,MATCH(统调负荷!$C326,检修、备用和必开!$A:$A,0))</f>
        <v>26734.6</v>
      </c>
      <c r="W326" s="26">
        <f>INDEX(检修、备用和必开!C:C,MATCH(统调负荷!$C326,检修、备用和必开!$A:$A,0))</f>
        <v>0</v>
      </c>
      <c r="X326" s="26">
        <f>INDEX(检修、备用和必开!D:D,MATCH(统调负荷!$C326,检修、备用和必开!$A:$A,0))</f>
        <v>12130</v>
      </c>
      <c r="Y326" s="26">
        <f>INDEX(检修、备用和必开!E:E,MATCH(统调负荷!$C326,检修、备用和必开!$A:$A,0))</f>
        <v>5762.83</v>
      </c>
      <c r="Z326" s="26">
        <f>INDEX(检修、备用和必开!F:F,MATCH(统调负荷!$C326,检修、备用和必开!$A:$A,0))</f>
        <v>970</v>
      </c>
      <c r="AA326" s="26">
        <f t="shared" si="77"/>
        <v>66787.8</v>
      </c>
      <c r="AB326" s="26">
        <v>357.87</v>
      </c>
      <c r="AC326" s="26">
        <v>377.08</v>
      </c>
      <c r="AD326" s="76">
        <f t="shared" si="78"/>
        <v>45661.375</v>
      </c>
      <c r="AE326" s="27">
        <f t="shared" si="79"/>
        <v>-495.5</v>
      </c>
      <c r="AF326" s="27">
        <f t="shared" si="80"/>
        <v>-1498</v>
      </c>
      <c r="AG326" s="27">
        <f t="shared" si="81"/>
        <v>-962.299999999999</v>
      </c>
      <c r="AH326" s="27">
        <f t="shared" si="82"/>
        <v>699</v>
      </c>
      <c r="AI326" s="27">
        <f t="shared" si="83"/>
        <v>1294.2</v>
      </c>
      <c r="AJ326" s="27">
        <f t="shared" si="84"/>
        <v>-28.4000000000001</v>
      </c>
      <c r="AK326" s="26">
        <f>INDEX(检修、备用和必开!I:I,MATCH(统调负荷!$C326,检修、备用和必开!$A:$A,0))</f>
        <v>8857.0315789474</v>
      </c>
    </row>
    <row r="327" ht="13.8" spans="1:37">
      <c r="A327" s="26">
        <f t="shared" si="72"/>
        <v>6</v>
      </c>
      <c r="B327" s="26">
        <f t="shared" si="73"/>
        <v>9</v>
      </c>
      <c r="C327" t="s">
        <v>25</v>
      </c>
      <c r="D327" s="75">
        <v>0.385416666666667</v>
      </c>
      <c r="E327" s="26">
        <v>99550</v>
      </c>
      <c r="F327" s="26">
        <v>46187</v>
      </c>
      <c r="G327" s="26">
        <v>20927</v>
      </c>
      <c r="H327" s="26">
        <v>24932</v>
      </c>
      <c r="I327" s="26">
        <v>8915</v>
      </c>
      <c r="J327" s="26">
        <v>-1411</v>
      </c>
      <c r="K327" s="26">
        <f t="shared" si="71"/>
        <v>40424.17</v>
      </c>
      <c r="L327" s="27">
        <f t="shared" si="74"/>
        <v>1.65217492406152</v>
      </c>
      <c r="M327" s="75">
        <v>0.385416666666667</v>
      </c>
      <c r="N327" s="26">
        <v>99088.7</v>
      </c>
      <c r="O327" s="26">
        <v>43655.7</v>
      </c>
      <c r="P327" s="26">
        <v>20228.9</v>
      </c>
      <c r="Q327" s="26">
        <v>26217.3</v>
      </c>
      <c r="R327" s="26">
        <v>10383.8</v>
      </c>
      <c r="S327" s="26">
        <v>-1397</v>
      </c>
      <c r="T327" s="26">
        <f t="shared" si="75"/>
        <v>37892.87</v>
      </c>
      <c r="U327" s="27">
        <f t="shared" si="76"/>
        <v>1.3351453045377</v>
      </c>
      <c r="V327" s="26">
        <f>INDEX(检修、备用和必开!B:B,MATCH(统调负荷!$C327,检修、备用和必开!$A:$A,0))</f>
        <v>26734.6</v>
      </c>
      <c r="W327" s="26">
        <f>INDEX(检修、备用和必开!C:C,MATCH(统调负荷!$C327,检修、备用和必开!$A:$A,0))</f>
        <v>0</v>
      </c>
      <c r="X327" s="26">
        <f>INDEX(检修、备用和必开!D:D,MATCH(统调负荷!$C327,检修、备用和必开!$A:$A,0))</f>
        <v>12130</v>
      </c>
      <c r="Y327" s="26">
        <f>INDEX(检修、备用和必开!E:E,MATCH(统调负荷!$C327,检修、备用和必开!$A:$A,0))</f>
        <v>5762.83</v>
      </c>
      <c r="Z327" s="26">
        <f>INDEX(检修、备用和必开!F:F,MATCH(统调负荷!$C327,检修、备用和必开!$A:$A,0))</f>
        <v>970</v>
      </c>
      <c r="AA327" s="26">
        <f t="shared" si="77"/>
        <v>66787.8</v>
      </c>
      <c r="AB327" s="26">
        <v>357.4</v>
      </c>
      <c r="AC327" s="26">
        <v>356.52</v>
      </c>
      <c r="AD327" s="76">
        <f t="shared" si="78"/>
        <v>45661.3854166667</v>
      </c>
      <c r="AE327" s="27">
        <f t="shared" si="79"/>
        <v>-461.300000000003</v>
      </c>
      <c r="AF327" s="27">
        <f t="shared" si="80"/>
        <v>-2531.3</v>
      </c>
      <c r="AG327" s="27">
        <f t="shared" si="81"/>
        <v>-698.099999999999</v>
      </c>
      <c r="AH327" s="27">
        <f t="shared" si="82"/>
        <v>1285.3</v>
      </c>
      <c r="AI327" s="27">
        <f t="shared" si="83"/>
        <v>1468.8</v>
      </c>
      <c r="AJ327" s="27">
        <f t="shared" si="84"/>
        <v>14</v>
      </c>
      <c r="AK327" s="26">
        <f>INDEX(检修、备用和必开!I:I,MATCH(统调负荷!$C327,检修、备用和必开!$A:$A,0))</f>
        <v>8857.0315789474</v>
      </c>
    </row>
    <row r="328" ht="13.8" spans="1:37">
      <c r="A328" s="26">
        <f t="shared" si="72"/>
        <v>6</v>
      </c>
      <c r="B328" s="26">
        <f t="shared" si="73"/>
        <v>9</v>
      </c>
      <c r="C328" t="s">
        <v>25</v>
      </c>
      <c r="D328" s="75">
        <v>0.395833333333333</v>
      </c>
      <c r="E328" s="26">
        <v>99755</v>
      </c>
      <c r="F328" s="26">
        <v>45681</v>
      </c>
      <c r="G328" s="26">
        <v>21059</v>
      </c>
      <c r="H328" s="26">
        <v>24983</v>
      </c>
      <c r="I328" s="26">
        <v>9443</v>
      </c>
      <c r="J328" s="26">
        <v>-1411</v>
      </c>
      <c r="K328" s="26">
        <f t="shared" si="71"/>
        <v>39918.17</v>
      </c>
      <c r="L328" s="27">
        <f t="shared" si="74"/>
        <v>1.67311778069987</v>
      </c>
      <c r="M328" s="75">
        <v>0.395833333333333</v>
      </c>
      <c r="N328" s="26">
        <v>98845.8</v>
      </c>
      <c r="O328" s="26">
        <v>41951.18</v>
      </c>
      <c r="P328" s="26">
        <v>20601.2</v>
      </c>
      <c r="Q328" s="26">
        <v>26742.6</v>
      </c>
      <c r="R328" s="26">
        <v>11007.1</v>
      </c>
      <c r="S328" s="26">
        <v>-1456.28</v>
      </c>
      <c r="T328" s="26">
        <f t="shared" si="75"/>
        <v>36188.35</v>
      </c>
      <c r="U328" s="27">
        <f t="shared" si="76"/>
        <v>1.38224504768892</v>
      </c>
      <c r="V328" s="26">
        <f>INDEX(检修、备用和必开!B:B,MATCH(统调负荷!$C328,检修、备用和必开!$A:$A,0))</f>
        <v>26734.6</v>
      </c>
      <c r="W328" s="26">
        <f>INDEX(检修、备用和必开!C:C,MATCH(统调负荷!$C328,检修、备用和必开!$A:$A,0))</f>
        <v>0</v>
      </c>
      <c r="X328" s="26">
        <f>INDEX(检修、备用和必开!D:D,MATCH(统调负荷!$C328,检修、备用和必开!$A:$A,0))</f>
        <v>12130</v>
      </c>
      <c r="Y328" s="26">
        <f>INDEX(检修、备用和必开!E:E,MATCH(统调负荷!$C328,检修、备用和必开!$A:$A,0))</f>
        <v>5762.83</v>
      </c>
      <c r="Z328" s="26">
        <f>INDEX(检修、备用和必开!F:F,MATCH(统调负荷!$C328,检修、备用和必开!$A:$A,0))</f>
        <v>970</v>
      </c>
      <c r="AA328" s="26">
        <f t="shared" si="77"/>
        <v>66787.8</v>
      </c>
      <c r="AB328" s="26">
        <v>357.94</v>
      </c>
      <c r="AC328" s="26">
        <v>342.52</v>
      </c>
      <c r="AD328" s="76">
        <f t="shared" si="78"/>
        <v>45661.3958333333</v>
      </c>
      <c r="AE328" s="27">
        <f t="shared" si="79"/>
        <v>-909.199999999997</v>
      </c>
      <c r="AF328" s="27">
        <f t="shared" si="80"/>
        <v>-3729.82</v>
      </c>
      <c r="AG328" s="27">
        <f t="shared" si="81"/>
        <v>-457.799999999999</v>
      </c>
      <c r="AH328" s="27">
        <f t="shared" si="82"/>
        <v>1759.6</v>
      </c>
      <c r="AI328" s="27">
        <f t="shared" si="83"/>
        <v>1564.1</v>
      </c>
      <c r="AJ328" s="27">
        <f t="shared" si="84"/>
        <v>-45.28</v>
      </c>
      <c r="AK328" s="26">
        <f>INDEX(检修、备用和必开!I:I,MATCH(统调负荷!$C328,检修、备用和必开!$A:$A,0))</f>
        <v>8857.0315789474</v>
      </c>
    </row>
    <row r="329" ht="13.8" spans="1:37">
      <c r="A329" s="26">
        <f t="shared" si="72"/>
        <v>6</v>
      </c>
      <c r="B329" s="26">
        <f t="shared" si="73"/>
        <v>9</v>
      </c>
      <c r="C329" t="s">
        <v>25</v>
      </c>
      <c r="D329" s="75">
        <v>0.40625</v>
      </c>
      <c r="E329" s="26">
        <v>99290</v>
      </c>
      <c r="F329" s="26">
        <v>44755</v>
      </c>
      <c r="G329" s="26">
        <v>21059</v>
      </c>
      <c r="H329" s="26">
        <v>24952</v>
      </c>
      <c r="I329" s="26">
        <v>9935</v>
      </c>
      <c r="J329" s="26">
        <v>-1411</v>
      </c>
      <c r="K329" s="26">
        <f t="shared" si="71"/>
        <v>38992.17</v>
      </c>
      <c r="L329" s="27">
        <f t="shared" si="74"/>
        <v>1.71285158020187</v>
      </c>
      <c r="M329" s="75">
        <v>0.40625</v>
      </c>
      <c r="N329" s="26">
        <v>98631.6</v>
      </c>
      <c r="O329" s="26">
        <v>40308.05</v>
      </c>
      <c r="P329" s="26">
        <v>20764.1</v>
      </c>
      <c r="Q329" s="26">
        <v>27312.9</v>
      </c>
      <c r="R329" s="26">
        <v>11659.2</v>
      </c>
      <c r="S329" s="26">
        <v>-1412.65</v>
      </c>
      <c r="T329" s="26">
        <f t="shared" si="75"/>
        <v>34545.22</v>
      </c>
      <c r="U329" s="27">
        <f t="shared" si="76"/>
        <v>1.43090487843442</v>
      </c>
      <c r="V329" s="26">
        <f>INDEX(检修、备用和必开!B:B,MATCH(统调负荷!$C329,检修、备用和必开!$A:$A,0))</f>
        <v>26734.6</v>
      </c>
      <c r="W329" s="26">
        <f>INDEX(检修、备用和必开!C:C,MATCH(统调负荷!$C329,检修、备用和必开!$A:$A,0))</f>
        <v>0</v>
      </c>
      <c r="X329" s="26">
        <f>INDEX(检修、备用和必开!D:D,MATCH(统调负荷!$C329,检修、备用和必开!$A:$A,0))</f>
        <v>12130</v>
      </c>
      <c r="Y329" s="26">
        <f>INDEX(检修、备用和必开!E:E,MATCH(统调负荷!$C329,检修、备用和必开!$A:$A,0))</f>
        <v>5762.83</v>
      </c>
      <c r="Z329" s="26">
        <f>INDEX(检修、备用和必开!F:F,MATCH(统调负荷!$C329,检修、备用和必开!$A:$A,0))</f>
        <v>970</v>
      </c>
      <c r="AA329" s="26">
        <f t="shared" si="77"/>
        <v>66787.8</v>
      </c>
      <c r="AB329" s="26">
        <v>344.32</v>
      </c>
      <c r="AC329" s="26">
        <v>332.05</v>
      </c>
      <c r="AD329" s="76">
        <f t="shared" si="78"/>
        <v>45661.40625</v>
      </c>
      <c r="AE329" s="27">
        <f t="shared" si="79"/>
        <v>-658.399999999994</v>
      </c>
      <c r="AF329" s="27">
        <f t="shared" si="80"/>
        <v>-4446.95</v>
      </c>
      <c r="AG329" s="27">
        <f t="shared" si="81"/>
        <v>-294.900000000001</v>
      </c>
      <c r="AH329" s="27">
        <f t="shared" si="82"/>
        <v>2360.9</v>
      </c>
      <c r="AI329" s="27">
        <f t="shared" si="83"/>
        <v>1724.2</v>
      </c>
      <c r="AJ329" s="27">
        <f t="shared" si="84"/>
        <v>-1.65000000000009</v>
      </c>
      <c r="AK329" s="26">
        <f>INDEX(检修、备用和必开!I:I,MATCH(统调负荷!$C329,检修、备用和必开!$A:$A,0))</f>
        <v>8857.0315789474</v>
      </c>
    </row>
    <row r="330" ht="13.8" spans="1:37">
      <c r="A330" s="26">
        <f t="shared" si="72"/>
        <v>6</v>
      </c>
      <c r="B330" s="26">
        <f t="shared" si="73"/>
        <v>10</v>
      </c>
      <c r="C330" t="s">
        <v>25</v>
      </c>
      <c r="D330" s="75">
        <v>0.416666666666667</v>
      </c>
      <c r="E330" s="26">
        <v>98415</v>
      </c>
      <c r="F330" s="26">
        <v>43676</v>
      </c>
      <c r="G330" s="26">
        <v>21028</v>
      </c>
      <c r="H330" s="26">
        <v>24619</v>
      </c>
      <c r="I330" s="26">
        <v>10503</v>
      </c>
      <c r="J330" s="26">
        <v>-1411</v>
      </c>
      <c r="K330" s="26">
        <f t="shared" si="71"/>
        <v>37913.17</v>
      </c>
      <c r="L330" s="27">
        <f t="shared" si="74"/>
        <v>1.76159893778336</v>
      </c>
      <c r="M330" s="75">
        <v>0.416666666666667</v>
      </c>
      <c r="N330" s="26">
        <v>97777.2</v>
      </c>
      <c r="O330" s="26">
        <v>38398.85</v>
      </c>
      <c r="P330" s="26">
        <v>21236.7</v>
      </c>
      <c r="Q330" s="26">
        <v>27178.6</v>
      </c>
      <c r="R330" s="26">
        <v>12338.1</v>
      </c>
      <c r="S330" s="26">
        <v>-1375.05</v>
      </c>
      <c r="T330" s="26">
        <f t="shared" si="75"/>
        <v>32636.02</v>
      </c>
      <c r="U330" s="27">
        <f t="shared" si="76"/>
        <v>1.49193070994473</v>
      </c>
      <c r="V330" s="26">
        <f>INDEX(检修、备用和必开!B:B,MATCH(统调负荷!$C330,检修、备用和必开!$A:$A,0))</f>
        <v>26734.6</v>
      </c>
      <c r="W330" s="26">
        <f>INDEX(检修、备用和必开!C:C,MATCH(统调负荷!$C330,检修、备用和必开!$A:$A,0))</f>
        <v>0</v>
      </c>
      <c r="X330" s="26">
        <f>INDEX(检修、备用和必开!D:D,MATCH(统调负荷!$C330,检修、备用和必开!$A:$A,0))</f>
        <v>12130</v>
      </c>
      <c r="Y330" s="26">
        <f>INDEX(检修、备用和必开!E:E,MATCH(统调负荷!$C330,检修、备用和必开!$A:$A,0))</f>
        <v>5762.83</v>
      </c>
      <c r="Z330" s="26">
        <f>INDEX(检修、备用和必开!F:F,MATCH(统调负荷!$C330,检修、备用和必开!$A:$A,0))</f>
        <v>970</v>
      </c>
      <c r="AA330" s="26">
        <f t="shared" si="77"/>
        <v>66787.8</v>
      </c>
      <c r="AB330" s="26">
        <v>334.14</v>
      </c>
      <c r="AC330" s="26">
        <v>332.98</v>
      </c>
      <c r="AD330" s="76">
        <f t="shared" si="78"/>
        <v>45661.4166666667</v>
      </c>
      <c r="AE330" s="27">
        <f t="shared" si="79"/>
        <v>-637.800000000003</v>
      </c>
      <c r="AF330" s="27">
        <f t="shared" si="80"/>
        <v>-5277.15</v>
      </c>
      <c r="AG330" s="27">
        <f t="shared" si="81"/>
        <v>208.700000000001</v>
      </c>
      <c r="AH330" s="27">
        <f t="shared" si="82"/>
        <v>2559.6</v>
      </c>
      <c r="AI330" s="27">
        <f t="shared" si="83"/>
        <v>1835.1</v>
      </c>
      <c r="AJ330" s="27">
        <f t="shared" si="84"/>
        <v>35.95</v>
      </c>
      <c r="AK330" s="26">
        <f>INDEX(检修、备用和必开!I:I,MATCH(统调负荷!$C330,检修、备用和必开!$A:$A,0))</f>
        <v>8857.0315789474</v>
      </c>
    </row>
    <row r="331" ht="13.8" spans="1:37">
      <c r="A331" s="26">
        <f t="shared" si="72"/>
        <v>6</v>
      </c>
      <c r="B331" s="26">
        <f t="shared" si="73"/>
        <v>10</v>
      </c>
      <c r="C331" t="s">
        <v>25</v>
      </c>
      <c r="D331" s="75">
        <v>0.427083333333333</v>
      </c>
      <c r="E331" s="26">
        <v>96700</v>
      </c>
      <c r="F331" s="26">
        <v>42639</v>
      </c>
      <c r="G331" s="26">
        <v>20536</v>
      </c>
      <c r="H331" s="26">
        <v>23956</v>
      </c>
      <c r="I331" s="26">
        <v>10980</v>
      </c>
      <c r="J331" s="26">
        <v>-1411</v>
      </c>
      <c r="K331" s="26">
        <f t="shared" si="71"/>
        <v>36876.17</v>
      </c>
      <c r="L331" s="27">
        <f t="shared" si="74"/>
        <v>1.81113711103946</v>
      </c>
      <c r="M331" s="75">
        <v>0.427083333333333</v>
      </c>
      <c r="N331" s="26">
        <v>96054.9</v>
      </c>
      <c r="O331" s="26">
        <v>36952.67</v>
      </c>
      <c r="P331" s="26">
        <v>21081</v>
      </c>
      <c r="Q331" s="26">
        <v>26544.3</v>
      </c>
      <c r="R331" s="26">
        <v>12903.3</v>
      </c>
      <c r="S331" s="26">
        <v>-1426.37</v>
      </c>
      <c r="T331" s="26">
        <f t="shared" si="75"/>
        <v>31189.84</v>
      </c>
      <c r="U331" s="27">
        <f t="shared" si="76"/>
        <v>1.54173699625853</v>
      </c>
      <c r="V331" s="26">
        <f>INDEX(检修、备用和必开!B:B,MATCH(统调负荷!$C331,检修、备用和必开!$A:$A,0))</f>
        <v>26734.6</v>
      </c>
      <c r="W331" s="26">
        <f>INDEX(检修、备用和必开!C:C,MATCH(统调负荷!$C331,检修、备用和必开!$A:$A,0))</f>
        <v>0</v>
      </c>
      <c r="X331" s="26">
        <f>INDEX(检修、备用和必开!D:D,MATCH(统调负荷!$C331,检修、备用和必开!$A:$A,0))</f>
        <v>12130</v>
      </c>
      <c r="Y331" s="26">
        <f>INDEX(检修、备用和必开!E:E,MATCH(统调负荷!$C331,检修、备用和必开!$A:$A,0))</f>
        <v>5762.83</v>
      </c>
      <c r="Z331" s="26">
        <f>INDEX(检修、备用和必开!F:F,MATCH(统调负荷!$C331,检修、备用和必开!$A:$A,0))</f>
        <v>970</v>
      </c>
      <c r="AA331" s="26">
        <f t="shared" si="77"/>
        <v>66787.8</v>
      </c>
      <c r="AB331" s="26">
        <v>328.77</v>
      </c>
      <c r="AC331" s="26">
        <v>222.13</v>
      </c>
      <c r="AD331" s="76">
        <f t="shared" si="78"/>
        <v>45661.4270833333</v>
      </c>
      <c r="AE331" s="27">
        <f t="shared" si="79"/>
        <v>-645.100000000006</v>
      </c>
      <c r="AF331" s="27">
        <f t="shared" si="80"/>
        <v>-5686.33</v>
      </c>
      <c r="AG331" s="27">
        <f t="shared" si="81"/>
        <v>545</v>
      </c>
      <c r="AH331" s="27">
        <f t="shared" si="82"/>
        <v>2588.3</v>
      </c>
      <c r="AI331" s="27">
        <f t="shared" si="83"/>
        <v>1923.3</v>
      </c>
      <c r="AJ331" s="27">
        <f t="shared" si="84"/>
        <v>-15.3699999999999</v>
      </c>
      <c r="AK331" s="26">
        <f>INDEX(检修、备用和必开!I:I,MATCH(统调负荷!$C331,检修、备用和必开!$A:$A,0))</f>
        <v>8857.0315789474</v>
      </c>
    </row>
    <row r="332" ht="13.8" spans="1:37">
      <c r="A332" s="26">
        <f t="shared" si="72"/>
        <v>6</v>
      </c>
      <c r="B332" s="26">
        <f t="shared" si="73"/>
        <v>10</v>
      </c>
      <c r="C332" t="s">
        <v>25</v>
      </c>
      <c r="D332" s="75">
        <v>0.4375</v>
      </c>
      <c r="E332" s="26">
        <v>97190</v>
      </c>
      <c r="F332" s="26">
        <v>43655</v>
      </c>
      <c r="G332" s="26">
        <v>19665</v>
      </c>
      <c r="H332" s="26">
        <v>23794</v>
      </c>
      <c r="I332" s="26">
        <v>11487</v>
      </c>
      <c r="J332" s="26">
        <v>-1411</v>
      </c>
      <c r="K332" s="26">
        <f t="shared" si="71"/>
        <v>37892.17</v>
      </c>
      <c r="L332" s="27">
        <f t="shared" si="74"/>
        <v>1.7625752233245</v>
      </c>
      <c r="M332" s="75">
        <v>0.4375</v>
      </c>
      <c r="N332" s="26">
        <v>95303.4</v>
      </c>
      <c r="O332" s="26">
        <v>36780.36</v>
      </c>
      <c r="P332" s="26">
        <v>19879.6</v>
      </c>
      <c r="Q332" s="26">
        <v>26951.9</v>
      </c>
      <c r="R332" s="26">
        <v>13295.6</v>
      </c>
      <c r="S332" s="26">
        <v>-1604.06</v>
      </c>
      <c r="T332" s="26">
        <f t="shared" si="75"/>
        <v>31017.53</v>
      </c>
      <c r="U332" s="27">
        <f t="shared" si="76"/>
        <v>1.54789393506419</v>
      </c>
      <c r="V332" s="26">
        <f>INDEX(检修、备用和必开!B:B,MATCH(统调负荷!$C332,检修、备用和必开!$A:$A,0))</f>
        <v>26734.6</v>
      </c>
      <c r="W332" s="26">
        <f>INDEX(检修、备用和必开!C:C,MATCH(统调负荷!$C332,检修、备用和必开!$A:$A,0))</f>
        <v>0</v>
      </c>
      <c r="X332" s="26">
        <f>INDEX(检修、备用和必开!D:D,MATCH(统调负荷!$C332,检修、备用和必开!$A:$A,0))</f>
        <v>12130</v>
      </c>
      <c r="Y332" s="26">
        <f>INDEX(检修、备用和必开!E:E,MATCH(统调负荷!$C332,检修、备用和必开!$A:$A,0))</f>
        <v>5762.83</v>
      </c>
      <c r="Z332" s="26">
        <f>INDEX(检修、备用和必开!F:F,MATCH(统调负荷!$C332,检修、备用和必开!$A:$A,0))</f>
        <v>970</v>
      </c>
      <c r="AA332" s="26">
        <f t="shared" si="77"/>
        <v>66787.8</v>
      </c>
      <c r="AB332" s="26">
        <v>335.49</v>
      </c>
      <c r="AC332" s="26">
        <v>351.56</v>
      </c>
      <c r="AD332" s="76">
        <f t="shared" si="78"/>
        <v>45661.4375</v>
      </c>
      <c r="AE332" s="27">
        <f t="shared" si="79"/>
        <v>-1886.60000000001</v>
      </c>
      <c r="AF332" s="27">
        <f t="shared" si="80"/>
        <v>-6874.64</v>
      </c>
      <c r="AG332" s="27">
        <f t="shared" si="81"/>
        <v>214.599999999999</v>
      </c>
      <c r="AH332" s="27">
        <f t="shared" si="82"/>
        <v>3157.9</v>
      </c>
      <c r="AI332" s="27">
        <f t="shared" si="83"/>
        <v>1808.6</v>
      </c>
      <c r="AJ332" s="27">
        <f t="shared" si="84"/>
        <v>-193.06</v>
      </c>
      <c r="AK332" s="26">
        <f>INDEX(检修、备用和必开!I:I,MATCH(统调负荷!$C332,检修、备用和必开!$A:$A,0))</f>
        <v>8857.0315789474</v>
      </c>
    </row>
    <row r="333" ht="13.8" spans="1:37">
      <c r="A333" s="26">
        <f t="shared" si="72"/>
        <v>6</v>
      </c>
      <c r="B333" s="26">
        <f t="shared" si="73"/>
        <v>10</v>
      </c>
      <c r="C333" t="s">
        <v>25</v>
      </c>
      <c r="D333" s="75">
        <v>0.447916666666667</v>
      </c>
      <c r="E333" s="26">
        <v>96900</v>
      </c>
      <c r="F333" s="26">
        <v>43418</v>
      </c>
      <c r="G333" s="26">
        <v>19377</v>
      </c>
      <c r="H333" s="26">
        <v>23551</v>
      </c>
      <c r="I333" s="26">
        <v>11965</v>
      </c>
      <c r="J333" s="26">
        <v>-1411</v>
      </c>
      <c r="K333" s="26">
        <f t="shared" si="71"/>
        <v>37655.17</v>
      </c>
      <c r="L333" s="27">
        <f t="shared" si="74"/>
        <v>1.7736687950154</v>
      </c>
      <c r="M333" s="75">
        <v>0.447916666666667</v>
      </c>
      <c r="N333" s="26">
        <v>95274.8</v>
      </c>
      <c r="O333" s="26">
        <v>36345.3</v>
      </c>
      <c r="P333" s="26">
        <v>20623.3</v>
      </c>
      <c r="Q333" s="26">
        <v>26273.3</v>
      </c>
      <c r="R333" s="26">
        <v>13635.7</v>
      </c>
      <c r="S333" s="26">
        <v>-1602.8</v>
      </c>
      <c r="T333" s="26">
        <f t="shared" si="75"/>
        <v>30582.47</v>
      </c>
      <c r="U333" s="27">
        <f t="shared" si="76"/>
        <v>1.56366044857626</v>
      </c>
      <c r="V333" s="26">
        <f>INDEX(检修、备用和必开!B:B,MATCH(统调负荷!$C333,检修、备用和必开!$A:$A,0))</f>
        <v>26734.6</v>
      </c>
      <c r="W333" s="26">
        <f>INDEX(检修、备用和必开!C:C,MATCH(统调负荷!$C333,检修、备用和必开!$A:$A,0))</f>
        <v>0</v>
      </c>
      <c r="X333" s="26">
        <f>INDEX(检修、备用和必开!D:D,MATCH(统调负荷!$C333,检修、备用和必开!$A:$A,0))</f>
        <v>12130</v>
      </c>
      <c r="Y333" s="26">
        <f>INDEX(检修、备用和必开!E:E,MATCH(统调负荷!$C333,检修、备用和必开!$A:$A,0))</f>
        <v>5762.83</v>
      </c>
      <c r="Z333" s="26">
        <f>INDEX(检修、备用和必开!F:F,MATCH(统调负荷!$C333,检修、备用和必开!$A:$A,0))</f>
        <v>970</v>
      </c>
      <c r="AA333" s="26">
        <f t="shared" si="77"/>
        <v>66787.8</v>
      </c>
      <c r="AB333" s="26">
        <v>333.92</v>
      </c>
      <c r="AC333" s="26">
        <v>332.18</v>
      </c>
      <c r="AD333" s="76">
        <f t="shared" si="78"/>
        <v>45661.4479166667</v>
      </c>
      <c r="AE333" s="27">
        <f t="shared" si="79"/>
        <v>-1625.2</v>
      </c>
      <c r="AF333" s="27">
        <f t="shared" si="80"/>
        <v>-7072.7</v>
      </c>
      <c r="AG333" s="27">
        <f t="shared" si="81"/>
        <v>1246.3</v>
      </c>
      <c r="AH333" s="27">
        <f t="shared" si="82"/>
        <v>2722.3</v>
      </c>
      <c r="AI333" s="27">
        <f t="shared" si="83"/>
        <v>1670.7</v>
      </c>
      <c r="AJ333" s="27">
        <f t="shared" si="84"/>
        <v>-191.8</v>
      </c>
      <c r="AK333" s="26">
        <f>INDEX(检修、备用和必开!I:I,MATCH(统调负荷!$C333,检修、备用和必开!$A:$A,0))</f>
        <v>8857.0315789474</v>
      </c>
    </row>
    <row r="334" ht="13.8" spans="1:37">
      <c r="A334" s="26">
        <f t="shared" si="72"/>
        <v>6</v>
      </c>
      <c r="B334" s="26">
        <f t="shared" si="73"/>
        <v>11</v>
      </c>
      <c r="C334" t="s">
        <v>25</v>
      </c>
      <c r="D334" s="75">
        <v>0.458333333333333</v>
      </c>
      <c r="E334" s="26">
        <v>96480</v>
      </c>
      <c r="F334" s="26">
        <v>43023</v>
      </c>
      <c r="G334" s="26">
        <v>18887</v>
      </c>
      <c r="H334" s="26">
        <v>23619</v>
      </c>
      <c r="I334" s="26">
        <v>12362</v>
      </c>
      <c r="J334" s="26">
        <v>-1411</v>
      </c>
      <c r="K334" s="26">
        <f t="shared" si="71"/>
        <v>37260.17</v>
      </c>
      <c r="L334" s="27">
        <f t="shared" si="74"/>
        <v>1.79247169296329</v>
      </c>
      <c r="M334" s="75">
        <v>0.458333333333333</v>
      </c>
      <c r="N334" s="26">
        <v>95125.6</v>
      </c>
      <c r="O334" s="26">
        <v>36142.6</v>
      </c>
      <c r="P334" s="26">
        <v>20096.3</v>
      </c>
      <c r="Q334" s="26">
        <v>26430.5</v>
      </c>
      <c r="R334" s="26">
        <v>14018.8</v>
      </c>
      <c r="S334" s="26">
        <v>-1562.6</v>
      </c>
      <c r="T334" s="26">
        <f t="shared" si="75"/>
        <v>30379.77</v>
      </c>
      <c r="U334" s="27">
        <f t="shared" si="76"/>
        <v>1.57111647510678</v>
      </c>
      <c r="V334" s="26">
        <f>INDEX(检修、备用和必开!B:B,MATCH(统调负荷!$C334,检修、备用和必开!$A:$A,0))</f>
        <v>26734.6</v>
      </c>
      <c r="W334" s="26">
        <f>INDEX(检修、备用和必开!C:C,MATCH(统调负荷!$C334,检修、备用和必开!$A:$A,0))</f>
        <v>0</v>
      </c>
      <c r="X334" s="26">
        <f>INDEX(检修、备用和必开!D:D,MATCH(统调负荷!$C334,检修、备用和必开!$A:$A,0))</f>
        <v>12130</v>
      </c>
      <c r="Y334" s="26">
        <f>INDEX(检修、备用和必开!E:E,MATCH(统调负荷!$C334,检修、备用和必开!$A:$A,0))</f>
        <v>5762.83</v>
      </c>
      <c r="Z334" s="26">
        <f>INDEX(检修、备用和必开!F:F,MATCH(统调负荷!$C334,检修、备用和必开!$A:$A,0))</f>
        <v>970</v>
      </c>
      <c r="AA334" s="26">
        <f t="shared" si="77"/>
        <v>66787.8</v>
      </c>
      <c r="AB334" s="26">
        <v>333.39</v>
      </c>
      <c r="AC334" s="26">
        <v>341.89</v>
      </c>
      <c r="AD334" s="76">
        <f t="shared" si="78"/>
        <v>45661.4583333333</v>
      </c>
      <c r="AE334" s="27">
        <f t="shared" si="79"/>
        <v>-1354.39999999999</v>
      </c>
      <c r="AF334" s="27">
        <f t="shared" si="80"/>
        <v>-6880.4</v>
      </c>
      <c r="AG334" s="27">
        <f t="shared" si="81"/>
        <v>1209.3</v>
      </c>
      <c r="AH334" s="27">
        <f t="shared" si="82"/>
        <v>2811.5</v>
      </c>
      <c r="AI334" s="27">
        <f t="shared" si="83"/>
        <v>1656.8</v>
      </c>
      <c r="AJ334" s="27">
        <f t="shared" si="84"/>
        <v>-151.6</v>
      </c>
      <c r="AK334" s="26">
        <f>INDEX(检修、备用和必开!I:I,MATCH(统调负荷!$C334,检修、备用和必开!$A:$A,0))</f>
        <v>8857.0315789474</v>
      </c>
    </row>
    <row r="335" ht="13.8" spans="1:37">
      <c r="A335" s="26">
        <f t="shared" si="72"/>
        <v>6</v>
      </c>
      <c r="B335" s="26">
        <f t="shared" si="73"/>
        <v>11</v>
      </c>
      <c r="C335" t="s">
        <v>25</v>
      </c>
      <c r="D335" s="75">
        <v>0.46875</v>
      </c>
      <c r="E335" s="26">
        <v>95910</v>
      </c>
      <c r="F335" s="26">
        <v>42848</v>
      </c>
      <c r="G335" s="26">
        <v>18124</v>
      </c>
      <c r="H335" s="26">
        <v>23635</v>
      </c>
      <c r="I335" s="26">
        <v>12714</v>
      </c>
      <c r="J335" s="26">
        <v>-1411</v>
      </c>
      <c r="K335" s="26">
        <f t="shared" si="71"/>
        <v>37085.17</v>
      </c>
      <c r="L335" s="27">
        <f t="shared" si="74"/>
        <v>1.80093012921338</v>
      </c>
      <c r="M335" s="75">
        <v>0.46875</v>
      </c>
      <c r="N335" s="26">
        <v>94842</v>
      </c>
      <c r="O335" s="26">
        <v>35964.19</v>
      </c>
      <c r="P335" s="26">
        <v>20255.2</v>
      </c>
      <c r="Q335" s="26">
        <v>25841.5</v>
      </c>
      <c r="R335" s="26">
        <v>14362.3</v>
      </c>
      <c r="S335" s="26">
        <v>-1581.19</v>
      </c>
      <c r="T335" s="26">
        <f t="shared" si="75"/>
        <v>30201.36</v>
      </c>
      <c r="U335" s="27">
        <f t="shared" si="76"/>
        <v>1.57773811188679</v>
      </c>
      <c r="V335" s="26">
        <f>INDEX(检修、备用和必开!B:B,MATCH(统调负荷!$C335,检修、备用和必开!$A:$A,0))</f>
        <v>26734.6</v>
      </c>
      <c r="W335" s="26">
        <f>INDEX(检修、备用和必开!C:C,MATCH(统调负荷!$C335,检修、备用和必开!$A:$A,0))</f>
        <v>0</v>
      </c>
      <c r="X335" s="26">
        <f>INDEX(检修、备用和必开!D:D,MATCH(统调负荷!$C335,检修、备用和必开!$A:$A,0))</f>
        <v>12130</v>
      </c>
      <c r="Y335" s="26">
        <f>INDEX(检修、备用和必开!E:E,MATCH(统调负荷!$C335,检修、备用和必开!$A:$A,0))</f>
        <v>5762.83</v>
      </c>
      <c r="Z335" s="26">
        <f>INDEX(检修、备用和必开!F:F,MATCH(统调负荷!$C335,检修、备用和必开!$A:$A,0))</f>
        <v>970</v>
      </c>
      <c r="AA335" s="26">
        <f t="shared" si="77"/>
        <v>66787.8</v>
      </c>
      <c r="AB335" s="26">
        <v>332.12</v>
      </c>
      <c r="AC335" s="26">
        <v>348.59</v>
      </c>
      <c r="AD335" s="76">
        <f t="shared" si="78"/>
        <v>45661.46875</v>
      </c>
      <c r="AE335" s="27">
        <f t="shared" si="79"/>
        <v>-1068</v>
      </c>
      <c r="AF335" s="27">
        <f t="shared" si="80"/>
        <v>-6883.81</v>
      </c>
      <c r="AG335" s="27">
        <f t="shared" si="81"/>
        <v>2131.2</v>
      </c>
      <c r="AH335" s="27">
        <f t="shared" si="82"/>
        <v>2206.5</v>
      </c>
      <c r="AI335" s="27">
        <f t="shared" si="83"/>
        <v>1648.3</v>
      </c>
      <c r="AJ335" s="27">
        <f t="shared" si="84"/>
        <v>-170.19</v>
      </c>
      <c r="AK335" s="26">
        <f>INDEX(检修、备用和必开!I:I,MATCH(统调负荷!$C335,检修、备用和必开!$A:$A,0))</f>
        <v>8857.0315789474</v>
      </c>
    </row>
    <row r="336" ht="13.8" spans="1:37">
      <c r="A336" s="26">
        <f t="shared" si="72"/>
        <v>6</v>
      </c>
      <c r="B336" s="26">
        <f t="shared" si="73"/>
        <v>11</v>
      </c>
      <c r="C336" t="s">
        <v>25</v>
      </c>
      <c r="D336" s="75">
        <v>0.479166666666667</v>
      </c>
      <c r="E336" s="26">
        <v>94780</v>
      </c>
      <c r="F336" s="26">
        <v>42905</v>
      </c>
      <c r="G336" s="26">
        <v>16747</v>
      </c>
      <c r="H336" s="26">
        <v>23527</v>
      </c>
      <c r="I336" s="26">
        <v>13012</v>
      </c>
      <c r="J336" s="26">
        <v>-1411</v>
      </c>
      <c r="K336" s="26">
        <f t="shared" si="71"/>
        <v>37142.17</v>
      </c>
      <c r="L336" s="27">
        <f t="shared" si="74"/>
        <v>1.79816634300042</v>
      </c>
      <c r="M336" s="75">
        <v>0.479166666666667</v>
      </c>
      <c r="N336" s="26">
        <v>93009.7</v>
      </c>
      <c r="O336" s="26">
        <v>35166.45</v>
      </c>
      <c r="P336" s="26">
        <v>18985.3</v>
      </c>
      <c r="Q336" s="26">
        <v>25898.7</v>
      </c>
      <c r="R336" s="26">
        <v>14571.1</v>
      </c>
      <c r="S336" s="26">
        <v>-1611.85</v>
      </c>
      <c r="T336" s="26">
        <f t="shared" si="75"/>
        <v>29403.62</v>
      </c>
      <c r="U336" s="27">
        <f t="shared" si="76"/>
        <v>1.60804187065804</v>
      </c>
      <c r="V336" s="26">
        <f>INDEX(检修、备用和必开!B:B,MATCH(统调负荷!$C336,检修、备用和必开!$A:$A,0))</f>
        <v>26734.6</v>
      </c>
      <c r="W336" s="26">
        <f>INDEX(检修、备用和必开!C:C,MATCH(统调负荷!$C336,检修、备用和必开!$A:$A,0))</f>
        <v>0</v>
      </c>
      <c r="X336" s="26">
        <f>INDEX(检修、备用和必开!D:D,MATCH(统调负荷!$C336,检修、备用和必开!$A:$A,0))</f>
        <v>12130</v>
      </c>
      <c r="Y336" s="26">
        <f>INDEX(检修、备用和必开!E:E,MATCH(统调负荷!$C336,检修、备用和必开!$A:$A,0))</f>
        <v>5762.83</v>
      </c>
      <c r="Z336" s="26">
        <f>INDEX(检修、备用和必开!F:F,MATCH(统调负荷!$C336,检修、备用和必开!$A:$A,0))</f>
        <v>970</v>
      </c>
      <c r="AA336" s="26">
        <f t="shared" si="77"/>
        <v>66787.8</v>
      </c>
      <c r="AB336" s="26">
        <v>331.58</v>
      </c>
      <c r="AC336" s="26">
        <v>331.96</v>
      </c>
      <c r="AD336" s="76">
        <f t="shared" si="78"/>
        <v>45661.4791666667</v>
      </c>
      <c r="AE336" s="27">
        <f t="shared" si="79"/>
        <v>-1770.3</v>
      </c>
      <c r="AF336" s="27">
        <f t="shared" si="80"/>
        <v>-7738.55</v>
      </c>
      <c r="AG336" s="27">
        <f t="shared" si="81"/>
        <v>2238.3</v>
      </c>
      <c r="AH336" s="27">
        <f t="shared" si="82"/>
        <v>2371.7</v>
      </c>
      <c r="AI336" s="27">
        <f t="shared" si="83"/>
        <v>1559.1</v>
      </c>
      <c r="AJ336" s="27">
        <f t="shared" si="84"/>
        <v>-200.85</v>
      </c>
      <c r="AK336" s="26">
        <f>INDEX(检修、备用和必开!I:I,MATCH(统调负荷!$C336,检修、备用和必开!$A:$A,0))</f>
        <v>8857.0315789474</v>
      </c>
    </row>
    <row r="337" ht="13.8" spans="1:37">
      <c r="A337" s="26">
        <f t="shared" si="72"/>
        <v>6</v>
      </c>
      <c r="B337" s="26">
        <f t="shared" si="73"/>
        <v>11</v>
      </c>
      <c r="C337" t="s">
        <v>25</v>
      </c>
      <c r="D337" s="75">
        <v>0.489583333333333</v>
      </c>
      <c r="E337" s="26">
        <v>91035</v>
      </c>
      <c r="F337" s="26">
        <v>40895</v>
      </c>
      <c r="G337" s="26">
        <v>14809</v>
      </c>
      <c r="H337" s="26">
        <v>23519</v>
      </c>
      <c r="I337" s="26">
        <v>13223</v>
      </c>
      <c r="J337" s="26">
        <v>-1411</v>
      </c>
      <c r="K337" s="26">
        <f t="shared" si="71"/>
        <v>35132.17</v>
      </c>
      <c r="L337" s="27">
        <f t="shared" si="74"/>
        <v>1.90104397194936</v>
      </c>
      <c r="M337" s="75">
        <v>0.489583333333333</v>
      </c>
      <c r="N337" s="26">
        <v>90333.3</v>
      </c>
      <c r="O337" s="26">
        <v>33790.47</v>
      </c>
      <c r="P337" s="26">
        <v>17848.3</v>
      </c>
      <c r="Q337" s="26">
        <v>25521.3</v>
      </c>
      <c r="R337" s="26">
        <v>14733.2</v>
      </c>
      <c r="S337" s="26">
        <v>-1559.97</v>
      </c>
      <c r="T337" s="26">
        <f t="shared" si="75"/>
        <v>28027.64</v>
      </c>
      <c r="U337" s="27">
        <f t="shared" si="76"/>
        <v>1.66314056304105</v>
      </c>
      <c r="V337" s="26">
        <f>INDEX(检修、备用和必开!B:B,MATCH(统调负荷!$C337,检修、备用和必开!$A:$A,0))</f>
        <v>26734.6</v>
      </c>
      <c r="W337" s="26">
        <f>INDEX(检修、备用和必开!C:C,MATCH(统调负荷!$C337,检修、备用和必开!$A:$A,0))</f>
        <v>0</v>
      </c>
      <c r="X337" s="26">
        <f>INDEX(检修、备用和必开!D:D,MATCH(统调负荷!$C337,检修、备用和必开!$A:$A,0))</f>
        <v>12130</v>
      </c>
      <c r="Y337" s="26">
        <f>INDEX(检修、备用和必开!E:E,MATCH(统调负荷!$C337,检修、备用和必开!$A:$A,0))</f>
        <v>5762.83</v>
      </c>
      <c r="Z337" s="26">
        <f>INDEX(检修、备用和必开!F:F,MATCH(统调负荷!$C337,检修、备用和必开!$A:$A,0))</f>
        <v>970</v>
      </c>
      <c r="AA337" s="26">
        <f t="shared" si="77"/>
        <v>66787.8</v>
      </c>
      <c r="AB337" s="26">
        <v>319.59</v>
      </c>
      <c r="AC337" s="26">
        <v>30.65</v>
      </c>
      <c r="AD337" s="76">
        <f t="shared" si="78"/>
        <v>45661.4895833333</v>
      </c>
      <c r="AE337" s="27">
        <f t="shared" si="79"/>
        <v>-701.699999999997</v>
      </c>
      <c r="AF337" s="27">
        <f t="shared" si="80"/>
        <v>-7104.53</v>
      </c>
      <c r="AG337" s="27">
        <f t="shared" si="81"/>
        <v>3039.3</v>
      </c>
      <c r="AH337" s="27">
        <f t="shared" si="82"/>
        <v>2002.3</v>
      </c>
      <c r="AI337" s="27">
        <f t="shared" si="83"/>
        <v>1510.2</v>
      </c>
      <c r="AJ337" s="27">
        <f t="shared" si="84"/>
        <v>-148.97</v>
      </c>
      <c r="AK337" s="26">
        <f>INDEX(检修、备用和必开!I:I,MATCH(统调负荷!$C337,检修、备用和必开!$A:$A,0))</f>
        <v>8857.0315789474</v>
      </c>
    </row>
    <row r="338" ht="13.8" spans="1:37">
      <c r="A338" s="26">
        <f t="shared" si="72"/>
        <v>6</v>
      </c>
      <c r="B338" s="26">
        <f t="shared" si="73"/>
        <v>12</v>
      </c>
      <c r="C338" t="s">
        <v>25</v>
      </c>
      <c r="D338" s="75">
        <v>0.5</v>
      </c>
      <c r="E338" s="26">
        <v>85440</v>
      </c>
      <c r="F338" s="26">
        <v>36497</v>
      </c>
      <c r="G338" s="26">
        <v>13611</v>
      </c>
      <c r="H338" s="26">
        <v>23342</v>
      </c>
      <c r="I338" s="26">
        <v>13401</v>
      </c>
      <c r="J338" s="26">
        <v>-1411</v>
      </c>
      <c r="K338" s="26">
        <f t="shared" si="71"/>
        <v>30734.17</v>
      </c>
      <c r="L338" s="27">
        <f t="shared" si="74"/>
        <v>2.17307966995692</v>
      </c>
      <c r="M338" s="75">
        <v>0.5</v>
      </c>
      <c r="N338" s="26">
        <v>84382.6</v>
      </c>
      <c r="O338" s="26">
        <v>31600.65</v>
      </c>
      <c r="P338" s="26">
        <v>16015.1</v>
      </c>
      <c r="Q338" s="26">
        <v>23560.4</v>
      </c>
      <c r="R338" s="26">
        <v>14824.6</v>
      </c>
      <c r="S338" s="26">
        <v>-1618.15</v>
      </c>
      <c r="T338" s="26">
        <f t="shared" si="75"/>
        <v>25837.82</v>
      </c>
      <c r="U338" s="27">
        <f t="shared" si="76"/>
        <v>1.75906333310683</v>
      </c>
      <c r="V338" s="26">
        <f>INDEX(检修、备用和必开!B:B,MATCH(统调负荷!$C338,检修、备用和必开!$A:$A,0))</f>
        <v>26734.6</v>
      </c>
      <c r="W338" s="26">
        <f>INDEX(检修、备用和必开!C:C,MATCH(统调负荷!$C338,检修、备用和必开!$A:$A,0))</f>
        <v>0</v>
      </c>
      <c r="X338" s="26">
        <f>INDEX(检修、备用和必开!D:D,MATCH(统调负荷!$C338,检修、备用和必开!$A:$A,0))</f>
        <v>12130</v>
      </c>
      <c r="Y338" s="26">
        <f>INDEX(检修、备用和必开!E:E,MATCH(统调负荷!$C338,检修、备用和必开!$A:$A,0))</f>
        <v>5762.83</v>
      </c>
      <c r="Z338" s="26">
        <f>INDEX(检修、备用和必开!F:F,MATCH(统调负荷!$C338,检修、备用和必开!$A:$A,0))</f>
        <v>970</v>
      </c>
      <c r="AA338" s="26">
        <f t="shared" si="77"/>
        <v>66787.8</v>
      </c>
      <c r="AB338" s="26">
        <v>302.73</v>
      </c>
      <c r="AC338" s="26">
        <v>0</v>
      </c>
      <c r="AD338" s="76">
        <f t="shared" si="78"/>
        <v>45661.5</v>
      </c>
      <c r="AE338" s="27">
        <f t="shared" si="79"/>
        <v>-1057.39999999999</v>
      </c>
      <c r="AF338" s="27">
        <f t="shared" si="80"/>
        <v>-4896.35</v>
      </c>
      <c r="AG338" s="27">
        <f t="shared" si="81"/>
        <v>2404.1</v>
      </c>
      <c r="AH338" s="27">
        <f t="shared" si="82"/>
        <v>218.400000000001</v>
      </c>
      <c r="AI338" s="27">
        <f t="shared" si="83"/>
        <v>1423.6</v>
      </c>
      <c r="AJ338" s="27">
        <f t="shared" si="84"/>
        <v>-207.15</v>
      </c>
      <c r="AK338" s="26">
        <f>INDEX(检修、备用和必开!I:I,MATCH(统调负荷!$C338,检修、备用和必开!$A:$A,0))</f>
        <v>8857.0315789474</v>
      </c>
    </row>
    <row r="339" ht="13.8" spans="1:37">
      <c r="A339" s="26">
        <f t="shared" si="72"/>
        <v>6</v>
      </c>
      <c r="B339" s="26">
        <f t="shared" si="73"/>
        <v>12</v>
      </c>
      <c r="C339" t="s">
        <v>25</v>
      </c>
      <c r="D339" s="75">
        <v>0.510416666666667</v>
      </c>
      <c r="E339" s="26">
        <v>85280</v>
      </c>
      <c r="F339" s="26">
        <v>36937</v>
      </c>
      <c r="G339" s="26">
        <v>13262</v>
      </c>
      <c r="H339" s="26">
        <v>22958</v>
      </c>
      <c r="I339" s="26">
        <v>13534</v>
      </c>
      <c r="J339" s="26">
        <v>-1411</v>
      </c>
      <c r="K339" s="26">
        <f t="shared" si="71"/>
        <v>31174.17</v>
      </c>
      <c r="L339" s="27">
        <f t="shared" si="74"/>
        <v>2.14240828224136</v>
      </c>
      <c r="M339" s="75">
        <v>0.510416666666667</v>
      </c>
      <c r="N339" s="26">
        <v>84344.6</v>
      </c>
      <c r="O339" s="26">
        <v>31658.7</v>
      </c>
      <c r="P339" s="26">
        <v>16031.4</v>
      </c>
      <c r="Q339" s="26">
        <v>23210.8</v>
      </c>
      <c r="R339" s="26">
        <v>14997.3</v>
      </c>
      <c r="S339" s="26">
        <v>-1553.6</v>
      </c>
      <c r="T339" s="26">
        <f t="shared" si="75"/>
        <v>25895.87</v>
      </c>
      <c r="U339" s="27">
        <f t="shared" si="76"/>
        <v>1.75637796058315</v>
      </c>
      <c r="V339" s="26">
        <f>INDEX(检修、备用和必开!B:B,MATCH(统调负荷!$C339,检修、备用和必开!$A:$A,0))</f>
        <v>26734.6</v>
      </c>
      <c r="W339" s="26">
        <f>INDEX(检修、备用和必开!C:C,MATCH(统调负荷!$C339,检修、备用和必开!$A:$A,0))</f>
        <v>0</v>
      </c>
      <c r="X339" s="26">
        <f>INDEX(检修、备用和必开!D:D,MATCH(统调负荷!$C339,检修、备用和必开!$A:$A,0))</f>
        <v>12130</v>
      </c>
      <c r="Y339" s="26">
        <f>INDEX(检修、备用和必开!E:E,MATCH(统调负荷!$C339,检修、备用和必开!$A:$A,0))</f>
        <v>5762.83</v>
      </c>
      <c r="Z339" s="26">
        <f>INDEX(检修、备用和必开!F:F,MATCH(统调负荷!$C339,检修、备用和必开!$A:$A,0))</f>
        <v>970</v>
      </c>
      <c r="AA339" s="26">
        <f t="shared" si="77"/>
        <v>66787.8</v>
      </c>
      <c r="AB339" s="26">
        <v>307.8</v>
      </c>
      <c r="AC339" s="26">
        <v>245.06</v>
      </c>
      <c r="AD339" s="76">
        <f t="shared" si="78"/>
        <v>45661.5104166667</v>
      </c>
      <c r="AE339" s="27">
        <f t="shared" si="79"/>
        <v>-935.399999999994</v>
      </c>
      <c r="AF339" s="27">
        <f t="shared" si="80"/>
        <v>-5278.3</v>
      </c>
      <c r="AG339" s="27">
        <f t="shared" si="81"/>
        <v>2769.4</v>
      </c>
      <c r="AH339" s="27">
        <f t="shared" si="82"/>
        <v>252.799999999999</v>
      </c>
      <c r="AI339" s="27">
        <f t="shared" si="83"/>
        <v>1463.3</v>
      </c>
      <c r="AJ339" s="27">
        <f t="shared" si="84"/>
        <v>-142.6</v>
      </c>
      <c r="AK339" s="26">
        <f>INDEX(检修、备用和必开!I:I,MATCH(统调负荷!$C339,检修、备用和必开!$A:$A,0))</f>
        <v>8857.0315789474</v>
      </c>
    </row>
    <row r="340" ht="13.8" spans="1:37">
      <c r="A340" s="26">
        <f t="shared" si="72"/>
        <v>6</v>
      </c>
      <c r="B340" s="26">
        <f t="shared" si="73"/>
        <v>12</v>
      </c>
      <c r="C340" t="s">
        <v>25</v>
      </c>
      <c r="D340" s="75">
        <v>0.520833333333333</v>
      </c>
      <c r="E340" s="26">
        <v>84800</v>
      </c>
      <c r="F340" s="26">
        <v>36595</v>
      </c>
      <c r="G340" s="26">
        <v>13262</v>
      </c>
      <c r="H340" s="26">
        <v>22746</v>
      </c>
      <c r="I340" s="26">
        <v>13608</v>
      </c>
      <c r="J340" s="26">
        <v>-1411</v>
      </c>
      <c r="K340" s="26">
        <f t="shared" si="71"/>
        <v>30832.17</v>
      </c>
      <c r="L340" s="27">
        <f t="shared" si="74"/>
        <v>2.16617253991529</v>
      </c>
      <c r="M340" s="75">
        <v>0.520833333333333</v>
      </c>
      <c r="N340" s="26">
        <v>83639.8</v>
      </c>
      <c r="O340" s="26">
        <v>31135.52</v>
      </c>
      <c r="P340" s="26">
        <v>16018.5</v>
      </c>
      <c r="Q340" s="26">
        <v>23172.8</v>
      </c>
      <c r="R340" s="26">
        <v>14948.6</v>
      </c>
      <c r="S340" s="26">
        <v>-1635.62</v>
      </c>
      <c r="T340" s="26">
        <f t="shared" si="75"/>
        <v>25372.69</v>
      </c>
      <c r="U340" s="27">
        <f t="shared" si="76"/>
        <v>1.78088025152329</v>
      </c>
      <c r="V340" s="26">
        <f>INDEX(检修、备用和必开!B:B,MATCH(统调负荷!$C340,检修、备用和必开!$A:$A,0))</f>
        <v>26734.6</v>
      </c>
      <c r="W340" s="26">
        <f>INDEX(检修、备用和必开!C:C,MATCH(统调负荷!$C340,检修、备用和必开!$A:$A,0))</f>
        <v>0</v>
      </c>
      <c r="X340" s="26">
        <f>INDEX(检修、备用和必开!D:D,MATCH(统调负荷!$C340,检修、备用和必开!$A:$A,0))</f>
        <v>12130</v>
      </c>
      <c r="Y340" s="26">
        <f>INDEX(检修、备用和必开!E:E,MATCH(统调负荷!$C340,检修、备用和必开!$A:$A,0))</f>
        <v>5762.83</v>
      </c>
      <c r="Z340" s="26">
        <f>INDEX(检修、备用和必开!F:F,MATCH(统调负荷!$C340,检修、备用和必开!$A:$A,0))</f>
        <v>970</v>
      </c>
      <c r="AA340" s="26">
        <f t="shared" si="77"/>
        <v>66787.8</v>
      </c>
      <c r="AB340" s="26">
        <v>305.2</v>
      </c>
      <c r="AC340" s="26">
        <v>252.8</v>
      </c>
      <c r="AD340" s="76">
        <f t="shared" si="78"/>
        <v>45661.5208333333</v>
      </c>
      <c r="AE340" s="27">
        <f t="shared" si="79"/>
        <v>-1160.2</v>
      </c>
      <c r="AF340" s="27">
        <f t="shared" si="80"/>
        <v>-5459.48</v>
      </c>
      <c r="AG340" s="27">
        <f t="shared" si="81"/>
        <v>2756.5</v>
      </c>
      <c r="AH340" s="27">
        <f t="shared" si="82"/>
        <v>426.799999999999</v>
      </c>
      <c r="AI340" s="27">
        <f t="shared" si="83"/>
        <v>1340.6</v>
      </c>
      <c r="AJ340" s="27">
        <f t="shared" si="84"/>
        <v>-224.62</v>
      </c>
      <c r="AK340" s="26">
        <f>INDEX(检修、备用和必开!I:I,MATCH(统调负荷!$C340,检修、备用和必开!$A:$A,0))</f>
        <v>8857.0315789474</v>
      </c>
    </row>
    <row r="341" ht="13.8" spans="1:37">
      <c r="A341" s="26">
        <f t="shared" si="72"/>
        <v>6</v>
      </c>
      <c r="B341" s="26">
        <f t="shared" si="73"/>
        <v>12</v>
      </c>
      <c r="C341" t="s">
        <v>25</v>
      </c>
      <c r="D341" s="75">
        <v>0.53125</v>
      </c>
      <c r="E341" s="26">
        <v>84560</v>
      </c>
      <c r="F341" s="26">
        <v>36521</v>
      </c>
      <c r="G341" s="26">
        <v>13262</v>
      </c>
      <c r="H341" s="26">
        <v>22533</v>
      </c>
      <c r="I341" s="26">
        <v>13655</v>
      </c>
      <c r="J341" s="26">
        <v>-1411</v>
      </c>
      <c r="K341" s="26">
        <f t="shared" si="71"/>
        <v>30758.17</v>
      </c>
      <c r="L341" s="27">
        <f t="shared" si="74"/>
        <v>2.17138405828435</v>
      </c>
      <c r="M341" s="75">
        <v>0.53125</v>
      </c>
      <c r="N341" s="26">
        <v>83448.1</v>
      </c>
      <c r="O341" s="26">
        <v>31675.32</v>
      </c>
      <c r="P341" s="26">
        <v>15564.5</v>
      </c>
      <c r="Q341" s="26">
        <v>22848.7</v>
      </c>
      <c r="R341" s="26">
        <v>14958.4</v>
      </c>
      <c r="S341" s="26">
        <v>-1598.82</v>
      </c>
      <c r="T341" s="26">
        <f t="shared" si="75"/>
        <v>25912.49</v>
      </c>
      <c r="U341" s="27">
        <f t="shared" si="76"/>
        <v>1.75561063431968</v>
      </c>
      <c r="V341" s="26">
        <f>INDEX(检修、备用和必开!B:B,MATCH(统调负荷!$C341,检修、备用和必开!$A:$A,0))</f>
        <v>26734.6</v>
      </c>
      <c r="W341" s="26">
        <f>INDEX(检修、备用和必开!C:C,MATCH(统调负荷!$C341,检修、备用和必开!$A:$A,0))</f>
        <v>0</v>
      </c>
      <c r="X341" s="26">
        <f>INDEX(检修、备用和必开!D:D,MATCH(统调负荷!$C341,检修、备用和必开!$A:$A,0))</f>
        <v>12130</v>
      </c>
      <c r="Y341" s="26">
        <f>INDEX(检修、备用和必开!E:E,MATCH(统调负荷!$C341,检修、备用和必开!$A:$A,0))</f>
        <v>5762.83</v>
      </c>
      <c r="Z341" s="26">
        <f>INDEX(检修、备用和必开!F:F,MATCH(统调负荷!$C341,检修、备用和必开!$A:$A,0))</f>
        <v>970</v>
      </c>
      <c r="AA341" s="26">
        <f t="shared" si="77"/>
        <v>66787.8</v>
      </c>
      <c r="AB341" s="26">
        <v>303.18</v>
      </c>
      <c r="AC341" s="26">
        <v>284.94</v>
      </c>
      <c r="AD341" s="76">
        <f t="shared" si="78"/>
        <v>45661.53125</v>
      </c>
      <c r="AE341" s="27">
        <f t="shared" si="79"/>
        <v>-1111.89999999999</v>
      </c>
      <c r="AF341" s="27">
        <f t="shared" si="80"/>
        <v>-4845.68</v>
      </c>
      <c r="AG341" s="27">
        <f t="shared" si="81"/>
        <v>2302.5</v>
      </c>
      <c r="AH341" s="27">
        <f t="shared" si="82"/>
        <v>315.700000000001</v>
      </c>
      <c r="AI341" s="27">
        <f t="shared" si="83"/>
        <v>1303.4</v>
      </c>
      <c r="AJ341" s="27">
        <f t="shared" si="84"/>
        <v>-187.82</v>
      </c>
      <c r="AK341" s="26">
        <f>INDEX(检修、备用和必开!I:I,MATCH(统调负荷!$C341,检修、备用和必开!$A:$A,0))</f>
        <v>8857.0315789474</v>
      </c>
    </row>
    <row r="342" ht="13.8" spans="1:37">
      <c r="A342" s="26">
        <f t="shared" si="72"/>
        <v>6</v>
      </c>
      <c r="B342" s="26">
        <f t="shared" si="73"/>
        <v>13</v>
      </c>
      <c r="C342" t="s">
        <v>25</v>
      </c>
      <c r="D342" s="75">
        <v>0.541666666666667</v>
      </c>
      <c r="E342" s="26">
        <v>84840</v>
      </c>
      <c r="F342" s="26">
        <v>36893</v>
      </c>
      <c r="G342" s="26">
        <v>13262</v>
      </c>
      <c r="H342" s="26">
        <v>22479</v>
      </c>
      <c r="I342" s="26">
        <v>13617</v>
      </c>
      <c r="J342" s="26">
        <v>-1411</v>
      </c>
      <c r="K342" s="26">
        <f t="shared" si="71"/>
        <v>31130.17</v>
      </c>
      <c r="L342" s="27">
        <f t="shared" si="74"/>
        <v>2.1454364046197</v>
      </c>
      <c r="M342" s="75">
        <v>0.541666666666667</v>
      </c>
      <c r="N342" s="26">
        <v>83451.3</v>
      </c>
      <c r="O342" s="26">
        <v>32074.42</v>
      </c>
      <c r="P342" s="26">
        <v>15267.9</v>
      </c>
      <c r="Q342" s="26">
        <v>22745.6</v>
      </c>
      <c r="R342" s="26">
        <v>14926.2</v>
      </c>
      <c r="S342" s="26">
        <v>-1562.82</v>
      </c>
      <c r="T342" s="26">
        <f t="shared" si="75"/>
        <v>26311.59</v>
      </c>
      <c r="U342" s="27">
        <f t="shared" si="76"/>
        <v>1.73738391153956</v>
      </c>
      <c r="V342" s="26">
        <f>INDEX(检修、备用和必开!B:B,MATCH(统调负荷!$C342,检修、备用和必开!$A:$A,0))</f>
        <v>26734.6</v>
      </c>
      <c r="W342" s="26">
        <f>INDEX(检修、备用和必开!C:C,MATCH(统调负荷!$C342,检修、备用和必开!$A:$A,0))</f>
        <v>0</v>
      </c>
      <c r="X342" s="26">
        <f>INDEX(检修、备用和必开!D:D,MATCH(统调负荷!$C342,检修、备用和必开!$A:$A,0))</f>
        <v>12130</v>
      </c>
      <c r="Y342" s="26">
        <f>INDEX(检修、备用和必开!E:E,MATCH(统调负荷!$C342,检修、备用和必开!$A:$A,0))</f>
        <v>5762.83</v>
      </c>
      <c r="Z342" s="26">
        <f>INDEX(检修、备用和必开!F:F,MATCH(统调负荷!$C342,检修、备用和必开!$A:$A,0))</f>
        <v>970</v>
      </c>
      <c r="AA342" s="26">
        <f t="shared" si="77"/>
        <v>66787.8</v>
      </c>
      <c r="AB342" s="26">
        <v>304.7</v>
      </c>
      <c r="AC342" s="26">
        <v>285.13</v>
      </c>
      <c r="AD342" s="76">
        <f t="shared" si="78"/>
        <v>45661.5416666667</v>
      </c>
      <c r="AE342" s="27">
        <f t="shared" si="79"/>
        <v>-1388.7</v>
      </c>
      <c r="AF342" s="27">
        <f t="shared" si="80"/>
        <v>-4818.58</v>
      </c>
      <c r="AG342" s="27">
        <f t="shared" si="81"/>
        <v>2005.9</v>
      </c>
      <c r="AH342" s="27">
        <f t="shared" si="82"/>
        <v>266.599999999999</v>
      </c>
      <c r="AI342" s="27">
        <f t="shared" si="83"/>
        <v>1309.2</v>
      </c>
      <c r="AJ342" s="27">
        <f t="shared" si="84"/>
        <v>-151.82</v>
      </c>
      <c r="AK342" s="26">
        <f>INDEX(检修、备用和必开!I:I,MATCH(统调负荷!$C342,检修、备用和必开!$A:$A,0))</f>
        <v>8857.0315789474</v>
      </c>
    </row>
    <row r="343" ht="13.8" spans="1:37">
      <c r="A343" s="26">
        <f t="shared" si="72"/>
        <v>6</v>
      </c>
      <c r="B343" s="26">
        <f t="shared" si="73"/>
        <v>13</v>
      </c>
      <c r="C343" t="s">
        <v>25</v>
      </c>
      <c r="D343" s="75">
        <v>0.552083333333333</v>
      </c>
      <c r="E343" s="26">
        <v>86535</v>
      </c>
      <c r="F343" s="26">
        <v>38658</v>
      </c>
      <c r="G343" s="26">
        <v>13262</v>
      </c>
      <c r="H343" s="26">
        <v>22459</v>
      </c>
      <c r="I343" s="26">
        <v>13567</v>
      </c>
      <c r="J343" s="26">
        <v>-1411</v>
      </c>
      <c r="K343" s="26">
        <f t="shared" si="71"/>
        <v>32895.17</v>
      </c>
      <c r="L343" s="27">
        <f t="shared" si="74"/>
        <v>2.03032238471484</v>
      </c>
      <c r="M343" s="75">
        <v>0.552083333333333</v>
      </c>
      <c r="N343" s="26">
        <v>85131.9</v>
      </c>
      <c r="O343" s="26">
        <v>33915.72</v>
      </c>
      <c r="P343" s="26">
        <v>15134.4</v>
      </c>
      <c r="Q343" s="26">
        <v>22925.8</v>
      </c>
      <c r="R343" s="26">
        <v>14750.1</v>
      </c>
      <c r="S343" s="26">
        <v>-1594.12</v>
      </c>
      <c r="T343" s="26">
        <f t="shared" si="75"/>
        <v>28152.89</v>
      </c>
      <c r="U343" s="27">
        <f t="shared" si="76"/>
        <v>1.65796942572889</v>
      </c>
      <c r="V343" s="26">
        <f>INDEX(检修、备用和必开!B:B,MATCH(统调负荷!$C343,检修、备用和必开!$A:$A,0))</f>
        <v>26734.6</v>
      </c>
      <c r="W343" s="26">
        <f>INDEX(检修、备用和必开!C:C,MATCH(统调负荷!$C343,检修、备用和必开!$A:$A,0))</f>
        <v>0</v>
      </c>
      <c r="X343" s="26">
        <f>INDEX(检修、备用和必开!D:D,MATCH(统调负荷!$C343,检修、备用和必开!$A:$A,0))</f>
        <v>12130</v>
      </c>
      <c r="Y343" s="26">
        <f>INDEX(检修、备用和必开!E:E,MATCH(统调负荷!$C343,检修、备用和必开!$A:$A,0))</f>
        <v>5762.83</v>
      </c>
      <c r="Z343" s="26">
        <f>INDEX(检修、备用和必开!F:F,MATCH(统调负荷!$C343,检修、备用和必开!$A:$A,0))</f>
        <v>970</v>
      </c>
      <c r="AA343" s="26">
        <f t="shared" si="77"/>
        <v>66787.8</v>
      </c>
      <c r="AB343" s="26">
        <v>311.79</v>
      </c>
      <c r="AC343" s="26">
        <v>312.48</v>
      </c>
      <c r="AD343" s="76">
        <f t="shared" si="78"/>
        <v>45661.5520833333</v>
      </c>
      <c r="AE343" s="27">
        <f t="shared" si="79"/>
        <v>-1403.10000000001</v>
      </c>
      <c r="AF343" s="27">
        <f t="shared" si="80"/>
        <v>-4742.28</v>
      </c>
      <c r="AG343" s="27">
        <f t="shared" si="81"/>
        <v>1872.4</v>
      </c>
      <c r="AH343" s="27">
        <f t="shared" si="82"/>
        <v>466.799999999999</v>
      </c>
      <c r="AI343" s="27">
        <f t="shared" si="83"/>
        <v>1183.1</v>
      </c>
      <c r="AJ343" s="27">
        <f t="shared" si="84"/>
        <v>-183.12</v>
      </c>
      <c r="AK343" s="26">
        <f>INDEX(检修、备用和必开!I:I,MATCH(统调负荷!$C343,检修、备用和必开!$A:$A,0))</f>
        <v>8857.0315789474</v>
      </c>
    </row>
    <row r="344" ht="13.8" spans="1:37">
      <c r="A344" s="26">
        <f t="shared" si="72"/>
        <v>6</v>
      </c>
      <c r="B344" s="26">
        <f t="shared" si="73"/>
        <v>13</v>
      </c>
      <c r="C344" t="s">
        <v>25</v>
      </c>
      <c r="D344" s="75">
        <v>0.5625</v>
      </c>
      <c r="E344" s="26">
        <v>88785</v>
      </c>
      <c r="F344" s="26">
        <v>41079</v>
      </c>
      <c r="G344" s="26">
        <v>13262</v>
      </c>
      <c r="H344" s="26">
        <v>22369</v>
      </c>
      <c r="I344" s="26">
        <v>13486</v>
      </c>
      <c r="J344" s="26">
        <v>-1411</v>
      </c>
      <c r="K344" s="26">
        <f t="shared" si="71"/>
        <v>35316.17</v>
      </c>
      <c r="L344" s="27">
        <f t="shared" si="74"/>
        <v>1.89113938459352</v>
      </c>
      <c r="M344" s="75">
        <v>0.5625</v>
      </c>
      <c r="N344" s="26">
        <v>87577.2</v>
      </c>
      <c r="O344" s="26">
        <v>36320.81</v>
      </c>
      <c r="P344" s="26">
        <v>15322.7</v>
      </c>
      <c r="Q344" s="26">
        <v>22971.9</v>
      </c>
      <c r="R344" s="26">
        <v>14512.1</v>
      </c>
      <c r="S344" s="26">
        <v>-1550.31</v>
      </c>
      <c r="T344" s="26">
        <f t="shared" si="75"/>
        <v>30557.98</v>
      </c>
      <c r="U344" s="27">
        <f t="shared" si="76"/>
        <v>1.56455751712777</v>
      </c>
      <c r="V344" s="26">
        <f>INDEX(检修、备用和必开!B:B,MATCH(统调负荷!$C344,检修、备用和必开!$A:$A,0))</f>
        <v>26734.6</v>
      </c>
      <c r="W344" s="26">
        <f>INDEX(检修、备用和必开!C:C,MATCH(统调负荷!$C344,检修、备用和必开!$A:$A,0))</f>
        <v>0</v>
      </c>
      <c r="X344" s="26">
        <f>INDEX(检修、备用和必开!D:D,MATCH(统调负荷!$C344,检修、备用和必开!$A:$A,0))</f>
        <v>12130</v>
      </c>
      <c r="Y344" s="26">
        <f>INDEX(检修、备用和必开!E:E,MATCH(统调负荷!$C344,检修、备用和必开!$A:$A,0))</f>
        <v>5762.83</v>
      </c>
      <c r="Z344" s="26">
        <f>INDEX(检修、备用和必开!F:F,MATCH(统调负荷!$C344,检修、备用和必开!$A:$A,0))</f>
        <v>970</v>
      </c>
      <c r="AA344" s="26">
        <f t="shared" si="77"/>
        <v>66787.8</v>
      </c>
      <c r="AB344" s="26">
        <v>327.1</v>
      </c>
      <c r="AC344" s="26">
        <v>344.15</v>
      </c>
      <c r="AD344" s="76">
        <f t="shared" si="78"/>
        <v>45661.5625</v>
      </c>
      <c r="AE344" s="27">
        <f t="shared" si="79"/>
        <v>-1207.8</v>
      </c>
      <c r="AF344" s="27">
        <f t="shared" si="80"/>
        <v>-4758.19</v>
      </c>
      <c r="AG344" s="27">
        <f t="shared" si="81"/>
        <v>2060.7</v>
      </c>
      <c r="AH344" s="27">
        <f t="shared" si="82"/>
        <v>602.900000000001</v>
      </c>
      <c r="AI344" s="27">
        <f t="shared" si="83"/>
        <v>1026.1</v>
      </c>
      <c r="AJ344" s="27">
        <f t="shared" si="84"/>
        <v>-139.31</v>
      </c>
      <c r="AK344" s="26">
        <f>INDEX(检修、备用和必开!I:I,MATCH(统调负荷!$C344,检修、备用和必开!$A:$A,0))</f>
        <v>8857.0315789474</v>
      </c>
    </row>
    <row r="345" ht="13.8" spans="1:37">
      <c r="A345" s="26">
        <f t="shared" si="72"/>
        <v>6</v>
      </c>
      <c r="B345" s="26">
        <f t="shared" si="73"/>
        <v>13</v>
      </c>
      <c r="C345" t="s">
        <v>25</v>
      </c>
      <c r="D345" s="75">
        <v>0.572916666666667</v>
      </c>
      <c r="E345" s="26">
        <v>92205</v>
      </c>
      <c r="F345" s="26">
        <v>44764</v>
      </c>
      <c r="G345" s="26">
        <v>13262</v>
      </c>
      <c r="H345" s="26">
        <v>22261</v>
      </c>
      <c r="I345" s="26">
        <v>13329</v>
      </c>
      <c r="J345" s="26">
        <v>-1411</v>
      </c>
      <c r="K345" s="26">
        <f t="shared" si="71"/>
        <v>39001.17</v>
      </c>
      <c r="L345" s="27">
        <f t="shared" si="74"/>
        <v>1.71245631861813</v>
      </c>
      <c r="M345" s="75">
        <v>0.572916666666667</v>
      </c>
      <c r="N345" s="26">
        <v>90939.3</v>
      </c>
      <c r="O345" s="26">
        <v>39492.53</v>
      </c>
      <c r="P345" s="26">
        <v>15633.8</v>
      </c>
      <c r="Q345" s="26">
        <v>23235.1</v>
      </c>
      <c r="R345" s="26">
        <v>14147.2</v>
      </c>
      <c r="S345" s="26">
        <v>-1569.33</v>
      </c>
      <c r="T345" s="26">
        <f t="shared" si="75"/>
        <v>33729.7</v>
      </c>
      <c r="U345" s="27">
        <f t="shared" si="76"/>
        <v>1.45635056487504</v>
      </c>
      <c r="V345" s="26">
        <f>INDEX(检修、备用和必开!B:B,MATCH(统调负荷!$C345,检修、备用和必开!$A:$A,0))</f>
        <v>26734.6</v>
      </c>
      <c r="W345" s="26">
        <f>INDEX(检修、备用和必开!C:C,MATCH(统调负荷!$C345,检修、备用和必开!$A:$A,0))</f>
        <v>0</v>
      </c>
      <c r="X345" s="26">
        <f>INDEX(检修、备用和必开!D:D,MATCH(统调负荷!$C345,检修、备用和必开!$A:$A,0))</f>
        <v>12130</v>
      </c>
      <c r="Y345" s="26">
        <f>INDEX(检修、备用和必开!E:E,MATCH(统调负荷!$C345,检修、备用和必开!$A:$A,0))</f>
        <v>5762.83</v>
      </c>
      <c r="Z345" s="26">
        <f>INDEX(检修、备用和必开!F:F,MATCH(统调负荷!$C345,检修、备用和必开!$A:$A,0))</f>
        <v>970</v>
      </c>
      <c r="AA345" s="26">
        <f t="shared" si="77"/>
        <v>66787.8</v>
      </c>
      <c r="AB345" s="26">
        <v>354.66</v>
      </c>
      <c r="AC345" s="26">
        <v>380.14</v>
      </c>
      <c r="AD345" s="76">
        <f t="shared" si="78"/>
        <v>45661.5729166667</v>
      </c>
      <c r="AE345" s="27">
        <f t="shared" si="79"/>
        <v>-1265.7</v>
      </c>
      <c r="AF345" s="27">
        <f t="shared" si="80"/>
        <v>-5271.47</v>
      </c>
      <c r="AG345" s="27">
        <f t="shared" si="81"/>
        <v>2371.8</v>
      </c>
      <c r="AH345" s="27">
        <f t="shared" si="82"/>
        <v>974.099999999999</v>
      </c>
      <c r="AI345" s="27">
        <f t="shared" si="83"/>
        <v>818.200000000001</v>
      </c>
      <c r="AJ345" s="27">
        <f t="shared" si="84"/>
        <v>-158.33</v>
      </c>
      <c r="AK345" s="26">
        <f>INDEX(检修、备用和必开!I:I,MATCH(统调负荷!$C345,检修、备用和必开!$A:$A,0))</f>
        <v>8857.0315789474</v>
      </c>
    </row>
    <row r="346" ht="13.8" spans="1:37">
      <c r="A346" s="26">
        <f t="shared" si="72"/>
        <v>6</v>
      </c>
      <c r="B346" s="26">
        <f t="shared" si="73"/>
        <v>14</v>
      </c>
      <c r="C346" t="s">
        <v>25</v>
      </c>
      <c r="D346" s="75">
        <v>0.583333333333333</v>
      </c>
      <c r="E346" s="26">
        <v>92050</v>
      </c>
      <c r="F346" s="26">
        <v>44417</v>
      </c>
      <c r="G346" s="26">
        <v>13637</v>
      </c>
      <c r="H346" s="26">
        <v>22289</v>
      </c>
      <c r="I346" s="26">
        <v>13118</v>
      </c>
      <c r="J346" s="26">
        <v>-1411</v>
      </c>
      <c r="K346" s="26">
        <f t="shared" si="71"/>
        <v>38654.17</v>
      </c>
      <c r="L346" s="27">
        <f t="shared" si="74"/>
        <v>1.72782910614819</v>
      </c>
      <c r="M346" s="75">
        <v>0.583333333333333</v>
      </c>
      <c r="N346" s="26">
        <v>90829.5</v>
      </c>
      <c r="O346" s="26">
        <v>39772.81</v>
      </c>
      <c r="P346" s="26">
        <v>15540.7</v>
      </c>
      <c r="Q346" s="26">
        <v>23245.4</v>
      </c>
      <c r="R346" s="26">
        <v>13821.3</v>
      </c>
      <c r="S346" s="26">
        <v>-1550.71</v>
      </c>
      <c r="T346" s="26">
        <f t="shared" si="75"/>
        <v>34009.98</v>
      </c>
      <c r="U346" s="27">
        <f t="shared" si="76"/>
        <v>1.44750387841521</v>
      </c>
      <c r="V346" s="26">
        <f>INDEX(检修、备用和必开!B:B,MATCH(统调负荷!$C346,检修、备用和必开!$A:$A,0))</f>
        <v>26734.6</v>
      </c>
      <c r="W346" s="26">
        <f>INDEX(检修、备用和必开!C:C,MATCH(统调负荷!$C346,检修、备用和必开!$A:$A,0))</f>
        <v>0</v>
      </c>
      <c r="X346" s="26">
        <f>INDEX(检修、备用和必开!D:D,MATCH(统调负荷!$C346,检修、备用和必开!$A:$A,0))</f>
        <v>12130</v>
      </c>
      <c r="Y346" s="26">
        <f>INDEX(检修、备用和必开!E:E,MATCH(统调负荷!$C346,检修、备用和必开!$A:$A,0))</f>
        <v>5762.83</v>
      </c>
      <c r="Z346" s="26">
        <f>INDEX(检修、备用和必开!F:F,MATCH(统调负荷!$C346,检修、备用和必开!$A:$A,0))</f>
        <v>970</v>
      </c>
      <c r="AA346" s="26">
        <f t="shared" si="77"/>
        <v>66787.8</v>
      </c>
      <c r="AB346" s="26">
        <v>348.2</v>
      </c>
      <c r="AC346" s="26">
        <v>335.75</v>
      </c>
      <c r="AD346" s="76">
        <f t="shared" si="78"/>
        <v>45661.5833333333</v>
      </c>
      <c r="AE346" s="27">
        <f t="shared" si="79"/>
        <v>-1220.5</v>
      </c>
      <c r="AF346" s="27">
        <f t="shared" si="80"/>
        <v>-4644.19</v>
      </c>
      <c r="AG346" s="27">
        <f t="shared" si="81"/>
        <v>1903.7</v>
      </c>
      <c r="AH346" s="27">
        <f t="shared" si="82"/>
        <v>956.400000000001</v>
      </c>
      <c r="AI346" s="27">
        <f t="shared" si="83"/>
        <v>703.299999999999</v>
      </c>
      <c r="AJ346" s="27">
        <f t="shared" si="84"/>
        <v>-139.71</v>
      </c>
      <c r="AK346" s="26">
        <f>INDEX(检修、备用和必开!I:I,MATCH(统调负荷!$C346,检修、备用和必开!$A:$A,0))</f>
        <v>8857.0315789474</v>
      </c>
    </row>
    <row r="347" ht="13.8" spans="1:37">
      <c r="A347" s="26">
        <f t="shared" si="72"/>
        <v>6</v>
      </c>
      <c r="B347" s="26">
        <f t="shared" si="73"/>
        <v>14</v>
      </c>
      <c r="C347" t="s">
        <v>25</v>
      </c>
      <c r="D347" s="75">
        <v>0.59375</v>
      </c>
      <c r="E347" s="26">
        <v>90685</v>
      </c>
      <c r="F347" s="26">
        <v>43941</v>
      </c>
      <c r="G347" s="26">
        <v>13180</v>
      </c>
      <c r="H347" s="26">
        <v>22142</v>
      </c>
      <c r="I347" s="26">
        <v>12833</v>
      </c>
      <c r="J347" s="26">
        <v>-1411</v>
      </c>
      <c r="K347" s="26">
        <f t="shared" si="71"/>
        <v>38178.17</v>
      </c>
      <c r="L347" s="27">
        <f t="shared" si="74"/>
        <v>1.74937143398963</v>
      </c>
      <c r="M347" s="75">
        <v>0.59375</v>
      </c>
      <c r="N347" s="26">
        <v>89527.1</v>
      </c>
      <c r="O347" s="26">
        <v>39112</v>
      </c>
      <c r="P347" s="26">
        <v>15500.1</v>
      </c>
      <c r="Q347" s="26">
        <v>23052.2</v>
      </c>
      <c r="R347" s="26">
        <v>13412.5</v>
      </c>
      <c r="S347" s="26">
        <v>-1549.7</v>
      </c>
      <c r="T347" s="26">
        <f t="shared" si="75"/>
        <v>33349.17</v>
      </c>
      <c r="U347" s="27">
        <f t="shared" si="76"/>
        <v>1.46853603528824</v>
      </c>
      <c r="V347" s="26">
        <f>INDEX(检修、备用和必开!B:B,MATCH(统调负荷!$C347,检修、备用和必开!$A:$A,0))</f>
        <v>26734.6</v>
      </c>
      <c r="W347" s="26">
        <f>INDEX(检修、备用和必开!C:C,MATCH(统调负荷!$C347,检修、备用和必开!$A:$A,0))</f>
        <v>0</v>
      </c>
      <c r="X347" s="26">
        <f>INDEX(检修、备用和必开!D:D,MATCH(统调负荷!$C347,检修、备用和必开!$A:$A,0))</f>
        <v>12130</v>
      </c>
      <c r="Y347" s="26">
        <f>INDEX(检修、备用和必开!E:E,MATCH(统调负荷!$C347,检修、备用和必开!$A:$A,0))</f>
        <v>5762.83</v>
      </c>
      <c r="Z347" s="26">
        <f>INDEX(检修、备用和必开!F:F,MATCH(统调负荷!$C347,检修、备用和必开!$A:$A,0))</f>
        <v>970</v>
      </c>
      <c r="AA347" s="26">
        <f t="shared" si="77"/>
        <v>66787.8</v>
      </c>
      <c r="AB347" s="26">
        <v>345.59</v>
      </c>
      <c r="AC347" s="26">
        <v>353.93</v>
      </c>
      <c r="AD347" s="76">
        <f t="shared" si="78"/>
        <v>45661.59375</v>
      </c>
      <c r="AE347" s="27">
        <f t="shared" si="79"/>
        <v>-1157.89999999999</v>
      </c>
      <c r="AF347" s="27">
        <f t="shared" si="80"/>
        <v>-4829</v>
      </c>
      <c r="AG347" s="27">
        <f t="shared" si="81"/>
        <v>2320.1</v>
      </c>
      <c r="AH347" s="27">
        <f t="shared" si="82"/>
        <v>910.200000000001</v>
      </c>
      <c r="AI347" s="27">
        <f t="shared" si="83"/>
        <v>579.5</v>
      </c>
      <c r="AJ347" s="27">
        <f t="shared" si="84"/>
        <v>-138.7</v>
      </c>
      <c r="AK347" s="26">
        <f>INDEX(检修、备用和必开!I:I,MATCH(统调负荷!$C347,检修、备用和必开!$A:$A,0))</f>
        <v>8857.0315789474</v>
      </c>
    </row>
    <row r="348" ht="13.8" spans="1:37">
      <c r="A348" s="26">
        <f t="shared" si="72"/>
        <v>6</v>
      </c>
      <c r="B348" s="26">
        <f t="shared" si="73"/>
        <v>14</v>
      </c>
      <c r="C348" t="s">
        <v>25</v>
      </c>
      <c r="D348" s="75">
        <v>0.604166666666667</v>
      </c>
      <c r="E348" s="26">
        <v>90720</v>
      </c>
      <c r="F348" s="26">
        <v>44302</v>
      </c>
      <c r="G348" s="26">
        <v>13354</v>
      </c>
      <c r="H348" s="26">
        <v>21997</v>
      </c>
      <c r="I348" s="26">
        <v>12478</v>
      </c>
      <c r="J348" s="26">
        <v>-1411</v>
      </c>
      <c r="K348" s="26">
        <f t="shared" si="71"/>
        <v>38539.17</v>
      </c>
      <c r="L348" s="27">
        <f t="shared" si="74"/>
        <v>1.73298490860078</v>
      </c>
      <c r="M348" s="75">
        <v>0.604166666666667</v>
      </c>
      <c r="N348" s="26">
        <v>89680.2</v>
      </c>
      <c r="O348" s="26">
        <v>38533.89</v>
      </c>
      <c r="P348" s="26">
        <v>15369.1</v>
      </c>
      <c r="Q348" s="26">
        <v>24134.6</v>
      </c>
      <c r="R348" s="26">
        <v>13061.8</v>
      </c>
      <c r="S348" s="26">
        <v>-1419.19</v>
      </c>
      <c r="T348" s="26">
        <f t="shared" si="75"/>
        <v>32771.06</v>
      </c>
      <c r="U348" s="27">
        <f t="shared" si="76"/>
        <v>1.48744372627283</v>
      </c>
      <c r="V348" s="26">
        <f>INDEX(检修、备用和必开!B:B,MATCH(统调负荷!$C348,检修、备用和必开!$A:$A,0))</f>
        <v>26734.6</v>
      </c>
      <c r="W348" s="26">
        <f>INDEX(检修、备用和必开!C:C,MATCH(统调负荷!$C348,检修、备用和必开!$A:$A,0))</f>
        <v>0</v>
      </c>
      <c r="X348" s="26">
        <f>INDEX(检修、备用和必开!D:D,MATCH(统调负荷!$C348,检修、备用和必开!$A:$A,0))</f>
        <v>12130</v>
      </c>
      <c r="Y348" s="26">
        <f>INDEX(检修、备用和必开!E:E,MATCH(统调负荷!$C348,检修、备用和必开!$A:$A,0))</f>
        <v>5762.83</v>
      </c>
      <c r="Z348" s="26">
        <f>INDEX(检修、备用和必开!F:F,MATCH(统调负荷!$C348,检修、备用和必开!$A:$A,0))</f>
        <v>970</v>
      </c>
      <c r="AA348" s="26">
        <f t="shared" si="77"/>
        <v>66787.8</v>
      </c>
      <c r="AB348" s="26">
        <v>338.74</v>
      </c>
      <c r="AC348" s="26">
        <v>306.24</v>
      </c>
      <c r="AD348" s="76">
        <f t="shared" si="78"/>
        <v>45661.6041666667</v>
      </c>
      <c r="AE348" s="27">
        <f t="shared" si="79"/>
        <v>-1039.8</v>
      </c>
      <c r="AF348" s="27">
        <f t="shared" si="80"/>
        <v>-5768.11</v>
      </c>
      <c r="AG348" s="27">
        <f t="shared" si="81"/>
        <v>2015.1</v>
      </c>
      <c r="AH348" s="27">
        <f t="shared" si="82"/>
        <v>2137.6</v>
      </c>
      <c r="AI348" s="27">
        <f t="shared" si="83"/>
        <v>583.799999999999</v>
      </c>
      <c r="AJ348" s="27">
        <f t="shared" si="84"/>
        <v>-8.19000000000005</v>
      </c>
      <c r="AK348" s="26">
        <f>INDEX(检修、备用和必开!I:I,MATCH(统调负荷!$C348,检修、备用和必开!$A:$A,0))</f>
        <v>8857.0315789474</v>
      </c>
    </row>
    <row r="349" ht="13.8" spans="1:37">
      <c r="A349" s="26">
        <f t="shared" si="72"/>
        <v>6</v>
      </c>
      <c r="B349" s="26">
        <f t="shared" si="73"/>
        <v>14</v>
      </c>
      <c r="C349" t="s">
        <v>25</v>
      </c>
      <c r="D349" s="75">
        <v>0.614583333333333</v>
      </c>
      <c r="E349" s="26">
        <v>91330</v>
      </c>
      <c r="F349" s="26">
        <v>44625</v>
      </c>
      <c r="G349" s="26">
        <v>14211</v>
      </c>
      <c r="H349" s="26">
        <v>21835</v>
      </c>
      <c r="I349" s="26">
        <v>12070</v>
      </c>
      <c r="J349" s="26">
        <v>-1411</v>
      </c>
      <c r="K349" s="26">
        <f t="shared" si="71"/>
        <v>38862.17</v>
      </c>
      <c r="L349" s="27">
        <f t="shared" si="74"/>
        <v>1.71858133501037</v>
      </c>
      <c r="M349" s="75">
        <v>0.614583333333333</v>
      </c>
      <c r="N349" s="26">
        <v>90339.3</v>
      </c>
      <c r="O349" s="26">
        <v>40037.42</v>
      </c>
      <c r="P349" s="26">
        <v>15267.1</v>
      </c>
      <c r="Q349" s="26">
        <v>23956.3</v>
      </c>
      <c r="R349" s="26">
        <v>12446.6</v>
      </c>
      <c r="S349" s="26">
        <v>-1368.12</v>
      </c>
      <c r="T349" s="26">
        <f t="shared" si="75"/>
        <v>34274.59</v>
      </c>
      <c r="U349" s="27">
        <f t="shared" si="76"/>
        <v>1.43924986730838</v>
      </c>
      <c r="V349" s="26">
        <f>INDEX(检修、备用和必开!B:B,MATCH(统调负荷!$C349,检修、备用和必开!$A:$A,0))</f>
        <v>26734.6</v>
      </c>
      <c r="W349" s="26">
        <f>INDEX(检修、备用和必开!C:C,MATCH(统调负荷!$C349,检修、备用和必开!$A:$A,0))</f>
        <v>0</v>
      </c>
      <c r="X349" s="26">
        <f>INDEX(检修、备用和必开!D:D,MATCH(统调负荷!$C349,检修、备用和必开!$A:$A,0))</f>
        <v>12130</v>
      </c>
      <c r="Y349" s="26">
        <f>INDEX(检修、备用和必开!E:E,MATCH(统调负荷!$C349,检修、备用和必开!$A:$A,0))</f>
        <v>5762.83</v>
      </c>
      <c r="Z349" s="26">
        <f>INDEX(检修、备用和必开!F:F,MATCH(统调负荷!$C349,检修、备用和必开!$A:$A,0))</f>
        <v>970</v>
      </c>
      <c r="AA349" s="26">
        <f t="shared" si="77"/>
        <v>66787.8</v>
      </c>
      <c r="AB349" s="26">
        <v>341.63</v>
      </c>
      <c r="AC349" s="26">
        <v>387.8</v>
      </c>
      <c r="AD349" s="76">
        <f t="shared" si="78"/>
        <v>45661.6145833333</v>
      </c>
      <c r="AE349" s="27">
        <f t="shared" si="79"/>
        <v>-990.699999999997</v>
      </c>
      <c r="AF349" s="27">
        <f t="shared" si="80"/>
        <v>-4587.58</v>
      </c>
      <c r="AG349" s="27">
        <f t="shared" si="81"/>
        <v>1056.1</v>
      </c>
      <c r="AH349" s="27">
        <f t="shared" si="82"/>
        <v>2121.3</v>
      </c>
      <c r="AI349" s="27">
        <f t="shared" si="83"/>
        <v>376.6</v>
      </c>
      <c r="AJ349" s="27">
        <f t="shared" si="84"/>
        <v>42.8800000000001</v>
      </c>
      <c r="AK349" s="26">
        <f>INDEX(检修、备用和必开!I:I,MATCH(统调负荷!$C349,检修、备用和必开!$A:$A,0))</f>
        <v>8857.0315789474</v>
      </c>
    </row>
    <row r="350" ht="13.8" spans="1:37">
      <c r="A350" s="26">
        <f t="shared" si="72"/>
        <v>6</v>
      </c>
      <c r="B350" s="26">
        <f t="shared" si="73"/>
        <v>15</v>
      </c>
      <c r="C350" t="s">
        <v>25</v>
      </c>
      <c r="D350" s="75">
        <v>0.625</v>
      </c>
      <c r="E350" s="26">
        <v>92100</v>
      </c>
      <c r="F350" s="26">
        <v>45042</v>
      </c>
      <c r="G350" s="26">
        <v>15017</v>
      </c>
      <c r="H350" s="26">
        <v>21806</v>
      </c>
      <c r="I350" s="26">
        <v>11646</v>
      </c>
      <c r="J350" s="26">
        <v>-1411</v>
      </c>
      <c r="K350" s="26">
        <f t="shared" si="71"/>
        <v>39279.17</v>
      </c>
      <c r="L350" s="27">
        <f t="shared" si="74"/>
        <v>1.70033633602747</v>
      </c>
      <c r="M350" s="75">
        <v>0.625</v>
      </c>
      <c r="N350" s="26">
        <v>90777.4</v>
      </c>
      <c r="O350" s="26">
        <v>40142.09</v>
      </c>
      <c r="P350" s="26">
        <v>15860.8</v>
      </c>
      <c r="Q350" s="26">
        <v>24225.8</v>
      </c>
      <c r="R350" s="26">
        <v>11929.5</v>
      </c>
      <c r="S350" s="26">
        <v>-1380.79</v>
      </c>
      <c r="T350" s="26">
        <f t="shared" si="75"/>
        <v>34379.26</v>
      </c>
      <c r="U350" s="27">
        <f t="shared" si="76"/>
        <v>1.4360108073102</v>
      </c>
      <c r="V350" s="26">
        <f>INDEX(检修、备用和必开!B:B,MATCH(统调负荷!$C350,检修、备用和必开!$A:$A,0))</f>
        <v>26734.6</v>
      </c>
      <c r="W350" s="26">
        <f>INDEX(检修、备用和必开!C:C,MATCH(统调负荷!$C350,检修、备用和必开!$A:$A,0))</f>
        <v>0</v>
      </c>
      <c r="X350" s="26">
        <f>INDEX(检修、备用和必开!D:D,MATCH(统调负荷!$C350,检修、备用和必开!$A:$A,0))</f>
        <v>12130</v>
      </c>
      <c r="Y350" s="26">
        <f>INDEX(检修、备用和必开!E:E,MATCH(统调负荷!$C350,检修、备用和必开!$A:$A,0))</f>
        <v>5762.83</v>
      </c>
      <c r="Z350" s="26">
        <f>INDEX(检修、备用和必开!F:F,MATCH(统调负荷!$C350,检修、备用和必开!$A:$A,0))</f>
        <v>970</v>
      </c>
      <c r="AA350" s="26">
        <f t="shared" si="77"/>
        <v>66787.8</v>
      </c>
      <c r="AB350" s="26">
        <v>345.9</v>
      </c>
      <c r="AC350" s="26">
        <v>343.96</v>
      </c>
      <c r="AD350" s="76">
        <f t="shared" si="78"/>
        <v>45661.625</v>
      </c>
      <c r="AE350" s="27">
        <f t="shared" si="79"/>
        <v>-1322.60000000001</v>
      </c>
      <c r="AF350" s="27">
        <f t="shared" si="80"/>
        <v>-4899.91</v>
      </c>
      <c r="AG350" s="27">
        <f t="shared" si="81"/>
        <v>843.799999999999</v>
      </c>
      <c r="AH350" s="27">
        <f t="shared" si="82"/>
        <v>2419.8</v>
      </c>
      <c r="AI350" s="27">
        <f t="shared" si="83"/>
        <v>283.5</v>
      </c>
      <c r="AJ350" s="27">
        <f t="shared" si="84"/>
        <v>30.21</v>
      </c>
      <c r="AK350" s="26">
        <f>INDEX(检修、备用和必开!I:I,MATCH(统调负荷!$C350,检修、备用和必开!$A:$A,0))</f>
        <v>8857.0315789474</v>
      </c>
    </row>
    <row r="351" ht="13.8" spans="1:37">
      <c r="A351" s="26">
        <f t="shared" si="72"/>
        <v>6</v>
      </c>
      <c r="B351" s="26">
        <f t="shared" si="73"/>
        <v>15</v>
      </c>
      <c r="C351" t="s">
        <v>25</v>
      </c>
      <c r="D351" s="75">
        <v>0.635416666666667</v>
      </c>
      <c r="E351" s="26">
        <v>92415</v>
      </c>
      <c r="F351" s="26">
        <v>44630</v>
      </c>
      <c r="G351" s="26">
        <v>16328</v>
      </c>
      <c r="H351" s="26">
        <v>21691</v>
      </c>
      <c r="I351" s="26">
        <v>11178</v>
      </c>
      <c r="J351" s="26">
        <v>-1412</v>
      </c>
      <c r="K351" s="26">
        <f t="shared" si="71"/>
        <v>38867.17</v>
      </c>
      <c r="L351" s="27">
        <f t="shared" si="74"/>
        <v>1.7183602510808</v>
      </c>
      <c r="M351" s="75">
        <v>0.635416666666667</v>
      </c>
      <c r="N351" s="26">
        <v>91585.1</v>
      </c>
      <c r="O351" s="26">
        <v>40104.27</v>
      </c>
      <c r="P351" s="26">
        <v>17184.6</v>
      </c>
      <c r="Q351" s="26">
        <v>24429.6</v>
      </c>
      <c r="R351" s="26">
        <v>11266.5</v>
      </c>
      <c r="S351" s="26">
        <v>-1399.87</v>
      </c>
      <c r="T351" s="26">
        <f t="shared" si="75"/>
        <v>34341.44</v>
      </c>
      <c r="U351" s="27">
        <f t="shared" si="76"/>
        <v>1.43717948055838</v>
      </c>
      <c r="V351" s="26">
        <f>INDEX(检修、备用和必开!B:B,MATCH(统调负荷!$C351,检修、备用和必开!$A:$A,0))</f>
        <v>26734.6</v>
      </c>
      <c r="W351" s="26">
        <f>INDEX(检修、备用和必开!C:C,MATCH(统调负荷!$C351,检修、备用和必开!$A:$A,0))</f>
        <v>0</v>
      </c>
      <c r="X351" s="26">
        <f>INDEX(检修、备用和必开!D:D,MATCH(统调负荷!$C351,检修、备用和必开!$A:$A,0))</f>
        <v>12130</v>
      </c>
      <c r="Y351" s="26">
        <f>INDEX(检修、备用和必开!E:E,MATCH(统调负荷!$C351,检修、备用和必开!$A:$A,0))</f>
        <v>5762.83</v>
      </c>
      <c r="Z351" s="26">
        <f>INDEX(检修、备用和必开!F:F,MATCH(统调负荷!$C351,检修、备用和必开!$A:$A,0))</f>
        <v>970</v>
      </c>
      <c r="AA351" s="26">
        <f t="shared" si="77"/>
        <v>66787.8</v>
      </c>
      <c r="AB351" s="26">
        <v>336.33</v>
      </c>
      <c r="AC351" s="26">
        <v>334.1</v>
      </c>
      <c r="AD351" s="76">
        <f t="shared" si="78"/>
        <v>45661.6354166667</v>
      </c>
      <c r="AE351" s="27">
        <f t="shared" si="79"/>
        <v>-829.899999999994</v>
      </c>
      <c r="AF351" s="27">
        <f t="shared" si="80"/>
        <v>-4525.73</v>
      </c>
      <c r="AG351" s="27">
        <f t="shared" si="81"/>
        <v>856.599999999999</v>
      </c>
      <c r="AH351" s="27">
        <f t="shared" si="82"/>
        <v>2738.6</v>
      </c>
      <c r="AI351" s="27">
        <f t="shared" si="83"/>
        <v>88.5</v>
      </c>
      <c r="AJ351" s="27">
        <f t="shared" si="84"/>
        <v>12.1300000000001</v>
      </c>
      <c r="AK351" s="26">
        <f>INDEX(检修、备用和必开!I:I,MATCH(统调负荷!$C351,检修、备用和必开!$A:$A,0))</f>
        <v>8857.0315789474</v>
      </c>
    </row>
    <row r="352" ht="13.8" spans="1:37">
      <c r="A352" s="26">
        <f t="shared" si="72"/>
        <v>6</v>
      </c>
      <c r="B352" s="26">
        <f t="shared" si="73"/>
        <v>15</v>
      </c>
      <c r="C352" t="s">
        <v>25</v>
      </c>
      <c r="D352" s="75">
        <v>0.645833333333333</v>
      </c>
      <c r="E352" s="26">
        <v>93545</v>
      </c>
      <c r="F352" s="26">
        <v>44411</v>
      </c>
      <c r="G352" s="26">
        <v>18264</v>
      </c>
      <c r="H352" s="26">
        <v>21647</v>
      </c>
      <c r="I352" s="26">
        <v>10634</v>
      </c>
      <c r="J352" s="26">
        <v>-1411</v>
      </c>
      <c r="K352" s="26">
        <f t="shared" si="71"/>
        <v>38648.17</v>
      </c>
      <c r="L352" s="27">
        <f t="shared" si="74"/>
        <v>1.72809734587692</v>
      </c>
      <c r="M352" s="75">
        <v>0.645833333333333</v>
      </c>
      <c r="N352" s="26">
        <v>92655.2</v>
      </c>
      <c r="O352" s="26">
        <v>39702.74</v>
      </c>
      <c r="P352" s="26">
        <v>19151.1</v>
      </c>
      <c r="Q352" s="26">
        <v>24349.7</v>
      </c>
      <c r="R352" s="26">
        <v>10812</v>
      </c>
      <c r="S352" s="26">
        <v>-1360.34</v>
      </c>
      <c r="T352" s="26">
        <f t="shared" si="75"/>
        <v>33939.91</v>
      </c>
      <c r="U352" s="27">
        <f t="shared" si="76"/>
        <v>1.4497054585086</v>
      </c>
      <c r="V352" s="26">
        <f>INDEX(检修、备用和必开!B:B,MATCH(统调负荷!$C352,检修、备用和必开!$A:$A,0))</f>
        <v>26734.6</v>
      </c>
      <c r="W352" s="26">
        <f>INDEX(检修、备用和必开!C:C,MATCH(统调负荷!$C352,检修、备用和必开!$A:$A,0))</f>
        <v>0</v>
      </c>
      <c r="X352" s="26">
        <f>INDEX(检修、备用和必开!D:D,MATCH(统调负荷!$C352,检修、备用和必开!$A:$A,0))</f>
        <v>12130</v>
      </c>
      <c r="Y352" s="26">
        <f>INDEX(检修、备用和必开!E:E,MATCH(统调负荷!$C352,检修、备用和必开!$A:$A,0))</f>
        <v>5762.83</v>
      </c>
      <c r="Z352" s="26">
        <f>INDEX(检修、备用和必开!F:F,MATCH(统调负荷!$C352,检修、备用和必开!$A:$A,0))</f>
        <v>970</v>
      </c>
      <c r="AA352" s="26">
        <f t="shared" si="77"/>
        <v>66787.8</v>
      </c>
      <c r="AB352" s="26">
        <v>333.03</v>
      </c>
      <c r="AC352" s="26">
        <v>319.32</v>
      </c>
      <c r="AD352" s="76">
        <f t="shared" si="78"/>
        <v>45661.6458333333</v>
      </c>
      <c r="AE352" s="27">
        <f t="shared" si="79"/>
        <v>-889.800000000003</v>
      </c>
      <c r="AF352" s="27">
        <f t="shared" si="80"/>
        <v>-4708.26</v>
      </c>
      <c r="AG352" s="27">
        <f t="shared" si="81"/>
        <v>887.099999999999</v>
      </c>
      <c r="AH352" s="27">
        <f t="shared" si="82"/>
        <v>2702.7</v>
      </c>
      <c r="AI352" s="27">
        <f t="shared" si="83"/>
        <v>178</v>
      </c>
      <c r="AJ352" s="27">
        <f t="shared" si="84"/>
        <v>50.6600000000001</v>
      </c>
      <c r="AK352" s="26">
        <f>INDEX(检修、备用和必开!I:I,MATCH(统调负荷!$C352,检修、备用和必开!$A:$A,0))</f>
        <v>8857.0315789474</v>
      </c>
    </row>
    <row r="353" ht="13.8" spans="1:37">
      <c r="A353" s="26">
        <f t="shared" si="72"/>
        <v>6</v>
      </c>
      <c r="B353" s="26">
        <f t="shared" si="73"/>
        <v>15</v>
      </c>
      <c r="C353" t="s">
        <v>25</v>
      </c>
      <c r="D353" s="75">
        <v>0.65625</v>
      </c>
      <c r="E353" s="26">
        <v>94880</v>
      </c>
      <c r="F353" s="26">
        <v>44752</v>
      </c>
      <c r="G353" s="26">
        <v>19024</v>
      </c>
      <c r="H353" s="26">
        <v>22423</v>
      </c>
      <c r="I353" s="26">
        <v>10092</v>
      </c>
      <c r="J353" s="26">
        <v>-1411</v>
      </c>
      <c r="K353" s="26">
        <f t="shared" si="71"/>
        <v>38989.17</v>
      </c>
      <c r="L353" s="27">
        <f t="shared" si="74"/>
        <v>1.71298337461403</v>
      </c>
      <c r="M353" s="75">
        <v>0.65625</v>
      </c>
      <c r="N353" s="26">
        <v>94009</v>
      </c>
      <c r="O353" s="26">
        <v>40201.63</v>
      </c>
      <c r="P353" s="26">
        <v>20073</v>
      </c>
      <c r="Q353" s="26">
        <v>24976.7</v>
      </c>
      <c r="R353" s="26">
        <v>10120.3</v>
      </c>
      <c r="S353" s="26">
        <v>-1362.63</v>
      </c>
      <c r="T353" s="26">
        <f t="shared" si="75"/>
        <v>34438.8</v>
      </c>
      <c r="U353" s="27">
        <f t="shared" si="76"/>
        <v>1.4341748123207</v>
      </c>
      <c r="V353" s="26">
        <f>INDEX(检修、备用和必开!B:B,MATCH(统调负荷!$C353,检修、备用和必开!$A:$A,0))</f>
        <v>26734.6</v>
      </c>
      <c r="W353" s="26">
        <f>INDEX(检修、备用和必开!C:C,MATCH(统调负荷!$C353,检修、备用和必开!$A:$A,0))</f>
        <v>0</v>
      </c>
      <c r="X353" s="26">
        <f>INDEX(检修、备用和必开!D:D,MATCH(统调负荷!$C353,检修、备用和必开!$A:$A,0))</f>
        <v>12130</v>
      </c>
      <c r="Y353" s="26">
        <f>INDEX(检修、备用和必开!E:E,MATCH(统调负荷!$C353,检修、备用和必开!$A:$A,0))</f>
        <v>5762.83</v>
      </c>
      <c r="Z353" s="26">
        <f>INDEX(检修、备用和必开!F:F,MATCH(统调负荷!$C353,检修、备用和必开!$A:$A,0))</f>
        <v>970</v>
      </c>
      <c r="AA353" s="26">
        <f t="shared" si="77"/>
        <v>66787.8</v>
      </c>
      <c r="AB353" s="26">
        <v>331.3</v>
      </c>
      <c r="AC353" s="26">
        <v>367.2</v>
      </c>
      <c r="AD353" s="76">
        <f t="shared" si="78"/>
        <v>45661.65625</v>
      </c>
      <c r="AE353" s="27">
        <f t="shared" si="79"/>
        <v>-871</v>
      </c>
      <c r="AF353" s="27">
        <f t="shared" si="80"/>
        <v>-4550.37</v>
      </c>
      <c r="AG353" s="27">
        <f t="shared" si="81"/>
        <v>1049</v>
      </c>
      <c r="AH353" s="27">
        <f t="shared" si="82"/>
        <v>2553.7</v>
      </c>
      <c r="AI353" s="27">
        <f t="shared" si="83"/>
        <v>28.2999999999993</v>
      </c>
      <c r="AJ353" s="27">
        <f t="shared" si="84"/>
        <v>48.3699999999999</v>
      </c>
      <c r="AK353" s="26">
        <f>INDEX(检修、备用和必开!I:I,MATCH(统调负荷!$C353,检修、备用和必开!$A:$A,0))</f>
        <v>8857.0315789474</v>
      </c>
    </row>
    <row r="354" ht="13.8" spans="1:37">
      <c r="A354" s="26">
        <f t="shared" si="72"/>
        <v>6</v>
      </c>
      <c r="B354" s="26">
        <f t="shared" si="73"/>
        <v>16</v>
      </c>
      <c r="C354" t="s">
        <v>25</v>
      </c>
      <c r="D354" s="75">
        <v>0.666666666666667</v>
      </c>
      <c r="E354" s="26">
        <v>96795</v>
      </c>
      <c r="F354" s="26">
        <v>45355</v>
      </c>
      <c r="G354" s="26">
        <v>21144</v>
      </c>
      <c r="H354" s="26">
        <v>22189</v>
      </c>
      <c r="I354" s="26">
        <v>9518</v>
      </c>
      <c r="J354" s="26">
        <v>-1411</v>
      </c>
      <c r="K354" s="26">
        <f t="shared" ref="K354:K417" si="85">F354-Y354</f>
        <v>39592.17</v>
      </c>
      <c r="L354" s="27">
        <f t="shared" si="74"/>
        <v>1.68689415104047</v>
      </c>
      <c r="M354" s="75">
        <v>0.666666666666667</v>
      </c>
      <c r="N354" s="26">
        <v>95822.8</v>
      </c>
      <c r="O354" s="26">
        <v>41632.72</v>
      </c>
      <c r="P354" s="26">
        <v>21340.3</v>
      </c>
      <c r="Q354" s="26">
        <v>24789.9</v>
      </c>
      <c r="R354" s="26">
        <v>9417.63</v>
      </c>
      <c r="S354" s="26">
        <v>-1357.75</v>
      </c>
      <c r="T354" s="26">
        <f t="shared" si="75"/>
        <v>35869.89</v>
      </c>
      <c r="U354" s="27">
        <f t="shared" si="76"/>
        <v>1.39141568866095</v>
      </c>
      <c r="V354" s="26">
        <f>INDEX(检修、备用和必开!B:B,MATCH(统调负荷!$C354,检修、备用和必开!$A:$A,0))</f>
        <v>26734.6</v>
      </c>
      <c r="W354" s="26">
        <f>INDEX(检修、备用和必开!C:C,MATCH(统调负荷!$C354,检修、备用和必开!$A:$A,0))</f>
        <v>0</v>
      </c>
      <c r="X354" s="26">
        <f>INDEX(检修、备用和必开!D:D,MATCH(统调负荷!$C354,检修、备用和必开!$A:$A,0))</f>
        <v>12130</v>
      </c>
      <c r="Y354" s="26">
        <f>INDEX(检修、备用和必开!E:E,MATCH(统调负荷!$C354,检修、备用和必开!$A:$A,0))</f>
        <v>5762.83</v>
      </c>
      <c r="Z354" s="26">
        <f>INDEX(检修、备用和必开!F:F,MATCH(统调负荷!$C354,检修、备用和必开!$A:$A,0))</f>
        <v>970</v>
      </c>
      <c r="AA354" s="26">
        <f t="shared" si="77"/>
        <v>66787.8</v>
      </c>
      <c r="AB354" s="26">
        <v>342.22</v>
      </c>
      <c r="AC354" s="26">
        <v>344.05</v>
      </c>
      <c r="AD354" s="76">
        <f t="shared" si="78"/>
        <v>45661.6666666667</v>
      </c>
      <c r="AE354" s="27">
        <f t="shared" si="79"/>
        <v>-972.199999999997</v>
      </c>
      <c r="AF354" s="27">
        <f t="shared" si="80"/>
        <v>-3722.28</v>
      </c>
      <c r="AG354" s="27">
        <f t="shared" si="81"/>
        <v>196.299999999999</v>
      </c>
      <c r="AH354" s="27">
        <f t="shared" si="82"/>
        <v>2600.9</v>
      </c>
      <c r="AI354" s="27">
        <f t="shared" si="83"/>
        <v>-100.370000000001</v>
      </c>
      <c r="AJ354" s="27">
        <f t="shared" si="84"/>
        <v>53.25</v>
      </c>
      <c r="AK354" s="26">
        <f>INDEX(检修、备用和必开!I:I,MATCH(统调负荷!$C354,检修、备用和必开!$A:$A,0))</f>
        <v>8857.0315789474</v>
      </c>
    </row>
    <row r="355" ht="13.8" spans="1:37">
      <c r="A355" s="26">
        <f t="shared" si="72"/>
        <v>6</v>
      </c>
      <c r="B355" s="26">
        <f t="shared" si="73"/>
        <v>16</v>
      </c>
      <c r="C355" t="s">
        <v>25</v>
      </c>
      <c r="D355" s="75">
        <v>0.677083333333333</v>
      </c>
      <c r="E355" s="26">
        <v>98710</v>
      </c>
      <c r="F355" s="26">
        <v>46974</v>
      </c>
      <c r="G355" s="26">
        <v>22135</v>
      </c>
      <c r="H355" s="26">
        <v>22036</v>
      </c>
      <c r="I355" s="26">
        <v>8976</v>
      </c>
      <c r="J355" s="26">
        <v>-1411</v>
      </c>
      <c r="K355" s="26">
        <f t="shared" si="85"/>
        <v>41211.17</v>
      </c>
      <c r="L355" s="27">
        <f t="shared" si="74"/>
        <v>1.62062372895504</v>
      </c>
      <c r="M355" s="75">
        <v>0.677083333333333</v>
      </c>
      <c r="N355" s="26">
        <v>97465.6</v>
      </c>
      <c r="O355" s="26">
        <v>43073.52</v>
      </c>
      <c r="P355" s="26">
        <v>22444</v>
      </c>
      <c r="Q355" s="26">
        <v>24625.2</v>
      </c>
      <c r="R355" s="26">
        <v>8681.32</v>
      </c>
      <c r="S355" s="26">
        <v>-1358.44</v>
      </c>
      <c r="T355" s="26">
        <f t="shared" si="75"/>
        <v>37310.69</v>
      </c>
      <c r="U355" s="27">
        <f t="shared" si="76"/>
        <v>1.35086706920959</v>
      </c>
      <c r="V355" s="26">
        <f>INDEX(检修、备用和必开!B:B,MATCH(统调负荷!$C355,检修、备用和必开!$A:$A,0))</f>
        <v>26734.6</v>
      </c>
      <c r="W355" s="26">
        <f>INDEX(检修、备用和必开!C:C,MATCH(统调负荷!$C355,检修、备用和必开!$A:$A,0))</f>
        <v>0</v>
      </c>
      <c r="X355" s="26">
        <f>INDEX(检修、备用和必开!D:D,MATCH(统调负荷!$C355,检修、备用和必开!$A:$A,0))</f>
        <v>12130</v>
      </c>
      <c r="Y355" s="26">
        <f>INDEX(检修、备用和必开!E:E,MATCH(统调负荷!$C355,检修、备用和必开!$A:$A,0))</f>
        <v>5762.83</v>
      </c>
      <c r="Z355" s="26">
        <f>INDEX(检修、备用和必开!F:F,MATCH(统调负荷!$C355,检修、备用和必开!$A:$A,0))</f>
        <v>970</v>
      </c>
      <c r="AA355" s="26">
        <f t="shared" si="77"/>
        <v>66787.8</v>
      </c>
      <c r="AB355" s="26">
        <v>357.29</v>
      </c>
      <c r="AC355" s="26">
        <v>385.48</v>
      </c>
      <c r="AD355" s="76">
        <f t="shared" si="78"/>
        <v>45661.6770833333</v>
      </c>
      <c r="AE355" s="27">
        <f t="shared" si="79"/>
        <v>-1244.39999999999</v>
      </c>
      <c r="AF355" s="27">
        <f t="shared" si="80"/>
        <v>-3900.48</v>
      </c>
      <c r="AG355" s="27">
        <f t="shared" si="81"/>
        <v>309</v>
      </c>
      <c r="AH355" s="27">
        <f t="shared" si="82"/>
        <v>2589.2</v>
      </c>
      <c r="AI355" s="27">
        <f t="shared" si="83"/>
        <v>-294.68</v>
      </c>
      <c r="AJ355" s="27">
        <f t="shared" si="84"/>
        <v>52.5599999999999</v>
      </c>
      <c r="AK355" s="26">
        <f>INDEX(检修、备用和必开!I:I,MATCH(统调负荷!$C355,检修、备用和必开!$A:$A,0))</f>
        <v>8857.0315789474</v>
      </c>
    </row>
    <row r="356" ht="13.8" spans="1:37">
      <c r="A356" s="26">
        <f t="shared" si="72"/>
        <v>6</v>
      </c>
      <c r="B356" s="26">
        <f t="shared" si="73"/>
        <v>16</v>
      </c>
      <c r="C356" t="s">
        <v>25</v>
      </c>
      <c r="D356" s="75">
        <v>0.6875</v>
      </c>
      <c r="E356" s="26">
        <v>99805</v>
      </c>
      <c r="F356" s="26">
        <v>48220</v>
      </c>
      <c r="G356" s="26">
        <v>22135</v>
      </c>
      <c r="H356" s="26">
        <v>22429</v>
      </c>
      <c r="I356" s="26">
        <v>8432</v>
      </c>
      <c r="J356" s="26">
        <v>-1411</v>
      </c>
      <c r="K356" s="26">
        <f t="shared" si="85"/>
        <v>42457.17</v>
      </c>
      <c r="L356" s="27">
        <f t="shared" si="74"/>
        <v>1.57306292435412</v>
      </c>
      <c r="M356" s="75">
        <v>0.6875</v>
      </c>
      <c r="N356" s="26">
        <v>98924.2</v>
      </c>
      <c r="O356" s="26">
        <v>45195.45</v>
      </c>
      <c r="P356" s="26">
        <v>22345.3</v>
      </c>
      <c r="Q356" s="26">
        <v>24744.5</v>
      </c>
      <c r="R356" s="26">
        <v>7987.01</v>
      </c>
      <c r="S356" s="26">
        <v>-1348.06</v>
      </c>
      <c r="T356" s="26">
        <f t="shared" si="75"/>
        <v>39432.62</v>
      </c>
      <c r="U356" s="27">
        <f t="shared" si="76"/>
        <v>1.29527553099513</v>
      </c>
      <c r="V356" s="26">
        <f>INDEX(检修、备用和必开!B:B,MATCH(统调负荷!$C356,检修、备用和必开!$A:$A,0))</f>
        <v>26734.6</v>
      </c>
      <c r="W356" s="26">
        <f>INDEX(检修、备用和必开!C:C,MATCH(统调负荷!$C356,检修、备用和必开!$A:$A,0))</f>
        <v>0</v>
      </c>
      <c r="X356" s="26">
        <f>INDEX(检修、备用和必开!D:D,MATCH(统调负荷!$C356,检修、备用和必开!$A:$A,0))</f>
        <v>12130</v>
      </c>
      <c r="Y356" s="26">
        <f>INDEX(检修、备用和必开!E:E,MATCH(统调负荷!$C356,检修、备用和必开!$A:$A,0))</f>
        <v>5762.83</v>
      </c>
      <c r="Z356" s="26">
        <f>INDEX(检修、备用和必开!F:F,MATCH(统调负荷!$C356,检修、备用和必开!$A:$A,0))</f>
        <v>970</v>
      </c>
      <c r="AA356" s="26">
        <f t="shared" si="77"/>
        <v>66787.8</v>
      </c>
      <c r="AB356" s="26">
        <v>366.27</v>
      </c>
      <c r="AC356" s="26">
        <v>370.73</v>
      </c>
      <c r="AD356" s="76">
        <f t="shared" si="78"/>
        <v>45661.6875</v>
      </c>
      <c r="AE356" s="27">
        <f t="shared" si="79"/>
        <v>-880.800000000003</v>
      </c>
      <c r="AF356" s="27">
        <f t="shared" si="80"/>
        <v>-3024.55</v>
      </c>
      <c r="AG356" s="27">
        <f t="shared" si="81"/>
        <v>210.299999999999</v>
      </c>
      <c r="AH356" s="27">
        <f t="shared" si="82"/>
        <v>2315.5</v>
      </c>
      <c r="AI356" s="27">
        <f t="shared" si="83"/>
        <v>-444.99</v>
      </c>
      <c r="AJ356" s="27">
        <f t="shared" si="84"/>
        <v>62.9400000000001</v>
      </c>
      <c r="AK356" s="26">
        <f>INDEX(检修、备用和必开!I:I,MATCH(统调负荷!$C356,检修、备用和必开!$A:$A,0))</f>
        <v>8857.0315789474</v>
      </c>
    </row>
    <row r="357" ht="13.8" spans="1:37">
      <c r="A357" s="26">
        <f t="shared" si="72"/>
        <v>6</v>
      </c>
      <c r="B357" s="26">
        <f t="shared" si="73"/>
        <v>16</v>
      </c>
      <c r="C357" t="s">
        <v>25</v>
      </c>
      <c r="D357" s="75">
        <v>0.697916666666667</v>
      </c>
      <c r="E357" s="26">
        <v>101965</v>
      </c>
      <c r="F357" s="26">
        <v>50688</v>
      </c>
      <c r="G357" s="26">
        <v>21974</v>
      </c>
      <c r="H357" s="26">
        <v>22892</v>
      </c>
      <c r="I357" s="26">
        <v>7822</v>
      </c>
      <c r="J357" s="26">
        <v>-1411</v>
      </c>
      <c r="K357" s="26">
        <f t="shared" si="85"/>
        <v>44925.17</v>
      </c>
      <c r="L357" s="27">
        <f t="shared" si="74"/>
        <v>1.48664545954974</v>
      </c>
      <c r="M357" s="75">
        <v>0.697916666666667</v>
      </c>
      <c r="N357" s="26">
        <v>100441</v>
      </c>
      <c r="O357" s="26">
        <v>47506.26</v>
      </c>
      <c r="P357" s="26">
        <v>21991.8</v>
      </c>
      <c r="Q357" s="26">
        <v>24893.7</v>
      </c>
      <c r="R357" s="26">
        <v>7376.51</v>
      </c>
      <c r="S357" s="26">
        <v>-1327.27</v>
      </c>
      <c r="T357" s="26">
        <f t="shared" si="75"/>
        <v>41743.43</v>
      </c>
      <c r="U357" s="27">
        <f t="shared" si="76"/>
        <v>1.23971686970739</v>
      </c>
      <c r="V357" s="26">
        <f>INDEX(检修、备用和必开!B:B,MATCH(统调负荷!$C357,检修、备用和必开!$A:$A,0))</f>
        <v>26734.6</v>
      </c>
      <c r="W357" s="26">
        <f>INDEX(检修、备用和必开!C:C,MATCH(统调负荷!$C357,检修、备用和必开!$A:$A,0))</f>
        <v>0</v>
      </c>
      <c r="X357" s="26">
        <f>INDEX(检修、备用和必开!D:D,MATCH(统调负荷!$C357,检修、备用和必开!$A:$A,0))</f>
        <v>12130</v>
      </c>
      <c r="Y357" s="26">
        <f>INDEX(检修、备用和必开!E:E,MATCH(统调负荷!$C357,检修、备用和必开!$A:$A,0))</f>
        <v>5762.83</v>
      </c>
      <c r="Z357" s="26">
        <f>INDEX(检修、备用和必开!F:F,MATCH(统调负荷!$C357,检修、备用和必开!$A:$A,0))</f>
        <v>970</v>
      </c>
      <c r="AA357" s="26">
        <f t="shared" si="77"/>
        <v>66787.8</v>
      </c>
      <c r="AB357" s="26">
        <v>391.66</v>
      </c>
      <c r="AC357" s="26">
        <v>386.05</v>
      </c>
      <c r="AD357" s="76">
        <f t="shared" si="78"/>
        <v>45661.6979166667</v>
      </c>
      <c r="AE357" s="27">
        <f t="shared" si="79"/>
        <v>-1524</v>
      </c>
      <c r="AF357" s="27">
        <f t="shared" si="80"/>
        <v>-3181.74</v>
      </c>
      <c r="AG357" s="27">
        <f t="shared" si="81"/>
        <v>17.7999999999993</v>
      </c>
      <c r="AH357" s="27">
        <f t="shared" si="82"/>
        <v>2001.7</v>
      </c>
      <c r="AI357" s="27">
        <f t="shared" si="83"/>
        <v>-445.49</v>
      </c>
      <c r="AJ357" s="27">
        <f t="shared" si="84"/>
        <v>83.73</v>
      </c>
      <c r="AK357" s="26">
        <f>INDEX(检修、备用和必开!I:I,MATCH(统调负荷!$C357,检修、备用和必开!$A:$A,0))</f>
        <v>8857.0315789474</v>
      </c>
    </row>
    <row r="358" ht="13.8" spans="1:37">
      <c r="A358" s="26">
        <f t="shared" si="72"/>
        <v>6</v>
      </c>
      <c r="B358" s="26">
        <f t="shared" si="73"/>
        <v>17</v>
      </c>
      <c r="C358" t="s">
        <v>25</v>
      </c>
      <c r="D358" s="75">
        <v>0.708333333333333</v>
      </c>
      <c r="E358" s="26">
        <v>102775</v>
      </c>
      <c r="F358" s="26">
        <v>52792</v>
      </c>
      <c r="G358" s="26">
        <v>21348</v>
      </c>
      <c r="H358" s="26">
        <v>22728</v>
      </c>
      <c r="I358" s="26">
        <v>7318</v>
      </c>
      <c r="J358" s="26">
        <v>-1411</v>
      </c>
      <c r="K358" s="26">
        <f t="shared" si="85"/>
        <v>47029.17</v>
      </c>
      <c r="L358" s="27">
        <f t="shared" si="74"/>
        <v>1.420135630716</v>
      </c>
      <c r="M358" s="75">
        <v>0.708333333333333</v>
      </c>
      <c r="N358" s="26">
        <v>101884</v>
      </c>
      <c r="O358" s="26">
        <v>49726.36</v>
      </c>
      <c r="P358" s="26">
        <v>21474.3</v>
      </c>
      <c r="Q358" s="26">
        <v>25190.3</v>
      </c>
      <c r="R358" s="26">
        <v>6851.99</v>
      </c>
      <c r="S358" s="26">
        <v>-1358.95</v>
      </c>
      <c r="T358" s="26">
        <f t="shared" si="75"/>
        <v>43963.53</v>
      </c>
      <c r="U358" s="27">
        <f t="shared" si="76"/>
        <v>1.19065068645172</v>
      </c>
      <c r="V358" s="26">
        <f>INDEX(检修、备用和必开!B:B,MATCH(统调负荷!$C358,检修、备用和必开!$A:$A,0))</f>
        <v>26734.6</v>
      </c>
      <c r="W358" s="26">
        <f>INDEX(检修、备用和必开!C:C,MATCH(统调负荷!$C358,检修、备用和必开!$A:$A,0))</f>
        <v>0</v>
      </c>
      <c r="X358" s="26">
        <f>INDEX(检修、备用和必开!D:D,MATCH(统调负荷!$C358,检修、备用和必开!$A:$A,0))</f>
        <v>12130</v>
      </c>
      <c r="Y358" s="26">
        <f>INDEX(检修、备用和必开!E:E,MATCH(统调负荷!$C358,检修、备用和必开!$A:$A,0))</f>
        <v>5762.83</v>
      </c>
      <c r="Z358" s="26">
        <f>INDEX(检修、备用和必开!F:F,MATCH(统调负荷!$C358,检修、备用和必开!$A:$A,0))</f>
        <v>970</v>
      </c>
      <c r="AA358" s="26">
        <f t="shared" si="77"/>
        <v>66787.8</v>
      </c>
      <c r="AB358" s="26">
        <v>390.44</v>
      </c>
      <c r="AC358" s="26">
        <v>387.69</v>
      </c>
      <c r="AD358" s="76">
        <f t="shared" si="78"/>
        <v>45661.7083333333</v>
      </c>
      <c r="AE358" s="27">
        <f t="shared" si="79"/>
        <v>-891</v>
      </c>
      <c r="AF358" s="27">
        <f t="shared" si="80"/>
        <v>-3065.64</v>
      </c>
      <c r="AG358" s="27">
        <f t="shared" si="81"/>
        <v>126.299999999999</v>
      </c>
      <c r="AH358" s="27">
        <f t="shared" si="82"/>
        <v>2462.3</v>
      </c>
      <c r="AI358" s="27">
        <f t="shared" si="83"/>
        <v>-466.01</v>
      </c>
      <c r="AJ358" s="27">
        <f t="shared" si="84"/>
        <v>52.05</v>
      </c>
      <c r="AK358" s="26">
        <f>INDEX(检修、备用和必开!I:I,MATCH(统调负荷!$C358,检修、备用和必开!$A:$A,0))</f>
        <v>8857.0315789474</v>
      </c>
    </row>
    <row r="359" ht="13.8" spans="1:37">
      <c r="A359" s="26">
        <f t="shared" si="72"/>
        <v>6</v>
      </c>
      <c r="B359" s="26">
        <f t="shared" si="73"/>
        <v>17</v>
      </c>
      <c r="C359" t="s">
        <v>25</v>
      </c>
      <c r="D359" s="75">
        <v>0.71875</v>
      </c>
      <c r="E359" s="26">
        <v>103940</v>
      </c>
      <c r="F359" s="26">
        <v>55197</v>
      </c>
      <c r="G359" s="26">
        <v>21226</v>
      </c>
      <c r="H359" s="26">
        <v>22114</v>
      </c>
      <c r="I359" s="26">
        <v>6814</v>
      </c>
      <c r="J359" s="26">
        <v>-1411</v>
      </c>
      <c r="K359" s="26">
        <f t="shared" si="85"/>
        <v>49434.17</v>
      </c>
      <c r="L359" s="27">
        <f t="shared" si="74"/>
        <v>1.35104523854654</v>
      </c>
      <c r="M359" s="75">
        <v>0.71875</v>
      </c>
      <c r="N359" s="26">
        <v>103104</v>
      </c>
      <c r="O359" s="26">
        <v>51574.49</v>
      </c>
      <c r="P359" s="26">
        <v>21105.6</v>
      </c>
      <c r="Q359" s="26">
        <v>25357.2</v>
      </c>
      <c r="R359" s="26">
        <v>6418.42</v>
      </c>
      <c r="S359" s="26">
        <v>-1351.71</v>
      </c>
      <c r="T359" s="26">
        <f t="shared" si="75"/>
        <v>45811.66</v>
      </c>
      <c r="U359" s="27">
        <f t="shared" si="76"/>
        <v>1.15267322337676</v>
      </c>
      <c r="V359" s="26">
        <f>INDEX(检修、备用和必开!B:B,MATCH(统调负荷!$C359,检修、备用和必开!$A:$A,0))</f>
        <v>26734.6</v>
      </c>
      <c r="W359" s="26">
        <f>INDEX(检修、备用和必开!C:C,MATCH(统调负荷!$C359,检修、备用和必开!$A:$A,0))</f>
        <v>0</v>
      </c>
      <c r="X359" s="26">
        <f>INDEX(检修、备用和必开!D:D,MATCH(统调负荷!$C359,检修、备用和必开!$A:$A,0))</f>
        <v>12130</v>
      </c>
      <c r="Y359" s="26">
        <f>INDEX(检修、备用和必开!E:E,MATCH(统调负荷!$C359,检修、备用和必开!$A:$A,0))</f>
        <v>5762.83</v>
      </c>
      <c r="Z359" s="26">
        <f>INDEX(检修、备用和必开!F:F,MATCH(统调负荷!$C359,检修、备用和必开!$A:$A,0))</f>
        <v>970</v>
      </c>
      <c r="AA359" s="26">
        <f t="shared" si="77"/>
        <v>66787.8</v>
      </c>
      <c r="AB359" s="26">
        <v>408.61</v>
      </c>
      <c r="AC359" s="26">
        <v>406.44</v>
      </c>
      <c r="AD359" s="76">
        <f t="shared" si="78"/>
        <v>45661.71875</v>
      </c>
      <c r="AE359" s="27">
        <f t="shared" si="79"/>
        <v>-836</v>
      </c>
      <c r="AF359" s="27">
        <f t="shared" si="80"/>
        <v>-3622.51</v>
      </c>
      <c r="AG359" s="27">
        <f t="shared" si="81"/>
        <v>-120.400000000001</v>
      </c>
      <c r="AH359" s="27">
        <f t="shared" si="82"/>
        <v>3243.2</v>
      </c>
      <c r="AI359" s="27">
        <f t="shared" si="83"/>
        <v>-395.58</v>
      </c>
      <c r="AJ359" s="27">
        <f t="shared" si="84"/>
        <v>59.29</v>
      </c>
      <c r="AK359" s="26">
        <f>INDEX(检修、备用和必开!I:I,MATCH(统调负荷!$C359,检修、备用和必开!$A:$A,0))</f>
        <v>8857.0315789474</v>
      </c>
    </row>
    <row r="360" ht="13.8" spans="1:37">
      <c r="A360" s="26">
        <f t="shared" si="72"/>
        <v>6</v>
      </c>
      <c r="B360" s="26">
        <f t="shared" si="73"/>
        <v>17</v>
      </c>
      <c r="C360" t="s">
        <v>25</v>
      </c>
      <c r="D360" s="75">
        <v>0.729166666666667</v>
      </c>
      <c r="E360" s="26">
        <v>103040</v>
      </c>
      <c r="F360" s="26">
        <v>54490</v>
      </c>
      <c r="G360" s="26">
        <v>21075</v>
      </c>
      <c r="H360" s="26">
        <v>22450</v>
      </c>
      <c r="I360" s="26">
        <v>6436</v>
      </c>
      <c r="J360" s="26">
        <v>-1411</v>
      </c>
      <c r="K360" s="26">
        <f t="shared" si="85"/>
        <v>48727.17</v>
      </c>
      <c r="L360" s="27">
        <f t="shared" si="74"/>
        <v>1.3706480388662</v>
      </c>
      <c r="M360" s="75">
        <v>0.729166666666667</v>
      </c>
      <c r="N360" s="26">
        <v>102202</v>
      </c>
      <c r="O360" s="26">
        <v>50899.06</v>
      </c>
      <c r="P360" s="26">
        <v>20891.7</v>
      </c>
      <c r="Q360" s="26">
        <v>25779.9</v>
      </c>
      <c r="R360" s="26">
        <v>6093.74</v>
      </c>
      <c r="S360" s="26">
        <v>-1462.4</v>
      </c>
      <c r="T360" s="26">
        <f t="shared" si="75"/>
        <v>45136.23</v>
      </c>
      <c r="U360" s="27">
        <f t="shared" si="76"/>
        <v>1.16626849715792</v>
      </c>
      <c r="V360" s="26">
        <f>INDEX(检修、备用和必开!B:B,MATCH(统调负荷!$C360,检修、备用和必开!$A:$A,0))</f>
        <v>26734.6</v>
      </c>
      <c r="W360" s="26">
        <f>INDEX(检修、备用和必开!C:C,MATCH(统调负荷!$C360,检修、备用和必开!$A:$A,0))</f>
        <v>0</v>
      </c>
      <c r="X360" s="26">
        <f>INDEX(检修、备用和必开!D:D,MATCH(统调负荷!$C360,检修、备用和必开!$A:$A,0))</f>
        <v>12130</v>
      </c>
      <c r="Y360" s="26">
        <f>INDEX(检修、备用和必开!E:E,MATCH(统调负荷!$C360,检修、备用和必开!$A:$A,0))</f>
        <v>5762.83</v>
      </c>
      <c r="Z360" s="26">
        <f>INDEX(检修、备用和必开!F:F,MATCH(统调负荷!$C360,检修、备用和必开!$A:$A,0))</f>
        <v>970</v>
      </c>
      <c r="AA360" s="26">
        <f t="shared" si="77"/>
        <v>66787.8</v>
      </c>
      <c r="AB360" s="26">
        <v>386.67</v>
      </c>
      <c r="AC360" s="26">
        <v>373.33</v>
      </c>
      <c r="AD360" s="76">
        <f t="shared" si="78"/>
        <v>45661.7291666667</v>
      </c>
      <c r="AE360" s="27">
        <f t="shared" si="79"/>
        <v>-838</v>
      </c>
      <c r="AF360" s="27">
        <f t="shared" si="80"/>
        <v>-3590.94</v>
      </c>
      <c r="AG360" s="27">
        <f t="shared" si="81"/>
        <v>-183.299999999999</v>
      </c>
      <c r="AH360" s="27">
        <f t="shared" si="82"/>
        <v>3329.9</v>
      </c>
      <c r="AI360" s="27">
        <f t="shared" si="83"/>
        <v>-342.26</v>
      </c>
      <c r="AJ360" s="27">
        <f t="shared" si="84"/>
        <v>-51.4000000000001</v>
      </c>
      <c r="AK360" s="26">
        <f>INDEX(检修、备用和必开!I:I,MATCH(统调负荷!$C360,检修、备用和必开!$A:$A,0))</f>
        <v>8857.0315789474</v>
      </c>
    </row>
    <row r="361" ht="13.8" spans="1:37">
      <c r="A361" s="26">
        <f t="shared" si="72"/>
        <v>6</v>
      </c>
      <c r="B361" s="26">
        <f t="shared" si="73"/>
        <v>17</v>
      </c>
      <c r="C361" t="s">
        <v>25</v>
      </c>
      <c r="D361" s="75">
        <v>0.739583333333333</v>
      </c>
      <c r="E361" s="26">
        <v>103535</v>
      </c>
      <c r="F361" s="26">
        <v>55324</v>
      </c>
      <c r="G361" s="26">
        <v>20891</v>
      </c>
      <c r="H361" s="26">
        <v>22598</v>
      </c>
      <c r="I361" s="26">
        <v>6133</v>
      </c>
      <c r="J361" s="26">
        <v>-1411</v>
      </c>
      <c r="K361" s="26">
        <f t="shared" si="85"/>
        <v>49561.17</v>
      </c>
      <c r="L361" s="27">
        <f t="shared" si="74"/>
        <v>1.34758319870173</v>
      </c>
      <c r="M361" s="75">
        <v>0.739583333333333</v>
      </c>
      <c r="N361" s="26">
        <v>102710</v>
      </c>
      <c r="O361" s="26">
        <v>51304.37</v>
      </c>
      <c r="P361" s="26">
        <v>21060.5</v>
      </c>
      <c r="Q361" s="26">
        <v>25956</v>
      </c>
      <c r="R361" s="26">
        <v>5873.71</v>
      </c>
      <c r="S361" s="26">
        <v>-1484.58</v>
      </c>
      <c r="T361" s="26">
        <f t="shared" si="75"/>
        <v>45541.54</v>
      </c>
      <c r="U361" s="27">
        <f t="shared" si="76"/>
        <v>1.1580720750651</v>
      </c>
      <c r="V361" s="26">
        <f>INDEX(检修、备用和必开!B:B,MATCH(统调负荷!$C361,检修、备用和必开!$A:$A,0))</f>
        <v>26734.6</v>
      </c>
      <c r="W361" s="26">
        <f>INDEX(检修、备用和必开!C:C,MATCH(统调负荷!$C361,检修、备用和必开!$A:$A,0))</f>
        <v>0</v>
      </c>
      <c r="X361" s="26">
        <f>INDEX(检修、备用和必开!D:D,MATCH(统调负荷!$C361,检修、备用和必开!$A:$A,0))</f>
        <v>12130</v>
      </c>
      <c r="Y361" s="26">
        <f>INDEX(检修、备用和必开!E:E,MATCH(统调负荷!$C361,检修、备用和必开!$A:$A,0))</f>
        <v>5762.83</v>
      </c>
      <c r="Z361" s="26">
        <f>INDEX(检修、备用和必开!F:F,MATCH(统调负荷!$C361,检修、备用和必开!$A:$A,0))</f>
        <v>970</v>
      </c>
      <c r="AA361" s="26">
        <f t="shared" si="77"/>
        <v>66787.8</v>
      </c>
      <c r="AB361" s="26">
        <v>388.06</v>
      </c>
      <c r="AC361" s="26">
        <v>382.64</v>
      </c>
      <c r="AD361" s="76">
        <f t="shared" si="78"/>
        <v>45661.7395833333</v>
      </c>
      <c r="AE361" s="27">
        <f t="shared" si="79"/>
        <v>-825</v>
      </c>
      <c r="AF361" s="27">
        <f t="shared" si="80"/>
        <v>-4019.63</v>
      </c>
      <c r="AG361" s="27">
        <f t="shared" si="81"/>
        <v>169.5</v>
      </c>
      <c r="AH361" s="27">
        <f t="shared" si="82"/>
        <v>3358</v>
      </c>
      <c r="AI361" s="27">
        <f t="shared" si="83"/>
        <v>-259.29</v>
      </c>
      <c r="AJ361" s="27">
        <f t="shared" si="84"/>
        <v>-73.5799999999999</v>
      </c>
      <c r="AK361" s="26">
        <f>INDEX(检修、备用和必开!I:I,MATCH(统调负荷!$C361,检修、备用和必开!$A:$A,0))</f>
        <v>8857.0315789474</v>
      </c>
    </row>
    <row r="362" ht="13.8" spans="1:37">
      <c r="A362" s="26">
        <f t="shared" si="72"/>
        <v>6</v>
      </c>
      <c r="B362" s="26">
        <f t="shared" si="73"/>
        <v>18</v>
      </c>
      <c r="C362" t="s">
        <v>25</v>
      </c>
      <c r="D362" s="75">
        <v>0.75</v>
      </c>
      <c r="E362" s="26">
        <v>105010</v>
      </c>
      <c r="F362" s="26">
        <v>56681</v>
      </c>
      <c r="G362" s="26">
        <v>20143</v>
      </c>
      <c r="H362" s="26">
        <v>23817</v>
      </c>
      <c r="I362" s="26">
        <v>5780</v>
      </c>
      <c r="J362" s="26">
        <v>-1411</v>
      </c>
      <c r="K362" s="26">
        <f t="shared" si="85"/>
        <v>50918.17</v>
      </c>
      <c r="L362" s="27">
        <f t="shared" si="74"/>
        <v>1.31166929212106</v>
      </c>
      <c r="M362" s="75">
        <v>0.75</v>
      </c>
      <c r="N362" s="26">
        <v>103907</v>
      </c>
      <c r="O362" s="26">
        <v>53138</v>
      </c>
      <c r="P362" s="26">
        <v>20330</v>
      </c>
      <c r="Q362" s="26">
        <v>26178.2</v>
      </c>
      <c r="R362" s="26">
        <v>5800.39</v>
      </c>
      <c r="S362" s="26">
        <v>-1539.59</v>
      </c>
      <c r="T362" s="26">
        <f t="shared" si="75"/>
        <v>47375.17</v>
      </c>
      <c r="U362" s="27">
        <f t="shared" si="76"/>
        <v>1.12238650860085</v>
      </c>
      <c r="V362" s="26">
        <f>INDEX(检修、备用和必开!B:B,MATCH(统调负荷!$C362,检修、备用和必开!$A:$A,0))</f>
        <v>26734.6</v>
      </c>
      <c r="W362" s="26">
        <f>INDEX(检修、备用和必开!C:C,MATCH(统调负荷!$C362,检修、备用和必开!$A:$A,0))</f>
        <v>0</v>
      </c>
      <c r="X362" s="26">
        <f>INDEX(检修、备用和必开!D:D,MATCH(统调负荷!$C362,检修、备用和必开!$A:$A,0))</f>
        <v>12130</v>
      </c>
      <c r="Y362" s="26">
        <f>INDEX(检修、备用和必开!E:E,MATCH(统调负荷!$C362,检修、备用和必开!$A:$A,0))</f>
        <v>5762.83</v>
      </c>
      <c r="Z362" s="26">
        <f>INDEX(检修、备用和必开!F:F,MATCH(统调负荷!$C362,检修、备用和必开!$A:$A,0))</f>
        <v>970</v>
      </c>
      <c r="AA362" s="26">
        <f t="shared" si="77"/>
        <v>66787.8</v>
      </c>
      <c r="AB362" s="26">
        <v>388.13</v>
      </c>
      <c r="AC362" s="26">
        <v>376.05</v>
      </c>
      <c r="AD362" s="76">
        <f t="shared" si="78"/>
        <v>45661.75</v>
      </c>
      <c r="AE362" s="27">
        <f t="shared" si="79"/>
        <v>-1103</v>
      </c>
      <c r="AF362" s="27">
        <f t="shared" si="80"/>
        <v>-3543</v>
      </c>
      <c r="AG362" s="27">
        <f t="shared" si="81"/>
        <v>187</v>
      </c>
      <c r="AH362" s="27">
        <f t="shared" si="82"/>
        <v>2361.2</v>
      </c>
      <c r="AI362" s="27">
        <f t="shared" si="83"/>
        <v>20.3900000000003</v>
      </c>
      <c r="AJ362" s="27">
        <f t="shared" si="84"/>
        <v>-128.59</v>
      </c>
      <c r="AK362" s="26">
        <f>INDEX(检修、备用和必开!I:I,MATCH(统调负荷!$C362,检修、备用和必开!$A:$A,0))</f>
        <v>8857.0315789474</v>
      </c>
    </row>
    <row r="363" ht="13.8" spans="1:37">
      <c r="A363" s="26">
        <f t="shared" si="72"/>
        <v>6</v>
      </c>
      <c r="B363" s="26">
        <f t="shared" si="73"/>
        <v>18</v>
      </c>
      <c r="C363" t="s">
        <v>25</v>
      </c>
      <c r="D363" s="75">
        <v>0.760416666666667</v>
      </c>
      <c r="E363" s="26">
        <v>107235</v>
      </c>
      <c r="F363" s="26">
        <v>58401</v>
      </c>
      <c r="G363" s="26">
        <v>20143</v>
      </c>
      <c r="H363" s="26">
        <v>24466</v>
      </c>
      <c r="I363" s="26">
        <v>5636</v>
      </c>
      <c r="J363" s="26">
        <v>-1411</v>
      </c>
      <c r="K363" s="26">
        <f t="shared" si="85"/>
        <v>52638.17</v>
      </c>
      <c r="L363" s="27">
        <f t="shared" si="74"/>
        <v>1.26880930701048</v>
      </c>
      <c r="M363" s="75">
        <v>0.760416666666667</v>
      </c>
      <c r="N363" s="26">
        <v>106518</v>
      </c>
      <c r="O363" s="26">
        <v>55853.98</v>
      </c>
      <c r="P363" s="26">
        <v>20074.3</v>
      </c>
      <c r="Q363" s="26">
        <v>26400.5</v>
      </c>
      <c r="R363" s="26">
        <v>5795.77</v>
      </c>
      <c r="S363" s="26">
        <v>-1606.55</v>
      </c>
      <c r="T363" s="26">
        <f t="shared" si="75"/>
        <v>50091.15</v>
      </c>
      <c r="U363" s="27">
        <f t="shared" si="76"/>
        <v>1.07339385401909</v>
      </c>
      <c r="V363" s="26">
        <f>INDEX(检修、备用和必开!B:B,MATCH(统调负荷!$C363,检修、备用和必开!$A:$A,0))</f>
        <v>26734.6</v>
      </c>
      <c r="W363" s="26">
        <f>INDEX(检修、备用和必开!C:C,MATCH(统调负荷!$C363,检修、备用和必开!$A:$A,0))</f>
        <v>0</v>
      </c>
      <c r="X363" s="26">
        <f>INDEX(检修、备用和必开!D:D,MATCH(统调负荷!$C363,检修、备用和必开!$A:$A,0))</f>
        <v>12130</v>
      </c>
      <c r="Y363" s="26">
        <f>INDEX(检修、备用和必开!E:E,MATCH(统调负荷!$C363,检修、备用和必开!$A:$A,0))</f>
        <v>5762.83</v>
      </c>
      <c r="Z363" s="26">
        <f>INDEX(检修、备用和必开!F:F,MATCH(统调负荷!$C363,检修、备用和必开!$A:$A,0))</f>
        <v>970</v>
      </c>
      <c r="AA363" s="26">
        <f t="shared" si="77"/>
        <v>66787.8</v>
      </c>
      <c r="AB363" s="26">
        <v>412.24</v>
      </c>
      <c r="AC363" s="26">
        <v>400.83</v>
      </c>
      <c r="AD363" s="76">
        <f t="shared" si="78"/>
        <v>45661.7604166667</v>
      </c>
      <c r="AE363" s="27">
        <f t="shared" si="79"/>
        <v>-717</v>
      </c>
      <c r="AF363" s="27">
        <f t="shared" si="80"/>
        <v>-2547.02</v>
      </c>
      <c r="AG363" s="27">
        <f t="shared" si="81"/>
        <v>-68.7000000000007</v>
      </c>
      <c r="AH363" s="27">
        <f t="shared" si="82"/>
        <v>1934.5</v>
      </c>
      <c r="AI363" s="27">
        <f t="shared" si="83"/>
        <v>159.77</v>
      </c>
      <c r="AJ363" s="27">
        <f t="shared" si="84"/>
        <v>-195.55</v>
      </c>
      <c r="AK363" s="26">
        <f>INDEX(检修、备用和必开!I:I,MATCH(统调负荷!$C363,检修、备用和必开!$A:$A,0))</f>
        <v>8857.0315789474</v>
      </c>
    </row>
    <row r="364" ht="13.8" spans="1:37">
      <c r="A364" s="26">
        <f t="shared" si="72"/>
        <v>6</v>
      </c>
      <c r="B364" s="26">
        <f t="shared" si="73"/>
        <v>18</v>
      </c>
      <c r="C364" t="s">
        <v>25</v>
      </c>
      <c r="D364" s="75">
        <v>0.770833333333333</v>
      </c>
      <c r="E364" s="26">
        <v>108140</v>
      </c>
      <c r="F364" s="26">
        <v>58803</v>
      </c>
      <c r="G364" s="26">
        <v>20256</v>
      </c>
      <c r="H364" s="26">
        <v>24920</v>
      </c>
      <c r="I364" s="26">
        <v>5572</v>
      </c>
      <c r="J364" s="26">
        <v>-1411</v>
      </c>
      <c r="K364" s="26">
        <f t="shared" si="85"/>
        <v>53040.17</v>
      </c>
      <c r="L364" s="27">
        <f t="shared" si="74"/>
        <v>1.25919279670484</v>
      </c>
      <c r="M364" s="75">
        <v>0.770833333333333</v>
      </c>
      <c r="N364" s="26">
        <v>107230</v>
      </c>
      <c r="O364" s="26">
        <v>56120.83</v>
      </c>
      <c r="P364" s="26">
        <v>20619.6</v>
      </c>
      <c r="Q364" s="26">
        <v>26243.3</v>
      </c>
      <c r="R364" s="26">
        <v>5873.88</v>
      </c>
      <c r="S364" s="26">
        <v>-1627.61</v>
      </c>
      <c r="T364" s="26">
        <f t="shared" si="75"/>
        <v>50358</v>
      </c>
      <c r="U364" s="27">
        <f t="shared" si="76"/>
        <v>1.06881001152221</v>
      </c>
      <c r="V364" s="26">
        <f>INDEX(检修、备用和必开!B:B,MATCH(统调负荷!$C364,检修、备用和必开!$A:$A,0))</f>
        <v>26734.6</v>
      </c>
      <c r="W364" s="26">
        <f>INDEX(检修、备用和必开!C:C,MATCH(统调负荷!$C364,检修、备用和必开!$A:$A,0))</f>
        <v>0</v>
      </c>
      <c r="X364" s="26">
        <f>INDEX(检修、备用和必开!D:D,MATCH(统调负荷!$C364,检修、备用和必开!$A:$A,0))</f>
        <v>12130</v>
      </c>
      <c r="Y364" s="26">
        <f>INDEX(检修、备用和必开!E:E,MATCH(统调负荷!$C364,检修、备用和必开!$A:$A,0))</f>
        <v>5762.83</v>
      </c>
      <c r="Z364" s="26">
        <f>INDEX(检修、备用和必开!F:F,MATCH(统调负荷!$C364,检修、备用和必开!$A:$A,0))</f>
        <v>970</v>
      </c>
      <c r="AA364" s="26">
        <f t="shared" si="77"/>
        <v>66787.8</v>
      </c>
      <c r="AB364" s="26">
        <v>412.55</v>
      </c>
      <c r="AC364" s="26">
        <v>437.35</v>
      </c>
      <c r="AD364" s="76">
        <f t="shared" si="78"/>
        <v>45661.7708333333</v>
      </c>
      <c r="AE364" s="27">
        <f t="shared" si="79"/>
        <v>-910</v>
      </c>
      <c r="AF364" s="27">
        <f t="shared" si="80"/>
        <v>-2682.17</v>
      </c>
      <c r="AG364" s="27">
        <f t="shared" si="81"/>
        <v>363.599999999999</v>
      </c>
      <c r="AH364" s="27">
        <f t="shared" si="82"/>
        <v>1323.3</v>
      </c>
      <c r="AI364" s="27">
        <f t="shared" si="83"/>
        <v>301.88</v>
      </c>
      <c r="AJ364" s="27">
        <f t="shared" si="84"/>
        <v>-216.61</v>
      </c>
      <c r="AK364" s="26">
        <f>INDEX(检修、备用和必开!I:I,MATCH(统调负荷!$C364,检修、备用和必开!$A:$A,0))</f>
        <v>8857.0315789474</v>
      </c>
    </row>
    <row r="365" ht="13.8" spans="1:37">
      <c r="A365" s="26">
        <f t="shared" si="72"/>
        <v>6</v>
      </c>
      <c r="B365" s="26">
        <f t="shared" si="73"/>
        <v>18</v>
      </c>
      <c r="C365" t="s">
        <v>25</v>
      </c>
      <c r="D365" s="75">
        <v>0.78125</v>
      </c>
      <c r="E365" s="26">
        <v>108425</v>
      </c>
      <c r="F365" s="26">
        <v>58960</v>
      </c>
      <c r="G365" s="26">
        <v>20256</v>
      </c>
      <c r="H365" s="26">
        <v>25256</v>
      </c>
      <c r="I365" s="26">
        <v>5364</v>
      </c>
      <c r="J365" s="26">
        <v>-1411</v>
      </c>
      <c r="K365" s="26">
        <f t="shared" si="85"/>
        <v>53197.17</v>
      </c>
      <c r="L365" s="27">
        <f t="shared" si="74"/>
        <v>1.25547656012528</v>
      </c>
      <c r="M365" s="75">
        <v>0.78125</v>
      </c>
      <c r="N365" s="26">
        <v>107670</v>
      </c>
      <c r="O365" s="26">
        <v>56504.38</v>
      </c>
      <c r="P365" s="26">
        <v>20240.8</v>
      </c>
      <c r="Q365" s="26">
        <v>26419.4</v>
      </c>
      <c r="R365" s="26">
        <v>5955.42</v>
      </c>
      <c r="S365" s="26">
        <v>-1450</v>
      </c>
      <c r="T365" s="26">
        <f t="shared" si="75"/>
        <v>50741.55</v>
      </c>
      <c r="U365" s="27">
        <f t="shared" si="76"/>
        <v>1.06228970019031</v>
      </c>
      <c r="V365" s="26">
        <f>INDEX(检修、备用和必开!B:B,MATCH(统调负荷!$C365,检修、备用和必开!$A:$A,0))</f>
        <v>26734.6</v>
      </c>
      <c r="W365" s="26">
        <f>INDEX(检修、备用和必开!C:C,MATCH(统调负荷!$C365,检修、备用和必开!$A:$A,0))</f>
        <v>0</v>
      </c>
      <c r="X365" s="26">
        <f>INDEX(检修、备用和必开!D:D,MATCH(统调负荷!$C365,检修、备用和必开!$A:$A,0))</f>
        <v>12130</v>
      </c>
      <c r="Y365" s="26">
        <f>INDEX(检修、备用和必开!E:E,MATCH(统调负荷!$C365,检修、备用和必开!$A:$A,0))</f>
        <v>5762.83</v>
      </c>
      <c r="Z365" s="26">
        <f>INDEX(检修、备用和必开!F:F,MATCH(统调负荷!$C365,检修、备用和必开!$A:$A,0))</f>
        <v>970</v>
      </c>
      <c r="AA365" s="26">
        <f t="shared" si="77"/>
        <v>66787.8</v>
      </c>
      <c r="AB365" s="26">
        <v>400.67</v>
      </c>
      <c r="AC365" s="26">
        <v>422.06</v>
      </c>
      <c r="AD365" s="76">
        <f t="shared" si="78"/>
        <v>45661.78125</v>
      </c>
      <c r="AE365" s="27">
        <f t="shared" si="79"/>
        <v>-755</v>
      </c>
      <c r="AF365" s="27">
        <f t="shared" si="80"/>
        <v>-2455.62</v>
      </c>
      <c r="AG365" s="27">
        <f t="shared" si="81"/>
        <v>-15.2000000000007</v>
      </c>
      <c r="AH365" s="27">
        <f t="shared" si="82"/>
        <v>1163.4</v>
      </c>
      <c r="AI365" s="27">
        <f t="shared" si="83"/>
        <v>591.42</v>
      </c>
      <c r="AJ365" s="27">
        <f t="shared" si="84"/>
        <v>-39</v>
      </c>
      <c r="AK365" s="26">
        <f>INDEX(检修、备用和必开!I:I,MATCH(统调负荷!$C365,检修、备用和必开!$A:$A,0))</f>
        <v>8857.0315789474</v>
      </c>
    </row>
    <row r="366" ht="13.8" spans="1:37">
      <c r="A366" s="26">
        <f t="shared" si="72"/>
        <v>6</v>
      </c>
      <c r="B366" s="26">
        <f t="shared" si="73"/>
        <v>19</v>
      </c>
      <c r="C366" t="s">
        <v>25</v>
      </c>
      <c r="D366" s="75">
        <v>0.791666666666667</v>
      </c>
      <c r="E366" s="26">
        <v>108105</v>
      </c>
      <c r="F366" s="26">
        <v>58034</v>
      </c>
      <c r="G366" s="26">
        <v>20370</v>
      </c>
      <c r="H366" s="26">
        <v>25725</v>
      </c>
      <c r="I366" s="26">
        <v>5387</v>
      </c>
      <c r="J366" s="26">
        <v>-1411</v>
      </c>
      <c r="K366" s="26">
        <f t="shared" si="85"/>
        <v>52271.17</v>
      </c>
      <c r="L366" s="27">
        <f t="shared" si="74"/>
        <v>1.27771771705129</v>
      </c>
      <c r="M366" s="75">
        <v>0.791666666666667</v>
      </c>
      <c r="N366" s="26">
        <v>107209</v>
      </c>
      <c r="O366" s="26">
        <v>56200.96</v>
      </c>
      <c r="P366" s="26">
        <v>20294.2</v>
      </c>
      <c r="Q366" s="26">
        <v>26187.5</v>
      </c>
      <c r="R366" s="26">
        <v>6011.39</v>
      </c>
      <c r="S366" s="26">
        <v>-1485.05</v>
      </c>
      <c r="T366" s="26">
        <f t="shared" si="75"/>
        <v>50438.13</v>
      </c>
      <c r="U366" s="27">
        <f t="shared" si="76"/>
        <v>1.06744120369268</v>
      </c>
      <c r="V366" s="26">
        <f>INDEX(检修、备用和必开!B:B,MATCH(统调负荷!$C366,检修、备用和必开!$A:$A,0))</f>
        <v>26734.6</v>
      </c>
      <c r="W366" s="26">
        <f>INDEX(检修、备用和必开!C:C,MATCH(统调负荷!$C366,检修、备用和必开!$A:$A,0))</f>
        <v>0</v>
      </c>
      <c r="X366" s="26">
        <f>INDEX(检修、备用和必开!D:D,MATCH(统调负荷!$C366,检修、备用和必开!$A:$A,0))</f>
        <v>12130</v>
      </c>
      <c r="Y366" s="26">
        <f>INDEX(检修、备用和必开!E:E,MATCH(统调负荷!$C366,检修、备用和必开!$A:$A,0))</f>
        <v>5762.83</v>
      </c>
      <c r="Z366" s="26">
        <f>INDEX(检修、备用和必开!F:F,MATCH(统调负荷!$C366,检修、备用和必开!$A:$A,0))</f>
        <v>970</v>
      </c>
      <c r="AA366" s="26">
        <f t="shared" si="77"/>
        <v>66787.8</v>
      </c>
      <c r="AB366" s="26">
        <v>387.03</v>
      </c>
      <c r="AC366" s="26">
        <v>383.93</v>
      </c>
      <c r="AD366" s="76">
        <f t="shared" si="78"/>
        <v>45661.7916666667</v>
      </c>
      <c r="AE366" s="27">
        <f t="shared" si="79"/>
        <v>-896</v>
      </c>
      <c r="AF366" s="27">
        <f t="shared" si="80"/>
        <v>-1833.04</v>
      </c>
      <c r="AG366" s="27">
        <f t="shared" si="81"/>
        <v>-75.7999999999993</v>
      </c>
      <c r="AH366" s="27">
        <f t="shared" si="82"/>
        <v>462.5</v>
      </c>
      <c r="AI366" s="27">
        <f t="shared" si="83"/>
        <v>624.39</v>
      </c>
      <c r="AJ366" s="27">
        <f t="shared" si="84"/>
        <v>-74.05</v>
      </c>
      <c r="AK366" s="26">
        <f>INDEX(检修、备用和必开!I:I,MATCH(统调负荷!$C366,检修、备用和必开!$A:$A,0))</f>
        <v>8857.0315789474</v>
      </c>
    </row>
    <row r="367" ht="13.8" spans="1:37">
      <c r="A367" s="26">
        <f t="shared" si="72"/>
        <v>6</v>
      </c>
      <c r="B367" s="26">
        <f t="shared" si="73"/>
        <v>19</v>
      </c>
      <c r="C367" t="s">
        <v>25</v>
      </c>
      <c r="D367" s="75">
        <v>0.802083333333333</v>
      </c>
      <c r="E367" s="26">
        <v>110000</v>
      </c>
      <c r="F367" s="26">
        <v>59914</v>
      </c>
      <c r="G367" s="26">
        <v>20370</v>
      </c>
      <c r="H367" s="26">
        <v>25760</v>
      </c>
      <c r="I367" s="26">
        <v>5367</v>
      </c>
      <c r="J367" s="26">
        <v>-1411</v>
      </c>
      <c r="K367" s="26">
        <f t="shared" si="85"/>
        <v>54151.17</v>
      </c>
      <c r="L367" s="27">
        <f t="shared" si="74"/>
        <v>1.23335839281035</v>
      </c>
      <c r="M367" s="75">
        <v>0.802083333333333</v>
      </c>
      <c r="N367" s="26">
        <v>109354</v>
      </c>
      <c r="O367" s="26">
        <v>57883.65</v>
      </c>
      <c r="P367" s="26">
        <v>20146.2</v>
      </c>
      <c r="Q367" s="26">
        <v>26743.2</v>
      </c>
      <c r="R367" s="26">
        <v>6006.25</v>
      </c>
      <c r="S367" s="26">
        <v>-1425.3</v>
      </c>
      <c r="T367" s="26">
        <f t="shared" si="75"/>
        <v>52120.82</v>
      </c>
      <c r="U367" s="27">
        <f t="shared" si="76"/>
        <v>1.03948556609861</v>
      </c>
      <c r="V367" s="26">
        <f>INDEX(检修、备用和必开!B:B,MATCH(统调负荷!$C367,检修、备用和必开!$A:$A,0))</f>
        <v>26734.6</v>
      </c>
      <c r="W367" s="26">
        <f>INDEX(检修、备用和必开!C:C,MATCH(统调负荷!$C367,检修、备用和必开!$A:$A,0))</f>
        <v>0</v>
      </c>
      <c r="X367" s="26">
        <f>INDEX(检修、备用和必开!D:D,MATCH(统调负荷!$C367,检修、备用和必开!$A:$A,0))</f>
        <v>12130</v>
      </c>
      <c r="Y367" s="26">
        <f>INDEX(检修、备用和必开!E:E,MATCH(统调负荷!$C367,检修、备用和必开!$A:$A,0))</f>
        <v>5762.83</v>
      </c>
      <c r="Z367" s="26">
        <f>INDEX(检修、备用和必开!F:F,MATCH(统调负荷!$C367,检修、备用和必开!$A:$A,0))</f>
        <v>970</v>
      </c>
      <c r="AA367" s="26">
        <f t="shared" si="77"/>
        <v>66787.8</v>
      </c>
      <c r="AB367" s="26">
        <v>415.88</v>
      </c>
      <c r="AC367" s="26">
        <v>418.3</v>
      </c>
      <c r="AD367" s="76">
        <f t="shared" si="78"/>
        <v>45661.8020833333</v>
      </c>
      <c r="AE367" s="27">
        <f t="shared" si="79"/>
        <v>-646</v>
      </c>
      <c r="AF367" s="27">
        <f t="shared" si="80"/>
        <v>-2030.35</v>
      </c>
      <c r="AG367" s="27">
        <f t="shared" si="81"/>
        <v>-223.799999999999</v>
      </c>
      <c r="AH367" s="27">
        <f t="shared" si="82"/>
        <v>983.200000000001</v>
      </c>
      <c r="AI367" s="27">
        <f t="shared" si="83"/>
        <v>639.25</v>
      </c>
      <c r="AJ367" s="27">
        <f t="shared" si="84"/>
        <v>-14.3</v>
      </c>
      <c r="AK367" s="26">
        <f>INDEX(检修、备用和必开!I:I,MATCH(统调负荷!$C367,检修、备用和必开!$A:$A,0))</f>
        <v>8857.0315789474</v>
      </c>
    </row>
    <row r="368" ht="13.8" spans="1:37">
      <c r="A368" s="26">
        <f t="shared" si="72"/>
        <v>6</v>
      </c>
      <c r="B368" s="26">
        <f t="shared" si="73"/>
        <v>19</v>
      </c>
      <c r="C368" t="s">
        <v>25</v>
      </c>
      <c r="D368" s="75">
        <v>0.8125</v>
      </c>
      <c r="E368" s="26">
        <v>109840</v>
      </c>
      <c r="F368" s="26">
        <v>59997</v>
      </c>
      <c r="G368" s="26">
        <v>20383</v>
      </c>
      <c r="H368" s="26">
        <v>25472</v>
      </c>
      <c r="I368" s="26">
        <v>5400</v>
      </c>
      <c r="J368" s="26">
        <v>-1412</v>
      </c>
      <c r="K368" s="26">
        <f t="shared" si="85"/>
        <v>54234.17</v>
      </c>
      <c r="L368" s="27">
        <f t="shared" si="74"/>
        <v>1.23147086052944</v>
      </c>
      <c r="M368" s="75">
        <v>0.8125</v>
      </c>
      <c r="N368" s="26">
        <v>109276</v>
      </c>
      <c r="O368" s="26">
        <v>58337.78</v>
      </c>
      <c r="P368" s="26">
        <v>20101.8</v>
      </c>
      <c r="Q368" s="26">
        <v>26183.2</v>
      </c>
      <c r="R368" s="26">
        <v>6053.4</v>
      </c>
      <c r="S368" s="26">
        <v>-1400.18</v>
      </c>
      <c r="T368" s="26">
        <f t="shared" si="75"/>
        <v>52574.95</v>
      </c>
      <c r="U368" s="27">
        <f t="shared" si="76"/>
        <v>1.03218996382812</v>
      </c>
      <c r="V368" s="26">
        <f>INDEX(检修、备用和必开!B:B,MATCH(统调负荷!$C368,检修、备用和必开!$A:$A,0))</f>
        <v>26734.6</v>
      </c>
      <c r="W368" s="26">
        <f>INDEX(检修、备用和必开!C:C,MATCH(统调负荷!$C368,检修、备用和必开!$A:$A,0))</f>
        <v>0</v>
      </c>
      <c r="X368" s="26">
        <f>INDEX(检修、备用和必开!D:D,MATCH(统调负荷!$C368,检修、备用和必开!$A:$A,0))</f>
        <v>12130</v>
      </c>
      <c r="Y368" s="26">
        <f>INDEX(检修、备用和必开!E:E,MATCH(统调负荷!$C368,检修、备用和必开!$A:$A,0))</f>
        <v>5762.83</v>
      </c>
      <c r="Z368" s="26">
        <f>INDEX(检修、备用和必开!F:F,MATCH(统调负荷!$C368,检修、备用和必开!$A:$A,0))</f>
        <v>970</v>
      </c>
      <c r="AA368" s="26">
        <f t="shared" si="77"/>
        <v>66787.8</v>
      </c>
      <c r="AB368" s="26">
        <v>414.75</v>
      </c>
      <c r="AC368" s="26">
        <v>447.61</v>
      </c>
      <c r="AD368" s="76">
        <f t="shared" si="78"/>
        <v>45661.8125</v>
      </c>
      <c r="AE368" s="27">
        <f t="shared" si="79"/>
        <v>-564</v>
      </c>
      <c r="AF368" s="27">
        <f t="shared" si="80"/>
        <v>-1659.22</v>
      </c>
      <c r="AG368" s="27">
        <f t="shared" si="81"/>
        <v>-281.200000000001</v>
      </c>
      <c r="AH368" s="27">
        <f t="shared" si="82"/>
        <v>711.200000000001</v>
      </c>
      <c r="AI368" s="27">
        <f t="shared" si="83"/>
        <v>653.4</v>
      </c>
      <c r="AJ368" s="27">
        <f t="shared" si="84"/>
        <v>11.8199999999999</v>
      </c>
      <c r="AK368" s="26">
        <f>INDEX(检修、备用和必开!I:I,MATCH(统调负荷!$C368,检修、备用和必开!$A:$A,0))</f>
        <v>8857.0315789474</v>
      </c>
    </row>
    <row r="369" ht="13.8" spans="1:37">
      <c r="A369" s="26">
        <f t="shared" si="72"/>
        <v>6</v>
      </c>
      <c r="B369" s="26">
        <f t="shared" si="73"/>
        <v>19</v>
      </c>
      <c r="C369" t="s">
        <v>25</v>
      </c>
      <c r="D369" s="75">
        <v>0.822916666666667</v>
      </c>
      <c r="E369" s="26">
        <v>109190</v>
      </c>
      <c r="F369" s="26">
        <v>59317</v>
      </c>
      <c r="G369" s="26">
        <v>20383</v>
      </c>
      <c r="H369" s="26">
        <v>25483</v>
      </c>
      <c r="I369" s="26">
        <v>5418</v>
      </c>
      <c r="J369" s="26">
        <v>-1411</v>
      </c>
      <c r="K369" s="26">
        <f t="shared" si="85"/>
        <v>53554.17</v>
      </c>
      <c r="L369" s="27">
        <f t="shared" si="74"/>
        <v>1.24710736810971</v>
      </c>
      <c r="M369" s="75">
        <v>0.822916666666667</v>
      </c>
      <c r="N369" s="26">
        <v>108452</v>
      </c>
      <c r="O369" s="26">
        <v>57802.9</v>
      </c>
      <c r="P369" s="26">
        <v>19917.5</v>
      </c>
      <c r="Q369" s="26">
        <v>26019.8</v>
      </c>
      <c r="R369" s="26">
        <v>6101.79</v>
      </c>
      <c r="S369" s="26">
        <v>-1389.99</v>
      </c>
      <c r="T369" s="26">
        <f t="shared" si="75"/>
        <v>52040.07</v>
      </c>
      <c r="U369" s="27">
        <f t="shared" si="76"/>
        <v>1.04079362855612</v>
      </c>
      <c r="V369" s="26">
        <f>INDEX(检修、备用和必开!B:B,MATCH(统调负荷!$C369,检修、备用和必开!$A:$A,0))</f>
        <v>26734.6</v>
      </c>
      <c r="W369" s="26">
        <f>INDEX(检修、备用和必开!C:C,MATCH(统调负荷!$C369,检修、备用和必开!$A:$A,0))</f>
        <v>0</v>
      </c>
      <c r="X369" s="26">
        <f>INDEX(检修、备用和必开!D:D,MATCH(统调负荷!$C369,检修、备用和必开!$A:$A,0))</f>
        <v>12130</v>
      </c>
      <c r="Y369" s="26">
        <f>INDEX(检修、备用和必开!E:E,MATCH(统调负荷!$C369,检修、备用和必开!$A:$A,0))</f>
        <v>5762.83</v>
      </c>
      <c r="Z369" s="26">
        <f>INDEX(检修、备用和必开!F:F,MATCH(统调负荷!$C369,检修、备用和必开!$A:$A,0))</f>
        <v>970</v>
      </c>
      <c r="AA369" s="26">
        <f t="shared" si="77"/>
        <v>66787.8</v>
      </c>
      <c r="AB369" s="26">
        <v>412.5</v>
      </c>
      <c r="AC369" s="26">
        <v>430.11</v>
      </c>
      <c r="AD369" s="76">
        <f t="shared" si="78"/>
        <v>45661.8229166667</v>
      </c>
      <c r="AE369" s="27">
        <f t="shared" si="79"/>
        <v>-738</v>
      </c>
      <c r="AF369" s="27">
        <f t="shared" si="80"/>
        <v>-1514.1</v>
      </c>
      <c r="AG369" s="27">
        <f t="shared" si="81"/>
        <v>-465.5</v>
      </c>
      <c r="AH369" s="27">
        <f t="shared" si="82"/>
        <v>536.799999999999</v>
      </c>
      <c r="AI369" s="27">
        <f t="shared" si="83"/>
        <v>683.79</v>
      </c>
      <c r="AJ369" s="27">
        <f t="shared" si="84"/>
        <v>21.01</v>
      </c>
      <c r="AK369" s="26">
        <f>INDEX(检修、备用和必开!I:I,MATCH(统调负荷!$C369,检修、备用和必开!$A:$A,0))</f>
        <v>8857.0315789474</v>
      </c>
    </row>
    <row r="370" ht="13.8" spans="1:37">
      <c r="A370" s="26">
        <f t="shared" si="72"/>
        <v>6</v>
      </c>
      <c r="B370" s="26">
        <f t="shared" si="73"/>
        <v>20</v>
      </c>
      <c r="C370" t="s">
        <v>25</v>
      </c>
      <c r="D370" s="75">
        <v>0.833333333333333</v>
      </c>
      <c r="E370" s="26">
        <v>108400</v>
      </c>
      <c r="F370" s="26">
        <v>58843</v>
      </c>
      <c r="G370" s="26">
        <v>20012</v>
      </c>
      <c r="H370" s="26">
        <v>25489</v>
      </c>
      <c r="I370" s="26">
        <v>5467</v>
      </c>
      <c r="J370" s="26">
        <v>-1411</v>
      </c>
      <c r="K370" s="26">
        <f t="shared" si="85"/>
        <v>53080.17</v>
      </c>
      <c r="L370" s="27">
        <f t="shared" si="74"/>
        <v>1.25824389786242</v>
      </c>
      <c r="M370" s="75">
        <v>0.833333333333333</v>
      </c>
      <c r="N370" s="26">
        <v>107234</v>
      </c>
      <c r="O370" s="26">
        <v>57572.05</v>
      </c>
      <c r="P370" s="26">
        <v>19515.4</v>
      </c>
      <c r="Q370" s="26">
        <v>25398.5</v>
      </c>
      <c r="R370" s="26">
        <v>6137.8</v>
      </c>
      <c r="S370" s="26">
        <v>-1389.75</v>
      </c>
      <c r="T370" s="26">
        <f t="shared" si="75"/>
        <v>51809.22</v>
      </c>
      <c r="U370" s="27">
        <f t="shared" si="76"/>
        <v>1.04455137238146</v>
      </c>
      <c r="V370" s="26">
        <f>INDEX(检修、备用和必开!B:B,MATCH(统调负荷!$C370,检修、备用和必开!$A:$A,0))</f>
        <v>26734.6</v>
      </c>
      <c r="W370" s="26">
        <f>INDEX(检修、备用和必开!C:C,MATCH(统调负荷!$C370,检修、备用和必开!$A:$A,0))</f>
        <v>0</v>
      </c>
      <c r="X370" s="26">
        <f>INDEX(检修、备用和必开!D:D,MATCH(统调负荷!$C370,检修、备用和必开!$A:$A,0))</f>
        <v>12130</v>
      </c>
      <c r="Y370" s="26">
        <f>INDEX(检修、备用和必开!E:E,MATCH(统调负荷!$C370,检修、备用和必开!$A:$A,0))</f>
        <v>5762.83</v>
      </c>
      <c r="Z370" s="26">
        <f>INDEX(检修、备用和必开!F:F,MATCH(统调负荷!$C370,检修、备用和必开!$A:$A,0))</f>
        <v>970</v>
      </c>
      <c r="AA370" s="26">
        <f t="shared" si="77"/>
        <v>66787.8</v>
      </c>
      <c r="AB370" s="26">
        <v>402.46</v>
      </c>
      <c r="AC370" s="26">
        <v>454.61</v>
      </c>
      <c r="AD370" s="76">
        <f t="shared" si="78"/>
        <v>45661.8333333333</v>
      </c>
      <c r="AE370" s="27">
        <f t="shared" si="79"/>
        <v>-1166</v>
      </c>
      <c r="AF370" s="27">
        <f t="shared" si="80"/>
        <v>-1270.95</v>
      </c>
      <c r="AG370" s="27">
        <f t="shared" si="81"/>
        <v>-496.599999999999</v>
      </c>
      <c r="AH370" s="27">
        <f t="shared" si="82"/>
        <v>-90.5</v>
      </c>
      <c r="AI370" s="27">
        <f t="shared" si="83"/>
        <v>670.8</v>
      </c>
      <c r="AJ370" s="27">
        <f t="shared" si="84"/>
        <v>21.25</v>
      </c>
      <c r="AK370" s="26">
        <f>INDEX(检修、备用和必开!I:I,MATCH(统调负荷!$C370,检修、备用和必开!$A:$A,0))</f>
        <v>8857.0315789474</v>
      </c>
    </row>
    <row r="371" ht="13.8" spans="1:37">
      <c r="A371" s="26">
        <f t="shared" si="72"/>
        <v>6</v>
      </c>
      <c r="B371" s="26">
        <f t="shared" si="73"/>
        <v>20</v>
      </c>
      <c r="C371" t="s">
        <v>25</v>
      </c>
      <c r="D371" s="75">
        <v>0.84375</v>
      </c>
      <c r="E371" s="26">
        <v>108060</v>
      </c>
      <c r="F371" s="26">
        <v>59104</v>
      </c>
      <c r="G371" s="26">
        <v>20012</v>
      </c>
      <c r="H371" s="26">
        <v>24889</v>
      </c>
      <c r="I371" s="26">
        <v>5466</v>
      </c>
      <c r="J371" s="26">
        <v>-1411</v>
      </c>
      <c r="K371" s="26">
        <f t="shared" si="85"/>
        <v>53341.17</v>
      </c>
      <c r="L371" s="27">
        <f t="shared" si="74"/>
        <v>1.25208727142655</v>
      </c>
      <c r="M371" s="75">
        <v>0.84375</v>
      </c>
      <c r="N371" s="26">
        <v>106945</v>
      </c>
      <c r="O371" s="26">
        <v>57232.43</v>
      </c>
      <c r="P371" s="26">
        <v>19663.8</v>
      </c>
      <c r="Q371" s="26">
        <v>25380.2</v>
      </c>
      <c r="R371" s="26">
        <v>6039.24</v>
      </c>
      <c r="S371" s="26">
        <v>-1370.67</v>
      </c>
      <c r="T371" s="26">
        <f t="shared" si="75"/>
        <v>51469.6</v>
      </c>
      <c r="U371" s="27">
        <f t="shared" si="76"/>
        <v>1.05012924609589</v>
      </c>
      <c r="V371" s="26">
        <f>INDEX(检修、备用和必开!B:B,MATCH(统调负荷!$C371,检修、备用和必开!$A:$A,0))</f>
        <v>26734.6</v>
      </c>
      <c r="W371" s="26">
        <f>INDEX(检修、备用和必开!C:C,MATCH(统调负荷!$C371,检修、备用和必开!$A:$A,0))</f>
        <v>0</v>
      </c>
      <c r="X371" s="26">
        <f>INDEX(检修、备用和必开!D:D,MATCH(统调负荷!$C371,检修、备用和必开!$A:$A,0))</f>
        <v>12130</v>
      </c>
      <c r="Y371" s="26">
        <f>INDEX(检修、备用和必开!E:E,MATCH(统调负荷!$C371,检修、备用和必开!$A:$A,0))</f>
        <v>5762.83</v>
      </c>
      <c r="Z371" s="26">
        <f>INDEX(检修、备用和必开!F:F,MATCH(统调负荷!$C371,检修、备用和必开!$A:$A,0))</f>
        <v>970</v>
      </c>
      <c r="AA371" s="26">
        <f t="shared" si="77"/>
        <v>66787.8</v>
      </c>
      <c r="AB371" s="26">
        <v>393.11</v>
      </c>
      <c r="AC371" s="26">
        <v>405.05</v>
      </c>
      <c r="AD371" s="76">
        <f t="shared" si="78"/>
        <v>45661.84375</v>
      </c>
      <c r="AE371" s="27">
        <f t="shared" si="79"/>
        <v>-1115</v>
      </c>
      <c r="AF371" s="27">
        <f t="shared" si="80"/>
        <v>-1871.57</v>
      </c>
      <c r="AG371" s="27">
        <f t="shared" si="81"/>
        <v>-348.200000000001</v>
      </c>
      <c r="AH371" s="27">
        <f t="shared" si="82"/>
        <v>491.200000000001</v>
      </c>
      <c r="AI371" s="27">
        <f t="shared" si="83"/>
        <v>573.24</v>
      </c>
      <c r="AJ371" s="27">
        <f t="shared" si="84"/>
        <v>40.3299999999999</v>
      </c>
      <c r="AK371" s="26">
        <f>INDEX(检修、备用和必开!I:I,MATCH(统调负荷!$C371,检修、备用和必开!$A:$A,0))</f>
        <v>8857.0315789474</v>
      </c>
    </row>
    <row r="372" ht="13.8" spans="1:37">
      <c r="A372" s="26">
        <f t="shared" si="72"/>
        <v>6</v>
      </c>
      <c r="B372" s="26">
        <f t="shared" si="73"/>
        <v>20</v>
      </c>
      <c r="C372" t="s">
        <v>25</v>
      </c>
      <c r="D372" s="75">
        <v>0.854166666666667</v>
      </c>
      <c r="E372" s="26">
        <v>107965</v>
      </c>
      <c r="F372" s="26">
        <v>59192</v>
      </c>
      <c r="G372" s="26">
        <v>20012</v>
      </c>
      <c r="H372" s="26">
        <v>24710</v>
      </c>
      <c r="I372" s="26">
        <v>5462</v>
      </c>
      <c r="J372" s="26">
        <v>-1411</v>
      </c>
      <c r="K372" s="26">
        <f t="shared" si="85"/>
        <v>53429.17</v>
      </c>
      <c r="L372" s="27">
        <f t="shared" si="74"/>
        <v>1.25002503314201</v>
      </c>
      <c r="M372" s="75">
        <v>0.854166666666667</v>
      </c>
      <c r="N372" s="26">
        <v>106565</v>
      </c>
      <c r="O372" s="26">
        <v>57118.55</v>
      </c>
      <c r="P372" s="26">
        <v>19580.4</v>
      </c>
      <c r="Q372" s="26">
        <v>25197.8</v>
      </c>
      <c r="R372" s="26">
        <v>6031.83</v>
      </c>
      <c r="S372" s="26">
        <v>-1363.58</v>
      </c>
      <c r="T372" s="26">
        <f t="shared" si="75"/>
        <v>51355.72</v>
      </c>
      <c r="U372" s="27">
        <f t="shared" si="76"/>
        <v>1.0520129566145</v>
      </c>
      <c r="V372" s="26">
        <f>INDEX(检修、备用和必开!B:B,MATCH(统调负荷!$C372,检修、备用和必开!$A:$A,0))</f>
        <v>26734.6</v>
      </c>
      <c r="W372" s="26">
        <f>INDEX(检修、备用和必开!C:C,MATCH(统调负荷!$C372,检修、备用和必开!$A:$A,0))</f>
        <v>0</v>
      </c>
      <c r="X372" s="26">
        <f>INDEX(检修、备用和必开!D:D,MATCH(统调负荷!$C372,检修、备用和必开!$A:$A,0))</f>
        <v>12130</v>
      </c>
      <c r="Y372" s="26">
        <f>INDEX(检修、备用和必开!E:E,MATCH(统调负荷!$C372,检修、备用和必开!$A:$A,0))</f>
        <v>5762.83</v>
      </c>
      <c r="Z372" s="26">
        <f>INDEX(检修、备用和必开!F:F,MATCH(统调负荷!$C372,检修、备用和必开!$A:$A,0))</f>
        <v>970</v>
      </c>
      <c r="AA372" s="26">
        <f t="shared" si="77"/>
        <v>66787.8</v>
      </c>
      <c r="AB372" s="26">
        <v>396.13</v>
      </c>
      <c r="AC372" s="26">
        <v>406.53</v>
      </c>
      <c r="AD372" s="76">
        <f t="shared" si="78"/>
        <v>45661.8541666667</v>
      </c>
      <c r="AE372" s="27">
        <f t="shared" si="79"/>
        <v>-1400</v>
      </c>
      <c r="AF372" s="27">
        <f t="shared" si="80"/>
        <v>-2073.45</v>
      </c>
      <c r="AG372" s="27">
        <f t="shared" si="81"/>
        <v>-431.599999999999</v>
      </c>
      <c r="AH372" s="27">
        <f t="shared" si="82"/>
        <v>487.799999999999</v>
      </c>
      <c r="AI372" s="27">
        <f t="shared" si="83"/>
        <v>569.83</v>
      </c>
      <c r="AJ372" s="27">
        <f t="shared" si="84"/>
        <v>47.4200000000001</v>
      </c>
      <c r="AK372" s="26">
        <f>INDEX(检修、备用和必开!I:I,MATCH(统调负荷!$C372,检修、备用和必开!$A:$A,0))</f>
        <v>8857.0315789474</v>
      </c>
    </row>
    <row r="373" ht="13.8" spans="1:37">
      <c r="A373" s="26">
        <f t="shared" si="72"/>
        <v>6</v>
      </c>
      <c r="B373" s="26">
        <f t="shared" si="73"/>
        <v>20</v>
      </c>
      <c r="C373" t="s">
        <v>25</v>
      </c>
      <c r="D373" s="75">
        <v>0.864583333333333</v>
      </c>
      <c r="E373" s="26">
        <v>107710</v>
      </c>
      <c r="F373" s="26">
        <v>59212</v>
      </c>
      <c r="G373" s="26">
        <v>20012</v>
      </c>
      <c r="H373" s="26">
        <v>24406</v>
      </c>
      <c r="I373" s="26">
        <v>5491</v>
      </c>
      <c r="J373" s="26">
        <v>-1411</v>
      </c>
      <c r="K373" s="26">
        <f t="shared" si="85"/>
        <v>53449.17</v>
      </c>
      <c r="L373" s="27">
        <f t="shared" si="74"/>
        <v>1.24955728966418</v>
      </c>
      <c r="M373" s="75">
        <v>0.864583333333333</v>
      </c>
      <c r="N373" s="26">
        <v>106283</v>
      </c>
      <c r="O373" s="26">
        <v>57029.26</v>
      </c>
      <c r="P373" s="26">
        <v>19840.1</v>
      </c>
      <c r="Q373" s="26">
        <v>24876.6</v>
      </c>
      <c r="R373" s="26">
        <v>5931.72</v>
      </c>
      <c r="S373" s="26">
        <v>-1394.68</v>
      </c>
      <c r="T373" s="26">
        <f t="shared" si="75"/>
        <v>51266.43</v>
      </c>
      <c r="U373" s="27">
        <f t="shared" si="76"/>
        <v>1.05349465261687</v>
      </c>
      <c r="V373" s="26">
        <f>INDEX(检修、备用和必开!B:B,MATCH(统调负荷!$C373,检修、备用和必开!$A:$A,0))</f>
        <v>26734.6</v>
      </c>
      <c r="W373" s="26">
        <f>INDEX(检修、备用和必开!C:C,MATCH(统调负荷!$C373,检修、备用和必开!$A:$A,0))</f>
        <v>0</v>
      </c>
      <c r="X373" s="26">
        <f>INDEX(检修、备用和必开!D:D,MATCH(统调负荷!$C373,检修、备用和必开!$A:$A,0))</f>
        <v>12130</v>
      </c>
      <c r="Y373" s="26">
        <f>INDEX(检修、备用和必开!E:E,MATCH(统调负荷!$C373,检修、备用和必开!$A:$A,0))</f>
        <v>5762.83</v>
      </c>
      <c r="Z373" s="26">
        <f>INDEX(检修、备用和必开!F:F,MATCH(统调负荷!$C373,检修、备用和必开!$A:$A,0))</f>
        <v>970</v>
      </c>
      <c r="AA373" s="26">
        <f t="shared" si="77"/>
        <v>66787.8</v>
      </c>
      <c r="AB373" s="26">
        <v>386.36</v>
      </c>
      <c r="AC373" s="26">
        <v>405.21</v>
      </c>
      <c r="AD373" s="76">
        <f t="shared" si="78"/>
        <v>45661.8645833333</v>
      </c>
      <c r="AE373" s="27">
        <f t="shared" si="79"/>
        <v>-1427</v>
      </c>
      <c r="AF373" s="27">
        <f t="shared" si="80"/>
        <v>-2182.74</v>
      </c>
      <c r="AG373" s="27">
        <f t="shared" si="81"/>
        <v>-171.900000000001</v>
      </c>
      <c r="AH373" s="27">
        <f t="shared" si="82"/>
        <v>470.599999999999</v>
      </c>
      <c r="AI373" s="27">
        <f t="shared" si="83"/>
        <v>440.72</v>
      </c>
      <c r="AJ373" s="27">
        <f t="shared" si="84"/>
        <v>16.3199999999999</v>
      </c>
      <c r="AK373" s="26">
        <f>INDEX(检修、备用和必开!I:I,MATCH(统调负荷!$C373,检修、备用和必开!$A:$A,0))</f>
        <v>8857.0315789474</v>
      </c>
    </row>
    <row r="374" ht="13.8" spans="1:37">
      <c r="A374" s="26">
        <f t="shared" si="72"/>
        <v>6</v>
      </c>
      <c r="B374" s="26">
        <f t="shared" si="73"/>
        <v>21</v>
      </c>
      <c r="C374" t="s">
        <v>25</v>
      </c>
      <c r="D374" s="75">
        <v>0.875</v>
      </c>
      <c r="E374" s="26">
        <v>106000</v>
      </c>
      <c r="F374" s="26">
        <v>58878</v>
      </c>
      <c r="G374" s="26">
        <v>19740</v>
      </c>
      <c r="H374" s="26">
        <v>23310</v>
      </c>
      <c r="I374" s="26">
        <v>5483</v>
      </c>
      <c r="J374" s="26">
        <v>-1411</v>
      </c>
      <c r="K374" s="26">
        <f t="shared" si="85"/>
        <v>53115.17</v>
      </c>
      <c r="L374" s="27">
        <f t="shared" si="74"/>
        <v>1.2574147837614</v>
      </c>
      <c r="M374" s="75">
        <v>0.875</v>
      </c>
      <c r="N374" s="26">
        <v>104411</v>
      </c>
      <c r="O374" s="26">
        <v>56043.37</v>
      </c>
      <c r="P374" s="26">
        <v>19482.9</v>
      </c>
      <c r="Q374" s="26">
        <v>24430.4</v>
      </c>
      <c r="R374" s="26">
        <v>5833.46</v>
      </c>
      <c r="S374" s="26">
        <v>-1379.13</v>
      </c>
      <c r="T374" s="26">
        <f t="shared" si="75"/>
        <v>50280.54</v>
      </c>
      <c r="U374" s="27">
        <f t="shared" si="76"/>
        <v>1.07013655065314</v>
      </c>
      <c r="V374" s="26">
        <f>INDEX(检修、备用和必开!B:B,MATCH(统调负荷!$C374,检修、备用和必开!$A:$A,0))</f>
        <v>26734.6</v>
      </c>
      <c r="W374" s="26">
        <f>INDEX(检修、备用和必开!C:C,MATCH(统调负荷!$C374,检修、备用和必开!$A:$A,0))</f>
        <v>0</v>
      </c>
      <c r="X374" s="26">
        <f>INDEX(检修、备用和必开!D:D,MATCH(统调负荷!$C374,检修、备用和必开!$A:$A,0))</f>
        <v>12130</v>
      </c>
      <c r="Y374" s="26">
        <f>INDEX(检修、备用和必开!E:E,MATCH(统调负荷!$C374,检修、备用和必开!$A:$A,0))</f>
        <v>5762.83</v>
      </c>
      <c r="Z374" s="26">
        <f>INDEX(检修、备用和必开!F:F,MATCH(统调负荷!$C374,检修、备用和必开!$A:$A,0))</f>
        <v>970</v>
      </c>
      <c r="AA374" s="26">
        <f t="shared" si="77"/>
        <v>66787.8</v>
      </c>
      <c r="AB374" s="26">
        <v>381.86</v>
      </c>
      <c r="AC374" s="26">
        <v>389.75</v>
      </c>
      <c r="AD374" s="76">
        <f t="shared" si="78"/>
        <v>45661.875</v>
      </c>
      <c r="AE374" s="27">
        <f t="shared" si="79"/>
        <v>-1589</v>
      </c>
      <c r="AF374" s="27">
        <f t="shared" si="80"/>
        <v>-2834.63</v>
      </c>
      <c r="AG374" s="27">
        <f t="shared" si="81"/>
        <v>-257.099999999999</v>
      </c>
      <c r="AH374" s="27">
        <f t="shared" si="82"/>
        <v>1120.4</v>
      </c>
      <c r="AI374" s="27">
        <f t="shared" si="83"/>
        <v>350.46</v>
      </c>
      <c r="AJ374" s="27">
        <f t="shared" si="84"/>
        <v>31.8699999999999</v>
      </c>
      <c r="AK374" s="26">
        <f>INDEX(检修、备用和必开!I:I,MATCH(统调负荷!$C374,检修、备用和必开!$A:$A,0))</f>
        <v>8857.0315789474</v>
      </c>
    </row>
    <row r="375" ht="13.8" spans="1:37">
      <c r="A375" s="26">
        <f t="shared" si="72"/>
        <v>6</v>
      </c>
      <c r="B375" s="26">
        <f t="shared" si="73"/>
        <v>21</v>
      </c>
      <c r="C375" t="s">
        <v>25</v>
      </c>
      <c r="D375" s="75">
        <v>0.885416666666667</v>
      </c>
      <c r="E375" s="26">
        <v>105415</v>
      </c>
      <c r="F375" s="26">
        <v>59361</v>
      </c>
      <c r="G375" s="26">
        <v>18768</v>
      </c>
      <c r="H375" s="26">
        <v>23221</v>
      </c>
      <c r="I375" s="26">
        <v>5476</v>
      </c>
      <c r="J375" s="26">
        <v>-1411</v>
      </c>
      <c r="K375" s="26">
        <f t="shared" si="85"/>
        <v>53598.17</v>
      </c>
      <c r="L375" s="27">
        <f t="shared" si="74"/>
        <v>1.24608358830162</v>
      </c>
      <c r="M375" s="75">
        <v>0.885416666666667</v>
      </c>
      <c r="N375" s="26">
        <v>103972</v>
      </c>
      <c r="O375" s="26">
        <v>56255.79</v>
      </c>
      <c r="P375" s="26">
        <v>19517.1</v>
      </c>
      <c r="Q375" s="26">
        <v>23690.3</v>
      </c>
      <c r="R375" s="26">
        <v>5851.02</v>
      </c>
      <c r="S375" s="26">
        <v>-1342.21</v>
      </c>
      <c r="T375" s="26">
        <f t="shared" si="75"/>
        <v>50492.96</v>
      </c>
      <c r="U375" s="27">
        <f t="shared" si="76"/>
        <v>1.06650659758018</v>
      </c>
      <c r="V375" s="26">
        <f>INDEX(检修、备用和必开!B:B,MATCH(统调负荷!$C375,检修、备用和必开!$A:$A,0))</f>
        <v>26734.6</v>
      </c>
      <c r="W375" s="26">
        <f>INDEX(检修、备用和必开!C:C,MATCH(统调负荷!$C375,检修、备用和必开!$A:$A,0))</f>
        <v>0</v>
      </c>
      <c r="X375" s="26">
        <f>INDEX(检修、备用和必开!D:D,MATCH(统调负荷!$C375,检修、备用和必开!$A:$A,0))</f>
        <v>12130</v>
      </c>
      <c r="Y375" s="26">
        <f>INDEX(检修、备用和必开!E:E,MATCH(统调负荷!$C375,检修、备用和必开!$A:$A,0))</f>
        <v>5762.83</v>
      </c>
      <c r="Z375" s="26">
        <f>INDEX(检修、备用和必开!F:F,MATCH(统调负荷!$C375,检修、备用和必开!$A:$A,0))</f>
        <v>970</v>
      </c>
      <c r="AA375" s="26">
        <f t="shared" si="77"/>
        <v>66787.8</v>
      </c>
      <c r="AB375" s="26">
        <v>391.93</v>
      </c>
      <c r="AC375" s="26">
        <v>400.65</v>
      </c>
      <c r="AD375" s="76">
        <f t="shared" si="78"/>
        <v>45661.8854166667</v>
      </c>
      <c r="AE375" s="27">
        <f t="shared" si="79"/>
        <v>-1443</v>
      </c>
      <c r="AF375" s="27">
        <f t="shared" si="80"/>
        <v>-3105.21</v>
      </c>
      <c r="AG375" s="27">
        <f t="shared" si="81"/>
        <v>749.099999999999</v>
      </c>
      <c r="AH375" s="27">
        <f t="shared" si="82"/>
        <v>469.299999999999</v>
      </c>
      <c r="AI375" s="27">
        <f t="shared" si="83"/>
        <v>375.02</v>
      </c>
      <c r="AJ375" s="27">
        <f t="shared" si="84"/>
        <v>68.79</v>
      </c>
      <c r="AK375" s="26">
        <f>INDEX(检修、备用和必开!I:I,MATCH(统调负荷!$C375,检修、备用和必开!$A:$A,0))</f>
        <v>8857.0315789474</v>
      </c>
    </row>
    <row r="376" ht="13.8" spans="1:37">
      <c r="A376" s="26">
        <f t="shared" si="72"/>
        <v>6</v>
      </c>
      <c r="B376" s="26">
        <f t="shared" si="73"/>
        <v>21</v>
      </c>
      <c r="C376" t="s">
        <v>25</v>
      </c>
      <c r="D376" s="75">
        <v>0.895833333333333</v>
      </c>
      <c r="E376" s="26">
        <v>104220</v>
      </c>
      <c r="F376" s="26">
        <v>58908</v>
      </c>
      <c r="G376" s="26">
        <v>18071</v>
      </c>
      <c r="H376" s="26">
        <v>23150</v>
      </c>
      <c r="I376" s="26">
        <v>5503</v>
      </c>
      <c r="J376" s="26">
        <v>-1412</v>
      </c>
      <c r="K376" s="26">
        <f t="shared" si="85"/>
        <v>53145.17</v>
      </c>
      <c r="L376" s="27">
        <f t="shared" si="74"/>
        <v>1.25670498372665</v>
      </c>
      <c r="M376" s="75">
        <v>0.895833333333333</v>
      </c>
      <c r="N376" s="26">
        <v>102715</v>
      </c>
      <c r="O376" s="26">
        <v>56169.45</v>
      </c>
      <c r="P376" s="26">
        <v>18600.6</v>
      </c>
      <c r="Q376" s="26">
        <v>23499.6</v>
      </c>
      <c r="R376" s="26">
        <v>5848.43</v>
      </c>
      <c r="S376" s="26">
        <v>-1403.08</v>
      </c>
      <c r="T376" s="26">
        <f t="shared" si="75"/>
        <v>50406.62</v>
      </c>
      <c r="U376" s="27">
        <f t="shared" si="76"/>
        <v>1.06797904971519</v>
      </c>
      <c r="V376" s="26">
        <f>INDEX(检修、备用和必开!B:B,MATCH(统调负荷!$C376,检修、备用和必开!$A:$A,0))</f>
        <v>26734.6</v>
      </c>
      <c r="W376" s="26">
        <f>INDEX(检修、备用和必开!C:C,MATCH(统调负荷!$C376,检修、备用和必开!$A:$A,0))</f>
        <v>0</v>
      </c>
      <c r="X376" s="26">
        <f>INDEX(检修、备用和必开!D:D,MATCH(统调负荷!$C376,检修、备用和必开!$A:$A,0))</f>
        <v>12130</v>
      </c>
      <c r="Y376" s="26">
        <f>INDEX(检修、备用和必开!E:E,MATCH(统调负荷!$C376,检修、备用和必开!$A:$A,0))</f>
        <v>5762.83</v>
      </c>
      <c r="Z376" s="26">
        <f>INDEX(检修、备用和必开!F:F,MATCH(统调负荷!$C376,检修、备用和必开!$A:$A,0))</f>
        <v>970</v>
      </c>
      <c r="AA376" s="26">
        <f t="shared" si="77"/>
        <v>66787.8</v>
      </c>
      <c r="AB376" s="26">
        <v>386.63</v>
      </c>
      <c r="AC376" s="26">
        <v>410.03</v>
      </c>
      <c r="AD376" s="76">
        <f t="shared" si="78"/>
        <v>45661.8958333333</v>
      </c>
      <c r="AE376" s="27">
        <f t="shared" si="79"/>
        <v>-1505</v>
      </c>
      <c r="AF376" s="27">
        <f t="shared" si="80"/>
        <v>-2738.55</v>
      </c>
      <c r="AG376" s="27">
        <f t="shared" si="81"/>
        <v>529.599999999999</v>
      </c>
      <c r="AH376" s="27">
        <f t="shared" si="82"/>
        <v>349.599999999999</v>
      </c>
      <c r="AI376" s="27">
        <f t="shared" si="83"/>
        <v>345.43</v>
      </c>
      <c r="AJ376" s="27">
        <f t="shared" si="84"/>
        <v>8.92000000000007</v>
      </c>
      <c r="AK376" s="26">
        <f>INDEX(检修、备用和必开!I:I,MATCH(统调负荷!$C376,检修、备用和必开!$A:$A,0))</f>
        <v>8857.0315789474</v>
      </c>
    </row>
    <row r="377" ht="13.8" spans="1:37">
      <c r="A377" s="26">
        <f t="shared" si="72"/>
        <v>6</v>
      </c>
      <c r="B377" s="26">
        <f t="shared" si="73"/>
        <v>21</v>
      </c>
      <c r="C377" t="s">
        <v>25</v>
      </c>
      <c r="D377" s="75">
        <v>0.90625</v>
      </c>
      <c r="E377" s="26">
        <v>103085</v>
      </c>
      <c r="F377" s="26">
        <v>58760</v>
      </c>
      <c r="G377" s="26">
        <v>17443</v>
      </c>
      <c r="H377" s="26">
        <v>22808</v>
      </c>
      <c r="I377" s="26">
        <v>5485</v>
      </c>
      <c r="J377" s="26">
        <v>-1411</v>
      </c>
      <c r="K377" s="26">
        <f t="shared" si="85"/>
        <v>52997.17</v>
      </c>
      <c r="L377" s="27">
        <f t="shared" si="74"/>
        <v>1.26021446050799</v>
      </c>
      <c r="M377" s="75">
        <v>0.90625</v>
      </c>
      <c r="N377" s="26">
        <v>101358</v>
      </c>
      <c r="O377" s="26">
        <v>56281.67</v>
      </c>
      <c r="P377" s="26">
        <v>17362.7</v>
      </c>
      <c r="Q377" s="26">
        <v>23239.7</v>
      </c>
      <c r="R377" s="26">
        <v>5879.09</v>
      </c>
      <c r="S377" s="26">
        <v>-1405.16</v>
      </c>
      <c r="T377" s="26">
        <f t="shared" si="75"/>
        <v>50518.84</v>
      </c>
      <c r="U377" s="27">
        <f t="shared" si="76"/>
        <v>1.06606602771895</v>
      </c>
      <c r="V377" s="26">
        <f>INDEX(检修、备用和必开!B:B,MATCH(统调负荷!$C377,检修、备用和必开!$A:$A,0))</f>
        <v>26734.6</v>
      </c>
      <c r="W377" s="26">
        <f>INDEX(检修、备用和必开!C:C,MATCH(统调负荷!$C377,检修、备用和必开!$A:$A,0))</f>
        <v>0</v>
      </c>
      <c r="X377" s="26">
        <f>INDEX(检修、备用和必开!D:D,MATCH(统调负荷!$C377,检修、备用和必开!$A:$A,0))</f>
        <v>12130</v>
      </c>
      <c r="Y377" s="26">
        <f>INDEX(检修、备用和必开!E:E,MATCH(统调负荷!$C377,检修、备用和必开!$A:$A,0))</f>
        <v>5762.83</v>
      </c>
      <c r="Z377" s="26">
        <f>INDEX(检修、备用和必开!F:F,MATCH(统调负荷!$C377,检修、备用和必开!$A:$A,0))</f>
        <v>970</v>
      </c>
      <c r="AA377" s="26">
        <f t="shared" si="77"/>
        <v>66787.8</v>
      </c>
      <c r="AB377" s="26">
        <v>384.76</v>
      </c>
      <c r="AC377" s="26">
        <v>405.05</v>
      </c>
      <c r="AD377" s="76">
        <f t="shared" si="78"/>
        <v>45661.90625</v>
      </c>
      <c r="AE377" s="27">
        <f t="shared" si="79"/>
        <v>-1727</v>
      </c>
      <c r="AF377" s="27">
        <f t="shared" si="80"/>
        <v>-2478.33</v>
      </c>
      <c r="AG377" s="27">
        <f t="shared" si="81"/>
        <v>-80.2999999999993</v>
      </c>
      <c r="AH377" s="27">
        <f t="shared" si="82"/>
        <v>431.700000000001</v>
      </c>
      <c r="AI377" s="27">
        <f t="shared" si="83"/>
        <v>394.09</v>
      </c>
      <c r="AJ377" s="27">
        <f t="shared" si="84"/>
        <v>5.83999999999992</v>
      </c>
      <c r="AK377" s="26">
        <f>INDEX(检修、备用和必开!I:I,MATCH(统调负荷!$C377,检修、备用和必开!$A:$A,0))</f>
        <v>8857.0315789474</v>
      </c>
    </row>
    <row r="378" ht="13.8" spans="1:37">
      <c r="A378" s="26">
        <f t="shared" si="72"/>
        <v>6</v>
      </c>
      <c r="B378" s="26">
        <f t="shared" si="73"/>
        <v>22</v>
      </c>
      <c r="C378" t="s">
        <v>25</v>
      </c>
      <c r="D378" s="75">
        <v>0.916666666666667</v>
      </c>
      <c r="E378" s="26">
        <v>101425</v>
      </c>
      <c r="F378" s="26">
        <v>56920</v>
      </c>
      <c r="G378" s="26">
        <v>17640</v>
      </c>
      <c r="H378" s="26">
        <v>22781</v>
      </c>
      <c r="I378" s="26">
        <v>5495</v>
      </c>
      <c r="J378" s="26">
        <v>-1411</v>
      </c>
      <c r="K378" s="26">
        <f t="shared" si="85"/>
        <v>51157.17</v>
      </c>
      <c r="L378" s="27">
        <f t="shared" si="74"/>
        <v>1.30554133467508</v>
      </c>
      <c r="M378" s="75">
        <v>0.916666666666667</v>
      </c>
      <c r="N378" s="26">
        <v>99848.7</v>
      </c>
      <c r="O378" s="26">
        <v>54772.87</v>
      </c>
      <c r="P378" s="26">
        <v>17649</v>
      </c>
      <c r="Q378" s="26">
        <v>23066</v>
      </c>
      <c r="R378" s="26">
        <v>5863.98</v>
      </c>
      <c r="S378" s="26">
        <v>-1503.15</v>
      </c>
      <c r="T378" s="26">
        <f t="shared" si="75"/>
        <v>49010.04</v>
      </c>
      <c r="U378" s="27">
        <f t="shared" si="76"/>
        <v>1.09237416266002</v>
      </c>
      <c r="V378" s="26">
        <f>INDEX(检修、备用和必开!B:B,MATCH(统调负荷!$C378,检修、备用和必开!$A:$A,0))</f>
        <v>26734.6</v>
      </c>
      <c r="W378" s="26">
        <f>INDEX(检修、备用和必开!C:C,MATCH(统调负荷!$C378,检修、备用和必开!$A:$A,0))</f>
        <v>0</v>
      </c>
      <c r="X378" s="26">
        <f>INDEX(检修、备用和必开!D:D,MATCH(统调负荷!$C378,检修、备用和必开!$A:$A,0))</f>
        <v>12130</v>
      </c>
      <c r="Y378" s="26">
        <f>INDEX(检修、备用和必开!E:E,MATCH(统调负荷!$C378,检修、备用和必开!$A:$A,0))</f>
        <v>5762.83</v>
      </c>
      <c r="Z378" s="26">
        <f>INDEX(检修、备用和必开!F:F,MATCH(统调负荷!$C378,检修、备用和必开!$A:$A,0))</f>
        <v>970</v>
      </c>
      <c r="AA378" s="26">
        <f t="shared" si="77"/>
        <v>66787.8</v>
      </c>
      <c r="AB378" s="26">
        <v>376.41</v>
      </c>
      <c r="AC378" s="26">
        <v>402.44</v>
      </c>
      <c r="AD378" s="76">
        <f t="shared" si="78"/>
        <v>45661.9166666667</v>
      </c>
      <c r="AE378" s="27">
        <f t="shared" si="79"/>
        <v>-1576.3</v>
      </c>
      <c r="AF378" s="27">
        <f t="shared" si="80"/>
        <v>-2147.13</v>
      </c>
      <c r="AG378" s="27">
        <f t="shared" si="81"/>
        <v>9</v>
      </c>
      <c r="AH378" s="27">
        <f t="shared" si="82"/>
        <v>285</v>
      </c>
      <c r="AI378" s="27">
        <f t="shared" si="83"/>
        <v>368.98</v>
      </c>
      <c r="AJ378" s="27">
        <f t="shared" si="84"/>
        <v>-92.1500000000001</v>
      </c>
      <c r="AK378" s="26">
        <f>INDEX(检修、备用和必开!I:I,MATCH(统调负荷!$C378,检修、备用和必开!$A:$A,0))</f>
        <v>8857.0315789474</v>
      </c>
    </row>
    <row r="379" ht="13.8" spans="1:37">
      <c r="A379" s="26">
        <f t="shared" si="72"/>
        <v>6</v>
      </c>
      <c r="B379" s="26">
        <f t="shared" si="73"/>
        <v>22</v>
      </c>
      <c r="C379" t="s">
        <v>25</v>
      </c>
      <c r="D379" s="75">
        <v>0.927083333333333</v>
      </c>
      <c r="E379" s="26">
        <v>99390</v>
      </c>
      <c r="F379" s="26">
        <v>56033</v>
      </c>
      <c r="G379" s="26">
        <v>17130</v>
      </c>
      <c r="H379" s="26">
        <v>22136</v>
      </c>
      <c r="I379" s="26">
        <v>5502</v>
      </c>
      <c r="J379" s="26">
        <v>-1411</v>
      </c>
      <c r="K379" s="26">
        <f t="shared" si="85"/>
        <v>50270.17</v>
      </c>
      <c r="L379" s="27">
        <f t="shared" si="74"/>
        <v>1.32857716614048</v>
      </c>
      <c r="M379" s="75">
        <v>0.927083333333333</v>
      </c>
      <c r="N379" s="26">
        <v>97822.1</v>
      </c>
      <c r="O379" s="26">
        <v>53391.27</v>
      </c>
      <c r="P379" s="26">
        <v>17450.1</v>
      </c>
      <c r="Q379" s="26">
        <v>22646.2</v>
      </c>
      <c r="R379" s="26">
        <v>5862.63</v>
      </c>
      <c r="S379" s="26">
        <v>-1528.1</v>
      </c>
      <c r="T379" s="26">
        <f t="shared" si="75"/>
        <v>47628.44</v>
      </c>
      <c r="U379" s="27">
        <f t="shared" si="76"/>
        <v>1.1176295766757</v>
      </c>
      <c r="V379" s="26">
        <f>INDEX(检修、备用和必开!B:B,MATCH(统调负荷!$C379,检修、备用和必开!$A:$A,0))</f>
        <v>26734.6</v>
      </c>
      <c r="W379" s="26">
        <f>INDEX(检修、备用和必开!C:C,MATCH(统调负荷!$C379,检修、备用和必开!$A:$A,0))</f>
        <v>0</v>
      </c>
      <c r="X379" s="26">
        <f>INDEX(检修、备用和必开!D:D,MATCH(统调负荷!$C379,检修、备用和必开!$A:$A,0))</f>
        <v>12130</v>
      </c>
      <c r="Y379" s="26">
        <f>INDEX(检修、备用和必开!E:E,MATCH(统调负荷!$C379,检修、备用和必开!$A:$A,0))</f>
        <v>5762.83</v>
      </c>
      <c r="Z379" s="26">
        <f>INDEX(检修、备用和必开!F:F,MATCH(统调负荷!$C379,检修、备用和必开!$A:$A,0))</f>
        <v>970</v>
      </c>
      <c r="AA379" s="26">
        <f t="shared" si="77"/>
        <v>66787.8</v>
      </c>
      <c r="AB379" s="26">
        <v>382.39</v>
      </c>
      <c r="AC379" s="26">
        <v>398.36</v>
      </c>
      <c r="AD379" s="76">
        <f t="shared" si="78"/>
        <v>45661.9270833333</v>
      </c>
      <c r="AE379" s="27">
        <f t="shared" si="79"/>
        <v>-1567.89999999999</v>
      </c>
      <c r="AF379" s="27">
        <f t="shared" si="80"/>
        <v>-2641.73</v>
      </c>
      <c r="AG379" s="27">
        <f t="shared" si="81"/>
        <v>320.099999999999</v>
      </c>
      <c r="AH379" s="27">
        <f t="shared" si="82"/>
        <v>510.200000000001</v>
      </c>
      <c r="AI379" s="27">
        <f t="shared" si="83"/>
        <v>360.63</v>
      </c>
      <c r="AJ379" s="27">
        <f t="shared" si="84"/>
        <v>-117.1</v>
      </c>
      <c r="AK379" s="26">
        <f>INDEX(检修、备用和必开!I:I,MATCH(统调负荷!$C379,检修、备用和必开!$A:$A,0))</f>
        <v>8857.0315789474</v>
      </c>
    </row>
    <row r="380" ht="13.8" spans="1:37">
      <c r="A380" s="26">
        <f t="shared" si="72"/>
        <v>6</v>
      </c>
      <c r="B380" s="26">
        <f t="shared" si="73"/>
        <v>22</v>
      </c>
      <c r="C380" t="s">
        <v>25</v>
      </c>
      <c r="D380" s="75">
        <v>0.9375</v>
      </c>
      <c r="E380" s="26">
        <v>97750</v>
      </c>
      <c r="F380" s="26">
        <v>54516</v>
      </c>
      <c r="G380" s="26">
        <v>17654</v>
      </c>
      <c r="H380" s="26">
        <v>21473</v>
      </c>
      <c r="I380" s="26">
        <v>5518</v>
      </c>
      <c r="J380" s="26">
        <v>-1411</v>
      </c>
      <c r="K380" s="26">
        <f t="shared" si="85"/>
        <v>48753.17</v>
      </c>
      <c r="L380" s="27">
        <f t="shared" si="74"/>
        <v>1.36991707411026</v>
      </c>
      <c r="M380" s="75">
        <v>0.9375</v>
      </c>
      <c r="N380" s="26">
        <v>96313.8</v>
      </c>
      <c r="O380" s="26">
        <v>52188.05</v>
      </c>
      <c r="P380" s="26">
        <v>17416.2</v>
      </c>
      <c r="Q380" s="26">
        <v>22419.9</v>
      </c>
      <c r="R380" s="26">
        <v>5781.47</v>
      </c>
      <c r="S380" s="26">
        <v>-1491.82</v>
      </c>
      <c r="T380" s="26">
        <f t="shared" si="75"/>
        <v>46425.22</v>
      </c>
      <c r="U380" s="27">
        <f t="shared" si="76"/>
        <v>1.14059515103863</v>
      </c>
      <c r="V380" s="26">
        <f>INDEX(检修、备用和必开!B:B,MATCH(统调负荷!$C380,检修、备用和必开!$A:$A,0))</f>
        <v>26734.6</v>
      </c>
      <c r="W380" s="26">
        <f>INDEX(检修、备用和必开!C:C,MATCH(统调负荷!$C380,检修、备用和必开!$A:$A,0))</f>
        <v>0</v>
      </c>
      <c r="X380" s="26">
        <f>INDEX(检修、备用和必开!D:D,MATCH(统调负荷!$C380,检修、备用和必开!$A:$A,0))</f>
        <v>12130</v>
      </c>
      <c r="Y380" s="26">
        <f>INDEX(检修、备用和必开!E:E,MATCH(统调负荷!$C380,检修、备用和必开!$A:$A,0))</f>
        <v>5762.83</v>
      </c>
      <c r="Z380" s="26">
        <f>INDEX(检修、备用和必开!F:F,MATCH(统调负荷!$C380,检修、备用和必开!$A:$A,0))</f>
        <v>970</v>
      </c>
      <c r="AA380" s="26">
        <f t="shared" si="77"/>
        <v>66787.8</v>
      </c>
      <c r="AB380" s="26">
        <v>383.15</v>
      </c>
      <c r="AC380" s="26">
        <v>394.09</v>
      </c>
      <c r="AD380" s="76">
        <f t="shared" si="78"/>
        <v>45661.9375</v>
      </c>
      <c r="AE380" s="27">
        <f t="shared" si="79"/>
        <v>-1436.2</v>
      </c>
      <c r="AF380" s="27">
        <f t="shared" si="80"/>
        <v>-2327.95</v>
      </c>
      <c r="AG380" s="27">
        <f t="shared" si="81"/>
        <v>-237.799999999999</v>
      </c>
      <c r="AH380" s="27">
        <f t="shared" si="82"/>
        <v>946.900000000001</v>
      </c>
      <c r="AI380" s="27">
        <f t="shared" si="83"/>
        <v>263.47</v>
      </c>
      <c r="AJ380" s="27">
        <f t="shared" si="84"/>
        <v>-80.8199999999999</v>
      </c>
      <c r="AK380" s="26">
        <f>INDEX(检修、备用和必开!I:I,MATCH(统调负荷!$C380,检修、备用和必开!$A:$A,0))</f>
        <v>8857.0315789474</v>
      </c>
    </row>
    <row r="381" ht="13.8" spans="1:37">
      <c r="A381" s="26">
        <f t="shared" si="72"/>
        <v>6</v>
      </c>
      <c r="B381" s="26">
        <f t="shared" si="73"/>
        <v>22</v>
      </c>
      <c r="C381" t="s">
        <v>25</v>
      </c>
      <c r="D381" s="75">
        <v>0.947916666666667</v>
      </c>
      <c r="E381" s="26">
        <v>95520</v>
      </c>
      <c r="F381" s="26">
        <v>52985</v>
      </c>
      <c r="G381" s="26">
        <v>17729</v>
      </c>
      <c r="H381" s="26">
        <v>20706</v>
      </c>
      <c r="I381" s="26">
        <v>5511</v>
      </c>
      <c r="J381" s="26">
        <v>-1411</v>
      </c>
      <c r="K381" s="26">
        <f t="shared" si="85"/>
        <v>47222.17</v>
      </c>
      <c r="L381" s="27">
        <f t="shared" si="74"/>
        <v>1.41433144643713</v>
      </c>
      <c r="M381" s="75">
        <v>0.947916666666667</v>
      </c>
      <c r="N381" s="26">
        <v>93855.3</v>
      </c>
      <c r="O381" s="26">
        <v>49963.73</v>
      </c>
      <c r="P381" s="26">
        <v>17466.9</v>
      </c>
      <c r="Q381" s="26">
        <v>22111.4</v>
      </c>
      <c r="R381" s="26">
        <v>5728.68</v>
      </c>
      <c r="S381" s="26">
        <v>-1415.41</v>
      </c>
      <c r="T381" s="26">
        <f t="shared" si="75"/>
        <v>44200.9</v>
      </c>
      <c r="U381" s="27">
        <f t="shared" si="76"/>
        <v>1.18563346227381</v>
      </c>
      <c r="V381" s="26">
        <f>INDEX(检修、备用和必开!B:B,MATCH(统调负荷!$C381,检修、备用和必开!$A:$A,0))</f>
        <v>26734.6</v>
      </c>
      <c r="W381" s="26">
        <f>INDEX(检修、备用和必开!C:C,MATCH(统调负荷!$C381,检修、备用和必开!$A:$A,0))</f>
        <v>0</v>
      </c>
      <c r="X381" s="26">
        <f>INDEX(检修、备用和必开!D:D,MATCH(统调负荷!$C381,检修、备用和必开!$A:$A,0))</f>
        <v>12130</v>
      </c>
      <c r="Y381" s="26">
        <f>INDEX(检修、备用和必开!E:E,MATCH(统调负荷!$C381,检修、备用和必开!$A:$A,0))</f>
        <v>5762.83</v>
      </c>
      <c r="Z381" s="26">
        <f>INDEX(检修、备用和必开!F:F,MATCH(统调负荷!$C381,检修、备用和必开!$A:$A,0))</f>
        <v>970</v>
      </c>
      <c r="AA381" s="26">
        <f t="shared" si="77"/>
        <v>66787.8</v>
      </c>
      <c r="AB381" s="26">
        <v>372.96</v>
      </c>
      <c r="AC381" s="26">
        <v>394.76</v>
      </c>
      <c r="AD381" s="76">
        <f t="shared" si="78"/>
        <v>45661.9479166667</v>
      </c>
      <c r="AE381" s="27">
        <f t="shared" si="79"/>
        <v>-1664.7</v>
      </c>
      <c r="AF381" s="27">
        <f t="shared" si="80"/>
        <v>-3021.27</v>
      </c>
      <c r="AG381" s="27">
        <f t="shared" si="81"/>
        <v>-262.099999999999</v>
      </c>
      <c r="AH381" s="27">
        <f t="shared" si="82"/>
        <v>1405.4</v>
      </c>
      <c r="AI381" s="27">
        <f t="shared" si="83"/>
        <v>217.68</v>
      </c>
      <c r="AJ381" s="27">
        <f t="shared" si="84"/>
        <v>-4.41000000000008</v>
      </c>
      <c r="AK381" s="26">
        <f>INDEX(检修、备用和必开!I:I,MATCH(统调负荷!$C381,检修、备用和必开!$A:$A,0))</f>
        <v>8857.0315789474</v>
      </c>
    </row>
    <row r="382" ht="13.8" spans="1:37">
      <c r="A382" s="26">
        <f t="shared" si="72"/>
        <v>6</v>
      </c>
      <c r="B382" s="26">
        <f t="shared" si="73"/>
        <v>23</v>
      </c>
      <c r="C382" t="s">
        <v>25</v>
      </c>
      <c r="D382" s="75">
        <v>0.958333333333333</v>
      </c>
      <c r="E382" s="26">
        <v>93120</v>
      </c>
      <c r="F382" s="26">
        <v>51281</v>
      </c>
      <c r="G382" s="26">
        <v>17200</v>
      </c>
      <c r="H382" s="26">
        <v>20652</v>
      </c>
      <c r="I382" s="26">
        <v>5398</v>
      </c>
      <c r="J382" s="26">
        <v>-1411</v>
      </c>
      <c r="K382" s="26">
        <f t="shared" si="85"/>
        <v>45518.17</v>
      </c>
      <c r="L382" s="27">
        <f t="shared" si="74"/>
        <v>1.46727779258261</v>
      </c>
      <c r="M382" s="75">
        <v>0.958333333333333</v>
      </c>
      <c r="N382" s="26">
        <v>91266</v>
      </c>
      <c r="O382" s="26">
        <v>48511.92</v>
      </c>
      <c r="P382" s="26">
        <v>16605</v>
      </c>
      <c r="Q382" s="26">
        <v>21814.9</v>
      </c>
      <c r="R382" s="26">
        <v>5684.24</v>
      </c>
      <c r="S382" s="26">
        <v>-1350.06</v>
      </c>
      <c r="T382" s="26">
        <f t="shared" si="75"/>
        <v>42749.09</v>
      </c>
      <c r="U382" s="27">
        <f t="shared" si="76"/>
        <v>1.21699904280483</v>
      </c>
      <c r="V382" s="26">
        <f>INDEX(检修、备用和必开!B:B,MATCH(统调负荷!$C382,检修、备用和必开!$A:$A,0))</f>
        <v>26734.6</v>
      </c>
      <c r="W382" s="26">
        <f>INDEX(检修、备用和必开!C:C,MATCH(统调负荷!$C382,检修、备用和必开!$A:$A,0))</f>
        <v>0</v>
      </c>
      <c r="X382" s="26">
        <f>INDEX(检修、备用和必开!D:D,MATCH(统调负荷!$C382,检修、备用和必开!$A:$A,0))</f>
        <v>12130</v>
      </c>
      <c r="Y382" s="26">
        <f>INDEX(检修、备用和必开!E:E,MATCH(统调负荷!$C382,检修、备用和必开!$A:$A,0))</f>
        <v>5762.83</v>
      </c>
      <c r="Z382" s="26">
        <f>INDEX(检修、备用和必开!F:F,MATCH(统调负荷!$C382,检修、备用和必开!$A:$A,0))</f>
        <v>970</v>
      </c>
      <c r="AA382" s="26">
        <f t="shared" si="77"/>
        <v>66787.8</v>
      </c>
      <c r="AB382" s="26">
        <v>369.25</v>
      </c>
      <c r="AC382" s="26">
        <v>373.45</v>
      </c>
      <c r="AD382" s="76">
        <f t="shared" si="78"/>
        <v>45661.9583333333</v>
      </c>
      <c r="AE382" s="27">
        <f t="shared" si="79"/>
        <v>-1854</v>
      </c>
      <c r="AF382" s="27">
        <f t="shared" si="80"/>
        <v>-2769.08</v>
      </c>
      <c r="AG382" s="27">
        <f t="shared" si="81"/>
        <v>-595</v>
      </c>
      <c r="AH382" s="27">
        <f t="shared" si="82"/>
        <v>1162.9</v>
      </c>
      <c r="AI382" s="27">
        <f t="shared" si="83"/>
        <v>286.24</v>
      </c>
      <c r="AJ382" s="27">
        <f t="shared" si="84"/>
        <v>60.9400000000001</v>
      </c>
      <c r="AK382" s="26">
        <f>INDEX(检修、备用和必开!I:I,MATCH(统调负荷!$C382,检修、备用和必开!$A:$A,0))</f>
        <v>8857.0315789474</v>
      </c>
    </row>
    <row r="383" ht="13.8" spans="1:37">
      <c r="A383" s="26">
        <f t="shared" si="72"/>
        <v>6</v>
      </c>
      <c r="B383" s="26">
        <f t="shared" si="73"/>
        <v>23</v>
      </c>
      <c r="C383" t="s">
        <v>25</v>
      </c>
      <c r="D383" s="75">
        <v>0.96875</v>
      </c>
      <c r="E383" s="26">
        <v>90825</v>
      </c>
      <c r="F383" s="26">
        <v>49826</v>
      </c>
      <c r="G383" s="26">
        <v>16452</v>
      </c>
      <c r="H383" s="26">
        <v>20574</v>
      </c>
      <c r="I383" s="26">
        <v>5384</v>
      </c>
      <c r="J383" s="26">
        <v>-1411</v>
      </c>
      <c r="K383" s="26">
        <f t="shared" si="85"/>
        <v>44063.17</v>
      </c>
      <c r="L383" s="27">
        <f t="shared" si="74"/>
        <v>1.51572844168951</v>
      </c>
      <c r="M383" s="75">
        <v>0.96875</v>
      </c>
      <c r="N383" s="26">
        <v>88982.5</v>
      </c>
      <c r="O383" s="26">
        <v>47808.52</v>
      </c>
      <c r="P383" s="26">
        <v>16133.8</v>
      </c>
      <c r="Q383" s="26">
        <v>20786.5</v>
      </c>
      <c r="R383" s="26">
        <v>5611.14</v>
      </c>
      <c r="S383" s="26">
        <v>-1357.46</v>
      </c>
      <c r="T383" s="26">
        <f t="shared" si="75"/>
        <v>42045.69</v>
      </c>
      <c r="U383" s="27">
        <f t="shared" si="76"/>
        <v>1.23280017291889</v>
      </c>
      <c r="V383" s="26">
        <f>INDEX(检修、备用和必开!B:B,MATCH(统调负荷!$C383,检修、备用和必开!$A:$A,0))</f>
        <v>26734.6</v>
      </c>
      <c r="W383" s="26">
        <f>INDEX(检修、备用和必开!C:C,MATCH(统调负荷!$C383,检修、备用和必开!$A:$A,0))</f>
        <v>0</v>
      </c>
      <c r="X383" s="26">
        <f>INDEX(检修、备用和必开!D:D,MATCH(统调负荷!$C383,检修、备用和必开!$A:$A,0))</f>
        <v>12130</v>
      </c>
      <c r="Y383" s="26">
        <f>INDEX(检修、备用和必开!E:E,MATCH(统调负荷!$C383,检修、备用和必开!$A:$A,0))</f>
        <v>5762.83</v>
      </c>
      <c r="Z383" s="26">
        <f>INDEX(检修、备用和必开!F:F,MATCH(统调负荷!$C383,检修、备用和必开!$A:$A,0))</f>
        <v>970</v>
      </c>
      <c r="AA383" s="26">
        <f t="shared" si="77"/>
        <v>66787.8</v>
      </c>
      <c r="AB383" s="26">
        <v>359.02</v>
      </c>
      <c r="AC383" s="26">
        <v>356.41</v>
      </c>
      <c r="AD383" s="76">
        <f t="shared" si="78"/>
        <v>45661.96875</v>
      </c>
      <c r="AE383" s="27">
        <f t="shared" si="79"/>
        <v>-1842.5</v>
      </c>
      <c r="AF383" s="27">
        <f t="shared" si="80"/>
        <v>-2017.48</v>
      </c>
      <c r="AG383" s="27">
        <f t="shared" si="81"/>
        <v>-318.200000000001</v>
      </c>
      <c r="AH383" s="27">
        <f t="shared" si="82"/>
        <v>212.5</v>
      </c>
      <c r="AI383" s="27">
        <f t="shared" si="83"/>
        <v>227.14</v>
      </c>
      <c r="AJ383" s="27">
        <f t="shared" si="84"/>
        <v>53.54</v>
      </c>
      <c r="AK383" s="26">
        <f>INDEX(检修、备用和必开!I:I,MATCH(统调负荷!$C383,检修、备用和必开!$A:$A,0))</f>
        <v>8857.0315789474</v>
      </c>
    </row>
    <row r="384" ht="13.8" spans="1:37">
      <c r="A384" s="26">
        <f t="shared" si="72"/>
        <v>6</v>
      </c>
      <c r="B384" s="26">
        <f t="shared" si="73"/>
        <v>23</v>
      </c>
      <c r="C384" t="s">
        <v>25</v>
      </c>
      <c r="D384" s="75">
        <v>0.979166666666667</v>
      </c>
      <c r="E384" s="26">
        <v>88410</v>
      </c>
      <c r="F384" s="26">
        <v>48394</v>
      </c>
      <c r="G384" s="26">
        <v>15891</v>
      </c>
      <c r="H384" s="26">
        <v>20140</v>
      </c>
      <c r="I384" s="26">
        <v>5396</v>
      </c>
      <c r="J384" s="26">
        <v>-1411</v>
      </c>
      <c r="K384" s="26">
        <f t="shared" si="85"/>
        <v>42631.17</v>
      </c>
      <c r="L384" s="27">
        <f t="shared" si="74"/>
        <v>1.56664243557003</v>
      </c>
      <c r="M384" s="75">
        <v>0.979166666666667</v>
      </c>
      <c r="N384" s="26">
        <v>86773.6</v>
      </c>
      <c r="O384" s="26">
        <v>47352.43</v>
      </c>
      <c r="P384" s="26">
        <v>15899.3</v>
      </c>
      <c r="Q384" s="26">
        <v>19251.6</v>
      </c>
      <c r="R384" s="26">
        <v>5574.3</v>
      </c>
      <c r="S384" s="26">
        <v>-1304.03</v>
      </c>
      <c r="T384" s="26">
        <f t="shared" si="75"/>
        <v>41589.6</v>
      </c>
      <c r="U384" s="27">
        <f t="shared" si="76"/>
        <v>1.24326688955242</v>
      </c>
      <c r="V384" s="26">
        <f>INDEX(检修、备用和必开!B:B,MATCH(统调负荷!$C384,检修、备用和必开!$A:$A,0))</f>
        <v>26734.6</v>
      </c>
      <c r="W384" s="26">
        <f>INDEX(检修、备用和必开!C:C,MATCH(统调负荷!$C384,检修、备用和必开!$A:$A,0))</f>
        <v>0</v>
      </c>
      <c r="X384" s="26">
        <f>INDEX(检修、备用和必开!D:D,MATCH(统调负荷!$C384,检修、备用和必开!$A:$A,0))</f>
        <v>12130</v>
      </c>
      <c r="Y384" s="26">
        <f>INDEX(检修、备用和必开!E:E,MATCH(统调负荷!$C384,检修、备用和必开!$A:$A,0))</f>
        <v>5762.83</v>
      </c>
      <c r="Z384" s="26">
        <f>INDEX(检修、备用和必开!F:F,MATCH(统调负荷!$C384,检修、备用和必开!$A:$A,0))</f>
        <v>970</v>
      </c>
      <c r="AA384" s="26">
        <f t="shared" si="77"/>
        <v>66787.8</v>
      </c>
      <c r="AB384" s="26">
        <v>344.65</v>
      </c>
      <c r="AC384" s="26">
        <v>376.8</v>
      </c>
      <c r="AD384" s="76">
        <f t="shared" si="78"/>
        <v>45661.9791666667</v>
      </c>
      <c r="AE384" s="27">
        <f t="shared" si="79"/>
        <v>-1636.39999999999</v>
      </c>
      <c r="AF384" s="27">
        <f t="shared" si="80"/>
        <v>-1041.57</v>
      </c>
      <c r="AG384" s="27">
        <f t="shared" si="81"/>
        <v>8.29999999999927</v>
      </c>
      <c r="AH384" s="27">
        <f t="shared" si="82"/>
        <v>-888.400000000001</v>
      </c>
      <c r="AI384" s="27">
        <f t="shared" si="83"/>
        <v>178.3</v>
      </c>
      <c r="AJ384" s="27">
        <f t="shared" si="84"/>
        <v>106.97</v>
      </c>
      <c r="AK384" s="26">
        <f>INDEX(检修、备用和必开!I:I,MATCH(统调负荷!$C384,检修、备用和必开!$A:$A,0))</f>
        <v>8857.0315789474</v>
      </c>
    </row>
    <row r="385" ht="13.8" spans="1:37">
      <c r="A385" s="26">
        <f t="shared" si="72"/>
        <v>6</v>
      </c>
      <c r="B385" s="26">
        <f t="shared" si="73"/>
        <v>23</v>
      </c>
      <c r="C385" t="s">
        <v>25</v>
      </c>
      <c r="D385" s="75">
        <v>0.989583333333333</v>
      </c>
      <c r="E385" s="26">
        <v>86200</v>
      </c>
      <c r="F385" s="26">
        <v>46821</v>
      </c>
      <c r="G385" s="26">
        <v>15713</v>
      </c>
      <c r="H385" s="26">
        <v>19668</v>
      </c>
      <c r="I385" s="26">
        <v>5409</v>
      </c>
      <c r="J385" s="26">
        <v>-1411</v>
      </c>
      <c r="K385" s="26">
        <f t="shared" si="85"/>
        <v>41058.17</v>
      </c>
      <c r="L385" s="27">
        <f t="shared" si="74"/>
        <v>1.62666285418956</v>
      </c>
      <c r="M385" s="75">
        <v>0.989583333333333</v>
      </c>
      <c r="N385" s="26">
        <v>84818.2</v>
      </c>
      <c r="O385" s="26">
        <v>45926.24</v>
      </c>
      <c r="P385" s="26">
        <v>15884.8</v>
      </c>
      <c r="Q385" s="26">
        <v>18767.3</v>
      </c>
      <c r="R385" s="26">
        <v>5584.75</v>
      </c>
      <c r="S385" s="26">
        <v>-1344.89</v>
      </c>
      <c r="T385" s="26">
        <f t="shared" si="75"/>
        <v>40163.41</v>
      </c>
      <c r="U385" s="27">
        <f t="shared" si="76"/>
        <v>1.27717431316871</v>
      </c>
      <c r="V385" s="26">
        <f>INDEX(检修、备用和必开!B:B,MATCH(统调负荷!$C385,检修、备用和必开!$A:$A,0))</f>
        <v>26734.6</v>
      </c>
      <c r="W385" s="26">
        <f>INDEX(检修、备用和必开!C:C,MATCH(统调负荷!$C385,检修、备用和必开!$A:$A,0))</f>
        <v>0</v>
      </c>
      <c r="X385" s="26">
        <f>INDEX(检修、备用和必开!D:D,MATCH(统调负荷!$C385,检修、备用和必开!$A:$A,0))</f>
        <v>12130</v>
      </c>
      <c r="Y385" s="26">
        <f>INDEX(检修、备用和必开!E:E,MATCH(统调负荷!$C385,检修、备用和必开!$A:$A,0))</f>
        <v>5762.83</v>
      </c>
      <c r="Z385" s="26">
        <f>INDEX(检修、备用和必开!F:F,MATCH(统调负荷!$C385,检修、备用和必开!$A:$A,0))</f>
        <v>970</v>
      </c>
      <c r="AA385" s="26">
        <f t="shared" si="77"/>
        <v>66787.8</v>
      </c>
      <c r="AB385" s="26">
        <v>332.3</v>
      </c>
      <c r="AC385" s="26">
        <v>349.4</v>
      </c>
      <c r="AD385" s="76">
        <f t="shared" si="78"/>
        <v>45661.9895833333</v>
      </c>
      <c r="AE385" s="27">
        <f t="shared" si="79"/>
        <v>-1381.8</v>
      </c>
      <c r="AF385" s="27">
        <f t="shared" si="80"/>
        <v>-894.760000000002</v>
      </c>
      <c r="AG385" s="27">
        <f t="shared" si="81"/>
        <v>171.799999999999</v>
      </c>
      <c r="AH385" s="27">
        <f t="shared" si="82"/>
        <v>-900.700000000001</v>
      </c>
      <c r="AI385" s="27">
        <f t="shared" si="83"/>
        <v>175.75</v>
      </c>
      <c r="AJ385" s="27">
        <f t="shared" si="84"/>
        <v>66.1099999999999</v>
      </c>
      <c r="AK385" s="26">
        <f>INDEX(检修、备用和必开!I:I,MATCH(统调负荷!$C385,检修、备用和必开!$A:$A,0))</f>
        <v>8857.0315789474</v>
      </c>
    </row>
    <row r="386" ht="13.8" spans="1:37">
      <c r="A386" s="26">
        <f t="shared" si="72"/>
        <v>7</v>
      </c>
      <c r="B386" s="26">
        <f t="shared" si="73"/>
        <v>0</v>
      </c>
      <c r="C386" t="s">
        <v>26</v>
      </c>
      <c r="D386" s="75">
        <v>0</v>
      </c>
      <c r="E386" s="26">
        <v>83975</v>
      </c>
      <c r="F386" s="26">
        <v>45195</v>
      </c>
      <c r="G386" s="26">
        <v>16335</v>
      </c>
      <c r="H386" s="26">
        <v>18207</v>
      </c>
      <c r="I386" s="26">
        <v>5428</v>
      </c>
      <c r="J386" s="26">
        <v>-1190</v>
      </c>
      <c r="K386" s="26">
        <f t="shared" si="85"/>
        <v>39353.77</v>
      </c>
      <c r="L386" s="27">
        <f t="shared" si="74"/>
        <v>1.70727734598235</v>
      </c>
      <c r="M386" s="75">
        <v>0</v>
      </c>
      <c r="N386" s="26">
        <v>83749.3</v>
      </c>
      <c r="O386" s="26">
        <v>44457.12</v>
      </c>
      <c r="P386" s="26">
        <v>15680.8</v>
      </c>
      <c r="Q386" s="26">
        <v>18973.8</v>
      </c>
      <c r="R386" s="26">
        <v>5816.18</v>
      </c>
      <c r="S386" s="26">
        <v>-1178.6</v>
      </c>
      <c r="T386" s="26">
        <f t="shared" si="75"/>
        <v>38615.89</v>
      </c>
      <c r="U386" s="27">
        <f t="shared" si="76"/>
        <v>1.28179676436355</v>
      </c>
      <c r="V386" s="26">
        <f>INDEX(检修、备用和必开!B:B,MATCH(统调负荷!$C386,检修、备用和必开!$A:$A,0))</f>
        <v>26004.6</v>
      </c>
      <c r="W386" s="26">
        <f>INDEX(检修、备用和必开!C:C,MATCH(统调负荷!$C386,检修、备用和必开!$A:$A,0))</f>
        <v>0</v>
      </c>
      <c r="X386" s="26">
        <f>INDEX(检修、备用和必开!D:D,MATCH(统调负荷!$C386,检修、备用和必开!$A:$A,0))</f>
        <v>13801</v>
      </c>
      <c r="Y386" s="26">
        <f>INDEX(检修、备用和必开!E:E,MATCH(统调负荷!$C386,检修、备用和必开!$A:$A,0))</f>
        <v>5841.23</v>
      </c>
      <c r="Z386" s="26">
        <f>INDEX(检修、备用和必开!F:F,MATCH(统调负荷!$C386,检修、备用和必开!$A:$A,0))</f>
        <v>1300</v>
      </c>
      <c r="AA386" s="26">
        <f t="shared" si="77"/>
        <v>67187.8</v>
      </c>
      <c r="AB386" s="26">
        <v>337.33</v>
      </c>
      <c r="AC386" s="26">
        <v>351.2</v>
      </c>
      <c r="AD386" s="76">
        <f t="shared" si="78"/>
        <v>45662</v>
      </c>
      <c r="AE386" s="27">
        <f t="shared" si="79"/>
        <v>-225.699999999997</v>
      </c>
      <c r="AF386" s="27">
        <f t="shared" si="80"/>
        <v>-737.879999999997</v>
      </c>
      <c r="AG386" s="27">
        <f t="shared" si="81"/>
        <v>-654.200000000001</v>
      </c>
      <c r="AH386" s="27">
        <f t="shared" si="82"/>
        <v>766.799999999999</v>
      </c>
      <c r="AI386" s="27">
        <f t="shared" si="83"/>
        <v>388.18</v>
      </c>
      <c r="AJ386" s="27">
        <f t="shared" si="84"/>
        <v>11.4000000000001</v>
      </c>
      <c r="AK386" s="26">
        <f>INDEX(检修、备用和必开!I:I,MATCH(统调负荷!$C386,检修、备用和必开!$A:$A,0))</f>
        <v>8967.407885843</v>
      </c>
    </row>
    <row r="387" ht="13.8" spans="1:37">
      <c r="A387" s="26">
        <f t="shared" ref="A387:A450" si="86">WEEKDAY(C387,2)</f>
        <v>7</v>
      </c>
      <c r="B387" s="26">
        <f t="shared" ref="B387:B450" si="87">HOUR(D387)</f>
        <v>0</v>
      </c>
      <c r="C387" t="s">
        <v>26</v>
      </c>
      <c r="D387" s="75">
        <v>0.0104166666666667</v>
      </c>
      <c r="E387" s="26">
        <v>89480</v>
      </c>
      <c r="F387" s="26">
        <v>50746</v>
      </c>
      <c r="G387" s="26">
        <v>16142</v>
      </c>
      <c r="H387" s="26">
        <v>18428</v>
      </c>
      <c r="I387" s="26">
        <v>5353</v>
      </c>
      <c r="J387" s="26">
        <v>-1189</v>
      </c>
      <c r="K387" s="26">
        <f t="shared" si="85"/>
        <v>44904.77</v>
      </c>
      <c r="L387" s="27">
        <f t="shared" ref="L387:L450" si="88">AA387/(K387+W387)</f>
        <v>1.49622857438085</v>
      </c>
      <c r="M387" s="75">
        <v>0.0104166666666667</v>
      </c>
      <c r="N387" s="26">
        <v>88948.4</v>
      </c>
      <c r="O387" s="26">
        <v>48696.02</v>
      </c>
      <c r="P387" s="26">
        <v>15874.8</v>
      </c>
      <c r="Q387" s="26">
        <v>19695.1</v>
      </c>
      <c r="R387" s="26">
        <v>5853.5</v>
      </c>
      <c r="S387" s="26">
        <v>-1171.02</v>
      </c>
      <c r="T387" s="26">
        <f t="shared" ref="T387:T450" si="89">O387-Y387</f>
        <v>42854.79</v>
      </c>
      <c r="U387" s="27">
        <f t="shared" ref="U387:U450" si="90">AA387/(T387+X387)</f>
        <v>1.18589468084374</v>
      </c>
      <c r="V387" s="26">
        <f>INDEX(检修、备用和必开!B:B,MATCH(统调负荷!$C387,检修、备用和必开!$A:$A,0))</f>
        <v>26004.6</v>
      </c>
      <c r="W387" s="26">
        <f>INDEX(检修、备用和必开!C:C,MATCH(统调负荷!$C387,检修、备用和必开!$A:$A,0))</f>
        <v>0</v>
      </c>
      <c r="X387" s="26">
        <f>INDEX(检修、备用和必开!D:D,MATCH(统调负荷!$C387,检修、备用和必开!$A:$A,0))</f>
        <v>13801</v>
      </c>
      <c r="Y387" s="26">
        <f>INDEX(检修、备用和必开!E:E,MATCH(统调负荷!$C387,检修、备用和必开!$A:$A,0))</f>
        <v>5841.23</v>
      </c>
      <c r="Z387" s="26">
        <f>INDEX(检修、备用和必开!F:F,MATCH(统调负荷!$C387,检修、备用和必开!$A:$A,0))</f>
        <v>1300</v>
      </c>
      <c r="AA387" s="26">
        <f t="shared" ref="AA387:AA450" si="91">94492.4-V387-Z387</f>
        <v>67187.8</v>
      </c>
      <c r="AB387" s="26">
        <v>437.44</v>
      </c>
      <c r="AC387" s="26">
        <v>623.71</v>
      </c>
      <c r="AD387" s="76">
        <f t="shared" ref="AD387:AD450" si="92">C387+D387</f>
        <v>45662.0104166667</v>
      </c>
      <c r="AE387" s="27">
        <f t="shared" ref="AE387:AE450" si="93">N387-E387</f>
        <v>-531.600000000006</v>
      </c>
      <c r="AF387" s="27">
        <f t="shared" ref="AF387:AF450" si="94">O387-F387</f>
        <v>-2049.98</v>
      </c>
      <c r="AG387" s="27">
        <f t="shared" ref="AG387:AG450" si="95">P387-G387</f>
        <v>-267.200000000001</v>
      </c>
      <c r="AH387" s="27">
        <f t="shared" ref="AH387:AH450" si="96">Q387-H387</f>
        <v>1267.1</v>
      </c>
      <c r="AI387" s="27">
        <f t="shared" ref="AI387:AI450" si="97">R387-I387</f>
        <v>500.5</v>
      </c>
      <c r="AJ387" s="27">
        <f t="shared" ref="AJ387:AJ450" si="98">S387-J387</f>
        <v>17.98</v>
      </c>
      <c r="AK387" s="26">
        <f>INDEX(检修、备用和必开!I:I,MATCH(统调负荷!$C387,检修、备用和必开!$A:$A,0))</f>
        <v>8967.407885843</v>
      </c>
    </row>
    <row r="388" ht="13.8" spans="1:37">
      <c r="A388" s="26">
        <f t="shared" si="86"/>
        <v>7</v>
      </c>
      <c r="B388" s="26">
        <f t="shared" si="87"/>
        <v>0</v>
      </c>
      <c r="C388" t="s">
        <v>26</v>
      </c>
      <c r="D388" s="75">
        <v>0.0208333333333333</v>
      </c>
      <c r="E388" s="26">
        <v>88840</v>
      </c>
      <c r="F388" s="26">
        <v>50066</v>
      </c>
      <c r="G388" s="26">
        <v>16276</v>
      </c>
      <c r="H388" s="26">
        <v>18323</v>
      </c>
      <c r="I388" s="26">
        <v>5364</v>
      </c>
      <c r="J388" s="26">
        <v>-1189</v>
      </c>
      <c r="K388" s="26">
        <f t="shared" si="85"/>
        <v>44224.77</v>
      </c>
      <c r="L388" s="27">
        <f t="shared" si="88"/>
        <v>1.5192345827915</v>
      </c>
      <c r="M388" s="75">
        <v>0.0208333333333333</v>
      </c>
      <c r="N388" s="26">
        <v>88416.4</v>
      </c>
      <c r="O388" s="26">
        <v>47862.74</v>
      </c>
      <c r="P388" s="26">
        <v>16208.2</v>
      </c>
      <c r="Q388" s="26">
        <v>19638.6</v>
      </c>
      <c r="R388" s="26">
        <v>5862.4</v>
      </c>
      <c r="S388" s="26">
        <v>-1155.54</v>
      </c>
      <c r="T388" s="26">
        <f t="shared" si="89"/>
        <v>42021.51</v>
      </c>
      <c r="U388" s="27">
        <f t="shared" si="90"/>
        <v>1.20359690024687</v>
      </c>
      <c r="V388" s="26">
        <f>INDEX(检修、备用和必开!B:B,MATCH(统调负荷!$C388,检修、备用和必开!$A:$A,0))</f>
        <v>26004.6</v>
      </c>
      <c r="W388" s="26">
        <f>INDEX(检修、备用和必开!C:C,MATCH(统调负荷!$C388,检修、备用和必开!$A:$A,0))</f>
        <v>0</v>
      </c>
      <c r="X388" s="26">
        <f>INDEX(检修、备用和必开!D:D,MATCH(统调负荷!$C388,检修、备用和必开!$A:$A,0))</f>
        <v>13801</v>
      </c>
      <c r="Y388" s="26">
        <f>INDEX(检修、备用和必开!E:E,MATCH(统调负荷!$C388,检修、备用和必开!$A:$A,0))</f>
        <v>5841.23</v>
      </c>
      <c r="Z388" s="26">
        <f>INDEX(检修、备用和必开!F:F,MATCH(统调负荷!$C388,检修、备用和必开!$A:$A,0))</f>
        <v>1300</v>
      </c>
      <c r="AA388" s="26">
        <f t="shared" si="91"/>
        <v>67187.8</v>
      </c>
      <c r="AB388" s="26">
        <v>444.36</v>
      </c>
      <c r="AC388" s="26">
        <v>529.75</v>
      </c>
      <c r="AD388" s="76">
        <f t="shared" si="92"/>
        <v>45662.0208333333</v>
      </c>
      <c r="AE388" s="27">
        <f t="shared" si="93"/>
        <v>-423.600000000006</v>
      </c>
      <c r="AF388" s="27">
        <f t="shared" si="94"/>
        <v>-2203.26</v>
      </c>
      <c r="AG388" s="27">
        <f t="shared" si="95"/>
        <v>-67.7999999999993</v>
      </c>
      <c r="AH388" s="27">
        <f t="shared" si="96"/>
        <v>1315.6</v>
      </c>
      <c r="AI388" s="27">
        <f t="shared" si="97"/>
        <v>498.4</v>
      </c>
      <c r="AJ388" s="27">
        <f t="shared" si="98"/>
        <v>33.46</v>
      </c>
      <c r="AK388" s="26">
        <f>INDEX(检修、备用和必开!I:I,MATCH(统调负荷!$C388,检修、备用和必开!$A:$A,0))</f>
        <v>8967.407885843</v>
      </c>
    </row>
    <row r="389" ht="13.8" spans="1:37">
      <c r="A389" s="26">
        <f t="shared" si="86"/>
        <v>7</v>
      </c>
      <c r="B389" s="26">
        <f t="shared" si="87"/>
        <v>0</v>
      </c>
      <c r="C389" t="s">
        <v>26</v>
      </c>
      <c r="D389" s="75">
        <v>0.03125</v>
      </c>
      <c r="E389" s="26">
        <v>87175</v>
      </c>
      <c r="F389" s="26">
        <v>48820</v>
      </c>
      <c r="G389" s="26">
        <v>16559</v>
      </c>
      <c r="H389" s="26">
        <v>17605</v>
      </c>
      <c r="I389" s="26">
        <v>5381</v>
      </c>
      <c r="J389" s="26">
        <v>-1190</v>
      </c>
      <c r="K389" s="26">
        <f t="shared" si="85"/>
        <v>42978.77</v>
      </c>
      <c r="L389" s="27">
        <f t="shared" si="88"/>
        <v>1.56327880020764</v>
      </c>
      <c r="M389" s="75">
        <v>0.03125</v>
      </c>
      <c r="N389" s="26">
        <v>86934</v>
      </c>
      <c r="O389" s="26">
        <v>46434.14</v>
      </c>
      <c r="P389" s="26">
        <v>16380.2</v>
      </c>
      <c r="Q389" s="26">
        <v>19357.1</v>
      </c>
      <c r="R389" s="26">
        <v>5854.23</v>
      </c>
      <c r="S389" s="26">
        <v>-1091.67</v>
      </c>
      <c r="T389" s="26">
        <f t="shared" si="89"/>
        <v>40592.91</v>
      </c>
      <c r="U389" s="27">
        <f t="shared" si="90"/>
        <v>1.23520813267515</v>
      </c>
      <c r="V389" s="26">
        <f>INDEX(检修、备用和必开!B:B,MATCH(统调负荷!$C389,检修、备用和必开!$A:$A,0))</f>
        <v>26004.6</v>
      </c>
      <c r="W389" s="26">
        <f>INDEX(检修、备用和必开!C:C,MATCH(统调负荷!$C389,检修、备用和必开!$A:$A,0))</f>
        <v>0</v>
      </c>
      <c r="X389" s="26">
        <f>INDEX(检修、备用和必开!D:D,MATCH(统调负荷!$C389,检修、备用和必开!$A:$A,0))</f>
        <v>13801</v>
      </c>
      <c r="Y389" s="26">
        <f>INDEX(检修、备用和必开!E:E,MATCH(统调负荷!$C389,检修、备用和必开!$A:$A,0))</f>
        <v>5841.23</v>
      </c>
      <c r="Z389" s="26">
        <f>INDEX(检修、备用和必开!F:F,MATCH(统调负荷!$C389,检修、备用和必开!$A:$A,0))</f>
        <v>1300</v>
      </c>
      <c r="AA389" s="26">
        <f t="shared" si="91"/>
        <v>67187.8</v>
      </c>
      <c r="AB389" s="26">
        <v>413.98</v>
      </c>
      <c r="AC389" s="26">
        <v>409.89</v>
      </c>
      <c r="AD389" s="76">
        <f t="shared" si="92"/>
        <v>45662.03125</v>
      </c>
      <c r="AE389" s="27">
        <f t="shared" si="93"/>
        <v>-241</v>
      </c>
      <c r="AF389" s="27">
        <f t="shared" si="94"/>
        <v>-2385.86</v>
      </c>
      <c r="AG389" s="27">
        <f t="shared" si="95"/>
        <v>-178.799999999999</v>
      </c>
      <c r="AH389" s="27">
        <f t="shared" si="96"/>
        <v>1752.1</v>
      </c>
      <c r="AI389" s="27">
        <f t="shared" si="97"/>
        <v>473.23</v>
      </c>
      <c r="AJ389" s="27">
        <f t="shared" si="98"/>
        <v>98.3299999999999</v>
      </c>
      <c r="AK389" s="26">
        <f>INDEX(检修、备用和必开!I:I,MATCH(统调负荷!$C389,检修、备用和必开!$A:$A,0))</f>
        <v>8967.407885843</v>
      </c>
    </row>
    <row r="390" ht="13.8" spans="1:37">
      <c r="A390" s="26">
        <f t="shared" si="86"/>
        <v>7</v>
      </c>
      <c r="B390" s="26">
        <f t="shared" si="87"/>
        <v>1</v>
      </c>
      <c r="C390" t="s">
        <v>26</v>
      </c>
      <c r="D390" s="75">
        <v>0.0416666666666667</v>
      </c>
      <c r="E390" s="26">
        <v>85815</v>
      </c>
      <c r="F390" s="26">
        <v>48374</v>
      </c>
      <c r="G390" s="26">
        <v>16779</v>
      </c>
      <c r="H390" s="26">
        <v>16463</v>
      </c>
      <c r="I390" s="26">
        <v>5388</v>
      </c>
      <c r="J390" s="26">
        <v>-1189</v>
      </c>
      <c r="K390" s="26">
        <f t="shared" si="85"/>
        <v>42532.77</v>
      </c>
      <c r="L390" s="27">
        <f t="shared" si="88"/>
        <v>1.57967139219947</v>
      </c>
      <c r="M390" s="75">
        <v>0.0416666666666667</v>
      </c>
      <c r="N390" s="26">
        <v>85189.4</v>
      </c>
      <c r="O390" s="26">
        <v>45407.45</v>
      </c>
      <c r="P390" s="26">
        <v>16650.9</v>
      </c>
      <c r="Q390" s="26">
        <v>18332.9</v>
      </c>
      <c r="R390" s="26">
        <v>5885.15</v>
      </c>
      <c r="S390" s="26">
        <v>-1087</v>
      </c>
      <c r="T390" s="26">
        <f t="shared" si="89"/>
        <v>39566.22</v>
      </c>
      <c r="U390" s="27">
        <f t="shared" si="90"/>
        <v>1.25897133109051</v>
      </c>
      <c r="V390" s="26">
        <f>INDEX(检修、备用和必开!B:B,MATCH(统调负荷!$C390,检修、备用和必开!$A:$A,0))</f>
        <v>26004.6</v>
      </c>
      <c r="W390" s="26">
        <f>INDEX(检修、备用和必开!C:C,MATCH(统调负荷!$C390,检修、备用和必开!$A:$A,0))</f>
        <v>0</v>
      </c>
      <c r="X390" s="26">
        <f>INDEX(检修、备用和必开!D:D,MATCH(统调负荷!$C390,检修、备用和必开!$A:$A,0))</f>
        <v>13801</v>
      </c>
      <c r="Y390" s="26">
        <f>INDEX(检修、备用和必开!E:E,MATCH(统调负荷!$C390,检修、备用和必开!$A:$A,0))</f>
        <v>5841.23</v>
      </c>
      <c r="Z390" s="26">
        <f>INDEX(检修、备用和必开!F:F,MATCH(统调负荷!$C390,检修、备用和必开!$A:$A,0))</f>
        <v>1300</v>
      </c>
      <c r="AA390" s="26">
        <f t="shared" si="91"/>
        <v>67187.8</v>
      </c>
      <c r="AB390" s="26">
        <v>417.07</v>
      </c>
      <c r="AC390" s="26">
        <v>438.68</v>
      </c>
      <c r="AD390" s="76">
        <f t="shared" si="92"/>
        <v>45662.0416666667</v>
      </c>
      <c r="AE390" s="27">
        <f t="shared" si="93"/>
        <v>-625.600000000006</v>
      </c>
      <c r="AF390" s="27">
        <f t="shared" si="94"/>
        <v>-2966.55</v>
      </c>
      <c r="AG390" s="27">
        <f t="shared" si="95"/>
        <v>-128.099999999999</v>
      </c>
      <c r="AH390" s="27">
        <f t="shared" si="96"/>
        <v>1869.9</v>
      </c>
      <c r="AI390" s="27">
        <f t="shared" si="97"/>
        <v>497.15</v>
      </c>
      <c r="AJ390" s="27">
        <f t="shared" si="98"/>
        <v>102</v>
      </c>
      <c r="AK390" s="26">
        <f>INDEX(检修、备用和必开!I:I,MATCH(统调负荷!$C390,检修、备用和必开!$A:$A,0))</f>
        <v>8967.407885843</v>
      </c>
    </row>
    <row r="391" ht="13.8" spans="1:37">
      <c r="A391" s="26">
        <f t="shared" si="86"/>
        <v>7</v>
      </c>
      <c r="B391" s="26">
        <f t="shared" si="87"/>
        <v>1</v>
      </c>
      <c r="C391" t="s">
        <v>26</v>
      </c>
      <c r="D391" s="75">
        <v>0.0520833333333333</v>
      </c>
      <c r="E391" s="26">
        <v>83915</v>
      </c>
      <c r="F391" s="26">
        <v>46464</v>
      </c>
      <c r="G391" s="26">
        <v>16938</v>
      </c>
      <c r="H391" s="26">
        <v>16319</v>
      </c>
      <c r="I391" s="26">
        <v>5383</v>
      </c>
      <c r="J391" s="26">
        <v>-1189</v>
      </c>
      <c r="K391" s="26">
        <f t="shared" si="85"/>
        <v>40622.77</v>
      </c>
      <c r="L391" s="27">
        <f t="shared" si="88"/>
        <v>1.65394432728246</v>
      </c>
      <c r="M391" s="75">
        <v>0.0520833333333333</v>
      </c>
      <c r="N391" s="26">
        <v>83519.4</v>
      </c>
      <c r="O391" s="26">
        <v>43459.35</v>
      </c>
      <c r="P391" s="26">
        <v>17099.7</v>
      </c>
      <c r="Q391" s="26">
        <v>18206.6</v>
      </c>
      <c r="R391" s="26">
        <v>5862.4</v>
      </c>
      <c r="S391" s="26">
        <v>-1108.65</v>
      </c>
      <c r="T391" s="26">
        <f t="shared" si="89"/>
        <v>37618.12</v>
      </c>
      <c r="U391" s="27">
        <f t="shared" si="90"/>
        <v>1.30666958127638</v>
      </c>
      <c r="V391" s="26">
        <f>INDEX(检修、备用和必开!B:B,MATCH(统调负荷!$C391,检修、备用和必开!$A:$A,0))</f>
        <v>26004.6</v>
      </c>
      <c r="W391" s="26">
        <f>INDEX(检修、备用和必开!C:C,MATCH(统调负荷!$C391,检修、备用和必开!$A:$A,0))</f>
        <v>0</v>
      </c>
      <c r="X391" s="26">
        <f>INDEX(检修、备用和必开!D:D,MATCH(统调负荷!$C391,检修、备用和必开!$A:$A,0))</f>
        <v>13801</v>
      </c>
      <c r="Y391" s="26">
        <f>INDEX(检修、备用和必开!E:E,MATCH(统调负荷!$C391,检修、备用和必开!$A:$A,0))</f>
        <v>5841.23</v>
      </c>
      <c r="Z391" s="26">
        <f>INDEX(检修、备用和必开!F:F,MATCH(统调负荷!$C391,检修、备用和必开!$A:$A,0))</f>
        <v>1300</v>
      </c>
      <c r="AA391" s="26">
        <f t="shared" si="91"/>
        <v>67187.8</v>
      </c>
      <c r="AB391" s="26">
        <v>380.09</v>
      </c>
      <c r="AC391" s="26">
        <v>392.43</v>
      </c>
      <c r="AD391" s="76">
        <f t="shared" si="92"/>
        <v>45662.0520833333</v>
      </c>
      <c r="AE391" s="27">
        <f t="shared" si="93"/>
        <v>-395.600000000006</v>
      </c>
      <c r="AF391" s="27">
        <f t="shared" si="94"/>
        <v>-3004.65</v>
      </c>
      <c r="AG391" s="27">
        <f t="shared" si="95"/>
        <v>161.700000000001</v>
      </c>
      <c r="AH391" s="27">
        <f t="shared" si="96"/>
        <v>1887.6</v>
      </c>
      <c r="AI391" s="27">
        <f t="shared" si="97"/>
        <v>479.4</v>
      </c>
      <c r="AJ391" s="27">
        <f t="shared" si="98"/>
        <v>80.3499999999999</v>
      </c>
      <c r="AK391" s="26">
        <f>INDEX(检修、备用和必开!I:I,MATCH(统调负荷!$C391,检修、备用和必开!$A:$A,0))</f>
        <v>8967.407885843</v>
      </c>
    </row>
    <row r="392" ht="13.8" spans="1:37">
      <c r="A392" s="26">
        <f t="shared" si="86"/>
        <v>7</v>
      </c>
      <c r="B392" s="26">
        <f t="shared" si="87"/>
        <v>1</v>
      </c>
      <c r="C392" t="s">
        <v>26</v>
      </c>
      <c r="D392" s="75">
        <v>0.0625</v>
      </c>
      <c r="E392" s="26">
        <v>82755</v>
      </c>
      <c r="F392" s="26">
        <v>46577</v>
      </c>
      <c r="G392" s="26">
        <v>17128</v>
      </c>
      <c r="H392" s="26">
        <v>14846</v>
      </c>
      <c r="I392" s="26">
        <v>5393</v>
      </c>
      <c r="J392" s="26">
        <v>-1189</v>
      </c>
      <c r="K392" s="26">
        <f t="shared" si="85"/>
        <v>40735.77</v>
      </c>
      <c r="L392" s="27">
        <f t="shared" si="88"/>
        <v>1.64935632737518</v>
      </c>
      <c r="M392" s="75">
        <v>0.0625</v>
      </c>
      <c r="N392" s="26">
        <v>82406.5</v>
      </c>
      <c r="O392" s="26">
        <v>42883.28</v>
      </c>
      <c r="P392" s="26">
        <v>16755.6</v>
      </c>
      <c r="Q392" s="26">
        <v>17939.7</v>
      </c>
      <c r="R392" s="26">
        <v>5882.37</v>
      </c>
      <c r="S392" s="26">
        <v>-1054.45</v>
      </c>
      <c r="T392" s="26">
        <f t="shared" si="89"/>
        <v>37042.05</v>
      </c>
      <c r="U392" s="27">
        <f t="shared" si="90"/>
        <v>1.32147461649134</v>
      </c>
      <c r="V392" s="26">
        <f>INDEX(检修、备用和必开!B:B,MATCH(统调负荷!$C392,检修、备用和必开!$A:$A,0))</f>
        <v>26004.6</v>
      </c>
      <c r="W392" s="26">
        <f>INDEX(检修、备用和必开!C:C,MATCH(统调负荷!$C392,检修、备用和必开!$A:$A,0))</f>
        <v>0</v>
      </c>
      <c r="X392" s="26">
        <f>INDEX(检修、备用和必开!D:D,MATCH(统调负荷!$C392,检修、备用和必开!$A:$A,0))</f>
        <v>13801</v>
      </c>
      <c r="Y392" s="26">
        <f>INDEX(检修、备用和必开!E:E,MATCH(统调负荷!$C392,检修、备用和必开!$A:$A,0))</f>
        <v>5841.23</v>
      </c>
      <c r="Z392" s="26">
        <f>INDEX(检修、备用和必开!F:F,MATCH(统调负荷!$C392,检修、备用和必开!$A:$A,0))</f>
        <v>1300</v>
      </c>
      <c r="AA392" s="26">
        <f t="shared" si="91"/>
        <v>67187.8</v>
      </c>
      <c r="AB392" s="26">
        <v>385.63</v>
      </c>
      <c r="AC392" s="26">
        <v>381.93</v>
      </c>
      <c r="AD392" s="76">
        <f t="shared" si="92"/>
        <v>45662.0625</v>
      </c>
      <c r="AE392" s="27">
        <f t="shared" si="93"/>
        <v>-348.5</v>
      </c>
      <c r="AF392" s="27">
        <f t="shared" si="94"/>
        <v>-3693.72</v>
      </c>
      <c r="AG392" s="27">
        <f t="shared" si="95"/>
        <v>-372.400000000001</v>
      </c>
      <c r="AH392" s="27">
        <f t="shared" si="96"/>
        <v>3093.7</v>
      </c>
      <c r="AI392" s="27">
        <f t="shared" si="97"/>
        <v>489.37</v>
      </c>
      <c r="AJ392" s="27">
        <f t="shared" si="98"/>
        <v>134.55</v>
      </c>
      <c r="AK392" s="26">
        <f>INDEX(检修、备用和必开!I:I,MATCH(统调负荷!$C392,检修、备用和必开!$A:$A,0))</f>
        <v>8967.407885843</v>
      </c>
    </row>
    <row r="393" ht="13.8" spans="1:37">
      <c r="A393" s="26">
        <f t="shared" si="86"/>
        <v>7</v>
      </c>
      <c r="B393" s="26">
        <f t="shared" si="87"/>
        <v>1</v>
      </c>
      <c r="C393" t="s">
        <v>26</v>
      </c>
      <c r="D393" s="75">
        <v>0.0729166666666667</v>
      </c>
      <c r="E393" s="26">
        <v>81420</v>
      </c>
      <c r="F393" s="26">
        <v>46250</v>
      </c>
      <c r="G393" s="26">
        <v>17153</v>
      </c>
      <c r="H393" s="26">
        <v>13810</v>
      </c>
      <c r="I393" s="26">
        <v>5396</v>
      </c>
      <c r="J393" s="26">
        <v>-1189</v>
      </c>
      <c r="K393" s="26">
        <f t="shared" si="85"/>
        <v>40408.77</v>
      </c>
      <c r="L393" s="27">
        <f t="shared" si="88"/>
        <v>1.66270341809464</v>
      </c>
      <c r="M393" s="75">
        <v>0.0729166666666667</v>
      </c>
      <c r="N393" s="26">
        <v>81215.2</v>
      </c>
      <c r="O393" s="26">
        <v>41921.88</v>
      </c>
      <c r="P393" s="26">
        <v>16987.7</v>
      </c>
      <c r="Q393" s="26">
        <v>17494.6</v>
      </c>
      <c r="R393" s="26">
        <v>5877.01</v>
      </c>
      <c r="S393" s="26">
        <v>-1065.99</v>
      </c>
      <c r="T393" s="26">
        <f t="shared" si="89"/>
        <v>36080.65</v>
      </c>
      <c r="U393" s="27">
        <f t="shared" si="90"/>
        <v>1.34694421696155</v>
      </c>
      <c r="V393" s="26">
        <f>INDEX(检修、备用和必开!B:B,MATCH(统调负荷!$C393,检修、备用和必开!$A:$A,0))</f>
        <v>26004.6</v>
      </c>
      <c r="W393" s="26">
        <f>INDEX(检修、备用和必开!C:C,MATCH(统调负荷!$C393,检修、备用和必开!$A:$A,0))</f>
        <v>0</v>
      </c>
      <c r="X393" s="26">
        <f>INDEX(检修、备用和必开!D:D,MATCH(统调负荷!$C393,检修、备用和必开!$A:$A,0))</f>
        <v>13801</v>
      </c>
      <c r="Y393" s="26">
        <f>INDEX(检修、备用和必开!E:E,MATCH(统调负荷!$C393,检修、备用和必开!$A:$A,0))</f>
        <v>5841.23</v>
      </c>
      <c r="Z393" s="26">
        <f>INDEX(检修、备用和必开!F:F,MATCH(统调负荷!$C393,检修、备用和必开!$A:$A,0))</f>
        <v>1300</v>
      </c>
      <c r="AA393" s="26">
        <f t="shared" si="91"/>
        <v>67187.8</v>
      </c>
      <c r="AB393" s="26">
        <v>400.52</v>
      </c>
      <c r="AC393" s="26">
        <v>386.73</v>
      </c>
      <c r="AD393" s="76">
        <f t="shared" si="92"/>
        <v>45662.0729166667</v>
      </c>
      <c r="AE393" s="27">
        <f t="shared" si="93"/>
        <v>-204.800000000003</v>
      </c>
      <c r="AF393" s="27">
        <f t="shared" si="94"/>
        <v>-4328.12</v>
      </c>
      <c r="AG393" s="27">
        <f t="shared" si="95"/>
        <v>-165.299999999999</v>
      </c>
      <c r="AH393" s="27">
        <f t="shared" si="96"/>
        <v>3684.6</v>
      </c>
      <c r="AI393" s="27">
        <f t="shared" si="97"/>
        <v>481.01</v>
      </c>
      <c r="AJ393" s="27">
        <f t="shared" si="98"/>
        <v>123.01</v>
      </c>
      <c r="AK393" s="26">
        <f>INDEX(检修、备用和必开!I:I,MATCH(统调负荷!$C393,检修、备用和必开!$A:$A,0))</f>
        <v>8967.407885843</v>
      </c>
    </row>
    <row r="394" ht="13.8" spans="1:37">
      <c r="A394" s="26">
        <f t="shared" si="86"/>
        <v>7</v>
      </c>
      <c r="B394" s="26">
        <f t="shared" si="87"/>
        <v>2</v>
      </c>
      <c r="C394" t="s">
        <v>26</v>
      </c>
      <c r="D394" s="75">
        <v>0.0833333333333333</v>
      </c>
      <c r="E394" s="26">
        <v>80255</v>
      </c>
      <c r="F394" s="26">
        <v>45624</v>
      </c>
      <c r="G394" s="26">
        <v>16684</v>
      </c>
      <c r="H394" s="26">
        <v>13722</v>
      </c>
      <c r="I394" s="26">
        <v>5414</v>
      </c>
      <c r="J394" s="26">
        <v>-1189</v>
      </c>
      <c r="K394" s="26">
        <f t="shared" si="85"/>
        <v>39782.77</v>
      </c>
      <c r="L394" s="27">
        <f t="shared" si="88"/>
        <v>1.68886681344713</v>
      </c>
      <c r="M394" s="75">
        <v>0.0833333333333333</v>
      </c>
      <c r="N394" s="26">
        <v>79939.4</v>
      </c>
      <c r="O394" s="26">
        <v>41098.42</v>
      </c>
      <c r="P394" s="26">
        <v>17297.1</v>
      </c>
      <c r="Q394" s="26">
        <v>16601</v>
      </c>
      <c r="R394" s="26">
        <v>5934.35</v>
      </c>
      <c r="S394" s="26">
        <v>-991.47</v>
      </c>
      <c r="T394" s="26">
        <f t="shared" si="89"/>
        <v>35257.19</v>
      </c>
      <c r="U394" s="27">
        <f t="shared" si="90"/>
        <v>1.36955317756322</v>
      </c>
      <c r="V394" s="26">
        <f>INDEX(检修、备用和必开!B:B,MATCH(统调负荷!$C394,检修、备用和必开!$A:$A,0))</f>
        <v>26004.6</v>
      </c>
      <c r="W394" s="26">
        <f>INDEX(检修、备用和必开!C:C,MATCH(统调负荷!$C394,检修、备用和必开!$A:$A,0))</f>
        <v>0</v>
      </c>
      <c r="X394" s="26">
        <f>INDEX(检修、备用和必开!D:D,MATCH(统调负荷!$C394,检修、备用和必开!$A:$A,0))</f>
        <v>13801</v>
      </c>
      <c r="Y394" s="26">
        <f>INDEX(检修、备用和必开!E:E,MATCH(统调负荷!$C394,检修、备用和必开!$A:$A,0))</f>
        <v>5841.23</v>
      </c>
      <c r="Z394" s="26">
        <f>INDEX(检修、备用和必开!F:F,MATCH(统调负荷!$C394,检修、备用和必开!$A:$A,0))</f>
        <v>1300</v>
      </c>
      <c r="AA394" s="26">
        <f t="shared" si="91"/>
        <v>67187.8</v>
      </c>
      <c r="AB394" s="26">
        <v>383.77</v>
      </c>
      <c r="AC394" s="26">
        <v>373.19</v>
      </c>
      <c r="AD394" s="76">
        <f t="shared" si="92"/>
        <v>45662.0833333333</v>
      </c>
      <c r="AE394" s="27">
        <f t="shared" si="93"/>
        <v>-315.600000000006</v>
      </c>
      <c r="AF394" s="27">
        <f t="shared" si="94"/>
        <v>-4525.58</v>
      </c>
      <c r="AG394" s="27">
        <f t="shared" si="95"/>
        <v>613.099999999999</v>
      </c>
      <c r="AH394" s="27">
        <f t="shared" si="96"/>
        <v>2879</v>
      </c>
      <c r="AI394" s="27">
        <f t="shared" si="97"/>
        <v>520.35</v>
      </c>
      <c r="AJ394" s="27">
        <f t="shared" si="98"/>
        <v>197.53</v>
      </c>
      <c r="AK394" s="26">
        <f>INDEX(检修、备用和必开!I:I,MATCH(统调负荷!$C394,检修、备用和必开!$A:$A,0))</f>
        <v>8967.407885843</v>
      </c>
    </row>
    <row r="395" ht="13.8" spans="1:37">
      <c r="A395" s="26">
        <f t="shared" si="86"/>
        <v>7</v>
      </c>
      <c r="B395" s="26">
        <f t="shared" si="87"/>
        <v>2</v>
      </c>
      <c r="C395" t="s">
        <v>26</v>
      </c>
      <c r="D395" s="75">
        <v>0.09375</v>
      </c>
      <c r="E395" s="26">
        <v>79440</v>
      </c>
      <c r="F395" s="26">
        <v>46250</v>
      </c>
      <c r="G395" s="26">
        <v>15374</v>
      </c>
      <c r="H395" s="26">
        <v>13597</v>
      </c>
      <c r="I395" s="26">
        <v>5408</v>
      </c>
      <c r="J395" s="26">
        <v>-1189</v>
      </c>
      <c r="K395" s="26">
        <f t="shared" si="85"/>
        <v>40408.77</v>
      </c>
      <c r="L395" s="27">
        <f t="shared" si="88"/>
        <v>1.66270341809464</v>
      </c>
      <c r="M395" s="75">
        <v>0.09375</v>
      </c>
      <c r="N395" s="26">
        <v>79012.9</v>
      </c>
      <c r="O395" s="26">
        <v>41581.76</v>
      </c>
      <c r="P395" s="26">
        <v>15542.4</v>
      </c>
      <c r="Q395" s="26">
        <v>16682.4</v>
      </c>
      <c r="R395" s="26">
        <v>6049.88</v>
      </c>
      <c r="S395" s="26">
        <v>-843.54</v>
      </c>
      <c r="T395" s="26">
        <f t="shared" si="89"/>
        <v>35740.53</v>
      </c>
      <c r="U395" s="27">
        <f t="shared" si="90"/>
        <v>1.35619146199159</v>
      </c>
      <c r="V395" s="26">
        <f>INDEX(检修、备用和必开!B:B,MATCH(统调负荷!$C395,检修、备用和必开!$A:$A,0))</f>
        <v>26004.6</v>
      </c>
      <c r="W395" s="26">
        <f>INDEX(检修、备用和必开!C:C,MATCH(统调负荷!$C395,检修、备用和必开!$A:$A,0))</f>
        <v>0</v>
      </c>
      <c r="X395" s="26">
        <f>INDEX(检修、备用和必开!D:D,MATCH(统调负荷!$C395,检修、备用和必开!$A:$A,0))</f>
        <v>13801</v>
      </c>
      <c r="Y395" s="26">
        <f>INDEX(检修、备用和必开!E:E,MATCH(统调负荷!$C395,检修、备用和必开!$A:$A,0))</f>
        <v>5841.23</v>
      </c>
      <c r="Z395" s="26">
        <f>INDEX(检修、备用和必开!F:F,MATCH(统调负荷!$C395,检修、备用和必开!$A:$A,0))</f>
        <v>1300</v>
      </c>
      <c r="AA395" s="26">
        <f t="shared" si="91"/>
        <v>67187.8</v>
      </c>
      <c r="AB395" s="26">
        <v>389.82</v>
      </c>
      <c r="AC395" s="26">
        <v>385.69</v>
      </c>
      <c r="AD395" s="76">
        <f t="shared" si="92"/>
        <v>45662.09375</v>
      </c>
      <c r="AE395" s="27">
        <f t="shared" si="93"/>
        <v>-427.100000000006</v>
      </c>
      <c r="AF395" s="27">
        <f t="shared" si="94"/>
        <v>-4668.24</v>
      </c>
      <c r="AG395" s="27">
        <f t="shared" si="95"/>
        <v>168.4</v>
      </c>
      <c r="AH395" s="27">
        <f t="shared" si="96"/>
        <v>3085.4</v>
      </c>
      <c r="AI395" s="27">
        <f t="shared" si="97"/>
        <v>641.88</v>
      </c>
      <c r="AJ395" s="27">
        <f t="shared" si="98"/>
        <v>345.46</v>
      </c>
      <c r="AK395" s="26">
        <f>INDEX(检修、备用和必开!I:I,MATCH(统调负荷!$C395,检修、备用和必开!$A:$A,0))</f>
        <v>8967.407885843</v>
      </c>
    </row>
    <row r="396" ht="13.8" spans="1:37">
      <c r="A396" s="26">
        <f t="shared" si="86"/>
        <v>7</v>
      </c>
      <c r="B396" s="26">
        <f t="shared" si="87"/>
        <v>2</v>
      </c>
      <c r="C396" t="s">
        <v>26</v>
      </c>
      <c r="D396" s="75">
        <v>0.104166666666667</v>
      </c>
      <c r="E396" s="26">
        <v>78175</v>
      </c>
      <c r="F396" s="26">
        <v>46364</v>
      </c>
      <c r="G396" s="26">
        <v>14108</v>
      </c>
      <c r="H396" s="26">
        <v>13478</v>
      </c>
      <c r="I396" s="26">
        <v>5414</v>
      </c>
      <c r="J396" s="26">
        <v>-1189</v>
      </c>
      <c r="K396" s="26">
        <f t="shared" si="85"/>
        <v>40522.77</v>
      </c>
      <c r="L396" s="27">
        <f t="shared" si="88"/>
        <v>1.65802584571588</v>
      </c>
      <c r="M396" s="75">
        <v>0.104166666666667</v>
      </c>
      <c r="N396" s="26">
        <v>78268.8</v>
      </c>
      <c r="O396" s="26">
        <v>42248.67</v>
      </c>
      <c r="P396" s="26">
        <v>14108.5</v>
      </c>
      <c r="Q396" s="26">
        <v>16700.7</v>
      </c>
      <c r="R396" s="26">
        <v>6027.37</v>
      </c>
      <c r="S396" s="26">
        <v>-816.44</v>
      </c>
      <c r="T396" s="26">
        <f t="shared" si="89"/>
        <v>36407.44</v>
      </c>
      <c r="U396" s="27">
        <f t="shared" si="90"/>
        <v>1.33817740602974</v>
      </c>
      <c r="V396" s="26">
        <f>INDEX(检修、备用和必开!B:B,MATCH(统调负荷!$C396,检修、备用和必开!$A:$A,0))</f>
        <v>26004.6</v>
      </c>
      <c r="W396" s="26">
        <f>INDEX(检修、备用和必开!C:C,MATCH(统调负荷!$C396,检修、备用和必开!$A:$A,0))</f>
        <v>0</v>
      </c>
      <c r="X396" s="26">
        <f>INDEX(检修、备用和必开!D:D,MATCH(统调负荷!$C396,检修、备用和必开!$A:$A,0))</f>
        <v>13801</v>
      </c>
      <c r="Y396" s="26">
        <f>INDEX(检修、备用和必开!E:E,MATCH(统调负荷!$C396,检修、备用和必开!$A:$A,0))</f>
        <v>5841.23</v>
      </c>
      <c r="Z396" s="26">
        <f>INDEX(检修、备用和必开!F:F,MATCH(统调负荷!$C396,检修、备用和必开!$A:$A,0))</f>
        <v>1300</v>
      </c>
      <c r="AA396" s="26">
        <f t="shared" si="91"/>
        <v>67187.8</v>
      </c>
      <c r="AB396" s="26">
        <v>391.46</v>
      </c>
      <c r="AC396" s="26">
        <v>391.94</v>
      </c>
      <c r="AD396" s="76">
        <f t="shared" si="92"/>
        <v>45662.1041666667</v>
      </c>
      <c r="AE396" s="27">
        <f t="shared" si="93"/>
        <v>93.8000000000029</v>
      </c>
      <c r="AF396" s="27">
        <f t="shared" si="94"/>
        <v>-4115.33</v>
      </c>
      <c r="AG396" s="27">
        <f t="shared" si="95"/>
        <v>0.5</v>
      </c>
      <c r="AH396" s="27">
        <f t="shared" si="96"/>
        <v>3222.7</v>
      </c>
      <c r="AI396" s="27">
        <f t="shared" si="97"/>
        <v>613.37</v>
      </c>
      <c r="AJ396" s="27">
        <f t="shared" si="98"/>
        <v>372.56</v>
      </c>
      <c r="AK396" s="26">
        <f>INDEX(检修、备用和必开!I:I,MATCH(统调负荷!$C396,检修、备用和必开!$A:$A,0))</f>
        <v>8967.407885843</v>
      </c>
    </row>
    <row r="397" ht="13.8" spans="1:37">
      <c r="A397" s="26">
        <f t="shared" si="86"/>
        <v>7</v>
      </c>
      <c r="B397" s="26">
        <f t="shared" si="87"/>
        <v>2</v>
      </c>
      <c r="C397" t="s">
        <v>26</v>
      </c>
      <c r="D397" s="75">
        <v>0.114583333333333</v>
      </c>
      <c r="E397" s="26">
        <v>77530</v>
      </c>
      <c r="F397" s="26">
        <v>46814</v>
      </c>
      <c r="G397" s="26">
        <v>13137</v>
      </c>
      <c r="H397" s="26">
        <v>13357</v>
      </c>
      <c r="I397" s="26">
        <v>5411</v>
      </c>
      <c r="J397" s="26">
        <v>-1189</v>
      </c>
      <c r="K397" s="26">
        <f t="shared" si="85"/>
        <v>40972.77</v>
      </c>
      <c r="L397" s="27">
        <f t="shared" si="88"/>
        <v>1.6398159070036</v>
      </c>
      <c r="M397" s="75">
        <v>0.114583333333333</v>
      </c>
      <c r="N397" s="26">
        <v>77486</v>
      </c>
      <c r="O397" s="26">
        <v>42600.14</v>
      </c>
      <c r="P397" s="26">
        <v>13045.6</v>
      </c>
      <c r="Q397" s="26">
        <v>16605.4</v>
      </c>
      <c r="R397" s="26">
        <v>6047.8</v>
      </c>
      <c r="S397" s="26">
        <v>-812.94</v>
      </c>
      <c r="T397" s="26">
        <f t="shared" si="89"/>
        <v>36758.91</v>
      </c>
      <c r="U397" s="27">
        <f t="shared" si="90"/>
        <v>1.32887499206387</v>
      </c>
      <c r="V397" s="26">
        <f>INDEX(检修、备用和必开!B:B,MATCH(统调负荷!$C397,检修、备用和必开!$A:$A,0))</f>
        <v>26004.6</v>
      </c>
      <c r="W397" s="26">
        <f>INDEX(检修、备用和必开!C:C,MATCH(统调负荷!$C397,检修、备用和必开!$A:$A,0))</f>
        <v>0</v>
      </c>
      <c r="X397" s="26">
        <f>INDEX(检修、备用和必开!D:D,MATCH(统调负荷!$C397,检修、备用和必开!$A:$A,0))</f>
        <v>13801</v>
      </c>
      <c r="Y397" s="26">
        <f>INDEX(检修、备用和必开!E:E,MATCH(统调负荷!$C397,检修、备用和必开!$A:$A,0))</f>
        <v>5841.23</v>
      </c>
      <c r="Z397" s="26">
        <f>INDEX(检修、备用和必开!F:F,MATCH(统调负荷!$C397,检修、备用和必开!$A:$A,0))</f>
        <v>1300</v>
      </c>
      <c r="AA397" s="26">
        <f t="shared" si="91"/>
        <v>67187.8</v>
      </c>
      <c r="AB397" s="26">
        <v>396.26</v>
      </c>
      <c r="AC397" s="26">
        <v>409.48</v>
      </c>
      <c r="AD397" s="76">
        <f t="shared" si="92"/>
        <v>45662.1145833333</v>
      </c>
      <c r="AE397" s="27">
        <f t="shared" si="93"/>
        <v>-44</v>
      </c>
      <c r="AF397" s="27">
        <f t="shared" si="94"/>
        <v>-4213.86</v>
      </c>
      <c r="AG397" s="27">
        <f t="shared" si="95"/>
        <v>-91.3999999999996</v>
      </c>
      <c r="AH397" s="27">
        <f t="shared" si="96"/>
        <v>3248.4</v>
      </c>
      <c r="AI397" s="27">
        <f t="shared" si="97"/>
        <v>636.8</v>
      </c>
      <c r="AJ397" s="27">
        <f t="shared" si="98"/>
        <v>376.06</v>
      </c>
      <c r="AK397" s="26">
        <f>INDEX(检修、备用和必开!I:I,MATCH(统调负荷!$C397,检修、备用和必开!$A:$A,0))</f>
        <v>8967.407885843</v>
      </c>
    </row>
    <row r="398" ht="13.8" spans="1:37">
      <c r="A398" s="26">
        <f t="shared" si="86"/>
        <v>7</v>
      </c>
      <c r="B398" s="26">
        <f t="shared" si="87"/>
        <v>3</v>
      </c>
      <c r="C398" t="s">
        <v>26</v>
      </c>
      <c r="D398" s="75">
        <v>0.125</v>
      </c>
      <c r="E398" s="26">
        <v>76700</v>
      </c>
      <c r="F398" s="26">
        <v>46434</v>
      </c>
      <c r="G398" s="26">
        <v>12860</v>
      </c>
      <c r="H398" s="26">
        <v>13190</v>
      </c>
      <c r="I398" s="26">
        <v>5405</v>
      </c>
      <c r="J398" s="26">
        <v>-1189</v>
      </c>
      <c r="K398" s="26">
        <f t="shared" si="85"/>
        <v>40592.77</v>
      </c>
      <c r="L398" s="27">
        <f t="shared" si="88"/>
        <v>1.65516667130624</v>
      </c>
      <c r="M398" s="75">
        <v>0.125</v>
      </c>
      <c r="N398" s="26">
        <v>76449.2</v>
      </c>
      <c r="O398" s="26">
        <v>42117.48</v>
      </c>
      <c r="P398" s="26">
        <v>13160.8</v>
      </c>
      <c r="Q398" s="26">
        <v>16001.1</v>
      </c>
      <c r="R398" s="26">
        <v>5977.42</v>
      </c>
      <c r="S398" s="26">
        <v>-807.6</v>
      </c>
      <c r="T398" s="26">
        <f t="shared" si="89"/>
        <v>36276.25</v>
      </c>
      <c r="U398" s="27">
        <f t="shared" si="90"/>
        <v>1.3416830996111</v>
      </c>
      <c r="V398" s="26">
        <f>INDEX(检修、备用和必开!B:B,MATCH(统调负荷!$C398,检修、备用和必开!$A:$A,0))</f>
        <v>26004.6</v>
      </c>
      <c r="W398" s="26">
        <f>INDEX(检修、备用和必开!C:C,MATCH(统调负荷!$C398,检修、备用和必开!$A:$A,0))</f>
        <v>0</v>
      </c>
      <c r="X398" s="26">
        <f>INDEX(检修、备用和必开!D:D,MATCH(统调负荷!$C398,检修、备用和必开!$A:$A,0))</f>
        <v>13801</v>
      </c>
      <c r="Y398" s="26">
        <f>INDEX(检修、备用和必开!E:E,MATCH(统调负荷!$C398,检修、备用和必开!$A:$A,0))</f>
        <v>5841.23</v>
      </c>
      <c r="Z398" s="26">
        <f>INDEX(检修、备用和必开!F:F,MATCH(统调负荷!$C398,检修、备用和必开!$A:$A,0))</f>
        <v>1300</v>
      </c>
      <c r="AA398" s="26">
        <f t="shared" si="91"/>
        <v>67187.8</v>
      </c>
      <c r="AB398" s="26">
        <v>393.4</v>
      </c>
      <c r="AC398" s="26">
        <v>391.94</v>
      </c>
      <c r="AD398" s="76">
        <f t="shared" si="92"/>
        <v>45662.125</v>
      </c>
      <c r="AE398" s="27">
        <f t="shared" si="93"/>
        <v>-250.800000000003</v>
      </c>
      <c r="AF398" s="27">
        <f t="shared" si="94"/>
        <v>-4316.52</v>
      </c>
      <c r="AG398" s="27">
        <f t="shared" si="95"/>
        <v>300.799999999999</v>
      </c>
      <c r="AH398" s="27">
        <f t="shared" si="96"/>
        <v>2811.1</v>
      </c>
      <c r="AI398" s="27">
        <f t="shared" si="97"/>
        <v>572.42</v>
      </c>
      <c r="AJ398" s="27">
        <f t="shared" si="98"/>
        <v>381.4</v>
      </c>
      <c r="AK398" s="26">
        <f>INDEX(检修、备用和必开!I:I,MATCH(统调负荷!$C398,检修、备用和必开!$A:$A,0))</f>
        <v>8967.407885843</v>
      </c>
    </row>
    <row r="399" ht="13.8" spans="1:37">
      <c r="A399" s="26">
        <f t="shared" si="86"/>
        <v>7</v>
      </c>
      <c r="B399" s="26">
        <f t="shared" si="87"/>
        <v>3</v>
      </c>
      <c r="C399" t="s">
        <v>26</v>
      </c>
      <c r="D399" s="75">
        <v>0.135416666666667</v>
      </c>
      <c r="E399" s="26">
        <v>75660</v>
      </c>
      <c r="F399" s="26">
        <v>45531</v>
      </c>
      <c r="G399" s="26">
        <v>12921</v>
      </c>
      <c r="H399" s="26">
        <v>12996</v>
      </c>
      <c r="I399" s="26">
        <v>5401</v>
      </c>
      <c r="J399" s="26">
        <v>-1189</v>
      </c>
      <c r="K399" s="26">
        <f t="shared" si="85"/>
        <v>39689.77</v>
      </c>
      <c r="L399" s="27">
        <f t="shared" si="88"/>
        <v>1.69282412067392</v>
      </c>
      <c r="M399" s="75">
        <v>0.135416666666667</v>
      </c>
      <c r="N399" s="26">
        <v>75685.8</v>
      </c>
      <c r="O399" s="26">
        <v>41170.07</v>
      </c>
      <c r="P399" s="26">
        <v>13365.8</v>
      </c>
      <c r="Q399" s="26">
        <v>15917</v>
      </c>
      <c r="R399" s="26">
        <v>6050.85</v>
      </c>
      <c r="S399" s="26">
        <v>-817.92</v>
      </c>
      <c r="T399" s="26">
        <f t="shared" si="89"/>
        <v>35328.84</v>
      </c>
      <c r="U399" s="27">
        <f t="shared" si="90"/>
        <v>1.36755584793274</v>
      </c>
      <c r="V399" s="26">
        <f>INDEX(检修、备用和必开!B:B,MATCH(统调负荷!$C399,检修、备用和必开!$A:$A,0))</f>
        <v>26004.6</v>
      </c>
      <c r="W399" s="26">
        <f>INDEX(检修、备用和必开!C:C,MATCH(统调负荷!$C399,检修、备用和必开!$A:$A,0))</f>
        <v>0</v>
      </c>
      <c r="X399" s="26">
        <f>INDEX(检修、备用和必开!D:D,MATCH(统调负荷!$C399,检修、备用和必开!$A:$A,0))</f>
        <v>13801</v>
      </c>
      <c r="Y399" s="26">
        <f>INDEX(检修、备用和必开!E:E,MATCH(统调负荷!$C399,检修、备用和必开!$A:$A,0))</f>
        <v>5841.23</v>
      </c>
      <c r="Z399" s="26">
        <f>INDEX(检修、备用和必开!F:F,MATCH(统调负荷!$C399,检修、备用和必开!$A:$A,0))</f>
        <v>1300</v>
      </c>
      <c r="AA399" s="26">
        <f t="shared" si="91"/>
        <v>67187.8</v>
      </c>
      <c r="AB399" s="26">
        <v>386.94</v>
      </c>
      <c r="AC399" s="26">
        <v>374.31</v>
      </c>
      <c r="AD399" s="76">
        <f t="shared" si="92"/>
        <v>45662.1354166667</v>
      </c>
      <c r="AE399" s="27">
        <f t="shared" si="93"/>
        <v>25.8000000000029</v>
      </c>
      <c r="AF399" s="27">
        <f t="shared" si="94"/>
        <v>-4360.93</v>
      </c>
      <c r="AG399" s="27">
        <f t="shared" si="95"/>
        <v>444.799999999999</v>
      </c>
      <c r="AH399" s="27">
        <f t="shared" si="96"/>
        <v>2921</v>
      </c>
      <c r="AI399" s="27">
        <f t="shared" si="97"/>
        <v>649.85</v>
      </c>
      <c r="AJ399" s="27">
        <f t="shared" si="98"/>
        <v>371.08</v>
      </c>
      <c r="AK399" s="26">
        <f>INDEX(检修、备用和必开!I:I,MATCH(统调负荷!$C399,检修、备用和必开!$A:$A,0))</f>
        <v>8967.407885843</v>
      </c>
    </row>
    <row r="400" ht="13.8" spans="1:37">
      <c r="A400" s="26">
        <f t="shared" si="86"/>
        <v>7</v>
      </c>
      <c r="B400" s="26">
        <f t="shared" si="87"/>
        <v>3</v>
      </c>
      <c r="C400" t="s">
        <v>26</v>
      </c>
      <c r="D400" s="75">
        <v>0.145833333333333</v>
      </c>
      <c r="E400" s="26">
        <v>75255</v>
      </c>
      <c r="F400" s="26">
        <v>45223</v>
      </c>
      <c r="G400" s="26">
        <v>13120</v>
      </c>
      <c r="H400" s="26">
        <v>12701</v>
      </c>
      <c r="I400" s="26">
        <v>5400</v>
      </c>
      <c r="J400" s="26">
        <v>-1189</v>
      </c>
      <c r="K400" s="26">
        <f t="shared" si="85"/>
        <v>39381.77</v>
      </c>
      <c r="L400" s="27">
        <f t="shared" si="88"/>
        <v>1.7060634907979</v>
      </c>
      <c r="M400" s="75">
        <v>0.145833333333333</v>
      </c>
      <c r="N400" s="26">
        <v>75396.7</v>
      </c>
      <c r="O400" s="26">
        <v>41225.45</v>
      </c>
      <c r="P400" s="26">
        <v>13541.3</v>
      </c>
      <c r="Q400" s="26">
        <v>15455.2</v>
      </c>
      <c r="R400" s="26">
        <v>5999.86</v>
      </c>
      <c r="S400" s="26">
        <v>-825.11</v>
      </c>
      <c r="T400" s="26">
        <f t="shared" si="89"/>
        <v>35384.22</v>
      </c>
      <c r="U400" s="27">
        <f t="shared" si="90"/>
        <v>1.36601605116334</v>
      </c>
      <c r="V400" s="26">
        <f>INDEX(检修、备用和必开!B:B,MATCH(统调负荷!$C400,检修、备用和必开!$A:$A,0))</f>
        <v>26004.6</v>
      </c>
      <c r="W400" s="26">
        <f>INDEX(检修、备用和必开!C:C,MATCH(统调负荷!$C400,检修、备用和必开!$A:$A,0))</f>
        <v>0</v>
      </c>
      <c r="X400" s="26">
        <f>INDEX(检修、备用和必开!D:D,MATCH(统调负荷!$C400,检修、备用和必开!$A:$A,0))</f>
        <v>13801</v>
      </c>
      <c r="Y400" s="26">
        <f>INDEX(检修、备用和必开!E:E,MATCH(统调负荷!$C400,检修、备用和必开!$A:$A,0))</f>
        <v>5841.23</v>
      </c>
      <c r="Z400" s="26">
        <f>INDEX(检修、备用和必开!F:F,MATCH(统调负荷!$C400,检修、备用和必开!$A:$A,0))</f>
        <v>1300</v>
      </c>
      <c r="AA400" s="26">
        <f t="shared" si="91"/>
        <v>67187.8</v>
      </c>
      <c r="AB400" s="26">
        <v>379.87</v>
      </c>
      <c r="AC400" s="26">
        <v>370.68</v>
      </c>
      <c r="AD400" s="76">
        <f t="shared" si="92"/>
        <v>45662.1458333333</v>
      </c>
      <c r="AE400" s="27">
        <f t="shared" si="93"/>
        <v>141.699999999997</v>
      </c>
      <c r="AF400" s="27">
        <f t="shared" si="94"/>
        <v>-3997.55</v>
      </c>
      <c r="AG400" s="27">
        <f t="shared" si="95"/>
        <v>421.299999999999</v>
      </c>
      <c r="AH400" s="27">
        <f t="shared" si="96"/>
        <v>2754.2</v>
      </c>
      <c r="AI400" s="27">
        <f t="shared" si="97"/>
        <v>599.86</v>
      </c>
      <c r="AJ400" s="27">
        <f t="shared" si="98"/>
        <v>363.89</v>
      </c>
      <c r="AK400" s="26">
        <f>INDEX(检修、备用和必开!I:I,MATCH(统调负荷!$C400,检修、备用和必开!$A:$A,0))</f>
        <v>8967.407885843</v>
      </c>
    </row>
    <row r="401" ht="13.8" spans="1:37">
      <c r="A401" s="26">
        <f t="shared" si="86"/>
        <v>7</v>
      </c>
      <c r="B401" s="26">
        <f t="shared" si="87"/>
        <v>3</v>
      </c>
      <c r="C401" t="s">
        <v>26</v>
      </c>
      <c r="D401" s="75">
        <v>0.15625</v>
      </c>
      <c r="E401" s="26">
        <v>74525</v>
      </c>
      <c r="F401" s="26">
        <v>44532</v>
      </c>
      <c r="G401" s="26">
        <v>13193</v>
      </c>
      <c r="H401" s="26">
        <v>12580</v>
      </c>
      <c r="I401" s="26">
        <v>5409</v>
      </c>
      <c r="J401" s="26">
        <v>-1189</v>
      </c>
      <c r="K401" s="26">
        <f t="shared" si="85"/>
        <v>38690.77</v>
      </c>
      <c r="L401" s="27">
        <f t="shared" si="88"/>
        <v>1.73653302841996</v>
      </c>
      <c r="M401" s="75">
        <v>0.15625</v>
      </c>
      <c r="N401" s="26">
        <v>74780.4</v>
      </c>
      <c r="O401" s="26">
        <v>40854.95</v>
      </c>
      <c r="P401" s="26">
        <v>13474.8</v>
      </c>
      <c r="Q401" s="26">
        <v>15264.4</v>
      </c>
      <c r="R401" s="26">
        <v>5988.71</v>
      </c>
      <c r="S401" s="26">
        <v>-802.46</v>
      </c>
      <c r="T401" s="26">
        <f t="shared" si="89"/>
        <v>35013.72</v>
      </c>
      <c r="U401" s="27">
        <f t="shared" si="90"/>
        <v>1.37638400875801</v>
      </c>
      <c r="V401" s="26">
        <f>INDEX(检修、备用和必开!B:B,MATCH(统调负荷!$C401,检修、备用和必开!$A:$A,0))</f>
        <v>26004.6</v>
      </c>
      <c r="W401" s="26">
        <f>INDEX(检修、备用和必开!C:C,MATCH(统调负荷!$C401,检修、备用和必开!$A:$A,0))</f>
        <v>0</v>
      </c>
      <c r="X401" s="26">
        <f>INDEX(检修、备用和必开!D:D,MATCH(统调负荷!$C401,检修、备用和必开!$A:$A,0))</f>
        <v>13801</v>
      </c>
      <c r="Y401" s="26">
        <f>INDEX(检修、备用和必开!E:E,MATCH(统调负荷!$C401,检修、备用和必开!$A:$A,0))</f>
        <v>5841.23</v>
      </c>
      <c r="Z401" s="26">
        <f>INDEX(检修、备用和必开!F:F,MATCH(统调负荷!$C401,检修、备用和必开!$A:$A,0))</f>
        <v>1300</v>
      </c>
      <c r="AA401" s="26">
        <f t="shared" si="91"/>
        <v>67187.8</v>
      </c>
      <c r="AB401" s="26">
        <v>373.17</v>
      </c>
      <c r="AC401" s="26">
        <v>364.48</v>
      </c>
      <c r="AD401" s="76">
        <f t="shared" si="92"/>
        <v>45662.15625</v>
      </c>
      <c r="AE401" s="27">
        <f t="shared" si="93"/>
        <v>255.399999999994</v>
      </c>
      <c r="AF401" s="27">
        <f t="shared" si="94"/>
        <v>-3677.05</v>
      </c>
      <c r="AG401" s="27">
        <f t="shared" si="95"/>
        <v>281.799999999999</v>
      </c>
      <c r="AH401" s="27">
        <f t="shared" si="96"/>
        <v>2684.4</v>
      </c>
      <c r="AI401" s="27">
        <f t="shared" si="97"/>
        <v>579.71</v>
      </c>
      <c r="AJ401" s="27">
        <f t="shared" si="98"/>
        <v>386.54</v>
      </c>
      <c r="AK401" s="26">
        <f>INDEX(检修、备用和必开!I:I,MATCH(统调负荷!$C401,检修、备用和必开!$A:$A,0))</f>
        <v>8967.407885843</v>
      </c>
    </row>
    <row r="402" ht="13.8" spans="1:37">
      <c r="A402" s="26">
        <f t="shared" si="86"/>
        <v>7</v>
      </c>
      <c r="B402" s="26">
        <f t="shared" si="87"/>
        <v>4</v>
      </c>
      <c r="C402" t="s">
        <v>26</v>
      </c>
      <c r="D402" s="75">
        <v>0.166666666666667</v>
      </c>
      <c r="E402" s="26">
        <v>73850</v>
      </c>
      <c r="F402" s="26">
        <v>43846</v>
      </c>
      <c r="G402" s="26">
        <v>13350</v>
      </c>
      <c r="H402" s="26">
        <v>12425</v>
      </c>
      <c r="I402" s="26">
        <v>5418</v>
      </c>
      <c r="J402" s="26">
        <v>-1189</v>
      </c>
      <c r="K402" s="26">
        <f t="shared" si="85"/>
        <v>38004.77</v>
      </c>
      <c r="L402" s="27">
        <f t="shared" si="88"/>
        <v>1.76787808477725</v>
      </c>
      <c r="M402" s="75">
        <v>0.166666666666667</v>
      </c>
      <c r="N402" s="26">
        <v>74265.1</v>
      </c>
      <c r="O402" s="26">
        <v>40556.47</v>
      </c>
      <c r="P402" s="26">
        <v>13644.1</v>
      </c>
      <c r="Q402" s="26">
        <v>14923.3</v>
      </c>
      <c r="R402" s="26">
        <v>5954.62</v>
      </c>
      <c r="S402" s="26">
        <v>-813.39</v>
      </c>
      <c r="T402" s="26">
        <f t="shared" si="89"/>
        <v>34715.24</v>
      </c>
      <c r="U402" s="27">
        <f t="shared" si="90"/>
        <v>1.38485175273269</v>
      </c>
      <c r="V402" s="26">
        <f>INDEX(检修、备用和必开!B:B,MATCH(统调负荷!$C402,检修、备用和必开!$A:$A,0))</f>
        <v>26004.6</v>
      </c>
      <c r="W402" s="26">
        <f>INDEX(检修、备用和必开!C:C,MATCH(统调负荷!$C402,检修、备用和必开!$A:$A,0))</f>
        <v>0</v>
      </c>
      <c r="X402" s="26">
        <f>INDEX(检修、备用和必开!D:D,MATCH(统调负荷!$C402,检修、备用和必开!$A:$A,0))</f>
        <v>13801</v>
      </c>
      <c r="Y402" s="26">
        <f>INDEX(检修、备用和必开!E:E,MATCH(统调负荷!$C402,检修、备用和必开!$A:$A,0))</f>
        <v>5841.23</v>
      </c>
      <c r="Z402" s="26">
        <f>INDEX(检修、备用和必开!F:F,MATCH(统调负荷!$C402,检修、备用和必开!$A:$A,0))</f>
        <v>1300</v>
      </c>
      <c r="AA402" s="26">
        <f t="shared" si="91"/>
        <v>67187.8</v>
      </c>
      <c r="AB402" s="26">
        <v>364.41</v>
      </c>
      <c r="AC402" s="26">
        <v>358.08</v>
      </c>
      <c r="AD402" s="76">
        <f t="shared" si="92"/>
        <v>45662.1666666667</v>
      </c>
      <c r="AE402" s="27">
        <f t="shared" si="93"/>
        <v>415.100000000006</v>
      </c>
      <c r="AF402" s="27">
        <f t="shared" si="94"/>
        <v>-3289.53</v>
      </c>
      <c r="AG402" s="27">
        <f t="shared" si="95"/>
        <v>294.1</v>
      </c>
      <c r="AH402" s="27">
        <f t="shared" si="96"/>
        <v>2498.3</v>
      </c>
      <c r="AI402" s="27">
        <f t="shared" si="97"/>
        <v>536.62</v>
      </c>
      <c r="AJ402" s="27">
        <f t="shared" si="98"/>
        <v>375.61</v>
      </c>
      <c r="AK402" s="26">
        <f>INDEX(检修、备用和必开!I:I,MATCH(统调负荷!$C402,检修、备用和必开!$A:$A,0))</f>
        <v>8967.407885843</v>
      </c>
    </row>
    <row r="403" ht="13.8" spans="1:37">
      <c r="A403" s="26">
        <f t="shared" si="86"/>
        <v>7</v>
      </c>
      <c r="B403" s="26">
        <f t="shared" si="87"/>
        <v>4</v>
      </c>
      <c r="C403" t="s">
        <v>26</v>
      </c>
      <c r="D403" s="75">
        <v>0.177083333333333</v>
      </c>
      <c r="E403" s="26">
        <v>73595</v>
      </c>
      <c r="F403" s="26">
        <v>43715</v>
      </c>
      <c r="G403" s="26">
        <v>13322</v>
      </c>
      <c r="H403" s="26">
        <v>12328</v>
      </c>
      <c r="I403" s="26">
        <v>5419</v>
      </c>
      <c r="J403" s="26">
        <v>-1189</v>
      </c>
      <c r="K403" s="26">
        <f t="shared" si="85"/>
        <v>37873.77</v>
      </c>
      <c r="L403" s="27">
        <f t="shared" si="88"/>
        <v>1.77399292439068</v>
      </c>
      <c r="M403" s="75">
        <v>0.177083333333333</v>
      </c>
      <c r="N403" s="26">
        <v>73749.6</v>
      </c>
      <c r="O403" s="26">
        <v>40030.04</v>
      </c>
      <c r="P403" s="26">
        <v>13382.8</v>
      </c>
      <c r="Q403" s="26">
        <v>15185.3</v>
      </c>
      <c r="R403" s="26">
        <v>5961.85</v>
      </c>
      <c r="S403" s="26">
        <v>-810.39</v>
      </c>
      <c r="T403" s="26">
        <f t="shared" si="89"/>
        <v>34188.81</v>
      </c>
      <c r="U403" s="27">
        <f t="shared" si="90"/>
        <v>1.40004305080599</v>
      </c>
      <c r="V403" s="26">
        <f>INDEX(检修、备用和必开!B:B,MATCH(统调负荷!$C403,检修、备用和必开!$A:$A,0))</f>
        <v>26004.6</v>
      </c>
      <c r="W403" s="26">
        <f>INDEX(检修、备用和必开!C:C,MATCH(统调负荷!$C403,检修、备用和必开!$A:$A,0))</f>
        <v>0</v>
      </c>
      <c r="X403" s="26">
        <f>INDEX(检修、备用和必开!D:D,MATCH(统调负荷!$C403,检修、备用和必开!$A:$A,0))</f>
        <v>13801</v>
      </c>
      <c r="Y403" s="26">
        <f>INDEX(检修、备用和必开!E:E,MATCH(统调负荷!$C403,检修、备用和必开!$A:$A,0))</f>
        <v>5841.23</v>
      </c>
      <c r="Z403" s="26">
        <f>INDEX(检修、备用和必开!F:F,MATCH(统调负荷!$C403,检修、备用和必开!$A:$A,0))</f>
        <v>1300</v>
      </c>
      <c r="AA403" s="26">
        <f t="shared" si="91"/>
        <v>67187.8</v>
      </c>
      <c r="AB403" s="26">
        <v>363.91</v>
      </c>
      <c r="AC403" s="26">
        <v>358.25</v>
      </c>
      <c r="AD403" s="76">
        <f t="shared" si="92"/>
        <v>45662.1770833333</v>
      </c>
      <c r="AE403" s="27">
        <f t="shared" si="93"/>
        <v>154.600000000006</v>
      </c>
      <c r="AF403" s="27">
        <f t="shared" si="94"/>
        <v>-3684.96</v>
      </c>
      <c r="AG403" s="27">
        <f t="shared" si="95"/>
        <v>60.7999999999993</v>
      </c>
      <c r="AH403" s="27">
        <f t="shared" si="96"/>
        <v>2857.3</v>
      </c>
      <c r="AI403" s="27">
        <f t="shared" si="97"/>
        <v>542.85</v>
      </c>
      <c r="AJ403" s="27">
        <f t="shared" si="98"/>
        <v>378.61</v>
      </c>
      <c r="AK403" s="26">
        <f>INDEX(检修、备用和必开!I:I,MATCH(统调负荷!$C403,检修、备用和必开!$A:$A,0))</f>
        <v>8967.407885843</v>
      </c>
    </row>
    <row r="404" ht="13.8" spans="1:37">
      <c r="A404" s="26">
        <f t="shared" si="86"/>
        <v>7</v>
      </c>
      <c r="B404" s="26">
        <f t="shared" si="87"/>
        <v>4</v>
      </c>
      <c r="C404" t="s">
        <v>26</v>
      </c>
      <c r="D404" s="75">
        <v>0.1875</v>
      </c>
      <c r="E404" s="26">
        <v>72970</v>
      </c>
      <c r="F404" s="26">
        <v>42996</v>
      </c>
      <c r="G404" s="26">
        <v>13516</v>
      </c>
      <c r="H404" s="26">
        <v>12242</v>
      </c>
      <c r="I404" s="26">
        <v>5405</v>
      </c>
      <c r="J404" s="26">
        <v>-1189</v>
      </c>
      <c r="K404" s="26">
        <f t="shared" si="85"/>
        <v>37154.77</v>
      </c>
      <c r="L404" s="27">
        <f t="shared" si="88"/>
        <v>1.80832232308261</v>
      </c>
      <c r="M404" s="75">
        <v>0.1875</v>
      </c>
      <c r="N404" s="26">
        <v>73199.1</v>
      </c>
      <c r="O404" s="26">
        <v>39847.18</v>
      </c>
      <c r="P404" s="26">
        <v>13459.1</v>
      </c>
      <c r="Q404" s="26">
        <v>14721.9</v>
      </c>
      <c r="R404" s="26">
        <v>5986.66</v>
      </c>
      <c r="S404" s="26">
        <v>-815.74</v>
      </c>
      <c r="T404" s="26">
        <f t="shared" si="89"/>
        <v>34005.95</v>
      </c>
      <c r="U404" s="27">
        <f t="shared" si="90"/>
        <v>1.40539816909466</v>
      </c>
      <c r="V404" s="26">
        <f>INDEX(检修、备用和必开!B:B,MATCH(统调负荷!$C404,检修、备用和必开!$A:$A,0))</f>
        <v>26004.6</v>
      </c>
      <c r="W404" s="26">
        <f>INDEX(检修、备用和必开!C:C,MATCH(统调负荷!$C404,检修、备用和必开!$A:$A,0))</f>
        <v>0</v>
      </c>
      <c r="X404" s="26">
        <f>INDEX(检修、备用和必开!D:D,MATCH(统调负荷!$C404,检修、备用和必开!$A:$A,0))</f>
        <v>13801</v>
      </c>
      <c r="Y404" s="26">
        <f>INDEX(检修、备用和必开!E:E,MATCH(统调负荷!$C404,检修、备用和必开!$A:$A,0))</f>
        <v>5841.23</v>
      </c>
      <c r="Z404" s="26">
        <f>INDEX(检修、备用和必开!F:F,MATCH(统调负荷!$C404,检修、备用和必开!$A:$A,0))</f>
        <v>1300</v>
      </c>
      <c r="AA404" s="26">
        <f t="shared" si="91"/>
        <v>67187.8</v>
      </c>
      <c r="AB404" s="26">
        <v>354.05</v>
      </c>
      <c r="AC404" s="26">
        <v>369.27</v>
      </c>
      <c r="AD404" s="76">
        <f t="shared" si="92"/>
        <v>45662.1875</v>
      </c>
      <c r="AE404" s="27">
        <f t="shared" si="93"/>
        <v>229.100000000006</v>
      </c>
      <c r="AF404" s="27">
        <f t="shared" si="94"/>
        <v>-3148.82</v>
      </c>
      <c r="AG404" s="27">
        <f t="shared" si="95"/>
        <v>-56.8999999999996</v>
      </c>
      <c r="AH404" s="27">
        <f t="shared" si="96"/>
        <v>2479.9</v>
      </c>
      <c r="AI404" s="27">
        <f t="shared" si="97"/>
        <v>581.66</v>
      </c>
      <c r="AJ404" s="27">
        <f t="shared" si="98"/>
        <v>373.26</v>
      </c>
      <c r="AK404" s="26">
        <f>INDEX(检修、备用和必开!I:I,MATCH(统调负荷!$C404,检修、备用和必开!$A:$A,0))</f>
        <v>8967.407885843</v>
      </c>
    </row>
    <row r="405" ht="13.8" spans="1:37">
      <c r="A405" s="26">
        <f t="shared" si="86"/>
        <v>7</v>
      </c>
      <c r="B405" s="26">
        <f t="shared" si="87"/>
        <v>4</v>
      </c>
      <c r="C405" t="s">
        <v>26</v>
      </c>
      <c r="D405" s="75">
        <v>0.197916666666667</v>
      </c>
      <c r="E405" s="26">
        <v>72830</v>
      </c>
      <c r="F405" s="26">
        <v>43000</v>
      </c>
      <c r="G405" s="26">
        <v>13476</v>
      </c>
      <c r="H405" s="26">
        <v>12142</v>
      </c>
      <c r="I405" s="26">
        <v>5401</v>
      </c>
      <c r="J405" s="26">
        <v>-1189</v>
      </c>
      <c r="K405" s="26">
        <f t="shared" si="85"/>
        <v>37158.77</v>
      </c>
      <c r="L405" s="27">
        <f t="shared" si="88"/>
        <v>1.80812766407499</v>
      </c>
      <c r="M405" s="75">
        <v>0.197916666666667</v>
      </c>
      <c r="N405" s="26">
        <v>72828</v>
      </c>
      <c r="O405" s="26">
        <v>40064.19</v>
      </c>
      <c r="P405" s="26">
        <v>13296.8</v>
      </c>
      <c r="Q405" s="26">
        <v>14291.9</v>
      </c>
      <c r="R405" s="26">
        <v>5995.1</v>
      </c>
      <c r="S405" s="26">
        <v>-819.99</v>
      </c>
      <c r="T405" s="26">
        <f t="shared" si="89"/>
        <v>34222.96</v>
      </c>
      <c r="U405" s="27">
        <f t="shared" si="90"/>
        <v>1.39904747546849</v>
      </c>
      <c r="V405" s="26">
        <f>INDEX(检修、备用和必开!B:B,MATCH(统调负荷!$C405,检修、备用和必开!$A:$A,0))</f>
        <v>26004.6</v>
      </c>
      <c r="W405" s="26">
        <f>INDEX(检修、备用和必开!C:C,MATCH(统调负荷!$C405,检修、备用和必开!$A:$A,0))</f>
        <v>0</v>
      </c>
      <c r="X405" s="26">
        <f>INDEX(检修、备用和必开!D:D,MATCH(统调负荷!$C405,检修、备用和必开!$A:$A,0))</f>
        <v>13801</v>
      </c>
      <c r="Y405" s="26">
        <f>INDEX(检修、备用和必开!E:E,MATCH(统调负荷!$C405,检修、备用和必开!$A:$A,0))</f>
        <v>5841.23</v>
      </c>
      <c r="Z405" s="26">
        <f>INDEX(检修、备用和必开!F:F,MATCH(统调负荷!$C405,检修、备用和必开!$A:$A,0))</f>
        <v>1300</v>
      </c>
      <c r="AA405" s="26">
        <f t="shared" si="91"/>
        <v>67187.8</v>
      </c>
      <c r="AB405" s="26">
        <v>351.92</v>
      </c>
      <c r="AC405" s="26">
        <v>358.45</v>
      </c>
      <c r="AD405" s="76">
        <f t="shared" si="92"/>
        <v>45662.1979166667</v>
      </c>
      <c r="AE405" s="27">
        <f t="shared" si="93"/>
        <v>-2</v>
      </c>
      <c r="AF405" s="27">
        <f t="shared" si="94"/>
        <v>-2935.81</v>
      </c>
      <c r="AG405" s="27">
        <f t="shared" si="95"/>
        <v>-179.200000000001</v>
      </c>
      <c r="AH405" s="27">
        <f t="shared" si="96"/>
        <v>2149.9</v>
      </c>
      <c r="AI405" s="27">
        <f t="shared" si="97"/>
        <v>594.1</v>
      </c>
      <c r="AJ405" s="27">
        <f t="shared" si="98"/>
        <v>369.01</v>
      </c>
      <c r="AK405" s="26">
        <f>INDEX(检修、备用和必开!I:I,MATCH(统调负荷!$C405,检修、备用和必开!$A:$A,0))</f>
        <v>8967.407885843</v>
      </c>
    </row>
    <row r="406" ht="13.8" spans="1:37">
      <c r="A406" s="26">
        <f t="shared" si="86"/>
        <v>7</v>
      </c>
      <c r="B406" s="26">
        <f t="shared" si="87"/>
        <v>5</v>
      </c>
      <c r="C406" t="s">
        <v>26</v>
      </c>
      <c r="D406" s="75">
        <v>0.208333333333333</v>
      </c>
      <c r="E406" s="26">
        <v>72500</v>
      </c>
      <c r="F406" s="26">
        <v>42853</v>
      </c>
      <c r="G406" s="26">
        <v>13363</v>
      </c>
      <c r="H406" s="26">
        <v>12062</v>
      </c>
      <c r="I406" s="26">
        <v>5411</v>
      </c>
      <c r="J406" s="26">
        <v>-1189</v>
      </c>
      <c r="K406" s="26">
        <f t="shared" si="85"/>
        <v>37011.77</v>
      </c>
      <c r="L406" s="27">
        <f t="shared" si="88"/>
        <v>1.81530902196788</v>
      </c>
      <c r="M406" s="75">
        <v>0.208333333333333</v>
      </c>
      <c r="N406" s="26">
        <v>72774.2</v>
      </c>
      <c r="O406" s="26">
        <v>40022.16</v>
      </c>
      <c r="P406" s="26">
        <v>13322.1</v>
      </c>
      <c r="Q406" s="26">
        <v>14292.9</v>
      </c>
      <c r="R406" s="26">
        <v>5971.48</v>
      </c>
      <c r="S406" s="26">
        <v>-834.44</v>
      </c>
      <c r="T406" s="26">
        <f t="shared" si="89"/>
        <v>34180.93</v>
      </c>
      <c r="U406" s="27">
        <f t="shared" si="90"/>
        <v>1.40027297776475</v>
      </c>
      <c r="V406" s="26">
        <f>INDEX(检修、备用和必开!B:B,MATCH(统调负荷!$C406,检修、备用和必开!$A:$A,0))</f>
        <v>26004.6</v>
      </c>
      <c r="W406" s="26">
        <f>INDEX(检修、备用和必开!C:C,MATCH(统调负荷!$C406,检修、备用和必开!$A:$A,0))</f>
        <v>0</v>
      </c>
      <c r="X406" s="26">
        <f>INDEX(检修、备用和必开!D:D,MATCH(统调负荷!$C406,检修、备用和必开!$A:$A,0))</f>
        <v>13801</v>
      </c>
      <c r="Y406" s="26">
        <f>INDEX(检修、备用和必开!E:E,MATCH(统调负荷!$C406,检修、备用和必开!$A:$A,0))</f>
        <v>5841.23</v>
      </c>
      <c r="Z406" s="26">
        <f>INDEX(检修、备用和必开!F:F,MATCH(统调负荷!$C406,检修、备用和必开!$A:$A,0))</f>
        <v>1300</v>
      </c>
      <c r="AA406" s="26">
        <f t="shared" si="91"/>
        <v>67187.8</v>
      </c>
      <c r="AB406" s="26">
        <v>350.2</v>
      </c>
      <c r="AC406" s="26">
        <v>349.96</v>
      </c>
      <c r="AD406" s="76">
        <f t="shared" si="92"/>
        <v>45662.2083333333</v>
      </c>
      <c r="AE406" s="27">
        <f t="shared" si="93"/>
        <v>274.199999999997</v>
      </c>
      <c r="AF406" s="27">
        <f t="shared" si="94"/>
        <v>-2830.84</v>
      </c>
      <c r="AG406" s="27">
        <f t="shared" si="95"/>
        <v>-40.8999999999996</v>
      </c>
      <c r="AH406" s="27">
        <f t="shared" si="96"/>
        <v>2230.9</v>
      </c>
      <c r="AI406" s="27">
        <f t="shared" si="97"/>
        <v>560.48</v>
      </c>
      <c r="AJ406" s="27">
        <f t="shared" si="98"/>
        <v>354.56</v>
      </c>
      <c r="AK406" s="26">
        <f>INDEX(检修、备用和必开!I:I,MATCH(统调负荷!$C406,检修、备用和必开!$A:$A,0))</f>
        <v>8967.407885843</v>
      </c>
    </row>
    <row r="407" ht="13.8" spans="1:37">
      <c r="A407" s="26">
        <f t="shared" si="86"/>
        <v>7</v>
      </c>
      <c r="B407" s="26">
        <f t="shared" si="87"/>
        <v>5</v>
      </c>
      <c r="C407" t="s">
        <v>26</v>
      </c>
      <c r="D407" s="75">
        <v>0.21875</v>
      </c>
      <c r="E407" s="26">
        <v>72875</v>
      </c>
      <c r="F407" s="26">
        <v>43377</v>
      </c>
      <c r="G407" s="26">
        <v>13295</v>
      </c>
      <c r="H407" s="26">
        <v>11986</v>
      </c>
      <c r="I407" s="26">
        <v>5406</v>
      </c>
      <c r="J407" s="26">
        <v>-1189</v>
      </c>
      <c r="K407" s="26">
        <f t="shared" si="85"/>
        <v>37535.77</v>
      </c>
      <c r="L407" s="27">
        <f t="shared" si="88"/>
        <v>1.78996727654714</v>
      </c>
      <c r="M407" s="75">
        <v>0.21875</v>
      </c>
      <c r="N407" s="26">
        <v>72939</v>
      </c>
      <c r="O407" s="26">
        <v>40715.1</v>
      </c>
      <c r="P407" s="26">
        <v>12972.8</v>
      </c>
      <c r="Q407" s="26">
        <v>14122.4</v>
      </c>
      <c r="R407" s="26">
        <v>5971.85</v>
      </c>
      <c r="S407" s="26">
        <v>-843.15</v>
      </c>
      <c r="T407" s="26">
        <f t="shared" si="89"/>
        <v>34873.87</v>
      </c>
      <c r="U407" s="27">
        <f t="shared" si="90"/>
        <v>1.38033856073986</v>
      </c>
      <c r="V407" s="26">
        <f>INDEX(检修、备用和必开!B:B,MATCH(统调负荷!$C407,检修、备用和必开!$A:$A,0))</f>
        <v>26004.6</v>
      </c>
      <c r="W407" s="26">
        <f>INDEX(检修、备用和必开!C:C,MATCH(统调负荷!$C407,检修、备用和必开!$A:$A,0))</f>
        <v>0</v>
      </c>
      <c r="X407" s="26">
        <f>INDEX(检修、备用和必开!D:D,MATCH(统调负荷!$C407,检修、备用和必开!$A:$A,0))</f>
        <v>13801</v>
      </c>
      <c r="Y407" s="26">
        <f>INDEX(检修、备用和必开!E:E,MATCH(统调负荷!$C407,检修、备用和必开!$A:$A,0))</f>
        <v>5841.23</v>
      </c>
      <c r="Z407" s="26">
        <f>INDEX(检修、备用和必开!F:F,MATCH(统调负荷!$C407,检修、备用和必开!$A:$A,0))</f>
        <v>1300</v>
      </c>
      <c r="AA407" s="26">
        <f t="shared" si="91"/>
        <v>67187.8</v>
      </c>
      <c r="AB407" s="26">
        <v>353.84</v>
      </c>
      <c r="AC407" s="26">
        <v>358.59</v>
      </c>
      <c r="AD407" s="76">
        <f t="shared" si="92"/>
        <v>45662.21875</v>
      </c>
      <c r="AE407" s="27">
        <f t="shared" si="93"/>
        <v>64</v>
      </c>
      <c r="AF407" s="27">
        <f t="shared" si="94"/>
        <v>-2661.9</v>
      </c>
      <c r="AG407" s="27">
        <f t="shared" si="95"/>
        <v>-322.200000000001</v>
      </c>
      <c r="AH407" s="27">
        <f t="shared" si="96"/>
        <v>2136.4</v>
      </c>
      <c r="AI407" s="27">
        <f t="shared" si="97"/>
        <v>565.85</v>
      </c>
      <c r="AJ407" s="27">
        <f t="shared" si="98"/>
        <v>345.85</v>
      </c>
      <c r="AK407" s="26">
        <f>INDEX(检修、备用和必开!I:I,MATCH(统调负荷!$C407,检修、备用和必开!$A:$A,0))</f>
        <v>8967.407885843</v>
      </c>
    </row>
    <row r="408" ht="13.8" spans="1:37">
      <c r="A408" s="26">
        <f t="shared" si="86"/>
        <v>7</v>
      </c>
      <c r="B408" s="26">
        <f t="shared" si="87"/>
        <v>5</v>
      </c>
      <c r="C408" t="s">
        <v>26</v>
      </c>
      <c r="D408" s="75">
        <v>0.229166666666667</v>
      </c>
      <c r="E408" s="26">
        <v>72815</v>
      </c>
      <c r="F408" s="26">
        <v>43728</v>
      </c>
      <c r="G408" s="26">
        <v>12948</v>
      </c>
      <c r="H408" s="26">
        <v>11918</v>
      </c>
      <c r="I408" s="26">
        <v>5410</v>
      </c>
      <c r="J408" s="26">
        <v>-1189</v>
      </c>
      <c r="K408" s="26">
        <f t="shared" si="85"/>
        <v>37886.77</v>
      </c>
      <c r="L408" s="27">
        <f t="shared" si="88"/>
        <v>1.77338421829045</v>
      </c>
      <c r="M408" s="75">
        <v>0.229166666666667</v>
      </c>
      <c r="N408" s="26">
        <v>72999.3</v>
      </c>
      <c r="O408" s="26">
        <v>41642.24</v>
      </c>
      <c r="P408" s="26">
        <v>12309.6</v>
      </c>
      <c r="Q408" s="26">
        <v>13868.7</v>
      </c>
      <c r="R408" s="26">
        <v>6035.7</v>
      </c>
      <c r="S408" s="26">
        <v>-856.94</v>
      </c>
      <c r="T408" s="26">
        <f t="shared" si="89"/>
        <v>35801.01</v>
      </c>
      <c r="U408" s="27">
        <f t="shared" si="90"/>
        <v>1.35453785038147</v>
      </c>
      <c r="V408" s="26">
        <f>INDEX(检修、备用和必开!B:B,MATCH(统调负荷!$C408,检修、备用和必开!$A:$A,0))</f>
        <v>26004.6</v>
      </c>
      <c r="W408" s="26">
        <f>INDEX(检修、备用和必开!C:C,MATCH(统调负荷!$C408,检修、备用和必开!$A:$A,0))</f>
        <v>0</v>
      </c>
      <c r="X408" s="26">
        <f>INDEX(检修、备用和必开!D:D,MATCH(统调负荷!$C408,检修、备用和必开!$A:$A,0))</f>
        <v>13801</v>
      </c>
      <c r="Y408" s="26">
        <f>INDEX(检修、备用和必开!E:E,MATCH(统调负荷!$C408,检修、备用和必开!$A:$A,0))</f>
        <v>5841.23</v>
      </c>
      <c r="Z408" s="26">
        <f>INDEX(检修、备用和必开!F:F,MATCH(统调负荷!$C408,检修、备用和必开!$A:$A,0))</f>
        <v>1300</v>
      </c>
      <c r="AA408" s="26">
        <f t="shared" si="91"/>
        <v>67187.8</v>
      </c>
      <c r="AB408" s="26">
        <v>358.17</v>
      </c>
      <c r="AC408" s="26">
        <v>371.04</v>
      </c>
      <c r="AD408" s="76">
        <f t="shared" si="92"/>
        <v>45662.2291666667</v>
      </c>
      <c r="AE408" s="27">
        <f t="shared" si="93"/>
        <v>184.300000000003</v>
      </c>
      <c r="AF408" s="27">
        <f t="shared" si="94"/>
        <v>-2085.76</v>
      </c>
      <c r="AG408" s="27">
        <f t="shared" si="95"/>
        <v>-638.4</v>
      </c>
      <c r="AH408" s="27">
        <f t="shared" si="96"/>
        <v>1950.7</v>
      </c>
      <c r="AI408" s="27">
        <f t="shared" si="97"/>
        <v>625.7</v>
      </c>
      <c r="AJ408" s="27">
        <f t="shared" si="98"/>
        <v>332.06</v>
      </c>
      <c r="AK408" s="26">
        <f>INDEX(检修、备用和必开!I:I,MATCH(统调负荷!$C408,检修、备用和必开!$A:$A,0))</f>
        <v>8967.407885843</v>
      </c>
    </row>
    <row r="409" ht="13.8" spans="1:37">
      <c r="A409" s="26">
        <f t="shared" si="86"/>
        <v>7</v>
      </c>
      <c r="B409" s="26">
        <f t="shared" si="87"/>
        <v>5</v>
      </c>
      <c r="C409" t="s">
        <v>26</v>
      </c>
      <c r="D409" s="75">
        <v>0.239583333333333</v>
      </c>
      <c r="E409" s="26">
        <v>73390</v>
      </c>
      <c r="F409" s="26">
        <v>44353</v>
      </c>
      <c r="G409" s="26">
        <v>12953</v>
      </c>
      <c r="H409" s="26">
        <v>11857</v>
      </c>
      <c r="I409" s="26">
        <v>5416</v>
      </c>
      <c r="J409" s="26">
        <v>-1189</v>
      </c>
      <c r="K409" s="26">
        <f t="shared" si="85"/>
        <v>38511.77</v>
      </c>
      <c r="L409" s="27">
        <f t="shared" si="88"/>
        <v>1.7446043118766</v>
      </c>
      <c r="M409" s="75">
        <v>0.239583333333333</v>
      </c>
      <c r="N409" s="26">
        <v>73897.2</v>
      </c>
      <c r="O409" s="26">
        <v>42083.41</v>
      </c>
      <c r="P409" s="26">
        <v>12877.7</v>
      </c>
      <c r="Q409" s="26">
        <v>13844.1</v>
      </c>
      <c r="R409" s="26">
        <v>6033.85</v>
      </c>
      <c r="S409" s="26">
        <v>-941.86</v>
      </c>
      <c r="T409" s="26">
        <f t="shared" si="89"/>
        <v>36242.18</v>
      </c>
      <c r="U409" s="27">
        <f t="shared" si="90"/>
        <v>1.34259653363355</v>
      </c>
      <c r="V409" s="26">
        <f>INDEX(检修、备用和必开!B:B,MATCH(统调负荷!$C409,检修、备用和必开!$A:$A,0))</f>
        <v>26004.6</v>
      </c>
      <c r="W409" s="26">
        <f>INDEX(检修、备用和必开!C:C,MATCH(统调负荷!$C409,检修、备用和必开!$A:$A,0))</f>
        <v>0</v>
      </c>
      <c r="X409" s="26">
        <f>INDEX(检修、备用和必开!D:D,MATCH(统调负荷!$C409,检修、备用和必开!$A:$A,0))</f>
        <v>13801</v>
      </c>
      <c r="Y409" s="26">
        <f>INDEX(检修、备用和必开!E:E,MATCH(统调负荷!$C409,检修、备用和必开!$A:$A,0))</f>
        <v>5841.23</v>
      </c>
      <c r="Z409" s="26">
        <f>INDEX(检修、备用和必开!F:F,MATCH(统调负荷!$C409,检修、备用和必开!$A:$A,0))</f>
        <v>1300</v>
      </c>
      <c r="AA409" s="26">
        <f t="shared" si="91"/>
        <v>67187.8</v>
      </c>
      <c r="AB409" s="26">
        <v>360.83</v>
      </c>
      <c r="AC409" s="26">
        <v>373.68</v>
      </c>
      <c r="AD409" s="76">
        <f t="shared" si="92"/>
        <v>45662.2395833333</v>
      </c>
      <c r="AE409" s="27">
        <f t="shared" si="93"/>
        <v>507.199999999997</v>
      </c>
      <c r="AF409" s="27">
        <f t="shared" si="94"/>
        <v>-2269.59</v>
      </c>
      <c r="AG409" s="27">
        <f t="shared" si="95"/>
        <v>-75.2999999999993</v>
      </c>
      <c r="AH409" s="27">
        <f t="shared" si="96"/>
        <v>1987.1</v>
      </c>
      <c r="AI409" s="27">
        <f t="shared" si="97"/>
        <v>617.85</v>
      </c>
      <c r="AJ409" s="27">
        <f t="shared" si="98"/>
        <v>247.14</v>
      </c>
      <c r="AK409" s="26">
        <f>INDEX(检修、备用和必开!I:I,MATCH(统调负荷!$C409,检修、备用和必开!$A:$A,0))</f>
        <v>8967.407885843</v>
      </c>
    </row>
    <row r="410" ht="13.8" spans="1:37">
      <c r="A410" s="26">
        <f t="shared" si="86"/>
        <v>7</v>
      </c>
      <c r="B410" s="26">
        <f t="shared" si="87"/>
        <v>6</v>
      </c>
      <c r="C410" t="s">
        <v>26</v>
      </c>
      <c r="D410" s="75">
        <v>0.25</v>
      </c>
      <c r="E410" s="26">
        <v>74095</v>
      </c>
      <c r="F410" s="26">
        <v>45189</v>
      </c>
      <c r="G410" s="26">
        <v>12836</v>
      </c>
      <c r="H410" s="26">
        <v>11807</v>
      </c>
      <c r="I410" s="26">
        <v>5452</v>
      </c>
      <c r="J410" s="26">
        <v>-1189</v>
      </c>
      <c r="K410" s="26">
        <f t="shared" si="85"/>
        <v>39347.77</v>
      </c>
      <c r="L410" s="27">
        <f t="shared" si="88"/>
        <v>1.70753768256753</v>
      </c>
      <c r="M410" s="75">
        <v>0.25</v>
      </c>
      <c r="N410" s="26">
        <v>74208.3</v>
      </c>
      <c r="O410" s="26">
        <v>42904.29</v>
      </c>
      <c r="P410" s="26">
        <v>12547.9</v>
      </c>
      <c r="Q410" s="26">
        <v>13796</v>
      </c>
      <c r="R410" s="26">
        <v>6010.48</v>
      </c>
      <c r="S410" s="26">
        <v>-1050.37</v>
      </c>
      <c r="T410" s="26">
        <f t="shared" si="89"/>
        <v>37063.06</v>
      </c>
      <c r="U410" s="27">
        <f t="shared" si="90"/>
        <v>1.32092876581225</v>
      </c>
      <c r="V410" s="26">
        <f>INDEX(检修、备用和必开!B:B,MATCH(统调负荷!$C410,检修、备用和必开!$A:$A,0))</f>
        <v>26004.6</v>
      </c>
      <c r="W410" s="26">
        <f>INDEX(检修、备用和必开!C:C,MATCH(统调负荷!$C410,检修、备用和必开!$A:$A,0))</f>
        <v>0</v>
      </c>
      <c r="X410" s="26">
        <f>INDEX(检修、备用和必开!D:D,MATCH(统调负荷!$C410,检修、备用和必开!$A:$A,0))</f>
        <v>13801</v>
      </c>
      <c r="Y410" s="26">
        <f>INDEX(检修、备用和必开!E:E,MATCH(统调负荷!$C410,检修、备用和必开!$A:$A,0))</f>
        <v>5841.23</v>
      </c>
      <c r="Z410" s="26">
        <f>INDEX(检修、备用和必开!F:F,MATCH(统调负荷!$C410,检修、备用和必开!$A:$A,0))</f>
        <v>1300</v>
      </c>
      <c r="AA410" s="26">
        <f t="shared" si="91"/>
        <v>67187.8</v>
      </c>
      <c r="AB410" s="26">
        <v>372.26</v>
      </c>
      <c r="AC410" s="26">
        <v>394.5</v>
      </c>
      <c r="AD410" s="76">
        <f t="shared" si="92"/>
        <v>45662.25</v>
      </c>
      <c r="AE410" s="27">
        <f t="shared" si="93"/>
        <v>113.300000000003</v>
      </c>
      <c r="AF410" s="27">
        <f t="shared" si="94"/>
        <v>-2284.71</v>
      </c>
      <c r="AG410" s="27">
        <f t="shared" si="95"/>
        <v>-288.1</v>
      </c>
      <c r="AH410" s="27">
        <f t="shared" si="96"/>
        <v>1989</v>
      </c>
      <c r="AI410" s="27">
        <f t="shared" si="97"/>
        <v>558.48</v>
      </c>
      <c r="AJ410" s="27">
        <f t="shared" si="98"/>
        <v>138.63</v>
      </c>
      <c r="AK410" s="26">
        <f>INDEX(检修、备用和必开!I:I,MATCH(统调负荷!$C410,检修、备用和必开!$A:$A,0))</f>
        <v>8967.407885843</v>
      </c>
    </row>
    <row r="411" ht="13.8" spans="1:37">
      <c r="A411" s="26">
        <f t="shared" si="86"/>
        <v>7</v>
      </c>
      <c r="B411" s="26">
        <f t="shared" si="87"/>
        <v>6</v>
      </c>
      <c r="C411" t="s">
        <v>26</v>
      </c>
      <c r="D411" s="75">
        <v>0.260416666666667</v>
      </c>
      <c r="E411" s="26">
        <v>75140</v>
      </c>
      <c r="F411" s="26">
        <v>45498</v>
      </c>
      <c r="G411" s="26">
        <v>13363</v>
      </c>
      <c r="H411" s="26">
        <v>12026</v>
      </c>
      <c r="I411" s="26">
        <v>5442</v>
      </c>
      <c r="J411" s="26">
        <v>-1189</v>
      </c>
      <c r="K411" s="26">
        <f t="shared" si="85"/>
        <v>39656.77</v>
      </c>
      <c r="L411" s="27">
        <f t="shared" si="88"/>
        <v>1.69423278799559</v>
      </c>
      <c r="M411" s="75">
        <v>0.260416666666667</v>
      </c>
      <c r="N411" s="26">
        <v>75441.2</v>
      </c>
      <c r="O411" s="26">
        <v>43334.47</v>
      </c>
      <c r="P411" s="26">
        <v>13454.3</v>
      </c>
      <c r="Q411" s="26">
        <v>13786.7</v>
      </c>
      <c r="R411" s="26">
        <v>5975.57</v>
      </c>
      <c r="S411" s="26">
        <v>-1109.84</v>
      </c>
      <c r="T411" s="26">
        <f t="shared" si="89"/>
        <v>37493.24</v>
      </c>
      <c r="U411" s="27">
        <f t="shared" si="90"/>
        <v>1.30985077466788</v>
      </c>
      <c r="V411" s="26">
        <f>INDEX(检修、备用和必开!B:B,MATCH(统调负荷!$C411,检修、备用和必开!$A:$A,0))</f>
        <v>26004.6</v>
      </c>
      <c r="W411" s="26">
        <f>INDEX(检修、备用和必开!C:C,MATCH(统调负荷!$C411,检修、备用和必开!$A:$A,0))</f>
        <v>0</v>
      </c>
      <c r="X411" s="26">
        <f>INDEX(检修、备用和必开!D:D,MATCH(统调负荷!$C411,检修、备用和必开!$A:$A,0))</f>
        <v>13801</v>
      </c>
      <c r="Y411" s="26">
        <f>INDEX(检修、备用和必开!E:E,MATCH(统调负荷!$C411,检修、备用和必开!$A:$A,0))</f>
        <v>5841.23</v>
      </c>
      <c r="Z411" s="26">
        <f>INDEX(检修、备用和必开!F:F,MATCH(统调负荷!$C411,检修、备用和必开!$A:$A,0))</f>
        <v>1300</v>
      </c>
      <c r="AA411" s="26">
        <f t="shared" si="91"/>
        <v>67187.8</v>
      </c>
      <c r="AB411" s="26">
        <v>374.57</v>
      </c>
      <c r="AC411" s="26">
        <v>382.28</v>
      </c>
      <c r="AD411" s="76">
        <f t="shared" si="92"/>
        <v>45662.2604166667</v>
      </c>
      <c r="AE411" s="27">
        <f t="shared" si="93"/>
        <v>301.199999999997</v>
      </c>
      <c r="AF411" s="27">
        <f t="shared" si="94"/>
        <v>-2163.53</v>
      </c>
      <c r="AG411" s="27">
        <f t="shared" si="95"/>
        <v>91.2999999999993</v>
      </c>
      <c r="AH411" s="27">
        <f t="shared" si="96"/>
        <v>1760.7</v>
      </c>
      <c r="AI411" s="27">
        <f t="shared" si="97"/>
        <v>533.57</v>
      </c>
      <c r="AJ411" s="27">
        <f t="shared" si="98"/>
        <v>79.1600000000001</v>
      </c>
      <c r="AK411" s="26">
        <f>INDEX(检修、备用和必开!I:I,MATCH(统调负荷!$C411,检修、备用和必开!$A:$A,0))</f>
        <v>8967.407885843</v>
      </c>
    </row>
    <row r="412" ht="13.8" spans="1:37">
      <c r="A412" s="26">
        <f t="shared" si="86"/>
        <v>7</v>
      </c>
      <c r="B412" s="26">
        <f t="shared" si="87"/>
        <v>6</v>
      </c>
      <c r="C412" t="s">
        <v>26</v>
      </c>
      <c r="D412" s="75">
        <v>0.270833333333333</v>
      </c>
      <c r="E412" s="26">
        <v>75915</v>
      </c>
      <c r="F412" s="26">
        <v>45370</v>
      </c>
      <c r="G412" s="26">
        <v>13793</v>
      </c>
      <c r="H412" s="26">
        <v>12486</v>
      </c>
      <c r="I412" s="26">
        <v>5455</v>
      </c>
      <c r="J412" s="26">
        <v>-1189</v>
      </c>
      <c r="K412" s="26">
        <f t="shared" si="85"/>
        <v>39528.77</v>
      </c>
      <c r="L412" s="27">
        <f t="shared" si="88"/>
        <v>1.69971896418735</v>
      </c>
      <c r="M412" s="75">
        <v>0.270833333333333</v>
      </c>
      <c r="N412" s="26">
        <v>75899.4</v>
      </c>
      <c r="O412" s="26">
        <v>43536.89</v>
      </c>
      <c r="P412" s="26">
        <v>13504.3</v>
      </c>
      <c r="Q412" s="26">
        <v>14003.8</v>
      </c>
      <c r="R412" s="26">
        <v>6037.08</v>
      </c>
      <c r="S412" s="26">
        <v>-1182.67</v>
      </c>
      <c r="T412" s="26">
        <f t="shared" si="89"/>
        <v>37695.66</v>
      </c>
      <c r="U412" s="27">
        <f t="shared" si="90"/>
        <v>1.30470209135893</v>
      </c>
      <c r="V412" s="26">
        <f>INDEX(检修、备用和必开!B:B,MATCH(统调负荷!$C412,检修、备用和必开!$A:$A,0))</f>
        <v>26004.6</v>
      </c>
      <c r="W412" s="26">
        <f>INDEX(检修、备用和必开!C:C,MATCH(统调负荷!$C412,检修、备用和必开!$A:$A,0))</f>
        <v>0</v>
      </c>
      <c r="X412" s="26">
        <f>INDEX(检修、备用和必开!D:D,MATCH(统调负荷!$C412,检修、备用和必开!$A:$A,0))</f>
        <v>13801</v>
      </c>
      <c r="Y412" s="26">
        <f>INDEX(检修、备用和必开!E:E,MATCH(统调负荷!$C412,检修、备用和必开!$A:$A,0))</f>
        <v>5841.23</v>
      </c>
      <c r="Z412" s="26">
        <f>INDEX(检修、备用和必开!F:F,MATCH(统调负荷!$C412,检修、备用和必开!$A:$A,0))</f>
        <v>1300</v>
      </c>
      <c r="AA412" s="26">
        <f t="shared" si="91"/>
        <v>67187.8</v>
      </c>
      <c r="AB412" s="26">
        <v>372.26</v>
      </c>
      <c r="AC412" s="26">
        <v>381.63</v>
      </c>
      <c r="AD412" s="76">
        <f t="shared" si="92"/>
        <v>45662.2708333333</v>
      </c>
      <c r="AE412" s="27">
        <f t="shared" si="93"/>
        <v>-15.6000000000058</v>
      </c>
      <c r="AF412" s="27">
        <f t="shared" si="94"/>
        <v>-1833.11</v>
      </c>
      <c r="AG412" s="27">
        <f t="shared" si="95"/>
        <v>-288.700000000001</v>
      </c>
      <c r="AH412" s="27">
        <f t="shared" si="96"/>
        <v>1517.8</v>
      </c>
      <c r="AI412" s="27">
        <f t="shared" si="97"/>
        <v>582.08</v>
      </c>
      <c r="AJ412" s="27">
        <f t="shared" si="98"/>
        <v>6.32999999999993</v>
      </c>
      <c r="AK412" s="26">
        <f>INDEX(检修、备用和必开!I:I,MATCH(统调负荷!$C412,检修、备用和必开!$A:$A,0))</f>
        <v>8967.407885843</v>
      </c>
    </row>
    <row r="413" ht="13.8" spans="1:37">
      <c r="A413" s="26">
        <f t="shared" si="86"/>
        <v>7</v>
      </c>
      <c r="B413" s="26">
        <f t="shared" si="87"/>
        <v>6</v>
      </c>
      <c r="C413" t="s">
        <v>26</v>
      </c>
      <c r="D413" s="75">
        <v>0.28125</v>
      </c>
      <c r="E413" s="26">
        <v>77140</v>
      </c>
      <c r="F413" s="26">
        <v>45027</v>
      </c>
      <c r="G413" s="26">
        <v>14488</v>
      </c>
      <c r="H413" s="26">
        <v>13341</v>
      </c>
      <c r="I413" s="26">
        <v>5473</v>
      </c>
      <c r="J413" s="26">
        <v>-1189</v>
      </c>
      <c r="K413" s="26">
        <f t="shared" si="85"/>
        <v>39185.77</v>
      </c>
      <c r="L413" s="27">
        <f t="shared" si="88"/>
        <v>1.71459690596867</v>
      </c>
      <c r="M413" s="75">
        <v>0.28125</v>
      </c>
      <c r="N413" s="26">
        <v>77335.6</v>
      </c>
      <c r="O413" s="26">
        <v>44138.51</v>
      </c>
      <c r="P413" s="26">
        <v>14052.3</v>
      </c>
      <c r="Q413" s="26">
        <v>14249.3</v>
      </c>
      <c r="R413" s="26">
        <v>6106.6</v>
      </c>
      <c r="S413" s="26">
        <v>-1211.11</v>
      </c>
      <c r="T413" s="26">
        <f t="shared" si="89"/>
        <v>38297.28</v>
      </c>
      <c r="U413" s="27">
        <f t="shared" si="90"/>
        <v>1.28963566551525</v>
      </c>
      <c r="V413" s="26">
        <f>INDEX(检修、备用和必开!B:B,MATCH(统调负荷!$C413,检修、备用和必开!$A:$A,0))</f>
        <v>26004.6</v>
      </c>
      <c r="W413" s="26">
        <f>INDEX(检修、备用和必开!C:C,MATCH(统调负荷!$C413,检修、备用和必开!$A:$A,0))</f>
        <v>0</v>
      </c>
      <c r="X413" s="26">
        <f>INDEX(检修、备用和必开!D:D,MATCH(统调负荷!$C413,检修、备用和必开!$A:$A,0))</f>
        <v>13801</v>
      </c>
      <c r="Y413" s="26">
        <f>INDEX(检修、备用和必开!E:E,MATCH(统调负荷!$C413,检修、备用和必开!$A:$A,0))</f>
        <v>5841.23</v>
      </c>
      <c r="Z413" s="26">
        <f>INDEX(检修、备用和必开!F:F,MATCH(统调负荷!$C413,检修、备用和必开!$A:$A,0))</f>
        <v>1300</v>
      </c>
      <c r="AA413" s="26">
        <f t="shared" si="91"/>
        <v>67187.8</v>
      </c>
      <c r="AB413" s="26">
        <v>375.4</v>
      </c>
      <c r="AC413" s="26">
        <v>400.54</v>
      </c>
      <c r="AD413" s="76">
        <f t="shared" si="92"/>
        <v>45662.28125</v>
      </c>
      <c r="AE413" s="27">
        <f t="shared" si="93"/>
        <v>195.600000000006</v>
      </c>
      <c r="AF413" s="27">
        <f t="shared" si="94"/>
        <v>-888.489999999998</v>
      </c>
      <c r="AG413" s="27">
        <f t="shared" si="95"/>
        <v>-435.700000000001</v>
      </c>
      <c r="AH413" s="27">
        <f t="shared" si="96"/>
        <v>908.299999999999</v>
      </c>
      <c r="AI413" s="27">
        <f t="shared" si="97"/>
        <v>633.6</v>
      </c>
      <c r="AJ413" s="27">
        <f t="shared" si="98"/>
        <v>-22.1099999999999</v>
      </c>
      <c r="AK413" s="26">
        <f>INDEX(检修、备用和必开!I:I,MATCH(统调负荷!$C413,检修、备用和必开!$A:$A,0))</f>
        <v>8967.407885843</v>
      </c>
    </row>
    <row r="414" ht="13.8" spans="1:37">
      <c r="A414" s="26">
        <f t="shared" si="86"/>
        <v>7</v>
      </c>
      <c r="B414" s="26">
        <f t="shared" si="87"/>
        <v>7</v>
      </c>
      <c r="C414" t="s">
        <v>26</v>
      </c>
      <c r="D414" s="75">
        <v>0.291666666666667</v>
      </c>
      <c r="E414" s="26">
        <v>78025</v>
      </c>
      <c r="F414" s="26">
        <v>44493</v>
      </c>
      <c r="G414" s="26">
        <v>14739</v>
      </c>
      <c r="H414" s="26">
        <v>14527</v>
      </c>
      <c r="I414" s="26">
        <v>5455</v>
      </c>
      <c r="J414" s="26">
        <v>-1189</v>
      </c>
      <c r="K414" s="26">
        <f t="shared" si="85"/>
        <v>38651.77</v>
      </c>
      <c r="L414" s="27">
        <f t="shared" si="88"/>
        <v>1.73828520660244</v>
      </c>
      <c r="M414" s="75">
        <v>0.291666666666667</v>
      </c>
      <c r="N414" s="26">
        <v>78353.7</v>
      </c>
      <c r="O414" s="26">
        <v>43873.19</v>
      </c>
      <c r="P414" s="26">
        <v>14638.6</v>
      </c>
      <c r="Q414" s="26">
        <v>14846.7</v>
      </c>
      <c r="R414" s="26">
        <v>6218.01</v>
      </c>
      <c r="S414" s="26">
        <v>-1222.8</v>
      </c>
      <c r="T414" s="26">
        <f t="shared" si="89"/>
        <v>38031.96</v>
      </c>
      <c r="U414" s="27">
        <f t="shared" si="90"/>
        <v>1.29623698897381</v>
      </c>
      <c r="V414" s="26">
        <f>INDEX(检修、备用和必开!B:B,MATCH(统调负荷!$C414,检修、备用和必开!$A:$A,0))</f>
        <v>26004.6</v>
      </c>
      <c r="W414" s="26">
        <f>INDEX(检修、备用和必开!C:C,MATCH(统调负荷!$C414,检修、备用和必开!$A:$A,0))</f>
        <v>0</v>
      </c>
      <c r="X414" s="26">
        <f>INDEX(检修、备用和必开!D:D,MATCH(统调负荷!$C414,检修、备用和必开!$A:$A,0))</f>
        <v>13801</v>
      </c>
      <c r="Y414" s="26">
        <f>INDEX(检修、备用和必开!E:E,MATCH(统调负荷!$C414,检修、备用和必开!$A:$A,0))</f>
        <v>5841.23</v>
      </c>
      <c r="Z414" s="26">
        <f>INDEX(检修、备用和必开!F:F,MATCH(统调负荷!$C414,检修、备用和必开!$A:$A,0))</f>
        <v>1300</v>
      </c>
      <c r="AA414" s="26">
        <f t="shared" si="91"/>
        <v>67187.8</v>
      </c>
      <c r="AB414" s="26">
        <v>366.83</v>
      </c>
      <c r="AC414" s="26">
        <v>390.56</v>
      </c>
      <c r="AD414" s="76">
        <f t="shared" si="92"/>
        <v>45662.2916666667</v>
      </c>
      <c r="AE414" s="27">
        <f t="shared" si="93"/>
        <v>328.699999999997</v>
      </c>
      <c r="AF414" s="27">
        <f t="shared" si="94"/>
        <v>-619.809999999998</v>
      </c>
      <c r="AG414" s="27">
        <f t="shared" si="95"/>
        <v>-100.4</v>
      </c>
      <c r="AH414" s="27">
        <f t="shared" si="96"/>
        <v>319.700000000001</v>
      </c>
      <c r="AI414" s="27">
        <f t="shared" si="97"/>
        <v>763.01</v>
      </c>
      <c r="AJ414" s="27">
        <f t="shared" si="98"/>
        <v>-33.8</v>
      </c>
      <c r="AK414" s="26">
        <f>INDEX(检修、备用和必开!I:I,MATCH(统调负荷!$C414,检修、备用和必开!$A:$A,0))</f>
        <v>8967.407885843</v>
      </c>
    </row>
    <row r="415" ht="13.8" spans="1:37">
      <c r="A415" s="26">
        <f t="shared" si="86"/>
        <v>7</v>
      </c>
      <c r="B415" s="26">
        <f t="shared" si="87"/>
        <v>7</v>
      </c>
      <c r="C415" t="s">
        <v>26</v>
      </c>
      <c r="D415" s="75">
        <v>0.302083333333333</v>
      </c>
      <c r="E415" s="26">
        <v>80940</v>
      </c>
      <c r="F415" s="26">
        <v>46233</v>
      </c>
      <c r="G415" s="26">
        <v>15210</v>
      </c>
      <c r="H415" s="26">
        <v>14998</v>
      </c>
      <c r="I415" s="26">
        <v>5688</v>
      </c>
      <c r="J415" s="26">
        <v>-1189</v>
      </c>
      <c r="K415" s="26">
        <f t="shared" si="85"/>
        <v>40391.77</v>
      </c>
      <c r="L415" s="27">
        <f t="shared" si="88"/>
        <v>1.66340321308029</v>
      </c>
      <c r="M415" s="75">
        <v>0.302083333333333</v>
      </c>
      <c r="N415" s="26">
        <v>80989.4</v>
      </c>
      <c r="O415" s="26">
        <v>44603.19</v>
      </c>
      <c r="P415" s="26">
        <v>15648.3</v>
      </c>
      <c r="Q415" s="26">
        <v>15650.9</v>
      </c>
      <c r="R415" s="26">
        <v>6290.67</v>
      </c>
      <c r="S415" s="26">
        <v>-1203.66</v>
      </c>
      <c r="T415" s="26">
        <f t="shared" si="89"/>
        <v>38761.96</v>
      </c>
      <c r="U415" s="27">
        <f t="shared" si="90"/>
        <v>1.27823471128719</v>
      </c>
      <c r="V415" s="26">
        <f>INDEX(检修、备用和必开!B:B,MATCH(统调负荷!$C415,检修、备用和必开!$A:$A,0))</f>
        <v>26004.6</v>
      </c>
      <c r="W415" s="26">
        <f>INDEX(检修、备用和必开!C:C,MATCH(统调负荷!$C415,检修、备用和必开!$A:$A,0))</f>
        <v>0</v>
      </c>
      <c r="X415" s="26">
        <f>INDEX(检修、备用和必开!D:D,MATCH(统调负荷!$C415,检修、备用和必开!$A:$A,0))</f>
        <v>13801</v>
      </c>
      <c r="Y415" s="26">
        <f>INDEX(检修、备用和必开!E:E,MATCH(统调负荷!$C415,检修、备用和必开!$A:$A,0))</f>
        <v>5841.23</v>
      </c>
      <c r="Z415" s="26">
        <f>INDEX(检修、备用和必开!F:F,MATCH(统调负荷!$C415,检修、备用和必开!$A:$A,0))</f>
        <v>1300</v>
      </c>
      <c r="AA415" s="26">
        <f t="shared" si="91"/>
        <v>67187.8</v>
      </c>
      <c r="AB415" s="26">
        <v>385.92</v>
      </c>
      <c r="AC415" s="26">
        <v>389.86</v>
      </c>
      <c r="AD415" s="76">
        <f t="shared" si="92"/>
        <v>45662.3020833333</v>
      </c>
      <c r="AE415" s="27">
        <f t="shared" si="93"/>
        <v>49.3999999999942</v>
      </c>
      <c r="AF415" s="27">
        <f t="shared" si="94"/>
        <v>-1629.81</v>
      </c>
      <c r="AG415" s="27">
        <f t="shared" si="95"/>
        <v>438.299999999999</v>
      </c>
      <c r="AH415" s="27">
        <f t="shared" si="96"/>
        <v>652.9</v>
      </c>
      <c r="AI415" s="27">
        <f t="shared" si="97"/>
        <v>602.67</v>
      </c>
      <c r="AJ415" s="27">
        <f t="shared" si="98"/>
        <v>-14.6600000000001</v>
      </c>
      <c r="AK415" s="26">
        <f>INDEX(检修、备用和必开!I:I,MATCH(统调负荷!$C415,检修、备用和必开!$A:$A,0))</f>
        <v>8967.407885843</v>
      </c>
    </row>
    <row r="416" ht="13.8" spans="1:37">
      <c r="A416" s="26">
        <f t="shared" si="86"/>
        <v>7</v>
      </c>
      <c r="B416" s="26">
        <f t="shared" si="87"/>
        <v>7</v>
      </c>
      <c r="C416" t="s">
        <v>26</v>
      </c>
      <c r="D416" s="75">
        <v>0.3125</v>
      </c>
      <c r="E416" s="26">
        <v>83000</v>
      </c>
      <c r="F416" s="26">
        <v>47108</v>
      </c>
      <c r="G416" s="26">
        <v>15139</v>
      </c>
      <c r="H416" s="26">
        <v>16070</v>
      </c>
      <c r="I416" s="26">
        <v>5872</v>
      </c>
      <c r="J416" s="26">
        <v>-1189</v>
      </c>
      <c r="K416" s="26">
        <f t="shared" si="85"/>
        <v>41266.77</v>
      </c>
      <c r="L416" s="27">
        <f t="shared" si="88"/>
        <v>1.62813324134649</v>
      </c>
      <c r="M416" s="75">
        <v>0.3125</v>
      </c>
      <c r="N416" s="26">
        <v>82853.8</v>
      </c>
      <c r="O416" s="26">
        <v>45562.2</v>
      </c>
      <c r="P416" s="26">
        <v>15197.4</v>
      </c>
      <c r="Q416" s="26">
        <v>16834.6</v>
      </c>
      <c r="R416" s="26">
        <v>6423.1</v>
      </c>
      <c r="S416" s="26">
        <v>-1163.5</v>
      </c>
      <c r="T416" s="26">
        <f t="shared" si="89"/>
        <v>39720.97</v>
      </c>
      <c r="U416" s="27">
        <f t="shared" si="90"/>
        <v>1.25533122192625</v>
      </c>
      <c r="V416" s="26">
        <f>INDEX(检修、备用和必开!B:B,MATCH(统调负荷!$C416,检修、备用和必开!$A:$A,0))</f>
        <v>26004.6</v>
      </c>
      <c r="W416" s="26">
        <f>INDEX(检修、备用和必开!C:C,MATCH(统调负荷!$C416,检修、备用和必开!$A:$A,0))</f>
        <v>0</v>
      </c>
      <c r="X416" s="26">
        <f>INDEX(检修、备用和必开!D:D,MATCH(统调负荷!$C416,检修、备用和必开!$A:$A,0))</f>
        <v>13801</v>
      </c>
      <c r="Y416" s="26">
        <f>INDEX(检修、备用和必开!E:E,MATCH(统调负荷!$C416,检修、备用和必开!$A:$A,0))</f>
        <v>5841.23</v>
      </c>
      <c r="Z416" s="26">
        <f>INDEX(检修、备用和必开!F:F,MATCH(统调负荷!$C416,检修、备用和必开!$A:$A,0))</f>
        <v>1300</v>
      </c>
      <c r="AA416" s="26">
        <f t="shared" si="91"/>
        <v>67187.8</v>
      </c>
      <c r="AB416" s="26">
        <v>386.51</v>
      </c>
      <c r="AC416" s="26">
        <v>399.84</v>
      </c>
      <c r="AD416" s="76">
        <f t="shared" si="92"/>
        <v>45662.3125</v>
      </c>
      <c r="AE416" s="27">
        <f t="shared" si="93"/>
        <v>-146.199999999997</v>
      </c>
      <c r="AF416" s="27">
        <f t="shared" si="94"/>
        <v>-1545.8</v>
      </c>
      <c r="AG416" s="27">
        <f t="shared" si="95"/>
        <v>58.3999999999996</v>
      </c>
      <c r="AH416" s="27">
        <f t="shared" si="96"/>
        <v>764.599999999999</v>
      </c>
      <c r="AI416" s="27">
        <f t="shared" si="97"/>
        <v>551.1</v>
      </c>
      <c r="AJ416" s="27">
        <f t="shared" si="98"/>
        <v>25.5</v>
      </c>
      <c r="AK416" s="26">
        <f>INDEX(检修、备用和必开!I:I,MATCH(统调负荷!$C416,检修、备用和必开!$A:$A,0))</f>
        <v>8967.407885843</v>
      </c>
    </row>
    <row r="417" ht="13.8" spans="1:37">
      <c r="A417" s="26">
        <f t="shared" si="86"/>
        <v>7</v>
      </c>
      <c r="B417" s="26">
        <f t="shared" si="87"/>
        <v>7</v>
      </c>
      <c r="C417" t="s">
        <v>26</v>
      </c>
      <c r="D417" s="75">
        <v>0.322916666666667</v>
      </c>
      <c r="E417" s="26">
        <v>84130</v>
      </c>
      <c r="F417" s="26">
        <v>47365</v>
      </c>
      <c r="G417" s="26">
        <v>15724</v>
      </c>
      <c r="H417" s="26">
        <v>16133</v>
      </c>
      <c r="I417" s="26">
        <v>6097</v>
      </c>
      <c r="J417" s="26">
        <v>-1189</v>
      </c>
      <c r="K417" s="26">
        <f t="shared" si="85"/>
        <v>41523.77</v>
      </c>
      <c r="L417" s="27">
        <f t="shared" si="88"/>
        <v>1.61805635663621</v>
      </c>
      <c r="M417" s="75">
        <v>0.322916666666667</v>
      </c>
      <c r="N417" s="26">
        <v>84304.8</v>
      </c>
      <c r="O417" s="26">
        <v>45535.62</v>
      </c>
      <c r="P417" s="26">
        <v>15429.7</v>
      </c>
      <c r="Q417" s="26">
        <v>17776.3</v>
      </c>
      <c r="R417" s="26">
        <v>6691.35</v>
      </c>
      <c r="S417" s="26">
        <v>-1128.17</v>
      </c>
      <c r="T417" s="26">
        <f t="shared" si="89"/>
        <v>39694.39</v>
      </c>
      <c r="U417" s="27">
        <f t="shared" si="90"/>
        <v>1.25595495238001</v>
      </c>
      <c r="V417" s="26">
        <f>INDEX(检修、备用和必开!B:B,MATCH(统调负荷!$C417,检修、备用和必开!$A:$A,0))</f>
        <v>26004.6</v>
      </c>
      <c r="W417" s="26">
        <f>INDEX(检修、备用和必开!C:C,MATCH(统调负荷!$C417,检修、备用和必开!$A:$A,0))</f>
        <v>0</v>
      </c>
      <c r="X417" s="26">
        <f>INDEX(检修、备用和必开!D:D,MATCH(统调负荷!$C417,检修、备用和必开!$A:$A,0))</f>
        <v>13801</v>
      </c>
      <c r="Y417" s="26">
        <f>INDEX(检修、备用和必开!E:E,MATCH(统调负荷!$C417,检修、备用和必开!$A:$A,0))</f>
        <v>5841.23</v>
      </c>
      <c r="Z417" s="26">
        <f>INDEX(检修、备用和必开!F:F,MATCH(统调负荷!$C417,检修、备用和必开!$A:$A,0))</f>
        <v>1300</v>
      </c>
      <c r="AA417" s="26">
        <f t="shared" si="91"/>
        <v>67187.8</v>
      </c>
      <c r="AB417" s="26">
        <v>388.89</v>
      </c>
      <c r="AC417" s="26">
        <v>388.56</v>
      </c>
      <c r="AD417" s="76">
        <f t="shared" si="92"/>
        <v>45662.3229166667</v>
      </c>
      <c r="AE417" s="27">
        <f t="shared" si="93"/>
        <v>174.800000000003</v>
      </c>
      <c r="AF417" s="27">
        <f t="shared" si="94"/>
        <v>-1829.38</v>
      </c>
      <c r="AG417" s="27">
        <f t="shared" si="95"/>
        <v>-294.299999999999</v>
      </c>
      <c r="AH417" s="27">
        <f t="shared" si="96"/>
        <v>1643.3</v>
      </c>
      <c r="AI417" s="27">
        <f t="shared" si="97"/>
        <v>594.35</v>
      </c>
      <c r="AJ417" s="27">
        <f t="shared" si="98"/>
        <v>60.8299999999999</v>
      </c>
      <c r="AK417" s="26">
        <f>INDEX(检修、备用和必开!I:I,MATCH(统调负荷!$C417,检修、备用和必开!$A:$A,0))</f>
        <v>8967.407885843</v>
      </c>
    </row>
    <row r="418" ht="13.8" spans="1:37">
      <c r="A418" s="26">
        <f t="shared" si="86"/>
        <v>7</v>
      </c>
      <c r="B418" s="26">
        <f t="shared" si="87"/>
        <v>8</v>
      </c>
      <c r="C418" t="s">
        <v>26</v>
      </c>
      <c r="D418" s="75">
        <v>0.333333333333333</v>
      </c>
      <c r="E418" s="26">
        <v>86380</v>
      </c>
      <c r="F418" s="26">
        <v>46006</v>
      </c>
      <c r="G418" s="26">
        <v>16968</v>
      </c>
      <c r="H418" s="26">
        <v>18210</v>
      </c>
      <c r="I418" s="26">
        <v>6385</v>
      </c>
      <c r="J418" s="26">
        <v>-1189</v>
      </c>
      <c r="K418" s="26">
        <f t="shared" ref="K418:K481" si="99">F418-Y418</f>
        <v>40164.77</v>
      </c>
      <c r="L418" s="27">
        <f t="shared" si="88"/>
        <v>1.67280430088358</v>
      </c>
      <c r="M418" s="75">
        <v>0.333333333333333</v>
      </c>
      <c r="N418" s="26">
        <v>87149.5</v>
      </c>
      <c r="O418" s="26">
        <v>45265.2</v>
      </c>
      <c r="P418" s="26">
        <v>16962.4</v>
      </c>
      <c r="Q418" s="26">
        <v>19078.7</v>
      </c>
      <c r="R418" s="26">
        <v>7057.41</v>
      </c>
      <c r="S418" s="26">
        <v>-1214.21</v>
      </c>
      <c r="T418" s="26">
        <f t="shared" si="89"/>
        <v>39423.97</v>
      </c>
      <c r="U418" s="27">
        <f t="shared" si="90"/>
        <v>1.26233608022701</v>
      </c>
      <c r="V418" s="26">
        <f>INDEX(检修、备用和必开!B:B,MATCH(统调负荷!$C418,检修、备用和必开!$A:$A,0))</f>
        <v>26004.6</v>
      </c>
      <c r="W418" s="26">
        <f>INDEX(检修、备用和必开!C:C,MATCH(统调负荷!$C418,检修、备用和必开!$A:$A,0))</f>
        <v>0</v>
      </c>
      <c r="X418" s="26">
        <f>INDEX(检修、备用和必开!D:D,MATCH(统调负荷!$C418,检修、备用和必开!$A:$A,0))</f>
        <v>13801</v>
      </c>
      <c r="Y418" s="26">
        <f>INDEX(检修、备用和必开!E:E,MATCH(统调负荷!$C418,检修、备用和必开!$A:$A,0))</f>
        <v>5841.23</v>
      </c>
      <c r="Z418" s="26">
        <f>INDEX(检修、备用和必开!F:F,MATCH(统调负荷!$C418,检修、备用和必开!$A:$A,0))</f>
        <v>1300</v>
      </c>
      <c r="AA418" s="26">
        <f t="shared" si="91"/>
        <v>67187.8</v>
      </c>
      <c r="AB418" s="26">
        <v>366.86</v>
      </c>
      <c r="AC418" s="26">
        <v>376.27</v>
      </c>
      <c r="AD418" s="76">
        <f t="shared" si="92"/>
        <v>45662.3333333333</v>
      </c>
      <c r="AE418" s="27">
        <f t="shared" si="93"/>
        <v>769.5</v>
      </c>
      <c r="AF418" s="27">
        <f t="shared" si="94"/>
        <v>-740.800000000003</v>
      </c>
      <c r="AG418" s="27">
        <f t="shared" si="95"/>
        <v>-5.59999999999854</v>
      </c>
      <c r="AH418" s="27">
        <f t="shared" si="96"/>
        <v>868.700000000001</v>
      </c>
      <c r="AI418" s="27">
        <f t="shared" si="97"/>
        <v>672.41</v>
      </c>
      <c r="AJ418" s="27">
        <f t="shared" si="98"/>
        <v>-25.21</v>
      </c>
      <c r="AK418" s="26">
        <f>INDEX(检修、备用和必开!I:I,MATCH(统调负荷!$C418,检修、备用和必开!$A:$A,0))</f>
        <v>8967.407885843</v>
      </c>
    </row>
    <row r="419" ht="13.8" spans="1:37">
      <c r="A419" s="26">
        <f t="shared" si="86"/>
        <v>7</v>
      </c>
      <c r="B419" s="26">
        <f t="shared" si="87"/>
        <v>8</v>
      </c>
      <c r="C419" t="s">
        <v>26</v>
      </c>
      <c r="D419" s="75">
        <v>0.34375</v>
      </c>
      <c r="E419" s="26">
        <v>89190</v>
      </c>
      <c r="F419" s="26">
        <v>47095</v>
      </c>
      <c r="G419" s="26">
        <v>16968</v>
      </c>
      <c r="H419" s="26">
        <v>19710</v>
      </c>
      <c r="I419" s="26">
        <v>6828</v>
      </c>
      <c r="J419" s="26">
        <v>-1411</v>
      </c>
      <c r="K419" s="26">
        <f t="shared" si="99"/>
        <v>41253.77</v>
      </c>
      <c r="L419" s="27">
        <f t="shared" si="88"/>
        <v>1.62864630311363</v>
      </c>
      <c r="M419" s="75">
        <v>0.34375</v>
      </c>
      <c r="N419" s="26">
        <v>90417.4</v>
      </c>
      <c r="O419" s="26">
        <v>46754.92</v>
      </c>
      <c r="P419" s="26">
        <v>16592</v>
      </c>
      <c r="Q419" s="26">
        <v>21163.4</v>
      </c>
      <c r="R419" s="26">
        <v>7339.07</v>
      </c>
      <c r="S419" s="26">
        <v>-1431.99</v>
      </c>
      <c r="T419" s="26">
        <f t="shared" si="89"/>
        <v>40913.69</v>
      </c>
      <c r="U419" s="27">
        <f t="shared" si="90"/>
        <v>1.22796638343377</v>
      </c>
      <c r="V419" s="26">
        <f>INDEX(检修、备用和必开!B:B,MATCH(统调负荷!$C419,检修、备用和必开!$A:$A,0))</f>
        <v>26004.6</v>
      </c>
      <c r="W419" s="26">
        <f>INDEX(检修、备用和必开!C:C,MATCH(统调负荷!$C419,检修、备用和必开!$A:$A,0))</f>
        <v>0</v>
      </c>
      <c r="X419" s="26">
        <f>INDEX(检修、备用和必开!D:D,MATCH(统调负荷!$C419,检修、备用和必开!$A:$A,0))</f>
        <v>13801</v>
      </c>
      <c r="Y419" s="26">
        <f>INDEX(检修、备用和必开!E:E,MATCH(统调负荷!$C419,检修、备用和必开!$A:$A,0))</f>
        <v>5841.23</v>
      </c>
      <c r="Z419" s="26">
        <f>INDEX(检修、备用和必开!F:F,MATCH(统调负荷!$C419,检修、备用和必开!$A:$A,0))</f>
        <v>1300</v>
      </c>
      <c r="AA419" s="26">
        <f t="shared" si="91"/>
        <v>67187.8</v>
      </c>
      <c r="AB419" s="26">
        <v>384.74</v>
      </c>
      <c r="AC419" s="26">
        <v>433.81</v>
      </c>
      <c r="AD419" s="76">
        <f t="shared" si="92"/>
        <v>45662.34375</v>
      </c>
      <c r="AE419" s="27">
        <f t="shared" si="93"/>
        <v>1227.39999999999</v>
      </c>
      <c r="AF419" s="27">
        <f t="shared" si="94"/>
        <v>-340.080000000002</v>
      </c>
      <c r="AG419" s="27">
        <f t="shared" si="95"/>
        <v>-376</v>
      </c>
      <c r="AH419" s="27">
        <f t="shared" si="96"/>
        <v>1453.4</v>
      </c>
      <c r="AI419" s="27">
        <f t="shared" si="97"/>
        <v>511.07</v>
      </c>
      <c r="AJ419" s="27">
        <f t="shared" si="98"/>
        <v>-20.99</v>
      </c>
      <c r="AK419" s="26">
        <f>INDEX(检修、备用和必开!I:I,MATCH(统调负荷!$C419,检修、备用和必开!$A:$A,0))</f>
        <v>8967.407885843</v>
      </c>
    </row>
    <row r="420" ht="13.8" spans="1:37">
      <c r="A420" s="26">
        <f t="shared" si="86"/>
        <v>7</v>
      </c>
      <c r="B420" s="26">
        <f t="shared" si="87"/>
        <v>8</v>
      </c>
      <c r="C420" t="s">
        <v>26</v>
      </c>
      <c r="D420" s="75">
        <v>0.354166666666667</v>
      </c>
      <c r="E420" s="26">
        <v>90605</v>
      </c>
      <c r="F420" s="26">
        <v>47945</v>
      </c>
      <c r="G420" s="26">
        <v>16931</v>
      </c>
      <c r="H420" s="26">
        <v>19865</v>
      </c>
      <c r="I420" s="26">
        <v>7275</v>
      </c>
      <c r="J420" s="26">
        <v>-1411</v>
      </c>
      <c r="K420" s="26">
        <f t="shared" si="99"/>
        <v>42103.77</v>
      </c>
      <c r="L420" s="27">
        <f t="shared" si="88"/>
        <v>1.59576683988156</v>
      </c>
      <c r="M420" s="75">
        <v>0.354166666666667</v>
      </c>
      <c r="N420" s="26">
        <v>91453.8</v>
      </c>
      <c r="O420" s="26">
        <v>47644.73</v>
      </c>
      <c r="P420" s="26">
        <v>17530</v>
      </c>
      <c r="Q420" s="26">
        <v>19849.3</v>
      </c>
      <c r="R420" s="26">
        <v>7843.13</v>
      </c>
      <c r="S420" s="26">
        <v>-1413.36</v>
      </c>
      <c r="T420" s="26">
        <f t="shared" si="89"/>
        <v>41803.5</v>
      </c>
      <c r="U420" s="27">
        <f t="shared" si="90"/>
        <v>1.20831587371526</v>
      </c>
      <c r="V420" s="26">
        <f>INDEX(检修、备用和必开!B:B,MATCH(统调负荷!$C420,检修、备用和必开!$A:$A,0))</f>
        <v>26004.6</v>
      </c>
      <c r="W420" s="26">
        <f>INDEX(检修、备用和必开!C:C,MATCH(统调负荷!$C420,检修、备用和必开!$A:$A,0))</f>
        <v>0</v>
      </c>
      <c r="X420" s="26">
        <f>INDEX(检修、备用和必开!D:D,MATCH(统调负荷!$C420,检修、备用和必开!$A:$A,0))</f>
        <v>13801</v>
      </c>
      <c r="Y420" s="26">
        <f>INDEX(检修、备用和必开!E:E,MATCH(统调负荷!$C420,检修、备用和必开!$A:$A,0))</f>
        <v>5841.23</v>
      </c>
      <c r="Z420" s="26">
        <f>INDEX(检修、备用和必开!F:F,MATCH(统调负荷!$C420,检修、备用和必开!$A:$A,0))</f>
        <v>1300</v>
      </c>
      <c r="AA420" s="26">
        <f t="shared" si="91"/>
        <v>67187.8</v>
      </c>
      <c r="AB420" s="26">
        <v>395.45</v>
      </c>
      <c r="AC420" s="26">
        <v>455.87</v>
      </c>
      <c r="AD420" s="76">
        <f t="shared" si="92"/>
        <v>45662.3541666667</v>
      </c>
      <c r="AE420" s="27">
        <f t="shared" si="93"/>
        <v>848.800000000003</v>
      </c>
      <c r="AF420" s="27">
        <f t="shared" si="94"/>
        <v>-300.269999999997</v>
      </c>
      <c r="AG420" s="27">
        <f t="shared" si="95"/>
        <v>599</v>
      </c>
      <c r="AH420" s="27">
        <f t="shared" si="96"/>
        <v>-15.7000000000007</v>
      </c>
      <c r="AI420" s="27">
        <f t="shared" si="97"/>
        <v>568.13</v>
      </c>
      <c r="AJ420" s="27">
        <f t="shared" si="98"/>
        <v>-2.3599999999999</v>
      </c>
      <c r="AK420" s="26">
        <f>INDEX(检修、备用和必开!I:I,MATCH(统调负荷!$C420,检修、备用和必开!$A:$A,0))</f>
        <v>8967.407885843</v>
      </c>
    </row>
    <row r="421" ht="13.8" spans="1:37">
      <c r="A421" s="26">
        <f t="shared" si="86"/>
        <v>7</v>
      </c>
      <c r="B421" s="26">
        <f t="shared" si="87"/>
        <v>8</v>
      </c>
      <c r="C421" t="s">
        <v>26</v>
      </c>
      <c r="D421" s="75">
        <v>0.364583333333333</v>
      </c>
      <c r="E421" s="26">
        <v>90940</v>
      </c>
      <c r="F421" s="26">
        <v>47605</v>
      </c>
      <c r="G421" s="26">
        <v>16931</v>
      </c>
      <c r="H421" s="26">
        <v>20032</v>
      </c>
      <c r="I421" s="26">
        <v>7783</v>
      </c>
      <c r="J421" s="26">
        <v>-1411</v>
      </c>
      <c r="K421" s="26">
        <f t="shared" si="99"/>
        <v>41763.77</v>
      </c>
      <c r="L421" s="27">
        <f t="shared" si="88"/>
        <v>1.60875802160581</v>
      </c>
      <c r="M421" s="75">
        <v>0.364583333333333</v>
      </c>
      <c r="N421" s="26">
        <v>92098.1</v>
      </c>
      <c r="O421" s="26">
        <v>47206.68</v>
      </c>
      <c r="P421" s="26">
        <v>17587.4</v>
      </c>
      <c r="Q421" s="26">
        <v>20328.8</v>
      </c>
      <c r="R421" s="26">
        <v>8357.68</v>
      </c>
      <c r="S421" s="26">
        <v>-1382.46</v>
      </c>
      <c r="T421" s="26">
        <f t="shared" si="89"/>
        <v>41365.45</v>
      </c>
      <c r="U421" s="27">
        <f t="shared" si="90"/>
        <v>1.21791052351565</v>
      </c>
      <c r="V421" s="26">
        <f>INDEX(检修、备用和必开!B:B,MATCH(统调负荷!$C421,检修、备用和必开!$A:$A,0))</f>
        <v>26004.6</v>
      </c>
      <c r="W421" s="26">
        <f>INDEX(检修、备用和必开!C:C,MATCH(统调负荷!$C421,检修、备用和必开!$A:$A,0))</f>
        <v>0</v>
      </c>
      <c r="X421" s="26">
        <f>INDEX(检修、备用和必开!D:D,MATCH(统调负荷!$C421,检修、备用和必开!$A:$A,0))</f>
        <v>13801</v>
      </c>
      <c r="Y421" s="26">
        <f>INDEX(检修、备用和必开!E:E,MATCH(统调负荷!$C421,检修、备用和必开!$A:$A,0))</f>
        <v>5841.23</v>
      </c>
      <c r="Z421" s="26">
        <f>INDEX(检修、备用和必开!F:F,MATCH(统调负荷!$C421,检修、备用和必开!$A:$A,0))</f>
        <v>1300</v>
      </c>
      <c r="AA421" s="26">
        <f t="shared" si="91"/>
        <v>67187.8</v>
      </c>
      <c r="AB421" s="26">
        <v>394.32</v>
      </c>
      <c r="AC421" s="26">
        <v>422</v>
      </c>
      <c r="AD421" s="76">
        <f t="shared" si="92"/>
        <v>45662.3645833333</v>
      </c>
      <c r="AE421" s="27">
        <f t="shared" si="93"/>
        <v>1158.10000000001</v>
      </c>
      <c r="AF421" s="27">
        <f t="shared" si="94"/>
        <v>-398.32</v>
      </c>
      <c r="AG421" s="27">
        <f t="shared" si="95"/>
        <v>656.400000000001</v>
      </c>
      <c r="AH421" s="27">
        <f t="shared" si="96"/>
        <v>296.799999999999</v>
      </c>
      <c r="AI421" s="27">
        <f t="shared" si="97"/>
        <v>574.68</v>
      </c>
      <c r="AJ421" s="27">
        <f t="shared" si="98"/>
        <v>28.54</v>
      </c>
      <c r="AK421" s="26">
        <f>INDEX(检修、备用和必开!I:I,MATCH(统调负荷!$C421,检修、备用和必开!$A:$A,0))</f>
        <v>8967.407885843</v>
      </c>
    </row>
    <row r="422" ht="13.8" spans="1:37">
      <c r="A422" s="26">
        <f t="shared" si="86"/>
        <v>7</v>
      </c>
      <c r="B422" s="26">
        <f t="shared" si="87"/>
        <v>9</v>
      </c>
      <c r="C422" t="s">
        <v>26</v>
      </c>
      <c r="D422" s="75">
        <v>0.375</v>
      </c>
      <c r="E422" s="26">
        <v>91720</v>
      </c>
      <c r="F422" s="26">
        <v>47228</v>
      </c>
      <c r="G422" s="26">
        <v>17464</v>
      </c>
      <c r="H422" s="26">
        <v>20146</v>
      </c>
      <c r="I422" s="26">
        <v>8293</v>
      </c>
      <c r="J422" s="26">
        <v>-1411</v>
      </c>
      <c r="K422" s="26">
        <f t="shared" si="99"/>
        <v>41386.77</v>
      </c>
      <c r="L422" s="27">
        <f t="shared" si="88"/>
        <v>1.62341250597715</v>
      </c>
      <c r="M422" s="75">
        <v>0.375</v>
      </c>
      <c r="N422" s="26">
        <v>93244</v>
      </c>
      <c r="O422" s="26">
        <v>46768.05</v>
      </c>
      <c r="P422" s="26">
        <v>17810.1</v>
      </c>
      <c r="Q422" s="26">
        <v>21143.9</v>
      </c>
      <c r="R422" s="26">
        <v>8949.52</v>
      </c>
      <c r="S422" s="26">
        <v>-1427.57</v>
      </c>
      <c r="T422" s="26">
        <f t="shared" si="89"/>
        <v>40926.82</v>
      </c>
      <c r="U422" s="27">
        <f t="shared" si="90"/>
        <v>1.22767177643838</v>
      </c>
      <c r="V422" s="26">
        <f>INDEX(检修、备用和必开!B:B,MATCH(统调负荷!$C422,检修、备用和必开!$A:$A,0))</f>
        <v>26004.6</v>
      </c>
      <c r="W422" s="26">
        <f>INDEX(检修、备用和必开!C:C,MATCH(统调负荷!$C422,检修、备用和必开!$A:$A,0))</f>
        <v>0</v>
      </c>
      <c r="X422" s="26">
        <f>INDEX(检修、备用和必开!D:D,MATCH(统调负荷!$C422,检修、备用和必开!$A:$A,0))</f>
        <v>13801</v>
      </c>
      <c r="Y422" s="26">
        <f>INDEX(检修、备用和必开!E:E,MATCH(统调负荷!$C422,检修、备用和必开!$A:$A,0))</f>
        <v>5841.23</v>
      </c>
      <c r="Z422" s="26">
        <f>INDEX(检修、备用和必开!F:F,MATCH(统调负荷!$C422,检修、备用和必开!$A:$A,0))</f>
        <v>1300</v>
      </c>
      <c r="AA422" s="26">
        <f t="shared" si="91"/>
        <v>67187.8</v>
      </c>
      <c r="AB422" s="26">
        <v>387.94</v>
      </c>
      <c r="AC422" s="26">
        <v>481.24</v>
      </c>
      <c r="AD422" s="76">
        <f t="shared" si="92"/>
        <v>45662.375</v>
      </c>
      <c r="AE422" s="27">
        <f t="shared" si="93"/>
        <v>1524</v>
      </c>
      <c r="AF422" s="27">
        <f t="shared" si="94"/>
        <v>-459.949999999997</v>
      </c>
      <c r="AG422" s="27">
        <f t="shared" si="95"/>
        <v>346.099999999999</v>
      </c>
      <c r="AH422" s="27">
        <f t="shared" si="96"/>
        <v>997.900000000001</v>
      </c>
      <c r="AI422" s="27">
        <f t="shared" si="97"/>
        <v>656.52</v>
      </c>
      <c r="AJ422" s="27">
        <f t="shared" si="98"/>
        <v>-16.5699999999999</v>
      </c>
      <c r="AK422" s="26">
        <f>INDEX(检修、备用和必开!I:I,MATCH(统调负荷!$C422,检修、备用和必开!$A:$A,0))</f>
        <v>8967.407885843</v>
      </c>
    </row>
    <row r="423" ht="13.8" spans="1:37">
      <c r="A423" s="26">
        <f t="shared" si="86"/>
        <v>7</v>
      </c>
      <c r="B423" s="26">
        <f t="shared" si="87"/>
        <v>9</v>
      </c>
      <c r="C423" t="s">
        <v>26</v>
      </c>
      <c r="D423" s="75">
        <v>0.385416666666667</v>
      </c>
      <c r="E423" s="26">
        <v>92165</v>
      </c>
      <c r="F423" s="26">
        <v>47245</v>
      </c>
      <c r="G423" s="26">
        <v>17793</v>
      </c>
      <c r="H423" s="26">
        <v>19725</v>
      </c>
      <c r="I423" s="26">
        <v>8813</v>
      </c>
      <c r="J423" s="26">
        <v>-1411</v>
      </c>
      <c r="K423" s="26">
        <f t="shared" si="99"/>
        <v>41403.77</v>
      </c>
      <c r="L423" s="27">
        <f t="shared" si="88"/>
        <v>1.62274594801391</v>
      </c>
      <c r="M423" s="75">
        <v>0.385416666666667</v>
      </c>
      <c r="N423" s="26">
        <v>93546.1</v>
      </c>
      <c r="O423" s="26">
        <v>46342</v>
      </c>
      <c r="P423" s="26">
        <v>17825.6</v>
      </c>
      <c r="Q423" s="26">
        <v>21154.1</v>
      </c>
      <c r="R423" s="26">
        <v>9638.69</v>
      </c>
      <c r="S423" s="26">
        <v>-1414.29</v>
      </c>
      <c r="T423" s="26">
        <f t="shared" si="89"/>
        <v>40500.77</v>
      </c>
      <c r="U423" s="27">
        <f t="shared" si="90"/>
        <v>1.23730405104659</v>
      </c>
      <c r="V423" s="26">
        <f>INDEX(检修、备用和必开!B:B,MATCH(统调负荷!$C423,检修、备用和必开!$A:$A,0))</f>
        <v>26004.6</v>
      </c>
      <c r="W423" s="26">
        <f>INDEX(检修、备用和必开!C:C,MATCH(统调负荷!$C423,检修、备用和必开!$A:$A,0))</f>
        <v>0</v>
      </c>
      <c r="X423" s="26">
        <f>INDEX(检修、备用和必开!D:D,MATCH(统调负荷!$C423,检修、备用和必开!$A:$A,0))</f>
        <v>13801</v>
      </c>
      <c r="Y423" s="26">
        <f>INDEX(检修、备用和必开!E:E,MATCH(统调负荷!$C423,检修、备用和必开!$A:$A,0))</f>
        <v>5841.23</v>
      </c>
      <c r="Z423" s="26">
        <f>INDEX(检修、备用和必开!F:F,MATCH(统调负荷!$C423,检修、备用和必开!$A:$A,0))</f>
        <v>1300</v>
      </c>
      <c r="AA423" s="26">
        <f t="shared" si="91"/>
        <v>67187.8</v>
      </c>
      <c r="AB423" s="26">
        <v>390.3</v>
      </c>
      <c r="AC423" s="26">
        <v>444.57</v>
      </c>
      <c r="AD423" s="76">
        <f t="shared" si="92"/>
        <v>45662.3854166667</v>
      </c>
      <c r="AE423" s="27">
        <f t="shared" si="93"/>
        <v>1381.10000000001</v>
      </c>
      <c r="AF423" s="27">
        <f t="shared" si="94"/>
        <v>-903</v>
      </c>
      <c r="AG423" s="27">
        <f t="shared" si="95"/>
        <v>32.5999999999985</v>
      </c>
      <c r="AH423" s="27">
        <f t="shared" si="96"/>
        <v>1429.1</v>
      </c>
      <c r="AI423" s="27">
        <f t="shared" si="97"/>
        <v>825.690000000001</v>
      </c>
      <c r="AJ423" s="27">
        <f t="shared" si="98"/>
        <v>-3.28999999999996</v>
      </c>
      <c r="AK423" s="26">
        <f>INDEX(检修、备用和必开!I:I,MATCH(统调负荷!$C423,检修、备用和必开!$A:$A,0))</f>
        <v>8967.407885843</v>
      </c>
    </row>
    <row r="424" ht="13.8" spans="1:37">
      <c r="A424" s="26">
        <f t="shared" si="86"/>
        <v>7</v>
      </c>
      <c r="B424" s="26">
        <f t="shared" si="87"/>
        <v>9</v>
      </c>
      <c r="C424" t="s">
        <v>26</v>
      </c>
      <c r="D424" s="75">
        <v>0.395833333333333</v>
      </c>
      <c r="E424" s="26">
        <v>92800</v>
      </c>
      <c r="F424" s="26">
        <v>47939</v>
      </c>
      <c r="G424" s="26">
        <v>17349</v>
      </c>
      <c r="H424" s="26">
        <v>19568</v>
      </c>
      <c r="I424" s="26">
        <v>9356</v>
      </c>
      <c r="J424" s="26">
        <v>-1412</v>
      </c>
      <c r="K424" s="26">
        <f t="shared" si="99"/>
        <v>42097.77</v>
      </c>
      <c r="L424" s="27">
        <f t="shared" si="88"/>
        <v>1.59599427713154</v>
      </c>
      <c r="M424" s="75">
        <v>0.395833333333333</v>
      </c>
      <c r="N424" s="26">
        <v>94382.2</v>
      </c>
      <c r="O424" s="26">
        <v>45999.63</v>
      </c>
      <c r="P424" s="26">
        <v>18201.9</v>
      </c>
      <c r="Q424" s="26">
        <v>21401.9</v>
      </c>
      <c r="R424" s="26">
        <v>10183.9</v>
      </c>
      <c r="S424" s="26">
        <v>-1405.13</v>
      </c>
      <c r="T424" s="26">
        <f t="shared" si="89"/>
        <v>40158.4</v>
      </c>
      <c r="U424" s="27">
        <f t="shared" si="90"/>
        <v>1.24515469037832</v>
      </c>
      <c r="V424" s="26">
        <f>INDEX(检修、备用和必开!B:B,MATCH(统调负荷!$C424,检修、备用和必开!$A:$A,0))</f>
        <v>26004.6</v>
      </c>
      <c r="W424" s="26">
        <f>INDEX(检修、备用和必开!C:C,MATCH(统调负荷!$C424,检修、备用和必开!$A:$A,0))</f>
        <v>0</v>
      </c>
      <c r="X424" s="26">
        <f>INDEX(检修、备用和必开!D:D,MATCH(统调负荷!$C424,检修、备用和必开!$A:$A,0))</f>
        <v>13801</v>
      </c>
      <c r="Y424" s="26">
        <f>INDEX(检修、备用和必开!E:E,MATCH(统调负荷!$C424,检修、备用和必开!$A:$A,0))</f>
        <v>5841.23</v>
      </c>
      <c r="Z424" s="26">
        <f>INDEX(检修、备用和必开!F:F,MATCH(统调负荷!$C424,检修、备用和必开!$A:$A,0))</f>
        <v>1300</v>
      </c>
      <c r="AA424" s="26">
        <f t="shared" si="91"/>
        <v>67187.8</v>
      </c>
      <c r="AB424" s="26">
        <v>408.13</v>
      </c>
      <c r="AC424" s="26">
        <v>445.23</v>
      </c>
      <c r="AD424" s="76">
        <f t="shared" si="92"/>
        <v>45662.3958333333</v>
      </c>
      <c r="AE424" s="27">
        <f t="shared" si="93"/>
        <v>1582.2</v>
      </c>
      <c r="AF424" s="27">
        <f t="shared" si="94"/>
        <v>-1939.37</v>
      </c>
      <c r="AG424" s="27">
        <f t="shared" si="95"/>
        <v>852.900000000001</v>
      </c>
      <c r="AH424" s="27">
        <f t="shared" si="96"/>
        <v>1833.9</v>
      </c>
      <c r="AI424" s="27">
        <f t="shared" si="97"/>
        <v>827.9</v>
      </c>
      <c r="AJ424" s="27">
        <f t="shared" si="98"/>
        <v>6.86999999999989</v>
      </c>
      <c r="AK424" s="26">
        <f>INDEX(检修、备用和必开!I:I,MATCH(统调负荷!$C424,检修、备用和必开!$A:$A,0))</f>
        <v>8967.407885843</v>
      </c>
    </row>
    <row r="425" ht="13.8" spans="1:37">
      <c r="A425" s="26">
        <f t="shared" si="86"/>
        <v>7</v>
      </c>
      <c r="B425" s="26">
        <f t="shared" si="87"/>
        <v>9</v>
      </c>
      <c r="C425" t="s">
        <v>26</v>
      </c>
      <c r="D425" s="75">
        <v>0.40625</v>
      </c>
      <c r="E425" s="26">
        <v>92075</v>
      </c>
      <c r="F425" s="26">
        <v>46801</v>
      </c>
      <c r="G425" s="26">
        <v>17253</v>
      </c>
      <c r="H425" s="26">
        <v>19588</v>
      </c>
      <c r="I425" s="26">
        <v>9844</v>
      </c>
      <c r="J425" s="26">
        <v>-1411</v>
      </c>
      <c r="K425" s="26">
        <f t="shared" si="99"/>
        <v>40959.77</v>
      </c>
      <c r="L425" s="27">
        <f t="shared" si="88"/>
        <v>1.64033635931061</v>
      </c>
      <c r="M425" s="75">
        <v>0.40625</v>
      </c>
      <c r="N425" s="26">
        <v>94012.1</v>
      </c>
      <c r="O425" s="26">
        <v>45151.38</v>
      </c>
      <c r="P425" s="26">
        <v>17683.1</v>
      </c>
      <c r="Q425" s="26">
        <v>21948.7</v>
      </c>
      <c r="R425" s="26">
        <v>10633.6</v>
      </c>
      <c r="S425" s="26">
        <v>-1404.68</v>
      </c>
      <c r="T425" s="26">
        <f t="shared" si="89"/>
        <v>39310.15</v>
      </c>
      <c r="U425" s="27">
        <f t="shared" si="90"/>
        <v>1.26504133312873</v>
      </c>
      <c r="V425" s="26">
        <f>INDEX(检修、备用和必开!B:B,MATCH(统调负荷!$C425,检修、备用和必开!$A:$A,0))</f>
        <v>26004.6</v>
      </c>
      <c r="W425" s="26">
        <f>INDEX(检修、备用和必开!C:C,MATCH(统调负荷!$C425,检修、备用和必开!$A:$A,0))</f>
        <v>0</v>
      </c>
      <c r="X425" s="26">
        <f>INDEX(检修、备用和必开!D:D,MATCH(统调负荷!$C425,检修、备用和必开!$A:$A,0))</f>
        <v>13801</v>
      </c>
      <c r="Y425" s="26">
        <f>INDEX(检修、备用和必开!E:E,MATCH(统调负荷!$C425,检修、备用和必开!$A:$A,0))</f>
        <v>5841.23</v>
      </c>
      <c r="Z425" s="26">
        <f>INDEX(检修、备用和必开!F:F,MATCH(统调负荷!$C425,检修、备用和必开!$A:$A,0))</f>
        <v>1300</v>
      </c>
      <c r="AA425" s="26">
        <f t="shared" si="91"/>
        <v>67187.8</v>
      </c>
      <c r="AB425" s="26">
        <v>384.46</v>
      </c>
      <c r="AC425" s="26">
        <v>456.59</v>
      </c>
      <c r="AD425" s="76">
        <f t="shared" si="92"/>
        <v>45662.40625</v>
      </c>
      <c r="AE425" s="27">
        <f t="shared" si="93"/>
        <v>1937.10000000001</v>
      </c>
      <c r="AF425" s="27">
        <f t="shared" si="94"/>
        <v>-1649.62</v>
      </c>
      <c r="AG425" s="27">
        <f t="shared" si="95"/>
        <v>430.099999999999</v>
      </c>
      <c r="AH425" s="27">
        <f t="shared" si="96"/>
        <v>2360.7</v>
      </c>
      <c r="AI425" s="27">
        <f t="shared" si="97"/>
        <v>789.6</v>
      </c>
      <c r="AJ425" s="27">
        <f t="shared" si="98"/>
        <v>6.31999999999994</v>
      </c>
      <c r="AK425" s="26">
        <f>INDEX(检修、备用和必开!I:I,MATCH(统调负荷!$C425,检修、备用和必开!$A:$A,0))</f>
        <v>8967.407885843</v>
      </c>
    </row>
    <row r="426" ht="13.8" spans="1:37">
      <c r="A426" s="26">
        <f t="shared" si="86"/>
        <v>7</v>
      </c>
      <c r="B426" s="26">
        <f t="shared" si="87"/>
        <v>10</v>
      </c>
      <c r="C426" t="s">
        <v>26</v>
      </c>
      <c r="D426" s="75">
        <v>0.416666666666667</v>
      </c>
      <c r="E426" s="26">
        <v>91455</v>
      </c>
      <c r="F426" s="26">
        <v>46377</v>
      </c>
      <c r="G426" s="26">
        <v>16536</v>
      </c>
      <c r="H426" s="26">
        <v>19519</v>
      </c>
      <c r="I426" s="26">
        <v>10434</v>
      </c>
      <c r="J426" s="26">
        <v>-1411</v>
      </c>
      <c r="K426" s="26">
        <f t="shared" si="99"/>
        <v>40535.77</v>
      </c>
      <c r="L426" s="27">
        <f t="shared" si="88"/>
        <v>1.65749410952351</v>
      </c>
      <c r="M426" s="75">
        <v>0.416666666666667</v>
      </c>
      <c r="N426" s="26">
        <v>93559.5</v>
      </c>
      <c r="O426" s="26">
        <v>44940.37</v>
      </c>
      <c r="P426" s="26">
        <v>17071</v>
      </c>
      <c r="Q426" s="26">
        <v>21853.3</v>
      </c>
      <c r="R426" s="26">
        <v>11073.8</v>
      </c>
      <c r="S426" s="26">
        <v>-1378.97</v>
      </c>
      <c r="T426" s="26">
        <f t="shared" si="89"/>
        <v>39099.14</v>
      </c>
      <c r="U426" s="27">
        <f t="shared" si="90"/>
        <v>1.27008737595023</v>
      </c>
      <c r="V426" s="26">
        <f>INDEX(检修、备用和必开!B:B,MATCH(统调负荷!$C426,检修、备用和必开!$A:$A,0))</f>
        <v>26004.6</v>
      </c>
      <c r="W426" s="26">
        <f>INDEX(检修、备用和必开!C:C,MATCH(统调负荷!$C426,检修、备用和必开!$A:$A,0))</f>
        <v>0</v>
      </c>
      <c r="X426" s="26">
        <f>INDEX(检修、备用和必开!D:D,MATCH(统调负荷!$C426,检修、备用和必开!$A:$A,0))</f>
        <v>13801</v>
      </c>
      <c r="Y426" s="26">
        <f>INDEX(检修、备用和必开!E:E,MATCH(统调负荷!$C426,检修、备用和必开!$A:$A,0))</f>
        <v>5841.23</v>
      </c>
      <c r="Z426" s="26">
        <f>INDEX(检修、备用和必开!F:F,MATCH(统调负荷!$C426,检修、备用和必开!$A:$A,0))</f>
        <v>1300</v>
      </c>
      <c r="AA426" s="26">
        <f t="shared" si="91"/>
        <v>67187.8</v>
      </c>
      <c r="AB426" s="26">
        <v>373.43</v>
      </c>
      <c r="AC426" s="26">
        <v>542.44</v>
      </c>
      <c r="AD426" s="76">
        <f t="shared" si="92"/>
        <v>45662.4166666667</v>
      </c>
      <c r="AE426" s="27">
        <f t="shared" si="93"/>
        <v>2104.5</v>
      </c>
      <c r="AF426" s="27">
        <f t="shared" si="94"/>
        <v>-1436.63</v>
      </c>
      <c r="AG426" s="27">
        <f t="shared" si="95"/>
        <v>535</v>
      </c>
      <c r="AH426" s="27">
        <f t="shared" si="96"/>
        <v>2334.3</v>
      </c>
      <c r="AI426" s="27">
        <f t="shared" si="97"/>
        <v>639.799999999999</v>
      </c>
      <c r="AJ426" s="27">
        <f t="shared" si="98"/>
        <v>32.03</v>
      </c>
      <c r="AK426" s="26">
        <f>INDEX(检修、备用和必开!I:I,MATCH(统调负荷!$C426,检修、备用和必开!$A:$A,0))</f>
        <v>8967.407885843</v>
      </c>
    </row>
    <row r="427" ht="13.8" spans="1:37">
      <c r="A427" s="26">
        <f t="shared" si="86"/>
        <v>7</v>
      </c>
      <c r="B427" s="26">
        <f t="shared" si="87"/>
        <v>10</v>
      </c>
      <c r="C427" t="s">
        <v>26</v>
      </c>
      <c r="D427" s="75">
        <v>0.427083333333333</v>
      </c>
      <c r="E427" s="26">
        <v>89580</v>
      </c>
      <c r="F427" s="26">
        <v>44820</v>
      </c>
      <c r="G427" s="26">
        <v>16413</v>
      </c>
      <c r="H427" s="26">
        <v>18827</v>
      </c>
      <c r="I427" s="26">
        <v>10931</v>
      </c>
      <c r="J427" s="26">
        <v>-1411</v>
      </c>
      <c r="K427" s="26">
        <f t="shared" si="99"/>
        <v>38978.77</v>
      </c>
      <c r="L427" s="27">
        <f t="shared" si="88"/>
        <v>1.72370241544307</v>
      </c>
      <c r="M427" s="75">
        <v>0.427083333333333</v>
      </c>
      <c r="N427" s="26">
        <v>91719.1</v>
      </c>
      <c r="O427" s="26">
        <v>43801.86</v>
      </c>
      <c r="P427" s="26">
        <v>16207.5</v>
      </c>
      <c r="Q427" s="26">
        <v>21313.4</v>
      </c>
      <c r="R427" s="26">
        <v>11773.9</v>
      </c>
      <c r="S427" s="26">
        <v>-1377.56</v>
      </c>
      <c r="T427" s="26">
        <f t="shared" si="89"/>
        <v>37960.63</v>
      </c>
      <c r="U427" s="27">
        <f t="shared" si="90"/>
        <v>1.29802326549608</v>
      </c>
      <c r="V427" s="26">
        <f>INDEX(检修、备用和必开!B:B,MATCH(统调负荷!$C427,检修、备用和必开!$A:$A,0))</f>
        <v>26004.6</v>
      </c>
      <c r="W427" s="26">
        <f>INDEX(检修、备用和必开!C:C,MATCH(统调负荷!$C427,检修、备用和必开!$A:$A,0))</f>
        <v>0</v>
      </c>
      <c r="X427" s="26">
        <f>INDEX(检修、备用和必开!D:D,MATCH(统调负荷!$C427,检修、备用和必开!$A:$A,0))</f>
        <v>13801</v>
      </c>
      <c r="Y427" s="26">
        <f>INDEX(检修、备用和必开!E:E,MATCH(统调负荷!$C427,检修、备用和必开!$A:$A,0))</f>
        <v>5841.23</v>
      </c>
      <c r="Z427" s="26">
        <f>INDEX(检修、备用和必开!F:F,MATCH(统调负荷!$C427,检修、备用和必开!$A:$A,0))</f>
        <v>1300</v>
      </c>
      <c r="AA427" s="26">
        <f t="shared" si="91"/>
        <v>67187.8</v>
      </c>
      <c r="AB427" s="26">
        <v>373.21</v>
      </c>
      <c r="AC427" s="26">
        <v>438.19</v>
      </c>
      <c r="AD427" s="76">
        <f t="shared" si="92"/>
        <v>45662.4270833333</v>
      </c>
      <c r="AE427" s="27">
        <f t="shared" si="93"/>
        <v>2139.10000000001</v>
      </c>
      <c r="AF427" s="27">
        <f t="shared" si="94"/>
        <v>-1018.14</v>
      </c>
      <c r="AG427" s="27">
        <f t="shared" si="95"/>
        <v>-205.5</v>
      </c>
      <c r="AH427" s="27">
        <f t="shared" si="96"/>
        <v>2486.4</v>
      </c>
      <c r="AI427" s="27">
        <f t="shared" si="97"/>
        <v>842.9</v>
      </c>
      <c r="AJ427" s="27">
        <f t="shared" si="98"/>
        <v>33.4400000000001</v>
      </c>
      <c r="AK427" s="26">
        <f>INDEX(检修、备用和必开!I:I,MATCH(统调负荷!$C427,检修、备用和必开!$A:$A,0))</f>
        <v>8967.407885843</v>
      </c>
    </row>
    <row r="428" ht="13.8" spans="1:37">
      <c r="A428" s="26">
        <f t="shared" si="86"/>
        <v>7</v>
      </c>
      <c r="B428" s="26">
        <f t="shared" si="87"/>
        <v>10</v>
      </c>
      <c r="C428" t="s">
        <v>26</v>
      </c>
      <c r="D428" s="75">
        <v>0.4375</v>
      </c>
      <c r="E428" s="26">
        <v>89725</v>
      </c>
      <c r="F428" s="26">
        <v>44410</v>
      </c>
      <c r="G428" s="26">
        <v>16581</v>
      </c>
      <c r="H428" s="26">
        <v>18706</v>
      </c>
      <c r="I428" s="26">
        <v>11439</v>
      </c>
      <c r="J428" s="26">
        <v>-1411</v>
      </c>
      <c r="K428" s="26">
        <f t="shared" si="99"/>
        <v>38568.77</v>
      </c>
      <c r="L428" s="27">
        <f t="shared" si="88"/>
        <v>1.74202599668073</v>
      </c>
      <c r="M428" s="75">
        <v>0.4375</v>
      </c>
      <c r="N428" s="26">
        <v>91410.6</v>
      </c>
      <c r="O428" s="26">
        <v>42652.1</v>
      </c>
      <c r="P428" s="26">
        <v>16588.8</v>
      </c>
      <c r="Q428" s="26">
        <v>21425.8</v>
      </c>
      <c r="R428" s="26">
        <v>12181</v>
      </c>
      <c r="S428" s="26">
        <v>-1437.1</v>
      </c>
      <c r="T428" s="26">
        <f t="shared" si="89"/>
        <v>36810.87</v>
      </c>
      <c r="U428" s="27">
        <f t="shared" si="90"/>
        <v>1.32751072031126</v>
      </c>
      <c r="V428" s="26">
        <f>INDEX(检修、备用和必开!B:B,MATCH(统调负荷!$C428,检修、备用和必开!$A:$A,0))</f>
        <v>26004.6</v>
      </c>
      <c r="W428" s="26">
        <f>INDEX(检修、备用和必开!C:C,MATCH(统调负荷!$C428,检修、备用和必开!$A:$A,0))</f>
        <v>0</v>
      </c>
      <c r="X428" s="26">
        <f>INDEX(检修、备用和必开!D:D,MATCH(统调负荷!$C428,检修、备用和必开!$A:$A,0))</f>
        <v>13801</v>
      </c>
      <c r="Y428" s="26">
        <f>INDEX(检修、备用和必开!E:E,MATCH(统调负荷!$C428,检修、备用和必开!$A:$A,0))</f>
        <v>5841.23</v>
      </c>
      <c r="Z428" s="26">
        <f>INDEX(检修、备用和必开!F:F,MATCH(统调负荷!$C428,检修、备用和必开!$A:$A,0))</f>
        <v>1300</v>
      </c>
      <c r="AA428" s="26">
        <f t="shared" si="91"/>
        <v>67187.8</v>
      </c>
      <c r="AB428" s="26">
        <v>374.76</v>
      </c>
      <c r="AC428" s="26">
        <v>427.22</v>
      </c>
      <c r="AD428" s="76">
        <f t="shared" si="92"/>
        <v>45662.4375</v>
      </c>
      <c r="AE428" s="27">
        <f t="shared" si="93"/>
        <v>1685.60000000001</v>
      </c>
      <c r="AF428" s="27">
        <f t="shared" si="94"/>
        <v>-1757.9</v>
      </c>
      <c r="AG428" s="27">
        <f t="shared" si="95"/>
        <v>7.79999999999927</v>
      </c>
      <c r="AH428" s="27">
        <f t="shared" si="96"/>
        <v>2719.8</v>
      </c>
      <c r="AI428" s="27">
        <f t="shared" si="97"/>
        <v>742</v>
      </c>
      <c r="AJ428" s="27">
        <f t="shared" si="98"/>
        <v>-26.0999999999999</v>
      </c>
      <c r="AK428" s="26">
        <f>INDEX(检修、备用和必开!I:I,MATCH(统调负荷!$C428,检修、备用和必开!$A:$A,0))</f>
        <v>8967.407885843</v>
      </c>
    </row>
    <row r="429" ht="13.8" spans="1:37">
      <c r="A429" s="26">
        <f t="shared" si="86"/>
        <v>7</v>
      </c>
      <c r="B429" s="26">
        <f t="shared" si="87"/>
        <v>10</v>
      </c>
      <c r="C429" t="s">
        <v>26</v>
      </c>
      <c r="D429" s="75">
        <v>0.447916666666667</v>
      </c>
      <c r="E429" s="26">
        <v>89140</v>
      </c>
      <c r="F429" s="26">
        <v>42786</v>
      </c>
      <c r="G429" s="26">
        <v>17427</v>
      </c>
      <c r="H429" s="26">
        <v>18405</v>
      </c>
      <c r="I429" s="26">
        <v>11933</v>
      </c>
      <c r="J429" s="26">
        <v>-1411</v>
      </c>
      <c r="K429" s="26">
        <f t="shared" si="99"/>
        <v>36944.77</v>
      </c>
      <c r="L429" s="27">
        <f t="shared" si="88"/>
        <v>1.8186011172894</v>
      </c>
      <c r="M429" s="75">
        <v>0.447916666666667</v>
      </c>
      <c r="N429" s="26">
        <v>90595.6</v>
      </c>
      <c r="O429" s="26">
        <v>41767.8</v>
      </c>
      <c r="P429" s="26">
        <v>16912.8</v>
      </c>
      <c r="Q429" s="26">
        <v>21177.1</v>
      </c>
      <c r="R429" s="26">
        <v>12133.4</v>
      </c>
      <c r="S429" s="26">
        <v>-1395.5</v>
      </c>
      <c r="T429" s="26">
        <f t="shared" si="89"/>
        <v>35926.57</v>
      </c>
      <c r="U429" s="27">
        <f t="shared" si="90"/>
        <v>1.35111769989967</v>
      </c>
      <c r="V429" s="26">
        <f>INDEX(检修、备用和必开!B:B,MATCH(统调负荷!$C429,检修、备用和必开!$A:$A,0))</f>
        <v>26004.6</v>
      </c>
      <c r="W429" s="26">
        <f>INDEX(检修、备用和必开!C:C,MATCH(统调负荷!$C429,检修、备用和必开!$A:$A,0))</f>
        <v>0</v>
      </c>
      <c r="X429" s="26">
        <f>INDEX(检修、备用和必开!D:D,MATCH(统调负荷!$C429,检修、备用和必开!$A:$A,0))</f>
        <v>13801</v>
      </c>
      <c r="Y429" s="26">
        <f>INDEX(检修、备用和必开!E:E,MATCH(统调负荷!$C429,检修、备用和必开!$A:$A,0))</f>
        <v>5841.23</v>
      </c>
      <c r="Z429" s="26">
        <f>INDEX(检修、备用和必开!F:F,MATCH(统调负荷!$C429,检修、备用和必开!$A:$A,0))</f>
        <v>1300</v>
      </c>
      <c r="AA429" s="26">
        <f t="shared" si="91"/>
        <v>67187.8</v>
      </c>
      <c r="AB429" s="26">
        <v>353.17</v>
      </c>
      <c r="AC429" s="26">
        <v>398.04</v>
      </c>
      <c r="AD429" s="76">
        <f t="shared" si="92"/>
        <v>45662.4479166667</v>
      </c>
      <c r="AE429" s="27">
        <f t="shared" si="93"/>
        <v>1455.60000000001</v>
      </c>
      <c r="AF429" s="27">
        <f t="shared" si="94"/>
        <v>-1018.2</v>
      </c>
      <c r="AG429" s="27">
        <f t="shared" si="95"/>
        <v>-514.200000000001</v>
      </c>
      <c r="AH429" s="27">
        <f t="shared" si="96"/>
        <v>2772.1</v>
      </c>
      <c r="AI429" s="27">
        <f t="shared" si="97"/>
        <v>200.4</v>
      </c>
      <c r="AJ429" s="27">
        <f t="shared" si="98"/>
        <v>15.5</v>
      </c>
      <c r="AK429" s="26">
        <f>INDEX(检修、备用和必开!I:I,MATCH(统调负荷!$C429,检修、备用和必开!$A:$A,0))</f>
        <v>8967.407885843</v>
      </c>
    </row>
    <row r="430" ht="13.8" spans="1:37">
      <c r="A430" s="26">
        <f t="shared" si="86"/>
        <v>7</v>
      </c>
      <c r="B430" s="26">
        <f t="shared" si="87"/>
        <v>11</v>
      </c>
      <c r="C430" t="s">
        <v>26</v>
      </c>
      <c r="D430" s="75">
        <v>0.458333333333333</v>
      </c>
      <c r="E430" s="26">
        <v>89345</v>
      </c>
      <c r="F430" s="26">
        <v>41894</v>
      </c>
      <c r="G430" s="26">
        <v>17958</v>
      </c>
      <c r="H430" s="26">
        <v>18510</v>
      </c>
      <c r="I430" s="26">
        <v>12394</v>
      </c>
      <c r="J430" s="26">
        <v>-1411</v>
      </c>
      <c r="K430" s="26">
        <f t="shared" si="99"/>
        <v>36052.77</v>
      </c>
      <c r="L430" s="27">
        <f t="shared" si="88"/>
        <v>1.86359605655821</v>
      </c>
      <c r="M430" s="75">
        <v>0.458333333333333</v>
      </c>
      <c r="N430" s="26">
        <v>90748.2</v>
      </c>
      <c r="O430" s="26">
        <v>40591.27</v>
      </c>
      <c r="P430" s="26">
        <v>17611.6</v>
      </c>
      <c r="Q430" s="26">
        <v>21415.8</v>
      </c>
      <c r="R430" s="26">
        <v>12526.4</v>
      </c>
      <c r="S430" s="26">
        <v>-1396.87</v>
      </c>
      <c r="T430" s="26">
        <f t="shared" si="89"/>
        <v>34750.04</v>
      </c>
      <c r="U430" s="27">
        <f t="shared" si="90"/>
        <v>1.38385913051502</v>
      </c>
      <c r="V430" s="26">
        <f>INDEX(检修、备用和必开!B:B,MATCH(统调负荷!$C430,检修、备用和必开!$A:$A,0))</f>
        <v>26004.6</v>
      </c>
      <c r="W430" s="26">
        <f>INDEX(检修、备用和必开!C:C,MATCH(统调负荷!$C430,检修、备用和必开!$A:$A,0))</f>
        <v>0</v>
      </c>
      <c r="X430" s="26">
        <f>INDEX(检修、备用和必开!D:D,MATCH(统调负荷!$C430,检修、备用和必开!$A:$A,0))</f>
        <v>13801</v>
      </c>
      <c r="Y430" s="26">
        <f>INDEX(检修、备用和必开!E:E,MATCH(统调负荷!$C430,检修、备用和必开!$A:$A,0))</f>
        <v>5841.23</v>
      </c>
      <c r="Z430" s="26">
        <f>INDEX(检修、备用和必开!F:F,MATCH(统调负荷!$C430,检修、备用和必开!$A:$A,0))</f>
        <v>1300</v>
      </c>
      <c r="AA430" s="26">
        <f t="shared" si="91"/>
        <v>67187.8</v>
      </c>
      <c r="AB430" s="26">
        <v>349.86</v>
      </c>
      <c r="AC430" s="26">
        <v>205.61</v>
      </c>
      <c r="AD430" s="76">
        <f t="shared" si="92"/>
        <v>45662.4583333333</v>
      </c>
      <c r="AE430" s="27">
        <f t="shared" si="93"/>
        <v>1403.2</v>
      </c>
      <c r="AF430" s="27">
        <f t="shared" si="94"/>
        <v>-1302.73</v>
      </c>
      <c r="AG430" s="27">
        <f t="shared" si="95"/>
        <v>-346.400000000001</v>
      </c>
      <c r="AH430" s="27">
        <f t="shared" si="96"/>
        <v>2905.8</v>
      </c>
      <c r="AI430" s="27">
        <f t="shared" si="97"/>
        <v>132.4</v>
      </c>
      <c r="AJ430" s="27">
        <f t="shared" si="98"/>
        <v>14.1300000000001</v>
      </c>
      <c r="AK430" s="26">
        <f>INDEX(检修、备用和必开!I:I,MATCH(统调负荷!$C430,检修、备用和必开!$A:$A,0))</f>
        <v>8967.407885843</v>
      </c>
    </row>
    <row r="431" ht="13.8" spans="1:37">
      <c r="A431" s="26">
        <f t="shared" si="86"/>
        <v>7</v>
      </c>
      <c r="B431" s="26">
        <f t="shared" si="87"/>
        <v>11</v>
      </c>
      <c r="C431" t="s">
        <v>26</v>
      </c>
      <c r="D431" s="75">
        <v>0.46875</v>
      </c>
      <c r="E431" s="26">
        <v>89285</v>
      </c>
      <c r="F431" s="26">
        <v>42317</v>
      </c>
      <c r="G431" s="26">
        <v>17027</v>
      </c>
      <c r="H431" s="26">
        <v>18571</v>
      </c>
      <c r="I431" s="26">
        <v>12781</v>
      </c>
      <c r="J431" s="26">
        <v>-1411</v>
      </c>
      <c r="K431" s="26">
        <f t="shared" si="99"/>
        <v>36475.77</v>
      </c>
      <c r="L431" s="27">
        <f t="shared" si="88"/>
        <v>1.84198441869767</v>
      </c>
      <c r="M431" s="75">
        <v>0.46875</v>
      </c>
      <c r="N431" s="26">
        <v>90515.6</v>
      </c>
      <c r="O431" s="26">
        <v>40197.9</v>
      </c>
      <c r="P431" s="26">
        <v>17761.4</v>
      </c>
      <c r="Q431" s="26">
        <v>21248.2</v>
      </c>
      <c r="R431" s="26">
        <v>12717.3</v>
      </c>
      <c r="S431" s="26">
        <v>-1409.2</v>
      </c>
      <c r="T431" s="26">
        <f t="shared" si="89"/>
        <v>34356.67</v>
      </c>
      <c r="U431" s="27">
        <f t="shared" si="90"/>
        <v>1.39516301349297</v>
      </c>
      <c r="V431" s="26">
        <f>INDEX(检修、备用和必开!B:B,MATCH(统调负荷!$C431,检修、备用和必开!$A:$A,0))</f>
        <v>26004.6</v>
      </c>
      <c r="W431" s="26">
        <f>INDEX(检修、备用和必开!C:C,MATCH(统调负荷!$C431,检修、备用和必开!$A:$A,0))</f>
        <v>0</v>
      </c>
      <c r="X431" s="26">
        <f>INDEX(检修、备用和必开!D:D,MATCH(统调负荷!$C431,检修、备用和必开!$A:$A,0))</f>
        <v>13801</v>
      </c>
      <c r="Y431" s="26">
        <f>INDEX(检修、备用和必开!E:E,MATCH(统调负荷!$C431,检修、备用和必开!$A:$A,0))</f>
        <v>5841.23</v>
      </c>
      <c r="Z431" s="26">
        <f>INDEX(检修、备用和必开!F:F,MATCH(统调负荷!$C431,检修、备用和必开!$A:$A,0))</f>
        <v>1300</v>
      </c>
      <c r="AA431" s="26">
        <f t="shared" si="91"/>
        <v>67187.8</v>
      </c>
      <c r="AB431" s="26">
        <v>348.28</v>
      </c>
      <c r="AC431" s="26">
        <v>391.96</v>
      </c>
      <c r="AD431" s="76">
        <f t="shared" si="92"/>
        <v>45662.46875</v>
      </c>
      <c r="AE431" s="27">
        <f t="shared" si="93"/>
        <v>1230.60000000001</v>
      </c>
      <c r="AF431" s="27">
        <f t="shared" si="94"/>
        <v>-2119.1</v>
      </c>
      <c r="AG431" s="27">
        <f t="shared" si="95"/>
        <v>734.400000000001</v>
      </c>
      <c r="AH431" s="27">
        <f t="shared" si="96"/>
        <v>2677.2</v>
      </c>
      <c r="AI431" s="27">
        <f t="shared" si="97"/>
        <v>-63.7000000000007</v>
      </c>
      <c r="AJ431" s="27">
        <f t="shared" si="98"/>
        <v>1.79999999999995</v>
      </c>
      <c r="AK431" s="26">
        <f>INDEX(检修、备用和必开!I:I,MATCH(统调负荷!$C431,检修、备用和必开!$A:$A,0))</f>
        <v>8967.407885843</v>
      </c>
    </row>
    <row r="432" ht="13.8" spans="1:37">
      <c r="A432" s="26">
        <f t="shared" si="86"/>
        <v>7</v>
      </c>
      <c r="B432" s="26">
        <f t="shared" si="87"/>
        <v>11</v>
      </c>
      <c r="C432" t="s">
        <v>26</v>
      </c>
      <c r="D432" s="75">
        <v>0.479166666666667</v>
      </c>
      <c r="E432" s="26">
        <v>87995</v>
      </c>
      <c r="F432" s="26">
        <v>41431</v>
      </c>
      <c r="G432" s="26">
        <v>16361</v>
      </c>
      <c r="H432" s="26">
        <v>18474</v>
      </c>
      <c r="I432" s="26">
        <v>13141</v>
      </c>
      <c r="J432" s="26">
        <v>-1412</v>
      </c>
      <c r="K432" s="26">
        <f t="shared" si="99"/>
        <v>35589.77</v>
      </c>
      <c r="L432" s="27">
        <f t="shared" si="88"/>
        <v>1.88784024173238</v>
      </c>
      <c r="M432" s="75">
        <v>0.479166666666667</v>
      </c>
      <c r="N432" s="26">
        <v>89205.3</v>
      </c>
      <c r="O432" s="26">
        <v>39291.51</v>
      </c>
      <c r="P432" s="26">
        <v>17232.5</v>
      </c>
      <c r="Q432" s="26">
        <v>21121.1</v>
      </c>
      <c r="R432" s="26">
        <v>12950.1</v>
      </c>
      <c r="S432" s="26">
        <v>-1389.91</v>
      </c>
      <c r="T432" s="26">
        <f t="shared" si="89"/>
        <v>33450.28</v>
      </c>
      <c r="U432" s="27">
        <f t="shared" si="90"/>
        <v>1.42192550127743</v>
      </c>
      <c r="V432" s="26">
        <f>INDEX(检修、备用和必开!B:B,MATCH(统调负荷!$C432,检修、备用和必开!$A:$A,0))</f>
        <v>26004.6</v>
      </c>
      <c r="W432" s="26">
        <f>INDEX(检修、备用和必开!C:C,MATCH(统调负荷!$C432,检修、备用和必开!$A:$A,0))</f>
        <v>0</v>
      </c>
      <c r="X432" s="26">
        <f>INDEX(检修、备用和必开!D:D,MATCH(统调负荷!$C432,检修、备用和必开!$A:$A,0))</f>
        <v>13801</v>
      </c>
      <c r="Y432" s="26">
        <f>INDEX(检修、备用和必开!E:E,MATCH(统调负荷!$C432,检修、备用和必开!$A:$A,0))</f>
        <v>5841.23</v>
      </c>
      <c r="Z432" s="26">
        <f>INDEX(检修、备用和必开!F:F,MATCH(统调负荷!$C432,检修、备用和必开!$A:$A,0))</f>
        <v>1300</v>
      </c>
      <c r="AA432" s="26">
        <f t="shared" si="91"/>
        <v>67187.8</v>
      </c>
      <c r="AB432" s="26">
        <v>345.36</v>
      </c>
      <c r="AC432" s="26">
        <v>375.47</v>
      </c>
      <c r="AD432" s="76">
        <f t="shared" si="92"/>
        <v>45662.4791666667</v>
      </c>
      <c r="AE432" s="27">
        <f t="shared" si="93"/>
        <v>1210.3</v>
      </c>
      <c r="AF432" s="27">
        <f t="shared" si="94"/>
        <v>-2139.49</v>
      </c>
      <c r="AG432" s="27">
        <f t="shared" si="95"/>
        <v>871.5</v>
      </c>
      <c r="AH432" s="27">
        <f t="shared" si="96"/>
        <v>2647.1</v>
      </c>
      <c r="AI432" s="27">
        <f t="shared" si="97"/>
        <v>-190.9</v>
      </c>
      <c r="AJ432" s="27">
        <f t="shared" si="98"/>
        <v>22.0899999999999</v>
      </c>
      <c r="AK432" s="26">
        <f>INDEX(检修、备用和必开!I:I,MATCH(统调负荷!$C432,检修、备用和必开!$A:$A,0))</f>
        <v>8967.407885843</v>
      </c>
    </row>
    <row r="433" ht="13.8" spans="1:37">
      <c r="A433" s="26">
        <f t="shared" si="86"/>
        <v>7</v>
      </c>
      <c r="B433" s="26">
        <f t="shared" si="87"/>
        <v>11</v>
      </c>
      <c r="C433" t="s">
        <v>26</v>
      </c>
      <c r="D433" s="75">
        <v>0.489583333333333</v>
      </c>
      <c r="E433" s="26">
        <v>85795</v>
      </c>
      <c r="F433" s="26">
        <v>39946</v>
      </c>
      <c r="G433" s="26">
        <v>15393</v>
      </c>
      <c r="H433" s="26">
        <v>18477</v>
      </c>
      <c r="I433" s="26">
        <v>13390</v>
      </c>
      <c r="J433" s="26">
        <v>-1411</v>
      </c>
      <c r="K433" s="26">
        <f t="shared" si="99"/>
        <v>34104.77</v>
      </c>
      <c r="L433" s="27">
        <f t="shared" si="88"/>
        <v>1.97004114087267</v>
      </c>
      <c r="M433" s="75">
        <v>0.489583333333333</v>
      </c>
      <c r="N433" s="26">
        <v>86748.4</v>
      </c>
      <c r="O433" s="26">
        <v>37992.32</v>
      </c>
      <c r="P433" s="26">
        <v>15857</v>
      </c>
      <c r="Q433" s="26">
        <v>21199.7</v>
      </c>
      <c r="R433" s="26">
        <v>13053.6</v>
      </c>
      <c r="S433" s="26">
        <v>-1354.22</v>
      </c>
      <c r="T433" s="26">
        <f t="shared" si="89"/>
        <v>32151.09</v>
      </c>
      <c r="U433" s="27">
        <f t="shared" si="90"/>
        <v>1.46212718507472</v>
      </c>
      <c r="V433" s="26">
        <f>INDEX(检修、备用和必开!B:B,MATCH(统调负荷!$C433,检修、备用和必开!$A:$A,0))</f>
        <v>26004.6</v>
      </c>
      <c r="W433" s="26">
        <f>INDEX(检修、备用和必开!C:C,MATCH(统调负荷!$C433,检修、备用和必开!$A:$A,0))</f>
        <v>0</v>
      </c>
      <c r="X433" s="26">
        <f>INDEX(检修、备用和必开!D:D,MATCH(统调负荷!$C433,检修、备用和必开!$A:$A,0))</f>
        <v>13801</v>
      </c>
      <c r="Y433" s="26">
        <f>INDEX(检修、备用和必开!E:E,MATCH(统调负荷!$C433,检修、备用和必开!$A:$A,0))</f>
        <v>5841.23</v>
      </c>
      <c r="Z433" s="26">
        <f>INDEX(检修、备用和必开!F:F,MATCH(统调负荷!$C433,检修、备用和必开!$A:$A,0))</f>
        <v>1300</v>
      </c>
      <c r="AA433" s="26">
        <f t="shared" si="91"/>
        <v>67187.8</v>
      </c>
      <c r="AB433" s="26">
        <v>328.95</v>
      </c>
      <c r="AC433" s="26">
        <v>381.71</v>
      </c>
      <c r="AD433" s="76">
        <f t="shared" si="92"/>
        <v>45662.4895833333</v>
      </c>
      <c r="AE433" s="27">
        <f t="shared" si="93"/>
        <v>953.399999999994</v>
      </c>
      <c r="AF433" s="27">
        <f t="shared" si="94"/>
        <v>-1953.68</v>
      </c>
      <c r="AG433" s="27">
        <f t="shared" si="95"/>
        <v>464</v>
      </c>
      <c r="AH433" s="27">
        <f t="shared" si="96"/>
        <v>2722.7</v>
      </c>
      <c r="AI433" s="27">
        <f t="shared" si="97"/>
        <v>-336.4</v>
      </c>
      <c r="AJ433" s="27">
        <f t="shared" si="98"/>
        <v>56.78</v>
      </c>
      <c r="AK433" s="26">
        <f>INDEX(检修、备用和必开!I:I,MATCH(统调负荷!$C433,检修、备用和必开!$A:$A,0))</f>
        <v>8967.407885843</v>
      </c>
    </row>
    <row r="434" ht="13.8" spans="1:37">
      <c r="A434" s="26">
        <f t="shared" si="86"/>
        <v>7</v>
      </c>
      <c r="B434" s="26">
        <f t="shared" si="87"/>
        <v>12</v>
      </c>
      <c r="C434" t="s">
        <v>26</v>
      </c>
      <c r="D434" s="75">
        <v>0.5</v>
      </c>
      <c r="E434" s="26">
        <v>80285</v>
      </c>
      <c r="F434" s="26">
        <v>36039</v>
      </c>
      <c r="G434" s="26">
        <v>14736</v>
      </c>
      <c r="H434" s="26">
        <v>17302</v>
      </c>
      <c r="I434" s="26">
        <v>13619</v>
      </c>
      <c r="J434" s="26">
        <v>-1411</v>
      </c>
      <c r="K434" s="26">
        <f t="shared" si="99"/>
        <v>30197.77</v>
      </c>
      <c r="L434" s="27">
        <f t="shared" si="88"/>
        <v>2.22492588028851</v>
      </c>
      <c r="M434" s="75">
        <v>0.5</v>
      </c>
      <c r="N434" s="26">
        <v>81071.1</v>
      </c>
      <c r="O434" s="26">
        <v>34819.56</v>
      </c>
      <c r="P434" s="26">
        <v>15342.2</v>
      </c>
      <c r="Q434" s="26">
        <v>19247.3</v>
      </c>
      <c r="R434" s="26">
        <v>13033.9</v>
      </c>
      <c r="S434" s="26">
        <v>-1371.86</v>
      </c>
      <c r="T434" s="26">
        <f t="shared" si="89"/>
        <v>28978.33</v>
      </c>
      <c r="U434" s="27">
        <f t="shared" si="90"/>
        <v>1.57056690696184</v>
      </c>
      <c r="V434" s="26">
        <f>INDEX(检修、备用和必开!B:B,MATCH(统调负荷!$C434,检修、备用和必开!$A:$A,0))</f>
        <v>26004.6</v>
      </c>
      <c r="W434" s="26">
        <f>INDEX(检修、备用和必开!C:C,MATCH(统调负荷!$C434,检修、备用和必开!$A:$A,0))</f>
        <v>0</v>
      </c>
      <c r="X434" s="26">
        <f>INDEX(检修、备用和必开!D:D,MATCH(统调负荷!$C434,检修、备用和必开!$A:$A,0))</f>
        <v>13801</v>
      </c>
      <c r="Y434" s="26">
        <f>INDEX(检修、备用和必开!E:E,MATCH(统调负荷!$C434,检修、备用和必开!$A:$A,0))</f>
        <v>5841.23</v>
      </c>
      <c r="Z434" s="26">
        <f>INDEX(检修、备用和必开!F:F,MATCH(统调负荷!$C434,检修、备用和必开!$A:$A,0))</f>
        <v>1300</v>
      </c>
      <c r="AA434" s="26">
        <f t="shared" si="91"/>
        <v>67187.8</v>
      </c>
      <c r="AB434" s="26">
        <v>311.3</v>
      </c>
      <c r="AC434" s="26">
        <v>207.99</v>
      </c>
      <c r="AD434" s="76">
        <f t="shared" si="92"/>
        <v>45662.5</v>
      </c>
      <c r="AE434" s="27">
        <f t="shared" si="93"/>
        <v>786.100000000006</v>
      </c>
      <c r="AF434" s="27">
        <f t="shared" si="94"/>
        <v>-1219.44</v>
      </c>
      <c r="AG434" s="27">
        <f t="shared" si="95"/>
        <v>606.200000000001</v>
      </c>
      <c r="AH434" s="27">
        <f t="shared" si="96"/>
        <v>1945.3</v>
      </c>
      <c r="AI434" s="27">
        <f t="shared" si="97"/>
        <v>-585.1</v>
      </c>
      <c r="AJ434" s="27">
        <f t="shared" si="98"/>
        <v>39.1400000000001</v>
      </c>
      <c r="AK434" s="26">
        <f>INDEX(检修、备用和必开!I:I,MATCH(统调负荷!$C434,检修、备用和必开!$A:$A,0))</f>
        <v>8967.407885843</v>
      </c>
    </row>
    <row r="435" ht="13.8" spans="1:37">
      <c r="A435" s="26">
        <f t="shared" si="86"/>
        <v>7</v>
      </c>
      <c r="B435" s="26">
        <f t="shared" si="87"/>
        <v>12</v>
      </c>
      <c r="C435" t="s">
        <v>26</v>
      </c>
      <c r="D435" s="75">
        <v>0.510416666666667</v>
      </c>
      <c r="E435" s="26">
        <v>80675</v>
      </c>
      <c r="F435" s="26">
        <v>36903</v>
      </c>
      <c r="G435" s="26">
        <v>14084</v>
      </c>
      <c r="H435" s="26">
        <v>17301</v>
      </c>
      <c r="I435" s="26">
        <v>13798</v>
      </c>
      <c r="J435" s="26">
        <v>-1411</v>
      </c>
      <c r="K435" s="26">
        <f t="shared" si="99"/>
        <v>31061.77</v>
      </c>
      <c r="L435" s="27">
        <f t="shared" si="88"/>
        <v>2.16303835872843</v>
      </c>
      <c r="M435" s="75">
        <v>0.510416666666667</v>
      </c>
      <c r="N435" s="26">
        <v>81416.8</v>
      </c>
      <c r="O435" s="26">
        <v>36138.56</v>
      </c>
      <c r="P435" s="26">
        <v>14554.2</v>
      </c>
      <c r="Q435" s="26">
        <v>18794.7</v>
      </c>
      <c r="R435" s="26">
        <v>13246.8</v>
      </c>
      <c r="S435" s="26">
        <v>-1317.46</v>
      </c>
      <c r="T435" s="26">
        <f t="shared" si="89"/>
        <v>30297.33</v>
      </c>
      <c r="U435" s="27">
        <f t="shared" si="90"/>
        <v>1.52359057587895</v>
      </c>
      <c r="V435" s="26">
        <f>INDEX(检修、备用和必开!B:B,MATCH(统调负荷!$C435,检修、备用和必开!$A:$A,0))</f>
        <v>26004.6</v>
      </c>
      <c r="W435" s="26">
        <f>INDEX(检修、备用和必开!C:C,MATCH(统调负荷!$C435,检修、备用和必开!$A:$A,0))</f>
        <v>0</v>
      </c>
      <c r="X435" s="26">
        <f>INDEX(检修、备用和必开!D:D,MATCH(统调负荷!$C435,检修、备用和必开!$A:$A,0))</f>
        <v>13801</v>
      </c>
      <c r="Y435" s="26">
        <f>INDEX(检修、备用和必开!E:E,MATCH(统调负荷!$C435,检修、备用和必开!$A:$A,0))</f>
        <v>5841.23</v>
      </c>
      <c r="Z435" s="26">
        <f>INDEX(检修、备用和必开!F:F,MATCH(统调负荷!$C435,检修、备用和必开!$A:$A,0))</f>
        <v>1300</v>
      </c>
      <c r="AA435" s="26">
        <f t="shared" si="91"/>
        <v>67187.8</v>
      </c>
      <c r="AB435" s="26">
        <v>323.37</v>
      </c>
      <c r="AC435" s="26">
        <v>465.8</v>
      </c>
      <c r="AD435" s="76">
        <f t="shared" si="92"/>
        <v>45662.5104166667</v>
      </c>
      <c r="AE435" s="27">
        <f t="shared" si="93"/>
        <v>741.800000000003</v>
      </c>
      <c r="AF435" s="27">
        <f t="shared" si="94"/>
        <v>-764.440000000002</v>
      </c>
      <c r="AG435" s="27">
        <f t="shared" si="95"/>
        <v>470.200000000001</v>
      </c>
      <c r="AH435" s="27">
        <f t="shared" si="96"/>
        <v>1493.7</v>
      </c>
      <c r="AI435" s="27">
        <f t="shared" si="97"/>
        <v>-551.200000000001</v>
      </c>
      <c r="AJ435" s="27">
        <f t="shared" si="98"/>
        <v>93.54</v>
      </c>
      <c r="AK435" s="26">
        <f>INDEX(检修、备用和必开!I:I,MATCH(统调负荷!$C435,检修、备用和必开!$A:$A,0))</f>
        <v>8967.407885843</v>
      </c>
    </row>
    <row r="436" ht="13.8" spans="1:37">
      <c r="A436" s="26">
        <f t="shared" si="86"/>
        <v>7</v>
      </c>
      <c r="B436" s="26">
        <f t="shared" si="87"/>
        <v>12</v>
      </c>
      <c r="C436" t="s">
        <v>26</v>
      </c>
      <c r="D436" s="75">
        <v>0.520833333333333</v>
      </c>
      <c r="E436" s="26">
        <v>79950</v>
      </c>
      <c r="F436" s="26">
        <v>36449</v>
      </c>
      <c r="G436" s="26">
        <v>13742</v>
      </c>
      <c r="H436" s="26">
        <v>17257</v>
      </c>
      <c r="I436" s="26">
        <v>13913</v>
      </c>
      <c r="J436" s="26">
        <v>-1411</v>
      </c>
      <c r="K436" s="26">
        <f t="shared" si="99"/>
        <v>30607.77</v>
      </c>
      <c r="L436" s="27">
        <f t="shared" si="88"/>
        <v>2.19512234965174</v>
      </c>
      <c r="M436" s="75">
        <v>0.520833333333333</v>
      </c>
      <c r="N436" s="26">
        <v>80880.8</v>
      </c>
      <c r="O436" s="26">
        <v>35828.92</v>
      </c>
      <c r="P436" s="26">
        <v>14313.1</v>
      </c>
      <c r="Q436" s="26">
        <v>18843.5</v>
      </c>
      <c r="R436" s="26">
        <v>13293.5</v>
      </c>
      <c r="S436" s="26">
        <v>-1398.22</v>
      </c>
      <c r="T436" s="26">
        <f t="shared" si="89"/>
        <v>29987.69</v>
      </c>
      <c r="U436" s="27">
        <f t="shared" si="90"/>
        <v>1.5343642388023</v>
      </c>
      <c r="V436" s="26">
        <f>INDEX(检修、备用和必开!B:B,MATCH(统调负荷!$C436,检修、备用和必开!$A:$A,0))</f>
        <v>26004.6</v>
      </c>
      <c r="W436" s="26">
        <f>INDEX(检修、备用和必开!C:C,MATCH(统调负荷!$C436,检修、备用和必开!$A:$A,0))</f>
        <v>0</v>
      </c>
      <c r="X436" s="26">
        <f>INDEX(检修、备用和必开!D:D,MATCH(统调负荷!$C436,检修、备用和必开!$A:$A,0))</f>
        <v>13801</v>
      </c>
      <c r="Y436" s="26">
        <f>INDEX(检修、备用和必开!E:E,MATCH(统调负荷!$C436,检修、备用和必开!$A:$A,0))</f>
        <v>5841.23</v>
      </c>
      <c r="Z436" s="26">
        <f>INDEX(检修、备用和必开!F:F,MATCH(统调负荷!$C436,检修、备用和必开!$A:$A,0))</f>
        <v>1300</v>
      </c>
      <c r="AA436" s="26">
        <f t="shared" si="91"/>
        <v>67187.8</v>
      </c>
      <c r="AB436" s="26">
        <v>299.78</v>
      </c>
      <c r="AC436" s="26">
        <v>331.95</v>
      </c>
      <c r="AD436" s="76">
        <f t="shared" si="92"/>
        <v>45662.5208333333</v>
      </c>
      <c r="AE436" s="27">
        <f t="shared" si="93"/>
        <v>930.800000000003</v>
      </c>
      <c r="AF436" s="27">
        <f t="shared" si="94"/>
        <v>-620.080000000002</v>
      </c>
      <c r="AG436" s="27">
        <f t="shared" si="95"/>
        <v>571.1</v>
      </c>
      <c r="AH436" s="27">
        <f t="shared" si="96"/>
        <v>1586.5</v>
      </c>
      <c r="AI436" s="27">
        <f t="shared" si="97"/>
        <v>-619.5</v>
      </c>
      <c r="AJ436" s="27">
        <f t="shared" si="98"/>
        <v>12.78</v>
      </c>
      <c r="AK436" s="26">
        <f>INDEX(检修、备用和必开!I:I,MATCH(统调负荷!$C436,检修、备用和必开!$A:$A,0))</f>
        <v>8967.407885843</v>
      </c>
    </row>
    <row r="437" ht="13.8" spans="1:37">
      <c r="A437" s="26">
        <f t="shared" si="86"/>
        <v>7</v>
      </c>
      <c r="B437" s="26">
        <f t="shared" si="87"/>
        <v>12</v>
      </c>
      <c r="C437" t="s">
        <v>26</v>
      </c>
      <c r="D437" s="75">
        <v>0.53125</v>
      </c>
      <c r="E437" s="26">
        <v>79735</v>
      </c>
      <c r="F437" s="26">
        <v>36813</v>
      </c>
      <c r="G437" s="26">
        <v>13148</v>
      </c>
      <c r="H437" s="26">
        <v>17213</v>
      </c>
      <c r="I437" s="26">
        <v>13972</v>
      </c>
      <c r="J437" s="26">
        <v>-1411</v>
      </c>
      <c r="K437" s="26">
        <f t="shared" si="99"/>
        <v>30971.77</v>
      </c>
      <c r="L437" s="27">
        <f t="shared" si="88"/>
        <v>2.16932387138352</v>
      </c>
      <c r="M437" s="75">
        <v>0.53125</v>
      </c>
      <c r="N437" s="26">
        <v>80770.1</v>
      </c>
      <c r="O437" s="26">
        <v>36670.82</v>
      </c>
      <c r="P437" s="26">
        <v>13413.7</v>
      </c>
      <c r="Q437" s="26">
        <v>18638.5</v>
      </c>
      <c r="R437" s="26">
        <v>13411.6</v>
      </c>
      <c r="S437" s="26">
        <v>-1364.52</v>
      </c>
      <c r="T437" s="26">
        <f t="shared" si="89"/>
        <v>30829.59</v>
      </c>
      <c r="U437" s="27">
        <f t="shared" si="90"/>
        <v>1.50542038543519</v>
      </c>
      <c r="V437" s="26">
        <f>INDEX(检修、备用和必开!B:B,MATCH(统调负荷!$C437,检修、备用和必开!$A:$A,0))</f>
        <v>26004.6</v>
      </c>
      <c r="W437" s="26">
        <f>INDEX(检修、备用和必开!C:C,MATCH(统调负荷!$C437,检修、备用和必开!$A:$A,0))</f>
        <v>0</v>
      </c>
      <c r="X437" s="26">
        <f>INDEX(检修、备用和必开!D:D,MATCH(统调负荷!$C437,检修、备用和必开!$A:$A,0))</f>
        <v>13801</v>
      </c>
      <c r="Y437" s="26">
        <f>INDEX(检修、备用和必开!E:E,MATCH(统调负荷!$C437,检修、备用和必开!$A:$A,0))</f>
        <v>5841.23</v>
      </c>
      <c r="Z437" s="26">
        <f>INDEX(检修、备用和必开!F:F,MATCH(统调负荷!$C437,检修、备用和必开!$A:$A,0))</f>
        <v>1300</v>
      </c>
      <c r="AA437" s="26">
        <f t="shared" si="91"/>
        <v>67187.8</v>
      </c>
      <c r="AB437" s="26">
        <v>344.58</v>
      </c>
      <c r="AC437" s="26">
        <v>347.47</v>
      </c>
      <c r="AD437" s="76">
        <f t="shared" si="92"/>
        <v>45662.53125</v>
      </c>
      <c r="AE437" s="27">
        <f t="shared" si="93"/>
        <v>1035.10000000001</v>
      </c>
      <c r="AF437" s="27">
        <f t="shared" si="94"/>
        <v>-142.18</v>
      </c>
      <c r="AG437" s="27">
        <f t="shared" si="95"/>
        <v>265.700000000001</v>
      </c>
      <c r="AH437" s="27">
        <f t="shared" si="96"/>
        <v>1425.5</v>
      </c>
      <c r="AI437" s="27">
        <f t="shared" si="97"/>
        <v>-560.4</v>
      </c>
      <c r="AJ437" s="27">
        <f t="shared" si="98"/>
        <v>46.48</v>
      </c>
      <c r="AK437" s="26">
        <f>INDEX(检修、备用和必开!I:I,MATCH(统调负荷!$C437,检修、备用和必开!$A:$A,0))</f>
        <v>8967.407885843</v>
      </c>
    </row>
    <row r="438" ht="13.8" spans="1:37">
      <c r="A438" s="26">
        <f t="shared" si="86"/>
        <v>7</v>
      </c>
      <c r="B438" s="26">
        <f t="shared" si="87"/>
        <v>13</v>
      </c>
      <c r="C438" t="s">
        <v>26</v>
      </c>
      <c r="D438" s="75">
        <v>0.541666666666667</v>
      </c>
      <c r="E438" s="26">
        <v>79775</v>
      </c>
      <c r="F438" s="26">
        <v>37466</v>
      </c>
      <c r="G438" s="26">
        <v>12633</v>
      </c>
      <c r="H438" s="26">
        <v>17133</v>
      </c>
      <c r="I438" s="26">
        <v>13954</v>
      </c>
      <c r="J438" s="26">
        <v>-1411</v>
      </c>
      <c r="K438" s="26">
        <f t="shared" si="99"/>
        <v>31624.77</v>
      </c>
      <c r="L438" s="27">
        <f t="shared" si="88"/>
        <v>2.12453086615333</v>
      </c>
      <c r="M438" s="75">
        <v>0.541666666666667</v>
      </c>
      <c r="N438" s="26">
        <v>80788.1</v>
      </c>
      <c r="O438" s="26">
        <v>36526.34</v>
      </c>
      <c r="P438" s="26">
        <v>13544.3</v>
      </c>
      <c r="Q438" s="26">
        <v>18728.8</v>
      </c>
      <c r="R438" s="26">
        <v>13367.6</v>
      </c>
      <c r="S438" s="26">
        <v>-1378.94</v>
      </c>
      <c r="T438" s="26">
        <f t="shared" si="89"/>
        <v>30685.11</v>
      </c>
      <c r="U438" s="27">
        <f t="shared" si="90"/>
        <v>1.51030962248666</v>
      </c>
      <c r="V438" s="26">
        <f>INDEX(检修、备用和必开!B:B,MATCH(统调负荷!$C438,检修、备用和必开!$A:$A,0))</f>
        <v>26004.6</v>
      </c>
      <c r="W438" s="26">
        <f>INDEX(检修、备用和必开!C:C,MATCH(统调负荷!$C438,检修、备用和必开!$A:$A,0))</f>
        <v>0</v>
      </c>
      <c r="X438" s="26">
        <f>INDEX(检修、备用和必开!D:D,MATCH(统调负荷!$C438,检修、备用和必开!$A:$A,0))</f>
        <v>13801</v>
      </c>
      <c r="Y438" s="26">
        <f>INDEX(检修、备用和必开!E:E,MATCH(统调负荷!$C438,检修、备用和必开!$A:$A,0))</f>
        <v>5841.23</v>
      </c>
      <c r="Z438" s="26">
        <f>INDEX(检修、备用和必开!F:F,MATCH(统调负荷!$C438,检修、备用和必开!$A:$A,0))</f>
        <v>1300</v>
      </c>
      <c r="AA438" s="26">
        <f t="shared" si="91"/>
        <v>67187.8</v>
      </c>
      <c r="AB438" s="26">
        <v>317.98</v>
      </c>
      <c r="AC438" s="26">
        <v>352.07</v>
      </c>
      <c r="AD438" s="76">
        <f t="shared" si="92"/>
        <v>45662.5416666667</v>
      </c>
      <c r="AE438" s="27">
        <f t="shared" si="93"/>
        <v>1013.10000000001</v>
      </c>
      <c r="AF438" s="27">
        <f t="shared" si="94"/>
        <v>-939.660000000003</v>
      </c>
      <c r="AG438" s="27">
        <f t="shared" si="95"/>
        <v>911.299999999999</v>
      </c>
      <c r="AH438" s="27">
        <f t="shared" si="96"/>
        <v>1595.8</v>
      </c>
      <c r="AI438" s="27">
        <f t="shared" si="97"/>
        <v>-586.4</v>
      </c>
      <c r="AJ438" s="27">
        <f t="shared" si="98"/>
        <v>32.0599999999999</v>
      </c>
      <c r="AK438" s="26">
        <f>INDEX(检修、备用和必开!I:I,MATCH(统调负荷!$C438,检修、备用和必开!$A:$A,0))</f>
        <v>8967.407885843</v>
      </c>
    </row>
    <row r="439" ht="13.8" spans="1:37">
      <c r="A439" s="26">
        <f t="shared" si="86"/>
        <v>7</v>
      </c>
      <c r="B439" s="26">
        <f t="shared" si="87"/>
        <v>13</v>
      </c>
      <c r="C439" t="s">
        <v>26</v>
      </c>
      <c r="D439" s="75">
        <v>0.552083333333333</v>
      </c>
      <c r="E439" s="26">
        <v>81390</v>
      </c>
      <c r="F439" s="26">
        <v>39340</v>
      </c>
      <c r="G439" s="26">
        <v>12537</v>
      </c>
      <c r="H439" s="26">
        <v>17021</v>
      </c>
      <c r="I439" s="26">
        <v>13903</v>
      </c>
      <c r="J439" s="26">
        <v>-1411</v>
      </c>
      <c r="K439" s="26">
        <f t="shared" si="99"/>
        <v>33498.77</v>
      </c>
      <c r="L439" s="27">
        <f t="shared" si="88"/>
        <v>2.00567961152006</v>
      </c>
      <c r="M439" s="75">
        <v>0.552083333333333</v>
      </c>
      <c r="N439" s="26">
        <v>82185</v>
      </c>
      <c r="O439" s="26">
        <v>38786.86</v>
      </c>
      <c r="P439" s="26">
        <v>13106.2</v>
      </c>
      <c r="Q439" s="26">
        <v>18338.3</v>
      </c>
      <c r="R439" s="26">
        <v>13267.9</v>
      </c>
      <c r="S439" s="26">
        <v>-1314.26</v>
      </c>
      <c r="T439" s="26">
        <f t="shared" si="89"/>
        <v>32945.63</v>
      </c>
      <c r="U439" s="27">
        <f t="shared" si="90"/>
        <v>1.43727579934639</v>
      </c>
      <c r="V439" s="26">
        <f>INDEX(检修、备用和必开!B:B,MATCH(统调负荷!$C439,检修、备用和必开!$A:$A,0))</f>
        <v>26004.6</v>
      </c>
      <c r="W439" s="26">
        <f>INDEX(检修、备用和必开!C:C,MATCH(统调负荷!$C439,检修、备用和必开!$A:$A,0))</f>
        <v>0</v>
      </c>
      <c r="X439" s="26">
        <f>INDEX(检修、备用和必开!D:D,MATCH(统调负荷!$C439,检修、备用和必开!$A:$A,0))</f>
        <v>13801</v>
      </c>
      <c r="Y439" s="26">
        <f>INDEX(检修、备用和必开!E:E,MATCH(统调负荷!$C439,检修、备用和必开!$A:$A,0))</f>
        <v>5841.23</v>
      </c>
      <c r="Z439" s="26">
        <f>INDEX(检修、备用和必开!F:F,MATCH(统调负荷!$C439,检修、备用和必开!$A:$A,0))</f>
        <v>1300</v>
      </c>
      <c r="AA439" s="26">
        <f t="shared" si="91"/>
        <v>67187.8</v>
      </c>
      <c r="AB439" s="26">
        <v>332.67</v>
      </c>
      <c r="AC439" s="26">
        <v>399.67</v>
      </c>
      <c r="AD439" s="76">
        <f t="shared" si="92"/>
        <v>45662.5520833333</v>
      </c>
      <c r="AE439" s="27">
        <f t="shared" si="93"/>
        <v>795</v>
      </c>
      <c r="AF439" s="27">
        <f t="shared" si="94"/>
        <v>-553.139999999999</v>
      </c>
      <c r="AG439" s="27">
        <f t="shared" si="95"/>
        <v>569.200000000001</v>
      </c>
      <c r="AH439" s="27">
        <f t="shared" si="96"/>
        <v>1317.3</v>
      </c>
      <c r="AI439" s="27">
        <f t="shared" si="97"/>
        <v>-635.1</v>
      </c>
      <c r="AJ439" s="27">
        <f t="shared" si="98"/>
        <v>96.74</v>
      </c>
      <c r="AK439" s="26">
        <f>INDEX(检修、备用和必开!I:I,MATCH(统调负荷!$C439,检修、备用和必开!$A:$A,0))</f>
        <v>8967.407885843</v>
      </c>
    </row>
    <row r="440" ht="13.8" spans="1:37">
      <c r="A440" s="26">
        <f t="shared" si="86"/>
        <v>7</v>
      </c>
      <c r="B440" s="26">
        <f t="shared" si="87"/>
        <v>13</v>
      </c>
      <c r="C440" t="s">
        <v>26</v>
      </c>
      <c r="D440" s="75">
        <v>0.5625</v>
      </c>
      <c r="E440" s="26">
        <v>83005</v>
      </c>
      <c r="F440" s="26">
        <v>41289</v>
      </c>
      <c r="G440" s="26">
        <v>12357</v>
      </c>
      <c r="H440" s="26">
        <v>16964</v>
      </c>
      <c r="I440" s="26">
        <v>13806</v>
      </c>
      <c r="J440" s="26">
        <v>-1411</v>
      </c>
      <c r="K440" s="26">
        <f t="shared" si="99"/>
        <v>35447.77</v>
      </c>
      <c r="L440" s="27">
        <f t="shared" si="88"/>
        <v>1.89540272914206</v>
      </c>
      <c r="M440" s="75">
        <v>0.5625</v>
      </c>
      <c r="N440" s="26">
        <v>84006.8</v>
      </c>
      <c r="O440" s="26">
        <v>40933.87</v>
      </c>
      <c r="P440" s="26">
        <v>13162.3</v>
      </c>
      <c r="Q440" s="26">
        <v>18210.3</v>
      </c>
      <c r="R440" s="26">
        <v>13070</v>
      </c>
      <c r="S440" s="26">
        <v>-1369.67</v>
      </c>
      <c r="T440" s="26">
        <f t="shared" si="89"/>
        <v>35092.64</v>
      </c>
      <c r="U440" s="27">
        <f t="shared" si="90"/>
        <v>1.37416236549375</v>
      </c>
      <c r="V440" s="26">
        <f>INDEX(检修、备用和必开!B:B,MATCH(统调负荷!$C440,检修、备用和必开!$A:$A,0))</f>
        <v>26004.6</v>
      </c>
      <c r="W440" s="26">
        <f>INDEX(检修、备用和必开!C:C,MATCH(统调负荷!$C440,检修、备用和必开!$A:$A,0))</f>
        <v>0</v>
      </c>
      <c r="X440" s="26">
        <f>INDEX(检修、备用和必开!D:D,MATCH(统调负荷!$C440,检修、备用和必开!$A:$A,0))</f>
        <v>13801</v>
      </c>
      <c r="Y440" s="26">
        <f>INDEX(检修、备用和必开!E:E,MATCH(统调负荷!$C440,检修、备用和必开!$A:$A,0))</f>
        <v>5841.23</v>
      </c>
      <c r="Z440" s="26">
        <f>INDEX(检修、备用和必开!F:F,MATCH(统调负荷!$C440,检修、备用和必开!$A:$A,0))</f>
        <v>1300</v>
      </c>
      <c r="AA440" s="26">
        <f t="shared" si="91"/>
        <v>67187.8</v>
      </c>
      <c r="AB440" s="26">
        <v>336.2</v>
      </c>
      <c r="AC440" s="26">
        <v>419.92</v>
      </c>
      <c r="AD440" s="76">
        <f t="shared" si="92"/>
        <v>45662.5625</v>
      </c>
      <c r="AE440" s="27">
        <f t="shared" si="93"/>
        <v>1001.8</v>
      </c>
      <c r="AF440" s="27">
        <f t="shared" si="94"/>
        <v>-355.129999999997</v>
      </c>
      <c r="AG440" s="27">
        <f t="shared" si="95"/>
        <v>805.299999999999</v>
      </c>
      <c r="AH440" s="27">
        <f t="shared" si="96"/>
        <v>1246.3</v>
      </c>
      <c r="AI440" s="27">
        <f t="shared" si="97"/>
        <v>-736</v>
      </c>
      <c r="AJ440" s="27">
        <f t="shared" si="98"/>
        <v>41.3299999999999</v>
      </c>
      <c r="AK440" s="26">
        <f>INDEX(检修、备用和必开!I:I,MATCH(统调负荷!$C440,检修、备用和必开!$A:$A,0))</f>
        <v>8967.407885843</v>
      </c>
    </row>
    <row r="441" ht="13.8" spans="1:37">
      <c r="A441" s="26">
        <f t="shared" si="86"/>
        <v>7</v>
      </c>
      <c r="B441" s="26">
        <f t="shared" si="87"/>
        <v>13</v>
      </c>
      <c r="C441" t="s">
        <v>26</v>
      </c>
      <c r="D441" s="75">
        <v>0.572916666666667</v>
      </c>
      <c r="E441" s="26">
        <v>85465</v>
      </c>
      <c r="F441" s="26">
        <v>44328</v>
      </c>
      <c r="G441" s="26">
        <v>12031</v>
      </c>
      <c r="H441" s="26">
        <v>16892</v>
      </c>
      <c r="I441" s="26">
        <v>13626</v>
      </c>
      <c r="J441" s="26">
        <v>-1412</v>
      </c>
      <c r="K441" s="26">
        <f t="shared" si="99"/>
        <v>38486.77</v>
      </c>
      <c r="L441" s="27">
        <f t="shared" si="88"/>
        <v>1.74573756124507</v>
      </c>
      <c r="M441" s="75">
        <v>0.572916666666667</v>
      </c>
      <c r="N441" s="26">
        <v>86749.8</v>
      </c>
      <c r="O441" s="26">
        <v>43902.72</v>
      </c>
      <c r="P441" s="26">
        <v>13070.4</v>
      </c>
      <c r="Q441" s="26">
        <v>18409</v>
      </c>
      <c r="R441" s="26">
        <v>12751.7</v>
      </c>
      <c r="S441" s="26">
        <v>-1384.02</v>
      </c>
      <c r="T441" s="26">
        <f t="shared" si="89"/>
        <v>38061.49</v>
      </c>
      <c r="U441" s="27">
        <f t="shared" si="90"/>
        <v>1.29549892417429</v>
      </c>
      <c r="V441" s="26">
        <f>INDEX(检修、备用和必开!B:B,MATCH(统调负荷!$C441,检修、备用和必开!$A:$A,0))</f>
        <v>26004.6</v>
      </c>
      <c r="W441" s="26">
        <f>INDEX(检修、备用和必开!C:C,MATCH(统调负荷!$C441,检修、备用和必开!$A:$A,0))</f>
        <v>0</v>
      </c>
      <c r="X441" s="26">
        <f>INDEX(检修、备用和必开!D:D,MATCH(统调负荷!$C441,检修、备用和必开!$A:$A,0))</f>
        <v>13801</v>
      </c>
      <c r="Y441" s="26">
        <f>INDEX(检修、备用和必开!E:E,MATCH(统调负荷!$C441,检修、备用和必开!$A:$A,0))</f>
        <v>5841.23</v>
      </c>
      <c r="Z441" s="26">
        <f>INDEX(检修、备用和必开!F:F,MATCH(统调负荷!$C441,检修、备用和必开!$A:$A,0))</f>
        <v>1300</v>
      </c>
      <c r="AA441" s="26">
        <f t="shared" si="91"/>
        <v>67187.8</v>
      </c>
      <c r="AB441" s="26">
        <v>364.26</v>
      </c>
      <c r="AC441" s="26">
        <v>754.5</v>
      </c>
      <c r="AD441" s="76">
        <f t="shared" si="92"/>
        <v>45662.5729166667</v>
      </c>
      <c r="AE441" s="27">
        <f t="shared" si="93"/>
        <v>1284.8</v>
      </c>
      <c r="AF441" s="27">
        <f t="shared" si="94"/>
        <v>-425.279999999999</v>
      </c>
      <c r="AG441" s="27">
        <f t="shared" si="95"/>
        <v>1039.4</v>
      </c>
      <c r="AH441" s="27">
        <f t="shared" si="96"/>
        <v>1517</v>
      </c>
      <c r="AI441" s="27">
        <f t="shared" si="97"/>
        <v>-874.299999999999</v>
      </c>
      <c r="AJ441" s="27">
        <f t="shared" si="98"/>
        <v>27.98</v>
      </c>
      <c r="AK441" s="26">
        <f>INDEX(检修、备用和必开!I:I,MATCH(统调负荷!$C441,检修、备用和必开!$A:$A,0))</f>
        <v>8967.407885843</v>
      </c>
    </row>
    <row r="442" ht="13.8" spans="1:37">
      <c r="A442" s="26">
        <f t="shared" si="86"/>
        <v>7</v>
      </c>
      <c r="B442" s="26">
        <f t="shared" si="87"/>
        <v>14</v>
      </c>
      <c r="C442" t="s">
        <v>26</v>
      </c>
      <c r="D442" s="75">
        <v>0.583333333333333</v>
      </c>
      <c r="E442" s="26">
        <v>85160</v>
      </c>
      <c r="F442" s="26">
        <v>43728</v>
      </c>
      <c r="G442" s="26">
        <v>11852</v>
      </c>
      <c r="H442" s="26">
        <v>17583</v>
      </c>
      <c r="I442" s="26">
        <v>13408</v>
      </c>
      <c r="J442" s="26">
        <v>-1411</v>
      </c>
      <c r="K442" s="26">
        <f t="shared" si="99"/>
        <v>37886.77</v>
      </c>
      <c r="L442" s="27">
        <f t="shared" si="88"/>
        <v>1.77338421829045</v>
      </c>
      <c r="M442" s="75">
        <v>0.583333333333333</v>
      </c>
      <c r="N442" s="26">
        <v>86765.5</v>
      </c>
      <c r="O442" s="26">
        <v>43992.16</v>
      </c>
      <c r="P442" s="26">
        <v>12620.4</v>
      </c>
      <c r="Q442" s="26">
        <v>18910.4</v>
      </c>
      <c r="R442" s="26">
        <v>12594.6</v>
      </c>
      <c r="S442" s="26">
        <v>-1352.06</v>
      </c>
      <c r="T442" s="26">
        <f t="shared" si="89"/>
        <v>38150.93</v>
      </c>
      <c r="U442" s="27">
        <f t="shared" si="90"/>
        <v>1.29326860426552</v>
      </c>
      <c r="V442" s="26">
        <f>INDEX(检修、备用和必开!B:B,MATCH(统调负荷!$C442,检修、备用和必开!$A:$A,0))</f>
        <v>26004.6</v>
      </c>
      <c r="W442" s="26">
        <f>INDEX(检修、备用和必开!C:C,MATCH(统调负荷!$C442,检修、备用和必开!$A:$A,0))</f>
        <v>0</v>
      </c>
      <c r="X442" s="26">
        <f>INDEX(检修、备用和必开!D:D,MATCH(统调负荷!$C442,检修、备用和必开!$A:$A,0))</f>
        <v>13801</v>
      </c>
      <c r="Y442" s="26">
        <f>INDEX(检修、备用和必开!E:E,MATCH(统调负荷!$C442,检修、备用和必开!$A:$A,0))</f>
        <v>5841.23</v>
      </c>
      <c r="Z442" s="26">
        <f>INDEX(检修、备用和必开!F:F,MATCH(统调负荷!$C442,检修、备用和必开!$A:$A,0))</f>
        <v>1300</v>
      </c>
      <c r="AA442" s="26">
        <f t="shared" si="91"/>
        <v>67187.8</v>
      </c>
      <c r="AB442" s="26">
        <v>356.34</v>
      </c>
      <c r="AC442" s="26">
        <v>447.35</v>
      </c>
      <c r="AD442" s="76">
        <f t="shared" si="92"/>
        <v>45662.5833333333</v>
      </c>
      <c r="AE442" s="27">
        <f t="shared" si="93"/>
        <v>1605.5</v>
      </c>
      <c r="AF442" s="27">
        <f t="shared" si="94"/>
        <v>264.160000000003</v>
      </c>
      <c r="AG442" s="27">
        <f t="shared" si="95"/>
        <v>768.4</v>
      </c>
      <c r="AH442" s="27">
        <f t="shared" si="96"/>
        <v>1327.4</v>
      </c>
      <c r="AI442" s="27">
        <f t="shared" si="97"/>
        <v>-813.4</v>
      </c>
      <c r="AJ442" s="27">
        <f t="shared" si="98"/>
        <v>58.9400000000001</v>
      </c>
      <c r="AK442" s="26">
        <f>INDEX(检修、备用和必开!I:I,MATCH(统调负荷!$C442,检修、备用和必开!$A:$A,0))</f>
        <v>8967.407885843</v>
      </c>
    </row>
    <row r="443" ht="13.8" spans="1:37">
      <c r="A443" s="26">
        <f t="shared" si="86"/>
        <v>7</v>
      </c>
      <c r="B443" s="26">
        <f t="shared" si="87"/>
        <v>14</v>
      </c>
      <c r="C443" t="s">
        <v>26</v>
      </c>
      <c r="D443" s="75">
        <v>0.59375</v>
      </c>
      <c r="E443" s="26">
        <v>84220</v>
      </c>
      <c r="F443" s="26">
        <v>43457</v>
      </c>
      <c r="G443" s="26">
        <v>11614</v>
      </c>
      <c r="H443" s="26">
        <v>17456</v>
      </c>
      <c r="I443" s="26">
        <v>13104</v>
      </c>
      <c r="J443" s="26">
        <v>-1411</v>
      </c>
      <c r="K443" s="26">
        <f t="shared" si="99"/>
        <v>37615.77</v>
      </c>
      <c r="L443" s="27">
        <f t="shared" si="88"/>
        <v>1.78616043218044</v>
      </c>
      <c r="M443" s="75">
        <v>0.59375</v>
      </c>
      <c r="N443" s="26">
        <v>85316.8</v>
      </c>
      <c r="O443" s="26">
        <v>43354.2</v>
      </c>
      <c r="P443" s="26">
        <v>11948.8</v>
      </c>
      <c r="Q443" s="26">
        <v>19250</v>
      </c>
      <c r="R443" s="26">
        <v>12127.1</v>
      </c>
      <c r="S443" s="26">
        <v>-1363.3</v>
      </c>
      <c r="T443" s="26">
        <f t="shared" si="89"/>
        <v>37512.97</v>
      </c>
      <c r="U443" s="27">
        <f t="shared" si="90"/>
        <v>1.30934714269818</v>
      </c>
      <c r="V443" s="26">
        <f>INDEX(检修、备用和必开!B:B,MATCH(统调负荷!$C443,检修、备用和必开!$A:$A,0))</f>
        <v>26004.6</v>
      </c>
      <c r="W443" s="26">
        <f>INDEX(检修、备用和必开!C:C,MATCH(统调负荷!$C443,检修、备用和必开!$A:$A,0))</f>
        <v>0</v>
      </c>
      <c r="X443" s="26">
        <f>INDEX(检修、备用和必开!D:D,MATCH(统调负荷!$C443,检修、备用和必开!$A:$A,0))</f>
        <v>13801</v>
      </c>
      <c r="Y443" s="26">
        <f>INDEX(检修、备用和必开!E:E,MATCH(统调负荷!$C443,检修、备用和必开!$A:$A,0))</f>
        <v>5841.23</v>
      </c>
      <c r="Z443" s="26">
        <f>INDEX(检修、备用和必开!F:F,MATCH(统调负荷!$C443,检修、备用和必开!$A:$A,0))</f>
        <v>1300</v>
      </c>
      <c r="AA443" s="26">
        <f t="shared" si="91"/>
        <v>67187.8</v>
      </c>
      <c r="AB443" s="26">
        <v>350.03</v>
      </c>
      <c r="AC443" s="26">
        <v>420.89</v>
      </c>
      <c r="AD443" s="76">
        <f t="shared" si="92"/>
        <v>45662.59375</v>
      </c>
      <c r="AE443" s="27">
        <f t="shared" si="93"/>
        <v>1096.8</v>
      </c>
      <c r="AF443" s="27">
        <f t="shared" si="94"/>
        <v>-102.800000000003</v>
      </c>
      <c r="AG443" s="27">
        <f t="shared" si="95"/>
        <v>334.799999999999</v>
      </c>
      <c r="AH443" s="27">
        <f t="shared" si="96"/>
        <v>1794</v>
      </c>
      <c r="AI443" s="27">
        <f t="shared" si="97"/>
        <v>-976.9</v>
      </c>
      <c r="AJ443" s="27">
        <f t="shared" si="98"/>
        <v>47.7</v>
      </c>
      <c r="AK443" s="26">
        <f>INDEX(检修、备用和必开!I:I,MATCH(统调负荷!$C443,检修、备用和必开!$A:$A,0))</f>
        <v>8967.407885843</v>
      </c>
    </row>
    <row r="444" ht="13.8" spans="1:37">
      <c r="A444" s="26">
        <f t="shared" si="86"/>
        <v>7</v>
      </c>
      <c r="B444" s="26">
        <f t="shared" si="87"/>
        <v>14</v>
      </c>
      <c r="C444" t="s">
        <v>26</v>
      </c>
      <c r="D444" s="75">
        <v>0.604166666666667</v>
      </c>
      <c r="E444" s="26">
        <v>84165</v>
      </c>
      <c r="F444" s="26">
        <v>42806</v>
      </c>
      <c r="G444" s="26">
        <v>12253</v>
      </c>
      <c r="H444" s="26">
        <v>17762</v>
      </c>
      <c r="I444" s="26">
        <v>12755</v>
      </c>
      <c r="J444" s="26">
        <v>-1411</v>
      </c>
      <c r="K444" s="26">
        <f t="shared" si="99"/>
        <v>36964.77</v>
      </c>
      <c r="L444" s="27">
        <f t="shared" si="88"/>
        <v>1.81761715276465</v>
      </c>
      <c r="M444" s="75">
        <v>0.604166666666667</v>
      </c>
      <c r="N444" s="26">
        <v>85687.2</v>
      </c>
      <c r="O444" s="26">
        <v>42913.75</v>
      </c>
      <c r="P444" s="26">
        <v>12938.4</v>
      </c>
      <c r="Q444" s="26">
        <v>19535.5</v>
      </c>
      <c r="R444" s="26">
        <v>11698.5</v>
      </c>
      <c r="S444" s="26">
        <v>-1398.95</v>
      </c>
      <c r="T444" s="26">
        <f t="shared" si="89"/>
        <v>37072.52</v>
      </c>
      <c r="U444" s="27">
        <f t="shared" si="90"/>
        <v>1.3206831373178</v>
      </c>
      <c r="V444" s="26">
        <f>INDEX(检修、备用和必开!B:B,MATCH(统调负荷!$C444,检修、备用和必开!$A:$A,0))</f>
        <v>26004.6</v>
      </c>
      <c r="W444" s="26">
        <f>INDEX(检修、备用和必开!C:C,MATCH(统调负荷!$C444,检修、备用和必开!$A:$A,0))</f>
        <v>0</v>
      </c>
      <c r="X444" s="26">
        <f>INDEX(检修、备用和必开!D:D,MATCH(统调负荷!$C444,检修、备用和必开!$A:$A,0))</f>
        <v>13801</v>
      </c>
      <c r="Y444" s="26">
        <f>INDEX(检修、备用和必开!E:E,MATCH(统调负荷!$C444,检修、备用和必开!$A:$A,0))</f>
        <v>5841.23</v>
      </c>
      <c r="Z444" s="26">
        <f>INDEX(检修、备用和必开!F:F,MATCH(统调负荷!$C444,检修、备用和必开!$A:$A,0))</f>
        <v>1300</v>
      </c>
      <c r="AA444" s="26">
        <f t="shared" si="91"/>
        <v>67187.8</v>
      </c>
      <c r="AB444" s="26">
        <v>340.38</v>
      </c>
      <c r="AC444" s="26">
        <v>417.83</v>
      </c>
      <c r="AD444" s="76">
        <f t="shared" si="92"/>
        <v>45662.6041666667</v>
      </c>
      <c r="AE444" s="27">
        <f t="shared" si="93"/>
        <v>1522.2</v>
      </c>
      <c r="AF444" s="27">
        <f t="shared" si="94"/>
        <v>107.75</v>
      </c>
      <c r="AG444" s="27">
        <f t="shared" si="95"/>
        <v>685.4</v>
      </c>
      <c r="AH444" s="27">
        <f t="shared" si="96"/>
        <v>1773.5</v>
      </c>
      <c r="AI444" s="27">
        <f t="shared" si="97"/>
        <v>-1056.5</v>
      </c>
      <c r="AJ444" s="27">
        <f t="shared" si="98"/>
        <v>12.05</v>
      </c>
      <c r="AK444" s="26">
        <f>INDEX(检修、备用和必开!I:I,MATCH(统调负荷!$C444,检修、备用和必开!$A:$A,0))</f>
        <v>8967.407885843</v>
      </c>
    </row>
    <row r="445" ht="13.8" spans="1:37">
      <c r="A445" s="26">
        <f t="shared" si="86"/>
        <v>7</v>
      </c>
      <c r="B445" s="26">
        <f t="shared" si="87"/>
        <v>14</v>
      </c>
      <c r="C445" t="s">
        <v>26</v>
      </c>
      <c r="D445" s="75">
        <v>0.614583333333333</v>
      </c>
      <c r="E445" s="26">
        <v>84740</v>
      </c>
      <c r="F445" s="26">
        <v>43457</v>
      </c>
      <c r="G445" s="26">
        <v>12697</v>
      </c>
      <c r="H445" s="26">
        <v>17638</v>
      </c>
      <c r="I445" s="26">
        <v>12359</v>
      </c>
      <c r="J445" s="26">
        <v>-1411</v>
      </c>
      <c r="K445" s="26">
        <f t="shared" si="99"/>
        <v>37615.77</v>
      </c>
      <c r="L445" s="27">
        <f t="shared" si="88"/>
        <v>1.78616043218044</v>
      </c>
      <c r="M445" s="75">
        <v>0.614583333333333</v>
      </c>
      <c r="N445" s="26">
        <v>86207.5</v>
      </c>
      <c r="O445" s="26">
        <v>43535.26</v>
      </c>
      <c r="P445" s="26">
        <v>13498.6</v>
      </c>
      <c r="Q445" s="26">
        <v>19296.3</v>
      </c>
      <c r="R445" s="26">
        <v>11281.7</v>
      </c>
      <c r="S445" s="26">
        <v>-1404.36</v>
      </c>
      <c r="T445" s="26">
        <f t="shared" si="89"/>
        <v>37694.03</v>
      </c>
      <c r="U445" s="27">
        <f t="shared" si="90"/>
        <v>1.30474338979898</v>
      </c>
      <c r="V445" s="26">
        <f>INDEX(检修、备用和必开!B:B,MATCH(统调负荷!$C445,检修、备用和必开!$A:$A,0))</f>
        <v>26004.6</v>
      </c>
      <c r="W445" s="26">
        <f>INDEX(检修、备用和必开!C:C,MATCH(统调负荷!$C445,检修、备用和必开!$A:$A,0))</f>
        <v>0</v>
      </c>
      <c r="X445" s="26">
        <f>INDEX(检修、备用和必开!D:D,MATCH(统调负荷!$C445,检修、备用和必开!$A:$A,0))</f>
        <v>13801</v>
      </c>
      <c r="Y445" s="26">
        <f>INDEX(检修、备用和必开!E:E,MATCH(统调负荷!$C445,检修、备用和必开!$A:$A,0))</f>
        <v>5841.23</v>
      </c>
      <c r="Z445" s="26">
        <f>INDEX(检修、备用和必开!F:F,MATCH(统调负荷!$C445,检修、备用和必开!$A:$A,0))</f>
        <v>1300</v>
      </c>
      <c r="AA445" s="26">
        <f t="shared" si="91"/>
        <v>67187.8</v>
      </c>
      <c r="AB445" s="26">
        <v>346.87</v>
      </c>
      <c r="AC445" s="26">
        <v>448.83</v>
      </c>
      <c r="AD445" s="76">
        <f t="shared" si="92"/>
        <v>45662.6145833333</v>
      </c>
      <c r="AE445" s="27">
        <f t="shared" si="93"/>
        <v>1467.5</v>
      </c>
      <c r="AF445" s="27">
        <f t="shared" si="94"/>
        <v>78.260000000002</v>
      </c>
      <c r="AG445" s="27">
        <f t="shared" si="95"/>
        <v>801.6</v>
      </c>
      <c r="AH445" s="27">
        <f t="shared" si="96"/>
        <v>1658.3</v>
      </c>
      <c r="AI445" s="27">
        <f t="shared" si="97"/>
        <v>-1077.3</v>
      </c>
      <c r="AJ445" s="27">
        <f t="shared" si="98"/>
        <v>6.6400000000001</v>
      </c>
      <c r="AK445" s="26">
        <f>INDEX(检修、备用和必开!I:I,MATCH(统调负荷!$C445,检修、备用和必开!$A:$A,0))</f>
        <v>8967.407885843</v>
      </c>
    </row>
    <row r="446" ht="13.8" spans="1:37">
      <c r="A446" s="26">
        <f t="shared" si="86"/>
        <v>7</v>
      </c>
      <c r="B446" s="26">
        <f t="shared" si="87"/>
        <v>15</v>
      </c>
      <c r="C446" t="s">
        <v>26</v>
      </c>
      <c r="D446" s="75">
        <v>0.625</v>
      </c>
      <c r="E446" s="26">
        <v>85390</v>
      </c>
      <c r="F446" s="26">
        <v>44190</v>
      </c>
      <c r="G446" s="26">
        <v>13236</v>
      </c>
      <c r="H446" s="26">
        <v>17463</v>
      </c>
      <c r="I446" s="26">
        <v>11912</v>
      </c>
      <c r="J446" s="26">
        <v>-1411</v>
      </c>
      <c r="K446" s="26">
        <f t="shared" si="99"/>
        <v>38348.77</v>
      </c>
      <c r="L446" s="27">
        <f t="shared" si="88"/>
        <v>1.75201968668095</v>
      </c>
      <c r="M446" s="75">
        <v>0.625</v>
      </c>
      <c r="N446" s="26">
        <v>86810.2</v>
      </c>
      <c r="O446" s="26">
        <v>44379.7</v>
      </c>
      <c r="P446" s="26">
        <v>13586.6</v>
      </c>
      <c r="Q446" s="26">
        <v>19390.5</v>
      </c>
      <c r="R446" s="26">
        <v>10846.9</v>
      </c>
      <c r="S446" s="26">
        <v>-1393.5</v>
      </c>
      <c r="T446" s="26">
        <f t="shared" si="89"/>
        <v>38538.47</v>
      </c>
      <c r="U446" s="27">
        <f t="shared" si="90"/>
        <v>1.28369278481421</v>
      </c>
      <c r="V446" s="26">
        <f>INDEX(检修、备用和必开!B:B,MATCH(统调负荷!$C446,检修、备用和必开!$A:$A,0))</f>
        <v>26004.6</v>
      </c>
      <c r="W446" s="26">
        <f>INDEX(检修、备用和必开!C:C,MATCH(统调负荷!$C446,检修、备用和必开!$A:$A,0))</f>
        <v>0</v>
      </c>
      <c r="X446" s="26">
        <f>INDEX(检修、备用和必开!D:D,MATCH(统调负荷!$C446,检修、备用和必开!$A:$A,0))</f>
        <v>13801</v>
      </c>
      <c r="Y446" s="26">
        <f>INDEX(检修、备用和必开!E:E,MATCH(统调负荷!$C446,检修、备用和必开!$A:$A,0))</f>
        <v>5841.23</v>
      </c>
      <c r="Z446" s="26">
        <f>INDEX(检修、备用和必开!F:F,MATCH(统调负荷!$C446,检修、备用和必开!$A:$A,0))</f>
        <v>1300</v>
      </c>
      <c r="AA446" s="26">
        <f t="shared" si="91"/>
        <v>67187.8</v>
      </c>
      <c r="AB446" s="26">
        <v>357.93</v>
      </c>
      <c r="AC446" s="26">
        <v>428.53</v>
      </c>
      <c r="AD446" s="76">
        <f t="shared" si="92"/>
        <v>45662.625</v>
      </c>
      <c r="AE446" s="27">
        <f t="shared" si="93"/>
        <v>1420.2</v>
      </c>
      <c r="AF446" s="27">
        <f t="shared" si="94"/>
        <v>189.699999999997</v>
      </c>
      <c r="AG446" s="27">
        <f t="shared" si="95"/>
        <v>350.6</v>
      </c>
      <c r="AH446" s="27">
        <f t="shared" si="96"/>
        <v>1927.5</v>
      </c>
      <c r="AI446" s="27">
        <f t="shared" si="97"/>
        <v>-1065.1</v>
      </c>
      <c r="AJ446" s="27">
        <f t="shared" si="98"/>
        <v>17.5</v>
      </c>
      <c r="AK446" s="26">
        <f>INDEX(检修、备用和必开!I:I,MATCH(统调负荷!$C446,检修、备用和必开!$A:$A,0))</f>
        <v>8967.407885843</v>
      </c>
    </row>
    <row r="447" ht="13.8" spans="1:37">
      <c r="A447" s="26">
        <f t="shared" si="86"/>
        <v>7</v>
      </c>
      <c r="B447" s="26">
        <f t="shared" si="87"/>
        <v>15</v>
      </c>
      <c r="C447" t="s">
        <v>26</v>
      </c>
      <c r="D447" s="75">
        <v>0.635416666666667</v>
      </c>
      <c r="E447" s="26">
        <v>85895</v>
      </c>
      <c r="F447" s="26">
        <v>44148</v>
      </c>
      <c r="G447" s="26">
        <v>14554</v>
      </c>
      <c r="H447" s="26">
        <v>17186</v>
      </c>
      <c r="I447" s="26">
        <v>11418</v>
      </c>
      <c r="J447" s="26">
        <v>-1411</v>
      </c>
      <c r="K447" s="26">
        <f t="shared" si="99"/>
        <v>38306.77</v>
      </c>
      <c r="L447" s="27">
        <f t="shared" si="88"/>
        <v>1.75394062198405</v>
      </c>
      <c r="M447" s="75">
        <v>0.635416666666667</v>
      </c>
      <c r="N447" s="26">
        <v>87583.8</v>
      </c>
      <c r="O447" s="26">
        <v>44240.58</v>
      </c>
      <c r="P447" s="26">
        <v>14962.5</v>
      </c>
      <c r="Q447" s="26">
        <v>19357.9</v>
      </c>
      <c r="R447" s="26">
        <v>10392.5</v>
      </c>
      <c r="S447" s="26">
        <v>-1369.68</v>
      </c>
      <c r="T447" s="26">
        <f t="shared" si="89"/>
        <v>38399.35</v>
      </c>
      <c r="U447" s="27">
        <f t="shared" si="90"/>
        <v>1.28711397528944</v>
      </c>
      <c r="V447" s="26">
        <f>INDEX(检修、备用和必开!B:B,MATCH(统调负荷!$C447,检修、备用和必开!$A:$A,0))</f>
        <v>26004.6</v>
      </c>
      <c r="W447" s="26">
        <f>INDEX(检修、备用和必开!C:C,MATCH(统调负荷!$C447,检修、备用和必开!$A:$A,0))</f>
        <v>0</v>
      </c>
      <c r="X447" s="26">
        <f>INDEX(检修、备用和必开!D:D,MATCH(统调负荷!$C447,检修、备用和必开!$A:$A,0))</f>
        <v>13801</v>
      </c>
      <c r="Y447" s="26">
        <f>INDEX(检修、备用和必开!E:E,MATCH(统调负荷!$C447,检修、备用和必开!$A:$A,0))</f>
        <v>5841.23</v>
      </c>
      <c r="Z447" s="26">
        <f>INDEX(检修、备用和必开!F:F,MATCH(统调负荷!$C447,检修、备用和必开!$A:$A,0))</f>
        <v>1300</v>
      </c>
      <c r="AA447" s="26">
        <f t="shared" si="91"/>
        <v>67187.8</v>
      </c>
      <c r="AB447" s="26">
        <v>352.93</v>
      </c>
      <c r="AC447" s="26">
        <v>424.5</v>
      </c>
      <c r="AD447" s="76">
        <f t="shared" si="92"/>
        <v>45662.6354166667</v>
      </c>
      <c r="AE447" s="27">
        <f t="shared" si="93"/>
        <v>1688.8</v>
      </c>
      <c r="AF447" s="27">
        <f t="shared" si="94"/>
        <v>92.5800000000017</v>
      </c>
      <c r="AG447" s="27">
        <f t="shared" si="95"/>
        <v>408.5</v>
      </c>
      <c r="AH447" s="27">
        <f t="shared" si="96"/>
        <v>2171.9</v>
      </c>
      <c r="AI447" s="27">
        <f t="shared" si="97"/>
        <v>-1025.5</v>
      </c>
      <c r="AJ447" s="27">
        <f t="shared" si="98"/>
        <v>41.3199999999999</v>
      </c>
      <c r="AK447" s="26">
        <f>INDEX(检修、备用和必开!I:I,MATCH(统调负荷!$C447,检修、备用和必开!$A:$A,0))</f>
        <v>8967.407885843</v>
      </c>
    </row>
    <row r="448" ht="13.8" spans="1:37">
      <c r="A448" s="26">
        <f t="shared" si="86"/>
        <v>7</v>
      </c>
      <c r="B448" s="26">
        <f t="shared" si="87"/>
        <v>15</v>
      </c>
      <c r="C448" t="s">
        <v>26</v>
      </c>
      <c r="D448" s="75">
        <v>0.645833333333333</v>
      </c>
      <c r="E448" s="26">
        <v>87160</v>
      </c>
      <c r="F448" s="26">
        <v>43472</v>
      </c>
      <c r="G448" s="26">
        <v>17040</v>
      </c>
      <c r="H448" s="26">
        <v>17194</v>
      </c>
      <c r="I448" s="26">
        <v>10865</v>
      </c>
      <c r="J448" s="26">
        <v>-1411</v>
      </c>
      <c r="K448" s="26">
        <f t="shared" si="99"/>
        <v>37630.77</v>
      </c>
      <c r="L448" s="27">
        <f t="shared" si="88"/>
        <v>1.78544845082894</v>
      </c>
      <c r="M448" s="75">
        <v>0.645833333333333</v>
      </c>
      <c r="N448" s="26">
        <v>88737.3</v>
      </c>
      <c r="O448" s="26">
        <v>43874.68</v>
      </c>
      <c r="P448" s="26">
        <v>16899.5</v>
      </c>
      <c r="Q448" s="26">
        <v>19533.3</v>
      </c>
      <c r="R448" s="26">
        <v>9814.74</v>
      </c>
      <c r="S448" s="26">
        <v>-1384.92</v>
      </c>
      <c r="T448" s="26">
        <f t="shared" si="89"/>
        <v>38033.45</v>
      </c>
      <c r="U448" s="27">
        <f t="shared" si="90"/>
        <v>1.29619972817306</v>
      </c>
      <c r="V448" s="26">
        <f>INDEX(检修、备用和必开!B:B,MATCH(统调负荷!$C448,检修、备用和必开!$A:$A,0))</f>
        <v>26004.6</v>
      </c>
      <c r="W448" s="26">
        <f>INDEX(检修、备用和必开!C:C,MATCH(统调负荷!$C448,检修、备用和必开!$A:$A,0))</f>
        <v>0</v>
      </c>
      <c r="X448" s="26">
        <f>INDEX(检修、备用和必开!D:D,MATCH(统调负荷!$C448,检修、备用和必开!$A:$A,0))</f>
        <v>13801</v>
      </c>
      <c r="Y448" s="26">
        <f>INDEX(检修、备用和必开!E:E,MATCH(统调负荷!$C448,检修、备用和必开!$A:$A,0))</f>
        <v>5841.23</v>
      </c>
      <c r="Z448" s="26">
        <f>INDEX(检修、备用和必开!F:F,MATCH(统调负荷!$C448,检修、备用和必开!$A:$A,0))</f>
        <v>1300</v>
      </c>
      <c r="AA448" s="26">
        <f t="shared" si="91"/>
        <v>67187.8</v>
      </c>
      <c r="AB448" s="26">
        <v>351.29</v>
      </c>
      <c r="AC448" s="26">
        <v>440.84</v>
      </c>
      <c r="AD448" s="76">
        <f t="shared" si="92"/>
        <v>45662.6458333333</v>
      </c>
      <c r="AE448" s="27">
        <f t="shared" si="93"/>
        <v>1577.3</v>
      </c>
      <c r="AF448" s="27">
        <f t="shared" si="94"/>
        <v>402.68</v>
      </c>
      <c r="AG448" s="27">
        <f t="shared" si="95"/>
        <v>-140.5</v>
      </c>
      <c r="AH448" s="27">
        <f t="shared" si="96"/>
        <v>2339.3</v>
      </c>
      <c r="AI448" s="27">
        <f t="shared" si="97"/>
        <v>-1050.26</v>
      </c>
      <c r="AJ448" s="27">
        <f t="shared" si="98"/>
        <v>26.0799999999999</v>
      </c>
      <c r="AK448" s="26">
        <f>INDEX(检修、备用和必开!I:I,MATCH(统调负荷!$C448,检修、备用和必开!$A:$A,0))</f>
        <v>8967.407885843</v>
      </c>
    </row>
    <row r="449" ht="13.8" spans="1:37">
      <c r="A449" s="26">
        <f t="shared" si="86"/>
        <v>7</v>
      </c>
      <c r="B449" s="26">
        <f t="shared" si="87"/>
        <v>15</v>
      </c>
      <c r="C449" t="s">
        <v>26</v>
      </c>
      <c r="D449" s="75">
        <v>0.65625</v>
      </c>
      <c r="E449" s="26">
        <v>88560</v>
      </c>
      <c r="F449" s="26">
        <v>43712</v>
      </c>
      <c r="G449" s="26">
        <v>18003</v>
      </c>
      <c r="H449" s="26">
        <v>17971</v>
      </c>
      <c r="I449" s="26">
        <v>10285</v>
      </c>
      <c r="J449" s="26">
        <v>-1411</v>
      </c>
      <c r="K449" s="26">
        <f t="shared" si="99"/>
        <v>37870.77</v>
      </c>
      <c r="L449" s="27">
        <f t="shared" si="88"/>
        <v>1.77413345437655</v>
      </c>
      <c r="M449" s="75">
        <v>0.65625</v>
      </c>
      <c r="N449" s="26">
        <v>89941.7</v>
      </c>
      <c r="O449" s="26">
        <v>45004.64</v>
      </c>
      <c r="P449" s="26">
        <v>17062.3</v>
      </c>
      <c r="Q449" s="26">
        <v>20019.4</v>
      </c>
      <c r="R449" s="26">
        <v>9180.85</v>
      </c>
      <c r="S449" s="26">
        <v>-1325.49</v>
      </c>
      <c r="T449" s="26">
        <f t="shared" si="89"/>
        <v>39163.41</v>
      </c>
      <c r="U449" s="27">
        <f t="shared" si="90"/>
        <v>1.26854618035016</v>
      </c>
      <c r="V449" s="26">
        <f>INDEX(检修、备用和必开!B:B,MATCH(统调负荷!$C449,检修、备用和必开!$A:$A,0))</f>
        <v>26004.6</v>
      </c>
      <c r="W449" s="26">
        <f>INDEX(检修、备用和必开!C:C,MATCH(统调负荷!$C449,检修、备用和必开!$A:$A,0))</f>
        <v>0</v>
      </c>
      <c r="X449" s="26">
        <f>INDEX(检修、备用和必开!D:D,MATCH(统调负荷!$C449,检修、备用和必开!$A:$A,0))</f>
        <v>13801</v>
      </c>
      <c r="Y449" s="26">
        <f>INDEX(检修、备用和必开!E:E,MATCH(统调负荷!$C449,检修、备用和必开!$A:$A,0))</f>
        <v>5841.23</v>
      </c>
      <c r="Z449" s="26">
        <f>INDEX(检修、备用和必开!F:F,MATCH(统调负荷!$C449,检修、备用和必开!$A:$A,0))</f>
        <v>1300</v>
      </c>
      <c r="AA449" s="26">
        <f t="shared" si="91"/>
        <v>67187.8</v>
      </c>
      <c r="AB449" s="26">
        <v>350.99</v>
      </c>
      <c r="AC449" s="26">
        <v>461</v>
      </c>
      <c r="AD449" s="76">
        <f t="shared" si="92"/>
        <v>45662.65625</v>
      </c>
      <c r="AE449" s="27">
        <f t="shared" si="93"/>
        <v>1381.7</v>
      </c>
      <c r="AF449" s="27">
        <f t="shared" si="94"/>
        <v>1292.64</v>
      </c>
      <c r="AG449" s="27">
        <f t="shared" si="95"/>
        <v>-940.700000000001</v>
      </c>
      <c r="AH449" s="27">
        <f t="shared" si="96"/>
        <v>2048.4</v>
      </c>
      <c r="AI449" s="27">
        <f t="shared" si="97"/>
        <v>-1104.15</v>
      </c>
      <c r="AJ449" s="27">
        <f t="shared" si="98"/>
        <v>85.51</v>
      </c>
      <c r="AK449" s="26">
        <f>INDEX(检修、备用和必开!I:I,MATCH(统调负荷!$C449,检修、备用和必开!$A:$A,0))</f>
        <v>8967.407885843</v>
      </c>
    </row>
    <row r="450" ht="13.8" spans="1:37">
      <c r="A450" s="26">
        <f t="shared" si="86"/>
        <v>7</v>
      </c>
      <c r="B450" s="26">
        <f t="shared" si="87"/>
        <v>16</v>
      </c>
      <c r="C450" t="s">
        <v>26</v>
      </c>
      <c r="D450" s="75">
        <v>0.666666666666667</v>
      </c>
      <c r="E450" s="26">
        <v>90125</v>
      </c>
      <c r="F450" s="26">
        <v>44343</v>
      </c>
      <c r="G450" s="26">
        <v>19741</v>
      </c>
      <c r="H450" s="26">
        <v>17776</v>
      </c>
      <c r="I450" s="26">
        <v>9676</v>
      </c>
      <c r="J450" s="26">
        <v>-1411</v>
      </c>
      <c r="K450" s="26">
        <f t="shared" si="99"/>
        <v>38501.77</v>
      </c>
      <c r="L450" s="27">
        <f t="shared" si="88"/>
        <v>1.74505743502182</v>
      </c>
      <c r="M450" s="75">
        <v>0.666666666666667</v>
      </c>
      <c r="N450" s="26">
        <v>91470.7</v>
      </c>
      <c r="O450" s="26">
        <v>45408.17</v>
      </c>
      <c r="P450" s="26">
        <v>19085.2</v>
      </c>
      <c r="Q450" s="26">
        <v>19937.2</v>
      </c>
      <c r="R450" s="26">
        <v>8386.09</v>
      </c>
      <c r="S450" s="26">
        <v>-1345.96</v>
      </c>
      <c r="T450" s="26">
        <f t="shared" si="89"/>
        <v>39566.94</v>
      </c>
      <c r="U450" s="27">
        <f t="shared" si="90"/>
        <v>1.25895434599874</v>
      </c>
      <c r="V450" s="26">
        <f>INDEX(检修、备用和必开!B:B,MATCH(统调负荷!$C450,检修、备用和必开!$A:$A,0))</f>
        <v>26004.6</v>
      </c>
      <c r="W450" s="26">
        <f>INDEX(检修、备用和必开!C:C,MATCH(统调负荷!$C450,检修、备用和必开!$A:$A,0))</f>
        <v>0</v>
      </c>
      <c r="X450" s="26">
        <f>INDEX(检修、备用和必开!D:D,MATCH(统调负荷!$C450,检修、备用和必开!$A:$A,0))</f>
        <v>13801</v>
      </c>
      <c r="Y450" s="26">
        <f>INDEX(检修、备用和必开!E:E,MATCH(统调负荷!$C450,检修、备用和必开!$A:$A,0))</f>
        <v>5841.23</v>
      </c>
      <c r="Z450" s="26">
        <f>INDEX(检修、备用和必开!F:F,MATCH(统调负荷!$C450,检修、备用和必开!$A:$A,0))</f>
        <v>1300</v>
      </c>
      <c r="AA450" s="26">
        <f t="shared" si="91"/>
        <v>67187.8</v>
      </c>
      <c r="AB450" s="26">
        <v>352.2</v>
      </c>
      <c r="AC450" s="26">
        <v>394.87</v>
      </c>
      <c r="AD450" s="76">
        <f t="shared" si="92"/>
        <v>45662.6666666667</v>
      </c>
      <c r="AE450" s="27">
        <f t="shared" si="93"/>
        <v>1345.7</v>
      </c>
      <c r="AF450" s="27">
        <f t="shared" si="94"/>
        <v>1065.17</v>
      </c>
      <c r="AG450" s="27">
        <f t="shared" si="95"/>
        <v>-655.799999999999</v>
      </c>
      <c r="AH450" s="27">
        <f t="shared" si="96"/>
        <v>2161.2</v>
      </c>
      <c r="AI450" s="27">
        <f t="shared" si="97"/>
        <v>-1289.91</v>
      </c>
      <c r="AJ450" s="27">
        <f t="shared" si="98"/>
        <v>65.04</v>
      </c>
      <c r="AK450" s="26">
        <f>INDEX(检修、备用和必开!I:I,MATCH(统调负荷!$C450,检修、备用和必开!$A:$A,0))</f>
        <v>8967.407885843</v>
      </c>
    </row>
    <row r="451" ht="13.8" spans="1:37">
      <c r="A451" s="26">
        <f t="shared" ref="A451:A514" si="100">WEEKDAY(C451,2)</f>
        <v>7</v>
      </c>
      <c r="B451" s="26">
        <f t="shared" ref="B451:B514" si="101">HOUR(D451)</f>
        <v>16</v>
      </c>
      <c r="C451" t="s">
        <v>26</v>
      </c>
      <c r="D451" s="75">
        <v>0.677083333333333</v>
      </c>
      <c r="E451" s="26">
        <v>91765</v>
      </c>
      <c r="F451" s="26">
        <v>45268</v>
      </c>
      <c r="G451" s="26">
        <v>21226</v>
      </c>
      <c r="H451" s="26">
        <v>17576</v>
      </c>
      <c r="I451" s="26">
        <v>9106</v>
      </c>
      <c r="J451" s="26">
        <v>-1411</v>
      </c>
      <c r="K451" s="26">
        <f t="shared" si="99"/>
        <v>39426.77</v>
      </c>
      <c r="L451" s="27">
        <f t="shared" ref="L451:L514" si="102">AA451/(K451+W451)</f>
        <v>1.7041162641525</v>
      </c>
      <c r="M451" s="75">
        <v>0.677083333333333</v>
      </c>
      <c r="N451" s="26">
        <v>92918.3</v>
      </c>
      <c r="O451" s="26">
        <v>45564.85</v>
      </c>
      <c r="P451" s="26">
        <v>20855.8</v>
      </c>
      <c r="Q451" s="26">
        <v>20117.6</v>
      </c>
      <c r="R451" s="26">
        <v>7717.89</v>
      </c>
      <c r="S451" s="26">
        <v>-1337.84</v>
      </c>
      <c r="T451" s="26">
        <f t="shared" ref="T451:T514" si="103">O451-Y451</f>
        <v>39723.62</v>
      </c>
      <c r="U451" s="27">
        <f t="shared" ref="U451:U514" si="104">AA451/(T451+X451)</f>
        <v>1.25526907056977</v>
      </c>
      <c r="V451" s="26">
        <f>INDEX(检修、备用和必开!B:B,MATCH(统调负荷!$C451,检修、备用和必开!$A:$A,0))</f>
        <v>26004.6</v>
      </c>
      <c r="W451" s="26">
        <f>INDEX(检修、备用和必开!C:C,MATCH(统调负荷!$C451,检修、备用和必开!$A:$A,0))</f>
        <v>0</v>
      </c>
      <c r="X451" s="26">
        <f>INDEX(检修、备用和必开!D:D,MATCH(统调负荷!$C451,检修、备用和必开!$A:$A,0))</f>
        <v>13801</v>
      </c>
      <c r="Y451" s="26">
        <f>INDEX(检修、备用和必开!E:E,MATCH(统调负荷!$C451,检修、备用和必开!$A:$A,0))</f>
        <v>5841.23</v>
      </c>
      <c r="Z451" s="26">
        <f>INDEX(检修、备用和必开!F:F,MATCH(统调负荷!$C451,检修、备用和必开!$A:$A,0))</f>
        <v>1300</v>
      </c>
      <c r="AA451" s="26">
        <f t="shared" ref="AA451:AA514" si="105">94492.4-V451-Z451</f>
        <v>67187.8</v>
      </c>
      <c r="AB451" s="26">
        <v>357.16</v>
      </c>
      <c r="AC451" s="26">
        <v>444.83</v>
      </c>
      <c r="AD451" s="76">
        <f t="shared" ref="AD451:AD514" si="106">C451+D451</f>
        <v>45662.6770833333</v>
      </c>
      <c r="AE451" s="27">
        <f t="shared" ref="AE451:AE514" si="107">N451-E451</f>
        <v>1153.3</v>
      </c>
      <c r="AF451" s="27">
        <f t="shared" ref="AF451:AF514" si="108">O451-F451</f>
        <v>296.849999999999</v>
      </c>
      <c r="AG451" s="27">
        <f t="shared" ref="AG451:AG514" si="109">P451-G451</f>
        <v>-370.200000000001</v>
      </c>
      <c r="AH451" s="27">
        <f t="shared" ref="AH451:AH514" si="110">Q451-H451</f>
        <v>2541.6</v>
      </c>
      <c r="AI451" s="27">
        <f t="shared" ref="AI451:AI514" si="111">R451-I451</f>
        <v>-1388.11</v>
      </c>
      <c r="AJ451" s="27">
        <f t="shared" ref="AJ451:AJ514" si="112">S451-J451</f>
        <v>73.1600000000001</v>
      </c>
      <c r="AK451" s="26">
        <f>INDEX(检修、备用和必开!I:I,MATCH(统调负荷!$C451,检修、备用和必开!$A:$A,0))</f>
        <v>8967.407885843</v>
      </c>
    </row>
    <row r="452" ht="13.8" spans="1:37">
      <c r="A452" s="26">
        <f t="shared" si="100"/>
        <v>7</v>
      </c>
      <c r="B452" s="26">
        <f t="shared" si="101"/>
        <v>16</v>
      </c>
      <c r="C452" t="s">
        <v>26</v>
      </c>
      <c r="D452" s="75">
        <v>0.6875</v>
      </c>
      <c r="E452" s="26">
        <v>93560</v>
      </c>
      <c r="F452" s="26">
        <v>46458</v>
      </c>
      <c r="G452" s="26">
        <v>21688</v>
      </c>
      <c r="H452" s="26">
        <v>18288</v>
      </c>
      <c r="I452" s="26">
        <v>8538</v>
      </c>
      <c r="J452" s="26">
        <v>-1412</v>
      </c>
      <c r="K452" s="26">
        <f t="shared" si="99"/>
        <v>40616.77</v>
      </c>
      <c r="L452" s="27">
        <f t="shared" si="102"/>
        <v>1.6541886516333</v>
      </c>
      <c r="M452" s="75">
        <v>0.6875</v>
      </c>
      <c r="N452" s="26">
        <v>94416.8</v>
      </c>
      <c r="O452" s="26">
        <v>47902.61</v>
      </c>
      <c r="P452" s="26">
        <v>20471.4</v>
      </c>
      <c r="Q452" s="26">
        <v>20331.1</v>
      </c>
      <c r="R452" s="26">
        <v>7123.74</v>
      </c>
      <c r="S452" s="26">
        <v>-1412.05</v>
      </c>
      <c r="T452" s="26">
        <f t="shared" si="103"/>
        <v>42061.38</v>
      </c>
      <c r="U452" s="27">
        <f t="shared" si="104"/>
        <v>1.20273787117556</v>
      </c>
      <c r="V452" s="26">
        <f>INDEX(检修、备用和必开!B:B,MATCH(统调负荷!$C452,检修、备用和必开!$A:$A,0))</f>
        <v>26004.6</v>
      </c>
      <c r="W452" s="26">
        <f>INDEX(检修、备用和必开!C:C,MATCH(统调负荷!$C452,检修、备用和必开!$A:$A,0))</f>
        <v>0</v>
      </c>
      <c r="X452" s="26">
        <f>INDEX(检修、备用和必开!D:D,MATCH(统调负荷!$C452,检修、备用和必开!$A:$A,0))</f>
        <v>13801</v>
      </c>
      <c r="Y452" s="26">
        <f>INDEX(检修、备用和必开!E:E,MATCH(统调负荷!$C452,检修、备用和必开!$A:$A,0))</f>
        <v>5841.23</v>
      </c>
      <c r="Z452" s="26">
        <f>INDEX(检修、备用和必开!F:F,MATCH(统调负荷!$C452,检修、备用和必开!$A:$A,0))</f>
        <v>1300</v>
      </c>
      <c r="AA452" s="26">
        <f t="shared" si="105"/>
        <v>67187.8</v>
      </c>
      <c r="AB452" s="26">
        <v>365.92</v>
      </c>
      <c r="AC452" s="26">
        <v>419.44</v>
      </c>
      <c r="AD452" s="76">
        <f t="shared" si="106"/>
        <v>45662.6875</v>
      </c>
      <c r="AE452" s="27">
        <f t="shared" si="107"/>
        <v>856.800000000003</v>
      </c>
      <c r="AF452" s="27">
        <f t="shared" si="108"/>
        <v>1444.61</v>
      </c>
      <c r="AG452" s="27">
        <f t="shared" si="109"/>
        <v>-1216.6</v>
      </c>
      <c r="AH452" s="27">
        <f t="shared" si="110"/>
        <v>2043.1</v>
      </c>
      <c r="AI452" s="27">
        <f t="shared" si="111"/>
        <v>-1414.26</v>
      </c>
      <c r="AJ452" s="27">
        <f t="shared" si="112"/>
        <v>-0.0499999999999545</v>
      </c>
      <c r="AK452" s="26">
        <f>INDEX(检修、备用和必开!I:I,MATCH(统调负荷!$C452,检修、备用和必开!$A:$A,0))</f>
        <v>8967.407885843</v>
      </c>
    </row>
    <row r="453" ht="13.8" spans="1:37">
      <c r="A453" s="26">
        <f t="shared" si="100"/>
        <v>7</v>
      </c>
      <c r="B453" s="26">
        <f t="shared" si="101"/>
        <v>16</v>
      </c>
      <c r="C453" t="s">
        <v>26</v>
      </c>
      <c r="D453" s="75">
        <v>0.697916666666667</v>
      </c>
      <c r="E453" s="26">
        <v>95480</v>
      </c>
      <c r="F453" s="26">
        <v>48772</v>
      </c>
      <c r="G453" s="26">
        <v>21527</v>
      </c>
      <c r="H453" s="26">
        <v>18693</v>
      </c>
      <c r="I453" s="26">
        <v>7899</v>
      </c>
      <c r="J453" s="26">
        <v>-1411</v>
      </c>
      <c r="K453" s="26">
        <f t="shared" si="99"/>
        <v>42930.77</v>
      </c>
      <c r="L453" s="27">
        <f t="shared" si="102"/>
        <v>1.56502666968237</v>
      </c>
      <c r="M453" s="75">
        <v>0.697916666666667</v>
      </c>
      <c r="N453" s="26">
        <v>96019.9</v>
      </c>
      <c r="O453" s="26">
        <v>49831.66</v>
      </c>
      <c r="P453" s="26">
        <v>20997.2</v>
      </c>
      <c r="Q453" s="26">
        <v>20021.1</v>
      </c>
      <c r="R453" s="26">
        <v>6511.03</v>
      </c>
      <c r="S453" s="26">
        <v>-1341.09</v>
      </c>
      <c r="T453" s="26">
        <f t="shared" si="103"/>
        <v>43990.43</v>
      </c>
      <c r="U453" s="27">
        <f t="shared" si="104"/>
        <v>1.16259106237724</v>
      </c>
      <c r="V453" s="26">
        <f>INDEX(检修、备用和必开!B:B,MATCH(统调负荷!$C453,检修、备用和必开!$A:$A,0))</f>
        <v>26004.6</v>
      </c>
      <c r="W453" s="26">
        <f>INDEX(检修、备用和必开!C:C,MATCH(统调负荷!$C453,检修、备用和必开!$A:$A,0))</f>
        <v>0</v>
      </c>
      <c r="X453" s="26">
        <f>INDEX(检修、备用和必开!D:D,MATCH(统调负荷!$C453,检修、备用和必开!$A:$A,0))</f>
        <v>13801</v>
      </c>
      <c r="Y453" s="26">
        <f>INDEX(检修、备用和必开!E:E,MATCH(统调负荷!$C453,检修、备用和必开!$A:$A,0))</f>
        <v>5841.23</v>
      </c>
      <c r="Z453" s="26">
        <f>INDEX(检修、备用和必开!F:F,MATCH(统调负荷!$C453,检修、备用和必开!$A:$A,0))</f>
        <v>1300</v>
      </c>
      <c r="AA453" s="26">
        <f t="shared" si="105"/>
        <v>67187.8</v>
      </c>
      <c r="AB453" s="26">
        <v>393.79</v>
      </c>
      <c r="AC453" s="26">
        <v>520.5</v>
      </c>
      <c r="AD453" s="76">
        <f t="shared" si="106"/>
        <v>45662.6979166667</v>
      </c>
      <c r="AE453" s="27">
        <f t="shared" si="107"/>
        <v>539.899999999994</v>
      </c>
      <c r="AF453" s="27">
        <f t="shared" si="108"/>
        <v>1059.66</v>
      </c>
      <c r="AG453" s="27">
        <f t="shared" si="109"/>
        <v>-529.799999999999</v>
      </c>
      <c r="AH453" s="27">
        <f t="shared" si="110"/>
        <v>1328.1</v>
      </c>
      <c r="AI453" s="27">
        <f t="shared" si="111"/>
        <v>-1387.97</v>
      </c>
      <c r="AJ453" s="27">
        <f t="shared" si="112"/>
        <v>69.9100000000001</v>
      </c>
      <c r="AK453" s="26">
        <f>INDEX(检修、备用和必开!I:I,MATCH(统调负荷!$C453,检修、备用和必开!$A:$A,0))</f>
        <v>8967.407885843</v>
      </c>
    </row>
    <row r="454" ht="13.8" spans="1:37">
      <c r="A454" s="26">
        <f t="shared" si="100"/>
        <v>7</v>
      </c>
      <c r="B454" s="26">
        <f t="shared" si="101"/>
        <v>17</v>
      </c>
      <c r="C454" t="s">
        <v>26</v>
      </c>
      <c r="D454" s="75">
        <v>0.708333333333333</v>
      </c>
      <c r="E454" s="26">
        <v>96990</v>
      </c>
      <c r="F454" s="26">
        <v>51195</v>
      </c>
      <c r="G454" s="26">
        <v>21285</v>
      </c>
      <c r="H454" s="26">
        <v>18532</v>
      </c>
      <c r="I454" s="26">
        <v>7389</v>
      </c>
      <c r="J454" s="26">
        <v>-1411</v>
      </c>
      <c r="K454" s="26">
        <f t="shared" si="99"/>
        <v>45353.77</v>
      </c>
      <c r="L454" s="27">
        <f t="shared" si="102"/>
        <v>1.48141598813064</v>
      </c>
      <c r="M454" s="75">
        <v>0.708333333333333</v>
      </c>
      <c r="N454" s="26">
        <v>97012.6</v>
      </c>
      <c r="O454" s="26">
        <v>50946.42</v>
      </c>
      <c r="P454" s="26">
        <v>21226.5</v>
      </c>
      <c r="Q454" s="26">
        <v>20238.2</v>
      </c>
      <c r="R454" s="26">
        <v>6011.22</v>
      </c>
      <c r="S454" s="26">
        <v>-1409.74</v>
      </c>
      <c r="T454" s="26">
        <f t="shared" si="103"/>
        <v>45105.19</v>
      </c>
      <c r="U454" s="27">
        <f t="shared" si="104"/>
        <v>1.14058980898272</v>
      </c>
      <c r="V454" s="26">
        <f>INDEX(检修、备用和必开!B:B,MATCH(统调负荷!$C454,检修、备用和必开!$A:$A,0))</f>
        <v>26004.6</v>
      </c>
      <c r="W454" s="26">
        <f>INDEX(检修、备用和必开!C:C,MATCH(统调负荷!$C454,检修、备用和必开!$A:$A,0))</f>
        <v>0</v>
      </c>
      <c r="X454" s="26">
        <f>INDEX(检修、备用和必开!D:D,MATCH(统调负荷!$C454,检修、备用和必开!$A:$A,0))</f>
        <v>13801</v>
      </c>
      <c r="Y454" s="26">
        <f>INDEX(检修、备用和必开!E:E,MATCH(统调负荷!$C454,检修、备用和必开!$A:$A,0))</f>
        <v>5841.23</v>
      </c>
      <c r="Z454" s="26">
        <f>INDEX(检修、备用和必开!F:F,MATCH(统调负荷!$C454,检修、备用和必开!$A:$A,0))</f>
        <v>1300</v>
      </c>
      <c r="AA454" s="26">
        <f t="shared" si="105"/>
        <v>67187.8</v>
      </c>
      <c r="AB454" s="26">
        <v>395.94</v>
      </c>
      <c r="AC454" s="26">
        <v>445.42</v>
      </c>
      <c r="AD454" s="76">
        <f t="shared" si="106"/>
        <v>45662.7083333333</v>
      </c>
      <c r="AE454" s="27">
        <f t="shared" si="107"/>
        <v>22.6000000000058</v>
      </c>
      <c r="AF454" s="27">
        <f t="shared" si="108"/>
        <v>-248.580000000002</v>
      </c>
      <c r="AG454" s="27">
        <f t="shared" si="109"/>
        <v>-58.5</v>
      </c>
      <c r="AH454" s="27">
        <f t="shared" si="110"/>
        <v>1706.2</v>
      </c>
      <c r="AI454" s="27">
        <f t="shared" si="111"/>
        <v>-1377.78</v>
      </c>
      <c r="AJ454" s="27">
        <f t="shared" si="112"/>
        <v>1.25999999999999</v>
      </c>
      <c r="AK454" s="26">
        <f>INDEX(检修、备用和必开!I:I,MATCH(统调负荷!$C454,检修、备用和必开!$A:$A,0))</f>
        <v>8967.407885843</v>
      </c>
    </row>
    <row r="455" ht="13.8" spans="1:37">
      <c r="A455" s="26">
        <f t="shared" si="100"/>
        <v>7</v>
      </c>
      <c r="B455" s="26">
        <f t="shared" si="101"/>
        <v>17</v>
      </c>
      <c r="C455" t="s">
        <v>26</v>
      </c>
      <c r="D455" s="75">
        <v>0.71875</v>
      </c>
      <c r="E455" s="26">
        <v>98400</v>
      </c>
      <c r="F455" s="26">
        <v>53912</v>
      </c>
      <c r="G455" s="26">
        <v>21163</v>
      </c>
      <c r="H455" s="26">
        <v>17874</v>
      </c>
      <c r="I455" s="26">
        <v>6862</v>
      </c>
      <c r="J455" s="26">
        <v>-1411</v>
      </c>
      <c r="K455" s="26">
        <f t="shared" si="99"/>
        <v>48070.77</v>
      </c>
      <c r="L455" s="27">
        <f t="shared" si="102"/>
        <v>1.39768512133257</v>
      </c>
      <c r="M455" s="75">
        <v>0.71875</v>
      </c>
      <c r="N455" s="26">
        <v>98541.3</v>
      </c>
      <c r="O455" s="26">
        <v>53379.98</v>
      </c>
      <c r="P455" s="26">
        <v>21143.8</v>
      </c>
      <c r="Q455" s="26">
        <v>19752</v>
      </c>
      <c r="R455" s="26">
        <v>5580.5</v>
      </c>
      <c r="S455" s="26">
        <v>-1314.98</v>
      </c>
      <c r="T455" s="26">
        <f t="shared" si="103"/>
        <v>47538.75</v>
      </c>
      <c r="U455" s="27">
        <f t="shared" si="104"/>
        <v>1.09533866701446</v>
      </c>
      <c r="V455" s="26">
        <f>INDEX(检修、备用和必开!B:B,MATCH(统调负荷!$C455,检修、备用和必开!$A:$A,0))</f>
        <v>26004.6</v>
      </c>
      <c r="W455" s="26">
        <f>INDEX(检修、备用和必开!C:C,MATCH(统调负荷!$C455,检修、备用和必开!$A:$A,0))</f>
        <v>0</v>
      </c>
      <c r="X455" s="26">
        <f>INDEX(检修、备用和必开!D:D,MATCH(统调负荷!$C455,检修、备用和必开!$A:$A,0))</f>
        <v>13801</v>
      </c>
      <c r="Y455" s="26">
        <f>INDEX(检修、备用和必开!E:E,MATCH(统调负荷!$C455,检修、备用和必开!$A:$A,0))</f>
        <v>5841.23</v>
      </c>
      <c r="Z455" s="26">
        <f>INDEX(检修、备用和必开!F:F,MATCH(统调负荷!$C455,检修、备用和必开!$A:$A,0))</f>
        <v>1300</v>
      </c>
      <c r="AA455" s="26">
        <f t="shared" si="105"/>
        <v>67187.8</v>
      </c>
      <c r="AB455" s="26">
        <v>420.81</v>
      </c>
      <c r="AC455" s="26">
        <v>526.86</v>
      </c>
      <c r="AD455" s="76">
        <f t="shared" si="106"/>
        <v>45662.71875</v>
      </c>
      <c r="AE455" s="27">
        <f t="shared" si="107"/>
        <v>141.300000000003</v>
      </c>
      <c r="AF455" s="27">
        <f t="shared" si="108"/>
        <v>-532.019999999997</v>
      </c>
      <c r="AG455" s="27">
        <f t="shared" si="109"/>
        <v>-19.2000000000007</v>
      </c>
      <c r="AH455" s="27">
        <f t="shared" si="110"/>
        <v>1878</v>
      </c>
      <c r="AI455" s="27">
        <f t="shared" si="111"/>
        <v>-1281.5</v>
      </c>
      <c r="AJ455" s="27">
        <f t="shared" si="112"/>
        <v>96.02</v>
      </c>
      <c r="AK455" s="26">
        <f>INDEX(检修、备用和必开!I:I,MATCH(统调负荷!$C455,检修、备用和必开!$A:$A,0))</f>
        <v>8967.407885843</v>
      </c>
    </row>
    <row r="456" ht="13.8" spans="1:37">
      <c r="A456" s="26">
        <f t="shared" si="100"/>
        <v>7</v>
      </c>
      <c r="B456" s="26">
        <f t="shared" si="101"/>
        <v>17</v>
      </c>
      <c r="C456" t="s">
        <v>26</v>
      </c>
      <c r="D456" s="75">
        <v>0.729166666666667</v>
      </c>
      <c r="E456" s="26">
        <v>97595</v>
      </c>
      <c r="F456" s="26">
        <v>54083</v>
      </c>
      <c r="G456" s="26">
        <v>21012</v>
      </c>
      <c r="H456" s="26">
        <v>17436</v>
      </c>
      <c r="I456" s="26">
        <v>6475</v>
      </c>
      <c r="J456" s="26">
        <v>-1411</v>
      </c>
      <c r="K456" s="26">
        <f t="shared" si="99"/>
        <v>48241.77</v>
      </c>
      <c r="L456" s="27">
        <f t="shared" si="102"/>
        <v>1.3927308222729</v>
      </c>
      <c r="M456" s="75">
        <v>0.729166666666667</v>
      </c>
      <c r="N456" s="26">
        <v>97455.5</v>
      </c>
      <c r="O456" s="26">
        <v>53214.94</v>
      </c>
      <c r="P456" s="26">
        <v>20593.7</v>
      </c>
      <c r="Q456" s="26">
        <v>19690.6</v>
      </c>
      <c r="R456" s="26">
        <v>5342.92</v>
      </c>
      <c r="S456" s="26">
        <v>-1386.66</v>
      </c>
      <c r="T456" s="26">
        <f t="shared" si="103"/>
        <v>47373.71</v>
      </c>
      <c r="U456" s="27">
        <f t="shared" si="104"/>
        <v>1.0982937230107</v>
      </c>
      <c r="V456" s="26">
        <f>INDEX(检修、备用和必开!B:B,MATCH(统调负荷!$C456,检修、备用和必开!$A:$A,0))</f>
        <v>26004.6</v>
      </c>
      <c r="W456" s="26">
        <f>INDEX(检修、备用和必开!C:C,MATCH(统调负荷!$C456,检修、备用和必开!$A:$A,0))</f>
        <v>0</v>
      </c>
      <c r="X456" s="26">
        <f>INDEX(检修、备用和必开!D:D,MATCH(统调负荷!$C456,检修、备用和必开!$A:$A,0))</f>
        <v>13801</v>
      </c>
      <c r="Y456" s="26">
        <f>INDEX(检修、备用和必开!E:E,MATCH(统调负荷!$C456,检修、备用和必开!$A:$A,0))</f>
        <v>5841.23</v>
      </c>
      <c r="Z456" s="26">
        <f>INDEX(检修、备用和必开!F:F,MATCH(统调负荷!$C456,检修、备用和必开!$A:$A,0))</f>
        <v>1300</v>
      </c>
      <c r="AA456" s="26">
        <f t="shared" si="105"/>
        <v>67187.8</v>
      </c>
      <c r="AB456" s="26">
        <v>408.4</v>
      </c>
      <c r="AC456" s="26">
        <v>466.91</v>
      </c>
      <c r="AD456" s="76">
        <f t="shared" si="106"/>
        <v>45662.7291666667</v>
      </c>
      <c r="AE456" s="27">
        <f t="shared" si="107"/>
        <v>-139.5</v>
      </c>
      <c r="AF456" s="27">
        <f t="shared" si="108"/>
        <v>-868.059999999998</v>
      </c>
      <c r="AG456" s="27">
        <f t="shared" si="109"/>
        <v>-418.299999999999</v>
      </c>
      <c r="AH456" s="27">
        <f t="shared" si="110"/>
        <v>2254.6</v>
      </c>
      <c r="AI456" s="27">
        <f t="shared" si="111"/>
        <v>-1132.08</v>
      </c>
      <c r="AJ456" s="27">
        <f t="shared" si="112"/>
        <v>24.3399999999999</v>
      </c>
      <c r="AK456" s="26">
        <f>INDEX(检修、备用和必开!I:I,MATCH(统调负荷!$C456,检修、备用和必开!$A:$A,0))</f>
        <v>8967.407885843</v>
      </c>
    </row>
    <row r="457" ht="13.8" spans="1:37">
      <c r="A457" s="26">
        <f t="shared" si="100"/>
        <v>7</v>
      </c>
      <c r="B457" s="26">
        <f t="shared" si="101"/>
        <v>17</v>
      </c>
      <c r="C457" t="s">
        <v>26</v>
      </c>
      <c r="D457" s="75">
        <v>0.739583333333333</v>
      </c>
      <c r="E457" s="26">
        <v>98380</v>
      </c>
      <c r="F457" s="26">
        <v>55477</v>
      </c>
      <c r="G457" s="26">
        <v>20603</v>
      </c>
      <c r="H457" s="26">
        <v>17523</v>
      </c>
      <c r="I457" s="26">
        <v>6188</v>
      </c>
      <c r="J457" s="26">
        <v>-1411</v>
      </c>
      <c r="K457" s="26">
        <f t="shared" si="99"/>
        <v>49635.77</v>
      </c>
      <c r="L457" s="27">
        <f t="shared" si="102"/>
        <v>1.3536165551577</v>
      </c>
      <c r="M457" s="75">
        <v>0.739583333333333</v>
      </c>
      <c r="N457" s="26">
        <v>98230.3</v>
      </c>
      <c r="O457" s="26">
        <v>54233.3</v>
      </c>
      <c r="P457" s="26">
        <v>20185</v>
      </c>
      <c r="Q457" s="26">
        <v>19857.4</v>
      </c>
      <c r="R457" s="26">
        <v>5313.33</v>
      </c>
      <c r="S457" s="26">
        <v>-1358.73</v>
      </c>
      <c r="T457" s="26">
        <f t="shared" si="103"/>
        <v>48392.07</v>
      </c>
      <c r="U457" s="27">
        <f t="shared" si="104"/>
        <v>1.08031007313194</v>
      </c>
      <c r="V457" s="26">
        <f>INDEX(检修、备用和必开!B:B,MATCH(统调负荷!$C457,检修、备用和必开!$A:$A,0))</f>
        <v>26004.6</v>
      </c>
      <c r="W457" s="26">
        <f>INDEX(检修、备用和必开!C:C,MATCH(统调负荷!$C457,检修、备用和必开!$A:$A,0))</f>
        <v>0</v>
      </c>
      <c r="X457" s="26">
        <f>INDEX(检修、备用和必开!D:D,MATCH(统调负荷!$C457,检修、备用和必开!$A:$A,0))</f>
        <v>13801</v>
      </c>
      <c r="Y457" s="26">
        <f>INDEX(检修、备用和必开!E:E,MATCH(统调负荷!$C457,检修、备用和必开!$A:$A,0))</f>
        <v>5841.23</v>
      </c>
      <c r="Z457" s="26">
        <f>INDEX(检修、备用和必开!F:F,MATCH(统调负荷!$C457,检修、备用和必开!$A:$A,0))</f>
        <v>1300</v>
      </c>
      <c r="AA457" s="26">
        <f t="shared" si="105"/>
        <v>67187.8</v>
      </c>
      <c r="AB457" s="26">
        <v>419.79</v>
      </c>
      <c r="AC457" s="26">
        <v>460.84</v>
      </c>
      <c r="AD457" s="76">
        <f t="shared" si="106"/>
        <v>45662.7395833333</v>
      </c>
      <c r="AE457" s="27">
        <f t="shared" si="107"/>
        <v>-149.699999999997</v>
      </c>
      <c r="AF457" s="27">
        <f t="shared" si="108"/>
        <v>-1243.7</v>
      </c>
      <c r="AG457" s="27">
        <f t="shared" si="109"/>
        <v>-418</v>
      </c>
      <c r="AH457" s="27">
        <f t="shared" si="110"/>
        <v>2334.4</v>
      </c>
      <c r="AI457" s="27">
        <f t="shared" si="111"/>
        <v>-874.67</v>
      </c>
      <c r="AJ457" s="27">
        <f t="shared" si="112"/>
        <v>52.27</v>
      </c>
      <c r="AK457" s="26">
        <f>INDEX(检修、备用和必开!I:I,MATCH(统调负荷!$C457,检修、备用和必开!$A:$A,0))</f>
        <v>8967.407885843</v>
      </c>
    </row>
    <row r="458" ht="13.8" spans="1:37">
      <c r="A458" s="26">
        <f t="shared" si="100"/>
        <v>7</v>
      </c>
      <c r="B458" s="26">
        <f t="shared" si="101"/>
        <v>18</v>
      </c>
      <c r="C458" t="s">
        <v>26</v>
      </c>
      <c r="D458" s="75">
        <v>0.75</v>
      </c>
      <c r="E458" s="26">
        <v>99655</v>
      </c>
      <c r="F458" s="26">
        <v>56747</v>
      </c>
      <c r="G458" s="26">
        <v>19855</v>
      </c>
      <c r="H458" s="26">
        <v>18634</v>
      </c>
      <c r="I458" s="26">
        <v>5830</v>
      </c>
      <c r="J458" s="26">
        <v>-1411</v>
      </c>
      <c r="K458" s="26">
        <f t="shared" si="99"/>
        <v>50905.77</v>
      </c>
      <c r="L458" s="27">
        <f t="shared" si="102"/>
        <v>1.31984645355526</v>
      </c>
      <c r="M458" s="75">
        <v>0.75</v>
      </c>
      <c r="N458" s="26">
        <v>98922.6</v>
      </c>
      <c r="O458" s="26">
        <v>55163.06</v>
      </c>
      <c r="P458" s="26">
        <v>19480.8</v>
      </c>
      <c r="Q458" s="26">
        <v>20454.7</v>
      </c>
      <c r="R458" s="26">
        <v>5255.34</v>
      </c>
      <c r="S458" s="26">
        <v>-1431.3</v>
      </c>
      <c r="T458" s="26">
        <f t="shared" si="103"/>
        <v>49321.83</v>
      </c>
      <c r="U458" s="27">
        <f t="shared" si="104"/>
        <v>1.06439777810976</v>
      </c>
      <c r="V458" s="26">
        <f>INDEX(检修、备用和必开!B:B,MATCH(统调负荷!$C458,检修、备用和必开!$A:$A,0))</f>
        <v>26004.6</v>
      </c>
      <c r="W458" s="26">
        <f>INDEX(检修、备用和必开!C:C,MATCH(统调负荷!$C458,检修、备用和必开!$A:$A,0))</f>
        <v>0</v>
      </c>
      <c r="X458" s="26">
        <f>INDEX(检修、备用和必开!D:D,MATCH(统调负荷!$C458,检修、备用和必开!$A:$A,0))</f>
        <v>13801</v>
      </c>
      <c r="Y458" s="26">
        <f>INDEX(检修、备用和必开!E:E,MATCH(统调负荷!$C458,检修、备用和必开!$A:$A,0))</f>
        <v>5841.23</v>
      </c>
      <c r="Z458" s="26">
        <f>INDEX(检修、备用和必开!F:F,MATCH(统调负荷!$C458,检修、备用和必开!$A:$A,0))</f>
        <v>1300</v>
      </c>
      <c r="AA458" s="26">
        <f t="shared" si="105"/>
        <v>67187.8</v>
      </c>
      <c r="AB458" s="26">
        <v>439.01</v>
      </c>
      <c r="AC458" s="26">
        <v>451.86</v>
      </c>
      <c r="AD458" s="76">
        <f t="shared" si="106"/>
        <v>45662.75</v>
      </c>
      <c r="AE458" s="27">
        <f t="shared" si="107"/>
        <v>-732.399999999994</v>
      </c>
      <c r="AF458" s="27">
        <f t="shared" si="108"/>
        <v>-1583.94</v>
      </c>
      <c r="AG458" s="27">
        <f t="shared" si="109"/>
        <v>-374.200000000001</v>
      </c>
      <c r="AH458" s="27">
        <f t="shared" si="110"/>
        <v>1820.7</v>
      </c>
      <c r="AI458" s="27">
        <f t="shared" si="111"/>
        <v>-574.66</v>
      </c>
      <c r="AJ458" s="27">
        <f t="shared" si="112"/>
        <v>-20.3</v>
      </c>
      <c r="AK458" s="26">
        <f>INDEX(检修、备用和必开!I:I,MATCH(统调负荷!$C458,检修、备用和必开!$A:$A,0))</f>
        <v>8967.407885843</v>
      </c>
    </row>
    <row r="459" ht="13.8" spans="1:37">
      <c r="A459" s="26">
        <f t="shared" si="100"/>
        <v>7</v>
      </c>
      <c r="B459" s="26">
        <f t="shared" si="101"/>
        <v>18</v>
      </c>
      <c r="C459" t="s">
        <v>26</v>
      </c>
      <c r="D459" s="75">
        <v>0.760416666666667</v>
      </c>
      <c r="E459" s="26">
        <v>100750</v>
      </c>
      <c r="F459" s="26">
        <v>57110</v>
      </c>
      <c r="G459" s="26">
        <v>19855</v>
      </c>
      <c r="H459" s="26">
        <v>19510</v>
      </c>
      <c r="I459" s="26">
        <v>5686</v>
      </c>
      <c r="J459" s="26">
        <v>-1411</v>
      </c>
      <c r="K459" s="26">
        <f t="shared" si="99"/>
        <v>51268.77</v>
      </c>
      <c r="L459" s="27">
        <f t="shared" si="102"/>
        <v>1.31050150023104</v>
      </c>
      <c r="M459" s="75">
        <v>0.760416666666667</v>
      </c>
      <c r="N459" s="26">
        <v>100620</v>
      </c>
      <c r="O459" s="26">
        <v>55858.36</v>
      </c>
      <c r="P459" s="26">
        <v>19714.2</v>
      </c>
      <c r="Q459" s="26">
        <v>21270.4</v>
      </c>
      <c r="R459" s="26">
        <v>5268.2</v>
      </c>
      <c r="S459" s="26">
        <v>-1491.16</v>
      </c>
      <c r="T459" s="26">
        <f t="shared" si="103"/>
        <v>50017.13</v>
      </c>
      <c r="U459" s="27">
        <f t="shared" si="104"/>
        <v>1.05280113973882</v>
      </c>
      <c r="V459" s="26">
        <f>INDEX(检修、备用和必开!B:B,MATCH(统调负荷!$C459,检修、备用和必开!$A:$A,0))</f>
        <v>26004.6</v>
      </c>
      <c r="W459" s="26">
        <f>INDEX(检修、备用和必开!C:C,MATCH(统调负荷!$C459,检修、备用和必开!$A:$A,0))</f>
        <v>0</v>
      </c>
      <c r="X459" s="26">
        <f>INDEX(检修、备用和必开!D:D,MATCH(统调负荷!$C459,检修、备用和必开!$A:$A,0))</f>
        <v>13801</v>
      </c>
      <c r="Y459" s="26">
        <f>INDEX(检修、备用和必开!E:E,MATCH(统调负荷!$C459,检修、备用和必开!$A:$A,0))</f>
        <v>5841.23</v>
      </c>
      <c r="Z459" s="26">
        <f>INDEX(检修、备用和必开!F:F,MATCH(统调负荷!$C459,检修、备用和必开!$A:$A,0))</f>
        <v>1300</v>
      </c>
      <c r="AA459" s="26">
        <f t="shared" si="105"/>
        <v>67187.8</v>
      </c>
      <c r="AB459" s="26">
        <v>448.83</v>
      </c>
      <c r="AC459" s="26">
        <v>453.99</v>
      </c>
      <c r="AD459" s="76">
        <f t="shared" si="106"/>
        <v>45662.7604166667</v>
      </c>
      <c r="AE459" s="27">
        <f t="shared" si="107"/>
        <v>-130</v>
      </c>
      <c r="AF459" s="27">
        <f t="shared" si="108"/>
        <v>-1251.64</v>
      </c>
      <c r="AG459" s="27">
        <f t="shared" si="109"/>
        <v>-140.799999999999</v>
      </c>
      <c r="AH459" s="27">
        <f t="shared" si="110"/>
        <v>1760.4</v>
      </c>
      <c r="AI459" s="27">
        <f t="shared" si="111"/>
        <v>-417.8</v>
      </c>
      <c r="AJ459" s="27">
        <f t="shared" si="112"/>
        <v>-80.1600000000001</v>
      </c>
      <c r="AK459" s="26">
        <f>INDEX(检修、备用和必开!I:I,MATCH(统调负荷!$C459,检修、备用和必开!$A:$A,0))</f>
        <v>8967.407885843</v>
      </c>
    </row>
    <row r="460" ht="13.8" spans="1:37">
      <c r="A460" s="26">
        <f t="shared" si="100"/>
        <v>7</v>
      </c>
      <c r="B460" s="26">
        <f t="shared" si="101"/>
        <v>18</v>
      </c>
      <c r="C460" t="s">
        <v>26</v>
      </c>
      <c r="D460" s="75">
        <v>0.770833333333333</v>
      </c>
      <c r="E460" s="26">
        <v>101675</v>
      </c>
      <c r="F460" s="26">
        <v>57151</v>
      </c>
      <c r="G460" s="26">
        <v>19969</v>
      </c>
      <c r="H460" s="26">
        <v>20340</v>
      </c>
      <c r="I460" s="26">
        <v>5626</v>
      </c>
      <c r="J460" s="26">
        <v>-1411</v>
      </c>
      <c r="K460" s="26">
        <f t="shared" si="99"/>
        <v>51309.77</v>
      </c>
      <c r="L460" s="27">
        <f t="shared" si="102"/>
        <v>1.30945432029806</v>
      </c>
      <c r="M460" s="75">
        <v>0.770833333333333</v>
      </c>
      <c r="N460" s="26">
        <v>101583</v>
      </c>
      <c r="O460" s="26">
        <v>55951.18</v>
      </c>
      <c r="P460" s="26">
        <v>20329.5</v>
      </c>
      <c r="Q460" s="26">
        <v>21571.8</v>
      </c>
      <c r="R460" s="26">
        <v>5280.46</v>
      </c>
      <c r="S460" s="26">
        <v>-1549.94</v>
      </c>
      <c r="T460" s="26">
        <f t="shared" si="103"/>
        <v>50109.95</v>
      </c>
      <c r="U460" s="27">
        <f t="shared" si="104"/>
        <v>1.05127212160045</v>
      </c>
      <c r="V460" s="26">
        <f>INDEX(检修、备用和必开!B:B,MATCH(统调负荷!$C460,检修、备用和必开!$A:$A,0))</f>
        <v>26004.6</v>
      </c>
      <c r="W460" s="26">
        <f>INDEX(检修、备用和必开!C:C,MATCH(统调负荷!$C460,检修、备用和必开!$A:$A,0))</f>
        <v>0</v>
      </c>
      <c r="X460" s="26">
        <f>INDEX(检修、备用和必开!D:D,MATCH(统调负荷!$C460,检修、备用和必开!$A:$A,0))</f>
        <v>13801</v>
      </c>
      <c r="Y460" s="26">
        <f>INDEX(检修、备用和必开!E:E,MATCH(统调负荷!$C460,检修、备用和必开!$A:$A,0))</f>
        <v>5841.23</v>
      </c>
      <c r="Z460" s="26">
        <f>INDEX(检修、备用和必开!F:F,MATCH(统调负荷!$C460,检修、备用和必开!$A:$A,0))</f>
        <v>1300</v>
      </c>
      <c r="AA460" s="26">
        <f t="shared" si="105"/>
        <v>67187.8</v>
      </c>
      <c r="AB460" s="26">
        <v>438.65</v>
      </c>
      <c r="AC460" s="26">
        <v>460.18</v>
      </c>
      <c r="AD460" s="76">
        <f t="shared" si="106"/>
        <v>45662.7708333333</v>
      </c>
      <c r="AE460" s="27">
        <f t="shared" si="107"/>
        <v>-92</v>
      </c>
      <c r="AF460" s="27">
        <f t="shared" si="108"/>
        <v>-1199.82</v>
      </c>
      <c r="AG460" s="27">
        <f t="shared" si="109"/>
        <v>360.5</v>
      </c>
      <c r="AH460" s="27">
        <f t="shared" si="110"/>
        <v>1231.8</v>
      </c>
      <c r="AI460" s="27">
        <f t="shared" si="111"/>
        <v>-345.54</v>
      </c>
      <c r="AJ460" s="27">
        <f t="shared" si="112"/>
        <v>-138.94</v>
      </c>
      <c r="AK460" s="26">
        <f>INDEX(检修、备用和必开!I:I,MATCH(统调负荷!$C460,检修、备用和必开!$A:$A,0))</f>
        <v>8967.407885843</v>
      </c>
    </row>
    <row r="461" ht="13.8" spans="1:37">
      <c r="A461" s="26">
        <f t="shared" si="100"/>
        <v>7</v>
      </c>
      <c r="B461" s="26">
        <f t="shared" si="101"/>
        <v>18</v>
      </c>
      <c r="C461" t="s">
        <v>26</v>
      </c>
      <c r="D461" s="75">
        <v>0.78125</v>
      </c>
      <c r="E461" s="26">
        <v>101585</v>
      </c>
      <c r="F461" s="26">
        <v>56955</v>
      </c>
      <c r="G461" s="26">
        <v>19969</v>
      </c>
      <c r="H461" s="26">
        <v>20654</v>
      </c>
      <c r="I461" s="26">
        <v>5418</v>
      </c>
      <c r="J461" s="26">
        <v>-1411</v>
      </c>
      <c r="K461" s="26">
        <f t="shared" si="99"/>
        <v>51113.77</v>
      </c>
      <c r="L461" s="27">
        <f t="shared" si="102"/>
        <v>1.31447553174027</v>
      </c>
      <c r="M461" s="75">
        <v>0.78125</v>
      </c>
      <c r="N461" s="26">
        <v>101458</v>
      </c>
      <c r="O461" s="26">
        <v>55892.54</v>
      </c>
      <c r="P461" s="26">
        <v>20225.8</v>
      </c>
      <c r="Q461" s="26">
        <v>21553.7</v>
      </c>
      <c r="R461" s="26">
        <v>5339.62</v>
      </c>
      <c r="S461" s="26">
        <v>-1553.66</v>
      </c>
      <c r="T461" s="26">
        <f t="shared" si="103"/>
        <v>50051.31</v>
      </c>
      <c r="U461" s="27">
        <f t="shared" si="104"/>
        <v>1.05223757762249</v>
      </c>
      <c r="V461" s="26">
        <f>INDEX(检修、备用和必开!B:B,MATCH(统调负荷!$C461,检修、备用和必开!$A:$A,0))</f>
        <v>26004.6</v>
      </c>
      <c r="W461" s="26">
        <f>INDEX(检修、备用和必开!C:C,MATCH(统调负荷!$C461,检修、备用和必开!$A:$A,0))</f>
        <v>0</v>
      </c>
      <c r="X461" s="26">
        <f>INDEX(检修、备用和必开!D:D,MATCH(统调负荷!$C461,检修、备用和必开!$A:$A,0))</f>
        <v>13801</v>
      </c>
      <c r="Y461" s="26">
        <f>INDEX(检修、备用和必开!E:E,MATCH(统调负荷!$C461,检修、备用和必开!$A:$A,0))</f>
        <v>5841.23</v>
      </c>
      <c r="Z461" s="26">
        <f>INDEX(检修、备用和必开!F:F,MATCH(统调负荷!$C461,检修、备用和必开!$A:$A,0))</f>
        <v>1300</v>
      </c>
      <c r="AA461" s="26">
        <f t="shared" si="105"/>
        <v>67187.8</v>
      </c>
      <c r="AB461" s="26">
        <v>419.75</v>
      </c>
      <c r="AC461" s="26">
        <v>463.76</v>
      </c>
      <c r="AD461" s="76">
        <f t="shared" si="106"/>
        <v>45662.78125</v>
      </c>
      <c r="AE461" s="27">
        <f t="shared" si="107"/>
        <v>-127</v>
      </c>
      <c r="AF461" s="27">
        <f t="shared" si="108"/>
        <v>-1062.46</v>
      </c>
      <c r="AG461" s="27">
        <f t="shared" si="109"/>
        <v>256.799999999999</v>
      </c>
      <c r="AH461" s="27">
        <f t="shared" si="110"/>
        <v>899.700000000001</v>
      </c>
      <c r="AI461" s="27">
        <f t="shared" si="111"/>
        <v>-78.3800000000001</v>
      </c>
      <c r="AJ461" s="27">
        <f t="shared" si="112"/>
        <v>-142.66</v>
      </c>
      <c r="AK461" s="26">
        <f>INDEX(检修、备用和必开!I:I,MATCH(统调负荷!$C461,检修、备用和必开!$A:$A,0))</f>
        <v>8967.407885843</v>
      </c>
    </row>
    <row r="462" ht="13.8" spans="1:37">
      <c r="A462" s="26">
        <f t="shared" si="100"/>
        <v>7</v>
      </c>
      <c r="B462" s="26">
        <f t="shared" si="101"/>
        <v>19</v>
      </c>
      <c r="C462" t="s">
        <v>26</v>
      </c>
      <c r="D462" s="75">
        <v>0.791666666666667</v>
      </c>
      <c r="E462" s="26">
        <v>101550</v>
      </c>
      <c r="F462" s="26">
        <v>56619</v>
      </c>
      <c r="G462" s="26">
        <v>20083</v>
      </c>
      <c r="H462" s="26">
        <v>20809</v>
      </c>
      <c r="I462" s="26">
        <v>5450</v>
      </c>
      <c r="J462" s="26">
        <v>-1411</v>
      </c>
      <c r="K462" s="26">
        <f t="shared" si="99"/>
        <v>50777.77</v>
      </c>
      <c r="L462" s="27">
        <f t="shared" si="102"/>
        <v>1.32317350683183</v>
      </c>
      <c r="M462" s="75">
        <v>0.791666666666667</v>
      </c>
      <c r="N462" s="26">
        <v>101299</v>
      </c>
      <c r="O462" s="26">
        <v>55574.45</v>
      </c>
      <c r="P462" s="26">
        <v>20142.7</v>
      </c>
      <c r="Q462" s="26">
        <v>21681.4</v>
      </c>
      <c r="R462" s="26">
        <v>5409.25</v>
      </c>
      <c r="S462" s="26">
        <v>-1508.8</v>
      </c>
      <c r="T462" s="26">
        <f t="shared" si="103"/>
        <v>49733.22</v>
      </c>
      <c r="U462" s="27">
        <f t="shared" si="104"/>
        <v>1.05750570322576</v>
      </c>
      <c r="V462" s="26">
        <f>INDEX(检修、备用和必开!B:B,MATCH(统调负荷!$C462,检修、备用和必开!$A:$A,0))</f>
        <v>26004.6</v>
      </c>
      <c r="W462" s="26">
        <f>INDEX(检修、备用和必开!C:C,MATCH(统调负荷!$C462,检修、备用和必开!$A:$A,0))</f>
        <v>0</v>
      </c>
      <c r="X462" s="26">
        <f>INDEX(检修、备用和必开!D:D,MATCH(统调负荷!$C462,检修、备用和必开!$A:$A,0))</f>
        <v>13801</v>
      </c>
      <c r="Y462" s="26">
        <f>INDEX(检修、备用和必开!E:E,MATCH(统调负荷!$C462,检修、备用和必开!$A:$A,0))</f>
        <v>5841.23</v>
      </c>
      <c r="Z462" s="26">
        <f>INDEX(检修、备用和必开!F:F,MATCH(统调负荷!$C462,检修、备用和必开!$A:$A,0))</f>
        <v>1300</v>
      </c>
      <c r="AA462" s="26">
        <f t="shared" si="105"/>
        <v>67187.8</v>
      </c>
      <c r="AB462" s="26">
        <v>408.91</v>
      </c>
      <c r="AC462" s="26">
        <v>419.79</v>
      </c>
      <c r="AD462" s="76">
        <f t="shared" si="106"/>
        <v>45662.7916666667</v>
      </c>
      <c r="AE462" s="27">
        <f t="shared" si="107"/>
        <v>-251</v>
      </c>
      <c r="AF462" s="27">
        <f t="shared" si="108"/>
        <v>-1044.55</v>
      </c>
      <c r="AG462" s="27">
        <f t="shared" si="109"/>
        <v>59.7000000000007</v>
      </c>
      <c r="AH462" s="27">
        <f t="shared" si="110"/>
        <v>872.400000000001</v>
      </c>
      <c r="AI462" s="27">
        <f t="shared" si="111"/>
        <v>-40.75</v>
      </c>
      <c r="AJ462" s="27">
        <f t="shared" si="112"/>
        <v>-97.8</v>
      </c>
      <c r="AK462" s="26">
        <f>INDEX(检修、备用和必开!I:I,MATCH(统调负荷!$C462,检修、备用和必开!$A:$A,0))</f>
        <v>8967.407885843</v>
      </c>
    </row>
    <row r="463" ht="13.8" spans="1:37">
      <c r="A463" s="26">
        <f t="shared" si="100"/>
        <v>7</v>
      </c>
      <c r="B463" s="26">
        <f t="shared" si="101"/>
        <v>19</v>
      </c>
      <c r="C463" t="s">
        <v>26</v>
      </c>
      <c r="D463" s="75">
        <v>0.802083333333333</v>
      </c>
      <c r="E463" s="26">
        <v>103500</v>
      </c>
      <c r="F463" s="26">
        <v>58556</v>
      </c>
      <c r="G463" s="26">
        <v>20083</v>
      </c>
      <c r="H463" s="26">
        <v>20832</v>
      </c>
      <c r="I463" s="26">
        <v>5440</v>
      </c>
      <c r="J463" s="26">
        <v>-1411</v>
      </c>
      <c r="K463" s="26">
        <f t="shared" si="99"/>
        <v>52714.77</v>
      </c>
      <c r="L463" s="27">
        <f t="shared" si="102"/>
        <v>1.27455360233953</v>
      </c>
      <c r="M463" s="75">
        <v>0.802083333333333</v>
      </c>
      <c r="N463" s="26">
        <v>103226</v>
      </c>
      <c r="O463" s="26">
        <v>57868.39</v>
      </c>
      <c r="P463" s="26">
        <v>19544.6</v>
      </c>
      <c r="Q463" s="26">
        <v>21889.7</v>
      </c>
      <c r="R463" s="26">
        <v>5467.27</v>
      </c>
      <c r="S463" s="26">
        <v>-1543.96</v>
      </c>
      <c r="T463" s="26">
        <f t="shared" si="103"/>
        <v>52027.16</v>
      </c>
      <c r="U463" s="27">
        <f t="shared" si="104"/>
        <v>1.02065438256211</v>
      </c>
      <c r="V463" s="26">
        <f>INDEX(检修、备用和必开!B:B,MATCH(统调负荷!$C463,检修、备用和必开!$A:$A,0))</f>
        <v>26004.6</v>
      </c>
      <c r="W463" s="26">
        <f>INDEX(检修、备用和必开!C:C,MATCH(统调负荷!$C463,检修、备用和必开!$A:$A,0))</f>
        <v>0</v>
      </c>
      <c r="X463" s="26">
        <f>INDEX(检修、备用和必开!D:D,MATCH(统调负荷!$C463,检修、备用和必开!$A:$A,0))</f>
        <v>13801</v>
      </c>
      <c r="Y463" s="26">
        <f>INDEX(检修、备用和必开!E:E,MATCH(统调负荷!$C463,检修、备用和必开!$A:$A,0))</f>
        <v>5841.23</v>
      </c>
      <c r="Z463" s="26">
        <f>INDEX(检修、备用和必开!F:F,MATCH(统调负荷!$C463,检修、备用和必开!$A:$A,0))</f>
        <v>1300</v>
      </c>
      <c r="AA463" s="26">
        <f t="shared" si="105"/>
        <v>67187.8</v>
      </c>
      <c r="AB463" s="26">
        <v>448.41</v>
      </c>
      <c r="AC463" s="26">
        <v>500.93</v>
      </c>
      <c r="AD463" s="76">
        <f t="shared" si="106"/>
        <v>45662.8020833333</v>
      </c>
      <c r="AE463" s="27">
        <f t="shared" si="107"/>
        <v>-274</v>
      </c>
      <c r="AF463" s="27">
        <f t="shared" si="108"/>
        <v>-687.610000000001</v>
      </c>
      <c r="AG463" s="27">
        <f t="shared" si="109"/>
        <v>-538.400000000001</v>
      </c>
      <c r="AH463" s="27">
        <f t="shared" si="110"/>
        <v>1057.7</v>
      </c>
      <c r="AI463" s="27">
        <f t="shared" si="111"/>
        <v>27.2700000000004</v>
      </c>
      <c r="AJ463" s="27">
        <f t="shared" si="112"/>
        <v>-132.96</v>
      </c>
      <c r="AK463" s="26">
        <f>INDEX(检修、备用和必开!I:I,MATCH(统调负荷!$C463,检修、备用和必开!$A:$A,0))</f>
        <v>8967.407885843</v>
      </c>
    </row>
    <row r="464" ht="13.8" spans="1:37">
      <c r="A464" s="26">
        <f t="shared" si="100"/>
        <v>7</v>
      </c>
      <c r="B464" s="26">
        <f t="shared" si="101"/>
        <v>19</v>
      </c>
      <c r="C464" t="s">
        <v>26</v>
      </c>
      <c r="D464" s="75">
        <v>0.8125</v>
      </c>
      <c r="E464" s="26">
        <v>103455</v>
      </c>
      <c r="F464" s="26">
        <v>59251</v>
      </c>
      <c r="G464" s="26">
        <v>20101</v>
      </c>
      <c r="H464" s="26">
        <v>20037</v>
      </c>
      <c r="I464" s="26">
        <v>5477</v>
      </c>
      <c r="J464" s="26">
        <v>-1411</v>
      </c>
      <c r="K464" s="26">
        <f t="shared" si="99"/>
        <v>53409.77</v>
      </c>
      <c r="L464" s="27">
        <f t="shared" si="102"/>
        <v>1.25796834549185</v>
      </c>
      <c r="M464" s="75">
        <v>0.8125</v>
      </c>
      <c r="N464" s="26">
        <v>103093</v>
      </c>
      <c r="O464" s="26">
        <v>57717.35</v>
      </c>
      <c r="P464" s="26">
        <v>19821.3</v>
      </c>
      <c r="Q464" s="26">
        <v>21519</v>
      </c>
      <c r="R464" s="26">
        <v>5556.35</v>
      </c>
      <c r="S464" s="26">
        <v>-1521</v>
      </c>
      <c r="T464" s="26">
        <f t="shared" si="103"/>
        <v>51876.12</v>
      </c>
      <c r="U464" s="27">
        <f t="shared" si="104"/>
        <v>1.02300161761052</v>
      </c>
      <c r="V464" s="26">
        <f>INDEX(检修、备用和必开!B:B,MATCH(统调负荷!$C464,检修、备用和必开!$A:$A,0))</f>
        <v>26004.6</v>
      </c>
      <c r="W464" s="26">
        <f>INDEX(检修、备用和必开!C:C,MATCH(统调负荷!$C464,检修、备用和必开!$A:$A,0))</f>
        <v>0</v>
      </c>
      <c r="X464" s="26">
        <f>INDEX(检修、备用和必开!D:D,MATCH(统调负荷!$C464,检修、备用和必开!$A:$A,0))</f>
        <v>13801</v>
      </c>
      <c r="Y464" s="26">
        <f>INDEX(检修、备用和必开!E:E,MATCH(统调负荷!$C464,检修、备用和必开!$A:$A,0))</f>
        <v>5841.23</v>
      </c>
      <c r="Z464" s="26">
        <f>INDEX(检修、备用和必开!F:F,MATCH(统调负荷!$C464,检修、备用和必开!$A:$A,0))</f>
        <v>1300</v>
      </c>
      <c r="AA464" s="26">
        <f t="shared" si="105"/>
        <v>67187.8</v>
      </c>
      <c r="AB464" s="26">
        <v>465.95</v>
      </c>
      <c r="AC464" s="26">
        <v>475.53</v>
      </c>
      <c r="AD464" s="76">
        <f t="shared" si="106"/>
        <v>45662.8125</v>
      </c>
      <c r="AE464" s="27">
        <f t="shared" si="107"/>
        <v>-362</v>
      </c>
      <c r="AF464" s="27">
        <f t="shared" si="108"/>
        <v>-1533.65</v>
      </c>
      <c r="AG464" s="27">
        <f t="shared" si="109"/>
        <v>-279.700000000001</v>
      </c>
      <c r="AH464" s="27">
        <f t="shared" si="110"/>
        <v>1482</v>
      </c>
      <c r="AI464" s="27">
        <f t="shared" si="111"/>
        <v>79.3500000000004</v>
      </c>
      <c r="AJ464" s="27">
        <f t="shared" si="112"/>
        <v>-110</v>
      </c>
      <c r="AK464" s="26">
        <f>INDEX(检修、备用和必开!I:I,MATCH(统调负荷!$C464,检修、备用和必开!$A:$A,0))</f>
        <v>8967.407885843</v>
      </c>
    </row>
    <row r="465" ht="13.8" spans="1:37">
      <c r="A465" s="26">
        <f t="shared" si="100"/>
        <v>7</v>
      </c>
      <c r="B465" s="26">
        <f t="shared" si="101"/>
        <v>19</v>
      </c>
      <c r="C465" t="s">
        <v>26</v>
      </c>
      <c r="D465" s="75">
        <v>0.822916666666667</v>
      </c>
      <c r="E465" s="26">
        <v>103055</v>
      </c>
      <c r="F465" s="26">
        <v>58823</v>
      </c>
      <c r="G465" s="26">
        <v>20101</v>
      </c>
      <c r="H465" s="26">
        <v>20044</v>
      </c>
      <c r="I465" s="26">
        <v>5498</v>
      </c>
      <c r="J465" s="26">
        <v>-1411</v>
      </c>
      <c r="K465" s="26">
        <f t="shared" si="99"/>
        <v>52981.77</v>
      </c>
      <c r="L465" s="27">
        <f t="shared" si="102"/>
        <v>1.26813052867052</v>
      </c>
      <c r="M465" s="75">
        <v>0.822916666666667</v>
      </c>
      <c r="N465" s="26">
        <v>102827</v>
      </c>
      <c r="O465" s="26">
        <v>57693.2</v>
      </c>
      <c r="P465" s="26">
        <v>19685.6</v>
      </c>
      <c r="Q465" s="26">
        <v>21311.3</v>
      </c>
      <c r="R465" s="26">
        <v>5617.77</v>
      </c>
      <c r="S465" s="26">
        <v>-1480.87</v>
      </c>
      <c r="T465" s="26">
        <f t="shared" si="103"/>
        <v>51851.97</v>
      </c>
      <c r="U465" s="27">
        <f t="shared" si="104"/>
        <v>1.02337792182136</v>
      </c>
      <c r="V465" s="26">
        <f>INDEX(检修、备用和必开!B:B,MATCH(统调负荷!$C465,检修、备用和必开!$A:$A,0))</f>
        <v>26004.6</v>
      </c>
      <c r="W465" s="26">
        <f>INDEX(检修、备用和必开!C:C,MATCH(统调负荷!$C465,检修、备用和必开!$A:$A,0))</f>
        <v>0</v>
      </c>
      <c r="X465" s="26">
        <f>INDEX(检修、备用和必开!D:D,MATCH(统调负荷!$C465,检修、备用和必开!$A:$A,0))</f>
        <v>13801</v>
      </c>
      <c r="Y465" s="26">
        <f>INDEX(检修、备用和必开!E:E,MATCH(统调负荷!$C465,检修、备用和必开!$A:$A,0))</f>
        <v>5841.23</v>
      </c>
      <c r="Z465" s="26">
        <f>INDEX(检修、备用和必开!F:F,MATCH(统调负荷!$C465,检修、备用和必开!$A:$A,0))</f>
        <v>1300</v>
      </c>
      <c r="AA465" s="26">
        <f t="shared" si="105"/>
        <v>67187.8</v>
      </c>
      <c r="AB465" s="26">
        <v>448.3</v>
      </c>
      <c r="AC465" s="26">
        <v>514.38</v>
      </c>
      <c r="AD465" s="76">
        <f t="shared" si="106"/>
        <v>45662.8229166667</v>
      </c>
      <c r="AE465" s="27">
        <f t="shared" si="107"/>
        <v>-228</v>
      </c>
      <c r="AF465" s="27">
        <f t="shared" si="108"/>
        <v>-1129.8</v>
      </c>
      <c r="AG465" s="27">
        <f t="shared" si="109"/>
        <v>-415.400000000001</v>
      </c>
      <c r="AH465" s="27">
        <f t="shared" si="110"/>
        <v>1267.3</v>
      </c>
      <c r="AI465" s="27">
        <f t="shared" si="111"/>
        <v>119.77</v>
      </c>
      <c r="AJ465" s="27">
        <f t="shared" si="112"/>
        <v>-69.8699999999999</v>
      </c>
      <c r="AK465" s="26">
        <f>INDEX(检修、备用和必开!I:I,MATCH(统调负荷!$C465,检修、备用和必开!$A:$A,0))</f>
        <v>8967.407885843</v>
      </c>
    </row>
    <row r="466" ht="13.8" spans="1:37">
      <c r="A466" s="26">
        <f t="shared" si="100"/>
        <v>7</v>
      </c>
      <c r="B466" s="26">
        <f t="shared" si="101"/>
        <v>20</v>
      </c>
      <c r="C466" t="s">
        <v>26</v>
      </c>
      <c r="D466" s="75">
        <v>0.833333333333333</v>
      </c>
      <c r="E466" s="26">
        <v>102585</v>
      </c>
      <c r="F466" s="26">
        <v>58177</v>
      </c>
      <c r="G466" s="26">
        <v>20217</v>
      </c>
      <c r="H466" s="26">
        <v>20053</v>
      </c>
      <c r="I466" s="26">
        <v>5549</v>
      </c>
      <c r="J466" s="26">
        <v>-1411</v>
      </c>
      <c r="K466" s="26">
        <f t="shared" si="99"/>
        <v>52335.77</v>
      </c>
      <c r="L466" s="27">
        <f t="shared" si="102"/>
        <v>1.2837835384862</v>
      </c>
      <c r="M466" s="75">
        <v>0.833333333333333</v>
      </c>
      <c r="N466" s="26">
        <v>101670</v>
      </c>
      <c r="O466" s="26">
        <v>56742.4</v>
      </c>
      <c r="P466" s="26">
        <v>19274</v>
      </c>
      <c r="Q466" s="26">
        <v>21331.6</v>
      </c>
      <c r="R466" s="26">
        <v>5691.97</v>
      </c>
      <c r="S466" s="26">
        <v>-1369.97</v>
      </c>
      <c r="T466" s="26">
        <f t="shared" si="103"/>
        <v>50901.17</v>
      </c>
      <c r="U466" s="27">
        <f t="shared" si="104"/>
        <v>1.03841648587675</v>
      </c>
      <c r="V466" s="26">
        <f>INDEX(检修、备用和必开!B:B,MATCH(统调负荷!$C466,检修、备用和必开!$A:$A,0))</f>
        <v>26004.6</v>
      </c>
      <c r="W466" s="26">
        <f>INDEX(检修、备用和必开!C:C,MATCH(统调负荷!$C466,检修、备用和必开!$A:$A,0))</f>
        <v>0</v>
      </c>
      <c r="X466" s="26">
        <f>INDEX(检修、备用和必开!D:D,MATCH(统调负荷!$C466,检修、备用和必开!$A:$A,0))</f>
        <v>13801</v>
      </c>
      <c r="Y466" s="26">
        <f>INDEX(检修、备用和必开!E:E,MATCH(统调负荷!$C466,检修、备用和必开!$A:$A,0))</f>
        <v>5841.23</v>
      </c>
      <c r="Z466" s="26">
        <f>INDEX(检修、备用和必开!F:F,MATCH(统调负荷!$C466,检修、备用和必开!$A:$A,0))</f>
        <v>1300</v>
      </c>
      <c r="AA466" s="26">
        <f t="shared" si="105"/>
        <v>67187.8</v>
      </c>
      <c r="AB466" s="26">
        <v>438.45</v>
      </c>
      <c r="AC466" s="26">
        <v>443.22</v>
      </c>
      <c r="AD466" s="76">
        <f t="shared" si="106"/>
        <v>45662.8333333333</v>
      </c>
      <c r="AE466" s="27">
        <f t="shared" si="107"/>
        <v>-915</v>
      </c>
      <c r="AF466" s="27">
        <f t="shared" si="108"/>
        <v>-1434.6</v>
      </c>
      <c r="AG466" s="27">
        <f t="shared" si="109"/>
        <v>-943</v>
      </c>
      <c r="AH466" s="27">
        <f t="shared" si="110"/>
        <v>1278.6</v>
      </c>
      <c r="AI466" s="27">
        <f t="shared" si="111"/>
        <v>142.97</v>
      </c>
      <c r="AJ466" s="27">
        <f t="shared" si="112"/>
        <v>41.03</v>
      </c>
      <c r="AK466" s="26">
        <f>INDEX(检修、备用和必开!I:I,MATCH(统调负荷!$C466,检修、备用和必开!$A:$A,0))</f>
        <v>8967.407885843</v>
      </c>
    </row>
    <row r="467" ht="13.8" spans="1:37">
      <c r="A467" s="26">
        <f t="shared" si="100"/>
        <v>7</v>
      </c>
      <c r="B467" s="26">
        <f t="shared" si="101"/>
        <v>20</v>
      </c>
      <c r="C467" t="s">
        <v>26</v>
      </c>
      <c r="D467" s="75">
        <v>0.84375</v>
      </c>
      <c r="E467" s="26">
        <v>102945</v>
      </c>
      <c r="F467" s="26">
        <v>58821</v>
      </c>
      <c r="G467" s="26">
        <v>20217</v>
      </c>
      <c r="H467" s="26">
        <v>19763</v>
      </c>
      <c r="I467" s="26">
        <v>5555</v>
      </c>
      <c r="J467" s="26">
        <v>-1411</v>
      </c>
      <c r="K467" s="26">
        <f t="shared" si="99"/>
        <v>52979.77</v>
      </c>
      <c r="L467" s="27">
        <f t="shared" si="102"/>
        <v>1.26817840092549</v>
      </c>
      <c r="M467" s="75">
        <v>0.84375</v>
      </c>
      <c r="N467" s="26">
        <v>101811</v>
      </c>
      <c r="O467" s="26">
        <v>56453.22</v>
      </c>
      <c r="P467" s="26">
        <v>19747.4</v>
      </c>
      <c r="Q467" s="26">
        <v>21318.2</v>
      </c>
      <c r="R467" s="26">
        <v>5649.47</v>
      </c>
      <c r="S467" s="26">
        <v>-1357.29</v>
      </c>
      <c r="T467" s="26">
        <f t="shared" si="103"/>
        <v>50611.99</v>
      </c>
      <c r="U467" s="27">
        <f t="shared" si="104"/>
        <v>1.04307842253558</v>
      </c>
      <c r="V467" s="26">
        <f>INDEX(检修、备用和必开!B:B,MATCH(统调负荷!$C467,检修、备用和必开!$A:$A,0))</f>
        <v>26004.6</v>
      </c>
      <c r="W467" s="26">
        <f>INDEX(检修、备用和必开!C:C,MATCH(统调负荷!$C467,检修、备用和必开!$A:$A,0))</f>
        <v>0</v>
      </c>
      <c r="X467" s="26">
        <f>INDEX(检修、备用和必开!D:D,MATCH(统调负荷!$C467,检修、备用和必开!$A:$A,0))</f>
        <v>13801</v>
      </c>
      <c r="Y467" s="26">
        <f>INDEX(检修、备用和必开!E:E,MATCH(统调负荷!$C467,检修、备用和必开!$A:$A,0))</f>
        <v>5841.23</v>
      </c>
      <c r="Z467" s="26">
        <f>INDEX(检修、备用和必开!F:F,MATCH(统调负荷!$C467,检修、备用和必开!$A:$A,0))</f>
        <v>1300</v>
      </c>
      <c r="AA467" s="26">
        <f t="shared" si="105"/>
        <v>67187.8</v>
      </c>
      <c r="AB467" s="26">
        <v>448.41</v>
      </c>
      <c r="AC467" s="26">
        <v>451.54</v>
      </c>
      <c r="AD467" s="76">
        <f t="shared" si="106"/>
        <v>45662.84375</v>
      </c>
      <c r="AE467" s="27">
        <f t="shared" si="107"/>
        <v>-1134</v>
      </c>
      <c r="AF467" s="27">
        <f t="shared" si="108"/>
        <v>-2367.78</v>
      </c>
      <c r="AG467" s="27">
        <f t="shared" si="109"/>
        <v>-469.599999999999</v>
      </c>
      <c r="AH467" s="27">
        <f t="shared" si="110"/>
        <v>1555.2</v>
      </c>
      <c r="AI467" s="27">
        <f t="shared" si="111"/>
        <v>94.4700000000003</v>
      </c>
      <c r="AJ467" s="27">
        <f t="shared" si="112"/>
        <v>53.71</v>
      </c>
      <c r="AK467" s="26">
        <f>INDEX(检修、备用和必开!I:I,MATCH(统调负荷!$C467,检修、备用和必开!$A:$A,0))</f>
        <v>8967.407885843</v>
      </c>
    </row>
    <row r="468" ht="13.8" spans="1:37">
      <c r="A468" s="26">
        <f t="shared" si="100"/>
        <v>7</v>
      </c>
      <c r="B468" s="26">
        <f t="shared" si="101"/>
        <v>20</v>
      </c>
      <c r="C468" t="s">
        <v>26</v>
      </c>
      <c r="D468" s="75">
        <v>0.854166666666667</v>
      </c>
      <c r="E468" s="26">
        <v>103000</v>
      </c>
      <c r="F468" s="26">
        <v>59013</v>
      </c>
      <c r="G468" s="26">
        <v>20217</v>
      </c>
      <c r="H468" s="26">
        <v>19631</v>
      </c>
      <c r="I468" s="26">
        <v>5550</v>
      </c>
      <c r="J468" s="26">
        <v>-1411</v>
      </c>
      <c r="K468" s="26">
        <f t="shared" si="99"/>
        <v>53171.77</v>
      </c>
      <c r="L468" s="27">
        <f t="shared" si="102"/>
        <v>1.26359908650775</v>
      </c>
      <c r="M468" s="75">
        <v>0.854166666666667</v>
      </c>
      <c r="N468" s="26">
        <v>101873</v>
      </c>
      <c r="O468" s="26">
        <v>56153.78</v>
      </c>
      <c r="P468" s="26">
        <v>20123.4</v>
      </c>
      <c r="Q468" s="26">
        <v>21264.9</v>
      </c>
      <c r="R468" s="26">
        <v>5690.67</v>
      </c>
      <c r="S468" s="26">
        <v>-1359.75</v>
      </c>
      <c r="T468" s="26">
        <f t="shared" si="103"/>
        <v>50312.55</v>
      </c>
      <c r="U468" s="27">
        <f t="shared" si="104"/>
        <v>1.04795008231489</v>
      </c>
      <c r="V468" s="26">
        <f>INDEX(检修、备用和必开!B:B,MATCH(统调负荷!$C468,检修、备用和必开!$A:$A,0))</f>
        <v>26004.6</v>
      </c>
      <c r="W468" s="26">
        <f>INDEX(检修、备用和必开!C:C,MATCH(统调负荷!$C468,检修、备用和必开!$A:$A,0))</f>
        <v>0</v>
      </c>
      <c r="X468" s="26">
        <f>INDEX(检修、备用和必开!D:D,MATCH(统调负荷!$C468,检修、备用和必开!$A:$A,0))</f>
        <v>13801</v>
      </c>
      <c r="Y468" s="26">
        <f>INDEX(检修、备用和必开!E:E,MATCH(统调负荷!$C468,检修、备用和必开!$A:$A,0))</f>
        <v>5841.23</v>
      </c>
      <c r="Z468" s="26">
        <f>INDEX(检修、备用和必开!F:F,MATCH(统调负荷!$C468,检修、备用和必开!$A:$A,0))</f>
        <v>1300</v>
      </c>
      <c r="AA468" s="26">
        <f t="shared" si="105"/>
        <v>67187.8</v>
      </c>
      <c r="AB468" s="26">
        <v>452.24</v>
      </c>
      <c r="AC468" s="26">
        <v>448.73</v>
      </c>
      <c r="AD468" s="76">
        <f t="shared" si="106"/>
        <v>45662.8541666667</v>
      </c>
      <c r="AE468" s="27">
        <f t="shared" si="107"/>
        <v>-1127</v>
      </c>
      <c r="AF468" s="27">
        <f t="shared" si="108"/>
        <v>-2859.22</v>
      </c>
      <c r="AG468" s="27">
        <f t="shared" si="109"/>
        <v>-93.5999999999985</v>
      </c>
      <c r="AH468" s="27">
        <f t="shared" si="110"/>
        <v>1633.9</v>
      </c>
      <c r="AI468" s="27">
        <f t="shared" si="111"/>
        <v>140.67</v>
      </c>
      <c r="AJ468" s="27">
        <f t="shared" si="112"/>
        <v>51.25</v>
      </c>
      <c r="AK468" s="26">
        <f>INDEX(检修、备用和必开!I:I,MATCH(统调负荷!$C468,检修、备用和必开!$A:$A,0))</f>
        <v>8967.407885843</v>
      </c>
    </row>
    <row r="469" ht="13.8" spans="1:37">
      <c r="A469" s="26">
        <f t="shared" si="100"/>
        <v>7</v>
      </c>
      <c r="B469" s="26">
        <f t="shared" si="101"/>
        <v>20</v>
      </c>
      <c r="C469" t="s">
        <v>26</v>
      </c>
      <c r="D469" s="75">
        <v>0.864583333333333</v>
      </c>
      <c r="E469" s="26">
        <v>102865</v>
      </c>
      <c r="F469" s="26">
        <v>58968</v>
      </c>
      <c r="G469" s="26">
        <v>20105</v>
      </c>
      <c r="H469" s="26">
        <v>19626</v>
      </c>
      <c r="I469" s="26">
        <v>5577</v>
      </c>
      <c r="J469" s="26">
        <v>-1411</v>
      </c>
      <c r="K469" s="26">
        <f t="shared" si="99"/>
        <v>53126.77</v>
      </c>
      <c r="L469" s="27">
        <f t="shared" si="102"/>
        <v>1.26466939360326</v>
      </c>
      <c r="M469" s="75">
        <v>0.864583333333333</v>
      </c>
      <c r="N469" s="26">
        <v>101731</v>
      </c>
      <c r="O469" s="26">
        <v>56507.71</v>
      </c>
      <c r="P469" s="26">
        <v>19567.7</v>
      </c>
      <c r="Q469" s="26">
        <v>21274</v>
      </c>
      <c r="R469" s="26">
        <v>5739.41</v>
      </c>
      <c r="S469" s="26">
        <v>-1357.82</v>
      </c>
      <c r="T469" s="26">
        <f t="shared" si="103"/>
        <v>50666.48</v>
      </c>
      <c r="U469" s="27">
        <f t="shared" si="104"/>
        <v>1.0421967789031</v>
      </c>
      <c r="V469" s="26">
        <f>INDEX(检修、备用和必开!B:B,MATCH(统调负荷!$C469,检修、备用和必开!$A:$A,0))</f>
        <v>26004.6</v>
      </c>
      <c r="W469" s="26">
        <f>INDEX(检修、备用和必开!C:C,MATCH(统调负荷!$C469,检修、备用和必开!$A:$A,0))</f>
        <v>0</v>
      </c>
      <c r="X469" s="26">
        <f>INDEX(检修、备用和必开!D:D,MATCH(统调负荷!$C469,检修、备用和必开!$A:$A,0))</f>
        <v>13801</v>
      </c>
      <c r="Y469" s="26">
        <f>INDEX(检修、备用和必开!E:E,MATCH(统调负荷!$C469,检修、备用和必开!$A:$A,0))</f>
        <v>5841.23</v>
      </c>
      <c r="Z469" s="26">
        <f>INDEX(检修、备用和必开!F:F,MATCH(统调负荷!$C469,检修、备用和必开!$A:$A,0))</f>
        <v>1300</v>
      </c>
      <c r="AA469" s="26">
        <f t="shared" si="105"/>
        <v>67187.8</v>
      </c>
      <c r="AB469" s="26">
        <v>449.28</v>
      </c>
      <c r="AC469" s="26">
        <v>450.08</v>
      </c>
      <c r="AD469" s="76">
        <f t="shared" si="106"/>
        <v>45662.8645833333</v>
      </c>
      <c r="AE469" s="27">
        <f t="shared" si="107"/>
        <v>-1134</v>
      </c>
      <c r="AF469" s="27">
        <f t="shared" si="108"/>
        <v>-2460.29</v>
      </c>
      <c r="AG469" s="27">
        <f t="shared" si="109"/>
        <v>-537.299999999999</v>
      </c>
      <c r="AH469" s="27">
        <f t="shared" si="110"/>
        <v>1648</v>
      </c>
      <c r="AI469" s="27">
        <f t="shared" si="111"/>
        <v>162.41</v>
      </c>
      <c r="AJ469" s="27">
        <f t="shared" si="112"/>
        <v>53.1800000000001</v>
      </c>
      <c r="AK469" s="26">
        <f>INDEX(检修、备用和必开!I:I,MATCH(统调负荷!$C469,检修、备用和必开!$A:$A,0))</f>
        <v>8967.407885843</v>
      </c>
    </row>
    <row r="470" ht="13.8" spans="1:37">
      <c r="A470" s="26">
        <f t="shared" si="100"/>
        <v>7</v>
      </c>
      <c r="B470" s="26">
        <f t="shared" si="101"/>
        <v>21</v>
      </c>
      <c r="C470" t="s">
        <v>26</v>
      </c>
      <c r="D470" s="75">
        <v>0.875</v>
      </c>
      <c r="E470" s="26">
        <v>102085</v>
      </c>
      <c r="F470" s="26">
        <v>58660</v>
      </c>
      <c r="G470" s="26">
        <v>20230</v>
      </c>
      <c r="H470" s="26">
        <v>19042</v>
      </c>
      <c r="I470" s="26">
        <v>5564</v>
      </c>
      <c r="J470" s="26">
        <v>-1411</v>
      </c>
      <c r="K470" s="26">
        <f t="shared" si="99"/>
        <v>52818.77</v>
      </c>
      <c r="L470" s="27">
        <f t="shared" si="102"/>
        <v>1.27204401011231</v>
      </c>
      <c r="M470" s="75">
        <v>0.875</v>
      </c>
      <c r="N470" s="26">
        <v>100812</v>
      </c>
      <c r="O470" s="26">
        <v>55392.16</v>
      </c>
      <c r="P470" s="26">
        <v>20253.4</v>
      </c>
      <c r="Q470" s="26">
        <v>20822.6</v>
      </c>
      <c r="R470" s="26">
        <v>5728.86</v>
      </c>
      <c r="S470" s="26">
        <v>-1385.02</v>
      </c>
      <c r="T470" s="26">
        <f t="shared" si="103"/>
        <v>49550.93</v>
      </c>
      <c r="U470" s="27">
        <f t="shared" si="104"/>
        <v>1.06054858944313</v>
      </c>
      <c r="V470" s="26">
        <f>INDEX(检修、备用和必开!B:B,MATCH(统调负荷!$C470,检修、备用和必开!$A:$A,0))</f>
        <v>26004.6</v>
      </c>
      <c r="W470" s="26">
        <f>INDEX(检修、备用和必开!C:C,MATCH(统调负荷!$C470,检修、备用和必开!$A:$A,0))</f>
        <v>0</v>
      </c>
      <c r="X470" s="26">
        <f>INDEX(检修、备用和必开!D:D,MATCH(统调负荷!$C470,检修、备用和必开!$A:$A,0))</f>
        <v>13801</v>
      </c>
      <c r="Y470" s="26">
        <f>INDEX(检修、备用和必开!E:E,MATCH(统调负荷!$C470,检修、备用和必开!$A:$A,0))</f>
        <v>5841.23</v>
      </c>
      <c r="Z470" s="26">
        <f>INDEX(检修、备用和必开!F:F,MATCH(统调负荷!$C470,检修、备用和必开!$A:$A,0))</f>
        <v>1300</v>
      </c>
      <c r="AA470" s="26">
        <f t="shared" si="105"/>
        <v>67187.8</v>
      </c>
      <c r="AB470" s="26">
        <v>448.41</v>
      </c>
      <c r="AC470" s="26">
        <v>425.18</v>
      </c>
      <c r="AD470" s="76">
        <f t="shared" si="106"/>
        <v>45662.875</v>
      </c>
      <c r="AE470" s="27">
        <f t="shared" si="107"/>
        <v>-1273</v>
      </c>
      <c r="AF470" s="27">
        <f t="shared" si="108"/>
        <v>-3267.84</v>
      </c>
      <c r="AG470" s="27">
        <f t="shared" si="109"/>
        <v>23.4000000000015</v>
      </c>
      <c r="AH470" s="27">
        <f t="shared" si="110"/>
        <v>1780.6</v>
      </c>
      <c r="AI470" s="27">
        <f t="shared" si="111"/>
        <v>164.86</v>
      </c>
      <c r="AJ470" s="27">
        <f t="shared" si="112"/>
        <v>25.98</v>
      </c>
      <c r="AK470" s="26">
        <f>INDEX(检修、备用和必开!I:I,MATCH(统调负荷!$C470,检修、备用和必开!$A:$A,0))</f>
        <v>8967.407885843</v>
      </c>
    </row>
    <row r="471" ht="13.8" spans="1:37">
      <c r="A471" s="26">
        <f t="shared" si="100"/>
        <v>7</v>
      </c>
      <c r="B471" s="26">
        <f t="shared" si="101"/>
        <v>21</v>
      </c>
      <c r="C471" t="s">
        <v>26</v>
      </c>
      <c r="D471" s="75">
        <v>0.885416666666667</v>
      </c>
      <c r="E471" s="26">
        <v>101155</v>
      </c>
      <c r="F471" s="26">
        <v>58231</v>
      </c>
      <c r="G471" s="26">
        <v>19746</v>
      </c>
      <c r="H471" s="26">
        <v>19037</v>
      </c>
      <c r="I471" s="26">
        <v>5553</v>
      </c>
      <c r="J471" s="26">
        <v>-1412</v>
      </c>
      <c r="K471" s="26">
        <f t="shared" si="99"/>
        <v>52389.77</v>
      </c>
      <c r="L471" s="27">
        <f t="shared" si="102"/>
        <v>1.28246029711526</v>
      </c>
      <c r="M471" s="75">
        <v>0.885416666666667</v>
      </c>
      <c r="N471" s="26">
        <v>100634</v>
      </c>
      <c r="O471" s="26">
        <v>55880.86</v>
      </c>
      <c r="P471" s="26">
        <v>20143.5</v>
      </c>
      <c r="Q471" s="26">
        <v>20241.8</v>
      </c>
      <c r="R471" s="26">
        <v>5733.08</v>
      </c>
      <c r="S471" s="26">
        <v>-1365.24</v>
      </c>
      <c r="T471" s="26">
        <f t="shared" si="103"/>
        <v>50039.63</v>
      </c>
      <c r="U471" s="27">
        <f t="shared" si="104"/>
        <v>1.05243009036722</v>
      </c>
      <c r="V471" s="26">
        <f>INDEX(检修、备用和必开!B:B,MATCH(统调负荷!$C471,检修、备用和必开!$A:$A,0))</f>
        <v>26004.6</v>
      </c>
      <c r="W471" s="26">
        <f>INDEX(检修、备用和必开!C:C,MATCH(统调负荷!$C471,检修、备用和必开!$A:$A,0))</f>
        <v>0</v>
      </c>
      <c r="X471" s="26">
        <f>INDEX(检修、备用和必开!D:D,MATCH(统调负荷!$C471,检修、备用和必开!$A:$A,0))</f>
        <v>13801</v>
      </c>
      <c r="Y471" s="26">
        <f>INDEX(检修、备用和必开!E:E,MATCH(统调负荷!$C471,检修、备用和必开!$A:$A,0))</f>
        <v>5841.23</v>
      </c>
      <c r="Z471" s="26">
        <f>INDEX(检修、备用和必开!F:F,MATCH(统调负荷!$C471,检修、备用和必开!$A:$A,0))</f>
        <v>1300</v>
      </c>
      <c r="AA471" s="26">
        <f t="shared" si="105"/>
        <v>67187.8</v>
      </c>
      <c r="AB471" s="26">
        <v>451.26</v>
      </c>
      <c r="AC471" s="26">
        <v>448.31</v>
      </c>
      <c r="AD471" s="76">
        <f t="shared" si="106"/>
        <v>45662.8854166667</v>
      </c>
      <c r="AE471" s="27">
        <f t="shared" si="107"/>
        <v>-521</v>
      </c>
      <c r="AF471" s="27">
        <f t="shared" si="108"/>
        <v>-2350.14</v>
      </c>
      <c r="AG471" s="27">
        <f t="shared" si="109"/>
        <v>397.5</v>
      </c>
      <c r="AH471" s="27">
        <f t="shared" si="110"/>
        <v>1204.8</v>
      </c>
      <c r="AI471" s="27">
        <f t="shared" si="111"/>
        <v>180.08</v>
      </c>
      <c r="AJ471" s="27">
        <f t="shared" si="112"/>
        <v>46.76</v>
      </c>
      <c r="AK471" s="26">
        <f>INDEX(检修、备用和必开!I:I,MATCH(统调负荷!$C471,检修、备用和必开!$A:$A,0))</f>
        <v>8967.407885843</v>
      </c>
    </row>
    <row r="472" ht="13.8" spans="1:37">
      <c r="A472" s="26">
        <f t="shared" si="100"/>
        <v>7</v>
      </c>
      <c r="B472" s="26">
        <f t="shared" si="101"/>
        <v>21</v>
      </c>
      <c r="C472" t="s">
        <v>26</v>
      </c>
      <c r="D472" s="75">
        <v>0.895833333333333</v>
      </c>
      <c r="E472" s="26">
        <v>99940</v>
      </c>
      <c r="F472" s="26">
        <v>57069</v>
      </c>
      <c r="G472" s="26">
        <v>19653</v>
      </c>
      <c r="H472" s="26">
        <v>19052</v>
      </c>
      <c r="I472" s="26">
        <v>5577</v>
      </c>
      <c r="J472" s="26">
        <v>-1411</v>
      </c>
      <c r="K472" s="26">
        <f t="shared" si="99"/>
        <v>51227.77</v>
      </c>
      <c r="L472" s="27">
        <f t="shared" si="102"/>
        <v>1.31155035637897</v>
      </c>
      <c r="M472" s="75">
        <v>0.895833333333333</v>
      </c>
      <c r="N472" s="26">
        <v>99087.2</v>
      </c>
      <c r="O472" s="26">
        <v>55013.68</v>
      </c>
      <c r="P472" s="26">
        <v>19730.4</v>
      </c>
      <c r="Q472" s="26">
        <v>20050.8</v>
      </c>
      <c r="R472" s="26">
        <v>5656.1</v>
      </c>
      <c r="S472" s="26">
        <v>-1363.78</v>
      </c>
      <c r="T472" s="26">
        <f t="shared" si="103"/>
        <v>49172.45</v>
      </c>
      <c r="U472" s="27">
        <f t="shared" si="104"/>
        <v>1.0669226475602</v>
      </c>
      <c r="V472" s="26">
        <f>INDEX(检修、备用和必开!B:B,MATCH(统调负荷!$C472,检修、备用和必开!$A:$A,0))</f>
        <v>26004.6</v>
      </c>
      <c r="W472" s="26">
        <f>INDEX(检修、备用和必开!C:C,MATCH(统调负荷!$C472,检修、备用和必开!$A:$A,0))</f>
        <v>0</v>
      </c>
      <c r="X472" s="26">
        <f>INDEX(检修、备用和必开!D:D,MATCH(统调负荷!$C472,检修、备用和必开!$A:$A,0))</f>
        <v>13801</v>
      </c>
      <c r="Y472" s="26">
        <f>INDEX(检修、备用和必开!E:E,MATCH(统调负荷!$C472,检修、备用和必开!$A:$A,0))</f>
        <v>5841.23</v>
      </c>
      <c r="Z472" s="26">
        <f>INDEX(检修、备用和必开!F:F,MATCH(统调负荷!$C472,检修、备用和必开!$A:$A,0))</f>
        <v>1300</v>
      </c>
      <c r="AA472" s="26">
        <f t="shared" si="105"/>
        <v>67187.8</v>
      </c>
      <c r="AB472" s="26">
        <v>448.3</v>
      </c>
      <c r="AC472" s="26">
        <v>435.21</v>
      </c>
      <c r="AD472" s="76">
        <f t="shared" si="106"/>
        <v>45662.8958333333</v>
      </c>
      <c r="AE472" s="27">
        <f t="shared" si="107"/>
        <v>-852.800000000003</v>
      </c>
      <c r="AF472" s="27">
        <f t="shared" si="108"/>
        <v>-2055.32</v>
      </c>
      <c r="AG472" s="27">
        <f t="shared" si="109"/>
        <v>77.4000000000015</v>
      </c>
      <c r="AH472" s="27">
        <f t="shared" si="110"/>
        <v>998.799999999999</v>
      </c>
      <c r="AI472" s="27">
        <f t="shared" si="111"/>
        <v>79.1000000000004</v>
      </c>
      <c r="AJ472" s="27">
        <f t="shared" si="112"/>
        <v>47.22</v>
      </c>
      <c r="AK472" s="26">
        <f>INDEX(检修、备用和必开!I:I,MATCH(统调负荷!$C472,检修、备用和必开!$A:$A,0))</f>
        <v>8967.407885843</v>
      </c>
    </row>
    <row r="473" ht="13.8" spans="1:37">
      <c r="A473" s="26">
        <f t="shared" si="100"/>
        <v>7</v>
      </c>
      <c r="B473" s="26">
        <f t="shared" si="101"/>
        <v>21</v>
      </c>
      <c r="C473" t="s">
        <v>26</v>
      </c>
      <c r="D473" s="75">
        <v>0.90625</v>
      </c>
      <c r="E473" s="26">
        <v>98605</v>
      </c>
      <c r="F473" s="26">
        <v>56355</v>
      </c>
      <c r="G473" s="26">
        <v>19035</v>
      </c>
      <c r="H473" s="26">
        <v>19071</v>
      </c>
      <c r="I473" s="26">
        <v>5555</v>
      </c>
      <c r="J473" s="26">
        <v>-1411</v>
      </c>
      <c r="K473" s="26">
        <f t="shared" si="99"/>
        <v>50513.77</v>
      </c>
      <c r="L473" s="27">
        <f t="shared" si="102"/>
        <v>1.33008880548809</v>
      </c>
      <c r="M473" s="75">
        <v>0.90625</v>
      </c>
      <c r="N473" s="26">
        <v>97392.7</v>
      </c>
      <c r="O473" s="26">
        <v>54007.5</v>
      </c>
      <c r="P473" s="26">
        <v>18959.6</v>
      </c>
      <c r="Q473" s="26">
        <v>20105.3</v>
      </c>
      <c r="R473" s="26">
        <v>5709.47</v>
      </c>
      <c r="S473" s="26">
        <v>-1389.17</v>
      </c>
      <c r="T473" s="26">
        <f t="shared" si="103"/>
        <v>48166.27</v>
      </c>
      <c r="U473" s="27">
        <f t="shared" si="104"/>
        <v>1.08424657081069</v>
      </c>
      <c r="V473" s="26">
        <f>INDEX(检修、备用和必开!B:B,MATCH(统调负荷!$C473,检修、备用和必开!$A:$A,0))</f>
        <v>26004.6</v>
      </c>
      <c r="W473" s="26">
        <f>INDEX(检修、备用和必开!C:C,MATCH(统调负荷!$C473,检修、备用和必开!$A:$A,0))</f>
        <v>0</v>
      </c>
      <c r="X473" s="26">
        <f>INDEX(检修、备用和必开!D:D,MATCH(统调负荷!$C473,检修、备用和必开!$A:$A,0))</f>
        <v>13801</v>
      </c>
      <c r="Y473" s="26">
        <f>INDEX(检修、备用和必开!E:E,MATCH(统调负荷!$C473,检修、备用和必开!$A:$A,0))</f>
        <v>5841.23</v>
      </c>
      <c r="Z473" s="26">
        <f>INDEX(检修、备用和必开!F:F,MATCH(统调负荷!$C473,检修、备用和必开!$A:$A,0))</f>
        <v>1300</v>
      </c>
      <c r="AA473" s="26">
        <f t="shared" si="105"/>
        <v>67187.8</v>
      </c>
      <c r="AB473" s="26">
        <v>428.61</v>
      </c>
      <c r="AC473" s="26">
        <v>410.73</v>
      </c>
      <c r="AD473" s="76">
        <f t="shared" si="106"/>
        <v>45662.90625</v>
      </c>
      <c r="AE473" s="27">
        <f t="shared" si="107"/>
        <v>-1212.3</v>
      </c>
      <c r="AF473" s="27">
        <f t="shared" si="108"/>
        <v>-2347.5</v>
      </c>
      <c r="AG473" s="27">
        <f t="shared" si="109"/>
        <v>-75.4000000000015</v>
      </c>
      <c r="AH473" s="27">
        <f t="shared" si="110"/>
        <v>1034.3</v>
      </c>
      <c r="AI473" s="27">
        <f t="shared" si="111"/>
        <v>154.47</v>
      </c>
      <c r="AJ473" s="27">
        <f t="shared" si="112"/>
        <v>21.8299999999999</v>
      </c>
      <c r="AK473" s="26">
        <f>INDEX(检修、备用和必开!I:I,MATCH(统调负荷!$C473,检修、备用和必开!$A:$A,0))</f>
        <v>8967.407885843</v>
      </c>
    </row>
    <row r="474" ht="13.8" spans="1:37">
      <c r="A474" s="26">
        <f t="shared" si="100"/>
        <v>7</v>
      </c>
      <c r="B474" s="26">
        <f t="shared" si="101"/>
        <v>22</v>
      </c>
      <c r="C474" t="s">
        <v>26</v>
      </c>
      <c r="D474" s="75">
        <v>0.916666666666667</v>
      </c>
      <c r="E474" s="26">
        <v>96680</v>
      </c>
      <c r="F474" s="26">
        <v>54600</v>
      </c>
      <c r="G474" s="26">
        <v>19232</v>
      </c>
      <c r="H474" s="26">
        <v>18698</v>
      </c>
      <c r="I474" s="26">
        <v>5561</v>
      </c>
      <c r="J474" s="26">
        <v>-1411</v>
      </c>
      <c r="K474" s="26">
        <f t="shared" si="99"/>
        <v>48758.77</v>
      </c>
      <c r="L474" s="27">
        <f t="shared" si="102"/>
        <v>1.37796338997067</v>
      </c>
      <c r="M474" s="75">
        <v>0.916666666666667</v>
      </c>
      <c r="N474" s="26">
        <v>95567</v>
      </c>
      <c r="O474" s="26">
        <v>52738.73</v>
      </c>
      <c r="P474" s="26">
        <v>19128.8</v>
      </c>
      <c r="Q474" s="26">
        <v>19469.6</v>
      </c>
      <c r="R474" s="26">
        <v>5704.49</v>
      </c>
      <c r="S474" s="26">
        <v>-1474.62</v>
      </c>
      <c r="T474" s="26">
        <f t="shared" si="103"/>
        <v>46897.5</v>
      </c>
      <c r="U474" s="27">
        <f t="shared" si="104"/>
        <v>1.10691038493538</v>
      </c>
      <c r="V474" s="26">
        <f>INDEX(检修、备用和必开!B:B,MATCH(统调负荷!$C474,检修、备用和必开!$A:$A,0))</f>
        <v>26004.6</v>
      </c>
      <c r="W474" s="26">
        <f>INDEX(检修、备用和必开!C:C,MATCH(统调负荷!$C474,检修、备用和必开!$A:$A,0))</f>
        <v>0</v>
      </c>
      <c r="X474" s="26">
        <f>INDEX(检修、备用和必开!D:D,MATCH(统调负荷!$C474,检修、备用和必开!$A:$A,0))</f>
        <v>13801</v>
      </c>
      <c r="Y474" s="26">
        <f>INDEX(检修、备用和必开!E:E,MATCH(统调负荷!$C474,检修、备用和必开!$A:$A,0))</f>
        <v>5841.23</v>
      </c>
      <c r="Z474" s="26">
        <f>INDEX(检修、备用和必开!F:F,MATCH(统调负荷!$C474,检修、备用和必开!$A:$A,0))</f>
        <v>1300</v>
      </c>
      <c r="AA474" s="26">
        <f t="shared" si="105"/>
        <v>67187.8</v>
      </c>
      <c r="AB474" s="26">
        <v>413.79</v>
      </c>
      <c r="AC474" s="26">
        <v>398.83</v>
      </c>
      <c r="AD474" s="76">
        <f t="shared" si="106"/>
        <v>45662.9166666667</v>
      </c>
      <c r="AE474" s="27">
        <f t="shared" si="107"/>
        <v>-1113</v>
      </c>
      <c r="AF474" s="27">
        <f t="shared" si="108"/>
        <v>-1861.27</v>
      </c>
      <c r="AG474" s="27">
        <f t="shared" si="109"/>
        <v>-103.200000000001</v>
      </c>
      <c r="AH474" s="27">
        <f t="shared" si="110"/>
        <v>771.599999999999</v>
      </c>
      <c r="AI474" s="27">
        <f t="shared" si="111"/>
        <v>143.49</v>
      </c>
      <c r="AJ474" s="27">
        <f t="shared" si="112"/>
        <v>-63.6199999999999</v>
      </c>
      <c r="AK474" s="26">
        <f>INDEX(检修、备用和必开!I:I,MATCH(统调负荷!$C474,检修、备用和必开!$A:$A,0))</f>
        <v>8967.407885843</v>
      </c>
    </row>
    <row r="475" ht="13.8" spans="1:37">
      <c r="A475" s="26">
        <f t="shared" si="100"/>
        <v>7</v>
      </c>
      <c r="B475" s="26">
        <f t="shared" si="101"/>
        <v>22</v>
      </c>
      <c r="C475" t="s">
        <v>26</v>
      </c>
      <c r="D475" s="75">
        <v>0.927083333333333</v>
      </c>
      <c r="E475" s="26">
        <v>94760</v>
      </c>
      <c r="F475" s="26">
        <v>53944</v>
      </c>
      <c r="G475" s="26">
        <v>18239</v>
      </c>
      <c r="H475" s="26">
        <v>18424</v>
      </c>
      <c r="I475" s="26">
        <v>5564</v>
      </c>
      <c r="J475" s="26">
        <v>-1411</v>
      </c>
      <c r="K475" s="26">
        <f t="shared" si="99"/>
        <v>48102.77</v>
      </c>
      <c r="L475" s="27">
        <f t="shared" si="102"/>
        <v>1.39675532199081</v>
      </c>
      <c r="M475" s="75">
        <v>0.927083333333333</v>
      </c>
      <c r="N475" s="26">
        <v>93299.2</v>
      </c>
      <c r="O475" s="26">
        <v>51974</v>
      </c>
      <c r="P475" s="26">
        <v>18271.3</v>
      </c>
      <c r="Q475" s="26">
        <v>18801.1</v>
      </c>
      <c r="R475" s="26">
        <v>5666.85</v>
      </c>
      <c r="S475" s="26">
        <v>-1414.05</v>
      </c>
      <c r="T475" s="26">
        <f t="shared" si="103"/>
        <v>46132.77</v>
      </c>
      <c r="U475" s="27">
        <f t="shared" si="104"/>
        <v>1.12103410147568</v>
      </c>
      <c r="V475" s="26">
        <f>INDEX(检修、备用和必开!B:B,MATCH(统调负荷!$C475,检修、备用和必开!$A:$A,0))</f>
        <v>26004.6</v>
      </c>
      <c r="W475" s="26">
        <f>INDEX(检修、备用和必开!C:C,MATCH(统调负荷!$C475,检修、备用和必开!$A:$A,0))</f>
        <v>0</v>
      </c>
      <c r="X475" s="26">
        <f>INDEX(检修、备用和必开!D:D,MATCH(统调负荷!$C475,检修、备用和必开!$A:$A,0))</f>
        <v>13801</v>
      </c>
      <c r="Y475" s="26">
        <f>INDEX(检修、备用和必开!E:E,MATCH(统调负荷!$C475,检修、备用和必开!$A:$A,0))</f>
        <v>5841.23</v>
      </c>
      <c r="Z475" s="26">
        <f>INDEX(检修、备用和必开!F:F,MATCH(统调负荷!$C475,检修、备用和必开!$A:$A,0))</f>
        <v>1300</v>
      </c>
      <c r="AA475" s="26">
        <f t="shared" si="105"/>
        <v>67187.8</v>
      </c>
      <c r="AB475" s="26">
        <v>412.68</v>
      </c>
      <c r="AC475" s="26">
        <v>408</v>
      </c>
      <c r="AD475" s="76">
        <f t="shared" si="106"/>
        <v>45662.9270833333</v>
      </c>
      <c r="AE475" s="27">
        <f t="shared" si="107"/>
        <v>-1460.8</v>
      </c>
      <c r="AF475" s="27">
        <f t="shared" si="108"/>
        <v>-1970</v>
      </c>
      <c r="AG475" s="27">
        <f t="shared" si="109"/>
        <v>32.2999999999993</v>
      </c>
      <c r="AH475" s="27">
        <f t="shared" si="110"/>
        <v>377.099999999999</v>
      </c>
      <c r="AI475" s="27">
        <f t="shared" si="111"/>
        <v>102.85</v>
      </c>
      <c r="AJ475" s="27">
        <f t="shared" si="112"/>
        <v>-3.04999999999995</v>
      </c>
      <c r="AK475" s="26">
        <f>INDEX(检修、备用和必开!I:I,MATCH(统调负荷!$C475,检修、备用和必开!$A:$A,0))</f>
        <v>8967.407885843</v>
      </c>
    </row>
    <row r="476" ht="13.8" spans="1:37">
      <c r="A476" s="26">
        <f t="shared" si="100"/>
        <v>7</v>
      </c>
      <c r="B476" s="26">
        <f t="shared" si="101"/>
        <v>22</v>
      </c>
      <c r="C476" t="s">
        <v>26</v>
      </c>
      <c r="D476" s="75">
        <v>0.9375</v>
      </c>
      <c r="E476" s="26">
        <v>92645</v>
      </c>
      <c r="F476" s="26">
        <v>53318</v>
      </c>
      <c r="G476" s="26">
        <v>17635</v>
      </c>
      <c r="H476" s="26">
        <v>17526</v>
      </c>
      <c r="I476" s="26">
        <v>5577</v>
      </c>
      <c r="J476" s="26">
        <v>-1411</v>
      </c>
      <c r="K476" s="26">
        <f t="shared" si="99"/>
        <v>47476.77</v>
      </c>
      <c r="L476" s="27">
        <f t="shared" si="102"/>
        <v>1.41517209363653</v>
      </c>
      <c r="M476" s="75">
        <v>0.9375</v>
      </c>
      <c r="N476" s="26">
        <v>91856.3</v>
      </c>
      <c r="O476" s="26">
        <v>51118.59</v>
      </c>
      <c r="P476" s="26">
        <v>18102.7</v>
      </c>
      <c r="Q476" s="26">
        <v>18421.7</v>
      </c>
      <c r="R476" s="26">
        <v>5660.37</v>
      </c>
      <c r="S476" s="26">
        <v>-1447.06</v>
      </c>
      <c r="T476" s="26">
        <f t="shared" si="103"/>
        <v>45277.36</v>
      </c>
      <c r="U476" s="27">
        <f t="shared" si="104"/>
        <v>1.13726582796137</v>
      </c>
      <c r="V476" s="26">
        <f>INDEX(检修、备用和必开!B:B,MATCH(统调负荷!$C476,检修、备用和必开!$A:$A,0))</f>
        <v>26004.6</v>
      </c>
      <c r="W476" s="26">
        <f>INDEX(检修、备用和必开!C:C,MATCH(统调负荷!$C476,检修、备用和必开!$A:$A,0))</f>
        <v>0</v>
      </c>
      <c r="X476" s="26">
        <f>INDEX(检修、备用和必开!D:D,MATCH(统调负荷!$C476,检修、备用和必开!$A:$A,0))</f>
        <v>13801</v>
      </c>
      <c r="Y476" s="26">
        <f>INDEX(检修、备用和必开!E:E,MATCH(统调负荷!$C476,检修、备用和必开!$A:$A,0))</f>
        <v>5841.23</v>
      </c>
      <c r="Z476" s="26">
        <f>INDEX(检修、备用和必开!F:F,MATCH(统调负荷!$C476,检修、备用和必开!$A:$A,0))</f>
        <v>1300</v>
      </c>
      <c r="AA476" s="26">
        <f t="shared" si="105"/>
        <v>67187.8</v>
      </c>
      <c r="AB476" s="26">
        <v>426.24</v>
      </c>
      <c r="AC476" s="26">
        <v>410.61</v>
      </c>
      <c r="AD476" s="76">
        <f t="shared" si="106"/>
        <v>45662.9375</v>
      </c>
      <c r="AE476" s="27">
        <f t="shared" si="107"/>
        <v>-788.699999999997</v>
      </c>
      <c r="AF476" s="27">
        <f t="shared" si="108"/>
        <v>-2199.41</v>
      </c>
      <c r="AG476" s="27">
        <f t="shared" si="109"/>
        <v>467.700000000001</v>
      </c>
      <c r="AH476" s="27">
        <f t="shared" si="110"/>
        <v>895.700000000001</v>
      </c>
      <c r="AI476" s="27">
        <f t="shared" si="111"/>
        <v>83.3699999999999</v>
      </c>
      <c r="AJ476" s="27">
        <f t="shared" si="112"/>
        <v>-36.0599999999999</v>
      </c>
      <c r="AK476" s="26">
        <f>INDEX(检修、备用和必开!I:I,MATCH(统调负荷!$C476,检修、备用和必开!$A:$A,0))</f>
        <v>8967.407885843</v>
      </c>
    </row>
    <row r="477" ht="13.8" spans="1:37">
      <c r="A477" s="26">
        <f t="shared" si="100"/>
        <v>7</v>
      </c>
      <c r="B477" s="26">
        <f t="shared" si="101"/>
        <v>22</v>
      </c>
      <c r="C477" t="s">
        <v>26</v>
      </c>
      <c r="D477" s="75">
        <v>0.947916666666667</v>
      </c>
      <c r="E477" s="26">
        <v>90480</v>
      </c>
      <c r="F477" s="26">
        <v>51438</v>
      </c>
      <c r="G477" s="26">
        <v>17635</v>
      </c>
      <c r="H477" s="26">
        <v>17251</v>
      </c>
      <c r="I477" s="26">
        <v>5567</v>
      </c>
      <c r="J477" s="26">
        <v>-1411</v>
      </c>
      <c r="K477" s="26">
        <f t="shared" si="99"/>
        <v>45596.77</v>
      </c>
      <c r="L477" s="27">
        <f t="shared" si="102"/>
        <v>1.47352104107374</v>
      </c>
      <c r="M477" s="75">
        <v>0.947916666666667</v>
      </c>
      <c r="N477" s="26">
        <v>89285.4</v>
      </c>
      <c r="O477" s="26">
        <v>49081.1</v>
      </c>
      <c r="P477" s="26">
        <v>17774.6</v>
      </c>
      <c r="Q477" s="26">
        <v>18172.6</v>
      </c>
      <c r="R477" s="26">
        <v>5700.27</v>
      </c>
      <c r="S477" s="26">
        <v>-1443.17</v>
      </c>
      <c r="T477" s="26">
        <f t="shared" si="103"/>
        <v>43239.87</v>
      </c>
      <c r="U477" s="27">
        <f t="shared" si="104"/>
        <v>1.17788876642309</v>
      </c>
      <c r="V477" s="26">
        <f>INDEX(检修、备用和必开!B:B,MATCH(统调负荷!$C477,检修、备用和必开!$A:$A,0))</f>
        <v>26004.6</v>
      </c>
      <c r="W477" s="26">
        <f>INDEX(检修、备用和必开!C:C,MATCH(统调负荷!$C477,检修、备用和必开!$A:$A,0))</f>
        <v>0</v>
      </c>
      <c r="X477" s="26">
        <f>INDEX(检修、备用和必开!D:D,MATCH(统调负荷!$C477,检修、备用和必开!$A:$A,0))</f>
        <v>13801</v>
      </c>
      <c r="Y477" s="26">
        <f>INDEX(检修、备用和必开!E:E,MATCH(统调负荷!$C477,检修、备用和必开!$A:$A,0))</f>
        <v>5841.23</v>
      </c>
      <c r="Z477" s="26">
        <f>INDEX(检修、备用和必开!F:F,MATCH(统调负荷!$C477,检修、备用和必开!$A:$A,0))</f>
        <v>1300</v>
      </c>
      <c r="AA477" s="26">
        <f t="shared" si="105"/>
        <v>67187.8</v>
      </c>
      <c r="AB477" s="26">
        <v>411.67</v>
      </c>
      <c r="AC477" s="26">
        <v>408.49</v>
      </c>
      <c r="AD477" s="76">
        <f t="shared" si="106"/>
        <v>45662.9479166667</v>
      </c>
      <c r="AE477" s="27">
        <f t="shared" si="107"/>
        <v>-1194.60000000001</v>
      </c>
      <c r="AF477" s="27">
        <f t="shared" si="108"/>
        <v>-2356.9</v>
      </c>
      <c r="AG477" s="27">
        <f t="shared" si="109"/>
        <v>139.599999999999</v>
      </c>
      <c r="AH477" s="27">
        <f t="shared" si="110"/>
        <v>921.599999999999</v>
      </c>
      <c r="AI477" s="27">
        <f t="shared" si="111"/>
        <v>133.27</v>
      </c>
      <c r="AJ477" s="27">
        <f t="shared" si="112"/>
        <v>-32.1700000000001</v>
      </c>
      <c r="AK477" s="26">
        <f>INDEX(检修、备用和必开!I:I,MATCH(统调负荷!$C477,检修、备用和必开!$A:$A,0))</f>
        <v>8967.407885843</v>
      </c>
    </row>
    <row r="478" ht="13.8" spans="1:37">
      <c r="A478" s="26">
        <f t="shared" si="100"/>
        <v>7</v>
      </c>
      <c r="B478" s="26">
        <f t="shared" si="101"/>
        <v>23</v>
      </c>
      <c r="C478" t="s">
        <v>26</v>
      </c>
      <c r="D478" s="75">
        <v>0.958333333333333</v>
      </c>
      <c r="E478" s="26">
        <v>87930</v>
      </c>
      <c r="F478" s="26">
        <v>50156</v>
      </c>
      <c r="G478" s="26">
        <v>16852</v>
      </c>
      <c r="H478" s="26">
        <v>16885</v>
      </c>
      <c r="I478" s="26">
        <v>5448</v>
      </c>
      <c r="J478" s="26">
        <v>-1411</v>
      </c>
      <c r="K478" s="26">
        <f t="shared" si="99"/>
        <v>44314.77</v>
      </c>
      <c r="L478" s="27">
        <f t="shared" si="102"/>
        <v>1.51614913041408</v>
      </c>
      <c r="M478" s="75">
        <v>0.958333333333333</v>
      </c>
      <c r="N478" s="26">
        <v>86859.8</v>
      </c>
      <c r="O478" s="26">
        <v>47651.05</v>
      </c>
      <c r="P478" s="26">
        <v>17233.5</v>
      </c>
      <c r="Q478" s="26">
        <v>17770.7</v>
      </c>
      <c r="R478" s="26">
        <v>5664.49</v>
      </c>
      <c r="S478" s="26">
        <v>-1459.94</v>
      </c>
      <c r="T478" s="26">
        <f t="shared" si="103"/>
        <v>41809.82</v>
      </c>
      <c r="U478" s="27">
        <f t="shared" si="104"/>
        <v>1.20817855230331</v>
      </c>
      <c r="V478" s="26">
        <f>INDEX(检修、备用和必开!B:B,MATCH(统调负荷!$C478,检修、备用和必开!$A:$A,0))</f>
        <v>26004.6</v>
      </c>
      <c r="W478" s="26">
        <f>INDEX(检修、备用和必开!C:C,MATCH(统调负荷!$C478,检修、备用和必开!$A:$A,0))</f>
        <v>0</v>
      </c>
      <c r="X478" s="26">
        <f>INDEX(检修、备用和必开!D:D,MATCH(统调负荷!$C478,检修、备用和必开!$A:$A,0))</f>
        <v>13801</v>
      </c>
      <c r="Y478" s="26">
        <f>INDEX(检修、备用和必开!E:E,MATCH(统调负荷!$C478,检修、备用和必开!$A:$A,0))</f>
        <v>5841.23</v>
      </c>
      <c r="Z478" s="26">
        <f>INDEX(检修、备用和必开!F:F,MATCH(统调负荷!$C478,检修、备用和必开!$A:$A,0))</f>
        <v>1300</v>
      </c>
      <c r="AA478" s="26">
        <f t="shared" si="105"/>
        <v>67187.8</v>
      </c>
      <c r="AB478" s="26">
        <v>396.81</v>
      </c>
      <c r="AC478" s="26">
        <v>384.48</v>
      </c>
      <c r="AD478" s="76">
        <f t="shared" si="106"/>
        <v>45662.9583333333</v>
      </c>
      <c r="AE478" s="27">
        <f t="shared" si="107"/>
        <v>-1070.2</v>
      </c>
      <c r="AF478" s="27">
        <f t="shared" si="108"/>
        <v>-2504.95</v>
      </c>
      <c r="AG478" s="27">
        <f t="shared" si="109"/>
        <v>381.5</v>
      </c>
      <c r="AH478" s="27">
        <f t="shared" si="110"/>
        <v>885.700000000001</v>
      </c>
      <c r="AI478" s="27">
        <f t="shared" si="111"/>
        <v>216.49</v>
      </c>
      <c r="AJ478" s="27">
        <f t="shared" si="112"/>
        <v>-48.9400000000001</v>
      </c>
      <c r="AK478" s="26">
        <f>INDEX(检修、备用和必开!I:I,MATCH(统调负荷!$C478,检修、备用和必开!$A:$A,0))</f>
        <v>8967.407885843</v>
      </c>
    </row>
    <row r="479" ht="13.8" spans="1:37">
      <c r="A479" s="26">
        <f t="shared" si="100"/>
        <v>7</v>
      </c>
      <c r="B479" s="26">
        <f t="shared" si="101"/>
        <v>23</v>
      </c>
      <c r="C479" t="s">
        <v>26</v>
      </c>
      <c r="D479" s="75">
        <v>0.96875</v>
      </c>
      <c r="E479" s="26">
        <v>84965</v>
      </c>
      <c r="F479" s="26">
        <v>47644</v>
      </c>
      <c r="G479" s="26">
        <v>16359</v>
      </c>
      <c r="H479" s="26">
        <v>16946</v>
      </c>
      <c r="I479" s="26">
        <v>5427</v>
      </c>
      <c r="J479" s="26">
        <v>-1411</v>
      </c>
      <c r="K479" s="26">
        <f t="shared" si="99"/>
        <v>41802.77</v>
      </c>
      <c r="L479" s="27">
        <f t="shared" si="102"/>
        <v>1.60725712674064</v>
      </c>
      <c r="M479" s="75">
        <v>0.96875</v>
      </c>
      <c r="N479" s="26">
        <v>84500.7</v>
      </c>
      <c r="O479" s="26">
        <v>46499.95</v>
      </c>
      <c r="P479" s="26">
        <v>16319.8</v>
      </c>
      <c r="Q479" s="26">
        <v>17419.7</v>
      </c>
      <c r="R479" s="26">
        <v>5661.47</v>
      </c>
      <c r="S479" s="26">
        <v>-1400.22</v>
      </c>
      <c r="T479" s="26">
        <f t="shared" si="103"/>
        <v>40658.72</v>
      </c>
      <c r="U479" s="27">
        <f t="shared" si="104"/>
        <v>1.23371548733633</v>
      </c>
      <c r="V479" s="26">
        <f>INDEX(检修、备用和必开!B:B,MATCH(统调负荷!$C479,检修、备用和必开!$A:$A,0))</f>
        <v>26004.6</v>
      </c>
      <c r="W479" s="26">
        <f>INDEX(检修、备用和必开!C:C,MATCH(统调负荷!$C479,检修、备用和必开!$A:$A,0))</f>
        <v>0</v>
      </c>
      <c r="X479" s="26">
        <f>INDEX(检修、备用和必开!D:D,MATCH(统调负荷!$C479,检修、备用和必开!$A:$A,0))</f>
        <v>13801</v>
      </c>
      <c r="Y479" s="26">
        <f>INDEX(检修、备用和必开!E:E,MATCH(统调负荷!$C479,检修、备用和必开!$A:$A,0))</f>
        <v>5841.23</v>
      </c>
      <c r="Z479" s="26">
        <f>INDEX(检修、备用和必开!F:F,MATCH(统调负荷!$C479,检修、备用和必开!$A:$A,0))</f>
        <v>1300</v>
      </c>
      <c r="AA479" s="26">
        <f t="shared" si="105"/>
        <v>67187.8</v>
      </c>
      <c r="AB479" s="26">
        <v>371.38</v>
      </c>
      <c r="AC479" s="26">
        <v>363.01</v>
      </c>
      <c r="AD479" s="76">
        <f t="shared" si="106"/>
        <v>45662.96875</v>
      </c>
      <c r="AE479" s="27">
        <f t="shared" si="107"/>
        <v>-464.300000000003</v>
      </c>
      <c r="AF479" s="27">
        <f t="shared" si="108"/>
        <v>-1144.05</v>
      </c>
      <c r="AG479" s="27">
        <f t="shared" si="109"/>
        <v>-39.2000000000007</v>
      </c>
      <c r="AH479" s="27">
        <f t="shared" si="110"/>
        <v>473.700000000001</v>
      </c>
      <c r="AI479" s="27">
        <f t="shared" si="111"/>
        <v>234.47</v>
      </c>
      <c r="AJ479" s="27">
        <f t="shared" si="112"/>
        <v>10.78</v>
      </c>
      <c r="AK479" s="26">
        <f>INDEX(检修、备用和必开!I:I,MATCH(统调负荷!$C479,检修、备用和必开!$A:$A,0))</f>
        <v>8967.407885843</v>
      </c>
    </row>
    <row r="480" ht="13.8" spans="1:37">
      <c r="A480" s="26">
        <f t="shared" si="100"/>
        <v>7</v>
      </c>
      <c r="B480" s="26">
        <f t="shared" si="101"/>
        <v>23</v>
      </c>
      <c r="C480" t="s">
        <v>26</v>
      </c>
      <c r="D480" s="75">
        <v>0.979166666666667</v>
      </c>
      <c r="E480" s="26">
        <v>83340</v>
      </c>
      <c r="F480" s="26">
        <v>46269</v>
      </c>
      <c r="G480" s="26">
        <v>16359</v>
      </c>
      <c r="H480" s="26">
        <v>16689</v>
      </c>
      <c r="I480" s="26">
        <v>5434</v>
      </c>
      <c r="J480" s="26">
        <v>-1411</v>
      </c>
      <c r="K480" s="26">
        <f t="shared" si="99"/>
        <v>40427.77</v>
      </c>
      <c r="L480" s="27">
        <f t="shared" si="102"/>
        <v>1.66192199075042</v>
      </c>
      <c r="M480" s="75">
        <v>0.979166666666667</v>
      </c>
      <c r="N480" s="26">
        <v>82539.9</v>
      </c>
      <c r="O480" s="26">
        <v>45050.19</v>
      </c>
      <c r="P480" s="26">
        <v>16896.1</v>
      </c>
      <c r="Q480" s="26">
        <v>16169</v>
      </c>
      <c r="R480" s="26">
        <v>5769.67</v>
      </c>
      <c r="S480" s="26">
        <v>-1345.06</v>
      </c>
      <c r="T480" s="26">
        <f t="shared" si="103"/>
        <v>39208.96</v>
      </c>
      <c r="U480" s="27">
        <f t="shared" si="104"/>
        <v>1.26745615352285</v>
      </c>
      <c r="V480" s="26">
        <f>INDEX(检修、备用和必开!B:B,MATCH(统调负荷!$C480,检修、备用和必开!$A:$A,0))</f>
        <v>26004.6</v>
      </c>
      <c r="W480" s="26">
        <f>INDEX(检修、备用和必开!C:C,MATCH(统调负荷!$C480,检修、备用和必开!$A:$A,0))</f>
        <v>0</v>
      </c>
      <c r="X480" s="26">
        <f>INDEX(检修、备用和必开!D:D,MATCH(统调负荷!$C480,检修、备用和必开!$A:$A,0))</f>
        <v>13801</v>
      </c>
      <c r="Y480" s="26">
        <f>INDEX(检修、备用和必开!E:E,MATCH(统调负荷!$C480,检修、备用和必开!$A:$A,0))</f>
        <v>5841.23</v>
      </c>
      <c r="Z480" s="26">
        <f>INDEX(检修、备用和必开!F:F,MATCH(统调负荷!$C480,检修、备用和必开!$A:$A,0))</f>
        <v>1300</v>
      </c>
      <c r="AA480" s="26">
        <f t="shared" si="105"/>
        <v>67187.8</v>
      </c>
      <c r="AB480" s="26">
        <v>351.41</v>
      </c>
      <c r="AC480" s="26">
        <v>362.95</v>
      </c>
      <c r="AD480" s="76">
        <f t="shared" si="106"/>
        <v>45662.9791666667</v>
      </c>
      <c r="AE480" s="27">
        <f t="shared" si="107"/>
        <v>-800.100000000006</v>
      </c>
      <c r="AF480" s="27">
        <f t="shared" si="108"/>
        <v>-1218.81</v>
      </c>
      <c r="AG480" s="27">
        <f t="shared" si="109"/>
        <v>537.099999999999</v>
      </c>
      <c r="AH480" s="27">
        <f t="shared" si="110"/>
        <v>-520</v>
      </c>
      <c r="AI480" s="27">
        <f t="shared" si="111"/>
        <v>335.67</v>
      </c>
      <c r="AJ480" s="27">
        <f t="shared" si="112"/>
        <v>65.9400000000001</v>
      </c>
      <c r="AK480" s="26">
        <f>INDEX(检修、备用和必开!I:I,MATCH(统调负荷!$C480,检修、备用和必开!$A:$A,0))</f>
        <v>8967.407885843</v>
      </c>
    </row>
    <row r="481" ht="13.8" spans="1:37">
      <c r="A481" s="26">
        <f t="shared" si="100"/>
        <v>7</v>
      </c>
      <c r="B481" s="26">
        <f t="shared" si="101"/>
        <v>23</v>
      </c>
      <c r="C481" t="s">
        <v>26</v>
      </c>
      <c r="D481" s="75">
        <v>0.989583333333333</v>
      </c>
      <c r="E481" s="26">
        <v>81195</v>
      </c>
      <c r="F481" s="26">
        <v>44265</v>
      </c>
      <c r="G481" s="26">
        <v>16471</v>
      </c>
      <c r="H481" s="26">
        <v>16434</v>
      </c>
      <c r="I481" s="26">
        <v>5437</v>
      </c>
      <c r="J481" s="26">
        <v>-1412</v>
      </c>
      <c r="K481" s="26">
        <f t="shared" si="99"/>
        <v>38423.77</v>
      </c>
      <c r="L481" s="27">
        <f t="shared" si="102"/>
        <v>1.7485998901201</v>
      </c>
      <c r="M481" s="75">
        <v>0.989583333333333</v>
      </c>
      <c r="N481" s="26">
        <v>80530.2</v>
      </c>
      <c r="O481" s="26">
        <v>43401.07</v>
      </c>
      <c r="P481" s="26">
        <v>16705.2</v>
      </c>
      <c r="Q481" s="26">
        <v>16067.8</v>
      </c>
      <c r="R481" s="26">
        <v>5780.68</v>
      </c>
      <c r="S481" s="26">
        <v>-1424.55</v>
      </c>
      <c r="T481" s="26">
        <f t="shared" si="103"/>
        <v>37559.84</v>
      </c>
      <c r="U481" s="27">
        <f t="shared" si="104"/>
        <v>1.30815228099852</v>
      </c>
      <c r="V481" s="26">
        <f>INDEX(检修、备用和必开!B:B,MATCH(统调负荷!$C481,检修、备用和必开!$A:$A,0))</f>
        <v>26004.6</v>
      </c>
      <c r="W481" s="26">
        <f>INDEX(检修、备用和必开!C:C,MATCH(统调负荷!$C481,检修、备用和必开!$A:$A,0))</f>
        <v>0</v>
      </c>
      <c r="X481" s="26">
        <f>INDEX(检修、备用和必开!D:D,MATCH(统调负荷!$C481,检修、备用和必开!$A:$A,0))</f>
        <v>13801</v>
      </c>
      <c r="Y481" s="26">
        <f>INDEX(检修、备用和必开!E:E,MATCH(统调负荷!$C481,检修、备用和必开!$A:$A,0))</f>
        <v>5841.23</v>
      </c>
      <c r="Z481" s="26">
        <f>INDEX(检修、备用和必开!F:F,MATCH(统调负荷!$C481,检修、备用和必开!$A:$A,0))</f>
        <v>1300</v>
      </c>
      <c r="AA481" s="26">
        <f t="shared" si="105"/>
        <v>67187.8</v>
      </c>
      <c r="AB481" s="26">
        <v>332.82</v>
      </c>
      <c r="AC481" s="26">
        <v>344.31</v>
      </c>
      <c r="AD481" s="76">
        <f t="shared" si="106"/>
        <v>45662.9895833333</v>
      </c>
      <c r="AE481" s="27">
        <f t="shared" si="107"/>
        <v>-664.800000000003</v>
      </c>
      <c r="AF481" s="27">
        <f t="shared" si="108"/>
        <v>-863.93</v>
      </c>
      <c r="AG481" s="27">
        <f t="shared" si="109"/>
        <v>234.200000000001</v>
      </c>
      <c r="AH481" s="27">
        <f t="shared" si="110"/>
        <v>-366.200000000001</v>
      </c>
      <c r="AI481" s="27">
        <f t="shared" si="111"/>
        <v>343.68</v>
      </c>
      <c r="AJ481" s="27">
        <f t="shared" si="112"/>
        <v>-12.55</v>
      </c>
      <c r="AK481" s="26">
        <f>INDEX(检修、备用和必开!I:I,MATCH(统调负荷!$C481,检修、备用和必开!$A:$A,0))</f>
        <v>8967.407885843</v>
      </c>
    </row>
    <row r="482" s="74" customFormat="1" ht="13.8" spans="1:38">
      <c r="A482" s="26">
        <f t="shared" si="100"/>
        <v>1</v>
      </c>
      <c r="B482" s="26">
        <f t="shared" si="101"/>
        <v>0</v>
      </c>
      <c r="C482" t="s">
        <v>27</v>
      </c>
      <c r="D482" s="75">
        <v>0</v>
      </c>
      <c r="E482" s="26">
        <v>80125</v>
      </c>
      <c r="F482" s="26">
        <v>44366.85</v>
      </c>
      <c r="G482" s="26">
        <v>15290</v>
      </c>
      <c r="H482" s="26">
        <v>16310.4</v>
      </c>
      <c r="I482" s="26">
        <v>5347</v>
      </c>
      <c r="J482" s="26">
        <v>-1189.25</v>
      </c>
      <c r="K482" s="26">
        <f t="shared" ref="K482:K545" si="113">F482-Y482</f>
        <v>37008.62</v>
      </c>
      <c r="L482" s="27">
        <f t="shared" si="102"/>
        <v>1.85617296727087</v>
      </c>
      <c r="M482" s="75">
        <v>0</v>
      </c>
      <c r="N482" s="26">
        <v>79891.6</v>
      </c>
      <c r="O482" s="26">
        <v>43948.71</v>
      </c>
      <c r="P482" s="26">
        <v>15523.2</v>
      </c>
      <c r="Q482" s="26">
        <v>15791.4</v>
      </c>
      <c r="R482" s="26">
        <v>5852.92</v>
      </c>
      <c r="S482" s="26">
        <v>-1224.63</v>
      </c>
      <c r="T482" s="26">
        <f t="shared" si="103"/>
        <v>36590.48</v>
      </c>
      <c r="U482" s="27">
        <f t="shared" si="104"/>
        <v>1.35812076121065</v>
      </c>
      <c r="V482" s="26">
        <f>INDEX(检修、备用和必开!B:B,MATCH(统调负荷!$C482,检修、备用和必开!$A:$A,0))</f>
        <v>25158</v>
      </c>
      <c r="W482" s="26">
        <f>INDEX(检修、备用和必开!C:C,MATCH(统调负荷!$C482,检修、备用和必开!$A:$A,0))</f>
        <v>0</v>
      </c>
      <c r="X482" s="26">
        <f>INDEX(检修、备用和必开!D:D,MATCH(统调负荷!$C482,检修、备用和必开!$A:$A,0))</f>
        <v>13990</v>
      </c>
      <c r="Y482" s="26">
        <f>INDEX(检修、备用和必开!E:E,MATCH(统调负荷!$C482,检修、备用和必开!$A:$A,0))</f>
        <v>7358.23</v>
      </c>
      <c r="Z482" s="26">
        <f>INDEX(检修、备用和必开!F:F,MATCH(统调负荷!$C482,检修、备用和必开!$A:$A,0))</f>
        <v>640</v>
      </c>
      <c r="AA482" s="26">
        <f t="shared" si="105"/>
        <v>68694.4</v>
      </c>
      <c r="AB482" s="26">
        <v>334.95</v>
      </c>
      <c r="AC482" s="26">
        <v>380</v>
      </c>
      <c r="AD482" s="76">
        <f t="shared" si="106"/>
        <v>45663</v>
      </c>
      <c r="AE482" s="27">
        <f t="shared" si="107"/>
        <v>-233.399999999994</v>
      </c>
      <c r="AF482" s="27">
        <f t="shared" si="108"/>
        <v>-418.139999999999</v>
      </c>
      <c r="AG482" s="27">
        <f t="shared" si="109"/>
        <v>233.200000000001</v>
      </c>
      <c r="AH482" s="27">
        <f t="shared" si="110"/>
        <v>-519</v>
      </c>
      <c r="AI482" s="27">
        <f t="shared" si="111"/>
        <v>505.92</v>
      </c>
      <c r="AJ482" s="27">
        <f t="shared" si="112"/>
        <v>-35.3800000000001</v>
      </c>
      <c r="AK482" s="26">
        <f>INDEX(检修、备用和必开!I:I,MATCH(统调负荷!$C482,检修、备用和必开!$A:$A,0))</f>
        <v>9817.5595770638</v>
      </c>
      <c r="AL482" s="79"/>
    </row>
    <row r="483" s="74" customFormat="1" ht="13.8" spans="1:38">
      <c r="A483" s="26">
        <f t="shared" si="100"/>
        <v>1</v>
      </c>
      <c r="B483" s="26">
        <f t="shared" si="101"/>
        <v>0</v>
      </c>
      <c r="C483" t="s">
        <v>27</v>
      </c>
      <c r="D483" s="75">
        <v>0.0104166666666667</v>
      </c>
      <c r="E483" s="26">
        <v>85015</v>
      </c>
      <c r="F483" s="26">
        <v>49544.95</v>
      </c>
      <c r="G483" s="26">
        <v>15784</v>
      </c>
      <c r="H483" s="26">
        <v>15585.3</v>
      </c>
      <c r="I483" s="26">
        <v>5290</v>
      </c>
      <c r="J483" s="26">
        <v>-1189.25</v>
      </c>
      <c r="K483" s="26">
        <f t="shared" si="113"/>
        <v>42186.72</v>
      </c>
      <c r="L483" s="27">
        <f t="shared" si="102"/>
        <v>1.6283418099345</v>
      </c>
      <c r="M483" s="75">
        <v>0.0104166666666667</v>
      </c>
      <c r="N483" s="26">
        <v>85029.6</v>
      </c>
      <c r="O483" s="26">
        <v>48875.3</v>
      </c>
      <c r="P483" s="26">
        <v>15363.2</v>
      </c>
      <c r="Q483" s="26">
        <v>16057.3</v>
      </c>
      <c r="R483" s="26">
        <v>5907.37</v>
      </c>
      <c r="S483" s="26">
        <v>-1173.57</v>
      </c>
      <c r="T483" s="26">
        <f t="shared" si="103"/>
        <v>41517.07</v>
      </c>
      <c r="U483" s="27">
        <f t="shared" si="104"/>
        <v>1.23757928494514</v>
      </c>
      <c r="V483" s="26">
        <f>INDEX(检修、备用和必开!B:B,MATCH(统调负荷!$C483,检修、备用和必开!$A:$A,0))</f>
        <v>25158</v>
      </c>
      <c r="W483" s="26">
        <f>INDEX(检修、备用和必开!C:C,MATCH(统调负荷!$C483,检修、备用和必开!$A:$A,0))</f>
        <v>0</v>
      </c>
      <c r="X483" s="26">
        <f>INDEX(检修、备用和必开!D:D,MATCH(统调负荷!$C483,检修、备用和必开!$A:$A,0))</f>
        <v>13990</v>
      </c>
      <c r="Y483" s="26">
        <f>INDEX(检修、备用和必开!E:E,MATCH(统调负荷!$C483,检修、备用和必开!$A:$A,0))</f>
        <v>7358.23</v>
      </c>
      <c r="Z483" s="26">
        <f>INDEX(检修、备用和必开!F:F,MATCH(统调负荷!$C483,检修、备用和必开!$A:$A,0))</f>
        <v>640</v>
      </c>
      <c r="AA483" s="26">
        <f t="shared" si="105"/>
        <v>68694.4</v>
      </c>
      <c r="AB483" s="26">
        <v>437.18</v>
      </c>
      <c r="AC483" s="26">
        <v>996.99</v>
      </c>
      <c r="AD483" s="76">
        <f t="shared" si="106"/>
        <v>45663.0104166667</v>
      </c>
      <c r="AE483" s="27">
        <f t="shared" si="107"/>
        <v>14.6000000000058</v>
      </c>
      <c r="AF483" s="27">
        <f t="shared" si="108"/>
        <v>-669.649999999994</v>
      </c>
      <c r="AG483" s="27">
        <f t="shared" si="109"/>
        <v>-420.799999999999</v>
      </c>
      <c r="AH483" s="27">
        <f t="shared" si="110"/>
        <v>472</v>
      </c>
      <c r="AI483" s="27">
        <f t="shared" si="111"/>
        <v>617.37</v>
      </c>
      <c r="AJ483" s="27">
        <f t="shared" si="112"/>
        <v>15.6800000000001</v>
      </c>
      <c r="AK483" s="26">
        <f>INDEX(检修、备用和必开!I:I,MATCH(统调负荷!$C483,检修、备用和必开!$A:$A,0))</f>
        <v>9817.5595770638</v>
      </c>
      <c r="AL483" s="79"/>
    </row>
    <row r="484" s="74" customFormat="1" ht="13.8" spans="1:38">
      <c r="A484" s="26">
        <f t="shared" si="100"/>
        <v>1</v>
      </c>
      <c r="B484" s="26">
        <f t="shared" si="101"/>
        <v>0</v>
      </c>
      <c r="C484" t="s">
        <v>27</v>
      </c>
      <c r="D484" s="75">
        <v>0.0208333333333333</v>
      </c>
      <c r="E484" s="26">
        <v>84935</v>
      </c>
      <c r="F484" s="26">
        <v>49357.55</v>
      </c>
      <c r="G484" s="26">
        <v>16494</v>
      </c>
      <c r="H484" s="26">
        <v>14987.7</v>
      </c>
      <c r="I484" s="26">
        <v>5285</v>
      </c>
      <c r="J484" s="26">
        <v>-1189.25</v>
      </c>
      <c r="K484" s="26">
        <f t="shared" si="113"/>
        <v>41999.32</v>
      </c>
      <c r="L484" s="27">
        <f t="shared" si="102"/>
        <v>1.63560743364416</v>
      </c>
      <c r="M484" s="75">
        <v>0.0208333333333333</v>
      </c>
      <c r="N484" s="26">
        <v>84817.1</v>
      </c>
      <c r="O484" s="26">
        <v>47819.75</v>
      </c>
      <c r="P484" s="26">
        <v>16235.4</v>
      </c>
      <c r="Q484" s="26">
        <v>16069.6</v>
      </c>
      <c r="R484" s="26">
        <v>5869.89</v>
      </c>
      <c r="S484" s="26">
        <v>-1177.54</v>
      </c>
      <c r="T484" s="26">
        <f t="shared" si="103"/>
        <v>40461.52</v>
      </c>
      <c r="U484" s="27">
        <f t="shared" si="104"/>
        <v>1.26156992495343</v>
      </c>
      <c r="V484" s="26">
        <f>INDEX(检修、备用和必开!B:B,MATCH(统调负荷!$C484,检修、备用和必开!$A:$A,0))</f>
        <v>25158</v>
      </c>
      <c r="W484" s="26">
        <f>INDEX(检修、备用和必开!C:C,MATCH(统调负荷!$C484,检修、备用和必开!$A:$A,0))</f>
        <v>0</v>
      </c>
      <c r="X484" s="26">
        <f>INDEX(检修、备用和必开!D:D,MATCH(统调负荷!$C484,检修、备用和必开!$A:$A,0))</f>
        <v>13990</v>
      </c>
      <c r="Y484" s="26">
        <f>INDEX(检修、备用和必开!E:E,MATCH(统调负荷!$C484,检修、备用和必开!$A:$A,0))</f>
        <v>7358.23</v>
      </c>
      <c r="Z484" s="26">
        <f>INDEX(检修、备用和必开!F:F,MATCH(统调负荷!$C484,检修、备用和必开!$A:$A,0))</f>
        <v>640</v>
      </c>
      <c r="AA484" s="26">
        <f t="shared" si="105"/>
        <v>68694.4</v>
      </c>
      <c r="AB484" s="26">
        <v>438.32</v>
      </c>
      <c r="AC484" s="26">
        <v>478.65</v>
      </c>
      <c r="AD484" s="76">
        <f t="shared" si="106"/>
        <v>45663.0208333333</v>
      </c>
      <c r="AE484" s="27">
        <f t="shared" si="107"/>
        <v>-117.899999999994</v>
      </c>
      <c r="AF484" s="27">
        <f t="shared" si="108"/>
        <v>-1537.8</v>
      </c>
      <c r="AG484" s="27">
        <f t="shared" si="109"/>
        <v>-258.6</v>
      </c>
      <c r="AH484" s="27">
        <f t="shared" si="110"/>
        <v>1081.9</v>
      </c>
      <c r="AI484" s="27">
        <f t="shared" si="111"/>
        <v>584.89</v>
      </c>
      <c r="AJ484" s="27">
        <f t="shared" si="112"/>
        <v>11.71</v>
      </c>
      <c r="AK484" s="26">
        <f>INDEX(检修、备用和必开!I:I,MATCH(统调负荷!$C484,检修、备用和必开!$A:$A,0))</f>
        <v>9817.5595770638</v>
      </c>
      <c r="AL484" s="79"/>
    </row>
    <row r="485" s="74" customFormat="1" ht="13.8" spans="1:38">
      <c r="A485" s="26">
        <f t="shared" si="100"/>
        <v>1</v>
      </c>
      <c r="B485" s="26">
        <f t="shared" si="101"/>
        <v>0</v>
      </c>
      <c r="C485" t="s">
        <v>27</v>
      </c>
      <c r="D485" s="75">
        <v>0.03125</v>
      </c>
      <c r="E485" s="26">
        <v>83355</v>
      </c>
      <c r="F485" s="26">
        <v>47959.25</v>
      </c>
      <c r="G485" s="26">
        <v>16591</v>
      </c>
      <c r="H485" s="26">
        <v>14697</v>
      </c>
      <c r="I485" s="26">
        <v>5297</v>
      </c>
      <c r="J485" s="26">
        <v>-1189.25</v>
      </c>
      <c r="K485" s="26">
        <f t="shared" si="113"/>
        <v>40601.02</v>
      </c>
      <c r="L485" s="27">
        <f t="shared" si="102"/>
        <v>1.69193778875506</v>
      </c>
      <c r="M485" s="75">
        <v>0.03125</v>
      </c>
      <c r="N485" s="26">
        <v>83206.2</v>
      </c>
      <c r="O485" s="26">
        <v>46824.75</v>
      </c>
      <c r="P485" s="26">
        <v>16443</v>
      </c>
      <c r="Q485" s="26">
        <v>15212.5</v>
      </c>
      <c r="R485" s="26">
        <v>5904.35</v>
      </c>
      <c r="S485" s="26">
        <v>-1178.4</v>
      </c>
      <c r="T485" s="26">
        <f t="shared" si="103"/>
        <v>39466.52</v>
      </c>
      <c r="U485" s="27">
        <f t="shared" si="104"/>
        <v>1.28505185148603</v>
      </c>
      <c r="V485" s="26">
        <f>INDEX(检修、备用和必开!B:B,MATCH(统调负荷!$C485,检修、备用和必开!$A:$A,0))</f>
        <v>25158</v>
      </c>
      <c r="W485" s="26">
        <f>INDEX(检修、备用和必开!C:C,MATCH(统调负荷!$C485,检修、备用和必开!$A:$A,0))</f>
        <v>0</v>
      </c>
      <c r="X485" s="26">
        <f>INDEX(检修、备用和必开!D:D,MATCH(统调负荷!$C485,检修、备用和必开!$A:$A,0))</f>
        <v>13990</v>
      </c>
      <c r="Y485" s="26">
        <f>INDEX(检修、备用和必开!E:E,MATCH(统调负荷!$C485,检修、备用和必开!$A:$A,0))</f>
        <v>7358.23</v>
      </c>
      <c r="Z485" s="26">
        <f>INDEX(检修、备用和必开!F:F,MATCH(统调负荷!$C485,检修、备用和必开!$A:$A,0))</f>
        <v>640</v>
      </c>
      <c r="AA485" s="26">
        <f t="shared" si="105"/>
        <v>68694.4</v>
      </c>
      <c r="AB485" s="26">
        <v>405.21</v>
      </c>
      <c r="AC485" s="26">
        <v>464.49</v>
      </c>
      <c r="AD485" s="76">
        <f t="shared" si="106"/>
        <v>45663.03125</v>
      </c>
      <c r="AE485" s="27">
        <f t="shared" si="107"/>
        <v>-148.800000000003</v>
      </c>
      <c r="AF485" s="27">
        <f t="shared" si="108"/>
        <v>-1134.5</v>
      </c>
      <c r="AG485" s="27">
        <f t="shared" si="109"/>
        <v>-148</v>
      </c>
      <c r="AH485" s="27">
        <f t="shared" si="110"/>
        <v>515.5</v>
      </c>
      <c r="AI485" s="27">
        <f t="shared" si="111"/>
        <v>607.35</v>
      </c>
      <c r="AJ485" s="27">
        <f t="shared" si="112"/>
        <v>10.8499999999999</v>
      </c>
      <c r="AK485" s="26">
        <f>INDEX(检修、备用和必开!I:I,MATCH(统调负荷!$C485,检修、备用和必开!$A:$A,0))</f>
        <v>9817.5595770638</v>
      </c>
      <c r="AL485" s="79"/>
    </row>
    <row r="486" s="74" customFormat="1" ht="13.8" spans="1:38">
      <c r="A486" s="26">
        <f t="shared" si="100"/>
        <v>1</v>
      </c>
      <c r="B486" s="26">
        <f t="shared" si="101"/>
        <v>1</v>
      </c>
      <c r="C486" t="s">
        <v>27</v>
      </c>
      <c r="D486" s="75">
        <v>0.0416666666666667</v>
      </c>
      <c r="E486" s="26">
        <v>81580</v>
      </c>
      <c r="F486" s="26">
        <v>46834.35</v>
      </c>
      <c r="G486" s="26">
        <v>16591</v>
      </c>
      <c r="H486" s="26">
        <v>14056.9</v>
      </c>
      <c r="I486" s="26">
        <v>5287</v>
      </c>
      <c r="J486" s="26">
        <v>-1189.25</v>
      </c>
      <c r="K486" s="26">
        <f t="shared" si="113"/>
        <v>39476.12</v>
      </c>
      <c r="L486" s="27">
        <f t="shared" si="102"/>
        <v>1.74015075443078</v>
      </c>
      <c r="M486" s="75">
        <v>0.0416666666666667</v>
      </c>
      <c r="N486" s="26">
        <v>81489.1</v>
      </c>
      <c r="O486" s="26">
        <v>45289.12</v>
      </c>
      <c r="P486" s="26">
        <v>16592.2</v>
      </c>
      <c r="Q486" s="26">
        <v>14821.5</v>
      </c>
      <c r="R486" s="26">
        <v>5910.94</v>
      </c>
      <c r="S486" s="26">
        <v>-1124.66</v>
      </c>
      <c r="T486" s="26">
        <f t="shared" si="103"/>
        <v>37930.89</v>
      </c>
      <c r="U486" s="27">
        <f t="shared" si="104"/>
        <v>1.3230589845436</v>
      </c>
      <c r="V486" s="26">
        <f>INDEX(检修、备用和必开!B:B,MATCH(统调负荷!$C486,检修、备用和必开!$A:$A,0))</f>
        <v>25158</v>
      </c>
      <c r="W486" s="26">
        <f>INDEX(检修、备用和必开!C:C,MATCH(统调负荷!$C486,检修、备用和必开!$A:$A,0))</f>
        <v>0</v>
      </c>
      <c r="X486" s="26">
        <f>INDEX(检修、备用和必开!D:D,MATCH(统调负荷!$C486,检修、备用和必开!$A:$A,0))</f>
        <v>13990</v>
      </c>
      <c r="Y486" s="26">
        <f>INDEX(检修、备用和必开!E:E,MATCH(统调负荷!$C486,检修、备用和必开!$A:$A,0))</f>
        <v>7358.23</v>
      </c>
      <c r="Z486" s="26">
        <f>INDEX(检修、备用和必开!F:F,MATCH(统调负荷!$C486,检修、备用和必开!$A:$A,0))</f>
        <v>640</v>
      </c>
      <c r="AA486" s="26">
        <f t="shared" si="105"/>
        <v>68694.4</v>
      </c>
      <c r="AB486" s="26">
        <v>388.07</v>
      </c>
      <c r="AC486" s="26">
        <v>439.31</v>
      </c>
      <c r="AD486" s="76">
        <f t="shared" si="106"/>
        <v>45663.0416666667</v>
      </c>
      <c r="AE486" s="27">
        <f t="shared" si="107"/>
        <v>-90.8999999999942</v>
      </c>
      <c r="AF486" s="27">
        <f t="shared" si="108"/>
        <v>-1545.23</v>
      </c>
      <c r="AG486" s="27">
        <f t="shared" si="109"/>
        <v>1.20000000000073</v>
      </c>
      <c r="AH486" s="27">
        <f t="shared" si="110"/>
        <v>764.6</v>
      </c>
      <c r="AI486" s="27">
        <f t="shared" si="111"/>
        <v>623.94</v>
      </c>
      <c r="AJ486" s="27">
        <f t="shared" si="112"/>
        <v>64.5899999999999</v>
      </c>
      <c r="AK486" s="26">
        <f>INDEX(检修、备用和必开!I:I,MATCH(统调负荷!$C486,检修、备用和必开!$A:$A,0))</f>
        <v>9817.5595770638</v>
      </c>
      <c r="AL486" s="79"/>
    </row>
    <row r="487" s="74" customFormat="1" ht="13.8" spans="1:38">
      <c r="A487" s="26">
        <f t="shared" si="100"/>
        <v>1</v>
      </c>
      <c r="B487" s="26">
        <f t="shared" si="101"/>
        <v>1</v>
      </c>
      <c r="C487" t="s">
        <v>27</v>
      </c>
      <c r="D487" s="75">
        <v>0.0520833333333333</v>
      </c>
      <c r="E487" s="26">
        <v>80170</v>
      </c>
      <c r="F487" s="26">
        <v>45279.15</v>
      </c>
      <c r="G487" s="26">
        <v>16697</v>
      </c>
      <c r="H487" s="26">
        <v>14109.1</v>
      </c>
      <c r="I487" s="26">
        <v>5274</v>
      </c>
      <c r="J487" s="26">
        <v>-1189.25</v>
      </c>
      <c r="K487" s="26">
        <f t="shared" si="113"/>
        <v>37920.92</v>
      </c>
      <c r="L487" s="27">
        <f t="shared" si="102"/>
        <v>1.81151723112203</v>
      </c>
      <c r="M487" s="75">
        <v>0.0520833333333333</v>
      </c>
      <c r="N487" s="26">
        <v>80453.2</v>
      </c>
      <c r="O487" s="26">
        <v>43948.79</v>
      </c>
      <c r="P487" s="26">
        <v>16786.5</v>
      </c>
      <c r="Q487" s="26">
        <v>14931</v>
      </c>
      <c r="R487" s="26">
        <v>5935.85</v>
      </c>
      <c r="S487" s="26">
        <v>-1148.94</v>
      </c>
      <c r="T487" s="26">
        <f t="shared" si="103"/>
        <v>36590.56</v>
      </c>
      <c r="U487" s="27">
        <f t="shared" si="104"/>
        <v>1.35811861315889</v>
      </c>
      <c r="V487" s="26">
        <f>INDEX(检修、备用和必开!B:B,MATCH(统调负荷!$C487,检修、备用和必开!$A:$A,0))</f>
        <v>25158</v>
      </c>
      <c r="W487" s="26">
        <f>INDEX(检修、备用和必开!C:C,MATCH(统调负荷!$C487,检修、备用和必开!$A:$A,0))</f>
        <v>0</v>
      </c>
      <c r="X487" s="26">
        <f>INDEX(检修、备用和必开!D:D,MATCH(统调负荷!$C487,检修、备用和必开!$A:$A,0))</f>
        <v>13990</v>
      </c>
      <c r="Y487" s="26">
        <f>INDEX(检修、备用和必开!E:E,MATCH(统调负荷!$C487,检修、备用和必开!$A:$A,0))</f>
        <v>7358.23</v>
      </c>
      <c r="Z487" s="26">
        <f>INDEX(检修、备用和必开!F:F,MATCH(统调负荷!$C487,检修、备用和必开!$A:$A,0))</f>
        <v>640</v>
      </c>
      <c r="AA487" s="26">
        <f t="shared" si="105"/>
        <v>68694.4</v>
      </c>
      <c r="AB487" s="26">
        <v>369.67</v>
      </c>
      <c r="AC487" s="26">
        <v>389.54</v>
      </c>
      <c r="AD487" s="76">
        <f t="shared" si="106"/>
        <v>45663.0520833333</v>
      </c>
      <c r="AE487" s="27">
        <f t="shared" si="107"/>
        <v>283.199999999997</v>
      </c>
      <c r="AF487" s="27">
        <f t="shared" si="108"/>
        <v>-1330.36</v>
      </c>
      <c r="AG487" s="27">
        <f t="shared" si="109"/>
        <v>89.5</v>
      </c>
      <c r="AH487" s="27">
        <f t="shared" si="110"/>
        <v>821.9</v>
      </c>
      <c r="AI487" s="27">
        <f t="shared" si="111"/>
        <v>661.85</v>
      </c>
      <c r="AJ487" s="27">
        <f t="shared" si="112"/>
        <v>40.3099999999999</v>
      </c>
      <c r="AK487" s="26">
        <f>INDEX(检修、备用和必开!I:I,MATCH(统调负荷!$C487,检修、备用和必开!$A:$A,0))</f>
        <v>9817.5595770638</v>
      </c>
      <c r="AL487" s="79"/>
    </row>
    <row r="488" s="74" customFormat="1" ht="13.8" spans="1:38">
      <c r="A488" s="26">
        <f t="shared" si="100"/>
        <v>1</v>
      </c>
      <c r="B488" s="26">
        <f t="shared" si="101"/>
        <v>1</v>
      </c>
      <c r="C488" t="s">
        <v>27</v>
      </c>
      <c r="D488" s="75">
        <v>0.0625</v>
      </c>
      <c r="E488" s="26">
        <v>79155</v>
      </c>
      <c r="F488" s="26">
        <v>45219.95</v>
      </c>
      <c r="G488" s="26">
        <v>16718</v>
      </c>
      <c r="H488" s="26">
        <v>13124.3</v>
      </c>
      <c r="I488" s="26">
        <v>5282</v>
      </c>
      <c r="J488" s="26">
        <v>-1189.25</v>
      </c>
      <c r="K488" s="26">
        <f t="shared" si="113"/>
        <v>37861.72</v>
      </c>
      <c r="L488" s="27">
        <f t="shared" si="102"/>
        <v>1.81434969145617</v>
      </c>
      <c r="M488" s="75">
        <v>0.0625</v>
      </c>
      <c r="N488" s="26">
        <v>78676.2</v>
      </c>
      <c r="O488" s="26">
        <v>42987.91</v>
      </c>
      <c r="P488" s="26">
        <v>16376.4</v>
      </c>
      <c r="Q488" s="26">
        <v>14553.4</v>
      </c>
      <c r="R488" s="26">
        <v>5930.48</v>
      </c>
      <c r="S488" s="26">
        <v>-1171.99</v>
      </c>
      <c r="T488" s="26">
        <f t="shared" si="103"/>
        <v>35629.68</v>
      </c>
      <c r="U488" s="27">
        <f t="shared" si="104"/>
        <v>1.38441844042525</v>
      </c>
      <c r="V488" s="26">
        <f>INDEX(检修、备用和必开!B:B,MATCH(统调负荷!$C488,检修、备用和必开!$A:$A,0))</f>
        <v>25158</v>
      </c>
      <c r="W488" s="26">
        <f>INDEX(检修、备用和必开!C:C,MATCH(统调负荷!$C488,检修、备用和必开!$A:$A,0))</f>
        <v>0</v>
      </c>
      <c r="X488" s="26">
        <f>INDEX(检修、备用和必开!D:D,MATCH(统调负荷!$C488,检修、备用和必开!$A:$A,0))</f>
        <v>13990</v>
      </c>
      <c r="Y488" s="26">
        <f>INDEX(检修、备用和必开!E:E,MATCH(统调负荷!$C488,检修、备用和必开!$A:$A,0))</f>
        <v>7358.23</v>
      </c>
      <c r="Z488" s="26">
        <f>INDEX(检修、备用和必开!F:F,MATCH(统调负荷!$C488,检修、备用和必开!$A:$A,0))</f>
        <v>640</v>
      </c>
      <c r="AA488" s="26">
        <f t="shared" si="105"/>
        <v>68694.4</v>
      </c>
      <c r="AB488" s="26">
        <v>369.15</v>
      </c>
      <c r="AC488" s="26">
        <v>378.47</v>
      </c>
      <c r="AD488" s="76">
        <f t="shared" si="106"/>
        <v>45663.0625</v>
      </c>
      <c r="AE488" s="27">
        <f t="shared" si="107"/>
        <v>-478.800000000003</v>
      </c>
      <c r="AF488" s="27">
        <f t="shared" si="108"/>
        <v>-2232.03999999999</v>
      </c>
      <c r="AG488" s="27">
        <f t="shared" si="109"/>
        <v>-341.6</v>
      </c>
      <c r="AH488" s="27">
        <f t="shared" si="110"/>
        <v>1429.1</v>
      </c>
      <c r="AI488" s="27">
        <f t="shared" si="111"/>
        <v>648.48</v>
      </c>
      <c r="AJ488" s="27">
        <f t="shared" si="112"/>
        <v>17.26</v>
      </c>
      <c r="AK488" s="26">
        <f>INDEX(检修、备用和必开!I:I,MATCH(统调负荷!$C488,检修、备用和必开!$A:$A,0))</f>
        <v>9817.5595770638</v>
      </c>
      <c r="AL488" s="79"/>
    </row>
    <row r="489" s="74" customFormat="1" ht="13.8" spans="1:38">
      <c r="A489" s="26">
        <f t="shared" si="100"/>
        <v>1</v>
      </c>
      <c r="B489" s="26">
        <f t="shared" si="101"/>
        <v>1</v>
      </c>
      <c r="C489" t="s">
        <v>27</v>
      </c>
      <c r="D489" s="75">
        <v>0.0729166666666667</v>
      </c>
      <c r="E489" s="26">
        <v>78235</v>
      </c>
      <c r="F489" s="26">
        <v>45455.25</v>
      </c>
      <c r="G489" s="26">
        <v>16718</v>
      </c>
      <c r="H489" s="26">
        <v>11964</v>
      </c>
      <c r="I489" s="26">
        <v>5287</v>
      </c>
      <c r="J489" s="26">
        <v>-1189.25</v>
      </c>
      <c r="K489" s="26">
        <f t="shared" si="113"/>
        <v>38097.02</v>
      </c>
      <c r="L489" s="27">
        <f t="shared" si="102"/>
        <v>1.8031436579554</v>
      </c>
      <c r="M489" s="75">
        <v>0.0729166666666667</v>
      </c>
      <c r="N489" s="26">
        <v>77820.5</v>
      </c>
      <c r="O489" s="26">
        <v>41867.42</v>
      </c>
      <c r="P489" s="26">
        <v>16682.4</v>
      </c>
      <c r="Q489" s="26">
        <v>14483.2</v>
      </c>
      <c r="R489" s="26">
        <v>5922.01</v>
      </c>
      <c r="S489" s="26">
        <v>-1134.53</v>
      </c>
      <c r="T489" s="26">
        <f t="shared" si="103"/>
        <v>34509.19</v>
      </c>
      <c r="U489" s="27">
        <f t="shared" si="104"/>
        <v>1.41640303683422</v>
      </c>
      <c r="V489" s="26">
        <f>INDEX(检修、备用和必开!B:B,MATCH(统调负荷!$C489,检修、备用和必开!$A:$A,0))</f>
        <v>25158</v>
      </c>
      <c r="W489" s="26">
        <f>INDEX(检修、备用和必开!C:C,MATCH(统调负荷!$C489,检修、备用和必开!$A:$A,0))</f>
        <v>0</v>
      </c>
      <c r="X489" s="26">
        <f>INDEX(检修、备用和必开!D:D,MATCH(统调负荷!$C489,检修、备用和必开!$A:$A,0))</f>
        <v>13990</v>
      </c>
      <c r="Y489" s="26">
        <f>INDEX(检修、备用和必开!E:E,MATCH(统调负荷!$C489,检修、备用和必开!$A:$A,0))</f>
        <v>7358.23</v>
      </c>
      <c r="Z489" s="26">
        <f>INDEX(检修、备用和必开!F:F,MATCH(统调负荷!$C489,检修、备用和必开!$A:$A,0))</f>
        <v>640</v>
      </c>
      <c r="AA489" s="26">
        <f t="shared" si="105"/>
        <v>68694.4</v>
      </c>
      <c r="AB489" s="26">
        <v>378.01</v>
      </c>
      <c r="AC489" s="26">
        <v>355.76</v>
      </c>
      <c r="AD489" s="76">
        <f t="shared" si="106"/>
        <v>45663.0729166667</v>
      </c>
      <c r="AE489" s="27">
        <f t="shared" si="107"/>
        <v>-414.5</v>
      </c>
      <c r="AF489" s="27">
        <f t="shared" si="108"/>
        <v>-3587.83</v>
      </c>
      <c r="AG489" s="27">
        <f t="shared" si="109"/>
        <v>-35.5999999999985</v>
      </c>
      <c r="AH489" s="27">
        <f t="shared" si="110"/>
        <v>2519.2</v>
      </c>
      <c r="AI489" s="27">
        <f t="shared" si="111"/>
        <v>635.01</v>
      </c>
      <c r="AJ489" s="27">
        <f t="shared" si="112"/>
        <v>54.72</v>
      </c>
      <c r="AK489" s="26">
        <f>INDEX(检修、备用和必开!I:I,MATCH(统调负荷!$C489,检修、备用和必开!$A:$A,0))</f>
        <v>9817.5595770638</v>
      </c>
      <c r="AL489" s="79"/>
    </row>
    <row r="490" s="74" customFormat="1" ht="13.8" spans="1:38">
      <c r="A490" s="26">
        <f t="shared" si="100"/>
        <v>1</v>
      </c>
      <c r="B490" s="26">
        <f t="shared" si="101"/>
        <v>2</v>
      </c>
      <c r="C490" t="s">
        <v>27</v>
      </c>
      <c r="D490" s="75">
        <v>0.0833333333333333</v>
      </c>
      <c r="E490" s="26">
        <v>77035</v>
      </c>
      <c r="F490" s="26">
        <v>44175.45</v>
      </c>
      <c r="G490" s="26">
        <v>16718</v>
      </c>
      <c r="H490" s="26">
        <v>12030.8</v>
      </c>
      <c r="I490" s="26">
        <v>5300</v>
      </c>
      <c r="J490" s="26">
        <v>-1189.25</v>
      </c>
      <c r="K490" s="26">
        <f t="shared" si="113"/>
        <v>36817.22</v>
      </c>
      <c r="L490" s="27">
        <f t="shared" si="102"/>
        <v>1.86582256889575</v>
      </c>
      <c r="M490" s="75">
        <v>0.0833333333333333</v>
      </c>
      <c r="N490" s="26">
        <v>76879</v>
      </c>
      <c r="O490" s="26">
        <v>40862.73</v>
      </c>
      <c r="P490" s="26">
        <v>16512</v>
      </c>
      <c r="Q490" s="26">
        <v>14719</v>
      </c>
      <c r="R490" s="26">
        <v>5932.43</v>
      </c>
      <c r="S490" s="26">
        <v>-1147.16</v>
      </c>
      <c r="T490" s="26">
        <f t="shared" si="103"/>
        <v>33504.5</v>
      </c>
      <c r="U490" s="27">
        <f t="shared" si="104"/>
        <v>1.44636536862163</v>
      </c>
      <c r="V490" s="26">
        <f>INDEX(检修、备用和必开!B:B,MATCH(统调负荷!$C490,检修、备用和必开!$A:$A,0))</f>
        <v>25158</v>
      </c>
      <c r="W490" s="26">
        <f>INDEX(检修、备用和必开!C:C,MATCH(统调负荷!$C490,检修、备用和必开!$A:$A,0))</f>
        <v>0</v>
      </c>
      <c r="X490" s="26">
        <f>INDEX(检修、备用和必开!D:D,MATCH(统调负荷!$C490,检修、备用和必开!$A:$A,0))</f>
        <v>13990</v>
      </c>
      <c r="Y490" s="26">
        <f>INDEX(检修、备用和必开!E:E,MATCH(统调负荷!$C490,检修、备用和必开!$A:$A,0))</f>
        <v>7358.23</v>
      </c>
      <c r="Z490" s="26">
        <f>INDEX(检修、备用和必开!F:F,MATCH(统调负荷!$C490,检修、备用和必开!$A:$A,0))</f>
        <v>640</v>
      </c>
      <c r="AA490" s="26">
        <f t="shared" si="105"/>
        <v>68694.4</v>
      </c>
      <c r="AB490" s="26">
        <v>360.62</v>
      </c>
      <c r="AC490" s="26">
        <v>352.53</v>
      </c>
      <c r="AD490" s="76">
        <f t="shared" si="106"/>
        <v>45663.0833333333</v>
      </c>
      <c r="AE490" s="27">
        <f t="shared" si="107"/>
        <v>-156</v>
      </c>
      <c r="AF490" s="27">
        <f t="shared" si="108"/>
        <v>-3312.71999999999</v>
      </c>
      <c r="AG490" s="27">
        <f t="shared" si="109"/>
        <v>-206</v>
      </c>
      <c r="AH490" s="27">
        <f t="shared" si="110"/>
        <v>2688.2</v>
      </c>
      <c r="AI490" s="27">
        <f t="shared" si="111"/>
        <v>632.43</v>
      </c>
      <c r="AJ490" s="27">
        <f t="shared" si="112"/>
        <v>42.0899999999999</v>
      </c>
      <c r="AK490" s="26">
        <f>INDEX(检修、备用和必开!I:I,MATCH(统调负荷!$C490,检修、备用和必开!$A:$A,0))</f>
        <v>9817.5595770638</v>
      </c>
      <c r="AL490" s="79"/>
    </row>
    <row r="491" s="74" customFormat="1" ht="13.8" spans="1:38">
      <c r="A491" s="26">
        <f t="shared" si="100"/>
        <v>1</v>
      </c>
      <c r="B491" s="26">
        <f t="shared" si="101"/>
        <v>2</v>
      </c>
      <c r="C491" t="s">
        <v>27</v>
      </c>
      <c r="D491" s="75">
        <v>0.09375</v>
      </c>
      <c r="E491" s="26">
        <v>75885</v>
      </c>
      <c r="F491" s="26">
        <v>44454.35</v>
      </c>
      <c r="G491" s="26">
        <v>15214</v>
      </c>
      <c r="H491" s="26">
        <v>12105.9</v>
      </c>
      <c r="I491" s="26">
        <v>5300</v>
      </c>
      <c r="J491" s="26">
        <v>-1189.25</v>
      </c>
      <c r="K491" s="26">
        <f t="shared" si="113"/>
        <v>37096.12</v>
      </c>
      <c r="L491" s="27">
        <f t="shared" si="102"/>
        <v>1.85179474295425</v>
      </c>
      <c r="M491" s="75">
        <v>0.09375</v>
      </c>
      <c r="N491" s="26">
        <v>76223.6</v>
      </c>
      <c r="O491" s="26">
        <v>41760.8</v>
      </c>
      <c r="P491" s="26">
        <v>14922.8</v>
      </c>
      <c r="Q491" s="26">
        <v>14774.9</v>
      </c>
      <c r="R491" s="26">
        <v>5948.76</v>
      </c>
      <c r="S491" s="26">
        <v>-1183.66</v>
      </c>
      <c r="T491" s="26">
        <f t="shared" si="103"/>
        <v>34402.57</v>
      </c>
      <c r="U491" s="27">
        <f t="shared" si="104"/>
        <v>1.41952369960926</v>
      </c>
      <c r="V491" s="26">
        <f>INDEX(检修、备用和必开!B:B,MATCH(统调负荷!$C491,检修、备用和必开!$A:$A,0))</f>
        <v>25158</v>
      </c>
      <c r="W491" s="26">
        <f>INDEX(检修、备用和必开!C:C,MATCH(统调负荷!$C491,检修、备用和必开!$A:$A,0))</f>
        <v>0</v>
      </c>
      <c r="X491" s="26">
        <f>INDEX(检修、备用和必开!D:D,MATCH(统调负荷!$C491,检修、备用和必开!$A:$A,0))</f>
        <v>13990</v>
      </c>
      <c r="Y491" s="26">
        <f>INDEX(检修、备用和必开!E:E,MATCH(统调负荷!$C491,检修、备用和必开!$A:$A,0))</f>
        <v>7358.23</v>
      </c>
      <c r="Z491" s="26">
        <f>INDEX(检修、备用和必开!F:F,MATCH(统调负荷!$C491,检修、备用和必开!$A:$A,0))</f>
        <v>640</v>
      </c>
      <c r="AA491" s="26">
        <f t="shared" si="105"/>
        <v>68694.4</v>
      </c>
      <c r="AB491" s="26">
        <v>366.91</v>
      </c>
      <c r="AC491" s="26">
        <v>401.12</v>
      </c>
      <c r="AD491" s="76">
        <f t="shared" si="106"/>
        <v>45663.09375</v>
      </c>
      <c r="AE491" s="27">
        <f t="shared" si="107"/>
        <v>338.600000000006</v>
      </c>
      <c r="AF491" s="27">
        <f t="shared" si="108"/>
        <v>-2693.55</v>
      </c>
      <c r="AG491" s="27">
        <f t="shared" si="109"/>
        <v>-291.200000000001</v>
      </c>
      <c r="AH491" s="27">
        <f t="shared" si="110"/>
        <v>2669</v>
      </c>
      <c r="AI491" s="27">
        <f t="shared" si="111"/>
        <v>648.76</v>
      </c>
      <c r="AJ491" s="27">
        <f t="shared" si="112"/>
        <v>5.58999999999992</v>
      </c>
      <c r="AK491" s="26">
        <f>INDEX(检修、备用和必开!I:I,MATCH(统调负荷!$C491,检修、备用和必开!$A:$A,0))</f>
        <v>9817.5595770638</v>
      </c>
      <c r="AL491" s="79"/>
    </row>
    <row r="492" s="74" customFormat="1" ht="13.8" spans="1:38">
      <c r="A492" s="26">
        <f t="shared" si="100"/>
        <v>1</v>
      </c>
      <c r="B492" s="26">
        <f t="shared" si="101"/>
        <v>2</v>
      </c>
      <c r="C492" t="s">
        <v>27</v>
      </c>
      <c r="D492" s="75">
        <v>0.104166666666667</v>
      </c>
      <c r="E492" s="26">
        <v>75120</v>
      </c>
      <c r="F492" s="26">
        <v>45121.85</v>
      </c>
      <c r="G492" s="26">
        <v>13692</v>
      </c>
      <c r="H492" s="26">
        <v>12190.4</v>
      </c>
      <c r="I492" s="26">
        <v>5305</v>
      </c>
      <c r="J492" s="26">
        <v>-1189.25</v>
      </c>
      <c r="K492" s="26">
        <f t="shared" si="113"/>
        <v>37763.62</v>
      </c>
      <c r="L492" s="27">
        <f t="shared" si="102"/>
        <v>1.81906289704218</v>
      </c>
      <c r="M492" s="75">
        <v>0.104166666666667</v>
      </c>
      <c r="N492" s="26">
        <v>75338.3</v>
      </c>
      <c r="O492" s="26">
        <v>41859.94</v>
      </c>
      <c r="P492" s="26">
        <v>13879.4</v>
      </c>
      <c r="Q492" s="26">
        <v>14823.1</v>
      </c>
      <c r="R492" s="26">
        <v>5934.52</v>
      </c>
      <c r="S492" s="26">
        <v>-1158.66</v>
      </c>
      <c r="T492" s="26">
        <f t="shared" si="103"/>
        <v>34501.71</v>
      </c>
      <c r="U492" s="27">
        <f t="shared" si="104"/>
        <v>1.41662152149305</v>
      </c>
      <c r="V492" s="26">
        <f>INDEX(检修、备用和必开!B:B,MATCH(统调负荷!$C492,检修、备用和必开!$A:$A,0))</f>
        <v>25158</v>
      </c>
      <c r="W492" s="26">
        <f>INDEX(检修、备用和必开!C:C,MATCH(统调负荷!$C492,检修、备用和必开!$A:$A,0))</f>
        <v>0</v>
      </c>
      <c r="X492" s="26">
        <f>INDEX(检修、备用和必开!D:D,MATCH(统调负荷!$C492,检修、备用和必开!$A:$A,0))</f>
        <v>13990</v>
      </c>
      <c r="Y492" s="26">
        <f>INDEX(检修、备用和必开!E:E,MATCH(统调负荷!$C492,检修、备用和必开!$A:$A,0))</f>
        <v>7358.23</v>
      </c>
      <c r="Z492" s="26">
        <f>INDEX(检修、备用和必开!F:F,MATCH(统调负荷!$C492,检修、备用和必开!$A:$A,0))</f>
        <v>640</v>
      </c>
      <c r="AA492" s="26">
        <f t="shared" si="105"/>
        <v>68694.4</v>
      </c>
      <c r="AB492" s="26">
        <v>369.47</v>
      </c>
      <c r="AC492" s="26">
        <v>385.16</v>
      </c>
      <c r="AD492" s="76">
        <f t="shared" si="106"/>
        <v>45663.1041666667</v>
      </c>
      <c r="AE492" s="27">
        <f t="shared" si="107"/>
        <v>218.300000000003</v>
      </c>
      <c r="AF492" s="27">
        <f t="shared" si="108"/>
        <v>-3261.91</v>
      </c>
      <c r="AG492" s="27">
        <f t="shared" si="109"/>
        <v>187.4</v>
      </c>
      <c r="AH492" s="27">
        <f t="shared" si="110"/>
        <v>2632.7</v>
      </c>
      <c r="AI492" s="27">
        <f t="shared" si="111"/>
        <v>629.52</v>
      </c>
      <c r="AJ492" s="27">
        <f t="shared" si="112"/>
        <v>30.5899999999999</v>
      </c>
      <c r="AK492" s="26">
        <f>INDEX(检修、备用和必开!I:I,MATCH(统调负荷!$C492,检修、备用和必开!$A:$A,0))</f>
        <v>9817.5595770638</v>
      </c>
      <c r="AL492" s="79"/>
    </row>
    <row r="493" s="74" customFormat="1" ht="13.8" spans="1:38">
      <c r="A493" s="26">
        <f t="shared" si="100"/>
        <v>1</v>
      </c>
      <c r="B493" s="26">
        <f t="shared" si="101"/>
        <v>2</v>
      </c>
      <c r="C493" t="s">
        <v>27</v>
      </c>
      <c r="D493" s="75">
        <v>0.114583333333333</v>
      </c>
      <c r="E493" s="26">
        <v>74215</v>
      </c>
      <c r="F493" s="26">
        <v>45756.45</v>
      </c>
      <c r="G493" s="26">
        <v>12066</v>
      </c>
      <c r="H493" s="26">
        <v>12279.8</v>
      </c>
      <c r="I493" s="26">
        <v>5302</v>
      </c>
      <c r="J493" s="26">
        <v>-1189.25</v>
      </c>
      <c r="K493" s="26">
        <f t="shared" si="113"/>
        <v>38398.22</v>
      </c>
      <c r="L493" s="27">
        <f t="shared" si="102"/>
        <v>1.78899959425202</v>
      </c>
      <c r="M493" s="75">
        <v>0.114583333333333</v>
      </c>
      <c r="N493" s="26">
        <v>74469.1</v>
      </c>
      <c r="O493" s="26">
        <v>42914.33</v>
      </c>
      <c r="P493" s="26">
        <v>11700</v>
      </c>
      <c r="Q493" s="26">
        <v>15004.6</v>
      </c>
      <c r="R493" s="26">
        <v>5975.83</v>
      </c>
      <c r="S493" s="26">
        <v>-1125.66</v>
      </c>
      <c r="T493" s="26">
        <f t="shared" si="103"/>
        <v>35556.1</v>
      </c>
      <c r="U493" s="27">
        <f t="shared" si="104"/>
        <v>1.38647441473698</v>
      </c>
      <c r="V493" s="26">
        <f>INDEX(检修、备用和必开!B:B,MATCH(统调负荷!$C493,检修、备用和必开!$A:$A,0))</f>
        <v>25158</v>
      </c>
      <c r="W493" s="26">
        <f>INDEX(检修、备用和必开!C:C,MATCH(统调负荷!$C493,检修、备用和必开!$A:$A,0))</f>
        <v>0</v>
      </c>
      <c r="X493" s="26">
        <f>INDEX(检修、备用和必开!D:D,MATCH(统调负荷!$C493,检修、备用和必开!$A:$A,0))</f>
        <v>13990</v>
      </c>
      <c r="Y493" s="26">
        <f>INDEX(检修、备用和必开!E:E,MATCH(统调负荷!$C493,检修、备用和必开!$A:$A,0))</f>
        <v>7358.23</v>
      </c>
      <c r="Z493" s="26">
        <f>INDEX(检修、备用和必开!F:F,MATCH(统调负荷!$C493,检修、备用和必开!$A:$A,0))</f>
        <v>640</v>
      </c>
      <c r="AA493" s="26">
        <f t="shared" si="105"/>
        <v>68694.4</v>
      </c>
      <c r="AB493" s="26">
        <v>378.4</v>
      </c>
      <c r="AC493" s="26">
        <v>399.04</v>
      </c>
      <c r="AD493" s="76">
        <f t="shared" si="106"/>
        <v>45663.1145833333</v>
      </c>
      <c r="AE493" s="27">
        <f t="shared" si="107"/>
        <v>254.100000000006</v>
      </c>
      <c r="AF493" s="27">
        <f t="shared" si="108"/>
        <v>-2842.12</v>
      </c>
      <c r="AG493" s="27">
        <f t="shared" si="109"/>
        <v>-366</v>
      </c>
      <c r="AH493" s="27">
        <f t="shared" si="110"/>
        <v>2724.8</v>
      </c>
      <c r="AI493" s="27">
        <f t="shared" si="111"/>
        <v>673.83</v>
      </c>
      <c r="AJ493" s="27">
        <f t="shared" si="112"/>
        <v>63.5899999999999</v>
      </c>
      <c r="AK493" s="26">
        <f>INDEX(检修、备用和必开!I:I,MATCH(统调负荷!$C493,检修、备用和必开!$A:$A,0))</f>
        <v>9817.5595770638</v>
      </c>
      <c r="AL493" s="79"/>
    </row>
    <row r="494" s="74" customFormat="1" ht="13.8" spans="1:38">
      <c r="A494" s="26">
        <f t="shared" si="100"/>
        <v>1</v>
      </c>
      <c r="B494" s="26">
        <f t="shared" si="101"/>
        <v>3</v>
      </c>
      <c r="C494" t="s">
        <v>27</v>
      </c>
      <c r="D494" s="75">
        <v>0.125</v>
      </c>
      <c r="E494" s="26">
        <v>73565</v>
      </c>
      <c r="F494" s="26">
        <v>46097.55</v>
      </c>
      <c r="G494" s="26">
        <v>11263</v>
      </c>
      <c r="H494" s="26">
        <v>12085.7</v>
      </c>
      <c r="I494" s="26">
        <v>5308</v>
      </c>
      <c r="J494" s="26">
        <v>-1189.25</v>
      </c>
      <c r="K494" s="26">
        <f t="shared" si="113"/>
        <v>38739.32</v>
      </c>
      <c r="L494" s="27">
        <f t="shared" si="102"/>
        <v>1.77324743955237</v>
      </c>
      <c r="M494" s="75">
        <v>0.125</v>
      </c>
      <c r="N494" s="26">
        <v>73839.1</v>
      </c>
      <c r="O494" s="26">
        <v>42467.64</v>
      </c>
      <c r="P494" s="26">
        <v>11377.6</v>
      </c>
      <c r="Q494" s="26">
        <v>15087.6</v>
      </c>
      <c r="R494" s="26">
        <v>6026.38</v>
      </c>
      <c r="S494" s="26">
        <v>-1120.12</v>
      </c>
      <c r="T494" s="26">
        <f t="shared" si="103"/>
        <v>35109.41</v>
      </c>
      <c r="U494" s="27">
        <f t="shared" si="104"/>
        <v>1.39908809494859</v>
      </c>
      <c r="V494" s="26">
        <f>INDEX(检修、备用和必开!B:B,MATCH(统调负荷!$C494,检修、备用和必开!$A:$A,0))</f>
        <v>25158</v>
      </c>
      <c r="W494" s="26">
        <f>INDEX(检修、备用和必开!C:C,MATCH(统调负荷!$C494,检修、备用和必开!$A:$A,0))</f>
        <v>0</v>
      </c>
      <c r="X494" s="26">
        <f>INDEX(检修、备用和必开!D:D,MATCH(统调负荷!$C494,检修、备用和必开!$A:$A,0))</f>
        <v>13990</v>
      </c>
      <c r="Y494" s="26">
        <f>INDEX(检修、备用和必开!E:E,MATCH(统调负荷!$C494,检修、备用和必开!$A:$A,0))</f>
        <v>7358.23</v>
      </c>
      <c r="Z494" s="26">
        <f>INDEX(检修、备用和必开!F:F,MATCH(统调负荷!$C494,检修、备用和必开!$A:$A,0))</f>
        <v>640</v>
      </c>
      <c r="AA494" s="26">
        <f t="shared" si="105"/>
        <v>68694.4</v>
      </c>
      <c r="AB494" s="26">
        <v>386.08</v>
      </c>
      <c r="AC494" s="26">
        <v>374.72</v>
      </c>
      <c r="AD494" s="76">
        <f t="shared" si="106"/>
        <v>45663.125</v>
      </c>
      <c r="AE494" s="27">
        <f t="shared" si="107"/>
        <v>274.100000000006</v>
      </c>
      <c r="AF494" s="27">
        <f t="shared" si="108"/>
        <v>-3629.91</v>
      </c>
      <c r="AG494" s="27">
        <f t="shared" si="109"/>
        <v>114.6</v>
      </c>
      <c r="AH494" s="27">
        <f t="shared" si="110"/>
        <v>3001.9</v>
      </c>
      <c r="AI494" s="27">
        <f t="shared" si="111"/>
        <v>718.38</v>
      </c>
      <c r="AJ494" s="27">
        <f t="shared" si="112"/>
        <v>69.1300000000001</v>
      </c>
      <c r="AK494" s="26">
        <f>INDEX(检修、备用和必开!I:I,MATCH(统调负荷!$C494,检修、备用和必开!$A:$A,0))</f>
        <v>9817.5595770638</v>
      </c>
      <c r="AL494" s="79"/>
    </row>
    <row r="495" s="74" customFormat="1" ht="13.8" spans="1:38">
      <c r="A495" s="26">
        <f t="shared" si="100"/>
        <v>1</v>
      </c>
      <c r="B495" s="26">
        <f t="shared" si="101"/>
        <v>3</v>
      </c>
      <c r="C495" t="s">
        <v>27</v>
      </c>
      <c r="D495" s="75">
        <v>0.135416666666667</v>
      </c>
      <c r="E495" s="26">
        <v>72645</v>
      </c>
      <c r="F495" s="26">
        <v>45157.05</v>
      </c>
      <c r="G495" s="26">
        <v>11263</v>
      </c>
      <c r="H495" s="26">
        <v>12112.2</v>
      </c>
      <c r="I495" s="26">
        <v>5302</v>
      </c>
      <c r="J495" s="26">
        <v>-1189.25</v>
      </c>
      <c r="K495" s="26">
        <f t="shared" si="113"/>
        <v>37798.82</v>
      </c>
      <c r="L495" s="27">
        <f t="shared" si="102"/>
        <v>1.81736890199218</v>
      </c>
      <c r="M495" s="75">
        <v>0.135416666666667</v>
      </c>
      <c r="N495" s="26">
        <v>73311.8</v>
      </c>
      <c r="O495" s="26">
        <v>41587.77</v>
      </c>
      <c r="P495" s="26">
        <v>11655.7</v>
      </c>
      <c r="Q495" s="26">
        <v>15120.4</v>
      </c>
      <c r="R495" s="26">
        <v>6053.08</v>
      </c>
      <c r="S495" s="26">
        <v>-1105.15</v>
      </c>
      <c r="T495" s="26">
        <f t="shared" si="103"/>
        <v>34229.54</v>
      </c>
      <c r="U495" s="27">
        <f t="shared" si="104"/>
        <v>1.4246174890926</v>
      </c>
      <c r="V495" s="26">
        <f>INDEX(检修、备用和必开!B:B,MATCH(统调负荷!$C495,检修、备用和必开!$A:$A,0))</f>
        <v>25158</v>
      </c>
      <c r="W495" s="26">
        <f>INDEX(检修、备用和必开!C:C,MATCH(统调负荷!$C495,检修、备用和必开!$A:$A,0))</f>
        <v>0</v>
      </c>
      <c r="X495" s="26">
        <f>INDEX(检修、备用和必开!D:D,MATCH(统调负荷!$C495,检修、备用和必开!$A:$A,0))</f>
        <v>13990</v>
      </c>
      <c r="Y495" s="26">
        <f>INDEX(检修、备用和必开!E:E,MATCH(统调负荷!$C495,检修、备用和必开!$A:$A,0))</f>
        <v>7358.23</v>
      </c>
      <c r="Z495" s="26">
        <f>INDEX(检修、备用和必开!F:F,MATCH(统调负荷!$C495,检修、备用和必开!$A:$A,0))</f>
        <v>640</v>
      </c>
      <c r="AA495" s="26">
        <f t="shared" si="105"/>
        <v>68694.4</v>
      </c>
      <c r="AB495" s="26">
        <v>373.99</v>
      </c>
      <c r="AC495" s="26">
        <v>370.4</v>
      </c>
      <c r="AD495" s="76">
        <f t="shared" si="106"/>
        <v>45663.1354166667</v>
      </c>
      <c r="AE495" s="27">
        <f t="shared" si="107"/>
        <v>666.800000000003</v>
      </c>
      <c r="AF495" s="27">
        <f t="shared" si="108"/>
        <v>-3569.28000000001</v>
      </c>
      <c r="AG495" s="27">
        <f t="shared" si="109"/>
        <v>392.700000000001</v>
      </c>
      <c r="AH495" s="27">
        <f t="shared" si="110"/>
        <v>3008.2</v>
      </c>
      <c r="AI495" s="27">
        <f t="shared" si="111"/>
        <v>751.08</v>
      </c>
      <c r="AJ495" s="27">
        <f t="shared" si="112"/>
        <v>84.0999999999999</v>
      </c>
      <c r="AK495" s="26">
        <f>INDEX(检修、备用和必开!I:I,MATCH(统调负荷!$C495,检修、备用和必开!$A:$A,0))</f>
        <v>9817.5595770638</v>
      </c>
      <c r="AL495" s="79"/>
    </row>
    <row r="496" s="74" customFormat="1" ht="13.8" spans="1:38">
      <c r="A496" s="26">
        <f t="shared" si="100"/>
        <v>1</v>
      </c>
      <c r="B496" s="26">
        <f t="shared" si="101"/>
        <v>3</v>
      </c>
      <c r="C496" t="s">
        <v>27</v>
      </c>
      <c r="D496" s="75">
        <v>0.145833333333333</v>
      </c>
      <c r="E496" s="26">
        <v>72185</v>
      </c>
      <c r="F496" s="26">
        <v>44741.55</v>
      </c>
      <c r="G496" s="26">
        <v>11263</v>
      </c>
      <c r="H496" s="26">
        <v>12044.7</v>
      </c>
      <c r="I496" s="26">
        <v>5325</v>
      </c>
      <c r="J496" s="26">
        <v>-1189.25</v>
      </c>
      <c r="K496" s="26">
        <f t="shared" si="113"/>
        <v>37383.32</v>
      </c>
      <c r="L496" s="27">
        <f t="shared" si="102"/>
        <v>1.83756819886516</v>
      </c>
      <c r="M496" s="75">
        <v>0.145833333333333</v>
      </c>
      <c r="N496" s="26">
        <v>72544.9</v>
      </c>
      <c r="O496" s="26">
        <v>41185.74</v>
      </c>
      <c r="P496" s="26">
        <v>11338.7</v>
      </c>
      <c r="Q496" s="26">
        <v>15035</v>
      </c>
      <c r="R496" s="26">
        <v>6071.98</v>
      </c>
      <c r="S496" s="26">
        <v>-1086.52</v>
      </c>
      <c r="T496" s="26">
        <f t="shared" si="103"/>
        <v>33827.51</v>
      </c>
      <c r="U496" s="27">
        <f t="shared" si="104"/>
        <v>1.43659508828461</v>
      </c>
      <c r="V496" s="26">
        <f>INDEX(检修、备用和必开!B:B,MATCH(统调负荷!$C496,检修、备用和必开!$A:$A,0))</f>
        <v>25158</v>
      </c>
      <c r="W496" s="26">
        <f>INDEX(检修、备用和必开!C:C,MATCH(统调负荷!$C496,检修、备用和必开!$A:$A,0))</f>
        <v>0</v>
      </c>
      <c r="X496" s="26">
        <f>INDEX(检修、备用和必开!D:D,MATCH(统调负荷!$C496,检修、备用和必开!$A:$A,0))</f>
        <v>13990</v>
      </c>
      <c r="Y496" s="26">
        <f>INDEX(检修、备用和必开!E:E,MATCH(统调负荷!$C496,检修、备用和必开!$A:$A,0))</f>
        <v>7358.23</v>
      </c>
      <c r="Z496" s="26">
        <f>INDEX(检修、备用和必开!F:F,MATCH(统调负荷!$C496,检修、备用和必开!$A:$A,0))</f>
        <v>640</v>
      </c>
      <c r="AA496" s="26">
        <f t="shared" si="105"/>
        <v>68694.4</v>
      </c>
      <c r="AB496" s="26">
        <v>367.47</v>
      </c>
      <c r="AC496" s="26">
        <v>366.73</v>
      </c>
      <c r="AD496" s="76">
        <f t="shared" si="106"/>
        <v>45663.1458333333</v>
      </c>
      <c r="AE496" s="27">
        <f t="shared" si="107"/>
        <v>359.899999999994</v>
      </c>
      <c r="AF496" s="27">
        <f t="shared" si="108"/>
        <v>-3555.81</v>
      </c>
      <c r="AG496" s="27">
        <f t="shared" si="109"/>
        <v>75.7000000000007</v>
      </c>
      <c r="AH496" s="27">
        <f t="shared" si="110"/>
        <v>2990.3</v>
      </c>
      <c r="AI496" s="27">
        <f t="shared" si="111"/>
        <v>746.98</v>
      </c>
      <c r="AJ496" s="27">
        <f t="shared" si="112"/>
        <v>102.73</v>
      </c>
      <c r="AK496" s="26">
        <f>INDEX(检修、备用和必开!I:I,MATCH(统调负荷!$C496,检修、备用和必开!$A:$A,0))</f>
        <v>9817.5595770638</v>
      </c>
      <c r="AL496" s="79"/>
    </row>
    <row r="497" s="74" customFormat="1" ht="13.8" spans="1:38">
      <c r="A497" s="26">
        <f t="shared" si="100"/>
        <v>1</v>
      </c>
      <c r="B497" s="26">
        <f t="shared" si="101"/>
        <v>3</v>
      </c>
      <c r="C497" t="s">
        <v>27</v>
      </c>
      <c r="D497" s="75">
        <v>0.15625</v>
      </c>
      <c r="E497" s="26">
        <v>71275</v>
      </c>
      <c r="F497" s="26">
        <v>43700.15</v>
      </c>
      <c r="G497" s="26">
        <v>11263</v>
      </c>
      <c r="H497" s="26">
        <v>12161.1</v>
      </c>
      <c r="I497" s="26">
        <v>5340</v>
      </c>
      <c r="J497" s="26">
        <v>-1189.25</v>
      </c>
      <c r="K497" s="26">
        <f t="shared" si="113"/>
        <v>36341.92</v>
      </c>
      <c r="L497" s="27">
        <f t="shared" si="102"/>
        <v>1.89022484227581</v>
      </c>
      <c r="M497" s="75">
        <v>0.15625</v>
      </c>
      <c r="N497" s="26">
        <v>72182.5</v>
      </c>
      <c r="O497" s="26">
        <v>40385.9</v>
      </c>
      <c r="P497" s="26">
        <v>11765.3</v>
      </c>
      <c r="Q497" s="26">
        <v>14999.4</v>
      </c>
      <c r="R497" s="26">
        <v>6063.14</v>
      </c>
      <c r="S497" s="26">
        <v>-1031.24</v>
      </c>
      <c r="T497" s="26">
        <f t="shared" si="103"/>
        <v>33027.67</v>
      </c>
      <c r="U497" s="27">
        <f t="shared" si="104"/>
        <v>1.46103369222677</v>
      </c>
      <c r="V497" s="26">
        <f>INDEX(检修、备用和必开!B:B,MATCH(统调负荷!$C497,检修、备用和必开!$A:$A,0))</f>
        <v>25158</v>
      </c>
      <c r="W497" s="26">
        <f>INDEX(检修、备用和必开!C:C,MATCH(统调负荷!$C497,检修、备用和必开!$A:$A,0))</f>
        <v>0</v>
      </c>
      <c r="X497" s="26">
        <f>INDEX(检修、备用和必开!D:D,MATCH(统调负荷!$C497,检修、备用和必开!$A:$A,0))</f>
        <v>13990</v>
      </c>
      <c r="Y497" s="26">
        <f>INDEX(检修、备用和必开!E:E,MATCH(统调负荷!$C497,检修、备用和必开!$A:$A,0))</f>
        <v>7358.23</v>
      </c>
      <c r="Z497" s="26">
        <f>INDEX(检修、备用和必开!F:F,MATCH(统调负荷!$C497,检修、备用和必开!$A:$A,0))</f>
        <v>640</v>
      </c>
      <c r="AA497" s="26">
        <f t="shared" si="105"/>
        <v>68694.4</v>
      </c>
      <c r="AB497" s="26">
        <v>360.14</v>
      </c>
      <c r="AC497" s="26">
        <v>349.66</v>
      </c>
      <c r="AD497" s="76">
        <f t="shared" si="106"/>
        <v>45663.15625</v>
      </c>
      <c r="AE497" s="27">
        <f t="shared" si="107"/>
        <v>907.5</v>
      </c>
      <c r="AF497" s="27">
        <f t="shared" si="108"/>
        <v>-3314.25</v>
      </c>
      <c r="AG497" s="27">
        <f t="shared" si="109"/>
        <v>502.299999999999</v>
      </c>
      <c r="AH497" s="27">
        <f t="shared" si="110"/>
        <v>2838.3</v>
      </c>
      <c r="AI497" s="27">
        <f t="shared" si="111"/>
        <v>723.14</v>
      </c>
      <c r="AJ497" s="27">
        <f t="shared" si="112"/>
        <v>158.01</v>
      </c>
      <c r="AK497" s="26">
        <f>INDEX(检修、备用和必开!I:I,MATCH(统调负荷!$C497,检修、备用和必开!$A:$A,0))</f>
        <v>9817.5595770638</v>
      </c>
      <c r="AL497" s="79"/>
    </row>
    <row r="498" s="74" customFormat="1" ht="13.8" spans="1:38">
      <c r="A498" s="26">
        <f t="shared" si="100"/>
        <v>1</v>
      </c>
      <c r="B498" s="26">
        <f t="shared" si="101"/>
        <v>4</v>
      </c>
      <c r="C498" t="s">
        <v>27</v>
      </c>
      <c r="D498" s="75">
        <v>0.166666666666667</v>
      </c>
      <c r="E498" s="26">
        <v>70925</v>
      </c>
      <c r="F498" s="26">
        <v>43233.35</v>
      </c>
      <c r="G498" s="26">
        <v>11263</v>
      </c>
      <c r="H498" s="26">
        <v>12251.9</v>
      </c>
      <c r="I498" s="26">
        <v>5366</v>
      </c>
      <c r="J498" s="26">
        <v>-1189.25</v>
      </c>
      <c r="K498" s="26">
        <f t="shared" si="113"/>
        <v>35875.12</v>
      </c>
      <c r="L498" s="27">
        <f t="shared" si="102"/>
        <v>1.91482007586316</v>
      </c>
      <c r="M498" s="75">
        <v>0.166666666666667</v>
      </c>
      <c r="N498" s="26">
        <v>71709.6</v>
      </c>
      <c r="O498" s="26">
        <v>40091.31</v>
      </c>
      <c r="P498" s="26">
        <v>11554.7</v>
      </c>
      <c r="Q498" s="26">
        <v>15056.8</v>
      </c>
      <c r="R498" s="26">
        <v>6042.04</v>
      </c>
      <c r="S498" s="26">
        <v>-1035.25</v>
      </c>
      <c r="T498" s="26">
        <f t="shared" si="103"/>
        <v>32733.08</v>
      </c>
      <c r="U498" s="27">
        <f t="shared" si="104"/>
        <v>1.47024554031969</v>
      </c>
      <c r="V498" s="26">
        <f>INDEX(检修、备用和必开!B:B,MATCH(统调负荷!$C498,检修、备用和必开!$A:$A,0))</f>
        <v>25158</v>
      </c>
      <c r="W498" s="26">
        <f>INDEX(检修、备用和必开!C:C,MATCH(统调负荷!$C498,检修、备用和必开!$A:$A,0))</f>
        <v>0</v>
      </c>
      <c r="X498" s="26">
        <f>INDEX(检修、备用和必开!D:D,MATCH(统调负荷!$C498,检修、备用和必开!$A:$A,0))</f>
        <v>13990</v>
      </c>
      <c r="Y498" s="26">
        <f>INDEX(检修、备用和必开!E:E,MATCH(统调负荷!$C498,检修、备用和必开!$A:$A,0))</f>
        <v>7358.23</v>
      </c>
      <c r="Z498" s="26">
        <f>INDEX(检修、备用和必开!F:F,MATCH(统调负荷!$C498,检修、备用和必开!$A:$A,0))</f>
        <v>640</v>
      </c>
      <c r="AA498" s="26">
        <f t="shared" si="105"/>
        <v>68694.4</v>
      </c>
      <c r="AB498" s="26">
        <v>357.64</v>
      </c>
      <c r="AC498" s="26">
        <v>348.2</v>
      </c>
      <c r="AD498" s="76">
        <f t="shared" si="106"/>
        <v>45663.1666666667</v>
      </c>
      <c r="AE498" s="27">
        <f t="shared" si="107"/>
        <v>784.600000000006</v>
      </c>
      <c r="AF498" s="27">
        <f t="shared" si="108"/>
        <v>-3142.04</v>
      </c>
      <c r="AG498" s="27">
        <f t="shared" si="109"/>
        <v>291.700000000001</v>
      </c>
      <c r="AH498" s="27">
        <f t="shared" si="110"/>
        <v>2804.9</v>
      </c>
      <c r="AI498" s="27">
        <f t="shared" si="111"/>
        <v>676.04</v>
      </c>
      <c r="AJ498" s="27">
        <f t="shared" si="112"/>
        <v>154</v>
      </c>
      <c r="AK498" s="26">
        <f>INDEX(检修、备用和必开!I:I,MATCH(统调负荷!$C498,检修、备用和必开!$A:$A,0))</f>
        <v>9817.5595770638</v>
      </c>
      <c r="AL498" s="79"/>
    </row>
    <row r="499" s="74" customFormat="1" ht="13.8" spans="1:38">
      <c r="A499" s="26">
        <f t="shared" si="100"/>
        <v>1</v>
      </c>
      <c r="B499" s="26">
        <f t="shared" si="101"/>
        <v>4</v>
      </c>
      <c r="C499" t="s">
        <v>27</v>
      </c>
      <c r="D499" s="75">
        <v>0.177083333333333</v>
      </c>
      <c r="E499" s="26">
        <v>70295</v>
      </c>
      <c r="F499" s="26">
        <v>42463.65</v>
      </c>
      <c r="G499" s="26">
        <v>11292</v>
      </c>
      <c r="H499" s="26">
        <v>12348.6</v>
      </c>
      <c r="I499" s="26">
        <v>5380</v>
      </c>
      <c r="J499" s="26">
        <v>-1189.25</v>
      </c>
      <c r="K499" s="26">
        <f t="shared" si="113"/>
        <v>35105.42</v>
      </c>
      <c r="L499" s="27">
        <f t="shared" si="102"/>
        <v>1.95680325146373</v>
      </c>
      <c r="M499" s="75">
        <v>0.177083333333333</v>
      </c>
      <c r="N499" s="26">
        <v>71592</v>
      </c>
      <c r="O499" s="26">
        <v>40140.93</v>
      </c>
      <c r="P499" s="26">
        <v>11424</v>
      </c>
      <c r="Q499" s="26">
        <v>15085</v>
      </c>
      <c r="R499" s="26">
        <v>5982.39</v>
      </c>
      <c r="S499" s="26">
        <v>-1040.32</v>
      </c>
      <c r="T499" s="26">
        <f t="shared" si="103"/>
        <v>32782.7</v>
      </c>
      <c r="U499" s="27">
        <f t="shared" si="104"/>
        <v>1.46868579320843</v>
      </c>
      <c r="V499" s="26">
        <f>INDEX(检修、备用和必开!B:B,MATCH(统调负荷!$C499,检修、备用和必开!$A:$A,0))</f>
        <v>25158</v>
      </c>
      <c r="W499" s="26">
        <f>INDEX(检修、备用和必开!C:C,MATCH(统调负荷!$C499,检修、备用和必开!$A:$A,0))</f>
        <v>0</v>
      </c>
      <c r="X499" s="26">
        <f>INDEX(检修、备用和必开!D:D,MATCH(统调负荷!$C499,检修、备用和必开!$A:$A,0))</f>
        <v>13990</v>
      </c>
      <c r="Y499" s="26">
        <f>INDEX(检修、备用和必开!E:E,MATCH(统调负荷!$C499,检修、备用和必开!$A:$A,0))</f>
        <v>7358.23</v>
      </c>
      <c r="Z499" s="26">
        <f>INDEX(检修、备用和必开!F:F,MATCH(统调负荷!$C499,检修、备用和必开!$A:$A,0))</f>
        <v>640</v>
      </c>
      <c r="AA499" s="26">
        <f t="shared" si="105"/>
        <v>68694.4</v>
      </c>
      <c r="AB499" s="26">
        <v>348.65</v>
      </c>
      <c r="AC499" s="26">
        <v>349.46</v>
      </c>
      <c r="AD499" s="76">
        <f t="shared" si="106"/>
        <v>45663.1770833333</v>
      </c>
      <c r="AE499" s="27">
        <f t="shared" si="107"/>
        <v>1297</v>
      </c>
      <c r="AF499" s="27">
        <f t="shared" si="108"/>
        <v>-2322.72</v>
      </c>
      <c r="AG499" s="27">
        <f t="shared" si="109"/>
        <v>132</v>
      </c>
      <c r="AH499" s="27">
        <f t="shared" si="110"/>
        <v>2736.4</v>
      </c>
      <c r="AI499" s="27">
        <f t="shared" si="111"/>
        <v>602.39</v>
      </c>
      <c r="AJ499" s="27">
        <f t="shared" si="112"/>
        <v>148.93</v>
      </c>
      <c r="AK499" s="26">
        <f>INDEX(检修、备用和必开!I:I,MATCH(统调负荷!$C499,检修、备用和必开!$A:$A,0))</f>
        <v>9817.5595770638</v>
      </c>
      <c r="AL499" s="79"/>
    </row>
    <row r="500" s="74" customFormat="1" ht="13.8" spans="1:38">
      <c r="A500" s="26">
        <f t="shared" si="100"/>
        <v>1</v>
      </c>
      <c r="B500" s="26">
        <f t="shared" si="101"/>
        <v>4</v>
      </c>
      <c r="C500" t="s">
        <v>27</v>
      </c>
      <c r="D500" s="75">
        <v>0.1875</v>
      </c>
      <c r="E500" s="26">
        <v>70210</v>
      </c>
      <c r="F500" s="26">
        <v>42283.35</v>
      </c>
      <c r="G500" s="26">
        <v>11292</v>
      </c>
      <c r="H500" s="26">
        <v>12443.7</v>
      </c>
      <c r="I500" s="26">
        <v>5380</v>
      </c>
      <c r="J500" s="26">
        <v>-1189.05</v>
      </c>
      <c r="K500" s="26">
        <f t="shared" si="113"/>
        <v>34925.12</v>
      </c>
      <c r="L500" s="27">
        <f t="shared" si="102"/>
        <v>1.96690519603082</v>
      </c>
      <c r="M500" s="75">
        <v>0.1875</v>
      </c>
      <c r="N500" s="26">
        <v>70928.2</v>
      </c>
      <c r="O500" s="26">
        <v>39407.34</v>
      </c>
      <c r="P500" s="26">
        <v>11473.9</v>
      </c>
      <c r="Q500" s="26">
        <v>15081.4</v>
      </c>
      <c r="R500" s="26">
        <v>5988.12</v>
      </c>
      <c r="S500" s="26">
        <v>-1022.56</v>
      </c>
      <c r="T500" s="26">
        <f t="shared" si="103"/>
        <v>32049.11</v>
      </c>
      <c r="U500" s="27">
        <f t="shared" si="104"/>
        <v>1.49208792263795</v>
      </c>
      <c r="V500" s="26">
        <f>INDEX(检修、备用和必开!B:B,MATCH(统调负荷!$C500,检修、备用和必开!$A:$A,0))</f>
        <v>25158</v>
      </c>
      <c r="W500" s="26">
        <f>INDEX(检修、备用和必开!C:C,MATCH(统调负荷!$C500,检修、备用和必开!$A:$A,0))</f>
        <v>0</v>
      </c>
      <c r="X500" s="26">
        <f>INDEX(检修、备用和必开!D:D,MATCH(统调负荷!$C500,检修、备用和必开!$A:$A,0))</f>
        <v>13990</v>
      </c>
      <c r="Y500" s="26">
        <f>INDEX(检修、备用和必开!E:E,MATCH(统调负荷!$C500,检修、备用和必开!$A:$A,0))</f>
        <v>7358.23</v>
      </c>
      <c r="Z500" s="26">
        <f>INDEX(检修、备用和必开!F:F,MATCH(统调负荷!$C500,检修、备用和必开!$A:$A,0))</f>
        <v>640</v>
      </c>
      <c r="AA500" s="26">
        <f t="shared" si="105"/>
        <v>68694.4</v>
      </c>
      <c r="AB500" s="26">
        <v>345.51</v>
      </c>
      <c r="AC500" s="26">
        <v>347.61</v>
      </c>
      <c r="AD500" s="76">
        <f t="shared" si="106"/>
        <v>45663.1875</v>
      </c>
      <c r="AE500" s="27">
        <f t="shared" si="107"/>
        <v>718.199999999997</v>
      </c>
      <c r="AF500" s="27">
        <f t="shared" si="108"/>
        <v>-2876.01</v>
      </c>
      <c r="AG500" s="27">
        <f t="shared" si="109"/>
        <v>181.9</v>
      </c>
      <c r="AH500" s="27">
        <f t="shared" si="110"/>
        <v>2637.7</v>
      </c>
      <c r="AI500" s="27">
        <f t="shared" si="111"/>
        <v>608.12</v>
      </c>
      <c r="AJ500" s="27">
        <f t="shared" si="112"/>
        <v>166.49</v>
      </c>
      <c r="AK500" s="26">
        <f>INDEX(检修、备用和必开!I:I,MATCH(统调负荷!$C500,检修、备用和必开!$A:$A,0))</f>
        <v>9817.5595770638</v>
      </c>
      <c r="AL500" s="79"/>
    </row>
    <row r="501" s="74" customFormat="1" ht="13.8" spans="1:38">
      <c r="A501" s="26">
        <f t="shared" si="100"/>
        <v>1</v>
      </c>
      <c r="B501" s="26">
        <f t="shared" si="101"/>
        <v>4</v>
      </c>
      <c r="C501" t="s">
        <v>27</v>
      </c>
      <c r="D501" s="75">
        <v>0.197916666666667</v>
      </c>
      <c r="E501" s="26">
        <v>70180</v>
      </c>
      <c r="F501" s="26">
        <v>42146</v>
      </c>
      <c r="G501" s="26">
        <v>11292</v>
      </c>
      <c r="H501" s="26">
        <v>12536.5</v>
      </c>
      <c r="I501" s="26">
        <v>5395</v>
      </c>
      <c r="J501" s="26">
        <v>-1189.5</v>
      </c>
      <c r="K501" s="26">
        <f t="shared" si="113"/>
        <v>34787.77</v>
      </c>
      <c r="L501" s="27">
        <f t="shared" si="102"/>
        <v>1.97467098350943</v>
      </c>
      <c r="M501" s="75">
        <v>0.197916666666667</v>
      </c>
      <c r="N501" s="26">
        <v>70769.2</v>
      </c>
      <c r="O501" s="26">
        <v>39280.91</v>
      </c>
      <c r="P501" s="26">
        <v>11321.3</v>
      </c>
      <c r="Q501" s="26">
        <v>15203.8</v>
      </c>
      <c r="R501" s="26">
        <v>5988.12</v>
      </c>
      <c r="S501" s="26">
        <v>-1024.93</v>
      </c>
      <c r="T501" s="26">
        <f t="shared" si="103"/>
        <v>31922.68</v>
      </c>
      <c r="U501" s="27">
        <f t="shared" si="104"/>
        <v>1.49619669337534</v>
      </c>
      <c r="V501" s="26">
        <f>INDEX(检修、备用和必开!B:B,MATCH(统调负荷!$C501,检修、备用和必开!$A:$A,0))</f>
        <v>25158</v>
      </c>
      <c r="W501" s="26">
        <f>INDEX(检修、备用和必开!C:C,MATCH(统调负荷!$C501,检修、备用和必开!$A:$A,0))</f>
        <v>0</v>
      </c>
      <c r="X501" s="26">
        <f>INDEX(检修、备用和必开!D:D,MATCH(统调负荷!$C501,检修、备用和必开!$A:$A,0))</f>
        <v>13990</v>
      </c>
      <c r="Y501" s="26">
        <f>INDEX(检修、备用和必开!E:E,MATCH(统调负荷!$C501,检修、备用和必开!$A:$A,0))</f>
        <v>7358.23</v>
      </c>
      <c r="Z501" s="26">
        <f>INDEX(检修、备用和必开!F:F,MATCH(统调负荷!$C501,检修、备用和必开!$A:$A,0))</f>
        <v>640</v>
      </c>
      <c r="AA501" s="26">
        <f t="shared" si="105"/>
        <v>68694.4</v>
      </c>
      <c r="AB501" s="26">
        <v>342.98</v>
      </c>
      <c r="AC501" s="26">
        <v>349.98</v>
      </c>
      <c r="AD501" s="76">
        <f t="shared" si="106"/>
        <v>45663.1979166667</v>
      </c>
      <c r="AE501" s="27">
        <f t="shared" si="107"/>
        <v>589.199999999997</v>
      </c>
      <c r="AF501" s="27">
        <f t="shared" si="108"/>
        <v>-2865.09</v>
      </c>
      <c r="AG501" s="27">
        <f t="shared" si="109"/>
        <v>29.2999999999993</v>
      </c>
      <c r="AH501" s="27">
        <f t="shared" si="110"/>
        <v>2667.3</v>
      </c>
      <c r="AI501" s="27">
        <f t="shared" si="111"/>
        <v>593.12</v>
      </c>
      <c r="AJ501" s="27">
        <f t="shared" si="112"/>
        <v>164.57</v>
      </c>
      <c r="AK501" s="26">
        <f>INDEX(检修、备用和必开!I:I,MATCH(统调负荷!$C501,检修、备用和必开!$A:$A,0))</f>
        <v>9817.5595770638</v>
      </c>
      <c r="AL501" s="79"/>
    </row>
    <row r="502" s="74" customFormat="1" ht="13.8" spans="1:38">
      <c r="A502" s="26">
        <f t="shared" si="100"/>
        <v>1</v>
      </c>
      <c r="B502" s="26">
        <f t="shared" si="101"/>
        <v>5</v>
      </c>
      <c r="C502" t="s">
        <v>27</v>
      </c>
      <c r="D502" s="75">
        <v>0.208333333333333</v>
      </c>
      <c r="E502" s="26">
        <v>70000</v>
      </c>
      <c r="F502" s="26">
        <v>41830.85</v>
      </c>
      <c r="G502" s="26">
        <v>11292</v>
      </c>
      <c r="H502" s="26">
        <v>12648.4</v>
      </c>
      <c r="I502" s="26">
        <v>5418</v>
      </c>
      <c r="J502" s="26">
        <v>-1189.25</v>
      </c>
      <c r="K502" s="26">
        <f t="shared" si="113"/>
        <v>34472.62</v>
      </c>
      <c r="L502" s="27">
        <f t="shared" si="102"/>
        <v>1.99272350056364</v>
      </c>
      <c r="M502" s="75">
        <v>0.208333333333333</v>
      </c>
      <c r="N502" s="26">
        <v>70904</v>
      </c>
      <c r="O502" s="26">
        <v>39108.81</v>
      </c>
      <c r="P502" s="26">
        <v>11462.9</v>
      </c>
      <c r="Q502" s="26">
        <v>15349.3</v>
      </c>
      <c r="R502" s="26">
        <v>6037.9</v>
      </c>
      <c r="S502" s="26">
        <v>-1054.91</v>
      </c>
      <c r="T502" s="26">
        <f t="shared" si="103"/>
        <v>31750.58</v>
      </c>
      <c r="U502" s="27">
        <f t="shared" si="104"/>
        <v>1.50182616836079</v>
      </c>
      <c r="V502" s="26">
        <f>INDEX(检修、备用和必开!B:B,MATCH(统调负荷!$C502,检修、备用和必开!$A:$A,0))</f>
        <v>25158</v>
      </c>
      <c r="W502" s="26">
        <f>INDEX(检修、备用和必开!C:C,MATCH(统调负荷!$C502,检修、备用和必开!$A:$A,0))</f>
        <v>0</v>
      </c>
      <c r="X502" s="26">
        <f>INDEX(检修、备用和必开!D:D,MATCH(统调负荷!$C502,检修、备用和必开!$A:$A,0))</f>
        <v>13990</v>
      </c>
      <c r="Y502" s="26">
        <f>INDEX(检修、备用和必开!E:E,MATCH(统调负荷!$C502,检修、备用和必开!$A:$A,0))</f>
        <v>7358.23</v>
      </c>
      <c r="Z502" s="26">
        <f>INDEX(检修、备用和必开!F:F,MATCH(统调负荷!$C502,检修、备用和必开!$A:$A,0))</f>
        <v>640</v>
      </c>
      <c r="AA502" s="26">
        <f t="shared" si="105"/>
        <v>68694.4</v>
      </c>
      <c r="AB502" s="26">
        <v>341.36</v>
      </c>
      <c r="AC502" s="26">
        <v>348.5</v>
      </c>
      <c r="AD502" s="76">
        <f t="shared" si="106"/>
        <v>45663.2083333333</v>
      </c>
      <c r="AE502" s="27">
        <f t="shared" si="107"/>
        <v>904</v>
      </c>
      <c r="AF502" s="27">
        <f t="shared" si="108"/>
        <v>-2722.04</v>
      </c>
      <c r="AG502" s="27">
        <f t="shared" si="109"/>
        <v>170.9</v>
      </c>
      <c r="AH502" s="27">
        <f t="shared" si="110"/>
        <v>2700.9</v>
      </c>
      <c r="AI502" s="27">
        <f t="shared" si="111"/>
        <v>619.9</v>
      </c>
      <c r="AJ502" s="27">
        <f t="shared" si="112"/>
        <v>134.34</v>
      </c>
      <c r="AK502" s="26">
        <f>INDEX(检修、备用和必开!I:I,MATCH(统调负荷!$C502,检修、备用和必开!$A:$A,0))</f>
        <v>9817.5595770638</v>
      </c>
      <c r="AL502" s="79"/>
    </row>
    <row r="503" s="74" customFormat="1" ht="13.8" spans="1:38">
      <c r="A503" s="26">
        <f t="shared" si="100"/>
        <v>1</v>
      </c>
      <c r="B503" s="26">
        <f t="shared" si="101"/>
        <v>5</v>
      </c>
      <c r="C503" t="s">
        <v>27</v>
      </c>
      <c r="D503" s="75">
        <v>0.21875</v>
      </c>
      <c r="E503" s="26">
        <v>70505</v>
      </c>
      <c r="F503" s="26">
        <v>42230.15</v>
      </c>
      <c r="G503" s="26">
        <v>11292</v>
      </c>
      <c r="H503" s="26">
        <v>12737.1</v>
      </c>
      <c r="I503" s="26">
        <v>5435</v>
      </c>
      <c r="J503" s="26">
        <v>-1189.25</v>
      </c>
      <c r="K503" s="26">
        <f t="shared" si="113"/>
        <v>34871.92</v>
      </c>
      <c r="L503" s="27">
        <f t="shared" si="102"/>
        <v>1.96990587269069</v>
      </c>
      <c r="M503" s="75">
        <v>0.21875</v>
      </c>
      <c r="N503" s="26">
        <v>71268.4</v>
      </c>
      <c r="O503" s="26">
        <v>39723.27</v>
      </c>
      <c r="P503" s="26">
        <v>10869.5</v>
      </c>
      <c r="Q503" s="26">
        <v>15582.6</v>
      </c>
      <c r="R503" s="26">
        <v>6174.55</v>
      </c>
      <c r="S503" s="26">
        <v>-1081.52</v>
      </c>
      <c r="T503" s="26">
        <f t="shared" si="103"/>
        <v>32365.04</v>
      </c>
      <c r="U503" s="27">
        <f t="shared" si="104"/>
        <v>1.48191868672748</v>
      </c>
      <c r="V503" s="26">
        <f>INDEX(检修、备用和必开!B:B,MATCH(统调负荷!$C503,检修、备用和必开!$A:$A,0))</f>
        <v>25158</v>
      </c>
      <c r="W503" s="26">
        <f>INDEX(检修、备用和必开!C:C,MATCH(统调负荷!$C503,检修、备用和必开!$A:$A,0))</f>
        <v>0</v>
      </c>
      <c r="X503" s="26">
        <f>INDEX(检修、备用和必开!D:D,MATCH(统调负荷!$C503,检修、备用和必开!$A:$A,0))</f>
        <v>13990</v>
      </c>
      <c r="Y503" s="26">
        <f>INDEX(检修、备用和必开!E:E,MATCH(统调负荷!$C503,检修、备用和必开!$A:$A,0))</f>
        <v>7358.23</v>
      </c>
      <c r="Z503" s="26">
        <f>INDEX(检修、备用和必开!F:F,MATCH(统调负荷!$C503,检修、备用和必开!$A:$A,0))</f>
        <v>640</v>
      </c>
      <c r="AA503" s="26">
        <f t="shared" si="105"/>
        <v>68694.4</v>
      </c>
      <c r="AB503" s="26">
        <v>344.66</v>
      </c>
      <c r="AC503" s="26">
        <v>348.5</v>
      </c>
      <c r="AD503" s="76">
        <f t="shared" si="106"/>
        <v>45663.21875</v>
      </c>
      <c r="AE503" s="27">
        <f t="shared" si="107"/>
        <v>763.399999999994</v>
      </c>
      <c r="AF503" s="27">
        <f t="shared" si="108"/>
        <v>-2506.88</v>
      </c>
      <c r="AG503" s="27">
        <f t="shared" si="109"/>
        <v>-422.5</v>
      </c>
      <c r="AH503" s="27">
        <f t="shared" si="110"/>
        <v>2845.5</v>
      </c>
      <c r="AI503" s="27">
        <f t="shared" si="111"/>
        <v>739.55</v>
      </c>
      <c r="AJ503" s="27">
        <f t="shared" si="112"/>
        <v>107.73</v>
      </c>
      <c r="AK503" s="26">
        <f>INDEX(检修、备用和必开!I:I,MATCH(统调负荷!$C503,检修、备用和必开!$A:$A,0))</f>
        <v>9817.5595770638</v>
      </c>
      <c r="AL503" s="79"/>
    </row>
    <row r="504" s="74" customFormat="1" ht="13.8" spans="1:38">
      <c r="A504" s="26">
        <f t="shared" si="100"/>
        <v>1</v>
      </c>
      <c r="B504" s="26">
        <f t="shared" si="101"/>
        <v>5</v>
      </c>
      <c r="C504" t="s">
        <v>27</v>
      </c>
      <c r="D504" s="75">
        <v>0.229166666666667</v>
      </c>
      <c r="E504" s="26">
        <v>70955</v>
      </c>
      <c r="F504" s="26">
        <v>42568.35</v>
      </c>
      <c r="G504" s="26">
        <v>11292</v>
      </c>
      <c r="H504" s="26">
        <v>12822.9</v>
      </c>
      <c r="I504" s="26">
        <v>5461</v>
      </c>
      <c r="J504" s="26">
        <v>-1189.25</v>
      </c>
      <c r="K504" s="26">
        <f t="shared" si="113"/>
        <v>35210.12</v>
      </c>
      <c r="L504" s="27">
        <f t="shared" si="102"/>
        <v>1.95098454648834</v>
      </c>
      <c r="M504" s="75">
        <v>0.229166666666667</v>
      </c>
      <c r="N504" s="26">
        <v>71910</v>
      </c>
      <c r="O504" s="26">
        <v>39492.72</v>
      </c>
      <c r="P504" s="26">
        <v>11685.7</v>
      </c>
      <c r="Q504" s="26">
        <v>15587.4</v>
      </c>
      <c r="R504" s="26">
        <v>6228.26</v>
      </c>
      <c r="S504" s="26">
        <v>-1084.08</v>
      </c>
      <c r="T504" s="26">
        <f t="shared" si="103"/>
        <v>32134.49</v>
      </c>
      <c r="U504" s="27">
        <f t="shared" si="104"/>
        <v>1.48932595243872</v>
      </c>
      <c r="V504" s="26">
        <f>INDEX(检修、备用和必开!B:B,MATCH(统调负荷!$C504,检修、备用和必开!$A:$A,0))</f>
        <v>25158</v>
      </c>
      <c r="W504" s="26">
        <f>INDEX(检修、备用和必开!C:C,MATCH(统调负荷!$C504,检修、备用和必开!$A:$A,0))</f>
        <v>0</v>
      </c>
      <c r="X504" s="26">
        <f>INDEX(检修、备用和必开!D:D,MATCH(统调负荷!$C504,检修、备用和必开!$A:$A,0))</f>
        <v>13990</v>
      </c>
      <c r="Y504" s="26">
        <f>INDEX(检修、备用和必开!E:E,MATCH(统调负荷!$C504,检修、备用和必开!$A:$A,0))</f>
        <v>7358.23</v>
      </c>
      <c r="Z504" s="26">
        <f>INDEX(检修、备用和必开!F:F,MATCH(统调负荷!$C504,检修、备用和必开!$A:$A,0))</f>
        <v>640</v>
      </c>
      <c r="AA504" s="26">
        <f t="shared" si="105"/>
        <v>68694.4</v>
      </c>
      <c r="AB504" s="26">
        <v>348.68</v>
      </c>
      <c r="AC504" s="26">
        <v>348.5</v>
      </c>
      <c r="AD504" s="76">
        <f t="shared" si="106"/>
        <v>45663.2291666667</v>
      </c>
      <c r="AE504" s="27">
        <f t="shared" si="107"/>
        <v>955</v>
      </c>
      <c r="AF504" s="27">
        <f t="shared" si="108"/>
        <v>-3075.63</v>
      </c>
      <c r="AG504" s="27">
        <f t="shared" si="109"/>
        <v>393.700000000001</v>
      </c>
      <c r="AH504" s="27">
        <f t="shared" si="110"/>
        <v>2764.5</v>
      </c>
      <c r="AI504" s="27">
        <f t="shared" si="111"/>
        <v>767.26</v>
      </c>
      <c r="AJ504" s="27">
        <f t="shared" si="112"/>
        <v>105.17</v>
      </c>
      <c r="AK504" s="26">
        <f>INDEX(检修、备用和必开!I:I,MATCH(统调负荷!$C504,检修、备用和必开!$A:$A,0))</f>
        <v>9817.5595770638</v>
      </c>
      <c r="AL504" s="79"/>
    </row>
    <row r="505" s="74" customFormat="1" ht="13.8" spans="1:38">
      <c r="A505" s="26">
        <f t="shared" si="100"/>
        <v>1</v>
      </c>
      <c r="B505" s="26">
        <f t="shared" si="101"/>
        <v>5</v>
      </c>
      <c r="C505" t="s">
        <v>27</v>
      </c>
      <c r="D505" s="75">
        <v>0.239583333333333</v>
      </c>
      <c r="E505" s="26">
        <v>71810</v>
      </c>
      <c r="F505" s="26">
        <v>42985.45</v>
      </c>
      <c r="G505" s="26">
        <v>11292</v>
      </c>
      <c r="H505" s="26">
        <v>13233.8</v>
      </c>
      <c r="I505" s="26">
        <v>5488</v>
      </c>
      <c r="J505" s="26">
        <v>-1189.25</v>
      </c>
      <c r="K505" s="26">
        <f t="shared" si="113"/>
        <v>35627.22</v>
      </c>
      <c r="L505" s="27">
        <f t="shared" si="102"/>
        <v>1.92814370585187</v>
      </c>
      <c r="M505" s="75">
        <v>0.239583333333333</v>
      </c>
      <c r="N505" s="26">
        <v>72950.4</v>
      </c>
      <c r="O505" s="26">
        <v>40078.68</v>
      </c>
      <c r="P505" s="26">
        <v>11409.8</v>
      </c>
      <c r="Q505" s="26">
        <v>16069.3</v>
      </c>
      <c r="R505" s="26">
        <v>6275.44</v>
      </c>
      <c r="S505" s="26">
        <v>-882.82</v>
      </c>
      <c r="T505" s="26">
        <f t="shared" si="103"/>
        <v>32720.45</v>
      </c>
      <c r="U505" s="27">
        <f t="shared" si="104"/>
        <v>1.47064307879714</v>
      </c>
      <c r="V505" s="26">
        <f>INDEX(检修、备用和必开!B:B,MATCH(统调负荷!$C505,检修、备用和必开!$A:$A,0))</f>
        <v>25158</v>
      </c>
      <c r="W505" s="26">
        <f>INDEX(检修、备用和必开!C:C,MATCH(统调负荷!$C505,检修、备用和必开!$A:$A,0))</f>
        <v>0</v>
      </c>
      <c r="X505" s="26">
        <f>INDEX(检修、备用和必开!D:D,MATCH(统调负荷!$C505,检修、备用和必开!$A:$A,0))</f>
        <v>13990</v>
      </c>
      <c r="Y505" s="26">
        <f>INDEX(检修、备用和必开!E:E,MATCH(统调负荷!$C505,检修、备用和必开!$A:$A,0))</f>
        <v>7358.23</v>
      </c>
      <c r="Z505" s="26">
        <f>INDEX(检修、备用和必开!F:F,MATCH(统调负荷!$C505,检修、备用和必开!$A:$A,0))</f>
        <v>640</v>
      </c>
      <c r="AA505" s="26">
        <f t="shared" si="105"/>
        <v>68694.4</v>
      </c>
      <c r="AB505" s="26">
        <v>353.41</v>
      </c>
      <c r="AC505" s="26">
        <v>357.38</v>
      </c>
      <c r="AD505" s="76">
        <f t="shared" si="106"/>
        <v>45663.2395833333</v>
      </c>
      <c r="AE505" s="27">
        <f t="shared" si="107"/>
        <v>1140.39999999999</v>
      </c>
      <c r="AF505" s="27">
        <f t="shared" si="108"/>
        <v>-2906.77</v>
      </c>
      <c r="AG505" s="27">
        <f t="shared" si="109"/>
        <v>117.799999999999</v>
      </c>
      <c r="AH505" s="27">
        <f t="shared" si="110"/>
        <v>2835.5</v>
      </c>
      <c r="AI505" s="27">
        <f t="shared" si="111"/>
        <v>787.44</v>
      </c>
      <c r="AJ505" s="27">
        <f t="shared" si="112"/>
        <v>306.43</v>
      </c>
      <c r="AK505" s="26">
        <f>INDEX(检修、备用和必开!I:I,MATCH(统调负荷!$C505,检修、备用和必开!$A:$A,0))</f>
        <v>9817.5595770638</v>
      </c>
      <c r="AL505" s="79"/>
    </row>
    <row r="506" s="74" customFormat="1" ht="13.8" spans="1:38">
      <c r="A506" s="26">
        <f t="shared" si="100"/>
        <v>1</v>
      </c>
      <c r="B506" s="26">
        <f t="shared" si="101"/>
        <v>6</v>
      </c>
      <c r="C506" t="s">
        <v>27</v>
      </c>
      <c r="D506" s="75">
        <v>0.25</v>
      </c>
      <c r="E506" s="26">
        <v>73625</v>
      </c>
      <c r="F506" s="26">
        <v>44721.75</v>
      </c>
      <c r="G506" s="26">
        <v>11224</v>
      </c>
      <c r="H506" s="26">
        <v>13326.5</v>
      </c>
      <c r="I506" s="26">
        <v>5542</v>
      </c>
      <c r="J506" s="26">
        <v>-1189.25</v>
      </c>
      <c r="K506" s="26">
        <f t="shared" si="113"/>
        <v>37363.52</v>
      </c>
      <c r="L506" s="27">
        <f t="shared" si="102"/>
        <v>1.83854197891419</v>
      </c>
      <c r="M506" s="75">
        <v>0.25</v>
      </c>
      <c r="N506" s="26">
        <v>73973.1</v>
      </c>
      <c r="O506" s="26">
        <v>41505.3</v>
      </c>
      <c r="P506" s="26">
        <v>11188</v>
      </c>
      <c r="Q506" s="26">
        <v>15820.3</v>
      </c>
      <c r="R506" s="26">
        <v>6341.93</v>
      </c>
      <c r="S506" s="26">
        <v>-882.43</v>
      </c>
      <c r="T506" s="26">
        <f t="shared" si="103"/>
        <v>34147.07</v>
      </c>
      <c r="U506" s="27">
        <f t="shared" si="104"/>
        <v>1.42705819028869</v>
      </c>
      <c r="V506" s="26">
        <f>INDEX(检修、备用和必开!B:B,MATCH(统调负荷!$C506,检修、备用和必开!$A:$A,0))</f>
        <v>25158</v>
      </c>
      <c r="W506" s="26">
        <f>INDEX(检修、备用和必开!C:C,MATCH(统调负荷!$C506,检修、备用和必开!$A:$A,0))</f>
        <v>0</v>
      </c>
      <c r="X506" s="26">
        <f>INDEX(检修、备用和必开!D:D,MATCH(统调负荷!$C506,检修、备用和必开!$A:$A,0))</f>
        <v>13990</v>
      </c>
      <c r="Y506" s="26">
        <f>INDEX(检修、备用和必开!E:E,MATCH(统调负荷!$C506,检修、备用和必开!$A:$A,0))</f>
        <v>7358.23</v>
      </c>
      <c r="Z506" s="26">
        <f>INDEX(检修、备用和必开!F:F,MATCH(统调负荷!$C506,检修、备用和必开!$A:$A,0))</f>
        <v>640</v>
      </c>
      <c r="AA506" s="26">
        <f t="shared" si="105"/>
        <v>68694.4</v>
      </c>
      <c r="AB506" s="26">
        <v>370.33</v>
      </c>
      <c r="AC506" s="26">
        <v>373.77</v>
      </c>
      <c r="AD506" s="76">
        <f t="shared" si="106"/>
        <v>45663.25</v>
      </c>
      <c r="AE506" s="27">
        <f t="shared" si="107"/>
        <v>348.100000000006</v>
      </c>
      <c r="AF506" s="27">
        <f t="shared" si="108"/>
        <v>-3216.45</v>
      </c>
      <c r="AG506" s="27">
        <f t="shared" si="109"/>
        <v>-36</v>
      </c>
      <c r="AH506" s="27">
        <f t="shared" si="110"/>
        <v>2493.8</v>
      </c>
      <c r="AI506" s="27">
        <f t="shared" si="111"/>
        <v>799.93</v>
      </c>
      <c r="AJ506" s="27">
        <f t="shared" si="112"/>
        <v>306.82</v>
      </c>
      <c r="AK506" s="26">
        <f>INDEX(检修、备用和必开!I:I,MATCH(统调负荷!$C506,检修、备用和必开!$A:$A,0))</f>
        <v>9817.5595770638</v>
      </c>
      <c r="AL506" s="79"/>
    </row>
    <row r="507" s="74" customFormat="1" ht="13.8" spans="1:38">
      <c r="A507" s="26">
        <f t="shared" si="100"/>
        <v>1</v>
      </c>
      <c r="B507" s="26">
        <f t="shared" si="101"/>
        <v>6</v>
      </c>
      <c r="C507" t="s">
        <v>27</v>
      </c>
      <c r="D507" s="75">
        <v>0.260416666666667</v>
      </c>
      <c r="E507" s="26">
        <v>75240</v>
      </c>
      <c r="F507" s="26">
        <v>45399.35</v>
      </c>
      <c r="G507" s="26">
        <v>11731</v>
      </c>
      <c r="H507" s="26">
        <v>13689.9</v>
      </c>
      <c r="I507" s="26">
        <v>5609</v>
      </c>
      <c r="J507" s="26">
        <v>-1189.25</v>
      </c>
      <c r="K507" s="26">
        <f t="shared" si="113"/>
        <v>38041.12</v>
      </c>
      <c r="L507" s="27">
        <f t="shared" si="102"/>
        <v>1.80579330997615</v>
      </c>
      <c r="M507" s="75">
        <v>0.260416666666667</v>
      </c>
      <c r="N507" s="26">
        <v>76153.2</v>
      </c>
      <c r="O507" s="26">
        <v>43250.47</v>
      </c>
      <c r="P507" s="26">
        <v>11369.1</v>
      </c>
      <c r="Q507" s="26">
        <v>16139.1</v>
      </c>
      <c r="R507" s="26">
        <v>6406.86</v>
      </c>
      <c r="S507" s="26">
        <v>-1012.33</v>
      </c>
      <c r="T507" s="26">
        <f t="shared" si="103"/>
        <v>35892.24</v>
      </c>
      <c r="U507" s="27">
        <f t="shared" si="104"/>
        <v>1.3771314199202</v>
      </c>
      <c r="V507" s="26">
        <f>INDEX(检修、备用和必开!B:B,MATCH(统调负荷!$C507,检修、备用和必开!$A:$A,0))</f>
        <v>25158</v>
      </c>
      <c r="W507" s="26">
        <f>INDEX(检修、备用和必开!C:C,MATCH(统调负荷!$C507,检修、备用和必开!$A:$A,0))</f>
        <v>0</v>
      </c>
      <c r="X507" s="26">
        <f>INDEX(检修、备用和必开!D:D,MATCH(统调负荷!$C507,检修、备用和必开!$A:$A,0))</f>
        <v>13990</v>
      </c>
      <c r="Y507" s="26">
        <f>INDEX(检修、备用和必开!E:E,MATCH(统调负荷!$C507,检修、备用和必开!$A:$A,0))</f>
        <v>7358.23</v>
      </c>
      <c r="Z507" s="26">
        <f>INDEX(检修、备用和必开!F:F,MATCH(统调负荷!$C507,检修、备用和必开!$A:$A,0))</f>
        <v>640</v>
      </c>
      <c r="AA507" s="26">
        <f t="shared" si="105"/>
        <v>68694.4</v>
      </c>
      <c r="AB507" s="26">
        <v>374.78</v>
      </c>
      <c r="AC507" s="26">
        <v>393.51</v>
      </c>
      <c r="AD507" s="76">
        <f t="shared" si="106"/>
        <v>45663.2604166667</v>
      </c>
      <c r="AE507" s="27">
        <f t="shared" si="107"/>
        <v>913.199999999997</v>
      </c>
      <c r="AF507" s="27">
        <f t="shared" si="108"/>
        <v>-2148.88</v>
      </c>
      <c r="AG507" s="27">
        <f t="shared" si="109"/>
        <v>-361.9</v>
      </c>
      <c r="AH507" s="27">
        <f t="shared" si="110"/>
        <v>2449.2</v>
      </c>
      <c r="AI507" s="27">
        <f t="shared" si="111"/>
        <v>797.86</v>
      </c>
      <c r="AJ507" s="27">
        <f t="shared" si="112"/>
        <v>176.92</v>
      </c>
      <c r="AK507" s="26">
        <f>INDEX(检修、备用和必开!I:I,MATCH(统调负荷!$C507,检修、备用和必开!$A:$A,0))</f>
        <v>9817.5595770638</v>
      </c>
      <c r="AL507" s="79"/>
    </row>
    <row r="508" s="74" customFormat="1" ht="13.8" spans="1:38">
      <c r="A508" s="26">
        <f t="shared" si="100"/>
        <v>1</v>
      </c>
      <c r="B508" s="26">
        <f t="shared" si="101"/>
        <v>6</v>
      </c>
      <c r="C508" t="s">
        <v>27</v>
      </c>
      <c r="D508" s="75">
        <v>0.270833333333333</v>
      </c>
      <c r="E508" s="26">
        <v>76825</v>
      </c>
      <c r="F508" s="26">
        <v>45868.55</v>
      </c>
      <c r="G508" s="26">
        <v>12194</v>
      </c>
      <c r="H508" s="26">
        <v>14288.7</v>
      </c>
      <c r="I508" s="26">
        <v>5663</v>
      </c>
      <c r="J508" s="26">
        <v>-1189.25</v>
      </c>
      <c r="K508" s="26">
        <f t="shared" si="113"/>
        <v>38510.32</v>
      </c>
      <c r="L508" s="27">
        <f t="shared" si="102"/>
        <v>1.78379198095472</v>
      </c>
      <c r="M508" s="75">
        <v>0.270833333333333</v>
      </c>
      <c r="N508" s="26">
        <v>78008.9</v>
      </c>
      <c r="O508" s="26">
        <v>44863.95</v>
      </c>
      <c r="P508" s="26">
        <v>11950.3</v>
      </c>
      <c r="Q508" s="26">
        <v>15996.1</v>
      </c>
      <c r="R508" s="26">
        <v>6435.71</v>
      </c>
      <c r="S508" s="26">
        <v>-1237.16</v>
      </c>
      <c r="T508" s="26">
        <f t="shared" si="103"/>
        <v>37505.72</v>
      </c>
      <c r="U508" s="27">
        <f t="shared" si="104"/>
        <v>1.3339827076891</v>
      </c>
      <c r="V508" s="26">
        <f>INDEX(检修、备用和必开!B:B,MATCH(统调负荷!$C508,检修、备用和必开!$A:$A,0))</f>
        <v>25158</v>
      </c>
      <c r="W508" s="26">
        <f>INDEX(检修、备用和必开!C:C,MATCH(统调负荷!$C508,检修、备用和必开!$A:$A,0))</f>
        <v>0</v>
      </c>
      <c r="X508" s="26">
        <f>INDEX(检修、备用和必开!D:D,MATCH(统调负荷!$C508,检修、备用和必开!$A:$A,0))</f>
        <v>13990</v>
      </c>
      <c r="Y508" s="26">
        <f>INDEX(检修、备用和必开!E:E,MATCH(统调负荷!$C508,检修、备用和必开!$A:$A,0))</f>
        <v>7358.23</v>
      </c>
      <c r="Z508" s="26">
        <f>INDEX(检修、备用和必开!F:F,MATCH(统调负荷!$C508,检修、备用和必开!$A:$A,0))</f>
        <v>640</v>
      </c>
      <c r="AA508" s="26">
        <f t="shared" si="105"/>
        <v>68694.4</v>
      </c>
      <c r="AB508" s="26">
        <v>371.5</v>
      </c>
      <c r="AC508" s="26">
        <v>419.89</v>
      </c>
      <c r="AD508" s="76">
        <f t="shared" si="106"/>
        <v>45663.2708333333</v>
      </c>
      <c r="AE508" s="27">
        <f t="shared" si="107"/>
        <v>1183.89999999999</v>
      </c>
      <c r="AF508" s="27">
        <f t="shared" si="108"/>
        <v>-1004.60000000001</v>
      </c>
      <c r="AG508" s="27">
        <f t="shared" si="109"/>
        <v>-243.700000000001</v>
      </c>
      <c r="AH508" s="27">
        <f t="shared" si="110"/>
        <v>1707.4</v>
      </c>
      <c r="AI508" s="27">
        <f t="shared" si="111"/>
        <v>772.71</v>
      </c>
      <c r="AJ508" s="27">
        <f t="shared" si="112"/>
        <v>-47.9100000000001</v>
      </c>
      <c r="AK508" s="26">
        <f>INDEX(检修、备用和必开!I:I,MATCH(统调负荷!$C508,检修、备用和必开!$A:$A,0))</f>
        <v>9817.5595770638</v>
      </c>
      <c r="AL508" s="79"/>
    </row>
    <row r="509" s="74" customFormat="1" ht="13.8" spans="1:38">
      <c r="A509" s="26">
        <f t="shared" si="100"/>
        <v>1</v>
      </c>
      <c r="B509" s="26">
        <f t="shared" si="101"/>
        <v>6</v>
      </c>
      <c r="C509" t="s">
        <v>27</v>
      </c>
      <c r="D509" s="75">
        <v>0.28125</v>
      </c>
      <c r="E509" s="26">
        <v>79170</v>
      </c>
      <c r="F509" s="26">
        <v>46334.25</v>
      </c>
      <c r="G509" s="26">
        <v>13012</v>
      </c>
      <c r="H509" s="26">
        <v>15281</v>
      </c>
      <c r="I509" s="26">
        <v>5732</v>
      </c>
      <c r="J509" s="26">
        <v>-1189.25</v>
      </c>
      <c r="K509" s="26">
        <f t="shared" si="113"/>
        <v>38976.02</v>
      </c>
      <c r="L509" s="27">
        <f t="shared" si="102"/>
        <v>1.76247857015673</v>
      </c>
      <c r="M509" s="75">
        <v>0.28125</v>
      </c>
      <c r="N509" s="26">
        <v>80319.9</v>
      </c>
      <c r="O509" s="26">
        <v>45881.77</v>
      </c>
      <c r="P509" s="26">
        <v>12475.9</v>
      </c>
      <c r="Q509" s="26">
        <v>16768.5</v>
      </c>
      <c r="R509" s="26">
        <v>6405.22</v>
      </c>
      <c r="S509" s="26">
        <v>-1211.49</v>
      </c>
      <c r="T509" s="26">
        <f t="shared" si="103"/>
        <v>38523.54</v>
      </c>
      <c r="U509" s="27">
        <f t="shared" si="104"/>
        <v>1.3081273896218</v>
      </c>
      <c r="V509" s="26">
        <f>INDEX(检修、备用和必开!B:B,MATCH(统调负荷!$C509,检修、备用和必开!$A:$A,0))</f>
        <v>25158</v>
      </c>
      <c r="W509" s="26">
        <f>INDEX(检修、备用和必开!C:C,MATCH(统调负荷!$C509,检修、备用和必开!$A:$A,0))</f>
        <v>0</v>
      </c>
      <c r="X509" s="26">
        <f>INDEX(检修、备用和必开!D:D,MATCH(统调负荷!$C509,检修、备用和必开!$A:$A,0))</f>
        <v>13990</v>
      </c>
      <c r="Y509" s="26">
        <f>INDEX(检修、备用和必开!E:E,MATCH(统调负荷!$C509,检修、备用和必开!$A:$A,0))</f>
        <v>7358.23</v>
      </c>
      <c r="Z509" s="26">
        <f>INDEX(检修、备用和必开!F:F,MATCH(统调负荷!$C509,检修、备用和必开!$A:$A,0))</f>
        <v>640</v>
      </c>
      <c r="AA509" s="26">
        <f t="shared" si="105"/>
        <v>68694.4</v>
      </c>
      <c r="AB509" s="26">
        <v>385.4</v>
      </c>
      <c r="AC509" s="26">
        <v>398.46</v>
      </c>
      <c r="AD509" s="76">
        <f t="shared" si="106"/>
        <v>45663.28125</v>
      </c>
      <c r="AE509" s="27">
        <f t="shared" si="107"/>
        <v>1149.89999999999</v>
      </c>
      <c r="AF509" s="27">
        <f t="shared" si="108"/>
        <v>-452.480000000003</v>
      </c>
      <c r="AG509" s="27">
        <f t="shared" si="109"/>
        <v>-536.1</v>
      </c>
      <c r="AH509" s="27">
        <f t="shared" si="110"/>
        <v>1487.5</v>
      </c>
      <c r="AI509" s="27">
        <f t="shared" si="111"/>
        <v>673.22</v>
      </c>
      <c r="AJ509" s="27">
        <f t="shared" si="112"/>
        <v>-22.24</v>
      </c>
      <c r="AK509" s="26">
        <f>INDEX(检修、备用和必开!I:I,MATCH(统调负荷!$C509,检修、备用和必开!$A:$A,0))</f>
        <v>9817.5595770638</v>
      </c>
      <c r="AL509" s="79"/>
    </row>
    <row r="510" s="74" customFormat="1" ht="13.8" spans="1:38">
      <c r="A510" s="26">
        <f t="shared" si="100"/>
        <v>1</v>
      </c>
      <c r="B510" s="26">
        <f t="shared" si="101"/>
        <v>7</v>
      </c>
      <c r="C510" t="s">
        <v>27</v>
      </c>
      <c r="D510" s="75">
        <v>0.291666666666667</v>
      </c>
      <c r="E510" s="26">
        <v>81405</v>
      </c>
      <c r="F510" s="26">
        <v>46268.25</v>
      </c>
      <c r="G510" s="26">
        <v>13962</v>
      </c>
      <c r="H510" s="26">
        <v>16596</v>
      </c>
      <c r="I510" s="26">
        <v>5768</v>
      </c>
      <c r="J510" s="26">
        <v>-1189.25</v>
      </c>
      <c r="K510" s="26">
        <f t="shared" si="113"/>
        <v>38910.02</v>
      </c>
      <c r="L510" s="27">
        <f t="shared" si="102"/>
        <v>1.76546812363499</v>
      </c>
      <c r="M510" s="75">
        <v>0.291666666666667</v>
      </c>
      <c r="N510" s="26">
        <v>82114.9</v>
      </c>
      <c r="O510" s="26">
        <v>46484.44</v>
      </c>
      <c r="P510" s="26">
        <v>13095</v>
      </c>
      <c r="Q510" s="26">
        <v>17275.1</v>
      </c>
      <c r="R510" s="26">
        <v>6447.8</v>
      </c>
      <c r="S510" s="26">
        <v>-1187.44</v>
      </c>
      <c r="T510" s="26">
        <f t="shared" si="103"/>
        <v>39126.21</v>
      </c>
      <c r="U510" s="27">
        <f t="shared" si="104"/>
        <v>1.29328504424544</v>
      </c>
      <c r="V510" s="26">
        <f>INDEX(检修、备用和必开!B:B,MATCH(统调负荷!$C510,检修、备用和必开!$A:$A,0))</f>
        <v>25158</v>
      </c>
      <c r="W510" s="26">
        <f>INDEX(检修、备用和必开!C:C,MATCH(统调负荷!$C510,检修、备用和必开!$A:$A,0))</f>
        <v>0</v>
      </c>
      <c r="X510" s="26">
        <f>INDEX(检修、备用和必开!D:D,MATCH(统调负荷!$C510,检修、备用和必开!$A:$A,0))</f>
        <v>13990</v>
      </c>
      <c r="Y510" s="26">
        <f>INDEX(检修、备用和必开!E:E,MATCH(统调负荷!$C510,检修、备用和必开!$A:$A,0))</f>
        <v>7358.23</v>
      </c>
      <c r="Z510" s="26">
        <f>INDEX(检修、备用和必开!F:F,MATCH(统调负荷!$C510,检修、备用和必开!$A:$A,0))</f>
        <v>640</v>
      </c>
      <c r="AA510" s="26">
        <f t="shared" si="105"/>
        <v>68694.4</v>
      </c>
      <c r="AB510" s="26">
        <v>373.23</v>
      </c>
      <c r="AC510" s="26">
        <v>429.88</v>
      </c>
      <c r="AD510" s="76">
        <f t="shared" si="106"/>
        <v>45663.2916666667</v>
      </c>
      <c r="AE510" s="27">
        <f t="shared" si="107"/>
        <v>709.899999999994</v>
      </c>
      <c r="AF510" s="27">
        <f t="shared" si="108"/>
        <v>216.190000000002</v>
      </c>
      <c r="AG510" s="27">
        <f t="shared" si="109"/>
        <v>-867</v>
      </c>
      <c r="AH510" s="27">
        <f t="shared" si="110"/>
        <v>679.099999999999</v>
      </c>
      <c r="AI510" s="27">
        <f t="shared" si="111"/>
        <v>679.8</v>
      </c>
      <c r="AJ510" s="27">
        <f t="shared" si="112"/>
        <v>1.80999999999995</v>
      </c>
      <c r="AK510" s="26">
        <f>INDEX(检修、备用和必开!I:I,MATCH(统调负荷!$C510,检修、备用和必开!$A:$A,0))</f>
        <v>9817.5595770638</v>
      </c>
      <c r="AL510" s="79"/>
    </row>
    <row r="511" s="74" customFormat="1" ht="13.8" spans="1:38">
      <c r="A511" s="26">
        <f t="shared" si="100"/>
        <v>1</v>
      </c>
      <c r="B511" s="26">
        <f t="shared" si="101"/>
        <v>7</v>
      </c>
      <c r="C511" t="s">
        <v>27</v>
      </c>
      <c r="D511" s="75">
        <v>0.302083333333333</v>
      </c>
      <c r="E511" s="26">
        <v>84830</v>
      </c>
      <c r="F511" s="26">
        <v>48309.55</v>
      </c>
      <c r="G511" s="26">
        <v>14452</v>
      </c>
      <c r="H511" s="26">
        <v>17180.7</v>
      </c>
      <c r="I511" s="26">
        <v>6077</v>
      </c>
      <c r="J511" s="26">
        <v>-1189.25</v>
      </c>
      <c r="K511" s="26">
        <f t="shared" si="113"/>
        <v>40951.32</v>
      </c>
      <c r="L511" s="27">
        <f t="shared" si="102"/>
        <v>1.67746485339178</v>
      </c>
      <c r="M511" s="75">
        <v>0.302083333333333</v>
      </c>
      <c r="N511" s="26">
        <v>85528.3</v>
      </c>
      <c r="O511" s="26">
        <v>47150.37</v>
      </c>
      <c r="P511" s="26">
        <v>14487.2</v>
      </c>
      <c r="Q511" s="26">
        <v>18636.9</v>
      </c>
      <c r="R511" s="26">
        <v>6557.98</v>
      </c>
      <c r="S511" s="26">
        <v>-1304.15</v>
      </c>
      <c r="T511" s="26">
        <f t="shared" si="103"/>
        <v>39792.14</v>
      </c>
      <c r="U511" s="27">
        <f t="shared" si="104"/>
        <v>1.27727159982849</v>
      </c>
      <c r="V511" s="26">
        <f>INDEX(检修、备用和必开!B:B,MATCH(统调负荷!$C511,检修、备用和必开!$A:$A,0))</f>
        <v>25158</v>
      </c>
      <c r="W511" s="26">
        <f>INDEX(检修、备用和必开!C:C,MATCH(统调负荷!$C511,检修、备用和必开!$A:$A,0))</f>
        <v>0</v>
      </c>
      <c r="X511" s="26">
        <f>INDEX(检修、备用和必开!D:D,MATCH(统调负荷!$C511,检修、备用和必开!$A:$A,0))</f>
        <v>13990</v>
      </c>
      <c r="Y511" s="26">
        <f>INDEX(检修、备用和必开!E:E,MATCH(统调负荷!$C511,检修、备用和必开!$A:$A,0))</f>
        <v>7358.23</v>
      </c>
      <c r="Z511" s="26">
        <f>INDEX(检修、备用和必开!F:F,MATCH(统调负荷!$C511,检修、备用和必开!$A:$A,0))</f>
        <v>640</v>
      </c>
      <c r="AA511" s="26">
        <f t="shared" si="105"/>
        <v>68694.4</v>
      </c>
      <c r="AB511" s="26">
        <v>396.97</v>
      </c>
      <c r="AC511" s="26">
        <v>414.24</v>
      </c>
      <c r="AD511" s="76">
        <f t="shared" si="106"/>
        <v>45663.3020833333</v>
      </c>
      <c r="AE511" s="27">
        <f t="shared" si="107"/>
        <v>698.300000000003</v>
      </c>
      <c r="AF511" s="27">
        <f t="shared" si="108"/>
        <v>-1159.18</v>
      </c>
      <c r="AG511" s="27">
        <f t="shared" si="109"/>
        <v>35.2000000000007</v>
      </c>
      <c r="AH511" s="27">
        <f t="shared" si="110"/>
        <v>1456.2</v>
      </c>
      <c r="AI511" s="27">
        <f t="shared" si="111"/>
        <v>480.98</v>
      </c>
      <c r="AJ511" s="27">
        <f t="shared" si="112"/>
        <v>-114.9</v>
      </c>
      <c r="AK511" s="26">
        <f>INDEX(检修、备用和必开!I:I,MATCH(统调负荷!$C511,检修、备用和必开!$A:$A,0))</f>
        <v>9817.5595770638</v>
      </c>
      <c r="AL511" s="79"/>
    </row>
    <row r="512" s="74" customFormat="1" ht="13.8" spans="1:38">
      <c r="A512" s="26">
        <f t="shared" si="100"/>
        <v>1</v>
      </c>
      <c r="B512" s="26">
        <f t="shared" si="101"/>
        <v>7</v>
      </c>
      <c r="C512" t="s">
        <v>27</v>
      </c>
      <c r="D512" s="75">
        <v>0.3125</v>
      </c>
      <c r="E512" s="26">
        <v>87240</v>
      </c>
      <c r="F512" s="26">
        <v>48614.85</v>
      </c>
      <c r="G512" s="26">
        <v>15089</v>
      </c>
      <c r="H512" s="26">
        <v>18390.2</v>
      </c>
      <c r="I512" s="26">
        <v>6335</v>
      </c>
      <c r="J512" s="26">
        <v>-1189.05</v>
      </c>
      <c r="K512" s="26">
        <f t="shared" si="113"/>
        <v>41256.62</v>
      </c>
      <c r="L512" s="27">
        <f t="shared" si="102"/>
        <v>1.66505157232948</v>
      </c>
      <c r="M512" s="75">
        <v>0.3125</v>
      </c>
      <c r="N512" s="26">
        <v>86887.1</v>
      </c>
      <c r="O512" s="26">
        <v>46467.42</v>
      </c>
      <c r="P512" s="26">
        <v>14726.7</v>
      </c>
      <c r="Q512" s="26">
        <v>20217</v>
      </c>
      <c r="R512" s="26">
        <v>6709.37</v>
      </c>
      <c r="S512" s="26">
        <v>-1233.39</v>
      </c>
      <c r="T512" s="26">
        <f t="shared" si="103"/>
        <v>39109.19</v>
      </c>
      <c r="U512" s="27">
        <f t="shared" si="104"/>
        <v>1.2936995837413</v>
      </c>
      <c r="V512" s="26">
        <f>INDEX(检修、备用和必开!B:B,MATCH(统调负荷!$C512,检修、备用和必开!$A:$A,0))</f>
        <v>25158</v>
      </c>
      <c r="W512" s="26">
        <f>INDEX(检修、备用和必开!C:C,MATCH(统调负荷!$C512,检修、备用和必开!$A:$A,0))</f>
        <v>0</v>
      </c>
      <c r="X512" s="26">
        <f>INDEX(检修、备用和必开!D:D,MATCH(统调负荷!$C512,检修、备用和必开!$A:$A,0))</f>
        <v>13990</v>
      </c>
      <c r="Y512" s="26">
        <f>INDEX(检修、备用和必开!E:E,MATCH(统调负荷!$C512,检修、备用和必开!$A:$A,0))</f>
        <v>7358.23</v>
      </c>
      <c r="Z512" s="26">
        <f>INDEX(检修、备用和必开!F:F,MATCH(统调负荷!$C512,检修、备用和必开!$A:$A,0))</f>
        <v>640</v>
      </c>
      <c r="AA512" s="26">
        <f t="shared" si="105"/>
        <v>68694.4</v>
      </c>
      <c r="AB512" s="26">
        <v>381.64</v>
      </c>
      <c r="AC512" s="26">
        <v>406.14</v>
      </c>
      <c r="AD512" s="76">
        <f t="shared" si="106"/>
        <v>45663.3125</v>
      </c>
      <c r="AE512" s="27">
        <f t="shared" si="107"/>
        <v>-352.899999999994</v>
      </c>
      <c r="AF512" s="27">
        <f t="shared" si="108"/>
        <v>-2147.43</v>
      </c>
      <c r="AG512" s="27">
        <f t="shared" si="109"/>
        <v>-362.299999999999</v>
      </c>
      <c r="AH512" s="27">
        <f t="shared" si="110"/>
        <v>1826.8</v>
      </c>
      <c r="AI512" s="27">
        <f t="shared" si="111"/>
        <v>374.37</v>
      </c>
      <c r="AJ512" s="27">
        <f t="shared" si="112"/>
        <v>-44.3400000000001</v>
      </c>
      <c r="AK512" s="26">
        <f>INDEX(检修、备用和必开!I:I,MATCH(统调负荷!$C512,检修、备用和必开!$A:$A,0))</f>
        <v>9817.5595770638</v>
      </c>
      <c r="AL512" s="79"/>
    </row>
    <row r="513" s="74" customFormat="1" ht="13.8" spans="1:38">
      <c r="A513" s="26">
        <f t="shared" si="100"/>
        <v>1</v>
      </c>
      <c r="B513" s="26">
        <f t="shared" si="101"/>
        <v>7</v>
      </c>
      <c r="C513" t="s">
        <v>27</v>
      </c>
      <c r="D513" s="75">
        <v>0.322916666666667</v>
      </c>
      <c r="E513" s="26">
        <v>89550</v>
      </c>
      <c r="F513" s="26">
        <v>49045.55</v>
      </c>
      <c r="G513" s="26">
        <v>16463</v>
      </c>
      <c r="H513" s="26">
        <v>18580.5</v>
      </c>
      <c r="I513" s="26">
        <v>6650</v>
      </c>
      <c r="J513" s="26">
        <v>-1189.05</v>
      </c>
      <c r="K513" s="26">
        <f t="shared" si="113"/>
        <v>41687.32</v>
      </c>
      <c r="L513" s="27">
        <f t="shared" si="102"/>
        <v>1.64784879430964</v>
      </c>
      <c r="M513" s="75">
        <v>0.322916666666667</v>
      </c>
      <c r="N513" s="26">
        <v>88655</v>
      </c>
      <c r="O513" s="26">
        <v>45451.61</v>
      </c>
      <c r="P513" s="26">
        <v>16788.2</v>
      </c>
      <c r="Q513" s="26">
        <v>20530.9</v>
      </c>
      <c r="R513" s="26">
        <v>7052.89</v>
      </c>
      <c r="S513" s="26">
        <v>-1168.6</v>
      </c>
      <c r="T513" s="26">
        <f t="shared" si="103"/>
        <v>38093.38</v>
      </c>
      <c r="U513" s="27">
        <f t="shared" si="104"/>
        <v>1.31893129823756</v>
      </c>
      <c r="V513" s="26">
        <f>INDEX(检修、备用和必开!B:B,MATCH(统调负荷!$C513,检修、备用和必开!$A:$A,0))</f>
        <v>25158</v>
      </c>
      <c r="W513" s="26">
        <f>INDEX(检修、备用和必开!C:C,MATCH(统调负荷!$C513,检修、备用和必开!$A:$A,0))</f>
        <v>0</v>
      </c>
      <c r="X513" s="26">
        <f>INDEX(检修、备用和必开!D:D,MATCH(统调负荷!$C513,检修、备用和必开!$A:$A,0))</f>
        <v>13990</v>
      </c>
      <c r="Y513" s="26">
        <f>INDEX(检修、备用和必开!E:E,MATCH(统调负荷!$C513,检修、备用和必开!$A:$A,0))</f>
        <v>7358.23</v>
      </c>
      <c r="Z513" s="26">
        <f>INDEX(检修、备用和必开!F:F,MATCH(统调负荷!$C513,检修、备用和必开!$A:$A,0))</f>
        <v>640</v>
      </c>
      <c r="AA513" s="26">
        <f t="shared" si="105"/>
        <v>68694.4</v>
      </c>
      <c r="AB513" s="26">
        <v>382.36</v>
      </c>
      <c r="AC513" s="26">
        <v>388.95</v>
      </c>
      <c r="AD513" s="76">
        <f t="shared" si="106"/>
        <v>45663.3229166667</v>
      </c>
      <c r="AE513" s="27">
        <f t="shared" si="107"/>
        <v>-895</v>
      </c>
      <c r="AF513" s="27">
        <f t="shared" si="108"/>
        <v>-3593.94</v>
      </c>
      <c r="AG513" s="27">
        <f t="shared" si="109"/>
        <v>325.200000000001</v>
      </c>
      <c r="AH513" s="27">
        <f t="shared" si="110"/>
        <v>1950.4</v>
      </c>
      <c r="AI513" s="27">
        <f t="shared" si="111"/>
        <v>402.89</v>
      </c>
      <c r="AJ513" s="27">
        <f t="shared" si="112"/>
        <v>20.45</v>
      </c>
      <c r="AK513" s="26">
        <f>INDEX(检修、备用和必开!I:I,MATCH(统调负荷!$C513,检修、备用和必开!$A:$A,0))</f>
        <v>9817.5595770638</v>
      </c>
      <c r="AL513" s="79"/>
    </row>
    <row r="514" s="74" customFormat="1" ht="13.8" spans="1:38">
      <c r="A514" s="26">
        <f t="shared" si="100"/>
        <v>1</v>
      </c>
      <c r="B514" s="26">
        <f t="shared" si="101"/>
        <v>8</v>
      </c>
      <c r="C514" t="s">
        <v>27</v>
      </c>
      <c r="D514" s="75">
        <v>0.333333333333333</v>
      </c>
      <c r="E514" s="26">
        <v>94285</v>
      </c>
      <c r="F514" s="26">
        <v>48923.45</v>
      </c>
      <c r="G514" s="26">
        <v>18762</v>
      </c>
      <c r="H514" s="26">
        <v>20735</v>
      </c>
      <c r="I514" s="26">
        <v>7054</v>
      </c>
      <c r="J514" s="26">
        <v>-1189.45</v>
      </c>
      <c r="K514" s="26">
        <f t="shared" si="113"/>
        <v>41565.22</v>
      </c>
      <c r="L514" s="27">
        <f t="shared" si="102"/>
        <v>1.65268943602368</v>
      </c>
      <c r="M514" s="75">
        <v>0.333333333333333</v>
      </c>
      <c r="N514" s="26">
        <v>91837.8</v>
      </c>
      <c r="O514" s="26">
        <v>45136.1</v>
      </c>
      <c r="P514" s="26">
        <v>18796.7</v>
      </c>
      <c r="Q514" s="26">
        <v>21747.6</v>
      </c>
      <c r="R514" s="26">
        <v>7488.94</v>
      </c>
      <c r="S514" s="26">
        <v>-1331.54</v>
      </c>
      <c r="T514" s="26">
        <f t="shared" si="103"/>
        <v>37777.87</v>
      </c>
      <c r="U514" s="27">
        <f t="shared" si="104"/>
        <v>1.326969798062</v>
      </c>
      <c r="V514" s="26">
        <f>INDEX(检修、备用和必开!B:B,MATCH(统调负荷!$C514,检修、备用和必开!$A:$A,0))</f>
        <v>25158</v>
      </c>
      <c r="W514" s="26">
        <f>INDEX(检修、备用和必开!C:C,MATCH(统调负荷!$C514,检修、备用和必开!$A:$A,0))</f>
        <v>0</v>
      </c>
      <c r="X514" s="26">
        <f>INDEX(检修、备用和必开!D:D,MATCH(统调负荷!$C514,检修、备用和必开!$A:$A,0))</f>
        <v>13990</v>
      </c>
      <c r="Y514" s="26">
        <f>INDEX(检修、备用和必开!E:E,MATCH(统调负荷!$C514,检修、备用和必开!$A:$A,0))</f>
        <v>7358.23</v>
      </c>
      <c r="Z514" s="26">
        <f>INDEX(检修、备用和必开!F:F,MATCH(统调负荷!$C514,检修、备用和必开!$A:$A,0))</f>
        <v>640</v>
      </c>
      <c r="AA514" s="26">
        <f t="shared" si="105"/>
        <v>68694.4</v>
      </c>
      <c r="AB514" s="26">
        <v>380.2</v>
      </c>
      <c r="AC514" s="26">
        <v>359</v>
      </c>
      <c r="AD514" s="76">
        <f t="shared" si="106"/>
        <v>45663.3333333333</v>
      </c>
      <c r="AE514" s="27">
        <f t="shared" si="107"/>
        <v>-2447.2</v>
      </c>
      <c r="AF514" s="27">
        <f t="shared" si="108"/>
        <v>-3787.35</v>
      </c>
      <c r="AG514" s="27">
        <f t="shared" si="109"/>
        <v>34.7000000000007</v>
      </c>
      <c r="AH514" s="27">
        <f t="shared" si="110"/>
        <v>1012.6</v>
      </c>
      <c r="AI514" s="27">
        <f t="shared" si="111"/>
        <v>434.94</v>
      </c>
      <c r="AJ514" s="27">
        <f t="shared" si="112"/>
        <v>-142.09</v>
      </c>
      <c r="AK514" s="26">
        <f>INDEX(检修、备用和必开!I:I,MATCH(统调负荷!$C514,检修、备用和必开!$A:$A,0))</f>
        <v>9817.5595770638</v>
      </c>
      <c r="AL514" s="79"/>
    </row>
    <row r="515" s="74" customFormat="1" ht="13.8" spans="1:38">
      <c r="A515" s="26">
        <f t="shared" ref="A515:A578" si="114">WEEKDAY(C515,2)</f>
        <v>1</v>
      </c>
      <c r="B515" s="26">
        <f t="shared" ref="B515:B578" si="115">HOUR(D515)</f>
        <v>8</v>
      </c>
      <c r="C515" t="s">
        <v>27</v>
      </c>
      <c r="D515" s="75">
        <v>0.34375</v>
      </c>
      <c r="E515" s="26">
        <v>98935</v>
      </c>
      <c r="F515" s="26">
        <v>50799.75</v>
      </c>
      <c r="G515" s="26">
        <v>19640</v>
      </c>
      <c r="H515" s="26">
        <v>22315.7</v>
      </c>
      <c r="I515" s="26">
        <v>7591</v>
      </c>
      <c r="J515" s="26">
        <v>-1411.45</v>
      </c>
      <c r="K515" s="26">
        <f t="shared" si="113"/>
        <v>43441.52</v>
      </c>
      <c r="L515" s="27">
        <f t="shared" ref="L515:L578" si="116">AA515/(K515+W515)</f>
        <v>1.58130746806281</v>
      </c>
      <c r="M515" s="75">
        <v>0.34375</v>
      </c>
      <c r="N515" s="26">
        <v>96634.1</v>
      </c>
      <c r="O515" s="26">
        <v>48589.55</v>
      </c>
      <c r="P515" s="26">
        <v>18591.1</v>
      </c>
      <c r="Q515" s="26">
        <v>22877.6</v>
      </c>
      <c r="R515" s="26">
        <v>7972.08</v>
      </c>
      <c r="S515" s="26">
        <v>-1396.23</v>
      </c>
      <c r="T515" s="26">
        <f t="shared" ref="T515:T578" si="117">O515-Y515</f>
        <v>41231.32</v>
      </c>
      <c r="U515" s="27">
        <f t="shared" ref="U515:U578" si="118">AA515/(T515+X515)</f>
        <v>1.24398330210143</v>
      </c>
      <c r="V515" s="26">
        <f>INDEX(检修、备用和必开!B:B,MATCH(统调负荷!$C515,检修、备用和必开!$A:$A,0))</f>
        <v>25158</v>
      </c>
      <c r="W515" s="26">
        <f>INDEX(检修、备用和必开!C:C,MATCH(统调负荷!$C515,检修、备用和必开!$A:$A,0))</f>
        <v>0</v>
      </c>
      <c r="X515" s="26">
        <f>INDEX(检修、备用和必开!D:D,MATCH(统调负荷!$C515,检修、备用和必开!$A:$A,0))</f>
        <v>13990</v>
      </c>
      <c r="Y515" s="26">
        <f>INDEX(检修、备用和必开!E:E,MATCH(统调负荷!$C515,检修、备用和必开!$A:$A,0))</f>
        <v>7358.23</v>
      </c>
      <c r="Z515" s="26">
        <f>INDEX(检修、备用和必开!F:F,MATCH(统调负荷!$C515,检修、备用和必开!$A:$A,0))</f>
        <v>640</v>
      </c>
      <c r="AA515" s="26">
        <f t="shared" ref="AA515:AA578" si="119">94492.4-V515-Z515</f>
        <v>68694.4</v>
      </c>
      <c r="AB515" s="26">
        <v>399.45</v>
      </c>
      <c r="AC515" s="26">
        <v>394.73</v>
      </c>
      <c r="AD515" s="76">
        <f t="shared" ref="AD515:AD578" si="120">C515+D515</f>
        <v>45663.34375</v>
      </c>
      <c r="AE515" s="27">
        <f t="shared" ref="AE515:AE578" si="121">N515-E515</f>
        <v>-2300.89999999999</v>
      </c>
      <c r="AF515" s="27">
        <f t="shared" ref="AF515:AF578" si="122">O515-F515</f>
        <v>-2210.2</v>
      </c>
      <c r="AG515" s="27">
        <f t="shared" ref="AG515:AG578" si="123">P515-G515</f>
        <v>-1048.9</v>
      </c>
      <c r="AH515" s="27">
        <f t="shared" ref="AH515:AH578" si="124">Q515-H515</f>
        <v>561.899999999998</v>
      </c>
      <c r="AI515" s="27">
        <f t="shared" ref="AI515:AI578" si="125">R515-I515</f>
        <v>381.08</v>
      </c>
      <c r="AJ515" s="27">
        <f t="shared" ref="AJ515:AJ578" si="126">S515-J515</f>
        <v>15.22</v>
      </c>
      <c r="AK515" s="26">
        <f>INDEX(检修、备用和必开!I:I,MATCH(统调负荷!$C515,检修、备用和必开!$A:$A,0))</f>
        <v>9817.5595770638</v>
      </c>
      <c r="AL515" s="79"/>
    </row>
    <row r="516" s="74" customFormat="1" ht="13.8" spans="1:38">
      <c r="A516" s="26">
        <f t="shared" si="114"/>
        <v>1</v>
      </c>
      <c r="B516" s="26">
        <f t="shared" si="115"/>
        <v>8</v>
      </c>
      <c r="C516" t="s">
        <v>27</v>
      </c>
      <c r="D516" s="75">
        <v>0.354166666666667</v>
      </c>
      <c r="E516" s="26">
        <v>101030</v>
      </c>
      <c r="F516" s="26">
        <v>51655.95</v>
      </c>
      <c r="G516" s="26">
        <v>20082</v>
      </c>
      <c r="H516" s="26">
        <v>22562.3</v>
      </c>
      <c r="I516" s="26">
        <v>8141</v>
      </c>
      <c r="J516" s="26">
        <v>-1411.25</v>
      </c>
      <c r="K516" s="26">
        <f t="shared" si="113"/>
        <v>44297.72</v>
      </c>
      <c r="L516" s="27">
        <f t="shared" si="116"/>
        <v>1.55074346941558</v>
      </c>
      <c r="M516" s="75">
        <v>0.354166666666667</v>
      </c>
      <c r="N516" s="26">
        <v>98628.6</v>
      </c>
      <c r="O516" s="26">
        <v>49078.74</v>
      </c>
      <c r="P516" s="26">
        <v>19137.1</v>
      </c>
      <c r="Q516" s="26">
        <v>23271</v>
      </c>
      <c r="R516" s="26">
        <v>8539.6</v>
      </c>
      <c r="S516" s="26">
        <v>-1397.84</v>
      </c>
      <c r="T516" s="26">
        <f t="shared" si="117"/>
        <v>41720.51</v>
      </c>
      <c r="U516" s="27">
        <f t="shared" si="118"/>
        <v>1.23305997378233</v>
      </c>
      <c r="V516" s="26">
        <f>INDEX(检修、备用和必开!B:B,MATCH(统调负荷!$C516,检修、备用和必开!$A:$A,0))</f>
        <v>25158</v>
      </c>
      <c r="W516" s="26">
        <f>INDEX(检修、备用和必开!C:C,MATCH(统调负荷!$C516,检修、备用和必开!$A:$A,0))</f>
        <v>0</v>
      </c>
      <c r="X516" s="26">
        <f>INDEX(检修、备用和必开!D:D,MATCH(统调负荷!$C516,检修、备用和必开!$A:$A,0))</f>
        <v>13990</v>
      </c>
      <c r="Y516" s="26">
        <f>INDEX(检修、备用和必开!E:E,MATCH(统调负荷!$C516,检修、备用和必开!$A:$A,0))</f>
        <v>7358.23</v>
      </c>
      <c r="Z516" s="26">
        <f>INDEX(检修、备用和必开!F:F,MATCH(统调负荷!$C516,检修、备用和必开!$A:$A,0))</f>
        <v>640</v>
      </c>
      <c r="AA516" s="26">
        <f t="shared" si="119"/>
        <v>68694.4</v>
      </c>
      <c r="AB516" s="26">
        <v>410.59</v>
      </c>
      <c r="AC516" s="26">
        <v>438.98</v>
      </c>
      <c r="AD516" s="76">
        <f t="shared" si="120"/>
        <v>45663.3541666667</v>
      </c>
      <c r="AE516" s="27">
        <f t="shared" si="121"/>
        <v>-2401.39999999999</v>
      </c>
      <c r="AF516" s="27">
        <f t="shared" si="122"/>
        <v>-2577.21</v>
      </c>
      <c r="AG516" s="27">
        <f t="shared" si="123"/>
        <v>-944.900000000001</v>
      </c>
      <c r="AH516" s="27">
        <f t="shared" si="124"/>
        <v>708.700000000001</v>
      </c>
      <c r="AI516" s="27">
        <f t="shared" si="125"/>
        <v>398.6</v>
      </c>
      <c r="AJ516" s="27">
        <f t="shared" si="126"/>
        <v>13.4100000000001</v>
      </c>
      <c r="AK516" s="26">
        <f>INDEX(检修、备用和必开!I:I,MATCH(统调负荷!$C516,检修、备用和必开!$A:$A,0))</f>
        <v>9817.5595770638</v>
      </c>
      <c r="AL516" s="79"/>
    </row>
    <row r="517" s="74" customFormat="1" ht="13.8" spans="1:38">
      <c r="A517" s="26">
        <f t="shared" si="114"/>
        <v>1</v>
      </c>
      <c r="B517" s="26">
        <f t="shared" si="115"/>
        <v>8</v>
      </c>
      <c r="C517" t="s">
        <v>27</v>
      </c>
      <c r="D517" s="75">
        <v>0.364583333333333</v>
      </c>
      <c r="E517" s="26">
        <v>101710</v>
      </c>
      <c r="F517" s="26">
        <v>51483.05</v>
      </c>
      <c r="G517" s="26">
        <v>20082</v>
      </c>
      <c r="H517" s="26">
        <v>22807.4</v>
      </c>
      <c r="I517" s="26">
        <v>8749</v>
      </c>
      <c r="J517" s="26">
        <v>-1411.45</v>
      </c>
      <c r="K517" s="26">
        <f t="shared" si="113"/>
        <v>44124.82</v>
      </c>
      <c r="L517" s="27">
        <f t="shared" si="116"/>
        <v>1.55681994850064</v>
      </c>
      <c r="M517" s="75">
        <v>0.364583333333333</v>
      </c>
      <c r="N517" s="26">
        <v>99875.1</v>
      </c>
      <c r="O517" s="26">
        <v>48760.99</v>
      </c>
      <c r="P517" s="26">
        <v>19849</v>
      </c>
      <c r="Q517" s="26">
        <v>23540.8</v>
      </c>
      <c r="R517" s="26">
        <v>9120.91</v>
      </c>
      <c r="S517" s="26">
        <v>-1396.6</v>
      </c>
      <c r="T517" s="26">
        <f t="shared" si="117"/>
        <v>41402.76</v>
      </c>
      <c r="U517" s="27">
        <f t="shared" si="118"/>
        <v>1.24013318708077</v>
      </c>
      <c r="V517" s="26">
        <f>INDEX(检修、备用和必开!B:B,MATCH(统调负荷!$C517,检修、备用和必开!$A:$A,0))</f>
        <v>25158</v>
      </c>
      <c r="W517" s="26">
        <f>INDEX(检修、备用和必开!C:C,MATCH(统调负荷!$C517,检修、备用和必开!$A:$A,0))</f>
        <v>0</v>
      </c>
      <c r="X517" s="26">
        <f>INDEX(检修、备用和必开!D:D,MATCH(统调负荷!$C517,检修、备用和必开!$A:$A,0))</f>
        <v>13990</v>
      </c>
      <c r="Y517" s="26">
        <f>INDEX(检修、备用和必开!E:E,MATCH(统调负荷!$C517,检修、备用和必开!$A:$A,0))</f>
        <v>7358.23</v>
      </c>
      <c r="Z517" s="26">
        <f>INDEX(检修、备用和必开!F:F,MATCH(统调负荷!$C517,检修、备用和必开!$A:$A,0))</f>
        <v>640</v>
      </c>
      <c r="AA517" s="26">
        <f t="shared" si="119"/>
        <v>68694.4</v>
      </c>
      <c r="AB517" s="26">
        <v>405.1</v>
      </c>
      <c r="AC517" s="26">
        <v>378.8</v>
      </c>
      <c r="AD517" s="76">
        <f t="shared" si="120"/>
        <v>45663.3645833333</v>
      </c>
      <c r="AE517" s="27">
        <f t="shared" si="121"/>
        <v>-1834.89999999999</v>
      </c>
      <c r="AF517" s="27">
        <f t="shared" si="122"/>
        <v>-2722.06</v>
      </c>
      <c r="AG517" s="27">
        <f t="shared" si="123"/>
        <v>-233</v>
      </c>
      <c r="AH517" s="27">
        <f t="shared" si="124"/>
        <v>733.399999999998</v>
      </c>
      <c r="AI517" s="27">
        <f t="shared" si="125"/>
        <v>371.91</v>
      </c>
      <c r="AJ517" s="27">
        <f t="shared" si="126"/>
        <v>14.8500000000001</v>
      </c>
      <c r="AK517" s="26">
        <f>INDEX(检修、备用和必开!I:I,MATCH(统调负荷!$C517,检修、备用和必开!$A:$A,0))</f>
        <v>9817.5595770638</v>
      </c>
      <c r="AL517" s="79"/>
    </row>
    <row r="518" s="74" customFormat="1" ht="13.8" spans="1:38">
      <c r="A518" s="26">
        <f t="shared" si="114"/>
        <v>1</v>
      </c>
      <c r="B518" s="26">
        <f t="shared" si="115"/>
        <v>9</v>
      </c>
      <c r="C518" t="s">
        <v>27</v>
      </c>
      <c r="D518" s="75">
        <v>0.375</v>
      </c>
      <c r="E518" s="26">
        <v>102725</v>
      </c>
      <c r="F518" s="26">
        <v>51190.85</v>
      </c>
      <c r="G518" s="26">
        <v>20615</v>
      </c>
      <c r="H518" s="26">
        <v>22977.4</v>
      </c>
      <c r="I518" s="26">
        <v>9353</v>
      </c>
      <c r="J518" s="26">
        <v>-1411.25</v>
      </c>
      <c r="K518" s="26">
        <f t="shared" si="113"/>
        <v>43832.62</v>
      </c>
      <c r="L518" s="27">
        <f t="shared" si="116"/>
        <v>1.56719812778702</v>
      </c>
      <c r="M518" s="75">
        <v>0.375</v>
      </c>
      <c r="N518" s="26">
        <v>100637</v>
      </c>
      <c r="O518" s="26">
        <v>48336.04</v>
      </c>
      <c r="P518" s="26">
        <v>20488.4</v>
      </c>
      <c r="Q518" s="26">
        <v>23502.4</v>
      </c>
      <c r="R518" s="26">
        <v>9715.45</v>
      </c>
      <c r="S518" s="26">
        <v>-1405.29</v>
      </c>
      <c r="T518" s="26">
        <f t="shared" si="117"/>
        <v>40977.81</v>
      </c>
      <c r="U518" s="27">
        <f t="shared" si="118"/>
        <v>1.24972051824513</v>
      </c>
      <c r="V518" s="26">
        <f>INDEX(检修、备用和必开!B:B,MATCH(统调负荷!$C518,检修、备用和必开!$A:$A,0))</f>
        <v>25158</v>
      </c>
      <c r="W518" s="26">
        <f>INDEX(检修、备用和必开!C:C,MATCH(统调负荷!$C518,检修、备用和必开!$A:$A,0))</f>
        <v>0</v>
      </c>
      <c r="X518" s="26">
        <f>INDEX(检修、备用和必开!D:D,MATCH(统调负荷!$C518,检修、备用和必开!$A:$A,0))</f>
        <v>13990</v>
      </c>
      <c r="Y518" s="26">
        <f>INDEX(检修、备用和必开!E:E,MATCH(统调负荷!$C518,检修、备用和必开!$A:$A,0))</f>
        <v>7358.23</v>
      </c>
      <c r="Z518" s="26">
        <f>INDEX(检修、备用和必开!F:F,MATCH(统调负荷!$C518,检修、备用和必开!$A:$A,0))</f>
        <v>640</v>
      </c>
      <c r="AA518" s="26">
        <f t="shared" si="119"/>
        <v>68694.4</v>
      </c>
      <c r="AB518" s="26">
        <v>387.67</v>
      </c>
      <c r="AC518" s="26">
        <v>388.43</v>
      </c>
      <c r="AD518" s="76">
        <f t="shared" si="120"/>
        <v>45663.375</v>
      </c>
      <c r="AE518" s="27">
        <f t="shared" si="121"/>
        <v>-2088</v>
      </c>
      <c r="AF518" s="27">
        <f t="shared" si="122"/>
        <v>-2854.81</v>
      </c>
      <c r="AG518" s="27">
        <f t="shared" si="123"/>
        <v>-126.599999999999</v>
      </c>
      <c r="AH518" s="27">
        <f t="shared" si="124"/>
        <v>525</v>
      </c>
      <c r="AI518" s="27">
        <f t="shared" si="125"/>
        <v>362.450000000001</v>
      </c>
      <c r="AJ518" s="27">
        <f t="shared" si="126"/>
        <v>5.96000000000004</v>
      </c>
      <c r="AK518" s="26">
        <f>INDEX(检修、备用和必开!I:I,MATCH(统调负荷!$C518,检修、备用和必开!$A:$A,0))</f>
        <v>9817.5595770638</v>
      </c>
      <c r="AL518" s="79"/>
    </row>
    <row r="519" s="74" customFormat="1" ht="13.8" spans="1:38">
      <c r="A519" s="26">
        <f t="shared" si="114"/>
        <v>1</v>
      </c>
      <c r="B519" s="26">
        <f t="shared" si="115"/>
        <v>9</v>
      </c>
      <c r="C519" t="s">
        <v>27</v>
      </c>
      <c r="D519" s="75">
        <v>0.385416666666667</v>
      </c>
      <c r="E519" s="26">
        <v>103155</v>
      </c>
      <c r="F519" s="26">
        <v>51113.25</v>
      </c>
      <c r="G519" s="26">
        <v>21146</v>
      </c>
      <c r="H519" s="26">
        <v>22336</v>
      </c>
      <c r="I519" s="26">
        <v>9971</v>
      </c>
      <c r="J519" s="26">
        <v>-1411.25</v>
      </c>
      <c r="K519" s="26">
        <f t="shared" si="113"/>
        <v>43755.02</v>
      </c>
      <c r="L519" s="27">
        <f t="shared" si="116"/>
        <v>1.56997757057362</v>
      </c>
      <c r="M519" s="75">
        <v>0.385416666666667</v>
      </c>
      <c r="N519" s="26">
        <v>100677</v>
      </c>
      <c r="O519" s="26">
        <v>47440.78</v>
      </c>
      <c r="P519" s="26">
        <v>20709.4</v>
      </c>
      <c r="Q519" s="26">
        <v>23582.5</v>
      </c>
      <c r="R519" s="26">
        <v>10359.4</v>
      </c>
      <c r="S519" s="26">
        <v>-1415.08</v>
      </c>
      <c r="T519" s="26">
        <f t="shared" si="117"/>
        <v>40082.55</v>
      </c>
      <c r="U519" s="27">
        <f t="shared" si="118"/>
        <v>1.27041169687762</v>
      </c>
      <c r="V519" s="26">
        <f>INDEX(检修、备用和必开!B:B,MATCH(统调负荷!$C519,检修、备用和必开!$A:$A,0))</f>
        <v>25158</v>
      </c>
      <c r="W519" s="26">
        <f>INDEX(检修、备用和必开!C:C,MATCH(统调负荷!$C519,检修、备用和必开!$A:$A,0))</f>
        <v>0</v>
      </c>
      <c r="X519" s="26">
        <f>INDEX(检修、备用和必开!D:D,MATCH(统调负荷!$C519,检修、备用和必开!$A:$A,0))</f>
        <v>13990</v>
      </c>
      <c r="Y519" s="26">
        <f>INDEX(检修、备用和必开!E:E,MATCH(统调负荷!$C519,检修、备用和必开!$A:$A,0))</f>
        <v>7358.23</v>
      </c>
      <c r="Z519" s="26">
        <f>INDEX(检修、备用和必开!F:F,MATCH(统调负荷!$C519,检修、备用和必开!$A:$A,0))</f>
        <v>640</v>
      </c>
      <c r="AA519" s="26">
        <f t="shared" si="119"/>
        <v>68694.4</v>
      </c>
      <c r="AB519" s="26">
        <v>391.93</v>
      </c>
      <c r="AC519" s="26">
        <v>399.49</v>
      </c>
      <c r="AD519" s="76">
        <f t="shared" si="120"/>
        <v>45663.3854166667</v>
      </c>
      <c r="AE519" s="27">
        <f t="shared" si="121"/>
        <v>-2478</v>
      </c>
      <c r="AF519" s="27">
        <f t="shared" si="122"/>
        <v>-3672.47</v>
      </c>
      <c r="AG519" s="27">
        <f t="shared" si="123"/>
        <v>-436.599999999999</v>
      </c>
      <c r="AH519" s="27">
        <f t="shared" si="124"/>
        <v>1246.5</v>
      </c>
      <c r="AI519" s="27">
        <f t="shared" si="125"/>
        <v>388.4</v>
      </c>
      <c r="AJ519" s="27">
        <f t="shared" si="126"/>
        <v>-3.82999999999993</v>
      </c>
      <c r="AK519" s="26">
        <f>INDEX(检修、备用和必开!I:I,MATCH(统调负荷!$C519,检修、备用和必开!$A:$A,0))</f>
        <v>9817.5595770638</v>
      </c>
      <c r="AL519" s="79"/>
    </row>
    <row r="520" s="74" customFormat="1" ht="13.8" spans="1:38">
      <c r="A520" s="26">
        <f t="shared" si="114"/>
        <v>1</v>
      </c>
      <c r="B520" s="26">
        <f t="shared" si="115"/>
        <v>9</v>
      </c>
      <c r="C520" t="s">
        <v>27</v>
      </c>
      <c r="D520" s="75">
        <v>0.395833333333333</v>
      </c>
      <c r="E520" s="26">
        <v>102860</v>
      </c>
      <c r="F520" s="26">
        <v>50154.95</v>
      </c>
      <c r="G520" s="26">
        <v>21146</v>
      </c>
      <c r="H520" s="26">
        <v>22375.3</v>
      </c>
      <c r="I520" s="26">
        <v>10595</v>
      </c>
      <c r="J520" s="26">
        <v>-1411.25</v>
      </c>
      <c r="K520" s="26">
        <f t="shared" si="113"/>
        <v>42796.72</v>
      </c>
      <c r="L520" s="27">
        <f t="shared" si="116"/>
        <v>1.60513235593756</v>
      </c>
      <c r="M520" s="75">
        <v>0.395833333333333</v>
      </c>
      <c r="N520" s="26">
        <v>100878</v>
      </c>
      <c r="O520" s="26">
        <v>46574.72</v>
      </c>
      <c r="P520" s="26">
        <v>21021.2</v>
      </c>
      <c r="Q520" s="26">
        <v>23725.8</v>
      </c>
      <c r="R520" s="26">
        <v>10910.5</v>
      </c>
      <c r="S520" s="26">
        <v>-1354.22</v>
      </c>
      <c r="T520" s="26">
        <f t="shared" si="117"/>
        <v>39216.49</v>
      </c>
      <c r="U520" s="27">
        <f t="shared" si="118"/>
        <v>1.29109061695293</v>
      </c>
      <c r="V520" s="26">
        <f>INDEX(检修、备用和必开!B:B,MATCH(统调负荷!$C520,检修、备用和必开!$A:$A,0))</f>
        <v>25158</v>
      </c>
      <c r="W520" s="26">
        <f>INDEX(检修、备用和必开!C:C,MATCH(统调负荷!$C520,检修、备用和必开!$A:$A,0))</f>
        <v>0</v>
      </c>
      <c r="X520" s="26">
        <f>INDEX(检修、备用和必开!D:D,MATCH(统调负荷!$C520,检修、备用和必开!$A:$A,0))</f>
        <v>13990</v>
      </c>
      <c r="Y520" s="26">
        <f>INDEX(检修、备用和必开!E:E,MATCH(统调负荷!$C520,检修、备用和必开!$A:$A,0))</f>
        <v>7358.23</v>
      </c>
      <c r="Z520" s="26">
        <f>INDEX(检修、备用和必开!F:F,MATCH(统调负荷!$C520,检修、备用和必开!$A:$A,0))</f>
        <v>640</v>
      </c>
      <c r="AA520" s="26">
        <f t="shared" si="119"/>
        <v>68694.4</v>
      </c>
      <c r="AB520" s="26">
        <v>381.06</v>
      </c>
      <c r="AC520" s="26">
        <v>357.1</v>
      </c>
      <c r="AD520" s="76">
        <f t="shared" si="120"/>
        <v>45663.3958333333</v>
      </c>
      <c r="AE520" s="27">
        <f t="shared" si="121"/>
        <v>-1982</v>
      </c>
      <c r="AF520" s="27">
        <f t="shared" si="122"/>
        <v>-3580.23</v>
      </c>
      <c r="AG520" s="27">
        <f t="shared" si="123"/>
        <v>-124.799999999999</v>
      </c>
      <c r="AH520" s="27">
        <f t="shared" si="124"/>
        <v>1350.5</v>
      </c>
      <c r="AI520" s="27">
        <f t="shared" si="125"/>
        <v>315.5</v>
      </c>
      <c r="AJ520" s="27">
        <f t="shared" si="126"/>
        <v>57.03</v>
      </c>
      <c r="AK520" s="26">
        <f>INDEX(检修、备用和必开!I:I,MATCH(统调负荷!$C520,检修、备用和必开!$A:$A,0))</f>
        <v>9817.5595770638</v>
      </c>
      <c r="AL520" s="79"/>
    </row>
    <row r="521" s="74" customFormat="1" ht="13.8" spans="1:38">
      <c r="A521" s="26">
        <f t="shared" si="114"/>
        <v>1</v>
      </c>
      <c r="B521" s="26">
        <f t="shared" si="115"/>
        <v>9</v>
      </c>
      <c r="C521" t="s">
        <v>27</v>
      </c>
      <c r="D521" s="75">
        <v>0.40625</v>
      </c>
      <c r="E521" s="26">
        <v>102350</v>
      </c>
      <c r="F521" s="26">
        <v>49118.35</v>
      </c>
      <c r="G521" s="26">
        <v>21146</v>
      </c>
      <c r="H521" s="26">
        <v>22359.9</v>
      </c>
      <c r="I521" s="26">
        <v>11137</v>
      </c>
      <c r="J521" s="26">
        <v>-1411.25</v>
      </c>
      <c r="K521" s="26">
        <f t="shared" si="113"/>
        <v>41760.12</v>
      </c>
      <c r="L521" s="27">
        <f t="shared" si="116"/>
        <v>1.64497611596902</v>
      </c>
      <c r="M521" s="75">
        <v>0.40625</v>
      </c>
      <c r="N521" s="26">
        <v>100153</v>
      </c>
      <c r="O521" s="26">
        <v>44625.92</v>
      </c>
      <c r="P521" s="26">
        <v>20921.7</v>
      </c>
      <c r="Q521" s="26">
        <v>24448.5</v>
      </c>
      <c r="R521" s="26">
        <v>11496.7</v>
      </c>
      <c r="S521" s="26">
        <v>-1339.82</v>
      </c>
      <c r="T521" s="26">
        <f t="shared" si="117"/>
        <v>37267.69</v>
      </c>
      <c r="U521" s="27">
        <f t="shared" si="118"/>
        <v>1.34017744459417</v>
      </c>
      <c r="V521" s="26">
        <f>INDEX(检修、备用和必开!B:B,MATCH(统调负荷!$C521,检修、备用和必开!$A:$A,0))</f>
        <v>25158</v>
      </c>
      <c r="W521" s="26">
        <f>INDEX(检修、备用和必开!C:C,MATCH(统调负荷!$C521,检修、备用和必开!$A:$A,0))</f>
        <v>0</v>
      </c>
      <c r="X521" s="26">
        <f>INDEX(检修、备用和必开!D:D,MATCH(统调负荷!$C521,检修、备用和必开!$A:$A,0))</f>
        <v>13990</v>
      </c>
      <c r="Y521" s="26">
        <f>INDEX(检修、备用和必开!E:E,MATCH(统调负荷!$C521,检修、备用和必开!$A:$A,0))</f>
        <v>7358.23</v>
      </c>
      <c r="Z521" s="26">
        <f>INDEX(检修、备用和必开!F:F,MATCH(统调负荷!$C521,检修、备用和必开!$A:$A,0))</f>
        <v>640</v>
      </c>
      <c r="AA521" s="26">
        <f t="shared" si="119"/>
        <v>68694.4</v>
      </c>
      <c r="AB521" s="26">
        <v>363.13</v>
      </c>
      <c r="AC521" s="26">
        <v>329.54</v>
      </c>
      <c r="AD521" s="76">
        <f t="shared" si="120"/>
        <v>45663.40625</v>
      </c>
      <c r="AE521" s="27">
        <f t="shared" si="121"/>
        <v>-2197</v>
      </c>
      <c r="AF521" s="27">
        <f t="shared" si="122"/>
        <v>-4492.43</v>
      </c>
      <c r="AG521" s="27">
        <f t="shared" si="123"/>
        <v>-224.299999999999</v>
      </c>
      <c r="AH521" s="27">
        <f t="shared" si="124"/>
        <v>2088.6</v>
      </c>
      <c r="AI521" s="27">
        <f t="shared" si="125"/>
        <v>359.700000000001</v>
      </c>
      <c r="AJ521" s="27">
        <f t="shared" si="126"/>
        <v>71.4300000000001</v>
      </c>
      <c r="AK521" s="26">
        <f>INDEX(检修、备用和必开!I:I,MATCH(统调负荷!$C521,检修、备用和必开!$A:$A,0))</f>
        <v>9817.5595770638</v>
      </c>
      <c r="AL521" s="79"/>
    </row>
    <row r="522" s="74" customFormat="1" ht="13.8" spans="1:38">
      <c r="A522" s="26">
        <f t="shared" si="114"/>
        <v>1</v>
      </c>
      <c r="B522" s="26">
        <f t="shared" si="115"/>
        <v>10</v>
      </c>
      <c r="C522" t="s">
        <v>27</v>
      </c>
      <c r="D522" s="75">
        <v>0.416666666666667</v>
      </c>
      <c r="E522" s="26">
        <v>101205</v>
      </c>
      <c r="F522" s="26">
        <v>47117.95</v>
      </c>
      <c r="G522" s="26">
        <v>21308</v>
      </c>
      <c r="H522" s="26">
        <v>22418.3</v>
      </c>
      <c r="I522" s="26">
        <v>11772</v>
      </c>
      <c r="J522" s="26">
        <v>-1411.25</v>
      </c>
      <c r="K522" s="26">
        <f t="shared" si="113"/>
        <v>39759.72</v>
      </c>
      <c r="L522" s="27">
        <f t="shared" si="116"/>
        <v>1.72773852532161</v>
      </c>
      <c r="M522" s="75">
        <v>0.416666666666667</v>
      </c>
      <c r="N522" s="26">
        <v>99618.1</v>
      </c>
      <c r="O522" s="26">
        <v>42896.22</v>
      </c>
      <c r="P522" s="26">
        <v>21436.8</v>
      </c>
      <c r="Q522" s="26">
        <v>24578</v>
      </c>
      <c r="R522" s="26">
        <v>12070.7</v>
      </c>
      <c r="S522" s="26">
        <v>-1363.62</v>
      </c>
      <c r="T522" s="26">
        <f t="shared" si="117"/>
        <v>35537.99</v>
      </c>
      <c r="U522" s="27">
        <f t="shared" si="118"/>
        <v>1.38698138163895</v>
      </c>
      <c r="V522" s="26">
        <f>INDEX(检修、备用和必开!B:B,MATCH(统调负荷!$C522,检修、备用和必开!$A:$A,0))</f>
        <v>25158</v>
      </c>
      <c r="W522" s="26">
        <f>INDEX(检修、备用和必开!C:C,MATCH(统调负荷!$C522,检修、备用和必开!$A:$A,0))</f>
        <v>0</v>
      </c>
      <c r="X522" s="26">
        <f>INDEX(检修、备用和必开!D:D,MATCH(统调负荷!$C522,检修、备用和必开!$A:$A,0))</f>
        <v>13990</v>
      </c>
      <c r="Y522" s="26">
        <f>INDEX(检修、备用和必开!E:E,MATCH(统调负荷!$C522,检修、备用和必开!$A:$A,0))</f>
        <v>7358.23</v>
      </c>
      <c r="Z522" s="26">
        <f>INDEX(检修、备用和必开!F:F,MATCH(统调负荷!$C522,检修、备用和必开!$A:$A,0))</f>
        <v>640</v>
      </c>
      <c r="AA522" s="26">
        <f t="shared" si="119"/>
        <v>68694.4</v>
      </c>
      <c r="AB522" s="26">
        <v>351.63</v>
      </c>
      <c r="AC522" s="26">
        <v>350.15</v>
      </c>
      <c r="AD522" s="76">
        <f t="shared" si="120"/>
        <v>45663.4166666667</v>
      </c>
      <c r="AE522" s="27">
        <f t="shared" si="121"/>
        <v>-1586.89999999999</v>
      </c>
      <c r="AF522" s="27">
        <f t="shared" si="122"/>
        <v>-4221.73</v>
      </c>
      <c r="AG522" s="27">
        <f t="shared" si="123"/>
        <v>128.799999999999</v>
      </c>
      <c r="AH522" s="27">
        <f t="shared" si="124"/>
        <v>2159.7</v>
      </c>
      <c r="AI522" s="27">
        <f t="shared" si="125"/>
        <v>298.700000000001</v>
      </c>
      <c r="AJ522" s="27">
        <f t="shared" si="126"/>
        <v>47.6300000000001</v>
      </c>
      <c r="AK522" s="26">
        <f>INDEX(检修、备用和必开!I:I,MATCH(统调负荷!$C522,检修、备用和必开!$A:$A,0))</f>
        <v>9817.5595770638</v>
      </c>
      <c r="AL522" s="79"/>
    </row>
    <row r="523" s="74" customFormat="1" ht="13.8" spans="1:38">
      <c r="A523" s="26">
        <f t="shared" si="114"/>
        <v>1</v>
      </c>
      <c r="B523" s="26">
        <f t="shared" si="115"/>
        <v>10</v>
      </c>
      <c r="C523" t="s">
        <v>27</v>
      </c>
      <c r="D523" s="75">
        <v>0.427083333333333</v>
      </c>
      <c r="E523" s="26">
        <v>98990</v>
      </c>
      <c r="F523" s="26">
        <v>45156.35</v>
      </c>
      <c r="G523" s="26">
        <v>20927</v>
      </c>
      <c r="H523" s="26">
        <v>21992.9</v>
      </c>
      <c r="I523" s="26">
        <v>12325</v>
      </c>
      <c r="J523" s="26">
        <v>-1411.25</v>
      </c>
      <c r="K523" s="26">
        <f t="shared" si="113"/>
        <v>37798.12</v>
      </c>
      <c r="L523" s="27">
        <f t="shared" si="116"/>
        <v>1.81740255864577</v>
      </c>
      <c r="M523" s="75">
        <v>0.427083333333333</v>
      </c>
      <c r="N523" s="26">
        <v>97165</v>
      </c>
      <c r="O523" s="26">
        <v>40815.95</v>
      </c>
      <c r="P523" s="26">
        <v>20994.8</v>
      </c>
      <c r="Q523" s="26">
        <v>24120</v>
      </c>
      <c r="R523" s="26">
        <v>12637.5</v>
      </c>
      <c r="S523" s="26">
        <v>-1403.25</v>
      </c>
      <c r="T523" s="26">
        <f t="shared" si="117"/>
        <v>33457.72</v>
      </c>
      <c r="U523" s="27">
        <f t="shared" si="118"/>
        <v>1.44779137964901</v>
      </c>
      <c r="V523" s="26">
        <f>INDEX(检修、备用和必开!B:B,MATCH(统调负荷!$C523,检修、备用和必开!$A:$A,0))</f>
        <v>25158</v>
      </c>
      <c r="W523" s="26">
        <f>INDEX(检修、备用和必开!C:C,MATCH(统调负荷!$C523,检修、备用和必开!$A:$A,0))</f>
        <v>0</v>
      </c>
      <c r="X523" s="26">
        <f>INDEX(检修、备用和必开!D:D,MATCH(统调负荷!$C523,检修、备用和必开!$A:$A,0))</f>
        <v>13990</v>
      </c>
      <c r="Y523" s="26">
        <f>INDEX(检修、备用和必开!E:E,MATCH(统调负荷!$C523,检修、备用和必开!$A:$A,0))</f>
        <v>7358.23</v>
      </c>
      <c r="Z523" s="26">
        <f>INDEX(检修、备用和必开!F:F,MATCH(统调负荷!$C523,检修、备用和必开!$A:$A,0))</f>
        <v>640</v>
      </c>
      <c r="AA523" s="26">
        <f t="shared" si="119"/>
        <v>68694.4</v>
      </c>
      <c r="AB523" s="26">
        <v>329.6</v>
      </c>
      <c r="AC523" s="26">
        <v>143.87</v>
      </c>
      <c r="AD523" s="76">
        <f t="shared" si="120"/>
        <v>45663.4270833333</v>
      </c>
      <c r="AE523" s="27">
        <f t="shared" si="121"/>
        <v>-1825</v>
      </c>
      <c r="AF523" s="27">
        <f t="shared" si="122"/>
        <v>-4340.4</v>
      </c>
      <c r="AG523" s="27">
        <f t="shared" si="123"/>
        <v>67.7999999999993</v>
      </c>
      <c r="AH523" s="27">
        <f t="shared" si="124"/>
        <v>2127.1</v>
      </c>
      <c r="AI523" s="27">
        <f t="shared" si="125"/>
        <v>312.5</v>
      </c>
      <c r="AJ523" s="27">
        <f t="shared" si="126"/>
        <v>8</v>
      </c>
      <c r="AK523" s="26">
        <f>INDEX(检修、备用和必开!I:I,MATCH(统调负荷!$C523,检修、备用和必开!$A:$A,0))</f>
        <v>9817.5595770638</v>
      </c>
      <c r="AL523" s="79"/>
    </row>
    <row r="524" s="74" customFormat="1" ht="13.8" spans="1:38">
      <c r="A524" s="26">
        <f t="shared" si="114"/>
        <v>1</v>
      </c>
      <c r="B524" s="26">
        <f t="shared" si="115"/>
        <v>10</v>
      </c>
      <c r="C524" t="s">
        <v>27</v>
      </c>
      <c r="D524" s="75">
        <v>0.4375</v>
      </c>
      <c r="E524" s="26">
        <v>98445</v>
      </c>
      <c r="F524" s="26">
        <v>44607.35</v>
      </c>
      <c r="G524" s="26">
        <v>20581</v>
      </c>
      <c r="H524" s="26">
        <v>21799.9</v>
      </c>
      <c r="I524" s="26">
        <v>12868</v>
      </c>
      <c r="J524" s="26">
        <v>-1411.25</v>
      </c>
      <c r="K524" s="26">
        <f t="shared" si="113"/>
        <v>37249.12</v>
      </c>
      <c r="L524" s="27">
        <f t="shared" si="116"/>
        <v>1.84418853384993</v>
      </c>
      <c r="M524" s="75">
        <v>0.4375</v>
      </c>
      <c r="N524" s="26">
        <v>96681.4</v>
      </c>
      <c r="O524" s="26">
        <v>40361.1</v>
      </c>
      <c r="P524" s="26">
        <v>20480.6</v>
      </c>
      <c r="Q524" s="26">
        <v>24140.3</v>
      </c>
      <c r="R524" s="26">
        <v>13077.1</v>
      </c>
      <c r="S524" s="26">
        <v>-1377.7</v>
      </c>
      <c r="T524" s="26">
        <f t="shared" si="117"/>
        <v>33002.87</v>
      </c>
      <c r="U524" s="27">
        <f t="shared" si="118"/>
        <v>1.46180473761232</v>
      </c>
      <c r="V524" s="26">
        <f>INDEX(检修、备用和必开!B:B,MATCH(统调负荷!$C524,检修、备用和必开!$A:$A,0))</f>
        <v>25158</v>
      </c>
      <c r="W524" s="26">
        <f>INDEX(检修、备用和必开!C:C,MATCH(统调负荷!$C524,检修、备用和必开!$A:$A,0))</f>
        <v>0</v>
      </c>
      <c r="X524" s="26">
        <f>INDEX(检修、备用和必开!D:D,MATCH(统调负荷!$C524,检修、备用和必开!$A:$A,0))</f>
        <v>13990</v>
      </c>
      <c r="Y524" s="26">
        <f>INDEX(检修、备用和必开!E:E,MATCH(统调负荷!$C524,检修、备用和必开!$A:$A,0))</f>
        <v>7358.23</v>
      </c>
      <c r="Z524" s="26">
        <f>INDEX(检修、备用和必开!F:F,MATCH(统调负荷!$C524,检修、备用和必开!$A:$A,0))</f>
        <v>640</v>
      </c>
      <c r="AA524" s="26">
        <f t="shared" si="119"/>
        <v>68694.4</v>
      </c>
      <c r="AB524" s="26">
        <v>325.35</v>
      </c>
      <c r="AC524" s="26">
        <v>211.36</v>
      </c>
      <c r="AD524" s="76">
        <f t="shared" si="120"/>
        <v>45663.4375</v>
      </c>
      <c r="AE524" s="27">
        <f t="shared" si="121"/>
        <v>-1763.60000000001</v>
      </c>
      <c r="AF524" s="27">
        <f t="shared" si="122"/>
        <v>-4246.25</v>
      </c>
      <c r="AG524" s="27">
        <f t="shared" si="123"/>
        <v>-100.400000000001</v>
      </c>
      <c r="AH524" s="27">
        <f t="shared" si="124"/>
        <v>2340.4</v>
      </c>
      <c r="AI524" s="27">
        <f t="shared" si="125"/>
        <v>209.1</v>
      </c>
      <c r="AJ524" s="27">
        <f t="shared" si="126"/>
        <v>33.55</v>
      </c>
      <c r="AK524" s="26">
        <f>INDEX(检修、备用和必开!I:I,MATCH(统调负荷!$C524,检修、备用和必开!$A:$A,0))</f>
        <v>9817.5595770638</v>
      </c>
      <c r="AL524" s="79"/>
    </row>
    <row r="525" s="74" customFormat="1" ht="13.8" spans="1:38">
      <c r="A525" s="26">
        <f t="shared" si="114"/>
        <v>1</v>
      </c>
      <c r="B525" s="26">
        <f t="shared" si="115"/>
        <v>10</v>
      </c>
      <c r="C525" t="s">
        <v>27</v>
      </c>
      <c r="D525" s="75">
        <v>0.447916666666667</v>
      </c>
      <c r="E525" s="26">
        <v>98290</v>
      </c>
      <c r="F525" s="26">
        <v>44422.05</v>
      </c>
      <c r="G525" s="26">
        <v>20386</v>
      </c>
      <c r="H525" s="26">
        <v>21530.2</v>
      </c>
      <c r="I525" s="26">
        <v>13363</v>
      </c>
      <c r="J525" s="26">
        <v>-1411.25</v>
      </c>
      <c r="K525" s="26">
        <f t="shared" si="113"/>
        <v>37063.82</v>
      </c>
      <c r="L525" s="27">
        <f t="shared" si="116"/>
        <v>1.85340852615839</v>
      </c>
      <c r="M525" s="75">
        <v>0.447916666666667</v>
      </c>
      <c r="N525" s="26">
        <v>96193.1</v>
      </c>
      <c r="O525" s="26">
        <v>40385.1</v>
      </c>
      <c r="P525" s="26">
        <v>20152.7</v>
      </c>
      <c r="Q525" s="26">
        <v>23549.2</v>
      </c>
      <c r="R525" s="26">
        <v>13458.4</v>
      </c>
      <c r="S525" s="26">
        <v>-1352.3</v>
      </c>
      <c r="T525" s="26">
        <f t="shared" si="117"/>
        <v>33026.87</v>
      </c>
      <c r="U525" s="27">
        <f t="shared" si="118"/>
        <v>1.46105855196231</v>
      </c>
      <c r="V525" s="26">
        <f>INDEX(检修、备用和必开!B:B,MATCH(统调负荷!$C525,检修、备用和必开!$A:$A,0))</f>
        <v>25158</v>
      </c>
      <c r="W525" s="26">
        <f>INDEX(检修、备用和必开!C:C,MATCH(统调负荷!$C525,检修、备用和必开!$A:$A,0))</f>
        <v>0</v>
      </c>
      <c r="X525" s="26">
        <f>INDEX(检修、备用和必开!D:D,MATCH(统调负荷!$C525,检修、备用和必开!$A:$A,0))</f>
        <v>13990</v>
      </c>
      <c r="Y525" s="26">
        <f>INDEX(检修、备用和必开!E:E,MATCH(统调负荷!$C525,检修、备用和必开!$A:$A,0))</f>
        <v>7358.23</v>
      </c>
      <c r="Z525" s="26">
        <f>INDEX(检修、备用和必开!F:F,MATCH(统调负荷!$C525,检修、备用和必开!$A:$A,0))</f>
        <v>640</v>
      </c>
      <c r="AA525" s="26">
        <f t="shared" si="119"/>
        <v>68694.4</v>
      </c>
      <c r="AB525" s="26">
        <v>343.56</v>
      </c>
      <c r="AC525" s="26">
        <v>224.19</v>
      </c>
      <c r="AD525" s="76">
        <f t="shared" si="120"/>
        <v>45663.4479166667</v>
      </c>
      <c r="AE525" s="27">
        <f t="shared" si="121"/>
        <v>-2096.89999999999</v>
      </c>
      <c r="AF525" s="27">
        <f t="shared" si="122"/>
        <v>-4036.95</v>
      </c>
      <c r="AG525" s="27">
        <f t="shared" si="123"/>
        <v>-233.299999999999</v>
      </c>
      <c r="AH525" s="27">
        <f t="shared" si="124"/>
        <v>2019</v>
      </c>
      <c r="AI525" s="27">
        <f t="shared" si="125"/>
        <v>95.3999999999996</v>
      </c>
      <c r="AJ525" s="27">
        <f t="shared" si="126"/>
        <v>58.95</v>
      </c>
      <c r="AK525" s="26">
        <f>INDEX(检修、备用和必开!I:I,MATCH(统调负荷!$C525,检修、备用和必开!$A:$A,0))</f>
        <v>9817.5595770638</v>
      </c>
      <c r="AL525" s="79"/>
    </row>
    <row r="526" s="74" customFormat="1" ht="13.8" spans="1:38">
      <c r="A526" s="26">
        <f t="shared" si="114"/>
        <v>1</v>
      </c>
      <c r="B526" s="26">
        <f t="shared" si="115"/>
        <v>11</v>
      </c>
      <c r="C526" t="s">
        <v>27</v>
      </c>
      <c r="D526" s="75">
        <v>0.458333333333333</v>
      </c>
      <c r="E526" s="26">
        <v>98125</v>
      </c>
      <c r="F526" s="26">
        <v>43987.75</v>
      </c>
      <c r="G526" s="26">
        <v>19929</v>
      </c>
      <c r="H526" s="26">
        <v>21741.5</v>
      </c>
      <c r="I526" s="26">
        <v>13878</v>
      </c>
      <c r="J526" s="26">
        <v>-1411.25</v>
      </c>
      <c r="K526" s="26">
        <f t="shared" si="113"/>
        <v>36629.52</v>
      </c>
      <c r="L526" s="27">
        <f t="shared" si="116"/>
        <v>1.87538357040988</v>
      </c>
      <c r="M526" s="75">
        <v>0.458333333333333</v>
      </c>
      <c r="N526" s="26">
        <v>96090.8</v>
      </c>
      <c r="O526" s="26">
        <v>40946.19</v>
      </c>
      <c r="P526" s="26">
        <v>19272.8</v>
      </c>
      <c r="Q526" s="26">
        <v>23584.3</v>
      </c>
      <c r="R526" s="26">
        <v>13675.7</v>
      </c>
      <c r="S526" s="26">
        <v>-1388.19</v>
      </c>
      <c r="T526" s="26">
        <f t="shared" si="117"/>
        <v>33587.96</v>
      </c>
      <c r="U526" s="27">
        <f t="shared" si="118"/>
        <v>1.4438281927178</v>
      </c>
      <c r="V526" s="26">
        <f>INDEX(检修、备用和必开!B:B,MATCH(统调负荷!$C526,检修、备用和必开!$A:$A,0))</f>
        <v>25158</v>
      </c>
      <c r="W526" s="26">
        <f>INDEX(检修、备用和必开!C:C,MATCH(统调负荷!$C526,检修、备用和必开!$A:$A,0))</f>
        <v>0</v>
      </c>
      <c r="X526" s="26">
        <f>INDEX(检修、备用和必开!D:D,MATCH(统调负荷!$C526,检修、备用和必开!$A:$A,0))</f>
        <v>13990</v>
      </c>
      <c r="Y526" s="26">
        <f>INDEX(检修、备用和必开!E:E,MATCH(统调负荷!$C526,检修、备用和必开!$A:$A,0))</f>
        <v>7358.23</v>
      </c>
      <c r="Z526" s="26">
        <f>INDEX(检修、备用和必开!F:F,MATCH(统调负荷!$C526,检修、备用和必开!$A:$A,0))</f>
        <v>640</v>
      </c>
      <c r="AA526" s="26">
        <f t="shared" si="119"/>
        <v>68694.4</v>
      </c>
      <c r="AB526" s="26">
        <v>342.26</v>
      </c>
      <c r="AC526" s="26">
        <v>362.18</v>
      </c>
      <c r="AD526" s="76">
        <f t="shared" si="120"/>
        <v>45663.4583333333</v>
      </c>
      <c r="AE526" s="27">
        <f t="shared" si="121"/>
        <v>-2034.2</v>
      </c>
      <c r="AF526" s="27">
        <f t="shared" si="122"/>
        <v>-3041.56</v>
      </c>
      <c r="AG526" s="27">
        <f t="shared" si="123"/>
        <v>-656.200000000001</v>
      </c>
      <c r="AH526" s="27">
        <f t="shared" si="124"/>
        <v>1842.8</v>
      </c>
      <c r="AI526" s="27">
        <f t="shared" si="125"/>
        <v>-202.299999999999</v>
      </c>
      <c r="AJ526" s="27">
        <f t="shared" si="126"/>
        <v>23.0599999999999</v>
      </c>
      <c r="AK526" s="26">
        <f>INDEX(检修、备用和必开!I:I,MATCH(统调负荷!$C526,检修、备用和必开!$A:$A,0))</f>
        <v>9817.5595770638</v>
      </c>
      <c r="AL526" s="79"/>
    </row>
    <row r="527" s="74" customFormat="1" ht="13.8" spans="1:38">
      <c r="A527" s="26">
        <f t="shared" si="114"/>
        <v>1</v>
      </c>
      <c r="B527" s="26">
        <f t="shared" si="115"/>
        <v>11</v>
      </c>
      <c r="C527" t="s">
        <v>27</v>
      </c>
      <c r="D527" s="75">
        <v>0.46875</v>
      </c>
      <c r="E527" s="26">
        <v>97910</v>
      </c>
      <c r="F527" s="26">
        <v>44217.25</v>
      </c>
      <c r="G527" s="26">
        <v>19166</v>
      </c>
      <c r="H527" s="26">
        <v>21741</v>
      </c>
      <c r="I527" s="26">
        <v>14197</v>
      </c>
      <c r="J527" s="26">
        <v>-1411.25</v>
      </c>
      <c r="K527" s="26">
        <f t="shared" si="113"/>
        <v>36859.02</v>
      </c>
      <c r="L527" s="27">
        <f t="shared" si="116"/>
        <v>1.86370663137544</v>
      </c>
      <c r="M527" s="75">
        <v>0.46875</v>
      </c>
      <c r="N527" s="26">
        <v>95799.5</v>
      </c>
      <c r="O527" s="26">
        <v>41534.23</v>
      </c>
      <c r="P527" s="26">
        <v>18567</v>
      </c>
      <c r="Q527" s="26">
        <v>23008.3</v>
      </c>
      <c r="R527" s="26">
        <v>14080.2</v>
      </c>
      <c r="S527" s="26">
        <v>-1390.23</v>
      </c>
      <c r="T527" s="26">
        <f t="shared" si="117"/>
        <v>34176</v>
      </c>
      <c r="U527" s="27">
        <f t="shared" si="118"/>
        <v>1.42620105468588</v>
      </c>
      <c r="V527" s="26">
        <f>INDEX(检修、备用和必开!B:B,MATCH(统调负荷!$C527,检修、备用和必开!$A:$A,0))</f>
        <v>25158</v>
      </c>
      <c r="W527" s="26">
        <f>INDEX(检修、备用和必开!C:C,MATCH(统调负荷!$C527,检修、备用和必开!$A:$A,0))</f>
        <v>0</v>
      </c>
      <c r="X527" s="26">
        <f>INDEX(检修、备用和必开!D:D,MATCH(统调负荷!$C527,检修、备用和必开!$A:$A,0))</f>
        <v>13990</v>
      </c>
      <c r="Y527" s="26">
        <f>INDEX(检修、备用和必开!E:E,MATCH(统调负荷!$C527,检修、备用和必开!$A:$A,0))</f>
        <v>7358.23</v>
      </c>
      <c r="Z527" s="26">
        <f>INDEX(检修、备用和必开!F:F,MATCH(统调负荷!$C527,检修、备用和必开!$A:$A,0))</f>
        <v>640</v>
      </c>
      <c r="AA527" s="26">
        <f t="shared" si="119"/>
        <v>68694.4</v>
      </c>
      <c r="AB527" s="26">
        <v>343.08</v>
      </c>
      <c r="AC527" s="26">
        <v>349.35</v>
      </c>
      <c r="AD527" s="76">
        <f t="shared" si="120"/>
        <v>45663.46875</v>
      </c>
      <c r="AE527" s="27">
        <f t="shared" si="121"/>
        <v>-2110.5</v>
      </c>
      <c r="AF527" s="27">
        <f t="shared" si="122"/>
        <v>-2683.02</v>
      </c>
      <c r="AG527" s="27">
        <f t="shared" si="123"/>
        <v>-599</v>
      </c>
      <c r="AH527" s="27">
        <f t="shared" si="124"/>
        <v>1267.3</v>
      </c>
      <c r="AI527" s="27">
        <f t="shared" si="125"/>
        <v>-116.799999999999</v>
      </c>
      <c r="AJ527" s="27">
        <f t="shared" si="126"/>
        <v>21.02</v>
      </c>
      <c r="AK527" s="26">
        <f>INDEX(检修、备用和必开!I:I,MATCH(统调负荷!$C527,检修、备用和必开!$A:$A,0))</f>
        <v>9817.5595770638</v>
      </c>
      <c r="AL527" s="79"/>
    </row>
    <row r="528" s="74" customFormat="1" ht="13.8" spans="1:38">
      <c r="A528" s="26">
        <f t="shared" si="114"/>
        <v>1</v>
      </c>
      <c r="B528" s="26">
        <f t="shared" si="115"/>
        <v>11</v>
      </c>
      <c r="C528" t="s">
        <v>27</v>
      </c>
      <c r="D528" s="75">
        <v>0.479166666666667</v>
      </c>
      <c r="E528" s="26">
        <v>95815</v>
      </c>
      <c r="F528" s="26">
        <v>43106.55</v>
      </c>
      <c r="G528" s="26">
        <v>18068</v>
      </c>
      <c r="H528" s="26">
        <v>21588.7</v>
      </c>
      <c r="I528" s="26">
        <v>14463</v>
      </c>
      <c r="J528" s="26">
        <v>-1411.25</v>
      </c>
      <c r="K528" s="26">
        <f t="shared" si="113"/>
        <v>35748.32</v>
      </c>
      <c r="L528" s="27">
        <f t="shared" si="116"/>
        <v>1.92161198064692</v>
      </c>
      <c r="M528" s="75">
        <v>0.479166666666667</v>
      </c>
      <c r="N528" s="26">
        <v>94407.2</v>
      </c>
      <c r="O528" s="26">
        <v>41883.81</v>
      </c>
      <c r="P528" s="26">
        <v>16928.2</v>
      </c>
      <c r="Q528" s="26">
        <v>22640.2</v>
      </c>
      <c r="R528" s="26">
        <v>14311.7</v>
      </c>
      <c r="S528" s="26">
        <v>-1356.71</v>
      </c>
      <c r="T528" s="26">
        <f t="shared" si="117"/>
        <v>34525.58</v>
      </c>
      <c r="U528" s="27">
        <f t="shared" si="118"/>
        <v>1.41592453393322</v>
      </c>
      <c r="V528" s="26">
        <f>INDEX(检修、备用和必开!B:B,MATCH(统调负荷!$C528,检修、备用和必开!$A:$A,0))</f>
        <v>25158</v>
      </c>
      <c r="W528" s="26">
        <f>INDEX(检修、备用和必开!C:C,MATCH(统调负荷!$C528,检修、备用和必开!$A:$A,0))</f>
        <v>0</v>
      </c>
      <c r="X528" s="26">
        <f>INDEX(检修、备用和必开!D:D,MATCH(统调负荷!$C528,检修、备用和必开!$A:$A,0))</f>
        <v>13990</v>
      </c>
      <c r="Y528" s="26">
        <f>INDEX(检修、备用和必开!E:E,MATCH(统调负荷!$C528,检修、备用和必开!$A:$A,0))</f>
        <v>7358.23</v>
      </c>
      <c r="Z528" s="26">
        <f>INDEX(检修、备用和必开!F:F,MATCH(统调负荷!$C528,检修、备用和必开!$A:$A,0))</f>
        <v>640</v>
      </c>
      <c r="AA528" s="26">
        <f t="shared" si="119"/>
        <v>68694.4</v>
      </c>
      <c r="AB528" s="26">
        <v>330.66</v>
      </c>
      <c r="AC528" s="26">
        <v>332.42</v>
      </c>
      <c r="AD528" s="76">
        <f t="shared" si="120"/>
        <v>45663.4791666667</v>
      </c>
      <c r="AE528" s="27">
        <f t="shared" si="121"/>
        <v>-1407.8</v>
      </c>
      <c r="AF528" s="27">
        <f t="shared" si="122"/>
        <v>-1222.74000000001</v>
      </c>
      <c r="AG528" s="27">
        <f t="shared" si="123"/>
        <v>-1139.8</v>
      </c>
      <c r="AH528" s="27">
        <f t="shared" si="124"/>
        <v>1051.5</v>
      </c>
      <c r="AI528" s="27">
        <f t="shared" si="125"/>
        <v>-151.299999999999</v>
      </c>
      <c r="AJ528" s="27">
        <f t="shared" si="126"/>
        <v>54.54</v>
      </c>
      <c r="AK528" s="26">
        <f>INDEX(检修、备用和必开!I:I,MATCH(统调负荷!$C528,检修、备用和必开!$A:$A,0))</f>
        <v>9817.5595770638</v>
      </c>
      <c r="AL528" s="79"/>
    </row>
    <row r="529" s="74" customFormat="1" ht="13.8" spans="1:38">
      <c r="A529" s="26">
        <f t="shared" si="114"/>
        <v>1</v>
      </c>
      <c r="B529" s="26">
        <f t="shared" si="115"/>
        <v>11</v>
      </c>
      <c r="C529" t="s">
        <v>27</v>
      </c>
      <c r="D529" s="75">
        <v>0.489583333333333</v>
      </c>
      <c r="E529" s="26">
        <v>92920</v>
      </c>
      <c r="F529" s="26">
        <v>41529.75</v>
      </c>
      <c r="G529" s="26">
        <v>16558</v>
      </c>
      <c r="H529" s="26">
        <v>21608.5</v>
      </c>
      <c r="I529" s="26">
        <v>14635</v>
      </c>
      <c r="J529" s="26">
        <v>-1411.25</v>
      </c>
      <c r="K529" s="26">
        <f t="shared" si="113"/>
        <v>34171.52</v>
      </c>
      <c r="L529" s="27">
        <f t="shared" si="116"/>
        <v>2.01028224673646</v>
      </c>
      <c r="M529" s="75">
        <v>0.489583333333333</v>
      </c>
      <c r="N529" s="26">
        <v>91355.2</v>
      </c>
      <c r="O529" s="26">
        <v>40280.04</v>
      </c>
      <c r="P529" s="26">
        <v>15629</v>
      </c>
      <c r="Q529" s="26">
        <v>22360.2</v>
      </c>
      <c r="R529" s="26">
        <v>14460.5</v>
      </c>
      <c r="S529" s="26">
        <v>-1374.54</v>
      </c>
      <c r="T529" s="26">
        <f t="shared" si="117"/>
        <v>32921.81</v>
      </c>
      <c r="U529" s="27">
        <f t="shared" si="118"/>
        <v>1.46433062378109</v>
      </c>
      <c r="V529" s="26">
        <f>INDEX(检修、备用和必开!B:B,MATCH(统调负荷!$C529,检修、备用和必开!$A:$A,0))</f>
        <v>25158</v>
      </c>
      <c r="W529" s="26">
        <f>INDEX(检修、备用和必开!C:C,MATCH(统调负荷!$C529,检修、备用和必开!$A:$A,0))</f>
        <v>0</v>
      </c>
      <c r="X529" s="26">
        <f>INDEX(检修、备用和必开!D:D,MATCH(统调负荷!$C529,检修、备用和必开!$A:$A,0))</f>
        <v>13990</v>
      </c>
      <c r="Y529" s="26">
        <f>INDEX(检修、备用和必开!E:E,MATCH(统调负荷!$C529,检修、备用和必开!$A:$A,0))</f>
        <v>7358.23</v>
      </c>
      <c r="Z529" s="26">
        <f>INDEX(检修、备用和必开!F:F,MATCH(统调负荷!$C529,检修、备用和必开!$A:$A,0))</f>
        <v>640</v>
      </c>
      <c r="AA529" s="26">
        <f t="shared" si="119"/>
        <v>68694.4</v>
      </c>
      <c r="AB529" s="26">
        <v>312.23</v>
      </c>
      <c r="AC529" s="26">
        <v>307.72</v>
      </c>
      <c r="AD529" s="76">
        <f t="shared" si="120"/>
        <v>45663.4895833333</v>
      </c>
      <c r="AE529" s="27">
        <f t="shared" si="121"/>
        <v>-1564.8</v>
      </c>
      <c r="AF529" s="27">
        <f t="shared" si="122"/>
        <v>-1249.71</v>
      </c>
      <c r="AG529" s="27">
        <f t="shared" si="123"/>
        <v>-929</v>
      </c>
      <c r="AH529" s="27">
        <f t="shared" si="124"/>
        <v>751.700000000001</v>
      </c>
      <c r="AI529" s="27">
        <f t="shared" si="125"/>
        <v>-174.5</v>
      </c>
      <c r="AJ529" s="27">
        <f t="shared" si="126"/>
        <v>36.71</v>
      </c>
      <c r="AK529" s="26">
        <f>INDEX(检修、备用和必开!I:I,MATCH(统调负荷!$C529,检修、备用和必开!$A:$A,0))</f>
        <v>9817.5595770638</v>
      </c>
      <c r="AL529" s="79"/>
    </row>
    <row r="530" s="74" customFormat="1" ht="13.8" spans="1:38">
      <c r="A530" s="26">
        <f t="shared" si="114"/>
        <v>1</v>
      </c>
      <c r="B530" s="26">
        <f t="shared" si="115"/>
        <v>12</v>
      </c>
      <c r="C530" t="s">
        <v>27</v>
      </c>
      <c r="D530" s="75">
        <v>0.5</v>
      </c>
      <c r="E530" s="26">
        <v>86030</v>
      </c>
      <c r="F530" s="26">
        <v>36838.45</v>
      </c>
      <c r="G530" s="26">
        <v>15374</v>
      </c>
      <c r="H530" s="26">
        <v>20450.8</v>
      </c>
      <c r="I530" s="26">
        <v>14778</v>
      </c>
      <c r="J530" s="26">
        <v>-1411.25</v>
      </c>
      <c r="K530" s="26">
        <f t="shared" si="113"/>
        <v>29480.22</v>
      </c>
      <c r="L530" s="27">
        <f t="shared" si="116"/>
        <v>2.33018613836667</v>
      </c>
      <c r="M530" s="75">
        <v>0.5</v>
      </c>
      <c r="N530" s="26">
        <v>85162.1</v>
      </c>
      <c r="O530" s="26">
        <v>35618.19</v>
      </c>
      <c r="P530" s="26">
        <v>14915.1</v>
      </c>
      <c r="Q530" s="26">
        <v>21509.8</v>
      </c>
      <c r="R530" s="26">
        <v>14507.2</v>
      </c>
      <c r="S530" s="26">
        <v>-1388.19</v>
      </c>
      <c r="T530" s="26">
        <f t="shared" si="117"/>
        <v>28259.96</v>
      </c>
      <c r="U530" s="27">
        <f t="shared" si="118"/>
        <v>1.62590449789775</v>
      </c>
      <c r="V530" s="26">
        <f>INDEX(检修、备用和必开!B:B,MATCH(统调负荷!$C530,检修、备用和必开!$A:$A,0))</f>
        <v>25158</v>
      </c>
      <c r="W530" s="26">
        <f>INDEX(检修、备用和必开!C:C,MATCH(统调负荷!$C530,检修、备用和必开!$A:$A,0))</f>
        <v>0</v>
      </c>
      <c r="X530" s="26">
        <f>INDEX(检修、备用和必开!D:D,MATCH(统调负荷!$C530,检修、备用和必开!$A:$A,0))</f>
        <v>13990</v>
      </c>
      <c r="Y530" s="26">
        <f>INDEX(检修、备用和必开!E:E,MATCH(统调负荷!$C530,检修、备用和必开!$A:$A,0))</f>
        <v>7358.23</v>
      </c>
      <c r="Z530" s="26">
        <f>INDEX(检修、备用和必开!F:F,MATCH(统调负荷!$C530,检修、备用和必开!$A:$A,0))</f>
        <v>640</v>
      </c>
      <c r="AA530" s="26">
        <f t="shared" si="119"/>
        <v>68694.4</v>
      </c>
      <c r="AB530" s="26">
        <v>259.01</v>
      </c>
      <c r="AC530" s="26">
        <v>138.05</v>
      </c>
      <c r="AD530" s="76">
        <f t="shared" si="120"/>
        <v>45663.5</v>
      </c>
      <c r="AE530" s="27">
        <f t="shared" si="121"/>
        <v>-867.899999999994</v>
      </c>
      <c r="AF530" s="27">
        <f t="shared" si="122"/>
        <v>-1220.25999999999</v>
      </c>
      <c r="AG530" s="27">
        <f t="shared" si="123"/>
        <v>-458.9</v>
      </c>
      <c r="AH530" s="27">
        <f t="shared" si="124"/>
        <v>1059</v>
      </c>
      <c r="AI530" s="27">
        <f t="shared" si="125"/>
        <v>-270.799999999999</v>
      </c>
      <c r="AJ530" s="27">
        <f t="shared" si="126"/>
        <v>23.0599999999999</v>
      </c>
      <c r="AK530" s="26">
        <f>INDEX(检修、备用和必开!I:I,MATCH(统调负荷!$C530,检修、备用和必开!$A:$A,0))</f>
        <v>9817.5595770638</v>
      </c>
      <c r="AL530" s="79"/>
    </row>
    <row r="531" s="74" customFormat="1" ht="13.8" spans="1:38">
      <c r="A531" s="26">
        <f t="shared" si="114"/>
        <v>1</v>
      </c>
      <c r="B531" s="26">
        <f t="shared" si="115"/>
        <v>12</v>
      </c>
      <c r="C531" t="s">
        <v>27</v>
      </c>
      <c r="D531" s="75">
        <v>0.510416666666667</v>
      </c>
      <c r="E531" s="26">
        <v>86460</v>
      </c>
      <c r="F531" s="26">
        <v>38320.15</v>
      </c>
      <c r="G531" s="26">
        <v>15017</v>
      </c>
      <c r="H531" s="26">
        <v>19661.1</v>
      </c>
      <c r="I531" s="26">
        <v>14873</v>
      </c>
      <c r="J531" s="26">
        <v>-1411.25</v>
      </c>
      <c r="K531" s="26">
        <f t="shared" si="113"/>
        <v>30961.92</v>
      </c>
      <c r="L531" s="27">
        <f t="shared" si="116"/>
        <v>2.21867377733681</v>
      </c>
      <c r="M531" s="75">
        <v>0.510416666666667</v>
      </c>
      <c r="N531" s="26">
        <v>85377.5</v>
      </c>
      <c r="O531" s="26">
        <v>37707.39</v>
      </c>
      <c r="P531" s="26">
        <v>13635.5</v>
      </c>
      <c r="Q531" s="26">
        <v>20796.2</v>
      </c>
      <c r="R531" s="26">
        <v>14612.9</v>
      </c>
      <c r="S531" s="26">
        <v>-1374.49</v>
      </c>
      <c r="T531" s="26">
        <f t="shared" si="117"/>
        <v>30349.16</v>
      </c>
      <c r="U531" s="27">
        <f t="shared" si="118"/>
        <v>1.54929412284761</v>
      </c>
      <c r="V531" s="26">
        <f>INDEX(检修、备用和必开!B:B,MATCH(统调负荷!$C531,检修、备用和必开!$A:$A,0))</f>
        <v>25158</v>
      </c>
      <c r="W531" s="26">
        <f>INDEX(检修、备用和必开!C:C,MATCH(统调负荷!$C531,检修、备用和必开!$A:$A,0))</f>
        <v>0</v>
      </c>
      <c r="X531" s="26">
        <f>INDEX(检修、备用和必开!D:D,MATCH(统调负荷!$C531,检修、备用和必开!$A:$A,0))</f>
        <v>13990</v>
      </c>
      <c r="Y531" s="26">
        <f>INDEX(检修、备用和必开!E:E,MATCH(统调负荷!$C531,检修、备用和必开!$A:$A,0))</f>
        <v>7358.23</v>
      </c>
      <c r="Z531" s="26">
        <f>INDEX(检修、备用和必开!F:F,MATCH(统调负荷!$C531,检修、备用和必开!$A:$A,0))</f>
        <v>640</v>
      </c>
      <c r="AA531" s="26">
        <f t="shared" si="119"/>
        <v>68694.4</v>
      </c>
      <c r="AB531" s="26">
        <v>301.48</v>
      </c>
      <c r="AC531" s="26">
        <v>282.7</v>
      </c>
      <c r="AD531" s="76">
        <f t="shared" si="120"/>
        <v>45663.5104166667</v>
      </c>
      <c r="AE531" s="27">
        <f t="shared" si="121"/>
        <v>-1082.5</v>
      </c>
      <c r="AF531" s="27">
        <f t="shared" si="122"/>
        <v>-612.760000000002</v>
      </c>
      <c r="AG531" s="27">
        <f t="shared" si="123"/>
        <v>-1381.5</v>
      </c>
      <c r="AH531" s="27">
        <f t="shared" si="124"/>
        <v>1135.1</v>
      </c>
      <c r="AI531" s="27">
        <f t="shared" si="125"/>
        <v>-260.1</v>
      </c>
      <c r="AJ531" s="27">
        <f t="shared" si="126"/>
        <v>36.76</v>
      </c>
      <c r="AK531" s="26">
        <f>INDEX(检修、备用和必开!I:I,MATCH(统调负荷!$C531,检修、备用和必开!$A:$A,0))</f>
        <v>9817.5595770638</v>
      </c>
      <c r="AL531" s="79"/>
    </row>
    <row r="532" s="74" customFormat="1" ht="13.8" spans="1:38">
      <c r="A532" s="26">
        <f t="shared" si="114"/>
        <v>1</v>
      </c>
      <c r="B532" s="26">
        <f t="shared" si="115"/>
        <v>12</v>
      </c>
      <c r="C532" t="s">
        <v>27</v>
      </c>
      <c r="D532" s="75">
        <v>0.520833333333333</v>
      </c>
      <c r="E532" s="26">
        <v>85555</v>
      </c>
      <c r="F532" s="26">
        <v>37530.65</v>
      </c>
      <c r="G532" s="26">
        <v>14576</v>
      </c>
      <c r="H532" s="26">
        <v>19952.6</v>
      </c>
      <c r="I532" s="26">
        <v>14907</v>
      </c>
      <c r="J532" s="26">
        <v>-1411.25</v>
      </c>
      <c r="K532" s="26">
        <f t="shared" si="113"/>
        <v>30172.42</v>
      </c>
      <c r="L532" s="27">
        <f t="shared" si="116"/>
        <v>2.27672821735877</v>
      </c>
      <c r="M532" s="75">
        <v>0.520833333333333</v>
      </c>
      <c r="N532" s="26">
        <v>84777.9</v>
      </c>
      <c r="O532" s="26">
        <v>37084.03</v>
      </c>
      <c r="P532" s="26">
        <v>13958.3</v>
      </c>
      <c r="Q532" s="26">
        <v>20426.1</v>
      </c>
      <c r="R532" s="26">
        <v>14645.1</v>
      </c>
      <c r="S532" s="26">
        <v>-1335.63</v>
      </c>
      <c r="T532" s="26">
        <f t="shared" si="117"/>
        <v>29725.8</v>
      </c>
      <c r="U532" s="27">
        <f t="shared" si="118"/>
        <v>1.57138608924005</v>
      </c>
      <c r="V532" s="26">
        <f>INDEX(检修、备用和必开!B:B,MATCH(统调负荷!$C532,检修、备用和必开!$A:$A,0))</f>
        <v>25158</v>
      </c>
      <c r="W532" s="26">
        <f>INDEX(检修、备用和必开!C:C,MATCH(统调负荷!$C532,检修、备用和必开!$A:$A,0))</f>
        <v>0</v>
      </c>
      <c r="X532" s="26">
        <f>INDEX(检修、备用和必开!D:D,MATCH(统调负荷!$C532,检修、备用和必开!$A:$A,0))</f>
        <v>13990</v>
      </c>
      <c r="Y532" s="26">
        <f>INDEX(检修、备用和必开!E:E,MATCH(统调负荷!$C532,检修、备用和必开!$A:$A,0))</f>
        <v>7358.23</v>
      </c>
      <c r="Z532" s="26">
        <f>INDEX(检修、备用和必开!F:F,MATCH(统调负荷!$C532,检修、备用和必开!$A:$A,0))</f>
        <v>640</v>
      </c>
      <c r="AA532" s="26">
        <f t="shared" si="119"/>
        <v>68694.4</v>
      </c>
      <c r="AB532" s="26">
        <v>294.33</v>
      </c>
      <c r="AC532" s="26">
        <v>319.72</v>
      </c>
      <c r="AD532" s="76">
        <f t="shared" si="120"/>
        <v>45663.5208333333</v>
      </c>
      <c r="AE532" s="27">
        <f t="shared" si="121"/>
        <v>-777.100000000006</v>
      </c>
      <c r="AF532" s="27">
        <f t="shared" si="122"/>
        <v>-446.620000000003</v>
      </c>
      <c r="AG532" s="27">
        <f t="shared" si="123"/>
        <v>-617.700000000001</v>
      </c>
      <c r="AH532" s="27">
        <f t="shared" si="124"/>
        <v>473.5</v>
      </c>
      <c r="AI532" s="27">
        <f t="shared" si="125"/>
        <v>-261.9</v>
      </c>
      <c r="AJ532" s="27">
        <f t="shared" si="126"/>
        <v>75.6199999999999</v>
      </c>
      <c r="AK532" s="26">
        <f>INDEX(检修、备用和必开!I:I,MATCH(统调负荷!$C532,检修、备用和必开!$A:$A,0))</f>
        <v>9817.5595770638</v>
      </c>
      <c r="AL532" s="79"/>
    </row>
    <row r="533" s="74" customFormat="1" ht="13.8" spans="1:38">
      <c r="A533" s="26">
        <f t="shared" si="114"/>
        <v>1</v>
      </c>
      <c r="B533" s="26">
        <f t="shared" si="115"/>
        <v>12</v>
      </c>
      <c r="C533" t="s">
        <v>27</v>
      </c>
      <c r="D533" s="75">
        <v>0.53125</v>
      </c>
      <c r="E533" s="26">
        <v>85080</v>
      </c>
      <c r="F533" s="26">
        <v>37602.55</v>
      </c>
      <c r="G533" s="26">
        <v>14113</v>
      </c>
      <c r="H533" s="26">
        <v>19874.7</v>
      </c>
      <c r="I533" s="26">
        <v>14901</v>
      </c>
      <c r="J533" s="26">
        <v>-1411.25</v>
      </c>
      <c r="K533" s="26">
        <f t="shared" si="113"/>
        <v>30244.32</v>
      </c>
      <c r="L533" s="27">
        <f t="shared" si="116"/>
        <v>2.27131573796336</v>
      </c>
      <c r="M533" s="75">
        <v>0.53125</v>
      </c>
      <c r="N533" s="26">
        <v>84296.9</v>
      </c>
      <c r="O533" s="26">
        <v>36947.91</v>
      </c>
      <c r="P533" s="26">
        <v>13910.4</v>
      </c>
      <c r="Q533" s="26">
        <v>20253.8</v>
      </c>
      <c r="R533" s="26">
        <v>14598</v>
      </c>
      <c r="S533" s="26">
        <v>-1413.21</v>
      </c>
      <c r="T533" s="26">
        <f t="shared" si="117"/>
        <v>29589.68</v>
      </c>
      <c r="U533" s="27">
        <f t="shared" si="118"/>
        <v>1.5762942729272</v>
      </c>
      <c r="V533" s="26">
        <f>INDEX(检修、备用和必开!B:B,MATCH(统调负荷!$C533,检修、备用和必开!$A:$A,0))</f>
        <v>25158</v>
      </c>
      <c r="W533" s="26">
        <f>INDEX(检修、备用和必开!C:C,MATCH(统调负荷!$C533,检修、备用和必开!$A:$A,0))</f>
        <v>0</v>
      </c>
      <c r="X533" s="26">
        <f>INDEX(检修、备用和必开!D:D,MATCH(统调负荷!$C533,检修、备用和必开!$A:$A,0))</f>
        <v>13990</v>
      </c>
      <c r="Y533" s="26">
        <f>INDEX(检修、备用和必开!E:E,MATCH(统调负荷!$C533,检修、备用和必开!$A:$A,0))</f>
        <v>7358.23</v>
      </c>
      <c r="Z533" s="26">
        <f>INDEX(检修、备用和必开!F:F,MATCH(统调负荷!$C533,检修、备用和必开!$A:$A,0))</f>
        <v>640</v>
      </c>
      <c r="AA533" s="26">
        <f t="shared" si="119"/>
        <v>68694.4</v>
      </c>
      <c r="AB533" s="26">
        <v>293.39</v>
      </c>
      <c r="AC533" s="26">
        <v>262.28</v>
      </c>
      <c r="AD533" s="76">
        <f t="shared" si="120"/>
        <v>45663.53125</v>
      </c>
      <c r="AE533" s="27">
        <f t="shared" si="121"/>
        <v>-783.100000000006</v>
      </c>
      <c r="AF533" s="27">
        <f t="shared" si="122"/>
        <v>-654.639999999999</v>
      </c>
      <c r="AG533" s="27">
        <f t="shared" si="123"/>
        <v>-202.6</v>
      </c>
      <c r="AH533" s="27">
        <f t="shared" si="124"/>
        <v>379.099999999999</v>
      </c>
      <c r="AI533" s="27">
        <f t="shared" si="125"/>
        <v>-303</v>
      </c>
      <c r="AJ533" s="27">
        <f t="shared" si="126"/>
        <v>-1.96000000000004</v>
      </c>
      <c r="AK533" s="26">
        <f>INDEX(检修、备用和必开!I:I,MATCH(统调负荷!$C533,检修、备用和必开!$A:$A,0))</f>
        <v>9817.5595770638</v>
      </c>
      <c r="AL533" s="79"/>
    </row>
    <row r="534" s="74" customFormat="1" ht="13.8" spans="1:38">
      <c r="A534" s="26">
        <f t="shared" si="114"/>
        <v>1</v>
      </c>
      <c r="B534" s="26">
        <f t="shared" si="115"/>
        <v>13</v>
      </c>
      <c r="C534" t="s">
        <v>27</v>
      </c>
      <c r="D534" s="75">
        <v>0.541666666666667</v>
      </c>
      <c r="E534" s="26">
        <v>84895</v>
      </c>
      <c r="F534" s="26">
        <v>38152.05</v>
      </c>
      <c r="G534" s="26">
        <v>13558</v>
      </c>
      <c r="H534" s="26">
        <v>19765.2</v>
      </c>
      <c r="I534" s="26">
        <v>14831</v>
      </c>
      <c r="J534" s="26">
        <v>-1411.25</v>
      </c>
      <c r="K534" s="26">
        <f t="shared" si="113"/>
        <v>30793.82</v>
      </c>
      <c r="L534" s="27">
        <f t="shared" si="116"/>
        <v>2.23078526795311</v>
      </c>
      <c r="M534" s="75">
        <v>0.541666666666667</v>
      </c>
      <c r="N534" s="26">
        <v>84215.5</v>
      </c>
      <c r="O534" s="26">
        <v>37024.05</v>
      </c>
      <c r="P534" s="26">
        <v>13416.6</v>
      </c>
      <c r="Q534" s="26">
        <v>20536.7</v>
      </c>
      <c r="R534" s="26">
        <v>14628.5</v>
      </c>
      <c r="S534" s="26">
        <v>-1390.35</v>
      </c>
      <c r="T534" s="26">
        <f t="shared" si="117"/>
        <v>29665.82</v>
      </c>
      <c r="U534" s="27">
        <f t="shared" si="118"/>
        <v>1.57354506226203</v>
      </c>
      <c r="V534" s="26">
        <f>INDEX(检修、备用和必开!B:B,MATCH(统调负荷!$C534,检修、备用和必开!$A:$A,0))</f>
        <v>25158</v>
      </c>
      <c r="W534" s="26">
        <f>INDEX(检修、备用和必开!C:C,MATCH(统调负荷!$C534,检修、备用和必开!$A:$A,0))</f>
        <v>0</v>
      </c>
      <c r="X534" s="26">
        <f>INDEX(检修、备用和必开!D:D,MATCH(统调负荷!$C534,检修、备用和必开!$A:$A,0))</f>
        <v>13990</v>
      </c>
      <c r="Y534" s="26">
        <f>INDEX(检修、备用和必开!E:E,MATCH(统调负荷!$C534,检修、备用和必开!$A:$A,0))</f>
        <v>7358.23</v>
      </c>
      <c r="Z534" s="26">
        <f>INDEX(检修、备用和必开!F:F,MATCH(统调负荷!$C534,检修、备用和必开!$A:$A,0))</f>
        <v>640</v>
      </c>
      <c r="AA534" s="26">
        <f t="shared" si="119"/>
        <v>68694.4</v>
      </c>
      <c r="AB534" s="26">
        <v>289.66</v>
      </c>
      <c r="AC534" s="26">
        <v>302.91</v>
      </c>
      <c r="AD534" s="76">
        <f t="shared" si="120"/>
        <v>45663.5416666667</v>
      </c>
      <c r="AE534" s="27">
        <f t="shared" si="121"/>
        <v>-679.5</v>
      </c>
      <c r="AF534" s="27">
        <f t="shared" si="122"/>
        <v>-1128</v>
      </c>
      <c r="AG534" s="27">
        <f t="shared" si="123"/>
        <v>-141.4</v>
      </c>
      <c r="AH534" s="27">
        <f t="shared" si="124"/>
        <v>771.5</v>
      </c>
      <c r="AI534" s="27">
        <f t="shared" si="125"/>
        <v>-202.5</v>
      </c>
      <c r="AJ534" s="27">
        <f t="shared" si="126"/>
        <v>20.9000000000001</v>
      </c>
      <c r="AK534" s="26">
        <f>INDEX(检修、备用和必开!I:I,MATCH(统调负荷!$C534,检修、备用和必开!$A:$A,0))</f>
        <v>9817.5595770638</v>
      </c>
      <c r="AL534" s="79"/>
    </row>
    <row r="535" s="74" customFormat="1" ht="13.8" spans="1:38">
      <c r="A535" s="26">
        <f t="shared" si="114"/>
        <v>1</v>
      </c>
      <c r="B535" s="26">
        <f t="shared" si="115"/>
        <v>13</v>
      </c>
      <c r="C535" t="s">
        <v>27</v>
      </c>
      <c r="D535" s="75">
        <v>0.552083333333333</v>
      </c>
      <c r="E535" s="26">
        <v>86405</v>
      </c>
      <c r="F535" s="26">
        <v>39650.65</v>
      </c>
      <c r="G535" s="26">
        <v>13558</v>
      </c>
      <c r="H535" s="26">
        <v>19881.6</v>
      </c>
      <c r="I535" s="26">
        <v>14726</v>
      </c>
      <c r="J535" s="26">
        <v>-1411.25</v>
      </c>
      <c r="K535" s="26">
        <f t="shared" si="113"/>
        <v>32292.42</v>
      </c>
      <c r="L535" s="27">
        <f t="shared" si="116"/>
        <v>2.1272608246765</v>
      </c>
      <c r="M535" s="75">
        <v>0.552083333333333</v>
      </c>
      <c r="N535" s="26">
        <v>85498.5</v>
      </c>
      <c r="O535" s="26">
        <v>38658.68</v>
      </c>
      <c r="P535" s="26">
        <v>13294.5</v>
      </c>
      <c r="Q535" s="26">
        <v>20464</v>
      </c>
      <c r="R535" s="26">
        <v>14455.9</v>
      </c>
      <c r="S535" s="26">
        <v>-1374.58</v>
      </c>
      <c r="T535" s="26">
        <f t="shared" si="117"/>
        <v>31300.45</v>
      </c>
      <c r="U535" s="27">
        <f t="shared" si="118"/>
        <v>1.51675242794011</v>
      </c>
      <c r="V535" s="26">
        <f>INDEX(检修、备用和必开!B:B,MATCH(统调负荷!$C535,检修、备用和必开!$A:$A,0))</f>
        <v>25158</v>
      </c>
      <c r="W535" s="26">
        <f>INDEX(检修、备用和必开!C:C,MATCH(统调负荷!$C535,检修、备用和必开!$A:$A,0))</f>
        <v>0</v>
      </c>
      <c r="X535" s="26">
        <f>INDEX(检修、备用和必开!D:D,MATCH(统调负荷!$C535,检修、备用和必开!$A:$A,0))</f>
        <v>13990</v>
      </c>
      <c r="Y535" s="26">
        <f>INDEX(检修、备用和必开!E:E,MATCH(统调负荷!$C535,检修、备用和必开!$A:$A,0))</f>
        <v>7358.23</v>
      </c>
      <c r="Z535" s="26">
        <f>INDEX(检修、备用和必开!F:F,MATCH(统调负荷!$C535,检修、备用和必开!$A:$A,0))</f>
        <v>640</v>
      </c>
      <c r="AA535" s="26">
        <f t="shared" si="119"/>
        <v>68694.4</v>
      </c>
      <c r="AB535" s="26">
        <v>301.89</v>
      </c>
      <c r="AC535" s="26">
        <v>307.74</v>
      </c>
      <c r="AD535" s="76">
        <f t="shared" si="120"/>
        <v>45663.5520833333</v>
      </c>
      <c r="AE535" s="27">
        <f t="shared" si="121"/>
        <v>-906.5</v>
      </c>
      <c r="AF535" s="27">
        <f t="shared" si="122"/>
        <v>-991.970000000001</v>
      </c>
      <c r="AG535" s="27">
        <f t="shared" si="123"/>
        <v>-263.5</v>
      </c>
      <c r="AH535" s="27">
        <f t="shared" si="124"/>
        <v>582.400000000001</v>
      </c>
      <c r="AI535" s="27">
        <f t="shared" si="125"/>
        <v>-270.1</v>
      </c>
      <c r="AJ535" s="27">
        <f t="shared" si="126"/>
        <v>36.6700000000001</v>
      </c>
      <c r="AK535" s="26">
        <f>INDEX(检修、备用和必开!I:I,MATCH(统调负荷!$C535,检修、备用和必开!$A:$A,0))</f>
        <v>9817.5595770638</v>
      </c>
      <c r="AL535" s="79"/>
    </row>
    <row r="536" s="74" customFormat="1" ht="13.8" spans="1:38">
      <c r="A536" s="26">
        <f t="shared" si="114"/>
        <v>1</v>
      </c>
      <c r="B536" s="26">
        <f t="shared" si="115"/>
        <v>13</v>
      </c>
      <c r="C536" t="s">
        <v>27</v>
      </c>
      <c r="D536" s="75">
        <v>0.5625</v>
      </c>
      <c r="E536" s="26">
        <v>89170</v>
      </c>
      <c r="F536" s="26">
        <v>42640.75</v>
      </c>
      <c r="G536" s="26">
        <v>13558</v>
      </c>
      <c r="H536" s="26">
        <v>19793.3</v>
      </c>
      <c r="I536" s="26">
        <v>14589</v>
      </c>
      <c r="J536" s="26">
        <v>-1411.05</v>
      </c>
      <c r="K536" s="26">
        <f t="shared" si="113"/>
        <v>35282.52</v>
      </c>
      <c r="L536" s="27">
        <f t="shared" si="116"/>
        <v>1.94698111132651</v>
      </c>
      <c r="M536" s="75">
        <v>0.5625</v>
      </c>
      <c r="N536" s="26">
        <v>87888.4</v>
      </c>
      <c r="O536" s="26">
        <v>40127.64</v>
      </c>
      <c r="P536" s="26">
        <v>13933.5</v>
      </c>
      <c r="Q536" s="26">
        <v>20801.2</v>
      </c>
      <c r="R536" s="26">
        <v>14328.4</v>
      </c>
      <c r="S536" s="26">
        <v>-1302.34</v>
      </c>
      <c r="T536" s="26">
        <f t="shared" si="117"/>
        <v>32769.41</v>
      </c>
      <c r="U536" s="27">
        <f t="shared" si="118"/>
        <v>1.46910322435634</v>
      </c>
      <c r="V536" s="26">
        <f>INDEX(检修、备用和必开!B:B,MATCH(统调负荷!$C536,检修、备用和必开!$A:$A,0))</f>
        <v>25158</v>
      </c>
      <c r="W536" s="26">
        <f>INDEX(检修、备用和必开!C:C,MATCH(统调负荷!$C536,检修、备用和必开!$A:$A,0))</f>
        <v>0</v>
      </c>
      <c r="X536" s="26">
        <f>INDEX(检修、备用和必开!D:D,MATCH(统调负荷!$C536,检修、备用和必开!$A:$A,0))</f>
        <v>13990</v>
      </c>
      <c r="Y536" s="26">
        <f>INDEX(检修、备用和必开!E:E,MATCH(统调负荷!$C536,检修、备用和必开!$A:$A,0))</f>
        <v>7358.23</v>
      </c>
      <c r="Z536" s="26">
        <f>INDEX(检修、备用和必开!F:F,MATCH(统调负荷!$C536,检修、备用和必开!$A:$A,0))</f>
        <v>640</v>
      </c>
      <c r="AA536" s="26">
        <f t="shared" si="119"/>
        <v>68694.4</v>
      </c>
      <c r="AB536" s="26">
        <v>312.1</v>
      </c>
      <c r="AC536" s="26">
        <v>333.91</v>
      </c>
      <c r="AD536" s="76">
        <f t="shared" si="120"/>
        <v>45663.5625</v>
      </c>
      <c r="AE536" s="27">
        <f t="shared" si="121"/>
        <v>-1281.60000000001</v>
      </c>
      <c r="AF536" s="27">
        <f t="shared" si="122"/>
        <v>-2513.11</v>
      </c>
      <c r="AG536" s="27">
        <f t="shared" si="123"/>
        <v>375.5</v>
      </c>
      <c r="AH536" s="27">
        <f t="shared" si="124"/>
        <v>1007.9</v>
      </c>
      <c r="AI536" s="27">
        <f t="shared" si="125"/>
        <v>-260.6</v>
      </c>
      <c r="AJ536" s="27">
        <f t="shared" si="126"/>
        <v>108.71</v>
      </c>
      <c r="AK536" s="26">
        <f>INDEX(检修、备用和必开!I:I,MATCH(统调负荷!$C536,检修、备用和必开!$A:$A,0))</f>
        <v>9817.5595770638</v>
      </c>
      <c r="AL536" s="79"/>
    </row>
    <row r="537" s="74" customFormat="1" ht="13.8" spans="1:38">
      <c r="A537" s="26">
        <f t="shared" si="114"/>
        <v>1</v>
      </c>
      <c r="B537" s="26">
        <f t="shared" si="115"/>
        <v>13</v>
      </c>
      <c r="C537" t="s">
        <v>27</v>
      </c>
      <c r="D537" s="75">
        <v>0.572916666666667</v>
      </c>
      <c r="E537" s="26">
        <v>93065</v>
      </c>
      <c r="F537" s="26">
        <v>46404.95</v>
      </c>
      <c r="G537" s="26">
        <v>13558</v>
      </c>
      <c r="H537" s="26">
        <v>20143.3</v>
      </c>
      <c r="I537" s="26">
        <v>14370</v>
      </c>
      <c r="J537" s="26">
        <v>-1411.25</v>
      </c>
      <c r="K537" s="26">
        <f t="shared" si="113"/>
        <v>39046.72</v>
      </c>
      <c r="L537" s="27">
        <f t="shared" si="116"/>
        <v>1.75928733578646</v>
      </c>
      <c r="M537" s="75">
        <v>0.572916666666667</v>
      </c>
      <c r="N537" s="26">
        <v>91386.2</v>
      </c>
      <c r="O537" s="26">
        <v>43244.94</v>
      </c>
      <c r="P537" s="26">
        <v>14466.3</v>
      </c>
      <c r="Q537" s="26">
        <v>20973</v>
      </c>
      <c r="R537" s="26">
        <v>14063.4</v>
      </c>
      <c r="S537" s="26">
        <v>-1361.44</v>
      </c>
      <c r="T537" s="26">
        <f t="shared" si="117"/>
        <v>35886.71</v>
      </c>
      <c r="U537" s="27">
        <f t="shared" si="118"/>
        <v>1.37728410715141</v>
      </c>
      <c r="V537" s="26">
        <f>INDEX(检修、备用和必开!B:B,MATCH(统调负荷!$C537,检修、备用和必开!$A:$A,0))</f>
        <v>25158</v>
      </c>
      <c r="W537" s="26">
        <f>INDEX(检修、备用和必开!C:C,MATCH(统调负荷!$C537,检修、备用和必开!$A:$A,0))</f>
        <v>0</v>
      </c>
      <c r="X537" s="26">
        <f>INDEX(检修、备用和必开!D:D,MATCH(统调负荷!$C537,检修、备用和必开!$A:$A,0))</f>
        <v>13990</v>
      </c>
      <c r="Y537" s="26">
        <f>INDEX(检修、备用和必开!E:E,MATCH(统调负荷!$C537,检修、备用和必开!$A:$A,0))</f>
        <v>7358.23</v>
      </c>
      <c r="Z537" s="26">
        <f>INDEX(检修、备用和必开!F:F,MATCH(统调负荷!$C537,检修、备用和必开!$A:$A,0))</f>
        <v>640</v>
      </c>
      <c r="AA537" s="26">
        <f t="shared" si="119"/>
        <v>68694.4</v>
      </c>
      <c r="AB537" s="26">
        <v>352.55</v>
      </c>
      <c r="AC537" s="26">
        <v>341.69</v>
      </c>
      <c r="AD537" s="76">
        <f t="shared" si="120"/>
        <v>45663.5729166667</v>
      </c>
      <c r="AE537" s="27">
        <f t="shared" si="121"/>
        <v>-1678.8</v>
      </c>
      <c r="AF537" s="27">
        <f t="shared" si="122"/>
        <v>-3160.00999999999</v>
      </c>
      <c r="AG537" s="27">
        <f t="shared" si="123"/>
        <v>908.299999999999</v>
      </c>
      <c r="AH537" s="27">
        <f t="shared" si="124"/>
        <v>829.700000000001</v>
      </c>
      <c r="AI537" s="27">
        <f t="shared" si="125"/>
        <v>-306.6</v>
      </c>
      <c r="AJ537" s="27">
        <f t="shared" si="126"/>
        <v>49.8099999999999</v>
      </c>
      <c r="AK537" s="26">
        <f>INDEX(检修、备用和必开!I:I,MATCH(统调负荷!$C537,检修、备用和必开!$A:$A,0))</f>
        <v>9817.5595770638</v>
      </c>
      <c r="AL537" s="79"/>
    </row>
    <row r="538" s="74" customFormat="1" ht="13.8" spans="1:38">
      <c r="A538" s="26">
        <f t="shared" si="114"/>
        <v>1</v>
      </c>
      <c r="B538" s="26">
        <f t="shared" si="115"/>
        <v>14</v>
      </c>
      <c r="C538" t="s">
        <v>27</v>
      </c>
      <c r="D538" s="75">
        <v>0.583333333333333</v>
      </c>
      <c r="E538" s="26">
        <v>93195</v>
      </c>
      <c r="F538" s="26">
        <v>46456.75</v>
      </c>
      <c r="G538" s="26">
        <v>13447</v>
      </c>
      <c r="H538" s="26">
        <v>20573.5</v>
      </c>
      <c r="I538" s="26">
        <v>14129</v>
      </c>
      <c r="J538" s="26">
        <v>-1411.25</v>
      </c>
      <c r="K538" s="26">
        <f t="shared" si="113"/>
        <v>39098.52</v>
      </c>
      <c r="L538" s="27">
        <f t="shared" si="116"/>
        <v>1.75695652930085</v>
      </c>
      <c r="M538" s="75">
        <v>0.583333333333333</v>
      </c>
      <c r="N538" s="26">
        <v>91532.4</v>
      </c>
      <c r="O538" s="26">
        <v>42104</v>
      </c>
      <c r="P538" s="26">
        <v>14568</v>
      </c>
      <c r="Q538" s="26">
        <v>22507</v>
      </c>
      <c r="R538" s="26">
        <v>13743.8</v>
      </c>
      <c r="S538" s="26">
        <v>-1390.4</v>
      </c>
      <c r="T538" s="26">
        <f t="shared" si="117"/>
        <v>34745.77</v>
      </c>
      <c r="U538" s="27">
        <f t="shared" si="118"/>
        <v>1.40952733485077</v>
      </c>
      <c r="V538" s="26">
        <f>INDEX(检修、备用和必开!B:B,MATCH(统调负荷!$C538,检修、备用和必开!$A:$A,0))</f>
        <v>25158</v>
      </c>
      <c r="W538" s="26">
        <f>INDEX(检修、备用和必开!C:C,MATCH(统调负荷!$C538,检修、备用和必开!$A:$A,0))</f>
        <v>0</v>
      </c>
      <c r="X538" s="26">
        <f>INDEX(检修、备用和必开!D:D,MATCH(统调负荷!$C538,检修、备用和必开!$A:$A,0))</f>
        <v>13990</v>
      </c>
      <c r="Y538" s="26">
        <f>INDEX(检修、备用和必开!E:E,MATCH(统调负荷!$C538,检修、备用和必开!$A:$A,0))</f>
        <v>7358.23</v>
      </c>
      <c r="Z538" s="26">
        <f>INDEX(检修、备用和必开!F:F,MATCH(统调负荷!$C538,检修、备用和必开!$A:$A,0))</f>
        <v>640</v>
      </c>
      <c r="AA538" s="26">
        <f t="shared" si="119"/>
        <v>68694.4</v>
      </c>
      <c r="AB538" s="26">
        <v>339.29</v>
      </c>
      <c r="AC538" s="26">
        <v>329.68</v>
      </c>
      <c r="AD538" s="76">
        <f t="shared" si="120"/>
        <v>45663.5833333333</v>
      </c>
      <c r="AE538" s="27">
        <f t="shared" si="121"/>
        <v>-1662.60000000001</v>
      </c>
      <c r="AF538" s="27">
        <f t="shared" si="122"/>
        <v>-4352.75</v>
      </c>
      <c r="AG538" s="27">
        <f t="shared" si="123"/>
        <v>1121</v>
      </c>
      <c r="AH538" s="27">
        <f t="shared" si="124"/>
        <v>1933.5</v>
      </c>
      <c r="AI538" s="27">
        <f t="shared" si="125"/>
        <v>-385.200000000001</v>
      </c>
      <c r="AJ538" s="27">
        <f t="shared" si="126"/>
        <v>20.8499999999999</v>
      </c>
      <c r="AK538" s="26">
        <f>INDEX(检修、备用和必开!I:I,MATCH(统调负荷!$C538,检修、备用和必开!$A:$A,0))</f>
        <v>9817.5595770638</v>
      </c>
      <c r="AL538" s="79"/>
    </row>
    <row r="539" s="74" customFormat="1" ht="13.8" spans="1:38">
      <c r="A539" s="26">
        <f t="shared" si="114"/>
        <v>1</v>
      </c>
      <c r="B539" s="26">
        <f t="shared" si="115"/>
        <v>14</v>
      </c>
      <c r="C539" t="s">
        <v>27</v>
      </c>
      <c r="D539" s="75">
        <v>0.59375</v>
      </c>
      <c r="E539" s="26">
        <v>91980</v>
      </c>
      <c r="F539" s="26">
        <v>46000.75</v>
      </c>
      <c r="G539" s="26">
        <v>13206</v>
      </c>
      <c r="H539" s="26">
        <v>20403.5</v>
      </c>
      <c r="I539" s="26">
        <v>13781</v>
      </c>
      <c r="J539" s="26">
        <v>-1411.25</v>
      </c>
      <c r="K539" s="26">
        <f t="shared" si="113"/>
        <v>38642.52</v>
      </c>
      <c r="L539" s="27">
        <f t="shared" si="116"/>
        <v>1.77768944675451</v>
      </c>
      <c r="M539" s="75">
        <v>0.59375</v>
      </c>
      <c r="N539" s="26">
        <v>90542.7</v>
      </c>
      <c r="O539" s="26">
        <v>41568.95</v>
      </c>
      <c r="P539" s="26">
        <v>14212.9</v>
      </c>
      <c r="Q539" s="26">
        <v>22580</v>
      </c>
      <c r="R539" s="26">
        <v>13489.5</v>
      </c>
      <c r="S539" s="26">
        <v>-1308.65</v>
      </c>
      <c r="T539" s="26">
        <f t="shared" si="117"/>
        <v>34210.72</v>
      </c>
      <c r="U539" s="27">
        <f t="shared" si="118"/>
        <v>1.42517373184467</v>
      </c>
      <c r="V539" s="26">
        <f>INDEX(检修、备用和必开!B:B,MATCH(统调负荷!$C539,检修、备用和必开!$A:$A,0))</f>
        <v>25158</v>
      </c>
      <c r="W539" s="26">
        <f>INDEX(检修、备用和必开!C:C,MATCH(统调负荷!$C539,检修、备用和必开!$A:$A,0))</f>
        <v>0</v>
      </c>
      <c r="X539" s="26">
        <f>INDEX(检修、备用和必开!D:D,MATCH(统调负荷!$C539,检修、备用和必开!$A:$A,0))</f>
        <v>13990</v>
      </c>
      <c r="Y539" s="26">
        <f>INDEX(检修、备用和必开!E:E,MATCH(统调负荷!$C539,检修、备用和必开!$A:$A,0))</f>
        <v>7358.23</v>
      </c>
      <c r="Z539" s="26">
        <f>INDEX(检修、备用和必开!F:F,MATCH(统调负荷!$C539,检修、备用和必开!$A:$A,0))</f>
        <v>640</v>
      </c>
      <c r="AA539" s="26">
        <f t="shared" si="119"/>
        <v>68694.4</v>
      </c>
      <c r="AB539" s="26">
        <v>324.97</v>
      </c>
      <c r="AC539" s="26">
        <v>323.28</v>
      </c>
      <c r="AD539" s="76">
        <f t="shared" si="120"/>
        <v>45663.59375</v>
      </c>
      <c r="AE539" s="27">
        <f t="shared" si="121"/>
        <v>-1437.3</v>
      </c>
      <c r="AF539" s="27">
        <f t="shared" si="122"/>
        <v>-4431.8</v>
      </c>
      <c r="AG539" s="27">
        <f t="shared" si="123"/>
        <v>1006.9</v>
      </c>
      <c r="AH539" s="27">
        <f t="shared" si="124"/>
        <v>2176.5</v>
      </c>
      <c r="AI539" s="27">
        <f t="shared" si="125"/>
        <v>-291.5</v>
      </c>
      <c r="AJ539" s="27">
        <f t="shared" si="126"/>
        <v>102.6</v>
      </c>
      <c r="AK539" s="26">
        <f>INDEX(检修、备用和必开!I:I,MATCH(统调负荷!$C539,检修、备用和必开!$A:$A,0))</f>
        <v>9817.5595770638</v>
      </c>
      <c r="AL539" s="79"/>
    </row>
    <row r="540" s="74" customFormat="1" ht="13.8" spans="1:38">
      <c r="A540" s="26">
        <f t="shared" si="114"/>
        <v>1</v>
      </c>
      <c r="B540" s="26">
        <f t="shared" si="115"/>
        <v>14</v>
      </c>
      <c r="C540" t="s">
        <v>27</v>
      </c>
      <c r="D540" s="75">
        <v>0.604166666666667</v>
      </c>
      <c r="E540" s="26">
        <v>92175</v>
      </c>
      <c r="F540" s="26">
        <v>45777.15</v>
      </c>
      <c r="G540" s="26">
        <v>13730</v>
      </c>
      <c r="H540" s="26">
        <v>20704.1</v>
      </c>
      <c r="I540" s="26">
        <v>13375</v>
      </c>
      <c r="J540" s="26">
        <v>-1411.25</v>
      </c>
      <c r="K540" s="26">
        <f t="shared" si="113"/>
        <v>38418.92</v>
      </c>
      <c r="L540" s="27">
        <f t="shared" si="116"/>
        <v>1.78803568658359</v>
      </c>
      <c r="M540" s="75">
        <v>0.604166666666667</v>
      </c>
      <c r="N540" s="26">
        <v>90971.9</v>
      </c>
      <c r="O540" s="26">
        <v>41516.41</v>
      </c>
      <c r="P540" s="26">
        <v>15305.4</v>
      </c>
      <c r="Q540" s="26">
        <v>22421</v>
      </c>
      <c r="R540" s="26">
        <v>13055.5</v>
      </c>
      <c r="S540" s="26">
        <v>-1326.41</v>
      </c>
      <c r="T540" s="26">
        <f t="shared" si="117"/>
        <v>34158.18</v>
      </c>
      <c r="U540" s="27">
        <f t="shared" si="118"/>
        <v>1.4267289023178</v>
      </c>
      <c r="V540" s="26">
        <f>INDEX(检修、备用和必开!B:B,MATCH(统调负荷!$C540,检修、备用和必开!$A:$A,0))</f>
        <v>25158</v>
      </c>
      <c r="W540" s="26">
        <f>INDEX(检修、备用和必开!C:C,MATCH(统调负荷!$C540,检修、备用和必开!$A:$A,0))</f>
        <v>0</v>
      </c>
      <c r="X540" s="26">
        <f>INDEX(检修、备用和必开!D:D,MATCH(统调负荷!$C540,检修、备用和必开!$A:$A,0))</f>
        <v>13990</v>
      </c>
      <c r="Y540" s="26">
        <f>INDEX(检修、备用和必开!E:E,MATCH(统调负荷!$C540,检修、备用和必开!$A:$A,0))</f>
        <v>7358.23</v>
      </c>
      <c r="Z540" s="26">
        <f>INDEX(检修、备用和必开!F:F,MATCH(统调负荷!$C540,检修、备用和必开!$A:$A,0))</f>
        <v>640</v>
      </c>
      <c r="AA540" s="26">
        <f t="shared" si="119"/>
        <v>68694.4</v>
      </c>
      <c r="AB540" s="26">
        <v>327.74</v>
      </c>
      <c r="AC540" s="26">
        <v>336.2</v>
      </c>
      <c r="AD540" s="76">
        <f t="shared" si="120"/>
        <v>45663.6041666667</v>
      </c>
      <c r="AE540" s="27">
        <f t="shared" si="121"/>
        <v>-1203.10000000001</v>
      </c>
      <c r="AF540" s="27">
        <f t="shared" si="122"/>
        <v>-4260.74</v>
      </c>
      <c r="AG540" s="27">
        <f t="shared" si="123"/>
        <v>1575.4</v>
      </c>
      <c r="AH540" s="27">
        <f t="shared" si="124"/>
        <v>1716.9</v>
      </c>
      <c r="AI540" s="27">
        <f t="shared" si="125"/>
        <v>-319.5</v>
      </c>
      <c r="AJ540" s="27">
        <f t="shared" si="126"/>
        <v>84.8399999999999</v>
      </c>
      <c r="AK540" s="26">
        <f>INDEX(检修、备用和必开!I:I,MATCH(统调负荷!$C540,检修、备用和必开!$A:$A,0))</f>
        <v>9817.5595770638</v>
      </c>
      <c r="AL540" s="79"/>
    </row>
    <row r="541" s="74" customFormat="1" ht="13.8" spans="1:38">
      <c r="A541" s="26">
        <f t="shared" si="114"/>
        <v>1</v>
      </c>
      <c r="B541" s="26">
        <f t="shared" si="115"/>
        <v>14</v>
      </c>
      <c r="C541" t="s">
        <v>27</v>
      </c>
      <c r="D541" s="75">
        <v>0.614583333333333</v>
      </c>
      <c r="E541" s="26">
        <v>92925</v>
      </c>
      <c r="F541" s="26">
        <v>46574.15</v>
      </c>
      <c r="G541" s="26">
        <v>14299</v>
      </c>
      <c r="H541" s="26">
        <v>20582.1</v>
      </c>
      <c r="I541" s="26">
        <v>12881</v>
      </c>
      <c r="J541" s="26">
        <v>-1411.25</v>
      </c>
      <c r="K541" s="26">
        <f t="shared" si="113"/>
        <v>39215.92</v>
      </c>
      <c r="L541" s="27">
        <f t="shared" si="116"/>
        <v>1.75169675988731</v>
      </c>
      <c r="M541" s="75">
        <v>0.614583333333333</v>
      </c>
      <c r="N541" s="26">
        <v>91385</v>
      </c>
      <c r="O541" s="26">
        <v>42342.41</v>
      </c>
      <c r="P541" s="26">
        <v>15349.6</v>
      </c>
      <c r="Q541" s="26">
        <v>22443.6</v>
      </c>
      <c r="R541" s="26">
        <v>12639.4</v>
      </c>
      <c r="S541" s="26">
        <v>-1390.01</v>
      </c>
      <c r="T541" s="26">
        <f t="shared" si="117"/>
        <v>34984.18</v>
      </c>
      <c r="U541" s="27">
        <f t="shared" si="118"/>
        <v>1.40266564953206</v>
      </c>
      <c r="V541" s="26">
        <f>INDEX(检修、备用和必开!B:B,MATCH(统调负荷!$C541,检修、备用和必开!$A:$A,0))</f>
        <v>25158</v>
      </c>
      <c r="W541" s="26">
        <f>INDEX(检修、备用和必开!C:C,MATCH(统调负荷!$C541,检修、备用和必开!$A:$A,0))</f>
        <v>0</v>
      </c>
      <c r="X541" s="26">
        <f>INDEX(检修、备用和必开!D:D,MATCH(统调负荷!$C541,检修、备用和必开!$A:$A,0))</f>
        <v>13990</v>
      </c>
      <c r="Y541" s="26">
        <f>INDEX(检修、备用和必开!E:E,MATCH(统调负荷!$C541,检修、备用和必开!$A:$A,0))</f>
        <v>7358.23</v>
      </c>
      <c r="Z541" s="26">
        <f>INDEX(检修、备用和必开!F:F,MATCH(统调负荷!$C541,检修、备用和必开!$A:$A,0))</f>
        <v>640</v>
      </c>
      <c r="AA541" s="26">
        <f t="shared" si="119"/>
        <v>68694.4</v>
      </c>
      <c r="AB541" s="26">
        <v>336.84</v>
      </c>
      <c r="AC541" s="26">
        <v>338.66</v>
      </c>
      <c r="AD541" s="76">
        <f t="shared" si="120"/>
        <v>45663.6145833333</v>
      </c>
      <c r="AE541" s="27">
        <f t="shared" si="121"/>
        <v>-1540</v>
      </c>
      <c r="AF541" s="27">
        <f t="shared" si="122"/>
        <v>-4231.74</v>
      </c>
      <c r="AG541" s="27">
        <f t="shared" si="123"/>
        <v>1050.6</v>
      </c>
      <c r="AH541" s="27">
        <f t="shared" si="124"/>
        <v>1861.5</v>
      </c>
      <c r="AI541" s="27">
        <f t="shared" si="125"/>
        <v>-241.6</v>
      </c>
      <c r="AJ541" s="27">
        <f t="shared" si="126"/>
        <v>21.24</v>
      </c>
      <c r="AK541" s="26">
        <f>INDEX(检修、备用和必开!I:I,MATCH(统调负荷!$C541,检修、备用和必开!$A:$A,0))</f>
        <v>9817.5595770638</v>
      </c>
      <c r="AL541" s="79"/>
    </row>
    <row r="542" s="74" customFormat="1" ht="13.8" spans="1:38">
      <c r="A542" s="26">
        <f t="shared" si="114"/>
        <v>1</v>
      </c>
      <c r="B542" s="26">
        <f t="shared" si="115"/>
        <v>15</v>
      </c>
      <c r="C542" t="s">
        <v>27</v>
      </c>
      <c r="D542" s="75">
        <v>0.625</v>
      </c>
      <c r="E542" s="26">
        <v>93675</v>
      </c>
      <c r="F542" s="26">
        <v>47092.75</v>
      </c>
      <c r="G542" s="26">
        <v>15105</v>
      </c>
      <c r="H542" s="26">
        <v>20541.5</v>
      </c>
      <c r="I542" s="26">
        <v>12347</v>
      </c>
      <c r="J542" s="26">
        <v>-1411.25</v>
      </c>
      <c r="K542" s="26">
        <f t="shared" si="113"/>
        <v>39734.52</v>
      </c>
      <c r="L542" s="27">
        <f t="shared" si="116"/>
        <v>1.72883427307037</v>
      </c>
      <c r="M542" s="75">
        <v>0.625</v>
      </c>
      <c r="N542" s="26">
        <v>92072.2</v>
      </c>
      <c r="O542" s="26">
        <v>42549.11</v>
      </c>
      <c r="P542" s="26">
        <v>16176.9</v>
      </c>
      <c r="Q542" s="26">
        <v>22606.2</v>
      </c>
      <c r="R542" s="26">
        <v>12145.4</v>
      </c>
      <c r="S542" s="26">
        <v>-1405.41</v>
      </c>
      <c r="T542" s="26">
        <f t="shared" si="117"/>
        <v>35190.88</v>
      </c>
      <c r="U542" s="27">
        <f t="shared" si="118"/>
        <v>1.39677045225706</v>
      </c>
      <c r="V542" s="26">
        <f>INDEX(检修、备用和必开!B:B,MATCH(统调负荷!$C542,检修、备用和必开!$A:$A,0))</f>
        <v>25158</v>
      </c>
      <c r="W542" s="26">
        <f>INDEX(检修、备用和必开!C:C,MATCH(统调负荷!$C542,检修、备用和必开!$A:$A,0))</f>
        <v>0</v>
      </c>
      <c r="X542" s="26">
        <f>INDEX(检修、备用和必开!D:D,MATCH(统调负荷!$C542,检修、备用和必开!$A:$A,0))</f>
        <v>13990</v>
      </c>
      <c r="Y542" s="26">
        <f>INDEX(检修、备用和必开!E:E,MATCH(统调负荷!$C542,检修、备用和必开!$A:$A,0))</f>
        <v>7358.23</v>
      </c>
      <c r="Z542" s="26">
        <f>INDEX(检修、备用和必开!F:F,MATCH(统调负荷!$C542,检修、备用和必开!$A:$A,0))</f>
        <v>640</v>
      </c>
      <c r="AA542" s="26">
        <f t="shared" si="119"/>
        <v>68694.4</v>
      </c>
      <c r="AB542" s="26">
        <v>334.65</v>
      </c>
      <c r="AC542" s="26">
        <v>338.88</v>
      </c>
      <c r="AD542" s="76">
        <f t="shared" si="120"/>
        <v>45663.625</v>
      </c>
      <c r="AE542" s="27">
        <f t="shared" si="121"/>
        <v>-1602.8</v>
      </c>
      <c r="AF542" s="27">
        <f t="shared" si="122"/>
        <v>-4543.64</v>
      </c>
      <c r="AG542" s="27">
        <f t="shared" si="123"/>
        <v>1071.9</v>
      </c>
      <c r="AH542" s="27">
        <f t="shared" si="124"/>
        <v>2064.7</v>
      </c>
      <c r="AI542" s="27">
        <f t="shared" si="125"/>
        <v>-201.6</v>
      </c>
      <c r="AJ542" s="27">
        <f t="shared" si="126"/>
        <v>5.83999999999992</v>
      </c>
      <c r="AK542" s="26">
        <f>INDEX(检修、备用和必开!I:I,MATCH(统调负荷!$C542,检修、备用和必开!$A:$A,0))</f>
        <v>9817.5595770638</v>
      </c>
      <c r="AL542" s="79"/>
    </row>
    <row r="543" s="74" customFormat="1" ht="13.8" spans="1:38">
      <c r="A543" s="26">
        <f t="shared" si="114"/>
        <v>1</v>
      </c>
      <c r="B543" s="26">
        <f t="shared" si="115"/>
        <v>15</v>
      </c>
      <c r="C543" t="s">
        <v>27</v>
      </c>
      <c r="D543" s="75">
        <v>0.635416666666667</v>
      </c>
      <c r="E543" s="26">
        <v>94590</v>
      </c>
      <c r="F543" s="26">
        <v>47521.25</v>
      </c>
      <c r="G543" s="26">
        <v>16416</v>
      </c>
      <c r="H543" s="26">
        <v>20269</v>
      </c>
      <c r="I543" s="26">
        <v>11795</v>
      </c>
      <c r="J543" s="26">
        <v>-1411.25</v>
      </c>
      <c r="K543" s="26">
        <f t="shared" si="113"/>
        <v>40163.02</v>
      </c>
      <c r="L543" s="27">
        <f t="shared" si="116"/>
        <v>1.71038930837372</v>
      </c>
      <c r="M543" s="75">
        <v>0.635416666666667</v>
      </c>
      <c r="N543" s="26">
        <v>92979.9</v>
      </c>
      <c r="O543" s="26">
        <v>43558.39</v>
      </c>
      <c r="P543" s="26">
        <v>16665</v>
      </c>
      <c r="Q543" s="26">
        <v>22433.1</v>
      </c>
      <c r="R543" s="26">
        <v>11631.8</v>
      </c>
      <c r="S543" s="26">
        <v>-1308.39</v>
      </c>
      <c r="T543" s="26">
        <f t="shared" si="117"/>
        <v>36200.16</v>
      </c>
      <c r="U543" s="27">
        <f t="shared" si="118"/>
        <v>1.3686826262359</v>
      </c>
      <c r="V543" s="26">
        <f>INDEX(检修、备用和必开!B:B,MATCH(统调负荷!$C543,检修、备用和必开!$A:$A,0))</f>
        <v>25158</v>
      </c>
      <c r="W543" s="26">
        <f>INDEX(检修、备用和必开!C:C,MATCH(统调负荷!$C543,检修、备用和必开!$A:$A,0))</f>
        <v>0</v>
      </c>
      <c r="X543" s="26">
        <f>INDEX(检修、备用和必开!D:D,MATCH(统调负荷!$C543,检修、备用和必开!$A:$A,0))</f>
        <v>13990</v>
      </c>
      <c r="Y543" s="26">
        <f>INDEX(检修、备用和必开!E:E,MATCH(统调负荷!$C543,检修、备用和必开!$A:$A,0))</f>
        <v>7358.23</v>
      </c>
      <c r="Z543" s="26">
        <f>INDEX(检修、备用和必开!F:F,MATCH(统调负荷!$C543,检修、备用和必开!$A:$A,0))</f>
        <v>640</v>
      </c>
      <c r="AA543" s="26">
        <f t="shared" si="119"/>
        <v>68694.4</v>
      </c>
      <c r="AB543" s="26">
        <v>343.34</v>
      </c>
      <c r="AC543" s="26">
        <v>351.46</v>
      </c>
      <c r="AD543" s="76">
        <f t="shared" si="120"/>
        <v>45663.6354166667</v>
      </c>
      <c r="AE543" s="27">
        <f t="shared" si="121"/>
        <v>-1610.10000000001</v>
      </c>
      <c r="AF543" s="27">
        <f t="shared" si="122"/>
        <v>-3962.86</v>
      </c>
      <c r="AG543" s="27">
        <f t="shared" si="123"/>
        <v>249</v>
      </c>
      <c r="AH543" s="27">
        <f t="shared" si="124"/>
        <v>2164.1</v>
      </c>
      <c r="AI543" s="27">
        <f t="shared" si="125"/>
        <v>-163.200000000001</v>
      </c>
      <c r="AJ543" s="27">
        <f t="shared" si="126"/>
        <v>102.86</v>
      </c>
      <c r="AK543" s="26">
        <f>INDEX(检修、备用和必开!I:I,MATCH(统调负荷!$C543,检修、备用和必开!$A:$A,0))</f>
        <v>9817.5595770638</v>
      </c>
      <c r="AL543" s="79"/>
    </row>
    <row r="544" s="74" customFormat="1" ht="13.8" spans="1:38">
      <c r="A544" s="26">
        <f t="shared" si="114"/>
        <v>1</v>
      </c>
      <c r="B544" s="26">
        <f t="shared" si="115"/>
        <v>15</v>
      </c>
      <c r="C544" t="s">
        <v>27</v>
      </c>
      <c r="D544" s="75">
        <v>0.645833333333333</v>
      </c>
      <c r="E544" s="26">
        <v>95920</v>
      </c>
      <c r="F544" s="26">
        <v>47391.55</v>
      </c>
      <c r="G544" s="26">
        <v>18447</v>
      </c>
      <c r="H544" s="26">
        <v>20297.7</v>
      </c>
      <c r="I544" s="26">
        <v>11195</v>
      </c>
      <c r="J544" s="26">
        <v>-1411.25</v>
      </c>
      <c r="K544" s="26">
        <f t="shared" si="113"/>
        <v>40033.32</v>
      </c>
      <c r="L544" s="27">
        <f t="shared" si="116"/>
        <v>1.71593062978539</v>
      </c>
      <c r="M544" s="75">
        <v>0.645833333333333</v>
      </c>
      <c r="N544" s="26">
        <v>94162.3</v>
      </c>
      <c r="O544" s="26">
        <v>43856.04</v>
      </c>
      <c r="P544" s="26">
        <v>18265</v>
      </c>
      <c r="Q544" s="26">
        <v>22364.5</v>
      </c>
      <c r="R544" s="26">
        <v>11025.9</v>
      </c>
      <c r="S544" s="26">
        <v>-1349.14</v>
      </c>
      <c r="T544" s="26">
        <f t="shared" si="117"/>
        <v>36497.81</v>
      </c>
      <c r="U544" s="27">
        <f t="shared" si="118"/>
        <v>1.3606135817735</v>
      </c>
      <c r="V544" s="26">
        <f>INDEX(检修、备用和必开!B:B,MATCH(统调负荷!$C544,检修、备用和必开!$A:$A,0))</f>
        <v>25158</v>
      </c>
      <c r="W544" s="26">
        <f>INDEX(检修、备用和必开!C:C,MATCH(统调负荷!$C544,检修、备用和必开!$A:$A,0))</f>
        <v>0</v>
      </c>
      <c r="X544" s="26">
        <f>INDEX(检修、备用和必开!D:D,MATCH(统调负荷!$C544,检修、备用和必开!$A:$A,0))</f>
        <v>13990</v>
      </c>
      <c r="Y544" s="26">
        <f>INDEX(检修、备用和必开!E:E,MATCH(统调负荷!$C544,检修、备用和必开!$A:$A,0))</f>
        <v>7358.23</v>
      </c>
      <c r="Z544" s="26">
        <f>INDEX(检修、备用和必开!F:F,MATCH(统调负荷!$C544,检修、备用和必开!$A:$A,0))</f>
        <v>640</v>
      </c>
      <c r="AA544" s="26">
        <f t="shared" si="119"/>
        <v>68694.4</v>
      </c>
      <c r="AB544" s="26">
        <v>346.48</v>
      </c>
      <c r="AC544" s="26">
        <v>329.83</v>
      </c>
      <c r="AD544" s="76">
        <f t="shared" si="120"/>
        <v>45663.6458333333</v>
      </c>
      <c r="AE544" s="27">
        <f t="shared" si="121"/>
        <v>-1757.7</v>
      </c>
      <c r="AF544" s="27">
        <f t="shared" si="122"/>
        <v>-3535.51</v>
      </c>
      <c r="AG544" s="27">
        <f t="shared" si="123"/>
        <v>-182</v>
      </c>
      <c r="AH544" s="27">
        <f t="shared" si="124"/>
        <v>2066.8</v>
      </c>
      <c r="AI544" s="27">
        <f t="shared" si="125"/>
        <v>-169.1</v>
      </c>
      <c r="AJ544" s="27">
        <f t="shared" si="126"/>
        <v>62.1099999999999</v>
      </c>
      <c r="AK544" s="26">
        <f>INDEX(检修、备用和必开!I:I,MATCH(统调负荷!$C544,检修、备用和必开!$A:$A,0))</f>
        <v>9817.5595770638</v>
      </c>
      <c r="AL544" s="79"/>
    </row>
    <row r="545" s="74" customFormat="1" ht="13.8" spans="1:38">
      <c r="A545" s="26">
        <f t="shared" si="114"/>
        <v>1</v>
      </c>
      <c r="B545" s="26">
        <f t="shared" si="115"/>
        <v>15</v>
      </c>
      <c r="C545" t="s">
        <v>27</v>
      </c>
      <c r="D545" s="75">
        <v>0.65625</v>
      </c>
      <c r="E545" s="26">
        <v>97045</v>
      </c>
      <c r="F545" s="26">
        <v>47720.65</v>
      </c>
      <c r="G545" s="26">
        <v>19191</v>
      </c>
      <c r="H545" s="26">
        <v>20974.6</v>
      </c>
      <c r="I545" s="26">
        <v>10570</v>
      </c>
      <c r="J545" s="26">
        <v>-1411.25</v>
      </c>
      <c r="K545" s="26">
        <f t="shared" si="113"/>
        <v>40362.42</v>
      </c>
      <c r="L545" s="27">
        <f t="shared" si="116"/>
        <v>1.70193957646742</v>
      </c>
      <c r="M545" s="75">
        <v>0.65625</v>
      </c>
      <c r="N545" s="26">
        <v>95407.3</v>
      </c>
      <c r="O545" s="26">
        <v>44632.86</v>
      </c>
      <c r="P545" s="26">
        <v>18781</v>
      </c>
      <c r="Q545" s="26">
        <v>23021</v>
      </c>
      <c r="R545" s="26">
        <v>10351.3</v>
      </c>
      <c r="S545" s="26">
        <v>-1378.86</v>
      </c>
      <c r="T545" s="26">
        <f t="shared" si="117"/>
        <v>37274.63</v>
      </c>
      <c r="U545" s="27">
        <f t="shared" si="118"/>
        <v>1.33999601674683</v>
      </c>
      <c r="V545" s="26">
        <f>INDEX(检修、备用和必开!B:B,MATCH(统调负荷!$C545,检修、备用和必开!$A:$A,0))</f>
        <v>25158</v>
      </c>
      <c r="W545" s="26">
        <f>INDEX(检修、备用和必开!C:C,MATCH(统调负荷!$C545,检修、备用和必开!$A:$A,0))</f>
        <v>0</v>
      </c>
      <c r="X545" s="26">
        <f>INDEX(检修、备用和必开!D:D,MATCH(统调负荷!$C545,检修、备用和必开!$A:$A,0))</f>
        <v>13990</v>
      </c>
      <c r="Y545" s="26">
        <f>INDEX(检修、备用和必开!E:E,MATCH(统调负荷!$C545,检修、备用和必开!$A:$A,0))</f>
        <v>7358.23</v>
      </c>
      <c r="Z545" s="26">
        <f>INDEX(检修、备用和必开!F:F,MATCH(统调负荷!$C545,检修、备用和必开!$A:$A,0))</f>
        <v>640</v>
      </c>
      <c r="AA545" s="26">
        <f t="shared" si="119"/>
        <v>68694.4</v>
      </c>
      <c r="AB545" s="26">
        <v>347.13</v>
      </c>
      <c r="AC545" s="26">
        <v>342.79</v>
      </c>
      <c r="AD545" s="76">
        <f t="shared" si="120"/>
        <v>45663.65625</v>
      </c>
      <c r="AE545" s="27">
        <f t="shared" si="121"/>
        <v>-1637.7</v>
      </c>
      <c r="AF545" s="27">
        <f t="shared" si="122"/>
        <v>-3087.79</v>
      </c>
      <c r="AG545" s="27">
        <f t="shared" si="123"/>
        <v>-410</v>
      </c>
      <c r="AH545" s="27">
        <f t="shared" si="124"/>
        <v>2046.4</v>
      </c>
      <c r="AI545" s="27">
        <f t="shared" si="125"/>
        <v>-218.700000000001</v>
      </c>
      <c r="AJ545" s="27">
        <f t="shared" si="126"/>
        <v>32.3900000000001</v>
      </c>
      <c r="AK545" s="26">
        <f>INDEX(检修、备用和必开!I:I,MATCH(统调负荷!$C545,检修、备用和必开!$A:$A,0))</f>
        <v>9817.5595770638</v>
      </c>
      <c r="AL545" s="79"/>
    </row>
    <row r="546" s="74" customFormat="1" ht="13.8" spans="1:38">
      <c r="A546" s="26">
        <f t="shared" si="114"/>
        <v>1</v>
      </c>
      <c r="B546" s="26">
        <f t="shared" si="115"/>
        <v>16</v>
      </c>
      <c r="C546" t="s">
        <v>27</v>
      </c>
      <c r="D546" s="75">
        <v>0.666666666666667</v>
      </c>
      <c r="E546" s="26">
        <v>98745</v>
      </c>
      <c r="F546" s="26">
        <v>49225.95</v>
      </c>
      <c r="G546" s="26">
        <v>20222</v>
      </c>
      <c r="H546" s="26">
        <v>20799.3</v>
      </c>
      <c r="I546" s="26">
        <v>9909</v>
      </c>
      <c r="J546" s="26">
        <v>-1411.25</v>
      </c>
      <c r="K546" s="26">
        <f t="shared" ref="K546:K609" si="127">F546-Y546</f>
        <v>41867.72</v>
      </c>
      <c r="L546" s="27">
        <f t="shared" si="116"/>
        <v>1.64074852893828</v>
      </c>
      <c r="M546" s="75">
        <v>0.666666666666667</v>
      </c>
      <c r="N546" s="26">
        <v>97440.2</v>
      </c>
      <c r="O546" s="26">
        <v>45546.16</v>
      </c>
      <c r="P546" s="26">
        <v>20486</v>
      </c>
      <c r="Q546" s="26">
        <v>23075.2</v>
      </c>
      <c r="R546" s="26">
        <v>9696.58</v>
      </c>
      <c r="S546" s="26">
        <v>-1363.74</v>
      </c>
      <c r="T546" s="26">
        <f t="shared" si="117"/>
        <v>38187.93</v>
      </c>
      <c r="U546" s="27">
        <f t="shared" si="118"/>
        <v>1.31654130395744</v>
      </c>
      <c r="V546" s="26">
        <f>INDEX(检修、备用和必开!B:B,MATCH(统调负荷!$C546,检修、备用和必开!$A:$A,0))</f>
        <v>25158</v>
      </c>
      <c r="W546" s="26">
        <f>INDEX(检修、备用和必开!C:C,MATCH(统调负荷!$C546,检修、备用和必开!$A:$A,0))</f>
        <v>0</v>
      </c>
      <c r="X546" s="26">
        <f>INDEX(检修、备用和必开!D:D,MATCH(统调负荷!$C546,检修、备用和必开!$A:$A,0))</f>
        <v>13990</v>
      </c>
      <c r="Y546" s="26">
        <f>INDEX(检修、备用和必开!E:E,MATCH(统调负荷!$C546,检修、备用和必开!$A:$A,0))</f>
        <v>7358.23</v>
      </c>
      <c r="Z546" s="26">
        <f>INDEX(检修、备用和必开!F:F,MATCH(统调负荷!$C546,检修、备用和必开!$A:$A,0))</f>
        <v>640</v>
      </c>
      <c r="AA546" s="26">
        <f t="shared" si="119"/>
        <v>68694.4</v>
      </c>
      <c r="AB546" s="26">
        <v>361</v>
      </c>
      <c r="AC546" s="26">
        <v>354.48</v>
      </c>
      <c r="AD546" s="76">
        <f t="shared" si="120"/>
        <v>45663.6666666667</v>
      </c>
      <c r="AE546" s="27">
        <f t="shared" si="121"/>
        <v>-1304.8</v>
      </c>
      <c r="AF546" s="27">
        <f t="shared" si="122"/>
        <v>-3679.78999999999</v>
      </c>
      <c r="AG546" s="27">
        <f t="shared" si="123"/>
        <v>264</v>
      </c>
      <c r="AH546" s="27">
        <f t="shared" si="124"/>
        <v>2275.9</v>
      </c>
      <c r="AI546" s="27">
        <f t="shared" si="125"/>
        <v>-212.42</v>
      </c>
      <c r="AJ546" s="27">
        <f t="shared" si="126"/>
        <v>47.51</v>
      </c>
      <c r="AK546" s="26">
        <f>INDEX(检修、备用和必开!I:I,MATCH(统调负荷!$C546,检修、备用和必开!$A:$A,0))</f>
        <v>9817.5595770638</v>
      </c>
      <c r="AL546" s="79"/>
    </row>
    <row r="547" s="74" customFormat="1" ht="13.8" spans="1:38">
      <c r="A547" s="26">
        <f t="shared" si="114"/>
        <v>1</v>
      </c>
      <c r="B547" s="26">
        <f t="shared" si="115"/>
        <v>16</v>
      </c>
      <c r="C547" t="s">
        <v>27</v>
      </c>
      <c r="D547" s="75">
        <v>0.677083333333333</v>
      </c>
      <c r="E547" s="26">
        <v>100670</v>
      </c>
      <c r="F547" s="26">
        <v>50773.35</v>
      </c>
      <c r="G547" s="26">
        <v>21226</v>
      </c>
      <c r="H547" s="26">
        <v>20789.9</v>
      </c>
      <c r="I547" s="26">
        <v>9292</v>
      </c>
      <c r="J547" s="26">
        <v>-1411.25</v>
      </c>
      <c r="K547" s="26">
        <f t="shared" si="127"/>
        <v>43415.12</v>
      </c>
      <c r="L547" s="27">
        <f t="shared" si="116"/>
        <v>1.58226903438249</v>
      </c>
      <c r="M547" s="75">
        <v>0.677083333333333</v>
      </c>
      <c r="N547" s="26">
        <v>99293</v>
      </c>
      <c r="O547" s="26">
        <v>47460</v>
      </c>
      <c r="P547" s="26">
        <v>20801.6</v>
      </c>
      <c r="Q547" s="26">
        <v>23401.6</v>
      </c>
      <c r="R547" s="26">
        <v>8994.82</v>
      </c>
      <c r="S547" s="26">
        <v>-1365.02</v>
      </c>
      <c r="T547" s="26">
        <f t="shared" si="117"/>
        <v>40101.77</v>
      </c>
      <c r="U547" s="27">
        <f t="shared" si="118"/>
        <v>1.26996029155637</v>
      </c>
      <c r="V547" s="26">
        <f>INDEX(检修、备用和必开!B:B,MATCH(统调负荷!$C547,检修、备用和必开!$A:$A,0))</f>
        <v>25158</v>
      </c>
      <c r="W547" s="26">
        <f>INDEX(检修、备用和必开!C:C,MATCH(统调负荷!$C547,检修、备用和必开!$A:$A,0))</f>
        <v>0</v>
      </c>
      <c r="X547" s="26">
        <f>INDEX(检修、备用和必开!D:D,MATCH(统调负荷!$C547,检修、备用和必开!$A:$A,0))</f>
        <v>13990</v>
      </c>
      <c r="Y547" s="26">
        <f>INDEX(检修、备用和必开!E:E,MATCH(统调负荷!$C547,检修、备用和必开!$A:$A,0))</f>
        <v>7358.23</v>
      </c>
      <c r="Z547" s="26">
        <f>INDEX(检修、备用和必开!F:F,MATCH(统调负荷!$C547,检修、备用和必开!$A:$A,0))</f>
        <v>640</v>
      </c>
      <c r="AA547" s="26">
        <f t="shared" si="119"/>
        <v>68694.4</v>
      </c>
      <c r="AB547" s="26">
        <v>373.67</v>
      </c>
      <c r="AC547" s="26">
        <v>380.22</v>
      </c>
      <c r="AD547" s="76">
        <f t="shared" si="120"/>
        <v>45663.6770833333</v>
      </c>
      <c r="AE547" s="27">
        <f t="shared" si="121"/>
        <v>-1377</v>
      </c>
      <c r="AF547" s="27">
        <f t="shared" si="122"/>
        <v>-3313.35</v>
      </c>
      <c r="AG547" s="27">
        <f t="shared" si="123"/>
        <v>-424.400000000001</v>
      </c>
      <c r="AH547" s="27">
        <f t="shared" si="124"/>
        <v>2611.7</v>
      </c>
      <c r="AI547" s="27">
        <f t="shared" si="125"/>
        <v>-297.18</v>
      </c>
      <c r="AJ547" s="27">
        <f t="shared" si="126"/>
        <v>46.23</v>
      </c>
      <c r="AK547" s="26">
        <f>INDEX(检修、备用和必开!I:I,MATCH(统调负荷!$C547,检修、备用和必开!$A:$A,0))</f>
        <v>9817.5595770638</v>
      </c>
      <c r="AL547" s="79"/>
    </row>
    <row r="548" s="74" customFormat="1" ht="13.8" spans="1:38">
      <c r="A548" s="26">
        <f t="shared" si="114"/>
        <v>1</v>
      </c>
      <c r="B548" s="26">
        <f t="shared" si="115"/>
        <v>16</v>
      </c>
      <c r="C548" t="s">
        <v>27</v>
      </c>
      <c r="D548" s="75">
        <v>0.6875</v>
      </c>
      <c r="E548" s="26">
        <v>102565</v>
      </c>
      <c r="F548" s="26">
        <v>52237.55</v>
      </c>
      <c r="G548" s="26">
        <v>21555</v>
      </c>
      <c r="H548" s="26">
        <v>21479.7</v>
      </c>
      <c r="I548" s="26">
        <v>8704</v>
      </c>
      <c r="J548" s="26">
        <v>-1411.25</v>
      </c>
      <c r="K548" s="26">
        <f t="shared" si="127"/>
        <v>44879.32</v>
      </c>
      <c r="L548" s="27">
        <f t="shared" si="116"/>
        <v>1.53064707754039</v>
      </c>
      <c r="M548" s="75">
        <v>0.6875</v>
      </c>
      <c r="N548" s="26">
        <v>100813</v>
      </c>
      <c r="O548" s="26">
        <v>49239.69</v>
      </c>
      <c r="P548" s="26">
        <v>20615.8</v>
      </c>
      <c r="Q548" s="26">
        <v>24041.3</v>
      </c>
      <c r="R548" s="26">
        <v>8268.74</v>
      </c>
      <c r="S548" s="26">
        <v>-1352.53</v>
      </c>
      <c r="T548" s="26">
        <f t="shared" si="117"/>
        <v>41881.46</v>
      </c>
      <c r="U548" s="27">
        <f t="shared" si="118"/>
        <v>1.22950787396642</v>
      </c>
      <c r="V548" s="26">
        <f>INDEX(检修、备用和必开!B:B,MATCH(统调负荷!$C548,检修、备用和必开!$A:$A,0))</f>
        <v>25158</v>
      </c>
      <c r="W548" s="26">
        <f>INDEX(检修、备用和必开!C:C,MATCH(统调负荷!$C548,检修、备用和必开!$A:$A,0))</f>
        <v>0</v>
      </c>
      <c r="X548" s="26">
        <f>INDEX(检修、备用和必开!D:D,MATCH(统调负荷!$C548,检修、备用和必开!$A:$A,0))</f>
        <v>13990</v>
      </c>
      <c r="Y548" s="26">
        <f>INDEX(检修、备用和必开!E:E,MATCH(统调负荷!$C548,检修、备用和必开!$A:$A,0))</f>
        <v>7358.23</v>
      </c>
      <c r="Z548" s="26">
        <f>INDEX(检修、备用和必开!F:F,MATCH(统调负荷!$C548,检修、备用和必开!$A:$A,0))</f>
        <v>640</v>
      </c>
      <c r="AA548" s="26">
        <f t="shared" si="119"/>
        <v>68694.4</v>
      </c>
      <c r="AB548" s="26">
        <v>387.44</v>
      </c>
      <c r="AC548" s="26">
        <v>376.65</v>
      </c>
      <c r="AD548" s="76">
        <f t="shared" si="120"/>
        <v>45663.6875</v>
      </c>
      <c r="AE548" s="27">
        <f t="shared" si="121"/>
        <v>-1752</v>
      </c>
      <c r="AF548" s="27">
        <f t="shared" si="122"/>
        <v>-2997.86</v>
      </c>
      <c r="AG548" s="27">
        <f t="shared" si="123"/>
        <v>-939.200000000001</v>
      </c>
      <c r="AH548" s="27">
        <f t="shared" si="124"/>
        <v>2561.6</v>
      </c>
      <c r="AI548" s="27">
        <f t="shared" si="125"/>
        <v>-435.26</v>
      </c>
      <c r="AJ548" s="27">
        <f t="shared" si="126"/>
        <v>58.72</v>
      </c>
      <c r="AK548" s="26">
        <f>INDEX(检修、备用和必开!I:I,MATCH(统调负荷!$C548,检修、备用和必开!$A:$A,0))</f>
        <v>9817.5595770638</v>
      </c>
      <c r="AL548" s="79"/>
    </row>
    <row r="549" s="74" customFormat="1" ht="13.8" spans="1:38">
      <c r="A549" s="26">
        <f t="shared" si="114"/>
        <v>1</v>
      </c>
      <c r="B549" s="26">
        <f t="shared" si="115"/>
        <v>16</v>
      </c>
      <c r="C549" t="s">
        <v>27</v>
      </c>
      <c r="D549" s="75">
        <v>0.697916666666667</v>
      </c>
      <c r="E549" s="26">
        <v>104405</v>
      </c>
      <c r="F549" s="26">
        <v>54322.35</v>
      </c>
      <c r="G549" s="26">
        <v>21527</v>
      </c>
      <c r="H549" s="26">
        <v>21921.9</v>
      </c>
      <c r="I549" s="26">
        <v>8045</v>
      </c>
      <c r="J549" s="26">
        <v>-1411.25</v>
      </c>
      <c r="K549" s="26">
        <f t="shared" si="127"/>
        <v>46964.12</v>
      </c>
      <c r="L549" s="27">
        <f t="shared" si="116"/>
        <v>1.4626996098298</v>
      </c>
      <c r="M549" s="75">
        <v>0.697916666666667</v>
      </c>
      <c r="N549" s="26">
        <v>102061</v>
      </c>
      <c r="O549" s="26">
        <v>50737.51</v>
      </c>
      <c r="P549" s="26">
        <v>21053.8</v>
      </c>
      <c r="Q549" s="26">
        <v>23983.2</v>
      </c>
      <c r="R549" s="26">
        <v>7677.19</v>
      </c>
      <c r="S549" s="26">
        <v>-1390.7</v>
      </c>
      <c r="T549" s="26">
        <f t="shared" si="117"/>
        <v>43379.28</v>
      </c>
      <c r="U549" s="27">
        <f t="shared" si="118"/>
        <v>1.19740739294619</v>
      </c>
      <c r="V549" s="26">
        <f>INDEX(检修、备用和必开!B:B,MATCH(统调负荷!$C549,检修、备用和必开!$A:$A,0))</f>
        <v>25158</v>
      </c>
      <c r="W549" s="26">
        <f>INDEX(检修、备用和必开!C:C,MATCH(统调负荷!$C549,检修、备用和必开!$A:$A,0))</f>
        <v>0</v>
      </c>
      <c r="X549" s="26">
        <f>INDEX(检修、备用和必开!D:D,MATCH(统调负荷!$C549,检修、备用和必开!$A:$A,0))</f>
        <v>13990</v>
      </c>
      <c r="Y549" s="26">
        <f>INDEX(检修、备用和必开!E:E,MATCH(统调负荷!$C549,检修、备用和必开!$A:$A,0))</f>
        <v>7358.23</v>
      </c>
      <c r="Z549" s="26">
        <f>INDEX(检修、备用和必开!F:F,MATCH(统调负荷!$C549,检修、备用和必开!$A:$A,0))</f>
        <v>640</v>
      </c>
      <c r="AA549" s="26">
        <f t="shared" si="119"/>
        <v>68694.4</v>
      </c>
      <c r="AB549" s="26">
        <v>385.36</v>
      </c>
      <c r="AC549" s="26">
        <v>372.15</v>
      </c>
      <c r="AD549" s="76">
        <f t="shared" si="120"/>
        <v>45663.6979166667</v>
      </c>
      <c r="AE549" s="27">
        <f t="shared" si="121"/>
        <v>-2344</v>
      </c>
      <c r="AF549" s="27">
        <f t="shared" si="122"/>
        <v>-3584.84</v>
      </c>
      <c r="AG549" s="27">
        <f t="shared" si="123"/>
        <v>-473.200000000001</v>
      </c>
      <c r="AH549" s="27">
        <f t="shared" si="124"/>
        <v>2061.3</v>
      </c>
      <c r="AI549" s="27">
        <f t="shared" si="125"/>
        <v>-367.81</v>
      </c>
      <c r="AJ549" s="27">
        <f t="shared" si="126"/>
        <v>20.55</v>
      </c>
      <c r="AK549" s="26">
        <f>INDEX(检修、备用和必开!I:I,MATCH(统调负荷!$C549,检修、备用和必开!$A:$A,0))</f>
        <v>9817.5595770638</v>
      </c>
      <c r="AL549" s="79"/>
    </row>
    <row r="550" s="74" customFormat="1" ht="13.8" spans="1:38">
      <c r="A550" s="26">
        <f t="shared" si="114"/>
        <v>1</v>
      </c>
      <c r="B550" s="26">
        <f t="shared" si="115"/>
        <v>17</v>
      </c>
      <c r="C550" t="s">
        <v>27</v>
      </c>
      <c r="D550" s="75">
        <v>0.708333333333333</v>
      </c>
      <c r="E550" s="26">
        <v>106020</v>
      </c>
      <c r="F550" s="26">
        <v>56787.05</v>
      </c>
      <c r="G550" s="26">
        <v>20938</v>
      </c>
      <c r="H550" s="26">
        <v>22193.2</v>
      </c>
      <c r="I550" s="26">
        <v>7513</v>
      </c>
      <c r="J550" s="26">
        <v>-1411.25</v>
      </c>
      <c r="K550" s="26">
        <f t="shared" si="127"/>
        <v>49428.82</v>
      </c>
      <c r="L550" s="27">
        <f t="shared" si="116"/>
        <v>1.38976410927876</v>
      </c>
      <c r="M550" s="75">
        <v>0.708333333333333</v>
      </c>
      <c r="N550" s="26">
        <v>103859</v>
      </c>
      <c r="O550" s="26">
        <v>52384.34</v>
      </c>
      <c r="P550" s="26">
        <v>21428.9</v>
      </c>
      <c r="Q550" s="26">
        <v>24198.5</v>
      </c>
      <c r="R550" s="26">
        <v>7184.87</v>
      </c>
      <c r="S550" s="26">
        <v>-1337.61</v>
      </c>
      <c r="T550" s="26">
        <f t="shared" si="117"/>
        <v>45026.11</v>
      </c>
      <c r="U550" s="27">
        <f t="shared" si="118"/>
        <v>1.16399403484913</v>
      </c>
      <c r="V550" s="26">
        <f>INDEX(检修、备用和必开!B:B,MATCH(统调负荷!$C550,检修、备用和必开!$A:$A,0))</f>
        <v>25158</v>
      </c>
      <c r="W550" s="26">
        <f>INDEX(检修、备用和必开!C:C,MATCH(统调负荷!$C550,检修、备用和必开!$A:$A,0))</f>
        <v>0</v>
      </c>
      <c r="X550" s="26">
        <f>INDEX(检修、备用和必开!D:D,MATCH(统调负荷!$C550,检修、备用和必开!$A:$A,0))</f>
        <v>13990</v>
      </c>
      <c r="Y550" s="26">
        <f>INDEX(检修、备用和必开!E:E,MATCH(统调负荷!$C550,检修、备用和必开!$A:$A,0))</f>
        <v>7358.23</v>
      </c>
      <c r="Z550" s="26">
        <f>INDEX(检修、备用和必开!F:F,MATCH(统调负荷!$C550,检修、备用和必开!$A:$A,0))</f>
        <v>640</v>
      </c>
      <c r="AA550" s="26">
        <f t="shared" si="119"/>
        <v>68694.4</v>
      </c>
      <c r="AB550" s="26">
        <v>411.18</v>
      </c>
      <c r="AC550" s="26">
        <v>384.63</v>
      </c>
      <c r="AD550" s="76">
        <f t="shared" si="120"/>
        <v>45663.7083333333</v>
      </c>
      <c r="AE550" s="27">
        <f t="shared" si="121"/>
        <v>-2161</v>
      </c>
      <c r="AF550" s="27">
        <f t="shared" si="122"/>
        <v>-4402.71000000001</v>
      </c>
      <c r="AG550" s="27">
        <f t="shared" si="123"/>
        <v>490.900000000001</v>
      </c>
      <c r="AH550" s="27">
        <f t="shared" si="124"/>
        <v>2005.3</v>
      </c>
      <c r="AI550" s="27">
        <f t="shared" si="125"/>
        <v>-328.13</v>
      </c>
      <c r="AJ550" s="27">
        <f t="shared" si="126"/>
        <v>73.6400000000001</v>
      </c>
      <c r="AK550" s="26">
        <f>INDEX(检修、备用和必开!I:I,MATCH(统调负荷!$C550,检修、备用和必开!$A:$A,0))</f>
        <v>9817.5595770638</v>
      </c>
      <c r="AL550" s="79"/>
    </row>
    <row r="551" s="74" customFormat="1" ht="13.8" spans="1:38">
      <c r="A551" s="26">
        <f t="shared" si="114"/>
        <v>1</v>
      </c>
      <c r="B551" s="26">
        <f t="shared" si="115"/>
        <v>17</v>
      </c>
      <c r="C551" t="s">
        <v>27</v>
      </c>
      <c r="D551" s="75">
        <v>0.71875</v>
      </c>
      <c r="E551" s="26">
        <v>106935</v>
      </c>
      <c r="F551" s="26">
        <v>59198.65</v>
      </c>
      <c r="G551" s="26">
        <v>20647</v>
      </c>
      <c r="H551" s="26">
        <v>21521.8</v>
      </c>
      <c r="I551" s="26">
        <v>6979</v>
      </c>
      <c r="J551" s="26">
        <v>-1411.45</v>
      </c>
      <c r="K551" s="26">
        <f t="shared" si="127"/>
        <v>51840.42</v>
      </c>
      <c r="L551" s="27">
        <f t="shared" si="116"/>
        <v>1.32511272092317</v>
      </c>
      <c r="M551" s="75">
        <v>0.71875</v>
      </c>
      <c r="N551" s="26">
        <v>105026</v>
      </c>
      <c r="O551" s="26">
        <v>55507.45</v>
      </c>
      <c r="P551" s="26">
        <v>20168.4</v>
      </c>
      <c r="Q551" s="26">
        <v>23963</v>
      </c>
      <c r="R551" s="26">
        <v>6779.83</v>
      </c>
      <c r="S551" s="26">
        <v>-1392.68</v>
      </c>
      <c r="T551" s="26">
        <f t="shared" si="117"/>
        <v>48149.22</v>
      </c>
      <c r="U551" s="27">
        <f t="shared" si="118"/>
        <v>1.10549182947581</v>
      </c>
      <c r="V551" s="26">
        <f>INDEX(检修、备用和必开!B:B,MATCH(统调负荷!$C551,检修、备用和必开!$A:$A,0))</f>
        <v>25158</v>
      </c>
      <c r="W551" s="26">
        <f>INDEX(检修、备用和必开!C:C,MATCH(统调负荷!$C551,检修、备用和必开!$A:$A,0))</f>
        <v>0</v>
      </c>
      <c r="X551" s="26">
        <f>INDEX(检修、备用和必开!D:D,MATCH(统调负荷!$C551,检修、备用和必开!$A:$A,0))</f>
        <v>13990</v>
      </c>
      <c r="Y551" s="26">
        <f>INDEX(检修、备用和必开!E:E,MATCH(统调负荷!$C551,检修、备用和必开!$A:$A,0))</f>
        <v>7358.23</v>
      </c>
      <c r="Z551" s="26">
        <f>INDEX(检修、备用和必开!F:F,MATCH(统调负荷!$C551,检修、备用和必开!$A:$A,0))</f>
        <v>640</v>
      </c>
      <c r="AA551" s="26">
        <f t="shared" si="119"/>
        <v>68694.4</v>
      </c>
      <c r="AB551" s="26">
        <v>432.25</v>
      </c>
      <c r="AC551" s="26">
        <v>456.8</v>
      </c>
      <c r="AD551" s="76">
        <f t="shared" si="120"/>
        <v>45663.71875</v>
      </c>
      <c r="AE551" s="27">
        <f t="shared" si="121"/>
        <v>-1909</v>
      </c>
      <c r="AF551" s="27">
        <f t="shared" si="122"/>
        <v>-3691.2</v>
      </c>
      <c r="AG551" s="27">
        <f t="shared" si="123"/>
        <v>-478.599999999999</v>
      </c>
      <c r="AH551" s="27">
        <f t="shared" si="124"/>
        <v>2441.2</v>
      </c>
      <c r="AI551" s="27">
        <f t="shared" si="125"/>
        <v>-199.17</v>
      </c>
      <c r="AJ551" s="27">
        <f t="shared" si="126"/>
        <v>18.77</v>
      </c>
      <c r="AK551" s="26">
        <f>INDEX(检修、备用和必开!I:I,MATCH(统调负荷!$C551,检修、备用和必开!$A:$A,0))</f>
        <v>9817.5595770638</v>
      </c>
      <c r="AL551" s="79"/>
    </row>
    <row r="552" s="74" customFormat="1" ht="13.8" spans="1:38">
      <c r="A552" s="26">
        <f t="shared" si="114"/>
        <v>1</v>
      </c>
      <c r="B552" s="26">
        <f t="shared" si="115"/>
        <v>17</v>
      </c>
      <c r="C552" t="s">
        <v>27</v>
      </c>
      <c r="D552" s="75">
        <v>0.729166666666667</v>
      </c>
      <c r="E552" s="26">
        <v>105280</v>
      </c>
      <c r="F552" s="26">
        <v>58582.25</v>
      </c>
      <c r="G552" s="26">
        <v>20383</v>
      </c>
      <c r="H552" s="26">
        <v>21136</v>
      </c>
      <c r="I552" s="26">
        <v>6590</v>
      </c>
      <c r="J552" s="26">
        <v>-1411.25</v>
      </c>
      <c r="K552" s="26">
        <f t="shared" si="127"/>
        <v>51224.02</v>
      </c>
      <c r="L552" s="27">
        <f t="shared" si="116"/>
        <v>1.34105835504515</v>
      </c>
      <c r="M552" s="75">
        <v>0.729166666666667</v>
      </c>
      <c r="N552" s="26">
        <v>103792</v>
      </c>
      <c r="O552" s="26">
        <v>55157.95</v>
      </c>
      <c r="P552" s="26">
        <v>20122.6</v>
      </c>
      <c r="Q552" s="26">
        <v>23482.9</v>
      </c>
      <c r="R552" s="26">
        <v>6372.86</v>
      </c>
      <c r="S552" s="26">
        <v>-1344.31</v>
      </c>
      <c r="T552" s="26">
        <f t="shared" si="117"/>
        <v>47799.72</v>
      </c>
      <c r="U552" s="27">
        <f t="shared" si="118"/>
        <v>1.11174480156246</v>
      </c>
      <c r="V552" s="26">
        <f>INDEX(检修、备用和必开!B:B,MATCH(统调负荷!$C552,检修、备用和必开!$A:$A,0))</f>
        <v>25158</v>
      </c>
      <c r="W552" s="26">
        <f>INDEX(检修、备用和必开!C:C,MATCH(统调负荷!$C552,检修、备用和必开!$A:$A,0))</f>
        <v>0</v>
      </c>
      <c r="X552" s="26">
        <f>INDEX(检修、备用和必开!D:D,MATCH(统调负荷!$C552,检修、备用和必开!$A:$A,0))</f>
        <v>13990</v>
      </c>
      <c r="Y552" s="26">
        <f>INDEX(检修、备用和必开!E:E,MATCH(统调负荷!$C552,检修、备用和必开!$A:$A,0))</f>
        <v>7358.23</v>
      </c>
      <c r="Z552" s="26">
        <f>INDEX(检修、备用和必开!F:F,MATCH(统调负荷!$C552,检修、备用和必开!$A:$A,0))</f>
        <v>640</v>
      </c>
      <c r="AA552" s="26">
        <f t="shared" si="119"/>
        <v>68694.4</v>
      </c>
      <c r="AB552" s="26">
        <v>396.71</v>
      </c>
      <c r="AC552" s="26">
        <v>383.94</v>
      </c>
      <c r="AD552" s="76">
        <f t="shared" si="120"/>
        <v>45663.7291666667</v>
      </c>
      <c r="AE552" s="27">
        <f t="shared" si="121"/>
        <v>-1488</v>
      </c>
      <c r="AF552" s="27">
        <f t="shared" si="122"/>
        <v>-3424.3</v>
      </c>
      <c r="AG552" s="27">
        <f t="shared" si="123"/>
        <v>-260.400000000001</v>
      </c>
      <c r="AH552" s="27">
        <f t="shared" si="124"/>
        <v>2346.9</v>
      </c>
      <c r="AI552" s="27">
        <f t="shared" si="125"/>
        <v>-217.14</v>
      </c>
      <c r="AJ552" s="27">
        <f t="shared" si="126"/>
        <v>66.9400000000001</v>
      </c>
      <c r="AK552" s="26">
        <f>INDEX(检修、备用和必开!I:I,MATCH(统调负荷!$C552,检修、备用和必开!$A:$A,0))</f>
        <v>9817.5595770638</v>
      </c>
      <c r="AL552" s="79"/>
    </row>
    <row r="553" s="74" customFormat="1" ht="13.8" spans="1:38">
      <c r="A553" s="26">
        <f t="shared" si="114"/>
        <v>1</v>
      </c>
      <c r="B553" s="26">
        <f t="shared" si="115"/>
        <v>17</v>
      </c>
      <c r="C553" t="s">
        <v>27</v>
      </c>
      <c r="D553" s="75">
        <v>0.739583333333333</v>
      </c>
      <c r="E553" s="26">
        <v>105950</v>
      </c>
      <c r="F553" s="26">
        <v>59453.85</v>
      </c>
      <c r="G553" s="26">
        <v>20324</v>
      </c>
      <c r="H553" s="26">
        <v>21284.4</v>
      </c>
      <c r="I553" s="26">
        <v>6299</v>
      </c>
      <c r="J553" s="26">
        <v>-1411.25</v>
      </c>
      <c r="K553" s="26">
        <f t="shared" si="127"/>
        <v>52095.62</v>
      </c>
      <c r="L553" s="27">
        <f t="shared" si="116"/>
        <v>1.31862141193444</v>
      </c>
      <c r="M553" s="75">
        <v>0.739583333333333</v>
      </c>
      <c r="N553" s="26">
        <v>103848</v>
      </c>
      <c r="O553" s="26">
        <v>55843.17</v>
      </c>
      <c r="P553" s="26">
        <v>19743.6</v>
      </c>
      <c r="Q553" s="26">
        <v>23401.2</v>
      </c>
      <c r="R553" s="26">
        <v>6192.58</v>
      </c>
      <c r="S553" s="26">
        <v>-1332.55</v>
      </c>
      <c r="T553" s="26">
        <f t="shared" si="117"/>
        <v>48484.94</v>
      </c>
      <c r="U553" s="27">
        <f t="shared" si="118"/>
        <v>1.09955127607966</v>
      </c>
      <c r="V553" s="26">
        <f>INDEX(检修、备用和必开!B:B,MATCH(统调负荷!$C553,检修、备用和必开!$A:$A,0))</f>
        <v>25158</v>
      </c>
      <c r="W553" s="26">
        <f>INDEX(检修、备用和必开!C:C,MATCH(统调负荷!$C553,检修、备用和必开!$A:$A,0))</f>
        <v>0</v>
      </c>
      <c r="X553" s="26">
        <f>INDEX(检修、备用和必开!D:D,MATCH(统调负荷!$C553,检修、备用和必开!$A:$A,0))</f>
        <v>13990</v>
      </c>
      <c r="Y553" s="26">
        <f>INDEX(检修、备用和必开!E:E,MATCH(统调负荷!$C553,检修、备用和必开!$A:$A,0))</f>
        <v>7358.23</v>
      </c>
      <c r="Z553" s="26">
        <f>INDEX(检修、备用和必开!F:F,MATCH(统调负荷!$C553,检修、备用和必开!$A:$A,0))</f>
        <v>640</v>
      </c>
      <c r="AA553" s="26">
        <f t="shared" si="119"/>
        <v>68694.4</v>
      </c>
      <c r="AB553" s="26">
        <v>400.74</v>
      </c>
      <c r="AC553" s="26">
        <v>424.4</v>
      </c>
      <c r="AD553" s="76">
        <f t="shared" si="120"/>
        <v>45663.7395833333</v>
      </c>
      <c r="AE553" s="27">
        <f t="shared" si="121"/>
        <v>-2102</v>
      </c>
      <c r="AF553" s="27">
        <f t="shared" si="122"/>
        <v>-3610.68</v>
      </c>
      <c r="AG553" s="27">
        <f t="shared" si="123"/>
        <v>-580.400000000001</v>
      </c>
      <c r="AH553" s="27">
        <f t="shared" si="124"/>
        <v>2116.8</v>
      </c>
      <c r="AI553" s="27">
        <f t="shared" si="125"/>
        <v>-106.42</v>
      </c>
      <c r="AJ553" s="27">
        <f t="shared" si="126"/>
        <v>78.7</v>
      </c>
      <c r="AK553" s="26">
        <f>INDEX(检修、备用和必开!I:I,MATCH(统调负荷!$C553,检修、备用和必开!$A:$A,0))</f>
        <v>9817.5595770638</v>
      </c>
      <c r="AL553" s="79"/>
    </row>
    <row r="554" s="74" customFormat="1" ht="13.8" spans="1:38">
      <c r="A554" s="26">
        <f t="shared" si="114"/>
        <v>1</v>
      </c>
      <c r="B554" s="26">
        <f t="shared" si="115"/>
        <v>18</v>
      </c>
      <c r="C554" t="s">
        <v>27</v>
      </c>
      <c r="D554" s="75">
        <v>0.75</v>
      </c>
      <c r="E554" s="26">
        <v>107405</v>
      </c>
      <c r="F554" s="26">
        <v>60721.25</v>
      </c>
      <c r="G554" s="26">
        <v>19730</v>
      </c>
      <c r="H554" s="26">
        <v>22398</v>
      </c>
      <c r="I554" s="26">
        <v>5967</v>
      </c>
      <c r="J554" s="26">
        <v>-1411.25</v>
      </c>
      <c r="K554" s="26">
        <f t="shared" si="127"/>
        <v>53363.02</v>
      </c>
      <c r="L554" s="27">
        <f t="shared" si="116"/>
        <v>1.28730345471452</v>
      </c>
      <c r="M554" s="75">
        <v>0.75</v>
      </c>
      <c r="N554" s="26">
        <v>105486</v>
      </c>
      <c r="O554" s="26">
        <v>56319.37</v>
      </c>
      <c r="P554" s="26">
        <v>20192.5</v>
      </c>
      <c r="Q554" s="26">
        <v>24143.2</v>
      </c>
      <c r="R554" s="26">
        <v>6207.02</v>
      </c>
      <c r="S554" s="26">
        <v>-1376.09</v>
      </c>
      <c r="T554" s="26">
        <f t="shared" si="117"/>
        <v>48961.14</v>
      </c>
      <c r="U554" s="27">
        <f t="shared" si="118"/>
        <v>1.09123361387895</v>
      </c>
      <c r="V554" s="26">
        <f>INDEX(检修、备用和必开!B:B,MATCH(统调负荷!$C554,检修、备用和必开!$A:$A,0))</f>
        <v>25158</v>
      </c>
      <c r="W554" s="26">
        <f>INDEX(检修、备用和必开!C:C,MATCH(统调负荷!$C554,检修、备用和必开!$A:$A,0))</f>
        <v>0</v>
      </c>
      <c r="X554" s="26">
        <f>INDEX(检修、备用和必开!D:D,MATCH(统调负荷!$C554,检修、备用和必开!$A:$A,0))</f>
        <v>13990</v>
      </c>
      <c r="Y554" s="26">
        <f>INDEX(检修、备用和必开!E:E,MATCH(统调负荷!$C554,检修、备用和必开!$A:$A,0))</f>
        <v>7358.23</v>
      </c>
      <c r="Z554" s="26">
        <f>INDEX(检修、备用和必开!F:F,MATCH(统调负荷!$C554,检修、备用和必开!$A:$A,0))</f>
        <v>640</v>
      </c>
      <c r="AA554" s="26">
        <f t="shared" si="119"/>
        <v>68694.4</v>
      </c>
      <c r="AB554" s="26">
        <v>394.07</v>
      </c>
      <c r="AC554" s="26">
        <v>378.48</v>
      </c>
      <c r="AD554" s="76">
        <f t="shared" si="120"/>
        <v>45663.75</v>
      </c>
      <c r="AE554" s="27">
        <f t="shared" si="121"/>
        <v>-1919</v>
      </c>
      <c r="AF554" s="27">
        <f t="shared" si="122"/>
        <v>-4401.88</v>
      </c>
      <c r="AG554" s="27">
        <f t="shared" si="123"/>
        <v>462.5</v>
      </c>
      <c r="AH554" s="27">
        <f t="shared" si="124"/>
        <v>1745.2</v>
      </c>
      <c r="AI554" s="27">
        <f t="shared" si="125"/>
        <v>240.02</v>
      </c>
      <c r="AJ554" s="27">
        <f t="shared" si="126"/>
        <v>35.1600000000001</v>
      </c>
      <c r="AK554" s="26">
        <f>INDEX(检修、备用和必开!I:I,MATCH(统调负荷!$C554,检修、备用和必开!$A:$A,0))</f>
        <v>9817.5595770638</v>
      </c>
      <c r="AL554" s="79"/>
    </row>
    <row r="555" s="74" customFormat="1" ht="13.8" spans="1:38">
      <c r="A555" s="26">
        <f t="shared" si="114"/>
        <v>1</v>
      </c>
      <c r="B555" s="26">
        <f t="shared" si="115"/>
        <v>18</v>
      </c>
      <c r="C555" t="s">
        <v>27</v>
      </c>
      <c r="D555" s="75">
        <v>0.760416666666667</v>
      </c>
      <c r="E555" s="26">
        <v>110545</v>
      </c>
      <c r="F555" s="26">
        <v>63442.85</v>
      </c>
      <c r="G555" s="26">
        <v>19556</v>
      </c>
      <c r="H555" s="26">
        <v>23103.4</v>
      </c>
      <c r="I555" s="26">
        <v>5854</v>
      </c>
      <c r="J555" s="26">
        <v>-1411.25</v>
      </c>
      <c r="K555" s="26">
        <f t="shared" si="127"/>
        <v>56084.62</v>
      </c>
      <c r="L555" s="27">
        <f t="shared" si="116"/>
        <v>1.2248349012617</v>
      </c>
      <c r="M555" s="75">
        <v>0.760416666666667</v>
      </c>
      <c r="N555" s="26">
        <v>108369</v>
      </c>
      <c r="O555" s="26">
        <v>58474.78</v>
      </c>
      <c r="P555" s="26">
        <v>20590.9</v>
      </c>
      <c r="Q555" s="26">
        <v>24486.9</v>
      </c>
      <c r="R555" s="26">
        <v>6221.14</v>
      </c>
      <c r="S555" s="26">
        <v>-1404.72</v>
      </c>
      <c r="T555" s="26">
        <f t="shared" si="117"/>
        <v>51116.55</v>
      </c>
      <c r="U555" s="27">
        <f t="shared" si="118"/>
        <v>1.05510735862982</v>
      </c>
      <c r="V555" s="26">
        <f>INDEX(检修、备用和必开!B:B,MATCH(统调负荷!$C555,检修、备用和必开!$A:$A,0))</f>
        <v>25158</v>
      </c>
      <c r="W555" s="26">
        <f>INDEX(检修、备用和必开!C:C,MATCH(统调负荷!$C555,检修、备用和必开!$A:$A,0))</f>
        <v>0</v>
      </c>
      <c r="X555" s="26">
        <f>INDEX(检修、备用和必开!D:D,MATCH(统调负荷!$C555,检修、备用和必开!$A:$A,0))</f>
        <v>13990</v>
      </c>
      <c r="Y555" s="26">
        <f>INDEX(检修、备用和必开!E:E,MATCH(统调负荷!$C555,检修、备用和必开!$A:$A,0))</f>
        <v>7358.23</v>
      </c>
      <c r="Z555" s="26">
        <f>INDEX(检修、备用和必开!F:F,MATCH(统调负荷!$C555,检修、备用和必开!$A:$A,0))</f>
        <v>640</v>
      </c>
      <c r="AA555" s="26">
        <f t="shared" si="119"/>
        <v>68694.4</v>
      </c>
      <c r="AB555" s="26">
        <v>450.29</v>
      </c>
      <c r="AC555" s="26">
        <v>409.6</v>
      </c>
      <c r="AD555" s="76">
        <f t="shared" si="120"/>
        <v>45663.7604166667</v>
      </c>
      <c r="AE555" s="27">
        <f t="shared" si="121"/>
        <v>-2176</v>
      </c>
      <c r="AF555" s="27">
        <f t="shared" si="122"/>
        <v>-4968.07</v>
      </c>
      <c r="AG555" s="27">
        <f t="shared" si="123"/>
        <v>1034.9</v>
      </c>
      <c r="AH555" s="27">
        <f t="shared" si="124"/>
        <v>1383.5</v>
      </c>
      <c r="AI555" s="27">
        <f t="shared" si="125"/>
        <v>367.14</v>
      </c>
      <c r="AJ555" s="27">
        <f t="shared" si="126"/>
        <v>6.52999999999997</v>
      </c>
      <c r="AK555" s="26">
        <f>INDEX(检修、备用和必开!I:I,MATCH(统调负荷!$C555,检修、备用和必开!$A:$A,0))</f>
        <v>9817.5595770638</v>
      </c>
      <c r="AL555" s="79"/>
    </row>
    <row r="556" s="74" customFormat="1" ht="13.8" spans="1:38">
      <c r="A556" s="26">
        <f t="shared" si="114"/>
        <v>1</v>
      </c>
      <c r="B556" s="26">
        <f t="shared" si="115"/>
        <v>18</v>
      </c>
      <c r="C556" t="s">
        <v>27</v>
      </c>
      <c r="D556" s="75">
        <v>0.770833333333333</v>
      </c>
      <c r="E556" s="26">
        <v>111575</v>
      </c>
      <c r="F556" s="26">
        <v>63861.45</v>
      </c>
      <c r="G556" s="26">
        <v>19670</v>
      </c>
      <c r="H556" s="26">
        <v>23620.8</v>
      </c>
      <c r="I556" s="26">
        <v>5834</v>
      </c>
      <c r="J556" s="26">
        <v>-1411.25</v>
      </c>
      <c r="K556" s="26">
        <f t="shared" si="127"/>
        <v>56503.22</v>
      </c>
      <c r="L556" s="27">
        <f t="shared" si="116"/>
        <v>1.21576080088887</v>
      </c>
      <c r="M556" s="75">
        <v>0.770833333333333</v>
      </c>
      <c r="N556" s="26">
        <v>109957</v>
      </c>
      <c r="O556" s="26">
        <v>59433.57</v>
      </c>
      <c r="P556" s="26">
        <v>20379.3</v>
      </c>
      <c r="Q556" s="26">
        <v>25315.6</v>
      </c>
      <c r="R556" s="26">
        <v>6281.12</v>
      </c>
      <c r="S556" s="26">
        <v>-1452.59</v>
      </c>
      <c r="T556" s="26">
        <f t="shared" si="117"/>
        <v>52075.34</v>
      </c>
      <c r="U556" s="27">
        <f t="shared" si="118"/>
        <v>1.03979484552717</v>
      </c>
      <c r="V556" s="26">
        <f>INDEX(检修、备用和必开!B:B,MATCH(统调负荷!$C556,检修、备用和必开!$A:$A,0))</f>
        <v>25158</v>
      </c>
      <c r="W556" s="26">
        <f>INDEX(检修、备用和必开!C:C,MATCH(统调负荷!$C556,检修、备用和必开!$A:$A,0))</f>
        <v>0</v>
      </c>
      <c r="X556" s="26">
        <f>INDEX(检修、备用和必开!D:D,MATCH(统调负荷!$C556,检修、备用和必开!$A:$A,0))</f>
        <v>13990</v>
      </c>
      <c r="Y556" s="26">
        <f>INDEX(检修、备用和必开!E:E,MATCH(统调负荷!$C556,检修、备用和必开!$A:$A,0))</f>
        <v>7358.23</v>
      </c>
      <c r="Z556" s="26">
        <f>INDEX(检修、备用和必开!F:F,MATCH(统调负荷!$C556,检修、备用和必开!$A:$A,0))</f>
        <v>640</v>
      </c>
      <c r="AA556" s="26">
        <f t="shared" si="119"/>
        <v>68694.4</v>
      </c>
      <c r="AB556" s="26">
        <v>451.72</v>
      </c>
      <c r="AC556" s="26">
        <v>431.24</v>
      </c>
      <c r="AD556" s="76">
        <f t="shared" si="120"/>
        <v>45663.7708333333</v>
      </c>
      <c r="AE556" s="27">
        <f t="shared" si="121"/>
        <v>-1618</v>
      </c>
      <c r="AF556" s="27">
        <f t="shared" si="122"/>
        <v>-4427.88</v>
      </c>
      <c r="AG556" s="27">
        <f t="shared" si="123"/>
        <v>709.299999999999</v>
      </c>
      <c r="AH556" s="27">
        <f t="shared" si="124"/>
        <v>1694.8</v>
      </c>
      <c r="AI556" s="27">
        <f t="shared" si="125"/>
        <v>447.12</v>
      </c>
      <c r="AJ556" s="27">
        <f t="shared" si="126"/>
        <v>-41.3399999999999</v>
      </c>
      <c r="AK556" s="26">
        <f>INDEX(检修、备用和必开!I:I,MATCH(统调负荷!$C556,检修、备用和必开!$A:$A,0))</f>
        <v>9817.5595770638</v>
      </c>
      <c r="AL556" s="79"/>
    </row>
    <row r="557" s="74" customFormat="1" ht="13.8" spans="1:38">
      <c r="A557" s="26">
        <f t="shared" si="114"/>
        <v>1</v>
      </c>
      <c r="B557" s="26">
        <f t="shared" si="115"/>
        <v>18</v>
      </c>
      <c r="C557" t="s">
        <v>27</v>
      </c>
      <c r="D557" s="75">
        <v>0.78125</v>
      </c>
      <c r="E557" s="26">
        <v>112590</v>
      </c>
      <c r="F557" s="26">
        <v>64695.55</v>
      </c>
      <c r="G557" s="26">
        <v>19632</v>
      </c>
      <c r="H557" s="26">
        <v>23964.7</v>
      </c>
      <c r="I557" s="26">
        <v>5709</v>
      </c>
      <c r="J557" s="26">
        <v>-1411.25</v>
      </c>
      <c r="K557" s="26">
        <f t="shared" si="127"/>
        <v>57337.32</v>
      </c>
      <c r="L557" s="27">
        <f t="shared" si="116"/>
        <v>1.19807483154078</v>
      </c>
      <c r="M557" s="75">
        <v>0.78125</v>
      </c>
      <c r="N557" s="26">
        <v>110635</v>
      </c>
      <c r="O557" s="26">
        <v>60762.37</v>
      </c>
      <c r="P557" s="26">
        <v>20130.5</v>
      </c>
      <c r="Q557" s="26">
        <v>24990.1</v>
      </c>
      <c r="R557" s="26">
        <v>6270.62</v>
      </c>
      <c r="S557" s="26">
        <v>-1518.59</v>
      </c>
      <c r="T557" s="26">
        <f t="shared" si="117"/>
        <v>53404.14</v>
      </c>
      <c r="U557" s="27">
        <f t="shared" si="118"/>
        <v>1.01929336882999</v>
      </c>
      <c r="V557" s="26">
        <f>INDEX(检修、备用和必开!B:B,MATCH(统调负荷!$C557,检修、备用和必开!$A:$A,0))</f>
        <v>25158</v>
      </c>
      <c r="W557" s="26">
        <f>INDEX(检修、备用和必开!C:C,MATCH(统调负荷!$C557,检修、备用和必开!$A:$A,0))</f>
        <v>0</v>
      </c>
      <c r="X557" s="26">
        <f>INDEX(检修、备用和必开!D:D,MATCH(统调负荷!$C557,检修、备用和必开!$A:$A,0))</f>
        <v>13990</v>
      </c>
      <c r="Y557" s="26">
        <f>INDEX(检修、备用和必开!E:E,MATCH(统调负荷!$C557,检修、备用和必开!$A:$A,0))</f>
        <v>7358.23</v>
      </c>
      <c r="Z557" s="26">
        <f>INDEX(检修、备用和必开!F:F,MATCH(统调负荷!$C557,检修、备用和必开!$A:$A,0))</f>
        <v>640</v>
      </c>
      <c r="AA557" s="26">
        <f t="shared" si="119"/>
        <v>68694.4</v>
      </c>
      <c r="AB557" s="26">
        <v>482.55</v>
      </c>
      <c r="AC557" s="26">
        <v>450.71</v>
      </c>
      <c r="AD557" s="76">
        <f t="shared" si="120"/>
        <v>45663.78125</v>
      </c>
      <c r="AE557" s="27">
        <f t="shared" si="121"/>
        <v>-1955</v>
      </c>
      <c r="AF557" s="27">
        <f t="shared" si="122"/>
        <v>-3933.18</v>
      </c>
      <c r="AG557" s="27">
        <f t="shared" si="123"/>
        <v>498.5</v>
      </c>
      <c r="AH557" s="27">
        <f t="shared" si="124"/>
        <v>1025.4</v>
      </c>
      <c r="AI557" s="27">
        <f t="shared" si="125"/>
        <v>561.62</v>
      </c>
      <c r="AJ557" s="27">
        <f t="shared" si="126"/>
        <v>-107.34</v>
      </c>
      <c r="AK557" s="26">
        <f>INDEX(检修、备用和必开!I:I,MATCH(统调负荷!$C557,检修、备用和必开!$A:$A,0))</f>
        <v>9817.5595770638</v>
      </c>
      <c r="AL557" s="79"/>
    </row>
    <row r="558" s="74" customFormat="1" ht="13.8" spans="1:38">
      <c r="A558" s="26">
        <f t="shared" si="114"/>
        <v>1</v>
      </c>
      <c r="B558" s="26">
        <f t="shared" si="115"/>
        <v>19</v>
      </c>
      <c r="C558" t="s">
        <v>27</v>
      </c>
      <c r="D558" s="75">
        <v>0.791666666666667</v>
      </c>
      <c r="E558" s="26">
        <v>112945</v>
      </c>
      <c r="F558" s="26">
        <v>64661.35</v>
      </c>
      <c r="G558" s="26">
        <v>19746</v>
      </c>
      <c r="H558" s="26">
        <v>24198.1</v>
      </c>
      <c r="I558" s="26">
        <v>5751</v>
      </c>
      <c r="J558" s="26">
        <v>-1411.45</v>
      </c>
      <c r="K558" s="26">
        <f t="shared" si="127"/>
        <v>57303.12</v>
      </c>
      <c r="L558" s="27">
        <f t="shared" si="116"/>
        <v>1.19878987391961</v>
      </c>
      <c r="M558" s="75">
        <v>0.791666666666667</v>
      </c>
      <c r="N558" s="26">
        <v>110363</v>
      </c>
      <c r="O558" s="26">
        <v>60209.29</v>
      </c>
      <c r="P558" s="26">
        <v>20096.8</v>
      </c>
      <c r="Q558" s="26">
        <v>25201.6</v>
      </c>
      <c r="R558" s="26">
        <v>6336.84</v>
      </c>
      <c r="S558" s="26">
        <v>-1481.53</v>
      </c>
      <c r="T558" s="26">
        <f t="shared" si="117"/>
        <v>52851.06</v>
      </c>
      <c r="U558" s="27">
        <f t="shared" si="118"/>
        <v>1.02772756745629</v>
      </c>
      <c r="V558" s="26">
        <f>INDEX(检修、备用和必开!B:B,MATCH(统调负荷!$C558,检修、备用和必开!$A:$A,0))</f>
        <v>25158</v>
      </c>
      <c r="W558" s="26">
        <f>INDEX(检修、备用和必开!C:C,MATCH(统调负荷!$C558,检修、备用和必开!$A:$A,0))</f>
        <v>0</v>
      </c>
      <c r="X558" s="26">
        <f>INDEX(检修、备用和必开!D:D,MATCH(统调负荷!$C558,检修、备用和必开!$A:$A,0))</f>
        <v>13990</v>
      </c>
      <c r="Y558" s="26">
        <f>INDEX(检修、备用和必开!E:E,MATCH(统调负荷!$C558,检修、备用和必开!$A:$A,0))</f>
        <v>7358.23</v>
      </c>
      <c r="Z558" s="26">
        <f>INDEX(检修、备用和必开!F:F,MATCH(统调负荷!$C558,检修、备用和必开!$A:$A,0))</f>
        <v>640</v>
      </c>
      <c r="AA558" s="26">
        <f t="shared" si="119"/>
        <v>68694.4</v>
      </c>
      <c r="AB558" s="26">
        <v>445.9</v>
      </c>
      <c r="AC558" s="26">
        <v>405.53</v>
      </c>
      <c r="AD558" s="76">
        <f t="shared" si="120"/>
        <v>45663.7916666667</v>
      </c>
      <c r="AE558" s="27">
        <f t="shared" si="121"/>
        <v>-2582</v>
      </c>
      <c r="AF558" s="27">
        <f t="shared" si="122"/>
        <v>-4452.06</v>
      </c>
      <c r="AG558" s="27">
        <f t="shared" si="123"/>
        <v>350.799999999999</v>
      </c>
      <c r="AH558" s="27">
        <f t="shared" si="124"/>
        <v>1003.5</v>
      </c>
      <c r="AI558" s="27">
        <f t="shared" si="125"/>
        <v>585.84</v>
      </c>
      <c r="AJ558" s="27">
        <f t="shared" si="126"/>
        <v>-70.0799999999999</v>
      </c>
      <c r="AK558" s="26">
        <f>INDEX(检修、备用和必开!I:I,MATCH(统调负荷!$C558,检修、备用和必开!$A:$A,0))</f>
        <v>9817.5595770638</v>
      </c>
      <c r="AL558" s="79"/>
    </row>
    <row r="559" s="74" customFormat="1" ht="13.8" spans="1:38">
      <c r="A559" s="26">
        <f t="shared" si="114"/>
        <v>1</v>
      </c>
      <c r="B559" s="26">
        <f t="shared" si="115"/>
        <v>19</v>
      </c>
      <c r="C559" t="s">
        <v>27</v>
      </c>
      <c r="D559" s="75">
        <v>0.802083333333333</v>
      </c>
      <c r="E559" s="26">
        <v>114920</v>
      </c>
      <c r="F559" s="26">
        <v>66518.55</v>
      </c>
      <c r="G559" s="26">
        <v>19784</v>
      </c>
      <c r="H559" s="26">
        <v>24283.7</v>
      </c>
      <c r="I559" s="26">
        <v>5745</v>
      </c>
      <c r="J559" s="26">
        <v>-1411.25</v>
      </c>
      <c r="K559" s="26">
        <f t="shared" si="127"/>
        <v>59160.32</v>
      </c>
      <c r="L559" s="27">
        <f t="shared" si="116"/>
        <v>1.16115666717151</v>
      </c>
      <c r="M559" s="75">
        <v>0.802083333333333</v>
      </c>
      <c r="N559" s="26">
        <v>112131</v>
      </c>
      <c r="O559" s="26">
        <v>61578.24</v>
      </c>
      <c r="P559" s="26">
        <v>20344</v>
      </c>
      <c r="Q559" s="26">
        <v>25354.8</v>
      </c>
      <c r="R559" s="26">
        <v>6334.19</v>
      </c>
      <c r="S559" s="26">
        <v>-1480.23</v>
      </c>
      <c r="T559" s="26">
        <f t="shared" si="117"/>
        <v>54220.01</v>
      </c>
      <c r="U559" s="27">
        <f t="shared" si="118"/>
        <v>1.00710145035897</v>
      </c>
      <c r="V559" s="26">
        <f>INDEX(检修、备用和必开!B:B,MATCH(统调负荷!$C559,检修、备用和必开!$A:$A,0))</f>
        <v>25158</v>
      </c>
      <c r="W559" s="26">
        <f>INDEX(检修、备用和必开!C:C,MATCH(统调负荷!$C559,检修、备用和必开!$A:$A,0))</f>
        <v>0</v>
      </c>
      <c r="X559" s="26">
        <f>INDEX(检修、备用和必开!D:D,MATCH(统调负荷!$C559,检修、备用和必开!$A:$A,0))</f>
        <v>13990</v>
      </c>
      <c r="Y559" s="26">
        <f>INDEX(检修、备用和必开!E:E,MATCH(统调负荷!$C559,检修、备用和必开!$A:$A,0))</f>
        <v>7358.23</v>
      </c>
      <c r="Z559" s="26">
        <f>INDEX(检修、备用和必开!F:F,MATCH(统调负荷!$C559,检修、备用和必开!$A:$A,0))</f>
        <v>640</v>
      </c>
      <c r="AA559" s="26">
        <f t="shared" si="119"/>
        <v>68694.4</v>
      </c>
      <c r="AB559" s="26">
        <v>530.38</v>
      </c>
      <c r="AC559" s="26">
        <v>441.61</v>
      </c>
      <c r="AD559" s="76">
        <f t="shared" si="120"/>
        <v>45663.8020833333</v>
      </c>
      <c r="AE559" s="27">
        <f t="shared" si="121"/>
        <v>-2789</v>
      </c>
      <c r="AF559" s="27">
        <f t="shared" si="122"/>
        <v>-4940.31</v>
      </c>
      <c r="AG559" s="27">
        <f t="shared" si="123"/>
        <v>560</v>
      </c>
      <c r="AH559" s="27">
        <f t="shared" si="124"/>
        <v>1071.1</v>
      </c>
      <c r="AI559" s="27">
        <f t="shared" si="125"/>
        <v>589.19</v>
      </c>
      <c r="AJ559" s="27">
        <f t="shared" si="126"/>
        <v>-68.98</v>
      </c>
      <c r="AK559" s="26">
        <f>INDEX(检修、备用和必开!I:I,MATCH(统调负荷!$C559,检修、备用和必开!$A:$A,0))</f>
        <v>9817.5595770638</v>
      </c>
      <c r="AL559" s="79"/>
    </row>
    <row r="560" s="74" customFormat="1" ht="13.8" spans="1:38">
      <c r="A560" s="26">
        <f t="shared" si="114"/>
        <v>1</v>
      </c>
      <c r="B560" s="26">
        <f t="shared" si="115"/>
        <v>19</v>
      </c>
      <c r="C560" t="s">
        <v>27</v>
      </c>
      <c r="D560" s="75">
        <v>0.8125</v>
      </c>
      <c r="E560" s="26">
        <v>115000</v>
      </c>
      <c r="F560" s="26">
        <v>66446.55</v>
      </c>
      <c r="G560" s="26">
        <v>19801</v>
      </c>
      <c r="H560" s="26">
        <v>24376.9</v>
      </c>
      <c r="I560" s="26">
        <v>5787</v>
      </c>
      <c r="J560" s="26">
        <v>-1411.45</v>
      </c>
      <c r="K560" s="26">
        <f t="shared" si="127"/>
        <v>59088.32</v>
      </c>
      <c r="L560" s="27">
        <f t="shared" si="116"/>
        <v>1.16257155390439</v>
      </c>
      <c r="M560" s="75">
        <v>0.8125</v>
      </c>
      <c r="N560" s="26">
        <v>112402</v>
      </c>
      <c r="O560" s="26">
        <v>61441.02</v>
      </c>
      <c r="P560" s="26">
        <v>20823.9</v>
      </c>
      <c r="Q560" s="26">
        <v>25013.4</v>
      </c>
      <c r="R560" s="26">
        <v>6440.74</v>
      </c>
      <c r="S560" s="26">
        <v>-1317.06</v>
      </c>
      <c r="T560" s="26">
        <f t="shared" si="117"/>
        <v>54082.79</v>
      </c>
      <c r="U560" s="27">
        <f t="shared" si="118"/>
        <v>1.00913154874363</v>
      </c>
      <c r="V560" s="26">
        <f>INDEX(检修、备用和必开!B:B,MATCH(统调负荷!$C560,检修、备用和必开!$A:$A,0))</f>
        <v>25158</v>
      </c>
      <c r="W560" s="26">
        <f>INDEX(检修、备用和必开!C:C,MATCH(统调负荷!$C560,检修、备用和必开!$A:$A,0))</f>
        <v>0</v>
      </c>
      <c r="X560" s="26">
        <f>INDEX(检修、备用和必开!D:D,MATCH(统调负荷!$C560,检修、备用和必开!$A:$A,0))</f>
        <v>13990</v>
      </c>
      <c r="Y560" s="26">
        <f>INDEX(检修、备用和必开!E:E,MATCH(统调负荷!$C560,检修、备用和必开!$A:$A,0))</f>
        <v>7358.23</v>
      </c>
      <c r="Z560" s="26">
        <f>INDEX(检修、备用和必开!F:F,MATCH(统调负荷!$C560,检修、备用和必开!$A:$A,0))</f>
        <v>640</v>
      </c>
      <c r="AA560" s="26">
        <f t="shared" si="119"/>
        <v>68694.4</v>
      </c>
      <c r="AB560" s="26">
        <v>512.43</v>
      </c>
      <c r="AC560" s="26">
        <v>451.96</v>
      </c>
      <c r="AD560" s="76">
        <f t="shared" si="120"/>
        <v>45663.8125</v>
      </c>
      <c r="AE560" s="27">
        <f t="shared" si="121"/>
        <v>-2598</v>
      </c>
      <c r="AF560" s="27">
        <f t="shared" si="122"/>
        <v>-5005.53000000001</v>
      </c>
      <c r="AG560" s="27">
        <f t="shared" si="123"/>
        <v>1022.9</v>
      </c>
      <c r="AH560" s="27">
        <f t="shared" si="124"/>
        <v>636.5</v>
      </c>
      <c r="AI560" s="27">
        <f t="shared" si="125"/>
        <v>653.74</v>
      </c>
      <c r="AJ560" s="27">
        <f t="shared" si="126"/>
        <v>94.3900000000001</v>
      </c>
      <c r="AK560" s="26">
        <f>INDEX(检修、备用和必开!I:I,MATCH(统调负荷!$C560,检修、备用和必开!$A:$A,0))</f>
        <v>9817.5595770638</v>
      </c>
      <c r="AL560" s="79"/>
    </row>
    <row r="561" s="74" customFormat="1" ht="13.8" spans="1:38">
      <c r="A561" s="26">
        <f t="shared" si="114"/>
        <v>1</v>
      </c>
      <c r="B561" s="26">
        <f t="shared" si="115"/>
        <v>19</v>
      </c>
      <c r="C561" t="s">
        <v>27</v>
      </c>
      <c r="D561" s="75">
        <v>0.822916666666667</v>
      </c>
      <c r="E561" s="26">
        <v>114615</v>
      </c>
      <c r="F561" s="26">
        <v>65939.95</v>
      </c>
      <c r="G561" s="26">
        <v>19801</v>
      </c>
      <c r="H561" s="26">
        <v>24467.3</v>
      </c>
      <c r="I561" s="26">
        <v>5818</v>
      </c>
      <c r="J561" s="26">
        <v>-1411.25</v>
      </c>
      <c r="K561" s="26">
        <f t="shared" si="127"/>
        <v>58581.72</v>
      </c>
      <c r="L561" s="27">
        <f t="shared" si="116"/>
        <v>1.17262518068776</v>
      </c>
      <c r="M561" s="75">
        <v>0.822916666666667</v>
      </c>
      <c r="N561" s="26">
        <v>112052</v>
      </c>
      <c r="O561" s="26">
        <v>61217.26</v>
      </c>
      <c r="P561" s="26">
        <v>20866.8</v>
      </c>
      <c r="Q561" s="26">
        <v>24940.9</v>
      </c>
      <c r="R561" s="26">
        <v>6434.22</v>
      </c>
      <c r="S561" s="26">
        <v>-1407.18</v>
      </c>
      <c r="T561" s="26">
        <f t="shared" si="117"/>
        <v>53859.03</v>
      </c>
      <c r="U561" s="27">
        <f t="shared" si="118"/>
        <v>1.01245957385095</v>
      </c>
      <c r="V561" s="26">
        <f>INDEX(检修、备用和必开!B:B,MATCH(统调负荷!$C561,检修、备用和必开!$A:$A,0))</f>
        <v>25158</v>
      </c>
      <c r="W561" s="26">
        <f>INDEX(检修、备用和必开!C:C,MATCH(统调负荷!$C561,检修、备用和必开!$A:$A,0))</f>
        <v>0</v>
      </c>
      <c r="X561" s="26">
        <f>INDEX(检修、备用和必开!D:D,MATCH(统调负荷!$C561,检修、备用和必开!$A:$A,0))</f>
        <v>13990</v>
      </c>
      <c r="Y561" s="26">
        <f>INDEX(检修、备用和必开!E:E,MATCH(统调负荷!$C561,检修、备用和必开!$A:$A,0))</f>
        <v>7358.23</v>
      </c>
      <c r="Z561" s="26">
        <f>INDEX(检修、备用和必开!F:F,MATCH(统调负荷!$C561,检修、备用和必开!$A:$A,0))</f>
        <v>640</v>
      </c>
      <c r="AA561" s="26">
        <f t="shared" si="119"/>
        <v>68694.4</v>
      </c>
      <c r="AB561" s="26">
        <v>495.29</v>
      </c>
      <c r="AC561" s="26">
        <v>451.97</v>
      </c>
      <c r="AD561" s="76">
        <f t="shared" si="120"/>
        <v>45663.8229166667</v>
      </c>
      <c r="AE561" s="27">
        <f t="shared" si="121"/>
        <v>-2563</v>
      </c>
      <c r="AF561" s="27">
        <f t="shared" si="122"/>
        <v>-4722.69</v>
      </c>
      <c r="AG561" s="27">
        <f t="shared" si="123"/>
        <v>1065.8</v>
      </c>
      <c r="AH561" s="27">
        <f t="shared" si="124"/>
        <v>473.600000000002</v>
      </c>
      <c r="AI561" s="27">
        <f t="shared" si="125"/>
        <v>616.22</v>
      </c>
      <c r="AJ561" s="27">
        <f t="shared" si="126"/>
        <v>4.06999999999994</v>
      </c>
      <c r="AK561" s="26">
        <f>INDEX(检修、备用和必开!I:I,MATCH(统调负荷!$C561,检修、备用和必开!$A:$A,0))</f>
        <v>9817.5595770638</v>
      </c>
      <c r="AL561" s="79"/>
    </row>
    <row r="562" s="74" customFormat="1" ht="13.8" spans="1:38">
      <c r="A562" s="26">
        <f t="shared" si="114"/>
        <v>1</v>
      </c>
      <c r="B562" s="26">
        <f t="shared" si="115"/>
        <v>20</v>
      </c>
      <c r="C562" t="s">
        <v>27</v>
      </c>
      <c r="D562" s="75">
        <v>0.833333333333333</v>
      </c>
      <c r="E562" s="26">
        <v>113195</v>
      </c>
      <c r="F562" s="26">
        <v>64770.55</v>
      </c>
      <c r="G562" s="26">
        <v>19468</v>
      </c>
      <c r="H562" s="26">
        <v>24488.7</v>
      </c>
      <c r="I562" s="26">
        <v>5879</v>
      </c>
      <c r="J562" s="26">
        <v>-1411.25</v>
      </c>
      <c r="K562" s="26">
        <f t="shared" si="127"/>
        <v>57412.32</v>
      </c>
      <c r="L562" s="27">
        <f t="shared" si="116"/>
        <v>1.1965097386763</v>
      </c>
      <c r="M562" s="75">
        <v>0.833333333333333</v>
      </c>
      <c r="N562" s="26">
        <v>110430</v>
      </c>
      <c r="O562" s="26">
        <v>60224.88</v>
      </c>
      <c r="P562" s="26">
        <v>20353.9</v>
      </c>
      <c r="Q562" s="26">
        <v>24663.9</v>
      </c>
      <c r="R562" s="26">
        <v>6536.4</v>
      </c>
      <c r="S562" s="26">
        <v>-1349.08</v>
      </c>
      <c r="T562" s="26">
        <f t="shared" si="117"/>
        <v>52866.65</v>
      </c>
      <c r="U562" s="27">
        <f t="shared" si="118"/>
        <v>1.02748791631049</v>
      </c>
      <c r="V562" s="26">
        <f>INDEX(检修、备用和必开!B:B,MATCH(统调负荷!$C562,检修、备用和必开!$A:$A,0))</f>
        <v>25158</v>
      </c>
      <c r="W562" s="26">
        <f>INDEX(检修、备用和必开!C:C,MATCH(统调负荷!$C562,检修、备用和必开!$A:$A,0))</f>
        <v>0</v>
      </c>
      <c r="X562" s="26">
        <f>INDEX(检修、备用和必开!D:D,MATCH(统调负荷!$C562,检修、备用和必开!$A:$A,0))</f>
        <v>13990</v>
      </c>
      <c r="Y562" s="26">
        <f>INDEX(检修、备用和必开!E:E,MATCH(统调负荷!$C562,检修、备用和必开!$A:$A,0))</f>
        <v>7358.23</v>
      </c>
      <c r="Z562" s="26">
        <f>INDEX(检修、备用和必开!F:F,MATCH(统调负荷!$C562,检修、备用和必开!$A:$A,0))</f>
        <v>640</v>
      </c>
      <c r="AA562" s="26">
        <f t="shared" si="119"/>
        <v>68694.4</v>
      </c>
      <c r="AB562" s="26">
        <v>464.69</v>
      </c>
      <c r="AC562" s="26">
        <v>395.89</v>
      </c>
      <c r="AD562" s="76">
        <f t="shared" si="120"/>
        <v>45663.8333333333</v>
      </c>
      <c r="AE562" s="27">
        <f t="shared" si="121"/>
        <v>-2765</v>
      </c>
      <c r="AF562" s="27">
        <f t="shared" si="122"/>
        <v>-4545.67000000001</v>
      </c>
      <c r="AG562" s="27">
        <f t="shared" si="123"/>
        <v>885.900000000001</v>
      </c>
      <c r="AH562" s="27">
        <f t="shared" si="124"/>
        <v>175.200000000001</v>
      </c>
      <c r="AI562" s="27">
        <f t="shared" si="125"/>
        <v>657.4</v>
      </c>
      <c r="AJ562" s="27">
        <f t="shared" si="126"/>
        <v>62.1700000000001</v>
      </c>
      <c r="AK562" s="26">
        <f>INDEX(检修、备用和必开!I:I,MATCH(统调负荷!$C562,检修、备用和必开!$A:$A,0))</f>
        <v>9817.5595770638</v>
      </c>
      <c r="AL562" s="79"/>
    </row>
    <row r="563" s="74" customFormat="1" ht="13.8" spans="1:38">
      <c r="A563" s="26">
        <f t="shared" si="114"/>
        <v>1</v>
      </c>
      <c r="B563" s="26">
        <f t="shared" si="115"/>
        <v>20</v>
      </c>
      <c r="C563" t="s">
        <v>27</v>
      </c>
      <c r="D563" s="75">
        <v>0.84375</v>
      </c>
      <c r="E563" s="26">
        <v>113210</v>
      </c>
      <c r="F563" s="26">
        <v>64986.85</v>
      </c>
      <c r="G563" s="26">
        <v>19468</v>
      </c>
      <c r="H563" s="26">
        <v>24281.4</v>
      </c>
      <c r="I563" s="26">
        <v>5885</v>
      </c>
      <c r="J563" s="26">
        <v>-1411.25</v>
      </c>
      <c r="K563" s="26">
        <f t="shared" si="127"/>
        <v>57628.62</v>
      </c>
      <c r="L563" s="27">
        <f t="shared" si="116"/>
        <v>1.19201882675657</v>
      </c>
      <c r="M563" s="75">
        <v>0.84375</v>
      </c>
      <c r="N563" s="26">
        <v>110500</v>
      </c>
      <c r="O563" s="26">
        <v>60005.59</v>
      </c>
      <c r="P563" s="26">
        <v>20305.3</v>
      </c>
      <c r="Q563" s="26">
        <v>24939.3</v>
      </c>
      <c r="R563" s="26">
        <v>6586.35</v>
      </c>
      <c r="S563" s="26">
        <v>-1336.54</v>
      </c>
      <c r="T563" s="26">
        <f t="shared" si="117"/>
        <v>52647.36</v>
      </c>
      <c r="U563" s="27">
        <f t="shared" si="118"/>
        <v>1.03086917008717</v>
      </c>
      <c r="V563" s="26">
        <f>INDEX(检修、备用和必开!B:B,MATCH(统调负荷!$C563,检修、备用和必开!$A:$A,0))</f>
        <v>25158</v>
      </c>
      <c r="W563" s="26">
        <f>INDEX(检修、备用和必开!C:C,MATCH(统调负荷!$C563,检修、备用和必开!$A:$A,0))</f>
        <v>0</v>
      </c>
      <c r="X563" s="26">
        <f>INDEX(检修、备用和必开!D:D,MATCH(统调负荷!$C563,检修、备用和必开!$A:$A,0))</f>
        <v>13990</v>
      </c>
      <c r="Y563" s="26">
        <f>INDEX(检修、备用和必开!E:E,MATCH(统调负荷!$C563,检修、备用和必开!$A:$A,0))</f>
        <v>7358.23</v>
      </c>
      <c r="Z563" s="26">
        <f>INDEX(检修、备用和必开!F:F,MATCH(统调负荷!$C563,检修、备用和必开!$A:$A,0))</f>
        <v>640</v>
      </c>
      <c r="AA563" s="26">
        <f t="shared" si="119"/>
        <v>68694.4</v>
      </c>
      <c r="AB563" s="26">
        <v>464.79</v>
      </c>
      <c r="AC563" s="26">
        <v>392.21</v>
      </c>
      <c r="AD563" s="76">
        <f t="shared" si="120"/>
        <v>45663.84375</v>
      </c>
      <c r="AE563" s="27">
        <f t="shared" si="121"/>
        <v>-2710</v>
      </c>
      <c r="AF563" s="27">
        <f t="shared" si="122"/>
        <v>-4981.26</v>
      </c>
      <c r="AG563" s="27">
        <f t="shared" si="123"/>
        <v>837.299999999999</v>
      </c>
      <c r="AH563" s="27">
        <f t="shared" si="124"/>
        <v>657.899999999998</v>
      </c>
      <c r="AI563" s="27">
        <f t="shared" si="125"/>
        <v>701.35</v>
      </c>
      <c r="AJ563" s="27">
        <f t="shared" si="126"/>
        <v>74.71</v>
      </c>
      <c r="AK563" s="26">
        <f>INDEX(检修、备用和必开!I:I,MATCH(统调负荷!$C563,检修、备用和必开!$A:$A,0))</f>
        <v>9817.5595770638</v>
      </c>
      <c r="AL563" s="79"/>
    </row>
    <row r="564" s="74" customFormat="1" ht="13.8" spans="1:38">
      <c r="A564" s="26">
        <f t="shared" si="114"/>
        <v>1</v>
      </c>
      <c r="B564" s="26">
        <f t="shared" si="115"/>
        <v>20</v>
      </c>
      <c r="C564" t="s">
        <v>27</v>
      </c>
      <c r="D564" s="75">
        <v>0.854166666666667</v>
      </c>
      <c r="E564" s="26">
        <v>112490</v>
      </c>
      <c r="F564" s="26">
        <v>64803.05</v>
      </c>
      <c r="G564" s="26">
        <v>19468</v>
      </c>
      <c r="H564" s="26">
        <v>23732.2</v>
      </c>
      <c r="I564" s="26">
        <v>5898</v>
      </c>
      <c r="J564" s="26">
        <v>-1411.25</v>
      </c>
      <c r="K564" s="26">
        <f t="shared" si="127"/>
        <v>57444.82</v>
      </c>
      <c r="L564" s="27">
        <f t="shared" si="116"/>
        <v>1.19583280093836</v>
      </c>
      <c r="M564" s="75">
        <v>0.854166666666667</v>
      </c>
      <c r="N564" s="26">
        <v>110203</v>
      </c>
      <c r="O564" s="26">
        <v>60390.39</v>
      </c>
      <c r="P564" s="26">
        <v>19801.4</v>
      </c>
      <c r="Q564" s="26">
        <v>24820.8</v>
      </c>
      <c r="R564" s="26">
        <v>6579.05</v>
      </c>
      <c r="S564" s="26">
        <v>-1388.64</v>
      </c>
      <c r="T564" s="26">
        <f t="shared" si="117"/>
        <v>53032.16</v>
      </c>
      <c r="U564" s="27">
        <f t="shared" si="118"/>
        <v>1.02495055366762</v>
      </c>
      <c r="V564" s="26">
        <f>INDEX(检修、备用和必开!B:B,MATCH(统调负荷!$C564,检修、备用和必开!$A:$A,0))</f>
        <v>25158</v>
      </c>
      <c r="W564" s="26">
        <f>INDEX(检修、备用和必开!C:C,MATCH(统调负荷!$C564,检修、备用和必开!$A:$A,0))</f>
        <v>0</v>
      </c>
      <c r="X564" s="26">
        <f>INDEX(检修、备用和必开!D:D,MATCH(统调负荷!$C564,检修、备用和必开!$A:$A,0))</f>
        <v>13990</v>
      </c>
      <c r="Y564" s="26">
        <f>INDEX(检修、备用和必开!E:E,MATCH(统调负荷!$C564,检修、备用和必开!$A:$A,0))</f>
        <v>7358.23</v>
      </c>
      <c r="Z564" s="26">
        <f>INDEX(检修、备用和必开!F:F,MATCH(统调负荷!$C564,检修、备用和必开!$A:$A,0))</f>
        <v>640</v>
      </c>
      <c r="AA564" s="26">
        <f t="shared" si="119"/>
        <v>68694.4</v>
      </c>
      <c r="AB564" s="26">
        <v>514.45</v>
      </c>
      <c r="AC564" s="26">
        <v>402.03</v>
      </c>
      <c r="AD564" s="76">
        <f t="shared" si="120"/>
        <v>45663.8541666667</v>
      </c>
      <c r="AE564" s="27">
        <f t="shared" si="121"/>
        <v>-2287</v>
      </c>
      <c r="AF564" s="27">
        <f t="shared" si="122"/>
        <v>-4412.66</v>
      </c>
      <c r="AG564" s="27">
        <f t="shared" si="123"/>
        <v>333.400000000001</v>
      </c>
      <c r="AH564" s="27">
        <f t="shared" si="124"/>
        <v>1088.6</v>
      </c>
      <c r="AI564" s="27">
        <f t="shared" si="125"/>
        <v>681.05</v>
      </c>
      <c r="AJ564" s="27">
        <f t="shared" si="126"/>
        <v>22.6099999999999</v>
      </c>
      <c r="AK564" s="26">
        <f>INDEX(检修、备用和必开!I:I,MATCH(统调负荷!$C564,检修、备用和必开!$A:$A,0))</f>
        <v>9817.5595770638</v>
      </c>
      <c r="AL564" s="79"/>
    </row>
    <row r="565" s="74" customFormat="1" ht="13.8" spans="1:38">
      <c r="A565" s="26">
        <f t="shared" si="114"/>
        <v>1</v>
      </c>
      <c r="B565" s="26">
        <f t="shared" si="115"/>
        <v>20</v>
      </c>
      <c r="C565" t="s">
        <v>27</v>
      </c>
      <c r="D565" s="75">
        <v>0.864583333333333</v>
      </c>
      <c r="E565" s="26">
        <v>111905</v>
      </c>
      <c r="F565" s="26">
        <v>64226.35</v>
      </c>
      <c r="G565" s="26">
        <v>19356</v>
      </c>
      <c r="H565" s="26">
        <v>23796.9</v>
      </c>
      <c r="I565" s="26">
        <v>5937</v>
      </c>
      <c r="J565" s="26">
        <v>-1411.25</v>
      </c>
      <c r="K565" s="26">
        <f t="shared" si="127"/>
        <v>56868.12</v>
      </c>
      <c r="L565" s="27">
        <f t="shared" si="116"/>
        <v>1.20795974968049</v>
      </c>
      <c r="M565" s="75">
        <v>0.864583333333333</v>
      </c>
      <c r="N565" s="26">
        <v>109612</v>
      </c>
      <c r="O565" s="26">
        <v>60746.93</v>
      </c>
      <c r="P565" s="26">
        <v>19212.7</v>
      </c>
      <c r="Q565" s="26">
        <v>24457.8</v>
      </c>
      <c r="R565" s="26">
        <v>6574.44</v>
      </c>
      <c r="S565" s="26">
        <v>-1379.87</v>
      </c>
      <c r="T565" s="26">
        <f t="shared" si="117"/>
        <v>53388.7</v>
      </c>
      <c r="U565" s="27">
        <f t="shared" si="118"/>
        <v>1.01952694249073</v>
      </c>
      <c r="V565" s="26">
        <f>INDEX(检修、备用和必开!B:B,MATCH(统调负荷!$C565,检修、备用和必开!$A:$A,0))</f>
        <v>25158</v>
      </c>
      <c r="W565" s="26">
        <f>INDEX(检修、备用和必开!C:C,MATCH(统调负荷!$C565,检修、备用和必开!$A:$A,0))</f>
        <v>0</v>
      </c>
      <c r="X565" s="26">
        <f>INDEX(检修、备用和必开!D:D,MATCH(统调负荷!$C565,检修、备用和必开!$A:$A,0))</f>
        <v>13990</v>
      </c>
      <c r="Y565" s="26">
        <f>INDEX(检修、备用和必开!E:E,MATCH(统调负荷!$C565,检修、备用和必开!$A:$A,0))</f>
        <v>7358.23</v>
      </c>
      <c r="Z565" s="26">
        <f>INDEX(检修、备用和必开!F:F,MATCH(统调负荷!$C565,检修、备用和必开!$A:$A,0))</f>
        <v>640</v>
      </c>
      <c r="AA565" s="26">
        <f t="shared" si="119"/>
        <v>68694.4</v>
      </c>
      <c r="AB565" s="26">
        <v>470.6</v>
      </c>
      <c r="AC565" s="26">
        <v>440.97</v>
      </c>
      <c r="AD565" s="76">
        <f t="shared" si="120"/>
        <v>45663.8645833333</v>
      </c>
      <c r="AE565" s="27">
        <f t="shared" si="121"/>
        <v>-2293</v>
      </c>
      <c r="AF565" s="27">
        <f t="shared" si="122"/>
        <v>-3479.42</v>
      </c>
      <c r="AG565" s="27">
        <f t="shared" si="123"/>
        <v>-143.299999999999</v>
      </c>
      <c r="AH565" s="27">
        <f t="shared" si="124"/>
        <v>660.899999999998</v>
      </c>
      <c r="AI565" s="27">
        <f t="shared" si="125"/>
        <v>637.44</v>
      </c>
      <c r="AJ565" s="27">
        <f t="shared" si="126"/>
        <v>31.3800000000001</v>
      </c>
      <c r="AK565" s="26">
        <f>INDEX(检修、备用和必开!I:I,MATCH(统调负荷!$C565,检修、备用和必开!$A:$A,0))</f>
        <v>9817.5595770638</v>
      </c>
      <c r="AL565" s="79"/>
    </row>
    <row r="566" s="74" customFormat="1" ht="13.8" spans="1:38">
      <c r="A566" s="26">
        <f t="shared" si="114"/>
        <v>1</v>
      </c>
      <c r="B566" s="26">
        <f t="shared" si="115"/>
        <v>21</v>
      </c>
      <c r="C566" t="s">
        <v>27</v>
      </c>
      <c r="D566" s="75">
        <v>0.875</v>
      </c>
      <c r="E566" s="26">
        <v>110440</v>
      </c>
      <c r="F566" s="26">
        <v>63532.55</v>
      </c>
      <c r="G566" s="26">
        <v>19087</v>
      </c>
      <c r="H566" s="26">
        <v>23294.7</v>
      </c>
      <c r="I566" s="26">
        <v>5937</v>
      </c>
      <c r="J566" s="26">
        <v>-1411.25</v>
      </c>
      <c r="K566" s="26">
        <f t="shared" si="127"/>
        <v>56174.32</v>
      </c>
      <c r="L566" s="27">
        <f t="shared" si="116"/>
        <v>1.22287906644887</v>
      </c>
      <c r="M566" s="75">
        <v>0.875</v>
      </c>
      <c r="N566" s="26">
        <v>107734</v>
      </c>
      <c r="O566" s="26">
        <v>59055.02</v>
      </c>
      <c r="P566" s="26">
        <v>18924.4</v>
      </c>
      <c r="Q566" s="26">
        <v>24580.2</v>
      </c>
      <c r="R566" s="26">
        <v>6513.14</v>
      </c>
      <c r="S566" s="26">
        <v>-1338.76</v>
      </c>
      <c r="T566" s="26">
        <f t="shared" si="117"/>
        <v>51696.79</v>
      </c>
      <c r="U566" s="27">
        <f t="shared" si="118"/>
        <v>1.04578713619588</v>
      </c>
      <c r="V566" s="26">
        <f>INDEX(检修、备用和必开!B:B,MATCH(统调负荷!$C566,检修、备用和必开!$A:$A,0))</f>
        <v>25158</v>
      </c>
      <c r="W566" s="26">
        <f>INDEX(检修、备用和必开!C:C,MATCH(统调负荷!$C566,检修、备用和必开!$A:$A,0))</f>
        <v>0</v>
      </c>
      <c r="X566" s="26">
        <f>INDEX(检修、备用和必开!D:D,MATCH(统调负荷!$C566,检修、备用和必开!$A:$A,0))</f>
        <v>13990</v>
      </c>
      <c r="Y566" s="26">
        <f>INDEX(检修、备用和必开!E:E,MATCH(统调负荷!$C566,检修、备用和必开!$A:$A,0))</f>
        <v>7358.23</v>
      </c>
      <c r="Z566" s="26">
        <f>INDEX(检修、备用和必开!F:F,MATCH(统调负荷!$C566,检修、备用和必开!$A:$A,0))</f>
        <v>640</v>
      </c>
      <c r="AA566" s="26">
        <f t="shared" si="119"/>
        <v>68694.4</v>
      </c>
      <c r="AB566" s="26">
        <v>464.53</v>
      </c>
      <c r="AC566" s="26">
        <v>392.33</v>
      </c>
      <c r="AD566" s="76">
        <f t="shared" si="120"/>
        <v>45663.875</v>
      </c>
      <c r="AE566" s="27">
        <f t="shared" si="121"/>
        <v>-2706</v>
      </c>
      <c r="AF566" s="27">
        <f t="shared" si="122"/>
        <v>-4477.53000000001</v>
      </c>
      <c r="AG566" s="27">
        <f t="shared" si="123"/>
        <v>-162.599999999999</v>
      </c>
      <c r="AH566" s="27">
        <f t="shared" si="124"/>
        <v>1285.5</v>
      </c>
      <c r="AI566" s="27">
        <f t="shared" si="125"/>
        <v>576.14</v>
      </c>
      <c r="AJ566" s="27">
        <f t="shared" si="126"/>
        <v>72.49</v>
      </c>
      <c r="AK566" s="26">
        <f>INDEX(检修、备用和必开!I:I,MATCH(统调负荷!$C566,检修、备用和必开!$A:$A,0))</f>
        <v>9817.5595770638</v>
      </c>
      <c r="AL566" s="79"/>
    </row>
    <row r="567" s="74" customFormat="1" ht="13.8" spans="1:38">
      <c r="A567" s="26">
        <f t="shared" si="114"/>
        <v>1</v>
      </c>
      <c r="B567" s="26">
        <f t="shared" si="115"/>
        <v>21</v>
      </c>
      <c r="C567" t="s">
        <v>27</v>
      </c>
      <c r="D567" s="75">
        <v>0.885416666666667</v>
      </c>
      <c r="E567" s="26">
        <v>109685</v>
      </c>
      <c r="F567" s="26">
        <v>63697.55</v>
      </c>
      <c r="G567" s="26">
        <v>18115</v>
      </c>
      <c r="H567" s="26">
        <v>23343.7</v>
      </c>
      <c r="I567" s="26">
        <v>5940</v>
      </c>
      <c r="J567" s="26">
        <v>-1411.25</v>
      </c>
      <c r="K567" s="26">
        <f t="shared" si="127"/>
        <v>56339.32</v>
      </c>
      <c r="L567" s="27">
        <f t="shared" si="116"/>
        <v>1.21929764150508</v>
      </c>
      <c r="M567" s="75">
        <v>0.885416666666667</v>
      </c>
      <c r="N567" s="26">
        <v>107070</v>
      </c>
      <c r="O567" s="26">
        <v>59617.1</v>
      </c>
      <c r="P567" s="26">
        <v>17960.7</v>
      </c>
      <c r="Q567" s="26">
        <v>24355.3</v>
      </c>
      <c r="R567" s="26">
        <v>6544.43</v>
      </c>
      <c r="S567" s="26">
        <v>-1407.53</v>
      </c>
      <c r="T567" s="26">
        <f t="shared" si="117"/>
        <v>52258.87</v>
      </c>
      <c r="U567" s="27">
        <f t="shared" si="118"/>
        <v>1.03691429000978</v>
      </c>
      <c r="V567" s="26">
        <f>INDEX(检修、备用和必开!B:B,MATCH(统调负荷!$C567,检修、备用和必开!$A:$A,0))</f>
        <v>25158</v>
      </c>
      <c r="W567" s="26">
        <f>INDEX(检修、备用和必开!C:C,MATCH(统调负荷!$C567,检修、备用和必开!$A:$A,0))</f>
        <v>0</v>
      </c>
      <c r="X567" s="26">
        <f>INDEX(检修、备用和必开!D:D,MATCH(统调负荷!$C567,检修、备用和必开!$A:$A,0))</f>
        <v>13990</v>
      </c>
      <c r="Y567" s="26">
        <f>INDEX(检修、备用和必开!E:E,MATCH(统调负荷!$C567,检修、备用和必开!$A:$A,0))</f>
        <v>7358.23</v>
      </c>
      <c r="Z567" s="26">
        <f>INDEX(检修、备用和必开!F:F,MATCH(统调负荷!$C567,检修、备用和必开!$A:$A,0))</f>
        <v>640</v>
      </c>
      <c r="AA567" s="26">
        <f t="shared" si="119"/>
        <v>68694.4</v>
      </c>
      <c r="AB567" s="26">
        <v>484.57</v>
      </c>
      <c r="AC567" s="26">
        <v>406.22</v>
      </c>
      <c r="AD567" s="76">
        <f t="shared" si="120"/>
        <v>45663.8854166667</v>
      </c>
      <c r="AE567" s="27">
        <f t="shared" si="121"/>
        <v>-2615</v>
      </c>
      <c r="AF567" s="27">
        <f t="shared" si="122"/>
        <v>-4080.45</v>
      </c>
      <c r="AG567" s="27">
        <f t="shared" si="123"/>
        <v>-154.299999999999</v>
      </c>
      <c r="AH567" s="27">
        <f t="shared" si="124"/>
        <v>1011.6</v>
      </c>
      <c r="AI567" s="27">
        <f t="shared" si="125"/>
        <v>604.43</v>
      </c>
      <c r="AJ567" s="27">
        <f t="shared" si="126"/>
        <v>3.72000000000003</v>
      </c>
      <c r="AK567" s="26">
        <f>INDEX(检修、备用和必开!I:I,MATCH(统调负荷!$C567,检修、备用和必开!$A:$A,0))</f>
        <v>9817.5595770638</v>
      </c>
      <c r="AL567" s="79"/>
    </row>
    <row r="568" s="74" customFormat="1" ht="13.8" spans="1:38">
      <c r="A568" s="26">
        <f t="shared" si="114"/>
        <v>1</v>
      </c>
      <c r="B568" s="26">
        <f t="shared" si="115"/>
        <v>21</v>
      </c>
      <c r="C568" t="s">
        <v>27</v>
      </c>
      <c r="D568" s="75">
        <v>0.895833333333333</v>
      </c>
      <c r="E568" s="26">
        <v>108100</v>
      </c>
      <c r="F568" s="26">
        <v>62597.75</v>
      </c>
      <c r="G568" s="26">
        <v>17530</v>
      </c>
      <c r="H568" s="26">
        <v>23408.5</v>
      </c>
      <c r="I568" s="26">
        <v>5975</v>
      </c>
      <c r="J568" s="26">
        <v>-1411.25</v>
      </c>
      <c r="K568" s="26">
        <f t="shared" si="127"/>
        <v>55239.52</v>
      </c>
      <c r="L568" s="27">
        <f t="shared" si="116"/>
        <v>1.24357344162295</v>
      </c>
      <c r="M568" s="75">
        <v>0.895833333333333</v>
      </c>
      <c r="N568" s="26">
        <v>105683</v>
      </c>
      <c r="O568" s="26">
        <v>59119.85</v>
      </c>
      <c r="P568" s="26">
        <v>17096.6</v>
      </c>
      <c r="Q568" s="26">
        <v>24290.6</v>
      </c>
      <c r="R568" s="26">
        <v>6589.17</v>
      </c>
      <c r="S568" s="26">
        <v>-1413.22</v>
      </c>
      <c r="T568" s="26">
        <f t="shared" si="117"/>
        <v>51761.62</v>
      </c>
      <c r="U568" s="27">
        <f t="shared" si="118"/>
        <v>1.04475600753259</v>
      </c>
      <c r="V568" s="26">
        <f>INDEX(检修、备用和必开!B:B,MATCH(统调负荷!$C568,检修、备用和必开!$A:$A,0))</f>
        <v>25158</v>
      </c>
      <c r="W568" s="26">
        <f>INDEX(检修、备用和必开!C:C,MATCH(统调负荷!$C568,检修、备用和必开!$A:$A,0))</f>
        <v>0</v>
      </c>
      <c r="X568" s="26">
        <f>INDEX(检修、备用和必开!D:D,MATCH(统调负荷!$C568,检修、备用和必开!$A:$A,0))</f>
        <v>13990</v>
      </c>
      <c r="Y568" s="26">
        <f>INDEX(检修、备用和必开!E:E,MATCH(统调负荷!$C568,检修、备用和必开!$A:$A,0))</f>
        <v>7358.23</v>
      </c>
      <c r="Z568" s="26">
        <f>INDEX(检修、备用和必开!F:F,MATCH(统调负荷!$C568,检修、备用和必开!$A:$A,0))</f>
        <v>640</v>
      </c>
      <c r="AA568" s="26">
        <f t="shared" si="119"/>
        <v>68694.4</v>
      </c>
      <c r="AB568" s="26">
        <v>456.96</v>
      </c>
      <c r="AC568" s="26">
        <v>397.78</v>
      </c>
      <c r="AD568" s="76">
        <f t="shared" si="120"/>
        <v>45663.8958333333</v>
      </c>
      <c r="AE568" s="27">
        <f t="shared" si="121"/>
        <v>-2417</v>
      </c>
      <c r="AF568" s="27">
        <f t="shared" si="122"/>
        <v>-3477.9</v>
      </c>
      <c r="AG568" s="27">
        <f t="shared" si="123"/>
        <v>-433.400000000001</v>
      </c>
      <c r="AH568" s="27">
        <f t="shared" si="124"/>
        <v>882.099999999999</v>
      </c>
      <c r="AI568" s="27">
        <f t="shared" si="125"/>
        <v>614.17</v>
      </c>
      <c r="AJ568" s="27">
        <f t="shared" si="126"/>
        <v>-1.97000000000003</v>
      </c>
      <c r="AK568" s="26">
        <f>INDEX(检修、备用和必开!I:I,MATCH(统调负荷!$C568,检修、备用和必开!$A:$A,0))</f>
        <v>9817.5595770638</v>
      </c>
      <c r="AL568" s="79"/>
    </row>
    <row r="569" s="74" customFormat="1" ht="13.8" spans="1:38">
      <c r="A569" s="26">
        <f t="shared" si="114"/>
        <v>1</v>
      </c>
      <c r="B569" s="26">
        <f t="shared" si="115"/>
        <v>21</v>
      </c>
      <c r="C569" t="s">
        <v>27</v>
      </c>
      <c r="D569" s="75">
        <v>0.90625</v>
      </c>
      <c r="E569" s="26">
        <v>107065</v>
      </c>
      <c r="F569" s="26">
        <v>62123.85</v>
      </c>
      <c r="G569" s="26">
        <v>16910</v>
      </c>
      <c r="H569" s="26">
        <v>23479.4</v>
      </c>
      <c r="I569" s="26">
        <v>5963</v>
      </c>
      <c r="J569" s="26">
        <v>-1411.25</v>
      </c>
      <c r="K569" s="26">
        <f t="shared" si="127"/>
        <v>54765.62</v>
      </c>
      <c r="L569" s="27">
        <f t="shared" si="116"/>
        <v>1.25433437985364</v>
      </c>
      <c r="M569" s="75">
        <v>0.90625</v>
      </c>
      <c r="N569" s="26">
        <v>103819</v>
      </c>
      <c r="O569" s="26">
        <v>57778.92</v>
      </c>
      <c r="P569" s="26">
        <v>16641.6</v>
      </c>
      <c r="Q569" s="26">
        <v>24188.9</v>
      </c>
      <c r="R569" s="26">
        <v>6664.96</v>
      </c>
      <c r="S569" s="26">
        <v>-1455.38</v>
      </c>
      <c r="T569" s="26">
        <f t="shared" si="117"/>
        <v>50420.69</v>
      </c>
      <c r="U569" s="27">
        <f t="shared" si="118"/>
        <v>1.06650619640932</v>
      </c>
      <c r="V569" s="26">
        <f>INDEX(检修、备用和必开!B:B,MATCH(统调负荷!$C569,检修、备用和必开!$A:$A,0))</f>
        <v>25158</v>
      </c>
      <c r="W569" s="26">
        <f>INDEX(检修、备用和必开!C:C,MATCH(统调负荷!$C569,检修、备用和必开!$A:$A,0))</f>
        <v>0</v>
      </c>
      <c r="X569" s="26">
        <f>INDEX(检修、备用和必开!D:D,MATCH(统调负荷!$C569,检修、备用和必开!$A:$A,0))</f>
        <v>13990</v>
      </c>
      <c r="Y569" s="26">
        <f>INDEX(检修、备用和必开!E:E,MATCH(统调负荷!$C569,检修、备用和必开!$A:$A,0))</f>
        <v>7358.23</v>
      </c>
      <c r="Z569" s="26">
        <f>INDEX(检修、备用和必开!F:F,MATCH(统调负荷!$C569,检修、备用和必开!$A:$A,0))</f>
        <v>640</v>
      </c>
      <c r="AA569" s="26">
        <f t="shared" si="119"/>
        <v>68694.4</v>
      </c>
      <c r="AB569" s="26">
        <v>456.15</v>
      </c>
      <c r="AC569" s="26">
        <v>397.87</v>
      </c>
      <c r="AD569" s="76">
        <f t="shared" si="120"/>
        <v>45663.90625</v>
      </c>
      <c r="AE569" s="27">
        <f t="shared" si="121"/>
        <v>-3246</v>
      </c>
      <c r="AF569" s="27">
        <f t="shared" si="122"/>
        <v>-4344.93</v>
      </c>
      <c r="AG569" s="27">
        <f t="shared" si="123"/>
        <v>-268.400000000001</v>
      </c>
      <c r="AH569" s="27">
        <f t="shared" si="124"/>
        <v>709.5</v>
      </c>
      <c r="AI569" s="27">
        <f t="shared" si="125"/>
        <v>701.96</v>
      </c>
      <c r="AJ569" s="27">
        <f t="shared" si="126"/>
        <v>-44.1300000000001</v>
      </c>
      <c r="AK569" s="26">
        <f>INDEX(检修、备用和必开!I:I,MATCH(统调负荷!$C569,检修、备用和必开!$A:$A,0))</f>
        <v>9817.5595770638</v>
      </c>
      <c r="AL569" s="79"/>
    </row>
    <row r="570" s="74" customFormat="1" ht="13.8" spans="1:38">
      <c r="A570" s="26">
        <f t="shared" si="114"/>
        <v>1</v>
      </c>
      <c r="B570" s="26">
        <f t="shared" si="115"/>
        <v>22</v>
      </c>
      <c r="C570" t="s">
        <v>27</v>
      </c>
      <c r="D570" s="75">
        <v>0.916666666666667</v>
      </c>
      <c r="E570" s="26">
        <v>104780</v>
      </c>
      <c r="F570" s="26">
        <v>59567.85</v>
      </c>
      <c r="G570" s="26">
        <v>17028</v>
      </c>
      <c r="H570" s="26">
        <v>23621.4</v>
      </c>
      <c r="I570" s="26">
        <v>5974</v>
      </c>
      <c r="J570" s="26">
        <v>-1411.25</v>
      </c>
      <c r="K570" s="26">
        <f t="shared" si="127"/>
        <v>52209.62</v>
      </c>
      <c r="L570" s="27">
        <f t="shared" si="116"/>
        <v>1.31574219463769</v>
      </c>
      <c r="M570" s="75">
        <v>0.916666666666667</v>
      </c>
      <c r="N570" s="26">
        <v>101677</v>
      </c>
      <c r="O570" s="26">
        <v>55868.49</v>
      </c>
      <c r="P570" s="26">
        <v>16724.7</v>
      </c>
      <c r="Q570" s="26">
        <v>23780.8</v>
      </c>
      <c r="R570" s="26">
        <v>6709.35</v>
      </c>
      <c r="S570" s="26">
        <v>-1406.34</v>
      </c>
      <c r="T570" s="26">
        <f t="shared" si="117"/>
        <v>48510.26</v>
      </c>
      <c r="U570" s="27">
        <f t="shared" si="118"/>
        <v>1.09910582771976</v>
      </c>
      <c r="V570" s="26">
        <f>INDEX(检修、备用和必开!B:B,MATCH(统调负荷!$C570,检修、备用和必开!$A:$A,0))</f>
        <v>25158</v>
      </c>
      <c r="W570" s="26">
        <f>INDEX(检修、备用和必开!C:C,MATCH(统调负荷!$C570,检修、备用和必开!$A:$A,0))</f>
        <v>0</v>
      </c>
      <c r="X570" s="26">
        <f>INDEX(检修、备用和必开!D:D,MATCH(统调负荷!$C570,检修、备用和必开!$A:$A,0))</f>
        <v>13990</v>
      </c>
      <c r="Y570" s="26">
        <f>INDEX(检修、备用和必开!E:E,MATCH(统调负荷!$C570,检修、备用和必开!$A:$A,0))</f>
        <v>7358.23</v>
      </c>
      <c r="Z570" s="26">
        <f>INDEX(检修、备用和必开!F:F,MATCH(统调负荷!$C570,检修、备用和必开!$A:$A,0))</f>
        <v>640</v>
      </c>
      <c r="AA570" s="26">
        <f t="shared" si="119"/>
        <v>68694.4</v>
      </c>
      <c r="AB570" s="26">
        <v>413.56</v>
      </c>
      <c r="AC570" s="26">
        <v>381.67</v>
      </c>
      <c r="AD570" s="76">
        <f t="shared" si="120"/>
        <v>45663.9166666667</v>
      </c>
      <c r="AE570" s="27">
        <f t="shared" si="121"/>
        <v>-3103</v>
      </c>
      <c r="AF570" s="27">
        <f t="shared" si="122"/>
        <v>-3699.36</v>
      </c>
      <c r="AG570" s="27">
        <f t="shared" si="123"/>
        <v>-303.299999999999</v>
      </c>
      <c r="AH570" s="27">
        <f t="shared" si="124"/>
        <v>159.399999999998</v>
      </c>
      <c r="AI570" s="27">
        <f t="shared" si="125"/>
        <v>735.35</v>
      </c>
      <c r="AJ570" s="27">
        <f t="shared" si="126"/>
        <v>4.91000000000008</v>
      </c>
      <c r="AK570" s="26">
        <f>INDEX(检修、备用和必开!I:I,MATCH(统调负荷!$C570,检修、备用和必开!$A:$A,0))</f>
        <v>9817.5595770638</v>
      </c>
      <c r="AL570" s="79"/>
    </row>
    <row r="571" s="74" customFormat="1" ht="13.8" spans="1:38">
      <c r="A571" s="26">
        <f t="shared" si="114"/>
        <v>1</v>
      </c>
      <c r="B571" s="26">
        <f t="shared" si="115"/>
        <v>22</v>
      </c>
      <c r="C571" t="s">
        <v>27</v>
      </c>
      <c r="D571" s="75">
        <v>0.927083333333333</v>
      </c>
      <c r="E571" s="26">
        <v>102065</v>
      </c>
      <c r="F571" s="26">
        <v>57435.95</v>
      </c>
      <c r="G571" s="26">
        <v>16929</v>
      </c>
      <c r="H571" s="26">
        <v>23127.3</v>
      </c>
      <c r="I571" s="26">
        <v>5984</v>
      </c>
      <c r="J571" s="26">
        <v>-1411.25</v>
      </c>
      <c r="K571" s="26">
        <f t="shared" si="127"/>
        <v>50077.72</v>
      </c>
      <c r="L571" s="27">
        <f t="shared" si="116"/>
        <v>1.37175574287328</v>
      </c>
      <c r="M571" s="75">
        <v>0.927083333333333</v>
      </c>
      <c r="N571" s="26">
        <v>99221.7</v>
      </c>
      <c r="O571" s="26">
        <v>53142.54</v>
      </c>
      <c r="P571" s="26">
        <v>17002.4</v>
      </c>
      <c r="Q571" s="26">
        <v>23740.1</v>
      </c>
      <c r="R571" s="26">
        <v>6772.1</v>
      </c>
      <c r="S571" s="26">
        <v>-1435.44</v>
      </c>
      <c r="T571" s="26">
        <f t="shared" si="117"/>
        <v>45784.31</v>
      </c>
      <c r="U571" s="27">
        <f t="shared" si="118"/>
        <v>1.14922949340611</v>
      </c>
      <c r="V571" s="26">
        <f>INDEX(检修、备用和必开!B:B,MATCH(统调负荷!$C571,检修、备用和必开!$A:$A,0))</f>
        <v>25158</v>
      </c>
      <c r="W571" s="26">
        <f>INDEX(检修、备用和必开!C:C,MATCH(统调负荷!$C571,检修、备用和必开!$A:$A,0))</f>
        <v>0</v>
      </c>
      <c r="X571" s="26">
        <f>INDEX(检修、备用和必开!D:D,MATCH(统调负荷!$C571,检修、备用和必开!$A:$A,0))</f>
        <v>13990</v>
      </c>
      <c r="Y571" s="26">
        <f>INDEX(检修、备用和必开!E:E,MATCH(统调负荷!$C571,检修、备用和必开!$A:$A,0))</f>
        <v>7358.23</v>
      </c>
      <c r="Z571" s="26">
        <f>INDEX(检修、备用和必开!F:F,MATCH(统调负荷!$C571,检修、备用和必开!$A:$A,0))</f>
        <v>640</v>
      </c>
      <c r="AA571" s="26">
        <f t="shared" si="119"/>
        <v>68694.4</v>
      </c>
      <c r="AB571" s="26">
        <v>421.51</v>
      </c>
      <c r="AC571" s="26">
        <v>374.9</v>
      </c>
      <c r="AD571" s="76">
        <f t="shared" si="120"/>
        <v>45663.9270833333</v>
      </c>
      <c r="AE571" s="27">
        <f t="shared" si="121"/>
        <v>-2843.3</v>
      </c>
      <c r="AF571" s="27">
        <f t="shared" si="122"/>
        <v>-4293.41</v>
      </c>
      <c r="AG571" s="27">
        <f t="shared" si="123"/>
        <v>73.4000000000015</v>
      </c>
      <c r="AH571" s="27">
        <f t="shared" si="124"/>
        <v>612.799999999999</v>
      </c>
      <c r="AI571" s="27">
        <f t="shared" si="125"/>
        <v>788.1</v>
      </c>
      <c r="AJ571" s="27">
        <f t="shared" si="126"/>
        <v>-24.1900000000001</v>
      </c>
      <c r="AK571" s="26">
        <f>INDEX(检修、备用和必开!I:I,MATCH(统调负荷!$C571,检修、备用和必开!$A:$A,0))</f>
        <v>9817.5595770638</v>
      </c>
      <c r="AL571" s="79"/>
    </row>
    <row r="572" s="74" customFormat="1" ht="13.8" spans="1:38">
      <c r="A572" s="26">
        <f t="shared" si="114"/>
        <v>1</v>
      </c>
      <c r="B572" s="26">
        <f t="shared" si="115"/>
        <v>22</v>
      </c>
      <c r="C572" t="s">
        <v>27</v>
      </c>
      <c r="D572" s="75">
        <v>0.9375</v>
      </c>
      <c r="E572" s="26">
        <v>100190</v>
      </c>
      <c r="F572" s="26">
        <v>56427.35</v>
      </c>
      <c r="G572" s="26">
        <v>17332</v>
      </c>
      <c r="H572" s="26">
        <v>21848.9</v>
      </c>
      <c r="I572" s="26">
        <v>5993</v>
      </c>
      <c r="J572" s="26">
        <v>-1411.25</v>
      </c>
      <c r="K572" s="26">
        <f t="shared" si="127"/>
        <v>49069.12</v>
      </c>
      <c r="L572" s="27">
        <f t="shared" si="116"/>
        <v>1.39995174154336</v>
      </c>
      <c r="M572" s="75">
        <v>0.9375</v>
      </c>
      <c r="N572" s="26">
        <v>97385.7</v>
      </c>
      <c r="O572" s="26">
        <v>51741.36</v>
      </c>
      <c r="P572" s="26">
        <v>17068.6</v>
      </c>
      <c r="Q572" s="26">
        <v>23249.3</v>
      </c>
      <c r="R572" s="26">
        <v>6766.53</v>
      </c>
      <c r="S572" s="26">
        <v>-1440.09</v>
      </c>
      <c r="T572" s="26">
        <f t="shared" si="117"/>
        <v>44383.13</v>
      </c>
      <c r="U572" s="27">
        <f t="shared" si="118"/>
        <v>1.17681542860559</v>
      </c>
      <c r="V572" s="26">
        <f>INDEX(检修、备用和必开!B:B,MATCH(统调负荷!$C572,检修、备用和必开!$A:$A,0))</f>
        <v>25158</v>
      </c>
      <c r="W572" s="26">
        <f>INDEX(检修、备用和必开!C:C,MATCH(统调负荷!$C572,检修、备用和必开!$A:$A,0))</f>
        <v>0</v>
      </c>
      <c r="X572" s="26">
        <f>INDEX(检修、备用和必开!D:D,MATCH(统调负荷!$C572,检修、备用和必开!$A:$A,0))</f>
        <v>13990</v>
      </c>
      <c r="Y572" s="26">
        <f>INDEX(检修、备用和必开!E:E,MATCH(统调负荷!$C572,检修、备用和必开!$A:$A,0))</f>
        <v>7358.23</v>
      </c>
      <c r="Z572" s="26">
        <f>INDEX(检修、备用和必开!F:F,MATCH(统调负荷!$C572,检修、备用和必开!$A:$A,0))</f>
        <v>640</v>
      </c>
      <c r="AA572" s="26">
        <f t="shared" si="119"/>
        <v>68694.4</v>
      </c>
      <c r="AB572" s="26">
        <v>452.45</v>
      </c>
      <c r="AC572" s="26">
        <v>371.96</v>
      </c>
      <c r="AD572" s="76">
        <f t="shared" si="120"/>
        <v>45663.9375</v>
      </c>
      <c r="AE572" s="27">
        <f t="shared" si="121"/>
        <v>-2804.3</v>
      </c>
      <c r="AF572" s="27">
        <f t="shared" si="122"/>
        <v>-4685.99</v>
      </c>
      <c r="AG572" s="27">
        <f t="shared" si="123"/>
        <v>-263.400000000001</v>
      </c>
      <c r="AH572" s="27">
        <f t="shared" si="124"/>
        <v>1400.4</v>
      </c>
      <c r="AI572" s="27">
        <f t="shared" si="125"/>
        <v>773.53</v>
      </c>
      <c r="AJ572" s="27">
        <f t="shared" si="126"/>
        <v>-28.8399999999999</v>
      </c>
      <c r="AK572" s="26">
        <f>INDEX(检修、备用和必开!I:I,MATCH(统调负荷!$C572,检修、备用和必开!$A:$A,0))</f>
        <v>9817.5595770638</v>
      </c>
      <c r="AL572" s="79"/>
    </row>
    <row r="573" s="74" customFormat="1" ht="13.8" spans="1:38">
      <c r="A573" s="26">
        <f t="shared" si="114"/>
        <v>1</v>
      </c>
      <c r="B573" s="26">
        <f t="shared" si="115"/>
        <v>22</v>
      </c>
      <c r="C573" t="s">
        <v>27</v>
      </c>
      <c r="D573" s="75">
        <v>0.947916666666667</v>
      </c>
      <c r="E573" s="26">
        <v>97145</v>
      </c>
      <c r="F573" s="26">
        <v>53492.55</v>
      </c>
      <c r="G573" s="26">
        <v>17492</v>
      </c>
      <c r="H573" s="26">
        <v>21591.7</v>
      </c>
      <c r="I573" s="26">
        <v>5980</v>
      </c>
      <c r="J573" s="26">
        <v>-1411.25</v>
      </c>
      <c r="K573" s="26">
        <f t="shared" si="127"/>
        <v>46134.32</v>
      </c>
      <c r="L573" s="27">
        <f t="shared" si="116"/>
        <v>1.48900861657872</v>
      </c>
      <c r="M573" s="75">
        <v>0.947916666666667</v>
      </c>
      <c r="N573" s="26">
        <v>94410.4</v>
      </c>
      <c r="O573" s="26">
        <v>48461.94</v>
      </c>
      <c r="P573" s="26">
        <v>17601.5</v>
      </c>
      <c r="Q573" s="26">
        <v>22980.7</v>
      </c>
      <c r="R573" s="26">
        <v>6759.03</v>
      </c>
      <c r="S573" s="26">
        <v>-1392.77</v>
      </c>
      <c r="T573" s="26">
        <f t="shared" si="117"/>
        <v>41103.71</v>
      </c>
      <c r="U573" s="27">
        <f t="shared" si="118"/>
        <v>1.24686466023072</v>
      </c>
      <c r="V573" s="26">
        <f>INDEX(检修、备用和必开!B:B,MATCH(统调负荷!$C573,检修、备用和必开!$A:$A,0))</f>
        <v>25158</v>
      </c>
      <c r="W573" s="26">
        <f>INDEX(检修、备用和必开!C:C,MATCH(统调负荷!$C573,检修、备用和必开!$A:$A,0))</f>
        <v>0</v>
      </c>
      <c r="X573" s="26">
        <f>INDEX(检修、备用和必开!D:D,MATCH(统调负荷!$C573,检修、备用和必开!$A:$A,0))</f>
        <v>13990</v>
      </c>
      <c r="Y573" s="26">
        <f>INDEX(检修、备用和必开!E:E,MATCH(统调负荷!$C573,检修、备用和必开!$A:$A,0))</f>
        <v>7358.23</v>
      </c>
      <c r="Z573" s="26">
        <f>INDEX(检修、备用和必开!F:F,MATCH(统调负荷!$C573,检修、备用和必开!$A:$A,0))</f>
        <v>640</v>
      </c>
      <c r="AA573" s="26">
        <f t="shared" si="119"/>
        <v>68694.4</v>
      </c>
      <c r="AB573" s="26">
        <v>442.19</v>
      </c>
      <c r="AC573" s="26">
        <v>368.81</v>
      </c>
      <c r="AD573" s="76">
        <f t="shared" si="120"/>
        <v>45663.9479166667</v>
      </c>
      <c r="AE573" s="27">
        <f t="shared" si="121"/>
        <v>-2734.60000000001</v>
      </c>
      <c r="AF573" s="27">
        <f t="shared" si="122"/>
        <v>-5030.61</v>
      </c>
      <c r="AG573" s="27">
        <f t="shared" si="123"/>
        <v>109.5</v>
      </c>
      <c r="AH573" s="27">
        <f t="shared" si="124"/>
        <v>1389</v>
      </c>
      <c r="AI573" s="27">
        <f t="shared" si="125"/>
        <v>779.03</v>
      </c>
      <c r="AJ573" s="27">
        <f t="shared" si="126"/>
        <v>18.48</v>
      </c>
      <c r="AK573" s="26">
        <f>INDEX(检修、备用和必开!I:I,MATCH(统调负荷!$C573,检修、备用和必开!$A:$A,0))</f>
        <v>9817.5595770638</v>
      </c>
      <c r="AL573" s="79"/>
    </row>
    <row r="574" s="74" customFormat="1" ht="13.8" spans="1:38">
      <c r="A574" s="26">
        <f t="shared" si="114"/>
        <v>1</v>
      </c>
      <c r="B574" s="26">
        <f t="shared" si="115"/>
        <v>23</v>
      </c>
      <c r="C574" t="s">
        <v>27</v>
      </c>
      <c r="D574" s="75">
        <v>0.958333333333333</v>
      </c>
      <c r="E574" s="26">
        <v>94240</v>
      </c>
      <c r="F574" s="26">
        <v>51776.15</v>
      </c>
      <c r="G574" s="26">
        <v>16769</v>
      </c>
      <c r="H574" s="26">
        <v>21247.1</v>
      </c>
      <c r="I574" s="26">
        <v>5859</v>
      </c>
      <c r="J574" s="26">
        <v>-1411.25</v>
      </c>
      <c r="K574" s="26">
        <f t="shared" si="127"/>
        <v>44417.92</v>
      </c>
      <c r="L574" s="27">
        <f t="shared" si="116"/>
        <v>1.54654697923721</v>
      </c>
      <c r="M574" s="75">
        <v>0.958333333333333</v>
      </c>
      <c r="N574" s="26">
        <v>91840.1</v>
      </c>
      <c r="O574" s="26">
        <v>47016.19</v>
      </c>
      <c r="P574" s="26">
        <v>17158.9</v>
      </c>
      <c r="Q574" s="26">
        <v>22334.6</v>
      </c>
      <c r="R574" s="26">
        <v>6720.16</v>
      </c>
      <c r="S574" s="26">
        <v>-1389.75</v>
      </c>
      <c r="T574" s="26">
        <f t="shared" si="117"/>
        <v>39657.96</v>
      </c>
      <c r="U574" s="27">
        <f t="shared" si="118"/>
        <v>1.28046620971235</v>
      </c>
      <c r="V574" s="26">
        <f>INDEX(检修、备用和必开!B:B,MATCH(统调负荷!$C574,检修、备用和必开!$A:$A,0))</f>
        <v>25158</v>
      </c>
      <c r="W574" s="26">
        <f>INDEX(检修、备用和必开!C:C,MATCH(统调负荷!$C574,检修、备用和必开!$A:$A,0))</f>
        <v>0</v>
      </c>
      <c r="X574" s="26">
        <f>INDEX(检修、备用和必开!D:D,MATCH(统调负荷!$C574,检修、备用和必开!$A:$A,0))</f>
        <v>13990</v>
      </c>
      <c r="Y574" s="26">
        <f>INDEX(检修、备用和必开!E:E,MATCH(统调负荷!$C574,检修、备用和必开!$A:$A,0))</f>
        <v>7358.23</v>
      </c>
      <c r="Z574" s="26">
        <f>INDEX(检修、备用和必开!F:F,MATCH(统调负荷!$C574,检修、备用和必开!$A:$A,0))</f>
        <v>640</v>
      </c>
      <c r="AA574" s="26">
        <f t="shared" si="119"/>
        <v>68694.4</v>
      </c>
      <c r="AB574" s="26">
        <v>425.06</v>
      </c>
      <c r="AC574" s="26">
        <v>367.78</v>
      </c>
      <c r="AD574" s="76">
        <f t="shared" si="120"/>
        <v>45663.9583333333</v>
      </c>
      <c r="AE574" s="27">
        <f t="shared" si="121"/>
        <v>-2399.89999999999</v>
      </c>
      <c r="AF574" s="27">
        <f t="shared" si="122"/>
        <v>-4759.96</v>
      </c>
      <c r="AG574" s="27">
        <f t="shared" si="123"/>
        <v>389.900000000001</v>
      </c>
      <c r="AH574" s="27">
        <f t="shared" si="124"/>
        <v>1087.5</v>
      </c>
      <c r="AI574" s="27">
        <f t="shared" si="125"/>
        <v>861.16</v>
      </c>
      <c r="AJ574" s="27">
        <f t="shared" si="126"/>
        <v>21.5</v>
      </c>
      <c r="AK574" s="26">
        <f>INDEX(检修、备用和必开!I:I,MATCH(统调负荷!$C574,检修、备用和必开!$A:$A,0))</f>
        <v>9817.5595770638</v>
      </c>
      <c r="AL574" s="79"/>
    </row>
    <row r="575" s="74" customFormat="1" ht="13.8" spans="1:38">
      <c r="A575" s="26">
        <f t="shared" si="114"/>
        <v>1</v>
      </c>
      <c r="B575" s="26">
        <f t="shared" si="115"/>
        <v>23</v>
      </c>
      <c r="C575" t="s">
        <v>27</v>
      </c>
      <c r="D575" s="75">
        <v>0.96875</v>
      </c>
      <c r="E575" s="26">
        <v>90985</v>
      </c>
      <c r="F575" s="26">
        <v>48887.85</v>
      </c>
      <c r="G575" s="26">
        <v>16396</v>
      </c>
      <c r="H575" s="26">
        <v>21285.4</v>
      </c>
      <c r="I575" s="26">
        <v>5827</v>
      </c>
      <c r="J575" s="26">
        <v>-1411.25</v>
      </c>
      <c r="K575" s="26">
        <f t="shared" si="127"/>
        <v>41529.62</v>
      </c>
      <c r="L575" s="27">
        <f t="shared" si="116"/>
        <v>1.65410615363203</v>
      </c>
      <c r="M575" s="75">
        <v>0.96875</v>
      </c>
      <c r="N575" s="26">
        <v>89073.2</v>
      </c>
      <c r="O575" s="26">
        <v>44947.49</v>
      </c>
      <c r="P575" s="26">
        <v>16394.9</v>
      </c>
      <c r="Q575" s="26">
        <v>22416</v>
      </c>
      <c r="R575" s="26">
        <v>6736.79</v>
      </c>
      <c r="S575" s="26">
        <v>-1421.98</v>
      </c>
      <c r="T575" s="26">
        <f t="shared" si="117"/>
        <v>37589.26</v>
      </c>
      <c r="U575" s="27">
        <f t="shared" si="118"/>
        <v>1.33182213160871</v>
      </c>
      <c r="V575" s="26">
        <f>INDEX(检修、备用和必开!B:B,MATCH(统调负荷!$C575,检修、备用和必开!$A:$A,0))</f>
        <v>25158</v>
      </c>
      <c r="W575" s="26">
        <f>INDEX(检修、备用和必开!C:C,MATCH(统调负荷!$C575,检修、备用和必开!$A:$A,0))</f>
        <v>0</v>
      </c>
      <c r="X575" s="26">
        <f>INDEX(检修、备用和必开!D:D,MATCH(统调负荷!$C575,检修、备用和必开!$A:$A,0))</f>
        <v>13990</v>
      </c>
      <c r="Y575" s="26">
        <f>INDEX(检修、备用和必开!E:E,MATCH(统调负荷!$C575,检修、备用和必开!$A:$A,0))</f>
        <v>7358.23</v>
      </c>
      <c r="Z575" s="26">
        <f>INDEX(检修、备用和必开!F:F,MATCH(统调负荷!$C575,检修、备用和必开!$A:$A,0))</f>
        <v>640</v>
      </c>
      <c r="AA575" s="26">
        <f t="shared" si="119"/>
        <v>68694.4</v>
      </c>
      <c r="AB575" s="26">
        <v>379.27</v>
      </c>
      <c r="AC575" s="26">
        <v>357.58</v>
      </c>
      <c r="AD575" s="76">
        <f t="shared" si="120"/>
        <v>45663.96875</v>
      </c>
      <c r="AE575" s="27">
        <f t="shared" si="121"/>
        <v>-1911.8</v>
      </c>
      <c r="AF575" s="27">
        <f t="shared" si="122"/>
        <v>-3940.36</v>
      </c>
      <c r="AG575" s="27">
        <f t="shared" si="123"/>
        <v>-1.09999999999854</v>
      </c>
      <c r="AH575" s="27">
        <f t="shared" si="124"/>
        <v>1130.6</v>
      </c>
      <c r="AI575" s="27">
        <f t="shared" si="125"/>
        <v>909.79</v>
      </c>
      <c r="AJ575" s="27">
        <f t="shared" si="126"/>
        <v>-10.73</v>
      </c>
      <c r="AK575" s="26">
        <f>INDEX(检修、备用和必开!I:I,MATCH(统调负荷!$C575,检修、备用和必开!$A:$A,0))</f>
        <v>9817.5595770638</v>
      </c>
      <c r="AL575" s="79"/>
    </row>
    <row r="576" s="74" customFormat="1" ht="13.8" spans="1:38">
      <c r="A576" s="26">
        <f t="shared" si="114"/>
        <v>1</v>
      </c>
      <c r="B576" s="26">
        <f t="shared" si="115"/>
        <v>23</v>
      </c>
      <c r="C576" t="s">
        <v>27</v>
      </c>
      <c r="D576" s="75">
        <v>0.979166666666667</v>
      </c>
      <c r="E576" s="26">
        <v>88385</v>
      </c>
      <c r="F576" s="26">
        <v>46810.25</v>
      </c>
      <c r="G576" s="26">
        <v>16168</v>
      </c>
      <c r="H576" s="26">
        <v>20994</v>
      </c>
      <c r="I576" s="26">
        <v>5824</v>
      </c>
      <c r="J576" s="26">
        <v>-1411.25</v>
      </c>
      <c r="K576" s="26">
        <f t="shared" si="127"/>
        <v>39452.02</v>
      </c>
      <c r="L576" s="27">
        <f t="shared" si="116"/>
        <v>1.74121375787602</v>
      </c>
      <c r="M576" s="75">
        <v>0.979166666666667</v>
      </c>
      <c r="N576" s="26">
        <v>87047.9</v>
      </c>
      <c r="O576" s="26">
        <v>43777.11</v>
      </c>
      <c r="P576" s="26">
        <v>16059.1</v>
      </c>
      <c r="Q576" s="26">
        <v>21888.3</v>
      </c>
      <c r="R576" s="26">
        <v>6692.88</v>
      </c>
      <c r="S576" s="26">
        <v>-1369.49</v>
      </c>
      <c r="T576" s="26">
        <f t="shared" si="117"/>
        <v>36418.88</v>
      </c>
      <c r="U576" s="27">
        <f t="shared" si="118"/>
        <v>1.36274402446553</v>
      </c>
      <c r="V576" s="26">
        <f>INDEX(检修、备用和必开!B:B,MATCH(统调负荷!$C576,检修、备用和必开!$A:$A,0))</f>
        <v>25158</v>
      </c>
      <c r="W576" s="26">
        <f>INDEX(检修、备用和必开!C:C,MATCH(统调负荷!$C576,检修、备用和必开!$A:$A,0))</f>
        <v>0</v>
      </c>
      <c r="X576" s="26">
        <f>INDEX(检修、备用和必开!D:D,MATCH(统调负荷!$C576,检修、备用和必开!$A:$A,0))</f>
        <v>13990</v>
      </c>
      <c r="Y576" s="26">
        <f>INDEX(检修、备用和必开!E:E,MATCH(统调负荷!$C576,检修、备用和必开!$A:$A,0))</f>
        <v>7358.23</v>
      </c>
      <c r="Z576" s="26">
        <f>INDEX(检修、备用和必开!F:F,MATCH(统调负荷!$C576,检修、备用和必开!$A:$A,0))</f>
        <v>640</v>
      </c>
      <c r="AA576" s="26">
        <f t="shared" si="119"/>
        <v>68694.4</v>
      </c>
      <c r="AB576" s="26">
        <v>361.76</v>
      </c>
      <c r="AC576" s="26">
        <v>325.98</v>
      </c>
      <c r="AD576" s="76">
        <f t="shared" si="120"/>
        <v>45663.9791666667</v>
      </c>
      <c r="AE576" s="27">
        <f t="shared" si="121"/>
        <v>-1337.10000000001</v>
      </c>
      <c r="AF576" s="27">
        <f t="shared" si="122"/>
        <v>-3033.14</v>
      </c>
      <c r="AG576" s="27">
        <f t="shared" si="123"/>
        <v>-108.9</v>
      </c>
      <c r="AH576" s="27">
        <f t="shared" si="124"/>
        <v>894.299999999999</v>
      </c>
      <c r="AI576" s="27">
        <f t="shared" si="125"/>
        <v>868.88</v>
      </c>
      <c r="AJ576" s="27">
        <f t="shared" si="126"/>
        <v>41.76</v>
      </c>
      <c r="AK576" s="26">
        <f>INDEX(检修、备用和必开!I:I,MATCH(统调负荷!$C576,检修、备用和必开!$A:$A,0))</f>
        <v>9817.5595770638</v>
      </c>
      <c r="AL576" s="79"/>
    </row>
    <row r="577" s="74" customFormat="1" ht="13.8" spans="1:38">
      <c r="A577" s="26">
        <f t="shared" si="114"/>
        <v>1</v>
      </c>
      <c r="B577" s="26">
        <f t="shared" si="115"/>
        <v>23</v>
      </c>
      <c r="C577" t="s">
        <v>27</v>
      </c>
      <c r="D577" s="75">
        <v>0.989583333333333</v>
      </c>
      <c r="E577" s="26">
        <v>86485</v>
      </c>
      <c r="F577" s="26">
        <v>45076.95</v>
      </c>
      <c r="G577" s="26">
        <v>16280</v>
      </c>
      <c r="H577" s="26">
        <v>20718.1</v>
      </c>
      <c r="I577" s="26">
        <v>5821</v>
      </c>
      <c r="J577" s="26">
        <v>-1411.05</v>
      </c>
      <c r="K577" s="26">
        <f t="shared" si="127"/>
        <v>37718.72</v>
      </c>
      <c r="L577" s="27">
        <f t="shared" si="116"/>
        <v>1.82122829194628</v>
      </c>
      <c r="M577" s="75">
        <v>0.989583333333333</v>
      </c>
      <c r="N577" s="26">
        <v>84560.3</v>
      </c>
      <c r="O577" s="26">
        <v>41740.2</v>
      </c>
      <c r="P577" s="26">
        <v>16425.4</v>
      </c>
      <c r="Q577" s="26">
        <v>20991.3</v>
      </c>
      <c r="R577" s="26">
        <v>6692.99</v>
      </c>
      <c r="S577" s="26">
        <v>-1289.59</v>
      </c>
      <c r="T577" s="26">
        <f t="shared" si="117"/>
        <v>34381.97</v>
      </c>
      <c r="U577" s="27">
        <f t="shared" si="118"/>
        <v>1.42012822715304</v>
      </c>
      <c r="V577" s="26">
        <f>INDEX(检修、备用和必开!B:B,MATCH(统调负荷!$C577,检修、备用和必开!$A:$A,0))</f>
        <v>25158</v>
      </c>
      <c r="W577" s="26">
        <f>INDEX(检修、备用和必开!C:C,MATCH(统调负荷!$C577,检修、备用和必开!$A:$A,0))</f>
        <v>0</v>
      </c>
      <c r="X577" s="26">
        <f>INDEX(检修、备用和必开!D:D,MATCH(统调负荷!$C577,检修、备用和必开!$A:$A,0))</f>
        <v>13990</v>
      </c>
      <c r="Y577" s="26">
        <f>INDEX(检修、备用和必开!E:E,MATCH(统调负荷!$C577,检修、备用和必开!$A:$A,0))</f>
        <v>7358.23</v>
      </c>
      <c r="Z577" s="26">
        <f>INDEX(检修、备用和必开!F:F,MATCH(统调负荷!$C577,检修、备用和必开!$A:$A,0))</f>
        <v>640</v>
      </c>
      <c r="AA577" s="26">
        <f t="shared" si="119"/>
        <v>68694.4</v>
      </c>
      <c r="AB577" s="26">
        <v>343.81</v>
      </c>
      <c r="AC577" s="26">
        <v>322.43</v>
      </c>
      <c r="AD577" s="76">
        <f t="shared" si="120"/>
        <v>45663.9895833333</v>
      </c>
      <c r="AE577" s="27">
        <f t="shared" si="121"/>
        <v>-1924.7</v>
      </c>
      <c r="AF577" s="27">
        <f t="shared" si="122"/>
        <v>-3336.75</v>
      </c>
      <c r="AG577" s="27">
        <f t="shared" si="123"/>
        <v>145.400000000001</v>
      </c>
      <c r="AH577" s="27">
        <f t="shared" si="124"/>
        <v>273.200000000001</v>
      </c>
      <c r="AI577" s="27">
        <f t="shared" si="125"/>
        <v>871.99</v>
      </c>
      <c r="AJ577" s="27">
        <f t="shared" si="126"/>
        <v>121.46</v>
      </c>
      <c r="AK577" s="26">
        <f>INDEX(检修、备用和必开!I:I,MATCH(统调负荷!$C577,检修、备用和必开!$A:$A,0))</f>
        <v>9817.5595770638</v>
      </c>
      <c r="AL577" s="79"/>
    </row>
    <row r="578" s="74" customFormat="1" ht="13.8" spans="1:38">
      <c r="A578" s="26">
        <f t="shared" si="114"/>
        <v>2</v>
      </c>
      <c r="B578" s="26">
        <f t="shared" si="115"/>
        <v>0</v>
      </c>
      <c r="C578" t="s">
        <v>28</v>
      </c>
      <c r="D578" s="75">
        <v>0</v>
      </c>
      <c r="E578" s="26">
        <v>83550</v>
      </c>
      <c r="F578" s="26">
        <v>42450.15</v>
      </c>
      <c r="G578" s="26">
        <v>16560</v>
      </c>
      <c r="H578" s="26">
        <v>20119.1</v>
      </c>
      <c r="I578" s="26">
        <v>5610</v>
      </c>
      <c r="J578" s="26">
        <v>-1189.25</v>
      </c>
      <c r="K578" s="26">
        <f t="shared" si="127"/>
        <v>34031.92</v>
      </c>
      <c r="L578" s="27">
        <f t="shared" si="116"/>
        <v>2.0528198232718</v>
      </c>
      <c r="M578" s="75">
        <v>0</v>
      </c>
      <c r="N578" s="26">
        <v>83334.6</v>
      </c>
      <c r="O578" s="26">
        <v>41423.82</v>
      </c>
      <c r="P578" s="26">
        <v>16494.8</v>
      </c>
      <c r="Q578" s="26">
        <v>20088.6</v>
      </c>
      <c r="R578" s="26">
        <v>6550.36</v>
      </c>
      <c r="S578" s="26">
        <v>-1222.98</v>
      </c>
      <c r="T578" s="26">
        <f t="shared" si="117"/>
        <v>33005.59</v>
      </c>
      <c r="U578" s="27">
        <f t="shared" si="118"/>
        <v>1.55643269922485</v>
      </c>
      <c r="V578" s="26">
        <f>INDEX(检修、备用和必开!B:B,MATCH(统调负荷!$C578,检修、备用和必开!$A:$A,0))</f>
        <v>23651</v>
      </c>
      <c r="W578" s="26">
        <f>INDEX(检修、备用和必开!C:C,MATCH(统调负荷!$C578,检修、备用和必开!$A:$A,0))</f>
        <v>0</v>
      </c>
      <c r="X578" s="26">
        <f>INDEX(检修、备用和必开!D:D,MATCH(统调负荷!$C578,检修、备用和必开!$A:$A,0))</f>
        <v>11880</v>
      </c>
      <c r="Y578" s="26">
        <f>INDEX(检修、备用和必开!E:E,MATCH(统调负荷!$C578,检修、备用和必开!$A:$A,0))</f>
        <v>8418.23</v>
      </c>
      <c r="Z578" s="26">
        <f>INDEX(检修、备用和必开!F:F,MATCH(统调负荷!$C578,检修、备用和必开!$A:$A,0))</f>
        <v>980</v>
      </c>
      <c r="AA578" s="26">
        <f t="shared" si="119"/>
        <v>69861.4</v>
      </c>
      <c r="AB578" s="26">
        <v>322.61</v>
      </c>
      <c r="AC578" s="26">
        <v>335.23</v>
      </c>
      <c r="AD578" s="76">
        <f t="shared" si="120"/>
        <v>45664</v>
      </c>
      <c r="AE578" s="27">
        <f t="shared" si="121"/>
        <v>-215.399999999994</v>
      </c>
      <c r="AF578" s="27">
        <f t="shared" si="122"/>
        <v>-1026.33</v>
      </c>
      <c r="AG578" s="27">
        <f t="shared" si="123"/>
        <v>-65.2000000000007</v>
      </c>
      <c r="AH578" s="27">
        <f t="shared" si="124"/>
        <v>-30.5</v>
      </c>
      <c r="AI578" s="27">
        <f t="shared" si="125"/>
        <v>940.36</v>
      </c>
      <c r="AJ578" s="27">
        <f t="shared" si="126"/>
        <v>-33.73</v>
      </c>
      <c r="AK578" s="26">
        <f>INDEX(检修、备用和必开!I:I,MATCH(统调负荷!$C578,检修、备用和必开!$A:$A,0))</f>
        <v>10029.9687142312</v>
      </c>
      <c r="AL578" s="79"/>
    </row>
    <row r="579" s="74" customFormat="1" ht="13.8" spans="1:38">
      <c r="A579" s="26">
        <f t="shared" ref="A579:A642" si="128">WEEKDAY(C579,2)</f>
        <v>2</v>
      </c>
      <c r="B579" s="26">
        <f t="shared" ref="B579:B642" si="129">HOUR(D579)</f>
        <v>0</v>
      </c>
      <c r="C579" t="s">
        <v>28</v>
      </c>
      <c r="D579" s="75">
        <v>0.0104166666666667</v>
      </c>
      <c r="E579" s="26">
        <v>88555</v>
      </c>
      <c r="F579" s="26">
        <v>47649.8</v>
      </c>
      <c r="G579" s="26">
        <v>16531</v>
      </c>
      <c r="H579" s="26">
        <v>19849.9</v>
      </c>
      <c r="I579" s="26">
        <v>5714</v>
      </c>
      <c r="J579" s="26">
        <v>-1189.7</v>
      </c>
      <c r="K579" s="26">
        <f t="shared" si="127"/>
        <v>39231.57</v>
      </c>
      <c r="L579" s="27">
        <f t="shared" ref="L579:L642" si="130">AA579/(K579+W579)</f>
        <v>1.78074443617729</v>
      </c>
      <c r="M579" s="75">
        <v>0.0104166666666667</v>
      </c>
      <c r="N579" s="26">
        <v>88478.6</v>
      </c>
      <c r="O579" s="26">
        <v>45999.08</v>
      </c>
      <c r="P579" s="26">
        <v>16066.4</v>
      </c>
      <c r="Q579" s="26">
        <v>21208.8</v>
      </c>
      <c r="R579" s="26">
        <v>6416.97</v>
      </c>
      <c r="S579" s="26">
        <v>-1212.65</v>
      </c>
      <c r="T579" s="26">
        <f t="shared" ref="T579:T642" si="131">O579-Y579</f>
        <v>37580.85</v>
      </c>
      <c r="U579" s="27">
        <f t="shared" ref="U579:U642" si="132">AA579/(T579+X579)</f>
        <v>1.41245854044158</v>
      </c>
      <c r="V579" s="26">
        <f>INDEX(检修、备用和必开!B:B,MATCH(统调负荷!$C579,检修、备用和必开!$A:$A,0))</f>
        <v>23651</v>
      </c>
      <c r="W579" s="26">
        <f>INDEX(检修、备用和必开!C:C,MATCH(统调负荷!$C579,检修、备用和必开!$A:$A,0))</f>
        <v>0</v>
      </c>
      <c r="X579" s="26">
        <f>INDEX(检修、备用和必开!D:D,MATCH(统调负荷!$C579,检修、备用和必开!$A:$A,0))</f>
        <v>11880</v>
      </c>
      <c r="Y579" s="26">
        <f>INDEX(检修、备用和必开!E:E,MATCH(统调负荷!$C579,检修、备用和必开!$A:$A,0))</f>
        <v>8418.23</v>
      </c>
      <c r="Z579" s="26">
        <f>INDEX(检修、备用和必开!F:F,MATCH(统调负荷!$C579,检修、备用和必开!$A:$A,0))</f>
        <v>980</v>
      </c>
      <c r="AA579" s="26">
        <f t="shared" ref="AA579:AA642" si="133">94492.4-V579-Z579</f>
        <v>69861.4</v>
      </c>
      <c r="AB579" s="26">
        <v>424.07</v>
      </c>
      <c r="AC579" s="26">
        <v>525.47</v>
      </c>
      <c r="AD579" s="76">
        <f t="shared" ref="AD579:AD642" si="134">C579+D579</f>
        <v>45664.0104166667</v>
      </c>
      <c r="AE579" s="27">
        <f t="shared" ref="AE579:AE642" si="135">N579-E579</f>
        <v>-76.3999999999942</v>
      </c>
      <c r="AF579" s="27">
        <f t="shared" ref="AF579:AF642" si="136">O579-F579</f>
        <v>-1650.72</v>
      </c>
      <c r="AG579" s="27">
        <f t="shared" ref="AG579:AG642" si="137">P579-G579</f>
        <v>-464.6</v>
      </c>
      <c r="AH579" s="27">
        <f t="shared" ref="AH579:AH642" si="138">Q579-H579</f>
        <v>1358.9</v>
      </c>
      <c r="AI579" s="27">
        <f t="shared" ref="AI579:AI642" si="139">R579-I579</f>
        <v>702.97</v>
      </c>
      <c r="AJ579" s="27">
        <f t="shared" ref="AJ579:AJ642" si="140">S579-J579</f>
        <v>-22.95</v>
      </c>
      <c r="AK579" s="26">
        <f>INDEX(检修、备用和必开!I:I,MATCH(统调负荷!$C579,检修、备用和必开!$A:$A,0))</f>
        <v>10029.9687142312</v>
      </c>
      <c r="AL579" s="79"/>
    </row>
    <row r="580" s="74" customFormat="1" ht="13.8" spans="1:38">
      <c r="A580" s="26">
        <f t="shared" si="128"/>
        <v>2</v>
      </c>
      <c r="B580" s="26">
        <f t="shared" si="129"/>
        <v>0</v>
      </c>
      <c r="C580" t="s">
        <v>28</v>
      </c>
      <c r="D580" s="75">
        <v>0.0208333333333333</v>
      </c>
      <c r="E580" s="26">
        <v>87880</v>
      </c>
      <c r="F580" s="26">
        <v>46503.15</v>
      </c>
      <c r="G580" s="26">
        <v>17001</v>
      </c>
      <c r="H580" s="26">
        <v>19876.1</v>
      </c>
      <c r="I580" s="26">
        <v>5689</v>
      </c>
      <c r="J580" s="26">
        <v>-1189.25</v>
      </c>
      <c r="K580" s="26">
        <f t="shared" si="127"/>
        <v>38084.92</v>
      </c>
      <c r="L580" s="27">
        <f t="shared" si="130"/>
        <v>1.83435858602302</v>
      </c>
      <c r="M580" s="75">
        <v>0.0208333333333333</v>
      </c>
      <c r="N580" s="26">
        <v>88208.8</v>
      </c>
      <c r="O580" s="26">
        <v>44631.83</v>
      </c>
      <c r="P580" s="26">
        <v>16840</v>
      </c>
      <c r="Q580" s="26">
        <v>21388.9</v>
      </c>
      <c r="R580" s="26">
        <v>6504.87</v>
      </c>
      <c r="S580" s="26">
        <v>-1156.8</v>
      </c>
      <c r="T580" s="26">
        <f t="shared" si="131"/>
        <v>36213.6</v>
      </c>
      <c r="U580" s="27">
        <f t="shared" si="132"/>
        <v>1.45261323752017</v>
      </c>
      <c r="V580" s="26">
        <f>INDEX(检修、备用和必开!B:B,MATCH(统调负荷!$C580,检修、备用和必开!$A:$A,0))</f>
        <v>23651</v>
      </c>
      <c r="W580" s="26">
        <f>INDEX(检修、备用和必开!C:C,MATCH(统调负荷!$C580,检修、备用和必开!$A:$A,0))</f>
        <v>0</v>
      </c>
      <c r="X580" s="26">
        <f>INDEX(检修、备用和必开!D:D,MATCH(统调负荷!$C580,检修、备用和必开!$A:$A,0))</f>
        <v>11880</v>
      </c>
      <c r="Y580" s="26">
        <f>INDEX(检修、备用和必开!E:E,MATCH(统调负荷!$C580,检修、备用和必开!$A:$A,0))</f>
        <v>8418.23</v>
      </c>
      <c r="Z580" s="26">
        <f>INDEX(检修、备用和必开!F:F,MATCH(统调负荷!$C580,检修、备用和必开!$A:$A,0))</f>
        <v>980</v>
      </c>
      <c r="AA580" s="26">
        <f t="shared" si="133"/>
        <v>69861.4</v>
      </c>
      <c r="AB580" s="26">
        <v>384.53</v>
      </c>
      <c r="AC580" s="26">
        <v>341.33</v>
      </c>
      <c r="AD580" s="76">
        <f t="shared" si="134"/>
        <v>45664.0208333333</v>
      </c>
      <c r="AE580" s="27">
        <f t="shared" si="135"/>
        <v>328.800000000003</v>
      </c>
      <c r="AF580" s="27">
        <f t="shared" si="136"/>
        <v>-1871.32</v>
      </c>
      <c r="AG580" s="27">
        <f t="shared" si="137"/>
        <v>-161</v>
      </c>
      <c r="AH580" s="27">
        <f t="shared" si="138"/>
        <v>1512.8</v>
      </c>
      <c r="AI580" s="27">
        <f t="shared" si="139"/>
        <v>815.87</v>
      </c>
      <c r="AJ580" s="27">
        <f t="shared" si="140"/>
        <v>32.45</v>
      </c>
      <c r="AK580" s="26">
        <f>INDEX(检修、备用和必开!I:I,MATCH(统调负荷!$C580,检修、备用和必开!$A:$A,0))</f>
        <v>10029.9687142312</v>
      </c>
      <c r="AL580" s="79"/>
    </row>
    <row r="581" s="74" customFormat="1" ht="13.8" spans="1:38">
      <c r="A581" s="26">
        <f t="shared" si="128"/>
        <v>2</v>
      </c>
      <c r="B581" s="26">
        <f t="shared" si="129"/>
        <v>0</v>
      </c>
      <c r="C581" t="s">
        <v>28</v>
      </c>
      <c r="D581" s="75">
        <v>0.03125</v>
      </c>
      <c r="E581" s="26">
        <v>86520</v>
      </c>
      <c r="F581" s="26">
        <v>45362.65</v>
      </c>
      <c r="G581" s="26">
        <v>17101</v>
      </c>
      <c r="H581" s="26">
        <v>19567.8</v>
      </c>
      <c r="I581" s="26">
        <v>5678</v>
      </c>
      <c r="J581" s="26">
        <v>-1189.45</v>
      </c>
      <c r="K581" s="26">
        <f t="shared" si="127"/>
        <v>36944.42</v>
      </c>
      <c r="L581" s="27">
        <f t="shared" si="130"/>
        <v>1.89098651433694</v>
      </c>
      <c r="M581" s="75">
        <v>0.03125</v>
      </c>
      <c r="N581" s="26">
        <v>86545.1</v>
      </c>
      <c r="O581" s="26">
        <v>43010.1</v>
      </c>
      <c r="P581" s="26">
        <v>16898</v>
      </c>
      <c r="Q581" s="26">
        <v>21117.1</v>
      </c>
      <c r="R581" s="26">
        <v>6669.09</v>
      </c>
      <c r="S581" s="26">
        <v>-1149.19</v>
      </c>
      <c r="T581" s="26">
        <f t="shared" si="131"/>
        <v>34591.87</v>
      </c>
      <c r="U581" s="27">
        <f t="shared" si="132"/>
        <v>1.50330511769808</v>
      </c>
      <c r="V581" s="26">
        <f>INDEX(检修、备用和必开!B:B,MATCH(统调负荷!$C581,检修、备用和必开!$A:$A,0))</f>
        <v>23651</v>
      </c>
      <c r="W581" s="26">
        <f>INDEX(检修、备用和必开!C:C,MATCH(统调负荷!$C581,检修、备用和必开!$A:$A,0))</f>
        <v>0</v>
      </c>
      <c r="X581" s="26">
        <f>INDEX(检修、备用和必开!D:D,MATCH(统调负荷!$C581,检修、备用和必开!$A:$A,0))</f>
        <v>11880</v>
      </c>
      <c r="Y581" s="26">
        <f>INDEX(检修、备用和必开!E:E,MATCH(统调负荷!$C581,检修、备用和必开!$A:$A,0))</f>
        <v>8418.23</v>
      </c>
      <c r="Z581" s="26">
        <f>INDEX(检修、备用和必开!F:F,MATCH(统调负荷!$C581,检修、备用和必开!$A:$A,0))</f>
        <v>980</v>
      </c>
      <c r="AA581" s="26">
        <f t="shared" si="133"/>
        <v>69861.4</v>
      </c>
      <c r="AB581" s="26">
        <v>380.58</v>
      </c>
      <c r="AC581" s="26">
        <v>349.35</v>
      </c>
      <c r="AD581" s="76">
        <f t="shared" si="134"/>
        <v>45664.03125</v>
      </c>
      <c r="AE581" s="27">
        <f t="shared" si="135"/>
        <v>25.1000000000058</v>
      </c>
      <c r="AF581" s="27">
        <f t="shared" si="136"/>
        <v>-2352.55</v>
      </c>
      <c r="AG581" s="27">
        <f t="shared" si="137"/>
        <v>-203</v>
      </c>
      <c r="AH581" s="27">
        <f t="shared" si="138"/>
        <v>1549.3</v>
      </c>
      <c r="AI581" s="27">
        <f t="shared" si="139"/>
        <v>991.09</v>
      </c>
      <c r="AJ581" s="27">
        <f t="shared" si="140"/>
        <v>40.26</v>
      </c>
      <c r="AK581" s="26">
        <f>INDEX(检修、备用和必开!I:I,MATCH(统调负荷!$C581,检修、备用和必开!$A:$A,0))</f>
        <v>10029.9687142312</v>
      </c>
      <c r="AL581" s="79"/>
    </row>
    <row r="582" s="74" customFormat="1" ht="13.8" spans="1:38">
      <c r="A582" s="26">
        <f t="shared" si="128"/>
        <v>2</v>
      </c>
      <c r="B582" s="26">
        <f t="shared" si="129"/>
        <v>1</v>
      </c>
      <c r="C582" t="s">
        <v>28</v>
      </c>
      <c r="D582" s="75">
        <v>0.0416666666666667</v>
      </c>
      <c r="E582" s="26">
        <v>84970</v>
      </c>
      <c r="F582" s="26">
        <v>44104.35</v>
      </c>
      <c r="G582" s="26">
        <v>17101</v>
      </c>
      <c r="H582" s="26">
        <v>19297.9</v>
      </c>
      <c r="I582" s="26">
        <v>5656</v>
      </c>
      <c r="J582" s="26">
        <v>-1189.25</v>
      </c>
      <c r="K582" s="26">
        <f t="shared" si="127"/>
        <v>35686.12</v>
      </c>
      <c r="L582" s="27">
        <f t="shared" si="130"/>
        <v>1.95766309142042</v>
      </c>
      <c r="M582" s="75">
        <v>0.0416666666666667</v>
      </c>
      <c r="N582" s="26">
        <v>84936.9</v>
      </c>
      <c r="O582" s="26">
        <v>41787.85</v>
      </c>
      <c r="P582" s="26">
        <v>17003.5</v>
      </c>
      <c r="Q582" s="26">
        <v>20574.6</v>
      </c>
      <c r="R582" s="26">
        <v>6686.07</v>
      </c>
      <c r="S582" s="26">
        <v>-1115.12</v>
      </c>
      <c r="T582" s="26">
        <f t="shared" si="131"/>
        <v>33369.62</v>
      </c>
      <c r="U582" s="27">
        <f t="shared" si="132"/>
        <v>1.54391130798446</v>
      </c>
      <c r="V582" s="26">
        <f>INDEX(检修、备用和必开!B:B,MATCH(统调负荷!$C582,检修、备用和必开!$A:$A,0))</f>
        <v>23651</v>
      </c>
      <c r="W582" s="26">
        <f>INDEX(检修、备用和必开!C:C,MATCH(统调负荷!$C582,检修、备用和必开!$A:$A,0))</f>
        <v>0</v>
      </c>
      <c r="X582" s="26">
        <f>INDEX(检修、备用和必开!D:D,MATCH(统调负荷!$C582,检修、备用和必开!$A:$A,0))</f>
        <v>11880</v>
      </c>
      <c r="Y582" s="26">
        <f>INDEX(检修、备用和必开!E:E,MATCH(统调负荷!$C582,检修、备用和必开!$A:$A,0))</f>
        <v>8418.23</v>
      </c>
      <c r="Z582" s="26">
        <f>INDEX(检修、备用和必开!F:F,MATCH(统调负荷!$C582,检修、备用和必开!$A:$A,0))</f>
        <v>980</v>
      </c>
      <c r="AA582" s="26">
        <f t="shared" si="133"/>
        <v>69861.4</v>
      </c>
      <c r="AB582" s="26">
        <v>375.66</v>
      </c>
      <c r="AC582" s="26">
        <v>343.24</v>
      </c>
      <c r="AD582" s="76">
        <f t="shared" si="134"/>
        <v>45664.0416666667</v>
      </c>
      <c r="AE582" s="27">
        <f t="shared" si="135"/>
        <v>-33.1000000000058</v>
      </c>
      <c r="AF582" s="27">
        <f t="shared" si="136"/>
        <v>-2316.5</v>
      </c>
      <c r="AG582" s="27">
        <f t="shared" si="137"/>
        <v>-97.5</v>
      </c>
      <c r="AH582" s="27">
        <f t="shared" si="138"/>
        <v>1276.7</v>
      </c>
      <c r="AI582" s="27">
        <f t="shared" si="139"/>
        <v>1030.07</v>
      </c>
      <c r="AJ582" s="27">
        <f t="shared" si="140"/>
        <v>74.1300000000001</v>
      </c>
      <c r="AK582" s="26">
        <f>INDEX(检修、备用和必开!I:I,MATCH(统调负荷!$C582,检修、备用和必开!$A:$A,0))</f>
        <v>10029.9687142312</v>
      </c>
      <c r="AL582" s="79"/>
    </row>
    <row r="583" s="74" customFormat="1" ht="13.8" spans="1:38">
      <c r="A583" s="26">
        <f t="shared" si="128"/>
        <v>2</v>
      </c>
      <c r="B583" s="26">
        <f t="shared" si="129"/>
        <v>1</v>
      </c>
      <c r="C583" t="s">
        <v>28</v>
      </c>
      <c r="D583" s="75">
        <v>0.0520833333333333</v>
      </c>
      <c r="E583" s="26">
        <v>83720</v>
      </c>
      <c r="F583" s="26">
        <v>42755.55</v>
      </c>
      <c r="G583" s="26">
        <v>17207</v>
      </c>
      <c r="H583" s="26">
        <v>19301.7</v>
      </c>
      <c r="I583" s="26">
        <v>5645</v>
      </c>
      <c r="J583" s="26">
        <v>-1189.25</v>
      </c>
      <c r="K583" s="26">
        <f t="shared" si="127"/>
        <v>34337.32</v>
      </c>
      <c r="L583" s="27">
        <f t="shared" si="130"/>
        <v>2.0345618120459</v>
      </c>
      <c r="M583" s="75">
        <v>0.0520833333333333</v>
      </c>
      <c r="N583" s="26">
        <v>83569.6</v>
      </c>
      <c r="O583" s="26">
        <v>40432.88</v>
      </c>
      <c r="P583" s="26">
        <v>16989</v>
      </c>
      <c r="Q583" s="26">
        <v>20614.1</v>
      </c>
      <c r="R583" s="26">
        <v>6625.33</v>
      </c>
      <c r="S583" s="26">
        <v>-1091.71</v>
      </c>
      <c r="T583" s="26">
        <f t="shared" si="131"/>
        <v>32014.65</v>
      </c>
      <c r="U583" s="27">
        <f t="shared" si="132"/>
        <v>1.59156981545587</v>
      </c>
      <c r="V583" s="26">
        <f>INDEX(检修、备用和必开!B:B,MATCH(统调负荷!$C583,检修、备用和必开!$A:$A,0))</f>
        <v>23651</v>
      </c>
      <c r="W583" s="26">
        <f>INDEX(检修、备用和必开!C:C,MATCH(统调负荷!$C583,检修、备用和必开!$A:$A,0))</f>
        <v>0</v>
      </c>
      <c r="X583" s="26">
        <f>INDEX(检修、备用和必开!D:D,MATCH(统调负荷!$C583,检修、备用和必开!$A:$A,0))</f>
        <v>11880</v>
      </c>
      <c r="Y583" s="26">
        <f>INDEX(检修、备用和必开!E:E,MATCH(统调负荷!$C583,检修、备用和必开!$A:$A,0))</f>
        <v>8418.23</v>
      </c>
      <c r="Z583" s="26">
        <f>INDEX(检修、备用和必开!F:F,MATCH(统调负荷!$C583,检修、备用和必开!$A:$A,0))</f>
        <v>980</v>
      </c>
      <c r="AA583" s="26">
        <f t="shared" si="133"/>
        <v>69861.4</v>
      </c>
      <c r="AB583" s="26">
        <v>361.15</v>
      </c>
      <c r="AC583" s="26">
        <v>329.72</v>
      </c>
      <c r="AD583" s="76">
        <f t="shared" si="134"/>
        <v>45664.0520833333</v>
      </c>
      <c r="AE583" s="27">
        <f t="shared" si="135"/>
        <v>-150.399999999994</v>
      </c>
      <c r="AF583" s="27">
        <f t="shared" si="136"/>
        <v>-2322.67000000001</v>
      </c>
      <c r="AG583" s="27">
        <f t="shared" si="137"/>
        <v>-218</v>
      </c>
      <c r="AH583" s="27">
        <f t="shared" si="138"/>
        <v>1312.4</v>
      </c>
      <c r="AI583" s="27">
        <f t="shared" si="139"/>
        <v>980.33</v>
      </c>
      <c r="AJ583" s="27">
        <f t="shared" si="140"/>
        <v>97.54</v>
      </c>
      <c r="AK583" s="26">
        <f>INDEX(检修、备用和必开!I:I,MATCH(统调负荷!$C583,检修、备用和必开!$A:$A,0))</f>
        <v>10029.9687142312</v>
      </c>
      <c r="AL583" s="79"/>
    </row>
    <row r="584" s="74" customFormat="1" ht="13.8" spans="1:38">
      <c r="A584" s="26">
        <f t="shared" si="128"/>
        <v>2</v>
      </c>
      <c r="B584" s="26">
        <f t="shared" si="129"/>
        <v>1</v>
      </c>
      <c r="C584" t="s">
        <v>28</v>
      </c>
      <c r="D584" s="75">
        <v>0.0625</v>
      </c>
      <c r="E584" s="26">
        <v>82370</v>
      </c>
      <c r="F584" s="26">
        <v>42679.25</v>
      </c>
      <c r="G584" s="26">
        <v>17227</v>
      </c>
      <c r="H584" s="26">
        <v>18017</v>
      </c>
      <c r="I584" s="26">
        <v>5636</v>
      </c>
      <c r="J584" s="26">
        <v>-1189.25</v>
      </c>
      <c r="K584" s="26">
        <f t="shared" si="127"/>
        <v>34261.02</v>
      </c>
      <c r="L584" s="27">
        <f t="shared" si="130"/>
        <v>2.03909282327263</v>
      </c>
      <c r="M584" s="75">
        <v>0.0625</v>
      </c>
      <c r="N584" s="26">
        <v>82161.8</v>
      </c>
      <c r="O584" s="26">
        <v>39589.36</v>
      </c>
      <c r="P584" s="26">
        <v>17001</v>
      </c>
      <c r="Q584" s="26">
        <v>20094.2</v>
      </c>
      <c r="R584" s="26">
        <v>6597.1</v>
      </c>
      <c r="S584" s="26">
        <v>-1119.86</v>
      </c>
      <c r="T584" s="26">
        <f t="shared" si="131"/>
        <v>31171.13</v>
      </c>
      <c r="U584" s="27">
        <f t="shared" si="132"/>
        <v>1.62275415302688</v>
      </c>
      <c r="V584" s="26">
        <f>INDEX(检修、备用和必开!B:B,MATCH(统调负荷!$C584,检修、备用和必开!$A:$A,0))</f>
        <v>23651</v>
      </c>
      <c r="W584" s="26">
        <f>INDEX(检修、备用和必开!C:C,MATCH(统调负荷!$C584,检修、备用和必开!$A:$A,0))</f>
        <v>0</v>
      </c>
      <c r="X584" s="26">
        <f>INDEX(检修、备用和必开!D:D,MATCH(统调负荷!$C584,检修、备用和必开!$A:$A,0))</f>
        <v>11880</v>
      </c>
      <c r="Y584" s="26">
        <f>INDEX(检修、备用和必开!E:E,MATCH(统调负荷!$C584,检修、备用和必开!$A:$A,0))</f>
        <v>8418.23</v>
      </c>
      <c r="Z584" s="26">
        <f>INDEX(检修、备用和必开!F:F,MATCH(统调负荷!$C584,检修、备用和必开!$A:$A,0))</f>
        <v>980</v>
      </c>
      <c r="AA584" s="26">
        <f t="shared" si="133"/>
        <v>69861.4</v>
      </c>
      <c r="AB584" s="26">
        <v>359.95</v>
      </c>
      <c r="AC584" s="26">
        <v>334.47</v>
      </c>
      <c r="AD584" s="76">
        <f t="shared" si="134"/>
        <v>45664.0625</v>
      </c>
      <c r="AE584" s="27">
        <f t="shared" si="135"/>
        <v>-208.199999999997</v>
      </c>
      <c r="AF584" s="27">
        <f t="shared" si="136"/>
        <v>-3089.89</v>
      </c>
      <c r="AG584" s="27">
        <f t="shared" si="137"/>
        <v>-226</v>
      </c>
      <c r="AH584" s="27">
        <f t="shared" si="138"/>
        <v>2077.2</v>
      </c>
      <c r="AI584" s="27">
        <f t="shared" si="139"/>
        <v>961.1</v>
      </c>
      <c r="AJ584" s="27">
        <f t="shared" si="140"/>
        <v>69.3900000000001</v>
      </c>
      <c r="AK584" s="26">
        <f>INDEX(检修、备用和必开!I:I,MATCH(统调负荷!$C584,检修、备用和必开!$A:$A,0))</f>
        <v>10029.9687142312</v>
      </c>
      <c r="AL584" s="79"/>
    </row>
    <row r="585" s="74" customFormat="1" ht="13.8" spans="1:38">
      <c r="A585" s="26">
        <f t="shared" si="128"/>
        <v>2</v>
      </c>
      <c r="B585" s="26">
        <f t="shared" si="129"/>
        <v>1</v>
      </c>
      <c r="C585" t="s">
        <v>28</v>
      </c>
      <c r="D585" s="75">
        <v>0.0729166666666667</v>
      </c>
      <c r="E585" s="26">
        <v>81430</v>
      </c>
      <c r="F585" s="26">
        <v>42635.65</v>
      </c>
      <c r="G585" s="26">
        <v>17227</v>
      </c>
      <c r="H585" s="26">
        <v>17125.6</v>
      </c>
      <c r="I585" s="26">
        <v>5631</v>
      </c>
      <c r="J585" s="26">
        <v>-1189.25</v>
      </c>
      <c r="K585" s="26">
        <f t="shared" si="127"/>
        <v>34217.42</v>
      </c>
      <c r="L585" s="27">
        <f t="shared" si="130"/>
        <v>2.04169104508756</v>
      </c>
      <c r="M585" s="75">
        <v>0.0729166666666667</v>
      </c>
      <c r="N585" s="26">
        <v>81099.4</v>
      </c>
      <c r="O585" s="26">
        <v>38776.03</v>
      </c>
      <c r="P585" s="26">
        <v>17021.7</v>
      </c>
      <c r="Q585" s="26">
        <v>19911</v>
      </c>
      <c r="R585" s="26">
        <v>6605.19</v>
      </c>
      <c r="S585" s="26">
        <v>-1214.52</v>
      </c>
      <c r="T585" s="26">
        <f t="shared" si="131"/>
        <v>30357.8</v>
      </c>
      <c r="U585" s="27">
        <f t="shared" si="132"/>
        <v>1.65400186562747</v>
      </c>
      <c r="V585" s="26">
        <f>INDEX(检修、备用和必开!B:B,MATCH(统调负荷!$C585,检修、备用和必开!$A:$A,0))</f>
        <v>23651</v>
      </c>
      <c r="W585" s="26">
        <f>INDEX(检修、备用和必开!C:C,MATCH(统调负荷!$C585,检修、备用和必开!$A:$A,0))</f>
        <v>0</v>
      </c>
      <c r="X585" s="26">
        <f>INDEX(检修、备用和必开!D:D,MATCH(统调负荷!$C585,检修、备用和必开!$A:$A,0))</f>
        <v>11880</v>
      </c>
      <c r="Y585" s="26">
        <f>INDEX(检修、备用和必开!E:E,MATCH(统调负荷!$C585,检修、备用和必开!$A:$A,0))</f>
        <v>8418.23</v>
      </c>
      <c r="Z585" s="26">
        <f>INDEX(检修、备用和必开!F:F,MATCH(统调负荷!$C585,检修、备用和必开!$A:$A,0))</f>
        <v>980</v>
      </c>
      <c r="AA585" s="26">
        <f t="shared" si="133"/>
        <v>69861.4</v>
      </c>
      <c r="AB585" s="26">
        <v>364.14</v>
      </c>
      <c r="AC585" s="26">
        <v>319.29</v>
      </c>
      <c r="AD585" s="76">
        <f t="shared" si="134"/>
        <v>45664.0729166667</v>
      </c>
      <c r="AE585" s="27">
        <f t="shared" si="135"/>
        <v>-330.600000000006</v>
      </c>
      <c r="AF585" s="27">
        <f t="shared" si="136"/>
        <v>-3859.62</v>
      </c>
      <c r="AG585" s="27">
        <f t="shared" si="137"/>
        <v>-205.299999999999</v>
      </c>
      <c r="AH585" s="27">
        <f t="shared" si="138"/>
        <v>2785.4</v>
      </c>
      <c r="AI585" s="27">
        <f t="shared" si="139"/>
        <v>974.19</v>
      </c>
      <c r="AJ585" s="27">
        <f t="shared" si="140"/>
        <v>-25.27</v>
      </c>
      <c r="AK585" s="26">
        <f>INDEX(检修、备用和必开!I:I,MATCH(统调负荷!$C585,检修、备用和必开!$A:$A,0))</f>
        <v>10029.9687142312</v>
      </c>
      <c r="AL585" s="79"/>
    </row>
    <row r="586" s="74" customFormat="1" ht="13.8" spans="1:38">
      <c r="A586" s="26">
        <f t="shared" si="128"/>
        <v>2</v>
      </c>
      <c r="B586" s="26">
        <f t="shared" si="129"/>
        <v>2</v>
      </c>
      <c r="C586" t="s">
        <v>28</v>
      </c>
      <c r="D586" s="75">
        <v>0.0833333333333333</v>
      </c>
      <c r="E586" s="26">
        <v>80345</v>
      </c>
      <c r="F586" s="26">
        <v>41810.75</v>
      </c>
      <c r="G586" s="26">
        <v>17227</v>
      </c>
      <c r="H586" s="26">
        <v>16868.5</v>
      </c>
      <c r="I586" s="26">
        <v>5628</v>
      </c>
      <c r="J586" s="26">
        <v>-1189.25</v>
      </c>
      <c r="K586" s="26">
        <f t="shared" si="127"/>
        <v>33392.52</v>
      </c>
      <c r="L586" s="27">
        <f t="shared" si="130"/>
        <v>2.0921272189101</v>
      </c>
      <c r="M586" s="75">
        <v>0.0833333333333333</v>
      </c>
      <c r="N586" s="26">
        <v>80031.3</v>
      </c>
      <c r="O586" s="26">
        <v>38166.1</v>
      </c>
      <c r="P586" s="26">
        <v>16710.1</v>
      </c>
      <c r="Q586" s="26">
        <v>19667.9</v>
      </c>
      <c r="R586" s="26">
        <v>6725.01</v>
      </c>
      <c r="S586" s="26">
        <v>-1237.81</v>
      </c>
      <c r="T586" s="26">
        <f t="shared" si="131"/>
        <v>29747.87</v>
      </c>
      <c r="U586" s="27">
        <f t="shared" si="132"/>
        <v>1.67823623932716</v>
      </c>
      <c r="V586" s="26">
        <f>INDEX(检修、备用和必开!B:B,MATCH(统调负荷!$C586,检修、备用和必开!$A:$A,0))</f>
        <v>23651</v>
      </c>
      <c r="W586" s="26">
        <f>INDEX(检修、备用和必开!C:C,MATCH(统调负荷!$C586,检修、备用和必开!$A:$A,0))</f>
        <v>0</v>
      </c>
      <c r="X586" s="26">
        <f>INDEX(检修、备用和必开!D:D,MATCH(统调负荷!$C586,检修、备用和必开!$A:$A,0))</f>
        <v>11880</v>
      </c>
      <c r="Y586" s="26">
        <f>INDEX(检修、备用和必开!E:E,MATCH(统调负荷!$C586,检修、备用和必开!$A:$A,0))</f>
        <v>8418.23</v>
      </c>
      <c r="Z586" s="26">
        <f>INDEX(检修、备用和必开!F:F,MATCH(统调负荷!$C586,检修、备用和必开!$A:$A,0))</f>
        <v>980</v>
      </c>
      <c r="AA586" s="26">
        <f t="shared" si="133"/>
        <v>69861.4</v>
      </c>
      <c r="AB586" s="26">
        <v>353.12</v>
      </c>
      <c r="AC586" s="26">
        <v>312.23</v>
      </c>
      <c r="AD586" s="76">
        <f t="shared" si="134"/>
        <v>45664.0833333333</v>
      </c>
      <c r="AE586" s="27">
        <f t="shared" si="135"/>
        <v>-313.699999999997</v>
      </c>
      <c r="AF586" s="27">
        <f t="shared" si="136"/>
        <v>-3644.65</v>
      </c>
      <c r="AG586" s="27">
        <f t="shared" si="137"/>
        <v>-516.900000000001</v>
      </c>
      <c r="AH586" s="27">
        <f t="shared" si="138"/>
        <v>2799.4</v>
      </c>
      <c r="AI586" s="27">
        <f t="shared" si="139"/>
        <v>1097.01</v>
      </c>
      <c r="AJ586" s="27">
        <f t="shared" si="140"/>
        <v>-48.5599999999999</v>
      </c>
      <c r="AK586" s="26">
        <f>INDEX(检修、备用和必开!I:I,MATCH(统调负荷!$C586,检修、备用和必开!$A:$A,0))</f>
        <v>10029.9687142312</v>
      </c>
      <c r="AL586" s="79"/>
    </row>
    <row r="587" s="74" customFormat="1" ht="13.8" spans="1:38">
      <c r="A587" s="26">
        <f t="shared" si="128"/>
        <v>2</v>
      </c>
      <c r="B587" s="26">
        <f t="shared" si="129"/>
        <v>2</v>
      </c>
      <c r="C587" t="s">
        <v>28</v>
      </c>
      <c r="D587" s="75">
        <v>0.09375</v>
      </c>
      <c r="E587" s="26">
        <v>79495</v>
      </c>
      <c r="F587" s="26">
        <v>42475.55</v>
      </c>
      <c r="G587" s="26">
        <v>15723</v>
      </c>
      <c r="H587" s="26">
        <v>16863.7</v>
      </c>
      <c r="I587" s="26">
        <v>5622</v>
      </c>
      <c r="J587" s="26">
        <v>-1189.25</v>
      </c>
      <c r="K587" s="26">
        <f t="shared" si="127"/>
        <v>34057.32</v>
      </c>
      <c r="L587" s="27">
        <f t="shared" si="130"/>
        <v>2.05128882718899</v>
      </c>
      <c r="M587" s="75">
        <v>0.09375</v>
      </c>
      <c r="N587" s="26">
        <v>79312.3</v>
      </c>
      <c r="O587" s="26">
        <v>38742.14</v>
      </c>
      <c r="P587" s="26">
        <v>15617.7</v>
      </c>
      <c r="Q587" s="26">
        <v>19400</v>
      </c>
      <c r="R587" s="26">
        <v>6743.48</v>
      </c>
      <c r="S587" s="26">
        <v>-1191.02</v>
      </c>
      <c r="T587" s="26">
        <f t="shared" si="131"/>
        <v>30323.91</v>
      </c>
      <c r="U587" s="27">
        <f t="shared" si="132"/>
        <v>1.65533003932574</v>
      </c>
      <c r="V587" s="26">
        <f>INDEX(检修、备用和必开!B:B,MATCH(统调负荷!$C587,检修、备用和必开!$A:$A,0))</f>
        <v>23651</v>
      </c>
      <c r="W587" s="26">
        <f>INDEX(检修、备用和必开!C:C,MATCH(统调负荷!$C587,检修、备用和必开!$A:$A,0))</f>
        <v>0</v>
      </c>
      <c r="X587" s="26">
        <f>INDEX(检修、备用和必开!D:D,MATCH(统调负荷!$C587,检修、备用和必开!$A:$A,0))</f>
        <v>11880</v>
      </c>
      <c r="Y587" s="26">
        <f>INDEX(检修、备用和必开!E:E,MATCH(统调负荷!$C587,检修、备用和必开!$A:$A,0))</f>
        <v>8418.23</v>
      </c>
      <c r="Z587" s="26">
        <f>INDEX(检修、备用和必开!F:F,MATCH(统调负荷!$C587,检修、备用和必开!$A:$A,0))</f>
        <v>980</v>
      </c>
      <c r="AA587" s="26">
        <f t="shared" si="133"/>
        <v>69861.4</v>
      </c>
      <c r="AB587" s="26">
        <v>352.6</v>
      </c>
      <c r="AC587" s="26">
        <v>316.48</v>
      </c>
      <c r="AD587" s="76">
        <f t="shared" si="134"/>
        <v>45664.09375</v>
      </c>
      <c r="AE587" s="27">
        <f t="shared" si="135"/>
        <v>-182.699999999997</v>
      </c>
      <c r="AF587" s="27">
        <f t="shared" si="136"/>
        <v>-3733.41</v>
      </c>
      <c r="AG587" s="27">
        <f t="shared" si="137"/>
        <v>-105.299999999999</v>
      </c>
      <c r="AH587" s="27">
        <f t="shared" si="138"/>
        <v>2536.3</v>
      </c>
      <c r="AI587" s="27">
        <f t="shared" si="139"/>
        <v>1121.48</v>
      </c>
      <c r="AJ587" s="27">
        <f t="shared" si="140"/>
        <v>-1.76999999999998</v>
      </c>
      <c r="AK587" s="26">
        <f>INDEX(检修、备用和必开!I:I,MATCH(统调负荷!$C587,检修、备用和必开!$A:$A,0))</f>
        <v>10029.9687142312</v>
      </c>
      <c r="AL587" s="79"/>
    </row>
    <row r="588" s="74" customFormat="1" ht="13.8" spans="1:38">
      <c r="A588" s="26">
        <f t="shared" si="128"/>
        <v>2</v>
      </c>
      <c r="B588" s="26">
        <f t="shared" si="129"/>
        <v>2</v>
      </c>
      <c r="C588" t="s">
        <v>28</v>
      </c>
      <c r="D588" s="75">
        <v>0.104166666666667</v>
      </c>
      <c r="E588" s="26">
        <v>78725</v>
      </c>
      <c r="F588" s="26">
        <v>43332.15</v>
      </c>
      <c r="G588" s="26">
        <v>14089</v>
      </c>
      <c r="H588" s="26">
        <v>16884.1</v>
      </c>
      <c r="I588" s="26">
        <v>5609</v>
      </c>
      <c r="J588" s="26">
        <v>-1189.25</v>
      </c>
      <c r="K588" s="26">
        <f t="shared" si="127"/>
        <v>34913.92</v>
      </c>
      <c r="L588" s="27">
        <f t="shared" si="130"/>
        <v>2.00096122119773</v>
      </c>
      <c r="M588" s="75">
        <v>0.104166666666667</v>
      </c>
      <c r="N588" s="26">
        <v>78381.9</v>
      </c>
      <c r="O588" s="26">
        <v>38847.1</v>
      </c>
      <c r="P588" s="26">
        <v>14588</v>
      </c>
      <c r="Q588" s="26">
        <v>19390.7</v>
      </c>
      <c r="R588" s="26">
        <v>6714.28</v>
      </c>
      <c r="S588" s="26">
        <v>-1158.18</v>
      </c>
      <c r="T588" s="26">
        <f t="shared" si="131"/>
        <v>30428.87</v>
      </c>
      <c r="U588" s="27">
        <f t="shared" si="132"/>
        <v>1.65122349048793</v>
      </c>
      <c r="V588" s="26">
        <f>INDEX(检修、备用和必开!B:B,MATCH(统调负荷!$C588,检修、备用和必开!$A:$A,0))</f>
        <v>23651</v>
      </c>
      <c r="W588" s="26">
        <f>INDEX(检修、备用和必开!C:C,MATCH(统调负荷!$C588,检修、备用和必开!$A:$A,0))</f>
        <v>0</v>
      </c>
      <c r="X588" s="26">
        <f>INDEX(检修、备用和必开!D:D,MATCH(统调负荷!$C588,检修、备用和必开!$A:$A,0))</f>
        <v>11880</v>
      </c>
      <c r="Y588" s="26">
        <f>INDEX(检修、备用和必开!E:E,MATCH(统调负荷!$C588,检修、备用和必开!$A:$A,0))</f>
        <v>8418.23</v>
      </c>
      <c r="Z588" s="26">
        <f>INDEX(检修、备用和必开!F:F,MATCH(统调负荷!$C588,检修、备用和必开!$A:$A,0))</f>
        <v>980</v>
      </c>
      <c r="AA588" s="26">
        <f t="shared" si="133"/>
        <v>69861.4</v>
      </c>
      <c r="AB588" s="26">
        <v>360.62</v>
      </c>
      <c r="AC588" s="26">
        <v>324.02</v>
      </c>
      <c r="AD588" s="76">
        <f t="shared" si="134"/>
        <v>45664.1041666667</v>
      </c>
      <c r="AE588" s="27">
        <f t="shared" si="135"/>
        <v>-343.100000000006</v>
      </c>
      <c r="AF588" s="27">
        <f t="shared" si="136"/>
        <v>-4485.05</v>
      </c>
      <c r="AG588" s="27">
        <f t="shared" si="137"/>
        <v>499</v>
      </c>
      <c r="AH588" s="27">
        <f t="shared" si="138"/>
        <v>2506.6</v>
      </c>
      <c r="AI588" s="27">
        <f t="shared" si="139"/>
        <v>1105.28</v>
      </c>
      <c r="AJ588" s="27">
        <f t="shared" si="140"/>
        <v>31.0699999999999</v>
      </c>
      <c r="AK588" s="26">
        <f>INDEX(检修、备用和必开!I:I,MATCH(统调负荷!$C588,检修、备用和必开!$A:$A,0))</f>
        <v>10029.9687142312</v>
      </c>
      <c r="AL588" s="79"/>
    </row>
    <row r="589" s="74" customFormat="1" ht="13.8" spans="1:38">
      <c r="A589" s="26">
        <f t="shared" si="128"/>
        <v>2</v>
      </c>
      <c r="B589" s="26">
        <f t="shared" si="129"/>
        <v>2</v>
      </c>
      <c r="C589" t="s">
        <v>28</v>
      </c>
      <c r="D589" s="75">
        <v>0.114583333333333</v>
      </c>
      <c r="E589" s="26">
        <v>78020</v>
      </c>
      <c r="F589" s="26">
        <v>44223.45</v>
      </c>
      <c r="G589" s="26">
        <v>12464</v>
      </c>
      <c r="H589" s="26">
        <v>16917.8</v>
      </c>
      <c r="I589" s="26">
        <v>5604</v>
      </c>
      <c r="J589" s="26">
        <v>-1189.25</v>
      </c>
      <c r="K589" s="26">
        <f t="shared" si="127"/>
        <v>35805.22</v>
      </c>
      <c r="L589" s="27">
        <f t="shared" si="130"/>
        <v>1.9511512567162</v>
      </c>
      <c r="M589" s="75">
        <v>0.114583333333333</v>
      </c>
      <c r="N589" s="26">
        <v>77536.2</v>
      </c>
      <c r="O589" s="26">
        <v>39540.56</v>
      </c>
      <c r="P589" s="26">
        <v>12922.6</v>
      </c>
      <c r="Q589" s="26">
        <v>19491</v>
      </c>
      <c r="R589" s="26">
        <v>6714.28</v>
      </c>
      <c r="S589" s="26">
        <v>-1132.24</v>
      </c>
      <c r="T589" s="26">
        <f t="shared" si="131"/>
        <v>31122.33</v>
      </c>
      <c r="U589" s="27">
        <f t="shared" si="132"/>
        <v>1.62459569051258</v>
      </c>
      <c r="V589" s="26">
        <f>INDEX(检修、备用和必开!B:B,MATCH(统调负荷!$C589,检修、备用和必开!$A:$A,0))</f>
        <v>23651</v>
      </c>
      <c r="W589" s="26">
        <f>INDEX(检修、备用和必开!C:C,MATCH(统调负荷!$C589,检修、备用和必开!$A:$A,0))</f>
        <v>0</v>
      </c>
      <c r="X589" s="26">
        <f>INDEX(检修、备用和必开!D:D,MATCH(统调负荷!$C589,检修、备用和必开!$A:$A,0))</f>
        <v>11880</v>
      </c>
      <c r="Y589" s="26">
        <f>INDEX(检修、备用和必开!E:E,MATCH(统调负荷!$C589,检修、备用和必开!$A:$A,0))</f>
        <v>8418.23</v>
      </c>
      <c r="Z589" s="26">
        <f>INDEX(检修、备用和必开!F:F,MATCH(统调负荷!$C589,检修、备用和必开!$A:$A,0))</f>
        <v>980</v>
      </c>
      <c r="AA589" s="26">
        <f t="shared" si="133"/>
        <v>69861.4</v>
      </c>
      <c r="AB589" s="26">
        <v>371.04</v>
      </c>
      <c r="AC589" s="26">
        <v>332.91</v>
      </c>
      <c r="AD589" s="76">
        <f t="shared" si="134"/>
        <v>45664.1145833333</v>
      </c>
      <c r="AE589" s="27">
        <f t="shared" si="135"/>
        <v>-483.800000000003</v>
      </c>
      <c r="AF589" s="27">
        <f t="shared" si="136"/>
        <v>-4682.89</v>
      </c>
      <c r="AG589" s="27">
        <f t="shared" si="137"/>
        <v>458.6</v>
      </c>
      <c r="AH589" s="27">
        <f t="shared" si="138"/>
        <v>2573.2</v>
      </c>
      <c r="AI589" s="27">
        <f t="shared" si="139"/>
        <v>1110.28</v>
      </c>
      <c r="AJ589" s="27">
        <f t="shared" si="140"/>
        <v>57.01</v>
      </c>
      <c r="AK589" s="26">
        <f>INDEX(检修、备用和必开!I:I,MATCH(统调负荷!$C589,检修、备用和必开!$A:$A,0))</f>
        <v>10029.9687142312</v>
      </c>
      <c r="AL589" s="79"/>
    </row>
    <row r="590" s="74" customFormat="1" ht="13.8" spans="1:38">
      <c r="A590" s="26">
        <f t="shared" si="128"/>
        <v>2</v>
      </c>
      <c r="B590" s="26">
        <f t="shared" si="129"/>
        <v>3</v>
      </c>
      <c r="C590" t="s">
        <v>28</v>
      </c>
      <c r="D590" s="75">
        <v>0.125</v>
      </c>
      <c r="E590" s="26">
        <v>77355</v>
      </c>
      <c r="F590" s="26">
        <v>44355.35</v>
      </c>
      <c r="G590" s="26">
        <v>11661</v>
      </c>
      <c r="H590" s="26">
        <v>16949.9</v>
      </c>
      <c r="I590" s="26">
        <v>5578</v>
      </c>
      <c r="J590" s="26">
        <v>-1189.25</v>
      </c>
      <c r="K590" s="26">
        <f t="shared" si="127"/>
        <v>35937.12</v>
      </c>
      <c r="L590" s="27">
        <f t="shared" si="130"/>
        <v>1.943989946885</v>
      </c>
      <c r="M590" s="75">
        <v>0.125</v>
      </c>
      <c r="N590" s="26">
        <v>76932.4</v>
      </c>
      <c r="O590" s="26">
        <v>39624.47</v>
      </c>
      <c r="P590" s="26">
        <v>12141.3</v>
      </c>
      <c r="Q590" s="26">
        <v>19574.9</v>
      </c>
      <c r="R590" s="26">
        <v>6714.2</v>
      </c>
      <c r="S590" s="26">
        <v>-1122.47</v>
      </c>
      <c r="T590" s="26">
        <f t="shared" si="131"/>
        <v>31206.24</v>
      </c>
      <c r="U590" s="27">
        <f t="shared" si="132"/>
        <v>1.62143180746336</v>
      </c>
      <c r="V590" s="26">
        <f>INDEX(检修、备用和必开!B:B,MATCH(统调负荷!$C590,检修、备用和必开!$A:$A,0))</f>
        <v>23651</v>
      </c>
      <c r="W590" s="26">
        <f>INDEX(检修、备用和必开!C:C,MATCH(统调负荷!$C590,检修、备用和必开!$A:$A,0))</f>
        <v>0</v>
      </c>
      <c r="X590" s="26">
        <f>INDEX(检修、备用和必开!D:D,MATCH(统调负荷!$C590,检修、备用和必开!$A:$A,0))</f>
        <v>11880</v>
      </c>
      <c r="Y590" s="26">
        <f>INDEX(检修、备用和必开!E:E,MATCH(统调负荷!$C590,检修、备用和必开!$A:$A,0))</f>
        <v>8418.23</v>
      </c>
      <c r="Z590" s="26">
        <f>INDEX(检修、备用和必开!F:F,MATCH(统调负荷!$C590,检修、备用和必开!$A:$A,0))</f>
        <v>980</v>
      </c>
      <c r="AA590" s="26">
        <f t="shared" si="133"/>
        <v>69861.4</v>
      </c>
      <c r="AB590" s="26">
        <v>371.95</v>
      </c>
      <c r="AC590" s="26">
        <v>332.05</v>
      </c>
      <c r="AD590" s="76">
        <f t="shared" si="134"/>
        <v>45664.125</v>
      </c>
      <c r="AE590" s="27">
        <f t="shared" si="135"/>
        <v>-422.600000000006</v>
      </c>
      <c r="AF590" s="27">
        <f t="shared" si="136"/>
        <v>-4730.88</v>
      </c>
      <c r="AG590" s="27">
        <f t="shared" si="137"/>
        <v>480.299999999999</v>
      </c>
      <c r="AH590" s="27">
        <f t="shared" si="138"/>
        <v>2625</v>
      </c>
      <c r="AI590" s="27">
        <f t="shared" si="139"/>
        <v>1136.2</v>
      </c>
      <c r="AJ590" s="27">
        <f t="shared" si="140"/>
        <v>66.78</v>
      </c>
      <c r="AK590" s="26">
        <f>INDEX(检修、备用和必开!I:I,MATCH(统调负荷!$C590,检修、备用和必开!$A:$A,0))</f>
        <v>10029.9687142312</v>
      </c>
      <c r="AL590" s="79"/>
    </row>
    <row r="591" s="74" customFormat="1" ht="13.8" spans="1:38">
      <c r="A591" s="26">
        <f t="shared" si="128"/>
        <v>2</v>
      </c>
      <c r="B591" s="26">
        <f t="shared" si="129"/>
        <v>3</v>
      </c>
      <c r="C591" t="s">
        <v>28</v>
      </c>
      <c r="D591" s="75">
        <v>0.135416666666667</v>
      </c>
      <c r="E591" s="26">
        <v>76725</v>
      </c>
      <c r="F591" s="26">
        <v>43480.35</v>
      </c>
      <c r="G591" s="26">
        <v>11948</v>
      </c>
      <c r="H591" s="26">
        <v>16910.9</v>
      </c>
      <c r="I591" s="26">
        <v>5575</v>
      </c>
      <c r="J591" s="26">
        <v>-1189.25</v>
      </c>
      <c r="K591" s="26">
        <f t="shared" si="127"/>
        <v>35062.12</v>
      </c>
      <c r="L591" s="27">
        <f t="shared" si="130"/>
        <v>1.99250359076975</v>
      </c>
      <c r="M591" s="75">
        <v>0.135416666666667</v>
      </c>
      <c r="N591" s="26">
        <v>76177</v>
      </c>
      <c r="O591" s="26">
        <v>38893.64</v>
      </c>
      <c r="P591" s="26">
        <v>12236.4</v>
      </c>
      <c r="Q591" s="26">
        <v>19441.2</v>
      </c>
      <c r="R591" s="26">
        <v>6714.9</v>
      </c>
      <c r="S591" s="26">
        <v>-1109.14</v>
      </c>
      <c r="T591" s="26">
        <f t="shared" si="131"/>
        <v>30475.41</v>
      </c>
      <c r="U591" s="27">
        <f t="shared" si="132"/>
        <v>1.64940913097052</v>
      </c>
      <c r="V591" s="26">
        <f>INDEX(检修、备用和必开!B:B,MATCH(统调负荷!$C591,检修、备用和必开!$A:$A,0))</f>
        <v>23651</v>
      </c>
      <c r="W591" s="26">
        <f>INDEX(检修、备用和必开!C:C,MATCH(统调负荷!$C591,检修、备用和必开!$A:$A,0))</f>
        <v>0</v>
      </c>
      <c r="X591" s="26">
        <f>INDEX(检修、备用和必开!D:D,MATCH(统调负荷!$C591,检修、备用和必开!$A:$A,0))</f>
        <v>11880</v>
      </c>
      <c r="Y591" s="26">
        <f>INDEX(检修、备用和必开!E:E,MATCH(统调负荷!$C591,检修、备用和必开!$A:$A,0))</f>
        <v>8418.23</v>
      </c>
      <c r="Z591" s="26">
        <f>INDEX(检修、备用和必开!F:F,MATCH(统调负荷!$C591,检修、备用和必开!$A:$A,0))</f>
        <v>980</v>
      </c>
      <c r="AA591" s="26">
        <f t="shared" si="133"/>
        <v>69861.4</v>
      </c>
      <c r="AB591" s="26">
        <v>360.59</v>
      </c>
      <c r="AC591" s="26">
        <v>314.83</v>
      </c>
      <c r="AD591" s="76">
        <f t="shared" si="134"/>
        <v>45664.1354166667</v>
      </c>
      <c r="AE591" s="27">
        <f t="shared" si="135"/>
        <v>-548</v>
      </c>
      <c r="AF591" s="27">
        <f t="shared" si="136"/>
        <v>-4586.71</v>
      </c>
      <c r="AG591" s="27">
        <f t="shared" si="137"/>
        <v>288.4</v>
      </c>
      <c r="AH591" s="27">
        <f t="shared" si="138"/>
        <v>2530.3</v>
      </c>
      <c r="AI591" s="27">
        <f t="shared" si="139"/>
        <v>1139.9</v>
      </c>
      <c r="AJ591" s="27">
        <f t="shared" si="140"/>
        <v>80.1099999999999</v>
      </c>
      <c r="AK591" s="26">
        <f>INDEX(检修、备用和必开!I:I,MATCH(统调负荷!$C591,检修、备用和必开!$A:$A,0))</f>
        <v>10029.9687142312</v>
      </c>
      <c r="AL591" s="79"/>
    </row>
    <row r="592" s="74" customFormat="1" ht="13.8" spans="1:38">
      <c r="A592" s="26">
        <f t="shared" si="128"/>
        <v>2</v>
      </c>
      <c r="B592" s="26">
        <f t="shared" si="129"/>
        <v>3</v>
      </c>
      <c r="C592" t="s">
        <v>28</v>
      </c>
      <c r="D592" s="75">
        <v>0.145833333333333</v>
      </c>
      <c r="E592" s="26">
        <v>76245</v>
      </c>
      <c r="F592" s="26">
        <v>43138.85</v>
      </c>
      <c r="G592" s="26">
        <v>11948</v>
      </c>
      <c r="H592" s="26">
        <v>16779.4</v>
      </c>
      <c r="I592" s="26">
        <v>5568</v>
      </c>
      <c r="J592" s="26">
        <v>-1189.25</v>
      </c>
      <c r="K592" s="26">
        <f t="shared" si="127"/>
        <v>34720.62</v>
      </c>
      <c r="L592" s="27">
        <f t="shared" si="130"/>
        <v>2.01210116639622</v>
      </c>
      <c r="M592" s="75">
        <v>0.145833333333333</v>
      </c>
      <c r="N592" s="26">
        <v>75670.4</v>
      </c>
      <c r="O592" s="26">
        <v>38394.2</v>
      </c>
      <c r="P592" s="26">
        <v>12124.1</v>
      </c>
      <c r="Q592" s="26">
        <v>19441.6</v>
      </c>
      <c r="R592" s="26">
        <v>6757.61</v>
      </c>
      <c r="S592" s="26">
        <v>-1047.11</v>
      </c>
      <c r="T592" s="26">
        <f t="shared" si="131"/>
        <v>29975.97</v>
      </c>
      <c r="U592" s="27">
        <f t="shared" si="132"/>
        <v>1.66909045471888</v>
      </c>
      <c r="V592" s="26">
        <f>INDEX(检修、备用和必开!B:B,MATCH(统调负荷!$C592,检修、备用和必开!$A:$A,0))</f>
        <v>23651</v>
      </c>
      <c r="W592" s="26">
        <f>INDEX(检修、备用和必开!C:C,MATCH(统调负荷!$C592,检修、备用和必开!$A:$A,0))</f>
        <v>0</v>
      </c>
      <c r="X592" s="26">
        <f>INDEX(检修、备用和必开!D:D,MATCH(统调负荷!$C592,检修、备用和必开!$A:$A,0))</f>
        <v>11880</v>
      </c>
      <c r="Y592" s="26">
        <f>INDEX(检修、备用和必开!E:E,MATCH(统调负荷!$C592,检修、备用和必开!$A:$A,0))</f>
        <v>8418.23</v>
      </c>
      <c r="Z592" s="26">
        <f>INDEX(检修、备用和必开!F:F,MATCH(统调负荷!$C592,检修、备用和必开!$A:$A,0))</f>
        <v>980</v>
      </c>
      <c r="AA592" s="26">
        <f t="shared" si="133"/>
        <v>69861.4</v>
      </c>
      <c r="AB592" s="26">
        <v>360.59</v>
      </c>
      <c r="AC592" s="26">
        <v>320.2</v>
      </c>
      <c r="AD592" s="76">
        <f t="shared" si="134"/>
        <v>45664.1458333333</v>
      </c>
      <c r="AE592" s="27">
        <f t="shared" si="135"/>
        <v>-574.600000000006</v>
      </c>
      <c r="AF592" s="27">
        <f t="shared" si="136"/>
        <v>-4744.65</v>
      </c>
      <c r="AG592" s="27">
        <f t="shared" si="137"/>
        <v>176.1</v>
      </c>
      <c r="AH592" s="27">
        <f t="shared" si="138"/>
        <v>2662.2</v>
      </c>
      <c r="AI592" s="27">
        <f t="shared" si="139"/>
        <v>1189.61</v>
      </c>
      <c r="AJ592" s="27">
        <f t="shared" si="140"/>
        <v>142.14</v>
      </c>
      <c r="AK592" s="26">
        <f>INDEX(检修、备用和必开!I:I,MATCH(统调负荷!$C592,检修、备用和必开!$A:$A,0))</f>
        <v>10029.9687142312</v>
      </c>
      <c r="AL592" s="79"/>
    </row>
    <row r="593" s="74" customFormat="1" ht="13.8" spans="1:38">
      <c r="A593" s="26">
        <f t="shared" si="128"/>
        <v>2</v>
      </c>
      <c r="B593" s="26">
        <f t="shared" si="129"/>
        <v>3</v>
      </c>
      <c r="C593" t="s">
        <v>28</v>
      </c>
      <c r="D593" s="75">
        <v>0.15625</v>
      </c>
      <c r="E593" s="26">
        <v>75860</v>
      </c>
      <c r="F593" s="26">
        <v>42725.95</v>
      </c>
      <c r="G593" s="26">
        <v>11948</v>
      </c>
      <c r="H593" s="26">
        <v>16825.3</v>
      </c>
      <c r="I593" s="26">
        <v>5550</v>
      </c>
      <c r="J593" s="26">
        <v>-1189.25</v>
      </c>
      <c r="K593" s="26">
        <f t="shared" si="127"/>
        <v>34307.72</v>
      </c>
      <c r="L593" s="27">
        <f t="shared" si="130"/>
        <v>2.03631719041662</v>
      </c>
      <c r="M593" s="75">
        <v>0.15625</v>
      </c>
      <c r="N593" s="26">
        <v>75411.7</v>
      </c>
      <c r="O593" s="26">
        <v>38079.29</v>
      </c>
      <c r="P593" s="26">
        <v>12185.1</v>
      </c>
      <c r="Q593" s="26">
        <v>19367.4</v>
      </c>
      <c r="R593" s="26">
        <v>6818.8</v>
      </c>
      <c r="S593" s="26">
        <v>-1038.89</v>
      </c>
      <c r="T593" s="26">
        <f t="shared" si="131"/>
        <v>29661.06</v>
      </c>
      <c r="U593" s="27">
        <f t="shared" si="132"/>
        <v>1.68174331613108</v>
      </c>
      <c r="V593" s="26">
        <f>INDEX(检修、备用和必开!B:B,MATCH(统调负荷!$C593,检修、备用和必开!$A:$A,0))</f>
        <v>23651</v>
      </c>
      <c r="W593" s="26">
        <f>INDEX(检修、备用和必开!C:C,MATCH(统调负荷!$C593,检修、备用和必开!$A:$A,0))</f>
        <v>0</v>
      </c>
      <c r="X593" s="26">
        <f>INDEX(检修、备用和必开!D:D,MATCH(统调负荷!$C593,检修、备用和必开!$A:$A,0))</f>
        <v>11880</v>
      </c>
      <c r="Y593" s="26">
        <f>INDEX(检修、备用和必开!E:E,MATCH(统调负荷!$C593,检修、备用和必开!$A:$A,0))</f>
        <v>8418.23</v>
      </c>
      <c r="Z593" s="26">
        <f>INDEX(检修、备用和必开!F:F,MATCH(统调负荷!$C593,检修、备用和必开!$A:$A,0))</f>
        <v>980</v>
      </c>
      <c r="AA593" s="26">
        <f t="shared" si="133"/>
        <v>69861.4</v>
      </c>
      <c r="AB593" s="26">
        <v>352.22</v>
      </c>
      <c r="AC593" s="26">
        <v>312.72</v>
      </c>
      <c r="AD593" s="76">
        <f t="shared" si="134"/>
        <v>45664.15625</v>
      </c>
      <c r="AE593" s="27">
        <f t="shared" si="135"/>
        <v>-448.300000000003</v>
      </c>
      <c r="AF593" s="27">
        <f t="shared" si="136"/>
        <v>-4646.66</v>
      </c>
      <c r="AG593" s="27">
        <f t="shared" si="137"/>
        <v>237.1</v>
      </c>
      <c r="AH593" s="27">
        <f t="shared" si="138"/>
        <v>2542.1</v>
      </c>
      <c r="AI593" s="27">
        <f t="shared" si="139"/>
        <v>1268.8</v>
      </c>
      <c r="AJ593" s="27">
        <f t="shared" si="140"/>
        <v>150.36</v>
      </c>
      <c r="AK593" s="26">
        <f>INDEX(检修、备用和必开!I:I,MATCH(统调负荷!$C593,检修、备用和必开!$A:$A,0))</f>
        <v>10029.9687142312</v>
      </c>
      <c r="AL593" s="79"/>
    </row>
    <row r="594" s="74" customFormat="1" ht="13.8" spans="1:38">
      <c r="A594" s="26">
        <f t="shared" si="128"/>
        <v>2</v>
      </c>
      <c r="B594" s="26">
        <f t="shared" si="129"/>
        <v>4</v>
      </c>
      <c r="C594" t="s">
        <v>28</v>
      </c>
      <c r="D594" s="75">
        <v>0.166666666666667</v>
      </c>
      <c r="E594" s="26">
        <v>75170</v>
      </c>
      <c r="F594" s="26">
        <v>42065.75</v>
      </c>
      <c r="G594" s="26">
        <v>11948</v>
      </c>
      <c r="H594" s="26">
        <v>16790.5</v>
      </c>
      <c r="I594" s="26">
        <v>5555</v>
      </c>
      <c r="J594" s="26">
        <v>-1189.25</v>
      </c>
      <c r="K594" s="26">
        <f t="shared" si="127"/>
        <v>33647.52</v>
      </c>
      <c r="L594" s="27">
        <f t="shared" si="130"/>
        <v>2.07627189165799</v>
      </c>
      <c r="M594" s="75">
        <v>0.166666666666667</v>
      </c>
      <c r="N594" s="26">
        <v>74795.2</v>
      </c>
      <c r="O594" s="26">
        <v>37511.75</v>
      </c>
      <c r="P594" s="26">
        <v>12428.2</v>
      </c>
      <c r="Q594" s="26">
        <v>19094.3</v>
      </c>
      <c r="R594" s="26">
        <v>6791.72</v>
      </c>
      <c r="S594" s="26">
        <v>-1030.77</v>
      </c>
      <c r="T594" s="26">
        <f t="shared" si="131"/>
        <v>29093.52</v>
      </c>
      <c r="U594" s="27">
        <f t="shared" si="132"/>
        <v>1.70503779026064</v>
      </c>
      <c r="V594" s="26">
        <f>INDEX(检修、备用和必开!B:B,MATCH(统调负荷!$C594,检修、备用和必开!$A:$A,0))</f>
        <v>23651</v>
      </c>
      <c r="W594" s="26">
        <f>INDEX(检修、备用和必开!C:C,MATCH(统调负荷!$C594,检修、备用和必开!$A:$A,0))</f>
        <v>0</v>
      </c>
      <c r="X594" s="26">
        <f>INDEX(检修、备用和必开!D:D,MATCH(统调负荷!$C594,检修、备用和必开!$A:$A,0))</f>
        <v>11880</v>
      </c>
      <c r="Y594" s="26">
        <f>INDEX(检修、备用和必开!E:E,MATCH(统调负荷!$C594,检修、备用和必开!$A:$A,0))</f>
        <v>8418.23</v>
      </c>
      <c r="Z594" s="26">
        <f>INDEX(检修、备用和必开!F:F,MATCH(统调负荷!$C594,检修、备用和必开!$A:$A,0))</f>
        <v>980</v>
      </c>
      <c r="AA594" s="26">
        <f t="shared" si="133"/>
        <v>69861.4</v>
      </c>
      <c r="AB594" s="26">
        <v>353.84</v>
      </c>
      <c r="AC594" s="26">
        <v>306.98</v>
      </c>
      <c r="AD594" s="76">
        <f t="shared" si="134"/>
        <v>45664.1666666667</v>
      </c>
      <c r="AE594" s="27">
        <f t="shared" si="135"/>
        <v>-374.800000000003</v>
      </c>
      <c r="AF594" s="27">
        <f t="shared" si="136"/>
        <v>-4554</v>
      </c>
      <c r="AG594" s="27">
        <f t="shared" si="137"/>
        <v>480.200000000001</v>
      </c>
      <c r="AH594" s="27">
        <f t="shared" si="138"/>
        <v>2303.8</v>
      </c>
      <c r="AI594" s="27">
        <f t="shared" si="139"/>
        <v>1236.72</v>
      </c>
      <c r="AJ594" s="27">
        <f t="shared" si="140"/>
        <v>158.48</v>
      </c>
      <c r="AK594" s="26">
        <f>INDEX(检修、备用和必开!I:I,MATCH(统调负荷!$C594,检修、备用和必开!$A:$A,0))</f>
        <v>10029.9687142312</v>
      </c>
      <c r="AL594" s="79"/>
    </row>
    <row r="595" s="74" customFormat="1" ht="13.8" spans="1:38">
      <c r="A595" s="26">
        <f t="shared" si="128"/>
        <v>2</v>
      </c>
      <c r="B595" s="26">
        <f t="shared" si="129"/>
        <v>4</v>
      </c>
      <c r="C595" t="s">
        <v>28</v>
      </c>
      <c r="D595" s="75">
        <v>0.177083333333333</v>
      </c>
      <c r="E595" s="26">
        <v>74540</v>
      </c>
      <c r="F595" s="26">
        <v>41399.95</v>
      </c>
      <c r="G595" s="26">
        <v>11977</v>
      </c>
      <c r="H595" s="26">
        <v>16800.5</v>
      </c>
      <c r="I595" s="26">
        <v>5552</v>
      </c>
      <c r="J595" s="26">
        <v>-1189.45</v>
      </c>
      <c r="K595" s="26">
        <f t="shared" si="127"/>
        <v>32981.72</v>
      </c>
      <c r="L595" s="27">
        <f t="shared" si="130"/>
        <v>2.11818546758629</v>
      </c>
      <c r="M595" s="75">
        <v>0.177083333333333</v>
      </c>
      <c r="N595" s="26">
        <v>74173.9</v>
      </c>
      <c r="O595" s="26">
        <v>37407.74</v>
      </c>
      <c r="P595" s="26">
        <v>11932</v>
      </c>
      <c r="Q595" s="26">
        <v>19051.7</v>
      </c>
      <c r="R595" s="26">
        <v>6802.5</v>
      </c>
      <c r="S595" s="26">
        <v>-1020.04</v>
      </c>
      <c r="T595" s="26">
        <f t="shared" si="131"/>
        <v>28989.51</v>
      </c>
      <c r="U595" s="27">
        <f t="shared" si="132"/>
        <v>1.70937699032849</v>
      </c>
      <c r="V595" s="26">
        <f>INDEX(检修、备用和必开!B:B,MATCH(统调负荷!$C595,检修、备用和必开!$A:$A,0))</f>
        <v>23651</v>
      </c>
      <c r="W595" s="26">
        <f>INDEX(检修、备用和必开!C:C,MATCH(统调负荷!$C595,检修、备用和必开!$A:$A,0))</f>
        <v>0</v>
      </c>
      <c r="X595" s="26">
        <f>INDEX(检修、备用和必开!D:D,MATCH(统调负荷!$C595,检修、备用和必开!$A:$A,0))</f>
        <v>11880</v>
      </c>
      <c r="Y595" s="26">
        <f>INDEX(检修、备用和必开!E:E,MATCH(统调负荷!$C595,检修、备用和必开!$A:$A,0))</f>
        <v>8418.23</v>
      </c>
      <c r="Z595" s="26">
        <f>INDEX(检修、备用和必开!F:F,MATCH(统调负荷!$C595,检修、备用和必开!$A:$A,0))</f>
        <v>980</v>
      </c>
      <c r="AA595" s="26">
        <f t="shared" si="133"/>
        <v>69861.4</v>
      </c>
      <c r="AB595" s="26">
        <v>349.64</v>
      </c>
      <c r="AC595" s="26">
        <v>313.64</v>
      </c>
      <c r="AD595" s="76">
        <f t="shared" si="134"/>
        <v>45664.1770833333</v>
      </c>
      <c r="AE595" s="27">
        <f t="shared" si="135"/>
        <v>-366.100000000006</v>
      </c>
      <c r="AF595" s="27">
        <f t="shared" si="136"/>
        <v>-3992.21</v>
      </c>
      <c r="AG595" s="27">
        <f t="shared" si="137"/>
        <v>-45</v>
      </c>
      <c r="AH595" s="27">
        <f t="shared" si="138"/>
        <v>2251.2</v>
      </c>
      <c r="AI595" s="27">
        <f t="shared" si="139"/>
        <v>1250.5</v>
      </c>
      <c r="AJ595" s="27">
        <f t="shared" si="140"/>
        <v>169.41</v>
      </c>
      <c r="AK595" s="26">
        <f>INDEX(检修、备用和必开!I:I,MATCH(统调负荷!$C595,检修、备用和必开!$A:$A,0))</f>
        <v>10029.9687142312</v>
      </c>
      <c r="AL595" s="79"/>
    </row>
    <row r="596" s="74" customFormat="1" ht="13.8" spans="1:38">
      <c r="A596" s="26">
        <f t="shared" si="128"/>
        <v>2</v>
      </c>
      <c r="B596" s="26">
        <f t="shared" si="129"/>
        <v>4</v>
      </c>
      <c r="C596" t="s">
        <v>28</v>
      </c>
      <c r="D596" s="75">
        <v>0.1875</v>
      </c>
      <c r="E596" s="26">
        <v>74270</v>
      </c>
      <c r="F596" s="26">
        <v>41580.65</v>
      </c>
      <c r="G596" s="26">
        <v>11498</v>
      </c>
      <c r="H596" s="26">
        <v>16844.6</v>
      </c>
      <c r="I596" s="26">
        <v>5536</v>
      </c>
      <c r="J596" s="26">
        <v>-1189.25</v>
      </c>
      <c r="K596" s="26">
        <f t="shared" si="127"/>
        <v>33162.42</v>
      </c>
      <c r="L596" s="27">
        <f t="shared" si="130"/>
        <v>2.10664360441729</v>
      </c>
      <c r="M596" s="75">
        <v>0.1875</v>
      </c>
      <c r="N596" s="26">
        <v>74123.6</v>
      </c>
      <c r="O596" s="26">
        <v>37291.67</v>
      </c>
      <c r="P596" s="26">
        <v>11982.5</v>
      </c>
      <c r="Q596" s="26">
        <v>19052.1</v>
      </c>
      <c r="R596" s="26">
        <v>6838.86</v>
      </c>
      <c r="S596" s="26">
        <v>-1041.53</v>
      </c>
      <c r="T596" s="26">
        <f t="shared" si="131"/>
        <v>28873.44</v>
      </c>
      <c r="U596" s="27">
        <f t="shared" si="132"/>
        <v>1.71424547228406</v>
      </c>
      <c r="V596" s="26">
        <f>INDEX(检修、备用和必开!B:B,MATCH(统调负荷!$C596,检修、备用和必开!$A:$A,0))</f>
        <v>23651</v>
      </c>
      <c r="W596" s="26">
        <f>INDEX(检修、备用和必开!C:C,MATCH(统调负荷!$C596,检修、备用和必开!$A:$A,0))</f>
        <v>0</v>
      </c>
      <c r="X596" s="26">
        <f>INDEX(检修、备用和必开!D:D,MATCH(统调负荷!$C596,检修、备用和必开!$A:$A,0))</f>
        <v>11880</v>
      </c>
      <c r="Y596" s="26">
        <f>INDEX(检修、备用和必开!E:E,MATCH(统调负荷!$C596,检修、备用和必开!$A:$A,0))</f>
        <v>8418.23</v>
      </c>
      <c r="Z596" s="26">
        <f>INDEX(检修、备用和必开!F:F,MATCH(统调负荷!$C596,检修、备用和必开!$A:$A,0))</f>
        <v>980</v>
      </c>
      <c r="AA596" s="26">
        <f t="shared" si="133"/>
        <v>69861.4</v>
      </c>
      <c r="AB596" s="26">
        <v>340.79</v>
      </c>
      <c r="AC596" s="26">
        <v>310.01</v>
      </c>
      <c r="AD596" s="76">
        <f t="shared" si="134"/>
        <v>45664.1875</v>
      </c>
      <c r="AE596" s="27">
        <f t="shared" si="135"/>
        <v>-146.399999999994</v>
      </c>
      <c r="AF596" s="27">
        <f t="shared" si="136"/>
        <v>-4288.98</v>
      </c>
      <c r="AG596" s="27">
        <f t="shared" si="137"/>
        <v>484.5</v>
      </c>
      <c r="AH596" s="27">
        <f t="shared" si="138"/>
        <v>2207.5</v>
      </c>
      <c r="AI596" s="27">
        <f t="shared" si="139"/>
        <v>1302.86</v>
      </c>
      <c r="AJ596" s="27">
        <f t="shared" si="140"/>
        <v>147.72</v>
      </c>
      <c r="AK596" s="26">
        <f>INDEX(检修、备用和必开!I:I,MATCH(统调负荷!$C596,检修、备用和必开!$A:$A,0))</f>
        <v>10029.9687142312</v>
      </c>
      <c r="AL596" s="79"/>
    </row>
    <row r="597" s="74" customFormat="1" ht="13.8" spans="1:38">
      <c r="A597" s="26">
        <f t="shared" si="128"/>
        <v>2</v>
      </c>
      <c r="B597" s="26">
        <f t="shared" si="129"/>
        <v>4</v>
      </c>
      <c r="C597" t="s">
        <v>28</v>
      </c>
      <c r="D597" s="75">
        <v>0.197916666666667</v>
      </c>
      <c r="E597" s="26">
        <v>74000</v>
      </c>
      <c r="F597" s="26">
        <v>41283.85</v>
      </c>
      <c r="G597" s="26">
        <v>11498</v>
      </c>
      <c r="H597" s="26">
        <v>16880.4</v>
      </c>
      <c r="I597" s="26">
        <v>5527</v>
      </c>
      <c r="J597" s="26">
        <v>-1189.25</v>
      </c>
      <c r="K597" s="26">
        <f t="shared" si="127"/>
        <v>32865.62</v>
      </c>
      <c r="L597" s="27">
        <f t="shared" si="130"/>
        <v>2.12566809936949</v>
      </c>
      <c r="M597" s="75">
        <v>0.197916666666667</v>
      </c>
      <c r="N597" s="26">
        <v>73694.6</v>
      </c>
      <c r="O597" s="26">
        <v>36822.99</v>
      </c>
      <c r="P597" s="26">
        <v>12037.4</v>
      </c>
      <c r="Q597" s="26">
        <v>19089.1</v>
      </c>
      <c r="R597" s="26">
        <v>6803.27</v>
      </c>
      <c r="S597" s="26">
        <v>-1058.16</v>
      </c>
      <c r="T597" s="26">
        <f t="shared" si="131"/>
        <v>28404.76</v>
      </c>
      <c r="U597" s="27">
        <f t="shared" si="132"/>
        <v>1.73418930632825</v>
      </c>
      <c r="V597" s="26">
        <f>INDEX(检修、备用和必开!B:B,MATCH(统调负荷!$C597,检修、备用和必开!$A:$A,0))</f>
        <v>23651</v>
      </c>
      <c r="W597" s="26">
        <f>INDEX(检修、备用和必开!C:C,MATCH(统调负荷!$C597,检修、备用和必开!$A:$A,0))</f>
        <v>0</v>
      </c>
      <c r="X597" s="26">
        <f>INDEX(检修、备用和必开!D:D,MATCH(统调负荷!$C597,检修、备用和必开!$A:$A,0))</f>
        <v>11880</v>
      </c>
      <c r="Y597" s="26">
        <f>INDEX(检修、备用和必开!E:E,MATCH(统调负荷!$C597,检修、备用和必开!$A:$A,0))</f>
        <v>8418.23</v>
      </c>
      <c r="Z597" s="26">
        <f>INDEX(检修、备用和必开!F:F,MATCH(统调负荷!$C597,检修、备用和必开!$A:$A,0))</f>
        <v>980</v>
      </c>
      <c r="AA597" s="26">
        <f t="shared" si="133"/>
        <v>69861.4</v>
      </c>
      <c r="AB597" s="26">
        <v>339.21</v>
      </c>
      <c r="AC597" s="26">
        <v>311.82</v>
      </c>
      <c r="AD597" s="76">
        <f t="shared" si="134"/>
        <v>45664.1979166667</v>
      </c>
      <c r="AE597" s="27">
        <f t="shared" si="135"/>
        <v>-305.399999999994</v>
      </c>
      <c r="AF597" s="27">
        <f t="shared" si="136"/>
        <v>-4460.86</v>
      </c>
      <c r="AG597" s="27">
        <f t="shared" si="137"/>
        <v>539.4</v>
      </c>
      <c r="AH597" s="27">
        <f t="shared" si="138"/>
        <v>2208.7</v>
      </c>
      <c r="AI597" s="27">
        <f t="shared" si="139"/>
        <v>1276.27</v>
      </c>
      <c r="AJ597" s="27">
        <f t="shared" si="140"/>
        <v>131.09</v>
      </c>
      <c r="AK597" s="26">
        <f>INDEX(检修、备用和必开!I:I,MATCH(统调负荷!$C597,检修、备用和必开!$A:$A,0))</f>
        <v>10029.9687142312</v>
      </c>
      <c r="AL597" s="79"/>
    </row>
    <row r="598" s="74" customFormat="1" ht="13.8" spans="1:38">
      <c r="A598" s="26">
        <f t="shared" si="128"/>
        <v>2</v>
      </c>
      <c r="B598" s="26">
        <f t="shared" si="129"/>
        <v>5</v>
      </c>
      <c r="C598" t="s">
        <v>28</v>
      </c>
      <c r="D598" s="75">
        <v>0.208333333333333</v>
      </c>
      <c r="E598" s="26">
        <v>74000</v>
      </c>
      <c r="F598" s="26">
        <v>41233.75</v>
      </c>
      <c r="G598" s="26">
        <v>11498</v>
      </c>
      <c r="H598" s="26">
        <v>16925.5</v>
      </c>
      <c r="I598" s="26">
        <v>5532</v>
      </c>
      <c r="J598" s="26">
        <v>-1189.25</v>
      </c>
      <c r="K598" s="26">
        <f t="shared" si="127"/>
        <v>32815.52</v>
      </c>
      <c r="L598" s="27">
        <f t="shared" si="130"/>
        <v>2.12891339219979</v>
      </c>
      <c r="M598" s="75">
        <v>0.208333333333333</v>
      </c>
      <c r="N598" s="26">
        <v>73804.6</v>
      </c>
      <c r="O598" s="26">
        <v>36673.34</v>
      </c>
      <c r="P598" s="26">
        <v>12618.5</v>
      </c>
      <c r="Q598" s="26">
        <v>18782.3</v>
      </c>
      <c r="R598" s="26">
        <v>6805.54</v>
      </c>
      <c r="S598" s="26">
        <v>-1075.08</v>
      </c>
      <c r="T598" s="26">
        <f t="shared" si="131"/>
        <v>28255.11</v>
      </c>
      <c r="U598" s="27">
        <f t="shared" si="132"/>
        <v>1.7406555008819</v>
      </c>
      <c r="V598" s="26">
        <f>INDEX(检修、备用和必开!B:B,MATCH(统调负荷!$C598,检修、备用和必开!$A:$A,0))</f>
        <v>23651</v>
      </c>
      <c r="W598" s="26">
        <f>INDEX(检修、备用和必开!C:C,MATCH(统调负荷!$C598,检修、备用和必开!$A:$A,0))</f>
        <v>0</v>
      </c>
      <c r="X598" s="26">
        <f>INDEX(检修、备用和必开!D:D,MATCH(统调负荷!$C598,检修、备用和必开!$A:$A,0))</f>
        <v>11880</v>
      </c>
      <c r="Y598" s="26">
        <f>INDEX(检修、备用和必开!E:E,MATCH(统调负荷!$C598,检修、备用和必开!$A:$A,0))</f>
        <v>8418.23</v>
      </c>
      <c r="Z598" s="26">
        <f>INDEX(检修、备用和必开!F:F,MATCH(统调负荷!$C598,检修、备用和必开!$A:$A,0))</f>
        <v>980</v>
      </c>
      <c r="AA598" s="26">
        <f t="shared" si="133"/>
        <v>69861.4</v>
      </c>
      <c r="AB598" s="26">
        <v>337.37</v>
      </c>
      <c r="AC598" s="26">
        <v>306.25</v>
      </c>
      <c r="AD598" s="76">
        <f t="shared" si="134"/>
        <v>45664.2083333333</v>
      </c>
      <c r="AE598" s="27">
        <f t="shared" si="135"/>
        <v>-195.399999999994</v>
      </c>
      <c r="AF598" s="27">
        <f t="shared" si="136"/>
        <v>-4560.41</v>
      </c>
      <c r="AG598" s="27">
        <f t="shared" si="137"/>
        <v>1120.5</v>
      </c>
      <c r="AH598" s="27">
        <f t="shared" si="138"/>
        <v>1856.8</v>
      </c>
      <c r="AI598" s="27">
        <f t="shared" si="139"/>
        <v>1273.54</v>
      </c>
      <c r="AJ598" s="27">
        <f t="shared" si="140"/>
        <v>114.17</v>
      </c>
      <c r="AK598" s="26">
        <f>INDEX(检修、备用和必开!I:I,MATCH(统调负荷!$C598,检修、备用和必开!$A:$A,0))</f>
        <v>10029.9687142312</v>
      </c>
      <c r="AL598" s="79"/>
    </row>
    <row r="599" s="74" customFormat="1" ht="13.8" spans="1:38">
      <c r="A599" s="26">
        <f t="shared" si="128"/>
        <v>2</v>
      </c>
      <c r="B599" s="26">
        <f t="shared" si="129"/>
        <v>5</v>
      </c>
      <c r="C599" t="s">
        <v>28</v>
      </c>
      <c r="D599" s="75">
        <v>0.21875</v>
      </c>
      <c r="E599" s="26">
        <v>74180</v>
      </c>
      <c r="F599" s="26">
        <v>41303.25</v>
      </c>
      <c r="G599" s="26">
        <v>11498</v>
      </c>
      <c r="H599" s="26">
        <v>16963</v>
      </c>
      <c r="I599" s="26">
        <v>5605</v>
      </c>
      <c r="J599" s="26">
        <v>-1189.25</v>
      </c>
      <c r="K599" s="26">
        <f t="shared" si="127"/>
        <v>32885.02</v>
      </c>
      <c r="L599" s="27">
        <f t="shared" si="130"/>
        <v>2.12441409492833</v>
      </c>
      <c r="M599" s="75">
        <v>0.21875</v>
      </c>
      <c r="N599" s="26">
        <v>74394.5</v>
      </c>
      <c r="O599" s="26">
        <v>37098.01</v>
      </c>
      <c r="P599" s="26">
        <v>12321.3</v>
      </c>
      <c r="Q599" s="26">
        <v>19266.8</v>
      </c>
      <c r="R599" s="26">
        <v>6838.85</v>
      </c>
      <c r="S599" s="26">
        <v>-1130.46</v>
      </c>
      <c r="T599" s="26">
        <f t="shared" si="131"/>
        <v>28679.78</v>
      </c>
      <c r="U599" s="27">
        <f t="shared" si="132"/>
        <v>1.72243044710795</v>
      </c>
      <c r="V599" s="26">
        <f>INDEX(检修、备用和必开!B:B,MATCH(统调负荷!$C599,检修、备用和必开!$A:$A,0))</f>
        <v>23651</v>
      </c>
      <c r="W599" s="26">
        <f>INDEX(检修、备用和必开!C:C,MATCH(统调负荷!$C599,检修、备用和必开!$A:$A,0))</f>
        <v>0</v>
      </c>
      <c r="X599" s="26">
        <f>INDEX(检修、备用和必开!D:D,MATCH(统调负荷!$C599,检修、备用和必开!$A:$A,0))</f>
        <v>11880</v>
      </c>
      <c r="Y599" s="26">
        <f>INDEX(检修、备用和必开!E:E,MATCH(统调负荷!$C599,检修、备用和必开!$A:$A,0))</f>
        <v>8418.23</v>
      </c>
      <c r="Z599" s="26">
        <f>INDEX(检修、备用和必开!F:F,MATCH(统调负荷!$C599,检修、备用和必开!$A:$A,0))</f>
        <v>980</v>
      </c>
      <c r="AA599" s="26">
        <f t="shared" si="133"/>
        <v>69861.4</v>
      </c>
      <c r="AB599" s="26">
        <v>339.47</v>
      </c>
      <c r="AC599" s="26">
        <v>319.74</v>
      </c>
      <c r="AD599" s="76">
        <f t="shared" si="134"/>
        <v>45664.21875</v>
      </c>
      <c r="AE599" s="27">
        <f t="shared" si="135"/>
        <v>214.5</v>
      </c>
      <c r="AF599" s="27">
        <f t="shared" si="136"/>
        <v>-4205.24</v>
      </c>
      <c r="AG599" s="27">
        <f t="shared" si="137"/>
        <v>823.299999999999</v>
      </c>
      <c r="AH599" s="27">
        <f t="shared" si="138"/>
        <v>2303.8</v>
      </c>
      <c r="AI599" s="27">
        <f t="shared" si="139"/>
        <v>1233.85</v>
      </c>
      <c r="AJ599" s="27">
        <f t="shared" si="140"/>
        <v>58.79</v>
      </c>
      <c r="AK599" s="26">
        <f>INDEX(检修、备用和必开!I:I,MATCH(统调负荷!$C599,检修、备用和必开!$A:$A,0))</f>
        <v>10029.9687142312</v>
      </c>
      <c r="AL599" s="79"/>
    </row>
    <row r="600" s="74" customFormat="1" ht="13.8" spans="1:38">
      <c r="A600" s="26">
        <f t="shared" si="128"/>
        <v>2</v>
      </c>
      <c r="B600" s="26">
        <f t="shared" si="129"/>
        <v>5</v>
      </c>
      <c r="C600" t="s">
        <v>28</v>
      </c>
      <c r="D600" s="75">
        <v>0.229166666666667</v>
      </c>
      <c r="E600" s="26">
        <v>74720</v>
      </c>
      <c r="F600" s="26">
        <v>41813.05</v>
      </c>
      <c r="G600" s="26">
        <v>11498</v>
      </c>
      <c r="H600" s="26">
        <v>16969</v>
      </c>
      <c r="I600" s="26">
        <v>5629</v>
      </c>
      <c r="J600" s="26">
        <v>-1189.05</v>
      </c>
      <c r="K600" s="26">
        <f t="shared" si="127"/>
        <v>33394.82</v>
      </c>
      <c r="L600" s="27">
        <f t="shared" si="130"/>
        <v>2.09198312792223</v>
      </c>
      <c r="M600" s="75">
        <v>0.229166666666667</v>
      </c>
      <c r="N600" s="26">
        <v>74613.8</v>
      </c>
      <c r="O600" s="26">
        <v>37686.89</v>
      </c>
      <c r="P600" s="26">
        <v>12354.5</v>
      </c>
      <c r="Q600" s="26">
        <v>18938.7</v>
      </c>
      <c r="R600" s="26">
        <v>6797.18</v>
      </c>
      <c r="S600" s="26">
        <v>-1163.47</v>
      </c>
      <c r="T600" s="26">
        <f t="shared" si="131"/>
        <v>29268.66</v>
      </c>
      <c r="U600" s="27">
        <f t="shared" si="132"/>
        <v>1.697780681072</v>
      </c>
      <c r="V600" s="26">
        <f>INDEX(检修、备用和必开!B:B,MATCH(统调负荷!$C600,检修、备用和必开!$A:$A,0))</f>
        <v>23651</v>
      </c>
      <c r="W600" s="26">
        <f>INDEX(检修、备用和必开!C:C,MATCH(统调负荷!$C600,检修、备用和必开!$A:$A,0))</f>
        <v>0</v>
      </c>
      <c r="X600" s="26">
        <f>INDEX(检修、备用和必开!D:D,MATCH(统调负荷!$C600,检修、备用和必开!$A:$A,0))</f>
        <v>11880</v>
      </c>
      <c r="Y600" s="26">
        <f>INDEX(检修、备用和必开!E:E,MATCH(统调负荷!$C600,检修、备用和必开!$A:$A,0))</f>
        <v>8418.23</v>
      </c>
      <c r="Z600" s="26">
        <f>INDEX(检修、备用和必开!F:F,MATCH(统调负荷!$C600,检修、备用和必开!$A:$A,0))</f>
        <v>980</v>
      </c>
      <c r="AA600" s="26">
        <f t="shared" si="133"/>
        <v>69861.4</v>
      </c>
      <c r="AB600" s="26">
        <v>348.25</v>
      </c>
      <c r="AC600" s="26">
        <v>316.41</v>
      </c>
      <c r="AD600" s="76">
        <f t="shared" si="134"/>
        <v>45664.2291666667</v>
      </c>
      <c r="AE600" s="27">
        <f t="shared" si="135"/>
        <v>-106.199999999997</v>
      </c>
      <c r="AF600" s="27">
        <f t="shared" si="136"/>
        <v>-4126.16</v>
      </c>
      <c r="AG600" s="27">
        <f t="shared" si="137"/>
        <v>856.5</v>
      </c>
      <c r="AH600" s="27">
        <f t="shared" si="138"/>
        <v>1969.7</v>
      </c>
      <c r="AI600" s="27">
        <f t="shared" si="139"/>
        <v>1168.18</v>
      </c>
      <c r="AJ600" s="27">
        <f t="shared" si="140"/>
        <v>25.5799999999999</v>
      </c>
      <c r="AK600" s="26">
        <f>INDEX(检修、备用和必开!I:I,MATCH(统调负荷!$C600,检修、备用和必开!$A:$A,0))</f>
        <v>10029.9687142312</v>
      </c>
      <c r="AL600" s="79"/>
    </row>
    <row r="601" s="74" customFormat="1" ht="13.8" spans="1:38">
      <c r="A601" s="26">
        <f t="shared" si="128"/>
        <v>2</v>
      </c>
      <c r="B601" s="26">
        <f t="shared" si="129"/>
        <v>5</v>
      </c>
      <c r="C601" t="s">
        <v>28</v>
      </c>
      <c r="D601" s="75">
        <v>0.239583333333333</v>
      </c>
      <c r="E601" s="26">
        <v>75620</v>
      </c>
      <c r="F601" s="26">
        <v>42678.75</v>
      </c>
      <c r="G601" s="26">
        <v>11498</v>
      </c>
      <c r="H601" s="26">
        <v>16988.3</v>
      </c>
      <c r="I601" s="26">
        <v>5644</v>
      </c>
      <c r="J601" s="26">
        <v>-1189.05</v>
      </c>
      <c r="K601" s="26">
        <f t="shared" si="127"/>
        <v>34260.52</v>
      </c>
      <c r="L601" s="27">
        <f t="shared" si="130"/>
        <v>2.03912258191061</v>
      </c>
      <c r="M601" s="75">
        <v>0.239583333333333</v>
      </c>
      <c r="N601" s="26">
        <v>75995.9</v>
      </c>
      <c r="O601" s="26">
        <v>39060.48</v>
      </c>
      <c r="P601" s="26">
        <v>12070.7</v>
      </c>
      <c r="Q601" s="26">
        <v>19310.8</v>
      </c>
      <c r="R601" s="26">
        <v>6723.51</v>
      </c>
      <c r="S601" s="26">
        <v>-1169.59</v>
      </c>
      <c r="T601" s="26">
        <f t="shared" si="131"/>
        <v>30642.25</v>
      </c>
      <c r="U601" s="27">
        <f t="shared" si="132"/>
        <v>1.64293752094492</v>
      </c>
      <c r="V601" s="26">
        <f>INDEX(检修、备用和必开!B:B,MATCH(统调负荷!$C601,检修、备用和必开!$A:$A,0))</f>
        <v>23651</v>
      </c>
      <c r="W601" s="26">
        <f>INDEX(检修、备用和必开!C:C,MATCH(统调负荷!$C601,检修、备用和必开!$A:$A,0))</f>
        <v>0</v>
      </c>
      <c r="X601" s="26">
        <f>INDEX(检修、备用和必开!D:D,MATCH(统调负荷!$C601,检修、备用和必开!$A:$A,0))</f>
        <v>11880</v>
      </c>
      <c r="Y601" s="26">
        <f>INDEX(检修、备用和必开!E:E,MATCH(统调负荷!$C601,检修、备用和必开!$A:$A,0))</f>
        <v>8418.23</v>
      </c>
      <c r="Z601" s="26">
        <f>INDEX(检修、备用和必开!F:F,MATCH(统调负荷!$C601,检修、备用和必开!$A:$A,0))</f>
        <v>980</v>
      </c>
      <c r="AA601" s="26">
        <f t="shared" si="133"/>
        <v>69861.4</v>
      </c>
      <c r="AB601" s="26">
        <v>350.13</v>
      </c>
      <c r="AC601" s="26">
        <v>329.74</v>
      </c>
      <c r="AD601" s="76">
        <f t="shared" si="134"/>
        <v>45664.2395833333</v>
      </c>
      <c r="AE601" s="27">
        <f t="shared" si="135"/>
        <v>375.899999999994</v>
      </c>
      <c r="AF601" s="27">
        <f t="shared" si="136"/>
        <v>-3618.27</v>
      </c>
      <c r="AG601" s="27">
        <f t="shared" si="137"/>
        <v>572.700000000001</v>
      </c>
      <c r="AH601" s="27">
        <f t="shared" si="138"/>
        <v>2322.5</v>
      </c>
      <c r="AI601" s="27">
        <f t="shared" si="139"/>
        <v>1079.51</v>
      </c>
      <c r="AJ601" s="27">
        <f t="shared" si="140"/>
        <v>19.46</v>
      </c>
      <c r="AK601" s="26">
        <f>INDEX(检修、备用和必开!I:I,MATCH(统调负荷!$C601,检修、备用和必开!$A:$A,0))</f>
        <v>10029.9687142312</v>
      </c>
      <c r="AL601" s="79"/>
    </row>
    <row r="602" s="74" customFormat="1" ht="13.8" spans="1:38">
      <c r="A602" s="26">
        <f t="shared" si="128"/>
        <v>2</v>
      </c>
      <c r="B602" s="26">
        <f t="shared" si="129"/>
        <v>6</v>
      </c>
      <c r="C602" t="s">
        <v>28</v>
      </c>
      <c r="D602" s="75">
        <v>0.25</v>
      </c>
      <c r="E602" s="26">
        <v>76430</v>
      </c>
      <c r="F602" s="26">
        <v>43473.35</v>
      </c>
      <c r="G602" s="26">
        <v>11430</v>
      </c>
      <c r="H602" s="26">
        <v>17055.9</v>
      </c>
      <c r="I602" s="26">
        <v>5660</v>
      </c>
      <c r="J602" s="26">
        <v>-1189.25</v>
      </c>
      <c r="K602" s="26">
        <f t="shared" si="127"/>
        <v>35055.12</v>
      </c>
      <c r="L602" s="27">
        <f t="shared" si="130"/>
        <v>1.992901464893</v>
      </c>
      <c r="M602" s="75">
        <v>0.25</v>
      </c>
      <c r="N602" s="26">
        <v>76786.6</v>
      </c>
      <c r="O602" s="26">
        <v>39650.1</v>
      </c>
      <c r="P602" s="26">
        <v>12285.3</v>
      </c>
      <c r="Q602" s="26">
        <v>19309</v>
      </c>
      <c r="R602" s="26">
        <v>6734.42</v>
      </c>
      <c r="S602" s="26">
        <v>-1192.22</v>
      </c>
      <c r="T602" s="26">
        <f t="shared" si="131"/>
        <v>31231.87</v>
      </c>
      <c r="U602" s="27">
        <f t="shared" si="132"/>
        <v>1.62046786650637</v>
      </c>
      <c r="V602" s="26">
        <f>INDEX(检修、备用和必开!B:B,MATCH(统调负荷!$C602,检修、备用和必开!$A:$A,0))</f>
        <v>23651</v>
      </c>
      <c r="W602" s="26">
        <f>INDEX(检修、备用和必开!C:C,MATCH(统调负荷!$C602,检修、备用和必开!$A:$A,0))</f>
        <v>0</v>
      </c>
      <c r="X602" s="26">
        <f>INDEX(检修、备用和必开!D:D,MATCH(统调负荷!$C602,检修、备用和必开!$A:$A,0))</f>
        <v>11880</v>
      </c>
      <c r="Y602" s="26">
        <f>INDEX(检修、备用和必开!E:E,MATCH(统调负荷!$C602,检修、备用和必开!$A:$A,0))</f>
        <v>8418.23</v>
      </c>
      <c r="Z602" s="26">
        <f>INDEX(检修、备用和必开!F:F,MATCH(统调负荷!$C602,检修、备用和必开!$A:$A,0))</f>
        <v>980</v>
      </c>
      <c r="AA602" s="26">
        <f t="shared" si="133"/>
        <v>69861.4</v>
      </c>
      <c r="AB602" s="26">
        <v>360.58</v>
      </c>
      <c r="AC602" s="26">
        <v>336.69</v>
      </c>
      <c r="AD602" s="76">
        <f t="shared" si="134"/>
        <v>45664.25</v>
      </c>
      <c r="AE602" s="27">
        <f t="shared" si="135"/>
        <v>356.600000000006</v>
      </c>
      <c r="AF602" s="27">
        <f t="shared" si="136"/>
        <v>-3823.25</v>
      </c>
      <c r="AG602" s="27">
        <f t="shared" si="137"/>
        <v>855.299999999999</v>
      </c>
      <c r="AH602" s="27">
        <f t="shared" si="138"/>
        <v>2253.1</v>
      </c>
      <c r="AI602" s="27">
        <f t="shared" si="139"/>
        <v>1074.42</v>
      </c>
      <c r="AJ602" s="27">
        <f t="shared" si="140"/>
        <v>-2.97000000000003</v>
      </c>
      <c r="AK602" s="26">
        <f>INDEX(检修、备用和必开!I:I,MATCH(统调负荷!$C602,检修、备用和必开!$A:$A,0))</f>
        <v>10029.9687142312</v>
      </c>
      <c r="AL602" s="79"/>
    </row>
    <row r="603" s="74" customFormat="1" ht="13.8" spans="1:38">
      <c r="A603" s="26">
        <f t="shared" si="128"/>
        <v>2</v>
      </c>
      <c r="B603" s="26">
        <f t="shared" si="129"/>
        <v>6</v>
      </c>
      <c r="C603" t="s">
        <v>28</v>
      </c>
      <c r="D603" s="75">
        <v>0.260416666666667</v>
      </c>
      <c r="E603" s="26">
        <v>78485</v>
      </c>
      <c r="F603" s="26">
        <v>45068.45</v>
      </c>
      <c r="G603" s="26">
        <v>11937</v>
      </c>
      <c r="H603" s="26">
        <v>17012.8</v>
      </c>
      <c r="I603" s="26">
        <v>5656</v>
      </c>
      <c r="J603" s="26">
        <v>-1189.25</v>
      </c>
      <c r="K603" s="26">
        <f t="shared" si="127"/>
        <v>36650.22</v>
      </c>
      <c r="L603" s="27">
        <f t="shared" si="130"/>
        <v>1.90616591114596</v>
      </c>
      <c r="M603" s="75">
        <v>0.260416666666667</v>
      </c>
      <c r="N603" s="26">
        <v>79110.1</v>
      </c>
      <c r="O603" s="26">
        <v>41708.18</v>
      </c>
      <c r="P603" s="26">
        <v>12062.6</v>
      </c>
      <c r="Q603" s="26">
        <v>19503.2</v>
      </c>
      <c r="R603" s="26">
        <v>6710.85</v>
      </c>
      <c r="S603" s="26">
        <v>-874.73</v>
      </c>
      <c r="T603" s="26">
        <f t="shared" si="131"/>
        <v>33289.95</v>
      </c>
      <c r="U603" s="27">
        <f t="shared" si="132"/>
        <v>1.5466344328475</v>
      </c>
      <c r="V603" s="26">
        <f>INDEX(检修、备用和必开!B:B,MATCH(统调负荷!$C603,检修、备用和必开!$A:$A,0))</f>
        <v>23651</v>
      </c>
      <c r="W603" s="26">
        <f>INDEX(检修、备用和必开!C:C,MATCH(统调负荷!$C603,检修、备用和必开!$A:$A,0))</f>
        <v>0</v>
      </c>
      <c r="X603" s="26">
        <f>INDEX(检修、备用和必开!D:D,MATCH(统调负荷!$C603,检修、备用和必开!$A:$A,0))</f>
        <v>11880</v>
      </c>
      <c r="Y603" s="26">
        <f>INDEX(检修、备用和必开!E:E,MATCH(统调负荷!$C603,检修、备用和必开!$A:$A,0))</f>
        <v>8418.23</v>
      </c>
      <c r="Z603" s="26">
        <f>INDEX(检修、备用和必开!F:F,MATCH(统调负荷!$C603,检修、备用和必开!$A:$A,0))</f>
        <v>980</v>
      </c>
      <c r="AA603" s="26">
        <f t="shared" si="133"/>
        <v>69861.4</v>
      </c>
      <c r="AB603" s="26">
        <v>381.47</v>
      </c>
      <c r="AC603" s="26">
        <v>351.06</v>
      </c>
      <c r="AD603" s="76">
        <f t="shared" si="134"/>
        <v>45664.2604166667</v>
      </c>
      <c r="AE603" s="27">
        <f t="shared" si="135"/>
        <v>625.100000000006</v>
      </c>
      <c r="AF603" s="27">
        <f t="shared" si="136"/>
        <v>-3360.27</v>
      </c>
      <c r="AG603" s="27">
        <f t="shared" si="137"/>
        <v>125.6</v>
      </c>
      <c r="AH603" s="27">
        <f t="shared" si="138"/>
        <v>2490.4</v>
      </c>
      <c r="AI603" s="27">
        <f t="shared" si="139"/>
        <v>1054.85</v>
      </c>
      <c r="AJ603" s="27">
        <f t="shared" si="140"/>
        <v>314.52</v>
      </c>
      <c r="AK603" s="26">
        <f>INDEX(检修、备用和必开!I:I,MATCH(统调负荷!$C603,检修、备用和必开!$A:$A,0))</f>
        <v>10029.9687142312</v>
      </c>
      <c r="AL603" s="79"/>
    </row>
    <row r="604" s="74" customFormat="1" ht="13.8" spans="1:38">
      <c r="A604" s="26">
        <f t="shared" si="128"/>
        <v>2</v>
      </c>
      <c r="B604" s="26">
        <f t="shared" si="129"/>
        <v>6</v>
      </c>
      <c r="C604" t="s">
        <v>28</v>
      </c>
      <c r="D604" s="75">
        <v>0.270833333333333</v>
      </c>
      <c r="E604" s="26">
        <v>80730</v>
      </c>
      <c r="F604" s="26">
        <v>46289.55</v>
      </c>
      <c r="G604" s="26">
        <v>12400</v>
      </c>
      <c r="H604" s="26">
        <v>17569.7</v>
      </c>
      <c r="I604" s="26">
        <v>5660</v>
      </c>
      <c r="J604" s="26">
        <v>-1189.25</v>
      </c>
      <c r="K604" s="26">
        <f t="shared" si="127"/>
        <v>37871.32</v>
      </c>
      <c r="L604" s="27">
        <f t="shared" si="130"/>
        <v>1.84470464721061</v>
      </c>
      <c r="M604" s="75">
        <v>0.270833333333333</v>
      </c>
      <c r="N604" s="26">
        <v>80557.2</v>
      </c>
      <c r="O604" s="26">
        <v>43146.28</v>
      </c>
      <c r="P604" s="26">
        <v>11963.5</v>
      </c>
      <c r="Q604" s="26">
        <v>19719.8</v>
      </c>
      <c r="R604" s="26">
        <v>6628.34</v>
      </c>
      <c r="S604" s="26">
        <v>-900.72</v>
      </c>
      <c r="T604" s="26">
        <f t="shared" si="131"/>
        <v>34728.05</v>
      </c>
      <c r="U604" s="27">
        <f t="shared" si="132"/>
        <v>1.49891274146848</v>
      </c>
      <c r="V604" s="26">
        <f>INDEX(检修、备用和必开!B:B,MATCH(统调负荷!$C604,检修、备用和必开!$A:$A,0))</f>
        <v>23651</v>
      </c>
      <c r="W604" s="26">
        <f>INDEX(检修、备用和必开!C:C,MATCH(统调负荷!$C604,检修、备用和必开!$A:$A,0))</f>
        <v>0</v>
      </c>
      <c r="X604" s="26">
        <f>INDEX(检修、备用和必开!D:D,MATCH(统调负荷!$C604,检修、备用和必开!$A:$A,0))</f>
        <v>11880</v>
      </c>
      <c r="Y604" s="26">
        <f>INDEX(检修、备用和必开!E:E,MATCH(统调负荷!$C604,检修、备用和必开!$A:$A,0))</f>
        <v>8418.23</v>
      </c>
      <c r="Z604" s="26">
        <f>INDEX(检修、备用和必开!F:F,MATCH(统调负荷!$C604,检修、备用和必开!$A:$A,0))</f>
        <v>980</v>
      </c>
      <c r="AA604" s="26">
        <f t="shared" si="133"/>
        <v>69861.4</v>
      </c>
      <c r="AB604" s="26">
        <v>402.25</v>
      </c>
      <c r="AC604" s="26">
        <v>356.55</v>
      </c>
      <c r="AD604" s="76">
        <f t="shared" si="134"/>
        <v>45664.2708333333</v>
      </c>
      <c r="AE604" s="27">
        <f t="shared" si="135"/>
        <v>-172.800000000003</v>
      </c>
      <c r="AF604" s="27">
        <f t="shared" si="136"/>
        <v>-3143.27</v>
      </c>
      <c r="AG604" s="27">
        <f t="shared" si="137"/>
        <v>-436.5</v>
      </c>
      <c r="AH604" s="27">
        <f t="shared" si="138"/>
        <v>2150.1</v>
      </c>
      <c r="AI604" s="27">
        <f t="shared" si="139"/>
        <v>968.34</v>
      </c>
      <c r="AJ604" s="27">
        <f t="shared" si="140"/>
        <v>288.53</v>
      </c>
      <c r="AK604" s="26">
        <f>INDEX(检修、备用和必开!I:I,MATCH(统调负荷!$C604,检修、备用和必开!$A:$A,0))</f>
        <v>10029.9687142312</v>
      </c>
      <c r="AL604" s="79"/>
    </row>
    <row r="605" s="74" customFormat="1" ht="13.8" spans="1:38">
      <c r="A605" s="26">
        <f t="shared" si="128"/>
        <v>2</v>
      </c>
      <c r="B605" s="26">
        <f t="shared" si="129"/>
        <v>6</v>
      </c>
      <c r="C605" t="s">
        <v>28</v>
      </c>
      <c r="D605" s="75">
        <v>0.28125</v>
      </c>
      <c r="E605" s="26">
        <v>82880</v>
      </c>
      <c r="F605" s="26">
        <v>47253.85</v>
      </c>
      <c r="G605" s="26">
        <v>13218</v>
      </c>
      <c r="H605" s="26">
        <v>17940.4</v>
      </c>
      <c r="I605" s="26">
        <v>5657</v>
      </c>
      <c r="J605" s="26">
        <v>-1189.25</v>
      </c>
      <c r="K605" s="26">
        <f t="shared" si="127"/>
        <v>38835.62</v>
      </c>
      <c r="L605" s="27">
        <f t="shared" si="130"/>
        <v>1.79890008193509</v>
      </c>
      <c r="M605" s="75">
        <v>0.28125</v>
      </c>
      <c r="N605" s="26">
        <v>82991.9</v>
      </c>
      <c r="O605" s="26">
        <v>44820.39</v>
      </c>
      <c r="P605" s="26">
        <v>13014.1</v>
      </c>
      <c r="Q605" s="26">
        <v>19751.3</v>
      </c>
      <c r="R605" s="26">
        <v>6543.29</v>
      </c>
      <c r="S605" s="26">
        <v>-1137.18</v>
      </c>
      <c r="T605" s="26">
        <f t="shared" si="131"/>
        <v>36402.16</v>
      </c>
      <c r="U605" s="27">
        <f t="shared" si="132"/>
        <v>1.44694023631089</v>
      </c>
      <c r="V605" s="26">
        <f>INDEX(检修、备用和必开!B:B,MATCH(统调负荷!$C605,检修、备用和必开!$A:$A,0))</f>
        <v>23651</v>
      </c>
      <c r="W605" s="26">
        <f>INDEX(检修、备用和必开!C:C,MATCH(统调负荷!$C605,检修、备用和必开!$A:$A,0))</f>
        <v>0</v>
      </c>
      <c r="X605" s="26">
        <f>INDEX(检修、备用和必开!D:D,MATCH(统调负荷!$C605,检修、备用和必开!$A:$A,0))</f>
        <v>11880</v>
      </c>
      <c r="Y605" s="26">
        <f>INDEX(检修、备用和必开!E:E,MATCH(统调负荷!$C605,检修、备用和必开!$A:$A,0))</f>
        <v>8418.23</v>
      </c>
      <c r="Z605" s="26">
        <f>INDEX(检修、备用和必开!F:F,MATCH(统调负荷!$C605,检修、备用和必开!$A:$A,0))</f>
        <v>980</v>
      </c>
      <c r="AA605" s="26">
        <f t="shared" si="133"/>
        <v>69861.4</v>
      </c>
      <c r="AB605" s="26">
        <v>411.77</v>
      </c>
      <c r="AC605" s="26">
        <v>399.56</v>
      </c>
      <c r="AD605" s="76">
        <f t="shared" si="134"/>
        <v>45664.28125</v>
      </c>
      <c r="AE605" s="27">
        <f t="shared" si="135"/>
        <v>111.899999999994</v>
      </c>
      <c r="AF605" s="27">
        <f t="shared" si="136"/>
        <v>-2433.46</v>
      </c>
      <c r="AG605" s="27">
        <f t="shared" si="137"/>
        <v>-203.9</v>
      </c>
      <c r="AH605" s="27">
        <f t="shared" si="138"/>
        <v>1810.9</v>
      </c>
      <c r="AI605" s="27">
        <f t="shared" si="139"/>
        <v>886.29</v>
      </c>
      <c r="AJ605" s="27">
        <f t="shared" si="140"/>
        <v>52.0699999999999</v>
      </c>
      <c r="AK605" s="26">
        <f>INDEX(检修、备用和必开!I:I,MATCH(统调负荷!$C605,检修、备用和必开!$A:$A,0))</f>
        <v>10029.9687142312</v>
      </c>
      <c r="AL605" s="79"/>
    </row>
    <row r="606" s="74" customFormat="1" ht="13.8" spans="1:38">
      <c r="A606" s="26">
        <f t="shared" si="128"/>
        <v>2</v>
      </c>
      <c r="B606" s="26">
        <f t="shared" si="129"/>
        <v>7</v>
      </c>
      <c r="C606" t="s">
        <v>28</v>
      </c>
      <c r="D606" s="75">
        <v>0.291666666666667</v>
      </c>
      <c r="E606" s="26">
        <v>84485</v>
      </c>
      <c r="F606" s="26">
        <v>46768.75</v>
      </c>
      <c r="G606" s="26">
        <v>14262</v>
      </c>
      <c r="H606" s="26">
        <v>18960.5</v>
      </c>
      <c r="I606" s="26">
        <v>5683</v>
      </c>
      <c r="J606" s="26">
        <v>-1189.25</v>
      </c>
      <c r="K606" s="26">
        <f t="shared" si="127"/>
        <v>38350.52</v>
      </c>
      <c r="L606" s="27">
        <f t="shared" si="130"/>
        <v>1.82165456948172</v>
      </c>
      <c r="M606" s="75">
        <v>0.291666666666667</v>
      </c>
      <c r="N606" s="26">
        <v>84966.3</v>
      </c>
      <c r="O606" s="26">
        <v>45219.78</v>
      </c>
      <c r="P606" s="26">
        <v>14310.4</v>
      </c>
      <c r="Q606" s="26">
        <v>20234.2</v>
      </c>
      <c r="R606" s="26">
        <v>6552.67</v>
      </c>
      <c r="S606" s="26">
        <v>-1350.75</v>
      </c>
      <c r="T606" s="26">
        <f t="shared" si="131"/>
        <v>36801.55</v>
      </c>
      <c r="U606" s="27">
        <f t="shared" si="132"/>
        <v>1.43506934351926</v>
      </c>
      <c r="V606" s="26">
        <f>INDEX(检修、备用和必开!B:B,MATCH(统调负荷!$C606,检修、备用和必开!$A:$A,0))</f>
        <v>23651</v>
      </c>
      <c r="W606" s="26">
        <f>INDEX(检修、备用和必开!C:C,MATCH(统调负荷!$C606,检修、备用和必开!$A:$A,0))</f>
        <v>0</v>
      </c>
      <c r="X606" s="26">
        <f>INDEX(检修、备用和必开!D:D,MATCH(统调负荷!$C606,检修、备用和必开!$A:$A,0))</f>
        <v>11880</v>
      </c>
      <c r="Y606" s="26">
        <f>INDEX(检修、备用和必开!E:E,MATCH(统调负荷!$C606,检修、备用和必开!$A:$A,0))</f>
        <v>8418.23</v>
      </c>
      <c r="Z606" s="26">
        <f>INDEX(检修、备用和必开!F:F,MATCH(统调负荷!$C606,检修、备用和必开!$A:$A,0))</f>
        <v>980</v>
      </c>
      <c r="AA606" s="26">
        <f t="shared" si="133"/>
        <v>69861.4</v>
      </c>
      <c r="AB606" s="26">
        <v>403.69</v>
      </c>
      <c r="AC606" s="26">
        <v>377.61</v>
      </c>
      <c r="AD606" s="76">
        <f t="shared" si="134"/>
        <v>45664.2916666667</v>
      </c>
      <c r="AE606" s="27">
        <f t="shared" si="135"/>
        <v>481.300000000003</v>
      </c>
      <c r="AF606" s="27">
        <f t="shared" si="136"/>
        <v>-1548.97</v>
      </c>
      <c r="AG606" s="27">
        <f t="shared" si="137"/>
        <v>48.3999999999996</v>
      </c>
      <c r="AH606" s="27">
        <f t="shared" si="138"/>
        <v>1273.7</v>
      </c>
      <c r="AI606" s="27">
        <f t="shared" si="139"/>
        <v>869.67</v>
      </c>
      <c r="AJ606" s="27">
        <f t="shared" si="140"/>
        <v>-161.5</v>
      </c>
      <c r="AK606" s="26">
        <f>INDEX(检修、备用和必开!I:I,MATCH(统调负荷!$C606,检修、备用和必开!$A:$A,0))</f>
        <v>10029.9687142312</v>
      </c>
      <c r="AL606" s="79"/>
    </row>
    <row r="607" s="74" customFormat="1" ht="13.8" spans="1:38">
      <c r="A607" s="26">
        <f t="shared" si="128"/>
        <v>2</v>
      </c>
      <c r="B607" s="26">
        <f t="shared" si="129"/>
        <v>7</v>
      </c>
      <c r="C607" t="s">
        <v>28</v>
      </c>
      <c r="D607" s="75">
        <v>0.302083333333333</v>
      </c>
      <c r="E607" s="26">
        <v>87260</v>
      </c>
      <c r="F607" s="26">
        <v>48153.65</v>
      </c>
      <c r="G607" s="26">
        <v>14752</v>
      </c>
      <c r="H607" s="26">
        <v>19774.6</v>
      </c>
      <c r="I607" s="26">
        <v>5769</v>
      </c>
      <c r="J607" s="26">
        <v>-1189.25</v>
      </c>
      <c r="K607" s="26">
        <f t="shared" si="127"/>
        <v>39735.42</v>
      </c>
      <c r="L607" s="27">
        <f t="shared" si="130"/>
        <v>1.75816437828013</v>
      </c>
      <c r="M607" s="75">
        <v>0.302083333333333</v>
      </c>
      <c r="N607" s="26">
        <v>87946.7</v>
      </c>
      <c r="O607" s="26">
        <v>46982.89</v>
      </c>
      <c r="P607" s="26">
        <v>14274.8</v>
      </c>
      <c r="Q607" s="26">
        <v>21349.8</v>
      </c>
      <c r="R607" s="26">
        <v>6637.76</v>
      </c>
      <c r="S607" s="26">
        <v>-1298.55</v>
      </c>
      <c r="T607" s="26">
        <f t="shared" si="131"/>
        <v>38564.66</v>
      </c>
      <c r="U607" s="27">
        <f t="shared" si="132"/>
        <v>1.38491170324074</v>
      </c>
      <c r="V607" s="26">
        <f>INDEX(检修、备用和必开!B:B,MATCH(统调负荷!$C607,检修、备用和必开!$A:$A,0))</f>
        <v>23651</v>
      </c>
      <c r="W607" s="26">
        <f>INDEX(检修、备用和必开!C:C,MATCH(统调负荷!$C607,检修、备用和必开!$A:$A,0))</f>
        <v>0</v>
      </c>
      <c r="X607" s="26">
        <f>INDEX(检修、备用和必开!D:D,MATCH(统调负荷!$C607,检修、备用和必开!$A:$A,0))</f>
        <v>11880</v>
      </c>
      <c r="Y607" s="26">
        <f>INDEX(检修、备用和必开!E:E,MATCH(统调负荷!$C607,检修、备用和必开!$A:$A,0))</f>
        <v>8418.23</v>
      </c>
      <c r="Z607" s="26">
        <f>INDEX(检修、备用和必开!F:F,MATCH(统调负荷!$C607,检修、备用和必开!$A:$A,0))</f>
        <v>980</v>
      </c>
      <c r="AA607" s="26">
        <f t="shared" si="133"/>
        <v>69861.4</v>
      </c>
      <c r="AB607" s="26">
        <v>430.12</v>
      </c>
      <c r="AC607" s="26">
        <v>417.57</v>
      </c>
      <c r="AD607" s="76">
        <f t="shared" si="134"/>
        <v>45664.3020833333</v>
      </c>
      <c r="AE607" s="27">
        <f t="shared" si="135"/>
        <v>686.699999999997</v>
      </c>
      <c r="AF607" s="27">
        <f t="shared" si="136"/>
        <v>-1170.76</v>
      </c>
      <c r="AG607" s="27">
        <f t="shared" si="137"/>
        <v>-477.200000000001</v>
      </c>
      <c r="AH607" s="27">
        <f t="shared" si="138"/>
        <v>1575.2</v>
      </c>
      <c r="AI607" s="27">
        <f t="shared" si="139"/>
        <v>868.76</v>
      </c>
      <c r="AJ607" s="27">
        <f t="shared" si="140"/>
        <v>-109.3</v>
      </c>
      <c r="AK607" s="26">
        <f>INDEX(检修、备用和必开!I:I,MATCH(统调负荷!$C607,检修、备用和必开!$A:$A,0))</f>
        <v>10029.9687142312</v>
      </c>
      <c r="AL607" s="79"/>
    </row>
    <row r="608" s="74" customFormat="1" ht="13.8" spans="1:38">
      <c r="A608" s="26">
        <f t="shared" si="128"/>
        <v>2</v>
      </c>
      <c r="B608" s="26">
        <f t="shared" si="129"/>
        <v>7</v>
      </c>
      <c r="C608" t="s">
        <v>28</v>
      </c>
      <c r="D608" s="75">
        <v>0.3125</v>
      </c>
      <c r="E608" s="26">
        <v>88310</v>
      </c>
      <c r="F608" s="26">
        <v>46552.75</v>
      </c>
      <c r="G608" s="26">
        <v>15795</v>
      </c>
      <c r="H608" s="26">
        <v>21244.5</v>
      </c>
      <c r="I608" s="26">
        <v>5907</v>
      </c>
      <c r="J608" s="26">
        <v>-1189.25</v>
      </c>
      <c r="K608" s="26">
        <f t="shared" si="127"/>
        <v>38134.52</v>
      </c>
      <c r="L608" s="27">
        <f t="shared" si="130"/>
        <v>1.8319727113387</v>
      </c>
      <c r="M608" s="75">
        <v>0.3125</v>
      </c>
      <c r="N608" s="26">
        <v>89387.5</v>
      </c>
      <c r="O608" s="26">
        <v>46240.47</v>
      </c>
      <c r="P608" s="26">
        <v>15282.7</v>
      </c>
      <c r="Q608" s="26">
        <v>22353</v>
      </c>
      <c r="R608" s="26">
        <v>6721.43</v>
      </c>
      <c r="S608" s="26">
        <v>-1210.1</v>
      </c>
      <c r="T608" s="26">
        <f t="shared" si="131"/>
        <v>37822.24</v>
      </c>
      <c r="U608" s="27">
        <f t="shared" si="132"/>
        <v>1.40559862090723</v>
      </c>
      <c r="V608" s="26">
        <f>INDEX(检修、备用和必开!B:B,MATCH(统调负荷!$C608,检修、备用和必开!$A:$A,0))</f>
        <v>23651</v>
      </c>
      <c r="W608" s="26">
        <f>INDEX(检修、备用和必开!C:C,MATCH(统调负荷!$C608,检修、备用和必开!$A:$A,0))</f>
        <v>0</v>
      </c>
      <c r="X608" s="26">
        <f>INDEX(检修、备用和必开!D:D,MATCH(统调负荷!$C608,检修、备用和必开!$A:$A,0))</f>
        <v>11880</v>
      </c>
      <c r="Y608" s="26">
        <f>INDEX(检修、备用和必开!E:E,MATCH(统调负荷!$C608,检修、备用和必开!$A:$A,0))</f>
        <v>8418.23</v>
      </c>
      <c r="Z608" s="26">
        <f>INDEX(检修、备用和必开!F:F,MATCH(统调负荷!$C608,检修、备用和必开!$A:$A,0))</f>
        <v>980</v>
      </c>
      <c r="AA608" s="26">
        <f t="shared" si="133"/>
        <v>69861.4</v>
      </c>
      <c r="AB608" s="26">
        <v>395.43</v>
      </c>
      <c r="AC608" s="26">
        <v>392.76</v>
      </c>
      <c r="AD608" s="76">
        <f t="shared" si="134"/>
        <v>45664.3125</v>
      </c>
      <c r="AE608" s="27">
        <f t="shared" si="135"/>
        <v>1077.5</v>
      </c>
      <c r="AF608" s="27">
        <f t="shared" si="136"/>
        <v>-312.279999999999</v>
      </c>
      <c r="AG608" s="27">
        <f t="shared" si="137"/>
        <v>-512.299999999999</v>
      </c>
      <c r="AH608" s="27">
        <f t="shared" si="138"/>
        <v>1108.5</v>
      </c>
      <c r="AI608" s="27">
        <f t="shared" si="139"/>
        <v>814.43</v>
      </c>
      <c r="AJ608" s="27">
        <f t="shared" si="140"/>
        <v>-20.8499999999999</v>
      </c>
      <c r="AK608" s="26">
        <f>INDEX(检修、备用和必开!I:I,MATCH(统调负荷!$C608,检修、备用和必开!$A:$A,0))</f>
        <v>10029.9687142312</v>
      </c>
      <c r="AL608" s="79"/>
    </row>
    <row r="609" s="74" customFormat="1" ht="13.8" spans="1:38">
      <c r="A609" s="26">
        <f t="shared" si="128"/>
        <v>2</v>
      </c>
      <c r="B609" s="26">
        <f t="shared" si="129"/>
        <v>7</v>
      </c>
      <c r="C609" t="s">
        <v>28</v>
      </c>
      <c r="D609" s="75">
        <v>0.322916666666667</v>
      </c>
      <c r="E609" s="26">
        <v>89630</v>
      </c>
      <c r="F609" s="26">
        <v>45605.65</v>
      </c>
      <c r="G609" s="26">
        <v>16987</v>
      </c>
      <c r="H609" s="26">
        <v>22007.6</v>
      </c>
      <c r="I609" s="26">
        <v>6219</v>
      </c>
      <c r="J609" s="26">
        <v>-1189.25</v>
      </c>
      <c r="K609" s="26">
        <f t="shared" si="127"/>
        <v>37187.42</v>
      </c>
      <c r="L609" s="27">
        <f t="shared" si="130"/>
        <v>1.8786299237753</v>
      </c>
      <c r="M609" s="75">
        <v>0.322916666666667</v>
      </c>
      <c r="N609" s="26">
        <v>90683.8</v>
      </c>
      <c r="O609" s="26">
        <v>45401.84</v>
      </c>
      <c r="P609" s="26">
        <v>16283.5</v>
      </c>
      <c r="Q609" s="26">
        <v>23211.1</v>
      </c>
      <c r="R609" s="26">
        <v>7013.6</v>
      </c>
      <c r="S609" s="26">
        <v>-1226.24</v>
      </c>
      <c r="T609" s="26">
        <f t="shared" si="131"/>
        <v>36983.61</v>
      </c>
      <c r="U609" s="27">
        <f t="shared" si="132"/>
        <v>1.42972244580374</v>
      </c>
      <c r="V609" s="26">
        <f>INDEX(检修、备用和必开!B:B,MATCH(统调负荷!$C609,检修、备用和必开!$A:$A,0))</f>
        <v>23651</v>
      </c>
      <c r="W609" s="26">
        <f>INDEX(检修、备用和必开!C:C,MATCH(统调负荷!$C609,检修、备用和必开!$A:$A,0))</f>
        <v>0</v>
      </c>
      <c r="X609" s="26">
        <f>INDEX(检修、备用和必开!D:D,MATCH(统调负荷!$C609,检修、备用和必开!$A:$A,0))</f>
        <v>11880</v>
      </c>
      <c r="Y609" s="26">
        <f>INDEX(检修、备用和必开!E:E,MATCH(统调负荷!$C609,检修、备用和必开!$A:$A,0))</f>
        <v>8418.23</v>
      </c>
      <c r="Z609" s="26">
        <f>INDEX(检修、备用和必开!F:F,MATCH(统调负荷!$C609,检修、备用和必开!$A:$A,0))</f>
        <v>980</v>
      </c>
      <c r="AA609" s="26">
        <f t="shared" si="133"/>
        <v>69861.4</v>
      </c>
      <c r="AB609" s="26">
        <v>384.82</v>
      </c>
      <c r="AC609" s="26">
        <v>378.82</v>
      </c>
      <c r="AD609" s="76">
        <f t="shared" si="134"/>
        <v>45664.3229166667</v>
      </c>
      <c r="AE609" s="27">
        <f t="shared" si="135"/>
        <v>1053.8</v>
      </c>
      <c r="AF609" s="27">
        <f t="shared" si="136"/>
        <v>-203.810000000005</v>
      </c>
      <c r="AG609" s="27">
        <f t="shared" si="137"/>
        <v>-703.5</v>
      </c>
      <c r="AH609" s="27">
        <f t="shared" si="138"/>
        <v>1203.5</v>
      </c>
      <c r="AI609" s="27">
        <f t="shared" si="139"/>
        <v>794.6</v>
      </c>
      <c r="AJ609" s="27">
        <f t="shared" si="140"/>
        <v>-36.99</v>
      </c>
      <c r="AK609" s="26">
        <f>INDEX(检修、备用和必开!I:I,MATCH(统调负荷!$C609,检修、备用和必开!$A:$A,0))</f>
        <v>10029.9687142312</v>
      </c>
      <c r="AL609" s="79"/>
    </row>
    <row r="610" s="74" customFormat="1" ht="13.8" spans="1:38">
      <c r="A610" s="26">
        <f t="shared" si="128"/>
        <v>2</v>
      </c>
      <c r="B610" s="26">
        <f t="shared" si="129"/>
        <v>8</v>
      </c>
      <c r="C610" t="s">
        <v>28</v>
      </c>
      <c r="D610" s="75">
        <v>0.333333333333333</v>
      </c>
      <c r="E610" s="26">
        <v>93015</v>
      </c>
      <c r="F610" s="26">
        <v>44723.15</v>
      </c>
      <c r="G610" s="26">
        <v>18744</v>
      </c>
      <c r="H610" s="26">
        <v>24167.1</v>
      </c>
      <c r="I610" s="26">
        <v>6570</v>
      </c>
      <c r="J610" s="26">
        <v>-1189.25</v>
      </c>
      <c r="K610" s="26">
        <f t="shared" ref="K610:K673" si="141">F610-Y610</f>
        <v>36304.92</v>
      </c>
      <c r="L610" s="27">
        <f t="shared" si="130"/>
        <v>1.92429566020253</v>
      </c>
      <c r="M610" s="75">
        <v>0.333333333333333</v>
      </c>
      <c r="N610" s="26">
        <v>94369</v>
      </c>
      <c r="O610" s="26">
        <v>45249.18</v>
      </c>
      <c r="P610" s="26">
        <v>18329.8</v>
      </c>
      <c r="Q610" s="26">
        <v>24719.5</v>
      </c>
      <c r="R610" s="26">
        <v>7372.83</v>
      </c>
      <c r="S610" s="26">
        <v>-1302.31</v>
      </c>
      <c r="T610" s="26">
        <f t="shared" si="131"/>
        <v>36830.95</v>
      </c>
      <c r="U610" s="27">
        <f t="shared" si="132"/>
        <v>1.434203192506</v>
      </c>
      <c r="V610" s="26">
        <f>INDEX(检修、备用和必开!B:B,MATCH(统调负荷!$C610,检修、备用和必开!$A:$A,0))</f>
        <v>23651</v>
      </c>
      <c r="W610" s="26">
        <f>INDEX(检修、备用和必开!C:C,MATCH(统调负荷!$C610,检修、备用和必开!$A:$A,0))</f>
        <v>0</v>
      </c>
      <c r="X610" s="26">
        <f>INDEX(检修、备用和必开!D:D,MATCH(统调负荷!$C610,检修、备用和必开!$A:$A,0))</f>
        <v>11880</v>
      </c>
      <c r="Y610" s="26">
        <f>INDEX(检修、备用和必开!E:E,MATCH(统调负荷!$C610,检修、备用和必开!$A:$A,0))</f>
        <v>8418.23</v>
      </c>
      <c r="Z610" s="26">
        <f>INDEX(检修、备用和必开!F:F,MATCH(统调负荷!$C610,检修、备用和必开!$A:$A,0))</f>
        <v>980</v>
      </c>
      <c r="AA610" s="26">
        <f t="shared" si="133"/>
        <v>69861.4</v>
      </c>
      <c r="AB610" s="26">
        <v>374.61</v>
      </c>
      <c r="AC610" s="26">
        <v>388.19</v>
      </c>
      <c r="AD610" s="76">
        <f t="shared" si="134"/>
        <v>45664.3333333333</v>
      </c>
      <c r="AE610" s="27">
        <f t="shared" si="135"/>
        <v>1354</v>
      </c>
      <c r="AF610" s="27">
        <f t="shared" si="136"/>
        <v>526.029999999999</v>
      </c>
      <c r="AG610" s="27">
        <f t="shared" si="137"/>
        <v>-414.200000000001</v>
      </c>
      <c r="AH610" s="27">
        <f t="shared" si="138"/>
        <v>552.400000000001</v>
      </c>
      <c r="AI610" s="27">
        <f t="shared" si="139"/>
        <v>802.83</v>
      </c>
      <c r="AJ610" s="27">
        <f t="shared" si="140"/>
        <v>-113.06</v>
      </c>
      <c r="AK610" s="26">
        <f>INDEX(检修、备用和必开!I:I,MATCH(统调负荷!$C610,检修、备用和必开!$A:$A,0))</f>
        <v>10029.9687142312</v>
      </c>
      <c r="AL610" s="79"/>
    </row>
    <row r="611" s="74" customFormat="1" ht="13.8" spans="1:38">
      <c r="A611" s="26">
        <f t="shared" si="128"/>
        <v>2</v>
      </c>
      <c r="B611" s="26">
        <f t="shared" si="129"/>
        <v>8</v>
      </c>
      <c r="C611" t="s">
        <v>28</v>
      </c>
      <c r="D611" s="75">
        <v>0.34375</v>
      </c>
      <c r="E611" s="26">
        <v>97205</v>
      </c>
      <c r="F611" s="26">
        <v>47102.05</v>
      </c>
      <c r="G611" s="26">
        <v>19622</v>
      </c>
      <c r="H611" s="26">
        <v>24855.2</v>
      </c>
      <c r="I611" s="26">
        <v>7037</v>
      </c>
      <c r="J611" s="26">
        <v>-1411.25</v>
      </c>
      <c r="K611" s="26">
        <f t="shared" si="141"/>
        <v>38683.82</v>
      </c>
      <c r="L611" s="27">
        <f t="shared" si="130"/>
        <v>1.8059591839689</v>
      </c>
      <c r="M611" s="75">
        <v>0.34375</v>
      </c>
      <c r="N611" s="26">
        <v>98708.9</v>
      </c>
      <c r="O611" s="26">
        <v>47744.61</v>
      </c>
      <c r="P611" s="26">
        <v>18811.7</v>
      </c>
      <c r="Q611" s="26">
        <v>25828.6</v>
      </c>
      <c r="R611" s="26">
        <v>7714.37</v>
      </c>
      <c r="S611" s="26">
        <v>-1390.38</v>
      </c>
      <c r="T611" s="26">
        <f t="shared" si="131"/>
        <v>39326.38</v>
      </c>
      <c r="U611" s="27">
        <f t="shared" si="132"/>
        <v>1.36431046287591</v>
      </c>
      <c r="V611" s="26">
        <f>INDEX(检修、备用和必开!B:B,MATCH(统调负荷!$C611,检修、备用和必开!$A:$A,0))</f>
        <v>23651</v>
      </c>
      <c r="W611" s="26">
        <f>INDEX(检修、备用和必开!C:C,MATCH(统调负荷!$C611,检修、备用和必开!$A:$A,0))</f>
        <v>0</v>
      </c>
      <c r="X611" s="26">
        <f>INDEX(检修、备用和必开!D:D,MATCH(统调负荷!$C611,检修、备用和必开!$A:$A,0))</f>
        <v>11880</v>
      </c>
      <c r="Y611" s="26">
        <f>INDEX(检修、备用和必开!E:E,MATCH(统调负荷!$C611,检修、备用和必开!$A:$A,0))</f>
        <v>8418.23</v>
      </c>
      <c r="Z611" s="26">
        <f>INDEX(检修、备用和必开!F:F,MATCH(统调负荷!$C611,检修、备用和必开!$A:$A,0))</f>
        <v>980</v>
      </c>
      <c r="AA611" s="26">
        <f t="shared" si="133"/>
        <v>69861.4</v>
      </c>
      <c r="AB611" s="26">
        <v>407.73</v>
      </c>
      <c r="AC611" s="26">
        <v>434.52</v>
      </c>
      <c r="AD611" s="76">
        <f t="shared" si="134"/>
        <v>45664.34375</v>
      </c>
      <c r="AE611" s="27">
        <f t="shared" si="135"/>
        <v>1503.89999999999</v>
      </c>
      <c r="AF611" s="27">
        <f t="shared" si="136"/>
        <v>642.559999999998</v>
      </c>
      <c r="AG611" s="27">
        <f t="shared" si="137"/>
        <v>-810.299999999999</v>
      </c>
      <c r="AH611" s="27">
        <f t="shared" si="138"/>
        <v>973.399999999998</v>
      </c>
      <c r="AI611" s="27">
        <f t="shared" si="139"/>
        <v>677.37</v>
      </c>
      <c r="AJ611" s="27">
        <f t="shared" si="140"/>
        <v>20.8699999999999</v>
      </c>
      <c r="AK611" s="26">
        <f>INDEX(检修、备用和必开!I:I,MATCH(统调负荷!$C611,检修、备用和必开!$A:$A,0))</f>
        <v>10029.9687142312</v>
      </c>
      <c r="AL611" s="79"/>
    </row>
    <row r="612" s="74" customFormat="1" ht="13.8" spans="1:38">
      <c r="A612" s="26">
        <f t="shared" si="128"/>
        <v>2</v>
      </c>
      <c r="B612" s="26">
        <f t="shared" si="129"/>
        <v>8</v>
      </c>
      <c r="C612" t="s">
        <v>28</v>
      </c>
      <c r="D612" s="75">
        <v>0.354166666666667</v>
      </c>
      <c r="E612" s="26">
        <v>98595</v>
      </c>
      <c r="F612" s="26">
        <v>47215.35</v>
      </c>
      <c r="G612" s="26">
        <v>20068</v>
      </c>
      <c r="H612" s="26">
        <v>25101.9</v>
      </c>
      <c r="I612" s="26">
        <v>7621</v>
      </c>
      <c r="J612" s="26">
        <v>-1411.25</v>
      </c>
      <c r="K612" s="26">
        <f t="shared" si="141"/>
        <v>38797.12</v>
      </c>
      <c r="L612" s="27">
        <f t="shared" si="130"/>
        <v>1.80068520549979</v>
      </c>
      <c r="M612" s="75">
        <v>0.354166666666667</v>
      </c>
      <c r="N612" s="26">
        <v>100157</v>
      </c>
      <c r="O612" s="26">
        <v>48064.39</v>
      </c>
      <c r="P612" s="26">
        <v>19454.8</v>
      </c>
      <c r="Q612" s="26">
        <v>25853</v>
      </c>
      <c r="R612" s="26">
        <v>8172.14</v>
      </c>
      <c r="S612" s="26">
        <v>-1387.33</v>
      </c>
      <c r="T612" s="26">
        <f t="shared" si="131"/>
        <v>39646.16</v>
      </c>
      <c r="U612" s="27">
        <f t="shared" si="132"/>
        <v>1.35584332308094</v>
      </c>
      <c r="V612" s="26">
        <f>INDEX(检修、备用和必开!B:B,MATCH(统调负荷!$C612,检修、备用和必开!$A:$A,0))</f>
        <v>23651</v>
      </c>
      <c r="W612" s="26">
        <f>INDEX(检修、备用和必开!C:C,MATCH(统调负荷!$C612,检修、备用和必开!$A:$A,0))</f>
        <v>0</v>
      </c>
      <c r="X612" s="26">
        <f>INDEX(检修、备用和必开!D:D,MATCH(统调负荷!$C612,检修、备用和必开!$A:$A,0))</f>
        <v>11880</v>
      </c>
      <c r="Y612" s="26">
        <f>INDEX(检修、备用和必开!E:E,MATCH(统调负荷!$C612,检修、备用和必开!$A:$A,0))</f>
        <v>8418.23</v>
      </c>
      <c r="Z612" s="26">
        <f>INDEX(检修、备用和必开!F:F,MATCH(统调负荷!$C612,检修、备用和必开!$A:$A,0))</f>
        <v>980</v>
      </c>
      <c r="AA612" s="26">
        <f t="shared" si="133"/>
        <v>69861.4</v>
      </c>
      <c r="AB612" s="26">
        <v>407.98</v>
      </c>
      <c r="AC612" s="26">
        <v>426.46</v>
      </c>
      <c r="AD612" s="76">
        <f t="shared" si="134"/>
        <v>45664.3541666667</v>
      </c>
      <c r="AE612" s="27">
        <f t="shared" si="135"/>
        <v>1562</v>
      </c>
      <c r="AF612" s="27">
        <f t="shared" si="136"/>
        <v>849.040000000001</v>
      </c>
      <c r="AG612" s="27">
        <f t="shared" si="137"/>
        <v>-613.200000000001</v>
      </c>
      <c r="AH612" s="27">
        <f t="shared" si="138"/>
        <v>751.099999999999</v>
      </c>
      <c r="AI612" s="27">
        <f t="shared" si="139"/>
        <v>551.14</v>
      </c>
      <c r="AJ612" s="27">
        <f t="shared" si="140"/>
        <v>23.9200000000001</v>
      </c>
      <c r="AK612" s="26">
        <f>INDEX(检修、备用和必开!I:I,MATCH(统调负荷!$C612,检修、备用和必开!$A:$A,0))</f>
        <v>10029.9687142312</v>
      </c>
      <c r="AL612" s="79"/>
    </row>
    <row r="613" s="74" customFormat="1" ht="13.8" spans="1:38">
      <c r="A613" s="26">
        <f t="shared" si="128"/>
        <v>2</v>
      </c>
      <c r="B613" s="26">
        <f t="shared" si="129"/>
        <v>8</v>
      </c>
      <c r="C613" t="s">
        <v>28</v>
      </c>
      <c r="D613" s="75">
        <v>0.364583333333333</v>
      </c>
      <c r="E613" s="26">
        <v>99800</v>
      </c>
      <c r="F613" s="26">
        <v>47484.65</v>
      </c>
      <c r="G613" s="26">
        <v>20068</v>
      </c>
      <c r="H613" s="26">
        <v>25383.6</v>
      </c>
      <c r="I613" s="26">
        <v>8275</v>
      </c>
      <c r="J613" s="26">
        <v>-1411.25</v>
      </c>
      <c r="K613" s="26">
        <f t="shared" si="141"/>
        <v>39066.42</v>
      </c>
      <c r="L613" s="27">
        <f t="shared" si="130"/>
        <v>1.78827238328979</v>
      </c>
      <c r="M613" s="75">
        <v>0.364583333333333</v>
      </c>
      <c r="N613" s="26">
        <v>101325</v>
      </c>
      <c r="O613" s="26">
        <v>47675.16</v>
      </c>
      <c r="P613" s="26">
        <v>20138.2</v>
      </c>
      <c r="Q613" s="26">
        <v>26274.4</v>
      </c>
      <c r="R613" s="26">
        <v>8724.58</v>
      </c>
      <c r="S613" s="26">
        <v>-1487.34</v>
      </c>
      <c r="T613" s="26">
        <f t="shared" si="131"/>
        <v>39256.93</v>
      </c>
      <c r="U613" s="27">
        <f t="shared" si="132"/>
        <v>1.36616335787072</v>
      </c>
      <c r="V613" s="26">
        <f>INDEX(检修、备用和必开!B:B,MATCH(统调负荷!$C613,检修、备用和必开!$A:$A,0))</f>
        <v>23651</v>
      </c>
      <c r="W613" s="26">
        <f>INDEX(检修、备用和必开!C:C,MATCH(统调负荷!$C613,检修、备用和必开!$A:$A,0))</f>
        <v>0</v>
      </c>
      <c r="X613" s="26">
        <f>INDEX(检修、备用和必开!D:D,MATCH(统调负荷!$C613,检修、备用和必开!$A:$A,0))</f>
        <v>11880</v>
      </c>
      <c r="Y613" s="26">
        <f>INDEX(检修、备用和必开!E:E,MATCH(统调负荷!$C613,检修、备用和必开!$A:$A,0))</f>
        <v>8418.23</v>
      </c>
      <c r="Z613" s="26">
        <f>INDEX(检修、备用和必开!F:F,MATCH(统调负荷!$C613,检修、备用和必开!$A:$A,0))</f>
        <v>980</v>
      </c>
      <c r="AA613" s="26">
        <f t="shared" si="133"/>
        <v>69861.4</v>
      </c>
      <c r="AB613" s="26">
        <v>426.59</v>
      </c>
      <c r="AC613" s="26">
        <v>423.38</v>
      </c>
      <c r="AD613" s="76">
        <f t="shared" si="134"/>
        <v>45664.3645833333</v>
      </c>
      <c r="AE613" s="27">
        <f t="shared" si="135"/>
        <v>1525</v>
      </c>
      <c r="AF613" s="27">
        <f t="shared" si="136"/>
        <v>190.510000000002</v>
      </c>
      <c r="AG613" s="27">
        <f t="shared" si="137"/>
        <v>70.2000000000007</v>
      </c>
      <c r="AH613" s="27">
        <f t="shared" si="138"/>
        <v>890.800000000003</v>
      </c>
      <c r="AI613" s="27">
        <f t="shared" si="139"/>
        <v>449.58</v>
      </c>
      <c r="AJ613" s="27">
        <f t="shared" si="140"/>
        <v>-76.0899999999999</v>
      </c>
      <c r="AK613" s="26">
        <f>INDEX(检修、备用和必开!I:I,MATCH(统调负荷!$C613,检修、备用和必开!$A:$A,0))</f>
        <v>10029.9687142312</v>
      </c>
      <c r="AL613" s="79"/>
    </row>
    <row r="614" s="74" customFormat="1" ht="13.8" spans="1:38">
      <c r="A614" s="26">
        <f t="shared" si="128"/>
        <v>2</v>
      </c>
      <c r="B614" s="26">
        <f t="shared" si="129"/>
        <v>9</v>
      </c>
      <c r="C614" t="s">
        <v>28</v>
      </c>
      <c r="D614" s="75">
        <v>0.375</v>
      </c>
      <c r="E614" s="26">
        <v>100370</v>
      </c>
      <c r="F614" s="26">
        <v>46564.65</v>
      </c>
      <c r="G614" s="26">
        <v>20601</v>
      </c>
      <c r="H614" s="26">
        <v>25701.6</v>
      </c>
      <c r="I614" s="26">
        <v>8914</v>
      </c>
      <c r="J614" s="26">
        <v>-1411.25</v>
      </c>
      <c r="K614" s="26">
        <f t="shared" si="141"/>
        <v>38146.42</v>
      </c>
      <c r="L614" s="27">
        <f t="shared" si="130"/>
        <v>1.83140121668036</v>
      </c>
      <c r="M614" s="75">
        <v>0.375</v>
      </c>
      <c r="N614" s="26">
        <v>101609</v>
      </c>
      <c r="O614" s="26">
        <v>46833.6</v>
      </c>
      <c r="P614" s="26">
        <v>20153.4</v>
      </c>
      <c r="Q614" s="26">
        <v>26747.6</v>
      </c>
      <c r="R614" s="26">
        <v>9232.81</v>
      </c>
      <c r="S614" s="26">
        <v>-1358.41</v>
      </c>
      <c r="T614" s="26">
        <f t="shared" si="131"/>
        <v>38415.37</v>
      </c>
      <c r="U614" s="27">
        <f t="shared" si="132"/>
        <v>1.38902248855113</v>
      </c>
      <c r="V614" s="26">
        <f>INDEX(检修、备用和必开!B:B,MATCH(统调负荷!$C614,检修、备用和必开!$A:$A,0))</f>
        <v>23651</v>
      </c>
      <c r="W614" s="26">
        <f>INDEX(检修、备用和必开!C:C,MATCH(统调负荷!$C614,检修、备用和必开!$A:$A,0))</f>
        <v>0</v>
      </c>
      <c r="X614" s="26">
        <f>INDEX(检修、备用和必开!D:D,MATCH(统调负荷!$C614,检修、备用和必开!$A:$A,0))</f>
        <v>11880</v>
      </c>
      <c r="Y614" s="26">
        <f>INDEX(检修、备用和必开!E:E,MATCH(统调负荷!$C614,检修、备用和必开!$A:$A,0))</f>
        <v>8418.23</v>
      </c>
      <c r="Z614" s="26">
        <f>INDEX(检修、备用和必开!F:F,MATCH(统调负荷!$C614,检修、备用和必开!$A:$A,0))</f>
        <v>980</v>
      </c>
      <c r="AA614" s="26">
        <f t="shared" si="133"/>
        <v>69861.4</v>
      </c>
      <c r="AB614" s="26">
        <v>422.57</v>
      </c>
      <c r="AC614" s="26">
        <v>418.41</v>
      </c>
      <c r="AD614" s="76">
        <f t="shared" si="134"/>
        <v>45664.375</v>
      </c>
      <c r="AE614" s="27">
        <f t="shared" si="135"/>
        <v>1239</v>
      </c>
      <c r="AF614" s="27">
        <f t="shared" si="136"/>
        <v>268.949999999997</v>
      </c>
      <c r="AG614" s="27">
        <f t="shared" si="137"/>
        <v>-447.599999999999</v>
      </c>
      <c r="AH614" s="27">
        <f t="shared" si="138"/>
        <v>1046</v>
      </c>
      <c r="AI614" s="27">
        <f t="shared" si="139"/>
        <v>318.809999999999</v>
      </c>
      <c r="AJ614" s="27">
        <f t="shared" si="140"/>
        <v>52.8399999999999</v>
      </c>
      <c r="AK614" s="26">
        <f>INDEX(检修、备用和必开!I:I,MATCH(统调负荷!$C614,检修、备用和必开!$A:$A,0))</f>
        <v>10029.9687142312</v>
      </c>
      <c r="AL614" s="79"/>
    </row>
    <row r="615" s="74" customFormat="1" ht="13.8" spans="1:38">
      <c r="A615" s="26">
        <f t="shared" si="128"/>
        <v>2</v>
      </c>
      <c r="B615" s="26">
        <f t="shared" si="129"/>
        <v>9</v>
      </c>
      <c r="C615" t="s">
        <v>28</v>
      </c>
      <c r="D615" s="75">
        <v>0.385416666666667</v>
      </c>
      <c r="E615" s="26">
        <v>100575</v>
      </c>
      <c r="F615" s="26">
        <v>45491.35</v>
      </c>
      <c r="G615" s="26">
        <v>21135</v>
      </c>
      <c r="H615" s="26">
        <v>25655.9</v>
      </c>
      <c r="I615" s="26">
        <v>9704</v>
      </c>
      <c r="J615" s="26">
        <v>-1411.25</v>
      </c>
      <c r="K615" s="26">
        <f t="shared" si="141"/>
        <v>37073.12</v>
      </c>
      <c r="L615" s="27">
        <f t="shared" si="130"/>
        <v>1.88442192078789</v>
      </c>
      <c r="M615" s="75">
        <v>0.385416666666667</v>
      </c>
      <c r="N615" s="26">
        <v>101925</v>
      </c>
      <c r="O615" s="26">
        <v>46039.77</v>
      </c>
      <c r="P615" s="26">
        <v>20629.4</v>
      </c>
      <c r="Q615" s="26">
        <v>26733</v>
      </c>
      <c r="R615" s="26">
        <v>9874.89</v>
      </c>
      <c r="S615" s="26">
        <v>-1352.06</v>
      </c>
      <c r="T615" s="26">
        <f t="shared" si="131"/>
        <v>37621.54</v>
      </c>
      <c r="U615" s="27">
        <f t="shared" si="132"/>
        <v>1.41129750710786</v>
      </c>
      <c r="V615" s="26">
        <f>INDEX(检修、备用和必开!B:B,MATCH(统调负荷!$C615,检修、备用和必开!$A:$A,0))</f>
        <v>23651</v>
      </c>
      <c r="W615" s="26">
        <f>INDEX(检修、备用和必开!C:C,MATCH(统调负荷!$C615,检修、备用和必开!$A:$A,0))</f>
        <v>0</v>
      </c>
      <c r="X615" s="26">
        <f>INDEX(检修、备用和必开!D:D,MATCH(统调负荷!$C615,检修、备用和必开!$A:$A,0))</f>
        <v>11880</v>
      </c>
      <c r="Y615" s="26">
        <f>INDEX(检修、备用和必开!E:E,MATCH(统调负荷!$C615,检修、备用和必开!$A:$A,0))</f>
        <v>8418.23</v>
      </c>
      <c r="Z615" s="26">
        <f>INDEX(检修、备用和必开!F:F,MATCH(统调负荷!$C615,检修、备用和必开!$A:$A,0))</f>
        <v>980</v>
      </c>
      <c r="AA615" s="26">
        <f t="shared" si="133"/>
        <v>69861.4</v>
      </c>
      <c r="AB615" s="26">
        <v>425.07</v>
      </c>
      <c r="AC615" s="26">
        <v>389.03</v>
      </c>
      <c r="AD615" s="76">
        <f t="shared" si="134"/>
        <v>45664.3854166667</v>
      </c>
      <c r="AE615" s="27">
        <f t="shared" si="135"/>
        <v>1350</v>
      </c>
      <c r="AF615" s="27">
        <f t="shared" si="136"/>
        <v>548.419999999998</v>
      </c>
      <c r="AG615" s="27">
        <f t="shared" si="137"/>
        <v>-505.599999999999</v>
      </c>
      <c r="AH615" s="27">
        <f t="shared" si="138"/>
        <v>1077.1</v>
      </c>
      <c r="AI615" s="27">
        <f t="shared" si="139"/>
        <v>170.889999999999</v>
      </c>
      <c r="AJ615" s="27">
        <f t="shared" si="140"/>
        <v>59.1900000000001</v>
      </c>
      <c r="AK615" s="26">
        <f>INDEX(检修、备用和必开!I:I,MATCH(统调负荷!$C615,检修、备用和必开!$A:$A,0))</f>
        <v>10029.9687142312</v>
      </c>
      <c r="AL615" s="79"/>
    </row>
    <row r="616" s="74" customFormat="1" ht="13.8" spans="1:38">
      <c r="A616" s="26">
        <f t="shared" si="128"/>
        <v>2</v>
      </c>
      <c r="B616" s="26">
        <f t="shared" si="129"/>
        <v>9</v>
      </c>
      <c r="C616" t="s">
        <v>28</v>
      </c>
      <c r="D616" s="75">
        <v>0.395833333333333</v>
      </c>
      <c r="E616" s="26">
        <v>100690</v>
      </c>
      <c r="F616" s="26">
        <v>44502.85</v>
      </c>
      <c r="G616" s="26">
        <v>21135</v>
      </c>
      <c r="H616" s="26">
        <v>26014.4</v>
      </c>
      <c r="I616" s="26">
        <v>10449</v>
      </c>
      <c r="J616" s="26">
        <v>-1411.25</v>
      </c>
      <c r="K616" s="26">
        <f t="shared" si="141"/>
        <v>36084.62</v>
      </c>
      <c r="L616" s="27">
        <f t="shared" si="130"/>
        <v>1.93604366624894</v>
      </c>
      <c r="M616" s="75">
        <v>0.395833333333333</v>
      </c>
      <c r="N616" s="26">
        <v>102366</v>
      </c>
      <c r="O616" s="26">
        <v>44857.21</v>
      </c>
      <c r="P616" s="26">
        <v>21090.5</v>
      </c>
      <c r="Q616" s="26">
        <v>27316.5</v>
      </c>
      <c r="R616" s="26">
        <v>10484.7</v>
      </c>
      <c r="S616" s="26">
        <v>-1382.91</v>
      </c>
      <c r="T616" s="26">
        <f t="shared" si="131"/>
        <v>36438.98</v>
      </c>
      <c r="U616" s="27">
        <f t="shared" si="132"/>
        <v>1.44583763978461</v>
      </c>
      <c r="V616" s="26">
        <f>INDEX(检修、备用和必开!B:B,MATCH(统调负荷!$C616,检修、备用和必开!$A:$A,0))</f>
        <v>23651</v>
      </c>
      <c r="W616" s="26">
        <f>INDEX(检修、备用和必开!C:C,MATCH(统调负荷!$C616,检修、备用和必开!$A:$A,0))</f>
        <v>0</v>
      </c>
      <c r="X616" s="26">
        <f>INDEX(检修、备用和必开!D:D,MATCH(统调负荷!$C616,检修、备用和必开!$A:$A,0))</f>
        <v>11880</v>
      </c>
      <c r="Y616" s="26">
        <f>INDEX(检修、备用和必开!E:E,MATCH(统调负荷!$C616,检修、备用和必开!$A:$A,0))</f>
        <v>8418.23</v>
      </c>
      <c r="Z616" s="26">
        <f>INDEX(检修、备用和必开!F:F,MATCH(统调负荷!$C616,检修、备用和必开!$A:$A,0))</f>
        <v>980</v>
      </c>
      <c r="AA616" s="26">
        <f t="shared" si="133"/>
        <v>69861.4</v>
      </c>
      <c r="AB616" s="26">
        <v>412.9</v>
      </c>
      <c r="AC616" s="26">
        <v>356.48</v>
      </c>
      <c r="AD616" s="76">
        <f t="shared" si="134"/>
        <v>45664.3958333333</v>
      </c>
      <c r="AE616" s="27">
        <f t="shared" si="135"/>
        <v>1676</v>
      </c>
      <c r="AF616" s="27">
        <f t="shared" si="136"/>
        <v>354.360000000001</v>
      </c>
      <c r="AG616" s="27">
        <f t="shared" si="137"/>
        <v>-44.5</v>
      </c>
      <c r="AH616" s="27">
        <f t="shared" si="138"/>
        <v>1302.1</v>
      </c>
      <c r="AI616" s="27">
        <f t="shared" si="139"/>
        <v>35.7000000000007</v>
      </c>
      <c r="AJ616" s="27">
        <f t="shared" si="140"/>
        <v>28.3399999999999</v>
      </c>
      <c r="AK616" s="26">
        <f>INDEX(检修、备用和必开!I:I,MATCH(统调负荷!$C616,检修、备用和必开!$A:$A,0))</f>
        <v>10029.9687142312</v>
      </c>
      <c r="AL616" s="79"/>
    </row>
    <row r="617" s="74" customFormat="1" ht="13.8" spans="1:38">
      <c r="A617" s="26">
        <f t="shared" si="128"/>
        <v>2</v>
      </c>
      <c r="B617" s="26">
        <f t="shared" si="129"/>
        <v>9</v>
      </c>
      <c r="C617" t="s">
        <v>28</v>
      </c>
      <c r="D617" s="75">
        <v>0.40625</v>
      </c>
      <c r="E617" s="26">
        <v>100355</v>
      </c>
      <c r="F617" s="26">
        <v>43234.35</v>
      </c>
      <c r="G617" s="26">
        <v>21135</v>
      </c>
      <c r="H617" s="26">
        <v>26291.7</v>
      </c>
      <c r="I617" s="26">
        <v>11105</v>
      </c>
      <c r="J617" s="26">
        <v>-1411.05</v>
      </c>
      <c r="K617" s="26">
        <f t="shared" si="141"/>
        <v>34816.12</v>
      </c>
      <c r="L617" s="27">
        <f t="shared" si="130"/>
        <v>2.00658200856385</v>
      </c>
      <c r="M617" s="75">
        <v>0.40625</v>
      </c>
      <c r="N617" s="26">
        <v>101614</v>
      </c>
      <c r="O617" s="26">
        <v>43376.91</v>
      </c>
      <c r="P617" s="26">
        <v>21153.5</v>
      </c>
      <c r="Q617" s="26">
        <v>27383.3</v>
      </c>
      <c r="R617" s="26">
        <v>11123.2</v>
      </c>
      <c r="S617" s="26">
        <v>-1422.91</v>
      </c>
      <c r="T617" s="26">
        <f t="shared" si="131"/>
        <v>34958.68</v>
      </c>
      <c r="U617" s="27">
        <f t="shared" si="132"/>
        <v>1.49153221226559</v>
      </c>
      <c r="V617" s="26">
        <f>INDEX(检修、备用和必开!B:B,MATCH(统调负荷!$C617,检修、备用和必开!$A:$A,0))</f>
        <v>23651</v>
      </c>
      <c r="W617" s="26">
        <f>INDEX(检修、备用和必开!C:C,MATCH(统调负荷!$C617,检修、备用和必开!$A:$A,0))</f>
        <v>0</v>
      </c>
      <c r="X617" s="26">
        <f>INDEX(检修、备用和必开!D:D,MATCH(统调负荷!$C617,检修、备用和必开!$A:$A,0))</f>
        <v>11880</v>
      </c>
      <c r="Y617" s="26">
        <f>INDEX(检修、备用和必开!E:E,MATCH(统调负荷!$C617,检修、备用和必开!$A:$A,0))</f>
        <v>8418.23</v>
      </c>
      <c r="Z617" s="26">
        <f>INDEX(检修、备用和必开!F:F,MATCH(统调负荷!$C617,检修、备用和必开!$A:$A,0))</f>
        <v>980</v>
      </c>
      <c r="AA617" s="26">
        <f t="shared" si="133"/>
        <v>69861.4</v>
      </c>
      <c r="AB617" s="26">
        <v>395.87</v>
      </c>
      <c r="AC617" s="26">
        <v>341.18</v>
      </c>
      <c r="AD617" s="76">
        <f t="shared" si="134"/>
        <v>45664.40625</v>
      </c>
      <c r="AE617" s="27">
        <f t="shared" si="135"/>
        <v>1259</v>
      </c>
      <c r="AF617" s="27">
        <f t="shared" si="136"/>
        <v>142.560000000005</v>
      </c>
      <c r="AG617" s="27">
        <f t="shared" si="137"/>
        <v>18.5</v>
      </c>
      <c r="AH617" s="27">
        <f t="shared" si="138"/>
        <v>1091.6</v>
      </c>
      <c r="AI617" s="27">
        <f t="shared" si="139"/>
        <v>18.2000000000007</v>
      </c>
      <c r="AJ617" s="27">
        <f t="shared" si="140"/>
        <v>-11.8600000000001</v>
      </c>
      <c r="AK617" s="26">
        <f>INDEX(检修、备用和必开!I:I,MATCH(统调负荷!$C617,检修、备用和必开!$A:$A,0))</f>
        <v>10029.9687142312</v>
      </c>
      <c r="AL617" s="79"/>
    </row>
    <row r="618" s="74" customFormat="1" ht="13.8" spans="1:38">
      <c r="A618" s="26">
        <f t="shared" si="128"/>
        <v>2</v>
      </c>
      <c r="B618" s="26">
        <f t="shared" si="129"/>
        <v>10</v>
      </c>
      <c r="C618" t="s">
        <v>28</v>
      </c>
      <c r="D618" s="75">
        <v>0.416666666666667</v>
      </c>
      <c r="E618" s="26">
        <v>99750</v>
      </c>
      <c r="F618" s="26">
        <v>41886.35</v>
      </c>
      <c r="G618" s="26">
        <v>21297</v>
      </c>
      <c r="H618" s="26">
        <v>26306.9</v>
      </c>
      <c r="I618" s="26">
        <v>11671</v>
      </c>
      <c r="J618" s="26">
        <v>-1411.25</v>
      </c>
      <c r="K618" s="26">
        <f t="shared" si="141"/>
        <v>33468.12</v>
      </c>
      <c r="L618" s="27">
        <f t="shared" si="130"/>
        <v>2.08740138376461</v>
      </c>
      <c r="M618" s="75">
        <v>0.416666666666667</v>
      </c>
      <c r="N618" s="26">
        <v>100869</v>
      </c>
      <c r="O618" s="26">
        <v>41464.81</v>
      </c>
      <c r="P618" s="26">
        <v>21638.8</v>
      </c>
      <c r="Q618" s="26">
        <v>27611.6</v>
      </c>
      <c r="R618" s="26">
        <v>11633.2</v>
      </c>
      <c r="S618" s="26">
        <v>-1479.41</v>
      </c>
      <c r="T618" s="26">
        <f t="shared" si="131"/>
        <v>33046.58</v>
      </c>
      <c r="U618" s="27">
        <f t="shared" si="132"/>
        <v>1.55501264507559</v>
      </c>
      <c r="V618" s="26">
        <f>INDEX(检修、备用和必开!B:B,MATCH(统调负荷!$C618,检修、备用和必开!$A:$A,0))</f>
        <v>23651</v>
      </c>
      <c r="W618" s="26">
        <f>INDEX(检修、备用和必开!C:C,MATCH(统调负荷!$C618,检修、备用和必开!$A:$A,0))</f>
        <v>0</v>
      </c>
      <c r="X618" s="26">
        <f>INDEX(检修、备用和必开!D:D,MATCH(统调负荷!$C618,检修、备用和必开!$A:$A,0))</f>
        <v>11880</v>
      </c>
      <c r="Y618" s="26">
        <f>INDEX(检修、备用和必开!E:E,MATCH(统调负荷!$C618,检修、备用和必开!$A:$A,0))</f>
        <v>8418.23</v>
      </c>
      <c r="Z618" s="26">
        <f>INDEX(检修、备用和必开!F:F,MATCH(统调负荷!$C618,检修、备用和必开!$A:$A,0))</f>
        <v>980</v>
      </c>
      <c r="AA618" s="26">
        <f t="shared" si="133"/>
        <v>69861.4</v>
      </c>
      <c r="AB618" s="26">
        <v>381.78</v>
      </c>
      <c r="AC618" s="26">
        <v>237.04</v>
      </c>
      <c r="AD618" s="76">
        <f t="shared" si="134"/>
        <v>45664.4166666667</v>
      </c>
      <c r="AE618" s="27">
        <f t="shared" si="135"/>
        <v>1119</v>
      </c>
      <c r="AF618" s="27">
        <f t="shared" si="136"/>
        <v>-421.540000000001</v>
      </c>
      <c r="AG618" s="27">
        <f t="shared" si="137"/>
        <v>341.799999999999</v>
      </c>
      <c r="AH618" s="27">
        <f t="shared" si="138"/>
        <v>1304.7</v>
      </c>
      <c r="AI618" s="27">
        <f t="shared" si="139"/>
        <v>-37.7999999999993</v>
      </c>
      <c r="AJ618" s="27">
        <f t="shared" si="140"/>
        <v>-68.1600000000001</v>
      </c>
      <c r="AK618" s="26">
        <f>INDEX(检修、备用和必开!I:I,MATCH(统调负荷!$C618,检修、备用和必开!$A:$A,0))</f>
        <v>10029.9687142312</v>
      </c>
      <c r="AL618" s="79"/>
    </row>
    <row r="619" s="74" customFormat="1" ht="13.8" spans="1:38">
      <c r="A619" s="26">
        <f t="shared" si="128"/>
        <v>2</v>
      </c>
      <c r="B619" s="26">
        <f t="shared" si="129"/>
        <v>10</v>
      </c>
      <c r="C619" t="s">
        <v>28</v>
      </c>
      <c r="D619" s="75">
        <v>0.427083333333333</v>
      </c>
      <c r="E619" s="26">
        <v>97095</v>
      </c>
      <c r="F619" s="26">
        <v>39413.35</v>
      </c>
      <c r="G619" s="26">
        <v>20916</v>
      </c>
      <c r="H619" s="26">
        <v>25772.1</v>
      </c>
      <c r="I619" s="26">
        <v>12405</v>
      </c>
      <c r="J619" s="26">
        <v>-1411.45</v>
      </c>
      <c r="K619" s="26">
        <f t="shared" si="141"/>
        <v>30995.12</v>
      </c>
      <c r="L619" s="27">
        <f t="shared" si="130"/>
        <v>2.25394836348432</v>
      </c>
      <c r="M619" s="75">
        <v>0.427083333333333</v>
      </c>
      <c r="N619" s="26">
        <v>98662</v>
      </c>
      <c r="O619" s="26">
        <v>38757.73</v>
      </c>
      <c r="P619" s="26">
        <v>21847.8</v>
      </c>
      <c r="Q619" s="26">
        <v>27156.8</v>
      </c>
      <c r="R619" s="26">
        <v>12312.2</v>
      </c>
      <c r="S619" s="26">
        <v>-1412.53</v>
      </c>
      <c r="T619" s="26">
        <f t="shared" si="131"/>
        <v>30339.5</v>
      </c>
      <c r="U619" s="27">
        <f t="shared" si="132"/>
        <v>1.65471879107995</v>
      </c>
      <c r="V619" s="26">
        <f>INDEX(检修、备用和必开!B:B,MATCH(统调负荷!$C619,检修、备用和必开!$A:$A,0))</f>
        <v>23651</v>
      </c>
      <c r="W619" s="26">
        <f>INDEX(检修、备用和必开!C:C,MATCH(统调负荷!$C619,检修、备用和必开!$A:$A,0))</f>
        <v>0</v>
      </c>
      <c r="X619" s="26">
        <f>INDEX(检修、备用和必开!D:D,MATCH(统调负荷!$C619,检修、备用和必开!$A:$A,0))</f>
        <v>11880</v>
      </c>
      <c r="Y619" s="26">
        <f>INDEX(检修、备用和必开!E:E,MATCH(统调负荷!$C619,检修、备用和必开!$A:$A,0))</f>
        <v>8418.23</v>
      </c>
      <c r="Z619" s="26">
        <f>INDEX(检修、备用和必开!F:F,MATCH(统调负荷!$C619,检修、备用和必开!$A:$A,0))</f>
        <v>980</v>
      </c>
      <c r="AA619" s="26">
        <f t="shared" si="133"/>
        <v>69861.4</v>
      </c>
      <c r="AB619" s="26">
        <v>257.26</v>
      </c>
      <c r="AC619" s="26">
        <v>156.65</v>
      </c>
      <c r="AD619" s="76">
        <f t="shared" si="134"/>
        <v>45664.4270833333</v>
      </c>
      <c r="AE619" s="27">
        <f t="shared" si="135"/>
        <v>1567</v>
      </c>
      <c r="AF619" s="27">
        <f t="shared" si="136"/>
        <v>-655.619999999995</v>
      </c>
      <c r="AG619" s="27">
        <f t="shared" si="137"/>
        <v>931.799999999999</v>
      </c>
      <c r="AH619" s="27">
        <f t="shared" si="138"/>
        <v>1384.7</v>
      </c>
      <c r="AI619" s="27">
        <f t="shared" si="139"/>
        <v>-92.7999999999993</v>
      </c>
      <c r="AJ619" s="27">
        <f t="shared" si="140"/>
        <v>-1.07999999999993</v>
      </c>
      <c r="AK619" s="26">
        <f>INDEX(检修、备用和必开!I:I,MATCH(统调负荷!$C619,检修、备用和必开!$A:$A,0))</f>
        <v>10029.9687142312</v>
      </c>
      <c r="AL619" s="79"/>
    </row>
    <row r="620" s="74" customFormat="1" ht="13.8" spans="1:38">
      <c r="A620" s="26">
        <f t="shared" si="128"/>
        <v>2</v>
      </c>
      <c r="B620" s="26">
        <f t="shared" si="129"/>
        <v>10</v>
      </c>
      <c r="C620" t="s">
        <v>28</v>
      </c>
      <c r="D620" s="75">
        <v>0.4375</v>
      </c>
      <c r="E620" s="26">
        <v>96735</v>
      </c>
      <c r="F620" s="26">
        <v>39097.35</v>
      </c>
      <c r="G620" s="26">
        <v>20570</v>
      </c>
      <c r="H620" s="26">
        <v>25609.7</v>
      </c>
      <c r="I620" s="26">
        <v>12869</v>
      </c>
      <c r="J620" s="26">
        <v>-1411.05</v>
      </c>
      <c r="K620" s="26">
        <f t="shared" si="141"/>
        <v>30679.12</v>
      </c>
      <c r="L620" s="27">
        <f t="shared" si="130"/>
        <v>2.2771644036726</v>
      </c>
      <c r="M620" s="75">
        <v>0.4375</v>
      </c>
      <c r="N620" s="26">
        <v>98221.6</v>
      </c>
      <c r="O620" s="26">
        <v>38221.58</v>
      </c>
      <c r="P620" s="26">
        <v>21305.6</v>
      </c>
      <c r="Q620" s="26">
        <v>27404.9</v>
      </c>
      <c r="R620" s="26">
        <v>12676</v>
      </c>
      <c r="S620" s="26">
        <v>-1386.48</v>
      </c>
      <c r="T620" s="26">
        <f t="shared" si="131"/>
        <v>29803.35</v>
      </c>
      <c r="U620" s="27">
        <f t="shared" si="132"/>
        <v>1.67600252858755</v>
      </c>
      <c r="V620" s="26">
        <f>INDEX(检修、备用和必开!B:B,MATCH(统调负荷!$C620,检修、备用和必开!$A:$A,0))</f>
        <v>23651</v>
      </c>
      <c r="W620" s="26">
        <f>INDEX(检修、备用和必开!C:C,MATCH(统调负荷!$C620,检修、备用和必开!$A:$A,0))</f>
        <v>0</v>
      </c>
      <c r="X620" s="26">
        <f>INDEX(检修、备用和必开!D:D,MATCH(统调负荷!$C620,检修、备用和必开!$A:$A,0))</f>
        <v>11880</v>
      </c>
      <c r="Y620" s="26">
        <f>INDEX(检修、备用和必开!E:E,MATCH(统调负荷!$C620,检修、备用和必开!$A:$A,0))</f>
        <v>8418.23</v>
      </c>
      <c r="Z620" s="26">
        <f>INDEX(检修、备用和必开!F:F,MATCH(统调负荷!$C620,检修、备用和必开!$A:$A,0))</f>
        <v>980</v>
      </c>
      <c r="AA620" s="26">
        <f t="shared" si="133"/>
        <v>69861.4</v>
      </c>
      <c r="AB620" s="26">
        <v>249.45</v>
      </c>
      <c r="AC620" s="26">
        <v>225.03</v>
      </c>
      <c r="AD620" s="76">
        <f t="shared" si="134"/>
        <v>45664.4375</v>
      </c>
      <c r="AE620" s="27">
        <f t="shared" si="135"/>
        <v>1486.60000000001</v>
      </c>
      <c r="AF620" s="27">
        <f t="shared" si="136"/>
        <v>-875.769999999997</v>
      </c>
      <c r="AG620" s="27">
        <f t="shared" si="137"/>
        <v>735.599999999999</v>
      </c>
      <c r="AH620" s="27">
        <f t="shared" si="138"/>
        <v>1795.2</v>
      </c>
      <c r="AI620" s="27">
        <f t="shared" si="139"/>
        <v>-193</v>
      </c>
      <c r="AJ620" s="27">
        <f t="shared" si="140"/>
        <v>24.5699999999999</v>
      </c>
      <c r="AK620" s="26">
        <f>INDEX(检修、备用和必开!I:I,MATCH(统调负荷!$C620,检修、备用和必开!$A:$A,0))</f>
        <v>10029.9687142312</v>
      </c>
      <c r="AL620" s="79"/>
    </row>
    <row r="621" s="74" customFormat="1" ht="13.8" spans="1:38">
      <c r="A621" s="26">
        <f t="shared" si="128"/>
        <v>2</v>
      </c>
      <c r="B621" s="26">
        <f t="shared" si="129"/>
        <v>10</v>
      </c>
      <c r="C621" t="s">
        <v>28</v>
      </c>
      <c r="D621" s="75">
        <v>0.447916666666667</v>
      </c>
      <c r="E621" s="26">
        <v>96280</v>
      </c>
      <c r="F621" s="26">
        <v>39230.65</v>
      </c>
      <c r="G621" s="26">
        <v>19907</v>
      </c>
      <c r="H621" s="26">
        <v>25304.8</v>
      </c>
      <c r="I621" s="26">
        <v>13249</v>
      </c>
      <c r="J621" s="26">
        <v>-1411.45</v>
      </c>
      <c r="K621" s="26">
        <f t="shared" si="141"/>
        <v>30812.42</v>
      </c>
      <c r="L621" s="27">
        <f t="shared" si="130"/>
        <v>2.26731298612702</v>
      </c>
      <c r="M621" s="75">
        <v>0.447916666666667</v>
      </c>
      <c r="N621" s="26">
        <v>97685.4</v>
      </c>
      <c r="O621" s="26">
        <v>39132.94</v>
      </c>
      <c r="P621" s="26">
        <v>20291</v>
      </c>
      <c r="Q621" s="26">
        <v>26640.9</v>
      </c>
      <c r="R621" s="26">
        <v>13055.8</v>
      </c>
      <c r="S621" s="26">
        <v>-1435.24</v>
      </c>
      <c r="T621" s="26">
        <f t="shared" si="131"/>
        <v>30714.71</v>
      </c>
      <c r="U621" s="27">
        <f t="shared" si="132"/>
        <v>1.6401426374308</v>
      </c>
      <c r="V621" s="26">
        <f>INDEX(检修、备用和必开!B:B,MATCH(统调负荷!$C621,检修、备用和必开!$A:$A,0))</f>
        <v>23651</v>
      </c>
      <c r="W621" s="26">
        <f>INDEX(检修、备用和必开!C:C,MATCH(统调负荷!$C621,检修、备用和必开!$A:$A,0))</f>
        <v>0</v>
      </c>
      <c r="X621" s="26">
        <f>INDEX(检修、备用和必开!D:D,MATCH(统调负荷!$C621,检修、备用和必开!$A:$A,0))</f>
        <v>11880</v>
      </c>
      <c r="Y621" s="26">
        <f>INDEX(检修、备用和必开!E:E,MATCH(统调负荷!$C621,检修、备用和必开!$A:$A,0))</f>
        <v>8418.23</v>
      </c>
      <c r="Z621" s="26">
        <f>INDEX(检修、备用和必开!F:F,MATCH(统调负荷!$C621,检修、备用和必开!$A:$A,0))</f>
        <v>980</v>
      </c>
      <c r="AA621" s="26">
        <f t="shared" si="133"/>
        <v>69861.4</v>
      </c>
      <c r="AB621" s="26">
        <v>363.93</v>
      </c>
      <c r="AC621" s="26">
        <v>324.22</v>
      </c>
      <c r="AD621" s="76">
        <f t="shared" si="134"/>
        <v>45664.4479166667</v>
      </c>
      <c r="AE621" s="27">
        <f t="shared" si="135"/>
        <v>1405.39999999999</v>
      </c>
      <c r="AF621" s="27">
        <f t="shared" si="136"/>
        <v>-97.7099999999991</v>
      </c>
      <c r="AG621" s="27">
        <f t="shared" si="137"/>
        <v>384</v>
      </c>
      <c r="AH621" s="27">
        <f t="shared" si="138"/>
        <v>1336.1</v>
      </c>
      <c r="AI621" s="27">
        <f t="shared" si="139"/>
        <v>-193.200000000001</v>
      </c>
      <c r="AJ621" s="27">
        <f t="shared" si="140"/>
        <v>-23.79</v>
      </c>
      <c r="AK621" s="26">
        <f>INDEX(检修、备用和必开!I:I,MATCH(统调负荷!$C621,检修、备用和必开!$A:$A,0))</f>
        <v>10029.9687142312</v>
      </c>
      <c r="AL621" s="79"/>
    </row>
    <row r="622" s="74" customFormat="1" ht="13.8" spans="1:38">
      <c r="A622" s="26">
        <f t="shared" si="128"/>
        <v>2</v>
      </c>
      <c r="B622" s="26">
        <f t="shared" si="129"/>
        <v>11</v>
      </c>
      <c r="C622" t="s">
        <v>28</v>
      </c>
      <c r="D622" s="75">
        <v>0.458333333333333</v>
      </c>
      <c r="E622" s="26">
        <v>95920</v>
      </c>
      <c r="F622" s="26">
        <v>39146.55</v>
      </c>
      <c r="G622" s="26">
        <v>18982</v>
      </c>
      <c r="H622" s="26">
        <v>25449.7</v>
      </c>
      <c r="I622" s="26">
        <v>13753</v>
      </c>
      <c r="J622" s="26">
        <v>-1411.25</v>
      </c>
      <c r="K622" s="26">
        <f t="shared" si="141"/>
        <v>30728.32</v>
      </c>
      <c r="L622" s="27">
        <f t="shared" si="130"/>
        <v>2.27351837002478</v>
      </c>
      <c r="M622" s="75">
        <v>0.458333333333333</v>
      </c>
      <c r="N622" s="26">
        <v>97364.4</v>
      </c>
      <c r="O622" s="26">
        <v>39918.55</v>
      </c>
      <c r="P622" s="26">
        <v>19226.6</v>
      </c>
      <c r="Q622" s="26">
        <v>26302.1</v>
      </c>
      <c r="R622" s="26">
        <v>13374.3</v>
      </c>
      <c r="S622" s="26">
        <v>-1457.15</v>
      </c>
      <c r="T622" s="26">
        <f t="shared" si="131"/>
        <v>31500.32</v>
      </c>
      <c r="U622" s="27">
        <f t="shared" si="132"/>
        <v>1.61043994142966</v>
      </c>
      <c r="V622" s="26">
        <f>INDEX(检修、备用和必开!B:B,MATCH(统调负荷!$C622,检修、备用和必开!$A:$A,0))</f>
        <v>23651</v>
      </c>
      <c r="W622" s="26">
        <f>INDEX(检修、备用和必开!C:C,MATCH(统调负荷!$C622,检修、备用和必开!$A:$A,0))</f>
        <v>0</v>
      </c>
      <c r="X622" s="26">
        <f>INDEX(检修、备用和必开!D:D,MATCH(统调负荷!$C622,检修、备用和必开!$A:$A,0))</f>
        <v>11880</v>
      </c>
      <c r="Y622" s="26">
        <f>INDEX(检修、备用和必开!E:E,MATCH(统调负荷!$C622,检修、备用和必开!$A:$A,0))</f>
        <v>8418.23</v>
      </c>
      <c r="Z622" s="26">
        <f>INDEX(检修、备用和必开!F:F,MATCH(统调负荷!$C622,检修、备用和必开!$A:$A,0))</f>
        <v>980</v>
      </c>
      <c r="AA622" s="26">
        <f t="shared" si="133"/>
        <v>69861.4</v>
      </c>
      <c r="AB622" s="26">
        <v>368.3</v>
      </c>
      <c r="AC622" s="26">
        <v>330.22</v>
      </c>
      <c r="AD622" s="76">
        <f t="shared" si="134"/>
        <v>45664.4583333333</v>
      </c>
      <c r="AE622" s="27">
        <f t="shared" si="135"/>
        <v>1444.39999999999</v>
      </c>
      <c r="AF622" s="27">
        <f t="shared" si="136"/>
        <v>772</v>
      </c>
      <c r="AG622" s="27">
        <f t="shared" si="137"/>
        <v>244.599999999999</v>
      </c>
      <c r="AH622" s="27">
        <f t="shared" si="138"/>
        <v>852.399999999998</v>
      </c>
      <c r="AI622" s="27">
        <f t="shared" si="139"/>
        <v>-378.700000000001</v>
      </c>
      <c r="AJ622" s="27">
        <f t="shared" si="140"/>
        <v>-45.9000000000001</v>
      </c>
      <c r="AK622" s="26">
        <f>INDEX(检修、备用和必开!I:I,MATCH(统调负荷!$C622,检修、备用和必开!$A:$A,0))</f>
        <v>10029.9687142312</v>
      </c>
      <c r="AL622" s="79"/>
    </row>
    <row r="623" s="74" customFormat="1" ht="13.8" spans="1:38">
      <c r="A623" s="26">
        <f t="shared" si="128"/>
        <v>2</v>
      </c>
      <c r="B623" s="26">
        <f t="shared" si="129"/>
        <v>11</v>
      </c>
      <c r="C623" t="s">
        <v>28</v>
      </c>
      <c r="D623" s="75">
        <v>0.46875</v>
      </c>
      <c r="E623" s="26">
        <v>95560</v>
      </c>
      <c r="F623" s="26">
        <v>39131.35</v>
      </c>
      <c r="G623" s="26">
        <v>18290</v>
      </c>
      <c r="H623" s="26">
        <v>25487.9</v>
      </c>
      <c r="I623" s="26">
        <v>14062</v>
      </c>
      <c r="J623" s="26">
        <v>-1411.25</v>
      </c>
      <c r="K623" s="26">
        <f t="shared" si="141"/>
        <v>30713.12</v>
      </c>
      <c r="L623" s="27">
        <f t="shared" si="130"/>
        <v>2.27464353995947</v>
      </c>
      <c r="M623" s="75">
        <v>0.46875</v>
      </c>
      <c r="N623" s="26">
        <v>96966.8</v>
      </c>
      <c r="O623" s="26">
        <v>40359.85</v>
      </c>
      <c r="P623" s="26">
        <v>18455.4</v>
      </c>
      <c r="Q623" s="26">
        <v>25833.5</v>
      </c>
      <c r="R623" s="26">
        <v>13685.5</v>
      </c>
      <c r="S623" s="26">
        <v>-1367.45</v>
      </c>
      <c r="T623" s="26">
        <f t="shared" si="131"/>
        <v>31941.62</v>
      </c>
      <c r="U623" s="27">
        <f t="shared" si="132"/>
        <v>1.59422221268862</v>
      </c>
      <c r="V623" s="26">
        <f>INDEX(检修、备用和必开!B:B,MATCH(统调负荷!$C623,检修、备用和必开!$A:$A,0))</f>
        <v>23651</v>
      </c>
      <c r="W623" s="26">
        <f>INDEX(检修、备用和必开!C:C,MATCH(统调负荷!$C623,检修、备用和必开!$A:$A,0))</f>
        <v>0</v>
      </c>
      <c r="X623" s="26">
        <f>INDEX(检修、备用和必开!D:D,MATCH(统调负荷!$C623,检修、备用和必开!$A:$A,0))</f>
        <v>11880</v>
      </c>
      <c r="Y623" s="26">
        <f>INDEX(检修、备用和必开!E:E,MATCH(统调负荷!$C623,检修、备用和必开!$A:$A,0))</f>
        <v>8418.23</v>
      </c>
      <c r="Z623" s="26">
        <f>INDEX(检修、备用和必开!F:F,MATCH(统调负荷!$C623,检修、备用和必开!$A:$A,0))</f>
        <v>980</v>
      </c>
      <c r="AA623" s="26">
        <f t="shared" si="133"/>
        <v>69861.4</v>
      </c>
      <c r="AB623" s="26">
        <v>384.31</v>
      </c>
      <c r="AC623" s="26">
        <v>325.75</v>
      </c>
      <c r="AD623" s="76">
        <f t="shared" si="134"/>
        <v>45664.46875</v>
      </c>
      <c r="AE623" s="27">
        <f t="shared" si="135"/>
        <v>1406.8</v>
      </c>
      <c r="AF623" s="27">
        <f t="shared" si="136"/>
        <v>1228.5</v>
      </c>
      <c r="AG623" s="27">
        <f t="shared" si="137"/>
        <v>165.400000000001</v>
      </c>
      <c r="AH623" s="27">
        <f t="shared" si="138"/>
        <v>345.599999999999</v>
      </c>
      <c r="AI623" s="27">
        <f t="shared" si="139"/>
        <v>-376.5</v>
      </c>
      <c r="AJ623" s="27">
        <f t="shared" si="140"/>
        <v>43.8</v>
      </c>
      <c r="AK623" s="26">
        <f>INDEX(检修、备用和必开!I:I,MATCH(统调负荷!$C623,检修、备用和必开!$A:$A,0))</f>
        <v>10029.9687142312</v>
      </c>
      <c r="AL623" s="79"/>
    </row>
    <row r="624" s="74" customFormat="1" ht="13.8" spans="1:38">
      <c r="A624" s="26">
        <f t="shared" si="128"/>
        <v>2</v>
      </c>
      <c r="B624" s="26">
        <f t="shared" si="129"/>
        <v>11</v>
      </c>
      <c r="C624" t="s">
        <v>28</v>
      </c>
      <c r="D624" s="75">
        <v>0.479166666666667</v>
      </c>
      <c r="E624" s="26">
        <v>94025</v>
      </c>
      <c r="F624" s="26">
        <v>38318.45</v>
      </c>
      <c r="G624" s="26">
        <v>17489</v>
      </c>
      <c r="H624" s="26">
        <v>25315.8</v>
      </c>
      <c r="I624" s="26">
        <v>14313</v>
      </c>
      <c r="J624" s="26">
        <v>-1411.25</v>
      </c>
      <c r="K624" s="26">
        <f t="shared" si="141"/>
        <v>29900.22</v>
      </c>
      <c r="L624" s="27">
        <f t="shared" si="130"/>
        <v>2.3364844807162</v>
      </c>
      <c r="M624" s="75">
        <v>0.479166666666667</v>
      </c>
      <c r="N624" s="26">
        <v>95467.5</v>
      </c>
      <c r="O624" s="26">
        <v>39585.91</v>
      </c>
      <c r="P624" s="26">
        <v>17867.4</v>
      </c>
      <c r="Q624" s="26">
        <v>25652</v>
      </c>
      <c r="R624" s="26">
        <v>13785.1</v>
      </c>
      <c r="S624" s="26">
        <v>-1422.91</v>
      </c>
      <c r="T624" s="26">
        <f t="shared" si="131"/>
        <v>31167.68</v>
      </c>
      <c r="U624" s="27">
        <f t="shared" si="132"/>
        <v>1.62288420653564</v>
      </c>
      <c r="V624" s="26">
        <f>INDEX(检修、备用和必开!B:B,MATCH(统调负荷!$C624,检修、备用和必开!$A:$A,0))</f>
        <v>23651</v>
      </c>
      <c r="W624" s="26">
        <f>INDEX(检修、备用和必开!C:C,MATCH(统调负荷!$C624,检修、备用和必开!$A:$A,0))</f>
        <v>0</v>
      </c>
      <c r="X624" s="26">
        <f>INDEX(检修、备用和必开!D:D,MATCH(统调负荷!$C624,检修、备用和必开!$A:$A,0))</f>
        <v>11880</v>
      </c>
      <c r="Y624" s="26">
        <f>INDEX(检修、备用和必开!E:E,MATCH(统调负荷!$C624,检修、备用和必开!$A:$A,0))</f>
        <v>8418.23</v>
      </c>
      <c r="Z624" s="26">
        <f>INDEX(检修、备用和必开!F:F,MATCH(统调负荷!$C624,检修、备用和必开!$A:$A,0))</f>
        <v>980</v>
      </c>
      <c r="AA624" s="26">
        <f t="shared" si="133"/>
        <v>69861.4</v>
      </c>
      <c r="AB624" s="26">
        <v>397.59</v>
      </c>
      <c r="AC624" s="26">
        <v>285.19</v>
      </c>
      <c r="AD624" s="76">
        <f t="shared" si="134"/>
        <v>45664.4791666667</v>
      </c>
      <c r="AE624" s="27">
        <f t="shared" si="135"/>
        <v>1442.5</v>
      </c>
      <c r="AF624" s="27">
        <f t="shared" si="136"/>
        <v>1267.46000000001</v>
      </c>
      <c r="AG624" s="27">
        <f t="shared" si="137"/>
        <v>378.400000000001</v>
      </c>
      <c r="AH624" s="27">
        <f t="shared" si="138"/>
        <v>336.200000000001</v>
      </c>
      <c r="AI624" s="27">
        <f t="shared" si="139"/>
        <v>-527.9</v>
      </c>
      <c r="AJ624" s="27">
        <f t="shared" si="140"/>
        <v>-11.6600000000001</v>
      </c>
      <c r="AK624" s="26">
        <f>INDEX(检修、备用和必开!I:I,MATCH(统调负荷!$C624,检修、备用和必开!$A:$A,0))</f>
        <v>10029.9687142312</v>
      </c>
      <c r="AL624" s="79"/>
    </row>
    <row r="625" s="74" customFormat="1" ht="13.8" spans="1:38">
      <c r="A625" s="26">
        <f t="shared" si="128"/>
        <v>2</v>
      </c>
      <c r="B625" s="26">
        <f t="shared" si="129"/>
        <v>11</v>
      </c>
      <c r="C625" t="s">
        <v>28</v>
      </c>
      <c r="D625" s="75">
        <v>0.489583333333333</v>
      </c>
      <c r="E625" s="26">
        <v>90770</v>
      </c>
      <c r="F625" s="26">
        <v>36124.55</v>
      </c>
      <c r="G625" s="26">
        <v>16274</v>
      </c>
      <c r="H625" s="26">
        <v>25306.7</v>
      </c>
      <c r="I625" s="26">
        <v>14476</v>
      </c>
      <c r="J625" s="26">
        <v>-1411.25</v>
      </c>
      <c r="K625" s="26">
        <f t="shared" si="141"/>
        <v>27706.32</v>
      </c>
      <c r="L625" s="27">
        <f t="shared" si="130"/>
        <v>2.5214969003462</v>
      </c>
      <c r="M625" s="75">
        <v>0.489583333333333</v>
      </c>
      <c r="N625" s="26">
        <v>92361.6</v>
      </c>
      <c r="O625" s="26">
        <v>38095.84</v>
      </c>
      <c r="P625" s="26">
        <v>16775.4</v>
      </c>
      <c r="Q625" s="26">
        <v>24955.5</v>
      </c>
      <c r="R625" s="26">
        <v>13965</v>
      </c>
      <c r="S625" s="26">
        <v>-1430.14</v>
      </c>
      <c r="T625" s="26">
        <f t="shared" si="131"/>
        <v>29677.61</v>
      </c>
      <c r="U625" s="27">
        <f t="shared" si="132"/>
        <v>1.68107357473156</v>
      </c>
      <c r="V625" s="26">
        <f>INDEX(检修、备用和必开!B:B,MATCH(统调负荷!$C625,检修、备用和必开!$A:$A,0))</f>
        <v>23651</v>
      </c>
      <c r="W625" s="26">
        <f>INDEX(检修、备用和必开!C:C,MATCH(统调负荷!$C625,检修、备用和必开!$A:$A,0))</f>
        <v>0</v>
      </c>
      <c r="X625" s="26">
        <f>INDEX(检修、备用和必开!D:D,MATCH(统调负荷!$C625,检修、备用和必开!$A:$A,0))</f>
        <v>11880</v>
      </c>
      <c r="Y625" s="26">
        <f>INDEX(检修、备用和必开!E:E,MATCH(统调负荷!$C625,检修、备用和必开!$A:$A,0))</f>
        <v>8418.23</v>
      </c>
      <c r="Z625" s="26">
        <f>INDEX(检修、备用和必开!F:F,MATCH(统调负荷!$C625,检修、备用和必开!$A:$A,0))</f>
        <v>980</v>
      </c>
      <c r="AA625" s="26">
        <f t="shared" si="133"/>
        <v>69861.4</v>
      </c>
      <c r="AB625" s="26">
        <v>391.82</v>
      </c>
      <c r="AC625" s="26">
        <v>298.01</v>
      </c>
      <c r="AD625" s="76">
        <f t="shared" si="134"/>
        <v>45664.4895833333</v>
      </c>
      <c r="AE625" s="27">
        <f t="shared" si="135"/>
        <v>1591.60000000001</v>
      </c>
      <c r="AF625" s="27">
        <f t="shared" si="136"/>
        <v>1971.28999999999</v>
      </c>
      <c r="AG625" s="27">
        <f t="shared" si="137"/>
        <v>501.400000000001</v>
      </c>
      <c r="AH625" s="27">
        <f t="shared" si="138"/>
        <v>-351.200000000001</v>
      </c>
      <c r="AI625" s="27">
        <f t="shared" si="139"/>
        <v>-511</v>
      </c>
      <c r="AJ625" s="27">
        <f t="shared" si="140"/>
        <v>-18.8900000000001</v>
      </c>
      <c r="AK625" s="26">
        <f>INDEX(检修、备用和必开!I:I,MATCH(统调负荷!$C625,检修、备用和必开!$A:$A,0))</f>
        <v>10029.9687142312</v>
      </c>
      <c r="AL625" s="79"/>
    </row>
    <row r="626" s="74" customFormat="1" ht="13.8" spans="1:38">
      <c r="A626" s="26">
        <f t="shared" si="128"/>
        <v>2</v>
      </c>
      <c r="B626" s="26">
        <f t="shared" si="129"/>
        <v>12</v>
      </c>
      <c r="C626" t="s">
        <v>28</v>
      </c>
      <c r="D626" s="75">
        <v>0.5</v>
      </c>
      <c r="E626" s="26">
        <v>85705</v>
      </c>
      <c r="F626" s="26">
        <v>33447.05</v>
      </c>
      <c r="G626" s="26">
        <v>15318</v>
      </c>
      <c r="H626" s="26">
        <v>23781.2</v>
      </c>
      <c r="I626" s="26">
        <v>14570</v>
      </c>
      <c r="J626" s="26">
        <v>-1411.25</v>
      </c>
      <c r="K626" s="26">
        <f t="shared" si="141"/>
        <v>25028.82</v>
      </c>
      <c r="L626" s="27">
        <f t="shared" si="130"/>
        <v>2.79123826053326</v>
      </c>
      <c r="M626" s="75">
        <v>0.5</v>
      </c>
      <c r="N626" s="26">
        <v>86283.1</v>
      </c>
      <c r="O626" s="26">
        <v>34217.13</v>
      </c>
      <c r="P626" s="26">
        <v>16182.1</v>
      </c>
      <c r="Q626" s="26">
        <v>23488.7</v>
      </c>
      <c r="R626" s="26">
        <v>13863.7</v>
      </c>
      <c r="S626" s="26">
        <v>-1468.53</v>
      </c>
      <c r="T626" s="26">
        <f t="shared" si="131"/>
        <v>25798.9</v>
      </c>
      <c r="U626" s="27">
        <f t="shared" si="132"/>
        <v>1.85412525312575</v>
      </c>
      <c r="V626" s="26">
        <f>INDEX(检修、备用和必开!B:B,MATCH(统调负荷!$C626,检修、备用和必开!$A:$A,0))</f>
        <v>23651</v>
      </c>
      <c r="W626" s="26">
        <f>INDEX(检修、备用和必开!C:C,MATCH(统调负荷!$C626,检修、备用和必开!$A:$A,0))</f>
        <v>0</v>
      </c>
      <c r="X626" s="26">
        <f>INDEX(检修、备用和必开!D:D,MATCH(统调负荷!$C626,检修、备用和必开!$A:$A,0))</f>
        <v>11880</v>
      </c>
      <c r="Y626" s="26">
        <f>INDEX(检修、备用和必开!E:E,MATCH(统调负荷!$C626,检修、备用和必开!$A:$A,0))</f>
        <v>8418.23</v>
      </c>
      <c r="Z626" s="26">
        <f>INDEX(检修、备用和必开!F:F,MATCH(统调负荷!$C626,检修、备用和必开!$A:$A,0))</f>
        <v>980</v>
      </c>
      <c r="AA626" s="26">
        <f t="shared" si="133"/>
        <v>69861.4</v>
      </c>
      <c r="AB626" s="26">
        <v>215.76</v>
      </c>
      <c r="AC626" s="26">
        <v>63.23</v>
      </c>
      <c r="AD626" s="76">
        <f t="shared" si="134"/>
        <v>45664.5</v>
      </c>
      <c r="AE626" s="27">
        <f t="shared" si="135"/>
        <v>578.100000000006</v>
      </c>
      <c r="AF626" s="27">
        <f t="shared" si="136"/>
        <v>770.079999999994</v>
      </c>
      <c r="AG626" s="27">
        <f t="shared" si="137"/>
        <v>864.1</v>
      </c>
      <c r="AH626" s="27">
        <f t="shared" si="138"/>
        <v>-292.5</v>
      </c>
      <c r="AI626" s="27">
        <f t="shared" si="139"/>
        <v>-706.299999999999</v>
      </c>
      <c r="AJ626" s="27">
        <f t="shared" si="140"/>
        <v>-57.28</v>
      </c>
      <c r="AK626" s="26">
        <f>INDEX(检修、备用和必开!I:I,MATCH(统调负荷!$C626,检修、备用和必开!$A:$A,0))</f>
        <v>10029.9687142312</v>
      </c>
      <c r="AL626" s="79"/>
    </row>
    <row r="627" s="74" customFormat="1" ht="13.8" spans="1:38">
      <c r="A627" s="26">
        <f t="shared" si="128"/>
        <v>2</v>
      </c>
      <c r="B627" s="26">
        <f t="shared" si="129"/>
        <v>12</v>
      </c>
      <c r="C627" t="s">
        <v>28</v>
      </c>
      <c r="D627" s="75">
        <v>0.510416666666667</v>
      </c>
      <c r="E627" s="26">
        <v>85100</v>
      </c>
      <c r="F627" s="26">
        <v>33923.35</v>
      </c>
      <c r="G627" s="26">
        <v>14839</v>
      </c>
      <c r="H627" s="26">
        <v>22979.1</v>
      </c>
      <c r="I627" s="26">
        <v>14770</v>
      </c>
      <c r="J627" s="26">
        <v>-1411.45</v>
      </c>
      <c r="K627" s="26">
        <f t="shared" si="141"/>
        <v>25505.12</v>
      </c>
      <c r="L627" s="27">
        <f t="shared" si="130"/>
        <v>2.73911277421945</v>
      </c>
      <c r="M627" s="75">
        <v>0.510416666666667</v>
      </c>
      <c r="N627" s="26">
        <v>86430.6</v>
      </c>
      <c r="O627" s="26">
        <v>36721.06</v>
      </c>
      <c r="P627" s="26">
        <v>15170.3</v>
      </c>
      <c r="Q627" s="26">
        <v>22171.5</v>
      </c>
      <c r="R627" s="26">
        <v>13792.6</v>
      </c>
      <c r="S627" s="26">
        <v>-1424.86</v>
      </c>
      <c r="T627" s="26">
        <f t="shared" si="131"/>
        <v>28302.83</v>
      </c>
      <c r="U627" s="27">
        <f t="shared" si="132"/>
        <v>1.73858834731153</v>
      </c>
      <c r="V627" s="26">
        <f>INDEX(检修、备用和必开!B:B,MATCH(统调负荷!$C627,检修、备用和必开!$A:$A,0))</f>
        <v>23651</v>
      </c>
      <c r="W627" s="26">
        <f>INDEX(检修、备用和必开!C:C,MATCH(统调负荷!$C627,检修、备用和必开!$A:$A,0))</f>
        <v>0</v>
      </c>
      <c r="X627" s="26">
        <f>INDEX(检修、备用和必开!D:D,MATCH(统调负荷!$C627,检修、备用和必开!$A:$A,0))</f>
        <v>11880</v>
      </c>
      <c r="Y627" s="26">
        <f>INDEX(检修、备用和必开!E:E,MATCH(统调负荷!$C627,检修、备用和必开!$A:$A,0))</f>
        <v>8418.23</v>
      </c>
      <c r="Z627" s="26">
        <f>INDEX(检修、备用和必开!F:F,MATCH(统调负荷!$C627,检修、备用和必开!$A:$A,0))</f>
        <v>980</v>
      </c>
      <c r="AA627" s="26">
        <f t="shared" si="133"/>
        <v>69861.4</v>
      </c>
      <c r="AB627" s="26">
        <v>305.23</v>
      </c>
      <c r="AC627" s="26">
        <v>297.86</v>
      </c>
      <c r="AD627" s="76">
        <f t="shared" si="134"/>
        <v>45664.5104166667</v>
      </c>
      <c r="AE627" s="27">
        <f t="shared" si="135"/>
        <v>1330.60000000001</v>
      </c>
      <c r="AF627" s="27">
        <f t="shared" si="136"/>
        <v>2797.71</v>
      </c>
      <c r="AG627" s="27">
        <f t="shared" si="137"/>
        <v>331.299999999999</v>
      </c>
      <c r="AH627" s="27">
        <f t="shared" si="138"/>
        <v>-807.599999999999</v>
      </c>
      <c r="AI627" s="27">
        <f t="shared" si="139"/>
        <v>-977.4</v>
      </c>
      <c r="AJ627" s="27">
        <f t="shared" si="140"/>
        <v>-13.4099999999999</v>
      </c>
      <c r="AK627" s="26">
        <f>INDEX(检修、备用和必开!I:I,MATCH(统调负荷!$C627,检修、备用和必开!$A:$A,0))</f>
        <v>10029.9687142312</v>
      </c>
      <c r="AL627" s="79"/>
    </row>
    <row r="628" s="74" customFormat="1" ht="13.8" spans="1:38">
      <c r="A628" s="26">
        <f t="shared" si="128"/>
        <v>2</v>
      </c>
      <c r="B628" s="26">
        <f t="shared" si="129"/>
        <v>12</v>
      </c>
      <c r="C628" t="s">
        <v>28</v>
      </c>
      <c r="D628" s="75">
        <v>0.520833333333333</v>
      </c>
      <c r="E628" s="26">
        <v>84475</v>
      </c>
      <c r="F628" s="26">
        <v>33810.45</v>
      </c>
      <c r="G628" s="26">
        <v>14398</v>
      </c>
      <c r="H628" s="26">
        <v>22866.8</v>
      </c>
      <c r="I628" s="26">
        <v>14811</v>
      </c>
      <c r="J628" s="26">
        <v>-1411.25</v>
      </c>
      <c r="K628" s="26">
        <f t="shared" si="141"/>
        <v>25392.22</v>
      </c>
      <c r="L628" s="27">
        <f t="shared" si="130"/>
        <v>2.75129153732915</v>
      </c>
      <c r="M628" s="75">
        <v>0.520833333333333</v>
      </c>
      <c r="N628" s="26">
        <v>85601.5</v>
      </c>
      <c r="O628" s="26">
        <v>36946.95</v>
      </c>
      <c r="P628" s="26">
        <v>14670.5</v>
      </c>
      <c r="Q628" s="26">
        <v>21811.5</v>
      </c>
      <c r="R628" s="26">
        <v>13585.5</v>
      </c>
      <c r="S628" s="26">
        <v>-1412.95</v>
      </c>
      <c r="T628" s="26">
        <f t="shared" si="131"/>
        <v>28528.72</v>
      </c>
      <c r="U628" s="27">
        <f t="shared" si="132"/>
        <v>1.72886941234466</v>
      </c>
      <c r="V628" s="26">
        <f>INDEX(检修、备用和必开!B:B,MATCH(统调负荷!$C628,检修、备用和必开!$A:$A,0))</f>
        <v>23651</v>
      </c>
      <c r="W628" s="26">
        <f>INDEX(检修、备用和必开!C:C,MATCH(统调负荷!$C628,检修、备用和必开!$A:$A,0))</f>
        <v>0</v>
      </c>
      <c r="X628" s="26">
        <f>INDEX(检修、备用和必开!D:D,MATCH(统调负荷!$C628,检修、备用和必开!$A:$A,0))</f>
        <v>11880</v>
      </c>
      <c r="Y628" s="26">
        <f>INDEX(检修、备用和必开!E:E,MATCH(统调负荷!$C628,检修、备用和必开!$A:$A,0))</f>
        <v>8418.23</v>
      </c>
      <c r="Z628" s="26">
        <f>INDEX(检修、备用和必开!F:F,MATCH(统调负荷!$C628,检修、备用和必开!$A:$A,0))</f>
        <v>980</v>
      </c>
      <c r="AA628" s="26">
        <f t="shared" si="133"/>
        <v>69861.4</v>
      </c>
      <c r="AB628" s="26">
        <v>309.09</v>
      </c>
      <c r="AC628" s="26">
        <v>296.71</v>
      </c>
      <c r="AD628" s="76">
        <f t="shared" si="134"/>
        <v>45664.5208333333</v>
      </c>
      <c r="AE628" s="27">
        <f t="shared" si="135"/>
        <v>1126.5</v>
      </c>
      <c r="AF628" s="27">
        <f t="shared" si="136"/>
        <v>3136.5</v>
      </c>
      <c r="AG628" s="27">
        <f t="shared" si="137"/>
        <v>272.5</v>
      </c>
      <c r="AH628" s="27">
        <f t="shared" si="138"/>
        <v>-1055.3</v>
      </c>
      <c r="AI628" s="27">
        <f t="shared" si="139"/>
        <v>-1225.5</v>
      </c>
      <c r="AJ628" s="27">
        <f t="shared" si="140"/>
        <v>-1.70000000000005</v>
      </c>
      <c r="AK628" s="26">
        <f>INDEX(检修、备用和必开!I:I,MATCH(统调负荷!$C628,检修、备用和必开!$A:$A,0))</f>
        <v>10029.9687142312</v>
      </c>
      <c r="AL628" s="79"/>
    </row>
    <row r="629" s="74" customFormat="1" ht="13.8" spans="1:38">
      <c r="A629" s="26">
        <f t="shared" si="128"/>
        <v>2</v>
      </c>
      <c r="B629" s="26">
        <f t="shared" si="129"/>
        <v>12</v>
      </c>
      <c r="C629" t="s">
        <v>28</v>
      </c>
      <c r="D629" s="75">
        <v>0.53125</v>
      </c>
      <c r="E629" s="26">
        <v>83970</v>
      </c>
      <c r="F629" s="26">
        <v>33508.55</v>
      </c>
      <c r="G629" s="26">
        <v>14212</v>
      </c>
      <c r="H629" s="26">
        <v>22762.7</v>
      </c>
      <c r="I629" s="26">
        <v>14898</v>
      </c>
      <c r="J629" s="26">
        <v>-1411.25</v>
      </c>
      <c r="K629" s="26">
        <f t="shared" si="141"/>
        <v>25090.32</v>
      </c>
      <c r="L629" s="27">
        <f t="shared" si="130"/>
        <v>2.78439653220844</v>
      </c>
      <c r="M629" s="75">
        <v>0.53125</v>
      </c>
      <c r="N629" s="26">
        <v>85470.7</v>
      </c>
      <c r="O629" s="26">
        <v>36997.13</v>
      </c>
      <c r="P629" s="26">
        <v>14586.8</v>
      </c>
      <c r="Q629" s="26">
        <v>21870</v>
      </c>
      <c r="R629" s="26">
        <v>13413.8</v>
      </c>
      <c r="S629" s="26">
        <v>-1397.03</v>
      </c>
      <c r="T629" s="26">
        <f t="shared" si="131"/>
        <v>28578.9</v>
      </c>
      <c r="U629" s="27">
        <f t="shared" si="132"/>
        <v>1.72672514576521</v>
      </c>
      <c r="V629" s="26">
        <f>INDEX(检修、备用和必开!B:B,MATCH(统调负荷!$C629,检修、备用和必开!$A:$A,0))</f>
        <v>23651</v>
      </c>
      <c r="W629" s="26">
        <f>INDEX(检修、备用和必开!C:C,MATCH(统调负荷!$C629,检修、备用和必开!$A:$A,0))</f>
        <v>0</v>
      </c>
      <c r="X629" s="26">
        <f>INDEX(检修、备用和必开!D:D,MATCH(统调负荷!$C629,检修、备用和必开!$A:$A,0))</f>
        <v>11880</v>
      </c>
      <c r="Y629" s="26">
        <f>INDEX(检修、备用和必开!E:E,MATCH(统调负荷!$C629,检修、备用和必开!$A:$A,0))</f>
        <v>8418.23</v>
      </c>
      <c r="Z629" s="26">
        <f>INDEX(检修、备用和必开!F:F,MATCH(统调负荷!$C629,检修、备用和必开!$A:$A,0))</f>
        <v>980</v>
      </c>
      <c r="AA629" s="26">
        <f t="shared" si="133"/>
        <v>69861.4</v>
      </c>
      <c r="AB629" s="26">
        <v>301.38</v>
      </c>
      <c r="AC629" s="26">
        <v>298.04</v>
      </c>
      <c r="AD629" s="76">
        <f t="shared" si="134"/>
        <v>45664.53125</v>
      </c>
      <c r="AE629" s="27">
        <f t="shared" si="135"/>
        <v>1500.7</v>
      </c>
      <c r="AF629" s="27">
        <f t="shared" si="136"/>
        <v>3488.57999999999</v>
      </c>
      <c r="AG629" s="27">
        <f t="shared" si="137"/>
        <v>374.799999999999</v>
      </c>
      <c r="AH629" s="27">
        <f t="shared" si="138"/>
        <v>-892.700000000001</v>
      </c>
      <c r="AI629" s="27">
        <f t="shared" si="139"/>
        <v>-1484.2</v>
      </c>
      <c r="AJ629" s="27">
        <f t="shared" si="140"/>
        <v>14.22</v>
      </c>
      <c r="AK629" s="26">
        <f>INDEX(检修、备用和必开!I:I,MATCH(统调负荷!$C629,检修、备用和必开!$A:$A,0))</f>
        <v>10029.9687142312</v>
      </c>
      <c r="AL629" s="79"/>
    </row>
    <row r="630" s="74" customFormat="1" ht="13.8" spans="1:38">
      <c r="A630" s="26">
        <f t="shared" si="128"/>
        <v>2</v>
      </c>
      <c r="B630" s="26">
        <f t="shared" si="129"/>
        <v>13</v>
      </c>
      <c r="C630" t="s">
        <v>28</v>
      </c>
      <c r="D630" s="75">
        <v>0.541666666666667</v>
      </c>
      <c r="E630" s="26">
        <v>83875</v>
      </c>
      <c r="F630" s="26">
        <v>33467.45</v>
      </c>
      <c r="G630" s="26">
        <v>14095</v>
      </c>
      <c r="H630" s="26">
        <v>22864.8</v>
      </c>
      <c r="I630" s="26">
        <v>14859</v>
      </c>
      <c r="J630" s="26">
        <v>-1411.25</v>
      </c>
      <c r="K630" s="26">
        <f t="shared" si="141"/>
        <v>25049.22</v>
      </c>
      <c r="L630" s="27">
        <f t="shared" si="130"/>
        <v>2.78896508553959</v>
      </c>
      <c r="M630" s="75">
        <v>0.541666666666667</v>
      </c>
      <c r="N630" s="26">
        <v>85657.4</v>
      </c>
      <c r="O630" s="26">
        <v>37377.64</v>
      </c>
      <c r="P630" s="26">
        <v>14827.3</v>
      </c>
      <c r="Q630" s="26">
        <v>21599.9</v>
      </c>
      <c r="R630" s="26">
        <v>13254.6</v>
      </c>
      <c r="S630" s="26">
        <v>-1402.04</v>
      </c>
      <c r="T630" s="26">
        <f t="shared" si="131"/>
        <v>28959.41</v>
      </c>
      <c r="U630" s="27">
        <f t="shared" si="132"/>
        <v>1.71063685787821</v>
      </c>
      <c r="V630" s="26">
        <f>INDEX(检修、备用和必开!B:B,MATCH(统调负荷!$C630,检修、备用和必开!$A:$A,0))</f>
        <v>23651</v>
      </c>
      <c r="W630" s="26">
        <f>INDEX(检修、备用和必开!C:C,MATCH(统调负荷!$C630,检修、备用和必开!$A:$A,0))</f>
        <v>0</v>
      </c>
      <c r="X630" s="26">
        <f>INDEX(检修、备用和必开!D:D,MATCH(统调负荷!$C630,检修、备用和必开!$A:$A,0))</f>
        <v>11880</v>
      </c>
      <c r="Y630" s="26">
        <f>INDEX(检修、备用和必开!E:E,MATCH(统调负荷!$C630,检修、备用和必开!$A:$A,0))</f>
        <v>8418.23</v>
      </c>
      <c r="Z630" s="26">
        <f>INDEX(检修、备用和必开!F:F,MATCH(统调负荷!$C630,检修、备用和必开!$A:$A,0))</f>
        <v>980</v>
      </c>
      <c r="AA630" s="26">
        <f t="shared" si="133"/>
        <v>69861.4</v>
      </c>
      <c r="AB630" s="26">
        <v>305.8</v>
      </c>
      <c r="AC630" s="26">
        <v>304.07</v>
      </c>
      <c r="AD630" s="76">
        <f t="shared" si="134"/>
        <v>45664.5416666667</v>
      </c>
      <c r="AE630" s="27">
        <f t="shared" si="135"/>
        <v>1782.39999999999</v>
      </c>
      <c r="AF630" s="27">
        <f t="shared" si="136"/>
        <v>3910.19</v>
      </c>
      <c r="AG630" s="27">
        <f t="shared" si="137"/>
        <v>732.299999999999</v>
      </c>
      <c r="AH630" s="27">
        <f t="shared" si="138"/>
        <v>-1264.9</v>
      </c>
      <c r="AI630" s="27">
        <f t="shared" si="139"/>
        <v>-1604.4</v>
      </c>
      <c r="AJ630" s="27">
        <f t="shared" si="140"/>
        <v>9.21000000000004</v>
      </c>
      <c r="AK630" s="26">
        <f>INDEX(检修、备用和必开!I:I,MATCH(统调负荷!$C630,检修、备用和必开!$A:$A,0))</f>
        <v>10029.9687142312</v>
      </c>
      <c r="AL630" s="79"/>
    </row>
    <row r="631" s="74" customFormat="1" ht="13.8" spans="1:38">
      <c r="A631" s="26">
        <f t="shared" si="128"/>
        <v>2</v>
      </c>
      <c r="B631" s="26">
        <f t="shared" si="129"/>
        <v>13</v>
      </c>
      <c r="C631" t="s">
        <v>28</v>
      </c>
      <c r="D631" s="75">
        <v>0.552083333333333</v>
      </c>
      <c r="E631" s="26">
        <v>85495</v>
      </c>
      <c r="F631" s="26">
        <v>34909.95</v>
      </c>
      <c r="G631" s="26">
        <v>14510</v>
      </c>
      <c r="H631" s="26">
        <v>22727.3</v>
      </c>
      <c r="I631" s="26">
        <v>14759</v>
      </c>
      <c r="J631" s="26">
        <v>-1411.25</v>
      </c>
      <c r="K631" s="26">
        <f t="shared" si="141"/>
        <v>26491.72</v>
      </c>
      <c r="L631" s="27">
        <f t="shared" si="130"/>
        <v>2.63710321564625</v>
      </c>
      <c r="M631" s="75">
        <v>0.552083333333333</v>
      </c>
      <c r="N631" s="26">
        <v>87406.1</v>
      </c>
      <c r="O631" s="26">
        <v>39703.24</v>
      </c>
      <c r="P631" s="26">
        <v>14319.8</v>
      </c>
      <c r="Q631" s="26">
        <v>21800.1</v>
      </c>
      <c r="R631" s="26">
        <v>12987.3</v>
      </c>
      <c r="S631" s="26">
        <v>-1404.34</v>
      </c>
      <c r="T631" s="26">
        <f t="shared" si="131"/>
        <v>31285.01</v>
      </c>
      <c r="U631" s="27">
        <f t="shared" si="132"/>
        <v>1.61847292517713</v>
      </c>
      <c r="V631" s="26">
        <f>INDEX(检修、备用和必开!B:B,MATCH(统调负荷!$C631,检修、备用和必开!$A:$A,0))</f>
        <v>23651</v>
      </c>
      <c r="W631" s="26">
        <f>INDEX(检修、备用和必开!C:C,MATCH(统调负荷!$C631,检修、备用和必开!$A:$A,0))</f>
        <v>0</v>
      </c>
      <c r="X631" s="26">
        <f>INDEX(检修、备用和必开!D:D,MATCH(统调负荷!$C631,检修、备用和必开!$A:$A,0))</f>
        <v>11880</v>
      </c>
      <c r="Y631" s="26">
        <f>INDEX(检修、备用和必开!E:E,MATCH(统调负荷!$C631,检修、备用和必开!$A:$A,0))</f>
        <v>8418.23</v>
      </c>
      <c r="Z631" s="26">
        <f>INDEX(检修、备用和必开!F:F,MATCH(统调负荷!$C631,检修、备用和必开!$A:$A,0))</f>
        <v>980</v>
      </c>
      <c r="AA631" s="26">
        <f t="shared" si="133"/>
        <v>69861.4</v>
      </c>
      <c r="AB631" s="26">
        <v>327.04</v>
      </c>
      <c r="AC631" s="26">
        <v>325.07</v>
      </c>
      <c r="AD631" s="76">
        <f t="shared" si="134"/>
        <v>45664.5520833333</v>
      </c>
      <c r="AE631" s="27">
        <f t="shared" si="135"/>
        <v>1911.10000000001</v>
      </c>
      <c r="AF631" s="27">
        <f t="shared" si="136"/>
        <v>4793.29</v>
      </c>
      <c r="AG631" s="27">
        <f t="shared" si="137"/>
        <v>-190.200000000001</v>
      </c>
      <c r="AH631" s="27">
        <f t="shared" si="138"/>
        <v>-927.200000000001</v>
      </c>
      <c r="AI631" s="27">
        <f t="shared" si="139"/>
        <v>-1771.7</v>
      </c>
      <c r="AJ631" s="27">
        <f t="shared" si="140"/>
        <v>6.91000000000008</v>
      </c>
      <c r="AK631" s="26">
        <f>INDEX(检修、备用和必开!I:I,MATCH(统调负荷!$C631,检修、备用和必开!$A:$A,0))</f>
        <v>10029.9687142312</v>
      </c>
      <c r="AL631" s="79"/>
    </row>
    <row r="632" s="74" customFormat="1" ht="13.8" spans="1:38">
      <c r="A632" s="26">
        <f t="shared" si="128"/>
        <v>2</v>
      </c>
      <c r="B632" s="26">
        <f t="shared" si="129"/>
        <v>13</v>
      </c>
      <c r="C632" t="s">
        <v>28</v>
      </c>
      <c r="D632" s="75">
        <v>0.5625</v>
      </c>
      <c r="E632" s="26">
        <v>87960</v>
      </c>
      <c r="F632" s="26">
        <v>37389.55</v>
      </c>
      <c r="G632" s="26">
        <v>14846</v>
      </c>
      <c r="H632" s="26">
        <v>22622.7</v>
      </c>
      <c r="I632" s="26">
        <v>14513</v>
      </c>
      <c r="J632" s="26">
        <v>-1411.25</v>
      </c>
      <c r="K632" s="26">
        <f t="shared" si="141"/>
        <v>28971.32</v>
      </c>
      <c r="L632" s="27">
        <f t="shared" si="130"/>
        <v>2.41139858315051</v>
      </c>
      <c r="M632" s="75">
        <v>0.5625</v>
      </c>
      <c r="N632" s="26">
        <v>89667.9</v>
      </c>
      <c r="O632" s="26">
        <v>41839.46</v>
      </c>
      <c r="P632" s="26">
        <v>15207.3</v>
      </c>
      <c r="Q632" s="26">
        <v>21126.5</v>
      </c>
      <c r="R632" s="26">
        <v>12833.4</v>
      </c>
      <c r="S632" s="26">
        <v>-1338.76</v>
      </c>
      <c r="T632" s="26">
        <f t="shared" si="131"/>
        <v>33421.23</v>
      </c>
      <c r="U632" s="27">
        <f t="shared" si="132"/>
        <v>1.54215238747381</v>
      </c>
      <c r="V632" s="26">
        <f>INDEX(检修、备用和必开!B:B,MATCH(统调负荷!$C632,检修、备用和必开!$A:$A,0))</f>
        <v>23651</v>
      </c>
      <c r="W632" s="26">
        <f>INDEX(检修、备用和必开!C:C,MATCH(统调负荷!$C632,检修、备用和必开!$A:$A,0))</f>
        <v>0</v>
      </c>
      <c r="X632" s="26">
        <f>INDEX(检修、备用和必开!D:D,MATCH(统调负荷!$C632,检修、备用和必开!$A:$A,0))</f>
        <v>11880</v>
      </c>
      <c r="Y632" s="26">
        <f>INDEX(检修、备用和必开!E:E,MATCH(统调负荷!$C632,检修、备用和必开!$A:$A,0))</f>
        <v>8418.23</v>
      </c>
      <c r="Z632" s="26">
        <f>INDEX(检修、备用和必开!F:F,MATCH(统调负荷!$C632,检修、备用和必开!$A:$A,0))</f>
        <v>980</v>
      </c>
      <c r="AA632" s="26">
        <f t="shared" si="133"/>
        <v>69861.4</v>
      </c>
      <c r="AB632" s="26">
        <v>361.47</v>
      </c>
      <c r="AC632" s="26">
        <v>380.58</v>
      </c>
      <c r="AD632" s="76">
        <f t="shared" si="134"/>
        <v>45664.5625</v>
      </c>
      <c r="AE632" s="27">
        <f t="shared" si="135"/>
        <v>1707.89999999999</v>
      </c>
      <c r="AF632" s="27">
        <f t="shared" si="136"/>
        <v>4449.91</v>
      </c>
      <c r="AG632" s="27">
        <f t="shared" si="137"/>
        <v>361.299999999999</v>
      </c>
      <c r="AH632" s="27">
        <f t="shared" si="138"/>
        <v>-1496.2</v>
      </c>
      <c r="AI632" s="27">
        <f t="shared" si="139"/>
        <v>-1679.6</v>
      </c>
      <c r="AJ632" s="27">
        <f t="shared" si="140"/>
        <v>72.49</v>
      </c>
      <c r="AK632" s="26">
        <f>INDEX(检修、备用和必开!I:I,MATCH(统调负荷!$C632,检修、备用和必开!$A:$A,0))</f>
        <v>10029.9687142312</v>
      </c>
      <c r="AL632" s="79"/>
    </row>
    <row r="633" s="74" customFormat="1" ht="13.8" spans="1:38">
      <c r="A633" s="26">
        <f t="shared" si="128"/>
        <v>2</v>
      </c>
      <c r="B633" s="26">
        <f t="shared" si="129"/>
        <v>13</v>
      </c>
      <c r="C633" t="s">
        <v>28</v>
      </c>
      <c r="D633" s="75">
        <v>0.572916666666667</v>
      </c>
      <c r="E633" s="26">
        <v>91495</v>
      </c>
      <c r="F633" s="26">
        <v>40603.75</v>
      </c>
      <c r="G633" s="26">
        <v>14882</v>
      </c>
      <c r="H633" s="26">
        <v>23218.5</v>
      </c>
      <c r="I633" s="26">
        <v>14202</v>
      </c>
      <c r="J633" s="26">
        <v>-1411.25</v>
      </c>
      <c r="K633" s="26">
        <f t="shared" si="141"/>
        <v>32185.52</v>
      </c>
      <c r="L633" s="27">
        <f t="shared" si="130"/>
        <v>2.17058478471064</v>
      </c>
      <c r="M633" s="75">
        <v>0.572916666666667</v>
      </c>
      <c r="N633" s="26">
        <v>93002.2</v>
      </c>
      <c r="O633" s="26">
        <v>44722.08</v>
      </c>
      <c r="P633" s="26">
        <v>15024.8</v>
      </c>
      <c r="Q633" s="26">
        <v>22105</v>
      </c>
      <c r="R633" s="26">
        <v>12546.3</v>
      </c>
      <c r="S633" s="26">
        <v>-1395.98</v>
      </c>
      <c r="T633" s="26">
        <f t="shared" si="131"/>
        <v>36303.85</v>
      </c>
      <c r="U633" s="27">
        <f t="shared" si="132"/>
        <v>1.44989244321489</v>
      </c>
      <c r="V633" s="26">
        <f>INDEX(检修、备用和必开!B:B,MATCH(统调负荷!$C633,检修、备用和必开!$A:$A,0))</f>
        <v>23651</v>
      </c>
      <c r="W633" s="26">
        <f>INDEX(检修、备用和必开!C:C,MATCH(统调负荷!$C633,检修、备用和必开!$A:$A,0))</f>
        <v>0</v>
      </c>
      <c r="X633" s="26">
        <f>INDEX(检修、备用和必开!D:D,MATCH(统调负荷!$C633,检修、备用和必开!$A:$A,0))</f>
        <v>11880</v>
      </c>
      <c r="Y633" s="26">
        <f>INDEX(检修、备用和必开!E:E,MATCH(统调负荷!$C633,检修、备用和必开!$A:$A,0))</f>
        <v>8418.23</v>
      </c>
      <c r="Z633" s="26">
        <f>INDEX(检修、备用和必开!F:F,MATCH(统调负荷!$C633,检修、备用和必开!$A:$A,0))</f>
        <v>980</v>
      </c>
      <c r="AA633" s="26">
        <f t="shared" si="133"/>
        <v>69861.4</v>
      </c>
      <c r="AB633" s="26">
        <v>403.67</v>
      </c>
      <c r="AC633" s="26">
        <v>375.98</v>
      </c>
      <c r="AD633" s="76">
        <f t="shared" si="134"/>
        <v>45664.5729166667</v>
      </c>
      <c r="AE633" s="27">
        <f t="shared" si="135"/>
        <v>1507.2</v>
      </c>
      <c r="AF633" s="27">
        <f t="shared" si="136"/>
        <v>4118.33</v>
      </c>
      <c r="AG633" s="27">
        <f t="shared" si="137"/>
        <v>142.799999999999</v>
      </c>
      <c r="AH633" s="27">
        <f t="shared" si="138"/>
        <v>-1113.5</v>
      </c>
      <c r="AI633" s="27">
        <f t="shared" si="139"/>
        <v>-1655.7</v>
      </c>
      <c r="AJ633" s="27">
        <f t="shared" si="140"/>
        <v>15.27</v>
      </c>
      <c r="AK633" s="26">
        <f>INDEX(检修、备用和必开!I:I,MATCH(统调负荷!$C633,检修、备用和必开!$A:$A,0))</f>
        <v>10029.9687142312</v>
      </c>
      <c r="AL633" s="79"/>
    </row>
    <row r="634" s="74" customFormat="1" ht="13.8" spans="1:38">
      <c r="A634" s="26">
        <f t="shared" si="128"/>
        <v>2</v>
      </c>
      <c r="B634" s="26">
        <f t="shared" si="129"/>
        <v>14</v>
      </c>
      <c r="C634" t="s">
        <v>28</v>
      </c>
      <c r="D634" s="75">
        <v>0.583333333333333</v>
      </c>
      <c r="E634" s="26">
        <v>91580</v>
      </c>
      <c r="F634" s="26">
        <v>40515.35</v>
      </c>
      <c r="G634" s="26">
        <v>14930</v>
      </c>
      <c r="H634" s="26">
        <v>23521.9</v>
      </c>
      <c r="I634" s="26">
        <v>14024</v>
      </c>
      <c r="J634" s="26">
        <v>-1411.25</v>
      </c>
      <c r="K634" s="26">
        <f t="shared" si="141"/>
        <v>32097.12</v>
      </c>
      <c r="L634" s="27">
        <f t="shared" si="130"/>
        <v>2.17656288165418</v>
      </c>
      <c r="M634" s="75">
        <v>0.583333333333333</v>
      </c>
      <c r="N634" s="26">
        <v>92960.2</v>
      </c>
      <c r="O634" s="26">
        <v>44287.97</v>
      </c>
      <c r="P634" s="26">
        <v>15037.9</v>
      </c>
      <c r="Q634" s="26">
        <v>22856.1</v>
      </c>
      <c r="R634" s="26">
        <v>12184.2</v>
      </c>
      <c r="S634" s="26">
        <v>-1405.97</v>
      </c>
      <c r="T634" s="26">
        <f t="shared" si="131"/>
        <v>35869.74</v>
      </c>
      <c r="U634" s="27">
        <f t="shared" si="132"/>
        <v>1.46307393506226</v>
      </c>
      <c r="V634" s="26">
        <f>INDEX(检修、备用和必开!B:B,MATCH(统调负荷!$C634,检修、备用和必开!$A:$A,0))</f>
        <v>23651</v>
      </c>
      <c r="W634" s="26">
        <f>INDEX(检修、备用和必开!C:C,MATCH(统调负荷!$C634,检修、备用和必开!$A:$A,0))</f>
        <v>0</v>
      </c>
      <c r="X634" s="26">
        <f>INDEX(检修、备用和必开!D:D,MATCH(统调负荷!$C634,检修、备用和必开!$A:$A,0))</f>
        <v>11880</v>
      </c>
      <c r="Y634" s="26">
        <f>INDEX(检修、备用和必开!E:E,MATCH(统调负荷!$C634,检修、备用和必开!$A:$A,0))</f>
        <v>8418.23</v>
      </c>
      <c r="Z634" s="26">
        <f>INDEX(检修、备用和必开!F:F,MATCH(统调负荷!$C634,检修、备用和必开!$A:$A,0))</f>
        <v>980</v>
      </c>
      <c r="AA634" s="26">
        <f t="shared" si="133"/>
        <v>69861.4</v>
      </c>
      <c r="AB634" s="26">
        <v>392.76</v>
      </c>
      <c r="AC634" s="26">
        <v>356.8</v>
      </c>
      <c r="AD634" s="76">
        <f t="shared" si="134"/>
        <v>45664.5833333333</v>
      </c>
      <c r="AE634" s="27">
        <f t="shared" si="135"/>
        <v>1380.2</v>
      </c>
      <c r="AF634" s="27">
        <f t="shared" si="136"/>
        <v>3772.62</v>
      </c>
      <c r="AG634" s="27">
        <f t="shared" si="137"/>
        <v>107.9</v>
      </c>
      <c r="AH634" s="27">
        <f t="shared" si="138"/>
        <v>-665.800000000003</v>
      </c>
      <c r="AI634" s="27">
        <f t="shared" si="139"/>
        <v>-1839.8</v>
      </c>
      <c r="AJ634" s="27">
        <f t="shared" si="140"/>
        <v>5.27999999999997</v>
      </c>
      <c r="AK634" s="26">
        <f>INDEX(检修、备用和必开!I:I,MATCH(统调负荷!$C634,检修、备用和必开!$A:$A,0))</f>
        <v>10029.9687142312</v>
      </c>
      <c r="AL634" s="79"/>
    </row>
    <row r="635" s="74" customFormat="1" ht="13.8" spans="1:38">
      <c r="A635" s="26">
        <f t="shared" si="128"/>
        <v>2</v>
      </c>
      <c r="B635" s="26">
        <f t="shared" si="129"/>
        <v>14</v>
      </c>
      <c r="C635" t="s">
        <v>28</v>
      </c>
      <c r="D635" s="75">
        <v>0.59375</v>
      </c>
      <c r="E635" s="26">
        <v>90860</v>
      </c>
      <c r="F635" s="26">
        <v>39470.15</v>
      </c>
      <c r="G635" s="26">
        <v>15527</v>
      </c>
      <c r="H635" s="26">
        <v>23753.3</v>
      </c>
      <c r="I635" s="26">
        <v>13521</v>
      </c>
      <c r="J635" s="26">
        <v>-1411.45</v>
      </c>
      <c r="K635" s="26">
        <f t="shared" si="141"/>
        <v>31051.92</v>
      </c>
      <c r="L635" s="27">
        <f t="shared" si="130"/>
        <v>2.24982545362734</v>
      </c>
      <c r="M635" s="75">
        <v>0.59375</v>
      </c>
      <c r="N635" s="26">
        <v>92223.5</v>
      </c>
      <c r="O635" s="26">
        <v>43125.85</v>
      </c>
      <c r="P635" s="26">
        <v>15506.2</v>
      </c>
      <c r="Q635" s="26">
        <v>23099.3</v>
      </c>
      <c r="R635" s="26">
        <v>11889.9</v>
      </c>
      <c r="S635" s="26">
        <v>-1397.75</v>
      </c>
      <c r="T635" s="26">
        <f t="shared" si="131"/>
        <v>34707.62</v>
      </c>
      <c r="U635" s="27">
        <f t="shared" si="132"/>
        <v>1.49957005745303</v>
      </c>
      <c r="V635" s="26">
        <f>INDEX(检修、备用和必开!B:B,MATCH(统调负荷!$C635,检修、备用和必开!$A:$A,0))</f>
        <v>23651</v>
      </c>
      <c r="W635" s="26">
        <f>INDEX(检修、备用和必开!C:C,MATCH(统调负荷!$C635,检修、备用和必开!$A:$A,0))</f>
        <v>0</v>
      </c>
      <c r="X635" s="26">
        <f>INDEX(检修、备用和必开!D:D,MATCH(统调负荷!$C635,检修、备用和必开!$A:$A,0))</f>
        <v>11880</v>
      </c>
      <c r="Y635" s="26">
        <f>INDEX(检修、备用和必开!E:E,MATCH(统调负荷!$C635,检修、备用和必开!$A:$A,0))</f>
        <v>8418.23</v>
      </c>
      <c r="Z635" s="26">
        <f>INDEX(检修、备用和必开!F:F,MATCH(统调负荷!$C635,检修、备用和必开!$A:$A,0))</f>
        <v>980</v>
      </c>
      <c r="AA635" s="26">
        <f t="shared" si="133"/>
        <v>69861.4</v>
      </c>
      <c r="AB635" s="26">
        <v>379.61</v>
      </c>
      <c r="AC635" s="26">
        <v>333.03</v>
      </c>
      <c r="AD635" s="76">
        <f t="shared" si="134"/>
        <v>45664.59375</v>
      </c>
      <c r="AE635" s="27">
        <f t="shared" si="135"/>
        <v>1363.5</v>
      </c>
      <c r="AF635" s="27">
        <f t="shared" si="136"/>
        <v>3655.7</v>
      </c>
      <c r="AG635" s="27">
        <f t="shared" si="137"/>
        <v>-20.7999999999993</v>
      </c>
      <c r="AH635" s="27">
        <f t="shared" si="138"/>
        <v>-654</v>
      </c>
      <c r="AI635" s="27">
        <f t="shared" si="139"/>
        <v>-1631.1</v>
      </c>
      <c r="AJ635" s="27">
        <f t="shared" si="140"/>
        <v>13.7</v>
      </c>
      <c r="AK635" s="26">
        <f>INDEX(检修、备用和必开!I:I,MATCH(统调负荷!$C635,检修、备用和必开!$A:$A,0))</f>
        <v>10029.9687142312</v>
      </c>
      <c r="AL635" s="79"/>
    </row>
    <row r="636" s="74" customFormat="1" ht="13.8" spans="1:38">
      <c r="A636" s="26">
        <f t="shared" si="128"/>
        <v>2</v>
      </c>
      <c r="B636" s="26">
        <f t="shared" si="129"/>
        <v>14</v>
      </c>
      <c r="C636" t="s">
        <v>28</v>
      </c>
      <c r="D636" s="75">
        <v>0.604166666666667</v>
      </c>
      <c r="E636" s="26">
        <v>91130</v>
      </c>
      <c r="F636" s="26">
        <v>39078.85</v>
      </c>
      <c r="G636" s="26">
        <v>16372</v>
      </c>
      <c r="H636" s="26">
        <v>23999.4</v>
      </c>
      <c r="I636" s="26">
        <v>13091</v>
      </c>
      <c r="J636" s="26">
        <v>-1411.25</v>
      </c>
      <c r="K636" s="26">
        <f t="shared" si="141"/>
        <v>30660.62</v>
      </c>
      <c r="L636" s="27">
        <f t="shared" si="130"/>
        <v>2.27853839876689</v>
      </c>
      <c r="M636" s="75">
        <v>0.604166666666667</v>
      </c>
      <c r="N636" s="26">
        <v>92235.1</v>
      </c>
      <c r="O636" s="26">
        <v>41889.87</v>
      </c>
      <c r="P636" s="26">
        <v>16914.5</v>
      </c>
      <c r="Q636" s="26">
        <v>23310.2</v>
      </c>
      <c r="R636" s="26">
        <v>11504.1</v>
      </c>
      <c r="S636" s="26">
        <v>-1383.57</v>
      </c>
      <c r="T636" s="26">
        <f t="shared" si="131"/>
        <v>33471.64</v>
      </c>
      <c r="U636" s="27">
        <f t="shared" si="132"/>
        <v>1.54043822891521</v>
      </c>
      <c r="V636" s="26">
        <f>INDEX(检修、备用和必开!B:B,MATCH(统调负荷!$C636,检修、备用和必开!$A:$A,0))</f>
        <v>23651</v>
      </c>
      <c r="W636" s="26">
        <f>INDEX(检修、备用和必开!C:C,MATCH(统调负荷!$C636,检修、备用和必开!$A:$A,0))</f>
        <v>0</v>
      </c>
      <c r="X636" s="26">
        <f>INDEX(检修、备用和必开!D:D,MATCH(统调负荷!$C636,检修、备用和必开!$A:$A,0))</f>
        <v>11880</v>
      </c>
      <c r="Y636" s="26">
        <f>INDEX(检修、备用和必开!E:E,MATCH(统调负荷!$C636,检修、备用和必开!$A:$A,0))</f>
        <v>8418.23</v>
      </c>
      <c r="Z636" s="26">
        <f>INDEX(检修、备用和必开!F:F,MATCH(统调负荷!$C636,检修、备用和必开!$A:$A,0))</f>
        <v>980</v>
      </c>
      <c r="AA636" s="26">
        <f t="shared" si="133"/>
        <v>69861.4</v>
      </c>
      <c r="AB636" s="26">
        <v>354.56</v>
      </c>
      <c r="AC636" s="26">
        <v>317.74</v>
      </c>
      <c r="AD636" s="76">
        <f t="shared" si="134"/>
        <v>45664.6041666667</v>
      </c>
      <c r="AE636" s="27">
        <f t="shared" si="135"/>
        <v>1105.10000000001</v>
      </c>
      <c r="AF636" s="27">
        <f t="shared" si="136"/>
        <v>2811.02</v>
      </c>
      <c r="AG636" s="27">
        <f t="shared" si="137"/>
        <v>542.5</v>
      </c>
      <c r="AH636" s="27">
        <f t="shared" si="138"/>
        <v>-689.200000000001</v>
      </c>
      <c r="AI636" s="27">
        <f t="shared" si="139"/>
        <v>-1586.9</v>
      </c>
      <c r="AJ636" s="27">
        <f t="shared" si="140"/>
        <v>27.6800000000001</v>
      </c>
      <c r="AK636" s="26">
        <f>INDEX(检修、备用和必开!I:I,MATCH(统调负荷!$C636,检修、备用和必开!$A:$A,0))</f>
        <v>10029.9687142312</v>
      </c>
      <c r="AL636" s="79"/>
    </row>
    <row r="637" s="74" customFormat="1" ht="13.8" spans="1:38">
      <c r="A637" s="26">
        <f t="shared" si="128"/>
        <v>2</v>
      </c>
      <c r="B637" s="26">
        <f t="shared" si="129"/>
        <v>14</v>
      </c>
      <c r="C637" t="s">
        <v>28</v>
      </c>
      <c r="D637" s="75">
        <v>0.614583333333333</v>
      </c>
      <c r="E637" s="26">
        <v>91765</v>
      </c>
      <c r="F637" s="26">
        <v>40077.75</v>
      </c>
      <c r="G637" s="26">
        <v>16432</v>
      </c>
      <c r="H637" s="26">
        <v>24054.5</v>
      </c>
      <c r="I637" s="26">
        <v>12612</v>
      </c>
      <c r="J637" s="26">
        <v>-1411.25</v>
      </c>
      <c r="K637" s="26">
        <f t="shared" si="141"/>
        <v>31659.52</v>
      </c>
      <c r="L637" s="27">
        <f t="shared" si="130"/>
        <v>2.20664747917846</v>
      </c>
      <c r="M637" s="75">
        <v>0.614583333333333</v>
      </c>
      <c r="N637" s="26">
        <v>92909</v>
      </c>
      <c r="O637" s="26">
        <v>42462.41</v>
      </c>
      <c r="P637" s="26">
        <v>17632</v>
      </c>
      <c r="Q637" s="26">
        <v>23158.5</v>
      </c>
      <c r="R637" s="26">
        <v>11065.2</v>
      </c>
      <c r="S637" s="26">
        <v>-1409.11</v>
      </c>
      <c r="T637" s="26">
        <f t="shared" si="131"/>
        <v>34044.18</v>
      </c>
      <c r="U637" s="27">
        <f t="shared" si="132"/>
        <v>1.52123347656942</v>
      </c>
      <c r="V637" s="26">
        <f>INDEX(检修、备用和必开!B:B,MATCH(统调负荷!$C637,检修、备用和必开!$A:$A,0))</f>
        <v>23651</v>
      </c>
      <c r="W637" s="26">
        <f>INDEX(检修、备用和必开!C:C,MATCH(统调负荷!$C637,检修、备用和必开!$A:$A,0))</f>
        <v>0</v>
      </c>
      <c r="X637" s="26">
        <f>INDEX(检修、备用和必开!D:D,MATCH(统调负荷!$C637,检修、备用和必开!$A:$A,0))</f>
        <v>11880</v>
      </c>
      <c r="Y637" s="26">
        <f>INDEX(检修、备用和必开!E:E,MATCH(统调负荷!$C637,检修、备用和必开!$A:$A,0))</f>
        <v>8418.23</v>
      </c>
      <c r="Z637" s="26">
        <f>INDEX(检修、备用和必开!F:F,MATCH(统调负荷!$C637,检修、备用和必开!$A:$A,0))</f>
        <v>980</v>
      </c>
      <c r="AA637" s="26">
        <f t="shared" si="133"/>
        <v>69861.4</v>
      </c>
      <c r="AB637" s="26">
        <v>357.12</v>
      </c>
      <c r="AC637" s="26">
        <v>317.48</v>
      </c>
      <c r="AD637" s="76">
        <f t="shared" si="134"/>
        <v>45664.6145833333</v>
      </c>
      <c r="AE637" s="27">
        <f t="shared" si="135"/>
        <v>1144</v>
      </c>
      <c r="AF637" s="27">
        <f t="shared" si="136"/>
        <v>2384.66</v>
      </c>
      <c r="AG637" s="27">
        <f t="shared" si="137"/>
        <v>1200</v>
      </c>
      <c r="AH637" s="27">
        <f t="shared" si="138"/>
        <v>-896</v>
      </c>
      <c r="AI637" s="27">
        <f t="shared" si="139"/>
        <v>-1546.8</v>
      </c>
      <c r="AJ637" s="27">
        <f t="shared" si="140"/>
        <v>2.1400000000001</v>
      </c>
      <c r="AK637" s="26">
        <f>INDEX(检修、备用和必开!I:I,MATCH(统调负荷!$C637,检修、备用和必开!$A:$A,0))</f>
        <v>10029.9687142312</v>
      </c>
      <c r="AL637" s="79"/>
    </row>
    <row r="638" s="74" customFormat="1" ht="13.8" spans="1:38">
      <c r="A638" s="26">
        <f t="shared" si="128"/>
        <v>2</v>
      </c>
      <c r="B638" s="26">
        <f t="shared" si="129"/>
        <v>15</v>
      </c>
      <c r="C638" t="s">
        <v>28</v>
      </c>
      <c r="D638" s="75">
        <v>0.625</v>
      </c>
      <c r="E638" s="26">
        <v>92485</v>
      </c>
      <c r="F638" s="26">
        <v>40021.85</v>
      </c>
      <c r="G638" s="26">
        <v>17650</v>
      </c>
      <c r="H638" s="26">
        <v>24091.4</v>
      </c>
      <c r="I638" s="26">
        <v>12133</v>
      </c>
      <c r="J638" s="26">
        <v>-1411.25</v>
      </c>
      <c r="K638" s="26">
        <f t="shared" si="141"/>
        <v>31603.62</v>
      </c>
      <c r="L638" s="27">
        <f t="shared" si="130"/>
        <v>2.21055056351139</v>
      </c>
      <c r="M638" s="75">
        <v>0.625</v>
      </c>
      <c r="N638" s="26">
        <v>93689.2</v>
      </c>
      <c r="O638" s="26">
        <v>42825.41</v>
      </c>
      <c r="P638" s="26">
        <v>18517.2</v>
      </c>
      <c r="Q638" s="26">
        <v>23439.9</v>
      </c>
      <c r="R638" s="26">
        <v>10597.4</v>
      </c>
      <c r="S638" s="26">
        <v>-1690.71</v>
      </c>
      <c r="T638" s="26">
        <f t="shared" si="131"/>
        <v>34407.18</v>
      </c>
      <c r="U638" s="27">
        <f t="shared" si="132"/>
        <v>1.50930343995897</v>
      </c>
      <c r="V638" s="26">
        <f>INDEX(检修、备用和必开!B:B,MATCH(统调负荷!$C638,检修、备用和必开!$A:$A,0))</f>
        <v>23651</v>
      </c>
      <c r="W638" s="26">
        <f>INDEX(检修、备用和必开!C:C,MATCH(统调负荷!$C638,检修、备用和必开!$A:$A,0))</f>
        <v>0</v>
      </c>
      <c r="X638" s="26">
        <f>INDEX(检修、备用和必开!D:D,MATCH(统调负荷!$C638,检修、备用和必开!$A:$A,0))</f>
        <v>11880</v>
      </c>
      <c r="Y638" s="26">
        <f>INDEX(检修、备用和必开!E:E,MATCH(统调负荷!$C638,检修、备用和必开!$A:$A,0))</f>
        <v>8418.23</v>
      </c>
      <c r="Z638" s="26">
        <f>INDEX(检修、备用和必开!F:F,MATCH(统调负荷!$C638,检修、备用和必开!$A:$A,0))</f>
        <v>980</v>
      </c>
      <c r="AA638" s="26">
        <f t="shared" si="133"/>
        <v>69861.4</v>
      </c>
      <c r="AB638" s="26">
        <v>358.8</v>
      </c>
      <c r="AC638" s="26">
        <v>314.03</v>
      </c>
      <c r="AD638" s="76">
        <f t="shared" si="134"/>
        <v>45664.625</v>
      </c>
      <c r="AE638" s="27">
        <f t="shared" si="135"/>
        <v>1204.2</v>
      </c>
      <c r="AF638" s="27">
        <f t="shared" si="136"/>
        <v>2803.56</v>
      </c>
      <c r="AG638" s="27">
        <f t="shared" si="137"/>
        <v>867.200000000001</v>
      </c>
      <c r="AH638" s="27">
        <f t="shared" si="138"/>
        <v>-651.5</v>
      </c>
      <c r="AI638" s="27">
        <f t="shared" si="139"/>
        <v>-1535.6</v>
      </c>
      <c r="AJ638" s="27">
        <f t="shared" si="140"/>
        <v>-279.46</v>
      </c>
      <c r="AK638" s="26">
        <f>INDEX(检修、备用和必开!I:I,MATCH(统调负荷!$C638,检修、备用和必开!$A:$A,0))</f>
        <v>10029.9687142312</v>
      </c>
      <c r="AL638" s="79"/>
    </row>
    <row r="639" s="74" customFormat="1" ht="13.8" spans="1:38">
      <c r="A639" s="26">
        <f t="shared" si="128"/>
        <v>2</v>
      </c>
      <c r="B639" s="26">
        <f t="shared" si="129"/>
        <v>15</v>
      </c>
      <c r="C639" t="s">
        <v>28</v>
      </c>
      <c r="D639" s="75">
        <v>0.635416666666667</v>
      </c>
      <c r="E639" s="26">
        <v>93390</v>
      </c>
      <c r="F639" s="26">
        <v>41754.05</v>
      </c>
      <c r="G639" s="26">
        <v>17647</v>
      </c>
      <c r="H639" s="26">
        <v>23806.2</v>
      </c>
      <c r="I639" s="26">
        <v>11594</v>
      </c>
      <c r="J639" s="26">
        <v>-1411.25</v>
      </c>
      <c r="K639" s="26">
        <f t="shared" si="141"/>
        <v>33335.82</v>
      </c>
      <c r="L639" s="27">
        <f t="shared" si="130"/>
        <v>2.09568566184963</v>
      </c>
      <c r="M639" s="75">
        <v>0.635416666666667</v>
      </c>
      <c r="N639" s="26">
        <v>94157.8</v>
      </c>
      <c r="O639" s="26">
        <v>43213.94</v>
      </c>
      <c r="P639" s="26">
        <v>19265.8</v>
      </c>
      <c r="Q639" s="26">
        <v>23056.4</v>
      </c>
      <c r="R639" s="26">
        <v>10182.8</v>
      </c>
      <c r="S639" s="26">
        <v>-1561.14</v>
      </c>
      <c r="T639" s="26">
        <f t="shared" si="131"/>
        <v>34795.71</v>
      </c>
      <c r="U639" s="27">
        <f t="shared" si="132"/>
        <v>1.49673995317907</v>
      </c>
      <c r="V639" s="26">
        <f>INDEX(检修、备用和必开!B:B,MATCH(统调负荷!$C639,检修、备用和必开!$A:$A,0))</f>
        <v>23651</v>
      </c>
      <c r="W639" s="26">
        <f>INDEX(检修、备用和必开!C:C,MATCH(统调负荷!$C639,检修、备用和必开!$A:$A,0))</f>
        <v>0</v>
      </c>
      <c r="X639" s="26">
        <f>INDEX(检修、备用和必开!D:D,MATCH(统调负荷!$C639,检修、备用和必开!$A:$A,0))</f>
        <v>11880</v>
      </c>
      <c r="Y639" s="26">
        <f>INDEX(检修、备用和必开!E:E,MATCH(统调负荷!$C639,检修、备用和必开!$A:$A,0))</f>
        <v>8418.23</v>
      </c>
      <c r="Z639" s="26">
        <f>INDEX(检修、备用和必开!F:F,MATCH(统调负荷!$C639,检修、备用和必开!$A:$A,0))</f>
        <v>980</v>
      </c>
      <c r="AA639" s="26">
        <f t="shared" si="133"/>
        <v>69861.4</v>
      </c>
      <c r="AB639" s="26">
        <v>366.46</v>
      </c>
      <c r="AC639" s="26">
        <v>362.95</v>
      </c>
      <c r="AD639" s="76">
        <f t="shared" si="134"/>
        <v>45664.6354166667</v>
      </c>
      <c r="AE639" s="27">
        <f t="shared" si="135"/>
        <v>767.800000000003</v>
      </c>
      <c r="AF639" s="27">
        <f t="shared" si="136"/>
        <v>1459.89</v>
      </c>
      <c r="AG639" s="27">
        <f t="shared" si="137"/>
        <v>1618.8</v>
      </c>
      <c r="AH639" s="27">
        <f t="shared" si="138"/>
        <v>-749.799999999999</v>
      </c>
      <c r="AI639" s="27">
        <f t="shared" si="139"/>
        <v>-1411.2</v>
      </c>
      <c r="AJ639" s="27">
        <f t="shared" si="140"/>
        <v>-149.89</v>
      </c>
      <c r="AK639" s="26">
        <f>INDEX(检修、备用和必开!I:I,MATCH(统调负荷!$C639,检修、备用和必开!$A:$A,0))</f>
        <v>10029.9687142312</v>
      </c>
      <c r="AL639" s="79"/>
    </row>
    <row r="640" s="74" customFormat="1" ht="13.8" spans="1:38">
      <c r="A640" s="26">
        <f t="shared" si="128"/>
        <v>2</v>
      </c>
      <c r="B640" s="26">
        <f t="shared" si="129"/>
        <v>15</v>
      </c>
      <c r="C640" t="s">
        <v>28</v>
      </c>
      <c r="D640" s="75">
        <v>0.645833333333333</v>
      </c>
      <c r="E640" s="26">
        <v>95420</v>
      </c>
      <c r="F640" s="26">
        <v>43067.35</v>
      </c>
      <c r="G640" s="26">
        <v>18954</v>
      </c>
      <c r="H640" s="26">
        <v>23814.9</v>
      </c>
      <c r="I640" s="26">
        <v>10995</v>
      </c>
      <c r="J640" s="26">
        <v>-1411.25</v>
      </c>
      <c r="K640" s="26">
        <f t="shared" si="141"/>
        <v>34649.12</v>
      </c>
      <c r="L640" s="27">
        <f t="shared" si="130"/>
        <v>2.01625322663317</v>
      </c>
      <c r="M640" s="75">
        <v>0.645833333333333</v>
      </c>
      <c r="N640" s="26">
        <v>95320.1</v>
      </c>
      <c r="O640" s="26">
        <v>43968.93</v>
      </c>
      <c r="P640" s="26">
        <v>20068.3</v>
      </c>
      <c r="Q640" s="26">
        <v>23080.4</v>
      </c>
      <c r="R640" s="26">
        <v>9736.36</v>
      </c>
      <c r="S640" s="26">
        <v>-1533.89</v>
      </c>
      <c r="T640" s="26">
        <f t="shared" si="131"/>
        <v>35550.7</v>
      </c>
      <c r="U640" s="27">
        <f t="shared" si="132"/>
        <v>1.4729152215759</v>
      </c>
      <c r="V640" s="26">
        <f>INDEX(检修、备用和必开!B:B,MATCH(统调负荷!$C640,检修、备用和必开!$A:$A,0))</f>
        <v>23651</v>
      </c>
      <c r="W640" s="26">
        <f>INDEX(检修、备用和必开!C:C,MATCH(统调负荷!$C640,检修、备用和必开!$A:$A,0))</f>
        <v>0</v>
      </c>
      <c r="X640" s="26">
        <f>INDEX(检修、备用和必开!D:D,MATCH(统调负荷!$C640,检修、备用和必开!$A:$A,0))</f>
        <v>11880</v>
      </c>
      <c r="Y640" s="26">
        <f>INDEX(检修、备用和必开!E:E,MATCH(统调负荷!$C640,检修、备用和必开!$A:$A,0))</f>
        <v>8418.23</v>
      </c>
      <c r="Z640" s="26">
        <f>INDEX(检修、备用和必开!F:F,MATCH(统调负荷!$C640,检修、备用和必开!$A:$A,0))</f>
        <v>980</v>
      </c>
      <c r="AA640" s="26">
        <f t="shared" si="133"/>
        <v>69861.4</v>
      </c>
      <c r="AB640" s="26">
        <v>368.05</v>
      </c>
      <c r="AC640" s="26">
        <v>318.47</v>
      </c>
      <c r="AD640" s="76">
        <f t="shared" si="134"/>
        <v>45664.6458333333</v>
      </c>
      <c r="AE640" s="27">
        <f t="shared" si="135"/>
        <v>-99.8999999999942</v>
      </c>
      <c r="AF640" s="27">
        <f t="shared" si="136"/>
        <v>901.580000000002</v>
      </c>
      <c r="AG640" s="27">
        <f t="shared" si="137"/>
        <v>1114.3</v>
      </c>
      <c r="AH640" s="27">
        <f t="shared" si="138"/>
        <v>-734.5</v>
      </c>
      <c r="AI640" s="27">
        <f t="shared" si="139"/>
        <v>-1258.64</v>
      </c>
      <c r="AJ640" s="27">
        <f t="shared" si="140"/>
        <v>-122.64</v>
      </c>
      <c r="AK640" s="26">
        <f>INDEX(检修、备用和必开!I:I,MATCH(统调负荷!$C640,检修、备用和必开!$A:$A,0))</f>
        <v>10029.9687142312</v>
      </c>
      <c r="AL640" s="79"/>
    </row>
    <row r="641" s="74" customFormat="1" ht="13.8" spans="1:38">
      <c r="A641" s="26">
        <f t="shared" si="128"/>
        <v>2</v>
      </c>
      <c r="B641" s="26">
        <f t="shared" si="129"/>
        <v>15</v>
      </c>
      <c r="C641" t="s">
        <v>28</v>
      </c>
      <c r="D641" s="75">
        <v>0.65625</v>
      </c>
      <c r="E641" s="26">
        <v>96815</v>
      </c>
      <c r="F641" s="26">
        <v>44146.35</v>
      </c>
      <c r="G641" s="26">
        <v>19421</v>
      </c>
      <c r="H641" s="26">
        <v>24346.1</v>
      </c>
      <c r="I641" s="26">
        <v>10313</v>
      </c>
      <c r="J641" s="26">
        <v>-1411.45</v>
      </c>
      <c r="K641" s="26">
        <f t="shared" si="141"/>
        <v>35728.12</v>
      </c>
      <c r="L641" s="27">
        <f t="shared" si="130"/>
        <v>1.95536177106436</v>
      </c>
      <c r="M641" s="75">
        <v>0.65625</v>
      </c>
      <c r="N641" s="26">
        <v>96734</v>
      </c>
      <c r="O641" s="26">
        <v>44568.4</v>
      </c>
      <c r="P641" s="26">
        <v>20780.2</v>
      </c>
      <c r="Q641" s="26">
        <v>23691.2</v>
      </c>
      <c r="R641" s="26">
        <v>9261.45</v>
      </c>
      <c r="S641" s="26">
        <v>-1567.25</v>
      </c>
      <c r="T641" s="26">
        <f t="shared" si="131"/>
        <v>36150.17</v>
      </c>
      <c r="U641" s="27">
        <f t="shared" si="132"/>
        <v>1.45453159961749</v>
      </c>
      <c r="V641" s="26">
        <f>INDEX(检修、备用和必开!B:B,MATCH(统调负荷!$C641,检修、备用和必开!$A:$A,0))</f>
        <v>23651</v>
      </c>
      <c r="W641" s="26">
        <f>INDEX(检修、备用和必开!C:C,MATCH(统调负荷!$C641,检修、备用和必开!$A:$A,0))</f>
        <v>0</v>
      </c>
      <c r="X641" s="26">
        <f>INDEX(检修、备用和必开!D:D,MATCH(统调负荷!$C641,检修、备用和必开!$A:$A,0))</f>
        <v>11880</v>
      </c>
      <c r="Y641" s="26">
        <f>INDEX(检修、备用和必开!E:E,MATCH(统调负荷!$C641,检修、备用和必开!$A:$A,0))</f>
        <v>8418.23</v>
      </c>
      <c r="Z641" s="26">
        <f>INDEX(检修、备用和必开!F:F,MATCH(统调负荷!$C641,检修、备用和必开!$A:$A,0))</f>
        <v>980</v>
      </c>
      <c r="AA641" s="26">
        <f t="shared" si="133"/>
        <v>69861.4</v>
      </c>
      <c r="AB641" s="26">
        <v>368.23</v>
      </c>
      <c r="AC641" s="26">
        <v>340.68</v>
      </c>
      <c r="AD641" s="76">
        <f t="shared" si="134"/>
        <v>45664.65625</v>
      </c>
      <c r="AE641" s="27">
        <f t="shared" si="135"/>
        <v>-81</v>
      </c>
      <c r="AF641" s="27">
        <f t="shared" si="136"/>
        <v>422.050000000003</v>
      </c>
      <c r="AG641" s="27">
        <f t="shared" si="137"/>
        <v>1359.2</v>
      </c>
      <c r="AH641" s="27">
        <f t="shared" si="138"/>
        <v>-654.899999999998</v>
      </c>
      <c r="AI641" s="27">
        <f t="shared" si="139"/>
        <v>-1051.55</v>
      </c>
      <c r="AJ641" s="27">
        <f t="shared" si="140"/>
        <v>-155.8</v>
      </c>
      <c r="AK641" s="26">
        <f>INDEX(检修、备用和必开!I:I,MATCH(统调负荷!$C641,检修、备用和必开!$A:$A,0))</f>
        <v>10029.9687142312</v>
      </c>
      <c r="AL641" s="79"/>
    </row>
    <row r="642" s="74" customFormat="1" ht="13.8" spans="1:38">
      <c r="A642" s="26">
        <f t="shared" si="128"/>
        <v>2</v>
      </c>
      <c r="B642" s="26">
        <f t="shared" si="129"/>
        <v>16</v>
      </c>
      <c r="C642" t="s">
        <v>28</v>
      </c>
      <c r="D642" s="75">
        <v>0.666666666666667</v>
      </c>
      <c r="E642" s="26">
        <v>98465</v>
      </c>
      <c r="F642" s="26">
        <v>45651.25</v>
      </c>
      <c r="G642" s="26">
        <v>20640</v>
      </c>
      <c r="H642" s="26">
        <v>24065</v>
      </c>
      <c r="I642" s="26">
        <v>9520</v>
      </c>
      <c r="J642" s="26">
        <v>-1411.25</v>
      </c>
      <c r="K642" s="26">
        <f t="shared" si="141"/>
        <v>37233.02</v>
      </c>
      <c r="L642" s="27">
        <f t="shared" si="130"/>
        <v>1.87632912935883</v>
      </c>
      <c r="M642" s="75">
        <v>0.666666666666667</v>
      </c>
      <c r="N642" s="26">
        <v>98473.7</v>
      </c>
      <c r="O642" s="26">
        <v>45773.39</v>
      </c>
      <c r="P642" s="26">
        <v>21887.5</v>
      </c>
      <c r="Q642" s="26">
        <v>23596</v>
      </c>
      <c r="R642" s="26">
        <v>8791.21</v>
      </c>
      <c r="S642" s="26">
        <v>-1574.4</v>
      </c>
      <c r="T642" s="26">
        <f t="shared" si="131"/>
        <v>37355.16</v>
      </c>
      <c r="U642" s="27">
        <f t="shared" si="132"/>
        <v>1.4189331364009</v>
      </c>
      <c r="V642" s="26">
        <f>INDEX(检修、备用和必开!B:B,MATCH(统调负荷!$C642,检修、备用和必开!$A:$A,0))</f>
        <v>23651</v>
      </c>
      <c r="W642" s="26">
        <f>INDEX(检修、备用和必开!C:C,MATCH(统调负荷!$C642,检修、备用和必开!$A:$A,0))</f>
        <v>0</v>
      </c>
      <c r="X642" s="26">
        <f>INDEX(检修、备用和必开!D:D,MATCH(统调负荷!$C642,检修、备用和必开!$A:$A,0))</f>
        <v>11880</v>
      </c>
      <c r="Y642" s="26">
        <f>INDEX(检修、备用和必开!E:E,MATCH(统调负荷!$C642,检修、备用和必开!$A:$A,0))</f>
        <v>8418.23</v>
      </c>
      <c r="Z642" s="26">
        <f>INDEX(检修、备用和必开!F:F,MATCH(统调负荷!$C642,检修、备用和必开!$A:$A,0))</f>
        <v>980</v>
      </c>
      <c r="AA642" s="26">
        <f t="shared" si="133"/>
        <v>69861.4</v>
      </c>
      <c r="AB642" s="26">
        <v>370.19</v>
      </c>
      <c r="AC642" s="26">
        <v>349.51</v>
      </c>
      <c r="AD642" s="76">
        <f t="shared" si="134"/>
        <v>45664.6666666667</v>
      </c>
      <c r="AE642" s="27">
        <f t="shared" si="135"/>
        <v>8.69999999999709</v>
      </c>
      <c r="AF642" s="27">
        <f t="shared" si="136"/>
        <v>122.139999999999</v>
      </c>
      <c r="AG642" s="27">
        <f t="shared" si="137"/>
        <v>1247.5</v>
      </c>
      <c r="AH642" s="27">
        <f t="shared" si="138"/>
        <v>-469</v>
      </c>
      <c r="AI642" s="27">
        <f t="shared" si="139"/>
        <v>-728.790000000001</v>
      </c>
      <c r="AJ642" s="27">
        <f t="shared" si="140"/>
        <v>-163.15</v>
      </c>
      <c r="AK642" s="26">
        <f>INDEX(检修、备用和必开!I:I,MATCH(统调负荷!$C642,检修、备用和必开!$A:$A,0))</f>
        <v>10029.9687142312</v>
      </c>
      <c r="AL642" s="79"/>
    </row>
    <row r="643" s="74" customFormat="1" ht="13.8" spans="1:38">
      <c r="A643" s="26">
        <f t="shared" ref="A643:A706" si="142">WEEKDAY(C643,2)</f>
        <v>2</v>
      </c>
      <c r="B643" s="26">
        <f t="shared" ref="B643:B706" si="143">HOUR(D643)</f>
        <v>16</v>
      </c>
      <c r="C643" t="s">
        <v>28</v>
      </c>
      <c r="D643" s="75">
        <v>0.677083333333333</v>
      </c>
      <c r="E643" s="26">
        <v>100350</v>
      </c>
      <c r="F643" s="26">
        <v>47378.75</v>
      </c>
      <c r="G643" s="26">
        <v>21644</v>
      </c>
      <c r="H643" s="26">
        <v>23879.5</v>
      </c>
      <c r="I643" s="26">
        <v>8859</v>
      </c>
      <c r="J643" s="26">
        <v>-1411.25</v>
      </c>
      <c r="K643" s="26">
        <f t="shared" si="141"/>
        <v>38960.52</v>
      </c>
      <c r="L643" s="27">
        <f t="shared" ref="L643:L706" si="144">AA643/(K643+W643)</f>
        <v>1.79313315120024</v>
      </c>
      <c r="M643" s="75">
        <v>0.677083333333333</v>
      </c>
      <c r="N643" s="26">
        <v>100401</v>
      </c>
      <c r="O643" s="26">
        <v>47619.83</v>
      </c>
      <c r="P643" s="26">
        <v>22293</v>
      </c>
      <c r="Q643" s="26">
        <v>23688.3</v>
      </c>
      <c r="R643" s="26">
        <v>8390.72</v>
      </c>
      <c r="S643" s="26">
        <v>-1590.85</v>
      </c>
      <c r="T643" s="26">
        <f t="shared" ref="T643:T706" si="145">O643-Y643</f>
        <v>39201.6</v>
      </c>
      <c r="U643" s="27">
        <f t="shared" ref="U643:U706" si="146">AA643/(T643+X643)</f>
        <v>1.36764314351939</v>
      </c>
      <c r="V643" s="26">
        <f>INDEX(检修、备用和必开!B:B,MATCH(统调负荷!$C643,检修、备用和必开!$A:$A,0))</f>
        <v>23651</v>
      </c>
      <c r="W643" s="26">
        <f>INDEX(检修、备用和必开!C:C,MATCH(统调负荷!$C643,检修、备用和必开!$A:$A,0))</f>
        <v>0</v>
      </c>
      <c r="X643" s="26">
        <f>INDEX(检修、备用和必开!D:D,MATCH(统调负荷!$C643,检修、备用和必开!$A:$A,0))</f>
        <v>11880</v>
      </c>
      <c r="Y643" s="26">
        <f>INDEX(检修、备用和必开!E:E,MATCH(统调负荷!$C643,检修、备用和必开!$A:$A,0))</f>
        <v>8418.23</v>
      </c>
      <c r="Z643" s="26">
        <f>INDEX(检修、备用和必开!F:F,MATCH(统调负荷!$C643,检修、备用和必开!$A:$A,0))</f>
        <v>980</v>
      </c>
      <c r="AA643" s="26">
        <f t="shared" ref="AA643:AA706" si="147">94492.4-V643-Z643</f>
        <v>69861.4</v>
      </c>
      <c r="AB643" s="26">
        <v>377.76</v>
      </c>
      <c r="AC643" s="26">
        <v>360</v>
      </c>
      <c r="AD643" s="76">
        <f t="shared" ref="AD643:AD706" si="148">C643+D643</f>
        <v>45664.6770833333</v>
      </c>
      <c r="AE643" s="27">
        <f t="shared" ref="AE643:AE706" si="149">N643-E643</f>
        <v>51</v>
      </c>
      <c r="AF643" s="27">
        <f t="shared" ref="AF643:AF706" si="150">O643-F643</f>
        <v>241.080000000002</v>
      </c>
      <c r="AG643" s="27">
        <f t="shared" ref="AG643:AG706" si="151">P643-G643</f>
        <v>649</v>
      </c>
      <c r="AH643" s="27">
        <f t="shared" ref="AH643:AH706" si="152">Q643-H643</f>
        <v>-191.200000000001</v>
      </c>
      <c r="AI643" s="27">
        <f t="shared" ref="AI643:AI706" si="153">R643-I643</f>
        <v>-468.280000000001</v>
      </c>
      <c r="AJ643" s="27">
        <f t="shared" ref="AJ643:AJ706" si="154">S643-J643</f>
        <v>-179.6</v>
      </c>
      <c r="AK643" s="26">
        <f>INDEX(检修、备用和必开!I:I,MATCH(统调负荷!$C643,检修、备用和必开!$A:$A,0))</f>
        <v>10029.9687142312</v>
      </c>
      <c r="AL643" s="79"/>
    </row>
    <row r="644" s="74" customFormat="1" ht="13.8" spans="1:38">
      <c r="A644" s="26">
        <f t="shared" si="142"/>
        <v>2</v>
      </c>
      <c r="B644" s="26">
        <f t="shared" si="143"/>
        <v>16</v>
      </c>
      <c r="C644" t="s">
        <v>28</v>
      </c>
      <c r="D644" s="75">
        <v>0.6875</v>
      </c>
      <c r="E644" s="26">
        <v>102015</v>
      </c>
      <c r="F644" s="26">
        <v>48964.15</v>
      </c>
      <c r="G644" s="26">
        <v>21973</v>
      </c>
      <c r="H644" s="26">
        <v>24314.1</v>
      </c>
      <c r="I644" s="26">
        <v>8175</v>
      </c>
      <c r="J644" s="26">
        <v>-1411.25</v>
      </c>
      <c r="K644" s="26">
        <f t="shared" si="141"/>
        <v>40545.92</v>
      </c>
      <c r="L644" s="27">
        <f t="shared" si="144"/>
        <v>1.72301923350118</v>
      </c>
      <c r="M644" s="75">
        <v>0.6875</v>
      </c>
      <c r="N644" s="26">
        <v>101837</v>
      </c>
      <c r="O644" s="26">
        <v>49470.19</v>
      </c>
      <c r="P644" s="26">
        <v>21771.7</v>
      </c>
      <c r="Q644" s="26">
        <v>24176</v>
      </c>
      <c r="R644" s="26">
        <v>7991.41</v>
      </c>
      <c r="S644" s="26">
        <v>-1572.3</v>
      </c>
      <c r="T644" s="26">
        <f t="shared" si="145"/>
        <v>41051.96</v>
      </c>
      <c r="U644" s="27">
        <f t="shared" si="146"/>
        <v>1.31983399065517</v>
      </c>
      <c r="V644" s="26">
        <f>INDEX(检修、备用和必开!B:B,MATCH(统调负荷!$C644,检修、备用和必开!$A:$A,0))</f>
        <v>23651</v>
      </c>
      <c r="W644" s="26">
        <f>INDEX(检修、备用和必开!C:C,MATCH(统调负荷!$C644,检修、备用和必开!$A:$A,0))</f>
        <v>0</v>
      </c>
      <c r="X644" s="26">
        <f>INDEX(检修、备用和必开!D:D,MATCH(统调负荷!$C644,检修、备用和必开!$A:$A,0))</f>
        <v>11880</v>
      </c>
      <c r="Y644" s="26">
        <f>INDEX(检修、备用和必开!E:E,MATCH(统调负荷!$C644,检修、备用和必开!$A:$A,0))</f>
        <v>8418.23</v>
      </c>
      <c r="Z644" s="26">
        <f>INDEX(检修、备用和必开!F:F,MATCH(统调负荷!$C644,检修、备用和必开!$A:$A,0))</f>
        <v>980</v>
      </c>
      <c r="AA644" s="26">
        <f t="shared" si="147"/>
        <v>69861.4</v>
      </c>
      <c r="AB644" s="26">
        <v>397.18</v>
      </c>
      <c r="AC644" s="26">
        <v>398.63</v>
      </c>
      <c r="AD644" s="76">
        <f t="shared" si="148"/>
        <v>45664.6875</v>
      </c>
      <c r="AE644" s="27">
        <f t="shared" si="149"/>
        <v>-178</v>
      </c>
      <c r="AF644" s="27">
        <f t="shared" si="150"/>
        <v>506.040000000001</v>
      </c>
      <c r="AG644" s="27">
        <f t="shared" si="151"/>
        <v>-201.299999999999</v>
      </c>
      <c r="AH644" s="27">
        <f t="shared" si="152"/>
        <v>-138.099999999999</v>
      </c>
      <c r="AI644" s="27">
        <f t="shared" si="153"/>
        <v>-183.59</v>
      </c>
      <c r="AJ644" s="27">
        <f t="shared" si="154"/>
        <v>-161.05</v>
      </c>
      <c r="AK644" s="26">
        <f>INDEX(检修、备用和必开!I:I,MATCH(统调负荷!$C644,检修、备用和必开!$A:$A,0))</f>
        <v>10029.9687142312</v>
      </c>
      <c r="AL644" s="79"/>
    </row>
    <row r="645" s="74" customFormat="1" ht="13.8" spans="1:38">
      <c r="A645" s="26">
        <f t="shared" si="142"/>
        <v>2</v>
      </c>
      <c r="B645" s="26">
        <f t="shared" si="143"/>
        <v>16</v>
      </c>
      <c r="C645" t="s">
        <v>28</v>
      </c>
      <c r="D645" s="75">
        <v>0.697916666666667</v>
      </c>
      <c r="E645" s="26">
        <v>103345</v>
      </c>
      <c r="F645" s="26">
        <v>51184.35</v>
      </c>
      <c r="G645" s="26">
        <v>21945</v>
      </c>
      <c r="H645" s="26">
        <v>24150.1</v>
      </c>
      <c r="I645" s="26">
        <v>7477</v>
      </c>
      <c r="J645" s="26">
        <v>-1411.45</v>
      </c>
      <c r="K645" s="26">
        <f t="shared" si="141"/>
        <v>42766.12</v>
      </c>
      <c r="L645" s="27">
        <f t="shared" si="144"/>
        <v>1.63356881568868</v>
      </c>
      <c r="M645" s="75">
        <v>0.697916666666667</v>
      </c>
      <c r="N645" s="26">
        <v>103286</v>
      </c>
      <c r="O645" s="26">
        <v>50916.36</v>
      </c>
      <c r="P645" s="26">
        <v>22193.2</v>
      </c>
      <c r="Q645" s="26">
        <v>24143.7</v>
      </c>
      <c r="R645" s="26">
        <v>7599.47</v>
      </c>
      <c r="S645" s="26">
        <v>-1566.73</v>
      </c>
      <c r="T645" s="26">
        <f t="shared" si="145"/>
        <v>42498.13</v>
      </c>
      <c r="U645" s="27">
        <f t="shared" si="146"/>
        <v>1.28473340293239</v>
      </c>
      <c r="V645" s="26">
        <f>INDEX(检修、备用和必开!B:B,MATCH(统调负荷!$C645,检修、备用和必开!$A:$A,0))</f>
        <v>23651</v>
      </c>
      <c r="W645" s="26">
        <f>INDEX(检修、备用和必开!C:C,MATCH(统调负荷!$C645,检修、备用和必开!$A:$A,0))</f>
        <v>0</v>
      </c>
      <c r="X645" s="26">
        <f>INDEX(检修、备用和必开!D:D,MATCH(统调负荷!$C645,检修、备用和必开!$A:$A,0))</f>
        <v>11880</v>
      </c>
      <c r="Y645" s="26">
        <f>INDEX(检修、备用和必开!E:E,MATCH(统调负荷!$C645,检修、备用和必开!$A:$A,0))</f>
        <v>8418.23</v>
      </c>
      <c r="Z645" s="26">
        <f>INDEX(检修、备用和必开!F:F,MATCH(统调负荷!$C645,检修、备用和必开!$A:$A,0))</f>
        <v>980</v>
      </c>
      <c r="AA645" s="26">
        <f t="shared" si="147"/>
        <v>69861.4</v>
      </c>
      <c r="AB645" s="26">
        <v>392.08</v>
      </c>
      <c r="AC645" s="26">
        <v>385.5</v>
      </c>
      <c r="AD645" s="76">
        <f t="shared" si="148"/>
        <v>45664.6979166667</v>
      </c>
      <c r="AE645" s="27">
        <f t="shared" si="149"/>
        <v>-59</v>
      </c>
      <c r="AF645" s="27">
        <f t="shared" si="150"/>
        <v>-267.989999999998</v>
      </c>
      <c r="AG645" s="27">
        <f t="shared" si="151"/>
        <v>248.200000000001</v>
      </c>
      <c r="AH645" s="27">
        <f t="shared" si="152"/>
        <v>-6.39999999999782</v>
      </c>
      <c r="AI645" s="27">
        <f t="shared" si="153"/>
        <v>122.47</v>
      </c>
      <c r="AJ645" s="27">
        <f t="shared" si="154"/>
        <v>-155.28</v>
      </c>
      <c r="AK645" s="26">
        <f>INDEX(检修、备用和必开!I:I,MATCH(统调负荷!$C645,检修、备用和必开!$A:$A,0))</f>
        <v>10029.9687142312</v>
      </c>
      <c r="AL645" s="79"/>
    </row>
    <row r="646" s="74" customFormat="1" ht="13.8" spans="1:38">
      <c r="A646" s="26">
        <f t="shared" si="142"/>
        <v>2</v>
      </c>
      <c r="B646" s="26">
        <f t="shared" si="143"/>
        <v>17</v>
      </c>
      <c r="C646" t="s">
        <v>28</v>
      </c>
      <c r="D646" s="75">
        <v>0.708333333333333</v>
      </c>
      <c r="E646" s="26">
        <v>104830</v>
      </c>
      <c r="F646" s="26">
        <v>53501.85</v>
      </c>
      <c r="G646" s="26">
        <v>21356</v>
      </c>
      <c r="H646" s="26">
        <v>24453.4</v>
      </c>
      <c r="I646" s="26">
        <v>6930</v>
      </c>
      <c r="J646" s="26">
        <v>-1411.25</v>
      </c>
      <c r="K646" s="26">
        <f t="shared" si="141"/>
        <v>45083.62</v>
      </c>
      <c r="L646" s="27">
        <f t="shared" si="144"/>
        <v>1.5495960617182</v>
      </c>
      <c r="M646" s="75">
        <v>0.708333333333333</v>
      </c>
      <c r="N646" s="26">
        <v>104469</v>
      </c>
      <c r="O646" s="26">
        <v>53054.33</v>
      </c>
      <c r="P646" s="26">
        <v>20898.7</v>
      </c>
      <c r="Q646" s="26">
        <v>24783.3</v>
      </c>
      <c r="R646" s="26">
        <v>7297.05</v>
      </c>
      <c r="S646" s="26">
        <v>-1564.38</v>
      </c>
      <c r="T646" s="26">
        <f t="shared" si="145"/>
        <v>44636.1</v>
      </c>
      <c r="U646" s="27">
        <f t="shared" si="146"/>
        <v>1.23613271262525</v>
      </c>
      <c r="V646" s="26">
        <f>INDEX(检修、备用和必开!B:B,MATCH(统调负荷!$C646,检修、备用和必开!$A:$A,0))</f>
        <v>23651</v>
      </c>
      <c r="W646" s="26">
        <f>INDEX(检修、备用和必开!C:C,MATCH(统调负荷!$C646,检修、备用和必开!$A:$A,0))</f>
        <v>0</v>
      </c>
      <c r="X646" s="26">
        <f>INDEX(检修、备用和必开!D:D,MATCH(统调负荷!$C646,检修、备用和必开!$A:$A,0))</f>
        <v>11880</v>
      </c>
      <c r="Y646" s="26">
        <f>INDEX(检修、备用和必开!E:E,MATCH(统调负荷!$C646,检修、备用和必开!$A:$A,0))</f>
        <v>8418.23</v>
      </c>
      <c r="Z646" s="26">
        <f>INDEX(检修、备用和必开!F:F,MATCH(统调负荷!$C646,检修、备用和必开!$A:$A,0))</f>
        <v>980</v>
      </c>
      <c r="AA646" s="26">
        <f t="shared" si="147"/>
        <v>69861.4</v>
      </c>
      <c r="AB646" s="26">
        <v>418.37</v>
      </c>
      <c r="AC646" s="26">
        <v>426.99</v>
      </c>
      <c r="AD646" s="76">
        <f t="shared" si="148"/>
        <v>45664.7083333333</v>
      </c>
      <c r="AE646" s="27">
        <f t="shared" si="149"/>
        <v>-361</v>
      </c>
      <c r="AF646" s="27">
        <f t="shared" si="150"/>
        <v>-447.519999999997</v>
      </c>
      <c r="AG646" s="27">
        <f t="shared" si="151"/>
        <v>-457.299999999999</v>
      </c>
      <c r="AH646" s="27">
        <f t="shared" si="152"/>
        <v>329.899999999998</v>
      </c>
      <c r="AI646" s="27">
        <f t="shared" si="153"/>
        <v>367.05</v>
      </c>
      <c r="AJ646" s="27">
        <f t="shared" si="154"/>
        <v>-153.13</v>
      </c>
      <c r="AK646" s="26">
        <f>INDEX(检修、备用和必开!I:I,MATCH(统调负荷!$C646,检修、备用和必开!$A:$A,0))</f>
        <v>10029.9687142312</v>
      </c>
      <c r="AL646" s="79"/>
    </row>
    <row r="647" s="74" customFormat="1" ht="13.8" spans="1:38">
      <c r="A647" s="26">
        <f t="shared" si="142"/>
        <v>2</v>
      </c>
      <c r="B647" s="26">
        <f t="shared" si="143"/>
        <v>17</v>
      </c>
      <c r="C647" t="s">
        <v>28</v>
      </c>
      <c r="D647" s="75">
        <v>0.71875</v>
      </c>
      <c r="E647" s="26">
        <v>105905</v>
      </c>
      <c r="F647" s="26">
        <v>55640.35</v>
      </c>
      <c r="G647" s="26">
        <v>21065</v>
      </c>
      <c r="H647" s="26">
        <v>24145.9</v>
      </c>
      <c r="I647" s="26">
        <v>6465</v>
      </c>
      <c r="J647" s="26">
        <v>-1411.25</v>
      </c>
      <c r="K647" s="26">
        <f t="shared" si="141"/>
        <v>47222.12</v>
      </c>
      <c r="L647" s="27">
        <f t="shared" si="144"/>
        <v>1.47942108486447</v>
      </c>
      <c r="M647" s="75">
        <v>0.71875</v>
      </c>
      <c r="N647" s="26">
        <v>105466</v>
      </c>
      <c r="O647" s="26">
        <v>54295.48</v>
      </c>
      <c r="P647" s="26">
        <v>20902.4</v>
      </c>
      <c r="Q647" s="26">
        <v>24901.7</v>
      </c>
      <c r="R647" s="26">
        <v>6994.62</v>
      </c>
      <c r="S647" s="26">
        <v>-1628.2</v>
      </c>
      <c r="T647" s="26">
        <f t="shared" si="145"/>
        <v>45877.25</v>
      </c>
      <c r="U647" s="27">
        <f t="shared" si="146"/>
        <v>1.20956936142216</v>
      </c>
      <c r="V647" s="26">
        <f>INDEX(检修、备用和必开!B:B,MATCH(统调负荷!$C647,检修、备用和必开!$A:$A,0))</f>
        <v>23651</v>
      </c>
      <c r="W647" s="26">
        <f>INDEX(检修、备用和必开!C:C,MATCH(统调负荷!$C647,检修、备用和必开!$A:$A,0))</f>
        <v>0</v>
      </c>
      <c r="X647" s="26">
        <f>INDEX(检修、备用和必开!D:D,MATCH(统调负荷!$C647,检修、备用和必开!$A:$A,0))</f>
        <v>11880</v>
      </c>
      <c r="Y647" s="26">
        <f>INDEX(检修、备用和必开!E:E,MATCH(统调负荷!$C647,检修、备用和必开!$A:$A,0))</f>
        <v>8418.23</v>
      </c>
      <c r="Z647" s="26">
        <f>INDEX(检修、备用和必开!F:F,MATCH(统调负荷!$C647,检修、备用和必开!$A:$A,0))</f>
        <v>980</v>
      </c>
      <c r="AA647" s="26">
        <f t="shared" si="147"/>
        <v>69861.4</v>
      </c>
      <c r="AB647" s="26">
        <v>433.28</v>
      </c>
      <c r="AC647" s="26">
        <v>389.75</v>
      </c>
      <c r="AD647" s="76">
        <f t="shared" si="148"/>
        <v>45664.71875</v>
      </c>
      <c r="AE647" s="27">
        <f t="shared" si="149"/>
        <v>-439</v>
      </c>
      <c r="AF647" s="27">
        <f t="shared" si="150"/>
        <v>-1344.87</v>
      </c>
      <c r="AG647" s="27">
        <f t="shared" si="151"/>
        <v>-162.599999999999</v>
      </c>
      <c r="AH647" s="27">
        <f t="shared" si="152"/>
        <v>755.799999999999</v>
      </c>
      <c r="AI647" s="27">
        <f t="shared" si="153"/>
        <v>529.62</v>
      </c>
      <c r="AJ647" s="27">
        <f t="shared" si="154"/>
        <v>-216.95</v>
      </c>
      <c r="AK647" s="26">
        <f>INDEX(检修、备用和必开!I:I,MATCH(统调负荷!$C647,检修、备用和必开!$A:$A,0))</f>
        <v>10029.9687142312</v>
      </c>
      <c r="AL647" s="79"/>
    </row>
    <row r="648" s="74" customFormat="1" ht="13.8" spans="1:38">
      <c r="A648" s="26">
        <f t="shared" si="142"/>
        <v>2</v>
      </c>
      <c r="B648" s="26">
        <f t="shared" si="143"/>
        <v>17</v>
      </c>
      <c r="C648" t="s">
        <v>28</v>
      </c>
      <c r="D648" s="75">
        <v>0.729166666666667</v>
      </c>
      <c r="E648" s="26">
        <v>104475</v>
      </c>
      <c r="F648" s="26">
        <v>54971.95</v>
      </c>
      <c r="G648" s="26">
        <v>20801</v>
      </c>
      <c r="H648" s="26">
        <v>24047.3</v>
      </c>
      <c r="I648" s="26">
        <v>6066</v>
      </c>
      <c r="J648" s="26">
        <v>-1411.25</v>
      </c>
      <c r="K648" s="26">
        <f t="shared" si="141"/>
        <v>46553.72</v>
      </c>
      <c r="L648" s="27">
        <f t="shared" si="144"/>
        <v>1.5006620308753</v>
      </c>
      <c r="M648" s="75">
        <v>0.729166666666667</v>
      </c>
      <c r="N648" s="26">
        <v>104032</v>
      </c>
      <c r="O648" s="26">
        <v>53763.85</v>
      </c>
      <c r="P648" s="26">
        <v>20346.6</v>
      </c>
      <c r="Q648" s="26">
        <v>24858.8</v>
      </c>
      <c r="R648" s="26">
        <v>6776.39</v>
      </c>
      <c r="S648" s="26">
        <v>-1713.64</v>
      </c>
      <c r="T648" s="26">
        <f t="shared" si="145"/>
        <v>45345.62</v>
      </c>
      <c r="U648" s="27">
        <f t="shared" si="146"/>
        <v>1.22080634513003</v>
      </c>
      <c r="V648" s="26">
        <f>INDEX(检修、备用和必开!B:B,MATCH(统调负荷!$C648,检修、备用和必开!$A:$A,0))</f>
        <v>23651</v>
      </c>
      <c r="W648" s="26">
        <f>INDEX(检修、备用和必开!C:C,MATCH(统调负荷!$C648,检修、备用和必开!$A:$A,0))</f>
        <v>0</v>
      </c>
      <c r="X648" s="26">
        <f>INDEX(检修、备用和必开!D:D,MATCH(统调负荷!$C648,检修、备用和必开!$A:$A,0))</f>
        <v>11880</v>
      </c>
      <c r="Y648" s="26">
        <f>INDEX(检修、备用和必开!E:E,MATCH(统调负荷!$C648,检修、备用和必开!$A:$A,0))</f>
        <v>8418.23</v>
      </c>
      <c r="Z648" s="26">
        <f>INDEX(检修、备用和必开!F:F,MATCH(统调负荷!$C648,检修、备用和必开!$A:$A,0))</f>
        <v>980</v>
      </c>
      <c r="AA648" s="26">
        <f t="shared" si="147"/>
        <v>69861.4</v>
      </c>
      <c r="AB648" s="26">
        <v>408.03</v>
      </c>
      <c r="AC648" s="26">
        <v>358.71</v>
      </c>
      <c r="AD648" s="76">
        <f t="shared" si="148"/>
        <v>45664.7291666667</v>
      </c>
      <c r="AE648" s="27">
        <f t="shared" si="149"/>
        <v>-443</v>
      </c>
      <c r="AF648" s="27">
        <f t="shared" si="150"/>
        <v>-1208.1</v>
      </c>
      <c r="AG648" s="27">
        <f t="shared" si="151"/>
        <v>-454.400000000001</v>
      </c>
      <c r="AH648" s="27">
        <f t="shared" si="152"/>
        <v>811.5</v>
      </c>
      <c r="AI648" s="27">
        <f t="shared" si="153"/>
        <v>710.39</v>
      </c>
      <c r="AJ648" s="27">
        <f t="shared" si="154"/>
        <v>-302.39</v>
      </c>
      <c r="AK648" s="26">
        <f>INDEX(检修、备用和必开!I:I,MATCH(统调负荷!$C648,检修、备用和必开!$A:$A,0))</f>
        <v>10029.9687142312</v>
      </c>
      <c r="AL648" s="79"/>
    </row>
    <row r="649" s="74" customFormat="1" ht="13.8" spans="1:38">
      <c r="A649" s="26">
        <f t="shared" si="142"/>
        <v>2</v>
      </c>
      <c r="B649" s="26">
        <f t="shared" si="143"/>
        <v>17</v>
      </c>
      <c r="C649" t="s">
        <v>28</v>
      </c>
      <c r="D649" s="75">
        <v>0.739583333333333</v>
      </c>
      <c r="E649" s="26">
        <v>104935</v>
      </c>
      <c r="F649" s="26">
        <v>55612.95</v>
      </c>
      <c r="G649" s="26">
        <v>20742</v>
      </c>
      <c r="H649" s="26">
        <v>24169.3</v>
      </c>
      <c r="I649" s="26">
        <v>5822</v>
      </c>
      <c r="J649" s="26">
        <v>-1411.25</v>
      </c>
      <c r="K649" s="26">
        <f t="shared" si="141"/>
        <v>47194.72</v>
      </c>
      <c r="L649" s="27">
        <f t="shared" si="144"/>
        <v>1.48027999742344</v>
      </c>
      <c r="M649" s="75">
        <v>0.739583333333333</v>
      </c>
      <c r="N649" s="26">
        <v>104409</v>
      </c>
      <c r="O649" s="26">
        <v>54132.88</v>
      </c>
      <c r="P649" s="26">
        <v>20475</v>
      </c>
      <c r="Q649" s="26">
        <v>24893.6</v>
      </c>
      <c r="R649" s="26">
        <v>6653.48</v>
      </c>
      <c r="S649" s="26">
        <v>-1745.96</v>
      </c>
      <c r="T649" s="26">
        <f t="shared" si="145"/>
        <v>45714.65</v>
      </c>
      <c r="U649" s="27">
        <f t="shared" si="146"/>
        <v>1.21298419210812</v>
      </c>
      <c r="V649" s="26">
        <f>INDEX(检修、备用和必开!B:B,MATCH(统调负荷!$C649,检修、备用和必开!$A:$A,0))</f>
        <v>23651</v>
      </c>
      <c r="W649" s="26">
        <f>INDEX(检修、备用和必开!C:C,MATCH(统调负荷!$C649,检修、备用和必开!$A:$A,0))</f>
        <v>0</v>
      </c>
      <c r="X649" s="26">
        <f>INDEX(检修、备用和必开!D:D,MATCH(统调负荷!$C649,检修、备用和必开!$A:$A,0))</f>
        <v>11880</v>
      </c>
      <c r="Y649" s="26">
        <f>INDEX(检修、备用和必开!E:E,MATCH(统调负荷!$C649,检修、备用和必开!$A:$A,0))</f>
        <v>8418.23</v>
      </c>
      <c r="Z649" s="26">
        <f>INDEX(检修、备用和必开!F:F,MATCH(统调负荷!$C649,检修、备用和必开!$A:$A,0))</f>
        <v>980</v>
      </c>
      <c r="AA649" s="26">
        <f t="shared" si="147"/>
        <v>69861.4</v>
      </c>
      <c r="AB649" s="26">
        <v>409.17</v>
      </c>
      <c r="AC649" s="26">
        <v>362.83</v>
      </c>
      <c r="AD649" s="76">
        <f t="shared" si="148"/>
        <v>45664.7395833333</v>
      </c>
      <c r="AE649" s="27">
        <f t="shared" si="149"/>
        <v>-526</v>
      </c>
      <c r="AF649" s="27">
        <f t="shared" si="150"/>
        <v>-1480.07</v>
      </c>
      <c r="AG649" s="27">
        <f t="shared" si="151"/>
        <v>-267</v>
      </c>
      <c r="AH649" s="27">
        <f t="shared" si="152"/>
        <v>724.299999999999</v>
      </c>
      <c r="AI649" s="27">
        <f t="shared" si="153"/>
        <v>831.48</v>
      </c>
      <c r="AJ649" s="27">
        <f t="shared" si="154"/>
        <v>-334.71</v>
      </c>
      <c r="AK649" s="26">
        <f>INDEX(检修、备用和必开!I:I,MATCH(统调负荷!$C649,检修、备用和必开!$A:$A,0))</f>
        <v>10029.9687142312</v>
      </c>
      <c r="AL649" s="79"/>
    </row>
    <row r="650" s="74" customFormat="1" ht="13.8" spans="1:38">
      <c r="A650" s="26">
        <f t="shared" si="142"/>
        <v>2</v>
      </c>
      <c r="B650" s="26">
        <f t="shared" si="143"/>
        <v>18</v>
      </c>
      <c r="C650" t="s">
        <v>28</v>
      </c>
      <c r="D650" s="75">
        <v>0.75</v>
      </c>
      <c r="E650" s="26">
        <v>106435</v>
      </c>
      <c r="F650" s="26">
        <v>56414.65</v>
      </c>
      <c r="G650" s="26">
        <v>20628</v>
      </c>
      <c r="H650" s="26">
        <v>25092.6</v>
      </c>
      <c r="I650" s="26">
        <v>5711</v>
      </c>
      <c r="J650" s="26">
        <v>-1411.25</v>
      </c>
      <c r="K650" s="26">
        <f t="shared" si="141"/>
        <v>47996.42</v>
      </c>
      <c r="L650" s="27">
        <f t="shared" si="144"/>
        <v>1.45555439343184</v>
      </c>
      <c r="M650" s="75">
        <v>0.75</v>
      </c>
      <c r="N650" s="26">
        <v>105916</v>
      </c>
      <c r="O650" s="26">
        <v>54984.02</v>
      </c>
      <c r="P650" s="26">
        <v>20221.5</v>
      </c>
      <c r="Q650" s="26">
        <v>25662</v>
      </c>
      <c r="R650" s="26">
        <v>6660.13</v>
      </c>
      <c r="S650" s="26">
        <v>-1611.65</v>
      </c>
      <c r="T650" s="26">
        <f t="shared" si="145"/>
        <v>46565.79</v>
      </c>
      <c r="U650" s="27">
        <f t="shared" si="146"/>
        <v>1.19531962866786</v>
      </c>
      <c r="V650" s="26">
        <f>INDEX(检修、备用和必开!B:B,MATCH(统调负荷!$C650,检修、备用和必开!$A:$A,0))</f>
        <v>23651</v>
      </c>
      <c r="W650" s="26">
        <f>INDEX(检修、备用和必开!C:C,MATCH(统调负荷!$C650,检修、备用和必开!$A:$A,0))</f>
        <v>0</v>
      </c>
      <c r="X650" s="26">
        <f>INDEX(检修、备用和必开!D:D,MATCH(统调负荷!$C650,检修、备用和必开!$A:$A,0))</f>
        <v>11880</v>
      </c>
      <c r="Y650" s="26">
        <f>INDEX(检修、备用和必开!E:E,MATCH(统调负荷!$C650,检修、备用和必开!$A:$A,0))</f>
        <v>8418.23</v>
      </c>
      <c r="Z650" s="26">
        <f>INDEX(检修、备用和必开!F:F,MATCH(统调负荷!$C650,检修、备用和必开!$A:$A,0))</f>
        <v>980</v>
      </c>
      <c r="AA650" s="26">
        <f t="shared" si="147"/>
        <v>69861.4</v>
      </c>
      <c r="AB650" s="26">
        <v>423.6</v>
      </c>
      <c r="AC650" s="26">
        <v>363.45</v>
      </c>
      <c r="AD650" s="76">
        <f t="shared" si="148"/>
        <v>45664.75</v>
      </c>
      <c r="AE650" s="27">
        <f t="shared" si="149"/>
        <v>-519</v>
      </c>
      <c r="AF650" s="27">
        <f t="shared" si="150"/>
        <v>-1430.63</v>
      </c>
      <c r="AG650" s="27">
        <f t="shared" si="151"/>
        <v>-406.5</v>
      </c>
      <c r="AH650" s="27">
        <f t="shared" si="152"/>
        <v>569.400000000001</v>
      </c>
      <c r="AI650" s="27">
        <f t="shared" si="153"/>
        <v>949.13</v>
      </c>
      <c r="AJ650" s="27">
        <f t="shared" si="154"/>
        <v>-200.4</v>
      </c>
      <c r="AK650" s="26">
        <f>INDEX(检修、备用和必开!I:I,MATCH(统调负荷!$C650,检修、备用和必开!$A:$A,0))</f>
        <v>10029.9687142312</v>
      </c>
      <c r="AL650" s="79"/>
    </row>
    <row r="651" s="74" customFormat="1" ht="13.8" spans="1:38">
      <c r="A651" s="26">
        <f t="shared" si="142"/>
        <v>2</v>
      </c>
      <c r="B651" s="26">
        <f t="shared" si="143"/>
        <v>18</v>
      </c>
      <c r="C651" t="s">
        <v>28</v>
      </c>
      <c r="D651" s="75">
        <v>0.760416666666667</v>
      </c>
      <c r="E651" s="26">
        <v>108810</v>
      </c>
      <c r="F651" s="26">
        <v>58727.15</v>
      </c>
      <c r="G651" s="26">
        <v>20454</v>
      </c>
      <c r="H651" s="26">
        <v>25435.1</v>
      </c>
      <c r="I651" s="26">
        <v>5605</v>
      </c>
      <c r="J651" s="26">
        <v>-1411.25</v>
      </c>
      <c r="K651" s="26">
        <f t="shared" si="141"/>
        <v>50308.92</v>
      </c>
      <c r="L651" s="27">
        <f t="shared" si="144"/>
        <v>1.38864837488064</v>
      </c>
      <c r="M651" s="75">
        <v>0.760416666666667</v>
      </c>
      <c r="N651" s="26">
        <v>108511</v>
      </c>
      <c r="O651" s="26">
        <v>57532.79</v>
      </c>
      <c r="P651" s="26">
        <v>19815.3</v>
      </c>
      <c r="Q651" s="26">
        <v>26152.4</v>
      </c>
      <c r="R651" s="26">
        <v>6646.55</v>
      </c>
      <c r="S651" s="26">
        <v>-1636.04</v>
      </c>
      <c r="T651" s="26">
        <f t="shared" si="145"/>
        <v>49114.56</v>
      </c>
      <c r="U651" s="27">
        <f t="shared" si="146"/>
        <v>1.14537099702006</v>
      </c>
      <c r="V651" s="26">
        <f>INDEX(检修、备用和必开!B:B,MATCH(统调负荷!$C651,检修、备用和必开!$A:$A,0))</f>
        <v>23651</v>
      </c>
      <c r="W651" s="26">
        <f>INDEX(检修、备用和必开!C:C,MATCH(统调负荷!$C651,检修、备用和必开!$A:$A,0))</f>
        <v>0</v>
      </c>
      <c r="X651" s="26">
        <f>INDEX(检修、备用和必开!D:D,MATCH(统调负荷!$C651,检修、备用和必开!$A:$A,0))</f>
        <v>11880</v>
      </c>
      <c r="Y651" s="26">
        <f>INDEX(检修、备用和必开!E:E,MATCH(统调负荷!$C651,检修、备用和必开!$A:$A,0))</f>
        <v>8418.23</v>
      </c>
      <c r="Z651" s="26">
        <f>INDEX(检修、备用和必开!F:F,MATCH(统调负荷!$C651,检修、备用和必开!$A:$A,0))</f>
        <v>980</v>
      </c>
      <c r="AA651" s="26">
        <f t="shared" si="147"/>
        <v>69861.4</v>
      </c>
      <c r="AB651" s="26">
        <v>446.48</v>
      </c>
      <c r="AC651" s="26">
        <v>397.58</v>
      </c>
      <c r="AD651" s="76">
        <f t="shared" si="148"/>
        <v>45664.7604166667</v>
      </c>
      <c r="AE651" s="27">
        <f t="shared" si="149"/>
        <v>-299</v>
      </c>
      <c r="AF651" s="27">
        <f t="shared" si="150"/>
        <v>-1194.36</v>
      </c>
      <c r="AG651" s="27">
        <f t="shared" si="151"/>
        <v>-638.700000000001</v>
      </c>
      <c r="AH651" s="27">
        <f t="shared" si="152"/>
        <v>717.300000000003</v>
      </c>
      <c r="AI651" s="27">
        <f t="shared" si="153"/>
        <v>1041.55</v>
      </c>
      <c r="AJ651" s="27">
        <f t="shared" si="154"/>
        <v>-224.79</v>
      </c>
      <c r="AK651" s="26">
        <f>INDEX(检修、备用和必开!I:I,MATCH(统调负荷!$C651,检修、备用和必开!$A:$A,0))</f>
        <v>10029.9687142312</v>
      </c>
      <c r="AL651" s="79"/>
    </row>
    <row r="652" s="74" customFormat="1" ht="13.8" spans="1:38">
      <c r="A652" s="26">
        <f t="shared" si="142"/>
        <v>2</v>
      </c>
      <c r="B652" s="26">
        <f t="shared" si="143"/>
        <v>18</v>
      </c>
      <c r="C652" t="s">
        <v>28</v>
      </c>
      <c r="D652" s="75">
        <v>0.770833333333333</v>
      </c>
      <c r="E652" s="26">
        <v>110555</v>
      </c>
      <c r="F652" s="26">
        <v>59943.15</v>
      </c>
      <c r="G652" s="26">
        <v>20456</v>
      </c>
      <c r="H652" s="26">
        <v>25929.1</v>
      </c>
      <c r="I652" s="26">
        <v>5638</v>
      </c>
      <c r="J652" s="26">
        <v>-1411.25</v>
      </c>
      <c r="K652" s="26">
        <f t="shared" si="141"/>
        <v>51524.92</v>
      </c>
      <c r="L652" s="27">
        <f t="shared" si="144"/>
        <v>1.35587595283991</v>
      </c>
      <c r="M652" s="75">
        <v>0.770833333333333</v>
      </c>
      <c r="N652" s="26">
        <v>109779</v>
      </c>
      <c r="O652" s="26">
        <v>58804.65</v>
      </c>
      <c r="P652" s="26">
        <v>19609</v>
      </c>
      <c r="Q652" s="26">
        <v>26259.5</v>
      </c>
      <c r="R652" s="26">
        <v>6780.42</v>
      </c>
      <c r="S652" s="26">
        <v>-1674.57</v>
      </c>
      <c r="T652" s="26">
        <f t="shared" si="145"/>
        <v>50386.42</v>
      </c>
      <c r="U652" s="27">
        <f t="shared" si="146"/>
        <v>1.12197553673392</v>
      </c>
      <c r="V652" s="26">
        <f>INDEX(检修、备用和必开!B:B,MATCH(统调负荷!$C652,检修、备用和必开!$A:$A,0))</f>
        <v>23651</v>
      </c>
      <c r="W652" s="26">
        <f>INDEX(检修、备用和必开!C:C,MATCH(统调负荷!$C652,检修、备用和必开!$A:$A,0))</f>
        <v>0</v>
      </c>
      <c r="X652" s="26">
        <f>INDEX(检修、备用和必开!D:D,MATCH(统调负荷!$C652,检修、备用和必开!$A:$A,0))</f>
        <v>11880</v>
      </c>
      <c r="Y652" s="26">
        <f>INDEX(检修、备用和必开!E:E,MATCH(统调负荷!$C652,检修、备用和必开!$A:$A,0))</f>
        <v>8418.23</v>
      </c>
      <c r="Z652" s="26">
        <f>INDEX(检修、备用和必开!F:F,MATCH(统调负荷!$C652,检修、备用和必开!$A:$A,0))</f>
        <v>980</v>
      </c>
      <c r="AA652" s="26">
        <f t="shared" si="147"/>
        <v>69861.4</v>
      </c>
      <c r="AB652" s="26">
        <v>482.51</v>
      </c>
      <c r="AC652" s="26">
        <v>419.31</v>
      </c>
      <c r="AD652" s="76">
        <f t="shared" si="148"/>
        <v>45664.7708333333</v>
      </c>
      <c r="AE652" s="27">
        <f t="shared" si="149"/>
        <v>-776</v>
      </c>
      <c r="AF652" s="27">
        <f t="shared" si="150"/>
        <v>-1138.5</v>
      </c>
      <c r="AG652" s="27">
        <f t="shared" si="151"/>
        <v>-847</v>
      </c>
      <c r="AH652" s="27">
        <f t="shared" si="152"/>
        <v>330.400000000001</v>
      </c>
      <c r="AI652" s="27">
        <f t="shared" si="153"/>
        <v>1142.42</v>
      </c>
      <c r="AJ652" s="27">
        <f t="shared" si="154"/>
        <v>-263.32</v>
      </c>
      <c r="AK652" s="26">
        <f>INDEX(检修、备用和必开!I:I,MATCH(统调负荷!$C652,检修、备用和必开!$A:$A,0))</f>
        <v>10029.9687142312</v>
      </c>
      <c r="AL652" s="79"/>
    </row>
    <row r="653" s="74" customFormat="1" ht="13.8" spans="1:38">
      <c r="A653" s="26">
        <f t="shared" si="142"/>
        <v>2</v>
      </c>
      <c r="B653" s="26">
        <f t="shared" si="143"/>
        <v>18</v>
      </c>
      <c r="C653" t="s">
        <v>28</v>
      </c>
      <c r="D653" s="75">
        <v>0.78125</v>
      </c>
      <c r="E653" s="26">
        <v>111995</v>
      </c>
      <c r="F653" s="26">
        <v>60973.35</v>
      </c>
      <c r="G653" s="26">
        <v>20418</v>
      </c>
      <c r="H653" s="26">
        <v>26317.9</v>
      </c>
      <c r="I653" s="26">
        <v>5697</v>
      </c>
      <c r="J653" s="26">
        <v>-1411.25</v>
      </c>
      <c r="K653" s="26">
        <f t="shared" si="141"/>
        <v>52555.12</v>
      </c>
      <c r="L653" s="27">
        <f t="shared" si="144"/>
        <v>1.3292976973509</v>
      </c>
      <c r="M653" s="75">
        <v>0.78125</v>
      </c>
      <c r="N653" s="26">
        <v>111104</v>
      </c>
      <c r="O653" s="26">
        <v>59720.75</v>
      </c>
      <c r="P653" s="26">
        <v>19672.9</v>
      </c>
      <c r="Q653" s="26">
        <v>26561.1</v>
      </c>
      <c r="R653" s="26">
        <v>6834.02</v>
      </c>
      <c r="S653" s="26">
        <v>-1684.77</v>
      </c>
      <c r="T653" s="26">
        <f t="shared" si="145"/>
        <v>51302.52</v>
      </c>
      <c r="U653" s="27">
        <f t="shared" si="146"/>
        <v>1.10570771789413</v>
      </c>
      <c r="V653" s="26">
        <f>INDEX(检修、备用和必开!B:B,MATCH(统调负荷!$C653,检修、备用和必开!$A:$A,0))</f>
        <v>23651</v>
      </c>
      <c r="W653" s="26">
        <f>INDEX(检修、备用和必开!C:C,MATCH(统调负荷!$C653,检修、备用和必开!$A:$A,0))</f>
        <v>0</v>
      </c>
      <c r="X653" s="26">
        <f>INDEX(检修、备用和必开!D:D,MATCH(统调负荷!$C653,检修、备用和必开!$A:$A,0))</f>
        <v>11880</v>
      </c>
      <c r="Y653" s="26">
        <f>INDEX(检修、备用和必开!E:E,MATCH(统调负荷!$C653,检修、备用和必开!$A:$A,0))</f>
        <v>8418.23</v>
      </c>
      <c r="Z653" s="26">
        <f>INDEX(检修、备用和必开!F:F,MATCH(统调负荷!$C653,检修、备用和必开!$A:$A,0))</f>
        <v>980</v>
      </c>
      <c r="AA653" s="26">
        <f t="shared" si="147"/>
        <v>69861.4</v>
      </c>
      <c r="AB653" s="26">
        <v>490.53</v>
      </c>
      <c r="AC653" s="26">
        <v>401.65</v>
      </c>
      <c r="AD653" s="76">
        <f t="shared" si="148"/>
        <v>45664.78125</v>
      </c>
      <c r="AE653" s="27">
        <f t="shared" si="149"/>
        <v>-891</v>
      </c>
      <c r="AF653" s="27">
        <f t="shared" si="150"/>
        <v>-1252.6</v>
      </c>
      <c r="AG653" s="27">
        <f t="shared" si="151"/>
        <v>-745.099999999999</v>
      </c>
      <c r="AH653" s="27">
        <f t="shared" si="152"/>
        <v>243.199999999997</v>
      </c>
      <c r="AI653" s="27">
        <f t="shared" si="153"/>
        <v>1137.02</v>
      </c>
      <c r="AJ653" s="27">
        <f t="shared" si="154"/>
        <v>-273.52</v>
      </c>
      <c r="AK653" s="26">
        <f>INDEX(检修、备用和必开!I:I,MATCH(统调负荷!$C653,检修、备用和必开!$A:$A,0))</f>
        <v>10029.9687142312</v>
      </c>
      <c r="AL653" s="79"/>
    </row>
    <row r="654" s="74" customFormat="1" ht="13.8" spans="1:38">
      <c r="A654" s="26">
        <f t="shared" si="142"/>
        <v>2</v>
      </c>
      <c r="B654" s="26">
        <f t="shared" si="143"/>
        <v>19</v>
      </c>
      <c r="C654" t="s">
        <v>28</v>
      </c>
      <c r="D654" s="75">
        <v>0.791666666666667</v>
      </c>
      <c r="E654" s="26">
        <v>112185</v>
      </c>
      <c r="F654" s="26">
        <v>60780.45</v>
      </c>
      <c r="G654" s="26">
        <v>20532</v>
      </c>
      <c r="H654" s="26">
        <v>26537.8</v>
      </c>
      <c r="I654" s="26">
        <v>5746</v>
      </c>
      <c r="J654" s="26">
        <v>-1411.25</v>
      </c>
      <c r="K654" s="26">
        <f t="shared" si="141"/>
        <v>52362.22</v>
      </c>
      <c r="L654" s="27">
        <f t="shared" si="144"/>
        <v>1.334194768671</v>
      </c>
      <c r="M654" s="75">
        <v>0.791666666666667</v>
      </c>
      <c r="N654" s="26">
        <v>110811</v>
      </c>
      <c r="O654" s="26">
        <v>58658</v>
      </c>
      <c r="P654" s="26">
        <v>20273.4</v>
      </c>
      <c r="Q654" s="26">
        <v>26685</v>
      </c>
      <c r="R654" s="26">
        <v>6887.94</v>
      </c>
      <c r="S654" s="26">
        <v>-1693.34</v>
      </c>
      <c r="T654" s="26">
        <f t="shared" si="145"/>
        <v>50239.77</v>
      </c>
      <c r="U654" s="27">
        <f t="shared" si="146"/>
        <v>1.12462425408207</v>
      </c>
      <c r="V654" s="26">
        <f>INDEX(检修、备用和必开!B:B,MATCH(统调负荷!$C654,检修、备用和必开!$A:$A,0))</f>
        <v>23651</v>
      </c>
      <c r="W654" s="26">
        <f>INDEX(检修、备用和必开!C:C,MATCH(统调负荷!$C654,检修、备用和必开!$A:$A,0))</f>
        <v>0</v>
      </c>
      <c r="X654" s="26">
        <f>INDEX(检修、备用和必开!D:D,MATCH(统调负荷!$C654,检修、备用和必开!$A:$A,0))</f>
        <v>11880</v>
      </c>
      <c r="Y654" s="26">
        <f>INDEX(检修、备用和必开!E:E,MATCH(统调负荷!$C654,检修、备用和必开!$A:$A,0))</f>
        <v>8418.23</v>
      </c>
      <c r="Z654" s="26">
        <f>INDEX(检修、备用和必开!F:F,MATCH(统调负荷!$C654,检修、备用和必开!$A:$A,0))</f>
        <v>980</v>
      </c>
      <c r="AA654" s="26">
        <f t="shared" si="147"/>
        <v>69861.4</v>
      </c>
      <c r="AB654" s="26">
        <v>466.42</v>
      </c>
      <c r="AC654" s="26">
        <v>381.15</v>
      </c>
      <c r="AD654" s="76">
        <f t="shared" si="148"/>
        <v>45664.7916666667</v>
      </c>
      <c r="AE654" s="27">
        <f t="shared" si="149"/>
        <v>-1374</v>
      </c>
      <c r="AF654" s="27">
        <f t="shared" si="150"/>
        <v>-2122.45</v>
      </c>
      <c r="AG654" s="27">
        <f t="shared" si="151"/>
        <v>-258.599999999999</v>
      </c>
      <c r="AH654" s="27">
        <f t="shared" si="152"/>
        <v>147.200000000001</v>
      </c>
      <c r="AI654" s="27">
        <f t="shared" si="153"/>
        <v>1141.94</v>
      </c>
      <c r="AJ654" s="27">
        <f t="shared" si="154"/>
        <v>-282.09</v>
      </c>
      <c r="AK654" s="26">
        <f>INDEX(检修、备用和必开!I:I,MATCH(统调负荷!$C654,检修、备用和必开!$A:$A,0))</f>
        <v>10029.9687142312</v>
      </c>
      <c r="AL654" s="79"/>
    </row>
    <row r="655" s="74" customFormat="1" ht="13.8" spans="1:38">
      <c r="A655" s="26">
        <f t="shared" si="142"/>
        <v>2</v>
      </c>
      <c r="B655" s="26">
        <f t="shared" si="143"/>
        <v>19</v>
      </c>
      <c r="C655" t="s">
        <v>28</v>
      </c>
      <c r="D655" s="75">
        <v>0.802083333333333</v>
      </c>
      <c r="E655" s="26">
        <v>114000</v>
      </c>
      <c r="F655" s="26">
        <v>62372.15</v>
      </c>
      <c r="G655" s="26">
        <v>20570</v>
      </c>
      <c r="H655" s="26">
        <v>26629.5</v>
      </c>
      <c r="I655" s="26">
        <v>5840</v>
      </c>
      <c r="J655" s="26">
        <v>-1411.65</v>
      </c>
      <c r="K655" s="26">
        <f t="shared" si="141"/>
        <v>53953.92</v>
      </c>
      <c r="L655" s="27">
        <f t="shared" si="144"/>
        <v>1.29483455511666</v>
      </c>
      <c r="M655" s="75">
        <v>0.802083333333333</v>
      </c>
      <c r="N655" s="26">
        <v>112675</v>
      </c>
      <c r="O655" s="26">
        <v>60132.21</v>
      </c>
      <c r="P655" s="26">
        <v>20236.3</v>
      </c>
      <c r="Q655" s="26">
        <v>27200.7</v>
      </c>
      <c r="R655" s="26">
        <v>6848.45</v>
      </c>
      <c r="S655" s="26">
        <v>-1742.66</v>
      </c>
      <c r="T655" s="26">
        <f t="shared" si="145"/>
        <v>51713.98</v>
      </c>
      <c r="U655" s="27">
        <f t="shared" si="146"/>
        <v>1.09855366813022</v>
      </c>
      <c r="V655" s="26">
        <f>INDEX(检修、备用和必开!B:B,MATCH(统调负荷!$C655,检修、备用和必开!$A:$A,0))</f>
        <v>23651</v>
      </c>
      <c r="W655" s="26">
        <f>INDEX(检修、备用和必开!C:C,MATCH(统调负荷!$C655,检修、备用和必开!$A:$A,0))</f>
        <v>0</v>
      </c>
      <c r="X655" s="26">
        <f>INDEX(检修、备用和必开!D:D,MATCH(统调负荷!$C655,检修、备用和必开!$A:$A,0))</f>
        <v>11880</v>
      </c>
      <c r="Y655" s="26">
        <f>INDEX(检修、备用和必开!E:E,MATCH(统调负荷!$C655,检修、备用和必开!$A:$A,0))</f>
        <v>8418.23</v>
      </c>
      <c r="Z655" s="26">
        <f>INDEX(检修、备用和必开!F:F,MATCH(统调负荷!$C655,检修、备用和必开!$A:$A,0))</f>
        <v>980</v>
      </c>
      <c r="AA655" s="26">
        <f t="shared" si="147"/>
        <v>69861.4</v>
      </c>
      <c r="AB655" s="26">
        <v>494.15</v>
      </c>
      <c r="AC655" s="26">
        <v>413.29</v>
      </c>
      <c r="AD655" s="76">
        <f t="shared" si="148"/>
        <v>45664.8020833333</v>
      </c>
      <c r="AE655" s="27">
        <f t="shared" si="149"/>
        <v>-1325</v>
      </c>
      <c r="AF655" s="27">
        <f t="shared" si="150"/>
        <v>-2239.94</v>
      </c>
      <c r="AG655" s="27">
        <f t="shared" si="151"/>
        <v>-333.700000000001</v>
      </c>
      <c r="AH655" s="27">
        <f t="shared" si="152"/>
        <v>571.200000000001</v>
      </c>
      <c r="AI655" s="27">
        <f t="shared" si="153"/>
        <v>1008.45</v>
      </c>
      <c r="AJ655" s="27">
        <f t="shared" si="154"/>
        <v>-331.01</v>
      </c>
      <c r="AK655" s="26">
        <f>INDEX(检修、备用和必开!I:I,MATCH(统调负荷!$C655,检修、备用和必开!$A:$A,0))</f>
        <v>10029.9687142312</v>
      </c>
      <c r="AL655" s="79"/>
    </row>
    <row r="656" s="74" customFormat="1" ht="13.8" spans="1:38">
      <c r="A656" s="26">
        <f t="shared" si="142"/>
        <v>2</v>
      </c>
      <c r="B656" s="26">
        <f t="shared" si="143"/>
        <v>19</v>
      </c>
      <c r="C656" t="s">
        <v>28</v>
      </c>
      <c r="D656" s="75">
        <v>0.8125</v>
      </c>
      <c r="E656" s="26">
        <v>113740</v>
      </c>
      <c r="F656" s="26">
        <v>62476.85</v>
      </c>
      <c r="G656" s="26">
        <v>20587</v>
      </c>
      <c r="H656" s="26">
        <v>26202.4</v>
      </c>
      <c r="I656" s="26">
        <v>5885</v>
      </c>
      <c r="J656" s="26">
        <v>-1411.25</v>
      </c>
      <c r="K656" s="26">
        <f t="shared" si="141"/>
        <v>54058.62</v>
      </c>
      <c r="L656" s="27">
        <f t="shared" si="144"/>
        <v>1.29232673716051</v>
      </c>
      <c r="M656" s="75">
        <v>0.8125</v>
      </c>
      <c r="N656" s="26">
        <v>112655</v>
      </c>
      <c r="O656" s="26">
        <v>60710.56</v>
      </c>
      <c r="P656" s="26">
        <v>20453.1</v>
      </c>
      <c r="Q656" s="26">
        <v>26237.4</v>
      </c>
      <c r="R656" s="26">
        <v>6918.73</v>
      </c>
      <c r="S656" s="26">
        <v>-1664.79</v>
      </c>
      <c r="T656" s="26">
        <f t="shared" si="145"/>
        <v>52292.33</v>
      </c>
      <c r="U656" s="27">
        <f t="shared" si="146"/>
        <v>1.08865300667749</v>
      </c>
      <c r="V656" s="26">
        <f>INDEX(检修、备用和必开!B:B,MATCH(统调负荷!$C656,检修、备用和必开!$A:$A,0))</f>
        <v>23651</v>
      </c>
      <c r="W656" s="26">
        <f>INDEX(检修、备用和必开!C:C,MATCH(统调负荷!$C656,检修、备用和必开!$A:$A,0))</f>
        <v>0</v>
      </c>
      <c r="X656" s="26">
        <f>INDEX(检修、备用和必开!D:D,MATCH(统调负荷!$C656,检修、备用和必开!$A:$A,0))</f>
        <v>11880</v>
      </c>
      <c r="Y656" s="26">
        <f>INDEX(检修、备用和必开!E:E,MATCH(统调负荷!$C656,检修、备用和必开!$A:$A,0))</f>
        <v>8418.23</v>
      </c>
      <c r="Z656" s="26">
        <f>INDEX(检修、备用和必开!F:F,MATCH(统调负荷!$C656,检修、备用和必开!$A:$A,0))</f>
        <v>980</v>
      </c>
      <c r="AA656" s="26">
        <f t="shared" si="147"/>
        <v>69861.4</v>
      </c>
      <c r="AB656" s="26">
        <v>502.15</v>
      </c>
      <c r="AC656" s="26">
        <v>440.43</v>
      </c>
      <c r="AD656" s="76">
        <f t="shared" si="148"/>
        <v>45664.8125</v>
      </c>
      <c r="AE656" s="27">
        <f t="shared" si="149"/>
        <v>-1085</v>
      </c>
      <c r="AF656" s="27">
        <f t="shared" si="150"/>
        <v>-1766.29</v>
      </c>
      <c r="AG656" s="27">
        <f t="shared" si="151"/>
        <v>-133.900000000001</v>
      </c>
      <c r="AH656" s="27">
        <f t="shared" si="152"/>
        <v>35</v>
      </c>
      <c r="AI656" s="27">
        <f t="shared" si="153"/>
        <v>1033.73</v>
      </c>
      <c r="AJ656" s="27">
        <f t="shared" si="154"/>
        <v>-253.54</v>
      </c>
      <c r="AK656" s="26">
        <f>INDEX(检修、备用和必开!I:I,MATCH(统调负荷!$C656,检修、备用和必开!$A:$A,0))</f>
        <v>10029.9687142312</v>
      </c>
      <c r="AL656" s="79"/>
    </row>
    <row r="657" s="74" customFormat="1" ht="13.8" spans="1:38">
      <c r="A657" s="26">
        <f t="shared" si="142"/>
        <v>2</v>
      </c>
      <c r="B657" s="26">
        <f t="shared" si="143"/>
        <v>19</v>
      </c>
      <c r="C657" t="s">
        <v>28</v>
      </c>
      <c r="D657" s="75">
        <v>0.822916666666667</v>
      </c>
      <c r="E657" s="26">
        <v>112955</v>
      </c>
      <c r="F657" s="26">
        <v>61877.25</v>
      </c>
      <c r="G657" s="26">
        <v>20587</v>
      </c>
      <c r="H657" s="26">
        <v>25972</v>
      </c>
      <c r="I657" s="26">
        <v>5930</v>
      </c>
      <c r="J657" s="26">
        <v>-1411.25</v>
      </c>
      <c r="K657" s="26">
        <f t="shared" si="141"/>
        <v>53459.02</v>
      </c>
      <c r="L657" s="27">
        <f t="shared" si="144"/>
        <v>1.30682156163731</v>
      </c>
      <c r="M657" s="75">
        <v>0.822916666666667</v>
      </c>
      <c r="N657" s="26">
        <v>112065</v>
      </c>
      <c r="O657" s="26">
        <v>60379.99</v>
      </c>
      <c r="P657" s="26">
        <v>20349.4</v>
      </c>
      <c r="Q657" s="26">
        <v>26019.6</v>
      </c>
      <c r="R657" s="26">
        <v>6978.91</v>
      </c>
      <c r="S657" s="26">
        <v>-1662.9</v>
      </c>
      <c r="T657" s="26">
        <f t="shared" si="145"/>
        <v>51961.76</v>
      </c>
      <c r="U657" s="27">
        <f t="shared" si="146"/>
        <v>1.09429000704241</v>
      </c>
      <c r="V657" s="26">
        <f>INDEX(检修、备用和必开!B:B,MATCH(统调负荷!$C657,检修、备用和必开!$A:$A,0))</f>
        <v>23651</v>
      </c>
      <c r="W657" s="26">
        <f>INDEX(检修、备用和必开!C:C,MATCH(统调负荷!$C657,检修、备用和必开!$A:$A,0))</f>
        <v>0</v>
      </c>
      <c r="X657" s="26">
        <f>INDEX(检修、备用和必开!D:D,MATCH(统调负荷!$C657,检修、备用和必开!$A:$A,0))</f>
        <v>11880</v>
      </c>
      <c r="Y657" s="26">
        <f>INDEX(检修、备用和必开!E:E,MATCH(统调负荷!$C657,检修、备用和必开!$A:$A,0))</f>
        <v>8418.23</v>
      </c>
      <c r="Z657" s="26">
        <f>INDEX(检修、备用和必开!F:F,MATCH(统调负荷!$C657,检修、备用和必开!$A:$A,0))</f>
        <v>980</v>
      </c>
      <c r="AA657" s="26">
        <f t="shared" si="147"/>
        <v>69861.4</v>
      </c>
      <c r="AB657" s="26">
        <v>513.83</v>
      </c>
      <c r="AC657" s="26">
        <v>438.84</v>
      </c>
      <c r="AD657" s="76">
        <f t="shared" si="148"/>
        <v>45664.8229166667</v>
      </c>
      <c r="AE657" s="27">
        <f t="shared" si="149"/>
        <v>-890</v>
      </c>
      <c r="AF657" s="27">
        <f t="shared" si="150"/>
        <v>-1497.26</v>
      </c>
      <c r="AG657" s="27">
        <f t="shared" si="151"/>
        <v>-237.599999999999</v>
      </c>
      <c r="AH657" s="27">
        <f t="shared" si="152"/>
        <v>47.5999999999985</v>
      </c>
      <c r="AI657" s="27">
        <f t="shared" si="153"/>
        <v>1048.91</v>
      </c>
      <c r="AJ657" s="27">
        <f t="shared" si="154"/>
        <v>-251.65</v>
      </c>
      <c r="AK657" s="26">
        <f>INDEX(检修、备用和必开!I:I,MATCH(统调负荷!$C657,检修、备用和必开!$A:$A,0))</f>
        <v>10029.9687142312</v>
      </c>
      <c r="AL657" s="79"/>
    </row>
    <row r="658" s="74" customFormat="1" ht="13.8" spans="1:38">
      <c r="A658" s="26">
        <f t="shared" si="142"/>
        <v>2</v>
      </c>
      <c r="B658" s="26">
        <f t="shared" si="143"/>
        <v>20</v>
      </c>
      <c r="C658" t="s">
        <v>28</v>
      </c>
      <c r="D658" s="75">
        <v>0.833333333333333</v>
      </c>
      <c r="E658" s="26">
        <v>111585</v>
      </c>
      <c r="F658" s="26">
        <v>60783.15</v>
      </c>
      <c r="G658" s="26">
        <v>20254</v>
      </c>
      <c r="H658" s="26">
        <v>26008.3</v>
      </c>
      <c r="I658" s="26">
        <v>5951</v>
      </c>
      <c r="J658" s="26">
        <v>-1411.45</v>
      </c>
      <c r="K658" s="26">
        <f t="shared" si="141"/>
        <v>52364.92</v>
      </c>
      <c r="L658" s="27">
        <f t="shared" si="144"/>
        <v>1.33412597593962</v>
      </c>
      <c r="M658" s="75">
        <v>0.833333333333333</v>
      </c>
      <c r="N658" s="26">
        <v>110698</v>
      </c>
      <c r="O658" s="26">
        <v>59171.21</v>
      </c>
      <c r="P658" s="26">
        <v>20038.9</v>
      </c>
      <c r="Q658" s="26">
        <v>25994.3</v>
      </c>
      <c r="R658" s="26">
        <v>7024.42</v>
      </c>
      <c r="S658" s="26">
        <v>-1530.83</v>
      </c>
      <c r="T658" s="26">
        <f t="shared" si="145"/>
        <v>50752.98</v>
      </c>
      <c r="U658" s="27">
        <f t="shared" si="146"/>
        <v>1.11540916622521</v>
      </c>
      <c r="V658" s="26">
        <f>INDEX(检修、备用和必开!B:B,MATCH(统调负荷!$C658,检修、备用和必开!$A:$A,0))</f>
        <v>23651</v>
      </c>
      <c r="W658" s="26">
        <f>INDEX(检修、备用和必开!C:C,MATCH(统调负荷!$C658,检修、备用和必开!$A:$A,0))</f>
        <v>0</v>
      </c>
      <c r="X658" s="26">
        <f>INDEX(检修、备用和必开!D:D,MATCH(统调负荷!$C658,检修、备用和必开!$A:$A,0))</f>
        <v>11880</v>
      </c>
      <c r="Y658" s="26">
        <f>INDEX(检修、备用和必开!E:E,MATCH(统调负荷!$C658,检修、备用和必开!$A:$A,0))</f>
        <v>8418.23</v>
      </c>
      <c r="Z658" s="26">
        <f>INDEX(检修、备用和必开!F:F,MATCH(统调负荷!$C658,检修、备用和必开!$A:$A,0))</f>
        <v>980</v>
      </c>
      <c r="AA658" s="26">
        <f t="shared" si="147"/>
        <v>69861.4</v>
      </c>
      <c r="AB658" s="26">
        <v>448.55</v>
      </c>
      <c r="AC658" s="26">
        <v>403.02</v>
      </c>
      <c r="AD658" s="76">
        <f t="shared" si="148"/>
        <v>45664.8333333333</v>
      </c>
      <c r="AE658" s="27">
        <f t="shared" si="149"/>
        <v>-887</v>
      </c>
      <c r="AF658" s="27">
        <f t="shared" si="150"/>
        <v>-1611.94</v>
      </c>
      <c r="AG658" s="27">
        <f t="shared" si="151"/>
        <v>-215.099999999999</v>
      </c>
      <c r="AH658" s="27">
        <f t="shared" si="152"/>
        <v>-14</v>
      </c>
      <c r="AI658" s="27">
        <f t="shared" si="153"/>
        <v>1073.42</v>
      </c>
      <c r="AJ658" s="27">
        <f t="shared" si="154"/>
        <v>-119.38</v>
      </c>
      <c r="AK658" s="26">
        <f>INDEX(检修、备用和必开!I:I,MATCH(统调负荷!$C658,检修、备用和必开!$A:$A,0))</f>
        <v>10029.9687142312</v>
      </c>
      <c r="AL658" s="79"/>
    </row>
    <row r="659" s="74" customFormat="1" ht="13.8" spans="1:38">
      <c r="A659" s="26">
        <f t="shared" si="142"/>
        <v>2</v>
      </c>
      <c r="B659" s="26">
        <f t="shared" si="143"/>
        <v>20</v>
      </c>
      <c r="C659" t="s">
        <v>28</v>
      </c>
      <c r="D659" s="75">
        <v>0.84375</v>
      </c>
      <c r="E659" s="26">
        <v>111455</v>
      </c>
      <c r="F659" s="26">
        <v>60995.25</v>
      </c>
      <c r="G659" s="26">
        <v>20254</v>
      </c>
      <c r="H659" s="26">
        <v>25736</v>
      </c>
      <c r="I659" s="26">
        <v>5881</v>
      </c>
      <c r="J659" s="26">
        <v>-1411.25</v>
      </c>
      <c r="K659" s="26">
        <f t="shared" si="141"/>
        <v>52577.02</v>
      </c>
      <c r="L659" s="27">
        <f t="shared" si="144"/>
        <v>1.32874400260798</v>
      </c>
      <c r="M659" s="75">
        <v>0.84375</v>
      </c>
      <c r="N659" s="26">
        <v>110896</v>
      </c>
      <c r="O659" s="26">
        <v>59901.63</v>
      </c>
      <c r="P659" s="26">
        <v>19537.9</v>
      </c>
      <c r="Q659" s="26">
        <v>26060.2</v>
      </c>
      <c r="R659" s="26">
        <v>6923.13</v>
      </c>
      <c r="S659" s="26">
        <v>-1526.86</v>
      </c>
      <c r="T659" s="26">
        <f t="shared" si="145"/>
        <v>51483.4</v>
      </c>
      <c r="U659" s="27">
        <f t="shared" si="146"/>
        <v>1.10255131511251</v>
      </c>
      <c r="V659" s="26">
        <f>INDEX(检修、备用和必开!B:B,MATCH(统调负荷!$C659,检修、备用和必开!$A:$A,0))</f>
        <v>23651</v>
      </c>
      <c r="W659" s="26">
        <f>INDEX(检修、备用和必开!C:C,MATCH(统调负荷!$C659,检修、备用和必开!$A:$A,0))</f>
        <v>0</v>
      </c>
      <c r="X659" s="26">
        <f>INDEX(检修、备用和必开!D:D,MATCH(统调负荷!$C659,检修、备用和必开!$A:$A,0))</f>
        <v>11880</v>
      </c>
      <c r="Y659" s="26">
        <f>INDEX(检修、备用和必开!E:E,MATCH(统调负荷!$C659,检修、备用和必开!$A:$A,0))</f>
        <v>8418.23</v>
      </c>
      <c r="Z659" s="26">
        <f>INDEX(检修、备用和必开!F:F,MATCH(统调负荷!$C659,检修、备用和必开!$A:$A,0))</f>
        <v>980</v>
      </c>
      <c r="AA659" s="26">
        <f t="shared" si="147"/>
        <v>69861.4</v>
      </c>
      <c r="AB659" s="26">
        <v>448.55</v>
      </c>
      <c r="AC659" s="26">
        <v>405.72</v>
      </c>
      <c r="AD659" s="76">
        <f t="shared" si="148"/>
        <v>45664.84375</v>
      </c>
      <c r="AE659" s="27">
        <f t="shared" si="149"/>
        <v>-559</v>
      </c>
      <c r="AF659" s="27">
        <f t="shared" si="150"/>
        <v>-1093.62</v>
      </c>
      <c r="AG659" s="27">
        <f t="shared" si="151"/>
        <v>-716.099999999999</v>
      </c>
      <c r="AH659" s="27">
        <f t="shared" si="152"/>
        <v>324.200000000001</v>
      </c>
      <c r="AI659" s="27">
        <f t="shared" si="153"/>
        <v>1042.13</v>
      </c>
      <c r="AJ659" s="27">
        <f t="shared" si="154"/>
        <v>-115.61</v>
      </c>
      <c r="AK659" s="26">
        <f>INDEX(检修、备用和必开!I:I,MATCH(统调负荷!$C659,检修、备用和必开!$A:$A,0))</f>
        <v>10029.9687142312</v>
      </c>
      <c r="AL659" s="79"/>
    </row>
    <row r="660" s="74" customFormat="1" ht="13.8" spans="1:38">
      <c r="A660" s="26">
        <f t="shared" si="142"/>
        <v>2</v>
      </c>
      <c r="B660" s="26">
        <f t="shared" si="143"/>
        <v>20</v>
      </c>
      <c r="C660" t="s">
        <v>28</v>
      </c>
      <c r="D660" s="75">
        <v>0.854166666666667</v>
      </c>
      <c r="E660" s="26">
        <v>111170</v>
      </c>
      <c r="F660" s="26">
        <v>61297.75</v>
      </c>
      <c r="G660" s="26">
        <v>19774</v>
      </c>
      <c r="H660" s="26">
        <v>25615.5</v>
      </c>
      <c r="I660" s="26">
        <v>5894</v>
      </c>
      <c r="J660" s="26">
        <v>-1411.25</v>
      </c>
      <c r="K660" s="26">
        <f t="shared" si="141"/>
        <v>52879.52</v>
      </c>
      <c r="L660" s="27">
        <f t="shared" si="144"/>
        <v>1.32114285454936</v>
      </c>
      <c r="M660" s="75">
        <v>0.854166666666667</v>
      </c>
      <c r="N660" s="26">
        <v>110320</v>
      </c>
      <c r="O660" s="26">
        <v>59898.34</v>
      </c>
      <c r="P660" s="26">
        <v>19290.7</v>
      </c>
      <c r="Q660" s="26">
        <v>25762.8</v>
      </c>
      <c r="R660" s="26">
        <v>6906.25</v>
      </c>
      <c r="S660" s="26">
        <v>-1538.09</v>
      </c>
      <c r="T660" s="26">
        <f t="shared" si="145"/>
        <v>51480.11</v>
      </c>
      <c r="U660" s="27">
        <f t="shared" si="146"/>
        <v>1.102608565547</v>
      </c>
      <c r="V660" s="26">
        <f>INDEX(检修、备用和必开!B:B,MATCH(统调负荷!$C660,检修、备用和必开!$A:$A,0))</f>
        <v>23651</v>
      </c>
      <c r="W660" s="26">
        <f>INDEX(检修、备用和必开!C:C,MATCH(统调负荷!$C660,检修、备用和必开!$A:$A,0))</f>
        <v>0</v>
      </c>
      <c r="X660" s="26">
        <f>INDEX(检修、备用和必开!D:D,MATCH(统调负荷!$C660,检修、备用和必开!$A:$A,0))</f>
        <v>11880</v>
      </c>
      <c r="Y660" s="26">
        <f>INDEX(检修、备用和必开!E:E,MATCH(统调负荷!$C660,检修、备用和必开!$A:$A,0))</f>
        <v>8418.23</v>
      </c>
      <c r="Z660" s="26">
        <f>INDEX(检修、备用和必开!F:F,MATCH(统调负荷!$C660,检修、备用和必开!$A:$A,0))</f>
        <v>980</v>
      </c>
      <c r="AA660" s="26">
        <f t="shared" si="147"/>
        <v>69861.4</v>
      </c>
      <c r="AB660" s="26">
        <v>457.03</v>
      </c>
      <c r="AC660" s="26">
        <v>419.11</v>
      </c>
      <c r="AD660" s="76">
        <f t="shared" si="148"/>
        <v>45664.8541666667</v>
      </c>
      <c r="AE660" s="27">
        <f t="shared" si="149"/>
        <v>-850</v>
      </c>
      <c r="AF660" s="27">
        <f t="shared" si="150"/>
        <v>-1399.41</v>
      </c>
      <c r="AG660" s="27">
        <f t="shared" si="151"/>
        <v>-483.299999999999</v>
      </c>
      <c r="AH660" s="27">
        <f t="shared" si="152"/>
        <v>147.299999999999</v>
      </c>
      <c r="AI660" s="27">
        <f t="shared" si="153"/>
        <v>1012.25</v>
      </c>
      <c r="AJ660" s="27">
        <f t="shared" si="154"/>
        <v>-126.84</v>
      </c>
      <c r="AK660" s="26">
        <f>INDEX(检修、备用和必开!I:I,MATCH(统调负荷!$C660,检修、备用和必开!$A:$A,0))</f>
        <v>10029.9687142312</v>
      </c>
      <c r="AL660" s="79"/>
    </row>
    <row r="661" s="74" customFormat="1" ht="13.8" spans="1:38">
      <c r="A661" s="26">
        <f t="shared" si="142"/>
        <v>2</v>
      </c>
      <c r="B661" s="26">
        <f t="shared" si="143"/>
        <v>20</v>
      </c>
      <c r="C661" t="s">
        <v>28</v>
      </c>
      <c r="D661" s="75">
        <v>0.864583333333333</v>
      </c>
      <c r="E661" s="26">
        <v>110830</v>
      </c>
      <c r="F661" s="26">
        <v>60949.75</v>
      </c>
      <c r="G661" s="26">
        <v>19774</v>
      </c>
      <c r="H661" s="26">
        <v>25617.7</v>
      </c>
      <c r="I661" s="26">
        <v>5900</v>
      </c>
      <c r="J661" s="26">
        <v>-1411.45</v>
      </c>
      <c r="K661" s="26">
        <f t="shared" si="141"/>
        <v>52531.52</v>
      </c>
      <c r="L661" s="27">
        <f t="shared" si="144"/>
        <v>1.32989488977284</v>
      </c>
      <c r="M661" s="75">
        <v>0.864583333333333</v>
      </c>
      <c r="N661" s="26">
        <v>109987</v>
      </c>
      <c r="O661" s="26">
        <v>59738.66</v>
      </c>
      <c r="P661" s="26">
        <v>19326.6</v>
      </c>
      <c r="Q661" s="26">
        <v>25543.4</v>
      </c>
      <c r="R661" s="26">
        <v>6824.27</v>
      </c>
      <c r="S661" s="26">
        <v>-1445.93</v>
      </c>
      <c r="T661" s="26">
        <f t="shared" si="145"/>
        <v>51320.43</v>
      </c>
      <c r="U661" s="27">
        <f t="shared" si="146"/>
        <v>1.10539437785471</v>
      </c>
      <c r="V661" s="26">
        <f>INDEX(检修、备用和必开!B:B,MATCH(统调负荷!$C661,检修、备用和必开!$A:$A,0))</f>
        <v>23651</v>
      </c>
      <c r="W661" s="26">
        <f>INDEX(检修、备用和必开!C:C,MATCH(统调负荷!$C661,检修、备用和必开!$A:$A,0))</f>
        <v>0</v>
      </c>
      <c r="X661" s="26">
        <f>INDEX(检修、备用和必开!D:D,MATCH(统调负荷!$C661,检修、备用和必开!$A:$A,0))</f>
        <v>11880</v>
      </c>
      <c r="Y661" s="26">
        <f>INDEX(检修、备用和必开!E:E,MATCH(统调负荷!$C661,检修、备用和必开!$A:$A,0))</f>
        <v>8418.23</v>
      </c>
      <c r="Z661" s="26">
        <f>INDEX(检修、备用和必开!F:F,MATCH(统调负荷!$C661,检修、备用和必开!$A:$A,0))</f>
        <v>980</v>
      </c>
      <c r="AA661" s="26">
        <f t="shared" si="147"/>
        <v>69861.4</v>
      </c>
      <c r="AB661" s="26">
        <v>462.95</v>
      </c>
      <c r="AC661" s="26">
        <v>429.01</v>
      </c>
      <c r="AD661" s="76">
        <f t="shared" si="148"/>
        <v>45664.8645833333</v>
      </c>
      <c r="AE661" s="27">
        <f t="shared" si="149"/>
        <v>-843</v>
      </c>
      <c r="AF661" s="27">
        <f t="shared" si="150"/>
        <v>-1211.09</v>
      </c>
      <c r="AG661" s="27">
        <f t="shared" si="151"/>
        <v>-447.400000000001</v>
      </c>
      <c r="AH661" s="27">
        <f t="shared" si="152"/>
        <v>-74.2999999999993</v>
      </c>
      <c r="AI661" s="27">
        <f t="shared" si="153"/>
        <v>924.27</v>
      </c>
      <c r="AJ661" s="27">
        <f t="shared" si="154"/>
        <v>-34.48</v>
      </c>
      <c r="AK661" s="26">
        <f>INDEX(检修、备用和必开!I:I,MATCH(统调负荷!$C661,检修、备用和必开!$A:$A,0))</f>
        <v>10029.9687142312</v>
      </c>
      <c r="AL661" s="79"/>
    </row>
    <row r="662" s="74" customFormat="1" ht="13.8" spans="1:38">
      <c r="A662" s="26">
        <f t="shared" si="142"/>
        <v>2</v>
      </c>
      <c r="B662" s="26">
        <f t="shared" si="143"/>
        <v>21</v>
      </c>
      <c r="C662" t="s">
        <v>28</v>
      </c>
      <c r="D662" s="75">
        <v>0.875</v>
      </c>
      <c r="E662" s="26">
        <v>109115</v>
      </c>
      <c r="F662" s="26">
        <v>59914.25</v>
      </c>
      <c r="G662" s="26">
        <v>19505</v>
      </c>
      <c r="H662" s="26">
        <v>25174.2</v>
      </c>
      <c r="I662" s="26">
        <v>5933</v>
      </c>
      <c r="J662" s="26">
        <v>-1411.45</v>
      </c>
      <c r="K662" s="26">
        <f t="shared" si="141"/>
        <v>51496.02</v>
      </c>
      <c r="L662" s="27">
        <f t="shared" si="144"/>
        <v>1.35663688184058</v>
      </c>
      <c r="M662" s="75">
        <v>0.875</v>
      </c>
      <c r="N662" s="26">
        <v>108322</v>
      </c>
      <c r="O662" s="26">
        <v>58332.89</v>
      </c>
      <c r="P662" s="26">
        <v>19309.5</v>
      </c>
      <c r="Q662" s="26">
        <v>25285.5</v>
      </c>
      <c r="R662" s="26">
        <v>6793.34</v>
      </c>
      <c r="S662" s="26">
        <v>-1399.23</v>
      </c>
      <c r="T662" s="26">
        <f t="shared" si="145"/>
        <v>49914.66</v>
      </c>
      <c r="U662" s="27">
        <f t="shared" si="146"/>
        <v>1.13054105322369</v>
      </c>
      <c r="V662" s="26">
        <f>INDEX(检修、备用和必开!B:B,MATCH(统调负荷!$C662,检修、备用和必开!$A:$A,0))</f>
        <v>23651</v>
      </c>
      <c r="W662" s="26">
        <f>INDEX(检修、备用和必开!C:C,MATCH(统调负荷!$C662,检修、备用和必开!$A:$A,0))</f>
        <v>0</v>
      </c>
      <c r="X662" s="26">
        <f>INDEX(检修、备用和必开!D:D,MATCH(统调负荷!$C662,检修、备用和必开!$A:$A,0))</f>
        <v>11880</v>
      </c>
      <c r="Y662" s="26">
        <f>INDEX(检修、备用和必开!E:E,MATCH(统调负荷!$C662,检修、备用和必开!$A:$A,0))</f>
        <v>8418.23</v>
      </c>
      <c r="Z662" s="26">
        <f>INDEX(检修、备用和必开!F:F,MATCH(统调负荷!$C662,检修、备用和必开!$A:$A,0))</f>
        <v>980</v>
      </c>
      <c r="AA662" s="26">
        <f t="shared" si="147"/>
        <v>69861.4</v>
      </c>
      <c r="AB662" s="26">
        <v>435.43</v>
      </c>
      <c r="AC662" s="26">
        <v>378.8</v>
      </c>
      <c r="AD662" s="76">
        <f t="shared" si="148"/>
        <v>45664.875</v>
      </c>
      <c r="AE662" s="27">
        <f t="shared" si="149"/>
        <v>-793</v>
      </c>
      <c r="AF662" s="27">
        <f t="shared" si="150"/>
        <v>-1581.36</v>
      </c>
      <c r="AG662" s="27">
        <f t="shared" si="151"/>
        <v>-195.5</v>
      </c>
      <c r="AH662" s="27">
        <f t="shared" si="152"/>
        <v>111.299999999999</v>
      </c>
      <c r="AI662" s="27">
        <f t="shared" si="153"/>
        <v>860.34</v>
      </c>
      <c r="AJ662" s="27">
        <f t="shared" si="154"/>
        <v>12.22</v>
      </c>
      <c r="AK662" s="26">
        <f>INDEX(检修、备用和必开!I:I,MATCH(统调负荷!$C662,检修、备用和必开!$A:$A,0))</f>
        <v>10029.9687142312</v>
      </c>
      <c r="AL662" s="79"/>
    </row>
    <row r="663" s="74" customFormat="1" ht="13.8" spans="1:38">
      <c r="A663" s="26">
        <f t="shared" si="142"/>
        <v>2</v>
      </c>
      <c r="B663" s="26">
        <f t="shared" si="143"/>
        <v>21</v>
      </c>
      <c r="C663" t="s">
        <v>28</v>
      </c>
      <c r="D663" s="75">
        <v>0.885416666666667</v>
      </c>
      <c r="E663" s="26">
        <v>108190</v>
      </c>
      <c r="F663" s="26">
        <v>60276.05</v>
      </c>
      <c r="G663" s="26">
        <v>18533</v>
      </c>
      <c r="H663" s="26">
        <v>24860.4</v>
      </c>
      <c r="I663" s="26">
        <v>5932</v>
      </c>
      <c r="J663" s="26">
        <v>-1411.45</v>
      </c>
      <c r="K663" s="26">
        <f t="shared" si="141"/>
        <v>51857.82</v>
      </c>
      <c r="L663" s="27">
        <f t="shared" si="144"/>
        <v>1.34717194050965</v>
      </c>
      <c r="M663" s="75">
        <v>0.885416666666667</v>
      </c>
      <c r="N663" s="26">
        <v>107164</v>
      </c>
      <c r="O663" s="26">
        <v>58158.38</v>
      </c>
      <c r="P663" s="26">
        <v>18583.1</v>
      </c>
      <c r="Q663" s="26">
        <v>24960.8</v>
      </c>
      <c r="R663" s="26">
        <v>6850.25</v>
      </c>
      <c r="S663" s="26">
        <v>-1388.53</v>
      </c>
      <c r="T663" s="26">
        <f t="shared" si="145"/>
        <v>49740.15</v>
      </c>
      <c r="U663" s="27">
        <f t="shared" si="146"/>
        <v>1.13374277732203</v>
      </c>
      <c r="V663" s="26">
        <f>INDEX(检修、备用和必开!B:B,MATCH(统调负荷!$C663,检修、备用和必开!$A:$A,0))</f>
        <v>23651</v>
      </c>
      <c r="W663" s="26">
        <f>INDEX(检修、备用和必开!C:C,MATCH(统调负荷!$C663,检修、备用和必开!$A:$A,0))</f>
        <v>0</v>
      </c>
      <c r="X663" s="26">
        <f>INDEX(检修、备用和必开!D:D,MATCH(统调负荷!$C663,检修、备用和必开!$A:$A,0))</f>
        <v>11880</v>
      </c>
      <c r="Y663" s="26">
        <f>INDEX(检修、备用和必开!E:E,MATCH(统调负荷!$C663,检修、备用和必开!$A:$A,0))</f>
        <v>8418.23</v>
      </c>
      <c r="Z663" s="26">
        <f>INDEX(检修、备用和必开!F:F,MATCH(统调负荷!$C663,检修、备用和必开!$A:$A,0))</f>
        <v>980</v>
      </c>
      <c r="AA663" s="26">
        <f t="shared" si="147"/>
        <v>69861.4</v>
      </c>
      <c r="AB663" s="26">
        <v>467.57</v>
      </c>
      <c r="AC663" s="26">
        <v>416.91</v>
      </c>
      <c r="AD663" s="76">
        <f t="shared" si="148"/>
        <v>45664.8854166667</v>
      </c>
      <c r="AE663" s="27">
        <f t="shared" si="149"/>
        <v>-1026</v>
      </c>
      <c r="AF663" s="27">
        <f t="shared" si="150"/>
        <v>-2117.67000000001</v>
      </c>
      <c r="AG663" s="27">
        <f t="shared" si="151"/>
        <v>50.0999999999985</v>
      </c>
      <c r="AH663" s="27">
        <f t="shared" si="152"/>
        <v>100.399999999998</v>
      </c>
      <c r="AI663" s="27">
        <f t="shared" si="153"/>
        <v>918.25</v>
      </c>
      <c r="AJ663" s="27">
        <f t="shared" si="154"/>
        <v>22.9200000000001</v>
      </c>
      <c r="AK663" s="26">
        <f>INDEX(检修、备用和必开!I:I,MATCH(统调负荷!$C663,检修、备用和必开!$A:$A,0))</f>
        <v>10029.9687142312</v>
      </c>
      <c r="AL663" s="79"/>
    </row>
    <row r="664" s="74" customFormat="1" ht="13.8" spans="1:38">
      <c r="A664" s="26">
        <f t="shared" si="142"/>
        <v>2</v>
      </c>
      <c r="B664" s="26">
        <f t="shared" si="143"/>
        <v>21</v>
      </c>
      <c r="C664" t="s">
        <v>28</v>
      </c>
      <c r="D664" s="75">
        <v>0.895833333333333</v>
      </c>
      <c r="E664" s="26">
        <v>106685</v>
      </c>
      <c r="F664" s="26">
        <v>59375.45</v>
      </c>
      <c r="G664" s="26">
        <v>17948</v>
      </c>
      <c r="H664" s="26">
        <v>24869.8</v>
      </c>
      <c r="I664" s="26">
        <v>5903</v>
      </c>
      <c r="J664" s="26">
        <v>-1411.25</v>
      </c>
      <c r="K664" s="26">
        <f t="shared" si="141"/>
        <v>50957.22</v>
      </c>
      <c r="L664" s="27">
        <f t="shared" si="144"/>
        <v>1.3709813839923</v>
      </c>
      <c r="M664" s="75">
        <v>0.895833333333333</v>
      </c>
      <c r="N664" s="26">
        <v>106194</v>
      </c>
      <c r="O664" s="26">
        <v>57615.27</v>
      </c>
      <c r="P664" s="26">
        <v>18607.4</v>
      </c>
      <c r="Q664" s="26">
        <v>24510.2</v>
      </c>
      <c r="R664" s="26">
        <v>6842.67</v>
      </c>
      <c r="S664" s="26">
        <v>-1381.54</v>
      </c>
      <c r="T664" s="26">
        <f t="shared" si="145"/>
        <v>49197.04</v>
      </c>
      <c r="U664" s="27">
        <f t="shared" si="146"/>
        <v>1.14382425867396</v>
      </c>
      <c r="V664" s="26">
        <f>INDEX(检修、备用和必开!B:B,MATCH(统调负荷!$C664,检修、备用和必开!$A:$A,0))</f>
        <v>23651</v>
      </c>
      <c r="W664" s="26">
        <f>INDEX(检修、备用和必开!C:C,MATCH(统调负荷!$C664,检修、备用和必开!$A:$A,0))</f>
        <v>0</v>
      </c>
      <c r="X664" s="26">
        <f>INDEX(检修、备用和必开!D:D,MATCH(统调负荷!$C664,检修、备用和必开!$A:$A,0))</f>
        <v>11880</v>
      </c>
      <c r="Y664" s="26">
        <f>INDEX(检修、备用和必开!E:E,MATCH(统调负荷!$C664,检修、备用和必开!$A:$A,0))</f>
        <v>8418.23</v>
      </c>
      <c r="Z664" s="26">
        <f>INDEX(检修、备用和必开!F:F,MATCH(统调负荷!$C664,检修、备用和必开!$A:$A,0))</f>
        <v>980</v>
      </c>
      <c r="AA664" s="26">
        <f t="shared" si="147"/>
        <v>69861.4</v>
      </c>
      <c r="AB664" s="26">
        <v>450.53</v>
      </c>
      <c r="AC664" s="26">
        <v>371.17</v>
      </c>
      <c r="AD664" s="76">
        <f t="shared" si="148"/>
        <v>45664.8958333333</v>
      </c>
      <c r="AE664" s="27">
        <f t="shared" si="149"/>
        <v>-491</v>
      </c>
      <c r="AF664" s="27">
        <f t="shared" si="150"/>
        <v>-1760.18</v>
      </c>
      <c r="AG664" s="27">
        <f t="shared" si="151"/>
        <v>659.400000000001</v>
      </c>
      <c r="AH664" s="27">
        <f t="shared" si="152"/>
        <v>-359.599999999999</v>
      </c>
      <c r="AI664" s="27">
        <f t="shared" si="153"/>
        <v>939.67</v>
      </c>
      <c r="AJ664" s="27">
        <f t="shared" si="154"/>
        <v>29.71</v>
      </c>
      <c r="AK664" s="26">
        <f>INDEX(检修、备用和必开!I:I,MATCH(统调负荷!$C664,检修、备用和必开!$A:$A,0))</f>
        <v>10029.9687142312</v>
      </c>
      <c r="AL664" s="79"/>
    </row>
    <row r="665" s="74" customFormat="1" ht="13.8" spans="1:38">
      <c r="A665" s="26">
        <f t="shared" si="142"/>
        <v>2</v>
      </c>
      <c r="B665" s="26">
        <f t="shared" si="143"/>
        <v>21</v>
      </c>
      <c r="C665" t="s">
        <v>28</v>
      </c>
      <c r="D665" s="75">
        <v>0.90625</v>
      </c>
      <c r="E665" s="26">
        <v>105105</v>
      </c>
      <c r="F665" s="26">
        <v>58415.55</v>
      </c>
      <c r="G665" s="26">
        <v>17328</v>
      </c>
      <c r="H665" s="26">
        <v>24872.9</v>
      </c>
      <c r="I665" s="26">
        <v>5900</v>
      </c>
      <c r="J665" s="26">
        <v>-1411.45</v>
      </c>
      <c r="K665" s="26">
        <f t="shared" si="141"/>
        <v>49997.32</v>
      </c>
      <c r="L665" s="27">
        <f t="shared" si="144"/>
        <v>1.39730289543519</v>
      </c>
      <c r="M665" s="75">
        <v>0.90625</v>
      </c>
      <c r="N665" s="26">
        <v>104485</v>
      </c>
      <c r="O665" s="26">
        <v>57046.27</v>
      </c>
      <c r="P665" s="26">
        <v>17619.9</v>
      </c>
      <c r="Q665" s="26">
        <v>24419</v>
      </c>
      <c r="R665" s="26">
        <v>6805.5</v>
      </c>
      <c r="S665" s="26">
        <v>-1405.67</v>
      </c>
      <c r="T665" s="26">
        <f t="shared" si="145"/>
        <v>48628.04</v>
      </c>
      <c r="U665" s="27">
        <f t="shared" si="146"/>
        <v>1.15458044914362</v>
      </c>
      <c r="V665" s="26">
        <f>INDEX(检修、备用和必开!B:B,MATCH(统调负荷!$C665,检修、备用和必开!$A:$A,0))</f>
        <v>23651</v>
      </c>
      <c r="W665" s="26">
        <f>INDEX(检修、备用和必开!C:C,MATCH(统调负荷!$C665,检修、备用和必开!$A:$A,0))</f>
        <v>0</v>
      </c>
      <c r="X665" s="26">
        <f>INDEX(检修、备用和必开!D:D,MATCH(统调负荷!$C665,检修、备用和必开!$A:$A,0))</f>
        <v>11880</v>
      </c>
      <c r="Y665" s="26">
        <f>INDEX(检修、备用和必开!E:E,MATCH(统调负荷!$C665,检修、备用和必开!$A:$A,0))</f>
        <v>8418.23</v>
      </c>
      <c r="Z665" s="26">
        <f>INDEX(检修、备用和必开!F:F,MATCH(统调负荷!$C665,检修、备用和必开!$A:$A,0))</f>
        <v>980</v>
      </c>
      <c r="AA665" s="26">
        <f t="shared" si="147"/>
        <v>69861.4</v>
      </c>
      <c r="AB665" s="26">
        <v>439.31</v>
      </c>
      <c r="AC665" s="26">
        <v>379.03</v>
      </c>
      <c r="AD665" s="76">
        <f t="shared" si="148"/>
        <v>45664.90625</v>
      </c>
      <c r="AE665" s="27">
        <f t="shared" si="149"/>
        <v>-620</v>
      </c>
      <c r="AF665" s="27">
        <f t="shared" si="150"/>
        <v>-1369.28000000001</v>
      </c>
      <c r="AG665" s="27">
        <f t="shared" si="151"/>
        <v>291.900000000001</v>
      </c>
      <c r="AH665" s="27">
        <f t="shared" si="152"/>
        <v>-453.900000000001</v>
      </c>
      <c r="AI665" s="27">
        <f t="shared" si="153"/>
        <v>905.5</v>
      </c>
      <c r="AJ665" s="27">
        <f t="shared" si="154"/>
        <v>5.77999999999997</v>
      </c>
      <c r="AK665" s="26">
        <f>INDEX(检修、备用和必开!I:I,MATCH(统调负荷!$C665,检修、备用和必开!$A:$A,0))</f>
        <v>10029.9687142312</v>
      </c>
      <c r="AL665" s="79"/>
    </row>
    <row r="666" s="74" customFormat="1" ht="13.8" spans="1:38">
      <c r="A666" s="26">
        <f t="shared" si="142"/>
        <v>2</v>
      </c>
      <c r="B666" s="26">
        <f t="shared" si="143"/>
        <v>22</v>
      </c>
      <c r="C666" t="s">
        <v>28</v>
      </c>
      <c r="D666" s="75">
        <v>0.916666666666667</v>
      </c>
      <c r="E666" s="26">
        <v>102755</v>
      </c>
      <c r="F666" s="26">
        <v>55962.35</v>
      </c>
      <c r="G666" s="26">
        <v>17446</v>
      </c>
      <c r="H666" s="26">
        <v>24875.1</v>
      </c>
      <c r="I666" s="26">
        <v>5883</v>
      </c>
      <c r="J666" s="26">
        <v>-1411.45</v>
      </c>
      <c r="K666" s="26">
        <f t="shared" si="141"/>
        <v>47544.12</v>
      </c>
      <c r="L666" s="27">
        <f t="shared" si="144"/>
        <v>1.46940147383104</v>
      </c>
      <c r="M666" s="75">
        <v>0.916666666666667</v>
      </c>
      <c r="N666" s="26">
        <v>102336</v>
      </c>
      <c r="O666" s="26">
        <v>55503.51</v>
      </c>
      <c r="P666" s="26">
        <v>17105.5</v>
      </c>
      <c r="Q666" s="26">
        <v>24300.5</v>
      </c>
      <c r="R666" s="26">
        <v>6734.97</v>
      </c>
      <c r="S666" s="26">
        <v>-1308.48</v>
      </c>
      <c r="T666" s="26">
        <f t="shared" si="145"/>
        <v>47085.28</v>
      </c>
      <c r="U666" s="27">
        <f t="shared" si="146"/>
        <v>1.18478874347752</v>
      </c>
      <c r="V666" s="26">
        <f>INDEX(检修、备用和必开!B:B,MATCH(统调负荷!$C666,检修、备用和必开!$A:$A,0))</f>
        <v>23651</v>
      </c>
      <c r="W666" s="26">
        <f>INDEX(检修、备用和必开!C:C,MATCH(统调负荷!$C666,检修、备用和必开!$A:$A,0))</f>
        <v>0</v>
      </c>
      <c r="X666" s="26">
        <f>INDEX(检修、备用和必开!D:D,MATCH(统调负荷!$C666,检修、备用和必开!$A:$A,0))</f>
        <v>11880</v>
      </c>
      <c r="Y666" s="26">
        <f>INDEX(检修、备用和必开!E:E,MATCH(统调负荷!$C666,检修、备用和必开!$A:$A,0))</f>
        <v>8418.23</v>
      </c>
      <c r="Z666" s="26">
        <f>INDEX(检修、备用和必开!F:F,MATCH(统调负荷!$C666,检修、备用和必开!$A:$A,0))</f>
        <v>980</v>
      </c>
      <c r="AA666" s="26">
        <f t="shared" si="147"/>
        <v>69861.4</v>
      </c>
      <c r="AB666" s="26">
        <v>403.58</v>
      </c>
      <c r="AC666" s="26">
        <v>393.15</v>
      </c>
      <c r="AD666" s="76">
        <f t="shared" si="148"/>
        <v>45664.9166666667</v>
      </c>
      <c r="AE666" s="27">
        <f t="shared" si="149"/>
        <v>-419</v>
      </c>
      <c r="AF666" s="27">
        <f t="shared" si="150"/>
        <v>-458.839999999997</v>
      </c>
      <c r="AG666" s="27">
        <f t="shared" si="151"/>
        <v>-340.5</v>
      </c>
      <c r="AH666" s="27">
        <f t="shared" si="152"/>
        <v>-574.599999999999</v>
      </c>
      <c r="AI666" s="27">
        <f t="shared" si="153"/>
        <v>851.97</v>
      </c>
      <c r="AJ666" s="27">
        <f t="shared" si="154"/>
        <v>102.97</v>
      </c>
      <c r="AK666" s="26">
        <f>INDEX(检修、备用和必开!I:I,MATCH(统调负荷!$C666,检修、备用和必开!$A:$A,0))</f>
        <v>10029.9687142312</v>
      </c>
      <c r="AL666" s="79"/>
    </row>
    <row r="667" s="74" customFormat="1" ht="13.8" spans="1:38">
      <c r="A667" s="26">
        <f t="shared" si="142"/>
        <v>2</v>
      </c>
      <c r="B667" s="26">
        <f t="shared" si="143"/>
        <v>22</v>
      </c>
      <c r="C667" t="s">
        <v>28</v>
      </c>
      <c r="D667" s="75">
        <v>0.927083333333333</v>
      </c>
      <c r="E667" s="26">
        <v>100165</v>
      </c>
      <c r="F667" s="26">
        <v>53742.85</v>
      </c>
      <c r="G667" s="26">
        <v>17347</v>
      </c>
      <c r="H667" s="26">
        <v>24621.4</v>
      </c>
      <c r="I667" s="26">
        <v>5865</v>
      </c>
      <c r="J667" s="26">
        <v>-1411.25</v>
      </c>
      <c r="K667" s="26">
        <f t="shared" si="141"/>
        <v>45324.62</v>
      </c>
      <c r="L667" s="27">
        <f t="shared" si="144"/>
        <v>1.54135655191373</v>
      </c>
      <c r="M667" s="75">
        <v>0.927083333333333</v>
      </c>
      <c r="N667" s="26">
        <v>99707.2</v>
      </c>
      <c r="O667" s="26">
        <v>53324.08</v>
      </c>
      <c r="P667" s="26">
        <v>16705.5</v>
      </c>
      <c r="Q667" s="26">
        <v>24244.9</v>
      </c>
      <c r="R667" s="26">
        <v>6774.9</v>
      </c>
      <c r="S667" s="26">
        <v>-1342.18</v>
      </c>
      <c r="T667" s="26">
        <f t="shared" si="145"/>
        <v>44905.85</v>
      </c>
      <c r="U667" s="27">
        <f t="shared" si="146"/>
        <v>1.23026070755303</v>
      </c>
      <c r="V667" s="26">
        <f>INDEX(检修、备用和必开!B:B,MATCH(统调负荷!$C667,检修、备用和必开!$A:$A,0))</f>
        <v>23651</v>
      </c>
      <c r="W667" s="26">
        <f>INDEX(检修、备用和必开!C:C,MATCH(统调负荷!$C667,检修、备用和必开!$A:$A,0))</f>
        <v>0</v>
      </c>
      <c r="X667" s="26">
        <f>INDEX(检修、备用和必开!D:D,MATCH(统调负荷!$C667,检修、备用和必开!$A:$A,0))</f>
        <v>11880</v>
      </c>
      <c r="Y667" s="26">
        <f>INDEX(检修、备用和必开!E:E,MATCH(统调负荷!$C667,检修、备用和必开!$A:$A,0))</f>
        <v>8418.23</v>
      </c>
      <c r="Z667" s="26">
        <f>INDEX(检修、备用和必开!F:F,MATCH(统调负荷!$C667,检修、备用和必开!$A:$A,0))</f>
        <v>980</v>
      </c>
      <c r="AA667" s="26">
        <f t="shared" si="147"/>
        <v>69861.4</v>
      </c>
      <c r="AB667" s="26">
        <v>403.17</v>
      </c>
      <c r="AC667" s="26">
        <v>396.49</v>
      </c>
      <c r="AD667" s="76">
        <f t="shared" si="148"/>
        <v>45664.9270833333</v>
      </c>
      <c r="AE667" s="27">
        <f t="shared" si="149"/>
        <v>-457.800000000003</v>
      </c>
      <c r="AF667" s="27">
        <f t="shared" si="150"/>
        <v>-418.769999999997</v>
      </c>
      <c r="AG667" s="27">
        <f t="shared" si="151"/>
        <v>-641.5</v>
      </c>
      <c r="AH667" s="27">
        <f t="shared" si="152"/>
        <v>-376.5</v>
      </c>
      <c r="AI667" s="27">
        <f t="shared" si="153"/>
        <v>909.9</v>
      </c>
      <c r="AJ667" s="27">
        <f t="shared" si="154"/>
        <v>69.0699999999999</v>
      </c>
      <c r="AK667" s="26">
        <f>INDEX(检修、备用和必开!I:I,MATCH(统调负荷!$C667,检修、备用和必开!$A:$A,0))</f>
        <v>10029.9687142312</v>
      </c>
      <c r="AL667" s="79"/>
    </row>
    <row r="668" s="74" customFormat="1" ht="13.8" spans="1:38">
      <c r="A668" s="26">
        <f t="shared" si="142"/>
        <v>2</v>
      </c>
      <c r="B668" s="26">
        <f t="shared" si="143"/>
        <v>22</v>
      </c>
      <c r="C668" t="s">
        <v>28</v>
      </c>
      <c r="D668" s="75">
        <v>0.9375</v>
      </c>
      <c r="E668" s="26">
        <v>98150</v>
      </c>
      <c r="F668" s="26">
        <v>52658.05</v>
      </c>
      <c r="G668" s="26">
        <v>17750</v>
      </c>
      <c r="H668" s="26">
        <v>23304.4</v>
      </c>
      <c r="I668" s="26">
        <v>5849</v>
      </c>
      <c r="J668" s="26">
        <v>-1411.45</v>
      </c>
      <c r="K668" s="26">
        <f t="shared" si="141"/>
        <v>44239.82</v>
      </c>
      <c r="L668" s="27">
        <f t="shared" si="144"/>
        <v>1.57915199474139</v>
      </c>
      <c r="M668" s="75">
        <v>0.9375</v>
      </c>
      <c r="N668" s="26">
        <v>97744.8</v>
      </c>
      <c r="O668" s="26">
        <v>52374.58</v>
      </c>
      <c r="P668" s="26">
        <v>17244.8</v>
      </c>
      <c r="Q668" s="26">
        <v>22688</v>
      </c>
      <c r="R668" s="26">
        <v>6786.62</v>
      </c>
      <c r="S668" s="26">
        <v>-1349.2</v>
      </c>
      <c r="T668" s="26">
        <f t="shared" si="145"/>
        <v>43956.35</v>
      </c>
      <c r="U668" s="27">
        <f t="shared" si="146"/>
        <v>1.25118135408206</v>
      </c>
      <c r="V668" s="26">
        <f>INDEX(检修、备用和必开!B:B,MATCH(统调负荷!$C668,检修、备用和必开!$A:$A,0))</f>
        <v>23651</v>
      </c>
      <c r="W668" s="26">
        <f>INDEX(检修、备用和必开!C:C,MATCH(统调负荷!$C668,检修、备用和必开!$A:$A,0))</f>
        <v>0</v>
      </c>
      <c r="X668" s="26">
        <f>INDEX(检修、备用和必开!D:D,MATCH(统调负荷!$C668,检修、备用和必开!$A:$A,0))</f>
        <v>11880</v>
      </c>
      <c r="Y668" s="26">
        <f>INDEX(检修、备用和必开!E:E,MATCH(统调负荷!$C668,检修、备用和必开!$A:$A,0))</f>
        <v>8418.23</v>
      </c>
      <c r="Z668" s="26">
        <f>INDEX(检修、备用和必开!F:F,MATCH(统调负荷!$C668,检修、备用和必开!$A:$A,0))</f>
        <v>980</v>
      </c>
      <c r="AA668" s="26">
        <f t="shared" si="147"/>
        <v>69861.4</v>
      </c>
      <c r="AB668" s="26">
        <v>403.45</v>
      </c>
      <c r="AC668" s="26">
        <v>391.88</v>
      </c>
      <c r="AD668" s="76">
        <f t="shared" si="148"/>
        <v>45664.9375</v>
      </c>
      <c r="AE668" s="27">
        <f t="shared" si="149"/>
        <v>-405.199999999997</v>
      </c>
      <c r="AF668" s="27">
        <f t="shared" si="150"/>
        <v>-283.470000000001</v>
      </c>
      <c r="AG668" s="27">
        <f t="shared" si="151"/>
        <v>-505.200000000001</v>
      </c>
      <c r="AH668" s="27">
        <f t="shared" si="152"/>
        <v>-616.400000000001</v>
      </c>
      <c r="AI668" s="27">
        <f t="shared" si="153"/>
        <v>937.62</v>
      </c>
      <c r="AJ668" s="27">
        <f t="shared" si="154"/>
        <v>62.25</v>
      </c>
      <c r="AK668" s="26">
        <f>INDEX(检修、备用和必开!I:I,MATCH(统调负荷!$C668,检修、备用和必开!$A:$A,0))</f>
        <v>10029.9687142312</v>
      </c>
      <c r="AL668" s="79"/>
    </row>
    <row r="669" s="74" customFormat="1" ht="13.8" spans="1:38">
      <c r="A669" s="26">
        <f t="shared" si="142"/>
        <v>2</v>
      </c>
      <c r="B669" s="26">
        <f t="shared" si="143"/>
        <v>22</v>
      </c>
      <c r="C669" t="s">
        <v>28</v>
      </c>
      <c r="D669" s="75">
        <v>0.947916666666667</v>
      </c>
      <c r="E669" s="26">
        <v>95540</v>
      </c>
      <c r="F669" s="26">
        <v>50247.65</v>
      </c>
      <c r="G669" s="26">
        <v>17910</v>
      </c>
      <c r="H669" s="26">
        <v>22979.8</v>
      </c>
      <c r="I669" s="26">
        <v>5814</v>
      </c>
      <c r="J669" s="26">
        <v>-1411.45</v>
      </c>
      <c r="K669" s="26">
        <f t="shared" si="141"/>
        <v>41829.42</v>
      </c>
      <c r="L669" s="27">
        <f t="shared" si="144"/>
        <v>1.67014986103082</v>
      </c>
      <c r="M669" s="75">
        <v>0.947916666666667</v>
      </c>
      <c r="N669" s="26">
        <v>95122.3</v>
      </c>
      <c r="O669" s="26">
        <v>49181.18</v>
      </c>
      <c r="P669" s="26">
        <v>17801.3</v>
      </c>
      <c r="Q669" s="26">
        <v>22701</v>
      </c>
      <c r="R669" s="26">
        <v>6810.85</v>
      </c>
      <c r="S669" s="26">
        <v>-1372.03</v>
      </c>
      <c r="T669" s="26">
        <f t="shared" si="145"/>
        <v>40762.95</v>
      </c>
      <c r="U669" s="27">
        <f t="shared" si="146"/>
        <v>1.32707988439098</v>
      </c>
      <c r="V669" s="26">
        <f>INDEX(检修、备用和必开!B:B,MATCH(统调负荷!$C669,检修、备用和必开!$A:$A,0))</f>
        <v>23651</v>
      </c>
      <c r="W669" s="26">
        <f>INDEX(检修、备用和必开!C:C,MATCH(统调负荷!$C669,检修、备用和必开!$A:$A,0))</f>
        <v>0</v>
      </c>
      <c r="X669" s="26">
        <f>INDEX(检修、备用和必开!D:D,MATCH(统调负荷!$C669,检修、备用和必开!$A:$A,0))</f>
        <v>11880</v>
      </c>
      <c r="Y669" s="26">
        <f>INDEX(检修、备用和必开!E:E,MATCH(统调负荷!$C669,检修、备用和必开!$A:$A,0))</f>
        <v>8418.23</v>
      </c>
      <c r="Z669" s="26">
        <f>INDEX(检修、备用和必开!F:F,MATCH(统调负荷!$C669,检修、备用和必开!$A:$A,0))</f>
        <v>980</v>
      </c>
      <c r="AA669" s="26">
        <f t="shared" si="147"/>
        <v>69861.4</v>
      </c>
      <c r="AB669" s="26">
        <v>381.97</v>
      </c>
      <c r="AC669" s="26">
        <v>355.49</v>
      </c>
      <c r="AD669" s="76">
        <f t="shared" si="148"/>
        <v>45664.9479166667</v>
      </c>
      <c r="AE669" s="27">
        <f t="shared" si="149"/>
        <v>-417.699999999997</v>
      </c>
      <c r="AF669" s="27">
        <f t="shared" si="150"/>
        <v>-1066.47</v>
      </c>
      <c r="AG669" s="27">
        <f t="shared" si="151"/>
        <v>-108.700000000001</v>
      </c>
      <c r="AH669" s="27">
        <f t="shared" si="152"/>
        <v>-278.799999999999</v>
      </c>
      <c r="AI669" s="27">
        <f t="shared" si="153"/>
        <v>996.85</v>
      </c>
      <c r="AJ669" s="27">
        <f t="shared" si="154"/>
        <v>39.4200000000001</v>
      </c>
      <c r="AK669" s="26">
        <f>INDEX(检修、备用和必开!I:I,MATCH(统调负荷!$C669,检修、备用和必开!$A:$A,0))</f>
        <v>10029.9687142312</v>
      </c>
      <c r="AL669" s="79"/>
    </row>
    <row r="670" s="74" customFormat="1" ht="13.8" spans="1:38">
      <c r="A670" s="26">
        <f t="shared" si="142"/>
        <v>2</v>
      </c>
      <c r="B670" s="26">
        <f t="shared" si="143"/>
        <v>23</v>
      </c>
      <c r="C670" t="s">
        <v>28</v>
      </c>
      <c r="D670" s="75">
        <v>0.958333333333333</v>
      </c>
      <c r="E670" s="26">
        <v>92630</v>
      </c>
      <c r="F670" s="26">
        <v>48332.15</v>
      </c>
      <c r="G670" s="26">
        <v>17367</v>
      </c>
      <c r="H670" s="26">
        <v>22601.3</v>
      </c>
      <c r="I670" s="26">
        <v>5741</v>
      </c>
      <c r="J670" s="26">
        <v>-1411.45</v>
      </c>
      <c r="K670" s="26">
        <f t="shared" si="141"/>
        <v>39913.92</v>
      </c>
      <c r="L670" s="27">
        <f t="shared" si="144"/>
        <v>1.75030164914897</v>
      </c>
      <c r="M670" s="75">
        <v>0.958333333333333</v>
      </c>
      <c r="N670" s="26">
        <v>91908.4</v>
      </c>
      <c r="O670" s="26">
        <v>46400.34</v>
      </c>
      <c r="P670" s="26">
        <v>17783.1</v>
      </c>
      <c r="Q670" s="26">
        <v>22427</v>
      </c>
      <c r="R670" s="26">
        <v>6684.11</v>
      </c>
      <c r="S670" s="26">
        <v>-1386.15</v>
      </c>
      <c r="T670" s="26">
        <f t="shared" si="145"/>
        <v>37982.11</v>
      </c>
      <c r="U670" s="27">
        <f t="shared" si="146"/>
        <v>1.40109193132822</v>
      </c>
      <c r="V670" s="26">
        <f>INDEX(检修、备用和必开!B:B,MATCH(统调负荷!$C670,检修、备用和必开!$A:$A,0))</f>
        <v>23651</v>
      </c>
      <c r="W670" s="26">
        <f>INDEX(检修、备用和必开!C:C,MATCH(统调负荷!$C670,检修、备用和必开!$A:$A,0))</f>
        <v>0</v>
      </c>
      <c r="X670" s="26">
        <f>INDEX(检修、备用和必开!D:D,MATCH(统调负荷!$C670,检修、备用和必开!$A:$A,0))</f>
        <v>11880</v>
      </c>
      <c r="Y670" s="26">
        <f>INDEX(检修、备用和必开!E:E,MATCH(统调负荷!$C670,检修、备用和必开!$A:$A,0))</f>
        <v>8418.23</v>
      </c>
      <c r="Z670" s="26">
        <f>INDEX(检修、备用和必开!F:F,MATCH(统调负荷!$C670,检修、备用和必开!$A:$A,0))</f>
        <v>980</v>
      </c>
      <c r="AA670" s="26">
        <f t="shared" si="147"/>
        <v>69861.4</v>
      </c>
      <c r="AB670" s="26">
        <v>370.86</v>
      </c>
      <c r="AC670" s="26">
        <v>353.16</v>
      </c>
      <c r="AD670" s="76">
        <f t="shared" si="148"/>
        <v>45664.9583333333</v>
      </c>
      <c r="AE670" s="27">
        <f t="shared" si="149"/>
        <v>-721.600000000006</v>
      </c>
      <c r="AF670" s="27">
        <f t="shared" si="150"/>
        <v>-1931.81</v>
      </c>
      <c r="AG670" s="27">
        <f t="shared" si="151"/>
        <v>416.099999999999</v>
      </c>
      <c r="AH670" s="27">
        <f t="shared" si="152"/>
        <v>-174.299999999999</v>
      </c>
      <c r="AI670" s="27">
        <f t="shared" si="153"/>
        <v>943.11</v>
      </c>
      <c r="AJ670" s="27">
        <f t="shared" si="154"/>
        <v>25.3</v>
      </c>
      <c r="AK670" s="26">
        <f>INDEX(检修、备用和必开!I:I,MATCH(统调负荷!$C670,检修、备用和必开!$A:$A,0))</f>
        <v>10029.9687142312</v>
      </c>
      <c r="AL670" s="79"/>
    </row>
    <row r="671" s="74" customFormat="1" ht="13.8" spans="1:38">
      <c r="A671" s="26">
        <f t="shared" si="142"/>
        <v>2</v>
      </c>
      <c r="B671" s="26">
        <f t="shared" si="143"/>
        <v>23</v>
      </c>
      <c r="C671" t="s">
        <v>28</v>
      </c>
      <c r="D671" s="75">
        <v>0.96875</v>
      </c>
      <c r="E671" s="26">
        <v>89965</v>
      </c>
      <c r="F671" s="26">
        <v>46131.75</v>
      </c>
      <c r="G671" s="26">
        <v>16994</v>
      </c>
      <c r="H671" s="26">
        <v>22576.7</v>
      </c>
      <c r="I671" s="26">
        <v>5674</v>
      </c>
      <c r="J671" s="26">
        <v>-1411.45</v>
      </c>
      <c r="K671" s="26">
        <f t="shared" si="141"/>
        <v>37713.52</v>
      </c>
      <c r="L671" s="27">
        <f t="shared" si="144"/>
        <v>1.85242321586529</v>
      </c>
      <c r="M671" s="75">
        <v>0.96875</v>
      </c>
      <c r="N671" s="26">
        <v>89821.3</v>
      </c>
      <c r="O671" s="26">
        <v>44657.41</v>
      </c>
      <c r="P671" s="26">
        <v>17689.1</v>
      </c>
      <c r="Q671" s="26">
        <v>22199.9</v>
      </c>
      <c r="R671" s="26">
        <v>6677.78</v>
      </c>
      <c r="S671" s="26">
        <v>-1402.89</v>
      </c>
      <c r="T671" s="26">
        <f t="shared" si="145"/>
        <v>36239.18</v>
      </c>
      <c r="U671" s="27">
        <f t="shared" si="146"/>
        <v>1.45184103303506</v>
      </c>
      <c r="V671" s="26">
        <f>INDEX(检修、备用和必开!B:B,MATCH(统调负荷!$C671,检修、备用和必开!$A:$A,0))</f>
        <v>23651</v>
      </c>
      <c r="W671" s="26">
        <f>INDEX(检修、备用和必开!C:C,MATCH(统调负荷!$C671,检修、备用和必开!$A:$A,0))</f>
        <v>0</v>
      </c>
      <c r="X671" s="26">
        <f>INDEX(检修、备用和必开!D:D,MATCH(统调负荷!$C671,检修、备用和必开!$A:$A,0))</f>
        <v>11880</v>
      </c>
      <c r="Y671" s="26">
        <f>INDEX(检修、备用和必开!E:E,MATCH(统调负荷!$C671,检修、备用和必开!$A:$A,0))</f>
        <v>8418.23</v>
      </c>
      <c r="Z671" s="26">
        <f>INDEX(检修、备用和必开!F:F,MATCH(统调负荷!$C671,检修、备用和必开!$A:$A,0))</f>
        <v>980</v>
      </c>
      <c r="AA671" s="26">
        <f t="shared" si="147"/>
        <v>69861.4</v>
      </c>
      <c r="AB671" s="26">
        <v>353.87</v>
      </c>
      <c r="AC671" s="26">
        <v>338.09</v>
      </c>
      <c r="AD671" s="76">
        <f t="shared" si="148"/>
        <v>45664.96875</v>
      </c>
      <c r="AE671" s="27">
        <f t="shared" si="149"/>
        <v>-143.699999999997</v>
      </c>
      <c r="AF671" s="27">
        <f t="shared" si="150"/>
        <v>-1474.34</v>
      </c>
      <c r="AG671" s="27">
        <f t="shared" si="151"/>
        <v>695.099999999999</v>
      </c>
      <c r="AH671" s="27">
        <f t="shared" si="152"/>
        <v>-376.799999999999</v>
      </c>
      <c r="AI671" s="27">
        <f t="shared" si="153"/>
        <v>1003.78</v>
      </c>
      <c r="AJ671" s="27">
        <f t="shared" si="154"/>
        <v>8.55999999999995</v>
      </c>
      <c r="AK671" s="26">
        <f>INDEX(检修、备用和必开!I:I,MATCH(统调负荷!$C671,检修、备用和必开!$A:$A,0))</f>
        <v>10029.9687142312</v>
      </c>
      <c r="AL671" s="79"/>
    </row>
    <row r="672" s="74" customFormat="1" ht="13.8" spans="1:38">
      <c r="A672" s="26">
        <f t="shared" si="142"/>
        <v>2</v>
      </c>
      <c r="B672" s="26">
        <f t="shared" si="143"/>
        <v>23</v>
      </c>
      <c r="C672" t="s">
        <v>28</v>
      </c>
      <c r="D672" s="75">
        <v>0.979166666666667</v>
      </c>
      <c r="E672" s="26">
        <v>87500</v>
      </c>
      <c r="F672" s="26">
        <v>44234.65</v>
      </c>
      <c r="G672" s="26">
        <v>16460</v>
      </c>
      <c r="H672" s="26">
        <v>22548.6</v>
      </c>
      <c r="I672" s="26">
        <v>5668</v>
      </c>
      <c r="J672" s="26">
        <v>-1411.25</v>
      </c>
      <c r="K672" s="26">
        <f t="shared" si="141"/>
        <v>35816.42</v>
      </c>
      <c r="L672" s="27">
        <f t="shared" si="144"/>
        <v>1.95054112052517</v>
      </c>
      <c r="M672" s="75">
        <v>0.979166666666667</v>
      </c>
      <c r="N672" s="26">
        <v>86950.2</v>
      </c>
      <c r="O672" s="26">
        <v>43724.99</v>
      </c>
      <c r="P672" s="26">
        <v>16547.5</v>
      </c>
      <c r="Q672" s="26">
        <v>21460.2</v>
      </c>
      <c r="R672" s="26">
        <v>6615.63</v>
      </c>
      <c r="S672" s="26">
        <v>-1398.12</v>
      </c>
      <c r="T672" s="26">
        <f t="shared" si="145"/>
        <v>35306.76</v>
      </c>
      <c r="U672" s="27">
        <f t="shared" si="146"/>
        <v>1.48052970790959</v>
      </c>
      <c r="V672" s="26">
        <f>INDEX(检修、备用和必开!B:B,MATCH(统调负荷!$C672,检修、备用和必开!$A:$A,0))</f>
        <v>23651</v>
      </c>
      <c r="W672" s="26">
        <f>INDEX(检修、备用和必开!C:C,MATCH(统调负荷!$C672,检修、备用和必开!$A:$A,0))</f>
        <v>0</v>
      </c>
      <c r="X672" s="26">
        <f>INDEX(检修、备用和必开!D:D,MATCH(统调负荷!$C672,检修、备用和必开!$A:$A,0))</f>
        <v>11880</v>
      </c>
      <c r="Y672" s="26">
        <f>INDEX(检修、备用和必开!E:E,MATCH(统调负荷!$C672,检修、备用和必开!$A:$A,0))</f>
        <v>8418.23</v>
      </c>
      <c r="Z672" s="26">
        <f>INDEX(检修、备用和必开!F:F,MATCH(统调负荷!$C672,检修、备用和必开!$A:$A,0))</f>
        <v>980</v>
      </c>
      <c r="AA672" s="26">
        <f t="shared" si="147"/>
        <v>69861.4</v>
      </c>
      <c r="AB672" s="26">
        <v>337.65</v>
      </c>
      <c r="AC672" s="26">
        <v>340.05</v>
      </c>
      <c r="AD672" s="76">
        <f t="shared" si="148"/>
        <v>45664.9791666667</v>
      </c>
      <c r="AE672" s="27">
        <f t="shared" si="149"/>
        <v>-549.800000000003</v>
      </c>
      <c r="AF672" s="27">
        <f t="shared" si="150"/>
        <v>-509.660000000003</v>
      </c>
      <c r="AG672" s="27">
        <f t="shared" si="151"/>
        <v>87.5</v>
      </c>
      <c r="AH672" s="27">
        <f t="shared" si="152"/>
        <v>-1088.4</v>
      </c>
      <c r="AI672" s="27">
        <f t="shared" si="153"/>
        <v>947.63</v>
      </c>
      <c r="AJ672" s="27">
        <f t="shared" si="154"/>
        <v>13.1300000000001</v>
      </c>
      <c r="AK672" s="26">
        <f>INDEX(检修、备用和必开!I:I,MATCH(统调负荷!$C672,检修、备用和必开!$A:$A,0))</f>
        <v>10029.9687142312</v>
      </c>
      <c r="AL672" s="79"/>
    </row>
    <row r="673" s="74" customFormat="1" ht="13.8" spans="1:38">
      <c r="A673" s="26">
        <f t="shared" si="142"/>
        <v>2</v>
      </c>
      <c r="B673" s="26">
        <f t="shared" si="143"/>
        <v>23</v>
      </c>
      <c r="C673" t="s">
        <v>28</v>
      </c>
      <c r="D673" s="75">
        <v>0.989583333333333</v>
      </c>
      <c r="E673" s="26">
        <v>85310</v>
      </c>
      <c r="F673" s="26">
        <v>42088.65</v>
      </c>
      <c r="G673" s="26">
        <v>16460</v>
      </c>
      <c r="H673" s="26">
        <v>22523.6</v>
      </c>
      <c r="I673" s="26">
        <v>5649</v>
      </c>
      <c r="J673" s="26">
        <v>-1411.25</v>
      </c>
      <c r="K673" s="26">
        <f t="shared" si="141"/>
        <v>33670.42</v>
      </c>
      <c r="L673" s="27">
        <f t="shared" si="144"/>
        <v>2.07485977305896</v>
      </c>
      <c r="M673" s="75">
        <v>0.989583333333333</v>
      </c>
      <c r="N673" s="26">
        <v>85251.2</v>
      </c>
      <c r="O673" s="26">
        <v>42270.02</v>
      </c>
      <c r="P673" s="26">
        <v>16826.9</v>
      </c>
      <c r="Q673" s="26">
        <v>20903.3</v>
      </c>
      <c r="R673" s="26">
        <v>6562.18</v>
      </c>
      <c r="S673" s="26">
        <v>-1311.2</v>
      </c>
      <c r="T673" s="26">
        <f t="shared" si="145"/>
        <v>33851.79</v>
      </c>
      <c r="U673" s="27">
        <f t="shared" si="146"/>
        <v>1.52763318470587</v>
      </c>
      <c r="V673" s="26">
        <f>INDEX(检修、备用和必开!B:B,MATCH(统调负荷!$C673,检修、备用和必开!$A:$A,0))</f>
        <v>23651</v>
      </c>
      <c r="W673" s="26">
        <f>INDEX(检修、备用和必开!C:C,MATCH(统调负荷!$C673,检修、备用和必开!$A:$A,0))</f>
        <v>0</v>
      </c>
      <c r="X673" s="26">
        <f>INDEX(检修、备用和必开!D:D,MATCH(统调负荷!$C673,检修、备用和必开!$A:$A,0))</f>
        <v>11880</v>
      </c>
      <c r="Y673" s="26">
        <f>INDEX(检修、备用和必开!E:E,MATCH(统调负荷!$C673,检修、备用和必开!$A:$A,0))</f>
        <v>8418.23</v>
      </c>
      <c r="Z673" s="26">
        <f>INDEX(检修、备用和必开!F:F,MATCH(统调负荷!$C673,检修、备用和必开!$A:$A,0))</f>
        <v>980</v>
      </c>
      <c r="AA673" s="26">
        <f t="shared" si="147"/>
        <v>69861.4</v>
      </c>
      <c r="AB673" s="26">
        <v>309.77</v>
      </c>
      <c r="AC673" s="26">
        <v>313.85</v>
      </c>
      <c r="AD673" s="76">
        <f t="shared" si="148"/>
        <v>45664.9895833333</v>
      </c>
      <c r="AE673" s="27">
        <f t="shared" si="149"/>
        <v>-58.8000000000029</v>
      </c>
      <c r="AF673" s="27">
        <f t="shared" si="150"/>
        <v>181.369999999995</v>
      </c>
      <c r="AG673" s="27">
        <f t="shared" si="151"/>
        <v>366.900000000001</v>
      </c>
      <c r="AH673" s="27">
        <f t="shared" si="152"/>
        <v>-1620.3</v>
      </c>
      <c r="AI673" s="27">
        <f t="shared" si="153"/>
        <v>913.18</v>
      </c>
      <c r="AJ673" s="27">
        <f t="shared" si="154"/>
        <v>100.05</v>
      </c>
      <c r="AK673" s="26">
        <f>INDEX(检修、备用和必开!I:I,MATCH(统调负荷!$C673,检修、备用和必开!$A:$A,0))</f>
        <v>10029.9687142312</v>
      </c>
      <c r="AL673" s="79"/>
    </row>
    <row r="674" s="74" customFormat="1" ht="13.8" spans="1:38">
      <c r="A674" s="26">
        <f t="shared" si="142"/>
        <v>3</v>
      </c>
      <c r="B674" s="26">
        <f t="shared" si="143"/>
        <v>0</v>
      </c>
      <c r="C674" t="s">
        <v>29</v>
      </c>
      <c r="D674" s="75">
        <v>0</v>
      </c>
      <c r="E674" s="26">
        <v>84490</v>
      </c>
      <c r="F674" s="26">
        <v>42166.85</v>
      </c>
      <c r="G674" s="26">
        <v>16670</v>
      </c>
      <c r="H674" s="26">
        <v>20982.4</v>
      </c>
      <c r="I674" s="26">
        <v>5866</v>
      </c>
      <c r="J674" s="26">
        <v>-1195.25</v>
      </c>
      <c r="K674" s="26">
        <f t="shared" ref="K674:K737" si="155">F674-Y674</f>
        <v>34639.85</v>
      </c>
      <c r="L674" s="27">
        <f t="shared" si="144"/>
        <v>1.97649816612947</v>
      </c>
      <c r="M674" s="75">
        <v>0</v>
      </c>
      <c r="N674" s="26">
        <v>83331.8</v>
      </c>
      <c r="O674" s="26">
        <v>42172.12</v>
      </c>
      <c r="P674" s="26">
        <v>15449.6</v>
      </c>
      <c r="Q674" s="26">
        <v>20757</v>
      </c>
      <c r="R674" s="26">
        <v>6174.36</v>
      </c>
      <c r="S674" s="26">
        <v>-1221.28</v>
      </c>
      <c r="T674" s="26">
        <f t="shared" si="145"/>
        <v>34645.12</v>
      </c>
      <c r="U674" s="27">
        <f t="shared" si="146"/>
        <v>1.51254652589013</v>
      </c>
      <c r="V674" s="26">
        <f>INDEX(检修、备用和必开!B:B,MATCH(统调负荷!$C674,检修、备用和必开!$A:$A,0))</f>
        <v>25046.8</v>
      </c>
      <c r="W674" s="26">
        <f>INDEX(检修、备用和必开!C:C,MATCH(统调负荷!$C674,检修、备用和必开!$A:$A,0))</f>
        <v>0</v>
      </c>
      <c r="X674" s="26">
        <f>INDEX(检修、备用和必开!D:D,MATCH(统调负荷!$C674,检修、备用和必开!$A:$A,0))</f>
        <v>10620</v>
      </c>
      <c r="Y674" s="26">
        <f>INDEX(检修、备用和必开!E:E,MATCH(统调负荷!$C674,检修、备用和必开!$A:$A,0))</f>
        <v>7527</v>
      </c>
      <c r="Z674" s="26">
        <f>INDEX(检修、备用和必开!F:F,MATCH(统调负荷!$C674,检修、备用和必开!$A:$A,0))</f>
        <v>980</v>
      </c>
      <c r="AA674" s="26">
        <f t="shared" si="147"/>
        <v>68465.6</v>
      </c>
      <c r="AB674" s="26">
        <v>335.06</v>
      </c>
      <c r="AC674" s="26">
        <v>332</v>
      </c>
      <c r="AD674" s="76">
        <f t="shared" si="148"/>
        <v>45665</v>
      </c>
      <c r="AE674" s="27">
        <f t="shared" si="149"/>
        <v>-1158.2</v>
      </c>
      <c r="AF674" s="27">
        <f t="shared" si="150"/>
        <v>5.27000000000407</v>
      </c>
      <c r="AG674" s="27">
        <f t="shared" si="151"/>
        <v>-1220.4</v>
      </c>
      <c r="AH674" s="27">
        <f t="shared" si="152"/>
        <v>-225.400000000001</v>
      </c>
      <c r="AI674" s="27">
        <f t="shared" si="153"/>
        <v>308.36</v>
      </c>
      <c r="AJ674" s="27">
        <f t="shared" si="154"/>
        <v>-26.03</v>
      </c>
      <c r="AK674" s="26">
        <f>INDEX(检修、备用和必开!I:I,MATCH(统调负荷!$C674,检修、备用和必开!$A:$A,0))</f>
        <v>9600.2682342093</v>
      </c>
      <c r="AL674" s="79"/>
    </row>
    <row r="675" s="74" customFormat="1" ht="13.8" spans="1:38">
      <c r="A675" s="26">
        <f t="shared" si="142"/>
        <v>3</v>
      </c>
      <c r="B675" s="26">
        <f t="shared" si="143"/>
        <v>0</v>
      </c>
      <c r="C675" t="s">
        <v>29</v>
      </c>
      <c r="D675" s="75">
        <v>0.0104166666666667</v>
      </c>
      <c r="E675" s="26">
        <v>89745</v>
      </c>
      <c r="F675" s="26">
        <v>48584.35</v>
      </c>
      <c r="G675" s="26">
        <v>16641</v>
      </c>
      <c r="H675" s="26">
        <v>19904.9</v>
      </c>
      <c r="I675" s="26">
        <v>5810</v>
      </c>
      <c r="J675" s="26">
        <v>-1195.25</v>
      </c>
      <c r="K675" s="26">
        <f t="shared" si="155"/>
        <v>41057.35</v>
      </c>
      <c r="L675" s="27">
        <f t="shared" si="144"/>
        <v>1.66756013235145</v>
      </c>
      <c r="M675" s="75">
        <v>0.0104166666666667</v>
      </c>
      <c r="N675" s="26">
        <v>88900.3</v>
      </c>
      <c r="O675" s="26">
        <v>47375.01</v>
      </c>
      <c r="P675" s="26">
        <v>15285.2</v>
      </c>
      <c r="Q675" s="26">
        <v>21373.2</v>
      </c>
      <c r="R675" s="26">
        <v>6018.62</v>
      </c>
      <c r="S675" s="26">
        <v>-1151.73</v>
      </c>
      <c r="T675" s="26">
        <f t="shared" si="145"/>
        <v>39848.01</v>
      </c>
      <c r="U675" s="27">
        <f t="shared" si="146"/>
        <v>1.35661382329123</v>
      </c>
      <c r="V675" s="26">
        <f>INDEX(检修、备用和必开!B:B,MATCH(统调负荷!$C675,检修、备用和必开!$A:$A,0))</f>
        <v>25046.8</v>
      </c>
      <c r="W675" s="26">
        <f>INDEX(检修、备用和必开!C:C,MATCH(统调负荷!$C675,检修、备用和必开!$A:$A,0))</f>
        <v>0</v>
      </c>
      <c r="X675" s="26">
        <f>INDEX(检修、备用和必开!D:D,MATCH(统调负荷!$C675,检修、备用和必开!$A:$A,0))</f>
        <v>10620</v>
      </c>
      <c r="Y675" s="26">
        <f>INDEX(检修、备用和必开!E:E,MATCH(统调负荷!$C675,检修、备用和必开!$A:$A,0))</f>
        <v>7527</v>
      </c>
      <c r="Z675" s="26">
        <f>INDEX(检修、备用和必开!F:F,MATCH(统调负荷!$C675,检修、备用和必开!$A:$A,0))</f>
        <v>980</v>
      </c>
      <c r="AA675" s="26">
        <f t="shared" si="147"/>
        <v>68465.6</v>
      </c>
      <c r="AB675" s="26">
        <v>441.11</v>
      </c>
      <c r="AC675" s="26">
        <v>466.7</v>
      </c>
      <c r="AD675" s="76">
        <f t="shared" si="148"/>
        <v>45665.0104166667</v>
      </c>
      <c r="AE675" s="27">
        <f t="shared" si="149"/>
        <v>-844.699999999997</v>
      </c>
      <c r="AF675" s="27">
        <f t="shared" si="150"/>
        <v>-1209.34</v>
      </c>
      <c r="AG675" s="27">
        <f t="shared" si="151"/>
        <v>-1355.8</v>
      </c>
      <c r="AH675" s="27">
        <f t="shared" si="152"/>
        <v>1468.3</v>
      </c>
      <c r="AI675" s="27">
        <f t="shared" si="153"/>
        <v>208.62</v>
      </c>
      <c r="AJ675" s="27">
        <f t="shared" si="154"/>
        <v>43.52</v>
      </c>
      <c r="AK675" s="26">
        <f>INDEX(检修、备用和必开!I:I,MATCH(统调负荷!$C675,检修、备用和必开!$A:$A,0))</f>
        <v>9600.2682342093</v>
      </c>
      <c r="AL675" s="79"/>
    </row>
    <row r="676" s="74" customFormat="1" ht="13.8" spans="1:38">
      <c r="A676" s="26">
        <f t="shared" si="142"/>
        <v>3</v>
      </c>
      <c r="B676" s="26">
        <f t="shared" si="143"/>
        <v>0</v>
      </c>
      <c r="C676" t="s">
        <v>29</v>
      </c>
      <c r="D676" s="75">
        <v>0.0208333333333333</v>
      </c>
      <c r="E676" s="26">
        <v>89270</v>
      </c>
      <c r="F676" s="26">
        <v>47672.45</v>
      </c>
      <c r="G676" s="26">
        <v>17111</v>
      </c>
      <c r="H676" s="26">
        <v>19897.8</v>
      </c>
      <c r="I676" s="26">
        <v>5784</v>
      </c>
      <c r="J676" s="26">
        <v>-1195.25</v>
      </c>
      <c r="K676" s="26">
        <f t="shared" si="155"/>
        <v>40145.45</v>
      </c>
      <c r="L676" s="27">
        <f t="shared" si="144"/>
        <v>1.70543859889477</v>
      </c>
      <c r="M676" s="75">
        <v>0.0208333333333333</v>
      </c>
      <c r="N676" s="26">
        <v>88222.2</v>
      </c>
      <c r="O676" s="26">
        <v>46752.81</v>
      </c>
      <c r="P676" s="26">
        <v>15624.1</v>
      </c>
      <c r="Q676" s="26">
        <v>20995.4</v>
      </c>
      <c r="R676" s="26">
        <v>6018.51</v>
      </c>
      <c r="S676" s="26">
        <v>-1168.62</v>
      </c>
      <c r="T676" s="26">
        <f t="shared" si="145"/>
        <v>39225.81</v>
      </c>
      <c r="U676" s="27">
        <f t="shared" si="146"/>
        <v>1.37354774654078</v>
      </c>
      <c r="V676" s="26">
        <f>INDEX(检修、备用和必开!B:B,MATCH(统调负荷!$C676,检修、备用和必开!$A:$A,0))</f>
        <v>25046.8</v>
      </c>
      <c r="W676" s="26">
        <f>INDEX(检修、备用和必开!C:C,MATCH(统调负荷!$C676,检修、备用和必开!$A:$A,0))</f>
        <v>0</v>
      </c>
      <c r="X676" s="26">
        <f>INDEX(检修、备用和必开!D:D,MATCH(统调负荷!$C676,检修、备用和必开!$A:$A,0))</f>
        <v>10620</v>
      </c>
      <c r="Y676" s="26">
        <f>INDEX(检修、备用和必开!E:E,MATCH(统调负荷!$C676,检修、备用和必开!$A:$A,0))</f>
        <v>7527</v>
      </c>
      <c r="Z676" s="26">
        <f>INDEX(检修、备用和必开!F:F,MATCH(统调负荷!$C676,检修、备用和必开!$A:$A,0))</f>
        <v>980</v>
      </c>
      <c r="AA676" s="26">
        <f t="shared" si="147"/>
        <v>68465.6</v>
      </c>
      <c r="AB676" s="26">
        <v>414.64</v>
      </c>
      <c r="AC676" s="26">
        <v>392.71</v>
      </c>
      <c r="AD676" s="76">
        <f t="shared" si="148"/>
        <v>45665.0208333333</v>
      </c>
      <c r="AE676" s="27">
        <f t="shared" si="149"/>
        <v>-1047.8</v>
      </c>
      <c r="AF676" s="27">
        <f t="shared" si="150"/>
        <v>-919.639999999999</v>
      </c>
      <c r="AG676" s="27">
        <f t="shared" si="151"/>
        <v>-1486.9</v>
      </c>
      <c r="AH676" s="27">
        <f t="shared" si="152"/>
        <v>1097.6</v>
      </c>
      <c r="AI676" s="27">
        <f t="shared" si="153"/>
        <v>234.51</v>
      </c>
      <c r="AJ676" s="27">
        <f t="shared" si="154"/>
        <v>26.6300000000001</v>
      </c>
      <c r="AK676" s="26">
        <f>INDEX(检修、备用和必开!I:I,MATCH(统调负荷!$C676,检修、备用和必开!$A:$A,0))</f>
        <v>9600.2682342093</v>
      </c>
      <c r="AL676" s="79"/>
    </row>
    <row r="677" s="74" customFormat="1" ht="13.8" spans="1:38">
      <c r="A677" s="26">
        <f t="shared" si="142"/>
        <v>3</v>
      </c>
      <c r="B677" s="26">
        <f t="shared" si="143"/>
        <v>0</v>
      </c>
      <c r="C677" t="s">
        <v>29</v>
      </c>
      <c r="D677" s="75">
        <v>0.03125</v>
      </c>
      <c r="E677" s="26">
        <v>87600</v>
      </c>
      <c r="F677" s="26">
        <v>45902.05</v>
      </c>
      <c r="G677" s="26">
        <v>17211</v>
      </c>
      <c r="H677" s="26">
        <v>19908.2</v>
      </c>
      <c r="I677" s="26">
        <v>5774</v>
      </c>
      <c r="J677" s="26">
        <v>-1195.25</v>
      </c>
      <c r="K677" s="26">
        <f t="shared" si="155"/>
        <v>38375.05</v>
      </c>
      <c r="L677" s="27">
        <f t="shared" si="144"/>
        <v>1.78411754512372</v>
      </c>
      <c r="M677" s="75">
        <v>0.03125</v>
      </c>
      <c r="N677" s="26">
        <v>86578.7</v>
      </c>
      <c r="O677" s="26">
        <v>44884.47</v>
      </c>
      <c r="P677" s="26">
        <v>15848.5</v>
      </c>
      <c r="Q677" s="26">
        <v>20900.6</v>
      </c>
      <c r="R677" s="26">
        <v>6054.58</v>
      </c>
      <c r="S677" s="26">
        <v>-1109.45</v>
      </c>
      <c r="T677" s="26">
        <f t="shared" si="145"/>
        <v>37357.47</v>
      </c>
      <c r="U677" s="27">
        <f t="shared" si="146"/>
        <v>1.42703648191537</v>
      </c>
      <c r="V677" s="26">
        <f>INDEX(检修、备用和必开!B:B,MATCH(统调负荷!$C677,检修、备用和必开!$A:$A,0))</f>
        <v>25046.8</v>
      </c>
      <c r="W677" s="26">
        <f>INDEX(检修、备用和必开!C:C,MATCH(统调负荷!$C677,检修、备用和必开!$A:$A,0))</f>
        <v>0</v>
      </c>
      <c r="X677" s="26">
        <f>INDEX(检修、备用和必开!D:D,MATCH(统调负荷!$C677,检修、备用和必开!$A:$A,0))</f>
        <v>10620</v>
      </c>
      <c r="Y677" s="26">
        <f>INDEX(检修、备用和必开!E:E,MATCH(统调负荷!$C677,检修、备用和必开!$A:$A,0))</f>
        <v>7527</v>
      </c>
      <c r="Z677" s="26">
        <f>INDEX(检修、备用和必开!F:F,MATCH(统调负荷!$C677,检修、备用和必开!$A:$A,0))</f>
        <v>980</v>
      </c>
      <c r="AA677" s="26">
        <f t="shared" si="147"/>
        <v>68465.6</v>
      </c>
      <c r="AB677" s="26">
        <v>403.5</v>
      </c>
      <c r="AC677" s="26">
        <v>357.86</v>
      </c>
      <c r="AD677" s="76">
        <f t="shared" si="148"/>
        <v>45665.03125</v>
      </c>
      <c r="AE677" s="27">
        <f t="shared" si="149"/>
        <v>-1021.3</v>
      </c>
      <c r="AF677" s="27">
        <f t="shared" si="150"/>
        <v>-1017.58</v>
      </c>
      <c r="AG677" s="27">
        <f t="shared" si="151"/>
        <v>-1362.5</v>
      </c>
      <c r="AH677" s="27">
        <f t="shared" si="152"/>
        <v>992.399999999998</v>
      </c>
      <c r="AI677" s="27">
        <f t="shared" si="153"/>
        <v>280.58</v>
      </c>
      <c r="AJ677" s="27">
        <f t="shared" si="154"/>
        <v>85.8</v>
      </c>
      <c r="AK677" s="26">
        <f>INDEX(检修、备用和必开!I:I,MATCH(统调负荷!$C677,检修、备用和必开!$A:$A,0))</f>
        <v>9600.2682342093</v>
      </c>
      <c r="AL677" s="79"/>
    </row>
    <row r="678" s="74" customFormat="1" ht="13.8" spans="1:38">
      <c r="A678" s="26">
        <f t="shared" si="142"/>
        <v>3</v>
      </c>
      <c r="B678" s="26">
        <f t="shared" si="143"/>
        <v>1</v>
      </c>
      <c r="C678" t="s">
        <v>29</v>
      </c>
      <c r="D678" s="75">
        <v>0.0416666666666667</v>
      </c>
      <c r="E678" s="26">
        <v>85880</v>
      </c>
      <c r="F678" s="26">
        <v>44340.75</v>
      </c>
      <c r="G678" s="26">
        <v>17211</v>
      </c>
      <c r="H678" s="26">
        <v>19772.5</v>
      </c>
      <c r="I678" s="26">
        <v>5751</v>
      </c>
      <c r="J678" s="26">
        <v>-1195.25</v>
      </c>
      <c r="K678" s="26">
        <f t="shared" si="155"/>
        <v>36813.75</v>
      </c>
      <c r="L678" s="27">
        <f t="shared" si="144"/>
        <v>1.85978336898577</v>
      </c>
      <c r="M678" s="75">
        <v>0.0416666666666667</v>
      </c>
      <c r="N678" s="26">
        <v>84628.5</v>
      </c>
      <c r="O678" s="26">
        <v>43598.9</v>
      </c>
      <c r="P678" s="26">
        <v>15676.1</v>
      </c>
      <c r="Q678" s="26">
        <v>20440.3</v>
      </c>
      <c r="R678" s="26">
        <v>6075.15</v>
      </c>
      <c r="S678" s="26">
        <v>-1161.95</v>
      </c>
      <c r="T678" s="26">
        <f t="shared" si="145"/>
        <v>36071.9</v>
      </c>
      <c r="U678" s="27">
        <f t="shared" si="146"/>
        <v>1.46632713597005</v>
      </c>
      <c r="V678" s="26">
        <f>INDEX(检修、备用和必开!B:B,MATCH(统调负荷!$C678,检修、备用和必开!$A:$A,0))</f>
        <v>25046.8</v>
      </c>
      <c r="W678" s="26">
        <f>INDEX(检修、备用和必开!C:C,MATCH(统调负荷!$C678,检修、备用和必开!$A:$A,0))</f>
        <v>0</v>
      </c>
      <c r="X678" s="26">
        <f>INDEX(检修、备用和必开!D:D,MATCH(统调负荷!$C678,检修、备用和必开!$A:$A,0))</f>
        <v>10620</v>
      </c>
      <c r="Y678" s="26">
        <f>INDEX(检修、备用和必开!E:E,MATCH(统调负荷!$C678,检修、备用和必开!$A:$A,0))</f>
        <v>7527</v>
      </c>
      <c r="Z678" s="26">
        <f>INDEX(检修、备用和必开!F:F,MATCH(统调负荷!$C678,检修、备用和必开!$A:$A,0))</f>
        <v>980</v>
      </c>
      <c r="AA678" s="26">
        <f t="shared" si="147"/>
        <v>68465.6</v>
      </c>
      <c r="AB678" s="26">
        <v>386.17</v>
      </c>
      <c r="AC678" s="26">
        <v>363.21</v>
      </c>
      <c r="AD678" s="76">
        <f t="shared" si="148"/>
        <v>45665.0416666667</v>
      </c>
      <c r="AE678" s="27">
        <f t="shared" si="149"/>
        <v>-1251.5</v>
      </c>
      <c r="AF678" s="27">
        <f t="shared" si="150"/>
        <v>-741.849999999999</v>
      </c>
      <c r="AG678" s="27">
        <f t="shared" si="151"/>
        <v>-1534.9</v>
      </c>
      <c r="AH678" s="27">
        <f t="shared" si="152"/>
        <v>667.799999999999</v>
      </c>
      <c r="AI678" s="27">
        <f t="shared" si="153"/>
        <v>324.15</v>
      </c>
      <c r="AJ678" s="27">
        <f t="shared" si="154"/>
        <v>33.3</v>
      </c>
      <c r="AK678" s="26">
        <f>INDEX(检修、备用和必开!I:I,MATCH(统调负荷!$C678,检修、备用和必开!$A:$A,0))</f>
        <v>9600.2682342093</v>
      </c>
      <c r="AL678" s="79"/>
    </row>
    <row r="679" s="74" customFormat="1" ht="13.8" spans="1:38">
      <c r="A679" s="26">
        <f t="shared" si="142"/>
        <v>3</v>
      </c>
      <c r="B679" s="26">
        <f t="shared" si="143"/>
        <v>1</v>
      </c>
      <c r="C679" t="s">
        <v>29</v>
      </c>
      <c r="D679" s="75">
        <v>0.0520833333333333</v>
      </c>
      <c r="E679" s="26">
        <v>84420</v>
      </c>
      <c r="F679" s="26">
        <v>43078.45</v>
      </c>
      <c r="G679" s="26">
        <v>17317</v>
      </c>
      <c r="H679" s="26">
        <v>19479.8</v>
      </c>
      <c r="I679" s="26">
        <v>5740</v>
      </c>
      <c r="J679" s="26">
        <v>-1195.25</v>
      </c>
      <c r="K679" s="26">
        <f t="shared" si="155"/>
        <v>35551.45</v>
      </c>
      <c r="L679" s="27">
        <f t="shared" si="144"/>
        <v>1.92581737172464</v>
      </c>
      <c r="M679" s="75">
        <v>0.0520833333333333</v>
      </c>
      <c r="N679" s="26">
        <v>83312</v>
      </c>
      <c r="O679" s="26">
        <v>42312.09</v>
      </c>
      <c r="P679" s="26">
        <v>15811.1</v>
      </c>
      <c r="Q679" s="26">
        <v>20172.4</v>
      </c>
      <c r="R679" s="26">
        <v>5956.74</v>
      </c>
      <c r="S679" s="26">
        <v>-940.33</v>
      </c>
      <c r="T679" s="26">
        <f t="shared" si="145"/>
        <v>34785.09</v>
      </c>
      <c r="U679" s="27">
        <f t="shared" si="146"/>
        <v>1.5078838077405</v>
      </c>
      <c r="V679" s="26">
        <f>INDEX(检修、备用和必开!B:B,MATCH(统调负荷!$C679,检修、备用和必开!$A:$A,0))</f>
        <v>25046.8</v>
      </c>
      <c r="W679" s="26">
        <f>INDEX(检修、备用和必开!C:C,MATCH(统调负荷!$C679,检修、备用和必开!$A:$A,0))</f>
        <v>0</v>
      </c>
      <c r="X679" s="26">
        <f>INDEX(检修、备用和必开!D:D,MATCH(统调负荷!$C679,检修、备用和必开!$A:$A,0))</f>
        <v>10620</v>
      </c>
      <c r="Y679" s="26">
        <f>INDEX(检修、备用和必开!E:E,MATCH(统调负荷!$C679,检修、备用和必开!$A:$A,0))</f>
        <v>7527</v>
      </c>
      <c r="Z679" s="26">
        <f>INDEX(检修、备用和必开!F:F,MATCH(统调负荷!$C679,检修、备用和必开!$A:$A,0))</f>
        <v>980</v>
      </c>
      <c r="AA679" s="26">
        <f t="shared" si="147"/>
        <v>68465.6</v>
      </c>
      <c r="AB679" s="26">
        <v>378.63</v>
      </c>
      <c r="AC679" s="26">
        <v>353.82</v>
      </c>
      <c r="AD679" s="76">
        <f t="shared" si="148"/>
        <v>45665.0520833333</v>
      </c>
      <c r="AE679" s="27">
        <f t="shared" si="149"/>
        <v>-1108</v>
      </c>
      <c r="AF679" s="27">
        <f t="shared" si="150"/>
        <v>-766.360000000001</v>
      </c>
      <c r="AG679" s="27">
        <f t="shared" si="151"/>
        <v>-1505.9</v>
      </c>
      <c r="AH679" s="27">
        <f t="shared" si="152"/>
        <v>692.600000000002</v>
      </c>
      <c r="AI679" s="27">
        <f t="shared" si="153"/>
        <v>216.74</v>
      </c>
      <c r="AJ679" s="27">
        <f t="shared" si="154"/>
        <v>254.92</v>
      </c>
      <c r="AK679" s="26">
        <f>INDEX(检修、备用和必开!I:I,MATCH(统调负荷!$C679,检修、备用和必开!$A:$A,0))</f>
        <v>9600.2682342093</v>
      </c>
      <c r="AL679" s="79"/>
    </row>
    <row r="680" s="74" customFormat="1" ht="13.8" spans="1:38">
      <c r="A680" s="26">
        <f t="shared" si="142"/>
        <v>3</v>
      </c>
      <c r="B680" s="26">
        <f t="shared" si="143"/>
        <v>1</v>
      </c>
      <c r="C680" t="s">
        <v>29</v>
      </c>
      <c r="D680" s="75">
        <v>0.0625</v>
      </c>
      <c r="E680" s="26">
        <v>83030</v>
      </c>
      <c r="F680" s="26">
        <v>42978.25</v>
      </c>
      <c r="G680" s="26">
        <v>17337</v>
      </c>
      <c r="H680" s="26">
        <v>18179.2</v>
      </c>
      <c r="I680" s="26">
        <v>5731</v>
      </c>
      <c r="J680" s="26">
        <v>-1195.45</v>
      </c>
      <c r="K680" s="26">
        <f t="shared" si="155"/>
        <v>35451.25</v>
      </c>
      <c r="L680" s="27">
        <f t="shared" si="144"/>
        <v>1.93126053383167</v>
      </c>
      <c r="M680" s="75">
        <v>0.0625</v>
      </c>
      <c r="N680" s="26">
        <v>82320.1</v>
      </c>
      <c r="O680" s="26">
        <v>41823.68</v>
      </c>
      <c r="P680" s="26">
        <v>16191.4</v>
      </c>
      <c r="Q680" s="26">
        <v>19284.5</v>
      </c>
      <c r="R680" s="26">
        <v>5860.16</v>
      </c>
      <c r="S680" s="26">
        <v>-839.64</v>
      </c>
      <c r="T680" s="26">
        <f t="shared" si="145"/>
        <v>34296.68</v>
      </c>
      <c r="U680" s="27">
        <f t="shared" si="146"/>
        <v>1.52428006700406</v>
      </c>
      <c r="V680" s="26">
        <f>INDEX(检修、备用和必开!B:B,MATCH(统调负荷!$C680,检修、备用和必开!$A:$A,0))</f>
        <v>25046.8</v>
      </c>
      <c r="W680" s="26">
        <f>INDEX(检修、备用和必开!C:C,MATCH(统调负荷!$C680,检修、备用和必开!$A:$A,0))</f>
        <v>0</v>
      </c>
      <c r="X680" s="26">
        <f>INDEX(检修、备用和必开!D:D,MATCH(统调负荷!$C680,检修、备用和必开!$A:$A,0))</f>
        <v>10620</v>
      </c>
      <c r="Y680" s="26">
        <f>INDEX(检修、备用和必开!E:E,MATCH(统调负荷!$C680,检修、备用和必开!$A:$A,0))</f>
        <v>7527</v>
      </c>
      <c r="Z680" s="26">
        <f>INDEX(检修、备用和必开!F:F,MATCH(统调负荷!$C680,检修、备用和必开!$A:$A,0))</f>
        <v>980</v>
      </c>
      <c r="AA680" s="26">
        <f t="shared" si="147"/>
        <v>68465.6</v>
      </c>
      <c r="AB680" s="26">
        <v>382.72</v>
      </c>
      <c r="AC680" s="26">
        <v>376.95</v>
      </c>
      <c r="AD680" s="76">
        <f t="shared" si="148"/>
        <v>45665.0625</v>
      </c>
      <c r="AE680" s="27">
        <f t="shared" si="149"/>
        <v>-709.899999999994</v>
      </c>
      <c r="AF680" s="27">
        <f t="shared" si="150"/>
        <v>-1154.57</v>
      </c>
      <c r="AG680" s="27">
        <f t="shared" si="151"/>
        <v>-1145.6</v>
      </c>
      <c r="AH680" s="27">
        <f t="shared" si="152"/>
        <v>1105.3</v>
      </c>
      <c r="AI680" s="27">
        <f t="shared" si="153"/>
        <v>129.16</v>
      </c>
      <c r="AJ680" s="27">
        <f t="shared" si="154"/>
        <v>355.81</v>
      </c>
      <c r="AK680" s="26">
        <f>INDEX(检修、备用和必开!I:I,MATCH(统调负荷!$C680,检修、备用和必开!$A:$A,0))</f>
        <v>9600.2682342093</v>
      </c>
      <c r="AL680" s="79"/>
    </row>
    <row r="681" s="74" customFormat="1" ht="13.8" spans="1:38">
      <c r="A681" s="26">
        <f t="shared" si="142"/>
        <v>3</v>
      </c>
      <c r="B681" s="26">
        <f t="shared" si="143"/>
        <v>1</v>
      </c>
      <c r="C681" t="s">
        <v>29</v>
      </c>
      <c r="D681" s="75">
        <v>0.0729166666666667</v>
      </c>
      <c r="E681" s="26">
        <v>81870</v>
      </c>
      <c r="F681" s="26">
        <v>42722.75</v>
      </c>
      <c r="G681" s="26">
        <v>17337</v>
      </c>
      <c r="H681" s="26">
        <v>17286.5</v>
      </c>
      <c r="I681" s="26">
        <v>5719</v>
      </c>
      <c r="J681" s="26">
        <v>-1195.25</v>
      </c>
      <c r="K681" s="26">
        <f t="shared" si="155"/>
        <v>35195.75</v>
      </c>
      <c r="L681" s="27">
        <f t="shared" si="144"/>
        <v>1.94528032503924</v>
      </c>
      <c r="M681" s="75">
        <v>0.0729166666666667</v>
      </c>
      <c r="N681" s="26">
        <v>80873.3</v>
      </c>
      <c r="O681" s="26">
        <v>40834.42</v>
      </c>
      <c r="P681" s="26">
        <v>16117.8</v>
      </c>
      <c r="Q681" s="26">
        <v>19006</v>
      </c>
      <c r="R681" s="26">
        <v>5824.05</v>
      </c>
      <c r="S681" s="26">
        <v>-908.97</v>
      </c>
      <c r="T681" s="26">
        <f t="shared" si="145"/>
        <v>33307.42</v>
      </c>
      <c r="U681" s="27">
        <f t="shared" si="146"/>
        <v>1.55860735731805</v>
      </c>
      <c r="V681" s="26">
        <f>INDEX(检修、备用和必开!B:B,MATCH(统调负荷!$C681,检修、备用和必开!$A:$A,0))</f>
        <v>25046.8</v>
      </c>
      <c r="W681" s="26">
        <f>INDEX(检修、备用和必开!C:C,MATCH(统调负荷!$C681,检修、备用和必开!$A:$A,0))</f>
        <v>0</v>
      </c>
      <c r="X681" s="26">
        <f>INDEX(检修、备用和必开!D:D,MATCH(统调负荷!$C681,检修、备用和必开!$A:$A,0))</f>
        <v>10620</v>
      </c>
      <c r="Y681" s="26">
        <f>INDEX(检修、备用和必开!E:E,MATCH(统调负荷!$C681,检修、备用和必开!$A:$A,0))</f>
        <v>7527</v>
      </c>
      <c r="Z681" s="26">
        <f>INDEX(检修、备用和必开!F:F,MATCH(统调负荷!$C681,检修、备用和必开!$A:$A,0))</f>
        <v>980</v>
      </c>
      <c r="AA681" s="26">
        <f t="shared" si="147"/>
        <v>68465.6</v>
      </c>
      <c r="AB681" s="26">
        <v>392.49</v>
      </c>
      <c r="AC681" s="26">
        <v>348.18</v>
      </c>
      <c r="AD681" s="76">
        <f t="shared" si="148"/>
        <v>45665.0729166667</v>
      </c>
      <c r="AE681" s="27">
        <f t="shared" si="149"/>
        <v>-996.699999999997</v>
      </c>
      <c r="AF681" s="27">
        <f t="shared" si="150"/>
        <v>-1888.33</v>
      </c>
      <c r="AG681" s="27">
        <f t="shared" si="151"/>
        <v>-1219.2</v>
      </c>
      <c r="AH681" s="27">
        <f t="shared" si="152"/>
        <v>1719.5</v>
      </c>
      <c r="AI681" s="27">
        <f t="shared" si="153"/>
        <v>105.05</v>
      </c>
      <c r="AJ681" s="27">
        <f t="shared" si="154"/>
        <v>286.28</v>
      </c>
      <c r="AK681" s="26">
        <f>INDEX(检修、备用和必开!I:I,MATCH(统调负荷!$C681,检修、备用和必开!$A:$A,0))</f>
        <v>9600.2682342093</v>
      </c>
      <c r="AL681" s="79"/>
    </row>
    <row r="682" s="74" customFormat="1" ht="13.8" spans="1:38">
      <c r="A682" s="26">
        <f t="shared" si="142"/>
        <v>3</v>
      </c>
      <c r="B682" s="26">
        <f t="shared" si="143"/>
        <v>2</v>
      </c>
      <c r="C682" t="s">
        <v>29</v>
      </c>
      <c r="D682" s="75">
        <v>0.0833333333333333</v>
      </c>
      <c r="E682" s="26">
        <v>80640</v>
      </c>
      <c r="F682" s="26">
        <v>41490.65</v>
      </c>
      <c r="G682" s="26">
        <v>17337</v>
      </c>
      <c r="H682" s="26">
        <v>17294.6</v>
      </c>
      <c r="I682" s="26">
        <v>5713</v>
      </c>
      <c r="J682" s="26">
        <v>-1195.25</v>
      </c>
      <c r="K682" s="26">
        <f t="shared" si="155"/>
        <v>33963.65</v>
      </c>
      <c r="L682" s="27">
        <f t="shared" si="144"/>
        <v>2.01584929770505</v>
      </c>
      <c r="M682" s="75">
        <v>0.0833333333333333</v>
      </c>
      <c r="N682" s="26">
        <v>79851.4</v>
      </c>
      <c r="O682" s="26">
        <v>40298.88</v>
      </c>
      <c r="P682" s="26">
        <v>16146.2</v>
      </c>
      <c r="Q682" s="26">
        <v>18558.5</v>
      </c>
      <c r="R682" s="26">
        <v>5747.11</v>
      </c>
      <c r="S682" s="26">
        <v>-899.29</v>
      </c>
      <c r="T682" s="26">
        <f t="shared" si="145"/>
        <v>32771.88</v>
      </c>
      <c r="U682" s="27">
        <f t="shared" si="146"/>
        <v>1.57784359654387</v>
      </c>
      <c r="V682" s="26">
        <f>INDEX(检修、备用和必开!B:B,MATCH(统调负荷!$C682,检修、备用和必开!$A:$A,0))</f>
        <v>25046.8</v>
      </c>
      <c r="W682" s="26">
        <f>INDEX(检修、备用和必开!C:C,MATCH(统调负荷!$C682,检修、备用和必开!$A:$A,0))</f>
        <v>0</v>
      </c>
      <c r="X682" s="26">
        <f>INDEX(检修、备用和必开!D:D,MATCH(统调负荷!$C682,检修、备用和必开!$A:$A,0))</f>
        <v>10620</v>
      </c>
      <c r="Y682" s="26">
        <f>INDEX(检修、备用和必开!E:E,MATCH(统调负荷!$C682,检修、备用和必开!$A:$A,0))</f>
        <v>7527</v>
      </c>
      <c r="Z682" s="26">
        <f>INDEX(检修、备用和必开!F:F,MATCH(统调负荷!$C682,检修、备用和必开!$A:$A,0))</f>
        <v>980</v>
      </c>
      <c r="AA682" s="26">
        <f t="shared" si="147"/>
        <v>68465.6</v>
      </c>
      <c r="AB682" s="26">
        <v>371.32</v>
      </c>
      <c r="AC682" s="26">
        <v>345.71</v>
      </c>
      <c r="AD682" s="76">
        <f t="shared" si="148"/>
        <v>45665.0833333333</v>
      </c>
      <c r="AE682" s="27">
        <f t="shared" si="149"/>
        <v>-788.600000000006</v>
      </c>
      <c r="AF682" s="27">
        <f t="shared" si="150"/>
        <v>-1191.77</v>
      </c>
      <c r="AG682" s="27">
        <f t="shared" si="151"/>
        <v>-1190.8</v>
      </c>
      <c r="AH682" s="27">
        <f t="shared" si="152"/>
        <v>1263.9</v>
      </c>
      <c r="AI682" s="27">
        <f t="shared" si="153"/>
        <v>34.1099999999997</v>
      </c>
      <c r="AJ682" s="27">
        <f t="shared" si="154"/>
        <v>295.96</v>
      </c>
      <c r="AK682" s="26">
        <f>INDEX(检修、备用和必开!I:I,MATCH(统调负荷!$C682,检修、备用和必开!$A:$A,0))</f>
        <v>9600.2682342093</v>
      </c>
      <c r="AL682" s="79"/>
    </row>
    <row r="683" s="74" customFormat="1" ht="13.8" spans="1:38">
      <c r="A683" s="26">
        <f t="shared" si="142"/>
        <v>3</v>
      </c>
      <c r="B683" s="26">
        <f t="shared" si="143"/>
        <v>2</v>
      </c>
      <c r="C683" t="s">
        <v>29</v>
      </c>
      <c r="D683" s="75">
        <v>0.09375</v>
      </c>
      <c r="E683" s="26">
        <v>79870</v>
      </c>
      <c r="F683" s="26">
        <v>42341.35</v>
      </c>
      <c r="G683" s="26">
        <v>15723</v>
      </c>
      <c r="H683" s="26">
        <v>17297.9</v>
      </c>
      <c r="I683" s="26">
        <v>5703</v>
      </c>
      <c r="J683" s="26">
        <v>-1195.25</v>
      </c>
      <c r="K683" s="26">
        <f t="shared" si="155"/>
        <v>34814.35</v>
      </c>
      <c r="L683" s="27">
        <f t="shared" si="144"/>
        <v>1.96659136246979</v>
      </c>
      <c r="M683" s="75">
        <v>0.09375</v>
      </c>
      <c r="N683" s="26">
        <v>79083</v>
      </c>
      <c r="O683" s="26">
        <v>40423.06</v>
      </c>
      <c r="P683" s="26">
        <v>15250.9</v>
      </c>
      <c r="Q683" s="26">
        <v>18637.1</v>
      </c>
      <c r="R683" s="26">
        <v>5684.18</v>
      </c>
      <c r="S683" s="26">
        <v>-912.24</v>
      </c>
      <c r="T683" s="26">
        <f t="shared" si="145"/>
        <v>32896.06</v>
      </c>
      <c r="U683" s="27">
        <f t="shared" si="146"/>
        <v>1.57334096882852</v>
      </c>
      <c r="V683" s="26">
        <f>INDEX(检修、备用和必开!B:B,MATCH(统调负荷!$C683,检修、备用和必开!$A:$A,0))</f>
        <v>25046.8</v>
      </c>
      <c r="W683" s="26">
        <f>INDEX(检修、备用和必开!C:C,MATCH(统调负荷!$C683,检修、备用和必开!$A:$A,0))</f>
        <v>0</v>
      </c>
      <c r="X683" s="26">
        <f>INDEX(检修、备用和必开!D:D,MATCH(统调负荷!$C683,检修、备用和必开!$A:$A,0))</f>
        <v>10620</v>
      </c>
      <c r="Y683" s="26">
        <f>INDEX(检修、备用和必开!E:E,MATCH(统调负荷!$C683,检修、备用和必开!$A:$A,0))</f>
        <v>7527</v>
      </c>
      <c r="Z683" s="26">
        <f>INDEX(检修、备用和必开!F:F,MATCH(统调负荷!$C683,检修、备用和必开!$A:$A,0))</f>
        <v>980</v>
      </c>
      <c r="AA683" s="26">
        <f t="shared" si="147"/>
        <v>68465.6</v>
      </c>
      <c r="AB683" s="26">
        <v>373.63</v>
      </c>
      <c r="AC683" s="26">
        <v>348.94</v>
      </c>
      <c r="AD683" s="76">
        <f t="shared" si="148"/>
        <v>45665.09375</v>
      </c>
      <c r="AE683" s="27">
        <f t="shared" si="149"/>
        <v>-787</v>
      </c>
      <c r="AF683" s="27">
        <f t="shared" si="150"/>
        <v>-1918.29</v>
      </c>
      <c r="AG683" s="27">
        <f t="shared" si="151"/>
        <v>-472.1</v>
      </c>
      <c r="AH683" s="27">
        <f t="shared" si="152"/>
        <v>1339.2</v>
      </c>
      <c r="AI683" s="27">
        <f t="shared" si="153"/>
        <v>-18.8199999999997</v>
      </c>
      <c r="AJ683" s="27">
        <f t="shared" si="154"/>
        <v>283.01</v>
      </c>
      <c r="AK683" s="26">
        <f>INDEX(检修、备用和必开!I:I,MATCH(统调负荷!$C683,检修、备用和必开!$A:$A,0))</f>
        <v>9600.2682342093</v>
      </c>
      <c r="AL683" s="79"/>
    </row>
    <row r="684" s="74" customFormat="1" ht="13.8" spans="1:38">
      <c r="A684" s="26">
        <f t="shared" si="142"/>
        <v>3</v>
      </c>
      <c r="B684" s="26">
        <f t="shared" si="143"/>
        <v>2</v>
      </c>
      <c r="C684" t="s">
        <v>29</v>
      </c>
      <c r="D684" s="75">
        <v>0.104166666666667</v>
      </c>
      <c r="E684" s="26">
        <v>78915</v>
      </c>
      <c r="F684" s="26">
        <v>43215.35</v>
      </c>
      <c r="G684" s="26">
        <v>14201</v>
      </c>
      <c r="H684" s="26">
        <v>17004.9</v>
      </c>
      <c r="I684" s="26">
        <v>5689</v>
      </c>
      <c r="J684" s="26">
        <v>-1195.25</v>
      </c>
      <c r="K684" s="26">
        <f t="shared" si="155"/>
        <v>35688.35</v>
      </c>
      <c r="L684" s="27">
        <f t="shared" si="144"/>
        <v>1.91842996383974</v>
      </c>
      <c r="M684" s="75">
        <v>0.104166666666667</v>
      </c>
      <c r="N684" s="26">
        <v>77788.6</v>
      </c>
      <c r="O684" s="26">
        <v>40587.77</v>
      </c>
      <c r="P684" s="26">
        <v>14100.7</v>
      </c>
      <c r="Q684" s="26">
        <v>18325.7</v>
      </c>
      <c r="R684" s="26">
        <v>5665.43</v>
      </c>
      <c r="S684" s="26">
        <v>-891</v>
      </c>
      <c r="T684" s="26">
        <f t="shared" si="145"/>
        <v>33060.77</v>
      </c>
      <c r="U684" s="27">
        <f t="shared" si="146"/>
        <v>1.56740826684145</v>
      </c>
      <c r="V684" s="26">
        <f>INDEX(检修、备用和必开!B:B,MATCH(统调负荷!$C684,检修、备用和必开!$A:$A,0))</f>
        <v>25046.8</v>
      </c>
      <c r="W684" s="26">
        <f>INDEX(检修、备用和必开!C:C,MATCH(统调负荷!$C684,检修、备用和必开!$A:$A,0))</f>
        <v>0</v>
      </c>
      <c r="X684" s="26">
        <f>INDEX(检修、备用和必开!D:D,MATCH(统调负荷!$C684,检修、备用和必开!$A:$A,0))</f>
        <v>10620</v>
      </c>
      <c r="Y684" s="26">
        <f>INDEX(检修、备用和必开!E:E,MATCH(统调负荷!$C684,检修、备用和必开!$A:$A,0))</f>
        <v>7527</v>
      </c>
      <c r="Z684" s="26">
        <f>INDEX(检修、备用和必开!F:F,MATCH(统调负荷!$C684,检修、备用和必开!$A:$A,0))</f>
        <v>980</v>
      </c>
      <c r="AA684" s="26">
        <f t="shared" si="147"/>
        <v>68465.6</v>
      </c>
      <c r="AB684" s="26">
        <v>374.63</v>
      </c>
      <c r="AC684" s="26">
        <v>351.85</v>
      </c>
      <c r="AD684" s="76">
        <f t="shared" si="148"/>
        <v>45665.1041666667</v>
      </c>
      <c r="AE684" s="27">
        <f t="shared" si="149"/>
        <v>-1126.39999999999</v>
      </c>
      <c r="AF684" s="27">
        <f t="shared" si="150"/>
        <v>-2627.58</v>
      </c>
      <c r="AG684" s="27">
        <f t="shared" si="151"/>
        <v>-100.299999999999</v>
      </c>
      <c r="AH684" s="27">
        <f t="shared" si="152"/>
        <v>1320.8</v>
      </c>
      <c r="AI684" s="27">
        <f t="shared" si="153"/>
        <v>-23.5699999999997</v>
      </c>
      <c r="AJ684" s="27">
        <f t="shared" si="154"/>
        <v>304.25</v>
      </c>
      <c r="AK684" s="26">
        <f>INDEX(检修、备用和必开!I:I,MATCH(统调负荷!$C684,检修、备用和必开!$A:$A,0))</f>
        <v>9600.2682342093</v>
      </c>
      <c r="AL684" s="79"/>
    </row>
    <row r="685" s="74" customFormat="1" ht="13.8" spans="1:38">
      <c r="A685" s="26">
        <f t="shared" si="142"/>
        <v>3</v>
      </c>
      <c r="B685" s="26">
        <f t="shared" si="143"/>
        <v>2</v>
      </c>
      <c r="C685" t="s">
        <v>29</v>
      </c>
      <c r="D685" s="75">
        <v>0.114583333333333</v>
      </c>
      <c r="E685" s="26">
        <v>78095</v>
      </c>
      <c r="F685" s="26">
        <v>44017.35</v>
      </c>
      <c r="G685" s="26">
        <v>12576</v>
      </c>
      <c r="H685" s="26">
        <v>17014.9</v>
      </c>
      <c r="I685" s="26">
        <v>5682</v>
      </c>
      <c r="J685" s="26">
        <v>-1195.25</v>
      </c>
      <c r="K685" s="26">
        <f t="shared" si="155"/>
        <v>36490.35</v>
      </c>
      <c r="L685" s="27">
        <f t="shared" si="144"/>
        <v>1.87626591687939</v>
      </c>
      <c r="M685" s="75">
        <v>0.114583333333333</v>
      </c>
      <c r="N685" s="26">
        <v>77355.3</v>
      </c>
      <c r="O685" s="26">
        <v>41053.62</v>
      </c>
      <c r="P685" s="26">
        <v>13029.5</v>
      </c>
      <c r="Q685" s="26">
        <v>18438.5</v>
      </c>
      <c r="R685" s="26">
        <v>5678.16</v>
      </c>
      <c r="S685" s="26">
        <v>-844.48</v>
      </c>
      <c r="T685" s="26">
        <f t="shared" si="145"/>
        <v>33526.62</v>
      </c>
      <c r="U685" s="27">
        <f t="shared" si="146"/>
        <v>1.55086844700681</v>
      </c>
      <c r="V685" s="26">
        <f>INDEX(检修、备用和必开!B:B,MATCH(统调负荷!$C685,检修、备用和必开!$A:$A,0))</f>
        <v>25046.8</v>
      </c>
      <c r="W685" s="26">
        <f>INDEX(检修、备用和必开!C:C,MATCH(统调负荷!$C685,检修、备用和必开!$A:$A,0))</f>
        <v>0</v>
      </c>
      <c r="X685" s="26">
        <f>INDEX(检修、备用和必开!D:D,MATCH(统调负荷!$C685,检修、备用和必开!$A:$A,0))</f>
        <v>10620</v>
      </c>
      <c r="Y685" s="26">
        <f>INDEX(检修、备用和必开!E:E,MATCH(统调负荷!$C685,检修、备用和必开!$A:$A,0))</f>
        <v>7527</v>
      </c>
      <c r="Z685" s="26">
        <f>INDEX(检修、备用和必开!F:F,MATCH(统调负荷!$C685,检修、备用和必开!$A:$A,0))</f>
        <v>980</v>
      </c>
      <c r="AA685" s="26">
        <f t="shared" si="147"/>
        <v>68465.6</v>
      </c>
      <c r="AB685" s="26">
        <v>378.56</v>
      </c>
      <c r="AC685" s="26">
        <v>348.18</v>
      </c>
      <c r="AD685" s="76">
        <f t="shared" si="148"/>
        <v>45665.1145833333</v>
      </c>
      <c r="AE685" s="27">
        <f t="shared" si="149"/>
        <v>-739.699999999997</v>
      </c>
      <c r="AF685" s="27">
        <f t="shared" si="150"/>
        <v>-2963.73</v>
      </c>
      <c r="AG685" s="27">
        <f t="shared" si="151"/>
        <v>453.5</v>
      </c>
      <c r="AH685" s="27">
        <f t="shared" si="152"/>
        <v>1423.6</v>
      </c>
      <c r="AI685" s="27">
        <f t="shared" si="153"/>
        <v>-3.84000000000015</v>
      </c>
      <c r="AJ685" s="27">
        <f t="shared" si="154"/>
        <v>350.77</v>
      </c>
      <c r="AK685" s="26">
        <f>INDEX(检修、备用和必开!I:I,MATCH(统调负荷!$C685,检修、备用和必开!$A:$A,0))</f>
        <v>9600.2682342093</v>
      </c>
      <c r="AL685" s="79"/>
    </row>
    <row r="686" s="74" customFormat="1" ht="13.8" spans="1:38">
      <c r="A686" s="26">
        <f t="shared" si="142"/>
        <v>3</v>
      </c>
      <c r="B686" s="26">
        <f t="shared" si="143"/>
        <v>3</v>
      </c>
      <c r="C686" t="s">
        <v>29</v>
      </c>
      <c r="D686" s="75">
        <v>0.125</v>
      </c>
      <c r="E686" s="26">
        <v>77430</v>
      </c>
      <c r="F686" s="26">
        <v>44199.45</v>
      </c>
      <c r="G686" s="26">
        <v>11773</v>
      </c>
      <c r="H686" s="26">
        <v>16994.8</v>
      </c>
      <c r="I686" s="26">
        <v>5658</v>
      </c>
      <c r="J686" s="26">
        <v>-1195.25</v>
      </c>
      <c r="K686" s="26">
        <f t="shared" si="155"/>
        <v>36672.45</v>
      </c>
      <c r="L686" s="27">
        <f t="shared" si="144"/>
        <v>1.86694916756312</v>
      </c>
      <c r="M686" s="75">
        <v>0.125</v>
      </c>
      <c r="N686" s="26">
        <v>76670.2</v>
      </c>
      <c r="O686" s="26">
        <v>40942.03</v>
      </c>
      <c r="P686" s="26">
        <v>12625.5</v>
      </c>
      <c r="Q686" s="26">
        <v>18278.5</v>
      </c>
      <c r="R686" s="26">
        <v>5658.79</v>
      </c>
      <c r="S686" s="26">
        <v>-834.62</v>
      </c>
      <c r="T686" s="26">
        <f t="shared" si="145"/>
        <v>33415.03</v>
      </c>
      <c r="U686" s="27">
        <f t="shared" si="146"/>
        <v>1.55479853198692</v>
      </c>
      <c r="V686" s="26">
        <f>INDEX(检修、备用和必开!B:B,MATCH(统调负荷!$C686,检修、备用和必开!$A:$A,0))</f>
        <v>25046.8</v>
      </c>
      <c r="W686" s="26">
        <f>INDEX(检修、备用和必开!C:C,MATCH(统调负荷!$C686,检修、备用和必开!$A:$A,0))</f>
        <v>0</v>
      </c>
      <c r="X686" s="26">
        <f>INDEX(检修、备用和必开!D:D,MATCH(统调负荷!$C686,检修、备用和必开!$A:$A,0))</f>
        <v>10620</v>
      </c>
      <c r="Y686" s="26">
        <f>INDEX(检修、备用和必开!E:E,MATCH(统调负荷!$C686,检修、备用和必开!$A:$A,0))</f>
        <v>7527</v>
      </c>
      <c r="Z686" s="26">
        <f>INDEX(检修、备用和必开!F:F,MATCH(统调负荷!$C686,检修、备用和必开!$A:$A,0))</f>
        <v>980</v>
      </c>
      <c r="AA686" s="26">
        <f t="shared" si="147"/>
        <v>68465.6</v>
      </c>
      <c r="AB686" s="26">
        <v>372.43</v>
      </c>
      <c r="AC686" s="26">
        <v>354.73</v>
      </c>
      <c r="AD686" s="76">
        <f t="shared" si="148"/>
        <v>45665.125</v>
      </c>
      <c r="AE686" s="27">
        <f t="shared" si="149"/>
        <v>-759.800000000003</v>
      </c>
      <c r="AF686" s="27">
        <f t="shared" si="150"/>
        <v>-3257.42</v>
      </c>
      <c r="AG686" s="27">
        <f t="shared" si="151"/>
        <v>852.5</v>
      </c>
      <c r="AH686" s="27">
        <f t="shared" si="152"/>
        <v>1283.7</v>
      </c>
      <c r="AI686" s="27">
        <f t="shared" si="153"/>
        <v>0.789999999999964</v>
      </c>
      <c r="AJ686" s="27">
        <f t="shared" si="154"/>
        <v>360.63</v>
      </c>
      <c r="AK686" s="26">
        <f>INDEX(检修、备用和必开!I:I,MATCH(统调负荷!$C686,检修、备用和必开!$A:$A,0))</f>
        <v>9600.2682342093</v>
      </c>
      <c r="AL686" s="79"/>
    </row>
    <row r="687" s="74" customFormat="1" ht="13.8" spans="1:38">
      <c r="A687" s="26">
        <f t="shared" si="142"/>
        <v>3</v>
      </c>
      <c r="B687" s="26">
        <f t="shared" si="143"/>
        <v>3</v>
      </c>
      <c r="C687" t="s">
        <v>29</v>
      </c>
      <c r="D687" s="75">
        <v>0.135416666666667</v>
      </c>
      <c r="E687" s="26">
        <v>76680</v>
      </c>
      <c r="F687" s="26">
        <v>43228.35</v>
      </c>
      <c r="G687" s="26">
        <v>12060</v>
      </c>
      <c r="H687" s="26">
        <v>16930.9</v>
      </c>
      <c r="I687" s="26">
        <v>5656</v>
      </c>
      <c r="J687" s="26">
        <v>-1195.25</v>
      </c>
      <c r="K687" s="26">
        <f t="shared" si="155"/>
        <v>35701.35</v>
      </c>
      <c r="L687" s="27">
        <f t="shared" si="144"/>
        <v>1.91773140231392</v>
      </c>
      <c r="M687" s="75">
        <v>0.135416666666667</v>
      </c>
      <c r="N687" s="26">
        <v>76307.4</v>
      </c>
      <c r="O687" s="26">
        <v>40580.52</v>
      </c>
      <c r="P687" s="26">
        <v>12442.5</v>
      </c>
      <c r="Q687" s="26">
        <v>18439.5</v>
      </c>
      <c r="R687" s="26">
        <v>5659.93</v>
      </c>
      <c r="S687" s="26">
        <v>-815.05</v>
      </c>
      <c r="T687" s="26">
        <f t="shared" si="145"/>
        <v>33053.52</v>
      </c>
      <c r="U687" s="27">
        <f t="shared" si="146"/>
        <v>1.56766846363655</v>
      </c>
      <c r="V687" s="26">
        <f>INDEX(检修、备用和必开!B:B,MATCH(统调负荷!$C687,检修、备用和必开!$A:$A,0))</f>
        <v>25046.8</v>
      </c>
      <c r="W687" s="26">
        <f>INDEX(检修、备用和必开!C:C,MATCH(统调负荷!$C687,检修、备用和必开!$A:$A,0))</f>
        <v>0</v>
      </c>
      <c r="X687" s="26">
        <f>INDEX(检修、备用和必开!D:D,MATCH(统调负荷!$C687,检修、备用和必开!$A:$A,0))</f>
        <v>10620</v>
      </c>
      <c r="Y687" s="26">
        <f>INDEX(检修、备用和必开!E:E,MATCH(统调负荷!$C687,检修、备用和必开!$A:$A,0))</f>
        <v>7527</v>
      </c>
      <c r="Z687" s="26">
        <f>INDEX(检修、备用和必开!F:F,MATCH(统调负荷!$C687,检修、备用和必开!$A:$A,0))</f>
        <v>980</v>
      </c>
      <c r="AA687" s="26">
        <f t="shared" si="147"/>
        <v>68465.6</v>
      </c>
      <c r="AB687" s="26">
        <v>363.26</v>
      </c>
      <c r="AC687" s="26">
        <v>342.55</v>
      </c>
      <c r="AD687" s="76">
        <f t="shared" si="148"/>
        <v>45665.1354166667</v>
      </c>
      <c r="AE687" s="27">
        <f t="shared" si="149"/>
        <v>-372.600000000006</v>
      </c>
      <c r="AF687" s="27">
        <f t="shared" si="150"/>
        <v>-2647.83</v>
      </c>
      <c r="AG687" s="27">
        <f t="shared" si="151"/>
        <v>382.5</v>
      </c>
      <c r="AH687" s="27">
        <f t="shared" si="152"/>
        <v>1508.6</v>
      </c>
      <c r="AI687" s="27">
        <f t="shared" si="153"/>
        <v>3.93000000000029</v>
      </c>
      <c r="AJ687" s="27">
        <f t="shared" si="154"/>
        <v>380.2</v>
      </c>
      <c r="AK687" s="26">
        <f>INDEX(检修、备用和必开!I:I,MATCH(统调负荷!$C687,检修、备用和必开!$A:$A,0))</f>
        <v>9600.2682342093</v>
      </c>
      <c r="AL687" s="79"/>
    </row>
    <row r="688" s="74" customFormat="1" ht="13.8" spans="1:38">
      <c r="A688" s="26">
        <f t="shared" si="142"/>
        <v>3</v>
      </c>
      <c r="B688" s="26">
        <f t="shared" si="143"/>
        <v>3</v>
      </c>
      <c r="C688" t="s">
        <v>29</v>
      </c>
      <c r="D688" s="75">
        <v>0.145833333333333</v>
      </c>
      <c r="E688" s="26">
        <v>76110</v>
      </c>
      <c r="F688" s="26">
        <v>42823.25</v>
      </c>
      <c r="G688" s="26">
        <v>12060</v>
      </c>
      <c r="H688" s="26">
        <v>16772</v>
      </c>
      <c r="I688" s="26">
        <v>5650</v>
      </c>
      <c r="J688" s="26">
        <v>-1195.25</v>
      </c>
      <c r="K688" s="26">
        <f t="shared" si="155"/>
        <v>35296.25</v>
      </c>
      <c r="L688" s="27">
        <f t="shared" si="144"/>
        <v>1.93974147395262</v>
      </c>
      <c r="M688" s="75">
        <v>0.145833333333333</v>
      </c>
      <c r="N688" s="26">
        <v>75528.4</v>
      </c>
      <c r="O688" s="26">
        <v>39542.08</v>
      </c>
      <c r="P688" s="26">
        <v>12630.1</v>
      </c>
      <c r="Q688" s="26">
        <v>18490.1</v>
      </c>
      <c r="R688" s="26">
        <v>5668.98</v>
      </c>
      <c r="S688" s="26">
        <v>-802.86</v>
      </c>
      <c r="T688" s="26">
        <f t="shared" si="145"/>
        <v>32015.08</v>
      </c>
      <c r="U688" s="27">
        <f t="shared" si="146"/>
        <v>1.60585133181408</v>
      </c>
      <c r="V688" s="26">
        <f>INDEX(检修、备用和必开!B:B,MATCH(统调负荷!$C688,检修、备用和必开!$A:$A,0))</f>
        <v>25046.8</v>
      </c>
      <c r="W688" s="26">
        <f>INDEX(检修、备用和必开!C:C,MATCH(统调负荷!$C688,检修、备用和必开!$A:$A,0))</f>
        <v>0</v>
      </c>
      <c r="X688" s="26">
        <f>INDEX(检修、备用和必开!D:D,MATCH(统调负荷!$C688,检修、备用和必开!$A:$A,0))</f>
        <v>10620</v>
      </c>
      <c r="Y688" s="26">
        <f>INDEX(检修、备用和必开!E:E,MATCH(统调负荷!$C688,检修、备用和必开!$A:$A,0))</f>
        <v>7527</v>
      </c>
      <c r="Z688" s="26">
        <f>INDEX(检修、备用和必开!F:F,MATCH(统调负荷!$C688,检修、备用和必开!$A:$A,0))</f>
        <v>980</v>
      </c>
      <c r="AA688" s="26">
        <f t="shared" si="147"/>
        <v>68465.6</v>
      </c>
      <c r="AB688" s="26">
        <v>361.74</v>
      </c>
      <c r="AC688" s="26">
        <v>341.77</v>
      </c>
      <c r="AD688" s="76">
        <f t="shared" si="148"/>
        <v>45665.1458333333</v>
      </c>
      <c r="AE688" s="27">
        <f t="shared" si="149"/>
        <v>-581.600000000006</v>
      </c>
      <c r="AF688" s="27">
        <f t="shared" si="150"/>
        <v>-3281.17</v>
      </c>
      <c r="AG688" s="27">
        <f t="shared" si="151"/>
        <v>570.1</v>
      </c>
      <c r="AH688" s="27">
        <f t="shared" si="152"/>
        <v>1718.1</v>
      </c>
      <c r="AI688" s="27">
        <f t="shared" si="153"/>
        <v>18.9799999999996</v>
      </c>
      <c r="AJ688" s="27">
        <f t="shared" si="154"/>
        <v>392.39</v>
      </c>
      <c r="AK688" s="26">
        <f>INDEX(检修、备用和必开!I:I,MATCH(统调负荷!$C688,检修、备用和必开!$A:$A,0))</f>
        <v>9600.2682342093</v>
      </c>
      <c r="AL688" s="79"/>
    </row>
    <row r="689" s="74" customFormat="1" ht="13.8" spans="1:38">
      <c r="A689" s="26">
        <f t="shared" si="142"/>
        <v>3</v>
      </c>
      <c r="B689" s="26">
        <f t="shared" si="143"/>
        <v>3</v>
      </c>
      <c r="C689" t="s">
        <v>29</v>
      </c>
      <c r="D689" s="75">
        <v>0.15625</v>
      </c>
      <c r="E689" s="26">
        <v>75710</v>
      </c>
      <c r="F689" s="26">
        <v>42420.85</v>
      </c>
      <c r="G689" s="26">
        <v>12060</v>
      </c>
      <c r="H689" s="26">
        <v>16790.4</v>
      </c>
      <c r="I689" s="26">
        <v>5634</v>
      </c>
      <c r="J689" s="26">
        <v>-1195.25</v>
      </c>
      <c r="K689" s="26">
        <f t="shared" si="155"/>
        <v>34893.85</v>
      </c>
      <c r="L689" s="27">
        <f t="shared" si="144"/>
        <v>1.9621108017602</v>
      </c>
      <c r="M689" s="75">
        <v>0.15625</v>
      </c>
      <c r="N689" s="26">
        <v>74715.9</v>
      </c>
      <c r="O689" s="26">
        <v>38725.05</v>
      </c>
      <c r="P689" s="26">
        <v>12691.8</v>
      </c>
      <c r="Q689" s="26">
        <v>18426.3</v>
      </c>
      <c r="R689" s="26">
        <v>5670.84</v>
      </c>
      <c r="S689" s="26">
        <v>-798.09</v>
      </c>
      <c r="T689" s="26">
        <f t="shared" si="145"/>
        <v>31198.05</v>
      </c>
      <c r="U689" s="27">
        <f t="shared" si="146"/>
        <v>1.6372260303864</v>
      </c>
      <c r="V689" s="26">
        <f>INDEX(检修、备用和必开!B:B,MATCH(统调负荷!$C689,检修、备用和必开!$A:$A,0))</f>
        <v>25046.8</v>
      </c>
      <c r="W689" s="26">
        <f>INDEX(检修、备用和必开!C:C,MATCH(统调负荷!$C689,检修、备用和必开!$A:$A,0))</f>
        <v>0</v>
      </c>
      <c r="X689" s="26">
        <f>INDEX(检修、备用和必开!D:D,MATCH(统调负荷!$C689,检修、备用和必开!$A:$A,0))</f>
        <v>10620</v>
      </c>
      <c r="Y689" s="26">
        <f>INDEX(检修、备用和必开!E:E,MATCH(统调负荷!$C689,检修、备用和必开!$A:$A,0))</f>
        <v>7527</v>
      </c>
      <c r="Z689" s="26">
        <f>INDEX(检修、备用和必开!F:F,MATCH(统调负荷!$C689,检修、备用和必开!$A:$A,0))</f>
        <v>980</v>
      </c>
      <c r="AA689" s="26">
        <f t="shared" si="147"/>
        <v>68465.6</v>
      </c>
      <c r="AB689" s="26">
        <v>358.26</v>
      </c>
      <c r="AC689" s="26">
        <v>336.04</v>
      </c>
      <c r="AD689" s="76">
        <f t="shared" si="148"/>
        <v>45665.15625</v>
      </c>
      <c r="AE689" s="27">
        <f t="shared" si="149"/>
        <v>-994.100000000006</v>
      </c>
      <c r="AF689" s="27">
        <f t="shared" si="150"/>
        <v>-3695.8</v>
      </c>
      <c r="AG689" s="27">
        <f t="shared" si="151"/>
        <v>631.799999999999</v>
      </c>
      <c r="AH689" s="27">
        <f t="shared" si="152"/>
        <v>1635.9</v>
      </c>
      <c r="AI689" s="27">
        <f t="shared" si="153"/>
        <v>36.8400000000001</v>
      </c>
      <c r="AJ689" s="27">
        <f t="shared" si="154"/>
        <v>397.16</v>
      </c>
      <c r="AK689" s="26">
        <f>INDEX(检修、备用和必开!I:I,MATCH(统调负荷!$C689,检修、备用和必开!$A:$A,0))</f>
        <v>9600.2682342093</v>
      </c>
      <c r="AL689" s="79"/>
    </row>
    <row r="690" s="74" customFormat="1" ht="13.8" spans="1:38">
      <c r="A690" s="26">
        <f t="shared" si="142"/>
        <v>3</v>
      </c>
      <c r="B690" s="26">
        <f t="shared" si="143"/>
        <v>4</v>
      </c>
      <c r="C690" t="s">
        <v>29</v>
      </c>
      <c r="D690" s="75">
        <v>0.166666666666667</v>
      </c>
      <c r="E690" s="26">
        <v>75105</v>
      </c>
      <c r="F690" s="26">
        <v>41854.25</v>
      </c>
      <c r="G690" s="26">
        <v>12060</v>
      </c>
      <c r="H690" s="26">
        <v>16749</v>
      </c>
      <c r="I690" s="26">
        <v>5637</v>
      </c>
      <c r="J690" s="26">
        <v>-1195.25</v>
      </c>
      <c r="K690" s="26">
        <f t="shared" si="155"/>
        <v>34327.25</v>
      </c>
      <c r="L690" s="27">
        <f t="shared" si="144"/>
        <v>1.99449708322106</v>
      </c>
      <c r="M690" s="75">
        <v>0.166666666666667</v>
      </c>
      <c r="N690" s="26">
        <v>74541.4</v>
      </c>
      <c r="O690" s="26">
        <v>38687.21</v>
      </c>
      <c r="P690" s="26">
        <v>12218.5</v>
      </c>
      <c r="Q690" s="26">
        <v>18701.4</v>
      </c>
      <c r="R690" s="26">
        <v>5734.81</v>
      </c>
      <c r="S690" s="26">
        <v>-800.52</v>
      </c>
      <c r="T690" s="26">
        <f t="shared" si="145"/>
        <v>31160.21</v>
      </c>
      <c r="U690" s="27">
        <f t="shared" si="146"/>
        <v>1.63870885282769</v>
      </c>
      <c r="V690" s="26">
        <f>INDEX(检修、备用和必开!B:B,MATCH(统调负荷!$C690,检修、备用和必开!$A:$A,0))</f>
        <v>25046.8</v>
      </c>
      <c r="W690" s="26">
        <f>INDEX(检修、备用和必开!C:C,MATCH(统调负荷!$C690,检修、备用和必开!$A:$A,0))</f>
        <v>0</v>
      </c>
      <c r="X690" s="26">
        <f>INDEX(检修、备用和必开!D:D,MATCH(统调负荷!$C690,检修、备用和必开!$A:$A,0))</f>
        <v>10620</v>
      </c>
      <c r="Y690" s="26">
        <f>INDEX(检修、备用和必开!E:E,MATCH(统调负荷!$C690,检修、备用和必开!$A:$A,0))</f>
        <v>7527</v>
      </c>
      <c r="Z690" s="26">
        <f>INDEX(检修、备用和必开!F:F,MATCH(统调负荷!$C690,检修、备用和必开!$A:$A,0))</f>
        <v>980</v>
      </c>
      <c r="AA690" s="26">
        <f t="shared" si="147"/>
        <v>68465.6</v>
      </c>
      <c r="AB690" s="26">
        <v>354.34</v>
      </c>
      <c r="AC690" s="26">
        <v>327.38</v>
      </c>
      <c r="AD690" s="76">
        <f t="shared" si="148"/>
        <v>45665.1666666667</v>
      </c>
      <c r="AE690" s="27">
        <f t="shared" si="149"/>
        <v>-563.600000000006</v>
      </c>
      <c r="AF690" s="27">
        <f t="shared" si="150"/>
        <v>-3167.04</v>
      </c>
      <c r="AG690" s="27">
        <f t="shared" si="151"/>
        <v>158.5</v>
      </c>
      <c r="AH690" s="27">
        <f t="shared" si="152"/>
        <v>1952.4</v>
      </c>
      <c r="AI690" s="27">
        <f t="shared" si="153"/>
        <v>97.8100000000004</v>
      </c>
      <c r="AJ690" s="27">
        <f t="shared" si="154"/>
        <v>394.73</v>
      </c>
      <c r="AK690" s="26">
        <f>INDEX(检修、备用和必开!I:I,MATCH(统调负荷!$C690,检修、备用和必开!$A:$A,0))</f>
        <v>9600.2682342093</v>
      </c>
      <c r="AL690" s="79"/>
    </row>
    <row r="691" s="74" customFormat="1" ht="13.8" spans="1:38">
      <c r="A691" s="26">
        <f t="shared" si="142"/>
        <v>3</v>
      </c>
      <c r="B691" s="26">
        <f t="shared" si="143"/>
        <v>4</v>
      </c>
      <c r="C691" t="s">
        <v>29</v>
      </c>
      <c r="D691" s="75">
        <v>0.177083333333333</v>
      </c>
      <c r="E691" s="26">
        <v>74560</v>
      </c>
      <c r="F691" s="26">
        <v>41280.15</v>
      </c>
      <c r="G691" s="26">
        <v>12089</v>
      </c>
      <c r="H691" s="26">
        <v>16754.1</v>
      </c>
      <c r="I691" s="26">
        <v>5632</v>
      </c>
      <c r="J691" s="26">
        <v>-1195.25</v>
      </c>
      <c r="K691" s="26">
        <f t="shared" si="155"/>
        <v>33753.15</v>
      </c>
      <c r="L691" s="27">
        <f t="shared" si="144"/>
        <v>2.02842105107227</v>
      </c>
      <c r="M691" s="75">
        <v>0.177083333333333</v>
      </c>
      <c r="N691" s="26">
        <v>73764.6</v>
      </c>
      <c r="O691" s="26">
        <v>37974.62</v>
      </c>
      <c r="P691" s="26">
        <v>12671.5</v>
      </c>
      <c r="Q691" s="26">
        <v>18212.1</v>
      </c>
      <c r="R691" s="26">
        <v>5722.21</v>
      </c>
      <c r="S691" s="26">
        <v>-815.83</v>
      </c>
      <c r="T691" s="26">
        <f t="shared" si="145"/>
        <v>30447.62</v>
      </c>
      <c r="U691" s="27">
        <f t="shared" si="146"/>
        <v>1.66714311664518</v>
      </c>
      <c r="V691" s="26">
        <f>INDEX(检修、备用和必开!B:B,MATCH(统调负荷!$C691,检修、备用和必开!$A:$A,0))</f>
        <v>25046.8</v>
      </c>
      <c r="W691" s="26">
        <f>INDEX(检修、备用和必开!C:C,MATCH(统调负荷!$C691,检修、备用和必开!$A:$A,0))</f>
        <v>0</v>
      </c>
      <c r="X691" s="26">
        <f>INDEX(检修、备用和必开!D:D,MATCH(统调负荷!$C691,检修、备用和必开!$A:$A,0))</f>
        <v>10620</v>
      </c>
      <c r="Y691" s="26">
        <f>INDEX(检修、备用和必开!E:E,MATCH(统调负荷!$C691,检修、备用和必开!$A:$A,0))</f>
        <v>7527</v>
      </c>
      <c r="Z691" s="26">
        <f>INDEX(检修、备用和必开!F:F,MATCH(统调负荷!$C691,检修、备用和必开!$A:$A,0))</f>
        <v>980</v>
      </c>
      <c r="AA691" s="26">
        <f t="shared" si="147"/>
        <v>68465.6</v>
      </c>
      <c r="AB691" s="26">
        <v>346.4</v>
      </c>
      <c r="AC691" s="26">
        <v>327.99</v>
      </c>
      <c r="AD691" s="76">
        <f t="shared" si="148"/>
        <v>45665.1770833333</v>
      </c>
      <c r="AE691" s="27">
        <f t="shared" si="149"/>
        <v>-795.399999999994</v>
      </c>
      <c r="AF691" s="27">
        <f t="shared" si="150"/>
        <v>-3305.53</v>
      </c>
      <c r="AG691" s="27">
        <f t="shared" si="151"/>
        <v>582.5</v>
      </c>
      <c r="AH691" s="27">
        <f t="shared" si="152"/>
        <v>1458</v>
      </c>
      <c r="AI691" s="27">
        <f t="shared" si="153"/>
        <v>90.21</v>
      </c>
      <c r="AJ691" s="27">
        <f t="shared" si="154"/>
        <v>379.42</v>
      </c>
      <c r="AK691" s="26">
        <f>INDEX(检修、备用和必开!I:I,MATCH(统调负荷!$C691,检修、备用和必开!$A:$A,0))</f>
        <v>9600.2682342093</v>
      </c>
      <c r="AL691" s="79"/>
    </row>
    <row r="692" s="74" customFormat="1" ht="13.8" spans="1:38">
      <c r="A692" s="26">
        <f t="shared" si="142"/>
        <v>3</v>
      </c>
      <c r="B692" s="26">
        <f t="shared" si="143"/>
        <v>4</v>
      </c>
      <c r="C692" t="s">
        <v>29</v>
      </c>
      <c r="D692" s="75">
        <v>0.1875</v>
      </c>
      <c r="E692" s="26">
        <v>74385</v>
      </c>
      <c r="F692" s="26">
        <v>41204.85</v>
      </c>
      <c r="G692" s="26">
        <v>11993</v>
      </c>
      <c r="H692" s="26">
        <v>16765.4</v>
      </c>
      <c r="I692" s="26">
        <v>5617</v>
      </c>
      <c r="J692" s="26">
        <v>-1195.25</v>
      </c>
      <c r="K692" s="26">
        <f t="shared" si="155"/>
        <v>33677.85</v>
      </c>
      <c r="L692" s="27">
        <f t="shared" si="144"/>
        <v>2.03295637934132</v>
      </c>
      <c r="M692" s="75">
        <v>0.1875</v>
      </c>
      <c r="N692" s="26">
        <v>73510.5</v>
      </c>
      <c r="O692" s="26">
        <v>36858.18</v>
      </c>
      <c r="P692" s="26">
        <v>12818</v>
      </c>
      <c r="Q692" s="26">
        <v>18902</v>
      </c>
      <c r="R692" s="26">
        <v>5731.96</v>
      </c>
      <c r="S692" s="26">
        <v>-799.64</v>
      </c>
      <c r="T692" s="26">
        <f t="shared" si="145"/>
        <v>29331.18</v>
      </c>
      <c r="U692" s="27">
        <f t="shared" si="146"/>
        <v>1.71373160942931</v>
      </c>
      <c r="V692" s="26">
        <f>INDEX(检修、备用和必开!B:B,MATCH(统调负荷!$C692,检修、备用和必开!$A:$A,0))</f>
        <v>25046.8</v>
      </c>
      <c r="W692" s="26">
        <f>INDEX(检修、备用和必开!C:C,MATCH(统调负荷!$C692,检修、备用和必开!$A:$A,0))</f>
        <v>0</v>
      </c>
      <c r="X692" s="26">
        <f>INDEX(检修、备用和必开!D:D,MATCH(统调负荷!$C692,检修、备用和必开!$A:$A,0))</f>
        <v>10620</v>
      </c>
      <c r="Y692" s="26">
        <f>INDEX(检修、备用和必开!E:E,MATCH(统调负荷!$C692,检修、备用和必开!$A:$A,0))</f>
        <v>7527</v>
      </c>
      <c r="Z692" s="26">
        <f>INDEX(检修、备用和必开!F:F,MATCH(统调负荷!$C692,检修、备用和必开!$A:$A,0))</f>
        <v>980</v>
      </c>
      <c r="AA692" s="26">
        <f t="shared" si="147"/>
        <v>68465.6</v>
      </c>
      <c r="AB692" s="26">
        <v>346.39</v>
      </c>
      <c r="AC692" s="26">
        <v>288.38</v>
      </c>
      <c r="AD692" s="76">
        <f t="shared" si="148"/>
        <v>45665.1875</v>
      </c>
      <c r="AE692" s="27">
        <f t="shared" si="149"/>
        <v>-874.5</v>
      </c>
      <c r="AF692" s="27">
        <f t="shared" si="150"/>
        <v>-4346.67</v>
      </c>
      <c r="AG692" s="27">
        <f t="shared" si="151"/>
        <v>825</v>
      </c>
      <c r="AH692" s="27">
        <f t="shared" si="152"/>
        <v>2136.6</v>
      </c>
      <c r="AI692" s="27">
        <f t="shared" si="153"/>
        <v>114.96</v>
      </c>
      <c r="AJ692" s="27">
        <f t="shared" si="154"/>
        <v>395.61</v>
      </c>
      <c r="AK692" s="26">
        <f>INDEX(检修、备用和必开!I:I,MATCH(统调负荷!$C692,检修、备用和必开!$A:$A,0))</f>
        <v>9600.2682342093</v>
      </c>
      <c r="AL692" s="79"/>
    </row>
    <row r="693" s="74" customFormat="1" ht="13.8" spans="1:38">
      <c r="A693" s="26">
        <f t="shared" si="142"/>
        <v>3</v>
      </c>
      <c r="B693" s="26">
        <f t="shared" si="143"/>
        <v>4</v>
      </c>
      <c r="C693" t="s">
        <v>29</v>
      </c>
      <c r="D693" s="75">
        <v>0.197916666666667</v>
      </c>
      <c r="E693" s="26">
        <v>74000</v>
      </c>
      <c r="F693" s="26">
        <v>40813.55</v>
      </c>
      <c r="G693" s="26">
        <v>11993</v>
      </c>
      <c r="H693" s="26">
        <v>16767.9</v>
      </c>
      <c r="I693" s="26">
        <v>5621</v>
      </c>
      <c r="J693" s="26">
        <v>-1195.45</v>
      </c>
      <c r="K693" s="26">
        <f t="shared" si="155"/>
        <v>33286.55</v>
      </c>
      <c r="L693" s="27">
        <f t="shared" si="144"/>
        <v>2.05685479570577</v>
      </c>
      <c r="M693" s="75">
        <v>0.197916666666667</v>
      </c>
      <c r="N693" s="26">
        <v>73376.2</v>
      </c>
      <c r="O693" s="26">
        <v>36195.85</v>
      </c>
      <c r="P693" s="26">
        <v>13173.6</v>
      </c>
      <c r="Q693" s="26">
        <v>19075.2</v>
      </c>
      <c r="R693" s="26">
        <v>5745.08</v>
      </c>
      <c r="S693" s="26">
        <v>-813.53</v>
      </c>
      <c r="T693" s="26">
        <f t="shared" si="145"/>
        <v>28668.85</v>
      </c>
      <c r="U693" s="27">
        <f t="shared" si="146"/>
        <v>1.74262163438227</v>
      </c>
      <c r="V693" s="26">
        <f>INDEX(检修、备用和必开!B:B,MATCH(统调负荷!$C693,检修、备用和必开!$A:$A,0))</f>
        <v>25046.8</v>
      </c>
      <c r="W693" s="26">
        <f>INDEX(检修、备用和必开!C:C,MATCH(统调负荷!$C693,检修、备用和必开!$A:$A,0))</f>
        <v>0</v>
      </c>
      <c r="X693" s="26">
        <f>INDEX(检修、备用和必开!D:D,MATCH(统调负荷!$C693,检修、备用和必开!$A:$A,0))</f>
        <v>10620</v>
      </c>
      <c r="Y693" s="26">
        <f>INDEX(检修、备用和必开!E:E,MATCH(统调负荷!$C693,检修、备用和必开!$A:$A,0))</f>
        <v>7527</v>
      </c>
      <c r="Z693" s="26">
        <f>INDEX(检修、备用和必开!F:F,MATCH(统调负荷!$C693,检修、备用和必开!$A:$A,0))</f>
        <v>980</v>
      </c>
      <c r="AA693" s="26">
        <f t="shared" si="147"/>
        <v>68465.6</v>
      </c>
      <c r="AB693" s="26">
        <v>341.93</v>
      </c>
      <c r="AC693" s="26">
        <v>308.54</v>
      </c>
      <c r="AD693" s="76">
        <f t="shared" si="148"/>
        <v>45665.1979166667</v>
      </c>
      <c r="AE693" s="27">
        <f t="shared" si="149"/>
        <v>-623.800000000003</v>
      </c>
      <c r="AF693" s="27">
        <f t="shared" si="150"/>
        <v>-4617.7</v>
      </c>
      <c r="AG693" s="27">
        <f t="shared" si="151"/>
        <v>1180.6</v>
      </c>
      <c r="AH693" s="27">
        <f t="shared" si="152"/>
        <v>2307.3</v>
      </c>
      <c r="AI693" s="27">
        <f t="shared" si="153"/>
        <v>124.08</v>
      </c>
      <c r="AJ693" s="27">
        <f t="shared" si="154"/>
        <v>381.92</v>
      </c>
      <c r="AK693" s="26">
        <f>INDEX(检修、备用和必开!I:I,MATCH(统调负荷!$C693,检修、备用和必开!$A:$A,0))</f>
        <v>9600.2682342093</v>
      </c>
      <c r="AL693" s="79"/>
    </row>
    <row r="694" s="74" customFormat="1" ht="13.8" spans="1:38">
      <c r="A694" s="26">
        <f t="shared" si="142"/>
        <v>3</v>
      </c>
      <c r="B694" s="26">
        <f t="shared" si="143"/>
        <v>5</v>
      </c>
      <c r="C694" t="s">
        <v>29</v>
      </c>
      <c r="D694" s="75">
        <v>0.208333333333333</v>
      </c>
      <c r="E694" s="26">
        <v>74105</v>
      </c>
      <c r="F694" s="26">
        <v>40707.95</v>
      </c>
      <c r="G694" s="26">
        <v>12185</v>
      </c>
      <c r="H694" s="26">
        <v>16781.3</v>
      </c>
      <c r="I694" s="26">
        <v>5626</v>
      </c>
      <c r="J694" s="26">
        <v>-1195.25</v>
      </c>
      <c r="K694" s="26">
        <f t="shared" si="155"/>
        <v>33180.95</v>
      </c>
      <c r="L694" s="27">
        <f t="shared" si="144"/>
        <v>2.06340083692601</v>
      </c>
      <c r="M694" s="75">
        <v>0.208333333333333</v>
      </c>
      <c r="N694" s="26">
        <v>73402.2</v>
      </c>
      <c r="O694" s="26">
        <v>36226.1</v>
      </c>
      <c r="P694" s="26">
        <v>13003.7</v>
      </c>
      <c r="Q694" s="26">
        <v>19162.6</v>
      </c>
      <c r="R694" s="26">
        <v>5858.99</v>
      </c>
      <c r="S694" s="26">
        <v>-849.19</v>
      </c>
      <c r="T694" s="26">
        <f t="shared" si="145"/>
        <v>28699.1</v>
      </c>
      <c r="U694" s="27">
        <f t="shared" si="146"/>
        <v>1.74128095505747</v>
      </c>
      <c r="V694" s="26">
        <f>INDEX(检修、备用和必开!B:B,MATCH(统调负荷!$C694,检修、备用和必开!$A:$A,0))</f>
        <v>25046.8</v>
      </c>
      <c r="W694" s="26">
        <f>INDEX(检修、备用和必开!C:C,MATCH(统调负荷!$C694,检修、备用和必开!$A:$A,0))</f>
        <v>0</v>
      </c>
      <c r="X694" s="26">
        <f>INDEX(检修、备用和必开!D:D,MATCH(统调负荷!$C694,检修、备用和必开!$A:$A,0))</f>
        <v>10620</v>
      </c>
      <c r="Y694" s="26">
        <f>INDEX(检修、备用和必开!E:E,MATCH(统调负荷!$C694,检修、备用和必开!$A:$A,0))</f>
        <v>7527</v>
      </c>
      <c r="Z694" s="26">
        <f>INDEX(检修、备用和必开!F:F,MATCH(统调负荷!$C694,检修、备用和必开!$A:$A,0))</f>
        <v>980</v>
      </c>
      <c r="AA694" s="26">
        <f t="shared" si="147"/>
        <v>68465.6</v>
      </c>
      <c r="AB694" s="26">
        <v>340.6</v>
      </c>
      <c r="AC694" s="26">
        <v>304.79</v>
      </c>
      <c r="AD694" s="76">
        <f t="shared" si="148"/>
        <v>45665.2083333333</v>
      </c>
      <c r="AE694" s="27">
        <f t="shared" si="149"/>
        <v>-702.800000000003</v>
      </c>
      <c r="AF694" s="27">
        <f t="shared" si="150"/>
        <v>-4481.85</v>
      </c>
      <c r="AG694" s="27">
        <f t="shared" si="151"/>
        <v>818.700000000001</v>
      </c>
      <c r="AH694" s="27">
        <f t="shared" si="152"/>
        <v>2381.3</v>
      </c>
      <c r="AI694" s="27">
        <f t="shared" si="153"/>
        <v>232.99</v>
      </c>
      <c r="AJ694" s="27">
        <f t="shared" si="154"/>
        <v>346.06</v>
      </c>
      <c r="AK694" s="26">
        <f>INDEX(检修、备用和必开!I:I,MATCH(统调负荷!$C694,检修、备用和必开!$A:$A,0))</f>
        <v>9600.2682342093</v>
      </c>
      <c r="AL694" s="79"/>
    </row>
    <row r="695" s="74" customFormat="1" ht="13.8" spans="1:38">
      <c r="A695" s="26">
        <f t="shared" si="142"/>
        <v>3</v>
      </c>
      <c r="B695" s="26">
        <f t="shared" si="143"/>
        <v>5</v>
      </c>
      <c r="C695" t="s">
        <v>29</v>
      </c>
      <c r="D695" s="75">
        <v>0.21875</v>
      </c>
      <c r="E695" s="26">
        <v>74600</v>
      </c>
      <c r="F695" s="26">
        <v>41594.95</v>
      </c>
      <c r="G695" s="26">
        <v>11802</v>
      </c>
      <c r="H695" s="26">
        <v>16778.5</v>
      </c>
      <c r="I695" s="26">
        <v>5620</v>
      </c>
      <c r="J695" s="26">
        <v>-1195.45</v>
      </c>
      <c r="K695" s="26">
        <f t="shared" si="155"/>
        <v>34067.95</v>
      </c>
      <c r="L695" s="27">
        <f t="shared" si="144"/>
        <v>2.00967771762023</v>
      </c>
      <c r="M695" s="75">
        <v>0.21875</v>
      </c>
      <c r="N695" s="26">
        <v>73460.1</v>
      </c>
      <c r="O695" s="26">
        <v>36553.86</v>
      </c>
      <c r="P695" s="26">
        <v>13128.1</v>
      </c>
      <c r="Q695" s="26">
        <v>18773.5</v>
      </c>
      <c r="R695" s="26">
        <v>5891.44</v>
      </c>
      <c r="S695" s="26">
        <v>-886.8</v>
      </c>
      <c r="T695" s="26">
        <f t="shared" si="145"/>
        <v>29026.86</v>
      </c>
      <c r="U695" s="27">
        <f t="shared" si="146"/>
        <v>1.72688581138582</v>
      </c>
      <c r="V695" s="26">
        <f>INDEX(检修、备用和必开!B:B,MATCH(统调负荷!$C695,检修、备用和必开!$A:$A,0))</f>
        <v>25046.8</v>
      </c>
      <c r="W695" s="26">
        <f>INDEX(检修、备用和必开!C:C,MATCH(统调负荷!$C695,检修、备用和必开!$A:$A,0))</f>
        <v>0</v>
      </c>
      <c r="X695" s="26">
        <f>INDEX(检修、备用和必开!D:D,MATCH(统调负荷!$C695,检修、备用和必开!$A:$A,0))</f>
        <v>10620</v>
      </c>
      <c r="Y695" s="26">
        <f>INDEX(检修、备用和必开!E:E,MATCH(统调负荷!$C695,检修、备用和必开!$A:$A,0))</f>
        <v>7527</v>
      </c>
      <c r="Z695" s="26">
        <f>INDEX(检修、备用和必开!F:F,MATCH(统调负荷!$C695,检修、备用和必开!$A:$A,0))</f>
        <v>980</v>
      </c>
      <c r="AA695" s="26">
        <f t="shared" si="147"/>
        <v>68465.6</v>
      </c>
      <c r="AB695" s="26">
        <v>347.84</v>
      </c>
      <c r="AC695" s="26">
        <v>309.68</v>
      </c>
      <c r="AD695" s="76">
        <f t="shared" si="148"/>
        <v>45665.21875</v>
      </c>
      <c r="AE695" s="27">
        <f t="shared" si="149"/>
        <v>-1139.89999999999</v>
      </c>
      <c r="AF695" s="27">
        <f t="shared" si="150"/>
        <v>-5041.09</v>
      </c>
      <c r="AG695" s="27">
        <f t="shared" si="151"/>
        <v>1326.1</v>
      </c>
      <c r="AH695" s="27">
        <f t="shared" si="152"/>
        <v>1995</v>
      </c>
      <c r="AI695" s="27">
        <f t="shared" si="153"/>
        <v>271.44</v>
      </c>
      <c r="AJ695" s="27">
        <f t="shared" si="154"/>
        <v>308.65</v>
      </c>
      <c r="AK695" s="26">
        <f>INDEX(检修、备用和必开!I:I,MATCH(统调负荷!$C695,检修、备用和必开!$A:$A,0))</f>
        <v>9600.2682342093</v>
      </c>
      <c r="AL695" s="79"/>
    </row>
    <row r="696" s="74" customFormat="1" ht="13.8" spans="1:38">
      <c r="A696" s="26">
        <f t="shared" si="142"/>
        <v>3</v>
      </c>
      <c r="B696" s="26">
        <f t="shared" si="143"/>
        <v>5</v>
      </c>
      <c r="C696" t="s">
        <v>29</v>
      </c>
      <c r="D696" s="75">
        <v>0.229166666666667</v>
      </c>
      <c r="E696" s="26">
        <v>74970</v>
      </c>
      <c r="F696" s="26">
        <v>42144.55</v>
      </c>
      <c r="G696" s="26">
        <v>11610</v>
      </c>
      <c r="H696" s="26">
        <v>16776.9</v>
      </c>
      <c r="I696" s="26">
        <v>5634</v>
      </c>
      <c r="J696" s="26">
        <v>-1195.45</v>
      </c>
      <c r="K696" s="26">
        <f t="shared" si="155"/>
        <v>34617.55</v>
      </c>
      <c r="L696" s="27">
        <f t="shared" si="144"/>
        <v>1.97777139052301</v>
      </c>
      <c r="M696" s="75">
        <v>0.229166666666667</v>
      </c>
      <c r="N696" s="26">
        <v>74364.2</v>
      </c>
      <c r="O696" s="26">
        <v>37470.36</v>
      </c>
      <c r="P696" s="26">
        <v>12464.2</v>
      </c>
      <c r="Q696" s="26">
        <v>19414.4</v>
      </c>
      <c r="R696" s="26">
        <v>5909.31</v>
      </c>
      <c r="S696" s="26">
        <v>-894.07</v>
      </c>
      <c r="T696" s="26">
        <f t="shared" si="145"/>
        <v>29943.36</v>
      </c>
      <c r="U696" s="27">
        <f t="shared" si="146"/>
        <v>1.68786806615626</v>
      </c>
      <c r="V696" s="26">
        <f>INDEX(检修、备用和必开!B:B,MATCH(统调负荷!$C696,检修、备用和必开!$A:$A,0))</f>
        <v>25046.8</v>
      </c>
      <c r="W696" s="26">
        <f>INDEX(检修、备用和必开!C:C,MATCH(统调负荷!$C696,检修、备用和必开!$A:$A,0))</f>
        <v>0</v>
      </c>
      <c r="X696" s="26">
        <f>INDEX(检修、备用和必开!D:D,MATCH(统调负荷!$C696,检修、备用和必开!$A:$A,0))</f>
        <v>10620</v>
      </c>
      <c r="Y696" s="26">
        <f>INDEX(检修、备用和必开!E:E,MATCH(统调负荷!$C696,检修、备用和必开!$A:$A,0))</f>
        <v>7527</v>
      </c>
      <c r="Z696" s="26">
        <f>INDEX(检修、备用和必开!F:F,MATCH(统调负荷!$C696,检修、备用和必开!$A:$A,0))</f>
        <v>980</v>
      </c>
      <c r="AA696" s="26">
        <f t="shared" si="147"/>
        <v>68465.6</v>
      </c>
      <c r="AB696" s="26">
        <v>355.83</v>
      </c>
      <c r="AC696" s="26">
        <v>316.72</v>
      </c>
      <c r="AD696" s="76">
        <f t="shared" si="148"/>
        <v>45665.2291666667</v>
      </c>
      <c r="AE696" s="27">
        <f t="shared" si="149"/>
        <v>-605.800000000003</v>
      </c>
      <c r="AF696" s="27">
        <f t="shared" si="150"/>
        <v>-4674.19</v>
      </c>
      <c r="AG696" s="27">
        <f t="shared" si="151"/>
        <v>854.200000000001</v>
      </c>
      <c r="AH696" s="27">
        <f t="shared" si="152"/>
        <v>2637.5</v>
      </c>
      <c r="AI696" s="27">
        <f t="shared" si="153"/>
        <v>275.31</v>
      </c>
      <c r="AJ696" s="27">
        <f t="shared" si="154"/>
        <v>301.38</v>
      </c>
      <c r="AK696" s="26">
        <f>INDEX(检修、备用和必开!I:I,MATCH(统调负荷!$C696,检修、备用和必开!$A:$A,0))</f>
        <v>9600.2682342093</v>
      </c>
      <c r="AL696" s="79"/>
    </row>
    <row r="697" s="74" customFormat="1" ht="13.8" spans="1:38">
      <c r="A697" s="26">
        <f t="shared" si="142"/>
        <v>3</v>
      </c>
      <c r="B697" s="26">
        <f t="shared" si="143"/>
        <v>5</v>
      </c>
      <c r="C697" t="s">
        <v>29</v>
      </c>
      <c r="D697" s="75">
        <v>0.239583333333333</v>
      </c>
      <c r="E697" s="26">
        <v>76240</v>
      </c>
      <c r="F697" s="26">
        <v>43073.65</v>
      </c>
      <c r="G697" s="26">
        <v>11610</v>
      </c>
      <c r="H697" s="26">
        <v>17103.6</v>
      </c>
      <c r="I697" s="26">
        <v>5648</v>
      </c>
      <c r="J697" s="26">
        <v>-1195.25</v>
      </c>
      <c r="K697" s="26">
        <f t="shared" si="155"/>
        <v>35546.65</v>
      </c>
      <c r="L697" s="27">
        <f t="shared" si="144"/>
        <v>1.92607742220434</v>
      </c>
      <c r="M697" s="75">
        <v>0.239583333333333</v>
      </c>
      <c r="N697" s="26">
        <v>75208.2</v>
      </c>
      <c r="O697" s="26">
        <v>38649.42</v>
      </c>
      <c r="P697" s="26">
        <v>12255.8</v>
      </c>
      <c r="Q697" s="26">
        <v>19327.9</v>
      </c>
      <c r="R697" s="26">
        <v>5904.44</v>
      </c>
      <c r="S697" s="26">
        <v>-929.36</v>
      </c>
      <c r="T697" s="26">
        <f t="shared" si="145"/>
        <v>31122.42</v>
      </c>
      <c r="U697" s="27">
        <f t="shared" si="146"/>
        <v>1.64019239900322</v>
      </c>
      <c r="V697" s="26">
        <f>INDEX(检修、备用和必开!B:B,MATCH(统调负荷!$C697,检修、备用和必开!$A:$A,0))</f>
        <v>25046.8</v>
      </c>
      <c r="W697" s="26">
        <f>INDEX(检修、备用和必开!C:C,MATCH(统调负荷!$C697,检修、备用和必开!$A:$A,0))</f>
        <v>0</v>
      </c>
      <c r="X697" s="26">
        <f>INDEX(检修、备用和必开!D:D,MATCH(统调负荷!$C697,检修、备用和必开!$A:$A,0))</f>
        <v>10620</v>
      </c>
      <c r="Y697" s="26">
        <f>INDEX(检修、备用和必开!E:E,MATCH(统调负荷!$C697,检修、备用和必开!$A:$A,0))</f>
        <v>7527</v>
      </c>
      <c r="Z697" s="26">
        <f>INDEX(检修、备用和必开!F:F,MATCH(统调负荷!$C697,检修、备用和必开!$A:$A,0))</f>
        <v>980</v>
      </c>
      <c r="AA697" s="26">
        <f t="shared" si="147"/>
        <v>68465.6</v>
      </c>
      <c r="AB697" s="26">
        <v>364.68</v>
      </c>
      <c r="AC697" s="26">
        <v>424.61</v>
      </c>
      <c r="AD697" s="76">
        <f t="shared" si="148"/>
        <v>45665.2395833333</v>
      </c>
      <c r="AE697" s="27">
        <f t="shared" si="149"/>
        <v>-1031.8</v>
      </c>
      <c r="AF697" s="27">
        <f t="shared" si="150"/>
        <v>-4424.23</v>
      </c>
      <c r="AG697" s="27">
        <f t="shared" si="151"/>
        <v>645.799999999999</v>
      </c>
      <c r="AH697" s="27">
        <f t="shared" si="152"/>
        <v>2224.3</v>
      </c>
      <c r="AI697" s="27">
        <f t="shared" si="153"/>
        <v>256.44</v>
      </c>
      <c r="AJ697" s="27">
        <f t="shared" si="154"/>
        <v>265.89</v>
      </c>
      <c r="AK697" s="26">
        <f>INDEX(检修、备用和必开!I:I,MATCH(统调负荷!$C697,检修、备用和必开!$A:$A,0))</f>
        <v>9600.2682342093</v>
      </c>
      <c r="AL697" s="79"/>
    </row>
    <row r="698" s="74" customFormat="1" ht="13.8" spans="1:38">
      <c r="A698" s="26">
        <f t="shared" si="142"/>
        <v>3</v>
      </c>
      <c r="B698" s="26">
        <f t="shared" si="143"/>
        <v>6</v>
      </c>
      <c r="C698" t="s">
        <v>29</v>
      </c>
      <c r="D698" s="75">
        <v>0.25</v>
      </c>
      <c r="E698" s="26">
        <v>77205</v>
      </c>
      <c r="F698" s="26">
        <v>44026.85</v>
      </c>
      <c r="G698" s="26">
        <v>11542</v>
      </c>
      <c r="H698" s="26">
        <v>17191.6</v>
      </c>
      <c r="I698" s="26">
        <v>5640</v>
      </c>
      <c r="J698" s="26">
        <v>-1195.45</v>
      </c>
      <c r="K698" s="26">
        <f t="shared" si="155"/>
        <v>36499.85</v>
      </c>
      <c r="L698" s="27">
        <f t="shared" si="144"/>
        <v>1.87577757168865</v>
      </c>
      <c r="M698" s="75">
        <v>0.25</v>
      </c>
      <c r="N698" s="26">
        <v>76211.2</v>
      </c>
      <c r="O698" s="26">
        <v>39629.47</v>
      </c>
      <c r="P698" s="26">
        <v>12753.8</v>
      </c>
      <c r="Q698" s="26">
        <v>18798.2</v>
      </c>
      <c r="R698" s="26">
        <v>6017.09</v>
      </c>
      <c r="S698" s="26">
        <v>-987.36</v>
      </c>
      <c r="T698" s="26">
        <f t="shared" si="145"/>
        <v>32102.47</v>
      </c>
      <c r="U698" s="27">
        <f t="shared" si="146"/>
        <v>1.60256651827481</v>
      </c>
      <c r="V698" s="26">
        <f>INDEX(检修、备用和必开!B:B,MATCH(统调负荷!$C698,检修、备用和必开!$A:$A,0))</f>
        <v>25046.8</v>
      </c>
      <c r="W698" s="26">
        <f>INDEX(检修、备用和必开!C:C,MATCH(统调负荷!$C698,检修、备用和必开!$A:$A,0))</f>
        <v>0</v>
      </c>
      <c r="X698" s="26">
        <f>INDEX(检修、备用和必开!D:D,MATCH(统调负荷!$C698,检修、备用和必开!$A:$A,0))</f>
        <v>10620</v>
      </c>
      <c r="Y698" s="26">
        <f>INDEX(检修、备用和必开!E:E,MATCH(统调负荷!$C698,检修、备用和必开!$A:$A,0))</f>
        <v>7527</v>
      </c>
      <c r="Z698" s="26">
        <f>INDEX(检修、备用和必开!F:F,MATCH(统调负荷!$C698,检修、备用和必开!$A:$A,0))</f>
        <v>980</v>
      </c>
      <c r="AA698" s="26">
        <f t="shared" si="147"/>
        <v>68465.6</v>
      </c>
      <c r="AB698" s="26">
        <v>370.95</v>
      </c>
      <c r="AC698" s="26">
        <v>343.28</v>
      </c>
      <c r="AD698" s="76">
        <f t="shared" si="148"/>
        <v>45665.25</v>
      </c>
      <c r="AE698" s="27">
        <f t="shared" si="149"/>
        <v>-993.800000000003</v>
      </c>
      <c r="AF698" s="27">
        <f t="shared" si="150"/>
        <v>-4397.38</v>
      </c>
      <c r="AG698" s="27">
        <f t="shared" si="151"/>
        <v>1211.8</v>
      </c>
      <c r="AH698" s="27">
        <f t="shared" si="152"/>
        <v>1606.6</v>
      </c>
      <c r="AI698" s="27">
        <f t="shared" si="153"/>
        <v>377.09</v>
      </c>
      <c r="AJ698" s="27">
        <f t="shared" si="154"/>
        <v>208.09</v>
      </c>
      <c r="AK698" s="26">
        <f>INDEX(检修、备用和必开!I:I,MATCH(统调负荷!$C698,检修、备用和必开!$A:$A,0))</f>
        <v>9600.2682342093</v>
      </c>
      <c r="AL698" s="79"/>
    </row>
    <row r="699" s="74" customFormat="1" ht="13.8" spans="1:38">
      <c r="A699" s="26">
        <f t="shared" si="142"/>
        <v>3</v>
      </c>
      <c r="B699" s="26">
        <f t="shared" si="143"/>
        <v>6</v>
      </c>
      <c r="C699" t="s">
        <v>29</v>
      </c>
      <c r="D699" s="75">
        <v>0.260416666666667</v>
      </c>
      <c r="E699" s="26">
        <v>79520</v>
      </c>
      <c r="F699" s="26">
        <v>45749.85</v>
      </c>
      <c r="G699" s="26">
        <v>12049</v>
      </c>
      <c r="H699" s="26">
        <v>17189.4</v>
      </c>
      <c r="I699" s="26">
        <v>5727</v>
      </c>
      <c r="J699" s="26">
        <v>-1195.25</v>
      </c>
      <c r="K699" s="26">
        <f t="shared" si="155"/>
        <v>38222.85</v>
      </c>
      <c r="L699" s="27">
        <f t="shared" si="144"/>
        <v>1.79122174301498</v>
      </c>
      <c r="M699" s="75">
        <v>0.260416666666667</v>
      </c>
      <c r="N699" s="26">
        <v>78146.2</v>
      </c>
      <c r="O699" s="26">
        <v>41175.96</v>
      </c>
      <c r="P699" s="26">
        <v>12443.8</v>
      </c>
      <c r="Q699" s="26">
        <v>19594.9</v>
      </c>
      <c r="R699" s="26">
        <v>6040.53</v>
      </c>
      <c r="S699" s="26">
        <v>-1108.99</v>
      </c>
      <c r="T699" s="26">
        <f t="shared" si="145"/>
        <v>33648.96</v>
      </c>
      <c r="U699" s="27">
        <f t="shared" si="146"/>
        <v>1.54658252644742</v>
      </c>
      <c r="V699" s="26">
        <f>INDEX(检修、备用和必开!B:B,MATCH(统调负荷!$C699,检修、备用和必开!$A:$A,0))</f>
        <v>25046.8</v>
      </c>
      <c r="W699" s="26">
        <f>INDEX(检修、备用和必开!C:C,MATCH(统调负荷!$C699,检修、备用和必开!$A:$A,0))</f>
        <v>0</v>
      </c>
      <c r="X699" s="26">
        <f>INDEX(检修、备用和必开!D:D,MATCH(统调负荷!$C699,检修、备用和必开!$A:$A,0))</f>
        <v>10620</v>
      </c>
      <c r="Y699" s="26">
        <f>INDEX(检修、备用和必开!E:E,MATCH(统调负荷!$C699,检修、备用和必开!$A:$A,0))</f>
        <v>7527</v>
      </c>
      <c r="Z699" s="26">
        <f>INDEX(检修、备用和必开!F:F,MATCH(统调负荷!$C699,检修、备用和必开!$A:$A,0))</f>
        <v>980</v>
      </c>
      <c r="AA699" s="26">
        <f t="shared" si="147"/>
        <v>68465.6</v>
      </c>
      <c r="AB699" s="26">
        <v>387.96</v>
      </c>
      <c r="AC699" s="26">
        <v>357.94</v>
      </c>
      <c r="AD699" s="76">
        <f t="shared" si="148"/>
        <v>45665.2604166667</v>
      </c>
      <c r="AE699" s="27">
        <f t="shared" si="149"/>
        <v>-1373.8</v>
      </c>
      <c r="AF699" s="27">
        <f t="shared" si="150"/>
        <v>-4573.89</v>
      </c>
      <c r="AG699" s="27">
        <f t="shared" si="151"/>
        <v>394.799999999999</v>
      </c>
      <c r="AH699" s="27">
        <f t="shared" si="152"/>
        <v>2405.5</v>
      </c>
      <c r="AI699" s="27">
        <f t="shared" si="153"/>
        <v>313.53</v>
      </c>
      <c r="AJ699" s="27">
        <f t="shared" si="154"/>
        <v>86.26</v>
      </c>
      <c r="AK699" s="26">
        <f>INDEX(检修、备用和必开!I:I,MATCH(统调负荷!$C699,检修、备用和必开!$A:$A,0))</f>
        <v>9600.2682342093</v>
      </c>
      <c r="AL699" s="79"/>
    </row>
    <row r="700" s="74" customFormat="1" ht="13.8" spans="1:38">
      <c r="A700" s="26">
        <f t="shared" si="142"/>
        <v>3</v>
      </c>
      <c r="B700" s="26">
        <f t="shared" si="143"/>
        <v>6</v>
      </c>
      <c r="C700" t="s">
        <v>29</v>
      </c>
      <c r="D700" s="75">
        <v>0.270833333333333</v>
      </c>
      <c r="E700" s="26">
        <v>81190</v>
      </c>
      <c r="F700" s="26">
        <v>46443.15</v>
      </c>
      <c r="G700" s="26">
        <v>12512</v>
      </c>
      <c r="H700" s="26">
        <v>17708.3</v>
      </c>
      <c r="I700" s="26">
        <v>5722</v>
      </c>
      <c r="J700" s="26">
        <v>-1195.45</v>
      </c>
      <c r="K700" s="26">
        <f t="shared" si="155"/>
        <v>38916.15</v>
      </c>
      <c r="L700" s="27">
        <f t="shared" si="144"/>
        <v>1.75931072318305</v>
      </c>
      <c r="M700" s="75">
        <v>0.270833333333333</v>
      </c>
      <c r="N700" s="26">
        <v>79953.3</v>
      </c>
      <c r="O700" s="26">
        <v>42422.2</v>
      </c>
      <c r="P700" s="26">
        <v>12974.8</v>
      </c>
      <c r="Q700" s="26">
        <v>19712.8</v>
      </c>
      <c r="R700" s="26">
        <v>6031.11</v>
      </c>
      <c r="S700" s="26">
        <v>-1187.61</v>
      </c>
      <c r="T700" s="26">
        <f t="shared" si="145"/>
        <v>34895.2</v>
      </c>
      <c r="U700" s="27">
        <f t="shared" si="146"/>
        <v>1.50423594755159</v>
      </c>
      <c r="V700" s="26">
        <f>INDEX(检修、备用和必开!B:B,MATCH(统调负荷!$C700,检修、备用和必开!$A:$A,0))</f>
        <v>25046.8</v>
      </c>
      <c r="W700" s="26">
        <f>INDEX(检修、备用和必开!C:C,MATCH(统调负荷!$C700,检修、备用和必开!$A:$A,0))</f>
        <v>0</v>
      </c>
      <c r="X700" s="26">
        <f>INDEX(检修、备用和必开!D:D,MATCH(统调负荷!$C700,检修、备用和必开!$A:$A,0))</f>
        <v>10620</v>
      </c>
      <c r="Y700" s="26">
        <f>INDEX(检修、备用和必开!E:E,MATCH(统调负荷!$C700,检修、备用和必开!$A:$A,0))</f>
        <v>7527</v>
      </c>
      <c r="Z700" s="26">
        <f>INDEX(检修、备用和必开!F:F,MATCH(统调负荷!$C700,检修、备用和必开!$A:$A,0))</f>
        <v>980</v>
      </c>
      <c r="AA700" s="26">
        <f t="shared" si="147"/>
        <v>68465.6</v>
      </c>
      <c r="AB700" s="26">
        <v>379.48</v>
      </c>
      <c r="AC700" s="26">
        <v>355.37</v>
      </c>
      <c r="AD700" s="76">
        <f t="shared" si="148"/>
        <v>45665.2708333333</v>
      </c>
      <c r="AE700" s="27">
        <f t="shared" si="149"/>
        <v>-1236.7</v>
      </c>
      <c r="AF700" s="27">
        <f t="shared" si="150"/>
        <v>-4020.95</v>
      </c>
      <c r="AG700" s="27">
        <f t="shared" si="151"/>
        <v>462.799999999999</v>
      </c>
      <c r="AH700" s="27">
        <f t="shared" si="152"/>
        <v>2004.5</v>
      </c>
      <c r="AI700" s="27">
        <f t="shared" si="153"/>
        <v>309.11</v>
      </c>
      <c r="AJ700" s="27">
        <f t="shared" si="154"/>
        <v>7.84000000000015</v>
      </c>
      <c r="AK700" s="26">
        <f>INDEX(检修、备用和必开!I:I,MATCH(统调负荷!$C700,检修、备用和必开!$A:$A,0))</f>
        <v>9600.2682342093</v>
      </c>
      <c r="AL700" s="79"/>
    </row>
    <row r="701" s="74" customFormat="1" ht="13.8" spans="1:38">
      <c r="A701" s="26">
        <f t="shared" si="142"/>
        <v>3</v>
      </c>
      <c r="B701" s="26">
        <f t="shared" si="143"/>
        <v>6</v>
      </c>
      <c r="C701" t="s">
        <v>29</v>
      </c>
      <c r="D701" s="75">
        <v>0.28125</v>
      </c>
      <c r="E701" s="26">
        <v>83610</v>
      </c>
      <c r="F701" s="26">
        <v>48017.45</v>
      </c>
      <c r="G701" s="26">
        <v>13330</v>
      </c>
      <c r="H701" s="26">
        <v>17715.8</v>
      </c>
      <c r="I701" s="26">
        <v>5742</v>
      </c>
      <c r="J701" s="26">
        <v>-1195.25</v>
      </c>
      <c r="K701" s="26">
        <f t="shared" si="155"/>
        <v>40490.45</v>
      </c>
      <c r="L701" s="27">
        <f t="shared" si="144"/>
        <v>1.69090736210637</v>
      </c>
      <c r="M701" s="75">
        <v>0.28125</v>
      </c>
      <c r="N701" s="26">
        <v>81976.5</v>
      </c>
      <c r="O701" s="26">
        <v>44625.91</v>
      </c>
      <c r="P701" s="26">
        <v>12853</v>
      </c>
      <c r="Q701" s="26">
        <v>19593.6</v>
      </c>
      <c r="R701" s="26">
        <v>6032.61</v>
      </c>
      <c r="S701" s="26">
        <v>-1128.62</v>
      </c>
      <c r="T701" s="26">
        <f t="shared" si="145"/>
        <v>37098.91</v>
      </c>
      <c r="U701" s="27">
        <f t="shared" si="146"/>
        <v>1.43476873214413</v>
      </c>
      <c r="V701" s="26">
        <f>INDEX(检修、备用和必开!B:B,MATCH(统调负荷!$C701,检修、备用和必开!$A:$A,0))</f>
        <v>25046.8</v>
      </c>
      <c r="W701" s="26">
        <f>INDEX(检修、备用和必开!C:C,MATCH(统调负荷!$C701,检修、备用和必开!$A:$A,0))</f>
        <v>0</v>
      </c>
      <c r="X701" s="26">
        <f>INDEX(检修、备用和必开!D:D,MATCH(统调负荷!$C701,检修、备用和必开!$A:$A,0))</f>
        <v>10620</v>
      </c>
      <c r="Y701" s="26">
        <f>INDEX(检修、备用和必开!E:E,MATCH(统调负荷!$C701,检修、备用和必开!$A:$A,0))</f>
        <v>7527</v>
      </c>
      <c r="Z701" s="26">
        <f>INDEX(检修、备用和必开!F:F,MATCH(统调负荷!$C701,检修、备用和必开!$A:$A,0))</f>
        <v>980</v>
      </c>
      <c r="AA701" s="26">
        <f t="shared" si="147"/>
        <v>68465.6</v>
      </c>
      <c r="AB701" s="26">
        <v>417.67</v>
      </c>
      <c r="AC701" s="26">
        <v>385.13</v>
      </c>
      <c r="AD701" s="76">
        <f t="shared" si="148"/>
        <v>45665.28125</v>
      </c>
      <c r="AE701" s="27">
        <f t="shared" si="149"/>
        <v>-1633.5</v>
      </c>
      <c r="AF701" s="27">
        <f t="shared" si="150"/>
        <v>-3391.53999999999</v>
      </c>
      <c r="AG701" s="27">
        <f t="shared" si="151"/>
        <v>-477</v>
      </c>
      <c r="AH701" s="27">
        <f t="shared" si="152"/>
        <v>1877.8</v>
      </c>
      <c r="AI701" s="27">
        <f t="shared" si="153"/>
        <v>290.61</v>
      </c>
      <c r="AJ701" s="27">
        <f t="shared" si="154"/>
        <v>66.6300000000001</v>
      </c>
      <c r="AK701" s="26">
        <f>INDEX(检修、备用和必开!I:I,MATCH(统调负荷!$C701,检修、备用和必开!$A:$A,0))</f>
        <v>9600.2682342093</v>
      </c>
      <c r="AL701" s="79"/>
    </row>
    <row r="702" s="74" customFormat="1" ht="13.8" spans="1:38">
      <c r="A702" s="26">
        <f t="shared" si="142"/>
        <v>3</v>
      </c>
      <c r="B702" s="26">
        <f t="shared" si="143"/>
        <v>7</v>
      </c>
      <c r="C702" t="s">
        <v>29</v>
      </c>
      <c r="D702" s="75">
        <v>0.291666666666667</v>
      </c>
      <c r="E702" s="26">
        <v>85735</v>
      </c>
      <c r="F702" s="26">
        <v>48048.45</v>
      </c>
      <c r="G702" s="26">
        <v>14374</v>
      </c>
      <c r="H702" s="26">
        <v>18690.8</v>
      </c>
      <c r="I702" s="26">
        <v>5817</v>
      </c>
      <c r="J702" s="26">
        <v>-1195.25</v>
      </c>
      <c r="K702" s="26">
        <f t="shared" si="155"/>
        <v>40521.45</v>
      </c>
      <c r="L702" s="27">
        <f t="shared" si="144"/>
        <v>1.68961377245878</v>
      </c>
      <c r="M702" s="75">
        <v>0.291666666666667</v>
      </c>
      <c r="N702" s="26">
        <v>84009.5</v>
      </c>
      <c r="O702" s="26">
        <v>45759.94</v>
      </c>
      <c r="P702" s="26">
        <v>13702.6</v>
      </c>
      <c r="Q702" s="26">
        <v>19415.7</v>
      </c>
      <c r="R702" s="26">
        <v>6072.98</v>
      </c>
      <c r="S702" s="26">
        <v>-941.72</v>
      </c>
      <c r="T702" s="26">
        <f t="shared" si="145"/>
        <v>38232.94</v>
      </c>
      <c r="U702" s="27">
        <f t="shared" si="146"/>
        <v>1.40146324868063</v>
      </c>
      <c r="V702" s="26">
        <f>INDEX(检修、备用和必开!B:B,MATCH(统调负荷!$C702,检修、备用和必开!$A:$A,0))</f>
        <v>25046.8</v>
      </c>
      <c r="W702" s="26">
        <f>INDEX(检修、备用和必开!C:C,MATCH(统调负荷!$C702,检修、备用和必开!$A:$A,0))</f>
        <v>0</v>
      </c>
      <c r="X702" s="26">
        <f>INDEX(检修、备用和必开!D:D,MATCH(统调负荷!$C702,检修、备用和必开!$A:$A,0))</f>
        <v>10620</v>
      </c>
      <c r="Y702" s="26">
        <f>INDEX(检修、备用和必开!E:E,MATCH(统调负荷!$C702,检修、备用和必开!$A:$A,0))</f>
        <v>7527</v>
      </c>
      <c r="Z702" s="26">
        <f>INDEX(检修、备用和必开!F:F,MATCH(统调负荷!$C702,检修、备用和必开!$A:$A,0))</f>
        <v>980</v>
      </c>
      <c r="AA702" s="26">
        <f t="shared" si="147"/>
        <v>68465.6</v>
      </c>
      <c r="AB702" s="26">
        <v>419.8</v>
      </c>
      <c r="AC702" s="26">
        <v>411.84</v>
      </c>
      <c r="AD702" s="76">
        <f t="shared" si="148"/>
        <v>45665.2916666667</v>
      </c>
      <c r="AE702" s="27">
        <f t="shared" si="149"/>
        <v>-1725.5</v>
      </c>
      <c r="AF702" s="27">
        <f t="shared" si="150"/>
        <v>-2288.50999999999</v>
      </c>
      <c r="AG702" s="27">
        <f t="shared" si="151"/>
        <v>-671.4</v>
      </c>
      <c r="AH702" s="27">
        <f t="shared" si="152"/>
        <v>724.900000000001</v>
      </c>
      <c r="AI702" s="27">
        <f t="shared" si="153"/>
        <v>255.98</v>
      </c>
      <c r="AJ702" s="27">
        <f t="shared" si="154"/>
        <v>253.53</v>
      </c>
      <c r="AK702" s="26">
        <f>INDEX(检修、备用和必开!I:I,MATCH(统调负荷!$C702,检修、备用和必开!$A:$A,0))</f>
        <v>9600.2682342093</v>
      </c>
      <c r="AL702" s="79"/>
    </row>
    <row r="703" s="74" customFormat="1" ht="13.8" spans="1:38">
      <c r="A703" s="26">
        <f t="shared" si="142"/>
        <v>3</v>
      </c>
      <c r="B703" s="26">
        <f t="shared" si="143"/>
        <v>7</v>
      </c>
      <c r="C703" t="s">
        <v>29</v>
      </c>
      <c r="D703" s="75">
        <v>0.302083333333333</v>
      </c>
      <c r="E703" s="26">
        <v>88785</v>
      </c>
      <c r="F703" s="26">
        <v>49941.15</v>
      </c>
      <c r="G703" s="26">
        <v>14864</v>
      </c>
      <c r="H703" s="26">
        <v>19140.3</v>
      </c>
      <c r="I703" s="26">
        <v>6035</v>
      </c>
      <c r="J703" s="26">
        <v>-1195.45</v>
      </c>
      <c r="K703" s="26">
        <f t="shared" si="155"/>
        <v>42414.15</v>
      </c>
      <c r="L703" s="27">
        <f t="shared" si="144"/>
        <v>1.61421601045877</v>
      </c>
      <c r="M703" s="75">
        <v>0.302083333333333</v>
      </c>
      <c r="N703" s="26">
        <v>86761.3</v>
      </c>
      <c r="O703" s="26">
        <v>48112.56</v>
      </c>
      <c r="P703" s="26">
        <v>13562.9</v>
      </c>
      <c r="Q703" s="26">
        <v>19820.3</v>
      </c>
      <c r="R703" s="26">
        <v>6180.56</v>
      </c>
      <c r="S703" s="26">
        <v>-915.02</v>
      </c>
      <c r="T703" s="26">
        <f t="shared" si="145"/>
        <v>40585.56</v>
      </c>
      <c r="U703" s="27">
        <f t="shared" si="146"/>
        <v>1.33707355216894</v>
      </c>
      <c r="V703" s="26">
        <f>INDEX(检修、备用和必开!B:B,MATCH(统调负荷!$C703,检修、备用和必开!$A:$A,0))</f>
        <v>25046.8</v>
      </c>
      <c r="W703" s="26">
        <f>INDEX(检修、备用和必开!C:C,MATCH(统调负荷!$C703,检修、备用和必开!$A:$A,0))</f>
        <v>0</v>
      </c>
      <c r="X703" s="26">
        <f>INDEX(检修、备用和必开!D:D,MATCH(统调负荷!$C703,检修、备用和必开!$A:$A,0))</f>
        <v>10620</v>
      </c>
      <c r="Y703" s="26">
        <f>INDEX(检修、备用和必开!E:E,MATCH(统调负荷!$C703,检修、备用和必开!$A:$A,0))</f>
        <v>7527</v>
      </c>
      <c r="Z703" s="26">
        <f>INDEX(检修、备用和必开!F:F,MATCH(统调负荷!$C703,检修、备用和必开!$A:$A,0))</f>
        <v>980</v>
      </c>
      <c r="AA703" s="26">
        <f t="shared" si="147"/>
        <v>68465.6</v>
      </c>
      <c r="AB703" s="26">
        <v>498.42</v>
      </c>
      <c r="AC703" s="26">
        <v>437.22</v>
      </c>
      <c r="AD703" s="76">
        <f t="shared" si="148"/>
        <v>45665.3020833333</v>
      </c>
      <c r="AE703" s="27">
        <f t="shared" si="149"/>
        <v>-2023.7</v>
      </c>
      <c r="AF703" s="27">
        <f t="shared" si="150"/>
        <v>-1828.59</v>
      </c>
      <c r="AG703" s="27">
        <f t="shared" si="151"/>
        <v>-1301.1</v>
      </c>
      <c r="AH703" s="27">
        <f t="shared" si="152"/>
        <v>680</v>
      </c>
      <c r="AI703" s="27">
        <f t="shared" si="153"/>
        <v>145.56</v>
      </c>
      <c r="AJ703" s="27">
        <f t="shared" si="154"/>
        <v>280.43</v>
      </c>
      <c r="AK703" s="26">
        <f>INDEX(检修、备用和必开!I:I,MATCH(统调负荷!$C703,检修、备用和必开!$A:$A,0))</f>
        <v>9600.2682342093</v>
      </c>
      <c r="AL703" s="79"/>
    </row>
    <row r="704" s="74" customFormat="1" ht="13.8" spans="1:38">
      <c r="A704" s="26">
        <f t="shared" si="142"/>
        <v>3</v>
      </c>
      <c r="B704" s="26">
        <f t="shared" si="143"/>
        <v>7</v>
      </c>
      <c r="C704" t="s">
        <v>29</v>
      </c>
      <c r="D704" s="75">
        <v>0.3125</v>
      </c>
      <c r="E704" s="26">
        <v>90555</v>
      </c>
      <c r="F704" s="26">
        <v>48701.05</v>
      </c>
      <c r="G704" s="26">
        <v>16025</v>
      </c>
      <c r="H704" s="26">
        <v>20827.2</v>
      </c>
      <c r="I704" s="26">
        <v>6197</v>
      </c>
      <c r="J704" s="26">
        <v>-1195.25</v>
      </c>
      <c r="K704" s="26">
        <f t="shared" si="155"/>
        <v>41174.05</v>
      </c>
      <c r="L704" s="27">
        <f t="shared" si="144"/>
        <v>1.66283375086978</v>
      </c>
      <c r="M704" s="75">
        <v>0.3125</v>
      </c>
      <c r="N704" s="26">
        <v>88448</v>
      </c>
      <c r="O704" s="26">
        <v>48230.81</v>
      </c>
      <c r="P704" s="26">
        <v>14652.7</v>
      </c>
      <c r="Q704" s="26">
        <v>20419.4</v>
      </c>
      <c r="R704" s="26">
        <v>6315.62</v>
      </c>
      <c r="S704" s="26">
        <v>-1170.53</v>
      </c>
      <c r="T704" s="26">
        <f t="shared" si="145"/>
        <v>40703.81</v>
      </c>
      <c r="U704" s="27">
        <f t="shared" si="146"/>
        <v>1.333992936222</v>
      </c>
      <c r="V704" s="26">
        <f>INDEX(检修、备用和必开!B:B,MATCH(统调负荷!$C704,检修、备用和必开!$A:$A,0))</f>
        <v>25046.8</v>
      </c>
      <c r="W704" s="26">
        <f>INDEX(检修、备用和必开!C:C,MATCH(统调负荷!$C704,检修、备用和必开!$A:$A,0))</f>
        <v>0</v>
      </c>
      <c r="X704" s="26">
        <f>INDEX(检修、备用和必开!D:D,MATCH(统调负荷!$C704,检修、备用和必开!$A:$A,0))</f>
        <v>10620</v>
      </c>
      <c r="Y704" s="26">
        <f>INDEX(检修、备用和必开!E:E,MATCH(统调负荷!$C704,检修、备用和必开!$A:$A,0))</f>
        <v>7527</v>
      </c>
      <c r="Z704" s="26">
        <f>INDEX(检修、备用和必开!F:F,MATCH(统调负荷!$C704,检修、备用和必开!$A:$A,0))</f>
        <v>980</v>
      </c>
      <c r="AA704" s="26">
        <f t="shared" si="147"/>
        <v>68465.6</v>
      </c>
      <c r="AB704" s="26">
        <v>427.8</v>
      </c>
      <c r="AC704" s="26">
        <v>397.31</v>
      </c>
      <c r="AD704" s="76">
        <f t="shared" si="148"/>
        <v>45665.3125</v>
      </c>
      <c r="AE704" s="27">
        <f t="shared" si="149"/>
        <v>-2107</v>
      </c>
      <c r="AF704" s="27">
        <f t="shared" si="150"/>
        <v>-470.240000000005</v>
      </c>
      <c r="AG704" s="27">
        <f t="shared" si="151"/>
        <v>-1372.3</v>
      </c>
      <c r="AH704" s="27">
        <f t="shared" si="152"/>
        <v>-407.799999999999</v>
      </c>
      <c r="AI704" s="27">
        <f t="shared" si="153"/>
        <v>118.62</v>
      </c>
      <c r="AJ704" s="27">
        <f t="shared" si="154"/>
        <v>24.72</v>
      </c>
      <c r="AK704" s="26">
        <f>INDEX(检修、备用和必开!I:I,MATCH(统调负荷!$C704,检修、备用和必开!$A:$A,0))</f>
        <v>9600.2682342093</v>
      </c>
      <c r="AL704" s="79"/>
    </row>
    <row r="705" s="74" customFormat="1" ht="13.8" spans="1:38">
      <c r="A705" s="26">
        <f t="shared" si="142"/>
        <v>3</v>
      </c>
      <c r="B705" s="26">
        <f t="shared" si="143"/>
        <v>7</v>
      </c>
      <c r="C705" t="s">
        <v>29</v>
      </c>
      <c r="D705" s="75">
        <v>0.322916666666667</v>
      </c>
      <c r="E705" s="26">
        <v>92225</v>
      </c>
      <c r="F705" s="26">
        <v>48041.15</v>
      </c>
      <c r="G705" s="26">
        <v>17395</v>
      </c>
      <c r="H705" s="26">
        <v>21509.3</v>
      </c>
      <c r="I705" s="26">
        <v>6475</v>
      </c>
      <c r="J705" s="26">
        <v>-1195.45</v>
      </c>
      <c r="K705" s="26">
        <f t="shared" si="155"/>
        <v>40514.15</v>
      </c>
      <c r="L705" s="27">
        <f t="shared" si="144"/>
        <v>1.68991821375988</v>
      </c>
      <c r="M705" s="75">
        <v>0.322916666666667</v>
      </c>
      <c r="N705" s="26">
        <v>90313.5</v>
      </c>
      <c r="O705" s="26">
        <v>49354.86</v>
      </c>
      <c r="P705" s="26">
        <v>15245.5</v>
      </c>
      <c r="Q705" s="26">
        <v>20379.8</v>
      </c>
      <c r="R705" s="26">
        <v>6555.02</v>
      </c>
      <c r="S705" s="26">
        <v>-1221.68</v>
      </c>
      <c r="T705" s="26">
        <f t="shared" si="145"/>
        <v>41827.86</v>
      </c>
      <c r="U705" s="27">
        <f t="shared" si="146"/>
        <v>1.30540311844945</v>
      </c>
      <c r="V705" s="26">
        <f>INDEX(检修、备用和必开!B:B,MATCH(统调负荷!$C705,检修、备用和必开!$A:$A,0))</f>
        <v>25046.8</v>
      </c>
      <c r="W705" s="26">
        <f>INDEX(检修、备用和必开!C:C,MATCH(统调负荷!$C705,检修、备用和必开!$A:$A,0))</f>
        <v>0</v>
      </c>
      <c r="X705" s="26">
        <f>INDEX(检修、备用和必开!D:D,MATCH(统调负荷!$C705,检修、备用和必开!$A:$A,0))</f>
        <v>10620</v>
      </c>
      <c r="Y705" s="26">
        <f>INDEX(检修、备用和必开!E:E,MATCH(统调负荷!$C705,检修、备用和必开!$A:$A,0))</f>
        <v>7527</v>
      </c>
      <c r="Z705" s="26">
        <f>INDEX(检修、备用和必开!F:F,MATCH(统调负荷!$C705,检修、备用和必开!$A:$A,0))</f>
        <v>980</v>
      </c>
      <c r="AA705" s="26">
        <f t="shared" si="147"/>
        <v>68465.6</v>
      </c>
      <c r="AB705" s="26">
        <v>410.87</v>
      </c>
      <c r="AC705" s="26">
        <v>417.28</v>
      </c>
      <c r="AD705" s="76">
        <f t="shared" si="148"/>
        <v>45665.3229166667</v>
      </c>
      <c r="AE705" s="27">
        <f t="shared" si="149"/>
        <v>-1911.5</v>
      </c>
      <c r="AF705" s="27">
        <f t="shared" si="150"/>
        <v>1313.71</v>
      </c>
      <c r="AG705" s="27">
        <f t="shared" si="151"/>
        <v>-2149.5</v>
      </c>
      <c r="AH705" s="27">
        <f t="shared" si="152"/>
        <v>-1129.5</v>
      </c>
      <c r="AI705" s="27">
        <f t="shared" si="153"/>
        <v>80.0200000000004</v>
      </c>
      <c r="AJ705" s="27">
        <f t="shared" si="154"/>
        <v>-26.23</v>
      </c>
      <c r="AK705" s="26">
        <f>INDEX(检修、备用和必开!I:I,MATCH(统调负荷!$C705,检修、备用和必开!$A:$A,0))</f>
        <v>9600.2682342093</v>
      </c>
      <c r="AL705" s="79"/>
    </row>
    <row r="706" s="74" customFormat="1" ht="13.8" spans="1:38">
      <c r="A706" s="26">
        <f t="shared" si="142"/>
        <v>3</v>
      </c>
      <c r="B706" s="26">
        <f t="shared" si="143"/>
        <v>8</v>
      </c>
      <c r="C706" t="s">
        <v>29</v>
      </c>
      <c r="D706" s="75">
        <v>0.333333333333333</v>
      </c>
      <c r="E706" s="26">
        <v>95420</v>
      </c>
      <c r="F706" s="26">
        <v>47249.85</v>
      </c>
      <c r="G706" s="26">
        <v>19152</v>
      </c>
      <c r="H706" s="26">
        <v>23441.4</v>
      </c>
      <c r="I706" s="26">
        <v>6772</v>
      </c>
      <c r="J706" s="26">
        <v>-1195.25</v>
      </c>
      <c r="K706" s="26">
        <f t="shared" si="155"/>
        <v>39722.85</v>
      </c>
      <c r="L706" s="27">
        <f t="shared" si="144"/>
        <v>1.72358227065782</v>
      </c>
      <c r="M706" s="75">
        <v>0.333333333333333</v>
      </c>
      <c r="N706" s="26">
        <v>93692.7</v>
      </c>
      <c r="O706" s="26">
        <v>50284.36</v>
      </c>
      <c r="P706" s="26">
        <v>16528.5</v>
      </c>
      <c r="Q706" s="26">
        <v>21486</v>
      </c>
      <c r="R706" s="26">
        <v>6827.56</v>
      </c>
      <c r="S706" s="26">
        <v>-1433.72</v>
      </c>
      <c r="T706" s="26">
        <f t="shared" si="145"/>
        <v>42757.36</v>
      </c>
      <c r="U706" s="27">
        <f t="shared" si="146"/>
        <v>1.28267115496158</v>
      </c>
      <c r="V706" s="26">
        <f>INDEX(检修、备用和必开!B:B,MATCH(统调负荷!$C706,检修、备用和必开!$A:$A,0))</f>
        <v>25046.8</v>
      </c>
      <c r="W706" s="26">
        <f>INDEX(检修、备用和必开!C:C,MATCH(统调负荷!$C706,检修、备用和必开!$A:$A,0))</f>
        <v>0</v>
      </c>
      <c r="X706" s="26">
        <f>INDEX(检修、备用和必开!D:D,MATCH(统调负荷!$C706,检修、备用和必开!$A:$A,0))</f>
        <v>10620</v>
      </c>
      <c r="Y706" s="26">
        <f>INDEX(检修、备用和必开!E:E,MATCH(统调负荷!$C706,检修、备用和必开!$A:$A,0))</f>
        <v>7527</v>
      </c>
      <c r="Z706" s="26">
        <f>INDEX(检修、备用和必开!F:F,MATCH(统调负荷!$C706,检修、备用和必开!$A:$A,0))</f>
        <v>980</v>
      </c>
      <c r="AA706" s="26">
        <f t="shared" si="147"/>
        <v>68465.6</v>
      </c>
      <c r="AB706" s="26">
        <v>379.45</v>
      </c>
      <c r="AC706" s="26">
        <v>464.38</v>
      </c>
      <c r="AD706" s="76">
        <f t="shared" si="148"/>
        <v>45665.3333333333</v>
      </c>
      <c r="AE706" s="27">
        <f t="shared" si="149"/>
        <v>-1727.3</v>
      </c>
      <c r="AF706" s="27">
        <f t="shared" si="150"/>
        <v>3034.51</v>
      </c>
      <c r="AG706" s="27">
        <f t="shared" si="151"/>
        <v>-2623.5</v>
      </c>
      <c r="AH706" s="27">
        <f t="shared" si="152"/>
        <v>-1955.4</v>
      </c>
      <c r="AI706" s="27">
        <f t="shared" si="153"/>
        <v>55.5600000000004</v>
      </c>
      <c r="AJ706" s="27">
        <f t="shared" si="154"/>
        <v>-238.47</v>
      </c>
      <c r="AK706" s="26">
        <f>INDEX(检修、备用和必开!I:I,MATCH(统调负荷!$C706,检修、备用和必开!$A:$A,0))</f>
        <v>9600.2682342093</v>
      </c>
      <c r="AL706" s="79"/>
    </row>
    <row r="707" s="74" customFormat="1" ht="13.8" spans="1:38">
      <c r="A707" s="26">
        <f t="shared" ref="A707:A770" si="156">WEEKDAY(C707,2)</f>
        <v>3</v>
      </c>
      <c r="B707" s="26">
        <f t="shared" ref="B707:B770" si="157">HOUR(D707)</f>
        <v>8</v>
      </c>
      <c r="C707" t="s">
        <v>29</v>
      </c>
      <c r="D707" s="75">
        <v>0.34375</v>
      </c>
      <c r="E707" s="26">
        <v>99765</v>
      </c>
      <c r="F707" s="26">
        <v>50035.45</v>
      </c>
      <c r="G707" s="26">
        <v>20030</v>
      </c>
      <c r="H707" s="26">
        <v>23927</v>
      </c>
      <c r="I707" s="26">
        <v>7191</v>
      </c>
      <c r="J707" s="26">
        <v>-1418.45</v>
      </c>
      <c r="K707" s="26">
        <f t="shared" si="155"/>
        <v>42508.45</v>
      </c>
      <c r="L707" s="27">
        <f t="shared" ref="L707:L770" si="158">AA707/(K707+W707)</f>
        <v>1.61063506197003</v>
      </c>
      <c r="M707" s="75">
        <v>0.34375</v>
      </c>
      <c r="N707" s="26">
        <v>97925</v>
      </c>
      <c r="O707" s="26">
        <v>51392.15</v>
      </c>
      <c r="P707" s="26">
        <v>17804.7</v>
      </c>
      <c r="Q707" s="26">
        <v>23000.7</v>
      </c>
      <c r="R707" s="26">
        <v>7183.15</v>
      </c>
      <c r="S707" s="26">
        <v>-1455.7</v>
      </c>
      <c r="T707" s="26">
        <f t="shared" ref="T707:T770" si="159">O707-Y707</f>
        <v>43865.15</v>
      </c>
      <c r="U707" s="27">
        <f t="shared" ref="U707:U770" si="160">AA707/(T707+X707)</f>
        <v>1.25659193376544</v>
      </c>
      <c r="V707" s="26">
        <f>INDEX(检修、备用和必开!B:B,MATCH(统调负荷!$C707,检修、备用和必开!$A:$A,0))</f>
        <v>25046.8</v>
      </c>
      <c r="W707" s="26">
        <f>INDEX(检修、备用和必开!C:C,MATCH(统调负荷!$C707,检修、备用和必开!$A:$A,0))</f>
        <v>0</v>
      </c>
      <c r="X707" s="26">
        <f>INDEX(检修、备用和必开!D:D,MATCH(统调负荷!$C707,检修、备用和必开!$A:$A,0))</f>
        <v>10620</v>
      </c>
      <c r="Y707" s="26">
        <f>INDEX(检修、备用和必开!E:E,MATCH(统调负荷!$C707,检修、备用和必开!$A:$A,0))</f>
        <v>7527</v>
      </c>
      <c r="Z707" s="26">
        <f>INDEX(检修、备用和必开!F:F,MATCH(统调负荷!$C707,检修、备用和必开!$A:$A,0))</f>
        <v>980</v>
      </c>
      <c r="AA707" s="26">
        <f t="shared" ref="AA707:AA770" si="161">94492.4-V707-Z707</f>
        <v>68465.6</v>
      </c>
      <c r="AB707" s="26">
        <v>430.22</v>
      </c>
      <c r="AC707" s="26">
        <v>442.66</v>
      </c>
      <c r="AD707" s="76">
        <f t="shared" ref="AD707:AD770" si="162">C707+D707</f>
        <v>45665.34375</v>
      </c>
      <c r="AE707" s="27">
        <f t="shared" ref="AE707:AE770" si="163">N707-E707</f>
        <v>-1840</v>
      </c>
      <c r="AF707" s="27">
        <f t="shared" ref="AF707:AF770" si="164">O707-F707</f>
        <v>1356.7</v>
      </c>
      <c r="AG707" s="27">
        <f t="shared" ref="AG707:AG770" si="165">P707-G707</f>
        <v>-2225.3</v>
      </c>
      <c r="AH707" s="27">
        <f t="shared" ref="AH707:AH770" si="166">Q707-H707</f>
        <v>-926.299999999999</v>
      </c>
      <c r="AI707" s="27">
        <f t="shared" ref="AI707:AI770" si="167">R707-I707</f>
        <v>-7.85000000000036</v>
      </c>
      <c r="AJ707" s="27">
        <f t="shared" ref="AJ707:AJ770" si="168">S707-J707</f>
        <v>-37.25</v>
      </c>
      <c r="AK707" s="26">
        <f>INDEX(检修、备用和必开!I:I,MATCH(统调负荷!$C707,检修、备用和必开!$A:$A,0))</f>
        <v>9600.2682342093</v>
      </c>
      <c r="AL707" s="79"/>
    </row>
    <row r="708" s="74" customFormat="1" ht="13.8" spans="1:38">
      <c r="A708" s="26">
        <f t="shared" si="156"/>
        <v>3</v>
      </c>
      <c r="B708" s="26">
        <f t="shared" si="157"/>
        <v>8</v>
      </c>
      <c r="C708" t="s">
        <v>29</v>
      </c>
      <c r="D708" s="75">
        <v>0.354166666666667</v>
      </c>
      <c r="E708" s="26">
        <v>101820</v>
      </c>
      <c r="F708" s="26">
        <v>51025.05</v>
      </c>
      <c r="G708" s="26">
        <v>20476</v>
      </c>
      <c r="H708" s="26">
        <v>24082.4</v>
      </c>
      <c r="I708" s="26">
        <v>7655</v>
      </c>
      <c r="J708" s="26">
        <v>-1418.45</v>
      </c>
      <c r="K708" s="26">
        <f t="shared" si="155"/>
        <v>43498.05</v>
      </c>
      <c r="L708" s="27">
        <f t="shared" si="158"/>
        <v>1.57399239736034</v>
      </c>
      <c r="M708" s="75">
        <v>0.354166666666667</v>
      </c>
      <c r="N708" s="26">
        <v>99721</v>
      </c>
      <c r="O708" s="26">
        <v>52051.12</v>
      </c>
      <c r="P708" s="26">
        <v>17953.9</v>
      </c>
      <c r="Q708" s="26">
        <v>23623.3</v>
      </c>
      <c r="R708" s="26">
        <v>7502.48</v>
      </c>
      <c r="S708" s="26">
        <v>-1409.8</v>
      </c>
      <c r="T708" s="26">
        <f t="shared" si="159"/>
        <v>44524.12</v>
      </c>
      <c r="U708" s="27">
        <f t="shared" si="160"/>
        <v>1.24157571106403</v>
      </c>
      <c r="V708" s="26">
        <f>INDEX(检修、备用和必开!B:B,MATCH(统调负荷!$C708,检修、备用和必开!$A:$A,0))</f>
        <v>25046.8</v>
      </c>
      <c r="W708" s="26">
        <f>INDEX(检修、备用和必开!C:C,MATCH(统调负荷!$C708,检修、备用和必开!$A:$A,0))</f>
        <v>0</v>
      </c>
      <c r="X708" s="26">
        <f>INDEX(检修、备用和必开!D:D,MATCH(统调负荷!$C708,检修、备用和必开!$A:$A,0))</f>
        <v>10620</v>
      </c>
      <c r="Y708" s="26">
        <f>INDEX(检修、备用和必开!E:E,MATCH(统调负荷!$C708,检修、备用和必开!$A:$A,0))</f>
        <v>7527</v>
      </c>
      <c r="Z708" s="26">
        <f>INDEX(检修、备用和必开!F:F,MATCH(统调负荷!$C708,检修、备用和必开!$A:$A,0))</f>
        <v>980</v>
      </c>
      <c r="AA708" s="26">
        <f t="shared" si="161"/>
        <v>68465.6</v>
      </c>
      <c r="AB708" s="26">
        <v>450.56</v>
      </c>
      <c r="AC708" s="26">
        <v>442.04</v>
      </c>
      <c r="AD708" s="76">
        <f t="shared" si="162"/>
        <v>45665.3541666667</v>
      </c>
      <c r="AE708" s="27">
        <f t="shared" si="163"/>
        <v>-2099</v>
      </c>
      <c r="AF708" s="27">
        <f t="shared" si="164"/>
        <v>1026.07</v>
      </c>
      <c r="AG708" s="27">
        <f t="shared" si="165"/>
        <v>-2522.1</v>
      </c>
      <c r="AH708" s="27">
        <f t="shared" si="166"/>
        <v>-459.100000000002</v>
      </c>
      <c r="AI708" s="27">
        <f t="shared" si="167"/>
        <v>-152.52</v>
      </c>
      <c r="AJ708" s="27">
        <f t="shared" si="168"/>
        <v>8.65000000000009</v>
      </c>
      <c r="AK708" s="26">
        <f>INDEX(检修、备用和必开!I:I,MATCH(统调负荷!$C708,检修、备用和必开!$A:$A,0))</f>
        <v>9600.2682342093</v>
      </c>
      <c r="AL708" s="79"/>
    </row>
    <row r="709" s="74" customFormat="1" ht="13.8" spans="1:38">
      <c r="A709" s="26">
        <f t="shared" si="156"/>
        <v>3</v>
      </c>
      <c r="B709" s="26">
        <f t="shared" si="157"/>
        <v>8</v>
      </c>
      <c r="C709" t="s">
        <v>29</v>
      </c>
      <c r="D709" s="75">
        <v>0.364583333333333</v>
      </c>
      <c r="E709" s="26">
        <v>102985</v>
      </c>
      <c r="F709" s="26">
        <v>51568.45</v>
      </c>
      <c r="G709" s="26">
        <v>20476</v>
      </c>
      <c r="H709" s="26">
        <v>24221.8</v>
      </c>
      <c r="I709" s="26">
        <v>8137</v>
      </c>
      <c r="J709" s="26">
        <v>-1418.25</v>
      </c>
      <c r="K709" s="26">
        <f t="shared" si="155"/>
        <v>44041.45</v>
      </c>
      <c r="L709" s="27">
        <f t="shared" si="158"/>
        <v>1.55457188625715</v>
      </c>
      <c r="M709" s="75">
        <v>0.364583333333333</v>
      </c>
      <c r="N709" s="26">
        <v>101246</v>
      </c>
      <c r="O709" s="26">
        <v>51546.94</v>
      </c>
      <c r="P709" s="26">
        <v>18494.9</v>
      </c>
      <c r="Q709" s="26">
        <v>24700.6</v>
      </c>
      <c r="R709" s="26">
        <v>7855.77</v>
      </c>
      <c r="S709" s="26">
        <v>-1352.21</v>
      </c>
      <c r="T709" s="26">
        <f t="shared" si="159"/>
        <v>44019.94</v>
      </c>
      <c r="U709" s="27">
        <f t="shared" si="160"/>
        <v>1.25303212265606</v>
      </c>
      <c r="V709" s="26">
        <f>INDEX(检修、备用和必开!B:B,MATCH(统调负荷!$C709,检修、备用和必开!$A:$A,0))</f>
        <v>25046.8</v>
      </c>
      <c r="W709" s="26">
        <f>INDEX(检修、备用和必开!C:C,MATCH(统调负荷!$C709,检修、备用和必开!$A:$A,0))</f>
        <v>0</v>
      </c>
      <c r="X709" s="26">
        <f>INDEX(检修、备用和必开!D:D,MATCH(统调负荷!$C709,检修、备用和必开!$A:$A,0))</f>
        <v>10620</v>
      </c>
      <c r="Y709" s="26">
        <f>INDEX(检修、备用和必开!E:E,MATCH(统调负荷!$C709,检修、备用和必开!$A:$A,0))</f>
        <v>7527</v>
      </c>
      <c r="Z709" s="26">
        <f>INDEX(检修、备用和必开!F:F,MATCH(统调负荷!$C709,检修、备用和必开!$A:$A,0))</f>
        <v>980</v>
      </c>
      <c r="AA709" s="26">
        <f t="shared" si="161"/>
        <v>68465.6</v>
      </c>
      <c r="AB709" s="26">
        <v>450.28</v>
      </c>
      <c r="AC709" s="26">
        <v>396.87</v>
      </c>
      <c r="AD709" s="76">
        <f t="shared" si="162"/>
        <v>45665.3645833333</v>
      </c>
      <c r="AE709" s="27">
        <f t="shared" si="163"/>
        <v>-1739</v>
      </c>
      <c r="AF709" s="27">
        <f t="shared" si="164"/>
        <v>-21.5099999999948</v>
      </c>
      <c r="AG709" s="27">
        <f t="shared" si="165"/>
        <v>-1981.1</v>
      </c>
      <c r="AH709" s="27">
        <f t="shared" si="166"/>
        <v>478.799999999999</v>
      </c>
      <c r="AI709" s="27">
        <f t="shared" si="167"/>
        <v>-281.23</v>
      </c>
      <c r="AJ709" s="27">
        <f t="shared" si="168"/>
        <v>66.04</v>
      </c>
      <c r="AK709" s="26">
        <f>INDEX(检修、备用和必开!I:I,MATCH(统调负荷!$C709,检修、备用和必开!$A:$A,0))</f>
        <v>9600.2682342093</v>
      </c>
      <c r="AL709" s="79"/>
    </row>
    <row r="710" s="74" customFormat="1" ht="13.8" spans="1:38">
      <c r="A710" s="26">
        <f t="shared" si="156"/>
        <v>3</v>
      </c>
      <c r="B710" s="26">
        <f t="shared" si="157"/>
        <v>9</v>
      </c>
      <c r="C710" t="s">
        <v>29</v>
      </c>
      <c r="D710" s="75">
        <v>0.375</v>
      </c>
      <c r="E710" s="26">
        <v>103765</v>
      </c>
      <c r="F710" s="26">
        <v>51114.15</v>
      </c>
      <c r="G710" s="26">
        <v>21009</v>
      </c>
      <c r="H710" s="26">
        <v>24425.1</v>
      </c>
      <c r="I710" s="26">
        <v>8635</v>
      </c>
      <c r="J710" s="26">
        <v>-1418.25</v>
      </c>
      <c r="K710" s="26">
        <f t="shared" si="155"/>
        <v>43587.15</v>
      </c>
      <c r="L710" s="27">
        <f t="shared" si="158"/>
        <v>1.57077487286964</v>
      </c>
      <c r="M710" s="75">
        <v>0.375</v>
      </c>
      <c r="N710" s="26">
        <v>101785</v>
      </c>
      <c r="O710" s="26">
        <v>51203.56</v>
      </c>
      <c r="P710" s="26">
        <v>18850.4</v>
      </c>
      <c r="Q710" s="26">
        <v>25006.2</v>
      </c>
      <c r="R710" s="26">
        <v>8219.6</v>
      </c>
      <c r="S710" s="26">
        <v>-1494.76</v>
      </c>
      <c r="T710" s="26">
        <f t="shared" si="159"/>
        <v>43676.56</v>
      </c>
      <c r="U710" s="27">
        <f t="shared" si="160"/>
        <v>1.26095649521811</v>
      </c>
      <c r="V710" s="26">
        <f>INDEX(检修、备用和必开!B:B,MATCH(统调负荷!$C710,检修、备用和必开!$A:$A,0))</f>
        <v>25046.8</v>
      </c>
      <c r="W710" s="26">
        <f>INDEX(检修、备用和必开!C:C,MATCH(统调负荷!$C710,检修、备用和必开!$A:$A,0))</f>
        <v>0</v>
      </c>
      <c r="X710" s="26">
        <f>INDEX(检修、备用和必开!D:D,MATCH(统调负荷!$C710,检修、备用和必开!$A:$A,0))</f>
        <v>10620</v>
      </c>
      <c r="Y710" s="26">
        <f>INDEX(检修、备用和必开!E:E,MATCH(统调负荷!$C710,检修、备用和必开!$A:$A,0))</f>
        <v>7527</v>
      </c>
      <c r="Z710" s="26">
        <f>INDEX(检修、备用和必开!F:F,MATCH(统调负荷!$C710,检修、备用和必开!$A:$A,0))</f>
        <v>980</v>
      </c>
      <c r="AA710" s="26">
        <f t="shared" si="161"/>
        <v>68465.6</v>
      </c>
      <c r="AB710" s="26">
        <v>437.24</v>
      </c>
      <c r="AC710" s="26">
        <v>394.11</v>
      </c>
      <c r="AD710" s="76">
        <f t="shared" si="162"/>
        <v>45665.375</v>
      </c>
      <c r="AE710" s="27">
        <f t="shared" si="163"/>
        <v>-1980</v>
      </c>
      <c r="AF710" s="27">
        <f t="shared" si="164"/>
        <v>89.4099999999962</v>
      </c>
      <c r="AG710" s="27">
        <f t="shared" si="165"/>
        <v>-2158.6</v>
      </c>
      <c r="AH710" s="27">
        <f t="shared" si="166"/>
        <v>581.100000000002</v>
      </c>
      <c r="AI710" s="27">
        <f t="shared" si="167"/>
        <v>-415.4</v>
      </c>
      <c r="AJ710" s="27">
        <f t="shared" si="168"/>
        <v>-76.51</v>
      </c>
      <c r="AK710" s="26">
        <f>INDEX(检修、备用和必开!I:I,MATCH(统调负荷!$C710,检修、备用和必开!$A:$A,0))</f>
        <v>9600.2682342093</v>
      </c>
      <c r="AL710" s="79"/>
    </row>
    <row r="711" s="74" customFormat="1" ht="13.8" spans="1:38">
      <c r="A711" s="26">
        <f t="shared" si="156"/>
        <v>3</v>
      </c>
      <c r="B711" s="26">
        <f t="shared" si="157"/>
        <v>9</v>
      </c>
      <c r="C711" t="s">
        <v>29</v>
      </c>
      <c r="D711" s="75">
        <v>0.385416666666667</v>
      </c>
      <c r="E711" s="26">
        <v>103915</v>
      </c>
      <c r="F711" s="26">
        <v>50425.25</v>
      </c>
      <c r="G711" s="26">
        <v>21543</v>
      </c>
      <c r="H711" s="26">
        <v>24257</v>
      </c>
      <c r="I711" s="26">
        <v>9108</v>
      </c>
      <c r="J711" s="26">
        <v>-1418.25</v>
      </c>
      <c r="K711" s="26">
        <f t="shared" si="155"/>
        <v>42898.25</v>
      </c>
      <c r="L711" s="27">
        <f t="shared" si="158"/>
        <v>1.59599983682318</v>
      </c>
      <c r="M711" s="75">
        <v>0.385416666666667</v>
      </c>
      <c r="N711" s="26">
        <v>102297</v>
      </c>
      <c r="O711" s="26">
        <v>50168.19</v>
      </c>
      <c r="P711" s="26">
        <v>19388.5</v>
      </c>
      <c r="Q711" s="26">
        <v>25389.7</v>
      </c>
      <c r="R711" s="26">
        <v>8684.97</v>
      </c>
      <c r="S711" s="26">
        <v>-1334.36</v>
      </c>
      <c r="T711" s="26">
        <f t="shared" si="159"/>
        <v>42641.19</v>
      </c>
      <c r="U711" s="27">
        <f t="shared" si="160"/>
        <v>1.2854688376283</v>
      </c>
      <c r="V711" s="26">
        <f>INDEX(检修、备用和必开!B:B,MATCH(统调负荷!$C711,检修、备用和必开!$A:$A,0))</f>
        <v>25046.8</v>
      </c>
      <c r="W711" s="26">
        <f>INDEX(检修、备用和必开!C:C,MATCH(统调负荷!$C711,检修、备用和必开!$A:$A,0))</f>
        <v>0</v>
      </c>
      <c r="X711" s="26">
        <f>INDEX(检修、备用和必开!D:D,MATCH(统调负荷!$C711,检修、备用和必开!$A:$A,0))</f>
        <v>10620</v>
      </c>
      <c r="Y711" s="26">
        <f>INDEX(检修、备用和必开!E:E,MATCH(统调负荷!$C711,检修、备用和必开!$A:$A,0))</f>
        <v>7527</v>
      </c>
      <c r="Z711" s="26">
        <f>INDEX(检修、备用和必开!F:F,MATCH(统调负荷!$C711,检修、备用和必开!$A:$A,0))</f>
        <v>980</v>
      </c>
      <c r="AA711" s="26">
        <f t="shared" si="161"/>
        <v>68465.6</v>
      </c>
      <c r="AB711" s="26">
        <v>432.86</v>
      </c>
      <c r="AC711" s="26">
        <v>333.45</v>
      </c>
      <c r="AD711" s="76">
        <f t="shared" si="162"/>
        <v>45665.3854166667</v>
      </c>
      <c r="AE711" s="27">
        <f t="shared" si="163"/>
        <v>-1618</v>
      </c>
      <c r="AF711" s="27">
        <f t="shared" si="164"/>
        <v>-257.059999999998</v>
      </c>
      <c r="AG711" s="27">
        <f t="shared" si="165"/>
        <v>-2154.5</v>
      </c>
      <c r="AH711" s="27">
        <f t="shared" si="166"/>
        <v>1132.7</v>
      </c>
      <c r="AI711" s="27">
        <f t="shared" si="167"/>
        <v>-423.030000000001</v>
      </c>
      <c r="AJ711" s="27">
        <f t="shared" si="168"/>
        <v>83.8900000000001</v>
      </c>
      <c r="AK711" s="26">
        <f>INDEX(检修、备用和必开!I:I,MATCH(统调负荷!$C711,检修、备用和必开!$A:$A,0))</f>
        <v>9600.2682342093</v>
      </c>
      <c r="AL711" s="79"/>
    </row>
    <row r="712" s="74" customFormat="1" ht="13.8" spans="1:38">
      <c r="A712" s="26">
        <f t="shared" si="156"/>
        <v>3</v>
      </c>
      <c r="B712" s="26">
        <f t="shared" si="157"/>
        <v>9</v>
      </c>
      <c r="C712" t="s">
        <v>29</v>
      </c>
      <c r="D712" s="75">
        <v>0.395833333333333</v>
      </c>
      <c r="E712" s="26">
        <v>104090</v>
      </c>
      <c r="F712" s="26">
        <v>49852.95</v>
      </c>
      <c r="G712" s="26">
        <v>21543</v>
      </c>
      <c r="H712" s="26">
        <v>24481.3</v>
      </c>
      <c r="I712" s="26">
        <v>9613</v>
      </c>
      <c r="J712" s="26">
        <v>-1400.25</v>
      </c>
      <c r="K712" s="26">
        <f t="shared" si="155"/>
        <v>42325.95</v>
      </c>
      <c r="L712" s="27">
        <f t="shared" si="158"/>
        <v>1.61757975898946</v>
      </c>
      <c r="M712" s="75">
        <v>0.395833333333333</v>
      </c>
      <c r="N712" s="26">
        <v>102290</v>
      </c>
      <c r="O712" s="26">
        <v>50394.52</v>
      </c>
      <c r="P712" s="26">
        <v>19327.4</v>
      </c>
      <c r="Q712" s="26">
        <v>24861.9</v>
      </c>
      <c r="R712" s="26">
        <v>9183.88</v>
      </c>
      <c r="S712" s="26">
        <v>-1477.7</v>
      </c>
      <c r="T712" s="26">
        <f t="shared" si="159"/>
        <v>42867.52</v>
      </c>
      <c r="U712" s="27">
        <f t="shared" si="160"/>
        <v>1.28002943490369</v>
      </c>
      <c r="V712" s="26">
        <f>INDEX(检修、备用和必开!B:B,MATCH(统调负荷!$C712,检修、备用和必开!$A:$A,0))</f>
        <v>25046.8</v>
      </c>
      <c r="W712" s="26">
        <f>INDEX(检修、备用和必开!C:C,MATCH(统调负荷!$C712,检修、备用和必开!$A:$A,0))</f>
        <v>0</v>
      </c>
      <c r="X712" s="26">
        <f>INDEX(检修、备用和必开!D:D,MATCH(统调负荷!$C712,检修、备用和必开!$A:$A,0))</f>
        <v>10620</v>
      </c>
      <c r="Y712" s="26">
        <f>INDEX(检修、备用和必开!E:E,MATCH(统调负荷!$C712,检修、备用和必开!$A:$A,0))</f>
        <v>7527</v>
      </c>
      <c r="Z712" s="26">
        <f>INDEX(检修、备用和必开!F:F,MATCH(统调负荷!$C712,检修、备用和必开!$A:$A,0))</f>
        <v>980</v>
      </c>
      <c r="AA712" s="26">
        <f t="shared" si="161"/>
        <v>68465.6</v>
      </c>
      <c r="AB712" s="26">
        <v>413.37</v>
      </c>
      <c r="AC712" s="26">
        <v>389.23</v>
      </c>
      <c r="AD712" s="76">
        <f t="shared" si="162"/>
        <v>45665.3958333333</v>
      </c>
      <c r="AE712" s="27">
        <f t="shared" si="163"/>
        <v>-1800</v>
      </c>
      <c r="AF712" s="27">
        <f t="shared" si="164"/>
        <v>541.57</v>
      </c>
      <c r="AG712" s="27">
        <f t="shared" si="165"/>
        <v>-2215.6</v>
      </c>
      <c r="AH712" s="27">
        <f t="shared" si="166"/>
        <v>380.600000000002</v>
      </c>
      <c r="AI712" s="27">
        <f t="shared" si="167"/>
        <v>-429.120000000001</v>
      </c>
      <c r="AJ712" s="27">
        <f t="shared" si="168"/>
        <v>-77.45</v>
      </c>
      <c r="AK712" s="26">
        <f>INDEX(检修、备用和必开!I:I,MATCH(统调负荷!$C712,检修、备用和必开!$A:$A,0))</f>
        <v>9600.2682342093</v>
      </c>
      <c r="AL712" s="79"/>
    </row>
    <row r="713" s="74" customFormat="1" ht="13.8" spans="1:38">
      <c r="A713" s="26">
        <f t="shared" si="156"/>
        <v>3</v>
      </c>
      <c r="B713" s="26">
        <f t="shared" si="157"/>
        <v>9</v>
      </c>
      <c r="C713" t="s">
        <v>29</v>
      </c>
      <c r="D713" s="75">
        <v>0.40625</v>
      </c>
      <c r="E713" s="26">
        <v>103690</v>
      </c>
      <c r="F713" s="26">
        <v>48826.85</v>
      </c>
      <c r="G713" s="26">
        <v>21543</v>
      </c>
      <c r="H713" s="26">
        <v>24613.4</v>
      </c>
      <c r="I713" s="26">
        <v>10107</v>
      </c>
      <c r="J713" s="26">
        <v>-1400.25</v>
      </c>
      <c r="K713" s="26">
        <f t="shared" si="155"/>
        <v>41299.85</v>
      </c>
      <c r="L713" s="27">
        <f t="shared" si="158"/>
        <v>1.65776873281622</v>
      </c>
      <c r="M713" s="75">
        <v>0.40625</v>
      </c>
      <c r="N713" s="26">
        <v>102230</v>
      </c>
      <c r="O713" s="26">
        <v>49257.1</v>
      </c>
      <c r="P713" s="26">
        <v>19245.6</v>
      </c>
      <c r="Q713" s="26">
        <v>25498.5</v>
      </c>
      <c r="R713" s="26">
        <v>9577</v>
      </c>
      <c r="S713" s="26">
        <v>-1348.2</v>
      </c>
      <c r="T713" s="26">
        <f t="shared" si="159"/>
        <v>41730.1</v>
      </c>
      <c r="U713" s="27">
        <f t="shared" si="160"/>
        <v>1.30784086372328</v>
      </c>
      <c r="V713" s="26">
        <f>INDEX(检修、备用和必开!B:B,MATCH(统调负荷!$C713,检修、备用和必开!$A:$A,0))</f>
        <v>25046.8</v>
      </c>
      <c r="W713" s="26">
        <f>INDEX(检修、备用和必开!C:C,MATCH(统调负荷!$C713,检修、备用和必开!$A:$A,0))</f>
        <v>0</v>
      </c>
      <c r="X713" s="26">
        <f>INDEX(检修、备用和必开!D:D,MATCH(统调负荷!$C713,检修、备用和必开!$A:$A,0))</f>
        <v>10620</v>
      </c>
      <c r="Y713" s="26">
        <f>INDEX(检修、备用和必开!E:E,MATCH(统调负荷!$C713,检修、备用和必开!$A:$A,0))</f>
        <v>7527</v>
      </c>
      <c r="Z713" s="26">
        <f>INDEX(检修、备用和必开!F:F,MATCH(统调负荷!$C713,检修、备用和必开!$A:$A,0))</f>
        <v>980</v>
      </c>
      <c r="AA713" s="26">
        <f t="shared" si="161"/>
        <v>68465.6</v>
      </c>
      <c r="AB713" s="26">
        <v>393.54</v>
      </c>
      <c r="AC713" s="26">
        <v>361.31</v>
      </c>
      <c r="AD713" s="76">
        <f t="shared" si="162"/>
        <v>45665.40625</v>
      </c>
      <c r="AE713" s="27">
        <f t="shared" si="163"/>
        <v>-1460</v>
      </c>
      <c r="AF713" s="27">
        <f t="shared" si="164"/>
        <v>430.25</v>
      </c>
      <c r="AG713" s="27">
        <f t="shared" si="165"/>
        <v>-2297.4</v>
      </c>
      <c r="AH713" s="27">
        <f t="shared" si="166"/>
        <v>885.099999999999</v>
      </c>
      <c r="AI713" s="27">
        <f t="shared" si="167"/>
        <v>-530</v>
      </c>
      <c r="AJ713" s="27">
        <f t="shared" si="168"/>
        <v>52.05</v>
      </c>
      <c r="AK713" s="26">
        <f>INDEX(检修、备用和必开!I:I,MATCH(统调负荷!$C713,检修、备用和必开!$A:$A,0))</f>
        <v>9600.2682342093</v>
      </c>
      <c r="AL713" s="79"/>
    </row>
    <row r="714" s="74" customFormat="1" ht="13.8" spans="1:38">
      <c r="A714" s="26">
        <f t="shared" si="156"/>
        <v>3</v>
      </c>
      <c r="B714" s="26">
        <f t="shared" si="157"/>
        <v>10</v>
      </c>
      <c r="C714" t="s">
        <v>29</v>
      </c>
      <c r="D714" s="75">
        <v>0.416666666666667</v>
      </c>
      <c r="E714" s="26">
        <v>103290</v>
      </c>
      <c r="F714" s="26">
        <v>47507.05</v>
      </c>
      <c r="G714" s="26">
        <v>21993</v>
      </c>
      <c r="H714" s="26">
        <v>24606.2</v>
      </c>
      <c r="I714" s="26">
        <v>10584</v>
      </c>
      <c r="J714" s="26">
        <v>-1400.25</v>
      </c>
      <c r="K714" s="26">
        <f t="shared" si="155"/>
        <v>39980.05</v>
      </c>
      <c r="L714" s="27">
        <f t="shared" si="158"/>
        <v>1.71249410643558</v>
      </c>
      <c r="M714" s="75">
        <v>0.416666666666667</v>
      </c>
      <c r="N714" s="26">
        <v>101642</v>
      </c>
      <c r="O714" s="26">
        <v>48595.67</v>
      </c>
      <c r="P714" s="26">
        <v>18951</v>
      </c>
      <c r="Q714" s="26">
        <v>25351.2</v>
      </c>
      <c r="R714" s="26">
        <v>10124.2</v>
      </c>
      <c r="S714" s="26">
        <v>-1380.07</v>
      </c>
      <c r="T714" s="26">
        <f t="shared" si="159"/>
        <v>41068.67</v>
      </c>
      <c r="U714" s="27">
        <f t="shared" si="160"/>
        <v>1.3245765464656</v>
      </c>
      <c r="V714" s="26">
        <f>INDEX(检修、备用和必开!B:B,MATCH(统调负荷!$C714,检修、备用和必开!$A:$A,0))</f>
        <v>25046.8</v>
      </c>
      <c r="W714" s="26">
        <f>INDEX(检修、备用和必开!C:C,MATCH(统调负荷!$C714,检修、备用和必开!$A:$A,0))</f>
        <v>0</v>
      </c>
      <c r="X714" s="26">
        <f>INDEX(检修、备用和必开!D:D,MATCH(统调负荷!$C714,检修、备用和必开!$A:$A,0))</f>
        <v>10620</v>
      </c>
      <c r="Y714" s="26">
        <f>INDEX(检修、备用和必开!E:E,MATCH(统调负荷!$C714,检修、备用和必开!$A:$A,0))</f>
        <v>7527</v>
      </c>
      <c r="Z714" s="26">
        <f>INDEX(检修、备用和必开!F:F,MATCH(统调负荷!$C714,检修、备用和必开!$A:$A,0))</f>
        <v>980</v>
      </c>
      <c r="AA714" s="26">
        <f t="shared" si="161"/>
        <v>68465.6</v>
      </c>
      <c r="AB714" s="26">
        <v>390.95</v>
      </c>
      <c r="AC714" s="26">
        <v>372.54</v>
      </c>
      <c r="AD714" s="76">
        <f t="shared" si="162"/>
        <v>45665.4166666667</v>
      </c>
      <c r="AE714" s="27">
        <f t="shared" si="163"/>
        <v>-1648</v>
      </c>
      <c r="AF714" s="27">
        <f t="shared" si="164"/>
        <v>1088.62</v>
      </c>
      <c r="AG714" s="27">
        <f t="shared" si="165"/>
        <v>-3042</v>
      </c>
      <c r="AH714" s="27">
        <f t="shared" si="166"/>
        <v>745</v>
      </c>
      <c r="AI714" s="27">
        <f t="shared" si="167"/>
        <v>-459.799999999999</v>
      </c>
      <c r="AJ714" s="27">
        <f t="shared" si="168"/>
        <v>20.1800000000001</v>
      </c>
      <c r="AK714" s="26">
        <f>INDEX(检修、备用和必开!I:I,MATCH(统调负荷!$C714,检修、备用和必开!$A:$A,0))</f>
        <v>9600.2682342093</v>
      </c>
      <c r="AL714" s="79"/>
    </row>
    <row r="715" s="74" customFormat="1" ht="13.8" spans="1:38">
      <c r="A715" s="26">
        <f t="shared" si="156"/>
        <v>3</v>
      </c>
      <c r="B715" s="26">
        <f t="shared" si="157"/>
        <v>10</v>
      </c>
      <c r="C715" t="s">
        <v>29</v>
      </c>
      <c r="D715" s="75">
        <v>0.427083333333333</v>
      </c>
      <c r="E715" s="26">
        <v>100980</v>
      </c>
      <c r="F715" s="26">
        <v>45486.45</v>
      </c>
      <c r="G715" s="26">
        <v>21900</v>
      </c>
      <c r="H715" s="26">
        <v>23948</v>
      </c>
      <c r="I715" s="26">
        <v>11039</v>
      </c>
      <c r="J715" s="26">
        <v>-1393.45</v>
      </c>
      <c r="K715" s="26">
        <f t="shared" si="155"/>
        <v>37959.45</v>
      </c>
      <c r="L715" s="27">
        <f t="shared" si="158"/>
        <v>1.80365100126582</v>
      </c>
      <c r="M715" s="75">
        <v>0.427083333333333</v>
      </c>
      <c r="N715" s="26">
        <v>99645</v>
      </c>
      <c r="O715" s="26">
        <v>48432.56</v>
      </c>
      <c r="P715" s="26">
        <v>18227.6</v>
      </c>
      <c r="Q715" s="26">
        <v>23809.4</v>
      </c>
      <c r="R715" s="26">
        <v>10561.7</v>
      </c>
      <c r="S715" s="26">
        <v>-1386.26</v>
      </c>
      <c r="T715" s="26">
        <f t="shared" si="159"/>
        <v>40905.56</v>
      </c>
      <c r="U715" s="27">
        <f t="shared" si="160"/>
        <v>1.32876964364871</v>
      </c>
      <c r="V715" s="26">
        <f>INDEX(检修、备用和必开!B:B,MATCH(统调负荷!$C715,检修、备用和必开!$A:$A,0))</f>
        <v>25046.8</v>
      </c>
      <c r="W715" s="26">
        <f>INDEX(检修、备用和必开!C:C,MATCH(统调负荷!$C715,检修、备用和必开!$A:$A,0))</f>
        <v>0</v>
      </c>
      <c r="X715" s="26">
        <f>INDEX(检修、备用和必开!D:D,MATCH(统调负荷!$C715,检修、备用和必开!$A:$A,0))</f>
        <v>10620</v>
      </c>
      <c r="Y715" s="26">
        <f>INDEX(检修、备用和必开!E:E,MATCH(统调负荷!$C715,检修、备用和必开!$A:$A,0))</f>
        <v>7527</v>
      </c>
      <c r="Z715" s="26">
        <f>INDEX(检修、备用和必开!F:F,MATCH(统调负荷!$C715,检修、备用和必开!$A:$A,0))</f>
        <v>980</v>
      </c>
      <c r="AA715" s="26">
        <f t="shared" si="161"/>
        <v>68465.6</v>
      </c>
      <c r="AB715" s="26">
        <v>369.65</v>
      </c>
      <c r="AC715" s="26">
        <v>374.89</v>
      </c>
      <c r="AD715" s="76">
        <f t="shared" si="162"/>
        <v>45665.4270833333</v>
      </c>
      <c r="AE715" s="27">
        <f t="shared" si="163"/>
        <v>-1335</v>
      </c>
      <c r="AF715" s="27">
        <f t="shared" si="164"/>
        <v>2946.11</v>
      </c>
      <c r="AG715" s="27">
        <f t="shared" si="165"/>
        <v>-3672.4</v>
      </c>
      <c r="AH715" s="27">
        <f t="shared" si="166"/>
        <v>-138.599999999999</v>
      </c>
      <c r="AI715" s="27">
        <f t="shared" si="167"/>
        <v>-477.299999999999</v>
      </c>
      <c r="AJ715" s="27">
        <f t="shared" si="168"/>
        <v>7.19000000000005</v>
      </c>
      <c r="AK715" s="26">
        <f>INDEX(检修、备用和必开!I:I,MATCH(统调负荷!$C715,检修、备用和必开!$A:$A,0))</f>
        <v>9600.2682342093</v>
      </c>
      <c r="AL715" s="79"/>
    </row>
    <row r="716" s="74" customFormat="1" ht="13.8" spans="1:38">
      <c r="A716" s="26">
        <f t="shared" si="156"/>
        <v>3</v>
      </c>
      <c r="B716" s="26">
        <f t="shared" si="157"/>
        <v>10</v>
      </c>
      <c r="C716" t="s">
        <v>29</v>
      </c>
      <c r="D716" s="75">
        <v>0.4375</v>
      </c>
      <c r="E716" s="26">
        <v>100505</v>
      </c>
      <c r="F716" s="26">
        <v>45695.15</v>
      </c>
      <c r="G716" s="26">
        <v>21554</v>
      </c>
      <c r="H716" s="26">
        <v>23195.1</v>
      </c>
      <c r="I716" s="26">
        <v>11454</v>
      </c>
      <c r="J716" s="26">
        <v>-1393.25</v>
      </c>
      <c r="K716" s="26">
        <f t="shared" si="155"/>
        <v>38168.15</v>
      </c>
      <c r="L716" s="27">
        <f t="shared" si="158"/>
        <v>1.79378880034793</v>
      </c>
      <c r="M716" s="75">
        <v>0.4375</v>
      </c>
      <c r="N716" s="26">
        <v>99303.2</v>
      </c>
      <c r="O716" s="26">
        <v>49020.19</v>
      </c>
      <c r="P716" s="26">
        <v>17308.6</v>
      </c>
      <c r="Q716" s="26">
        <v>23565.2</v>
      </c>
      <c r="R716" s="26">
        <v>10827</v>
      </c>
      <c r="S716" s="26">
        <v>-1417.79</v>
      </c>
      <c r="T716" s="26">
        <f t="shared" si="159"/>
        <v>41493.19</v>
      </c>
      <c r="U716" s="27">
        <f t="shared" si="160"/>
        <v>1.31378639457688</v>
      </c>
      <c r="V716" s="26">
        <f>INDEX(检修、备用和必开!B:B,MATCH(统调负荷!$C716,检修、备用和必开!$A:$A,0))</f>
        <v>25046.8</v>
      </c>
      <c r="W716" s="26">
        <f>INDEX(检修、备用和必开!C:C,MATCH(统调负荷!$C716,检修、备用和必开!$A:$A,0))</f>
        <v>0</v>
      </c>
      <c r="X716" s="26">
        <f>INDEX(检修、备用和必开!D:D,MATCH(统调负荷!$C716,检修、备用和必开!$A:$A,0))</f>
        <v>10620</v>
      </c>
      <c r="Y716" s="26">
        <f>INDEX(检修、备用和必开!E:E,MATCH(统调负荷!$C716,检修、备用和必开!$A:$A,0))</f>
        <v>7527</v>
      </c>
      <c r="Z716" s="26">
        <f>INDEX(检修、备用和必开!F:F,MATCH(统调负荷!$C716,检修、备用和必开!$A:$A,0))</f>
        <v>980</v>
      </c>
      <c r="AA716" s="26">
        <f t="shared" si="161"/>
        <v>68465.6</v>
      </c>
      <c r="AB716" s="26">
        <v>389.05</v>
      </c>
      <c r="AC716" s="26">
        <v>376.79</v>
      </c>
      <c r="AD716" s="76">
        <f t="shared" si="162"/>
        <v>45665.4375</v>
      </c>
      <c r="AE716" s="27">
        <f t="shared" si="163"/>
        <v>-1201.8</v>
      </c>
      <c r="AF716" s="27">
        <f t="shared" si="164"/>
        <v>3325.04</v>
      </c>
      <c r="AG716" s="27">
        <f t="shared" si="165"/>
        <v>-4245.4</v>
      </c>
      <c r="AH716" s="27">
        <f t="shared" si="166"/>
        <v>370.100000000002</v>
      </c>
      <c r="AI716" s="27">
        <f t="shared" si="167"/>
        <v>-627</v>
      </c>
      <c r="AJ716" s="27">
        <f t="shared" si="168"/>
        <v>-24.54</v>
      </c>
      <c r="AK716" s="26">
        <f>INDEX(检修、备用和必开!I:I,MATCH(统调负荷!$C716,检修、备用和必开!$A:$A,0))</f>
        <v>9600.2682342093</v>
      </c>
      <c r="AL716" s="79"/>
    </row>
    <row r="717" s="74" customFormat="1" ht="13.8" spans="1:38">
      <c r="A717" s="26">
        <f t="shared" si="156"/>
        <v>3</v>
      </c>
      <c r="B717" s="26">
        <f t="shared" si="157"/>
        <v>10</v>
      </c>
      <c r="C717" t="s">
        <v>29</v>
      </c>
      <c r="D717" s="75">
        <v>0.447916666666667</v>
      </c>
      <c r="E717" s="26">
        <v>99900</v>
      </c>
      <c r="F717" s="26">
        <v>45442.75</v>
      </c>
      <c r="G717" s="26">
        <v>20713</v>
      </c>
      <c r="H717" s="26">
        <v>23299.5</v>
      </c>
      <c r="I717" s="26">
        <v>11838</v>
      </c>
      <c r="J717" s="26">
        <v>-1393.25</v>
      </c>
      <c r="K717" s="26">
        <f t="shared" si="155"/>
        <v>37915.75</v>
      </c>
      <c r="L717" s="27">
        <f t="shared" si="158"/>
        <v>1.80572980885252</v>
      </c>
      <c r="M717" s="75">
        <v>0.447916666666667</v>
      </c>
      <c r="N717" s="26">
        <v>98812.9</v>
      </c>
      <c r="O717" s="26">
        <v>48493.32</v>
      </c>
      <c r="P717" s="26">
        <v>16616.2</v>
      </c>
      <c r="Q717" s="26">
        <v>23977.3</v>
      </c>
      <c r="R717" s="26">
        <v>11035.1</v>
      </c>
      <c r="S717" s="26">
        <v>-1309.02</v>
      </c>
      <c r="T717" s="26">
        <f t="shared" si="159"/>
        <v>40966.32</v>
      </c>
      <c r="U717" s="27">
        <f t="shared" si="160"/>
        <v>1.32720457671724</v>
      </c>
      <c r="V717" s="26">
        <f>INDEX(检修、备用和必开!B:B,MATCH(统调负荷!$C717,检修、备用和必开!$A:$A,0))</f>
        <v>25046.8</v>
      </c>
      <c r="W717" s="26">
        <f>INDEX(检修、备用和必开!C:C,MATCH(统调负荷!$C717,检修、备用和必开!$A:$A,0))</f>
        <v>0</v>
      </c>
      <c r="X717" s="26">
        <f>INDEX(检修、备用和必开!D:D,MATCH(统调负荷!$C717,检修、备用和必开!$A:$A,0))</f>
        <v>10620</v>
      </c>
      <c r="Y717" s="26">
        <f>INDEX(检修、备用和必开!E:E,MATCH(统调负荷!$C717,检修、备用和必开!$A:$A,0))</f>
        <v>7527</v>
      </c>
      <c r="Z717" s="26">
        <f>INDEX(检修、备用和必开!F:F,MATCH(统调负荷!$C717,检修、备用和必开!$A:$A,0))</f>
        <v>980</v>
      </c>
      <c r="AA717" s="26">
        <f t="shared" si="161"/>
        <v>68465.6</v>
      </c>
      <c r="AB717" s="26">
        <v>370.04</v>
      </c>
      <c r="AC717" s="26">
        <v>362.34</v>
      </c>
      <c r="AD717" s="76">
        <f t="shared" si="162"/>
        <v>45665.4479166667</v>
      </c>
      <c r="AE717" s="27">
        <f t="shared" si="163"/>
        <v>-1087.10000000001</v>
      </c>
      <c r="AF717" s="27">
        <f t="shared" si="164"/>
        <v>3050.57</v>
      </c>
      <c r="AG717" s="27">
        <f t="shared" si="165"/>
        <v>-4096.8</v>
      </c>
      <c r="AH717" s="27">
        <f t="shared" si="166"/>
        <v>677.799999999999</v>
      </c>
      <c r="AI717" s="27">
        <f t="shared" si="167"/>
        <v>-802.9</v>
      </c>
      <c r="AJ717" s="27">
        <f t="shared" si="168"/>
        <v>84.23</v>
      </c>
      <c r="AK717" s="26">
        <f>INDEX(检修、备用和必开!I:I,MATCH(统调负荷!$C717,检修、备用和必开!$A:$A,0))</f>
        <v>9600.2682342093</v>
      </c>
      <c r="AL717" s="79"/>
    </row>
    <row r="718" s="74" customFormat="1" ht="13.8" spans="1:38">
      <c r="A718" s="26">
        <f t="shared" si="156"/>
        <v>3</v>
      </c>
      <c r="B718" s="26">
        <f t="shared" si="157"/>
        <v>11</v>
      </c>
      <c r="C718" t="s">
        <v>29</v>
      </c>
      <c r="D718" s="75">
        <v>0.458333333333333</v>
      </c>
      <c r="E718" s="26">
        <v>99630</v>
      </c>
      <c r="F718" s="26">
        <v>46161.25</v>
      </c>
      <c r="G718" s="26">
        <v>19272</v>
      </c>
      <c r="H718" s="26">
        <v>23446</v>
      </c>
      <c r="I718" s="26">
        <v>12144</v>
      </c>
      <c r="J718" s="26">
        <v>-1393.25</v>
      </c>
      <c r="K718" s="26">
        <f t="shared" si="155"/>
        <v>38634.25</v>
      </c>
      <c r="L718" s="27">
        <f t="shared" si="158"/>
        <v>1.77214777043685</v>
      </c>
      <c r="M718" s="75">
        <v>0.458333333333333</v>
      </c>
      <c r="N718" s="26">
        <v>98446.8</v>
      </c>
      <c r="O718" s="26">
        <v>48581.88</v>
      </c>
      <c r="P718" s="26">
        <v>16078.3</v>
      </c>
      <c r="Q718" s="26">
        <v>23822.1</v>
      </c>
      <c r="R718" s="26">
        <v>11279.8</v>
      </c>
      <c r="S718" s="26">
        <v>-1315.28</v>
      </c>
      <c r="T718" s="26">
        <f t="shared" si="159"/>
        <v>41054.88</v>
      </c>
      <c r="U718" s="27">
        <f t="shared" si="160"/>
        <v>1.32493002402715</v>
      </c>
      <c r="V718" s="26">
        <f>INDEX(检修、备用和必开!B:B,MATCH(统调负荷!$C718,检修、备用和必开!$A:$A,0))</f>
        <v>25046.8</v>
      </c>
      <c r="W718" s="26">
        <f>INDEX(检修、备用和必开!C:C,MATCH(统调负荷!$C718,检修、备用和必开!$A:$A,0))</f>
        <v>0</v>
      </c>
      <c r="X718" s="26">
        <f>INDEX(检修、备用和必开!D:D,MATCH(统调负荷!$C718,检修、备用和必开!$A:$A,0))</f>
        <v>10620</v>
      </c>
      <c r="Y718" s="26">
        <f>INDEX(检修、备用和必开!E:E,MATCH(统调负荷!$C718,检修、备用和必开!$A:$A,0))</f>
        <v>7527</v>
      </c>
      <c r="Z718" s="26">
        <f>INDEX(检修、备用和必开!F:F,MATCH(统调负荷!$C718,检修、备用和必开!$A:$A,0))</f>
        <v>980</v>
      </c>
      <c r="AA718" s="26">
        <f t="shared" si="161"/>
        <v>68465.6</v>
      </c>
      <c r="AB718" s="26">
        <v>371.95</v>
      </c>
      <c r="AC718" s="26">
        <v>375.64</v>
      </c>
      <c r="AD718" s="76">
        <f t="shared" si="162"/>
        <v>45665.4583333333</v>
      </c>
      <c r="AE718" s="27">
        <f t="shared" si="163"/>
        <v>-1183.2</v>
      </c>
      <c r="AF718" s="27">
        <f t="shared" si="164"/>
        <v>2420.63</v>
      </c>
      <c r="AG718" s="27">
        <f t="shared" si="165"/>
        <v>-3193.7</v>
      </c>
      <c r="AH718" s="27">
        <f t="shared" si="166"/>
        <v>376.099999999999</v>
      </c>
      <c r="AI718" s="27">
        <f t="shared" si="167"/>
        <v>-864.200000000001</v>
      </c>
      <c r="AJ718" s="27">
        <f t="shared" si="168"/>
        <v>77.97</v>
      </c>
      <c r="AK718" s="26">
        <f>INDEX(检修、备用和必开!I:I,MATCH(统调负荷!$C718,检修、备用和必开!$A:$A,0))</f>
        <v>9600.2682342093</v>
      </c>
      <c r="AL718" s="79"/>
    </row>
    <row r="719" s="74" customFormat="1" ht="13.8" spans="1:38">
      <c r="A719" s="26">
        <f t="shared" si="156"/>
        <v>3</v>
      </c>
      <c r="B719" s="26">
        <f t="shared" si="157"/>
        <v>11</v>
      </c>
      <c r="C719" t="s">
        <v>29</v>
      </c>
      <c r="D719" s="75">
        <v>0.46875</v>
      </c>
      <c r="E719" s="26">
        <v>99235</v>
      </c>
      <c r="F719" s="26">
        <v>46946.65</v>
      </c>
      <c r="G719" s="26">
        <v>17880</v>
      </c>
      <c r="H719" s="26">
        <v>23376.6</v>
      </c>
      <c r="I719" s="26">
        <v>12425</v>
      </c>
      <c r="J719" s="26">
        <v>-1393.25</v>
      </c>
      <c r="K719" s="26">
        <f t="shared" si="155"/>
        <v>39419.65</v>
      </c>
      <c r="L719" s="27">
        <f t="shared" si="158"/>
        <v>1.73683936818313</v>
      </c>
      <c r="M719" s="75">
        <v>0.46875</v>
      </c>
      <c r="N719" s="26">
        <v>98188.8</v>
      </c>
      <c r="O719" s="26">
        <v>48704.14</v>
      </c>
      <c r="P719" s="26">
        <v>15170.4</v>
      </c>
      <c r="Q719" s="26">
        <v>24145.2</v>
      </c>
      <c r="R719" s="26">
        <v>11505.6</v>
      </c>
      <c r="S719" s="26">
        <v>-1336.54</v>
      </c>
      <c r="T719" s="26">
        <f t="shared" si="159"/>
        <v>41177.14</v>
      </c>
      <c r="U719" s="27">
        <f t="shared" si="160"/>
        <v>1.32180270957045</v>
      </c>
      <c r="V719" s="26">
        <f>INDEX(检修、备用和必开!B:B,MATCH(统调负荷!$C719,检修、备用和必开!$A:$A,0))</f>
        <v>25046.8</v>
      </c>
      <c r="W719" s="26">
        <f>INDEX(检修、备用和必开!C:C,MATCH(统调负荷!$C719,检修、备用和必开!$A:$A,0))</f>
        <v>0</v>
      </c>
      <c r="X719" s="26">
        <f>INDEX(检修、备用和必开!D:D,MATCH(统调负荷!$C719,检修、备用和必开!$A:$A,0))</f>
        <v>10620</v>
      </c>
      <c r="Y719" s="26">
        <f>INDEX(检修、备用和必开!E:E,MATCH(统调负荷!$C719,检修、备用和必开!$A:$A,0))</f>
        <v>7527</v>
      </c>
      <c r="Z719" s="26">
        <f>INDEX(检修、备用和必开!F:F,MATCH(统调负荷!$C719,检修、备用和必开!$A:$A,0))</f>
        <v>980</v>
      </c>
      <c r="AA719" s="26">
        <f t="shared" si="161"/>
        <v>68465.6</v>
      </c>
      <c r="AB719" s="26">
        <v>377.78</v>
      </c>
      <c r="AC719" s="26">
        <v>363.8</v>
      </c>
      <c r="AD719" s="76">
        <f t="shared" si="162"/>
        <v>45665.46875</v>
      </c>
      <c r="AE719" s="27">
        <f t="shared" si="163"/>
        <v>-1046.2</v>
      </c>
      <c r="AF719" s="27">
        <f t="shared" si="164"/>
        <v>1757.49</v>
      </c>
      <c r="AG719" s="27">
        <f t="shared" si="165"/>
        <v>-2709.6</v>
      </c>
      <c r="AH719" s="27">
        <f t="shared" si="166"/>
        <v>768.600000000002</v>
      </c>
      <c r="AI719" s="27">
        <f t="shared" si="167"/>
        <v>-919.4</v>
      </c>
      <c r="AJ719" s="27">
        <f t="shared" si="168"/>
        <v>56.71</v>
      </c>
      <c r="AK719" s="26">
        <f>INDEX(检修、备用和必开!I:I,MATCH(统调负荷!$C719,检修、备用和必开!$A:$A,0))</f>
        <v>9600.2682342093</v>
      </c>
      <c r="AL719" s="79"/>
    </row>
    <row r="720" s="74" customFormat="1" ht="13.8" spans="1:38">
      <c r="A720" s="26">
        <f t="shared" si="156"/>
        <v>3</v>
      </c>
      <c r="B720" s="26">
        <f t="shared" si="157"/>
        <v>11</v>
      </c>
      <c r="C720" t="s">
        <v>29</v>
      </c>
      <c r="D720" s="75">
        <v>0.479166666666667</v>
      </c>
      <c r="E720" s="26">
        <v>97285</v>
      </c>
      <c r="F720" s="26">
        <v>46331.55</v>
      </c>
      <c r="G720" s="26">
        <v>16479</v>
      </c>
      <c r="H720" s="26">
        <v>23200.7</v>
      </c>
      <c r="I720" s="26">
        <v>12667</v>
      </c>
      <c r="J720" s="26">
        <v>-1393.25</v>
      </c>
      <c r="K720" s="26">
        <f t="shared" si="155"/>
        <v>38804.55</v>
      </c>
      <c r="L720" s="27">
        <f t="shared" si="158"/>
        <v>1.76437041532501</v>
      </c>
      <c r="M720" s="75">
        <v>0.479166666666667</v>
      </c>
      <c r="N720" s="26">
        <v>96440.4</v>
      </c>
      <c r="O720" s="26">
        <v>47886.61</v>
      </c>
      <c r="P720" s="26">
        <v>14589.6</v>
      </c>
      <c r="Q720" s="26">
        <v>23584.1</v>
      </c>
      <c r="R720" s="26">
        <v>11785.4</v>
      </c>
      <c r="S720" s="26">
        <v>-1405.31</v>
      </c>
      <c r="T720" s="26">
        <f t="shared" si="159"/>
        <v>40359.61</v>
      </c>
      <c r="U720" s="27">
        <f t="shared" si="160"/>
        <v>1.34299968163742</v>
      </c>
      <c r="V720" s="26">
        <f>INDEX(检修、备用和必开!B:B,MATCH(统调负荷!$C720,检修、备用和必开!$A:$A,0))</f>
        <v>25046.8</v>
      </c>
      <c r="W720" s="26">
        <f>INDEX(检修、备用和必开!C:C,MATCH(统调负荷!$C720,检修、备用和必开!$A:$A,0))</f>
        <v>0</v>
      </c>
      <c r="X720" s="26">
        <f>INDEX(检修、备用和必开!D:D,MATCH(统调负荷!$C720,检修、备用和必开!$A:$A,0))</f>
        <v>10620</v>
      </c>
      <c r="Y720" s="26">
        <f>INDEX(检修、备用和必开!E:E,MATCH(统调负荷!$C720,检修、备用和必开!$A:$A,0))</f>
        <v>7527</v>
      </c>
      <c r="Z720" s="26">
        <f>INDEX(检修、备用和必开!F:F,MATCH(统调负荷!$C720,检修、备用和必开!$A:$A,0))</f>
        <v>980</v>
      </c>
      <c r="AA720" s="26">
        <f t="shared" si="161"/>
        <v>68465.6</v>
      </c>
      <c r="AB720" s="26">
        <v>372.14</v>
      </c>
      <c r="AC720" s="26">
        <v>374.92</v>
      </c>
      <c r="AD720" s="76">
        <f t="shared" si="162"/>
        <v>45665.4791666667</v>
      </c>
      <c r="AE720" s="27">
        <f t="shared" si="163"/>
        <v>-844.600000000006</v>
      </c>
      <c r="AF720" s="27">
        <f t="shared" si="164"/>
        <v>1555.06</v>
      </c>
      <c r="AG720" s="27">
        <f t="shared" si="165"/>
        <v>-1889.4</v>
      </c>
      <c r="AH720" s="27">
        <f t="shared" si="166"/>
        <v>383.399999999998</v>
      </c>
      <c r="AI720" s="27">
        <f t="shared" si="167"/>
        <v>-881.6</v>
      </c>
      <c r="AJ720" s="27">
        <f t="shared" si="168"/>
        <v>-12.0599999999999</v>
      </c>
      <c r="AK720" s="26">
        <f>INDEX(检修、备用和必开!I:I,MATCH(统调负荷!$C720,检修、备用和必开!$A:$A,0))</f>
        <v>9600.2682342093</v>
      </c>
      <c r="AL720" s="79"/>
    </row>
    <row r="721" s="74" customFormat="1" ht="13.8" spans="1:38">
      <c r="A721" s="26">
        <f t="shared" si="156"/>
        <v>3</v>
      </c>
      <c r="B721" s="26">
        <f t="shared" si="157"/>
        <v>11</v>
      </c>
      <c r="C721" t="s">
        <v>29</v>
      </c>
      <c r="D721" s="75">
        <v>0.489583333333333</v>
      </c>
      <c r="E721" s="26">
        <v>94050</v>
      </c>
      <c r="F721" s="26">
        <v>44623.15</v>
      </c>
      <c r="G721" s="26">
        <v>14898</v>
      </c>
      <c r="H721" s="26">
        <v>23155.1</v>
      </c>
      <c r="I721" s="26">
        <v>12767</v>
      </c>
      <c r="J721" s="26">
        <v>-1393.25</v>
      </c>
      <c r="K721" s="26">
        <f t="shared" si="155"/>
        <v>37096.15</v>
      </c>
      <c r="L721" s="27">
        <f t="shared" si="158"/>
        <v>1.84562548943758</v>
      </c>
      <c r="M721" s="75">
        <v>0.489583333333333</v>
      </c>
      <c r="N721" s="26">
        <v>93308.9</v>
      </c>
      <c r="O721" s="26">
        <v>45803.86</v>
      </c>
      <c r="P721" s="26">
        <v>13861.7</v>
      </c>
      <c r="Q721" s="26">
        <v>22905.5</v>
      </c>
      <c r="R721" s="26">
        <v>12025.2</v>
      </c>
      <c r="S721" s="26">
        <v>-1287.36</v>
      </c>
      <c r="T721" s="26">
        <f t="shared" si="159"/>
        <v>38276.86</v>
      </c>
      <c r="U721" s="27">
        <f t="shared" si="160"/>
        <v>1.40020443030493</v>
      </c>
      <c r="V721" s="26">
        <f>INDEX(检修、备用和必开!B:B,MATCH(统调负荷!$C721,检修、备用和必开!$A:$A,0))</f>
        <v>25046.8</v>
      </c>
      <c r="W721" s="26">
        <f>INDEX(检修、备用和必开!C:C,MATCH(统调负荷!$C721,检修、备用和必开!$A:$A,0))</f>
        <v>0</v>
      </c>
      <c r="X721" s="26">
        <f>INDEX(检修、备用和必开!D:D,MATCH(统调负荷!$C721,检修、备用和必开!$A:$A,0))</f>
        <v>10620</v>
      </c>
      <c r="Y721" s="26">
        <f>INDEX(检修、备用和必开!E:E,MATCH(统调负荷!$C721,检修、备用和必开!$A:$A,0))</f>
        <v>7527</v>
      </c>
      <c r="Z721" s="26">
        <f>INDEX(检修、备用和必开!F:F,MATCH(统调负荷!$C721,检修、备用和必开!$A:$A,0))</f>
        <v>980</v>
      </c>
      <c r="AA721" s="26">
        <f t="shared" si="161"/>
        <v>68465.6</v>
      </c>
      <c r="AB721" s="26">
        <v>348.28</v>
      </c>
      <c r="AC721" s="26">
        <v>337.4</v>
      </c>
      <c r="AD721" s="76">
        <f t="shared" si="162"/>
        <v>45665.4895833333</v>
      </c>
      <c r="AE721" s="27">
        <f t="shared" si="163"/>
        <v>-741.100000000006</v>
      </c>
      <c r="AF721" s="27">
        <f t="shared" si="164"/>
        <v>1180.71</v>
      </c>
      <c r="AG721" s="27">
        <f t="shared" si="165"/>
        <v>-1036.3</v>
      </c>
      <c r="AH721" s="27">
        <f t="shared" si="166"/>
        <v>-249.599999999999</v>
      </c>
      <c r="AI721" s="27">
        <f t="shared" si="167"/>
        <v>-741.799999999999</v>
      </c>
      <c r="AJ721" s="27">
        <f t="shared" si="168"/>
        <v>105.89</v>
      </c>
      <c r="AK721" s="26">
        <f>INDEX(检修、备用和必开!I:I,MATCH(统调负荷!$C721,检修、备用和必开!$A:$A,0))</f>
        <v>9600.2682342093</v>
      </c>
      <c r="AL721" s="79"/>
    </row>
    <row r="722" s="74" customFormat="1" ht="13.8" spans="1:38">
      <c r="A722" s="26">
        <f t="shared" si="156"/>
        <v>3</v>
      </c>
      <c r="B722" s="26">
        <f t="shared" si="157"/>
        <v>12</v>
      </c>
      <c r="C722" t="s">
        <v>29</v>
      </c>
      <c r="D722" s="75">
        <v>0.5</v>
      </c>
      <c r="E722" s="26">
        <v>87825</v>
      </c>
      <c r="F722" s="26">
        <v>40849.55</v>
      </c>
      <c r="G722" s="26">
        <v>13941</v>
      </c>
      <c r="H722" s="26">
        <v>21581.7</v>
      </c>
      <c r="I722" s="26">
        <v>12846</v>
      </c>
      <c r="J722" s="26">
        <v>-1393.25</v>
      </c>
      <c r="K722" s="26">
        <f t="shared" si="155"/>
        <v>33322.55</v>
      </c>
      <c r="L722" s="27">
        <f t="shared" si="158"/>
        <v>2.05463267366993</v>
      </c>
      <c r="M722" s="75">
        <v>0.5</v>
      </c>
      <c r="N722" s="26">
        <v>87136</v>
      </c>
      <c r="O722" s="26">
        <v>42717.7</v>
      </c>
      <c r="P722" s="26">
        <v>12884.3</v>
      </c>
      <c r="Q722" s="26">
        <v>20757.5</v>
      </c>
      <c r="R722" s="26">
        <v>12133</v>
      </c>
      <c r="S722" s="26">
        <v>-1356.5</v>
      </c>
      <c r="T722" s="26">
        <f t="shared" si="159"/>
        <v>35190.7</v>
      </c>
      <c r="U722" s="27">
        <f t="shared" si="160"/>
        <v>1.49453293662834</v>
      </c>
      <c r="V722" s="26">
        <f>INDEX(检修、备用和必开!B:B,MATCH(统调负荷!$C722,检修、备用和必开!$A:$A,0))</f>
        <v>25046.8</v>
      </c>
      <c r="W722" s="26">
        <f>INDEX(检修、备用和必开!C:C,MATCH(统调负荷!$C722,检修、备用和必开!$A:$A,0))</f>
        <v>0</v>
      </c>
      <c r="X722" s="26">
        <f>INDEX(检修、备用和必开!D:D,MATCH(统调负荷!$C722,检修、备用和必开!$A:$A,0))</f>
        <v>10620</v>
      </c>
      <c r="Y722" s="26">
        <f>INDEX(检修、备用和必开!E:E,MATCH(统调负荷!$C722,检修、备用和必开!$A:$A,0))</f>
        <v>7527</v>
      </c>
      <c r="Z722" s="26">
        <f>INDEX(检修、备用和必开!F:F,MATCH(统调负荷!$C722,检修、备用和必开!$A:$A,0))</f>
        <v>980</v>
      </c>
      <c r="AA722" s="26">
        <f t="shared" si="161"/>
        <v>68465.6</v>
      </c>
      <c r="AB722" s="26">
        <v>244.29</v>
      </c>
      <c r="AC722" s="26">
        <v>295.45</v>
      </c>
      <c r="AD722" s="76">
        <f t="shared" si="162"/>
        <v>45665.5</v>
      </c>
      <c r="AE722" s="27">
        <f t="shared" si="163"/>
        <v>-689</v>
      </c>
      <c r="AF722" s="27">
        <f t="shared" si="164"/>
        <v>1868.14999999999</v>
      </c>
      <c r="AG722" s="27">
        <f t="shared" si="165"/>
        <v>-1056.7</v>
      </c>
      <c r="AH722" s="27">
        <f t="shared" si="166"/>
        <v>-824.200000000001</v>
      </c>
      <c r="AI722" s="27">
        <f t="shared" si="167"/>
        <v>-713</v>
      </c>
      <c r="AJ722" s="27">
        <f t="shared" si="168"/>
        <v>36.75</v>
      </c>
      <c r="AK722" s="26">
        <f>INDEX(检修、备用和必开!I:I,MATCH(统调负荷!$C722,检修、备用和必开!$A:$A,0))</f>
        <v>9600.2682342093</v>
      </c>
      <c r="AL722" s="79"/>
    </row>
    <row r="723" s="74" customFormat="1" ht="13.8" spans="1:38">
      <c r="A723" s="26">
        <f t="shared" si="156"/>
        <v>3</v>
      </c>
      <c r="B723" s="26">
        <f t="shared" si="157"/>
        <v>12</v>
      </c>
      <c r="C723" t="s">
        <v>29</v>
      </c>
      <c r="D723" s="75">
        <v>0.510416666666667</v>
      </c>
      <c r="E723" s="26">
        <v>87985</v>
      </c>
      <c r="F723" s="26">
        <v>42273.85</v>
      </c>
      <c r="G723" s="26">
        <v>13474</v>
      </c>
      <c r="H723" s="26">
        <v>20720.4</v>
      </c>
      <c r="I723" s="26">
        <v>12910</v>
      </c>
      <c r="J723" s="26">
        <v>-1393.25</v>
      </c>
      <c r="K723" s="26">
        <f t="shared" si="155"/>
        <v>34746.85</v>
      </c>
      <c r="L723" s="27">
        <f t="shared" si="158"/>
        <v>1.9704117063849</v>
      </c>
      <c r="M723" s="75">
        <v>0.510416666666667</v>
      </c>
      <c r="N723" s="26">
        <v>87208.8</v>
      </c>
      <c r="O723" s="26">
        <v>44438.61</v>
      </c>
      <c r="P723" s="26">
        <v>11444</v>
      </c>
      <c r="Q723" s="26">
        <v>20365.6</v>
      </c>
      <c r="R723" s="26">
        <v>12283</v>
      </c>
      <c r="S723" s="26">
        <v>-1322.41</v>
      </c>
      <c r="T723" s="26">
        <f t="shared" si="159"/>
        <v>36911.61</v>
      </c>
      <c r="U723" s="27">
        <f t="shared" si="160"/>
        <v>1.44042248937076</v>
      </c>
      <c r="V723" s="26">
        <f>INDEX(检修、备用和必开!B:B,MATCH(统调负荷!$C723,检修、备用和必开!$A:$A,0))</f>
        <v>25046.8</v>
      </c>
      <c r="W723" s="26">
        <f>INDEX(检修、备用和必开!C:C,MATCH(统调负荷!$C723,检修、备用和必开!$A:$A,0))</f>
        <v>0</v>
      </c>
      <c r="X723" s="26">
        <f>INDEX(检修、备用和必开!D:D,MATCH(统调负荷!$C723,检修、备用和必开!$A:$A,0))</f>
        <v>10620</v>
      </c>
      <c r="Y723" s="26">
        <f>INDEX(检修、备用和必开!E:E,MATCH(统调负荷!$C723,检修、备用和必开!$A:$A,0))</f>
        <v>7527</v>
      </c>
      <c r="Z723" s="26">
        <f>INDEX(检修、备用和必开!F:F,MATCH(统调负荷!$C723,检修、备用和必开!$A:$A,0))</f>
        <v>980</v>
      </c>
      <c r="AA723" s="26">
        <f t="shared" si="161"/>
        <v>68465.6</v>
      </c>
      <c r="AB723" s="26">
        <v>341.68</v>
      </c>
      <c r="AC723" s="26">
        <v>345.97</v>
      </c>
      <c r="AD723" s="76">
        <f t="shared" si="162"/>
        <v>45665.5104166667</v>
      </c>
      <c r="AE723" s="27">
        <f t="shared" si="163"/>
        <v>-776.199999999997</v>
      </c>
      <c r="AF723" s="27">
        <f t="shared" si="164"/>
        <v>2164.76</v>
      </c>
      <c r="AG723" s="27">
        <f t="shared" si="165"/>
        <v>-2030</v>
      </c>
      <c r="AH723" s="27">
        <f t="shared" si="166"/>
        <v>-354.800000000003</v>
      </c>
      <c r="AI723" s="27">
        <f t="shared" si="167"/>
        <v>-627</v>
      </c>
      <c r="AJ723" s="27">
        <f t="shared" si="168"/>
        <v>70.8399999999999</v>
      </c>
      <c r="AK723" s="26">
        <f>INDEX(检修、备用和必开!I:I,MATCH(统调负荷!$C723,检修、备用和必开!$A:$A,0))</f>
        <v>9600.2682342093</v>
      </c>
      <c r="AL723" s="79"/>
    </row>
    <row r="724" s="74" customFormat="1" ht="13.8" spans="1:38">
      <c r="A724" s="26">
        <f t="shared" si="156"/>
        <v>3</v>
      </c>
      <c r="B724" s="26">
        <f t="shared" si="157"/>
        <v>12</v>
      </c>
      <c r="C724" t="s">
        <v>29</v>
      </c>
      <c r="D724" s="75">
        <v>0.520833333333333</v>
      </c>
      <c r="E724" s="26">
        <v>87190</v>
      </c>
      <c r="F724" s="26">
        <v>42102.25</v>
      </c>
      <c r="G724" s="26">
        <v>13033</v>
      </c>
      <c r="H724" s="26">
        <v>20518</v>
      </c>
      <c r="I724" s="26">
        <v>12930</v>
      </c>
      <c r="J724" s="26">
        <v>-1393.25</v>
      </c>
      <c r="K724" s="26">
        <f t="shared" si="155"/>
        <v>34575.25</v>
      </c>
      <c r="L724" s="27">
        <f t="shared" si="158"/>
        <v>1.9801910326028</v>
      </c>
      <c r="M724" s="75">
        <v>0.520833333333333</v>
      </c>
      <c r="N724" s="26">
        <v>86631.1</v>
      </c>
      <c r="O724" s="26">
        <v>44300.8</v>
      </c>
      <c r="P724" s="26">
        <v>10890.3</v>
      </c>
      <c r="Q724" s="26">
        <v>20276.2</v>
      </c>
      <c r="R724" s="26">
        <v>12466.3</v>
      </c>
      <c r="S724" s="26">
        <v>-1302.5</v>
      </c>
      <c r="T724" s="26">
        <f t="shared" si="159"/>
        <v>36773.8</v>
      </c>
      <c r="U724" s="27">
        <f t="shared" si="160"/>
        <v>1.44461089847195</v>
      </c>
      <c r="V724" s="26">
        <f>INDEX(检修、备用和必开!B:B,MATCH(统调负荷!$C724,检修、备用和必开!$A:$A,0))</f>
        <v>25046.8</v>
      </c>
      <c r="W724" s="26">
        <f>INDEX(检修、备用和必开!C:C,MATCH(统调负荷!$C724,检修、备用和必开!$A:$A,0))</f>
        <v>0</v>
      </c>
      <c r="X724" s="26">
        <f>INDEX(检修、备用和必开!D:D,MATCH(统调负荷!$C724,检修、备用和必开!$A:$A,0))</f>
        <v>10620</v>
      </c>
      <c r="Y724" s="26">
        <f>INDEX(检修、备用和必开!E:E,MATCH(统调负荷!$C724,检修、备用和必开!$A:$A,0))</f>
        <v>7527</v>
      </c>
      <c r="Z724" s="26">
        <f>INDEX(检修、备用和必开!F:F,MATCH(统调负荷!$C724,检修、备用和必开!$A:$A,0))</f>
        <v>980</v>
      </c>
      <c r="AA724" s="26">
        <f t="shared" si="161"/>
        <v>68465.6</v>
      </c>
      <c r="AB724" s="26">
        <v>347.83</v>
      </c>
      <c r="AC724" s="26">
        <v>343.36</v>
      </c>
      <c r="AD724" s="76">
        <f t="shared" si="162"/>
        <v>45665.5208333333</v>
      </c>
      <c r="AE724" s="27">
        <f t="shared" si="163"/>
        <v>-558.899999999994</v>
      </c>
      <c r="AF724" s="27">
        <f t="shared" si="164"/>
        <v>2198.55</v>
      </c>
      <c r="AG724" s="27">
        <f t="shared" si="165"/>
        <v>-2142.7</v>
      </c>
      <c r="AH724" s="27">
        <f t="shared" si="166"/>
        <v>-241.799999999999</v>
      </c>
      <c r="AI724" s="27">
        <f t="shared" si="167"/>
        <v>-463.700000000001</v>
      </c>
      <c r="AJ724" s="27">
        <f t="shared" si="168"/>
        <v>90.75</v>
      </c>
      <c r="AK724" s="26">
        <f>INDEX(检修、备用和必开!I:I,MATCH(统调负荷!$C724,检修、备用和必开!$A:$A,0))</f>
        <v>9600.2682342093</v>
      </c>
      <c r="AL724" s="79"/>
    </row>
    <row r="725" s="74" customFormat="1" ht="13.8" spans="1:38">
      <c r="A725" s="26">
        <f t="shared" si="156"/>
        <v>3</v>
      </c>
      <c r="B725" s="26">
        <f t="shared" si="157"/>
        <v>12</v>
      </c>
      <c r="C725" t="s">
        <v>29</v>
      </c>
      <c r="D725" s="75">
        <v>0.53125</v>
      </c>
      <c r="E725" s="26">
        <v>86795</v>
      </c>
      <c r="F725" s="26">
        <v>42330.35</v>
      </c>
      <c r="G725" s="26">
        <v>12570</v>
      </c>
      <c r="H725" s="26">
        <v>20362.1</v>
      </c>
      <c r="I725" s="26">
        <v>12926</v>
      </c>
      <c r="J725" s="26">
        <v>-1393.45</v>
      </c>
      <c r="K725" s="26">
        <f t="shared" si="155"/>
        <v>34803.35</v>
      </c>
      <c r="L725" s="27">
        <f t="shared" si="158"/>
        <v>1.96721292634186</v>
      </c>
      <c r="M725" s="75">
        <v>0.53125</v>
      </c>
      <c r="N725" s="26">
        <v>86090.7</v>
      </c>
      <c r="O725" s="26">
        <v>44456.3</v>
      </c>
      <c r="P725" s="26">
        <v>10417.1</v>
      </c>
      <c r="Q725" s="26">
        <v>20080.6</v>
      </c>
      <c r="R725" s="26">
        <v>12441.3</v>
      </c>
      <c r="S725" s="26">
        <v>-1304.6</v>
      </c>
      <c r="T725" s="26">
        <f t="shared" si="159"/>
        <v>36929.3</v>
      </c>
      <c r="U725" s="27">
        <f t="shared" si="160"/>
        <v>1.43988660190581</v>
      </c>
      <c r="V725" s="26">
        <f>INDEX(检修、备用和必开!B:B,MATCH(统调负荷!$C725,检修、备用和必开!$A:$A,0))</f>
        <v>25046.8</v>
      </c>
      <c r="W725" s="26">
        <f>INDEX(检修、备用和必开!C:C,MATCH(统调负荷!$C725,检修、备用和必开!$A:$A,0))</f>
        <v>0</v>
      </c>
      <c r="X725" s="26">
        <f>INDEX(检修、备用和必开!D:D,MATCH(统调负荷!$C725,检修、备用和必开!$A:$A,0))</f>
        <v>10620</v>
      </c>
      <c r="Y725" s="26">
        <f>INDEX(检修、备用和必开!E:E,MATCH(统调负荷!$C725,检修、备用和必开!$A:$A,0))</f>
        <v>7527</v>
      </c>
      <c r="Z725" s="26">
        <f>INDEX(检修、备用和必开!F:F,MATCH(统调负荷!$C725,检修、备用和必开!$A:$A,0))</f>
        <v>980</v>
      </c>
      <c r="AA725" s="26">
        <f t="shared" si="161"/>
        <v>68465.6</v>
      </c>
      <c r="AB725" s="26">
        <v>349.04</v>
      </c>
      <c r="AC725" s="26">
        <v>348.75</v>
      </c>
      <c r="AD725" s="76">
        <f t="shared" si="162"/>
        <v>45665.53125</v>
      </c>
      <c r="AE725" s="27">
        <f t="shared" si="163"/>
        <v>-704.300000000003</v>
      </c>
      <c r="AF725" s="27">
        <f t="shared" si="164"/>
        <v>2125.95</v>
      </c>
      <c r="AG725" s="27">
        <f t="shared" si="165"/>
        <v>-2152.9</v>
      </c>
      <c r="AH725" s="27">
        <f t="shared" si="166"/>
        <v>-281.5</v>
      </c>
      <c r="AI725" s="27">
        <f t="shared" si="167"/>
        <v>-484.700000000001</v>
      </c>
      <c r="AJ725" s="27">
        <f t="shared" si="168"/>
        <v>88.8500000000001</v>
      </c>
      <c r="AK725" s="26">
        <f>INDEX(检修、备用和必开!I:I,MATCH(统调负荷!$C725,检修、备用和必开!$A:$A,0))</f>
        <v>9600.2682342093</v>
      </c>
      <c r="AL725" s="79"/>
    </row>
    <row r="726" s="74" customFormat="1" ht="13.8" spans="1:38">
      <c r="A726" s="26">
        <f t="shared" si="156"/>
        <v>3</v>
      </c>
      <c r="B726" s="26">
        <f t="shared" si="157"/>
        <v>13</v>
      </c>
      <c r="C726" t="s">
        <v>29</v>
      </c>
      <c r="D726" s="75">
        <v>0.541666666666667</v>
      </c>
      <c r="E726" s="26">
        <v>86635</v>
      </c>
      <c r="F726" s="26">
        <v>42533.75</v>
      </c>
      <c r="G726" s="26">
        <v>12253</v>
      </c>
      <c r="H726" s="26">
        <v>20336.5</v>
      </c>
      <c r="I726" s="26">
        <v>12905</v>
      </c>
      <c r="J726" s="26">
        <v>-1393.25</v>
      </c>
      <c r="K726" s="26">
        <f t="shared" si="155"/>
        <v>35006.75</v>
      </c>
      <c r="L726" s="27">
        <f t="shared" si="158"/>
        <v>1.95578281331457</v>
      </c>
      <c r="M726" s="75">
        <v>0.541666666666667</v>
      </c>
      <c r="N726" s="26">
        <v>85788</v>
      </c>
      <c r="O726" s="26">
        <v>44854.69</v>
      </c>
      <c r="P726" s="26">
        <v>9613.76</v>
      </c>
      <c r="Q726" s="26">
        <v>20111.2</v>
      </c>
      <c r="R726" s="26">
        <v>12523.3</v>
      </c>
      <c r="S726" s="26">
        <v>-1314.95</v>
      </c>
      <c r="T726" s="26">
        <f t="shared" si="159"/>
        <v>37327.69</v>
      </c>
      <c r="U726" s="27">
        <f t="shared" si="160"/>
        <v>1.42792280504024</v>
      </c>
      <c r="V726" s="26">
        <f>INDEX(检修、备用和必开!B:B,MATCH(统调负荷!$C726,检修、备用和必开!$A:$A,0))</f>
        <v>25046.8</v>
      </c>
      <c r="W726" s="26">
        <f>INDEX(检修、备用和必开!C:C,MATCH(统调负荷!$C726,检修、备用和必开!$A:$A,0))</f>
        <v>0</v>
      </c>
      <c r="X726" s="26">
        <f>INDEX(检修、备用和必开!D:D,MATCH(统调负荷!$C726,检修、备用和必开!$A:$A,0))</f>
        <v>10620</v>
      </c>
      <c r="Y726" s="26">
        <f>INDEX(检修、备用和必开!E:E,MATCH(统调负荷!$C726,检修、备用和必开!$A:$A,0))</f>
        <v>7527</v>
      </c>
      <c r="Z726" s="26">
        <f>INDEX(检修、备用和必开!F:F,MATCH(统调负荷!$C726,检修、备用和必开!$A:$A,0))</f>
        <v>980</v>
      </c>
      <c r="AA726" s="26">
        <f t="shared" si="161"/>
        <v>68465.6</v>
      </c>
      <c r="AB726" s="26">
        <v>347.77</v>
      </c>
      <c r="AC726" s="26">
        <v>345.65</v>
      </c>
      <c r="AD726" s="76">
        <f t="shared" si="162"/>
        <v>45665.5416666667</v>
      </c>
      <c r="AE726" s="27">
        <f t="shared" si="163"/>
        <v>-847</v>
      </c>
      <c r="AF726" s="27">
        <f t="shared" si="164"/>
        <v>2320.94</v>
      </c>
      <c r="AG726" s="27">
        <f t="shared" si="165"/>
        <v>-2639.24</v>
      </c>
      <c r="AH726" s="27">
        <f t="shared" si="166"/>
        <v>-225.299999999999</v>
      </c>
      <c r="AI726" s="27">
        <f t="shared" si="167"/>
        <v>-381.700000000001</v>
      </c>
      <c r="AJ726" s="27">
        <f t="shared" si="168"/>
        <v>78.3</v>
      </c>
      <c r="AK726" s="26">
        <f>INDEX(检修、备用和必开!I:I,MATCH(统调负荷!$C726,检修、备用和必开!$A:$A,0))</f>
        <v>9600.2682342093</v>
      </c>
      <c r="AL726" s="79"/>
    </row>
    <row r="727" s="74" customFormat="1" ht="13.8" spans="1:38">
      <c r="A727" s="26">
        <f t="shared" si="156"/>
        <v>3</v>
      </c>
      <c r="B727" s="26">
        <f t="shared" si="157"/>
        <v>13</v>
      </c>
      <c r="C727" t="s">
        <v>29</v>
      </c>
      <c r="D727" s="75">
        <v>0.552083333333333</v>
      </c>
      <c r="E727" s="26">
        <v>87940</v>
      </c>
      <c r="F727" s="26">
        <v>43663.15</v>
      </c>
      <c r="G727" s="26">
        <v>12668</v>
      </c>
      <c r="H727" s="26">
        <v>20169.1</v>
      </c>
      <c r="I727" s="26">
        <v>12833</v>
      </c>
      <c r="J727" s="26">
        <v>-1393.25</v>
      </c>
      <c r="K727" s="26">
        <f t="shared" si="155"/>
        <v>36136.15</v>
      </c>
      <c r="L727" s="27">
        <f t="shared" si="158"/>
        <v>1.89465673570649</v>
      </c>
      <c r="M727" s="75">
        <v>0.552083333333333</v>
      </c>
      <c r="N727" s="26">
        <v>87193.9</v>
      </c>
      <c r="O727" s="26">
        <v>46594.25</v>
      </c>
      <c r="P727" s="26">
        <v>9291.04</v>
      </c>
      <c r="Q727" s="26">
        <v>20001.7</v>
      </c>
      <c r="R727" s="26">
        <v>12601</v>
      </c>
      <c r="S727" s="26">
        <v>-1294.09</v>
      </c>
      <c r="T727" s="26">
        <f t="shared" si="159"/>
        <v>39067.25</v>
      </c>
      <c r="U727" s="27">
        <f t="shared" si="160"/>
        <v>1.37793095814319</v>
      </c>
      <c r="V727" s="26">
        <f>INDEX(检修、备用和必开!B:B,MATCH(统调负荷!$C727,检修、备用和必开!$A:$A,0))</f>
        <v>25046.8</v>
      </c>
      <c r="W727" s="26">
        <f>INDEX(检修、备用和必开!C:C,MATCH(统调负荷!$C727,检修、备用和必开!$A:$A,0))</f>
        <v>0</v>
      </c>
      <c r="X727" s="26">
        <f>INDEX(检修、备用和必开!D:D,MATCH(统调负荷!$C727,检修、备用和必开!$A:$A,0))</f>
        <v>10620</v>
      </c>
      <c r="Y727" s="26">
        <f>INDEX(检修、备用和必开!E:E,MATCH(统调负荷!$C727,检修、备用和必开!$A:$A,0))</f>
        <v>7527</v>
      </c>
      <c r="Z727" s="26">
        <f>INDEX(检修、备用和必开!F:F,MATCH(统调负荷!$C727,检修、备用和必开!$A:$A,0))</f>
        <v>980</v>
      </c>
      <c r="AA727" s="26">
        <f t="shared" si="161"/>
        <v>68465.6</v>
      </c>
      <c r="AB727" s="26">
        <v>354.55</v>
      </c>
      <c r="AC727" s="26">
        <v>369.2</v>
      </c>
      <c r="AD727" s="76">
        <f t="shared" si="162"/>
        <v>45665.5520833333</v>
      </c>
      <c r="AE727" s="27">
        <f t="shared" si="163"/>
        <v>-746.100000000006</v>
      </c>
      <c r="AF727" s="27">
        <f t="shared" si="164"/>
        <v>2931.1</v>
      </c>
      <c r="AG727" s="27">
        <f t="shared" si="165"/>
        <v>-3376.96</v>
      </c>
      <c r="AH727" s="27">
        <f t="shared" si="166"/>
        <v>-167.399999999998</v>
      </c>
      <c r="AI727" s="27">
        <f t="shared" si="167"/>
        <v>-232</v>
      </c>
      <c r="AJ727" s="27">
        <f t="shared" si="168"/>
        <v>99.1600000000001</v>
      </c>
      <c r="AK727" s="26">
        <f>INDEX(检修、备用和必开!I:I,MATCH(统调负荷!$C727,检修、备用和必开!$A:$A,0))</f>
        <v>9600.2682342093</v>
      </c>
      <c r="AL727" s="79"/>
    </row>
    <row r="728" s="74" customFormat="1" ht="13.8" spans="1:38">
      <c r="A728" s="26">
        <f t="shared" si="156"/>
        <v>3</v>
      </c>
      <c r="B728" s="26">
        <f t="shared" si="157"/>
        <v>13</v>
      </c>
      <c r="C728" t="s">
        <v>29</v>
      </c>
      <c r="D728" s="75">
        <v>0.5625</v>
      </c>
      <c r="E728" s="26">
        <v>90560</v>
      </c>
      <c r="F728" s="26">
        <v>46195.15</v>
      </c>
      <c r="G728" s="26">
        <v>13004</v>
      </c>
      <c r="H728" s="26">
        <v>20035.1</v>
      </c>
      <c r="I728" s="26">
        <v>12719</v>
      </c>
      <c r="J728" s="26">
        <v>-1393.25</v>
      </c>
      <c r="K728" s="26">
        <f t="shared" si="155"/>
        <v>38668.15</v>
      </c>
      <c r="L728" s="27">
        <f t="shared" si="158"/>
        <v>1.7705941453108</v>
      </c>
      <c r="M728" s="75">
        <v>0.5625</v>
      </c>
      <c r="N728" s="26">
        <v>89325.1</v>
      </c>
      <c r="O728" s="26">
        <v>48623.17</v>
      </c>
      <c r="P728" s="26">
        <v>9649.45</v>
      </c>
      <c r="Q728" s="26">
        <v>19887</v>
      </c>
      <c r="R728" s="26">
        <v>12412.9</v>
      </c>
      <c r="S728" s="26">
        <v>-1247.42</v>
      </c>
      <c r="T728" s="26">
        <f t="shared" si="159"/>
        <v>41096.17</v>
      </c>
      <c r="U728" s="27">
        <f t="shared" si="160"/>
        <v>1.3238722047669</v>
      </c>
      <c r="V728" s="26">
        <f>INDEX(检修、备用和必开!B:B,MATCH(统调负荷!$C728,检修、备用和必开!$A:$A,0))</f>
        <v>25046.8</v>
      </c>
      <c r="W728" s="26">
        <f>INDEX(检修、备用和必开!C:C,MATCH(统调负荷!$C728,检修、备用和必开!$A:$A,0))</f>
        <v>0</v>
      </c>
      <c r="X728" s="26">
        <f>INDEX(检修、备用和必开!D:D,MATCH(统调负荷!$C728,检修、备用和必开!$A:$A,0))</f>
        <v>10620</v>
      </c>
      <c r="Y728" s="26">
        <f>INDEX(检修、备用和必开!E:E,MATCH(统调负荷!$C728,检修、备用和必开!$A:$A,0))</f>
        <v>7527</v>
      </c>
      <c r="Z728" s="26">
        <f>INDEX(检修、备用和必开!F:F,MATCH(统调负荷!$C728,检修、备用和必开!$A:$A,0))</f>
        <v>980</v>
      </c>
      <c r="AA728" s="26">
        <f t="shared" si="161"/>
        <v>68465.6</v>
      </c>
      <c r="AB728" s="26">
        <v>382.14</v>
      </c>
      <c r="AC728" s="26">
        <v>407.15</v>
      </c>
      <c r="AD728" s="76">
        <f t="shared" si="162"/>
        <v>45665.5625</v>
      </c>
      <c r="AE728" s="27">
        <f t="shared" si="163"/>
        <v>-1234.89999999999</v>
      </c>
      <c r="AF728" s="27">
        <f t="shared" si="164"/>
        <v>2428.02</v>
      </c>
      <c r="AG728" s="27">
        <f t="shared" si="165"/>
        <v>-3354.55</v>
      </c>
      <c r="AH728" s="27">
        <f t="shared" si="166"/>
        <v>-148.099999999999</v>
      </c>
      <c r="AI728" s="27">
        <f t="shared" si="167"/>
        <v>-306.1</v>
      </c>
      <c r="AJ728" s="27">
        <f t="shared" si="168"/>
        <v>145.83</v>
      </c>
      <c r="AK728" s="26">
        <f>INDEX(检修、备用和必开!I:I,MATCH(统调负荷!$C728,检修、备用和必开!$A:$A,0))</f>
        <v>9600.2682342093</v>
      </c>
      <c r="AL728" s="79"/>
    </row>
    <row r="729" s="74" customFormat="1" ht="13.8" spans="1:38">
      <c r="A729" s="26">
        <f t="shared" si="156"/>
        <v>3</v>
      </c>
      <c r="B729" s="26">
        <f t="shared" si="157"/>
        <v>13</v>
      </c>
      <c r="C729" t="s">
        <v>29</v>
      </c>
      <c r="D729" s="75">
        <v>0.572916666666667</v>
      </c>
      <c r="E729" s="26">
        <v>94325</v>
      </c>
      <c r="F729" s="26">
        <v>49491.05</v>
      </c>
      <c r="G729" s="26">
        <v>13040</v>
      </c>
      <c r="H729" s="26">
        <v>20639.2</v>
      </c>
      <c r="I729" s="26">
        <v>12548</v>
      </c>
      <c r="J729" s="26">
        <v>-1393.25</v>
      </c>
      <c r="K729" s="26">
        <f t="shared" si="155"/>
        <v>41964.05</v>
      </c>
      <c r="L729" s="27">
        <f t="shared" si="158"/>
        <v>1.63152984518892</v>
      </c>
      <c r="M729" s="75">
        <v>0.572916666666667</v>
      </c>
      <c r="N729" s="26">
        <v>92604</v>
      </c>
      <c r="O729" s="26">
        <v>51027.91</v>
      </c>
      <c r="P729" s="26">
        <v>9316.43</v>
      </c>
      <c r="Q729" s="26">
        <v>21341.2</v>
      </c>
      <c r="R729" s="26">
        <v>12251.1</v>
      </c>
      <c r="S729" s="26">
        <v>-1332.64</v>
      </c>
      <c r="T729" s="26">
        <f t="shared" si="159"/>
        <v>43500.91</v>
      </c>
      <c r="U729" s="27">
        <f t="shared" si="160"/>
        <v>1.26504894319035</v>
      </c>
      <c r="V729" s="26">
        <f>INDEX(检修、备用和必开!B:B,MATCH(统调负荷!$C729,检修、备用和必开!$A:$A,0))</f>
        <v>25046.8</v>
      </c>
      <c r="W729" s="26">
        <f>INDEX(检修、备用和必开!C:C,MATCH(统调负荷!$C729,检修、备用和必开!$A:$A,0))</f>
        <v>0</v>
      </c>
      <c r="X729" s="26">
        <f>INDEX(检修、备用和必开!D:D,MATCH(统调负荷!$C729,检修、备用和必开!$A:$A,0))</f>
        <v>10620</v>
      </c>
      <c r="Y729" s="26">
        <f>INDEX(检修、备用和必开!E:E,MATCH(统调负荷!$C729,检修、备用和必开!$A:$A,0))</f>
        <v>7527</v>
      </c>
      <c r="Z729" s="26">
        <f>INDEX(检修、备用和必开!F:F,MATCH(统调负荷!$C729,检修、备用和必开!$A:$A,0))</f>
        <v>980</v>
      </c>
      <c r="AA729" s="26">
        <f t="shared" si="161"/>
        <v>68465.6</v>
      </c>
      <c r="AB729" s="26">
        <v>467.54</v>
      </c>
      <c r="AC729" s="26">
        <v>436.93</v>
      </c>
      <c r="AD729" s="76">
        <f t="shared" si="162"/>
        <v>45665.5729166667</v>
      </c>
      <c r="AE729" s="27">
        <f t="shared" si="163"/>
        <v>-1721</v>
      </c>
      <c r="AF729" s="27">
        <f t="shared" si="164"/>
        <v>1536.86</v>
      </c>
      <c r="AG729" s="27">
        <f t="shared" si="165"/>
        <v>-3723.57</v>
      </c>
      <c r="AH729" s="27">
        <f t="shared" si="166"/>
        <v>702</v>
      </c>
      <c r="AI729" s="27">
        <f t="shared" si="167"/>
        <v>-296.9</v>
      </c>
      <c r="AJ729" s="27">
        <f t="shared" si="168"/>
        <v>60.6099999999999</v>
      </c>
      <c r="AK729" s="26">
        <f>INDEX(检修、备用和必开!I:I,MATCH(统调负荷!$C729,检修、备用和必开!$A:$A,0))</f>
        <v>9600.2682342093</v>
      </c>
      <c r="AL729" s="79"/>
    </row>
    <row r="730" s="74" customFormat="1" ht="13.8" spans="1:38">
      <c r="A730" s="26">
        <f t="shared" si="156"/>
        <v>3</v>
      </c>
      <c r="B730" s="26">
        <f t="shared" si="157"/>
        <v>14</v>
      </c>
      <c r="C730" t="s">
        <v>29</v>
      </c>
      <c r="D730" s="75">
        <v>0.583333333333333</v>
      </c>
      <c r="E730" s="26">
        <v>94590</v>
      </c>
      <c r="F730" s="26">
        <v>49429.55</v>
      </c>
      <c r="G730" s="26">
        <v>13198</v>
      </c>
      <c r="H730" s="26">
        <v>21033.7</v>
      </c>
      <c r="I730" s="26">
        <v>12322</v>
      </c>
      <c r="J730" s="26">
        <v>-1393.25</v>
      </c>
      <c r="K730" s="26">
        <f t="shared" si="155"/>
        <v>41902.55</v>
      </c>
      <c r="L730" s="27">
        <f t="shared" si="158"/>
        <v>1.63392442703368</v>
      </c>
      <c r="M730" s="75">
        <v>0.583333333333333</v>
      </c>
      <c r="N730" s="26">
        <v>92871.1</v>
      </c>
      <c r="O730" s="26">
        <v>51335.2</v>
      </c>
      <c r="P730" s="26">
        <v>9347.72</v>
      </c>
      <c r="Q730" s="26">
        <v>21490.4</v>
      </c>
      <c r="R730" s="26">
        <v>12057.9</v>
      </c>
      <c r="S730" s="26">
        <v>-1360.12</v>
      </c>
      <c r="T730" s="26">
        <f t="shared" si="159"/>
        <v>43808.2</v>
      </c>
      <c r="U730" s="27">
        <f t="shared" si="160"/>
        <v>1.25790674687019</v>
      </c>
      <c r="V730" s="26">
        <f>INDEX(检修、备用和必开!B:B,MATCH(统调负荷!$C730,检修、备用和必开!$A:$A,0))</f>
        <v>25046.8</v>
      </c>
      <c r="W730" s="26">
        <f>INDEX(检修、备用和必开!C:C,MATCH(统调负荷!$C730,检修、备用和必开!$A:$A,0))</f>
        <v>0</v>
      </c>
      <c r="X730" s="26">
        <f>INDEX(检修、备用和必开!D:D,MATCH(统调负荷!$C730,检修、备用和必开!$A:$A,0))</f>
        <v>10620</v>
      </c>
      <c r="Y730" s="26">
        <f>INDEX(检修、备用和必开!E:E,MATCH(统调负荷!$C730,检修、备用和必开!$A:$A,0))</f>
        <v>7527</v>
      </c>
      <c r="Z730" s="26">
        <f>INDEX(检修、备用和必开!F:F,MATCH(统调负荷!$C730,检修、备用和必开!$A:$A,0))</f>
        <v>980</v>
      </c>
      <c r="AA730" s="26">
        <f t="shared" si="161"/>
        <v>68465.6</v>
      </c>
      <c r="AB730" s="26">
        <v>434.68</v>
      </c>
      <c r="AC730" s="26">
        <v>416.18</v>
      </c>
      <c r="AD730" s="76">
        <f t="shared" si="162"/>
        <v>45665.5833333333</v>
      </c>
      <c r="AE730" s="27">
        <f t="shared" si="163"/>
        <v>-1718.89999999999</v>
      </c>
      <c r="AF730" s="27">
        <f t="shared" si="164"/>
        <v>1905.64999999999</v>
      </c>
      <c r="AG730" s="27">
        <f t="shared" si="165"/>
        <v>-3850.28</v>
      </c>
      <c r="AH730" s="27">
        <f t="shared" si="166"/>
        <v>456.700000000001</v>
      </c>
      <c r="AI730" s="27">
        <f t="shared" si="167"/>
        <v>-264.1</v>
      </c>
      <c r="AJ730" s="27">
        <f t="shared" si="168"/>
        <v>33.1300000000001</v>
      </c>
      <c r="AK730" s="26">
        <f>INDEX(检修、备用和必开!I:I,MATCH(统调负荷!$C730,检修、备用和必开!$A:$A,0))</f>
        <v>9600.2682342093</v>
      </c>
      <c r="AL730" s="79"/>
    </row>
    <row r="731" s="74" customFormat="1" ht="13.8" spans="1:38">
      <c r="A731" s="26">
        <f t="shared" si="156"/>
        <v>3</v>
      </c>
      <c r="B731" s="26">
        <f t="shared" si="157"/>
        <v>14</v>
      </c>
      <c r="C731" t="s">
        <v>29</v>
      </c>
      <c r="D731" s="75">
        <v>0.59375</v>
      </c>
      <c r="E731" s="26">
        <v>94205</v>
      </c>
      <c r="F731" s="26">
        <v>48432.55</v>
      </c>
      <c r="G731" s="26">
        <v>13907</v>
      </c>
      <c r="H731" s="26">
        <v>21189.7</v>
      </c>
      <c r="I731" s="26">
        <v>12069</v>
      </c>
      <c r="J731" s="26">
        <v>-1393.25</v>
      </c>
      <c r="K731" s="26">
        <f t="shared" si="155"/>
        <v>40905.55</v>
      </c>
      <c r="L731" s="27">
        <f t="shared" si="158"/>
        <v>1.67374842778058</v>
      </c>
      <c r="M731" s="75">
        <v>0.59375</v>
      </c>
      <c r="N731" s="26">
        <v>91784</v>
      </c>
      <c r="O731" s="26">
        <v>49223.09</v>
      </c>
      <c r="P731" s="26">
        <v>10483.1</v>
      </c>
      <c r="Q731" s="26">
        <v>21523.4</v>
      </c>
      <c r="R731" s="26">
        <v>11850.8</v>
      </c>
      <c r="S731" s="26">
        <v>-1296.39</v>
      </c>
      <c r="T731" s="26">
        <f t="shared" si="159"/>
        <v>41696.09</v>
      </c>
      <c r="U731" s="27">
        <f t="shared" si="160"/>
        <v>1.30869107381687</v>
      </c>
      <c r="V731" s="26">
        <f>INDEX(检修、备用和必开!B:B,MATCH(统调负荷!$C731,检修、备用和必开!$A:$A,0))</f>
        <v>25046.8</v>
      </c>
      <c r="W731" s="26">
        <f>INDEX(检修、备用和必开!C:C,MATCH(统调负荷!$C731,检修、备用和必开!$A:$A,0))</f>
        <v>0</v>
      </c>
      <c r="X731" s="26">
        <f>INDEX(检修、备用和必开!D:D,MATCH(统调负荷!$C731,检修、备用和必开!$A:$A,0))</f>
        <v>10620</v>
      </c>
      <c r="Y731" s="26">
        <f>INDEX(检修、备用和必开!E:E,MATCH(统调负荷!$C731,检修、备用和必开!$A:$A,0))</f>
        <v>7527</v>
      </c>
      <c r="Z731" s="26">
        <f>INDEX(检修、备用和必开!F:F,MATCH(统调负荷!$C731,检修、备用和必开!$A:$A,0))</f>
        <v>980</v>
      </c>
      <c r="AA731" s="26">
        <f t="shared" si="161"/>
        <v>68465.6</v>
      </c>
      <c r="AB731" s="26">
        <v>394.03</v>
      </c>
      <c r="AC731" s="26">
        <v>369.94</v>
      </c>
      <c r="AD731" s="76">
        <f t="shared" si="162"/>
        <v>45665.59375</v>
      </c>
      <c r="AE731" s="27">
        <f t="shared" si="163"/>
        <v>-2421</v>
      </c>
      <c r="AF731" s="27">
        <f t="shared" si="164"/>
        <v>790.539999999994</v>
      </c>
      <c r="AG731" s="27">
        <f t="shared" si="165"/>
        <v>-3423.9</v>
      </c>
      <c r="AH731" s="27">
        <f t="shared" si="166"/>
        <v>333.700000000001</v>
      </c>
      <c r="AI731" s="27">
        <f t="shared" si="167"/>
        <v>-218.200000000001</v>
      </c>
      <c r="AJ731" s="27">
        <f t="shared" si="168"/>
        <v>96.8599999999999</v>
      </c>
      <c r="AK731" s="26">
        <f>INDEX(检修、备用和必开!I:I,MATCH(统调负荷!$C731,检修、备用和必开!$A:$A,0))</f>
        <v>9600.2682342093</v>
      </c>
      <c r="AL731" s="79"/>
    </row>
    <row r="732" s="74" customFormat="1" ht="13.8" spans="1:38">
      <c r="A732" s="26">
        <f t="shared" si="156"/>
        <v>3</v>
      </c>
      <c r="B732" s="26">
        <f t="shared" si="157"/>
        <v>14</v>
      </c>
      <c r="C732" t="s">
        <v>29</v>
      </c>
      <c r="D732" s="75">
        <v>0.604166666666667</v>
      </c>
      <c r="E732" s="26">
        <v>94565</v>
      </c>
      <c r="F732" s="26">
        <v>46870.05</v>
      </c>
      <c r="G732" s="26">
        <v>15880</v>
      </c>
      <c r="H732" s="26">
        <v>21457.2</v>
      </c>
      <c r="I732" s="26">
        <v>11751</v>
      </c>
      <c r="J732" s="26">
        <v>-1393.25</v>
      </c>
      <c r="K732" s="26">
        <f t="shared" si="155"/>
        <v>39343.05</v>
      </c>
      <c r="L732" s="27">
        <f t="shared" si="158"/>
        <v>1.74022095389147</v>
      </c>
      <c r="M732" s="75">
        <v>0.604166666666667</v>
      </c>
      <c r="N732" s="26">
        <v>92153.3</v>
      </c>
      <c r="O732" s="26">
        <v>47418.33</v>
      </c>
      <c r="P732" s="26">
        <v>12286.9</v>
      </c>
      <c r="Q732" s="26">
        <v>22179.6</v>
      </c>
      <c r="R732" s="26">
        <v>11583.5</v>
      </c>
      <c r="S732" s="26">
        <v>-1315.03</v>
      </c>
      <c r="T732" s="26">
        <f t="shared" si="159"/>
        <v>39891.33</v>
      </c>
      <c r="U732" s="27">
        <f t="shared" si="160"/>
        <v>1.355450351436</v>
      </c>
      <c r="V732" s="26">
        <f>INDEX(检修、备用和必开!B:B,MATCH(统调负荷!$C732,检修、备用和必开!$A:$A,0))</f>
        <v>25046.8</v>
      </c>
      <c r="W732" s="26">
        <f>INDEX(检修、备用和必开!C:C,MATCH(统调负荷!$C732,检修、备用和必开!$A:$A,0))</f>
        <v>0</v>
      </c>
      <c r="X732" s="26">
        <f>INDEX(检修、备用和必开!D:D,MATCH(统调负荷!$C732,检修、备用和必开!$A:$A,0))</f>
        <v>10620</v>
      </c>
      <c r="Y732" s="26">
        <f>INDEX(检修、备用和必开!E:E,MATCH(统调负荷!$C732,检修、备用和必开!$A:$A,0))</f>
        <v>7527</v>
      </c>
      <c r="Z732" s="26">
        <f>INDEX(检修、备用和必开!F:F,MATCH(统调负荷!$C732,检修、备用和必开!$A:$A,0))</f>
        <v>980</v>
      </c>
      <c r="AA732" s="26">
        <f t="shared" si="161"/>
        <v>68465.6</v>
      </c>
      <c r="AB732" s="26">
        <v>369.25</v>
      </c>
      <c r="AC732" s="26">
        <v>349.73</v>
      </c>
      <c r="AD732" s="76">
        <f t="shared" si="162"/>
        <v>45665.6041666667</v>
      </c>
      <c r="AE732" s="27">
        <f t="shared" si="163"/>
        <v>-2411.7</v>
      </c>
      <c r="AF732" s="27">
        <f t="shared" si="164"/>
        <v>548.279999999999</v>
      </c>
      <c r="AG732" s="27">
        <f t="shared" si="165"/>
        <v>-3593.1</v>
      </c>
      <c r="AH732" s="27">
        <f t="shared" si="166"/>
        <v>722.399999999998</v>
      </c>
      <c r="AI732" s="27">
        <f t="shared" si="167"/>
        <v>-167.5</v>
      </c>
      <c r="AJ732" s="27">
        <f t="shared" si="168"/>
        <v>78.22</v>
      </c>
      <c r="AK732" s="26">
        <f>INDEX(检修、备用和必开!I:I,MATCH(统调负荷!$C732,检修、备用和必开!$A:$A,0))</f>
        <v>9600.2682342093</v>
      </c>
      <c r="AL732" s="79"/>
    </row>
    <row r="733" s="74" customFormat="1" ht="13.8" spans="1:38">
      <c r="A733" s="26">
        <f t="shared" si="156"/>
        <v>3</v>
      </c>
      <c r="B733" s="26">
        <f t="shared" si="157"/>
        <v>14</v>
      </c>
      <c r="C733" t="s">
        <v>29</v>
      </c>
      <c r="D733" s="75">
        <v>0.614583333333333</v>
      </c>
      <c r="E733" s="26">
        <v>95040</v>
      </c>
      <c r="F733" s="26">
        <v>47533.45</v>
      </c>
      <c r="G733" s="26">
        <v>16228</v>
      </c>
      <c r="H733" s="26">
        <v>21275.8</v>
      </c>
      <c r="I733" s="26">
        <v>11396</v>
      </c>
      <c r="J733" s="26">
        <v>-1393.25</v>
      </c>
      <c r="K733" s="26">
        <f t="shared" si="155"/>
        <v>40006.45</v>
      </c>
      <c r="L733" s="27">
        <f t="shared" si="158"/>
        <v>1.71136404254814</v>
      </c>
      <c r="M733" s="75">
        <v>0.614583333333333</v>
      </c>
      <c r="N733" s="26">
        <v>92799.7</v>
      </c>
      <c r="O733" s="26">
        <v>47546.05</v>
      </c>
      <c r="P733" s="26">
        <v>13125.8</v>
      </c>
      <c r="Q733" s="26">
        <v>22282.3</v>
      </c>
      <c r="R733" s="26">
        <v>11208.6</v>
      </c>
      <c r="S733" s="26">
        <v>-1363.05</v>
      </c>
      <c r="T733" s="26">
        <f t="shared" si="159"/>
        <v>40019.05</v>
      </c>
      <c r="U733" s="27">
        <f t="shared" si="160"/>
        <v>1.35203168305882</v>
      </c>
      <c r="V733" s="26">
        <f>INDEX(检修、备用和必开!B:B,MATCH(统调负荷!$C733,检修、备用和必开!$A:$A,0))</f>
        <v>25046.8</v>
      </c>
      <c r="W733" s="26">
        <f>INDEX(检修、备用和必开!C:C,MATCH(统调负荷!$C733,检修、备用和必开!$A:$A,0))</f>
        <v>0</v>
      </c>
      <c r="X733" s="26">
        <f>INDEX(检修、备用和必开!D:D,MATCH(统调负荷!$C733,检修、备用和必开!$A:$A,0))</f>
        <v>10620</v>
      </c>
      <c r="Y733" s="26">
        <f>INDEX(检修、备用和必开!E:E,MATCH(统调负荷!$C733,检修、备用和必开!$A:$A,0))</f>
        <v>7527</v>
      </c>
      <c r="Z733" s="26">
        <f>INDEX(检修、备用和必开!F:F,MATCH(统调负荷!$C733,检修、备用和必开!$A:$A,0))</f>
        <v>980</v>
      </c>
      <c r="AA733" s="26">
        <f t="shared" si="161"/>
        <v>68465.6</v>
      </c>
      <c r="AB733" s="26">
        <v>372.87</v>
      </c>
      <c r="AC733" s="26">
        <v>358.34</v>
      </c>
      <c r="AD733" s="76">
        <f t="shared" si="162"/>
        <v>45665.6145833333</v>
      </c>
      <c r="AE733" s="27">
        <f t="shared" si="163"/>
        <v>-2240.3</v>
      </c>
      <c r="AF733" s="27">
        <f t="shared" si="164"/>
        <v>12.6000000000058</v>
      </c>
      <c r="AG733" s="27">
        <f t="shared" si="165"/>
        <v>-3102.2</v>
      </c>
      <c r="AH733" s="27">
        <f t="shared" si="166"/>
        <v>1006.5</v>
      </c>
      <c r="AI733" s="27">
        <f t="shared" si="167"/>
        <v>-187.4</v>
      </c>
      <c r="AJ733" s="27">
        <f t="shared" si="168"/>
        <v>30.2</v>
      </c>
      <c r="AK733" s="26">
        <f>INDEX(检修、备用和必开!I:I,MATCH(统调负荷!$C733,检修、备用和必开!$A:$A,0))</f>
        <v>9600.2682342093</v>
      </c>
      <c r="AL733" s="79"/>
    </row>
    <row r="734" s="74" customFormat="1" ht="13.8" spans="1:38">
      <c r="A734" s="26">
        <f t="shared" si="156"/>
        <v>3</v>
      </c>
      <c r="B734" s="26">
        <f t="shared" si="157"/>
        <v>15</v>
      </c>
      <c r="C734" t="s">
        <v>29</v>
      </c>
      <c r="D734" s="75">
        <v>0.625</v>
      </c>
      <c r="E734" s="26">
        <v>95910</v>
      </c>
      <c r="F734" s="26">
        <v>47754.45</v>
      </c>
      <c r="G734" s="26">
        <v>17446</v>
      </c>
      <c r="H734" s="26">
        <v>21069.8</v>
      </c>
      <c r="I734" s="26">
        <v>11033</v>
      </c>
      <c r="J734" s="26">
        <v>-1393.25</v>
      </c>
      <c r="K734" s="26">
        <f t="shared" si="155"/>
        <v>40227.45</v>
      </c>
      <c r="L734" s="27">
        <f t="shared" si="158"/>
        <v>1.70196221734164</v>
      </c>
      <c r="M734" s="75">
        <v>0.625</v>
      </c>
      <c r="N734" s="26">
        <v>93129.5</v>
      </c>
      <c r="O734" s="26">
        <v>48412.12</v>
      </c>
      <c r="P734" s="26">
        <v>13203.8</v>
      </c>
      <c r="Q734" s="26">
        <v>22132.9</v>
      </c>
      <c r="R734" s="26">
        <v>10746.8</v>
      </c>
      <c r="S734" s="26">
        <v>-1366.12</v>
      </c>
      <c r="T734" s="26">
        <f t="shared" si="159"/>
        <v>40885.12</v>
      </c>
      <c r="U734" s="27">
        <f t="shared" si="160"/>
        <v>1.32929697086426</v>
      </c>
      <c r="V734" s="26">
        <f>INDEX(检修、备用和必开!B:B,MATCH(统调负荷!$C734,检修、备用和必开!$A:$A,0))</f>
        <v>25046.8</v>
      </c>
      <c r="W734" s="26">
        <f>INDEX(检修、备用和必开!C:C,MATCH(统调负荷!$C734,检修、备用和必开!$A:$A,0))</f>
        <v>0</v>
      </c>
      <c r="X734" s="26">
        <f>INDEX(检修、备用和必开!D:D,MATCH(统调负荷!$C734,检修、备用和必开!$A:$A,0))</f>
        <v>10620</v>
      </c>
      <c r="Y734" s="26">
        <f>INDEX(检修、备用和必开!E:E,MATCH(统调负荷!$C734,检修、备用和必开!$A:$A,0))</f>
        <v>7527</v>
      </c>
      <c r="Z734" s="26">
        <f>INDEX(检修、备用和必开!F:F,MATCH(统调负荷!$C734,检修、备用和必开!$A:$A,0))</f>
        <v>980</v>
      </c>
      <c r="AA734" s="26">
        <f t="shared" si="161"/>
        <v>68465.6</v>
      </c>
      <c r="AB734" s="26">
        <v>381.27</v>
      </c>
      <c r="AC734" s="26">
        <v>366.21</v>
      </c>
      <c r="AD734" s="76">
        <f t="shared" si="162"/>
        <v>45665.625</v>
      </c>
      <c r="AE734" s="27">
        <f t="shared" si="163"/>
        <v>-2780.5</v>
      </c>
      <c r="AF734" s="27">
        <f t="shared" si="164"/>
        <v>657.670000000006</v>
      </c>
      <c r="AG734" s="27">
        <f t="shared" si="165"/>
        <v>-4242.2</v>
      </c>
      <c r="AH734" s="27">
        <f t="shared" si="166"/>
        <v>1063.1</v>
      </c>
      <c r="AI734" s="27">
        <f t="shared" si="167"/>
        <v>-286.200000000001</v>
      </c>
      <c r="AJ734" s="27">
        <f t="shared" si="168"/>
        <v>27.1300000000001</v>
      </c>
      <c r="AK734" s="26">
        <f>INDEX(检修、备用和必开!I:I,MATCH(统调负荷!$C734,检修、备用和必开!$A:$A,0))</f>
        <v>9600.2682342093</v>
      </c>
      <c r="AL734" s="79"/>
    </row>
    <row r="735" s="74" customFormat="1" ht="13.8" spans="1:38">
      <c r="A735" s="26">
        <f t="shared" si="156"/>
        <v>3</v>
      </c>
      <c r="B735" s="26">
        <f t="shared" si="157"/>
        <v>15</v>
      </c>
      <c r="C735" t="s">
        <v>29</v>
      </c>
      <c r="D735" s="75">
        <v>0.635416666666667</v>
      </c>
      <c r="E735" s="26">
        <v>96865</v>
      </c>
      <c r="F735" s="26">
        <v>48902.05</v>
      </c>
      <c r="G735" s="26">
        <v>17931</v>
      </c>
      <c r="H735" s="26">
        <v>20812.4</v>
      </c>
      <c r="I735" s="26">
        <v>10613</v>
      </c>
      <c r="J735" s="26">
        <v>-1393.45</v>
      </c>
      <c r="K735" s="26">
        <f t="shared" si="155"/>
        <v>41375.05</v>
      </c>
      <c r="L735" s="27">
        <f t="shared" si="158"/>
        <v>1.65475570422271</v>
      </c>
      <c r="M735" s="75">
        <v>0.635416666666667</v>
      </c>
      <c r="N735" s="26">
        <v>93675.4</v>
      </c>
      <c r="O735" s="26">
        <v>48892.82</v>
      </c>
      <c r="P735" s="26">
        <v>13705</v>
      </c>
      <c r="Q735" s="26">
        <v>21949.5</v>
      </c>
      <c r="R735" s="26">
        <v>10403.2</v>
      </c>
      <c r="S735" s="26">
        <v>-1275.12</v>
      </c>
      <c r="T735" s="26">
        <f t="shared" si="159"/>
        <v>41365.82</v>
      </c>
      <c r="U735" s="27">
        <f t="shared" si="160"/>
        <v>1.31700529105822</v>
      </c>
      <c r="V735" s="26">
        <f>INDEX(检修、备用和必开!B:B,MATCH(统调负荷!$C735,检修、备用和必开!$A:$A,0))</f>
        <v>25046.8</v>
      </c>
      <c r="W735" s="26">
        <f>INDEX(检修、备用和必开!C:C,MATCH(统调负荷!$C735,检修、备用和必开!$A:$A,0))</f>
        <v>0</v>
      </c>
      <c r="X735" s="26">
        <f>INDEX(检修、备用和必开!D:D,MATCH(统调负荷!$C735,检修、备用和必开!$A:$A,0))</f>
        <v>10620</v>
      </c>
      <c r="Y735" s="26">
        <f>INDEX(检修、备用和必开!E:E,MATCH(统调负荷!$C735,检修、备用和必开!$A:$A,0))</f>
        <v>7527</v>
      </c>
      <c r="Z735" s="26">
        <f>INDEX(检修、备用和必开!F:F,MATCH(统调负荷!$C735,检修、备用和必开!$A:$A,0))</f>
        <v>980</v>
      </c>
      <c r="AA735" s="26">
        <f t="shared" si="161"/>
        <v>68465.6</v>
      </c>
      <c r="AB735" s="26">
        <v>396.59</v>
      </c>
      <c r="AC735" s="26">
        <v>362.47</v>
      </c>
      <c r="AD735" s="76">
        <f t="shared" si="162"/>
        <v>45665.6354166667</v>
      </c>
      <c r="AE735" s="27">
        <f t="shared" si="163"/>
        <v>-3189.60000000001</v>
      </c>
      <c r="AF735" s="27">
        <f t="shared" si="164"/>
        <v>-9.2300000000032</v>
      </c>
      <c r="AG735" s="27">
        <f t="shared" si="165"/>
        <v>-4226</v>
      </c>
      <c r="AH735" s="27">
        <f t="shared" si="166"/>
        <v>1137.1</v>
      </c>
      <c r="AI735" s="27">
        <f t="shared" si="167"/>
        <v>-209.799999999999</v>
      </c>
      <c r="AJ735" s="27">
        <f t="shared" si="168"/>
        <v>118.33</v>
      </c>
      <c r="AK735" s="26">
        <f>INDEX(检修、备用和必开!I:I,MATCH(统调负荷!$C735,检修、备用和必开!$A:$A,0))</f>
        <v>9600.2682342093</v>
      </c>
      <c r="AL735" s="79"/>
    </row>
    <row r="736" s="74" customFormat="1" ht="13.8" spans="1:38">
      <c r="A736" s="26">
        <f t="shared" si="156"/>
        <v>3</v>
      </c>
      <c r="B736" s="26">
        <f t="shared" si="157"/>
        <v>15</v>
      </c>
      <c r="C736" t="s">
        <v>29</v>
      </c>
      <c r="D736" s="75">
        <v>0.645833333333333</v>
      </c>
      <c r="E736" s="26">
        <v>97815</v>
      </c>
      <c r="F736" s="26">
        <v>48399.35</v>
      </c>
      <c r="G736" s="26">
        <v>19573</v>
      </c>
      <c r="H736" s="26">
        <v>21073.9</v>
      </c>
      <c r="I736" s="26">
        <v>10162</v>
      </c>
      <c r="J736" s="26">
        <v>-1393.25</v>
      </c>
      <c r="K736" s="26">
        <f t="shared" si="155"/>
        <v>40872.35</v>
      </c>
      <c r="L736" s="27">
        <f t="shared" si="158"/>
        <v>1.67510798865248</v>
      </c>
      <c r="M736" s="75">
        <v>0.645833333333333</v>
      </c>
      <c r="N736" s="26">
        <v>95009.3</v>
      </c>
      <c r="O736" s="26">
        <v>49753.06</v>
      </c>
      <c r="P736" s="26">
        <v>14317.2</v>
      </c>
      <c r="Q736" s="26">
        <v>22192.2</v>
      </c>
      <c r="R736" s="26">
        <v>10019.1</v>
      </c>
      <c r="S736" s="26">
        <v>-1272.26</v>
      </c>
      <c r="T736" s="26">
        <f t="shared" si="159"/>
        <v>42226.06</v>
      </c>
      <c r="U736" s="27">
        <f t="shared" si="160"/>
        <v>1.29556678397595</v>
      </c>
      <c r="V736" s="26">
        <f>INDEX(检修、备用和必开!B:B,MATCH(统调负荷!$C736,检修、备用和必开!$A:$A,0))</f>
        <v>25046.8</v>
      </c>
      <c r="W736" s="26">
        <f>INDEX(检修、备用和必开!C:C,MATCH(统调负荷!$C736,检修、备用和必开!$A:$A,0))</f>
        <v>0</v>
      </c>
      <c r="X736" s="26">
        <f>INDEX(检修、备用和必开!D:D,MATCH(统调负荷!$C736,检修、备用和必开!$A:$A,0))</f>
        <v>10620</v>
      </c>
      <c r="Y736" s="26">
        <f>INDEX(检修、备用和必开!E:E,MATCH(统调负荷!$C736,检修、备用和必开!$A:$A,0))</f>
        <v>7527</v>
      </c>
      <c r="Z736" s="26">
        <f>INDEX(检修、备用和必开!F:F,MATCH(统调负荷!$C736,检修、备用和必开!$A:$A,0))</f>
        <v>980</v>
      </c>
      <c r="AA736" s="26">
        <f t="shared" si="161"/>
        <v>68465.6</v>
      </c>
      <c r="AB736" s="26">
        <v>396.09</v>
      </c>
      <c r="AC736" s="26">
        <v>357.31</v>
      </c>
      <c r="AD736" s="76">
        <f t="shared" si="162"/>
        <v>45665.6458333333</v>
      </c>
      <c r="AE736" s="27">
        <f t="shared" si="163"/>
        <v>-2805.7</v>
      </c>
      <c r="AF736" s="27">
        <f t="shared" si="164"/>
        <v>1353.71</v>
      </c>
      <c r="AG736" s="27">
        <f t="shared" si="165"/>
        <v>-5255.8</v>
      </c>
      <c r="AH736" s="27">
        <f t="shared" si="166"/>
        <v>1118.3</v>
      </c>
      <c r="AI736" s="27">
        <f t="shared" si="167"/>
        <v>-142.9</v>
      </c>
      <c r="AJ736" s="27">
        <f t="shared" si="168"/>
        <v>120.99</v>
      </c>
      <c r="AK736" s="26">
        <f>INDEX(检修、备用和必开!I:I,MATCH(统调负荷!$C736,检修、备用和必开!$A:$A,0))</f>
        <v>9600.2682342093</v>
      </c>
      <c r="AL736" s="79"/>
    </row>
    <row r="737" s="74" customFormat="1" ht="13.8" spans="1:38">
      <c r="A737" s="26">
        <f t="shared" si="156"/>
        <v>3</v>
      </c>
      <c r="B737" s="26">
        <f t="shared" si="157"/>
        <v>15</v>
      </c>
      <c r="C737" t="s">
        <v>29</v>
      </c>
      <c r="D737" s="75">
        <v>0.65625</v>
      </c>
      <c r="E737" s="26">
        <v>99085</v>
      </c>
      <c r="F737" s="26">
        <v>48696.95</v>
      </c>
      <c r="G737" s="26">
        <v>20232</v>
      </c>
      <c r="H737" s="26">
        <v>21850.3</v>
      </c>
      <c r="I737" s="26">
        <v>9699</v>
      </c>
      <c r="J737" s="26">
        <v>-1393.25</v>
      </c>
      <c r="K737" s="26">
        <f t="shared" si="155"/>
        <v>41169.95</v>
      </c>
      <c r="L737" s="27">
        <f t="shared" si="158"/>
        <v>1.66299934782529</v>
      </c>
      <c r="M737" s="75">
        <v>0.65625</v>
      </c>
      <c r="N737" s="26">
        <v>96258.8</v>
      </c>
      <c r="O737" s="26">
        <v>49945.02</v>
      </c>
      <c r="P737" s="26">
        <v>15395</v>
      </c>
      <c r="Q737" s="26">
        <v>22818.9</v>
      </c>
      <c r="R737" s="26">
        <v>9424.13</v>
      </c>
      <c r="S737" s="26">
        <v>-1324.25</v>
      </c>
      <c r="T737" s="26">
        <f t="shared" si="159"/>
        <v>42418.02</v>
      </c>
      <c r="U737" s="27">
        <f t="shared" si="160"/>
        <v>1.29087775146961</v>
      </c>
      <c r="V737" s="26">
        <f>INDEX(检修、备用和必开!B:B,MATCH(统调负荷!$C737,检修、备用和必开!$A:$A,0))</f>
        <v>25046.8</v>
      </c>
      <c r="W737" s="26">
        <f>INDEX(检修、备用和必开!C:C,MATCH(统调负荷!$C737,检修、备用和必开!$A:$A,0))</f>
        <v>0</v>
      </c>
      <c r="X737" s="26">
        <f>INDEX(检修、备用和必开!D:D,MATCH(统调负荷!$C737,检修、备用和必开!$A:$A,0))</f>
        <v>10620</v>
      </c>
      <c r="Y737" s="26">
        <f>INDEX(检修、备用和必开!E:E,MATCH(统调负荷!$C737,检修、备用和必开!$A:$A,0))</f>
        <v>7527</v>
      </c>
      <c r="Z737" s="26">
        <f>INDEX(检修、备用和必开!F:F,MATCH(统调负荷!$C737,检修、备用和必开!$A:$A,0))</f>
        <v>980</v>
      </c>
      <c r="AA737" s="26">
        <f t="shared" si="161"/>
        <v>68465.6</v>
      </c>
      <c r="AB737" s="26">
        <v>390.52</v>
      </c>
      <c r="AC737" s="26">
        <v>366.46</v>
      </c>
      <c r="AD737" s="76">
        <f t="shared" si="162"/>
        <v>45665.65625</v>
      </c>
      <c r="AE737" s="27">
        <f t="shared" si="163"/>
        <v>-2826.2</v>
      </c>
      <c r="AF737" s="27">
        <f t="shared" si="164"/>
        <v>1248.07</v>
      </c>
      <c r="AG737" s="27">
        <f t="shared" si="165"/>
        <v>-4837</v>
      </c>
      <c r="AH737" s="27">
        <f t="shared" si="166"/>
        <v>968.600000000002</v>
      </c>
      <c r="AI737" s="27">
        <f t="shared" si="167"/>
        <v>-274.870000000001</v>
      </c>
      <c r="AJ737" s="27">
        <f t="shared" si="168"/>
        <v>69</v>
      </c>
      <c r="AK737" s="26">
        <f>INDEX(检修、备用和必开!I:I,MATCH(统调负荷!$C737,检修、备用和必开!$A:$A,0))</f>
        <v>9600.2682342093</v>
      </c>
      <c r="AL737" s="79"/>
    </row>
    <row r="738" s="74" customFormat="1" ht="13.8" spans="1:38">
      <c r="A738" s="26">
        <f t="shared" si="156"/>
        <v>3</v>
      </c>
      <c r="B738" s="26">
        <f t="shared" si="157"/>
        <v>16</v>
      </c>
      <c r="C738" t="s">
        <v>29</v>
      </c>
      <c r="D738" s="75">
        <v>0.666666666666667</v>
      </c>
      <c r="E738" s="26">
        <v>100970</v>
      </c>
      <c r="F738" s="26">
        <v>49648.15</v>
      </c>
      <c r="G738" s="26">
        <v>21600</v>
      </c>
      <c r="H738" s="26">
        <v>21740.1</v>
      </c>
      <c r="I738" s="26">
        <v>9375</v>
      </c>
      <c r="J738" s="26">
        <v>-1393.25</v>
      </c>
      <c r="K738" s="26">
        <f t="shared" ref="K738:K801" si="169">F738-Y738</f>
        <v>42121.15</v>
      </c>
      <c r="L738" s="27">
        <f t="shared" si="158"/>
        <v>1.62544469939686</v>
      </c>
      <c r="M738" s="75">
        <v>0.666666666666667</v>
      </c>
      <c r="N738" s="26">
        <v>97889.3</v>
      </c>
      <c r="O738" s="26">
        <v>51310.76</v>
      </c>
      <c r="P738" s="26">
        <v>16040.7</v>
      </c>
      <c r="Q738" s="26">
        <v>22868.3</v>
      </c>
      <c r="R738" s="26">
        <v>8971.88</v>
      </c>
      <c r="S738" s="26">
        <v>-1302.34</v>
      </c>
      <c r="T738" s="26">
        <f t="shared" si="159"/>
        <v>43783.76</v>
      </c>
      <c r="U738" s="27">
        <f t="shared" si="160"/>
        <v>1.25847184091688</v>
      </c>
      <c r="V738" s="26">
        <f>INDEX(检修、备用和必开!B:B,MATCH(统调负荷!$C738,检修、备用和必开!$A:$A,0))</f>
        <v>25046.8</v>
      </c>
      <c r="W738" s="26">
        <f>INDEX(检修、备用和必开!C:C,MATCH(统调负荷!$C738,检修、备用和必开!$A:$A,0))</f>
        <v>0</v>
      </c>
      <c r="X738" s="26">
        <f>INDEX(检修、备用和必开!D:D,MATCH(统调负荷!$C738,检修、备用和必开!$A:$A,0))</f>
        <v>10620</v>
      </c>
      <c r="Y738" s="26">
        <f>INDEX(检修、备用和必开!E:E,MATCH(统调负荷!$C738,检修、备用和必开!$A:$A,0))</f>
        <v>7527</v>
      </c>
      <c r="Z738" s="26">
        <f>INDEX(检修、备用和必开!F:F,MATCH(统调负荷!$C738,检修、备用和必开!$A:$A,0))</f>
        <v>980</v>
      </c>
      <c r="AA738" s="26">
        <f t="shared" si="161"/>
        <v>68465.6</v>
      </c>
      <c r="AB738" s="26">
        <v>404.01</v>
      </c>
      <c r="AC738" s="26">
        <v>375.44</v>
      </c>
      <c r="AD738" s="76">
        <f t="shared" si="162"/>
        <v>45665.6666666667</v>
      </c>
      <c r="AE738" s="27">
        <f t="shared" si="163"/>
        <v>-3080.7</v>
      </c>
      <c r="AF738" s="27">
        <f t="shared" si="164"/>
        <v>1662.61</v>
      </c>
      <c r="AG738" s="27">
        <f t="shared" si="165"/>
        <v>-5559.3</v>
      </c>
      <c r="AH738" s="27">
        <f t="shared" si="166"/>
        <v>1128.2</v>
      </c>
      <c r="AI738" s="27">
        <f t="shared" si="167"/>
        <v>-403.120000000001</v>
      </c>
      <c r="AJ738" s="27">
        <f t="shared" si="168"/>
        <v>90.9100000000001</v>
      </c>
      <c r="AK738" s="26">
        <f>INDEX(检修、备用和必开!I:I,MATCH(统调负荷!$C738,检修、备用和必开!$A:$A,0))</f>
        <v>9600.2682342093</v>
      </c>
      <c r="AL738" s="79"/>
    </row>
    <row r="739" s="74" customFormat="1" ht="13.8" spans="1:38">
      <c r="A739" s="26">
        <f t="shared" si="156"/>
        <v>3</v>
      </c>
      <c r="B739" s="26">
        <f t="shared" si="157"/>
        <v>16</v>
      </c>
      <c r="C739" t="s">
        <v>29</v>
      </c>
      <c r="D739" s="75">
        <v>0.677083333333333</v>
      </c>
      <c r="E739" s="26">
        <v>102360</v>
      </c>
      <c r="F739" s="26">
        <v>50674.05</v>
      </c>
      <c r="G739" s="26">
        <v>22220</v>
      </c>
      <c r="H739" s="26">
        <v>21974.2</v>
      </c>
      <c r="I739" s="26">
        <v>8885</v>
      </c>
      <c r="J739" s="26">
        <v>-1393.25</v>
      </c>
      <c r="K739" s="26">
        <f t="shared" si="169"/>
        <v>43147.05</v>
      </c>
      <c r="L739" s="27">
        <f t="shared" si="158"/>
        <v>1.58679677984938</v>
      </c>
      <c r="M739" s="75">
        <v>0.677083333333333</v>
      </c>
      <c r="N739" s="26">
        <v>100047</v>
      </c>
      <c r="O739" s="26">
        <v>51894.16</v>
      </c>
      <c r="P739" s="26">
        <v>17972.9</v>
      </c>
      <c r="Q739" s="26">
        <v>23000.2</v>
      </c>
      <c r="R739" s="26">
        <v>8477.74</v>
      </c>
      <c r="S739" s="26">
        <v>-1298</v>
      </c>
      <c r="T739" s="26">
        <f t="shared" si="159"/>
        <v>44367.16</v>
      </c>
      <c r="U739" s="27">
        <f t="shared" si="160"/>
        <v>1.24511976977898</v>
      </c>
      <c r="V739" s="26">
        <f>INDEX(检修、备用和必开!B:B,MATCH(统调负荷!$C739,检修、备用和必开!$A:$A,0))</f>
        <v>25046.8</v>
      </c>
      <c r="W739" s="26">
        <f>INDEX(检修、备用和必开!C:C,MATCH(统调负荷!$C739,检修、备用和必开!$A:$A,0))</f>
        <v>0</v>
      </c>
      <c r="X739" s="26">
        <f>INDEX(检修、备用和必开!D:D,MATCH(统调负荷!$C739,检修、备用和必开!$A:$A,0))</f>
        <v>10620</v>
      </c>
      <c r="Y739" s="26">
        <f>INDEX(检修、备用和必开!E:E,MATCH(统调负荷!$C739,检修、备用和必开!$A:$A,0))</f>
        <v>7527</v>
      </c>
      <c r="Z739" s="26">
        <f>INDEX(检修、备用和必开!F:F,MATCH(统调负荷!$C739,检修、备用和必开!$A:$A,0))</f>
        <v>980</v>
      </c>
      <c r="AA739" s="26">
        <f t="shared" si="161"/>
        <v>68465.6</v>
      </c>
      <c r="AB739" s="26">
        <v>393.1</v>
      </c>
      <c r="AC739" s="26">
        <v>365.22</v>
      </c>
      <c r="AD739" s="76">
        <f t="shared" si="162"/>
        <v>45665.6770833333</v>
      </c>
      <c r="AE739" s="27">
        <f t="shared" si="163"/>
        <v>-2313</v>
      </c>
      <c r="AF739" s="27">
        <f t="shared" si="164"/>
        <v>1220.11</v>
      </c>
      <c r="AG739" s="27">
        <f t="shared" si="165"/>
        <v>-4247.1</v>
      </c>
      <c r="AH739" s="27">
        <f t="shared" si="166"/>
        <v>1026</v>
      </c>
      <c r="AI739" s="27">
        <f t="shared" si="167"/>
        <v>-407.26</v>
      </c>
      <c r="AJ739" s="27">
        <f t="shared" si="168"/>
        <v>95.25</v>
      </c>
      <c r="AK739" s="26">
        <f>INDEX(检修、备用和必开!I:I,MATCH(统调负荷!$C739,检修、备用和必开!$A:$A,0))</f>
        <v>9600.2682342093</v>
      </c>
      <c r="AL739" s="79"/>
    </row>
    <row r="740" s="74" customFormat="1" ht="13.8" spans="1:38">
      <c r="A740" s="26">
        <f t="shared" si="156"/>
        <v>3</v>
      </c>
      <c r="B740" s="26">
        <f t="shared" si="157"/>
        <v>16</v>
      </c>
      <c r="C740" t="s">
        <v>29</v>
      </c>
      <c r="D740" s="75">
        <v>0.6875</v>
      </c>
      <c r="E740" s="26">
        <v>103465</v>
      </c>
      <c r="F740" s="26">
        <v>52080.25</v>
      </c>
      <c r="G740" s="26">
        <v>21962</v>
      </c>
      <c r="H740" s="26">
        <v>22433</v>
      </c>
      <c r="I740" s="26">
        <v>8383</v>
      </c>
      <c r="J740" s="26">
        <v>-1393.25</v>
      </c>
      <c r="K740" s="26">
        <f t="shared" si="169"/>
        <v>44553.25</v>
      </c>
      <c r="L740" s="27">
        <f t="shared" si="158"/>
        <v>1.53671393220472</v>
      </c>
      <c r="M740" s="75">
        <v>0.6875</v>
      </c>
      <c r="N740" s="26">
        <v>100981</v>
      </c>
      <c r="O740" s="26">
        <v>52846.26</v>
      </c>
      <c r="P740" s="26">
        <v>17747</v>
      </c>
      <c r="Q740" s="26">
        <v>23738.9</v>
      </c>
      <c r="R740" s="26">
        <v>7979.17</v>
      </c>
      <c r="S740" s="26">
        <v>-1330.33</v>
      </c>
      <c r="T740" s="26">
        <f t="shared" si="159"/>
        <v>45319.26</v>
      </c>
      <c r="U740" s="27">
        <f t="shared" si="160"/>
        <v>1.22392752424683</v>
      </c>
      <c r="V740" s="26">
        <f>INDEX(检修、备用和必开!B:B,MATCH(统调负荷!$C740,检修、备用和必开!$A:$A,0))</f>
        <v>25046.8</v>
      </c>
      <c r="W740" s="26">
        <f>INDEX(检修、备用和必开!C:C,MATCH(统调负荷!$C740,检修、备用和必开!$A:$A,0))</f>
        <v>0</v>
      </c>
      <c r="X740" s="26">
        <f>INDEX(检修、备用和必开!D:D,MATCH(统调负荷!$C740,检修、备用和必开!$A:$A,0))</f>
        <v>10620</v>
      </c>
      <c r="Y740" s="26">
        <f>INDEX(检修、备用和必开!E:E,MATCH(统调负荷!$C740,检修、备用和必开!$A:$A,0))</f>
        <v>7527</v>
      </c>
      <c r="Z740" s="26">
        <f>INDEX(检修、备用和必开!F:F,MATCH(统调负荷!$C740,检修、备用和必开!$A:$A,0))</f>
        <v>980</v>
      </c>
      <c r="AA740" s="26">
        <f t="shared" si="161"/>
        <v>68465.6</v>
      </c>
      <c r="AB740" s="26">
        <v>394.81</v>
      </c>
      <c r="AC740" s="26">
        <v>371.63</v>
      </c>
      <c r="AD740" s="76">
        <f t="shared" si="162"/>
        <v>45665.6875</v>
      </c>
      <c r="AE740" s="27">
        <f t="shared" si="163"/>
        <v>-2484</v>
      </c>
      <c r="AF740" s="27">
        <f t="shared" si="164"/>
        <v>766.010000000002</v>
      </c>
      <c r="AG740" s="27">
        <f t="shared" si="165"/>
        <v>-4215</v>
      </c>
      <c r="AH740" s="27">
        <f t="shared" si="166"/>
        <v>1305.9</v>
      </c>
      <c r="AI740" s="27">
        <f t="shared" si="167"/>
        <v>-403.83</v>
      </c>
      <c r="AJ740" s="27">
        <f t="shared" si="168"/>
        <v>62.9200000000001</v>
      </c>
      <c r="AK740" s="26">
        <f>INDEX(检修、备用和必开!I:I,MATCH(统调负荷!$C740,检修、备用和必开!$A:$A,0))</f>
        <v>9600.2682342093</v>
      </c>
      <c r="AL740" s="79"/>
    </row>
    <row r="741" s="74" customFormat="1" ht="13.8" spans="1:38">
      <c r="A741" s="26">
        <f t="shared" si="156"/>
        <v>3</v>
      </c>
      <c r="B741" s="26">
        <f t="shared" si="157"/>
        <v>16</v>
      </c>
      <c r="C741" t="s">
        <v>29</v>
      </c>
      <c r="D741" s="75">
        <v>0.697916666666667</v>
      </c>
      <c r="E741" s="26">
        <v>104650</v>
      </c>
      <c r="F741" s="26">
        <v>53961.45</v>
      </c>
      <c r="G741" s="26">
        <v>21934</v>
      </c>
      <c r="H741" s="26">
        <v>22268.8</v>
      </c>
      <c r="I741" s="26">
        <v>7879</v>
      </c>
      <c r="J741" s="26">
        <v>-1393.25</v>
      </c>
      <c r="K741" s="26">
        <f t="shared" si="169"/>
        <v>46434.45</v>
      </c>
      <c r="L741" s="27">
        <f t="shared" si="158"/>
        <v>1.47445700336711</v>
      </c>
      <c r="M741" s="75">
        <v>0.697916666666667</v>
      </c>
      <c r="N741" s="26">
        <v>102763</v>
      </c>
      <c r="O741" s="26">
        <v>54843.7</v>
      </c>
      <c r="P741" s="26">
        <v>18377.9</v>
      </c>
      <c r="Q741" s="26">
        <v>23305.5</v>
      </c>
      <c r="R741" s="26">
        <v>7565.75</v>
      </c>
      <c r="S741" s="26">
        <v>-1329.85</v>
      </c>
      <c r="T741" s="26">
        <f t="shared" si="159"/>
        <v>47316.7</v>
      </c>
      <c r="U741" s="27">
        <f t="shared" si="160"/>
        <v>1.18173109617911</v>
      </c>
      <c r="V741" s="26">
        <f>INDEX(检修、备用和必开!B:B,MATCH(统调负荷!$C741,检修、备用和必开!$A:$A,0))</f>
        <v>25046.8</v>
      </c>
      <c r="W741" s="26">
        <f>INDEX(检修、备用和必开!C:C,MATCH(统调负荷!$C741,检修、备用和必开!$A:$A,0))</f>
        <v>0</v>
      </c>
      <c r="X741" s="26">
        <f>INDEX(检修、备用和必开!D:D,MATCH(统调负荷!$C741,检修、备用和必开!$A:$A,0))</f>
        <v>10620</v>
      </c>
      <c r="Y741" s="26">
        <f>INDEX(检修、备用和必开!E:E,MATCH(统调负荷!$C741,检修、备用和必开!$A:$A,0))</f>
        <v>7527</v>
      </c>
      <c r="Z741" s="26">
        <f>INDEX(检修、备用和必开!F:F,MATCH(统调负荷!$C741,检修、备用和必开!$A:$A,0))</f>
        <v>980</v>
      </c>
      <c r="AA741" s="26">
        <f t="shared" si="161"/>
        <v>68465.6</v>
      </c>
      <c r="AB741" s="26">
        <v>403.39</v>
      </c>
      <c r="AC741" s="26">
        <v>370.2</v>
      </c>
      <c r="AD741" s="76">
        <f t="shared" si="162"/>
        <v>45665.6979166667</v>
      </c>
      <c r="AE741" s="27">
        <f t="shared" si="163"/>
        <v>-1887</v>
      </c>
      <c r="AF741" s="27">
        <f t="shared" si="164"/>
        <v>882.25</v>
      </c>
      <c r="AG741" s="27">
        <f t="shared" si="165"/>
        <v>-3556.1</v>
      </c>
      <c r="AH741" s="27">
        <f t="shared" si="166"/>
        <v>1036.7</v>
      </c>
      <c r="AI741" s="27">
        <f t="shared" si="167"/>
        <v>-313.25</v>
      </c>
      <c r="AJ741" s="27">
        <f t="shared" si="168"/>
        <v>63.4000000000001</v>
      </c>
      <c r="AK741" s="26">
        <f>INDEX(检修、备用和必开!I:I,MATCH(统调负荷!$C741,检修、备用和必开!$A:$A,0))</f>
        <v>9600.2682342093</v>
      </c>
      <c r="AL741" s="79"/>
    </row>
    <row r="742" s="74" customFormat="1" ht="13.8" spans="1:38">
      <c r="A742" s="26">
        <f t="shared" si="156"/>
        <v>3</v>
      </c>
      <c r="B742" s="26">
        <f t="shared" si="157"/>
        <v>17</v>
      </c>
      <c r="C742" t="s">
        <v>29</v>
      </c>
      <c r="D742" s="75">
        <v>0.708333333333333</v>
      </c>
      <c r="E742" s="26">
        <v>106130</v>
      </c>
      <c r="F742" s="26">
        <v>56661.65</v>
      </c>
      <c r="G742" s="26">
        <v>21345</v>
      </c>
      <c r="H742" s="26">
        <v>22145.8</v>
      </c>
      <c r="I742" s="26">
        <v>7371</v>
      </c>
      <c r="J742" s="26">
        <v>-1393.45</v>
      </c>
      <c r="K742" s="26">
        <f t="shared" si="169"/>
        <v>49134.65</v>
      </c>
      <c r="L742" s="27">
        <f t="shared" si="158"/>
        <v>1.39342805942446</v>
      </c>
      <c r="M742" s="75">
        <v>0.708333333333333</v>
      </c>
      <c r="N742" s="26">
        <v>103846</v>
      </c>
      <c r="O742" s="26">
        <v>55566.13</v>
      </c>
      <c r="P742" s="26">
        <v>19267.8</v>
      </c>
      <c r="Q742" s="26">
        <v>23079.7</v>
      </c>
      <c r="R742" s="26">
        <v>7246.1</v>
      </c>
      <c r="S742" s="26">
        <v>-1313.73</v>
      </c>
      <c r="T742" s="26">
        <f t="shared" si="159"/>
        <v>48039.13</v>
      </c>
      <c r="U742" s="27">
        <f t="shared" si="160"/>
        <v>1.16717721520929</v>
      </c>
      <c r="V742" s="26">
        <f>INDEX(检修、备用和必开!B:B,MATCH(统调负荷!$C742,检修、备用和必开!$A:$A,0))</f>
        <v>25046.8</v>
      </c>
      <c r="W742" s="26">
        <f>INDEX(检修、备用和必开!C:C,MATCH(统调负荷!$C742,检修、备用和必开!$A:$A,0))</f>
        <v>0</v>
      </c>
      <c r="X742" s="26">
        <f>INDEX(检修、备用和必开!D:D,MATCH(统调负荷!$C742,检修、备用和必开!$A:$A,0))</f>
        <v>10620</v>
      </c>
      <c r="Y742" s="26">
        <f>INDEX(检修、备用和必开!E:E,MATCH(统调负荷!$C742,检修、备用和必开!$A:$A,0))</f>
        <v>7527</v>
      </c>
      <c r="Z742" s="26">
        <f>INDEX(检修、备用和必开!F:F,MATCH(统调负荷!$C742,检修、备用和必开!$A:$A,0))</f>
        <v>980</v>
      </c>
      <c r="AA742" s="26">
        <f t="shared" si="161"/>
        <v>68465.6</v>
      </c>
      <c r="AB742" s="26">
        <v>412.03</v>
      </c>
      <c r="AC742" s="26">
        <v>391.7</v>
      </c>
      <c r="AD742" s="76">
        <f t="shared" si="162"/>
        <v>45665.7083333333</v>
      </c>
      <c r="AE742" s="27">
        <f t="shared" si="163"/>
        <v>-2284</v>
      </c>
      <c r="AF742" s="27">
        <f t="shared" si="164"/>
        <v>-1095.52</v>
      </c>
      <c r="AG742" s="27">
        <f t="shared" si="165"/>
        <v>-2077.2</v>
      </c>
      <c r="AH742" s="27">
        <f t="shared" si="166"/>
        <v>933.900000000001</v>
      </c>
      <c r="AI742" s="27">
        <f t="shared" si="167"/>
        <v>-124.9</v>
      </c>
      <c r="AJ742" s="27">
        <f t="shared" si="168"/>
        <v>79.72</v>
      </c>
      <c r="AK742" s="26">
        <f>INDEX(检修、备用和必开!I:I,MATCH(统调负荷!$C742,检修、备用和必开!$A:$A,0))</f>
        <v>9600.2682342093</v>
      </c>
      <c r="AL742" s="79"/>
    </row>
    <row r="743" s="74" customFormat="1" ht="13.8" spans="1:38">
      <c r="A743" s="26">
        <f t="shared" si="156"/>
        <v>3</v>
      </c>
      <c r="B743" s="26">
        <f t="shared" si="157"/>
        <v>17</v>
      </c>
      <c r="C743" t="s">
        <v>29</v>
      </c>
      <c r="D743" s="75">
        <v>0.71875</v>
      </c>
      <c r="E743" s="26">
        <v>106695</v>
      </c>
      <c r="F743" s="26">
        <v>58212.75</v>
      </c>
      <c r="G743" s="26">
        <v>21054</v>
      </c>
      <c r="H743" s="26">
        <v>21865.5</v>
      </c>
      <c r="I743" s="26">
        <v>6956</v>
      </c>
      <c r="J743" s="26">
        <v>-1393.25</v>
      </c>
      <c r="K743" s="26">
        <f t="shared" si="169"/>
        <v>50685.75</v>
      </c>
      <c r="L743" s="27">
        <f t="shared" si="158"/>
        <v>1.35078597041575</v>
      </c>
      <c r="M743" s="75">
        <v>0.71875</v>
      </c>
      <c r="N743" s="26">
        <v>104711</v>
      </c>
      <c r="O743" s="26">
        <v>56935.95</v>
      </c>
      <c r="P743" s="26">
        <v>19362.2</v>
      </c>
      <c r="Q743" s="26">
        <v>22818.1</v>
      </c>
      <c r="R743" s="26">
        <v>6992.9</v>
      </c>
      <c r="S743" s="26">
        <v>-1398.15</v>
      </c>
      <c r="T743" s="26">
        <f t="shared" si="159"/>
        <v>49408.95</v>
      </c>
      <c r="U743" s="27">
        <f t="shared" si="160"/>
        <v>1.14054302132554</v>
      </c>
      <c r="V743" s="26">
        <f>INDEX(检修、备用和必开!B:B,MATCH(统调负荷!$C743,检修、备用和必开!$A:$A,0))</f>
        <v>25046.8</v>
      </c>
      <c r="W743" s="26">
        <f>INDEX(检修、备用和必开!C:C,MATCH(统调负荷!$C743,检修、备用和必开!$A:$A,0))</f>
        <v>0</v>
      </c>
      <c r="X743" s="26">
        <f>INDEX(检修、备用和必开!D:D,MATCH(统调负荷!$C743,检修、备用和必开!$A:$A,0))</f>
        <v>10620</v>
      </c>
      <c r="Y743" s="26">
        <f>INDEX(检修、备用和必开!E:E,MATCH(统调负荷!$C743,检修、备用和必开!$A:$A,0))</f>
        <v>7527</v>
      </c>
      <c r="Z743" s="26">
        <f>INDEX(检修、备用和必开!F:F,MATCH(统调负荷!$C743,检修、备用和必开!$A:$A,0))</f>
        <v>980</v>
      </c>
      <c r="AA743" s="26">
        <f t="shared" si="161"/>
        <v>68465.6</v>
      </c>
      <c r="AB743" s="26">
        <v>410.04</v>
      </c>
      <c r="AC743" s="26">
        <v>397.29</v>
      </c>
      <c r="AD743" s="76">
        <f t="shared" si="162"/>
        <v>45665.71875</v>
      </c>
      <c r="AE743" s="27">
        <f t="shared" si="163"/>
        <v>-1984</v>
      </c>
      <c r="AF743" s="27">
        <f t="shared" si="164"/>
        <v>-1276.8</v>
      </c>
      <c r="AG743" s="27">
        <f t="shared" si="165"/>
        <v>-1691.8</v>
      </c>
      <c r="AH743" s="27">
        <f t="shared" si="166"/>
        <v>952.599999999999</v>
      </c>
      <c r="AI743" s="27">
        <f t="shared" si="167"/>
        <v>36.8999999999996</v>
      </c>
      <c r="AJ743" s="27">
        <f t="shared" si="168"/>
        <v>-4.90000000000009</v>
      </c>
      <c r="AK743" s="26">
        <f>INDEX(检修、备用和必开!I:I,MATCH(统调负荷!$C743,检修、备用和必开!$A:$A,0))</f>
        <v>9600.2682342093</v>
      </c>
      <c r="AL743" s="79"/>
    </row>
    <row r="744" s="74" customFormat="1" ht="13.8" spans="1:38">
      <c r="A744" s="26">
        <f t="shared" si="156"/>
        <v>3</v>
      </c>
      <c r="B744" s="26">
        <f t="shared" si="157"/>
        <v>17</v>
      </c>
      <c r="C744" t="s">
        <v>29</v>
      </c>
      <c r="D744" s="75">
        <v>0.729166666666667</v>
      </c>
      <c r="E744" s="26">
        <v>105420</v>
      </c>
      <c r="F744" s="26">
        <v>57669.15</v>
      </c>
      <c r="G744" s="26">
        <v>20790</v>
      </c>
      <c r="H744" s="26">
        <v>21763.9</v>
      </c>
      <c r="I744" s="26">
        <v>6590</v>
      </c>
      <c r="J744" s="26">
        <v>-1393.05</v>
      </c>
      <c r="K744" s="26">
        <f t="shared" si="169"/>
        <v>50142.15</v>
      </c>
      <c r="L744" s="27">
        <f t="shared" si="158"/>
        <v>1.36543008227609</v>
      </c>
      <c r="M744" s="75">
        <v>0.729166666666667</v>
      </c>
      <c r="N744" s="26">
        <v>103522</v>
      </c>
      <c r="O744" s="26">
        <v>55312.97</v>
      </c>
      <c r="P744" s="26">
        <v>19904.6</v>
      </c>
      <c r="Q744" s="26">
        <v>23068.2</v>
      </c>
      <c r="R744" s="26">
        <v>6799.01</v>
      </c>
      <c r="S744" s="26">
        <v>-1562.78</v>
      </c>
      <c r="T744" s="26">
        <f t="shared" si="159"/>
        <v>47785.97</v>
      </c>
      <c r="U744" s="27">
        <f t="shared" si="160"/>
        <v>1.17223633132024</v>
      </c>
      <c r="V744" s="26">
        <f>INDEX(检修、备用和必开!B:B,MATCH(统调负荷!$C744,检修、备用和必开!$A:$A,0))</f>
        <v>25046.8</v>
      </c>
      <c r="W744" s="26">
        <f>INDEX(检修、备用和必开!C:C,MATCH(统调负荷!$C744,检修、备用和必开!$A:$A,0))</f>
        <v>0</v>
      </c>
      <c r="X744" s="26">
        <f>INDEX(检修、备用和必开!D:D,MATCH(统调负荷!$C744,检修、备用和必开!$A:$A,0))</f>
        <v>10620</v>
      </c>
      <c r="Y744" s="26">
        <f>INDEX(检修、备用和必开!E:E,MATCH(统调负荷!$C744,检修、备用和必开!$A:$A,0))</f>
        <v>7527</v>
      </c>
      <c r="Z744" s="26">
        <f>INDEX(检修、备用和必开!F:F,MATCH(统调负荷!$C744,检修、备用和必开!$A:$A,0))</f>
        <v>980</v>
      </c>
      <c r="AA744" s="26">
        <f t="shared" si="161"/>
        <v>68465.6</v>
      </c>
      <c r="AB744" s="26">
        <v>384.92</v>
      </c>
      <c r="AC744" s="26">
        <v>349.25</v>
      </c>
      <c r="AD744" s="76">
        <f t="shared" si="162"/>
        <v>45665.7291666667</v>
      </c>
      <c r="AE744" s="27">
        <f t="shared" si="163"/>
        <v>-1898</v>
      </c>
      <c r="AF744" s="27">
        <f t="shared" si="164"/>
        <v>-2356.18</v>
      </c>
      <c r="AG744" s="27">
        <f t="shared" si="165"/>
        <v>-885.400000000001</v>
      </c>
      <c r="AH744" s="27">
        <f t="shared" si="166"/>
        <v>1304.3</v>
      </c>
      <c r="AI744" s="27">
        <f t="shared" si="167"/>
        <v>209.01</v>
      </c>
      <c r="AJ744" s="27">
        <f t="shared" si="168"/>
        <v>-169.73</v>
      </c>
      <c r="AK744" s="26">
        <f>INDEX(检修、备用和必开!I:I,MATCH(统调负荷!$C744,检修、备用和必开!$A:$A,0))</f>
        <v>9600.2682342093</v>
      </c>
      <c r="AL744" s="79"/>
    </row>
    <row r="745" s="74" customFormat="1" ht="13.8" spans="1:38">
      <c r="A745" s="26">
        <f t="shared" si="156"/>
        <v>3</v>
      </c>
      <c r="B745" s="26">
        <f t="shared" si="157"/>
        <v>17</v>
      </c>
      <c r="C745" t="s">
        <v>29</v>
      </c>
      <c r="D745" s="75">
        <v>0.739583333333333</v>
      </c>
      <c r="E745" s="26">
        <v>105235</v>
      </c>
      <c r="F745" s="26">
        <v>57657.05</v>
      </c>
      <c r="G745" s="26">
        <v>20726</v>
      </c>
      <c r="H745" s="26">
        <v>21866</v>
      </c>
      <c r="I745" s="26">
        <v>6379</v>
      </c>
      <c r="J745" s="26">
        <v>-1393.05</v>
      </c>
      <c r="K745" s="26">
        <f t="shared" si="169"/>
        <v>50130.05</v>
      </c>
      <c r="L745" s="27">
        <f t="shared" si="158"/>
        <v>1.36575965912661</v>
      </c>
      <c r="M745" s="75">
        <v>0.739583333333333</v>
      </c>
      <c r="N745" s="26">
        <v>104076</v>
      </c>
      <c r="O745" s="26">
        <v>55657.4</v>
      </c>
      <c r="P745" s="26">
        <v>20174.3</v>
      </c>
      <c r="Q745" s="26">
        <v>23106</v>
      </c>
      <c r="R745" s="26">
        <v>6660.5</v>
      </c>
      <c r="S745" s="26">
        <v>-1522.2</v>
      </c>
      <c r="T745" s="26">
        <f t="shared" si="159"/>
        <v>48130.4</v>
      </c>
      <c r="U745" s="27">
        <f t="shared" si="160"/>
        <v>1.16536398050056</v>
      </c>
      <c r="V745" s="26">
        <f>INDEX(检修、备用和必开!B:B,MATCH(统调负荷!$C745,检修、备用和必开!$A:$A,0))</f>
        <v>25046.8</v>
      </c>
      <c r="W745" s="26">
        <f>INDEX(检修、备用和必开!C:C,MATCH(统调负荷!$C745,检修、备用和必开!$A:$A,0))</f>
        <v>0</v>
      </c>
      <c r="X745" s="26">
        <f>INDEX(检修、备用和必开!D:D,MATCH(统调负荷!$C745,检修、备用和必开!$A:$A,0))</f>
        <v>10620</v>
      </c>
      <c r="Y745" s="26">
        <f>INDEX(检修、备用和必开!E:E,MATCH(统调负荷!$C745,检修、备用和必开!$A:$A,0))</f>
        <v>7527</v>
      </c>
      <c r="Z745" s="26">
        <f>INDEX(检修、备用和必开!F:F,MATCH(统调负荷!$C745,检修、备用和必开!$A:$A,0))</f>
        <v>980</v>
      </c>
      <c r="AA745" s="26">
        <f t="shared" si="161"/>
        <v>68465.6</v>
      </c>
      <c r="AB745" s="26">
        <v>385.26</v>
      </c>
      <c r="AC745" s="26">
        <v>380.93</v>
      </c>
      <c r="AD745" s="76">
        <f t="shared" si="162"/>
        <v>45665.7395833333</v>
      </c>
      <c r="AE745" s="27">
        <f t="shared" si="163"/>
        <v>-1159</v>
      </c>
      <c r="AF745" s="27">
        <f t="shared" si="164"/>
        <v>-1999.65</v>
      </c>
      <c r="AG745" s="27">
        <f t="shared" si="165"/>
        <v>-551.700000000001</v>
      </c>
      <c r="AH745" s="27">
        <f t="shared" si="166"/>
        <v>1240</v>
      </c>
      <c r="AI745" s="27">
        <f t="shared" si="167"/>
        <v>281.5</v>
      </c>
      <c r="AJ745" s="27">
        <f t="shared" si="168"/>
        <v>-129.15</v>
      </c>
      <c r="AK745" s="26">
        <f>INDEX(检修、备用和必开!I:I,MATCH(统调负荷!$C745,检修、备用和必开!$A:$A,0))</f>
        <v>9600.2682342093</v>
      </c>
      <c r="AL745" s="79"/>
    </row>
    <row r="746" s="74" customFormat="1" ht="13.8" spans="1:38">
      <c r="A746" s="26">
        <f t="shared" si="156"/>
        <v>3</v>
      </c>
      <c r="B746" s="26">
        <f t="shared" si="157"/>
        <v>18</v>
      </c>
      <c r="C746" t="s">
        <v>29</v>
      </c>
      <c r="D746" s="75">
        <v>0.75</v>
      </c>
      <c r="E746" s="26">
        <v>107240</v>
      </c>
      <c r="F746" s="26">
        <v>59160.45</v>
      </c>
      <c r="G746" s="26">
        <v>20612</v>
      </c>
      <c r="H746" s="26">
        <v>22708</v>
      </c>
      <c r="I746" s="26">
        <v>6153</v>
      </c>
      <c r="J746" s="26">
        <v>-1393.45</v>
      </c>
      <c r="K746" s="26">
        <f t="shared" si="169"/>
        <v>51633.45</v>
      </c>
      <c r="L746" s="27">
        <f t="shared" si="158"/>
        <v>1.32599313042224</v>
      </c>
      <c r="M746" s="75">
        <v>0.75</v>
      </c>
      <c r="N746" s="26">
        <v>105228</v>
      </c>
      <c r="O746" s="26">
        <v>56091.69</v>
      </c>
      <c r="P746" s="26">
        <v>20234.9</v>
      </c>
      <c r="Q746" s="26">
        <v>23756.6</v>
      </c>
      <c r="R746" s="26">
        <v>6655.47</v>
      </c>
      <c r="S746" s="26">
        <v>-1510.66</v>
      </c>
      <c r="T746" s="26">
        <f t="shared" si="159"/>
        <v>48564.69</v>
      </c>
      <c r="U746" s="27">
        <f t="shared" si="160"/>
        <v>1.15681268246906</v>
      </c>
      <c r="V746" s="26">
        <f>INDEX(检修、备用和必开!B:B,MATCH(统调负荷!$C746,检修、备用和必开!$A:$A,0))</f>
        <v>25046.8</v>
      </c>
      <c r="W746" s="26">
        <f>INDEX(检修、备用和必开!C:C,MATCH(统调负荷!$C746,检修、备用和必开!$A:$A,0))</f>
        <v>0</v>
      </c>
      <c r="X746" s="26">
        <f>INDEX(检修、备用和必开!D:D,MATCH(统调负荷!$C746,检修、备用和必开!$A:$A,0))</f>
        <v>10620</v>
      </c>
      <c r="Y746" s="26">
        <f>INDEX(检修、备用和必开!E:E,MATCH(统调负荷!$C746,检修、备用和必开!$A:$A,0))</f>
        <v>7527</v>
      </c>
      <c r="Z746" s="26">
        <f>INDEX(检修、备用和必开!F:F,MATCH(统调负荷!$C746,检修、备用和必开!$A:$A,0))</f>
        <v>980</v>
      </c>
      <c r="AA746" s="26">
        <f t="shared" si="161"/>
        <v>68465.6</v>
      </c>
      <c r="AB746" s="26">
        <v>383.2</v>
      </c>
      <c r="AC746" s="26">
        <v>355.56</v>
      </c>
      <c r="AD746" s="76">
        <f t="shared" si="162"/>
        <v>45665.75</v>
      </c>
      <c r="AE746" s="27">
        <f t="shared" si="163"/>
        <v>-2012</v>
      </c>
      <c r="AF746" s="27">
        <f t="shared" si="164"/>
        <v>-3068.75999999999</v>
      </c>
      <c r="AG746" s="27">
        <f t="shared" si="165"/>
        <v>-377.099999999999</v>
      </c>
      <c r="AH746" s="27">
        <f t="shared" si="166"/>
        <v>1048.6</v>
      </c>
      <c r="AI746" s="27">
        <f t="shared" si="167"/>
        <v>502.47</v>
      </c>
      <c r="AJ746" s="27">
        <f t="shared" si="168"/>
        <v>-117.21</v>
      </c>
      <c r="AK746" s="26">
        <f>INDEX(检修、备用和必开!I:I,MATCH(统调负荷!$C746,检修、备用和必开!$A:$A,0))</f>
        <v>9600.2682342093</v>
      </c>
      <c r="AL746" s="79"/>
    </row>
    <row r="747" s="74" customFormat="1" ht="13.8" spans="1:38">
      <c r="A747" s="26">
        <f t="shared" si="156"/>
        <v>3</v>
      </c>
      <c r="B747" s="26">
        <f t="shared" si="157"/>
        <v>18</v>
      </c>
      <c r="C747" t="s">
        <v>29</v>
      </c>
      <c r="D747" s="75">
        <v>0.760416666666667</v>
      </c>
      <c r="E747" s="26">
        <v>109840</v>
      </c>
      <c r="F747" s="26">
        <v>61778.25</v>
      </c>
      <c r="G747" s="26">
        <v>20438</v>
      </c>
      <c r="H747" s="26">
        <v>22973.2</v>
      </c>
      <c r="I747" s="26">
        <v>6044</v>
      </c>
      <c r="J747" s="26">
        <v>-1393.45</v>
      </c>
      <c r="K747" s="26">
        <f t="shared" si="169"/>
        <v>54251.25</v>
      </c>
      <c r="L747" s="27">
        <f t="shared" si="158"/>
        <v>1.26200963111449</v>
      </c>
      <c r="M747" s="75">
        <v>0.760416666666667</v>
      </c>
      <c r="N747" s="26">
        <v>108097</v>
      </c>
      <c r="O747" s="26">
        <v>58406.05</v>
      </c>
      <c r="P747" s="26">
        <v>20440.6</v>
      </c>
      <c r="Q747" s="26">
        <v>24232.7</v>
      </c>
      <c r="R747" s="26">
        <v>6578.56</v>
      </c>
      <c r="S747" s="26">
        <v>-1560.91</v>
      </c>
      <c r="T747" s="26">
        <f t="shared" si="159"/>
        <v>50879.05</v>
      </c>
      <c r="U747" s="27">
        <f t="shared" si="160"/>
        <v>1.11327898561035</v>
      </c>
      <c r="V747" s="26">
        <f>INDEX(检修、备用和必开!B:B,MATCH(统调负荷!$C747,检修、备用和必开!$A:$A,0))</f>
        <v>25046.8</v>
      </c>
      <c r="W747" s="26">
        <f>INDEX(检修、备用和必开!C:C,MATCH(统调负荷!$C747,检修、备用和必开!$A:$A,0))</f>
        <v>0</v>
      </c>
      <c r="X747" s="26">
        <f>INDEX(检修、备用和必开!D:D,MATCH(统调负荷!$C747,检修、备用和必开!$A:$A,0))</f>
        <v>10620</v>
      </c>
      <c r="Y747" s="26">
        <f>INDEX(检修、备用和必开!E:E,MATCH(统调负荷!$C747,检修、备用和必开!$A:$A,0))</f>
        <v>7527</v>
      </c>
      <c r="Z747" s="26">
        <f>INDEX(检修、备用和必开!F:F,MATCH(统调负荷!$C747,检修、备用和必开!$A:$A,0))</f>
        <v>980</v>
      </c>
      <c r="AA747" s="26">
        <f t="shared" si="161"/>
        <v>68465.6</v>
      </c>
      <c r="AB747" s="26">
        <v>421.69</v>
      </c>
      <c r="AC747" s="26">
        <v>374.84</v>
      </c>
      <c r="AD747" s="76">
        <f t="shared" si="162"/>
        <v>45665.7604166667</v>
      </c>
      <c r="AE747" s="27">
        <f t="shared" si="163"/>
        <v>-1743</v>
      </c>
      <c r="AF747" s="27">
        <f t="shared" si="164"/>
        <v>-3372.2</v>
      </c>
      <c r="AG747" s="27">
        <f t="shared" si="165"/>
        <v>2.59999999999854</v>
      </c>
      <c r="AH747" s="27">
        <f t="shared" si="166"/>
        <v>1259.5</v>
      </c>
      <c r="AI747" s="27">
        <f t="shared" si="167"/>
        <v>534.56</v>
      </c>
      <c r="AJ747" s="27">
        <f t="shared" si="168"/>
        <v>-167.46</v>
      </c>
      <c r="AK747" s="26">
        <f>INDEX(检修、备用和必开!I:I,MATCH(统调负荷!$C747,检修、备用和必开!$A:$A,0))</f>
        <v>9600.2682342093</v>
      </c>
      <c r="AL747" s="79"/>
    </row>
    <row r="748" s="74" customFormat="1" ht="13.8" spans="1:38">
      <c r="A748" s="26">
        <f t="shared" si="156"/>
        <v>3</v>
      </c>
      <c r="B748" s="26">
        <f t="shared" si="157"/>
        <v>18</v>
      </c>
      <c r="C748" t="s">
        <v>29</v>
      </c>
      <c r="D748" s="75">
        <v>0.770833333333333</v>
      </c>
      <c r="E748" s="26">
        <v>111575</v>
      </c>
      <c r="F748" s="26">
        <v>63128.15</v>
      </c>
      <c r="G748" s="26">
        <v>20440</v>
      </c>
      <c r="H748" s="26">
        <v>23389.9</v>
      </c>
      <c r="I748" s="26">
        <v>6010</v>
      </c>
      <c r="J748" s="26">
        <v>-1393.05</v>
      </c>
      <c r="K748" s="26">
        <f t="shared" si="169"/>
        <v>55601.15</v>
      </c>
      <c r="L748" s="27">
        <f t="shared" si="158"/>
        <v>1.23137021446499</v>
      </c>
      <c r="M748" s="75">
        <v>0.770833333333333</v>
      </c>
      <c r="N748" s="26">
        <v>109507</v>
      </c>
      <c r="O748" s="26">
        <v>60032.75</v>
      </c>
      <c r="P748" s="26">
        <v>20296.5</v>
      </c>
      <c r="Q748" s="26">
        <v>24270.2</v>
      </c>
      <c r="R748" s="26">
        <v>6528.84</v>
      </c>
      <c r="S748" s="26">
        <v>-1621.29</v>
      </c>
      <c r="T748" s="26">
        <f t="shared" si="159"/>
        <v>52505.75</v>
      </c>
      <c r="U748" s="27">
        <f t="shared" si="160"/>
        <v>1.08459067813056</v>
      </c>
      <c r="V748" s="26">
        <f>INDEX(检修、备用和必开!B:B,MATCH(统调负荷!$C748,检修、备用和必开!$A:$A,0))</f>
        <v>25046.8</v>
      </c>
      <c r="W748" s="26">
        <f>INDEX(检修、备用和必开!C:C,MATCH(统调负荷!$C748,检修、备用和必开!$A:$A,0))</f>
        <v>0</v>
      </c>
      <c r="X748" s="26">
        <f>INDEX(检修、备用和必开!D:D,MATCH(统调负荷!$C748,检修、备用和必开!$A:$A,0))</f>
        <v>10620</v>
      </c>
      <c r="Y748" s="26">
        <f>INDEX(检修、备用和必开!E:E,MATCH(统调负荷!$C748,检修、备用和必开!$A:$A,0))</f>
        <v>7527</v>
      </c>
      <c r="Z748" s="26">
        <f>INDEX(检修、备用和必开!F:F,MATCH(统调负荷!$C748,检修、备用和必开!$A:$A,0))</f>
        <v>980</v>
      </c>
      <c r="AA748" s="26">
        <f t="shared" si="161"/>
        <v>68465.6</v>
      </c>
      <c r="AB748" s="26">
        <v>450.51</v>
      </c>
      <c r="AC748" s="26">
        <v>377.1</v>
      </c>
      <c r="AD748" s="76">
        <f t="shared" si="162"/>
        <v>45665.7708333333</v>
      </c>
      <c r="AE748" s="27">
        <f t="shared" si="163"/>
        <v>-2068</v>
      </c>
      <c r="AF748" s="27">
        <f t="shared" si="164"/>
        <v>-3095.4</v>
      </c>
      <c r="AG748" s="27">
        <f t="shared" si="165"/>
        <v>-143.5</v>
      </c>
      <c r="AH748" s="27">
        <f t="shared" si="166"/>
        <v>880.299999999999</v>
      </c>
      <c r="AI748" s="27">
        <f t="shared" si="167"/>
        <v>518.84</v>
      </c>
      <c r="AJ748" s="27">
        <f t="shared" si="168"/>
        <v>-228.24</v>
      </c>
      <c r="AK748" s="26">
        <f>INDEX(检修、备用和必开!I:I,MATCH(统调负荷!$C748,检修、备用和必开!$A:$A,0))</f>
        <v>9600.2682342093</v>
      </c>
      <c r="AL748" s="79"/>
    </row>
    <row r="749" s="74" customFormat="1" ht="13.8" spans="1:38">
      <c r="A749" s="26">
        <f t="shared" si="156"/>
        <v>3</v>
      </c>
      <c r="B749" s="26">
        <f t="shared" si="157"/>
        <v>18</v>
      </c>
      <c r="C749" t="s">
        <v>29</v>
      </c>
      <c r="D749" s="75">
        <v>0.78125</v>
      </c>
      <c r="E749" s="26">
        <v>112310</v>
      </c>
      <c r="F749" s="26">
        <v>63741.75</v>
      </c>
      <c r="G749" s="26">
        <v>20402</v>
      </c>
      <c r="H749" s="26">
        <v>23685.7</v>
      </c>
      <c r="I749" s="26">
        <v>5874</v>
      </c>
      <c r="J749" s="26">
        <v>-1393.45</v>
      </c>
      <c r="K749" s="26">
        <f t="shared" si="169"/>
        <v>56214.75</v>
      </c>
      <c r="L749" s="27">
        <f t="shared" si="158"/>
        <v>1.21792945801591</v>
      </c>
      <c r="M749" s="75">
        <v>0.78125</v>
      </c>
      <c r="N749" s="26">
        <v>110418</v>
      </c>
      <c r="O749" s="26">
        <v>61698.8</v>
      </c>
      <c r="P749" s="26">
        <v>19684.8</v>
      </c>
      <c r="Q749" s="26">
        <v>24016.6</v>
      </c>
      <c r="R749" s="26">
        <v>6583.3</v>
      </c>
      <c r="S749" s="26">
        <v>-1565.5</v>
      </c>
      <c r="T749" s="26">
        <f t="shared" si="159"/>
        <v>54171.8</v>
      </c>
      <c r="U749" s="27">
        <f t="shared" si="160"/>
        <v>1.0567016196494</v>
      </c>
      <c r="V749" s="26">
        <f>INDEX(检修、备用和必开!B:B,MATCH(统调负荷!$C749,检修、备用和必开!$A:$A,0))</f>
        <v>25046.8</v>
      </c>
      <c r="W749" s="26">
        <f>INDEX(检修、备用和必开!C:C,MATCH(统调负荷!$C749,检修、备用和必开!$A:$A,0))</f>
        <v>0</v>
      </c>
      <c r="X749" s="26">
        <f>INDEX(检修、备用和必开!D:D,MATCH(统调负荷!$C749,检修、备用和必开!$A:$A,0))</f>
        <v>10620</v>
      </c>
      <c r="Y749" s="26">
        <f>INDEX(检修、备用和必开!E:E,MATCH(统调负荷!$C749,检修、备用和必开!$A:$A,0))</f>
        <v>7527</v>
      </c>
      <c r="Z749" s="26">
        <f>INDEX(检修、备用和必开!F:F,MATCH(统调负荷!$C749,检修、备用和必开!$A:$A,0))</f>
        <v>980</v>
      </c>
      <c r="AA749" s="26">
        <f t="shared" si="161"/>
        <v>68465.6</v>
      </c>
      <c r="AB749" s="26">
        <v>457.4</v>
      </c>
      <c r="AC749" s="26">
        <v>444.31</v>
      </c>
      <c r="AD749" s="76">
        <f t="shared" si="162"/>
        <v>45665.78125</v>
      </c>
      <c r="AE749" s="27">
        <f t="shared" si="163"/>
        <v>-1892</v>
      </c>
      <c r="AF749" s="27">
        <f t="shared" si="164"/>
        <v>-2042.95</v>
      </c>
      <c r="AG749" s="27">
        <f t="shared" si="165"/>
        <v>-717.200000000001</v>
      </c>
      <c r="AH749" s="27">
        <f t="shared" si="166"/>
        <v>330.899999999998</v>
      </c>
      <c r="AI749" s="27">
        <f t="shared" si="167"/>
        <v>709.3</v>
      </c>
      <c r="AJ749" s="27">
        <f t="shared" si="168"/>
        <v>-172.05</v>
      </c>
      <c r="AK749" s="26">
        <f>INDEX(检修、备用和必开!I:I,MATCH(统调负荷!$C749,检修、备用和必开!$A:$A,0))</f>
        <v>9600.2682342093</v>
      </c>
      <c r="AL749" s="79"/>
    </row>
    <row r="750" s="74" customFormat="1" ht="13.8" spans="1:38">
      <c r="A750" s="26">
        <f t="shared" si="156"/>
        <v>3</v>
      </c>
      <c r="B750" s="26">
        <f t="shared" si="157"/>
        <v>19</v>
      </c>
      <c r="C750" t="s">
        <v>29</v>
      </c>
      <c r="D750" s="75">
        <v>0.791666666666667</v>
      </c>
      <c r="E750" s="26">
        <v>112145</v>
      </c>
      <c r="F750" s="26">
        <v>63280.15</v>
      </c>
      <c r="G750" s="26">
        <v>20516</v>
      </c>
      <c r="H750" s="26">
        <v>23827.1</v>
      </c>
      <c r="I750" s="26">
        <v>5915</v>
      </c>
      <c r="J750" s="26">
        <v>-1393.25</v>
      </c>
      <c r="K750" s="26">
        <f t="shared" si="169"/>
        <v>55753.15</v>
      </c>
      <c r="L750" s="27">
        <f t="shared" si="158"/>
        <v>1.22801312571577</v>
      </c>
      <c r="M750" s="75">
        <v>0.791666666666667</v>
      </c>
      <c r="N750" s="26">
        <v>110161</v>
      </c>
      <c r="O750" s="26">
        <v>60756.04</v>
      </c>
      <c r="P750" s="26">
        <v>20201</v>
      </c>
      <c r="Q750" s="26">
        <v>24146.1</v>
      </c>
      <c r="R750" s="26">
        <v>6588.98</v>
      </c>
      <c r="S750" s="26">
        <v>-1531.12</v>
      </c>
      <c r="T750" s="26">
        <f t="shared" si="159"/>
        <v>53229.04</v>
      </c>
      <c r="U750" s="27">
        <f t="shared" si="160"/>
        <v>1.07230429776235</v>
      </c>
      <c r="V750" s="26">
        <f>INDEX(检修、备用和必开!B:B,MATCH(统调负荷!$C750,检修、备用和必开!$A:$A,0))</f>
        <v>25046.8</v>
      </c>
      <c r="W750" s="26">
        <f>INDEX(检修、备用和必开!C:C,MATCH(统调负荷!$C750,检修、备用和必开!$A:$A,0))</f>
        <v>0</v>
      </c>
      <c r="X750" s="26">
        <f>INDEX(检修、备用和必开!D:D,MATCH(统调负荷!$C750,检修、备用和必开!$A:$A,0))</f>
        <v>10620</v>
      </c>
      <c r="Y750" s="26">
        <f>INDEX(检修、备用和必开!E:E,MATCH(统调负荷!$C750,检修、备用和必开!$A:$A,0))</f>
        <v>7527</v>
      </c>
      <c r="Z750" s="26">
        <f>INDEX(检修、备用和必开!F:F,MATCH(统调负荷!$C750,检修、备用和必开!$A:$A,0))</f>
        <v>980</v>
      </c>
      <c r="AA750" s="26">
        <f t="shared" si="161"/>
        <v>68465.6</v>
      </c>
      <c r="AB750" s="26">
        <v>425.47</v>
      </c>
      <c r="AC750" s="26">
        <v>392.52</v>
      </c>
      <c r="AD750" s="76">
        <f t="shared" si="162"/>
        <v>45665.7916666667</v>
      </c>
      <c r="AE750" s="27">
        <f t="shared" si="163"/>
        <v>-1984</v>
      </c>
      <c r="AF750" s="27">
        <f t="shared" si="164"/>
        <v>-2524.11</v>
      </c>
      <c r="AG750" s="27">
        <f t="shared" si="165"/>
        <v>-315</v>
      </c>
      <c r="AH750" s="27">
        <f t="shared" si="166"/>
        <v>319</v>
      </c>
      <c r="AI750" s="27">
        <f t="shared" si="167"/>
        <v>673.98</v>
      </c>
      <c r="AJ750" s="27">
        <f t="shared" si="168"/>
        <v>-137.87</v>
      </c>
      <c r="AK750" s="26">
        <f>INDEX(检修、备用和必开!I:I,MATCH(统调负荷!$C750,检修、备用和必开!$A:$A,0))</f>
        <v>9600.2682342093</v>
      </c>
      <c r="AL750" s="79"/>
    </row>
    <row r="751" s="74" customFormat="1" ht="13.8" spans="1:38">
      <c r="A751" s="26">
        <f t="shared" si="156"/>
        <v>3</v>
      </c>
      <c r="B751" s="26">
        <f t="shared" si="157"/>
        <v>19</v>
      </c>
      <c r="C751" t="s">
        <v>29</v>
      </c>
      <c r="D751" s="75">
        <v>0.802083333333333</v>
      </c>
      <c r="E751" s="26">
        <v>113840</v>
      </c>
      <c r="F751" s="26">
        <v>64848.35</v>
      </c>
      <c r="G751" s="26">
        <v>20554</v>
      </c>
      <c r="H751" s="26">
        <v>23833.3</v>
      </c>
      <c r="I751" s="26">
        <v>5998</v>
      </c>
      <c r="J751" s="26">
        <v>-1393.65</v>
      </c>
      <c r="K751" s="26">
        <f t="shared" si="169"/>
        <v>57321.35</v>
      </c>
      <c r="L751" s="27">
        <f t="shared" si="158"/>
        <v>1.19441708892062</v>
      </c>
      <c r="M751" s="75">
        <v>0.802083333333333</v>
      </c>
      <c r="N751" s="26">
        <v>111883</v>
      </c>
      <c r="O751" s="26">
        <v>62669.15</v>
      </c>
      <c r="P751" s="26">
        <v>19823.2</v>
      </c>
      <c r="Q751" s="26">
        <v>24506.4</v>
      </c>
      <c r="R751" s="26">
        <v>6522.33</v>
      </c>
      <c r="S751" s="26">
        <v>-1638.08</v>
      </c>
      <c r="T751" s="26">
        <f t="shared" si="159"/>
        <v>55142.15</v>
      </c>
      <c r="U751" s="27">
        <f t="shared" si="160"/>
        <v>1.04110951360319</v>
      </c>
      <c r="V751" s="26">
        <f>INDEX(检修、备用和必开!B:B,MATCH(统调负荷!$C751,检修、备用和必开!$A:$A,0))</f>
        <v>25046.8</v>
      </c>
      <c r="W751" s="26">
        <f>INDEX(检修、备用和必开!C:C,MATCH(统调负荷!$C751,检修、备用和必开!$A:$A,0))</f>
        <v>0</v>
      </c>
      <c r="X751" s="26">
        <f>INDEX(检修、备用和必开!D:D,MATCH(统调负荷!$C751,检修、备用和必开!$A:$A,0))</f>
        <v>10620</v>
      </c>
      <c r="Y751" s="26">
        <f>INDEX(检修、备用和必开!E:E,MATCH(统调负荷!$C751,检修、备用和必开!$A:$A,0))</f>
        <v>7527</v>
      </c>
      <c r="Z751" s="26">
        <f>INDEX(检修、备用和必开!F:F,MATCH(统调负荷!$C751,检修、备用和必开!$A:$A,0))</f>
        <v>980</v>
      </c>
      <c r="AA751" s="26">
        <f t="shared" si="161"/>
        <v>68465.6</v>
      </c>
      <c r="AB751" s="26">
        <v>446.54</v>
      </c>
      <c r="AC751" s="26">
        <v>451.9</v>
      </c>
      <c r="AD751" s="76">
        <f t="shared" si="162"/>
        <v>45665.8020833333</v>
      </c>
      <c r="AE751" s="27">
        <f t="shared" si="163"/>
        <v>-1957</v>
      </c>
      <c r="AF751" s="27">
        <f t="shared" si="164"/>
        <v>-2179.2</v>
      </c>
      <c r="AG751" s="27">
        <f t="shared" si="165"/>
        <v>-730.799999999999</v>
      </c>
      <c r="AH751" s="27">
        <f t="shared" si="166"/>
        <v>673.100000000002</v>
      </c>
      <c r="AI751" s="27">
        <f t="shared" si="167"/>
        <v>524.33</v>
      </c>
      <c r="AJ751" s="27">
        <f t="shared" si="168"/>
        <v>-244.43</v>
      </c>
      <c r="AK751" s="26">
        <f>INDEX(检修、备用和必开!I:I,MATCH(统调负荷!$C751,检修、备用和必开!$A:$A,0))</f>
        <v>9600.2682342093</v>
      </c>
      <c r="AL751" s="79"/>
    </row>
    <row r="752" s="74" customFormat="1" ht="13.8" spans="1:38">
      <c r="A752" s="26">
        <f t="shared" si="156"/>
        <v>3</v>
      </c>
      <c r="B752" s="26">
        <f t="shared" si="157"/>
        <v>19</v>
      </c>
      <c r="C752" t="s">
        <v>29</v>
      </c>
      <c r="D752" s="75">
        <v>0.8125</v>
      </c>
      <c r="E752" s="26">
        <v>114000</v>
      </c>
      <c r="F752" s="26">
        <v>65444.25</v>
      </c>
      <c r="G752" s="26">
        <v>20569</v>
      </c>
      <c r="H752" s="26">
        <v>23316</v>
      </c>
      <c r="I752" s="26">
        <v>6064</v>
      </c>
      <c r="J752" s="26">
        <v>-1393.25</v>
      </c>
      <c r="K752" s="26">
        <f t="shared" si="169"/>
        <v>57917.25</v>
      </c>
      <c r="L752" s="27">
        <f t="shared" si="158"/>
        <v>1.18212794979043</v>
      </c>
      <c r="M752" s="75">
        <v>0.8125</v>
      </c>
      <c r="N752" s="26">
        <v>112081</v>
      </c>
      <c r="O752" s="26">
        <v>62743.43</v>
      </c>
      <c r="P752" s="26">
        <v>20205.9</v>
      </c>
      <c r="Q752" s="26">
        <v>24006.7</v>
      </c>
      <c r="R752" s="26">
        <v>6662.43</v>
      </c>
      <c r="S752" s="26">
        <v>-1537.46</v>
      </c>
      <c r="T752" s="26">
        <f t="shared" si="159"/>
        <v>55216.43</v>
      </c>
      <c r="U752" s="27">
        <f t="shared" si="160"/>
        <v>1.03993488103775</v>
      </c>
      <c r="V752" s="26">
        <f>INDEX(检修、备用和必开!B:B,MATCH(统调负荷!$C752,检修、备用和必开!$A:$A,0))</f>
        <v>25046.8</v>
      </c>
      <c r="W752" s="26">
        <f>INDEX(检修、备用和必开!C:C,MATCH(统调负荷!$C752,检修、备用和必开!$A:$A,0))</f>
        <v>0</v>
      </c>
      <c r="X752" s="26">
        <f>INDEX(检修、备用和必开!D:D,MATCH(统调负荷!$C752,检修、备用和必开!$A:$A,0))</f>
        <v>10620</v>
      </c>
      <c r="Y752" s="26">
        <f>INDEX(检修、备用和必开!E:E,MATCH(统调负荷!$C752,检修、备用和必开!$A:$A,0))</f>
        <v>7527</v>
      </c>
      <c r="Z752" s="26">
        <f>INDEX(检修、备用和必开!F:F,MATCH(统调负荷!$C752,检修、备用和必开!$A:$A,0))</f>
        <v>980</v>
      </c>
      <c r="AA752" s="26">
        <f t="shared" si="161"/>
        <v>68465.6</v>
      </c>
      <c r="AB752" s="26">
        <v>456.32</v>
      </c>
      <c r="AC752" s="26">
        <v>456.75</v>
      </c>
      <c r="AD752" s="76">
        <f t="shared" si="162"/>
        <v>45665.8125</v>
      </c>
      <c r="AE752" s="27">
        <f t="shared" si="163"/>
        <v>-1919</v>
      </c>
      <c r="AF752" s="27">
        <f t="shared" si="164"/>
        <v>-2700.82</v>
      </c>
      <c r="AG752" s="27">
        <f t="shared" si="165"/>
        <v>-363.099999999999</v>
      </c>
      <c r="AH752" s="27">
        <f t="shared" si="166"/>
        <v>690.700000000001</v>
      </c>
      <c r="AI752" s="27">
        <f t="shared" si="167"/>
        <v>598.43</v>
      </c>
      <c r="AJ752" s="27">
        <f t="shared" si="168"/>
        <v>-144.21</v>
      </c>
      <c r="AK752" s="26">
        <f>INDEX(检修、备用和必开!I:I,MATCH(统调负荷!$C752,检修、备用和必开!$A:$A,0))</f>
        <v>9600.2682342093</v>
      </c>
      <c r="AL752" s="79"/>
    </row>
    <row r="753" s="74" customFormat="1" ht="13.8" spans="1:38">
      <c r="A753" s="26">
        <f t="shared" si="156"/>
        <v>3</v>
      </c>
      <c r="B753" s="26">
        <f t="shared" si="157"/>
        <v>19</v>
      </c>
      <c r="C753" t="s">
        <v>29</v>
      </c>
      <c r="D753" s="75">
        <v>0.822916666666667</v>
      </c>
      <c r="E753" s="26">
        <v>113035</v>
      </c>
      <c r="F753" s="26">
        <v>64744.55</v>
      </c>
      <c r="G753" s="26">
        <v>20569</v>
      </c>
      <c r="H753" s="26">
        <v>23000.7</v>
      </c>
      <c r="I753" s="26">
        <v>6114</v>
      </c>
      <c r="J753" s="26">
        <v>-1393.25</v>
      </c>
      <c r="K753" s="26">
        <f t="shared" si="169"/>
        <v>57217.55</v>
      </c>
      <c r="L753" s="27">
        <f t="shared" si="158"/>
        <v>1.19658391524978</v>
      </c>
      <c r="M753" s="75">
        <v>0.822916666666667</v>
      </c>
      <c r="N753" s="26">
        <v>111420</v>
      </c>
      <c r="O753" s="26">
        <v>62342.06</v>
      </c>
      <c r="P753" s="26">
        <v>20215.9</v>
      </c>
      <c r="Q753" s="26">
        <v>23892.3</v>
      </c>
      <c r="R753" s="26">
        <v>6522.07</v>
      </c>
      <c r="S753" s="26">
        <v>-1552.33</v>
      </c>
      <c r="T753" s="26">
        <f t="shared" si="159"/>
        <v>54815.06</v>
      </c>
      <c r="U753" s="27">
        <f t="shared" si="160"/>
        <v>1.04631370399905</v>
      </c>
      <c r="V753" s="26">
        <f>INDEX(检修、备用和必开!B:B,MATCH(统调负荷!$C753,检修、备用和必开!$A:$A,0))</f>
        <v>25046.8</v>
      </c>
      <c r="W753" s="26">
        <f>INDEX(检修、备用和必开!C:C,MATCH(统调负荷!$C753,检修、备用和必开!$A:$A,0))</f>
        <v>0</v>
      </c>
      <c r="X753" s="26">
        <f>INDEX(检修、备用和必开!D:D,MATCH(统调负荷!$C753,检修、备用和必开!$A:$A,0))</f>
        <v>10620</v>
      </c>
      <c r="Y753" s="26">
        <f>INDEX(检修、备用和必开!E:E,MATCH(统调负荷!$C753,检修、备用和必开!$A:$A,0))</f>
        <v>7527</v>
      </c>
      <c r="Z753" s="26">
        <f>INDEX(检修、备用和必开!F:F,MATCH(统调负荷!$C753,检修、备用和必开!$A:$A,0))</f>
        <v>980</v>
      </c>
      <c r="AA753" s="26">
        <f t="shared" si="161"/>
        <v>68465.6</v>
      </c>
      <c r="AB753" s="26">
        <v>446.7</v>
      </c>
      <c r="AC753" s="26">
        <v>438.52</v>
      </c>
      <c r="AD753" s="76">
        <f t="shared" si="162"/>
        <v>45665.8229166667</v>
      </c>
      <c r="AE753" s="27">
        <f t="shared" si="163"/>
        <v>-1615</v>
      </c>
      <c r="AF753" s="27">
        <f t="shared" si="164"/>
        <v>-2402.49000000001</v>
      </c>
      <c r="AG753" s="27">
        <f t="shared" si="165"/>
        <v>-353.099999999999</v>
      </c>
      <c r="AH753" s="27">
        <f t="shared" si="166"/>
        <v>891.599999999999</v>
      </c>
      <c r="AI753" s="27">
        <f t="shared" si="167"/>
        <v>408.07</v>
      </c>
      <c r="AJ753" s="27">
        <f t="shared" si="168"/>
        <v>-159.08</v>
      </c>
      <c r="AK753" s="26">
        <f>INDEX(检修、备用和必开!I:I,MATCH(统调负荷!$C753,检修、备用和必开!$A:$A,0))</f>
        <v>9600.2682342093</v>
      </c>
      <c r="AL753" s="79"/>
    </row>
    <row r="754" s="74" customFormat="1" ht="13.8" spans="1:38">
      <c r="A754" s="26">
        <f t="shared" si="156"/>
        <v>3</v>
      </c>
      <c r="B754" s="26">
        <f t="shared" si="157"/>
        <v>20</v>
      </c>
      <c r="C754" t="s">
        <v>29</v>
      </c>
      <c r="D754" s="75">
        <v>0.833333333333333</v>
      </c>
      <c r="E754" s="26">
        <v>112310</v>
      </c>
      <c r="F754" s="26">
        <v>64346.55</v>
      </c>
      <c r="G754" s="26">
        <v>20236</v>
      </c>
      <c r="H754" s="26">
        <v>22986.9</v>
      </c>
      <c r="I754" s="26">
        <v>6134</v>
      </c>
      <c r="J754" s="26">
        <v>-1393.45</v>
      </c>
      <c r="K754" s="26">
        <f t="shared" si="169"/>
        <v>56819.55</v>
      </c>
      <c r="L754" s="27">
        <f t="shared" si="158"/>
        <v>1.20496554442969</v>
      </c>
      <c r="M754" s="75">
        <v>0.833333333333333</v>
      </c>
      <c r="N754" s="26">
        <v>110454</v>
      </c>
      <c r="O754" s="26">
        <v>61592.43</v>
      </c>
      <c r="P754" s="26">
        <v>19684.8</v>
      </c>
      <c r="Q754" s="26">
        <v>24112.8</v>
      </c>
      <c r="R754" s="26">
        <v>6585.49</v>
      </c>
      <c r="S754" s="26">
        <v>-1521.52</v>
      </c>
      <c r="T754" s="26">
        <f t="shared" si="159"/>
        <v>54065.43</v>
      </c>
      <c r="U754" s="27">
        <f t="shared" si="160"/>
        <v>1.058439280685</v>
      </c>
      <c r="V754" s="26">
        <f>INDEX(检修、备用和必开!B:B,MATCH(统调负荷!$C754,检修、备用和必开!$A:$A,0))</f>
        <v>25046.8</v>
      </c>
      <c r="W754" s="26">
        <f>INDEX(检修、备用和必开!C:C,MATCH(统调负荷!$C754,检修、备用和必开!$A:$A,0))</f>
        <v>0</v>
      </c>
      <c r="X754" s="26">
        <f>INDEX(检修、备用和必开!D:D,MATCH(统调负荷!$C754,检修、备用和必开!$A:$A,0))</f>
        <v>10620</v>
      </c>
      <c r="Y754" s="26">
        <f>INDEX(检修、备用和必开!E:E,MATCH(统调负荷!$C754,检修、备用和必开!$A:$A,0))</f>
        <v>7527</v>
      </c>
      <c r="Z754" s="26">
        <f>INDEX(检修、备用和必开!F:F,MATCH(统调负荷!$C754,检修、备用和必开!$A:$A,0))</f>
        <v>980</v>
      </c>
      <c r="AA754" s="26">
        <f t="shared" si="161"/>
        <v>68465.6</v>
      </c>
      <c r="AB754" s="26">
        <v>442.87</v>
      </c>
      <c r="AC754" s="26">
        <v>405.27</v>
      </c>
      <c r="AD754" s="76">
        <f t="shared" si="162"/>
        <v>45665.8333333333</v>
      </c>
      <c r="AE754" s="27">
        <f t="shared" si="163"/>
        <v>-1856</v>
      </c>
      <c r="AF754" s="27">
        <f t="shared" si="164"/>
        <v>-2754.12</v>
      </c>
      <c r="AG754" s="27">
        <f t="shared" si="165"/>
        <v>-551.200000000001</v>
      </c>
      <c r="AH754" s="27">
        <f t="shared" si="166"/>
        <v>1125.9</v>
      </c>
      <c r="AI754" s="27">
        <f t="shared" si="167"/>
        <v>451.49</v>
      </c>
      <c r="AJ754" s="27">
        <f t="shared" si="168"/>
        <v>-128.07</v>
      </c>
      <c r="AK754" s="26">
        <f>INDEX(检修、备用和必开!I:I,MATCH(统调负荷!$C754,检修、备用和必开!$A:$A,0))</f>
        <v>9600.2682342093</v>
      </c>
      <c r="AL754" s="79"/>
    </row>
    <row r="755" s="74" customFormat="1" ht="13.8" spans="1:38">
      <c r="A755" s="26">
        <f t="shared" si="156"/>
        <v>3</v>
      </c>
      <c r="B755" s="26">
        <f t="shared" si="157"/>
        <v>20</v>
      </c>
      <c r="C755" t="s">
        <v>29</v>
      </c>
      <c r="D755" s="75">
        <v>0.84375</v>
      </c>
      <c r="E755" s="26">
        <v>112390</v>
      </c>
      <c r="F755" s="26">
        <v>64918.65</v>
      </c>
      <c r="G755" s="26">
        <v>20236</v>
      </c>
      <c r="H755" s="26">
        <v>22689.6</v>
      </c>
      <c r="I755" s="26">
        <v>5939</v>
      </c>
      <c r="J755" s="26">
        <v>-1393.25</v>
      </c>
      <c r="K755" s="26">
        <f t="shared" si="169"/>
        <v>57391.65</v>
      </c>
      <c r="L755" s="27">
        <f t="shared" si="158"/>
        <v>1.19295402728446</v>
      </c>
      <c r="M755" s="75">
        <v>0.84375</v>
      </c>
      <c r="N755" s="26">
        <v>110249</v>
      </c>
      <c r="O755" s="26">
        <v>61509.97</v>
      </c>
      <c r="P755" s="26">
        <v>19640.8</v>
      </c>
      <c r="Q755" s="26">
        <v>24045.7</v>
      </c>
      <c r="R755" s="26">
        <v>6624.5</v>
      </c>
      <c r="S755" s="26">
        <v>-1571.97</v>
      </c>
      <c r="T755" s="26">
        <f t="shared" si="159"/>
        <v>53982.97</v>
      </c>
      <c r="U755" s="27">
        <f t="shared" si="160"/>
        <v>1.05979028518348</v>
      </c>
      <c r="V755" s="26">
        <f>INDEX(检修、备用和必开!B:B,MATCH(统调负荷!$C755,检修、备用和必开!$A:$A,0))</f>
        <v>25046.8</v>
      </c>
      <c r="W755" s="26">
        <f>INDEX(检修、备用和必开!C:C,MATCH(统调负荷!$C755,检修、备用和必开!$A:$A,0))</f>
        <v>0</v>
      </c>
      <c r="X755" s="26">
        <f>INDEX(检修、备用和必开!D:D,MATCH(统调负荷!$C755,检修、备用和必开!$A:$A,0))</f>
        <v>10620</v>
      </c>
      <c r="Y755" s="26">
        <f>INDEX(检修、备用和必开!E:E,MATCH(统调负荷!$C755,检修、备用和必开!$A:$A,0))</f>
        <v>7527</v>
      </c>
      <c r="Z755" s="26">
        <f>INDEX(检修、备用和必开!F:F,MATCH(统调负荷!$C755,检修、备用和必开!$A:$A,0))</f>
        <v>980</v>
      </c>
      <c r="AA755" s="26">
        <f t="shared" si="161"/>
        <v>68465.6</v>
      </c>
      <c r="AB755" s="26">
        <v>451.56</v>
      </c>
      <c r="AC755" s="26">
        <v>432.88</v>
      </c>
      <c r="AD755" s="76">
        <f t="shared" si="162"/>
        <v>45665.84375</v>
      </c>
      <c r="AE755" s="27">
        <f t="shared" si="163"/>
        <v>-2141</v>
      </c>
      <c r="AF755" s="27">
        <f t="shared" si="164"/>
        <v>-3408.68</v>
      </c>
      <c r="AG755" s="27">
        <f t="shared" si="165"/>
        <v>-595.200000000001</v>
      </c>
      <c r="AH755" s="27">
        <f t="shared" si="166"/>
        <v>1356.1</v>
      </c>
      <c r="AI755" s="27">
        <f t="shared" si="167"/>
        <v>685.5</v>
      </c>
      <c r="AJ755" s="27">
        <f t="shared" si="168"/>
        <v>-178.72</v>
      </c>
      <c r="AK755" s="26">
        <f>INDEX(检修、备用和必开!I:I,MATCH(统调负荷!$C755,检修、备用和必开!$A:$A,0))</f>
        <v>9600.2682342093</v>
      </c>
      <c r="AL755" s="79"/>
    </row>
    <row r="756" s="74" customFormat="1" ht="13.8" spans="1:38">
      <c r="A756" s="26">
        <f t="shared" si="156"/>
        <v>3</v>
      </c>
      <c r="B756" s="26">
        <f t="shared" si="157"/>
        <v>20</v>
      </c>
      <c r="C756" t="s">
        <v>29</v>
      </c>
      <c r="D756" s="75">
        <v>0.854166666666667</v>
      </c>
      <c r="E756" s="26">
        <v>111585</v>
      </c>
      <c r="F756" s="26">
        <v>64699.75</v>
      </c>
      <c r="G756" s="26">
        <v>19756</v>
      </c>
      <c r="H756" s="26">
        <v>22552.5</v>
      </c>
      <c r="I756" s="26">
        <v>5970</v>
      </c>
      <c r="J756" s="26">
        <v>-1393.25</v>
      </c>
      <c r="K756" s="26">
        <f t="shared" si="169"/>
        <v>57172.75</v>
      </c>
      <c r="L756" s="27">
        <f t="shared" si="158"/>
        <v>1.19752154654097</v>
      </c>
      <c r="M756" s="75">
        <v>0.854166666666667</v>
      </c>
      <c r="N756" s="26">
        <v>109735</v>
      </c>
      <c r="O756" s="26">
        <v>60321.59</v>
      </c>
      <c r="P756" s="26">
        <v>20036.9</v>
      </c>
      <c r="Q756" s="26">
        <v>24162.1</v>
      </c>
      <c r="R756" s="26">
        <v>6721.1</v>
      </c>
      <c r="S756" s="26">
        <v>-1506.69</v>
      </c>
      <c r="T756" s="26">
        <f t="shared" si="159"/>
        <v>52794.59</v>
      </c>
      <c r="U756" s="27">
        <f t="shared" si="160"/>
        <v>1.07965059775676</v>
      </c>
      <c r="V756" s="26">
        <f>INDEX(检修、备用和必开!B:B,MATCH(统调负荷!$C756,检修、备用和必开!$A:$A,0))</f>
        <v>25046.8</v>
      </c>
      <c r="W756" s="26">
        <f>INDEX(检修、备用和必开!C:C,MATCH(统调负荷!$C756,检修、备用和必开!$A:$A,0))</f>
        <v>0</v>
      </c>
      <c r="X756" s="26">
        <f>INDEX(检修、备用和必开!D:D,MATCH(统调负荷!$C756,检修、备用和必开!$A:$A,0))</f>
        <v>10620</v>
      </c>
      <c r="Y756" s="26">
        <f>INDEX(检修、备用和必开!E:E,MATCH(统调负荷!$C756,检修、备用和必开!$A:$A,0))</f>
        <v>7527</v>
      </c>
      <c r="Z756" s="26">
        <f>INDEX(检修、备用和必开!F:F,MATCH(统调负荷!$C756,检修、备用和必开!$A:$A,0))</f>
        <v>980</v>
      </c>
      <c r="AA756" s="26">
        <f t="shared" si="161"/>
        <v>68465.6</v>
      </c>
      <c r="AB756" s="26">
        <v>442.52</v>
      </c>
      <c r="AC756" s="26">
        <v>398.19</v>
      </c>
      <c r="AD756" s="76">
        <f t="shared" si="162"/>
        <v>45665.8541666667</v>
      </c>
      <c r="AE756" s="27">
        <f t="shared" si="163"/>
        <v>-1850</v>
      </c>
      <c r="AF756" s="27">
        <f t="shared" si="164"/>
        <v>-4378.16</v>
      </c>
      <c r="AG756" s="27">
        <f t="shared" si="165"/>
        <v>280.900000000001</v>
      </c>
      <c r="AH756" s="27">
        <f t="shared" si="166"/>
        <v>1609.6</v>
      </c>
      <c r="AI756" s="27">
        <f t="shared" si="167"/>
        <v>751.1</v>
      </c>
      <c r="AJ756" s="27">
        <f t="shared" si="168"/>
        <v>-113.44</v>
      </c>
      <c r="AK756" s="26">
        <f>INDEX(检修、备用和必开!I:I,MATCH(统调负荷!$C756,检修、备用和必开!$A:$A,0))</f>
        <v>9600.2682342093</v>
      </c>
      <c r="AL756" s="79"/>
    </row>
    <row r="757" s="74" customFormat="1" ht="13.8" spans="1:38">
      <c r="A757" s="26">
        <f t="shared" si="156"/>
        <v>3</v>
      </c>
      <c r="B757" s="26">
        <f t="shared" si="157"/>
        <v>20</v>
      </c>
      <c r="C757" t="s">
        <v>29</v>
      </c>
      <c r="D757" s="75">
        <v>0.864583333333333</v>
      </c>
      <c r="E757" s="26">
        <v>110775</v>
      </c>
      <c r="F757" s="26">
        <v>63868.75</v>
      </c>
      <c r="G757" s="26">
        <v>19756</v>
      </c>
      <c r="H757" s="26">
        <v>22543.5</v>
      </c>
      <c r="I757" s="26">
        <v>6000</v>
      </c>
      <c r="J757" s="26">
        <v>-1393.25</v>
      </c>
      <c r="K757" s="26">
        <f t="shared" si="169"/>
        <v>56341.75</v>
      </c>
      <c r="L757" s="27">
        <f t="shared" si="158"/>
        <v>1.21518412189895</v>
      </c>
      <c r="M757" s="75">
        <v>0.864583333333333</v>
      </c>
      <c r="N757" s="26">
        <v>109381</v>
      </c>
      <c r="O757" s="26">
        <v>59981.6</v>
      </c>
      <c r="P757" s="26">
        <v>20026</v>
      </c>
      <c r="Q757" s="26">
        <v>24044.3</v>
      </c>
      <c r="R757" s="26">
        <v>6745.19</v>
      </c>
      <c r="S757" s="26">
        <v>-1416.09</v>
      </c>
      <c r="T757" s="26">
        <f t="shared" si="159"/>
        <v>52454.6</v>
      </c>
      <c r="U757" s="27">
        <f t="shared" si="160"/>
        <v>1.08547022097643</v>
      </c>
      <c r="V757" s="26">
        <f>INDEX(检修、备用和必开!B:B,MATCH(统调负荷!$C757,检修、备用和必开!$A:$A,0))</f>
        <v>25046.8</v>
      </c>
      <c r="W757" s="26">
        <f>INDEX(检修、备用和必开!C:C,MATCH(统调负荷!$C757,检修、备用和必开!$A:$A,0))</f>
        <v>0</v>
      </c>
      <c r="X757" s="26">
        <f>INDEX(检修、备用和必开!D:D,MATCH(统调负荷!$C757,检修、备用和必开!$A:$A,0))</f>
        <v>10620</v>
      </c>
      <c r="Y757" s="26">
        <f>INDEX(检修、备用和必开!E:E,MATCH(统调负荷!$C757,检修、备用和必开!$A:$A,0))</f>
        <v>7527</v>
      </c>
      <c r="Z757" s="26">
        <f>INDEX(检修、备用和必开!F:F,MATCH(统调负荷!$C757,检修、备用和必开!$A:$A,0))</f>
        <v>980</v>
      </c>
      <c r="AA757" s="26">
        <f t="shared" si="161"/>
        <v>68465.6</v>
      </c>
      <c r="AB757" s="26">
        <v>425.24</v>
      </c>
      <c r="AC757" s="26">
        <v>398.9</v>
      </c>
      <c r="AD757" s="76">
        <f t="shared" si="162"/>
        <v>45665.8645833333</v>
      </c>
      <c r="AE757" s="27">
        <f t="shared" si="163"/>
        <v>-1394</v>
      </c>
      <c r="AF757" s="27">
        <f t="shared" si="164"/>
        <v>-3887.15</v>
      </c>
      <c r="AG757" s="27">
        <f t="shared" si="165"/>
        <v>270</v>
      </c>
      <c r="AH757" s="27">
        <f t="shared" si="166"/>
        <v>1500.8</v>
      </c>
      <c r="AI757" s="27">
        <f t="shared" si="167"/>
        <v>745.19</v>
      </c>
      <c r="AJ757" s="27">
        <f t="shared" si="168"/>
        <v>-22.8399999999999</v>
      </c>
      <c r="AK757" s="26">
        <f>INDEX(检修、备用和必开!I:I,MATCH(统调负荷!$C757,检修、备用和必开!$A:$A,0))</f>
        <v>9600.2682342093</v>
      </c>
      <c r="AL757" s="79"/>
    </row>
    <row r="758" s="74" customFormat="1" ht="13.8" spans="1:38">
      <c r="A758" s="26">
        <f t="shared" si="156"/>
        <v>3</v>
      </c>
      <c r="B758" s="26">
        <f t="shared" si="157"/>
        <v>21</v>
      </c>
      <c r="C758" t="s">
        <v>29</v>
      </c>
      <c r="D758" s="75">
        <v>0.875</v>
      </c>
      <c r="E758" s="26">
        <v>109245</v>
      </c>
      <c r="F758" s="26">
        <v>63160.45</v>
      </c>
      <c r="G758" s="26">
        <v>19486</v>
      </c>
      <c r="H758" s="26">
        <v>21952.8</v>
      </c>
      <c r="I758" s="26">
        <v>6039</v>
      </c>
      <c r="J758" s="26">
        <v>-1393.25</v>
      </c>
      <c r="K758" s="26">
        <f t="shared" si="169"/>
        <v>55633.45</v>
      </c>
      <c r="L758" s="27">
        <f t="shared" si="158"/>
        <v>1.23065529820638</v>
      </c>
      <c r="M758" s="75">
        <v>0.875</v>
      </c>
      <c r="N758" s="26">
        <v>107993</v>
      </c>
      <c r="O758" s="26">
        <v>58694.72</v>
      </c>
      <c r="P758" s="26">
        <v>19893.1</v>
      </c>
      <c r="Q758" s="26">
        <v>24025</v>
      </c>
      <c r="R758" s="26">
        <v>6748.71</v>
      </c>
      <c r="S758" s="26">
        <v>-1368.53</v>
      </c>
      <c r="T758" s="26">
        <f t="shared" si="159"/>
        <v>51167.72</v>
      </c>
      <c r="U758" s="27">
        <f t="shared" si="160"/>
        <v>1.10807778633036</v>
      </c>
      <c r="V758" s="26">
        <f>INDEX(检修、备用和必开!B:B,MATCH(统调负荷!$C758,检修、备用和必开!$A:$A,0))</f>
        <v>25046.8</v>
      </c>
      <c r="W758" s="26">
        <f>INDEX(检修、备用和必开!C:C,MATCH(统调负荷!$C758,检修、备用和必开!$A:$A,0))</f>
        <v>0</v>
      </c>
      <c r="X758" s="26">
        <f>INDEX(检修、备用和必开!D:D,MATCH(统调负荷!$C758,检修、备用和必开!$A:$A,0))</f>
        <v>10620</v>
      </c>
      <c r="Y758" s="26">
        <f>INDEX(检修、备用和必开!E:E,MATCH(统调负荷!$C758,检修、备用和必开!$A:$A,0))</f>
        <v>7527</v>
      </c>
      <c r="Z758" s="26">
        <f>INDEX(检修、备用和必开!F:F,MATCH(统调负荷!$C758,检修、备用和必开!$A:$A,0))</f>
        <v>980</v>
      </c>
      <c r="AA758" s="26">
        <f t="shared" si="161"/>
        <v>68465.6</v>
      </c>
      <c r="AB758" s="26">
        <v>420.94</v>
      </c>
      <c r="AC758" s="26">
        <v>380.56</v>
      </c>
      <c r="AD758" s="76">
        <f t="shared" si="162"/>
        <v>45665.875</v>
      </c>
      <c r="AE758" s="27">
        <f t="shared" si="163"/>
        <v>-1252</v>
      </c>
      <c r="AF758" s="27">
        <f t="shared" si="164"/>
        <v>-4465.73</v>
      </c>
      <c r="AG758" s="27">
        <f t="shared" si="165"/>
        <v>407.099999999999</v>
      </c>
      <c r="AH758" s="27">
        <f t="shared" si="166"/>
        <v>2072.2</v>
      </c>
      <c r="AI758" s="27">
        <f t="shared" si="167"/>
        <v>709.71</v>
      </c>
      <c r="AJ758" s="27">
        <f t="shared" si="168"/>
        <v>24.72</v>
      </c>
      <c r="AK758" s="26">
        <f>INDEX(检修、备用和必开!I:I,MATCH(统调负荷!$C758,检修、备用和必开!$A:$A,0))</f>
        <v>9600.2682342093</v>
      </c>
      <c r="AL758" s="79"/>
    </row>
    <row r="759" s="74" customFormat="1" ht="13.8" spans="1:38">
      <c r="A759" s="26">
        <f t="shared" si="156"/>
        <v>3</v>
      </c>
      <c r="B759" s="26">
        <f t="shared" si="157"/>
        <v>21</v>
      </c>
      <c r="C759" t="s">
        <v>29</v>
      </c>
      <c r="D759" s="75">
        <v>0.885416666666667</v>
      </c>
      <c r="E759" s="26">
        <v>108440</v>
      </c>
      <c r="F759" s="26">
        <v>63617.45</v>
      </c>
      <c r="G759" s="26">
        <v>18514</v>
      </c>
      <c r="H759" s="26">
        <v>21641</v>
      </c>
      <c r="I759" s="26">
        <v>6061</v>
      </c>
      <c r="J759" s="26">
        <v>-1393.45</v>
      </c>
      <c r="K759" s="26">
        <f t="shared" si="169"/>
        <v>56090.45</v>
      </c>
      <c r="L759" s="27">
        <f t="shared" si="158"/>
        <v>1.22062846705633</v>
      </c>
      <c r="M759" s="75">
        <v>0.885416666666667</v>
      </c>
      <c r="N759" s="26">
        <v>107011</v>
      </c>
      <c r="O759" s="26">
        <v>58573.67</v>
      </c>
      <c r="P759" s="26">
        <v>19301.5</v>
      </c>
      <c r="Q759" s="26">
        <v>23944.1</v>
      </c>
      <c r="R759" s="26">
        <v>6598.84</v>
      </c>
      <c r="S759" s="26">
        <v>-1407.11</v>
      </c>
      <c r="T759" s="26">
        <f t="shared" si="159"/>
        <v>51046.67</v>
      </c>
      <c r="U759" s="27">
        <f t="shared" si="160"/>
        <v>1.1102529129593</v>
      </c>
      <c r="V759" s="26">
        <f>INDEX(检修、备用和必开!B:B,MATCH(统调负荷!$C759,检修、备用和必开!$A:$A,0))</f>
        <v>25046.8</v>
      </c>
      <c r="W759" s="26">
        <f>INDEX(检修、备用和必开!C:C,MATCH(统调负荷!$C759,检修、备用和必开!$A:$A,0))</f>
        <v>0</v>
      </c>
      <c r="X759" s="26">
        <f>INDEX(检修、备用和必开!D:D,MATCH(统调负荷!$C759,检修、备用和必开!$A:$A,0))</f>
        <v>10620</v>
      </c>
      <c r="Y759" s="26">
        <f>INDEX(检修、备用和必开!E:E,MATCH(统调负荷!$C759,检修、备用和必开!$A:$A,0))</f>
        <v>7527</v>
      </c>
      <c r="Z759" s="26">
        <f>INDEX(检修、备用和必开!F:F,MATCH(统调负荷!$C759,检修、备用和必开!$A:$A,0))</f>
        <v>980</v>
      </c>
      <c r="AA759" s="26">
        <f t="shared" si="161"/>
        <v>68465.6</v>
      </c>
      <c r="AB759" s="26">
        <v>441.42</v>
      </c>
      <c r="AC759" s="26">
        <v>381.86</v>
      </c>
      <c r="AD759" s="76">
        <f t="shared" si="162"/>
        <v>45665.8854166667</v>
      </c>
      <c r="AE759" s="27">
        <f t="shared" si="163"/>
        <v>-1429</v>
      </c>
      <c r="AF759" s="27">
        <f t="shared" si="164"/>
        <v>-5043.78</v>
      </c>
      <c r="AG759" s="27">
        <f t="shared" si="165"/>
        <v>787.5</v>
      </c>
      <c r="AH759" s="27">
        <f t="shared" si="166"/>
        <v>2303.1</v>
      </c>
      <c r="AI759" s="27">
        <f t="shared" si="167"/>
        <v>537.84</v>
      </c>
      <c r="AJ759" s="27">
        <f t="shared" si="168"/>
        <v>-13.6599999999999</v>
      </c>
      <c r="AK759" s="26">
        <f>INDEX(检修、备用和必开!I:I,MATCH(统调负荷!$C759,检修、备用和必开!$A:$A,0))</f>
        <v>9600.2682342093</v>
      </c>
      <c r="AL759" s="79"/>
    </row>
    <row r="760" s="74" customFormat="1" ht="13.8" spans="1:38">
      <c r="A760" s="26">
        <f t="shared" si="156"/>
        <v>3</v>
      </c>
      <c r="B760" s="26">
        <f t="shared" si="157"/>
        <v>21</v>
      </c>
      <c r="C760" t="s">
        <v>29</v>
      </c>
      <c r="D760" s="75">
        <v>0.895833333333333</v>
      </c>
      <c r="E760" s="26">
        <v>107070</v>
      </c>
      <c r="F760" s="26">
        <v>62829.45</v>
      </c>
      <c r="G760" s="26">
        <v>17929</v>
      </c>
      <c r="H760" s="26">
        <v>21671</v>
      </c>
      <c r="I760" s="26">
        <v>6047</v>
      </c>
      <c r="J760" s="26">
        <v>-1406.45</v>
      </c>
      <c r="K760" s="26">
        <f t="shared" si="169"/>
        <v>55302.45</v>
      </c>
      <c r="L760" s="27">
        <f t="shared" si="158"/>
        <v>1.238021100331</v>
      </c>
      <c r="M760" s="75">
        <v>0.895833333333333</v>
      </c>
      <c r="N760" s="26">
        <v>105613</v>
      </c>
      <c r="O760" s="26">
        <v>57789.39</v>
      </c>
      <c r="P760" s="26">
        <v>18834.5</v>
      </c>
      <c r="Q760" s="26">
        <v>23727</v>
      </c>
      <c r="R760" s="26">
        <v>6636.43</v>
      </c>
      <c r="S760" s="26">
        <v>-1374.32</v>
      </c>
      <c r="T760" s="26">
        <f t="shared" si="159"/>
        <v>50262.39</v>
      </c>
      <c r="U760" s="27">
        <f t="shared" si="160"/>
        <v>1.12455506428049</v>
      </c>
      <c r="V760" s="26">
        <f>INDEX(检修、备用和必开!B:B,MATCH(统调负荷!$C760,检修、备用和必开!$A:$A,0))</f>
        <v>25046.8</v>
      </c>
      <c r="W760" s="26">
        <f>INDEX(检修、备用和必开!C:C,MATCH(统调负荷!$C760,检修、备用和必开!$A:$A,0))</f>
        <v>0</v>
      </c>
      <c r="X760" s="26">
        <f>INDEX(检修、备用和必开!D:D,MATCH(统调负荷!$C760,检修、备用和必开!$A:$A,0))</f>
        <v>10620</v>
      </c>
      <c r="Y760" s="26">
        <f>INDEX(检修、备用和必开!E:E,MATCH(统调负荷!$C760,检修、备用和必开!$A:$A,0))</f>
        <v>7527</v>
      </c>
      <c r="Z760" s="26">
        <f>INDEX(检修、备用和必开!F:F,MATCH(统调负荷!$C760,检修、备用和必开!$A:$A,0))</f>
        <v>980</v>
      </c>
      <c r="AA760" s="26">
        <f t="shared" si="161"/>
        <v>68465.6</v>
      </c>
      <c r="AB760" s="26">
        <v>429.09</v>
      </c>
      <c r="AC760" s="26">
        <v>378.46</v>
      </c>
      <c r="AD760" s="76">
        <f t="shared" si="162"/>
        <v>45665.8958333333</v>
      </c>
      <c r="AE760" s="27">
        <f t="shared" si="163"/>
        <v>-1457</v>
      </c>
      <c r="AF760" s="27">
        <f t="shared" si="164"/>
        <v>-5040.06</v>
      </c>
      <c r="AG760" s="27">
        <f t="shared" si="165"/>
        <v>905.5</v>
      </c>
      <c r="AH760" s="27">
        <f t="shared" si="166"/>
        <v>2056</v>
      </c>
      <c r="AI760" s="27">
        <f t="shared" si="167"/>
        <v>589.43</v>
      </c>
      <c r="AJ760" s="27">
        <f t="shared" si="168"/>
        <v>32.1300000000001</v>
      </c>
      <c r="AK760" s="26">
        <f>INDEX(检修、备用和必开!I:I,MATCH(统调负荷!$C760,检修、备用和必开!$A:$A,0))</f>
        <v>9600.2682342093</v>
      </c>
      <c r="AL760" s="79"/>
    </row>
    <row r="761" s="74" customFormat="1" ht="13.8" spans="1:38">
      <c r="A761" s="26">
        <f t="shared" si="156"/>
        <v>3</v>
      </c>
      <c r="B761" s="26">
        <f t="shared" si="157"/>
        <v>21</v>
      </c>
      <c r="C761" t="s">
        <v>29</v>
      </c>
      <c r="D761" s="75">
        <v>0.90625</v>
      </c>
      <c r="E761" s="26">
        <v>105815</v>
      </c>
      <c r="F761" s="26">
        <v>62161.95</v>
      </c>
      <c r="G761" s="26">
        <v>17305</v>
      </c>
      <c r="H761" s="26">
        <v>21710.5</v>
      </c>
      <c r="I761" s="26">
        <v>6056</v>
      </c>
      <c r="J761" s="26">
        <v>-1418.45</v>
      </c>
      <c r="K761" s="26">
        <f t="shared" si="169"/>
        <v>54634.95</v>
      </c>
      <c r="L761" s="27">
        <f t="shared" si="158"/>
        <v>1.25314656643778</v>
      </c>
      <c r="M761" s="75">
        <v>0.90625</v>
      </c>
      <c r="N761" s="26">
        <v>103772</v>
      </c>
      <c r="O761" s="26">
        <v>56406.18</v>
      </c>
      <c r="P761" s="26">
        <v>18325.5</v>
      </c>
      <c r="Q761" s="26">
        <v>23790.7</v>
      </c>
      <c r="R761" s="26">
        <v>6652.59</v>
      </c>
      <c r="S761" s="26">
        <v>-1402.97</v>
      </c>
      <c r="T761" s="26">
        <f t="shared" si="159"/>
        <v>48879.18</v>
      </c>
      <c r="U761" s="27">
        <f t="shared" si="160"/>
        <v>1.15069821130308</v>
      </c>
      <c r="V761" s="26">
        <f>INDEX(检修、备用和必开!B:B,MATCH(统调负荷!$C761,检修、备用和必开!$A:$A,0))</f>
        <v>25046.8</v>
      </c>
      <c r="W761" s="26">
        <f>INDEX(检修、备用和必开!C:C,MATCH(统调负荷!$C761,检修、备用和必开!$A:$A,0))</f>
        <v>0</v>
      </c>
      <c r="X761" s="26">
        <f>INDEX(检修、备用和必开!D:D,MATCH(统调负荷!$C761,检修、备用和必开!$A:$A,0))</f>
        <v>10620</v>
      </c>
      <c r="Y761" s="26">
        <f>INDEX(检修、备用和必开!E:E,MATCH(统调负荷!$C761,检修、备用和必开!$A:$A,0))</f>
        <v>7527</v>
      </c>
      <c r="Z761" s="26">
        <f>INDEX(检修、备用和必开!F:F,MATCH(统调负荷!$C761,检修、备用和必开!$A:$A,0))</f>
        <v>980</v>
      </c>
      <c r="AA761" s="26">
        <f t="shared" si="161"/>
        <v>68465.6</v>
      </c>
      <c r="AB761" s="26">
        <v>415.12</v>
      </c>
      <c r="AC761" s="26">
        <v>372.18</v>
      </c>
      <c r="AD761" s="76">
        <f t="shared" si="162"/>
        <v>45665.90625</v>
      </c>
      <c r="AE761" s="27">
        <f t="shared" si="163"/>
        <v>-2043</v>
      </c>
      <c r="AF761" s="27">
        <f t="shared" si="164"/>
        <v>-5755.77</v>
      </c>
      <c r="AG761" s="27">
        <f t="shared" si="165"/>
        <v>1020.5</v>
      </c>
      <c r="AH761" s="27">
        <f t="shared" si="166"/>
        <v>2080.2</v>
      </c>
      <c r="AI761" s="27">
        <f t="shared" si="167"/>
        <v>596.59</v>
      </c>
      <c r="AJ761" s="27">
        <f t="shared" si="168"/>
        <v>15.48</v>
      </c>
      <c r="AK761" s="26">
        <f>INDEX(检修、备用和必开!I:I,MATCH(统调负荷!$C761,检修、备用和必开!$A:$A,0))</f>
        <v>9600.2682342093</v>
      </c>
      <c r="AL761" s="79"/>
    </row>
    <row r="762" s="74" customFormat="1" ht="13.8" spans="1:38">
      <c r="A762" s="26">
        <f t="shared" si="156"/>
        <v>3</v>
      </c>
      <c r="B762" s="26">
        <f t="shared" si="157"/>
        <v>22</v>
      </c>
      <c r="C762" t="s">
        <v>29</v>
      </c>
      <c r="D762" s="75">
        <v>0.916666666666667</v>
      </c>
      <c r="E762" s="26">
        <v>103580</v>
      </c>
      <c r="F762" s="26">
        <v>59751.15</v>
      </c>
      <c r="G762" s="26">
        <v>17423</v>
      </c>
      <c r="H762" s="26">
        <v>21777.3</v>
      </c>
      <c r="I762" s="26">
        <v>6047</v>
      </c>
      <c r="J762" s="26">
        <v>-1418.45</v>
      </c>
      <c r="K762" s="26">
        <f t="shared" si="169"/>
        <v>52224.15</v>
      </c>
      <c r="L762" s="27">
        <f t="shared" si="158"/>
        <v>1.31099500901403</v>
      </c>
      <c r="M762" s="75">
        <v>0.916666666666667</v>
      </c>
      <c r="N762" s="26">
        <v>101583</v>
      </c>
      <c r="O762" s="26">
        <v>54584.96</v>
      </c>
      <c r="P762" s="26">
        <v>18055.6</v>
      </c>
      <c r="Q762" s="26">
        <v>23679</v>
      </c>
      <c r="R762" s="26">
        <v>6646.71</v>
      </c>
      <c r="S762" s="26">
        <v>-1383.27</v>
      </c>
      <c r="T762" s="26">
        <f t="shared" si="159"/>
        <v>47057.96</v>
      </c>
      <c r="U762" s="27">
        <f t="shared" si="160"/>
        <v>1.18703227367958</v>
      </c>
      <c r="V762" s="26">
        <f>INDEX(检修、备用和必开!B:B,MATCH(统调负荷!$C762,检修、备用和必开!$A:$A,0))</f>
        <v>25046.8</v>
      </c>
      <c r="W762" s="26">
        <f>INDEX(检修、备用和必开!C:C,MATCH(统调负荷!$C762,检修、备用和必开!$A:$A,0))</f>
        <v>0</v>
      </c>
      <c r="X762" s="26">
        <f>INDEX(检修、备用和必开!D:D,MATCH(统调负荷!$C762,检修、备用和必开!$A:$A,0))</f>
        <v>10620</v>
      </c>
      <c r="Y762" s="26">
        <f>INDEX(检修、备用和必开!E:E,MATCH(统调负荷!$C762,检修、备用和必开!$A:$A,0))</f>
        <v>7527</v>
      </c>
      <c r="Z762" s="26">
        <f>INDEX(检修、备用和必开!F:F,MATCH(统调负荷!$C762,检修、备用和必开!$A:$A,0))</f>
        <v>980</v>
      </c>
      <c r="AA762" s="26">
        <f t="shared" si="161"/>
        <v>68465.6</v>
      </c>
      <c r="AB762" s="26">
        <v>404.95</v>
      </c>
      <c r="AC762" s="26">
        <v>370.54</v>
      </c>
      <c r="AD762" s="76">
        <f t="shared" si="162"/>
        <v>45665.9166666667</v>
      </c>
      <c r="AE762" s="27">
        <f t="shared" si="163"/>
        <v>-1997</v>
      </c>
      <c r="AF762" s="27">
        <f t="shared" si="164"/>
        <v>-5166.19</v>
      </c>
      <c r="AG762" s="27">
        <f t="shared" si="165"/>
        <v>632.599999999999</v>
      </c>
      <c r="AH762" s="27">
        <f t="shared" si="166"/>
        <v>1901.7</v>
      </c>
      <c r="AI762" s="27">
        <f t="shared" si="167"/>
        <v>599.71</v>
      </c>
      <c r="AJ762" s="27">
        <f t="shared" si="168"/>
        <v>35.1800000000001</v>
      </c>
      <c r="AK762" s="26">
        <f>INDEX(检修、备用和必开!I:I,MATCH(统调负荷!$C762,检修、备用和必开!$A:$A,0))</f>
        <v>9600.2682342093</v>
      </c>
      <c r="AL762" s="79"/>
    </row>
    <row r="763" s="74" customFormat="1" ht="13.8" spans="1:38">
      <c r="A763" s="26">
        <f t="shared" si="156"/>
        <v>3</v>
      </c>
      <c r="B763" s="26">
        <f t="shared" si="157"/>
        <v>22</v>
      </c>
      <c r="C763" t="s">
        <v>29</v>
      </c>
      <c r="D763" s="75">
        <v>0.927083333333333</v>
      </c>
      <c r="E763" s="26">
        <v>101095</v>
      </c>
      <c r="F763" s="26">
        <v>57585.65</v>
      </c>
      <c r="G763" s="26">
        <v>17324</v>
      </c>
      <c r="H763" s="26">
        <v>21555.6</v>
      </c>
      <c r="I763" s="26">
        <v>6048</v>
      </c>
      <c r="J763" s="26">
        <v>-1418.25</v>
      </c>
      <c r="K763" s="26">
        <f t="shared" si="169"/>
        <v>50058.65</v>
      </c>
      <c r="L763" s="27">
        <f t="shared" si="158"/>
        <v>1.36770767889266</v>
      </c>
      <c r="M763" s="75">
        <v>0.927083333333333</v>
      </c>
      <c r="N763" s="26">
        <v>99286</v>
      </c>
      <c r="O763" s="26">
        <v>53539.57</v>
      </c>
      <c r="P763" s="26">
        <v>16818.2</v>
      </c>
      <c r="Q763" s="26">
        <v>23777.2</v>
      </c>
      <c r="R763" s="26">
        <v>6623.08</v>
      </c>
      <c r="S763" s="26">
        <v>-1472.05</v>
      </c>
      <c r="T763" s="26">
        <f t="shared" si="159"/>
        <v>46012.57</v>
      </c>
      <c r="U763" s="27">
        <f t="shared" si="160"/>
        <v>1.20894389924384</v>
      </c>
      <c r="V763" s="26">
        <f>INDEX(检修、备用和必开!B:B,MATCH(统调负荷!$C763,检修、备用和必开!$A:$A,0))</f>
        <v>25046.8</v>
      </c>
      <c r="W763" s="26">
        <f>INDEX(检修、备用和必开!C:C,MATCH(统调负荷!$C763,检修、备用和必开!$A:$A,0))</f>
        <v>0</v>
      </c>
      <c r="X763" s="26">
        <f>INDEX(检修、备用和必开!D:D,MATCH(统调负荷!$C763,检修、备用和必开!$A:$A,0))</f>
        <v>10620</v>
      </c>
      <c r="Y763" s="26">
        <f>INDEX(检修、备用和必开!E:E,MATCH(统调负荷!$C763,检修、备用和必开!$A:$A,0))</f>
        <v>7527</v>
      </c>
      <c r="Z763" s="26">
        <f>INDEX(检修、备用和必开!F:F,MATCH(统调负荷!$C763,检修、备用和必开!$A:$A,0))</f>
        <v>980</v>
      </c>
      <c r="AA763" s="26">
        <f t="shared" si="161"/>
        <v>68465.6</v>
      </c>
      <c r="AB763" s="26">
        <v>412.84</v>
      </c>
      <c r="AC763" s="26">
        <v>383.61</v>
      </c>
      <c r="AD763" s="76">
        <f t="shared" si="162"/>
        <v>45665.9270833333</v>
      </c>
      <c r="AE763" s="27">
        <f t="shared" si="163"/>
        <v>-1809</v>
      </c>
      <c r="AF763" s="27">
        <f t="shared" si="164"/>
        <v>-4046.08</v>
      </c>
      <c r="AG763" s="27">
        <f t="shared" si="165"/>
        <v>-505.799999999999</v>
      </c>
      <c r="AH763" s="27">
        <f t="shared" si="166"/>
        <v>2221.6</v>
      </c>
      <c r="AI763" s="27">
        <f t="shared" si="167"/>
        <v>575.08</v>
      </c>
      <c r="AJ763" s="27">
        <f t="shared" si="168"/>
        <v>-53.8</v>
      </c>
      <c r="AK763" s="26">
        <f>INDEX(检修、备用和必开!I:I,MATCH(统调负荷!$C763,检修、备用和必开!$A:$A,0))</f>
        <v>9600.2682342093</v>
      </c>
      <c r="AL763" s="79"/>
    </row>
    <row r="764" s="74" customFormat="1" ht="13.8" spans="1:38">
      <c r="A764" s="26">
        <f t="shared" si="156"/>
        <v>3</v>
      </c>
      <c r="B764" s="26">
        <f t="shared" si="157"/>
        <v>22</v>
      </c>
      <c r="C764" t="s">
        <v>29</v>
      </c>
      <c r="D764" s="75">
        <v>0.9375</v>
      </c>
      <c r="E764" s="26">
        <v>99015</v>
      </c>
      <c r="F764" s="26">
        <v>55876.55</v>
      </c>
      <c r="G764" s="26">
        <v>17823</v>
      </c>
      <c r="H764" s="26">
        <v>20683.7</v>
      </c>
      <c r="I764" s="26">
        <v>6050</v>
      </c>
      <c r="J764" s="26">
        <v>-1418.25</v>
      </c>
      <c r="K764" s="26">
        <f t="shared" si="169"/>
        <v>48349.55</v>
      </c>
      <c r="L764" s="27">
        <f t="shared" si="158"/>
        <v>1.41605454445801</v>
      </c>
      <c r="M764" s="75">
        <v>0.9375</v>
      </c>
      <c r="N764" s="26">
        <v>97065.3</v>
      </c>
      <c r="O764" s="26">
        <v>53211.35</v>
      </c>
      <c r="P764" s="26">
        <v>16094.8</v>
      </c>
      <c r="Q764" s="26">
        <v>22520.3</v>
      </c>
      <c r="R764" s="26">
        <v>6592.07</v>
      </c>
      <c r="S764" s="26">
        <v>-1353.22</v>
      </c>
      <c r="T764" s="26">
        <f t="shared" si="159"/>
        <v>45684.35</v>
      </c>
      <c r="U764" s="27">
        <f t="shared" si="160"/>
        <v>1.21599130440188</v>
      </c>
      <c r="V764" s="26">
        <f>INDEX(检修、备用和必开!B:B,MATCH(统调负荷!$C764,检修、备用和必开!$A:$A,0))</f>
        <v>25046.8</v>
      </c>
      <c r="W764" s="26">
        <f>INDEX(检修、备用和必开!C:C,MATCH(统调负荷!$C764,检修、备用和必开!$A:$A,0))</f>
        <v>0</v>
      </c>
      <c r="X764" s="26">
        <f>INDEX(检修、备用和必开!D:D,MATCH(统调负荷!$C764,检修、备用和必开!$A:$A,0))</f>
        <v>10620</v>
      </c>
      <c r="Y764" s="26">
        <f>INDEX(检修、备用和必开!E:E,MATCH(统调负荷!$C764,检修、备用和必开!$A:$A,0))</f>
        <v>7527</v>
      </c>
      <c r="Z764" s="26">
        <f>INDEX(检修、备用和必开!F:F,MATCH(统调负荷!$C764,检修、备用和必开!$A:$A,0))</f>
        <v>980</v>
      </c>
      <c r="AA764" s="26">
        <f t="shared" si="161"/>
        <v>68465.6</v>
      </c>
      <c r="AB764" s="26">
        <v>430.25</v>
      </c>
      <c r="AC764" s="26">
        <v>403.14</v>
      </c>
      <c r="AD764" s="76">
        <f t="shared" si="162"/>
        <v>45665.9375</v>
      </c>
      <c r="AE764" s="27">
        <f t="shared" si="163"/>
        <v>-1949.7</v>
      </c>
      <c r="AF764" s="27">
        <f t="shared" si="164"/>
        <v>-2665.2</v>
      </c>
      <c r="AG764" s="27">
        <f t="shared" si="165"/>
        <v>-1728.2</v>
      </c>
      <c r="AH764" s="27">
        <f t="shared" si="166"/>
        <v>1836.6</v>
      </c>
      <c r="AI764" s="27">
        <f t="shared" si="167"/>
        <v>542.07</v>
      </c>
      <c r="AJ764" s="27">
        <f t="shared" si="168"/>
        <v>65.03</v>
      </c>
      <c r="AK764" s="26">
        <f>INDEX(检修、备用和必开!I:I,MATCH(统调负荷!$C764,检修、备用和必开!$A:$A,0))</f>
        <v>9600.2682342093</v>
      </c>
      <c r="AL764" s="79"/>
    </row>
    <row r="765" s="74" customFormat="1" ht="13.8" spans="1:38">
      <c r="A765" s="26">
        <f t="shared" si="156"/>
        <v>3</v>
      </c>
      <c r="B765" s="26">
        <f t="shared" si="157"/>
        <v>22</v>
      </c>
      <c r="C765" t="s">
        <v>29</v>
      </c>
      <c r="D765" s="75">
        <v>0.947916666666667</v>
      </c>
      <c r="E765" s="26">
        <v>96085</v>
      </c>
      <c r="F765" s="26">
        <v>52673.45</v>
      </c>
      <c r="G765" s="26">
        <v>18367</v>
      </c>
      <c r="H765" s="26">
        <v>20429.8</v>
      </c>
      <c r="I765" s="26">
        <v>6033</v>
      </c>
      <c r="J765" s="26">
        <v>-1418.25</v>
      </c>
      <c r="K765" s="26">
        <f t="shared" si="169"/>
        <v>45146.45</v>
      </c>
      <c r="L765" s="27">
        <f t="shared" si="158"/>
        <v>1.51652234007325</v>
      </c>
      <c r="M765" s="75">
        <v>0.947916666666667</v>
      </c>
      <c r="N765" s="26">
        <v>94744.4</v>
      </c>
      <c r="O765" s="26">
        <v>51509.45</v>
      </c>
      <c r="P765" s="26">
        <v>15960.2</v>
      </c>
      <c r="Q765" s="26">
        <v>22026.6</v>
      </c>
      <c r="R765" s="26">
        <v>6615.13</v>
      </c>
      <c r="S765" s="26">
        <v>-1366.98</v>
      </c>
      <c r="T765" s="26">
        <f t="shared" si="159"/>
        <v>43982.45</v>
      </c>
      <c r="U765" s="27">
        <f t="shared" si="160"/>
        <v>1.25389245354375</v>
      </c>
      <c r="V765" s="26">
        <f>INDEX(检修、备用和必开!B:B,MATCH(统调负荷!$C765,检修、备用和必开!$A:$A,0))</f>
        <v>25046.8</v>
      </c>
      <c r="W765" s="26">
        <f>INDEX(检修、备用和必开!C:C,MATCH(统调负荷!$C765,检修、备用和必开!$A:$A,0))</f>
        <v>0</v>
      </c>
      <c r="X765" s="26">
        <f>INDEX(检修、备用和必开!D:D,MATCH(统调负荷!$C765,检修、备用和必开!$A:$A,0))</f>
        <v>10620</v>
      </c>
      <c r="Y765" s="26">
        <f>INDEX(检修、备用和必开!E:E,MATCH(统调负荷!$C765,检修、备用和必开!$A:$A,0))</f>
        <v>7527</v>
      </c>
      <c r="Z765" s="26">
        <f>INDEX(检修、备用和必开!F:F,MATCH(统调负荷!$C765,检修、备用和必开!$A:$A,0))</f>
        <v>980</v>
      </c>
      <c r="AA765" s="26">
        <f t="shared" si="161"/>
        <v>68465.6</v>
      </c>
      <c r="AB765" s="26">
        <v>415.95</v>
      </c>
      <c r="AC765" s="26">
        <v>377.37</v>
      </c>
      <c r="AD765" s="76">
        <f t="shared" si="162"/>
        <v>45665.9479166667</v>
      </c>
      <c r="AE765" s="27">
        <f t="shared" si="163"/>
        <v>-1340.60000000001</v>
      </c>
      <c r="AF765" s="27">
        <f t="shared" si="164"/>
        <v>-1164</v>
      </c>
      <c r="AG765" s="27">
        <f t="shared" si="165"/>
        <v>-2406.8</v>
      </c>
      <c r="AH765" s="27">
        <f t="shared" si="166"/>
        <v>1596.8</v>
      </c>
      <c r="AI765" s="27">
        <f t="shared" si="167"/>
        <v>582.13</v>
      </c>
      <c r="AJ765" s="27">
        <f t="shared" si="168"/>
        <v>51.27</v>
      </c>
      <c r="AK765" s="26">
        <f>INDEX(检修、备用和必开!I:I,MATCH(统调负荷!$C765,检修、备用和必开!$A:$A,0))</f>
        <v>9600.2682342093</v>
      </c>
      <c r="AL765" s="79"/>
    </row>
    <row r="766" s="74" customFormat="1" ht="13.8" spans="1:38">
      <c r="A766" s="26">
        <f t="shared" si="156"/>
        <v>3</v>
      </c>
      <c r="B766" s="26">
        <f t="shared" si="157"/>
        <v>23</v>
      </c>
      <c r="C766" t="s">
        <v>29</v>
      </c>
      <c r="D766" s="75">
        <v>0.958333333333333</v>
      </c>
      <c r="E766" s="26">
        <v>93365</v>
      </c>
      <c r="F766" s="26">
        <v>50467.15</v>
      </c>
      <c r="G766" s="26">
        <v>17825</v>
      </c>
      <c r="H766" s="26">
        <v>20512.1</v>
      </c>
      <c r="I766" s="26">
        <v>5979</v>
      </c>
      <c r="J766" s="26">
        <v>-1418.25</v>
      </c>
      <c r="K766" s="26">
        <f t="shared" si="169"/>
        <v>42940.15</v>
      </c>
      <c r="L766" s="27">
        <f t="shared" si="158"/>
        <v>1.59444249728983</v>
      </c>
      <c r="M766" s="75">
        <v>0.958333333333333</v>
      </c>
      <c r="N766" s="26">
        <v>92001.6</v>
      </c>
      <c r="O766" s="26">
        <v>48760.65</v>
      </c>
      <c r="P766" s="26">
        <v>15900.8</v>
      </c>
      <c r="Q766" s="26">
        <v>22073.7</v>
      </c>
      <c r="R766" s="26">
        <v>6649.42</v>
      </c>
      <c r="S766" s="26">
        <v>-1382.97</v>
      </c>
      <c r="T766" s="26">
        <f t="shared" si="159"/>
        <v>41233.65</v>
      </c>
      <c r="U766" s="27">
        <f t="shared" si="160"/>
        <v>1.32036221172473</v>
      </c>
      <c r="V766" s="26">
        <f>INDEX(检修、备用和必开!B:B,MATCH(统调负荷!$C766,检修、备用和必开!$A:$A,0))</f>
        <v>25046.8</v>
      </c>
      <c r="W766" s="26">
        <f>INDEX(检修、备用和必开!C:C,MATCH(统调负荷!$C766,检修、备用和必开!$A:$A,0))</f>
        <v>0</v>
      </c>
      <c r="X766" s="26">
        <f>INDEX(检修、备用和必开!D:D,MATCH(统调负荷!$C766,检修、备用和必开!$A:$A,0))</f>
        <v>10620</v>
      </c>
      <c r="Y766" s="26">
        <f>INDEX(检修、备用和必开!E:E,MATCH(统调负荷!$C766,检修、备用和必开!$A:$A,0))</f>
        <v>7527</v>
      </c>
      <c r="Z766" s="26">
        <f>INDEX(检修、备用和必开!F:F,MATCH(统调负荷!$C766,检修、备用和必开!$A:$A,0))</f>
        <v>980</v>
      </c>
      <c r="AA766" s="26">
        <f t="shared" si="161"/>
        <v>68465.6</v>
      </c>
      <c r="AB766" s="26">
        <v>397.43</v>
      </c>
      <c r="AC766" s="26">
        <v>358.06</v>
      </c>
      <c r="AD766" s="76">
        <f t="shared" si="162"/>
        <v>45665.9583333333</v>
      </c>
      <c r="AE766" s="27">
        <f t="shared" si="163"/>
        <v>-1363.39999999999</v>
      </c>
      <c r="AF766" s="27">
        <f t="shared" si="164"/>
        <v>-1706.5</v>
      </c>
      <c r="AG766" s="27">
        <f t="shared" si="165"/>
        <v>-1924.2</v>
      </c>
      <c r="AH766" s="27">
        <f t="shared" si="166"/>
        <v>1561.6</v>
      </c>
      <c r="AI766" s="27">
        <f t="shared" si="167"/>
        <v>670.42</v>
      </c>
      <c r="AJ766" s="27">
        <f t="shared" si="168"/>
        <v>35.28</v>
      </c>
      <c r="AK766" s="26">
        <f>INDEX(检修、备用和必开!I:I,MATCH(统调负荷!$C766,检修、备用和必开!$A:$A,0))</f>
        <v>9600.2682342093</v>
      </c>
      <c r="AL766" s="79"/>
    </row>
    <row r="767" s="74" customFormat="1" ht="13.8" spans="1:38">
      <c r="A767" s="26">
        <f t="shared" si="156"/>
        <v>3</v>
      </c>
      <c r="B767" s="26">
        <f t="shared" si="157"/>
        <v>23</v>
      </c>
      <c r="C767" t="s">
        <v>29</v>
      </c>
      <c r="D767" s="75">
        <v>0.96875</v>
      </c>
      <c r="E767" s="26">
        <v>90565</v>
      </c>
      <c r="F767" s="26">
        <v>48440.15</v>
      </c>
      <c r="G767" s="26">
        <v>17452</v>
      </c>
      <c r="H767" s="26">
        <v>20171.1</v>
      </c>
      <c r="I767" s="26">
        <v>5920</v>
      </c>
      <c r="J767" s="26">
        <v>-1418.25</v>
      </c>
      <c r="K767" s="26">
        <f t="shared" si="169"/>
        <v>40913.15</v>
      </c>
      <c r="L767" s="27">
        <f t="shared" si="158"/>
        <v>1.67343751336673</v>
      </c>
      <c r="M767" s="75">
        <v>0.96875</v>
      </c>
      <c r="N767" s="26">
        <v>89236.5</v>
      </c>
      <c r="O767" s="26">
        <v>46344.26</v>
      </c>
      <c r="P767" s="26">
        <v>15946.7</v>
      </c>
      <c r="Q767" s="26">
        <v>21760.4</v>
      </c>
      <c r="R767" s="26">
        <v>6560.38</v>
      </c>
      <c r="S767" s="26">
        <v>-1375.24</v>
      </c>
      <c r="T767" s="26">
        <f t="shared" si="159"/>
        <v>38817.26</v>
      </c>
      <c r="U767" s="27">
        <f t="shared" si="160"/>
        <v>1.3848987585477</v>
      </c>
      <c r="V767" s="26">
        <f>INDEX(检修、备用和必开!B:B,MATCH(统调负荷!$C767,检修、备用和必开!$A:$A,0))</f>
        <v>25046.8</v>
      </c>
      <c r="W767" s="26">
        <f>INDEX(检修、备用和必开!C:C,MATCH(统调负荷!$C767,检修、备用和必开!$A:$A,0))</f>
        <v>0</v>
      </c>
      <c r="X767" s="26">
        <f>INDEX(检修、备用和必开!D:D,MATCH(统调负荷!$C767,检修、备用和必开!$A:$A,0))</f>
        <v>10620</v>
      </c>
      <c r="Y767" s="26">
        <f>INDEX(检修、备用和必开!E:E,MATCH(统调负荷!$C767,检修、备用和必开!$A:$A,0))</f>
        <v>7527</v>
      </c>
      <c r="Z767" s="26">
        <f>INDEX(检修、备用和必开!F:F,MATCH(统调负荷!$C767,检修、备用和必开!$A:$A,0))</f>
        <v>980</v>
      </c>
      <c r="AA767" s="26">
        <f t="shared" si="161"/>
        <v>68465.6</v>
      </c>
      <c r="AB767" s="26">
        <v>369.63</v>
      </c>
      <c r="AC767" s="26">
        <v>355.9</v>
      </c>
      <c r="AD767" s="76">
        <f t="shared" si="162"/>
        <v>45665.96875</v>
      </c>
      <c r="AE767" s="27">
        <f t="shared" si="163"/>
        <v>-1328.5</v>
      </c>
      <c r="AF767" s="27">
        <f t="shared" si="164"/>
        <v>-2095.89</v>
      </c>
      <c r="AG767" s="27">
        <f t="shared" si="165"/>
        <v>-1505.3</v>
      </c>
      <c r="AH767" s="27">
        <f t="shared" si="166"/>
        <v>1589.3</v>
      </c>
      <c r="AI767" s="27">
        <f t="shared" si="167"/>
        <v>640.38</v>
      </c>
      <c r="AJ767" s="27">
        <f t="shared" si="168"/>
        <v>43.01</v>
      </c>
      <c r="AK767" s="26">
        <f>INDEX(检修、备用和必开!I:I,MATCH(统调负荷!$C767,检修、备用和必开!$A:$A,0))</f>
        <v>9600.2682342093</v>
      </c>
      <c r="AL767" s="79"/>
    </row>
    <row r="768" s="74" customFormat="1" ht="13.8" spans="1:38">
      <c r="A768" s="26">
        <f t="shared" si="156"/>
        <v>3</v>
      </c>
      <c r="B768" s="26">
        <f t="shared" si="157"/>
        <v>23</v>
      </c>
      <c r="C768" t="s">
        <v>29</v>
      </c>
      <c r="D768" s="75">
        <v>0.979166666666667</v>
      </c>
      <c r="E768" s="26">
        <v>88305</v>
      </c>
      <c r="F768" s="26">
        <v>46760.35</v>
      </c>
      <c r="G768" s="26">
        <v>17214</v>
      </c>
      <c r="H768" s="26">
        <v>19820.9</v>
      </c>
      <c r="I768" s="26">
        <v>5928</v>
      </c>
      <c r="J768" s="26">
        <v>-1418.25</v>
      </c>
      <c r="K768" s="26">
        <f t="shared" si="169"/>
        <v>39233.35</v>
      </c>
      <c r="L768" s="27">
        <f t="shared" si="158"/>
        <v>1.74508676929194</v>
      </c>
      <c r="M768" s="75">
        <v>0.979166666666667</v>
      </c>
      <c r="N768" s="26">
        <v>86866.9</v>
      </c>
      <c r="O768" s="26">
        <v>45044.84</v>
      </c>
      <c r="P768" s="26">
        <v>16506.7</v>
      </c>
      <c r="Q768" s="26">
        <v>20137.7</v>
      </c>
      <c r="R768" s="26">
        <v>6594.7</v>
      </c>
      <c r="S768" s="26">
        <v>-1417.04</v>
      </c>
      <c r="T768" s="26">
        <f t="shared" si="159"/>
        <v>37517.84</v>
      </c>
      <c r="U768" s="27">
        <f t="shared" si="160"/>
        <v>1.42228234586346</v>
      </c>
      <c r="V768" s="26">
        <f>INDEX(检修、备用和必开!B:B,MATCH(统调负荷!$C768,检修、备用和必开!$A:$A,0))</f>
        <v>25046.8</v>
      </c>
      <c r="W768" s="26">
        <f>INDEX(检修、备用和必开!C:C,MATCH(统调负荷!$C768,检修、备用和必开!$A:$A,0))</f>
        <v>0</v>
      </c>
      <c r="X768" s="26">
        <f>INDEX(检修、备用和必开!D:D,MATCH(统调负荷!$C768,检修、备用和必开!$A:$A,0))</f>
        <v>10620</v>
      </c>
      <c r="Y768" s="26">
        <f>INDEX(检修、备用和必开!E:E,MATCH(统调负荷!$C768,检修、备用和必开!$A:$A,0))</f>
        <v>7527</v>
      </c>
      <c r="Z768" s="26">
        <f>INDEX(检修、备用和必开!F:F,MATCH(统调负荷!$C768,检修、备用和必开!$A:$A,0))</f>
        <v>980</v>
      </c>
      <c r="AA768" s="26">
        <f t="shared" si="161"/>
        <v>68465.6</v>
      </c>
      <c r="AB768" s="26">
        <v>353.81</v>
      </c>
      <c r="AC768" s="26">
        <v>339.6</v>
      </c>
      <c r="AD768" s="76">
        <f t="shared" si="162"/>
        <v>45665.9791666667</v>
      </c>
      <c r="AE768" s="27">
        <f t="shared" si="163"/>
        <v>-1438.10000000001</v>
      </c>
      <c r="AF768" s="27">
        <f t="shared" si="164"/>
        <v>-1715.51</v>
      </c>
      <c r="AG768" s="27">
        <f t="shared" si="165"/>
        <v>-707.299999999999</v>
      </c>
      <c r="AH768" s="27">
        <f t="shared" si="166"/>
        <v>316.799999999999</v>
      </c>
      <c r="AI768" s="27">
        <f t="shared" si="167"/>
        <v>666.7</v>
      </c>
      <c r="AJ768" s="27">
        <f t="shared" si="168"/>
        <v>1.21000000000004</v>
      </c>
      <c r="AK768" s="26">
        <f>INDEX(检修、备用和必开!I:I,MATCH(统调负荷!$C768,检修、备用和必开!$A:$A,0))</f>
        <v>9600.2682342093</v>
      </c>
      <c r="AL768" s="79"/>
    </row>
    <row r="769" s="74" customFormat="1" ht="13.8" spans="1:38">
      <c r="A769" s="26">
        <f t="shared" si="156"/>
        <v>3</v>
      </c>
      <c r="B769" s="26">
        <f t="shared" si="157"/>
        <v>23</v>
      </c>
      <c r="C769" t="s">
        <v>29</v>
      </c>
      <c r="D769" s="75">
        <v>0.989583333333333</v>
      </c>
      <c r="E769" s="26">
        <v>85820</v>
      </c>
      <c r="F769" s="26">
        <v>44367.55</v>
      </c>
      <c r="G769" s="26">
        <v>17062</v>
      </c>
      <c r="H769" s="26">
        <v>19891.9</v>
      </c>
      <c r="I769" s="26">
        <v>5917</v>
      </c>
      <c r="J769" s="26">
        <v>-1418.45</v>
      </c>
      <c r="K769" s="26">
        <f t="shared" si="169"/>
        <v>36840.55</v>
      </c>
      <c r="L769" s="27">
        <f t="shared" si="158"/>
        <v>1.85843045231409</v>
      </c>
      <c r="M769" s="75">
        <v>0.989583333333333</v>
      </c>
      <c r="N769" s="26">
        <v>84449.6</v>
      </c>
      <c r="O769" s="26">
        <v>44486.66</v>
      </c>
      <c r="P769" s="26">
        <v>15701.4</v>
      </c>
      <c r="Q769" s="26">
        <v>19090.9</v>
      </c>
      <c r="R769" s="26">
        <v>6574.75</v>
      </c>
      <c r="S769" s="26">
        <v>-1404.11</v>
      </c>
      <c r="T769" s="26">
        <f t="shared" si="159"/>
        <v>36959.66</v>
      </c>
      <c r="U769" s="27">
        <f t="shared" si="160"/>
        <v>1.43896782784913</v>
      </c>
      <c r="V769" s="26">
        <f>INDEX(检修、备用和必开!B:B,MATCH(统调负荷!$C769,检修、备用和必开!$A:$A,0))</f>
        <v>25046.8</v>
      </c>
      <c r="W769" s="26">
        <f>INDEX(检修、备用和必开!C:C,MATCH(统调负荷!$C769,检修、备用和必开!$A:$A,0))</f>
        <v>0</v>
      </c>
      <c r="X769" s="26">
        <f>INDEX(检修、备用和必开!D:D,MATCH(统调负荷!$C769,检修、备用和必开!$A:$A,0))</f>
        <v>10620</v>
      </c>
      <c r="Y769" s="26">
        <f>INDEX(检修、备用和必开!E:E,MATCH(统调负荷!$C769,检修、备用和必开!$A:$A,0))</f>
        <v>7527</v>
      </c>
      <c r="Z769" s="26">
        <f>INDEX(检修、备用和必开!F:F,MATCH(统调负荷!$C769,检修、备用和必开!$A:$A,0))</f>
        <v>980</v>
      </c>
      <c r="AA769" s="26">
        <f t="shared" si="161"/>
        <v>68465.6</v>
      </c>
      <c r="AB769" s="26">
        <v>339.91</v>
      </c>
      <c r="AC769" s="26">
        <v>348.34</v>
      </c>
      <c r="AD769" s="76">
        <f t="shared" si="162"/>
        <v>45665.9895833333</v>
      </c>
      <c r="AE769" s="27">
        <f t="shared" si="163"/>
        <v>-1370.39999999999</v>
      </c>
      <c r="AF769" s="27">
        <f t="shared" si="164"/>
        <v>119.110000000001</v>
      </c>
      <c r="AG769" s="27">
        <f t="shared" si="165"/>
        <v>-1360.6</v>
      </c>
      <c r="AH769" s="27">
        <f t="shared" si="166"/>
        <v>-801</v>
      </c>
      <c r="AI769" s="27">
        <f t="shared" si="167"/>
        <v>657.75</v>
      </c>
      <c r="AJ769" s="27">
        <f t="shared" si="168"/>
        <v>14.3400000000001</v>
      </c>
      <c r="AK769" s="26">
        <f>INDEX(检修、备用和必开!I:I,MATCH(统调负荷!$C769,检修、备用和必开!$A:$A,0))</f>
        <v>9600.2682342093</v>
      </c>
      <c r="AL769" s="79"/>
    </row>
    <row r="770" ht="13.8" spans="1:37">
      <c r="A770" s="26">
        <f t="shared" si="156"/>
        <v>4</v>
      </c>
      <c r="B770" s="26">
        <f t="shared" si="157"/>
        <v>0</v>
      </c>
      <c r="C770" t="s">
        <v>30</v>
      </c>
      <c r="D770" s="75">
        <v>0</v>
      </c>
      <c r="E770" s="26">
        <v>84030</v>
      </c>
      <c r="F770" s="26">
        <v>44335.25</v>
      </c>
      <c r="G770" s="26">
        <v>16088</v>
      </c>
      <c r="H770" s="26">
        <v>18828</v>
      </c>
      <c r="I770" s="26">
        <v>5968</v>
      </c>
      <c r="J770" s="26">
        <v>-1189.25</v>
      </c>
      <c r="K770" s="26">
        <f t="shared" si="169"/>
        <v>35118.25</v>
      </c>
      <c r="L770" s="27">
        <f t="shared" si="158"/>
        <v>1.95469876773472</v>
      </c>
      <c r="M770" s="75">
        <v>0</v>
      </c>
      <c r="N770" s="26">
        <v>83264.9</v>
      </c>
      <c r="O770" s="26">
        <v>43928.67</v>
      </c>
      <c r="P770" s="26">
        <v>16390.1</v>
      </c>
      <c r="Q770" s="26">
        <v>17733.7</v>
      </c>
      <c r="R770" s="26">
        <v>6401.47</v>
      </c>
      <c r="S770" s="26">
        <v>-1189.04</v>
      </c>
      <c r="T770" s="26">
        <f t="shared" si="159"/>
        <v>34711.67</v>
      </c>
      <c r="U770" s="27">
        <f t="shared" si="160"/>
        <v>1.45031012005281</v>
      </c>
      <c r="V770" s="26">
        <f>INDEX(检修、备用和必开!B:B,MATCH(统调负荷!$C770,检修、备用和必开!$A:$A,0))</f>
        <v>24866.8</v>
      </c>
      <c r="W770" s="26">
        <f>INDEX(检修、备用和必开!C:C,MATCH(统调负荷!$C770,检修、备用和必开!$A:$A,0))</f>
        <v>0</v>
      </c>
      <c r="X770" s="26">
        <f>INDEX(检修、备用和必开!D:D,MATCH(统调负荷!$C770,检修、备用和必开!$A:$A,0))</f>
        <v>12620</v>
      </c>
      <c r="Y770" s="26">
        <f>INDEX(检修、备用和必开!E:E,MATCH(统调负荷!$C770,检修、备用和必开!$A:$A,0))</f>
        <v>9217</v>
      </c>
      <c r="Z770" s="26">
        <f>INDEX(检修、备用和必开!F:F,MATCH(统调负荷!$C770,检修、备用和必开!$A:$A,0))</f>
        <v>980</v>
      </c>
      <c r="AA770" s="26">
        <f t="shared" si="161"/>
        <v>68645.6</v>
      </c>
      <c r="AB770" s="26">
        <v>336.33</v>
      </c>
      <c r="AC770" s="26">
        <v>359.77</v>
      </c>
      <c r="AD770" s="76">
        <f t="shared" si="162"/>
        <v>45666</v>
      </c>
      <c r="AE770" s="27">
        <f t="shared" si="163"/>
        <v>-765.100000000006</v>
      </c>
      <c r="AF770" s="27">
        <f t="shared" si="164"/>
        <v>-406.580000000002</v>
      </c>
      <c r="AG770" s="27">
        <f t="shared" si="165"/>
        <v>302.099999999999</v>
      </c>
      <c r="AH770" s="27">
        <f t="shared" si="166"/>
        <v>-1094.3</v>
      </c>
      <c r="AI770" s="27">
        <f t="shared" si="167"/>
        <v>433.47</v>
      </c>
      <c r="AJ770" s="27">
        <f t="shared" si="168"/>
        <v>0.210000000000036</v>
      </c>
      <c r="AK770" s="26">
        <f>INDEX(检修、备用和必开!I:I,MATCH(统调负荷!$C770,检修、备用和必开!$A:$A,0))</f>
        <v>9744.64999999999</v>
      </c>
    </row>
    <row r="771" ht="13.8" spans="1:37">
      <c r="A771" s="26">
        <f t="shared" ref="A771:A834" si="170">WEEKDAY(C771,2)</f>
        <v>4</v>
      </c>
      <c r="B771" s="26">
        <f t="shared" ref="B771:B834" si="171">HOUR(D771)</f>
        <v>0</v>
      </c>
      <c r="C771" t="s">
        <v>30</v>
      </c>
      <c r="D771" s="75">
        <v>0.0104166666666667</v>
      </c>
      <c r="E771" s="26">
        <v>89455</v>
      </c>
      <c r="F771" s="26">
        <v>50958.4</v>
      </c>
      <c r="G771" s="26">
        <v>15800</v>
      </c>
      <c r="H771" s="26">
        <v>17893.3</v>
      </c>
      <c r="I771" s="26">
        <v>5993</v>
      </c>
      <c r="J771" s="26">
        <v>-1189.7</v>
      </c>
      <c r="K771" s="26">
        <f t="shared" si="169"/>
        <v>41741.4</v>
      </c>
      <c r="L771" s="27">
        <f t="shared" ref="L771:L834" si="172">AA771/(K771+W771)</f>
        <v>1.64454474454618</v>
      </c>
      <c r="M771" s="75">
        <v>0.0104166666666667</v>
      </c>
      <c r="N771" s="26">
        <v>88530.9</v>
      </c>
      <c r="O771" s="26">
        <v>48660.76</v>
      </c>
      <c r="P771" s="26">
        <v>15766</v>
      </c>
      <c r="Q771" s="26">
        <v>18995.5</v>
      </c>
      <c r="R771" s="26">
        <v>6273.76</v>
      </c>
      <c r="S771" s="26">
        <v>-1165.12</v>
      </c>
      <c r="T771" s="26">
        <f t="shared" ref="T771:T834" si="173">O771-Y771</f>
        <v>39443.76</v>
      </c>
      <c r="U771" s="27">
        <f t="shared" ref="U771:U834" si="174">AA771/(T771+X771)</f>
        <v>1.31849101947305</v>
      </c>
      <c r="V771" s="26">
        <f>INDEX(检修、备用和必开!B:B,MATCH(统调负荷!$C771,检修、备用和必开!$A:$A,0))</f>
        <v>24866.8</v>
      </c>
      <c r="W771" s="26">
        <f>INDEX(检修、备用和必开!C:C,MATCH(统调负荷!$C771,检修、备用和必开!$A:$A,0))</f>
        <v>0</v>
      </c>
      <c r="X771" s="26">
        <f>INDEX(检修、备用和必开!D:D,MATCH(统调负荷!$C771,检修、备用和必开!$A:$A,0))</f>
        <v>12620</v>
      </c>
      <c r="Y771" s="26">
        <f>INDEX(检修、备用和必开!E:E,MATCH(统调负荷!$C771,检修、备用和必开!$A:$A,0))</f>
        <v>9217</v>
      </c>
      <c r="Z771" s="26">
        <f>INDEX(检修、备用和必开!F:F,MATCH(统调负荷!$C771,检修、备用和必开!$A:$A,0))</f>
        <v>980</v>
      </c>
      <c r="AA771" s="26">
        <f t="shared" ref="AA771:AA834" si="175">94492.4-V771-Z771</f>
        <v>68645.6</v>
      </c>
      <c r="AB771" s="26">
        <v>449.23</v>
      </c>
      <c r="AC771" s="26">
        <v>708.57</v>
      </c>
      <c r="AD771" s="76">
        <f t="shared" ref="AD771:AD834" si="176">C771+D771</f>
        <v>45666.0104166667</v>
      </c>
      <c r="AE771" s="27">
        <f t="shared" ref="AE771:AE834" si="177">N771-E771</f>
        <v>-924.100000000006</v>
      </c>
      <c r="AF771" s="27">
        <f t="shared" ref="AF771:AF834" si="178">O771-F771</f>
        <v>-2297.64</v>
      </c>
      <c r="AG771" s="27">
        <f t="shared" ref="AG771:AG834" si="179">P771-G771</f>
        <v>-34</v>
      </c>
      <c r="AH771" s="27">
        <f t="shared" ref="AH771:AH834" si="180">Q771-H771</f>
        <v>1102.2</v>
      </c>
      <c r="AI771" s="27">
        <f t="shared" ref="AI771:AI834" si="181">R771-I771</f>
        <v>280.76</v>
      </c>
      <c r="AJ771" s="27">
        <f t="shared" ref="AJ771:AJ834" si="182">S771-J771</f>
        <v>24.5800000000002</v>
      </c>
      <c r="AK771" s="26">
        <f>INDEX(检修、备用和必开!I:I,MATCH(统调负荷!$C771,检修、备用和必开!$A:$A,0))</f>
        <v>9744.64999999999</v>
      </c>
    </row>
    <row r="772" ht="13.8" spans="1:37">
      <c r="A772" s="26">
        <f t="shared" si="170"/>
        <v>4</v>
      </c>
      <c r="B772" s="26">
        <f t="shared" si="171"/>
        <v>0</v>
      </c>
      <c r="C772" t="s">
        <v>30</v>
      </c>
      <c r="D772" s="75">
        <v>0.0208333333333333</v>
      </c>
      <c r="E772" s="26">
        <v>88735</v>
      </c>
      <c r="F772" s="26">
        <v>50507.2</v>
      </c>
      <c r="G772" s="26">
        <v>15454</v>
      </c>
      <c r="H772" s="26">
        <v>17984.3</v>
      </c>
      <c r="I772" s="26">
        <v>5979</v>
      </c>
      <c r="J772" s="26">
        <v>-1189.5</v>
      </c>
      <c r="K772" s="26">
        <f t="shared" si="169"/>
        <v>41290.2</v>
      </c>
      <c r="L772" s="27">
        <f t="shared" si="172"/>
        <v>1.66251556059307</v>
      </c>
      <c r="M772" s="75">
        <v>0.0208333333333333</v>
      </c>
      <c r="N772" s="26">
        <v>87757.8</v>
      </c>
      <c r="O772" s="26">
        <v>47954.28</v>
      </c>
      <c r="P772" s="26">
        <v>15716.5</v>
      </c>
      <c r="Q772" s="26">
        <v>18987.9</v>
      </c>
      <c r="R772" s="26">
        <v>6261.34</v>
      </c>
      <c r="S772" s="26">
        <v>-1162.22</v>
      </c>
      <c r="T772" s="26">
        <f t="shared" si="173"/>
        <v>38737.28</v>
      </c>
      <c r="U772" s="27">
        <f t="shared" si="174"/>
        <v>1.33662841957362</v>
      </c>
      <c r="V772" s="26">
        <f>INDEX(检修、备用和必开!B:B,MATCH(统调负荷!$C772,检修、备用和必开!$A:$A,0))</f>
        <v>24866.8</v>
      </c>
      <c r="W772" s="26">
        <f>INDEX(检修、备用和必开!C:C,MATCH(统调负荷!$C772,检修、备用和必开!$A:$A,0))</f>
        <v>0</v>
      </c>
      <c r="X772" s="26">
        <f>INDEX(检修、备用和必开!D:D,MATCH(统调负荷!$C772,检修、备用和必开!$A:$A,0))</f>
        <v>12620</v>
      </c>
      <c r="Y772" s="26">
        <f>INDEX(检修、备用和必开!E:E,MATCH(统调负荷!$C772,检修、备用和必开!$A:$A,0))</f>
        <v>9217</v>
      </c>
      <c r="Z772" s="26">
        <f>INDEX(检修、备用和必开!F:F,MATCH(统调负荷!$C772,检修、备用和必开!$A:$A,0))</f>
        <v>980</v>
      </c>
      <c r="AA772" s="26">
        <f t="shared" si="175"/>
        <v>68645.6</v>
      </c>
      <c r="AB772" s="26">
        <v>458.87</v>
      </c>
      <c r="AC772" s="26">
        <v>452.17</v>
      </c>
      <c r="AD772" s="76">
        <f t="shared" si="176"/>
        <v>45666.0208333333</v>
      </c>
      <c r="AE772" s="27">
        <f t="shared" si="177"/>
        <v>-977.199999999997</v>
      </c>
      <c r="AF772" s="27">
        <f t="shared" si="178"/>
        <v>-2552.92</v>
      </c>
      <c r="AG772" s="27">
        <f t="shared" si="179"/>
        <v>262.5</v>
      </c>
      <c r="AH772" s="27">
        <f t="shared" si="180"/>
        <v>1003.6</v>
      </c>
      <c r="AI772" s="27">
        <f t="shared" si="181"/>
        <v>282.34</v>
      </c>
      <c r="AJ772" s="27">
        <f t="shared" si="182"/>
        <v>27.28</v>
      </c>
      <c r="AK772" s="26">
        <f>INDEX(检修、备用和必开!I:I,MATCH(统调负荷!$C772,检修、备用和必开!$A:$A,0))</f>
        <v>9744.64999999999</v>
      </c>
    </row>
    <row r="773" ht="13.8" spans="1:37">
      <c r="A773" s="26">
        <f t="shared" si="170"/>
        <v>4</v>
      </c>
      <c r="B773" s="26">
        <f t="shared" si="171"/>
        <v>0</v>
      </c>
      <c r="C773" t="s">
        <v>30</v>
      </c>
      <c r="D773" s="75">
        <v>0.03125</v>
      </c>
      <c r="E773" s="26">
        <v>87085</v>
      </c>
      <c r="F773" s="26">
        <v>49254.85</v>
      </c>
      <c r="G773" s="26">
        <v>14982</v>
      </c>
      <c r="H773" s="26">
        <v>18061.6</v>
      </c>
      <c r="I773" s="26">
        <v>5976</v>
      </c>
      <c r="J773" s="26">
        <v>-1189.45</v>
      </c>
      <c r="K773" s="26">
        <f t="shared" si="169"/>
        <v>40037.85</v>
      </c>
      <c r="L773" s="27">
        <f t="shared" si="172"/>
        <v>1.71451763768534</v>
      </c>
      <c r="M773" s="75">
        <v>0.03125</v>
      </c>
      <c r="N773" s="26">
        <v>86459.3</v>
      </c>
      <c r="O773" s="26">
        <v>47300.33</v>
      </c>
      <c r="P773" s="26">
        <v>15121.1</v>
      </c>
      <c r="Q773" s="26">
        <v>18832.8</v>
      </c>
      <c r="R773" s="26">
        <v>6335.9</v>
      </c>
      <c r="S773" s="26">
        <v>-1130.83</v>
      </c>
      <c r="T773" s="26">
        <f t="shared" si="173"/>
        <v>38083.33</v>
      </c>
      <c r="U773" s="27">
        <f t="shared" si="174"/>
        <v>1.35386768482465</v>
      </c>
      <c r="V773" s="26">
        <f>INDEX(检修、备用和必开!B:B,MATCH(统调负荷!$C773,检修、备用和必开!$A:$A,0))</f>
        <v>24866.8</v>
      </c>
      <c r="W773" s="26">
        <f>INDEX(检修、备用和必开!C:C,MATCH(统调负荷!$C773,检修、备用和必开!$A:$A,0))</f>
        <v>0</v>
      </c>
      <c r="X773" s="26">
        <f>INDEX(检修、备用和必开!D:D,MATCH(统调负荷!$C773,检修、备用和必开!$A:$A,0))</f>
        <v>12620</v>
      </c>
      <c r="Y773" s="26">
        <f>INDEX(检修、备用和必开!E:E,MATCH(统调负荷!$C773,检修、备用和必开!$A:$A,0))</f>
        <v>9217</v>
      </c>
      <c r="Z773" s="26">
        <f>INDEX(检修、备用和必开!F:F,MATCH(统调负荷!$C773,检修、备用和必开!$A:$A,0))</f>
        <v>980</v>
      </c>
      <c r="AA773" s="26">
        <f t="shared" si="175"/>
        <v>68645.6</v>
      </c>
      <c r="AB773" s="26">
        <v>425.03</v>
      </c>
      <c r="AC773" s="26">
        <v>442.78</v>
      </c>
      <c r="AD773" s="76">
        <f t="shared" si="176"/>
        <v>45666.03125</v>
      </c>
      <c r="AE773" s="27">
        <f t="shared" si="177"/>
        <v>-625.699999999997</v>
      </c>
      <c r="AF773" s="27">
        <f t="shared" si="178"/>
        <v>-1954.52</v>
      </c>
      <c r="AG773" s="27">
        <f t="shared" si="179"/>
        <v>139.1</v>
      </c>
      <c r="AH773" s="27">
        <f t="shared" si="180"/>
        <v>771.200000000001</v>
      </c>
      <c r="AI773" s="27">
        <f t="shared" si="181"/>
        <v>359.9</v>
      </c>
      <c r="AJ773" s="27">
        <f t="shared" si="182"/>
        <v>58.6200000000001</v>
      </c>
      <c r="AK773" s="26">
        <f>INDEX(检修、备用和必开!I:I,MATCH(统调负荷!$C773,检修、备用和必开!$A:$A,0))</f>
        <v>9744.64999999999</v>
      </c>
    </row>
    <row r="774" ht="13.8" spans="1:37">
      <c r="A774" s="26">
        <f t="shared" si="170"/>
        <v>4</v>
      </c>
      <c r="B774" s="26">
        <f t="shared" si="171"/>
        <v>1</v>
      </c>
      <c r="C774" t="s">
        <v>30</v>
      </c>
      <c r="D774" s="75">
        <v>0.0416666666666667</v>
      </c>
      <c r="E774" s="26">
        <v>85160</v>
      </c>
      <c r="F774" s="26">
        <v>47679.45</v>
      </c>
      <c r="G774" s="26">
        <v>14982</v>
      </c>
      <c r="H774" s="26">
        <v>17731.8</v>
      </c>
      <c r="I774" s="26">
        <v>5956</v>
      </c>
      <c r="J774" s="26">
        <v>-1189.25</v>
      </c>
      <c r="K774" s="26">
        <f t="shared" si="169"/>
        <v>38462.45</v>
      </c>
      <c r="L774" s="27">
        <f t="shared" si="172"/>
        <v>1.78474330158375</v>
      </c>
      <c r="M774" s="75">
        <v>0.0416666666666667</v>
      </c>
      <c r="N774" s="26">
        <v>84396.6</v>
      </c>
      <c r="O774" s="26">
        <v>45682.04</v>
      </c>
      <c r="P774" s="26">
        <v>15351.6</v>
      </c>
      <c r="Q774" s="26">
        <v>18232.1</v>
      </c>
      <c r="R774" s="26">
        <v>6353.68</v>
      </c>
      <c r="S774" s="26">
        <v>-1222.82</v>
      </c>
      <c r="T774" s="26">
        <f t="shared" si="173"/>
        <v>36465.04</v>
      </c>
      <c r="U774" s="27">
        <f t="shared" si="174"/>
        <v>1.39850349515861</v>
      </c>
      <c r="V774" s="26">
        <f>INDEX(检修、备用和必开!B:B,MATCH(统调负荷!$C774,检修、备用和必开!$A:$A,0))</f>
        <v>24866.8</v>
      </c>
      <c r="W774" s="26">
        <f>INDEX(检修、备用和必开!C:C,MATCH(统调负荷!$C774,检修、备用和必开!$A:$A,0))</f>
        <v>0</v>
      </c>
      <c r="X774" s="26">
        <f>INDEX(检修、备用和必开!D:D,MATCH(统调负荷!$C774,检修、备用和必开!$A:$A,0))</f>
        <v>12620</v>
      </c>
      <c r="Y774" s="26">
        <f>INDEX(检修、备用和必开!E:E,MATCH(统调负荷!$C774,检修、备用和必开!$A:$A,0))</f>
        <v>9217</v>
      </c>
      <c r="Z774" s="26">
        <f>INDEX(检修、备用和必开!F:F,MATCH(统调负荷!$C774,检修、备用和必开!$A:$A,0))</f>
        <v>980</v>
      </c>
      <c r="AA774" s="26">
        <f t="shared" si="175"/>
        <v>68645.6</v>
      </c>
      <c r="AB774" s="26">
        <v>393.63</v>
      </c>
      <c r="AC774" s="26">
        <v>399.43</v>
      </c>
      <c r="AD774" s="76">
        <f t="shared" si="176"/>
        <v>45666.0416666667</v>
      </c>
      <c r="AE774" s="27">
        <f t="shared" si="177"/>
        <v>-763.399999999994</v>
      </c>
      <c r="AF774" s="27">
        <f t="shared" si="178"/>
        <v>-1997.41</v>
      </c>
      <c r="AG774" s="27">
        <f t="shared" si="179"/>
        <v>369.6</v>
      </c>
      <c r="AH774" s="27">
        <f t="shared" si="180"/>
        <v>500.299999999999</v>
      </c>
      <c r="AI774" s="27">
        <f t="shared" si="181"/>
        <v>397.68</v>
      </c>
      <c r="AJ774" s="27">
        <f t="shared" si="182"/>
        <v>-33.5699999999999</v>
      </c>
      <c r="AK774" s="26">
        <f>INDEX(检修、备用和必开!I:I,MATCH(统调负荷!$C774,检修、备用和必开!$A:$A,0))</f>
        <v>9744.64999999999</v>
      </c>
    </row>
    <row r="775" ht="13.8" spans="1:37">
      <c r="A775" s="26">
        <f t="shared" si="170"/>
        <v>4</v>
      </c>
      <c r="B775" s="26">
        <f t="shared" si="171"/>
        <v>1</v>
      </c>
      <c r="C775" t="s">
        <v>30</v>
      </c>
      <c r="D775" s="75">
        <v>0.0520833333333333</v>
      </c>
      <c r="E775" s="26">
        <v>83775</v>
      </c>
      <c r="F775" s="26">
        <v>46409.25</v>
      </c>
      <c r="G775" s="26">
        <v>15088</v>
      </c>
      <c r="H775" s="26">
        <v>17517.2</v>
      </c>
      <c r="I775" s="26">
        <v>5950</v>
      </c>
      <c r="J775" s="26">
        <v>-1189.45</v>
      </c>
      <c r="K775" s="26">
        <f t="shared" si="169"/>
        <v>37192.25</v>
      </c>
      <c r="L775" s="27">
        <f t="shared" si="172"/>
        <v>1.8456963480295</v>
      </c>
      <c r="M775" s="75">
        <v>0.0520833333333333</v>
      </c>
      <c r="N775" s="26">
        <v>83214.5</v>
      </c>
      <c r="O775" s="26">
        <v>44602.91</v>
      </c>
      <c r="P775" s="26">
        <v>15147.2</v>
      </c>
      <c r="Q775" s="26">
        <v>18221.9</v>
      </c>
      <c r="R775" s="26">
        <v>6373.14</v>
      </c>
      <c r="S775" s="26">
        <v>-1130.65</v>
      </c>
      <c r="T775" s="26">
        <f t="shared" si="173"/>
        <v>35385.91</v>
      </c>
      <c r="U775" s="27">
        <f t="shared" si="174"/>
        <v>1.42994060522965</v>
      </c>
      <c r="V775" s="26">
        <f>INDEX(检修、备用和必开!B:B,MATCH(统调负荷!$C775,检修、备用和必开!$A:$A,0))</f>
        <v>24866.8</v>
      </c>
      <c r="W775" s="26">
        <f>INDEX(检修、备用和必开!C:C,MATCH(统调负荷!$C775,检修、备用和必开!$A:$A,0))</f>
        <v>0</v>
      </c>
      <c r="X775" s="26">
        <f>INDEX(检修、备用和必开!D:D,MATCH(统调负荷!$C775,检修、备用和必开!$A:$A,0))</f>
        <v>12620</v>
      </c>
      <c r="Y775" s="26">
        <f>INDEX(检修、备用和必开!E:E,MATCH(统调负荷!$C775,检修、备用和必开!$A:$A,0))</f>
        <v>9217</v>
      </c>
      <c r="Z775" s="26">
        <f>INDEX(检修、备用和必开!F:F,MATCH(统调负荷!$C775,检修、备用和必开!$A:$A,0))</f>
        <v>980</v>
      </c>
      <c r="AA775" s="26">
        <f t="shared" si="175"/>
        <v>68645.6</v>
      </c>
      <c r="AB775" s="26">
        <v>403.14</v>
      </c>
      <c r="AC775" s="26">
        <v>409.48</v>
      </c>
      <c r="AD775" s="76">
        <f t="shared" si="176"/>
        <v>45666.0520833333</v>
      </c>
      <c r="AE775" s="27">
        <f t="shared" si="177"/>
        <v>-560.5</v>
      </c>
      <c r="AF775" s="27">
        <f t="shared" si="178"/>
        <v>-1806.34</v>
      </c>
      <c r="AG775" s="27">
        <f t="shared" si="179"/>
        <v>59.2000000000007</v>
      </c>
      <c r="AH775" s="27">
        <f t="shared" si="180"/>
        <v>704.700000000001</v>
      </c>
      <c r="AI775" s="27">
        <f t="shared" si="181"/>
        <v>423.14</v>
      </c>
      <c r="AJ775" s="27">
        <f t="shared" si="182"/>
        <v>58.8</v>
      </c>
      <c r="AK775" s="26">
        <f>INDEX(检修、备用和必开!I:I,MATCH(统调负荷!$C775,检修、备用和必开!$A:$A,0))</f>
        <v>9744.64999999999</v>
      </c>
    </row>
    <row r="776" ht="13.8" spans="1:37">
      <c r="A776" s="26">
        <f t="shared" si="170"/>
        <v>4</v>
      </c>
      <c r="B776" s="26">
        <f t="shared" si="171"/>
        <v>1</v>
      </c>
      <c r="C776" t="s">
        <v>30</v>
      </c>
      <c r="D776" s="75">
        <v>0.0625</v>
      </c>
      <c r="E776" s="26">
        <v>82625</v>
      </c>
      <c r="F776" s="26">
        <v>46066.1</v>
      </c>
      <c r="G776" s="26">
        <v>15108</v>
      </c>
      <c r="H776" s="26">
        <v>16690.4</v>
      </c>
      <c r="I776" s="26">
        <v>5950</v>
      </c>
      <c r="J776" s="26">
        <v>-1189.5</v>
      </c>
      <c r="K776" s="26">
        <f t="shared" si="169"/>
        <v>36849.1</v>
      </c>
      <c r="L776" s="27">
        <f t="shared" si="172"/>
        <v>1.86288403244584</v>
      </c>
      <c r="M776" s="75">
        <v>0.0625</v>
      </c>
      <c r="N776" s="26">
        <v>81971.5</v>
      </c>
      <c r="O776" s="26">
        <v>43668.99</v>
      </c>
      <c r="P776" s="26">
        <v>14969.2</v>
      </c>
      <c r="Q776" s="26">
        <v>18115.9</v>
      </c>
      <c r="R776" s="26">
        <v>6382.41</v>
      </c>
      <c r="S776" s="26">
        <v>-1165</v>
      </c>
      <c r="T776" s="26">
        <f t="shared" si="173"/>
        <v>34451.99</v>
      </c>
      <c r="U776" s="27">
        <f t="shared" si="174"/>
        <v>1.4583109828159</v>
      </c>
      <c r="V776" s="26">
        <f>INDEX(检修、备用和必开!B:B,MATCH(统调负荷!$C776,检修、备用和必开!$A:$A,0))</f>
        <v>24866.8</v>
      </c>
      <c r="W776" s="26">
        <f>INDEX(检修、备用和必开!C:C,MATCH(统调负荷!$C776,检修、备用和必开!$A:$A,0))</f>
        <v>0</v>
      </c>
      <c r="X776" s="26">
        <f>INDEX(检修、备用和必开!D:D,MATCH(统调负荷!$C776,检修、备用和必开!$A:$A,0))</f>
        <v>12620</v>
      </c>
      <c r="Y776" s="26">
        <f>INDEX(检修、备用和必开!E:E,MATCH(统调负荷!$C776,检修、备用和必开!$A:$A,0))</f>
        <v>9217</v>
      </c>
      <c r="Z776" s="26">
        <f>INDEX(检修、备用和必开!F:F,MATCH(统调负荷!$C776,检修、备用和必开!$A:$A,0))</f>
        <v>980</v>
      </c>
      <c r="AA776" s="26">
        <f t="shared" si="175"/>
        <v>68645.6</v>
      </c>
      <c r="AB776" s="26">
        <v>389.96</v>
      </c>
      <c r="AC776" s="26">
        <v>425.24</v>
      </c>
      <c r="AD776" s="76">
        <f t="shared" si="176"/>
        <v>45666.0625</v>
      </c>
      <c r="AE776" s="27">
        <f t="shared" si="177"/>
        <v>-653.5</v>
      </c>
      <c r="AF776" s="27">
        <f t="shared" si="178"/>
        <v>-2397.11</v>
      </c>
      <c r="AG776" s="27">
        <f t="shared" si="179"/>
        <v>-138.799999999999</v>
      </c>
      <c r="AH776" s="27">
        <f t="shared" si="180"/>
        <v>1425.5</v>
      </c>
      <c r="AI776" s="27">
        <f t="shared" si="181"/>
        <v>432.41</v>
      </c>
      <c r="AJ776" s="27">
        <f t="shared" si="182"/>
        <v>24.5</v>
      </c>
      <c r="AK776" s="26">
        <f>INDEX(检修、备用和必开!I:I,MATCH(统调负荷!$C776,检修、备用和必开!$A:$A,0))</f>
        <v>9744.64999999999</v>
      </c>
    </row>
    <row r="777" ht="13.8" spans="1:37">
      <c r="A777" s="26">
        <f t="shared" si="170"/>
        <v>4</v>
      </c>
      <c r="B777" s="26">
        <f t="shared" si="171"/>
        <v>1</v>
      </c>
      <c r="C777" t="s">
        <v>30</v>
      </c>
      <c r="D777" s="75">
        <v>0.0729166666666667</v>
      </c>
      <c r="E777" s="26">
        <v>81295</v>
      </c>
      <c r="F777" s="26">
        <v>45102.25</v>
      </c>
      <c r="G777" s="26">
        <v>15262</v>
      </c>
      <c r="H777" s="26">
        <v>16170</v>
      </c>
      <c r="I777" s="26">
        <v>5950</v>
      </c>
      <c r="J777" s="26">
        <v>-1189.25</v>
      </c>
      <c r="K777" s="26">
        <f t="shared" si="169"/>
        <v>35885.25</v>
      </c>
      <c r="L777" s="27">
        <f t="shared" si="172"/>
        <v>1.91291965361813</v>
      </c>
      <c r="M777" s="75">
        <v>0.0729166666666667</v>
      </c>
      <c r="N777" s="26">
        <v>81188.4</v>
      </c>
      <c r="O777" s="26">
        <v>42696.06</v>
      </c>
      <c r="P777" s="26">
        <v>15042.6</v>
      </c>
      <c r="Q777" s="26">
        <v>18144.8</v>
      </c>
      <c r="R777" s="26">
        <v>6444.32</v>
      </c>
      <c r="S777" s="26">
        <v>-1139.38</v>
      </c>
      <c r="T777" s="26">
        <f t="shared" si="173"/>
        <v>33479.06</v>
      </c>
      <c r="U777" s="27">
        <f t="shared" si="174"/>
        <v>1.48908893153136</v>
      </c>
      <c r="V777" s="26">
        <f>INDEX(检修、备用和必开!B:B,MATCH(统调负荷!$C777,检修、备用和必开!$A:$A,0))</f>
        <v>24866.8</v>
      </c>
      <c r="W777" s="26">
        <f>INDEX(检修、备用和必开!C:C,MATCH(统调负荷!$C777,检修、备用和必开!$A:$A,0))</f>
        <v>0</v>
      </c>
      <c r="X777" s="26">
        <f>INDEX(检修、备用和必开!D:D,MATCH(统调负荷!$C777,检修、备用和必开!$A:$A,0))</f>
        <v>12620</v>
      </c>
      <c r="Y777" s="26">
        <f>INDEX(检修、备用和必开!E:E,MATCH(统调负荷!$C777,检修、备用和必开!$A:$A,0))</f>
        <v>9217</v>
      </c>
      <c r="Z777" s="26">
        <f>INDEX(检修、备用和必开!F:F,MATCH(统调负荷!$C777,检修、备用和必开!$A:$A,0))</f>
        <v>980</v>
      </c>
      <c r="AA777" s="26">
        <f t="shared" si="175"/>
        <v>68645.6</v>
      </c>
      <c r="AB777" s="26">
        <v>380.71</v>
      </c>
      <c r="AC777" s="26">
        <v>367.61</v>
      </c>
      <c r="AD777" s="76">
        <f t="shared" si="176"/>
        <v>45666.0729166667</v>
      </c>
      <c r="AE777" s="27">
        <f t="shared" si="177"/>
        <v>-106.600000000006</v>
      </c>
      <c r="AF777" s="27">
        <f t="shared" si="178"/>
        <v>-2406.19</v>
      </c>
      <c r="AG777" s="27">
        <f t="shared" si="179"/>
        <v>-219.4</v>
      </c>
      <c r="AH777" s="27">
        <f t="shared" si="180"/>
        <v>1974.8</v>
      </c>
      <c r="AI777" s="27">
        <f t="shared" si="181"/>
        <v>494.32</v>
      </c>
      <c r="AJ777" s="27">
        <f t="shared" si="182"/>
        <v>49.8699999999999</v>
      </c>
      <c r="AK777" s="26">
        <f>INDEX(检修、备用和必开!I:I,MATCH(统调负荷!$C777,检修、备用和必开!$A:$A,0))</f>
        <v>9744.64999999999</v>
      </c>
    </row>
    <row r="778" ht="13.8" spans="1:37">
      <c r="A778" s="26">
        <f t="shared" si="170"/>
        <v>4</v>
      </c>
      <c r="B778" s="26">
        <f t="shared" si="171"/>
        <v>2</v>
      </c>
      <c r="C778" t="s">
        <v>30</v>
      </c>
      <c r="D778" s="75">
        <v>0.0833333333333333</v>
      </c>
      <c r="E778" s="26">
        <v>80185</v>
      </c>
      <c r="F778" s="26">
        <v>44089.15</v>
      </c>
      <c r="G778" s="26">
        <v>15081</v>
      </c>
      <c r="H778" s="26">
        <v>16250.3</v>
      </c>
      <c r="I778" s="26">
        <v>5954</v>
      </c>
      <c r="J778" s="26">
        <v>-1189.45</v>
      </c>
      <c r="K778" s="26">
        <f t="shared" si="169"/>
        <v>34872.15</v>
      </c>
      <c r="L778" s="27">
        <f t="shared" si="172"/>
        <v>1.96849348262152</v>
      </c>
      <c r="M778" s="75">
        <v>0.0833333333333333</v>
      </c>
      <c r="N778" s="26">
        <v>79713.5</v>
      </c>
      <c r="O778" s="26">
        <v>41700.29</v>
      </c>
      <c r="P778" s="26">
        <v>14685.3</v>
      </c>
      <c r="Q778" s="26">
        <v>18037.2</v>
      </c>
      <c r="R778" s="26">
        <v>6401.41</v>
      </c>
      <c r="S778" s="26">
        <v>-1110.7</v>
      </c>
      <c r="T778" s="26">
        <f t="shared" si="173"/>
        <v>32483.29</v>
      </c>
      <c r="U778" s="27">
        <f t="shared" si="174"/>
        <v>1.52196436224497</v>
      </c>
      <c r="V778" s="26">
        <f>INDEX(检修、备用和必开!B:B,MATCH(统调负荷!$C778,检修、备用和必开!$A:$A,0))</f>
        <v>24866.8</v>
      </c>
      <c r="W778" s="26">
        <f>INDEX(检修、备用和必开!C:C,MATCH(统调负荷!$C778,检修、备用和必开!$A:$A,0))</f>
        <v>0</v>
      </c>
      <c r="X778" s="26">
        <f>INDEX(检修、备用和必开!D:D,MATCH(统调负荷!$C778,检修、备用和必开!$A:$A,0))</f>
        <v>12620</v>
      </c>
      <c r="Y778" s="26">
        <f>INDEX(检修、备用和必开!E:E,MATCH(统调负荷!$C778,检修、备用和必开!$A:$A,0))</f>
        <v>9217</v>
      </c>
      <c r="Z778" s="26">
        <f>INDEX(检修、备用和必开!F:F,MATCH(统调负荷!$C778,检修、备用和必开!$A:$A,0))</f>
        <v>980</v>
      </c>
      <c r="AA778" s="26">
        <f t="shared" si="175"/>
        <v>68645.6</v>
      </c>
      <c r="AB778" s="26">
        <v>364</v>
      </c>
      <c r="AC778" s="26">
        <v>369.51</v>
      </c>
      <c r="AD778" s="76">
        <f t="shared" si="176"/>
        <v>45666.0833333333</v>
      </c>
      <c r="AE778" s="27">
        <f t="shared" si="177"/>
        <v>-471.5</v>
      </c>
      <c r="AF778" s="27">
        <f t="shared" si="178"/>
        <v>-2388.86</v>
      </c>
      <c r="AG778" s="27">
        <f t="shared" si="179"/>
        <v>-395.700000000001</v>
      </c>
      <c r="AH778" s="27">
        <f t="shared" si="180"/>
        <v>1786.9</v>
      </c>
      <c r="AI778" s="27">
        <f t="shared" si="181"/>
        <v>447.41</v>
      </c>
      <c r="AJ778" s="27">
        <f t="shared" si="182"/>
        <v>78.75</v>
      </c>
      <c r="AK778" s="26">
        <f>INDEX(检修、备用和必开!I:I,MATCH(统调负荷!$C778,检修、备用和必开!$A:$A,0))</f>
        <v>9744.64999999999</v>
      </c>
    </row>
    <row r="779" ht="13.8" spans="1:37">
      <c r="A779" s="26">
        <f t="shared" si="170"/>
        <v>4</v>
      </c>
      <c r="B779" s="26">
        <f t="shared" si="171"/>
        <v>2</v>
      </c>
      <c r="C779" t="s">
        <v>30</v>
      </c>
      <c r="D779" s="75">
        <v>0.09375</v>
      </c>
      <c r="E779" s="26">
        <v>79355</v>
      </c>
      <c r="F779" s="26">
        <v>44296.25</v>
      </c>
      <c r="G779" s="26">
        <v>13943</v>
      </c>
      <c r="H779" s="26">
        <v>16348.2</v>
      </c>
      <c r="I779" s="26">
        <v>5957</v>
      </c>
      <c r="J779" s="26">
        <v>-1189.45</v>
      </c>
      <c r="K779" s="26">
        <f t="shared" si="169"/>
        <v>35079.25</v>
      </c>
      <c r="L779" s="27">
        <f t="shared" si="172"/>
        <v>1.95687193996451</v>
      </c>
      <c r="M779" s="75">
        <v>0.09375</v>
      </c>
      <c r="N779" s="26">
        <v>79091</v>
      </c>
      <c r="O779" s="26">
        <v>41875.43</v>
      </c>
      <c r="P779" s="26">
        <v>14098.1</v>
      </c>
      <c r="Q779" s="26">
        <v>17641.5</v>
      </c>
      <c r="R779" s="26">
        <v>6482.07</v>
      </c>
      <c r="S779" s="26">
        <v>-1006.1</v>
      </c>
      <c r="T779" s="26">
        <f t="shared" si="173"/>
        <v>32658.43</v>
      </c>
      <c r="U779" s="27">
        <f t="shared" si="174"/>
        <v>1.51607730215027</v>
      </c>
      <c r="V779" s="26">
        <f>INDEX(检修、备用和必开!B:B,MATCH(统调负荷!$C779,检修、备用和必开!$A:$A,0))</f>
        <v>24866.8</v>
      </c>
      <c r="W779" s="26">
        <f>INDEX(检修、备用和必开!C:C,MATCH(统调负荷!$C779,检修、备用和必开!$A:$A,0))</f>
        <v>0</v>
      </c>
      <c r="X779" s="26">
        <f>INDEX(检修、备用和必开!D:D,MATCH(统调负荷!$C779,检修、备用和必开!$A:$A,0))</f>
        <v>12620</v>
      </c>
      <c r="Y779" s="26">
        <f>INDEX(检修、备用和必开!E:E,MATCH(统调负荷!$C779,检修、备用和必开!$A:$A,0))</f>
        <v>9217</v>
      </c>
      <c r="Z779" s="26">
        <f>INDEX(检修、备用和必开!F:F,MATCH(统调负荷!$C779,检修、备用和必开!$A:$A,0))</f>
        <v>980</v>
      </c>
      <c r="AA779" s="26">
        <f t="shared" si="175"/>
        <v>68645.6</v>
      </c>
      <c r="AB779" s="26">
        <v>370.89</v>
      </c>
      <c r="AC779" s="26">
        <v>369.2</v>
      </c>
      <c r="AD779" s="76">
        <f t="shared" si="176"/>
        <v>45666.09375</v>
      </c>
      <c r="AE779" s="27">
        <f t="shared" si="177"/>
        <v>-264</v>
      </c>
      <c r="AF779" s="27">
        <f t="shared" si="178"/>
        <v>-2420.82</v>
      </c>
      <c r="AG779" s="27">
        <f t="shared" si="179"/>
        <v>155.1</v>
      </c>
      <c r="AH779" s="27">
        <f t="shared" si="180"/>
        <v>1293.3</v>
      </c>
      <c r="AI779" s="27">
        <f t="shared" si="181"/>
        <v>525.07</v>
      </c>
      <c r="AJ779" s="27">
        <f t="shared" si="182"/>
        <v>183.35</v>
      </c>
      <c r="AK779" s="26">
        <f>INDEX(检修、备用和必开!I:I,MATCH(统调负荷!$C779,检修、备用和必开!$A:$A,0))</f>
        <v>9744.64999999999</v>
      </c>
    </row>
    <row r="780" ht="13.8" spans="1:37">
      <c r="A780" s="26">
        <f t="shared" si="170"/>
        <v>4</v>
      </c>
      <c r="B780" s="26">
        <f t="shared" si="171"/>
        <v>2</v>
      </c>
      <c r="C780" t="s">
        <v>30</v>
      </c>
      <c r="D780" s="75">
        <v>0.104166666666667</v>
      </c>
      <c r="E780" s="26">
        <v>78185</v>
      </c>
      <c r="F780" s="26">
        <v>43933.25</v>
      </c>
      <c r="G780" s="26">
        <v>13354</v>
      </c>
      <c r="H780" s="26">
        <v>16133.2</v>
      </c>
      <c r="I780" s="26">
        <v>5954</v>
      </c>
      <c r="J780" s="26">
        <v>-1189.45</v>
      </c>
      <c r="K780" s="26">
        <f t="shared" si="169"/>
        <v>34716.25</v>
      </c>
      <c r="L780" s="27">
        <f t="shared" si="172"/>
        <v>1.97733338134159</v>
      </c>
      <c r="M780" s="75">
        <v>0.104166666666667</v>
      </c>
      <c r="N780" s="26">
        <v>78063.5</v>
      </c>
      <c r="O780" s="26">
        <v>41530.45</v>
      </c>
      <c r="P780" s="26">
        <v>13932</v>
      </c>
      <c r="Q780" s="26">
        <v>17104</v>
      </c>
      <c r="R780" s="26">
        <v>6488.51</v>
      </c>
      <c r="S780" s="26">
        <v>-991.46</v>
      </c>
      <c r="T780" s="26">
        <f t="shared" si="173"/>
        <v>32313.45</v>
      </c>
      <c r="U780" s="27">
        <f t="shared" si="174"/>
        <v>1.52771710162474</v>
      </c>
      <c r="V780" s="26">
        <f>INDEX(检修、备用和必开!B:B,MATCH(统调负荷!$C780,检修、备用和必开!$A:$A,0))</f>
        <v>24866.8</v>
      </c>
      <c r="W780" s="26">
        <f>INDEX(检修、备用和必开!C:C,MATCH(统调负荷!$C780,检修、备用和必开!$A:$A,0))</f>
        <v>0</v>
      </c>
      <c r="X780" s="26">
        <f>INDEX(检修、备用和必开!D:D,MATCH(统调负荷!$C780,检修、备用和必开!$A:$A,0))</f>
        <v>12620</v>
      </c>
      <c r="Y780" s="26">
        <f>INDEX(检修、备用和必开!E:E,MATCH(统调负荷!$C780,检修、备用和必开!$A:$A,0))</f>
        <v>9217</v>
      </c>
      <c r="Z780" s="26">
        <f>INDEX(检修、备用和必开!F:F,MATCH(统调负荷!$C780,检修、备用和必开!$A:$A,0))</f>
        <v>980</v>
      </c>
      <c r="AA780" s="26">
        <f t="shared" si="175"/>
        <v>68645.6</v>
      </c>
      <c r="AB780" s="26">
        <v>367.22</v>
      </c>
      <c r="AC780" s="26">
        <v>358.7</v>
      </c>
      <c r="AD780" s="76">
        <f t="shared" si="176"/>
        <v>45666.1041666667</v>
      </c>
      <c r="AE780" s="27">
        <f t="shared" si="177"/>
        <v>-121.5</v>
      </c>
      <c r="AF780" s="27">
        <f t="shared" si="178"/>
        <v>-2402.8</v>
      </c>
      <c r="AG780" s="27">
        <f t="shared" si="179"/>
        <v>578</v>
      </c>
      <c r="AH780" s="27">
        <f t="shared" si="180"/>
        <v>970.799999999999</v>
      </c>
      <c r="AI780" s="27">
        <f t="shared" si="181"/>
        <v>534.51</v>
      </c>
      <c r="AJ780" s="27">
        <f t="shared" si="182"/>
        <v>197.99</v>
      </c>
      <c r="AK780" s="26">
        <f>INDEX(检修、备用和必开!I:I,MATCH(统调负荷!$C780,检修、备用和必开!$A:$A,0))</f>
        <v>9744.64999999999</v>
      </c>
    </row>
    <row r="781" ht="13.8" spans="1:37">
      <c r="A781" s="26">
        <f t="shared" si="170"/>
        <v>4</v>
      </c>
      <c r="B781" s="26">
        <f t="shared" si="171"/>
        <v>2</v>
      </c>
      <c r="C781" t="s">
        <v>30</v>
      </c>
      <c r="D781" s="75">
        <v>0.114583333333333</v>
      </c>
      <c r="E781" s="26">
        <v>77605</v>
      </c>
      <c r="F781" s="26">
        <v>43791.45</v>
      </c>
      <c r="G781" s="26">
        <v>12812</v>
      </c>
      <c r="H781" s="26">
        <v>16231.8</v>
      </c>
      <c r="I781" s="26">
        <v>5959</v>
      </c>
      <c r="J781" s="26">
        <v>-1189.25</v>
      </c>
      <c r="K781" s="26">
        <f t="shared" si="169"/>
        <v>34574.45</v>
      </c>
      <c r="L781" s="27">
        <f t="shared" si="172"/>
        <v>1.98544300777019</v>
      </c>
      <c r="M781" s="75">
        <v>0.114583333333333</v>
      </c>
      <c r="N781" s="26">
        <v>77353.5</v>
      </c>
      <c r="O781" s="26">
        <v>41881.26</v>
      </c>
      <c r="P781" s="26">
        <v>12926.9</v>
      </c>
      <c r="Q781" s="26">
        <v>17011.4</v>
      </c>
      <c r="R781" s="26">
        <v>6522.84</v>
      </c>
      <c r="S781" s="26">
        <v>-988.9</v>
      </c>
      <c r="T781" s="26">
        <f t="shared" si="173"/>
        <v>32664.26</v>
      </c>
      <c r="U781" s="27">
        <f t="shared" si="174"/>
        <v>1.51588211886426</v>
      </c>
      <c r="V781" s="26">
        <f>INDEX(检修、备用和必开!B:B,MATCH(统调负荷!$C781,检修、备用和必开!$A:$A,0))</f>
        <v>24866.8</v>
      </c>
      <c r="W781" s="26">
        <f>INDEX(检修、备用和必开!C:C,MATCH(统调负荷!$C781,检修、备用和必开!$A:$A,0))</f>
        <v>0</v>
      </c>
      <c r="X781" s="26">
        <f>INDEX(检修、备用和必开!D:D,MATCH(统调负荷!$C781,检修、备用和必开!$A:$A,0))</f>
        <v>12620</v>
      </c>
      <c r="Y781" s="26">
        <f>INDEX(检修、备用和必开!E:E,MATCH(统调负荷!$C781,检修、备用和必开!$A:$A,0))</f>
        <v>9217</v>
      </c>
      <c r="Z781" s="26">
        <f>INDEX(检修、备用和必开!F:F,MATCH(统调负荷!$C781,检修、备用和必开!$A:$A,0))</f>
        <v>980</v>
      </c>
      <c r="AA781" s="26">
        <f t="shared" si="175"/>
        <v>68645.6</v>
      </c>
      <c r="AB781" s="26">
        <v>364.58</v>
      </c>
      <c r="AC781" s="26">
        <v>372.29</v>
      </c>
      <c r="AD781" s="76">
        <f t="shared" si="176"/>
        <v>45666.1145833333</v>
      </c>
      <c r="AE781" s="27">
        <f t="shared" si="177"/>
        <v>-251.5</v>
      </c>
      <c r="AF781" s="27">
        <f t="shared" si="178"/>
        <v>-1910.19</v>
      </c>
      <c r="AG781" s="27">
        <f t="shared" si="179"/>
        <v>114.9</v>
      </c>
      <c r="AH781" s="27">
        <f t="shared" si="180"/>
        <v>779.600000000002</v>
      </c>
      <c r="AI781" s="27">
        <f t="shared" si="181"/>
        <v>563.84</v>
      </c>
      <c r="AJ781" s="27">
        <f t="shared" si="182"/>
        <v>200.35</v>
      </c>
      <c r="AK781" s="26">
        <f>INDEX(检修、备用和必开!I:I,MATCH(统调负荷!$C781,检修、备用和必开!$A:$A,0))</f>
        <v>9744.64999999999</v>
      </c>
    </row>
    <row r="782" ht="13.8" spans="1:37">
      <c r="A782" s="26">
        <f t="shared" si="170"/>
        <v>4</v>
      </c>
      <c r="B782" s="26">
        <f t="shared" si="171"/>
        <v>3</v>
      </c>
      <c r="C782" t="s">
        <v>30</v>
      </c>
      <c r="D782" s="75">
        <v>0.125</v>
      </c>
      <c r="E782" s="26">
        <v>76870</v>
      </c>
      <c r="F782" s="26">
        <v>44025.85</v>
      </c>
      <c r="G782" s="26">
        <v>11785</v>
      </c>
      <c r="H782" s="26">
        <v>16290.4</v>
      </c>
      <c r="I782" s="26">
        <v>5958</v>
      </c>
      <c r="J782" s="26">
        <v>-1189.25</v>
      </c>
      <c r="K782" s="26">
        <f t="shared" si="169"/>
        <v>34808.85</v>
      </c>
      <c r="L782" s="27">
        <f t="shared" si="172"/>
        <v>1.97207319402968</v>
      </c>
      <c r="M782" s="75">
        <v>0.125</v>
      </c>
      <c r="N782" s="26">
        <v>76789.5</v>
      </c>
      <c r="O782" s="26">
        <v>42876.43</v>
      </c>
      <c r="P782" s="26">
        <v>11577.1</v>
      </c>
      <c r="Q782" s="26">
        <v>16905.8</v>
      </c>
      <c r="R782" s="26">
        <v>6423.38</v>
      </c>
      <c r="S782" s="26">
        <v>-993.21</v>
      </c>
      <c r="T782" s="26">
        <f t="shared" si="173"/>
        <v>33659.43</v>
      </c>
      <c r="U782" s="27">
        <f t="shared" si="174"/>
        <v>1.48328533864829</v>
      </c>
      <c r="V782" s="26">
        <f>INDEX(检修、备用和必开!B:B,MATCH(统调负荷!$C782,检修、备用和必开!$A:$A,0))</f>
        <v>24866.8</v>
      </c>
      <c r="W782" s="26">
        <f>INDEX(检修、备用和必开!C:C,MATCH(统调负荷!$C782,检修、备用和必开!$A:$A,0))</f>
        <v>0</v>
      </c>
      <c r="X782" s="26">
        <f>INDEX(检修、备用和必开!D:D,MATCH(统调负荷!$C782,检修、备用和必开!$A:$A,0))</f>
        <v>12620</v>
      </c>
      <c r="Y782" s="26">
        <f>INDEX(检修、备用和必开!E:E,MATCH(统调负荷!$C782,检修、备用和必开!$A:$A,0))</f>
        <v>9217</v>
      </c>
      <c r="Z782" s="26">
        <f>INDEX(检修、备用和必开!F:F,MATCH(统调负荷!$C782,检修、备用和必开!$A:$A,0))</f>
        <v>980</v>
      </c>
      <c r="AA782" s="26">
        <f t="shared" si="175"/>
        <v>68645.6</v>
      </c>
      <c r="AB782" s="26">
        <v>377.08</v>
      </c>
      <c r="AC782" s="26">
        <v>419.35</v>
      </c>
      <c r="AD782" s="76">
        <f t="shared" si="176"/>
        <v>45666.125</v>
      </c>
      <c r="AE782" s="27">
        <f t="shared" si="177"/>
        <v>-80.5</v>
      </c>
      <c r="AF782" s="27">
        <f t="shared" si="178"/>
        <v>-1149.42</v>
      </c>
      <c r="AG782" s="27">
        <f t="shared" si="179"/>
        <v>-207.9</v>
      </c>
      <c r="AH782" s="27">
        <f t="shared" si="180"/>
        <v>615.4</v>
      </c>
      <c r="AI782" s="27">
        <f t="shared" si="181"/>
        <v>465.38</v>
      </c>
      <c r="AJ782" s="27">
        <f t="shared" si="182"/>
        <v>196.04</v>
      </c>
      <c r="AK782" s="26">
        <f>INDEX(检修、备用和必开!I:I,MATCH(统调负荷!$C782,检修、备用和必开!$A:$A,0))</f>
        <v>9744.64999999999</v>
      </c>
    </row>
    <row r="783" ht="13.8" spans="1:37">
      <c r="A783" s="26">
        <f t="shared" si="170"/>
        <v>4</v>
      </c>
      <c r="B783" s="26">
        <f t="shared" si="171"/>
        <v>3</v>
      </c>
      <c r="C783" t="s">
        <v>30</v>
      </c>
      <c r="D783" s="75">
        <v>0.135416666666667</v>
      </c>
      <c r="E783" s="26">
        <v>76355</v>
      </c>
      <c r="F783" s="26">
        <v>43771.05</v>
      </c>
      <c r="G783" s="26">
        <v>11521</v>
      </c>
      <c r="H783" s="26">
        <v>16275.2</v>
      </c>
      <c r="I783" s="26">
        <v>5977</v>
      </c>
      <c r="J783" s="26">
        <v>-1189.25</v>
      </c>
      <c r="K783" s="26">
        <f t="shared" si="169"/>
        <v>34554.05</v>
      </c>
      <c r="L783" s="27">
        <f t="shared" si="172"/>
        <v>1.98661517246169</v>
      </c>
      <c r="M783" s="75">
        <v>0.135416666666667</v>
      </c>
      <c r="N783" s="26">
        <v>76046.2</v>
      </c>
      <c r="O783" s="26">
        <v>43231.89</v>
      </c>
      <c r="P783" s="26">
        <v>10827.8</v>
      </c>
      <c r="Q783" s="26">
        <v>16534.6</v>
      </c>
      <c r="R783" s="26">
        <v>6441.03</v>
      </c>
      <c r="S783" s="26">
        <v>-989.12</v>
      </c>
      <c r="T783" s="26">
        <f t="shared" si="173"/>
        <v>34014.89</v>
      </c>
      <c r="U783" s="27">
        <f t="shared" si="174"/>
        <v>1.4719794557251</v>
      </c>
      <c r="V783" s="26">
        <f>INDEX(检修、备用和必开!B:B,MATCH(统调负荷!$C783,检修、备用和必开!$A:$A,0))</f>
        <v>24866.8</v>
      </c>
      <c r="W783" s="26">
        <f>INDEX(检修、备用和必开!C:C,MATCH(统调负荷!$C783,检修、备用和必开!$A:$A,0))</f>
        <v>0</v>
      </c>
      <c r="X783" s="26">
        <f>INDEX(检修、备用和必开!D:D,MATCH(统调负荷!$C783,检修、备用和必开!$A:$A,0))</f>
        <v>12620</v>
      </c>
      <c r="Y783" s="26">
        <f>INDEX(检修、备用和必开!E:E,MATCH(统调负荷!$C783,检修、备用和必开!$A:$A,0))</f>
        <v>9217</v>
      </c>
      <c r="Z783" s="26">
        <f>INDEX(检修、备用和必开!F:F,MATCH(统调负荷!$C783,检修、备用和必开!$A:$A,0))</f>
        <v>980</v>
      </c>
      <c r="AA783" s="26">
        <f t="shared" si="175"/>
        <v>68645.6</v>
      </c>
      <c r="AB783" s="26">
        <v>376.46</v>
      </c>
      <c r="AC783" s="26">
        <v>528.96</v>
      </c>
      <c r="AD783" s="76">
        <f t="shared" si="176"/>
        <v>45666.1354166667</v>
      </c>
      <c r="AE783" s="27">
        <f t="shared" si="177"/>
        <v>-308.800000000003</v>
      </c>
      <c r="AF783" s="27">
        <f t="shared" si="178"/>
        <v>-539.160000000003</v>
      </c>
      <c r="AG783" s="27">
        <f t="shared" si="179"/>
        <v>-693.200000000001</v>
      </c>
      <c r="AH783" s="27">
        <f t="shared" si="180"/>
        <v>259.399999999998</v>
      </c>
      <c r="AI783" s="27">
        <f t="shared" si="181"/>
        <v>464.03</v>
      </c>
      <c r="AJ783" s="27">
        <f t="shared" si="182"/>
        <v>200.13</v>
      </c>
      <c r="AK783" s="26">
        <f>INDEX(检修、备用和必开!I:I,MATCH(统调负荷!$C783,检修、备用和必开!$A:$A,0))</f>
        <v>9744.64999999999</v>
      </c>
    </row>
    <row r="784" ht="13.8" spans="1:37">
      <c r="A784" s="26">
        <f t="shared" si="170"/>
        <v>4</v>
      </c>
      <c r="B784" s="26">
        <f t="shared" si="171"/>
        <v>3</v>
      </c>
      <c r="C784" t="s">
        <v>30</v>
      </c>
      <c r="D784" s="75">
        <v>0.145833333333333</v>
      </c>
      <c r="E784" s="26">
        <v>75655</v>
      </c>
      <c r="F784" s="26">
        <v>43586.25</v>
      </c>
      <c r="G784" s="26">
        <v>11521</v>
      </c>
      <c r="H784" s="26">
        <v>15760.2</v>
      </c>
      <c r="I784" s="26">
        <v>5977</v>
      </c>
      <c r="J784" s="26">
        <v>-1189.45</v>
      </c>
      <c r="K784" s="26">
        <f t="shared" si="169"/>
        <v>34369.25</v>
      </c>
      <c r="L784" s="27">
        <f t="shared" si="172"/>
        <v>1.99729700240768</v>
      </c>
      <c r="M784" s="75">
        <v>0.145833333333333</v>
      </c>
      <c r="N784" s="26">
        <v>75649.7</v>
      </c>
      <c r="O784" s="26">
        <v>43227.3</v>
      </c>
      <c r="P784" s="26">
        <v>10833.6</v>
      </c>
      <c r="Q784" s="26">
        <v>15968.9</v>
      </c>
      <c r="R784" s="26">
        <v>6601.15</v>
      </c>
      <c r="S784" s="26">
        <v>-981.25</v>
      </c>
      <c r="T784" s="26">
        <f t="shared" si="173"/>
        <v>34010.3</v>
      </c>
      <c r="U784" s="27">
        <f t="shared" si="174"/>
        <v>1.47212434833145</v>
      </c>
      <c r="V784" s="26">
        <f>INDEX(检修、备用和必开!B:B,MATCH(统调负荷!$C784,检修、备用和必开!$A:$A,0))</f>
        <v>24866.8</v>
      </c>
      <c r="W784" s="26">
        <f>INDEX(检修、备用和必开!C:C,MATCH(统调负荷!$C784,检修、备用和必开!$A:$A,0))</f>
        <v>0</v>
      </c>
      <c r="X784" s="26">
        <f>INDEX(检修、备用和必开!D:D,MATCH(统调负荷!$C784,检修、备用和必开!$A:$A,0))</f>
        <v>12620</v>
      </c>
      <c r="Y784" s="26">
        <f>INDEX(检修、备用和必开!E:E,MATCH(统调负荷!$C784,检修、备用和必开!$A:$A,0))</f>
        <v>9217</v>
      </c>
      <c r="Z784" s="26">
        <f>INDEX(检修、备用和必开!F:F,MATCH(统调负荷!$C784,检修、备用和必开!$A:$A,0))</f>
        <v>980</v>
      </c>
      <c r="AA784" s="26">
        <f t="shared" si="175"/>
        <v>68645.6</v>
      </c>
      <c r="AB784" s="26">
        <v>368.3</v>
      </c>
      <c r="AC784" s="26">
        <v>427.2</v>
      </c>
      <c r="AD784" s="76">
        <f t="shared" si="176"/>
        <v>45666.1458333333</v>
      </c>
      <c r="AE784" s="27">
        <f t="shared" si="177"/>
        <v>-5.30000000000291</v>
      </c>
      <c r="AF784" s="27">
        <f t="shared" si="178"/>
        <v>-358.949999999997</v>
      </c>
      <c r="AG784" s="27">
        <f t="shared" si="179"/>
        <v>-687.4</v>
      </c>
      <c r="AH784" s="27">
        <f t="shared" si="180"/>
        <v>208.699999999999</v>
      </c>
      <c r="AI784" s="27">
        <f t="shared" si="181"/>
        <v>624.15</v>
      </c>
      <c r="AJ784" s="27">
        <f t="shared" si="182"/>
        <v>208.2</v>
      </c>
      <c r="AK784" s="26">
        <f>INDEX(检修、备用和必开!I:I,MATCH(统调负荷!$C784,检修、备用和必开!$A:$A,0))</f>
        <v>9744.64999999999</v>
      </c>
    </row>
    <row r="785" ht="13.8" spans="1:37">
      <c r="A785" s="26">
        <f t="shared" si="170"/>
        <v>4</v>
      </c>
      <c r="B785" s="26">
        <f t="shared" si="171"/>
        <v>3</v>
      </c>
      <c r="C785" t="s">
        <v>30</v>
      </c>
      <c r="D785" s="75">
        <v>0.15625</v>
      </c>
      <c r="E785" s="26">
        <v>74925</v>
      </c>
      <c r="F785" s="26">
        <v>42782.15</v>
      </c>
      <c r="G785" s="26">
        <v>11521</v>
      </c>
      <c r="H785" s="26">
        <v>15835.3</v>
      </c>
      <c r="I785" s="26">
        <v>5976</v>
      </c>
      <c r="J785" s="26">
        <v>-1189.45</v>
      </c>
      <c r="K785" s="26">
        <f t="shared" si="169"/>
        <v>33565.15</v>
      </c>
      <c r="L785" s="27">
        <f t="shared" si="172"/>
        <v>2.04514503882747</v>
      </c>
      <c r="M785" s="75">
        <v>0.15625</v>
      </c>
      <c r="N785" s="26">
        <v>74996.3</v>
      </c>
      <c r="O785" s="26">
        <v>42587.94</v>
      </c>
      <c r="P785" s="26">
        <v>11144.8</v>
      </c>
      <c r="Q785" s="26">
        <v>15659.7</v>
      </c>
      <c r="R785" s="26">
        <v>6606.46</v>
      </c>
      <c r="S785" s="26">
        <v>-1002.6</v>
      </c>
      <c r="T785" s="26">
        <f t="shared" si="173"/>
        <v>33370.94</v>
      </c>
      <c r="U785" s="27">
        <f t="shared" si="174"/>
        <v>1.49258962743532</v>
      </c>
      <c r="V785" s="26">
        <f>INDEX(检修、备用和必开!B:B,MATCH(统调负荷!$C785,检修、备用和必开!$A:$A,0))</f>
        <v>24866.8</v>
      </c>
      <c r="W785" s="26">
        <f>INDEX(检修、备用和必开!C:C,MATCH(统调负荷!$C785,检修、备用和必开!$A:$A,0))</f>
        <v>0</v>
      </c>
      <c r="X785" s="26">
        <f>INDEX(检修、备用和必开!D:D,MATCH(统调负荷!$C785,检修、备用和必开!$A:$A,0))</f>
        <v>12620</v>
      </c>
      <c r="Y785" s="26">
        <f>INDEX(检修、备用和必开!E:E,MATCH(统调负荷!$C785,检修、备用和必开!$A:$A,0))</f>
        <v>9217</v>
      </c>
      <c r="Z785" s="26">
        <f>INDEX(检修、备用和必开!F:F,MATCH(统调负荷!$C785,检修、备用和必开!$A:$A,0))</f>
        <v>980</v>
      </c>
      <c r="AA785" s="26">
        <f t="shared" si="175"/>
        <v>68645.6</v>
      </c>
      <c r="AB785" s="26">
        <v>361.63</v>
      </c>
      <c r="AC785" s="26">
        <v>410.51</v>
      </c>
      <c r="AD785" s="76">
        <f t="shared" si="176"/>
        <v>45666.15625</v>
      </c>
      <c r="AE785" s="27">
        <f t="shared" si="177"/>
        <v>71.3000000000029</v>
      </c>
      <c r="AF785" s="27">
        <f t="shared" si="178"/>
        <v>-194.209999999999</v>
      </c>
      <c r="AG785" s="27">
        <f t="shared" si="179"/>
        <v>-376.200000000001</v>
      </c>
      <c r="AH785" s="27">
        <f t="shared" si="180"/>
        <v>-175.599999999999</v>
      </c>
      <c r="AI785" s="27">
        <f t="shared" si="181"/>
        <v>630.46</v>
      </c>
      <c r="AJ785" s="27">
        <f t="shared" si="182"/>
        <v>186.85</v>
      </c>
      <c r="AK785" s="26">
        <f>INDEX(检修、备用和必开!I:I,MATCH(统调负荷!$C785,检修、备用和必开!$A:$A,0))</f>
        <v>9744.64999999999</v>
      </c>
    </row>
    <row r="786" ht="13.8" spans="1:37">
      <c r="A786" s="26">
        <f t="shared" si="170"/>
        <v>4</v>
      </c>
      <c r="B786" s="26">
        <f t="shared" si="171"/>
        <v>4</v>
      </c>
      <c r="C786" t="s">
        <v>30</v>
      </c>
      <c r="D786" s="75">
        <v>0.166666666666667</v>
      </c>
      <c r="E786" s="26">
        <v>74610</v>
      </c>
      <c r="F786" s="26">
        <v>43079.15</v>
      </c>
      <c r="G786" s="26">
        <v>10842</v>
      </c>
      <c r="H786" s="26">
        <v>15886.3</v>
      </c>
      <c r="I786" s="26">
        <v>5992</v>
      </c>
      <c r="J786" s="26">
        <v>-1189.45</v>
      </c>
      <c r="K786" s="26">
        <f t="shared" si="169"/>
        <v>33862.15</v>
      </c>
      <c r="L786" s="27">
        <f t="shared" si="172"/>
        <v>2.02720736869927</v>
      </c>
      <c r="M786" s="75">
        <v>0.166666666666667</v>
      </c>
      <c r="N786" s="26">
        <v>74757.9</v>
      </c>
      <c r="O786" s="26">
        <v>43189.46</v>
      </c>
      <c r="P786" s="26">
        <v>10525.3</v>
      </c>
      <c r="Q786" s="26">
        <v>15433.8</v>
      </c>
      <c r="R786" s="26">
        <v>6602.83</v>
      </c>
      <c r="S786" s="26">
        <v>-993.49</v>
      </c>
      <c r="T786" s="26">
        <f t="shared" si="173"/>
        <v>33972.46</v>
      </c>
      <c r="U786" s="27">
        <f t="shared" si="174"/>
        <v>1.47331993202334</v>
      </c>
      <c r="V786" s="26">
        <f>INDEX(检修、备用和必开!B:B,MATCH(统调负荷!$C786,检修、备用和必开!$A:$A,0))</f>
        <v>24866.8</v>
      </c>
      <c r="W786" s="26">
        <f>INDEX(检修、备用和必开!C:C,MATCH(统调负荷!$C786,检修、备用和必开!$A:$A,0))</f>
        <v>0</v>
      </c>
      <c r="X786" s="26">
        <f>INDEX(检修、备用和必开!D:D,MATCH(统调负荷!$C786,检修、备用和必开!$A:$A,0))</f>
        <v>12620</v>
      </c>
      <c r="Y786" s="26">
        <f>INDEX(检修、备用和必开!E:E,MATCH(统调负荷!$C786,检修、备用和必开!$A:$A,0))</f>
        <v>9217</v>
      </c>
      <c r="Z786" s="26">
        <f>INDEX(检修、备用和必开!F:F,MATCH(统调负荷!$C786,检修、备用和必开!$A:$A,0))</f>
        <v>980</v>
      </c>
      <c r="AA786" s="26">
        <f t="shared" si="175"/>
        <v>68645.6</v>
      </c>
      <c r="AB786" s="26">
        <v>368.13</v>
      </c>
      <c r="AC786" s="26">
        <v>408.4</v>
      </c>
      <c r="AD786" s="76">
        <f t="shared" si="176"/>
        <v>45666.1666666667</v>
      </c>
      <c r="AE786" s="27">
        <f t="shared" si="177"/>
        <v>147.899999999994</v>
      </c>
      <c r="AF786" s="27">
        <f t="shared" si="178"/>
        <v>110.309999999998</v>
      </c>
      <c r="AG786" s="27">
        <f t="shared" si="179"/>
        <v>-316.700000000001</v>
      </c>
      <c r="AH786" s="27">
        <f t="shared" si="180"/>
        <v>-452.5</v>
      </c>
      <c r="AI786" s="27">
        <f t="shared" si="181"/>
        <v>610.83</v>
      </c>
      <c r="AJ786" s="27">
        <f t="shared" si="182"/>
        <v>195.96</v>
      </c>
      <c r="AK786" s="26">
        <f>INDEX(检修、备用和必开!I:I,MATCH(统调负荷!$C786,检修、备用和必开!$A:$A,0))</f>
        <v>9744.64999999999</v>
      </c>
    </row>
    <row r="787" ht="13.8" spans="1:37">
      <c r="A787" s="26">
        <f t="shared" si="170"/>
        <v>4</v>
      </c>
      <c r="B787" s="26">
        <f t="shared" si="171"/>
        <v>4</v>
      </c>
      <c r="C787" t="s">
        <v>30</v>
      </c>
      <c r="D787" s="75">
        <v>0.177083333333333</v>
      </c>
      <c r="E787" s="26">
        <v>73975</v>
      </c>
      <c r="F787" s="26">
        <v>42388.45</v>
      </c>
      <c r="G787" s="26">
        <v>10871</v>
      </c>
      <c r="H787" s="26">
        <v>15905</v>
      </c>
      <c r="I787" s="26">
        <v>6000</v>
      </c>
      <c r="J787" s="26">
        <v>-1189.45</v>
      </c>
      <c r="K787" s="26">
        <f t="shared" si="169"/>
        <v>33171.45</v>
      </c>
      <c r="L787" s="27">
        <f t="shared" si="172"/>
        <v>2.06941812914419</v>
      </c>
      <c r="M787" s="75">
        <v>0.177083333333333</v>
      </c>
      <c r="N787" s="26">
        <v>74428.1</v>
      </c>
      <c r="O787" s="26">
        <v>43026.01</v>
      </c>
      <c r="P787" s="26">
        <v>10439.1</v>
      </c>
      <c r="Q787" s="26">
        <v>15462.4</v>
      </c>
      <c r="R787" s="26">
        <v>6501</v>
      </c>
      <c r="S787" s="26">
        <v>-1000.41</v>
      </c>
      <c r="T787" s="26">
        <f t="shared" si="173"/>
        <v>33809.01</v>
      </c>
      <c r="U787" s="27">
        <f t="shared" si="174"/>
        <v>1.47850664918334</v>
      </c>
      <c r="V787" s="26">
        <f>INDEX(检修、备用和必开!B:B,MATCH(统调负荷!$C787,检修、备用和必开!$A:$A,0))</f>
        <v>24866.8</v>
      </c>
      <c r="W787" s="26">
        <f>INDEX(检修、备用和必开!C:C,MATCH(统调负荷!$C787,检修、备用和必开!$A:$A,0))</f>
        <v>0</v>
      </c>
      <c r="X787" s="26">
        <f>INDEX(检修、备用和必开!D:D,MATCH(统调负荷!$C787,检修、备用和必开!$A:$A,0))</f>
        <v>12620</v>
      </c>
      <c r="Y787" s="26">
        <f>INDEX(检修、备用和必开!E:E,MATCH(统调负荷!$C787,检修、备用和必开!$A:$A,0))</f>
        <v>9217</v>
      </c>
      <c r="Z787" s="26">
        <f>INDEX(检修、备用和必开!F:F,MATCH(统调负荷!$C787,检修、备用和必开!$A:$A,0))</f>
        <v>980</v>
      </c>
      <c r="AA787" s="26">
        <f t="shared" si="175"/>
        <v>68645.6</v>
      </c>
      <c r="AB787" s="26">
        <v>359.19</v>
      </c>
      <c r="AC787" s="26">
        <v>429.58</v>
      </c>
      <c r="AD787" s="76">
        <f t="shared" si="176"/>
        <v>45666.1770833333</v>
      </c>
      <c r="AE787" s="27">
        <f t="shared" si="177"/>
        <v>453.100000000006</v>
      </c>
      <c r="AF787" s="27">
        <f t="shared" si="178"/>
        <v>637.560000000005</v>
      </c>
      <c r="AG787" s="27">
        <f t="shared" si="179"/>
        <v>-431.9</v>
      </c>
      <c r="AH787" s="27">
        <f t="shared" si="180"/>
        <v>-442.6</v>
      </c>
      <c r="AI787" s="27">
        <f t="shared" si="181"/>
        <v>501</v>
      </c>
      <c r="AJ787" s="27">
        <f t="shared" si="182"/>
        <v>189.04</v>
      </c>
      <c r="AK787" s="26">
        <f>INDEX(检修、备用和必开!I:I,MATCH(统调负荷!$C787,检修、备用和必开!$A:$A,0))</f>
        <v>9744.64999999999</v>
      </c>
    </row>
    <row r="788" ht="13.8" spans="1:37">
      <c r="A788" s="26">
        <f t="shared" si="170"/>
        <v>4</v>
      </c>
      <c r="B788" s="26">
        <f t="shared" si="171"/>
        <v>4</v>
      </c>
      <c r="C788" t="s">
        <v>30</v>
      </c>
      <c r="D788" s="75">
        <v>0.1875</v>
      </c>
      <c r="E788" s="26">
        <v>73660</v>
      </c>
      <c r="F788" s="26">
        <v>42126.15</v>
      </c>
      <c r="G788" s="26">
        <v>10775</v>
      </c>
      <c r="H788" s="26">
        <v>15950.1</v>
      </c>
      <c r="I788" s="26">
        <v>5998</v>
      </c>
      <c r="J788" s="26">
        <v>-1189.25</v>
      </c>
      <c r="K788" s="26">
        <f t="shared" si="169"/>
        <v>32909.15</v>
      </c>
      <c r="L788" s="27">
        <f t="shared" si="172"/>
        <v>2.08591227667685</v>
      </c>
      <c r="M788" s="75">
        <v>0.1875</v>
      </c>
      <c r="N788" s="26">
        <v>73951.9</v>
      </c>
      <c r="O788" s="26">
        <v>43004.55</v>
      </c>
      <c r="P788" s="26">
        <v>9950.75</v>
      </c>
      <c r="Q788" s="26">
        <v>15482.7</v>
      </c>
      <c r="R788" s="26">
        <v>6504.86</v>
      </c>
      <c r="S788" s="26">
        <v>-990.96</v>
      </c>
      <c r="T788" s="26">
        <f t="shared" si="173"/>
        <v>33787.55</v>
      </c>
      <c r="U788" s="27">
        <f t="shared" si="174"/>
        <v>1.47919034726031</v>
      </c>
      <c r="V788" s="26">
        <f>INDEX(检修、备用和必开!B:B,MATCH(统调负荷!$C788,检修、备用和必开!$A:$A,0))</f>
        <v>24866.8</v>
      </c>
      <c r="W788" s="26">
        <f>INDEX(检修、备用和必开!C:C,MATCH(统调负荷!$C788,检修、备用和必开!$A:$A,0))</f>
        <v>0</v>
      </c>
      <c r="X788" s="26">
        <f>INDEX(检修、备用和必开!D:D,MATCH(统调负荷!$C788,检修、备用和必开!$A:$A,0))</f>
        <v>12620</v>
      </c>
      <c r="Y788" s="26">
        <f>INDEX(检修、备用和必开!E:E,MATCH(统调负荷!$C788,检修、备用和必开!$A:$A,0))</f>
        <v>9217</v>
      </c>
      <c r="Z788" s="26">
        <f>INDEX(检修、备用和必开!F:F,MATCH(统调负荷!$C788,检修、备用和必开!$A:$A,0))</f>
        <v>980</v>
      </c>
      <c r="AA788" s="26">
        <f t="shared" si="175"/>
        <v>68645.6</v>
      </c>
      <c r="AB788" s="26">
        <v>358.91</v>
      </c>
      <c r="AC788" s="26">
        <v>415.32</v>
      </c>
      <c r="AD788" s="76">
        <f t="shared" si="176"/>
        <v>45666.1875</v>
      </c>
      <c r="AE788" s="27">
        <f t="shared" si="177"/>
        <v>291.899999999994</v>
      </c>
      <c r="AF788" s="27">
        <f t="shared" si="178"/>
        <v>878.400000000001</v>
      </c>
      <c r="AG788" s="27">
        <f t="shared" si="179"/>
        <v>-824.25</v>
      </c>
      <c r="AH788" s="27">
        <f t="shared" si="180"/>
        <v>-467.4</v>
      </c>
      <c r="AI788" s="27">
        <f t="shared" si="181"/>
        <v>506.86</v>
      </c>
      <c r="AJ788" s="27">
        <f t="shared" si="182"/>
        <v>198.29</v>
      </c>
      <c r="AK788" s="26">
        <f>INDEX(检修、备用和必开!I:I,MATCH(统调负荷!$C788,检修、备用和必开!$A:$A,0))</f>
        <v>9744.64999999999</v>
      </c>
    </row>
    <row r="789" ht="13.8" spans="1:37">
      <c r="A789" s="26">
        <f t="shared" si="170"/>
        <v>4</v>
      </c>
      <c r="B789" s="26">
        <f t="shared" si="171"/>
        <v>4</v>
      </c>
      <c r="C789" t="s">
        <v>30</v>
      </c>
      <c r="D789" s="75">
        <v>0.197916666666667</v>
      </c>
      <c r="E789" s="26">
        <v>73500</v>
      </c>
      <c r="F789" s="26">
        <v>41927.35</v>
      </c>
      <c r="G789" s="26">
        <v>10775</v>
      </c>
      <c r="H789" s="26">
        <v>15971.9</v>
      </c>
      <c r="I789" s="26">
        <v>6015</v>
      </c>
      <c r="J789" s="26">
        <v>-1189.25</v>
      </c>
      <c r="K789" s="26">
        <f t="shared" si="169"/>
        <v>32710.35</v>
      </c>
      <c r="L789" s="27">
        <f t="shared" si="172"/>
        <v>2.09858959014501</v>
      </c>
      <c r="M789" s="75">
        <v>0.197916666666667</v>
      </c>
      <c r="N789" s="26">
        <v>73649.4</v>
      </c>
      <c r="O789" s="26">
        <v>42128.97</v>
      </c>
      <c r="P789" s="26">
        <v>10637.6</v>
      </c>
      <c r="Q789" s="26">
        <v>15337.7</v>
      </c>
      <c r="R789" s="26">
        <v>6558.97</v>
      </c>
      <c r="S789" s="26">
        <v>-1013.84</v>
      </c>
      <c r="T789" s="26">
        <f t="shared" si="173"/>
        <v>32911.97</v>
      </c>
      <c r="U789" s="27">
        <f t="shared" si="174"/>
        <v>1.50763518468452</v>
      </c>
      <c r="V789" s="26">
        <f>INDEX(检修、备用和必开!B:B,MATCH(统调负荷!$C789,检修、备用和必开!$A:$A,0))</f>
        <v>24866.8</v>
      </c>
      <c r="W789" s="26">
        <f>INDEX(检修、备用和必开!C:C,MATCH(统调负荷!$C789,检修、备用和必开!$A:$A,0))</f>
        <v>0</v>
      </c>
      <c r="X789" s="26">
        <f>INDEX(检修、备用和必开!D:D,MATCH(统调负荷!$C789,检修、备用和必开!$A:$A,0))</f>
        <v>12620</v>
      </c>
      <c r="Y789" s="26">
        <f>INDEX(检修、备用和必开!E:E,MATCH(统调负荷!$C789,检修、备用和必开!$A:$A,0))</f>
        <v>9217</v>
      </c>
      <c r="Z789" s="26">
        <f>INDEX(检修、备用和必开!F:F,MATCH(统调负荷!$C789,检修、备用和必开!$A:$A,0))</f>
        <v>980</v>
      </c>
      <c r="AA789" s="26">
        <f t="shared" si="175"/>
        <v>68645.6</v>
      </c>
      <c r="AB789" s="26">
        <v>353.21</v>
      </c>
      <c r="AC789" s="26">
        <v>380.96</v>
      </c>
      <c r="AD789" s="76">
        <f t="shared" si="176"/>
        <v>45666.1979166667</v>
      </c>
      <c r="AE789" s="27">
        <f t="shared" si="177"/>
        <v>149.399999999994</v>
      </c>
      <c r="AF789" s="27">
        <f t="shared" si="178"/>
        <v>201.620000000003</v>
      </c>
      <c r="AG789" s="27">
        <f t="shared" si="179"/>
        <v>-137.4</v>
      </c>
      <c r="AH789" s="27">
        <f t="shared" si="180"/>
        <v>-634.199999999999</v>
      </c>
      <c r="AI789" s="27">
        <f t="shared" si="181"/>
        <v>543.97</v>
      </c>
      <c r="AJ789" s="27">
        <f t="shared" si="182"/>
        <v>175.41</v>
      </c>
      <c r="AK789" s="26">
        <f>INDEX(检修、备用和必开!I:I,MATCH(统调负荷!$C789,检修、备用和必开!$A:$A,0))</f>
        <v>9744.64999999999</v>
      </c>
    </row>
    <row r="790" ht="13.8" spans="1:37">
      <c r="A790" s="26">
        <f t="shared" si="170"/>
        <v>4</v>
      </c>
      <c r="B790" s="26">
        <f t="shared" si="171"/>
        <v>5</v>
      </c>
      <c r="C790" t="s">
        <v>30</v>
      </c>
      <c r="D790" s="75">
        <v>0.208333333333333</v>
      </c>
      <c r="E790" s="26">
        <v>73525</v>
      </c>
      <c r="F790" s="26">
        <v>41705.25</v>
      </c>
      <c r="G790" s="26">
        <v>10967</v>
      </c>
      <c r="H790" s="26">
        <v>16006.2</v>
      </c>
      <c r="I790" s="26">
        <v>6036</v>
      </c>
      <c r="J790" s="26">
        <v>-1189.45</v>
      </c>
      <c r="K790" s="26">
        <f t="shared" si="169"/>
        <v>32488.25</v>
      </c>
      <c r="L790" s="27">
        <f t="shared" si="172"/>
        <v>2.11293621540095</v>
      </c>
      <c r="M790" s="75">
        <v>0.208333333333333</v>
      </c>
      <c r="N790" s="26">
        <v>73485.5</v>
      </c>
      <c r="O790" s="26">
        <v>41549.96</v>
      </c>
      <c r="P790" s="26">
        <v>10793.3</v>
      </c>
      <c r="Q790" s="26">
        <v>15599.5</v>
      </c>
      <c r="R790" s="26">
        <v>6566.72</v>
      </c>
      <c r="S790" s="26">
        <v>-1023.98</v>
      </c>
      <c r="T790" s="26">
        <f t="shared" si="173"/>
        <v>32332.96</v>
      </c>
      <c r="U790" s="27">
        <f t="shared" si="174"/>
        <v>1.52705405828671</v>
      </c>
      <c r="V790" s="26">
        <f>INDEX(检修、备用和必开!B:B,MATCH(统调负荷!$C790,检修、备用和必开!$A:$A,0))</f>
        <v>24866.8</v>
      </c>
      <c r="W790" s="26">
        <f>INDEX(检修、备用和必开!C:C,MATCH(统调负荷!$C790,检修、备用和必开!$A:$A,0))</f>
        <v>0</v>
      </c>
      <c r="X790" s="26">
        <f>INDEX(检修、备用和必开!D:D,MATCH(统调负荷!$C790,检修、备用和必开!$A:$A,0))</f>
        <v>12620</v>
      </c>
      <c r="Y790" s="26">
        <f>INDEX(检修、备用和必开!E:E,MATCH(统调负荷!$C790,检修、备用和必开!$A:$A,0))</f>
        <v>9217</v>
      </c>
      <c r="Z790" s="26">
        <f>INDEX(检修、备用和必开!F:F,MATCH(统调负荷!$C790,检修、备用和必开!$A:$A,0))</f>
        <v>980</v>
      </c>
      <c r="AA790" s="26">
        <f t="shared" si="175"/>
        <v>68645.6</v>
      </c>
      <c r="AB790" s="26">
        <v>353.33</v>
      </c>
      <c r="AC790" s="26">
        <v>370.35</v>
      </c>
      <c r="AD790" s="76">
        <f t="shared" si="176"/>
        <v>45666.2083333333</v>
      </c>
      <c r="AE790" s="27">
        <f t="shared" si="177"/>
        <v>-39.5</v>
      </c>
      <c r="AF790" s="27">
        <f t="shared" si="178"/>
        <v>-155.290000000001</v>
      </c>
      <c r="AG790" s="27">
        <f t="shared" si="179"/>
        <v>-173.700000000001</v>
      </c>
      <c r="AH790" s="27">
        <f t="shared" si="180"/>
        <v>-406.700000000001</v>
      </c>
      <c r="AI790" s="27">
        <f t="shared" si="181"/>
        <v>530.72</v>
      </c>
      <c r="AJ790" s="27">
        <f t="shared" si="182"/>
        <v>165.47</v>
      </c>
      <c r="AK790" s="26">
        <f>INDEX(检修、备用和必开!I:I,MATCH(统调负荷!$C790,检修、备用和必开!$A:$A,0))</f>
        <v>9744.64999999999</v>
      </c>
    </row>
    <row r="791" ht="13.8" spans="1:37">
      <c r="A791" s="26">
        <f t="shared" si="170"/>
        <v>4</v>
      </c>
      <c r="B791" s="26">
        <f t="shared" si="171"/>
        <v>5</v>
      </c>
      <c r="C791" t="s">
        <v>30</v>
      </c>
      <c r="D791" s="75">
        <v>0.21875</v>
      </c>
      <c r="E791" s="26">
        <v>73715</v>
      </c>
      <c r="F791" s="26">
        <v>42242.95</v>
      </c>
      <c r="G791" s="26">
        <v>10584</v>
      </c>
      <c r="H791" s="26">
        <v>16035.5</v>
      </c>
      <c r="I791" s="26">
        <v>6042</v>
      </c>
      <c r="J791" s="26">
        <v>-1189.45</v>
      </c>
      <c r="K791" s="26">
        <f t="shared" si="169"/>
        <v>33025.95</v>
      </c>
      <c r="L791" s="27">
        <f t="shared" si="172"/>
        <v>2.07853521246172</v>
      </c>
      <c r="M791" s="75">
        <v>0.21875</v>
      </c>
      <c r="N791" s="26">
        <v>73620.6</v>
      </c>
      <c r="O791" s="26">
        <v>41689.53</v>
      </c>
      <c r="P791" s="26">
        <v>10601.8</v>
      </c>
      <c r="Q791" s="26">
        <v>15797.9</v>
      </c>
      <c r="R791" s="26">
        <v>6548.87</v>
      </c>
      <c r="S791" s="26">
        <v>-1017.5</v>
      </c>
      <c r="T791" s="26">
        <f t="shared" si="173"/>
        <v>32472.53</v>
      </c>
      <c r="U791" s="27">
        <f t="shared" si="174"/>
        <v>1.52232753407272</v>
      </c>
      <c r="V791" s="26">
        <f>INDEX(检修、备用和必开!B:B,MATCH(统调负荷!$C791,检修、备用和必开!$A:$A,0))</f>
        <v>24866.8</v>
      </c>
      <c r="W791" s="26">
        <f>INDEX(检修、备用和必开!C:C,MATCH(统调负荷!$C791,检修、备用和必开!$A:$A,0))</f>
        <v>0</v>
      </c>
      <c r="X791" s="26">
        <f>INDEX(检修、备用和必开!D:D,MATCH(统调负荷!$C791,检修、备用和必开!$A:$A,0))</f>
        <v>12620</v>
      </c>
      <c r="Y791" s="26">
        <f>INDEX(检修、备用和必开!E:E,MATCH(统调负荷!$C791,检修、备用和必开!$A:$A,0))</f>
        <v>9217</v>
      </c>
      <c r="Z791" s="26">
        <f>INDEX(检修、备用和必开!F:F,MATCH(统调负荷!$C791,检修、备用和必开!$A:$A,0))</f>
        <v>980</v>
      </c>
      <c r="AA791" s="26">
        <f t="shared" si="175"/>
        <v>68645.6</v>
      </c>
      <c r="AB791" s="26">
        <v>359.52</v>
      </c>
      <c r="AC791" s="26">
        <v>367.01</v>
      </c>
      <c r="AD791" s="76">
        <f t="shared" si="176"/>
        <v>45666.21875</v>
      </c>
      <c r="AE791" s="27">
        <f t="shared" si="177"/>
        <v>-94.3999999999942</v>
      </c>
      <c r="AF791" s="27">
        <f t="shared" si="178"/>
        <v>-553.419999999998</v>
      </c>
      <c r="AG791" s="27">
        <f t="shared" si="179"/>
        <v>17.7999999999993</v>
      </c>
      <c r="AH791" s="27">
        <f t="shared" si="180"/>
        <v>-237.6</v>
      </c>
      <c r="AI791" s="27">
        <f t="shared" si="181"/>
        <v>506.87</v>
      </c>
      <c r="AJ791" s="27">
        <f t="shared" si="182"/>
        <v>171.95</v>
      </c>
      <c r="AK791" s="26">
        <f>INDEX(检修、备用和必开!I:I,MATCH(统调负荷!$C791,检修、备用和必开!$A:$A,0))</f>
        <v>9744.64999999999</v>
      </c>
    </row>
    <row r="792" ht="13.8" spans="1:37">
      <c r="A792" s="26">
        <f t="shared" si="170"/>
        <v>4</v>
      </c>
      <c r="B792" s="26">
        <f t="shared" si="171"/>
        <v>5</v>
      </c>
      <c r="C792" t="s">
        <v>30</v>
      </c>
      <c r="D792" s="75">
        <v>0.229166666666667</v>
      </c>
      <c r="E792" s="26">
        <v>74400</v>
      </c>
      <c r="F792" s="26">
        <v>43041.75</v>
      </c>
      <c r="G792" s="26">
        <v>10392</v>
      </c>
      <c r="H792" s="26">
        <v>16081.5</v>
      </c>
      <c r="I792" s="26">
        <v>6074</v>
      </c>
      <c r="J792" s="26">
        <v>-1189.25</v>
      </c>
      <c r="K792" s="26">
        <f t="shared" si="169"/>
        <v>33824.75</v>
      </c>
      <c r="L792" s="27">
        <f t="shared" si="172"/>
        <v>2.0294488503241</v>
      </c>
      <c r="M792" s="75">
        <v>0.229166666666667</v>
      </c>
      <c r="N792" s="26">
        <v>74544.4</v>
      </c>
      <c r="O792" s="26">
        <v>42665.91</v>
      </c>
      <c r="P792" s="26">
        <v>10319.9</v>
      </c>
      <c r="Q792" s="26">
        <v>15877.3</v>
      </c>
      <c r="R792" s="26">
        <v>6682</v>
      </c>
      <c r="S792" s="26">
        <v>-1000.71</v>
      </c>
      <c r="T792" s="26">
        <f t="shared" si="173"/>
        <v>33448.91</v>
      </c>
      <c r="U792" s="27">
        <f t="shared" si="174"/>
        <v>1.49006347230703</v>
      </c>
      <c r="V792" s="26">
        <f>INDEX(检修、备用和必开!B:B,MATCH(统调负荷!$C792,检修、备用和必开!$A:$A,0))</f>
        <v>24866.8</v>
      </c>
      <c r="W792" s="26">
        <f>INDEX(检修、备用和必开!C:C,MATCH(统调负荷!$C792,检修、备用和必开!$A:$A,0))</f>
        <v>0</v>
      </c>
      <c r="X792" s="26">
        <f>INDEX(检修、备用和必开!D:D,MATCH(统调负荷!$C792,检修、备用和必开!$A:$A,0))</f>
        <v>12620</v>
      </c>
      <c r="Y792" s="26">
        <f>INDEX(检修、备用和必开!E:E,MATCH(统调负荷!$C792,检修、备用和必开!$A:$A,0))</f>
        <v>9217</v>
      </c>
      <c r="Z792" s="26">
        <f>INDEX(检修、备用和必开!F:F,MATCH(统调负荷!$C792,检修、备用和必开!$A:$A,0))</f>
        <v>980</v>
      </c>
      <c r="AA792" s="26">
        <f t="shared" si="175"/>
        <v>68645.6</v>
      </c>
      <c r="AB792" s="26">
        <v>370.45</v>
      </c>
      <c r="AC792" s="26">
        <v>371.79</v>
      </c>
      <c r="AD792" s="76">
        <f t="shared" si="176"/>
        <v>45666.2291666667</v>
      </c>
      <c r="AE792" s="27">
        <f t="shared" si="177"/>
        <v>144.399999999994</v>
      </c>
      <c r="AF792" s="27">
        <f t="shared" si="178"/>
        <v>-375.839999999997</v>
      </c>
      <c r="AG792" s="27">
        <f t="shared" si="179"/>
        <v>-72.1000000000004</v>
      </c>
      <c r="AH792" s="27">
        <f t="shared" si="180"/>
        <v>-204.200000000001</v>
      </c>
      <c r="AI792" s="27">
        <f t="shared" si="181"/>
        <v>608</v>
      </c>
      <c r="AJ792" s="27">
        <f t="shared" si="182"/>
        <v>188.54</v>
      </c>
      <c r="AK792" s="26">
        <f>INDEX(检修、备用和必开!I:I,MATCH(统调负荷!$C792,检修、备用和必开!$A:$A,0))</f>
        <v>9744.64999999999</v>
      </c>
    </row>
    <row r="793" ht="13.8" spans="1:37">
      <c r="A793" s="26">
        <f t="shared" si="170"/>
        <v>4</v>
      </c>
      <c r="B793" s="26">
        <f t="shared" si="171"/>
        <v>5</v>
      </c>
      <c r="C793" t="s">
        <v>30</v>
      </c>
      <c r="D793" s="75">
        <v>0.239583333333333</v>
      </c>
      <c r="E793" s="26">
        <v>75335</v>
      </c>
      <c r="F793" s="26">
        <v>42992.55</v>
      </c>
      <c r="G793" s="26">
        <v>10954</v>
      </c>
      <c r="H793" s="26">
        <v>16475.9</v>
      </c>
      <c r="I793" s="26">
        <v>6102</v>
      </c>
      <c r="J793" s="26">
        <v>-1189.45</v>
      </c>
      <c r="K793" s="26">
        <f t="shared" si="169"/>
        <v>33775.55</v>
      </c>
      <c r="L793" s="27">
        <f t="shared" si="172"/>
        <v>2.03240509777043</v>
      </c>
      <c r="M793" s="75">
        <v>0.239583333333333</v>
      </c>
      <c r="N793" s="26">
        <v>75232</v>
      </c>
      <c r="O793" s="26">
        <v>42486.14</v>
      </c>
      <c r="P793" s="26">
        <v>10725.3</v>
      </c>
      <c r="Q793" s="26">
        <v>16294.4</v>
      </c>
      <c r="R793" s="26">
        <v>6770.12</v>
      </c>
      <c r="S793" s="26">
        <v>-1043.96</v>
      </c>
      <c r="T793" s="26">
        <f t="shared" si="173"/>
        <v>33269.14</v>
      </c>
      <c r="U793" s="27">
        <f t="shared" si="174"/>
        <v>1.49590077303693</v>
      </c>
      <c r="V793" s="26">
        <f>INDEX(检修、备用和必开!B:B,MATCH(统调负荷!$C793,检修、备用和必开!$A:$A,0))</f>
        <v>24866.8</v>
      </c>
      <c r="W793" s="26">
        <f>INDEX(检修、备用和必开!C:C,MATCH(统调负荷!$C793,检修、备用和必开!$A:$A,0))</f>
        <v>0</v>
      </c>
      <c r="X793" s="26">
        <f>INDEX(检修、备用和必开!D:D,MATCH(统调负荷!$C793,检修、备用和必开!$A:$A,0))</f>
        <v>12620</v>
      </c>
      <c r="Y793" s="26">
        <f>INDEX(检修、备用和必开!E:E,MATCH(统调负荷!$C793,检修、备用和必开!$A:$A,0))</f>
        <v>9217</v>
      </c>
      <c r="Z793" s="26">
        <f>INDEX(检修、备用和必开!F:F,MATCH(统调负荷!$C793,检修、备用和必开!$A:$A,0))</f>
        <v>980</v>
      </c>
      <c r="AA793" s="26">
        <f t="shared" si="175"/>
        <v>68645.6</v>
      </c>
      <c r="AB793" s="26">
        <v>364.48</v>
      </c>
      <c r="AC793" s="26">
        <v>368.78</v>
      </c>
      <c r="AD793" s="76">
        <f t="shared" si="176"/>
        <v>45666.2395833333</v>
      </c>
      <c r="AE793" s="27">
        <f t="shared" si="177"/>
        <v>-103</v>
      </c>
      <c r="AF793" s="27">
        <f t="shared" si="178"/>
        <v>-506.410000000003</v>
      </c>
      <c r="AG793" s="27">
        <f t="shared" si="179"/>
        <v>-228.700000000001</v>
      </c>
      <c r="AH793" s="27">
        <f t="shared" si="180"/>
        <v>-181.500000000002</v>
      </c>
      <c r="AI793" s="27">
        <f t="shared" si="181"/>
        <v>668.12</v>
      </c>
      <c r="AJ793" s="27">
        <f t="shared" si="182"/>
        <v>145.49</v>
      </c>
      <c r="AK793" s="26">
        <f>INDEX(检修、备用和必开!I:I,MATCH(统调负荷!$C793,检修、备用和必开!$A:$A,0))</f>
        <v>9744.64999999999</v>
      </c>
    </row>
    <row r="794" ht="13.8" spans="1:37">
      <c r="A794" s="26">
        <f t="shared" si="170"/>
        <v>4</v>
      </c>
      <c r="B794" s="26">
        <f t="shared" si="171"/>
        <v>6</v>
      </c>
      <c r="C794" t="s">
        <v>30</v>
      </c>
      <c r="D794" s="75">
        <v>0.25</v>
      </c>
      <c r="E794" s="26">
        <v>76370</v>
      </c>
      <c r="F794" s="26">
        <v>43309.05</v>
      </c>
      <c r="G794" s="26">
        <v>11656</v>
      </c>
      <c r="H794" s="26">
        <v>16475.2</v>
      </c>
      <c r="I794" s="26">
        <v>6119</v>
      </c>
      <c r="J794" s="26">
        <v>-1189.25</v>
      </c>
      <c r="K794" s="26">
        <f t="shared" si="169"/>
        <v>34092.05</v>
      </c>
      <c r="L794" s="27">
        <f t="shared" si="172"/>
        <v>2.01353688029907</v>
      </c>
      <c r="M794" s="75">
        <v>0.25</v>
      </c>
      <c r="N794" s="26">
        <v>76146.9</v>
      </c>
      <c r="O794" s="26">
        <v>42680.52</v>
      </c>
      <c r="P794" s="26">
        <v>11518.1</v>
      </c>
      <c r="Q794" s="26">
        <v>16250.1</v>
      </c>
      <c r="R794" s="26">
        <v>6822.01</v>
      </c>
      <c r="S794" s="26">
        <v>-1123.83</v>
      </c>
      <c r="T794" s="26">
        <f t="shared" si="173"/>
        <v>33463.52</v>
      </c>
      <c r="U794" s="27">
        <f t="shared" si="174"/>
        <v>1.48959107290415</v>
      </c>
      <c r="V794" s="26">
        <f>INDEX(检修、备用和必开!B:B,MATCH(统调负荷!$C794,检修、备用和必开!$A:$A,0))</f>
        <v>24866.8</v>
      </c>
      <c r="W794" s="26">
        <f>INDEX(检修、备用和必开!C:C,MATCH(统调负荷!$C794,检修、备用和必开!$A:$A,0))</f>
        <v>0</v>
      </c>
      <c r="X794" s="26">
        <f>INDEX(检修、备用和必开!D:D,MATCH(统调负荷!$C794,检修、备用和必开!$A:$A,0))</f>
        <v>12620</v>
      </c>
      <c r="Y794" s="26">
        <f>INDEX(检修、备用和必开!E:E,MATCH(统调负荷!$C794,检修、备用和必开!$A:$A,0))</f>
        <v>9217</v>
      </c>
      <c r="Z794" s="26">
        <f>INDEX(检修、备用和必开!F:F,MATCH(统调负荷!$C794,检修、备用和必开!$A:$A,0))</f>
        <v>980</v>
      </c>
      <c r="AA794" s="26">
        <f t="shared" si="175"/>
        <v>68645.6</v>
      </c>
      <c r="AB794" s="26">
        <v>367.49</v>
      </c>
      <c r="AC794" s="26">
        <v>375.94</v>
      </c>
      <c r="AD794" s="76">
        <f t="shared" si="176"/>
        <v>45666.25</v>
      </c>
      <c r="AE794" s="27">
        <f t="shared" si="177"/>
        <v>-223.100000000006</v>
      </c>
      <c r="AF794" s="27">
        <f t="shared" si="178"/>
        <v>-628.530000000006</v>
      </c>
      <c r="AG794" s="27">
        <f t="shared" si="179"/>
        <v>-137.9</v>
      </c>
      <c r="AH794" s="27">
        <f t="shared" si="180"/>
        <v>-225.1</v>
      </c>
      <c r="AI794" s="27">
        <f t="shared" si="181"/>
        <v>703.01</v>
      </c>
      <c r="AJ794" s="27">
        <f t="shared" si="182"/>
        <v>65.4200000000001</v>
      </c>
      <c r="AK794" s="26">
        <f>INDEX(检修、备用和必开!I:I,MATCH(统调负荷!$C794,检修、备用和必开!$A:$A,0))</f>
        <v>9744.64999999999</v>
      </c>
    </row>
    <row r="795" ht="13.8" spans="1:37">
      <c r="A795" s="26">
        <f t="shared" si="170"/>
        <v>4</v>
      </c>
      <c r="B795" s="26">
        <f t="shared" si="171"/>
        <v>6</v>
      </c>
      <c r="C795" t="s">
        <v>30</v>
      </c>
      <c r="D795" s="75">
        <v>0.260416666666667</v>
      </c>
      <c r="E795" s="26">
        <v>78295</v>
      </c>
      <c r="F795" s="26">
        <v>44037.05</v>
      </c>
      <c r="G795" s="26">
        <v>12688</v>
      </c>
      <c r="H795" s="26">
        <v>16553.4</v>
      </c>
      <c r="I795" s="26">
        <v>6206</v>
      </c>
      <c r="J795" s="26">
        <v>-1189.45</v>
      </c>
      <c r="K795" s="26">
        <f t="shared" si="169"/>
        <v>34820.05</v>
      </c>
      <c r="L795" s="27">
        <f t="shared" si="172"/>
        <v>1.97143886927216</v>
      </c>
      <c r="M795" s="75">
        <v>0.260416666666667</v>
      </c>
      <c r="N795" s="26">
        <v>78085.3</v>
      </c>
      <c r="O795" s="26">
        <v>43559.73</v>
      </c>
      <c r="P795" s="26">
        <v>12185.9</v>
      </c>
      <c r="Q795" s="26">
        <v>16491.1</v>
      </c>
      <c r="R795" s="26">
        <v>6955.02</v>
      </c>
      <c r="S795" s="26">
        <v>-1106.45</v>
      </c>
      <c r="T795" s="26">
        <f t="shared" si="173"/>
        <v>34342.73</v>
      </c>
      <c r="U795" s="27">
        <f t="shared" si="174"/>
        <v>1.4617037808492</v>
      </c>
      <c r="V795" s="26">
        <f>INDEX(检修、备用和必开!B:B,MATCH(统调负荷!$C795,检修、备用和必开!$A:$A,0))</f>
        <v>24866.8</v>
      </c>
      <c r="W795" s="26">
        <f>INDEX(检修、备用和必开!C:C,MATCH(统调负荷!$C795,检修、备用和必开!$A:$A,0))</f>
        <v>0</v>
      </c>
      <c r="X795" s="26">
        <f>INDEX(检修、备用和必开!D:D,MATCH(统调负荷!$C795,检修、备用和必开!$A:$A,0))</f>
        <v>12620</v>
      </c>
      <c r="Y795" s="26">
        <f>INDEX(检修、备用和必开!E:E,MATCH(统调负荷!$C795,检修、备用和必开!$A:$A,0))</f>
        <v>9217</v>
      </c>
      <c r="Z795" s="26">
        <f>INDEX(检修、备用和必开!F:F,MATCH(统调负荷!$C795,检修、备用和必开!$A:$A,0))</f>
        <v>980</v>
      </c>
      <c r="AA795" s="26">
        <f t="shared" si="175"/>
        <v>68645.6</v>
      </c>
      <c r="AB795" s="26">
        <v>367.83</v>
      </c>
      <c r="AC795" s="26">
        <v>375.1</v>
      </c>
      <c r="AD795" s="76">
        <f t="shared" si="176"/>
        <v>45666.2604166667</v>
      </c>
      <c r="AE795" s="27">
        <f t="shared" si="177"/>
        <v>-209.699999999997</v>
      </c>
      <c r="AF795" s="27">
        <f t="shared" si="178"/>
        <v>-477.32</v>
      </c>
      <c r="AG795" s="27">
        <f t="shared" si="179"/>
        <v>-502.1</v>
      </c>
      <c r="AH795" s="27">
        <f t="shared" si="180"/>
        <v>-62.3000000000029</v>
      </c>
      <c r="AI795" s="27">
        <f t="shared" si="181"/>
        <v>749.02</v>
      </c>
      <c r="AJ795" s="27">
        <f t="shared" si="182"/>
        <v>83</v>
      </c>
      <c r="AK795" s="26">
        <f>INDEX(检修、备用和必开!I:I,MATCH(统调负荷!$C795,检修、备用和必开!$A:$A,0))</f>
        <v>9744.64999999999</v>
      </c>
    </row>
    <row r="796" ht="13.8" spans="1:37">
      <c r="A796" s="26">
        <f t="shared" si="170"/>
        <v>4</v>
      </c>
      <c r="B796" s="26">
        <f t="shared" si="171"/>
        <v>6</v>
      </c>
      <c r="C796" t="s">
        <v>30</v>
      </c>
      <c r="D796" s="75">
        <v>0.270833333333333</v>
      </c>
      <c r="E796" s="26">
        <v>80045</v>
      </c>
      <c r="F796" s="26">
        <v>44747.85</v>
      </c>
      <c r="G796" s="26">
        <v>13135</v>
      </c>
      <c r="H796" s="26">
        <v>17130.4</v>
      </c>
      <c r="I796" s="26">
        <v>6221</v>
      </c>
      <c r="J796" s="26">
        <v>-1189.25</v>
      </c>
      <c r="K796" s="26">
        <f t="shared" si="169"/>
        <v>35530.85</v>
      </c>
      <c r="L796" s="27">
        <f t="shared" si="172"/>
        <v>1.93199993808198</v>
      </c>
      <c r="M796" s="75">
        <v>0.270833333333333</v>
      </c>
      <c r="N796" s="26">
        <v>80048.4</v>
      </c>
      <c r="O796" s="26">
        <v>44595.7</v>
      </c>
      <c r="P796" s="26">
        <v>13093.9</v>
      </c>
      <c r="Q796" s="26">
        <v>16517.7</v>
      </c>
      <c r="R796" s="26">
        <v>7026.75</v>
      </c>
      <c r="S796" s="26">
        <v>-1185.65</v>
      </c>
      <c r="T796" s="26">
        <f t="shared" si="173"/>
        <v>35378.7</v>
      </c>
      <c r="U796" s="27">
        <f t="shared" si="174"/>
        <v>1.43015540004208</v>
      </c>
      <c r="V796" s="26">
        <f>INDEX(检修、备用和必开!B:B,MATCH(统调负荷!$C796,检修、备用和必开!$A:$A,0))</f>
        <v>24866.8</v>
      </c>
      <c r="W796" s="26">
        <f>INDEX(检修、备用和必开!C:C,MATCH(统调负荷!$C796,检修、备用和必开!$A:$A,0))</f>
        <v>0</v>
      </c>
      <c r="X796" s="26">
        <f>INDEX(检修、备用和必开!D:D,MATCH(统调负荷!$C796,检修、备用和必开!$A:$A,0))</f>
        <v>12620</v>
      </c>
      <c r="Y796" s="26">
        <f>INDEX(检修、备用和必开!E:E,MATCH(统调负荷!$C796,检修、备用和必开!$A:$A,0))</f>
        <v>9217</v>
      </c>
      <c r="Z796" s="26">
        <f>INDEX(检修、备用和必开!F:F,MATCH(统调负荷!$C796,检修、备用和必开!$A:$A,0))</f>
        <v>980</v>
      </c>
      <c r="AA796" s="26">
        <f t="shared" si="175"/>
        <v>68645.6</v>
      </c>
      <c r="AB796" s="26">
        <v>369.78</v>
      </c>
      <c r="AC796" s="26">
        <v>400.33</v>
      </c>
      <c r="AD796" s="76">
        <f t="shared" si="176"/>
        <v>45666.2708333333</v>
      </c>
      <c r="AE796" s="27">
        <f t="shared" si="177"/>
        <v>3.39999999999418</v>
      </c>
      <c r="AF796" s="27">
        <f t="shared" si="178"/>
        <v>-152.150000000001</v>
      </c>
      <c r="AG796" s="27">
        <f t="shared" si="179"/>
        <v>-41.1000000000004</v>
      </c>
      <c r="AH796" s="27">
        <f t="shared" si="180"/>
        <v>-612.700000000001</v>
      </c>
      <c r="AI796" s="27">
        <f t="shared" si="181"/>
        <v>805.75</v>
      </c>
      <c r="AJ796" s="27">
        <f t="shared" si="182"/>
        <v>3.59999999999991</v>
      </c>
      <c r="AK796" s="26">
        <f>INDEX(检修、备用和必开!I:I,MATCH(统调负荷!$C796,检修、备用和必开!$A:$A,0))</f>
        <v>9744.64999999999</v>
      </c>
    </row>
    <row r="797" ht="13.8" spans="1:37">
      <c r="A797" s="26">
        <f t="shared" si="170"/>
        <v>4</v>
      </c>
      <c r="B797" s="26">
        <f t="shared" si="171"/>
        <v>6</v>
      </c>
      <c r="C797" t="s">
        <v>30</v>
      </c>
      <c r="D797" s="75">
        <v>0.28125</v>
      </c>
      <c r="E797" s="26">
        <v>82165</v>
      </c>
      <c r="F797" s="26">
        <v>46391.45</v>
      </c>
      <c r="G797" s="26">
        <v>13506</v>
      </c>
      <c r="H797" s="26">
        <v>17195</v>
      </c>
      <c r="I797" s="26">
        <v>6262</v>
      </c>
      <c r="J797" s="26">
        <v>-1189.45</v>
      </c>
      <c r="K797" s="26">
        <f t="shared" si="169"/>
        <v>37174.45</v>
      </c>
      <c r="L797" s="27">
        <f t="shared" si="172"/>
        <v>1.84658011080191</v>
      </c>
      <c r="M797" s="75">
        <v>0.28125</v>
      </c>
      <c r="N797" s="26">
        <v>81596.7</v>
      </c>
      <c r="O797" s="26">
        <v>45948.11</v>
      </c>
      <c r="P797" s="26">
        <v>13167.9</v>
      </c>
      <c r="Q797" s="26">
        <v>16679.4</v>
      </c>
      <c r="R797" s="26">
        <v>6979.65</v>
      </c>
      <c r="S797" s="26">
        <v>-1178.36</v>
      </c>
      <c r="T797" s="26">
        <f t="shared" si="173"/>
        <v>36731.11</v>
      </c>
      <c r="U797" s="27">
        <f t="shared" si="174"/>
        <v>1.39096364803142</v>
      </c>
      <c r="V797" s="26">
        <f>INDEX(检修、备用和必开!B:B,MATCH(统调负荷!$C797,检修、备用和必开!$A:$A,0))</f>
        <v>24866.8</v>
      </c>
      <c r="W797" s="26">
        <f>INDEX(检修、备用和必开!C:C,MATCH(统调负荷!$C797,检修、备用和必开!$A:$A,0))</f>
        <v>0</v>
      </c>
      <c r="X797" s="26">
        <f>INDEX(检修、备用和必开!D:D,MATCH(统调负荷!$C797,检修、备用和必开!$A:$A,0))</f>
        <v>12620</v>
      </c>
      <c r="Y797" s="26">
        <f>INDEX(检修、备用和必开!E:E,MATCH(统调负荷!$C797,检修、备用和必开!$A:$A,0))</f>
        <v>9217</v>
      </c>
      <c r="Z797" s="26">
        <f>INDEX(检修、备用和必开!F:F,MATCH(统调负荷!$C797,检修、备用和必开!$A:$A,0))</f>
        <v>980</v>
      </c>
      <c r="AA797" s="26">
        <f t="shared" si="175"/>
        <v>68645.6</v>
      </c>
      <c r="AB797" s="26">
        <v>401.01</v>
      </c>
      <c r="AC797" s="26">
        <v>453.93</v>
      </c>
      <c r="AD797" s="76">
        <f t="shared" si="176"/>
        <v>45666.28125</v>
      </c>
      <c r="AE797" s="27">
        <f t="shared" si="177"/>
        <v>-568.300000000003</v>
      </c>
      <c r="AF797" s="27">
        <f t="shared" si="178"/>
        <v>-443.339999999997</v>
      </c>
      <c r="AG797" s="27">
        <f t="shared" si="179"/>
        <v>-338.1</v>
      </c>
      <c r="AH797" s="27">
        <f t="shared" si="180"/>
        <v>-515.599999999999</v>
      </c>
      <c r="AI797" s="27">
        <f t="shared" si="181"/>
        <v>717.65</v>
      </c>
      <c r="AJ797" s="27">
        <f t="shared" si="182"/>
        <v>11.0900000000001</v>
      </c>
      <c r="AK797" s="26">
        <f>INDEX(检修、备用和必开!I:I,MATCH(统调负荷!$C797,检修、备用和必开!$A:$A,0))</f>
        <v>9744.64999999999</v>
      </c>
    </row>
    <row r="798" ht="13.8" spans="1:37">
      <c r="A798" s="26">
        <f t="shared" si="170"/>
        <v>4</v>
      </c>
      <c r="B798" s="26">
        <f t="shared" si="171"/>
        <v>7</v>
      </c>
      <c r="C798" t="s">
        <v>30</v>
      </c>
      <c r="D798" s="75">
        <v>0.291666666666667</v>
      </c>
      <c r="E798" s="26">
        <v>84110</v>
      </c>
      <c r="F798" s="26">
        <v>46431.05</v>
      </c>
      <c r="G798" s="26">
        <v>14295</v>
      </c>
      <c r="H798" s="26">
        <v>18225.2</v>
      </c>
      <c r="I798" s="26">
        <v>6348</v>
      </c>
      <c r="J798" s="26">
        <v>-1189.25</v>
      </c>
      <c r="K798" s="26">
        <f t="shared" si="169"/>
        <v>37214.05</v>
      </c>
      <c r="L798" s="27">
        <f t="shared" si="172"/>
        <v>1.84461513863715</v>
      </c>
      <c r="M798" s="75">
        <v>0.291666666666667</v>
      </c>
      <c r="N798" s="26">
        <v>83503.9</v>
      </c>
      <c r="O798" s="26">
        <v>45754.63</v>
      </c>
      <c r="P798" s="26">
        <v>14266.4</v>
      </c>
      <c r="Q798" s="26">
        <v>17761.3</v>
      </c>
      <c r="R798" s="26">
        <v>6947.75</v>
      </c>
      <c r="S798" s="26">
        <v>-1226.18</v>
      </c>
      <c r="T798" s="26">
        <f t="shared" si="173"/>
        <v>36537.63</v>
      </c>
      <c r="U798" s="27">
        <f t="shared" si="174"/>
        <v>1.39643835555132</v>
      </c>
      <c r="V798" s="26">
        <f>INDEX(检修、备用和必开!B:B,MATCH(统调负荷!$C798,检修、备用和必开!$A:$A,0))</f>
        <v>24866.8</v>
      </c>
      <c r="W798" s="26">
        <f>INDEX(检修、备用和必开!C:C,MATCH(统调负荷!$C798,检修、备用和必开!$A:$A,0))</f>
        <v>0</v>
      </c>
      <c r="X798" s="26">
        <f>INDEX(检修、备用和必开!D:D,MATCH(统调负荷!$C798,检修、备用和必开!$A:$A,0))</f>
        <v>12620</v>
      </c>
      <c r="Y798" s="26">
        <f>INDEX(检修、备用和必开!E:E,MATCH(统调负荷!$C798,检修、备用和必开!$A:$A,0))</f>
        <v>9217</v>
      </c>
      <c r="Z798" s="26">
        <f>INDEX(检修、备用和必开!F:F,MATCH(统调负荷!$C798,检修、备用和必开!$A:$A,0))</f>
        <v>980</v>
      </c>
      <c r="AA798" s="26">
        <f t="shared" si="175"/>
        <v>68645.6</v>
      </c>
      <c r="AB798" s="26">
        <v>414.61</v>
      </c>
      <c r="AC798" s="26">
        <v>391.96</v>
      </c>
      <c r="AD798" s="76">
        <f t="shared" si="176"/>
        <v>45666.2916666667</v>
      </c>
      <c r="AE798" s="27">
        <f t="shared" si="177"/>
        <v>-606.100000000006</v>
      </c>
      <c r="AF798" s="27">
        <f t="shared" si="178"/>
        <v>-676.420000000006</v>
      </c>
      <c r="AG798" s="27">
        <f t="shared" si="179"/>
        <v>-28.6000000000004</v>
      </c>
      <c r="AH798" s="27">
        <f t="shared" si="180"/>
        <v>-463.900000000001</v>
      </c>
      <c r="AI798" s="27">
        <f t="shared" si="181"/>
        <v>599.75</v>
      </c>
      <c r="AJ798" s="27">
        <f t="shared" si="182"/>
        <v>-36.9300000000001</v>
      </c>
      <c r="AK798" s="26">
        <f>INDEX(检修、备用和必开!I:I,MATCH(统调负荷!$C798,检修、备用和必开!$A:$A,0))</f>
        <v>9744.64999999999</v>
      </c>
    </row>
    <row r="799" ht="13.8" spans="1:37">
      <c r="A799" s="26">
        <f t="shared" si="170"/>
        <v>4</v>
      </c>
      <c r="B799" s="26">
        <f t="shared" si="171"/>
        <v>7</v>
      </c>
      <c r="C799" t="s">
        <v>30</v>
      </c>
      <c r="D799" s="75">
        <v>0.302083333333333</v>
      </c>
      <c r="E799" s="26">
        <v>86980</v>
      </c>
      <c r="F799" s="26">
        <v>48643.05</v>
      </c>
      <c r="G799" s="26">
        <v>13869</v>
      </c>
      <c r="H799" s="26">
        <v>19041.2</v>
      </c>
      <c r="I799" s="26">
        <v>6616</v>
      </c>
      <c r="J799" s="26">
        <v>-1189.25</v>
      </c>
      <c r="K799" s="26">
        <f t="shared" si="169"/>
        <v>39426.05</v>
      </c>
      <c r="L799" s="27">
        <f t="shared" si="172"/>
        <v>1.74112293775308</v>
      </c>
      <c r="M799" s="75">
        <v>0.302083333333333</v>
      </c>
      <c r="N799" s="26">
        <v>86557.4</v>
      </c>
      <c r="O799" s="26">
        <v>47613.43</v>
      </c>
      <c r="P799" s="26">
        <v>13993.2</v>
      </c>
      <c r="Q799" s="26">
        <v>19153.2</v>
      </c>
      <c r="R799" s="26">
        <v>6996.02</v>
      </c>
      <c r="S799" s="26">
        <v>-1198.45</v>
      </c>
      <c r="T799" s="26">
        <f t="shared" si="173"/>
        <v>38396.43</v>
      </c>
      <c r="U799" s="27">
        <f t="shared" si="174"/>
        <v>1.34555867590108</v>
      </c>
      <c r="V799" s="26">
        <f>INDEX(检修、备用和必开!B:B,MATCH(统调负荷!$C799,检修、备用和必开!$A:$A,0))</f>
        <v>24866.8</v>
      </c>
      <c r="W799" s="26">
        <f>INDEX(检修、备用和必开!C:C,MATCH(统调负荷!$C799,检修、备用和必开!$A:$A,0))</f>
        <v>0</v>
      </c>
      <c r="X799" s="26">
        <f>INDEX(检修、备用和必开!D:D,MATCH(统调负荷!$C799,检修、备用和必开!$A:$A,0))</f>
        <v>12620</v>
      </c>
      <c r="Y799" s="26">
        <f>INDEX(检修、备用和必开!E:E,MATCH(统调负荷!$C799,检修、备用和必开!$A:$A,0))</f>
        <v>9217</v>
      </c>
      <c r="Z799" s="26">
        <f>INDEX(检修、备用和必开!F:F,MATCH(统调负荷!$C799,检修、备用和必开!$A:$A,0))</f>
        <v>980</v>
      </c>
      <c r="AA799" s="26">
        <f t="shared" si="175"/>
        <v>68645.6</v>
      </c>
      <c r="AB799" s="26">
        <v>454.47</v>
      </c>
      <c r="AC799" s="26">
        <v>510.01</v>
      </c>
      <c r="AD799" s="76">
        <f t="shared" si="176"/>
        <v>45666.3020833333</v>
      </c>
      <c r="AE799" s="27">
        <f t="shared" si="177"/>
        <v>-422.600000000006</v>
      </c>
      <c r="AF799" s="27">
        <f t="shared" si="178"/>
        <v>-1029.62</v>
      </c>
      <c r="AG799" s="27">
        <f t="shared" si="179"/>
        <v>124.200000000001</v>
      </c>
      <c r="AH799" s="27">
        <f t="shared" si="180"/>
        <v>112</v>
      </c>
      <c r="AI799" s="27">
        <f t="shared" si="181"/>
        <v>380.02</v>
      </c>
      <c r="AJ799" s="27">
        <f t="shared" si="182"/>
        <v>-9.20000000000005</v>
      </c>
      <c r="AK799" s="26">
        <f>INDEX(检修、备用和必开!I:I,MATCH(统调负荷!$C799,检修、备用和必开!$A:$A,0))</f>
        <v>9744.64999999999</v>
      </c>
    </row>
    <row r="800" ht="13.8" spans="1:37">
      <c r="A800" s="26">
        <f t="shared" si="170"/>
        <v>4</v>
      </c>
      <c r="B800" s="26">
        <f t="shared" si="171"/>
        <v>7</v>
      </c>
      <c r="C800" t="s">
        <v>30</v>
      </c>
      <c r="D800" s="75">
        <v>0.3125</v>
      </c>
      <c r="E800" s="26">
        <v>88765</v>
      </c>
      <c r="F800" s="26">
        <v>47938.45</v>
      </c>
      <c r="G800" s="26">
        <v>14406</v>
      </c>
      <c r="H800" s="26">
        <v>20811</v>
      </c>
      <c r="I800" s="26">
        <v>6799</v>
      </c>
      <c r="J800" s="26">
        <v>-1189.45</v>
      </c>
      <c r="K800" s="26">
        <f t="shared" si="169"/>
        <v>38721.45</v>
      </c>
      <c r="L800" s="27">
        <f t="shared" si="172"/>
        <v>1.77280551219027</v>
      </c>
      <c r="M800" s="75">
        <v>0.3125</v>
      </c>
      <c r="N800" s="26">
        <v>88405.7</v>
      </c>
      <c r="O800" s="26">
        <v>47827.93</v>
      </c>
      <c r="P800" s="26">
        <v>13616.2</v>
      </c>
      <c r="Q800" s="26">
        <v>21106</v>
      </c>
      <c r="R800" s="26">
        <v>7111.15</v>
      </c>
      <c r="S800" s="26">
        <v>-1255.58</v>
      </c>
      <c r="T800" s="26">
        <f t="shared" si="173"/>
        <v>38610.93</v>
      </c>
      <c r="U800" s="27">
        <f t="shared" si="174"/>
        <v>1.33992492425962</v>
      </c>
      <c r="V800" s="26">
        <f>INDEX(检修、备用和必开!B:B,MATCH(统调负荷!$C800,检修、备用和必开!$A:$A,0))</f>
        <v>24866.8</v>
      </c>
      <c r="W800" s="26">
        <f>INDEX(检修、备用和必开!C:C,MATCH(统调负荷!$C800,检修、备用和必开!$A:$A,0))</f>
        <v>0</v>
      </c>
      <c r="X800" s="26">
        <f>INDEX(检修、备用和必开!D:D,MATCH(统调负荷!$C800,检修、备用和必开!$A:$A,0))</f>
        <v>12620</v>
      </c>
      <c r="Y800" s="26">
        <f>INDEX(检修、备用和必开!E:E,MATCH(统调负荷!$C800,检修、备用和必开!$A:$A,0))</f>
        <v>9217</v>
      </c>
      <c r="Z800" s="26">
        <f>INDEX(检修、备用和必开!F:F,MATCH(统调负荷!$C800,检修、备用和必开!$A:$A,0))</f>
        <v>980</v>
      </c>
      <c r="AA800" s="26">
        <f t="shared" si="175"/>
        <v>68645.6</v>
      </c>
      <c r="AB800" s="26">
        <v>399.73</v>
      </c>
      <c r="AC800" s="26">
        <v>431.14</v>
      </c>
      <c r="AD800" s="76">
        <f t="shared" si="176"/>
        <v>45666.3125</v>
      </c>
      <c r="AE800" s="27">
        <f t="shared" si="177"/>
        <v>-359.300000000003</v>
      </c>
      <c r="AF800" s="27">
        <f t="shared" si="178"/>
        <v>-110.519999999997</v>
      </c>
      <c r="AG800" s="27">
        <f t="shared" si="179"/>
        <v>-789.799999999999</v>
      </c>
      <c r="AH800" s="27">
        <f t="shared" si="180"/>
        <v>295</v>
      </c>
      <c r="AI800" s="27">
        <f t="shared" si="181"/>
        <v>312.15</v>
      </c>
      <c r="AJ800" s="27">
        <f t="shared" si="182"/>
        <v>-66.1299999999999</v>
      </c>
      <c r="AK800" s="26">
        <f>INDEX(检修、备用和必开!I:I,MATCH(统调负荷!$C800,检修、备用和必开!$A:$A,0))</f>
        <v>9744.64999999999</v>
      </c>
    </row>
    <row r="801" ht="13.8" spans="1:37">
      <c r="A801" s="26">
        <f t="shared" si="170"/>
        <v>4</v>
      </c>
      <c r="B801" s="26">
        <f t="shared" si="171"/>
        <v>7</v>
      </c>
      <c r="C801" t="s">
        <v>30</v>
      </c>
      <c r="D801" s="75">
        <v>0.322916666666667</v>
      </c>
      <c r="E801" s="26">
        <v>90635</v>
      </c>
      <c r="F801" s="26">
        <v>49186.75</v>
      </c>
      <c r="G801" s="26">
        <v>14348</v>
      </c>
      <c r="H801" s="26">
        <v>21249.5</v>
      </c>
      <c r="I801" s="26">
        <v>7040</v>
      </c>
      <c r="J801" s="26">
        <v>-1189.25</v>
      </c>
      <c r="K801" s="26">
        <f t="shared" si="169"/>
        <v>39969.75</v>
      </c>
      <c r="L801" s="27">
        <f t="shared" si="172"/>
        <v>1.71743881310241</v>
      </c>
      <c r="M801" s="75">
        <v>0.322916666666667</v>
      </c>
      <c r="N801" s="26">
        <v>89942.2</v>
      </c>
      <c r="O801" s="26">
        <v>49421.18</v>
      </c>
      <c r="P801" s="26">
        <v>13225.4</v>
      </c>
      <c r="Q801" s="26">
        <v>21242.7</v>
      </c>
      <c r="R801" s="26">
        <v>7216.64</v>
      </c>
      <c r="S801" s="26">
        <v>-1163.72</v>
      </c>
      <c r="T801" s="26">
        <f t="shared" si="173"/>
        <v>40204.18</v>
      </c>
      <c r="U801" s="27">
        <f t="shared" si="174"/>
        <v>1.29951094366254</v>
      </c>
      <c r="V801" s="26">
        <f>INDEX(检修、备用和必开!B:B,MATCH(统调负荷!$C801,检修、备用和必开!$A:$A,0))</f>
        <v>24866.8</v>
      </c>
      <c r="W801" s="26">
        <f>INDEX(检修、备用和必开!C:C,MATCH(统调负荷!$C801,检修、备用和必开!$A:$A,0))</f>
        <v>0</v>
      </c>
      <c r="X801" s="26">
        <f>INDEX(检修、备用和必开!D:D,MATCH(统调负荷!$C801,检修、备用和必开!$A:$A,0))</f>
        <v>12620</v>
      </c>
      <c r="Y801" s="26">
        <f>INDEX(检修、备用和必开!E:E,MATCH(统调负荷!$C801,检修、备用和必开!$A:$A,0))</f>
        <v>9217</v>
      </c>
      <c r="Z801" s="26">
        <f>INDEX(检修、备用和必开!F:F,MATCH(统调负荷!$C801,检修、备用和必开!$A:$A,0))</f>
        <v>980</v>
      </c>
      <c r="AA801" s="26">
        <f t="shared" si="175"/>
        <v>68645.6</v>
      </c>
      <c r="AB801" s="26">
        <v>406.5</v>
      </c>
      <c r="AC801" s="26">
        <v>519.02</v>
      </c>
      <c r="AD801" s="76">
        <f t="shared" si="176"/>
        <v>45666.3229166667</v>
      </c>
      <c r="AE801" s="27">
        <f t="shared" si="177"/>
        <v>-692.800000000003</v>
      </c>
      <c r="AF801" s="27">
        <f t="shared" si="178"/>
        <v>234.43</v>
      </c>
      <c r="AG801" s="27">
        <f t="shared" si="179"/>
        <v>-1122.6</v>
      </c>
      <c r="AH801" s="27">
        <f t="shared" si="180"/>
        <v>-6.79999999999927</v>
      </c>
      <c r="AI801" s="27">
        <f t="shared" si="181"/>
        <v>176.64</v>
      </c>
      <c r="AJ801" s="27">
        <f t="shared" si="182"/>
        <v>25.53</v>
      </c>
      <c r="AK801" s="26">
        <f>INDEX(检修、备用和必开!I:I,MATCH(统调负荷!$C801,检修、备用和必开!$A:$A,0))</f>
        <v>9744.64999999999</v>
      </c>
    </row>
    <row r="802" ht="13.8" spans="1:37">
      <c r="A802" s="26">
        <f t="shared" si="170"/>
        <v>4</v>
      </c>
      <c r="B802" s="26">
        <f t="shared" si="171"/>
        <v>8</v>
      </c>
      <c r="C802" t="s">
        <v>30</v>
      </c>
      <c r="D802" s="75">
        <v>0.333333333333333</v>
      </c>
      <c r="E802" s="26">
        <v>94370</v>
      </c>
      <c r="F802" s="26">
        <v>49803.95</v>
      </c>
      <c r="G802" s="26">
        <v>15304</v>
      </c>
      <c r="H802" s="26">
        <v>23118.3</v>
      </c>
      <c r="I802" s="26">
        <v>7333</v>
      </c>
      <c r="J802" s="26">
        <v>-1189.25</v>
      </c>
      <c r="K802" s="26">
        <f t="shared" ref="K802:K865" si="183">F802-Y802</f>
        <v>40586.95</v>
      </c>
      <c r="L802" s="27">
        <f t="shared" si="172"/>
        <v>1.69132196432597</v>
      </c>
      <c r="M802" s="75">
        <v>0.333333333333333</v>
      </c>
      <c r="N802" s="26">
        <v>93078.2</v>
      </c>
      <c r="O802" s="26">
        <v>49557.54</v>
      </c>
      <c r="P802" s="26">
        <v>14697.6</v>
      </c>
      <c r="Q802" s="26">
        <v>22702.6</v>
      </c>
      <c r="R802" s="26">
        <v>7455.22</v>
      </c>
      <c r="S802" s="26">
        <v>-1334.76</v>
      </c>
      <c r="T802" s="26">
        <f t="shared" si="173"/>
        <v>40340.54</v>
      </c>
      <c r="U802" s="27">
        <f t="shared" si="174"/>
        <v>1.2961650315499</v>
      </c>
      <c r="V802" s="26">
        <f>INDEX(检修、备用和必开!B:B,MATCH(统调负荷!$C802,检修、备用和必开!$A:$A,0))</f>
        <v>24866.8</v>
      </c>
      <c r="W802" s="26">
        <f>INDEX(检修、备用和必开!C:C,MATCH(统调负荷!$C802,检修、备用和必开!$A:$A,0))</f>
        <v>0</v>
      </c>
      <c r="X802" s="26">
        <f>INDEX(检修、备用和必开!D:D,MATCH(统调负荷!$C802,检修、备用和必开!$A:$A,0))</f>
        <v>12620</v>
      </c>
      <c r="Y802" s="26">
        <f>INDEX(检修、备用和必开!E:E,MATCH(统调负荷!$C802,检修、备用和必开!$A:$A,0))</f>
        <v>9217</v>
      </c>
      <c r="Z802" s="26">
        <f>INDEX(检修、备用和必开!F:F,MATCH(统调负荷!$C802,检修、备用和必开!$A:$A,0))</f>
        <v>980</v>
      </c>
      <c r="AA802" s="26">
        <f t="shared" si="175"/>
        <v>68645.6</v>
      </c>
      <c r="AB802" s="26">
        <v>402.9</v>
      </c>
      <c r="AC802" s="26">
        <v>429.63</v>
      </c>
      <c r="AD802" s="76">
        <f t="shared" si="176"/>
        <v>45666.3333333333</v>
      </c>
      <c r="AE802" s="27">
        <f t="shared" si="177"/>
        <v>-1291.8</v>
      </c>
      <c r="AF802" s="27">
        <f t="shared" si="178"/>
        <v>-246.409999999996</v>
      </c>
      <c r="AG802" s="27">
        <f t="shared" si="179"/>
        <v>-606.4</v>
      </c>
      <c r="AH802" s="27">
        <f t="shared" si="180"/>
        <v>-415.700000000001</v>
      </c>
      <c r="AI802" s="27">
        <f t="shared" si="181"/>
        <v>122.22</v>
      </c>
      <c r="AJ802" s="27">
        <f t="shared" si="182"/>
        <v>-145.51</v>
      </c>
      <c r="AK802" s="26">
        <f>INDEX(检修、备用和必开!I:I,MATCH(统调负荷!$C802,检修、备用和必开!$A:$A,0))</f>
        <v>9744.64999999999</v>
      </c>
    </row>
    <row r="803" ht="13.8" spans="1:37">
      <c r="A803" s="26">
        <f t="shared" si="170"/>
        <v>4</v>
      </c>
      <c r="B803" s="26">
        <f t="shared" si="171"/>
        <v>8</v>
      </c>
      <c r="C803" t="s">
        <v>30</v>
      </c>
      <c r="D803" s="75">
        <v>0.34375</v>
      </c>
      <c r="E803" s="26">
        <v>98210</v>
      </c>
      <c r="F803" s="26">
        <v>52239.05</v>
      </c>
      <c r="G803" s="26">
        <v>16274</v>
      </c>
      <c r="H803" s="26">
        <v>23351.2</v>
      </c>
      <c r="I803" s="26">
        <v>7757</v>
      </c>
      <c r="J803" s="26">
        <v>-1411.25</v>
      </c>
      <c r="K803" s="26">
        <f t="shared" si="183"/>
        <v>43022.05</v>
      </c>
      <c r="L803" s="27">
        <f t="shared" si="172"/>
        <v>1.59559109805321</v>
      </c>
      <c r="M803" s="75">
        <v>0.34375</v>
      </c>
      <c r="N803" s="26">
        <v>97621.8</v>
      </c>
      <c r="O803" s="26">
        <v>51635.74</v>
      </c>
      <c r="P803" s="26">
        <v>16530.6</v>
      </c>
      <c r="Q803" s="26">
        <v>23053.4</v>
      </c>
      <c r="R803" s="26">
        <v>7748.79</v>
      </c>
      <c r="S803" s="26">
        <v>-1346.73</v>
      </c>
      <c r="T803" s="26">
        <f t="shared" si="173"/>
        <v>42418.74</v>
      </c>
      <c r="U803" s="27">
        <f t="shared" si="174"/>
        <v>1.24722331942919</v>
      </c>
      <c r="V803" s="26">
        <f>INDEX(检修、备用和必开!B:B,MATCH(统调负荷!$C803,检修、备用和必开!$A:$A,0))</f>
        <v>24866.8</v>
      </c>
      <c r="W803" s="26">
        <f>INDEX(检修、备用和必开!C:C,MATCH(统调负荷!$C803,检修、备用和必开!$A:$A,0))</f>
        <v>0</v>
      </c>
      <c r="X803" s="26">
        <f>INDEX(检修、备用和必开!D:D,MATCH(统调负荷!$C803,检修、备用和必开!$A:$A,0))</f>
        <v>12620</v>
      </c>
      <c r="Y803" s="26">
        <f>INDEX(检修、备用和必开!E:E,MATCH(统调负荷!$C803,检修、备用和必开!$A:$A,0))</f>
        <v>9217</v>
      </c>
      <c r="Z803" s="26">
        <f>INDEX(检修、备用和必开!F:F,MATCH(统调负荷!$C803,检修、备用和必开!$A:$A,0))</f>
        <v>980</v>
      </c>
      <c r="AA803" s="26">
        <f t="shared" si="175"/>
        <v>68645.6</v>
      </c>
      <c r="AB803" s="26">
        <v>465.51</v>
      </c>
      <c r="AC803" s="26">
        <v>588.34</v>
      </c>
      <c r="AD803" s="76">
        <f t="shared" si="176"/>
        <v>45666.34375</v>
      </c>
      <c r="AE803" s="27">
        <f t="shared" si="177"/>
        <v>-588.199999999997</v>
      </c>
      <c r="AF803" s="27">
        <f t="shared" si="178"/>
        <v>-603.310000000005</v>
      </c>
      <c r="AG803" s="27">
        <f t="shared" si="179"/>
        <v>256.599999999999</v>
      </c>
      <c r="AH803" s="27">
        <f t="shared" si="180"/>
        <v>-297.799999999999</v>
      </c>
      <c r="AI803" s="27">
        <f t="shared" si="181"/>
        <v>-8.21000000000004</v>
      </c>
      <c r="AJ803" s="27">
        <f t="shared" si="182"/>
        <v>64.52</v>
      </c>
      <c r="AK803" s="26">
        <f>INDEX(检修、备用和必开!I:I,MATCH(统调负荷!$C803,检修、备用和必开!$A:$A,0))</f>
        <v>9744.64999999999</v>
      </c>
    </row>
    <row r="804" ht="13.8" spans="1:37">
      <c r="A804" s="26">
        <f t="shared" si="170"/>
        <v>4</v>
      </c>
      <c r="B804" s="26">
        <f t="shared" si="171"/>
        <v>8</v>
      </c>
      <c r="C804" t="s">
        <v>30</v>
      </c>
      <c r="D804" s="75">
        <v>0.354166666666667</v>
      </c>
      <c r="E804" s="26">
        <v>100035</v>
      </c>
      <c r="F804" s="26">
        <v>52877.25</v>
      </c>
      <c r="G804" s="26">
        <v>16816</v>
      </c>
      <c r="H804" s="26">
        <v>23566</v>
      </c>
      <c r="I804" s="26">
        <v>8187</v>
      </c>
      <c r="J804" s="26">
        <v>-1411.25</v>
      </c>
      <c r="K804" s="26">
        <f t="shared" si="183"/>
        <v>43660.25</v>
      </c>
      <c r="L804" s="27">
        <f t="shared" si="172"/>
        <v>1.57226768055611</v>
      </c>
      <c r="M804" s="75">
        <v>0.354166666666667</v>
      </c>
      <c r="N804" s="26">
        <v>99140.5</v>
      </c>
      <c r="O804" s="26">
        <v>51594.01</v>
      </c>
      <c r="P804" s="26">
        <v>17244.1</v>
      </c>
      <c r="Q804" s="26">
        <v>23497.8</v>
      </c>
      <c r="R804" s="26">
        <v>8193.02</v>
      </c>
      <c r="S804" s="26">
        <v>-1388.43</v>
      </c>
      <c r="T804" s="26">
        <f t="shared" si="173"/>
        <v>42377.01</v>
      </c>
      <c r="U804" s="27">
        <f t="shared" si="174"/>
        <v>1.24816967322405</v>
      </c>
      <c r="V804" s="26">
        <f>INDEX(检修、备用和必开!B:B,MATCH(统调负荷!$C804,检修、备用和必开!$A:$A,0))</f>
        <v>24866.8</v>
      </c>
      <c r="W804" s="26">
        <f>INDEX(检修、备用和必开!C:C,MATCH(统调负荷!$C804,检修、备用和必开!$A:$A,0))</f>
        <v>0</v>
      </c>
      <c r="X804" s="26">
        <f>INDEX(检修、备用和必开!D:D,MATCH(统调负荷!$C804,检修、备用和必开!$A:$A,0))</f>
        <v>12620</v>
      </c>
      <c r="Y804" s="26">
        <f>INDEX(检修、备用和必开!E:E,MATCH(统调负荷!$C804,检修、备用和必开!$A:$A,0))</f>
        <v>9217</v>
      </c>
      <c r="Z804" s="26">
        <f>INDEX(检修、备用和必开!F:F,MATCH(统调负荷!$C804,检修、备用和必开!$A:$A,0))</f>
        <v>980</v>
      </c>
      <c r="AA804" s="26">
        <f t="shared" si="175"/>
        <v>68645.6</v>
      </c>
      <c r="AB804" s="26">
        <v>474.17</v>
      </c>
      <c r="AC804" s="26">
        <v>997.6</v>
      </c>
      <c r="AD804" s="76">
        <f t="shared" si="176"/>
        <v>45666.3541666667</v>
      </c>
      <c r="AE804" s="27">
        <f t="shared" si="177"/>
        <v>-894.5</v>
      </c>
      <c r="AF804" s="27">
        <f t="shared" si="178"/>
        <v>-1283.24</v>
      </c>
      <c r="AG804" s="27">
        <f t="shared" si="179"/>
        <v>428.099999999999</v>
      </c>
      <c r="AH804" s="27">
        <f t="shared" si="180"/>
        <v>-68.2000000000007</v>
      </c>
      <c r="AI804" s="27">
        <f t="shared" si="181"/>
        <v>6.02000000000044</v>
      </c>
      <c r="AJ804" s="27">
        <f t="shared" si="182"/>
        <v>22.8199999999999</v>
      </c>
      <c r="AK804" s="26">
        <f>INDEX(检修、备用和必开!I:I,MATCH(统调负荷!$C804,检修、备用和必开!$A:$A,0))</f>
        <v>9744.64999999999</v>
      </c>
    </row>
    <row r="805" ht="13.8" spans="1:37">
      <c r="A805" s="26">
        <f t="shared" si="170"/>
        <v>4</v>
      </c>
      <c r="B805" s="26">
        <f t="shared" si="171"/>
        <v>8</v>
      </c>
      <c r="C805" t="s">
        <v>30</v>
      </c>
      <c r="D805" s="75">
        <v>0.364583333333333</v>
      </c>
      <c r="E805" s="26">
        <v>101145</v>
      </c>
      <c r="F805" s="26">
        <v>52734.25</v>
      </c>
      <c r="G805" s="26">
        <v>17392</v>
      </c>
      <c r="H805" s="26">
        <v>23796</v>
      </c>
      <c r="I805" s="26">
        <v>8634</v>
      </c>
      <c r="J805" s="26">
        <v>-1411.25</v>
      </c>
      <c r="K805" s="26">
        <f t="shared" si="183"/>
        <v>43517.25</v>
      </c>
      <c r="L805" s="27">
        <f t="shared" si="172"/>
        <v>1.577434235849</v>
      </c>
      <c r="M805" s="75">
        <v>0.364583333333333</v>
      </c>
      <c r="N805" s="26">
        <v>100526</v>
      </c>
      <c r="O805" s="26">
        <v>52623.4</v>
      </c>
      <c r="P805" s="26">
        <v>17012.4</v>
      </c>
      <c r="Q805" s="26">
        <v>23599.9</v>
      </c>
      <c r="R805" s="26">
        <v>8608.85</v>
      </c>
      <c r="S805" s="26">
        <v>-1318.55</v>
      </c>
      <c r="T805" s="26">
        <f t="shared" si="173"/>
        <v>43406.4</v>
      </c>
      <c r="U805" s="27">
        <f t="shared" si="174"/>
        <v>1.22523667413933</v>
      </c>
      <c r="V805" s="26">
        <f>INDEX(检修、备用和必开!B:B,MATCH(统调负荷!$C805,检修、备用和必开!$A:$A,0))</f>
        <v>24866.8</v>
      </c>
      <c r="W805" s="26">
        <f>INDEX(检修、备用和必开!C:C,MATCH(统调负荷!$C805,检修、备用和必开!$A:$A,0))</f>
        <v>0</v>
      </c>
      <c r="X805" s="26">
        <f>INDEX(检修、备用和必开!D:D,MATCH(统调负荷!$C805,检修、备用和必开!$A:$A,0))</f>
        <v>12620</v>
      </c>
      <c r="Y805" s="26">
        <f>INDEX(检修、备用和必开!E:E,MATCH(统调负荷!$C805,检修、备用和必开!$A:$A,0))</f>
        <v>9217</v>
      </c>
      <c r="Z805" s="26">
        <f>INDEX(检修、备用和必开!F:F,MATCH(统调负荷!$C805,检修、备用和必开!$A:$A,0))</f>
        <v>980</v>
      </c>
      <c r="AA805" s="26">
        <f t="shared" si="175"/>
        <v>68645.6</v>
      </c>
      <c r="AB805" s="26">
        <v>472.97</v>
      </c>
      <c r="AC805" s="26">
        <v>753.12</v>
      </c>
      <c r="AD805" s="76">
        <f t="shared" si="176"/>
        <v>45666.3645833333</v>
      </c>
      <c r="AE805" s="27">
        <f t="shared" si="177"/>
        <v>-619</v>
      </c>
      <c r="AF805" s="27">
        <f t="shared" si="178"/>
        <v>-110.849999999999</v>
      </c>
      <c r="AG805" s="27">
        <f t="shared" si="179"/>
        <v>-379.599999999999</v>
      </c>
      <c r="AH805" s="27">
        <f t="shared" si="180"/>
        <v>-196.099999999999</v>
      </c>
      <c r="AI805" s="27">
        <f t="shared" si="181"/>
        <v>-25.1499999999996</v>
      </c>
      <c r="AJ805" s="27">
        <f t="shared" si="182"/>
        <v>92.7</v>
      </c>
      <c r="AK805" s="26">
        <f>INDEX(检修、备用和必开!I:I,MATCH(统调负荷!$C805,检修、备用和必开!$A:$A,0))</f>
        <v>9744.64999999999</v>
      </c>
    </row>
    <row r="806" ht="13.8" spans="1:37">
      <c r="A806" s="26">
        <f t="shared" si="170"/>
        <v>4</v>
      </c>
      <c r="B806" s="26">
        <f t="shared" si="171"/>
        <v>9</v>
      </c>
      <c r="C806" t="s">
        <v>30</v>
      </c>
      <c r="D806" s="75">
        <v>0.375</v>
      </c>
      <c r="E806" s="26">
        <v>101935</v>
      </c>
      <c r="F806" s="26">
        <v>52245.75</v>
      </c>
      <c r="G806" s="26">
        <v>17925</v>
      </c>
      <c r="H806" s="26">
        <v>24078.5</v>
      </c>
      <c r="I806" s="26">
        <v>9097</v>
      </c>
      <c r="J806" s="26">
        <v>-1411.25</v>
      </c>
      <c r="K806" s="26">
        <f t="shared" si="183"/>
        <v>43028.75</v>
      </c>
      <c r="L806" s="27">
        <f t="shared" si="172"/>
        <v>1.59534264881039</v>
      </c>
      <c r="M806" s="75">
        <v>0.375</v>
      </c>
      <c r="N806" s="26">
        <v>101152</v>
      </c>
      <c r="O806" s="26">
        <v>51866.86</v>
      </c>
      <c r="P806" s="26">
        <v>17839</v>
      </c>
      <c r="Q806" s="26">
        <v>23716.5</v>
      </c>
      <c r="R806" s="26">
        <v>9132.2</v>
      </c>
      <c r="S806" s="26">
        <v>-1402.56</v>
      </c>
      <c r="T806" s="26">
        <f t="shared" si="173"/>
        <v>42649.86</v>
      </c>
      <c r="U806" s="27">
        <f t="shared" si="174"/>
        <v>1.24200785020986</v>
      </c>
      <c r="V806" s="26">
        <f>INDEX(检修、备用和必开!B:B,MATCH(统调负荷!$C806,检修、备用和必开!$A:$A,0))</f>
        <v>24866.8</v>
      </c>
      <c r="W806" s="26">
        <f>INDEX(检修、备用和必开!C:C,MATCH(统调负荷!$C806,检修、备用和必开!$A:$A,0))</f>
        <v>0</v>
      </c>
      <c r="X806" s="26">
        <f>INDEX(检修、备用和必开!D:D,MATCH(统调负荷!$C806,检修、备用和必开!$A:$A,0))</f>
        <v>12620</v>
      </c>
      <c r="Y806" s="26">
        <f>INDEX(检修、备用和必开!E:E,MATCH(统调负荷!$C806,检修、备用和必开!$A:$A,0))</f>
        <v>9217</v>
      </c>
      <c r="Z806" s="26">
        <f>INDEX(检修、备用和必开!F:F,MATCH(统调负荷!$C806,检修、备用和必开!$A:$A,0))</f>
        <v>980</v>
      </c>
      <c r="AA806" s="26">
        <f t="shared" si="175"/>
        <v>68645.6</v>
      </c>
      <c r="AB806" s="26">
        <v>446.94</v>
      </c>
      <c r="AC806" s="26">
        <v>513.45</v>
      </c>
      <c r="AD806" s="76">
        <f t="shared" si="176"/>
        <v>45666.375</v>
      </c>
      <c r="AE806" s="27">
        <f t="shared" si="177"/>
        <v>-783</v>
      </c>
      <c r="AF806" s="27">
        <f t="shared" si="178"/>
        <v>-378.889999999999</v>
      </c>
      <c r="AG806" s="27">
        <f t="shared" si="179"/>
        <v>-86</v>
      </c>
      <c r="AH806" s="27">
        <f t="shared" si="180"/>
        <v>-362</v>
      </c>
      <c r="AI806" s="27">
        <f t="shared" si="181"/>
        <v>35.2000000000007</v>
      </c>
      <c r="AJ806" s="27">
        <f t="shared" si="182"/>
        <v>8.69000000000005</v>
      </c>
      <c r="AK806" s="26">
        <f>INDEX(检修、备用和必开!I:I,MATCH(统调负荷!$C806,检修、备用和必开!$A:$A,0))</f>
        <v>9744.64999999999</v>
      </c>
    </row>
    <row r="807" ht="13.8" spans="1:37">
      <c r="A807" s="26">
        <f t="shared" si="170"/>
        <v>4</v>
      </c>
      <c r="B807" s="26">
        <f t="shared" si="171"/>
        <v>9</v>
      </c>
      <c r="C807" t="s">
        <v>30</v>
      </c>
      <c r="D807" s="75">
        <v>0.385416666666667</v>
      </c>
      <c r="E807" s="26">
        <v>102410</v>
      </c>
      <c r="F807" s="26">
        <v>52371.65</v>
      </c>
      <c r="G807" s="26">
        <v>17887</v>
      </c>
      <c r="H807" s="26">
        <v>23994.6</v>
      </c>
      <c r="I807" s="26">
        <v>9568</v>
      </c>
      <c r="J807" s="26">
        <v>-1411.25</v>
      </c>
      <c r="K807" s="26">
        <f t="shared" si="183"/>
        <v>43154.65</v>
      </c>
      <c r="L807" s="27">
        <f t="shared" si="172"/>
        <v>1.59068837309537</v>
      </c>
      <c r="M807" s="75">
        <v>0.385416666666667</v>
      </c>
      <c r="N807" s="26">
        <v>101675</v>
      </c>
      <c r="O807" s="26">
        <v>52110.84</v>
      </c>
      <c r="P807" s="26">
        <v>17748</v>
      </c>
      <c r="Q807" s="26">
        <v>23541.1</v>
      </c>
      <c r="R807" s="26">
        <v>9731.06</v>
      </c>
      <c r="S807" s="26">
        <v>-1456</v>
      </c>
      <c r="T807" s="26">
        <f t="shared" si="173"/>
        <v>42893.84</v>
      </c>
      <c r="U807" s="27">
        <f t="shared" si="174"/>
        <v>1.23654930013849</v>
      </c>
      <c r="V807" s="26">
        <f>INDEX(检修、备用和必开!B:B,MATCH(统调负荷!$C807,检修、备用和必开!$A:$A,0))</f>
        <v>24866.8</v>
      </c>
      <c r="W807" s="26">
        <f>INDEX(检修、备用和必开!C:C,MATCH(统调负荷!$C807,检修、备用和必开!$A:$A,0))</f>
        <v>0</v>
      </c>
      <c r="X807" s="26">
        <f>INDEX(检修、备用和必开!D:D,MATCH(统调负荷!$C807,检修、备用和必开!$A:$A,0))</f>
        <v>12620</v>
      </c>
      <c r="Y807" s="26">
        <f>INDEX(检修、备用和必开!E:E,MATCH(统调负荷!$C807,检修、备用和必开!$A:$A,0))</f>
        <v>9217</v>
      </c>
      <c r="Z807" s="26">
        <f>INDEX(检修、备用和必开!F:F,MATCH(统调负荷!$C807,检修、备用和必开!$A:$A,0))</f>
        <v>980</v>
      </c>
      <c r="AA807" s="26">
        <f t="shared" si="175"/>
        <v>68645.6</v>
      </c>
      <c r="AB807" s="26">
        <v>487.79</v>
      </c>
      <c r="AC807" s="26">
        <v>727.04</v>
      </c>
      <c r="AD807" s="76">
        <f t="shared" si="176"/>
        <v>45666.3854166667</v>
      </c>
      <c r="AE807" s="27">
        <f t="shared" si="177"/>
        <v>-735</v>
      </c>
      <c r="AF807" s="27">
        <f t="shared" si="178"/>
        <v>-260.810000000005</v>
      </c>
      <c r="AG807" s="27">
        <f t="shared" si="179"/>
        <v>-139</v>
      </c>
      <c r="AH807" s="27">
        <f t="shared" si="180"/>
        <v>-453.5</v>
      </c>
      <c r="AI807" s="27">
        <f t="shared" si="181"/>
        <v>163.059999999999</v>
      </c>
      <c r="AJ807" s="27">
        <f t="shared" si="182"/>
        <v>-44.75</v>
      </c>
      <c r="AK807" s="26">
        <f>INDEX(检修、备用和必开!I:I,MATCH(统调负荷!$C807,检修、备用和必开!$A:$A,0))</f>
        <v>9744.64999999999</v>
      </c>
    </row>
    <row r="808" ht="13.8" spans="1:37">
      <c r="A808" s="26">
        <f t="shared" si="170"/>
        <v>4</v>
      </c>
      <c r="B808" s="26">
        <f t="shared" si="171"/>
        <v>9</v>
      </c>
      <c r="C808" t="s">
        <v>30</v>
      </c>
      <c r="D808" s="75">
        <v>0.395833333333333</v>
      </c>
      <c r="E808" s="26">
        <v>102335</v>
      </c>
      <c r="F808" s="26">
        <v>50945.45</v>
      </c>
      <c r="G808" s="26">
        <v>18463</v>
      </c>
      <c r="H808" s="26">
        <v>24306</v>
      </c>
      <c r="I808" s="26">
        <v>10032</v>
      </c>
      <c r="J808" s="26">
        <v>-1411.45</v>
      </c>
      <c r="K808" s="26">
        <f t="shared" si="183"/>
        <v>41728.45</v>
      </c>
      <c r="L808" s="27">
        <f t="shared" si="172"/>
        <v>1.64505511227951</v>
      </c>
      <c r="M808" s="75">
        <v>0.395833333333333</v>
      </c>
      <c r="N808" s="26">
        <v>101549</v>
      </c>
      <c r="O808" s="26">
        <v>50479.99</v>
      </c>
      <c r="P808" s="26">
        <v>18577.5</v>
      </c>
      <c r="Q808" s="26">
        <v>23594.4</v>
      </c>
      <c r="R808" s="26">
        <v>10291.6</v>
      </c>
      <c r="S808" s="26">
        <v>-1394.49</v>
      </c>
      <c r="T808" s="26">
        <f t="shared" si="173"/>
        <v>41262.99</v>
      </c>
      <c r="U808" s="27">
        <f t="shared" si="174"/>
        <v>1.27397533061918</v>
      </c>
      <c r="V808" s="26">
        <f>INDEX(检修、备用和必开!B:B,MATCH(统调负荷!$C808,检修、备用和必开!$A:$A,0))</f>
        <v>24866.8</v>
      </c>
      <c r="W808" s="26">
        <f>INDEX(检修、备用和必开!C:C,MATCH(统调负荷!$C808,检修、备用和必开!$A:$A,0))</f>
        <v>0</v>
      </c>
      <c r="X808" s="26">
        <f>INDEX(检修、备用和必开!D:D,MATCH(统调负荷!$C808,检修、备用和必开!$A:$A,0))</f>
        <v>12620</v>
      </c>
      <c r="Y808" s="26">
        <f>INDEX(检修、备用和必开!E:E,MATCH(统调负荷!$C808,检修、备用和必开!$A:$A,0))</f>
        <v>9217</v>
      </c>
      <c r="Z808" s="26">
        <f>INDEX(检修、备用和必开!F:F,MATCH(统调负荷!$C808,检修、备用和必开!$A:$A,0))</f>
        <v>980</v>
      </c>
      <c r="AA808" s="26">
        <f t="shared" si="175"/>
        <v>68645.6</v>
      </c>
      <c r="AB808" s="26">
        <v>444.64</v>
      </c>
      <c r="AC808" s="26">
        <v>522.38</v>
      </c>
      <c r="AD808" s="76">
        <f t="shared" si="176"/>
        <v>45666.3958333333</v>
      </c>
      <c r="AE808" s="27">
        <f t="shared" si="177"/>
        <v>-786</v>
      </c>
      <c r="AF808" s="27">
        <f t="shared" si="178"/>
        <v>-465.459999999999</v>
      </c>
      <c r="AG808" s="27">
        <f t="shared" si="179"/>
        <v>114.5</v>
      </c>
      <c r="AH808" s="27">
        <f t="shared" si="180"/>
        <v>-711.599999999999</v>
      </c>
      <c r="AI808" s="27">
        <f t="shared" si="181"/>
        <v>259.6</v>
      </c>
      <c r="AJ808" s="27">
        <f t="shared" si="182"/>
        <v>16.96</v>
      </c>
      <c r="AK808" s="26">
        <f>INDEX(检修、备用和必开!I:I,MATCH(统调负荷!$C808,检修、备用和必开!$A:$A,0))</f>
        <v>9744.64999999999</v>
      </c>
    </row>
    <row r="809" ht="13.8" spans="1:37">
      <c r="A809" s="26">
        <f t="shared" si="170"/>
        <v>4</v>
      </c>
      <c r="B809" s="26">
        <f t="shared" si="171"/>
        <v>9</v>
      </c>
      <c r="C809" t="s">
        <v>30</v>
      </c>
      <c r="D809" s="75">
        <v>0.40625</v>
      </c>
      <c r="E809" s="26">
        <v>102255</v>
      </c>
      <c r="F809" s="26">
        <v>50258.95</v>
      </c>
      <c r="G809" s="26">
        <v>18463</v>
      </c>
      <c r="H809" s="26">
        <v>24473.3</v>
      </c>
      <c r="I809" s="26">
        <v>10471</v>
      </c>
      <c r="J809" s="26">
        <v>-1411.25</v>
      </c>
      <c r="K809" s="26">
        <f t="shared" si="183"/>
        <v>41041.95</v>
      </c>
      <c r="L809" s="27">
        <f t="shared" si="172"/>
        <v>1.67257160052093</v>
      </c>
      <c r="M809" s="75">
        <v>0.40625</v>
      </c>
      <c r="N809" s="26">
        <v>101613</v>
      </c>
      <c r="O809" s="26">
        <v>49716.45</v>
      </c>
      <c r="P809" s="26">
        <v>18563</v>
      </c>
      <c r="Q809" s="26">
        <v>23811.1</v>
      </c>
      <c r="R809" s="26">
        <v>10939.3</v>
      </c>
      <c r="S809" s="26">
        <v>-1416.85</v>
      </c>
      <c r="T809" s="26">
        <f t="shared" si="173"/>
        <v>40499.45</v>
      </c>
      <c r="U809" s="27">
        <f t="shared" si="174"/>
        <v>1.29228747662109</v>
      </c>
      <c r="V809" s="26">
        <f>INDEX(检修、备用和必开!B:B,MATCH(统调负荷!$C809,检修、备用和必开!$A:$A,0))</f>
        <v>24866.8</v>
      </c>
      <c r="W809" s="26">
        <f>INDEX(检修、备用和必开!C:C,MATCH(统调负荷!$C809,检修、备用和必开!$A:$A,0))</f>
        <v>0</v>
      </c>
      <c r="X809" s="26">
        <f>INDEX(检修、备用和必开!D:D,MATCH(统调负荷!$C809,检修、备用和必开!$A:$A,0))</f>
        <v>12620</v>
      </c>
      <c r="Y809" s="26">
        <f>INDEX(检修、备用和必开!E:E,MATCH(统调负荷!$C809,检修、备用和必开!$A:$A,0))</f>
        <v>9217</v>
      </c>
      <c r="Z809" s="26">
        <f>INDEX(检修、备用和必开!F:F,MATCH(统调负荷!$C809,检修、备用和必开!$A:$A,0))</f>
        <v>980</v>
      </c>
      <c r="AA809" s="26">
        <f t="shared" si="175"/>
        <v>68645.6</v>
      </c>
      <c r="AB809" s="26">
        <v>450.59</v>
      </c>
      <c r="AC809" s="26">
        <v>460.11</v>
      </c>
      <c r="AD809" s="76">
        <f t="shared" si="176"/>
        <v>45666.40625</v>
      </c>
      <c r="AE809" s="27">
        <f t="shared" si="177"/>
        <v>-642</v>
      </c>
      <c r="AF809" s="27">
        <f t="shared" si="178"/>
        <v>-542.5</v>
      </c>
      <c r="AG809" s="27">
        <f t="shared" si="179"/>
        <v>100</v>
      </c>
      <c r="AH809" s="27">
        <f t="shared" si="180"/>
        <v>-662.200000000001</v>
      </c>
      <c r="AI809" s="27">
        <f t="shared" si="181"/>
        <v>468.299999999999</v>
      </c>
      <c r="AJ809" s="27">
        <f t="shared" si="182"/>
        <v>-5.59999999999991</v>
      </c>
      <c r="AK809" s="26">
        <f>INDEX(检修、备用和必开!I:I,MATCH(统调负荷!$C809,检修、备用和必开!$A:$A,0))</f>
        <v>9744.64999999999</v>
      </c>
    </row>
    <row r="810" ht="13.8" spans="1:37">
      <c r="A810" s="26">
        <f t="shared" si="170"/>
        <v>4</v>
      </c>
      <c r="B810" s="26">
        <f t="shared" si="171"/>
        <v>10</v>
      </c>
      <c r="C810" t="s">
        <v>30</v>
      </c>
      <c r="D810" s="75">
        <v>0.416666666666667</v>
      </c>
      <c r="E810" s="26">
        <v>101620</v>
      </c>
      <c r="F810" s="26">
        <v>48890.55</v>
      </c>
      <c r="G810" s="26">
        <v>18337</v>
      </c>
      <c r="H810" s="26">
        <v>24884.7</v>
      </c>
      <c r="I810" s="26">
        <v>10919</v>
      </c>
      <c r="J810" s="26">
        <v>-1411.25</v>
      </c>
      <c r="K810" s="26">
        <f t="shared" si="183"/>
        <v>39673.55</v>
      </c>
      <c r="L810" s="27">
        <f t="shared" si="172"/>
        <v>1.73026109334809</v>
      </c>
      <c r="M810" s="75">
        <v>0.416666666666667</v>
      </c>
      <c r="N810" s="26">
        <v>100512</v>
      </c>
      <c r="O810" s="26">
        <v>48509.5</v>
      </c>
      <c r="P810" s="26">
        <v>18446.7</v>
      </c>
      <c r="Q810" s="26">
        <v>23318.5</v>
      </c>
      <c r="R810" s="26">
        <v>11616.7</v>
      </c>
      <c r="S810" s="26">
        <v>-1379.4</v>
      </c>
      <c r="T810" s="26">
        <f t="shared" si="173"/>
        <v>39292.5</v>
      </c>
      <c r="U810" s="27">
        <f t="shared" si="174"/>
        <v>1.32233277149049</v>
      </c>
      <c r="V810" s="26">
        <f>INDEX(检修、备用和必开!B:B,MATCH(统调负荷!$C810,检修、备用和必开!$A:$A,0))</f>
        <v>24866.8</v>
      </c>
      <c r="W810" s="26">
        <f>INDEX(检修、备用和必开!C:C,MATCH(统调负荷!$C810,检修、备用和必开!$A:$A,0))</f>
        <v>0</v>
      </c>
      <c r="X810" s="26">
        <f>INDEX(检修、备用和必开!D:D,MATCH(统调负荷!$C810,检修、备用和必开!$A:$A,0))</f>
        <v>12620</v>
      </c>
      <c r="Y810" s="26">
        <f>INDEX(检修、备用和必开!E:E,MATCH(统调负荷!$C810,检修、备用和必开!$A:$A,0))</f>
        <v>9217</v>
      </c>
      <c r="Z810" s="26">
        <f>INDEX(检修、备用和必开!F:F,MATCH(统调负荷!$C810,检修、备用和必开!$A:$A,0))</f>
        <v>980</v>
      </c>
      <c r="AA810" s="26">
        <f t="shared" si="175"/>
        <v>68645.6</v>
      </c>
      <c r="AB810" s="26">
        <v>416.17</v>
      </c>
      <c r="AC810" s="26">
        <v>411.27</v>
      </c>
      <c r="AD810" s="76">
        <f t="shared" si="176"/>
        <v>45666.4166666667</v>
      </c>
      <c r="AE810" s="27">
        <f t="shared" si="177"/>
        <v>-1108</v>
      </c>
      <c r="AF810" s="27">
        <f t="shared" si="178"/>
        <v>-381.050000000003</v>
      </c>
      <c r="AG810" s="27">
        <f t="shared" si="179"/>
        <v>109.700000000001</v>
      </c>
      <c r="AH810" s="27">
        <f t="shared" si="180"/>
        <v>-1566.2</v>
      </c>
      <c r="AI810" s="27">
        <f t="shared" si="181"/>
        <v>697.700000000001</v>
      </c>
      <c r="AJ810" s="27">
        <f t="shared" si="182"/>
        <v>31.8499999999999</v>
      </c>
      <c r="AK810" s="26">
        <f>INDEX(检修、备用和必开!I:I,MATCH(统调负荷!$C810,检修、备用和必开!$A:$A,0))</f>
        <v>9744.64999999999</v>
      </c>
    </row>
    <row r="811" ht="13.8" spans="1:37">
      <c r="A811" s="26">
        <f t="shared" si="170"/>
        <v>4</v>
      </c>
      <c r="B811" s="26">
        <f t="shared" si="171"/>
        <v>10</v>
      </c>
      <c r="C811" t="s">
        <v>30</v>
      </c>
      <c r="D811" s="75">
        <v>0.427083333333333</v>
      </c>
      <c r="E811" s="26">
        <v>99480</v>
      </c>
      <c r="F811" s="26">
        <v>47543.15</v>
      </c>
      <c r="G811" s="26">
        <v>17270</v>
      </c>
      <c r="H811" s="26">
        <v>24768.1</v>
      </c>
      <c r="I811" s="26">
        <v>11310</v>
      </c>
      <c r="J811" s="26">
        <v>-1411.25</v>
      </c>
      <c r="K811" s="26">
        <f t="shared" si="183"/>
        <v>38326.15</v>
      </c>
      <c r="L811" s="27">
        <f t="shared" si="172"/>
        <v>1.79109041737821</v>
      </c>
      <c r="M811" s="75">
        <v>0.427083333333333</v>
      </c>
      <c r="N811" s="26">
        <v>98650.8</v>
      </c>
      <c r="O811" s="26">
        <v>47232.03</v>
      </c>
      <c r="P811" s="26">
        <v>17147.3</v>
      </c>
      <c r="Q811" s="26">
        <v>23307.5</v>
      </c>
      <c r="R811" s="26">
        <v>12359.9</v>
      </c>
      <c r="S811" s="26">
        <v>-1395.93</v>
      </c>
      <c r="T811" s="26">
        <f t="shared" si="173"/>
        <v>38015.03</v>
      </c>
      <c r="U811" s="27">
        <f t="shared" si="174"/>
        <v>1.35569387437906</v>
      </c>
      <c r="V811" s="26">
        <f>INDEX(检修、备用和必开!B:B,MATCH(统调负荷!$C811,检修、备用和必开!$A:$A,0))</f>
        <v>24866.8</v>
      </c>
      <c r="W811" s="26">
        <f>INDEX(检修、备用和必开!C:C,MATCH(统调负荷!$C811,检修、备用和必开!$A:$A,0))</f>
        <v>0</v>
      </c>
      <c r="X811" s="26">
        <f>INDEX(检修、备用和必开!D:D,MATCH(统调负荷!$C811,检修、备用和必开!$A:$A,0))</f>
        <v>12620</v>
      </c>
      <c r="Y811" s="26">
        <f>INDEX(检修、备用和必开!E:E,MATCH(统调负荷!$C811,检修、备用和必开!$A:$A,0))</f>
        <v>9217</v>
      </c>
      <c r="Z811" s="26">
        <f>INDEX(检修、备用和必开!F:F,MATCH(统调负荷!$C811,检修、备用和必开!$A:$A,0))</f>
        <v>980</v>
      </c>
      <c r="AA811" s="26">
        <f t="shared" si="175"/>
        <v>68645.6</v>
      </c>
      <c r="AB811" s="26">
        <v>404.03</v>
      </c>
      <c r="AC811" s="26">
        <v>400.93</v>
      </c>
      <c r="AD811" s="76">
        <f t="shared" si="176"/>
        <v>45666.4270833333</v>
      </c>
      <c r="AE811" s="27">
        <f t="shared" si="177"/>
        <v>-829.199999999997</v>
      </c>
      <c r="AF811" s="27">
        <f t="shared" si="178"/>
        <v>-311.120000000003</v>
      </c>
      <c r="AG811" s="27">
        <f t="shared" si="179"/>
        <v>-122.700000000001</v>
      </c>
      <c r="AH811" s="27">
        <f t="shared" si="180"/>
        <v>-1460.6</v>
      </c>
      <c r="AI811" s="27">
        <f t="shared" si="181"/>
        <v>1049.9</v>
      </c>
      <c r="AJ811" s="27">
        <f t="shared" si="182"/>
        <v>15.3199999999999</v>
      </c>
      <c r="AK811" s="26">
        <f>INDEX(检修、备用和必开!I:I,MATCH(统调负荷!$C811,检修、备用和必开!$A:$A,0))</f>
        <v>9744.64999999999</v>
      </c>
    </row>
    <row r="812" ht="13.8" spans="1:37">
      <c r="A812" s="26">
        <f t="shared" si="170"/>
        <v>4</v>
      </c>
      <c r="B812" s="26">
        <f t="shared" si="171"/>
        <v>10</v>
      </c>
      <c r="C812" t="s">
        <v>30</v>
      </c>
      <c r="D812" s="75">
        <v>0.4375</v>
      </c>
      <c r="E812" s="26">
        <v>98925</v>
      </c>
      <c r="F812" s="26">
        <v>47912.65</v>
      </c>
      <c r="G812" s="26">
        <v>16698</v>
      </c>
      <c r="H812" s="26">
        <v>24028.6</v>
      </c>
      <c r="I812" s="26">
        <v>11697</v>
      </c>
      <c r="J812" s="26">
        <v>-1411.25</v>
      </c>
      <c r="K812" s="26">
        <f t="shared" si="183"/>
        <v>38695.65</v>
      </c>
      <c r="L812" s="27">
        <f t="shared" si="172"/>
        <v>1.77398751539256</v>
      </c>
      <c r="M812" s="75">
        <v>0.4375</v>
      </c>
      <c r="N812" s="26">
        <v>98057.9</v>
      </c>
      <c r="O812" s="26">
        <v>46065.13</v>
      </c>
      <c r="P812" s="26">
        <v>16808.3</v>
      </c>
      <c r="Q812" s="26">
        <v>23665.5</v>
      </c>
      <c r="R812" s="26">
        <v>12865.4</v>
      </c>
      <c r="S812" s="26">
        <v>-1346.43</v>
      </c>
      <c r="T812" s="26">
        <f t="shared" si="173"/>
        <v>36848.13</v>
      </c>
      <c r="U812" s="27">
        <f t="shared" si="174"/>
        <v>1.38767323527289</v>
      </c>
      <c r="V812" s="26">
        <f>INDEX(检修、备用和必开!B:B,MATCH(统调负荷!$C812,检修、备用和必开!$A:$A,0))</f>
        <v>24866.8</v>
      </c>
      <c r="W812" s="26">
        <f>INDEX(检修、备用和必开!C:C,MATCH(统调负荷!$C812,检修、备用和必开!$A:$A,0))</f>
        <v>0</v>
      </c>
      <c r="X812" s="26">
        <f>INDEX(检修、备用和必开!D:D,MATCH(统调负荷!$C812,检修、备用和必开!$A:$A,0))</f>
        <v>12620</v>
      </c>
      <c r="Y812" s="26">
        <f>INDEX(检修、备用和必开!E:E,MATCH(统调负荷!$C812,检修、备用和必开!$A:$A,0))</f>
        <v>9217</v>
      </c>
      <c r="Z812" s="26">
        <f>INDEX(检修、备用和必开!F:F,MATCH(统调负荷!$C812,检修、备用和必开!$A:$A,0))</f>
        <v>980</v>
      </c>
      <c r="AA812" s="26">
        <f t="shared" si="175"/>
        <v>68645.6</v>
      </c>
      <c r="AB812" s="26">
        <v>441.5</v>
      </c>
      <c r="AC812" s="26">
        <v>369.17</v>
      </c>
      <c r="AD812" s="76">
        <f t="shared" si="176"/>
        <v>45666.4375</v>
      </c>
      <c r="AE812" s="27">
        <f t="shared" si="177"/>
        <v>-867.100000000006</v>
      </c>
      <c r="AF812" s="27">
        <f t="shared" si="178"/>
        <v>-1847.52</v>
      </c>
      <c r="AG812" s="27">
        <f t="shared" si="179"/>
        <v>110.299999999999</v>
      </c>
      <c r="AH812" s="27">
        <f t="shared" si="180"/>
        <v>-363.099999999999</v>
      </c>
      <c r="AI812" s="27">
        <f t="shared" si="181"/>
        <v>1168.4</v>
      </c>
      <c r="AJ812" s="27">
        <f t="shared" si="182"/>
        <v>64.8199999999999</v>
      </c>
      <c r="AK812" s="26">
        <f>INDEX(检修、备用和必开!I:I,MATCH(统调负荷!$C812,检修、备用和必开!$A:$A,0))</f>
        <v>9744.64999999999</v>
      </c>
    </row>
    <row r="813" ht="13.8" spans="1:37">
      <c r="A813" s="26">
        <f t="shared" si="170"/>
        <v>4</v>
      </c>
      <c r="B813" s="26">
        <f t="shared" si="171"/>
        <v>10</v>
      </c>
      <c r="C813" t="s">
        <v>30</v>
      </c>
      <c r="D813" s="75">
        <v>0.447916666666667</v>
      </c>
      <c r="E813" s="26">
        <v>98370</v>
      </c>
      <c r="F813" s="26">
        <v>47663.7</v>
      </c>
      <c r="G813" s="26">
        <v>15922</v>
      </c>
      <c r="H813" s="26">
        <v>24161.2</v>
      </c>
      <c r="I813" s="26">
        <v>12030</v>
      </c>
      <c r="J813" s="26">
        <v>-1406.9</v>
      </c>
      <c r="K813" s="26">
        <f t="shared" si="183"/>
        <v>38446.7</v>
      </c>
      <c r="L813" s="27">
        <f t="shared" si="172"/>
        <v>1.78547443603742</v>
      </c>
      <c r="M813" s="75">
        <v>0.447916666666667</v>
      </c>
      <c r="N813" s="26">
        <v>97603.4</v>
      </c>
      <c r="O813" s="26">
        <v>45676.12</v>
      </c>
      <c r="P813" s="26">
        <v>16463.4</v>
      </c>
      <c r="Q813" s="26">
        <v>23567.2</v>
      </c>
      <c r="R813" s="26">
        <v>13348.4</v>
      </c>
      <c r="S813" s="26">
        <v>-1451.72</v>
      </c>
      <c r="T813" s="26">
        <f t="shared" si="173"/>
        <v>36459.12</v>
      </c>
      <c r="U813" s="27">
        <f t="shared" si="174"/>
        <v>1.39867218483135</v>
      </c>
      <c r="V813" s="26">
        <f>INDEX(检修、备用和必开!B:B,MATCH(统调负荷!$C813,检修、备用和必开!$A:$A,0))</f>
        <v>24866.8</v>
      </c>
      <c r="W813" s="26">
        <f>INDEX(检修、备用和必开!C:C,MATCH(统调负荷!$C813,检修、备用和必开!$A:$A,0))</f>
        <v>0</v>
      </c>
      <c r="X813" s="26">
        <f>INDEX(检修、备用和必开!D:D,MATCH(统调负荷!$C813,检修、备用和必开!$A:$A,0))</f>
        <v>12620</v>
      </c>
      <c r="Y813" s="26">
        <f>INDEX(检修、备用和必开!E:E,MATCH(统调负荷!$C813,检修、备用和必开!$A:$A,0))</f>
        <v>9217</v>
      </c>
      <c r="Z813" s="26">
        <f>INDEX(检修、备用和必开!F:F,MATCH(统调负荷!$C813,检修、备用和必开!$A:$A,0))</f>
        <v>980</v>
      </c>
      <c r="AA813" s="26">
        <f t="shared" si="175"/>
        <v>68645.6</v>
      </c>
      <c r="AB813" s="26">
        <v>416.38</v>
      </c>
      <c r="AC813" s="26">
        <v>368.09</v>
      </c>
      <c r="AD813" s="76">
        <f t="shared" si="176"/>
        <v>45666.4479166667</v>
      </c>
      <c r="AE813" s="27">
        <f t="shared" si="177"/>
        <v>-766.600000000006</v>
      </c>
      <c r="AF813" s="27">
        <f t="shared" si="178"/>
        <v>-1987.57999999999</v>
      </c>
      <c r="AG813" s="27">
        <f t="shared" si="179"/>
        <v>541.400000000001</v>
      </c>
      <c r="AH813" s="27">
        <f t="shared" si="180"/>
        <v>-594</v>
      </c>
      <c r="AI813" s="27">
        <f t="shared" si="181"/>
        <v>1318.4</v>
      </c>
      <c r="AJ813" s="27">
        <f t="shared" si="182"/>
        <v>-44.8199999999999</v>
      </c>
      <c r="AK813" s="26">
        <f>INDEX(检修、备用和必开!I:I,MATCH(统调负荷!$C813,检修、备用和必开!$A:$A,0))</f>
        <v>9744.64999999999</v>
      </c>
    </row>
    <row r="814" ht="13.8" spans="1:37">
      <c r="A814" s="26">
        <f t="shared" si="170"/>
        <v>4</v>
      </c>
      <c r="B814" s="26">
        <f t="shared" si="171"/>
        <v>11</v>
      </c>
      <c r="C814" t="s">
        <v>30</v>
      </c>
      <c r="D814" s="75">
        <v>0.458333333333333</v>
      </c>
      <c r="E814" s="26">
        <v>98130</v>
      </c>
      <c r="F814" s="26">
        <v>47943.1</v>
      </c>
      <c r="G814" s="26">
        <v>15023</v>
      </c>
      <c r="H814" s="26">
        <v>24249</v>
      </c>
      <c r="I814" s="26">
        <v>12322</v>
      </c>
      <c r="J814" s="26">
        <v>-1407.1</v>
      </c>
      <c r="K814" s="26">
        <f t="shared" si="183"/>
        <v>38726.1</v>
      </c>
      <c r="L814" s="27">
        <f t="shared" si="172"/>
        <v>1.77259264423735</v>
      </c>
      <c r="M814" s="75">
        <v>0.458333333333333</v>
      </c>
      <c r="N814" s="26">
        <v>97085.8</v>
      </c>
      <c r="O814" s="26">
        <v>45769.85</v>
      </c>
      <c r="P814" s="26">
        <v>15439</v>
      </c>
      <c r="Q814" s="26">
        <v>23463.9</v>
      </c>
      <c r="R814" s="26">
        <v>13841.6</v>
      </c>
      <c r="S814" s="26">
        <v>-1428.55</v>
      </c>
      <c r="T814" s="26">
        <f t="shared" si="173"/>
        <v>36552.85</v>
      </c>
      <c r="U814" s="27">
        <f t="shared" si="174"/>
        <v>1.39600612939864</v>
      </c>
      <c r="V814" s="26">
        <f>INDEX(检修、备用和必开!B:B,MATCH(统调负荷!$C814,检修、备用和必开!$A:$A,0))</f>
        <v>24866.8</v>
      </c>
      <c r="W814" s="26">
        <f>INDEX(检修、备用和必开!C:C,MATCH(统调负荷!$C814,检修、备用和必开!$A:$A,0))</f>
        <v>0</v>
      </c>
      <c r="X814" s="26">
        <f>INDEX(检修、备用和必开!D:D,MATCH(统调负荷!$C814,检修、备用和必开!$A:$A,0))</f>
        <v>12620</v>
      </c>
      <c r="Y814" s="26">
        <f>INDEX(检修、备用和必开!E:E,MATCH(统调负荷!$C814,检修、备用和必开!$A:$A,0))</f>
        <v>9217</v>
      </c>
      <c r="Z814" s="26">
        <f>INDEX(检修、备用和必开!F:F,MATCH(统调负荷!$C814,检修、备用和必开!$A:$A,0))</f>
        <v>980</v>
      </c>
      <c r="AA814" s="26">
        <f t="shared" si="175"/>
        <v>68645.6</v>
      </c>
      <c r="AB814" s="26">
        <v>456.04</v>
      </c>
      <c r="AC814" s="26">
        <v>350.2</v>
      </c>
      <c r="AD814" s="76">
        <f t="shared" si="176"/>
        <v>45666.4583333333</v>
      </c>
      <c r="AE814" s="27">
        <f t="shared" si="177"/>
        <v>-1044.2</v>
      </c>
      <c r="AF814" s="27">
        <f t="shared" si="178"/>
        <v>-2173.25</v>
      </c>
      <c r="AG814" s="27">
        <f t="shared" si="179"/>
        <v>416</v>
      </c>
      <c r="AH814" s="27">
        <f t="shared" si="180"/>
        <v>-785.099999999999</v>
      </c>
      <c r="AI814" s="27">
        <f t="shared" si="181"/>
        <v>1519.6</v>
      </c>
      <c r="AJ814" s="27">
        <f t="shared" si="182"/>
        <v>-21.45</v>
      </c>
      <c r="AK814" s="26">
        <f>INDEX(检修、备用和必开!I:I,MATCH(统调负荷!$C814,检修、备用和必开!$A:$A,0))</f>
        <v>9744.64999999999</v>
      </c>
    </row>
    <row r="815" ht="13.8" spans="1:37">
      <c r="A815" s="26">
        <f t="shared" si="170"/>
        <v>4</v>
      </c>
      <c r="B815" s="26">
        <f t="shared" si="171"/>
        <v>11</v>
      </c>
      <c r="C815" t="s">
        <v>30</v>
      </c>
      <c r="D815" s="75">
        <v>0.46875</v>
      </c>
      <c r="E815" s="26">
        <v>97655</v>
      </c>
      <c r="F815" s="26">
        <v>47431</v>
      </c>
      <c r="G815" s="26">
        <v>14782</v>
      </c>
      <c r="H815" s="26">
        <v>24275.3</v>
      </c>
      <c r="I815" s="26">
        <v>12574</v>
      </c>
      <c r="J815" s="26">
        <v>-1407.3</v>
      </c>
      <c r="K815" s="26">
        <f t="shared" si="183"/>
        <v>38214</v>
      </c>
      <c r="L815" s="27">
        <f t="shared" si="172"/>
        <v>1.79634688857487</v>
      </c>
      <c r="M815" s="75">
        <v>0.46875</v>
      </c>
      <c r="N815" s="26">
        <v>96789.7</v>
      </c>
      <c r="O815" s="26">
        <v>45432.81</v>
      </c>
      <c r="P815" s="26">
        <v>15146</v>
      </c>
      <c r="Q815" s="26">
        <v>23397.5</v>
      </c>
      <c r="R815" s="26">
        <v>14197.5</v>
      </c>
      <c r="S815" s="26">
        <v>-1384.11</v>
      </c>
      <c r="T815" s="26">
        <f t="shared" si="173"/>
        <v>36215.81</v>
      </c>
      <c r="U815" s="27">
        <f t="shared" si="174"/>
        <v>1.40564065590394</v>
      </c>
      <c r="V815" s="26">
        <f>INDEX(检修、备用和必开!B:B,MATCH(统调负荷!$C815,检修、备用和必开!$A:$A,0))</f>
        <v>24866.8</v>
      </c>
      <c r="W815" s="26">
        <f>INDEX(检修、备用和必开!C:C,MATCH(统调负荷!$C815,检修、备用和必开!$A:$A,0))</f>
        <v>0</v>
      </c>
      <c r="X815" s="26">
        <f>INDEX(检修、备用和必开!D:D,MATCH(统调负荷!$C815,检修、备用和必开!$A:$A,0))</f>
        <v>12620</v>
      </c>
      <c r="Y815" s="26">
        <f>INDEX(检修、备用和必开!E:E,MATCH(统调负荷!$C815,检修、备用和必开!$A:$A,0))</f>
        <v>9217</v>
      </c>
      <c r="Z815" s="26">
        <f>INDEX(检修、备用和必开!F:F,MATCH(统调负荷!$C815,检修、备用和必开!$A:$A,0))</f>
        <v>980</v>
      </c>
      <c r="AA815" s="26">
        <f t="shared" si="175"/>
        <v>68645.6</v>
      </c>
      <c r="AB815" s="26">
        <v>440.06</v>
      </c>
      <c r="AC815" s="26">
        <v>327.46</v>
      </c>
      <c r="AD815" s="76">
        <f t="shared" si="176"/>
        <v>45666.46875</v>
      </c>
      <c r="AE815" s="27">
        <f t="shared" si="177"/>
        <v>-865.300000000003</v>
      </c>
      <c r="AF815" s="27">
        <f t="shared" si="178"/>
        <v>-1998.19</v>
      </c>
      <c r="AG815" s="27">
        <f t="shared" si="179"/>
        <v>364</v>
      </c>
      <c r="AH815" s="27">
        <f t="shared" si="180"/>
        <v>-877.799999999999</v>
      </c>
      <c r="AI815" s="27">
        <f t="shared" si="181"/>
        <v>1623.5</v>
      </c>
      <c r="AJ815" s="27">
        <f t="shared" si="182"/>
        <v>23.1900000000001</v>
      </c>
      <c r="AK815" s="26">
        <f>INDEX(检修、备用和必开!I:I,MATCH(统调负荷!$C815,检修、备用和必开!$A:$A,0))</f>
        <v>9744.64999999999</v>
      </c>
    </row>
    <row r="816" ht="13.8" spans="1:37">
      <c r="A816" s="26">
        <f t="shared" si="170"/>
        <v>4</v>
      </c>
      <c r="B816" s="26">
        <f t="shared" si="171"/>
        <v>11</v>
      </c>
      <c r="C816" t="s">
        <v>30</v>
      </c>
      <c r="D816" s="75">
        <v>0.479166666666667</v>
      </c>
      <c r="E816" s="26">
        <v>96230</v>
      </c>
      <c r="F816" s="26">
        <v>47021.5</v>
      </c>
      <c r="G816" s="26">
        <v>13666</v>
      </c>
      <c r="H816" s="26">
        <v>24153.4</v>
      </c>
      <c r="I816" s="26">
        <v>12796</v>
      </c>
      <c r="J816" s="26">
        <v>-1406.9</v>
      </c>
      <c r="K816" s="26">
        <f t="shared" si="183"/>
        <v>37804.5</v>
      </c>
      <c r="L816" s="27">
        <f t="shared" si="172"/>
        <v>1.81580499675964</v>
      </c>
      <c r="M816" s="75">
        <v>0.479166666666667</v>
      </c>
      <c r="N816" s="26">
        <v>94802</v>
      </c>
      <c r="O816" s="26">
        <v>44487.8</v>
      </c>
      <c r="P816" s="26">
        <v>14366.7</v>
      </c>
      <c r="Q816" s="26">
        <v>22819.5</v>
      </c>
      <c r="R816" s="26">
        <v>14498.1</v>
      </c>
      <c r="S816" s="26">
        <v>-1370.1</v>
      </c>
      <c r="T816" s="26">
        <f t="shared" si="173"/>
        <v>35270.8</v>
      </c>
      <c r="U816" s="27">
        <f t="shared" si="174"/>
        <v>1.43337760070828</v>
      </c>
      <c r="V816" s="26">
        <f>INDEX(检修、备用和必开!B:B,MATCH(统调负荷!$C816,检修、备用和必开!$A:$A,0))</f>
        <v>24866.8</v>
      </c>
      <c r="W816" s="26">
        <f>INDEX(检修、备用和必开!C:C,MATCH(统调负荷!$C816,检修、备用和必开!$A:$A,0))</f>
        <v>0</v>
      </c>
      <c r="X816" s="26">
        <f>INDEX(检修、备用和必开!D:D,MATCH(统调负荷!$C816,检修、备用和必开!$A:$A,0))</f>
        <v>12620</v>
      </c>
      <c r="Y816" s="26">
        <f>INDEX(检修、备用和必开!E:E,MATCH(统调负荷!$C816,检修、备用和必开!$A:$A,0))</f>
        <v>9217</v>
      </c>
      <c r="Z816" s="26">
        <f>INDEX(检修、备用和必开!F:F,MATCH(统调负荷!$C816,检修、备用和必开!$A:$A,0))</f>
        <v>980</v>
      </c>
      <c r="AA816" s="26">
        <f t="shared" si="175"/>
        <v>68645.6</v>
      </c>
      <c r="AB816" s="26">
        <v>389.2</v>
      </c>
      <c r="AC816" s="26">
        <v>343.72</v>
      </c>
      <c r="AD816" s="76">
        <f t="shared" si="176"/>
        <v>45666.4791666667</v>
      </c>
      <c r="AE816" s="27">
        <f t="shared" si="177"/>
        <v>-1428</v>
      </c>
      <c r="AF816" s="27">
        <f t="shared" si="178"/>
        <v>-2533.7</v>
      </c>
      <c r="AG816" s="27">
        <f t="shared" si="179"/>
        <v>700.700000000001</v>
      </c>
      <c r="AH816" s="27">
        <f t="shared" si="180"/>
        <v>-1333.9</v>
      </c>
      <c r="AI816" s="27">
        <f t="shared" si="181"/>
        <v>1702.1</v>
      </c>
      <c r="AJ816" s="27">
        <f t="shared" si="182"/>
        <v>36.8000000000002</v>
      </c>
      <c r="AK816" s="26">
        <f>INDEX(检修、备用和必开!I:I,MATCH(统调负荷!$C816,检修、备用和必开!$A:$A,0))</f>
        <v>9744.64999999999</v>
      </c>
    </row>
    <row r="817" ht="13.8" spans="1:37">
      <c r="A817" s="26">
        <f t="shared" si="170"/>
        <v>4</v>
      </c>
      <c r="B817" s="26">
        <f t="shared" si="171"/>
        <v>11</v>
      </c>
      <c r="C817" t="s">
        <v>30</v>
      </c>
      <c r="D817" s="75">
        <v>0.489583333333333</v>
      </c>
      <c r="E817" s="26">
        <v>93135</v>
      </c>
      <c r="F817" s="26">
        <v>44891.2</v>
      </c>
      <c r="G817" s="26">
        <v>12577</v>
      </c>
      <c r="H817" s="26">
        <v>24151.7</v>
      </c>
      <c r="I817" s="26">
        <v>12922</v>
      </c>
      <c r="J817" s="26">
        <v>-1406.9</v>
      </c>
      <c r="K817" s="26">
        <f t="shared" si="183"/>
        <v>35674.2</v>
      </c>
      <c r="L817" s="27">
        <f t="shared" si="172"/>
        <v>1.92423656311844</v>
      </c>
      <c r="M817" s="75">
        <v>0.489583333333333</v>
      </c>
      <c r="N817" s="26">
        <v>91967</v>
      </c>
      <c r="O817" s="26">
        <v>43232.16</v>
      </c>
      <c r="P817" s="26">
        <v>13193</v>
      </c>
      <c r="Q817" s="26">
        <v>22245.4</v>
      </c>
      <c r="R817" s="26">
        <v>14680.1</v>
      </c>
      <c r="S817" s="26">
        <v>-1383.66</v>
      </c>
      <c r="T817" s="26">
        <f t="shared" si="173"/>
        <v>34015.16</v>
      </c>
      <c r="U817" s="27">
        <f t="shared" si="174"/>
        <v>1.47197093351883</v>
      </c>
      <c r="V817" s="26">
        <f>INDEX(检修、备用和必开!B:B,MATCH(统调负荷!$C817,检修、备用和必开!$A:$A,0))</f>
        <v>24866.8</v>
      </c>
      <c r="W817" s="26">
        <f>INDEX(检修、备用和必开!C:C,MATCH(统调负荷!$C817,检修、备用和必开!$A:$A,0))</f>
        <v>0</v>
      </c>
      <c r="X817" s="26">
        <f>INDEX(检修、备用和必开!D:D,MATCH(统调负荷!$C817,检修、备用和必开!$A:$A,0))</f>
        <v>12620</v>
      </c>
      <c r="Y817" s="26">
        <f>INDEX(检修、备用和必开!E:E,MATCH(统调负荷!$C817,检修、备用和必开!$A:$A,0))</f>
        <v>9217</v>
      </c>
      <c r="Z817" s="26">
        <f>INDEX(检修、备用和必开!F:F,MATCH(统调负荷!$C817,检修、备用和必开!$A:$A,0))</f>
        <v>980</v>
      </c>
      <c r="AA817" s="26">
        <f t="shared" si="175"/>
        <v>68645.6</v>
      </c>
      <c r="AB817" s="26">
        <v>352.4</v>
      </c>
      <c r="AC817" s="26">
        <v>346.64</v>
      </c>
      <c r="AD817" s="76">
        <f t="shared" si="176"/>
        <v>45666.4895833333</v>
      </c>
      <c r="AE817" s="27">
        <f t="shared" si="177"/>
        <v>-1168</v>
      </c>
      <c r="AF817" s="27">
        <f t="shared" si="178"/>
        <v>-1659.03999999999</v>
      </c>
      <c r="AG817" s="27">
        <f t="shared" si="179"/>
        <v>616</v>
      </c>
      <c r="AH817" s="27">
        <f t="shared" si="180"/>
        <v>-1906.3</v>
      </c>
      <c r="AI817" s="27">
        <f t="shared" si="181"/>
        <v>1758.1</v>
      </c>
      <c r="AJ817" s="27">
        <f t="shared" si="182"/>
        <v>23.24</v>
      </c>
      <c r="AK817" s="26">
        <f>INDEX(检修、备用和必开!I:I,MATCH(统调负荷!$C817,检修、备用和必开!$A:$A,0))</f>
        <v>9744.64999999999</v>
      </c>
    </row>
    <row r="818" ht="13.8" spans="1:37">
      <c r="A818" s="26">
        <f t="shared" si="170"/>
        <v>4</v>
      </c>
      <c r="B818" s="26">
        <f t="shared" si="171"/>
        <v>12</v>
      </c>
      <c r="C818" t="s">
        <v>30</v>
      </c>
      <c r="D818" s="75">
        <v>0.5</v>
      </c>
      <c r="E818" s="26">
        <v>87590</v>
      </c>
      <c r="F818" s="26">
        <v>41901.19</v>
      </c>
      <c r="G818" s="26">
        <v>11404</v>
      </c>
      <c r="H818" s="26">
        <v>22668.7</v>
      </c>
      <c r="I818" s="26">
        <v>13023</v>
      </c>
      <c r="J818" s="26">
        <v>-1406.89</v>
      </c>
      <c r="K818" s="26">
        <f t="shared" si="183"/>
        <v>32684.19</v>
      </c>
      <c r="L818" s="27">
        <f t="shared" si="172"/>
        <v>2.10026927392112</v>
      </c>
      <c r="M818" s="75">
        <v>0.5</v>
      </c>
      <c r="N818" s="26">
        <v>85824.3</v>
      </c>
      <c r="O818" s="26">
        <v>39489.42</v>
      </c>
      <c r="P818" s="26">
        <v>12088.7</v>
      </c>
      <c r="Q818" s="26">
        <v>20877.3</v>
      </c>
      <c r="R818" s="26">
        <v>14784.5</v>
      </c>
      <c r="S818" s="26">
        <v>-1415.62</v>
      </c>
      <c r="T818" s="26">
        <f t="shared" si="173"/>
        <v>30272.42</v>
      </c>
      <c r="U818" s="27">
        <f t="shared" si="174"/>
        <v>1.60041331312153</v>
      </c>
      <c r="V818" s="26">
        <f>INDEX(检修、备用和必开!B:B,MATCH(统调负荷!$C818,检修、备用和必开!$A:$A,0))</f>
        <v>24866.8</v>
      </c>
      <c r="W818" s="26">
        <f>INDEX(检修、备用和必开!C:C,MATCH(统调负荷!$C818,检修、备用和必开!$A:$A,0))</f>
        <v>0</v>
      </c>
      <c r="X818" s="26">
        <f>INDEX(检修、备用和必开!D:D,MATCH(统调负荷!$C818,检修、备用和必开!$A:$A,0))</f>
        <v>12620</v>
      </c>
      <c r="Y818" s="26">
        <f>INDEX(检修、备用和必开!E:E,MATCH(统调负荷!$C818,检修、备用和必开!$A:$A,0))</f>
        <v>9217</v>
      </c>
      <c r="Z818" s="26">
        <f>INDEX(检修、备用和必开!F:F,MATCH(统调负荷!$C818,检修、备用和必开!$A:$A,0))</f>
        <v>980</v>
      </c>
      <c r="AA818" s="26">
        <f t="shared" si="175"/>
        <v>68645.6</v>
      </c>
      <c r="AB818" s="26">
        <v>327.78</v>
      </c>
      <c r="AC818" s="26">
        <v>85.2</v>
      </c>
      <c r="AD818" s="76">
        <f t="shared" si="176"/>
        <v>45666.5</v>
      </c>
      <c r="AE818" s="27">
        <f t="shared" si="177"/>
        <v>-1765.7</v>
      </c>
      <c r="AF818" s="27">
        <f t="shared" si="178"/>
        <v>-2411.77</v>
      </c>
      <c r="AG818" s="27">
        <f t="shared" si="179"/>
        <v>684.700000000001</v>
      </c>
      <c r="AH818" s="27">
        <f t="shared" si="180"/>
        <v>-1791.4</v>
      </c>
      <c r="AI818" s="27">
        <f t="shared" si="181"/>
        <v>1761.5</v>
      </c>
      <c r="AJ818" s="27">
        <f t="shared" si="182"/>
        <v>-8.72999999999979</v>
      </c>
      <c r="AK818" s="26">
        <f>INDEX(检修、备用和必开!I:I,MATCH(统调负荷!$C818,检修、备用和必开!$A:$A,0))</f>
        <v>9744.64999999999</v>
      </c>
    </row>
    <row r="819" ht="13.8" spans="1:37">
      <c r="A819" s="26">
        <f t="shared" si="170"/>
        <v>4</v>
      </c>
      <c r="B819" s="26">
        <f t="shared" si="171"/>
        <v>12</v>
      </c>
      <c r="C819" t="s">
        <v>30</v>
      </c>
      <c r="D819" s="75">
        <v>0.510416666666667</v>
      </c>
      <c r="E819" s="26">
        <v>87350</v>
      </c>
      <c r="F819" s="26">
        <v>43321.8</v>
      </c>
      <c r="G819" s="26">
        <v>10444</v>
      </c>
      <c r="H819" s="26">
        <v>21900.3</v>
      </c>
      <c r="I819" s="26">
        <v>13091</v>
      </c>
      <c r="J819" s="26">
        <v>-1407.1</v>
      </c>
      <c r="K819" s="26">
        <f t="shared" si="183"/>
        <v>34104.8</v>
      </c>
      <c r="L819" s="27">
        <f t="shared" si="172"/>
        <v>2.01278412422885</v>
      </c>
      <c r="M819" s="75">
        <v>0.510416666666667</v>
      </c>
      <c r="N819" s="26">
        <v>86241.1</v>
      </c>
      <c r="O819" s="26">
        <v>41279.96</v>
      </c>
      <c r="P819" s="26">
        <v>11351.5</v>
      </c>
      <c r="Q819" s="26">
        <v>20024.4</v>
      </c>
      <c r="R819" s="26">
        <v>14966.2</v>
      </c>
      <c r="S819" s="26">
        <v>-1380.96</v>
      </c>
      <c r="T819" s="26">
        <f t="shared" si="173"/>
        <v>32062.96</v>
      </c>
      <c r="U819" s="27">
        <f t="shared" si="174"/>
        <v>1.53628139228019</v>
      </c>
      <c r="V819" s="26">
        <f>INDEX(检修、备用和必开!B:B,MATCH(统调负荷!$C819,检修、备用和必开!$A:$A,0))</f>
        <v>24866.8</v>
      </c>
      <c r="W819" s="26">
        <f>INDEX(检修、备用和必开!C:C,MATCH(统调负荷!$C819,检修、备用和必开!$A:$A,0))</f>
        <v>0</v>
      </c>
      <c r="X819" s="26">
        <f>INDEX(检修、备用和必开!D:D,MATCH(统调负荷!$C819,检修、备用和必开!$A:$A,0))</f>
        <v>12620</v>
      </c>
      <c r="Y819" s="26">
        <f>INDEX(检修、备用和必开!E:E,MATCH(统调负荷!$C819,检修、备用和必开!$A:$A,0))</f>
        <v>9217</v>
      </c>
      <c r="Z819" s="26">
        <f>INDEX(检修、备用和必开!F:F,MATCH(统调负荷!$C819,检修、备用和必开!$A:$A,0))</f>
        <v>980</v>
      </c>
      <c r="AA819" s="26">
        <f t="shared" si="175"/>
        <v>68645.6</v>
      </c>
      <c r="AB819" s="26">
        <v>341.57</v>
      </c>
      <c r="AC819" s="26">
        <v>349.96</v>
      </c>
      <c r="AD819" s="76">
        <f t="shared" si="176"/>
        <v>45666.5104166667</v>
      </c>
      <c r="AE819" s="27">
        <f t="shared" si="177"/>
        <v>-1108.89999999999</v>
      </c>
      <c r="AF819" s="27">
        <f t="shared" si="178"/>
        <v>-2041.84</v>
      </c>
      <c r="AG819" s="27">
        <f t="shared" si="179"/>
        <v>907.5</v>
      </c>
      <c r="AH819" s="27">
        <f t="shared" si="180"/>
        <v>-1875.9</v>
      </c>
      <c r="AI819" s="27">
        <f t="shared" si="181"/>
        <v>1875.2</v>
      </c>
      <c r="AJ819" s="27">
        <f t="shared" si="182"/>
        <v>26.1399999999999</v>
      </c>
      <c r="AK819" s="26">
        <f>INDEX(检修、备用和必开!I:I,MATCH(统调负荷!$C819,检修、备用和必开!$A:$A,0))</f>
        <v>9744.64999999999</v>
      </c>
    </row>
    <row r="820" ht="13.8" spans="1:37">
      <c r="A820" s="26">
        <f t="shared" si="170"/>
        <v>4</v>
      </c>
      <c r="B820" s="26">
        <f t="shared" si="171"/>
        <v>12</v>
      </c>
      <c r="C820" t="s">
        <v>30</v>
      </c>
      <c r="D820" s="75">
        <v>0.520833333333333</v>
      </c>
      <c r="E820" s="26">
        <v>86635</v>
      </c>
      <c r="F820" s="26">
        <v>43142.2</v>
      </c>
      <c r="G820" s="26">
        <v>9987</v>
      </c>
      <c r="H820" s="26">
        <v>21820.9</v>
      </c>
      <c r="I820" s="26">
        <v>13092</v>
      </c>
      <c r="J820" s="26">
        <v>-1407.1</v>
      </c>
      <c r="K820" s="26">
        <f t="shared" si="183"/>
        <v>33925.2</v>
      </c>
      <c r="L820" s="27">
        <f t="shared" si="172"/>
        <v>2.02343980286041</v>
      </c>
      <c r="M820" s="75">
        <v>0.520833333333333</v>
      </c>
      <c r="N820" s="26">
        <v>85501.2</v>
      </c>
      <c r="O820" s="26">
        <v>41095.48</v>
      </c>
      <c r="P820" s="26">
        <v>11122.9</v>
      </c>
      <c r="Q820" s="26">
        <v>19584.9</v>
      </c>
      <c r="R820" s="26">
        <v>15025.5</v>
      </c>
      <c r="S820" s="26">
        <v>-1327.58</v>
      </c>
      <c r="T820" s="26">
        <f t="shared" si="173"/>
        <v>31878.48</v>
      </c>
      <c r="U820" s="27">
        <f t="shared" si="174"/>
        <v>1.54265044558825</v>
      </c>
      <c r="V820" s="26">
        <f>INDEX(检修、备用和必开!B:B,MATCH(统调负荷!$C820,检修、备用和必开!$A:$A,0))</f>
        <v>24866.8</v>
      </c>
      <c r="W820" s="26">
        <f>INDEX(检修、备用和必开!C:C,MATCH(统调负荷!$C820,检修、备用和必开!$A:$A,0))</f>
        <v>0</v>
      </c>
      <c r="X820" s="26">
        <f>INDEX(检修、备用和必开!D:D,MATCH(统调负荷!$C820,检修、备用和必开!$A:$A,0))</f>
        <v>12620</v>
      </c>
      <c r="Y820" s="26">
        <f>INDEX(检修、备用和必开!E:E,MATCH(统调负荷!$C820,检修、备用和必开!$A:$A,0))</f>
        <v>9217</v>
      </c>
      <c r="Z820" s="26">
        <f>INDEX(检修、备用和必开!F:F,MATCH(统调负荷!$C820,检修、备用和必开!$A:$A,0))</f>
        <v>980</v>
      </c>
      <c r="AA820" s="26">
        <f t="shared" si="175"/>
        <v>68645.6</v>
      </c>
      <c r="AB820" s="26">
        <v>336.78</v>
      </c>
      <c r="AC820" s="26">
        <v>328.72</v>
      </c>
      <c r="AD820" s="76">
        <f t="shared" si="176"/>
        <v>45666.5208333333</v>
      </c>
      <c r="AE820" s="27">
        <f t="shared" si="177"/>
        <v>-1133.8</v>
      </c>
      <c r="AF820" s="27">
        <f t="shared" si="178"/>
        <v>-2046.71999999999</v>
      </c>
      <c r="AG820" s="27">
        <f t="shared" si="179"/>
        <v>1135.9</v>
      </c>
      <c r="AH820" s="27">
        <f t="shared" si="180"/>
        <v>-2236</v>
      </c>
      <c r="AI820" s="27">
        <f t="shared" si="181"/>
        <v>1933.5</v>
      </c>
      <c r="AJ820" s="27">
        <f t="shared" si="182"/>
        <v>79.52</v>
      </c>
      <c r="AK820" s="26">
        <f>INDEX(检修、备用和必开!I:I,MATCH(统调负荷!$C820,检修、备用和必开!$A:$A,0))</f>
        <v>9744.64999999999</v>
      </c>
    </row>
    <row r="821" ht="13.8" spans="1:37">
      <c r="A821" s="26">
        <f t="shared" si="170"/>
        <v>4</v>
      </c>
      <c r="B821" s="26">
        <f t="shared" si="171"/>
        <v>12</v>
      </c>
      <c r="C821" t="s">
        <v>30</v>
      </c>
      <c r="D821" s="75">
        <v>0.53125</v>
      </c>
      <c r="E821" s="26">
        <v>86240</v>
      </c>
      <c r="F821" s="26">
        <v>43312.4</v>
      </c>
      <c r="G821" s="26">
        <v>9544</v>
      </c>
      <c r="H821" s="26">
        <v>21724.5</v>
      </c>
      <c r="I821" s="26">
        <v>13066</v>
      </c>
      <c r="J821" s="26">
        <v>-1406.9</v>
      </c>
      <c r="K821" s="26">
        <f t="shared" si="183"/>
        <v>34095.4</v>
      </c>
      <c r="L821" s="27">
        <f t="shared" si="172"/>
        <v>2.01333904280343</v>
      </c>
      <c r="M821" s="75">
        <v>0.53125</v>
      </c>
      <c r="N821" s="26">
        <v>85141.1</v>
      </c>
      <c r="O821" s="26">
        <v>41190.86</v>
      </c>
      <c r="P821" s="26">
        <v>10514.5</v>
      </c>
      <c r="Q821" s="26">
        <v>19926.2</v>
      </c>
      <c r="R821" s="26">
        <v>14908.7</v>
      </c>
      <c r="S821" s="26">
        <v>-1399.16</v>
      </c>
      <c r="T821" s="26">
        <f t="shared" si="173"/>
        <v>31973.86</v>
      </c>
      <c r="U821" s="27">
        <f t="shared" si="174"/>
        <v>1.53935093306567</v>
      </c>
      <c r="V821" s="26">
        <f>INDEX(检修、备用和必开!B:B,MATCH(统调负荷!$C821,检修、备用和必开!$A:$A,0))</f>
        <v>24866.8</v>
      </c>
      <c r="W821" s="26">
        <f>INDEX(检修、备用和必开!C:C,MATCH(统调负荷!$C821,检修、备用和必开!$A:$A,0))</f>
        <v>0</v>
      </c>
      <c r="X821" s="26">
        <f>INDEX(检修、备用和必开!D:D,MATCH(统调负荷!$C821,检修、备用和必开!$A:$A,0))</f>
        <v>12620</v>
      </c>
      <c r="Y821" s="26">
        <f>INDEX(检修、备用和必开!E:E,MATCH(统调负荷!$C821,检修、备用和必开!$A:$A,0))</f>
        <v>9217</v>
      </c>
      <c r="Z821" s="26">
        <f>INDEX(检修、备用和必开!F:F,MATCH(统调负荷!$C821,检修、备用和必开!$A:$A,0))</f>
        <v>980</v>
      </c>
      <c r="AA821" s="26">
        <f t="shared" si="175"/>
        <v>68645.6</v>
      </c>
      <c r="AB821" s="26">
        <v>338.15</v>
      </c>
      <c r="AC821" s="26">
        <v>242.79</v>
      </c>
      <c r="AD821" s="76">
        <f t="shared" si="176"/>
        <v>45666.53125</v>
      </c>
      <c r="AE821" s="27">
        <f t="shared" si="177"/>
        <v>-1098.89999999999</v>
      </c>
      <c r="AF821" s="27">
        <f t="shared" si="178"/>
        <v>-2121.54</v>
      </c>
      <c r="AG821" s="27">
        <f t="shared" si="179"/>
        <v>970.5</v>
      </c>
      <c r="AH821" s="27">
        <f t="shared" si="180"/>
        <v>-1798.3</v>
      </c>
      <c r="AI821" s="27">
        <f t="shared" si="181"/>
        <v>1842.7</v>
      </c>
      <c r="AJ821" s="27">
        <f t="shared" si="182"/>
        <v>7.74000000000001</v>
      </c>
      <c r="AK821" s="26">
        <f>INDEX(检修、备用和必开!I:I,MATCH(统调负荷!$C821,检修、备用和必开!$A:$A,0))</f>
        <v>9744.64999999999</v>
      </c>
    </row>
    <row r="822" ht="13.8" spans="1:37">
      <c r="A822" s="26">
        <f t="shared" si="170"/>
        <v>4</v>
      </c>
      <c r="B822" s="26">
        <f t="shared" si="171"/>
        <v>13</v>
      </c>
      <c r="C822" t="s">
        <v>30</v>
      </c>
      <c r="D822" s="75">
        <v>0.541666666666667</v>
      </c>
      <c r="E822" s="26">
        <v>86320</v>
      </c>
      <c r="F822" s="26">
        <v>43867.2</v>
      </c>
      <c r="G822" s="26">
        <v>8997</v>
      </c>
      <c r="H822" s="26">
        <v>21861.7</v>
      </c>
      <c r="I822" s="26">
        <v>13001</v>
      </c>
      <c r="J822" s="26">
        <v>-1406.9</v>
      </c>
      <c r="K822" s="26">
        <f t="shared" si="183"/>
        <v>34650.2</v>
      </c>
      <c r="L822" s="27">
        <f t="shared" si="172"/>
        <v>1.98110256217857</v>
      </c>
      <c r="M822" s="75">
        <v>0.541666666666667</v>
      </c>
      <c r="N822" s="26">
        <v>85196.6</v>
      </c>
      <c r="O822" s="26">
        <v>41657.68</v>
      </c>
      <c r="P822" s="26">
        <v>9937.98</v>
      </c>
      <c r="Q822" s="26">
        <v>20184.9</v>
      </c>
      <c r="R822" s="26">
        <v>14820.3</v>
      </c>
      <c r="S822" s="26">
        <v>-1404.26</v>
      </c>
      <c r="T822" s="26">
        <f t="shared" si="173"/>
        <v>32440.68</v>
      </c>
      <c r="U822" s="27">
        <f t="shared" si="174"/>
        <v>1.52340355272046</v>
      </c>
      <c r="V822" s="26">
        <f>INDEX(检修、备用和必开!B:B,MATCH(统调负荷!$C822,检修、备用和必开!$A:$A,0))</f>
        <v>24866.8</v>
      </c>
      <c r="W822" s="26">
        <f>INDEX(检修、备用和必开!C:C,MATCH(统调负荷!$C822,检修、备用和必开!$A:$A,0))</f>
        <v>0</v>
      </c>
      <c r="X822" s="26">
        <f>INDEX(检修、备用和必开!D:D,MATCH(统调负荷!$C822,检修、备用和必开!$A:$A,0))</f>
        <v>12620</v>
      </c>
      <c r="Y822" s="26">
        <f>INDEX(检修、备用和必开!E:E,MATCH(统调负荷!$C822,检修、备用和必开!$A:$A,0))</f>
        <v>9217</v>
      </c>
      <c r="Z822" s="26">
        <f>INDEX(检修、备用和必开!F:F,MATCH(统调负荷!$C822,检修、备用和必开!$A:$A,0))</f>
        <v>980</v>
      </c>
      <c r="AA822" s="26">
        <f t="shared" si="175"/>
        <v>68645.6</v>
      </c>
      <c r="AB822" s="26">
        <v>345.34</v>
      </c>
      <c r="AC822" s="26">
        <v>341.44</v>
      </c>
      <c r="AD822" s="76">
        <f t="shared" si="176"/>
        <v>45666.5416666667</v>
      </c>
      <c r="AE822" s="27">
        <f t="shared" si="177"/>
        <v>-1123.39999999999</v>
      </c>
      <c r="AF822" s="27">
        <f t="shared" si="178"/>
        <v>-2209.52</v>
      </c>
      <c r="AG822" s="27">
        <f t="shared" si="179"/>
        <v>940.98</v>
      </c>
      <c r="AH822" s="27">
        <f t="shared" si="180"/>
        <v>-1676.8</v>
      </c>
      <c r="AI822" s="27">
        <f t="shared" si="181"/>
        <v>1819.3</v>
      </c>
      <c r="AJ822" s="27">
        <f t="shared" si="182"/>
        <v>2.6400000000001</v>
      </c>
      <c r="AK822" s="26">
        <f>INDEX(检修、备用和必开!I:I,MATCH(统调负荷!$C822,检修、备用和必开!$A:$A,0))</f>
        <v>9744.64999999999</v>
      </c>
    </row>
    <row r="823" ht="13.8" spans="1:37">
      <c r="A823" s="26">
        <f t="shared" si="170"/>
        <v>4</v>
      </c>
      <c r="B823" s="26">
        <f t="shared" si="171"/>
        <v>13</v>
      </c>
      <c r="C823" t="s">
        <v>30</v>
      </c>
      <c r="D823" s="75">
        <v>0.552083333333333</v>
      </c>
      <c r="E823" s="26">
        <v>87985</v>
      </c>
      <c r="F823" s="26">
        <v>45727</v>
      </c>
      <c r="G823" s="26">
        <v>8994</v>
      </c>
      <c r="H823" s="26">
        <v>21753.9</v>
      </c>
      <c r="I823" s="26">
        <v>12917</v>
      </c>
      <c r="J823" s="26">
        <v>-1406.9</v>
      </c>
      <c r="K823" s="26">
        <f t="shared" si="183"/>
        <v>36510</v>
      </c>
      <c r="L823" s="27">
        <f t="shared" si="172"/>
        <v>1.88018625034237</v>
      </c>
      <c r="M823" s="75">
        <v>0.552083333333333</v>
      </c>
      <c r="N823" s="26">
        <v>86532.5</v>
      </c>
      <c r="O823" s="26">
        <v>42752.08</v>
      </c>
      <c r="P823" s="26">
        <v>10145.8</v>
      </c>
      <c r="Q823" s="26">
        <v>20372.6</v>
      </c>
      <c r="R823" s="26">
        <v>14665.1</v>
      </c>
      <c r="S823" s="26">
        <v>-1403.08</v>
      </c>
      <c r="T823" s="26">
        <f t="shared" si="173"/>
        <v>33535.08</v>
      </c>
      <c r="U823" s="27">
        <f t="shared" si="174"/>
        <v>1.48728157333927</v>
      </c>
      <c r="V823" s="26">
        <f>INDEX(检修、备用和必开!B:B,MATCH(统调负荷!$C823,检修、备用和必开!$A:$A,0))</f>
        <v>24866.8</v>
      </c>
      <c r="W823" s="26">
        <f>INDEX(检修、备用和必开!C:C,MATCH(统调负荷!$C823,检修、备用和必开!$A:$A,0))</f>
        <v>0</v>
      </c>
      <c r="X823" s="26">
        <f>INDEX(检修、备用和必开!D:D,MATCH(统调负荷!$C823,检修、备用和必开!$A:$A,0))</f>
        <v>12620</v>
      </c>
      <c r="Y823" s="26">
        <f>INDEX(检修、备用和必开!E:E,MATCH(统调负荷!$C823,检修、备用和必开!$A:$A,0))</f>
        <v>9217</v>
      </c>
      <c r="Z823" s="26">
        <f>INDEX(检修、备用和必开!F:F,MATCH(统调负荷!$C823,检修、备用和必开!$A:$A,0))</f>
        <v>980</v>
      </c>
      <c r="AA823" s="26">
        <f t="shared" si="175"/>
        <v>68645.6</v>
      </c>
      <c r="AB823" s="26">
        <v>356.45</v>
      </c>
      <c r="AC823" s="26">
        <v>343.02</v>
      </c>
      <c r="AD823" s="76">
        <f t="shared" si="176"/>
        <v>45666.5520833333</v>
      </c>
      <c r="AE823" s="27">
        <f t="shared" si="177"/>
        <v>-1452.5</v>
      </c>
      <c r="AF823" s="27">
        <f t="shared" si="178"/>
        <v>-2974.92</v>
      </c>
      <c r="AG823" s="27">
        <f t="shared" si="179"/>
        <v>1151.8</v>
      </c>
      <c r="AH823" s="27">
        <f t="shared" si="180"/>
        <v>-1381.3</v>
      </c>
      <c r="AI823" s="27">
        <f t="shared" si="181"/>
        <v>1748.1</v>
      </c>
      <c r="AJ823" s="27">
        <f t="shared" si="182"/>
        <v>3.82000000000016</v>
      </c>
      <c r="AK823" s="26">
        <f>INDEX(检修、备用和必开!I:I,MATCH(统调负荷!$C823,检修、备用和必开!$A:$A,0))</f>
        <v>9744.64999999999</v>
      </c>
    </row>
    <row r="824" ht="13.8" spans="1:37">
      <c r="A824" s="26">
        <f t="shared" si="170"/>
        <v>4</v>
      </c>
      <c r="B824" s="26">
        <f t="shared" si="171"/>
        <v>13</v>
      </c>
      <c r="C824" t="s">
        <v>30</v>
      </c>
      <c r="D824" s="75">
        <v>0.5625</v>
      </c>
      <c r="E824" s="26">
        <v>90205</v>
      </c>
      <c r="F824" s="26">
        <v>48144.6</v>
      </c>
      <c r="G824" s="26">
        <v>8994</v>
      </c>
      <c r="H824" s="26">
        <v>21673.1</v>
      </c>
      <c r="I824" s="26">
        <v>12800</v>
      </c>
      <c r="J824" s="26">
        <v>-1406.7</v>
      </c>
      <c r="K824" s="26">
        <f t="shared" si="183"/>
        <v>38927.6</v>
      </c>
      <c r="L824" s="27">
        <f t="shared" si="172"/>
        <v>1.76341721554886</v>
      </c>
      <c r="M824" s="75">
        <v>0.5625</v>
      </c>
      <c r="N824" s="26">
        <v>88652.4</v>
      </c>
      <c r="O824" s="26">
        <v>44685.27</v>
      </c>
      <c r="P824" s="26">
        <v>9842.52</v>
      </c>
      <c r="Q824" s="26">
        <v>20901</v>
      </c>
      <c r="R824" s="26">
        <v>14528.2</v>
      </c>
      <c r="S824" s="26">
        <v>-1304.59</v>
      </c>
      <c r="T824" s="26">
        <f t="shared" si="173"/>
        <v>35468.27</v>
      </c>
      <c r="U824" s="27">
        <f t="shared" si="174"/>
        <v>1.42749156914982</v>
      </c>
      <c r="V824" s="26">
        <f>INDEX(检修、备用和必开!B:B,MATCH(统调负荷!$C824,检修、备用和必开!$A:$A,0))</f>
        <v>24866.8</v>
      </c>
      <c r="W824" s="26">
        <f>INDEX(检修、备用和必开!C:C,MATCH(统调负荷!$C824,检修、备用和必开!$A:$A,0))</f>
        <v>0</v>
      </c>
      <c r="X824" s="26">
        <f>INDEX(检修、备用和必开!D:D,MATCH(统调负荷!$C824,检修、备用和必开!$A:$A,0))</f>
        <v>12620</v>
      </c>
      <c r="Y824" s="26">
        <f>INDEX(检修、备用和必开!E:E,MATCH(统调负荷!$C824,检修、备用和必开!$A:$A,0))</f>
        <v>9217</v>
      </c>
      <c r="Z824" s="26">
        <f>INDEX(检修、备用和必开!F:F,MATCH(统调负荷!$C824,检修、备用和必开!$A:$A,0))</f>
        <v>980</v>
      </c>
      <c r="AA824" s="26">
        <f t="shared" si="175"/>
        <v>68645.6</v>
      </c>
      <c r="AB824" s="26">
        <v>370.92</v>
      </c>
      <c r="AC824" s="26">
        <v>379.57</v>
      </c>
      <c r="AD824" s="76">
        <f t="shared" si="176"/>
        <v>45666.5625</v>
      </c>
      <c r="AE824" s="27">
        <f t="shared" si="177"/>
        <v>-1552.60000000001</v>
      </c>
      <c r="AF824" s="27">
        <f t="shared" si="178"/>
        <v>-3459.33</v>
      </c>
      <c r="AG824" s="27">
        <f t="shared" si="179"/>
        <v>848.52</v>
      </c>
      <c r="AH824" s="27">
        <f t="shared" si="180"/>
        <v>-772.099999999999</v>
      </c>
      <c r="AI824" s="27">
        <f t="shared" si="181"/>
        <v>1728.2</v>
      </c>
      <c r="AJ824" s="27">
        <f t="shared" si="182"/>
        <v>102.11</v>
      </c>
      <c r="AK824" s="26">
        <f>INDEX(检修、备用和必开!I:I,MATCH(统调负荷!$C824,检修、备用和必开!$A:$A,0))</f>
        <v>9744.64999999999</v>
      </c>
    </row>
    <row r="825" ht="13.8" spans="1:37">
      <c r="A825" s="26">
        <f t="shared" si="170"/>
        <v>4</v>
      </c>
      <c r="B825" s="26">
        <f t="shared" si="171"/>
        <v>13</v>
      </c>
      <c r="C825" t="s">
        <v>30</v>
      </c>
      <c r="D825" s="75">
        <v>0.572916666666667</v>
      </c>
      <c r="E825" s="26">
        <v>93455</v>
      </c>
      <c r="F825" s="26">
        <v>50918.3</v>
      </c>
      <c r="G825" s="26">
        <v>8994</v>
      </c>
      <c r="H825" s="26">
        <v>22324.6</v>
      </c>
      <c r="I825" s="26">
        <v>12625</v>
      </c>
      <c r="J825" s="26">
        <v>-1406.9</v>
      </c>
      <c r="K825" s="26">
        <f t="shared" si="183"/>
        <v>41701.3</v>
      </c>
      <c r="L825" s="27">
        <f t="shared" si="172"/>
        <v>1.64612613995247</v>
      </c>
      <c r="M825" s="75">
        <v>0.572916666666667</v>
      </c>
      <c r="N825" s="26">
        <v>92154.4</v>
      </c>
      <c r="O825" s="26">
        <v>48157.58</v>
      </c>
      <c r="P825" s="26">
        <v>9275.25</v>
      </c>
      <c r="Q825" s="26">
        <v>21911.4</v>
      </c>
      <c r="R825" s="26">
        <v>14164.5</v>
      </c>
      <c r="S825" s="26">
        <v>-1354.33</v>
      </c>
      <c r="T825" s="26">
        <f t="shared" si="173"/>
        <v>38940.58</v>
      </c>
      <c r="U825" s="27">
        <f t="shared" si="174"/>
        <v>1.33135818099796</v>
      </c>
      <c r="V825" s="26">
        <f>INDEX(检修、备用和必开!B:B,MATCH(统调负荷!$C825,检修、备用和必开!$A:$A,0))</f>
        <v>24866.8</v>
      </c>
      <c r="W825" s="26">
        <f>INDEX(检修、备用和必开!C:C,MATCH(统调负荷!$C825,检修、备用和必开!$A:$A,0))</f>
        <v>0</v>
      </c>
      <c r="X825" s="26">
        <f>INDEX(检修、备用和必开!D:D,MATCH(统调负荷!$C825,检修、备用和必开!$A:$A,0))</f>
        <v>12620</v>
      </c>
      <c r="Y825" s="26">
        <f>INDEX(检修、备用和必开!E:E,MATCH(统调负荷!$C825,检修、备用和必开!$A:$A,0))</f>
        <v>9217</v>
      </c>
      <c r="Z825" s="26">
        <f>INDEX(检修、备用和必开!F:F,MATCH(统调负荷!$C825,检修、备用和必开!$A:$A,0))</f>
        <v>980</v>
      </c>
      <c r="AA825" s="26">
        <f t="shared" si="175"/>
        <v>68645.6</v>
      </c>
      <c r="AB825" s="26">
        <v>461.91</v>
      </c>
      <c r="AC825" s="26">
        <v>432.67</v>
      </c>
      <c r="AD825" s="76">
        <f t="shared" si="176"/>
        <v>45666.5729166667</v>
      </c>
      <c r="AE825" s="27">
        <f t="shared" si="177"/>
        <v>-1300.60000000001</v>
      </c>
      <c r="AF825" s="27">
        <f t="shared" si="178"/>
        <v>-2760.72</v>
      </c>
      <c r="AG825" s="27">
        <f t="shared" si="179"/>
        <v>281.25</v>
      </c>
      <c r="AH825" s="27">
        <f t="shared" si="180"/>
        <v>-413.199999999997</v>
      </c>
      <c r="AI825" s="27">
        <f t="shared" si="181"/>
        <v>1539.5</v>
      </c>
      <c r="AJ825" s="27">
        <f t="shared" si="182"/>
        <v>52.5700000000002</v>
      </c>
      <c r="AK825" s="26">
        <f>INDEX(检修、备用和必开!I:I,MATCH(统调负荷!$C825,检修、备用和必开!$A:$A,0))</f>
        <v>9744.64999999999</v>
      </c>
    </row>
    <row r="826" ht="13.8" spans="1:37">
      <c r="A826" s="26">
        <f t="shared" si="170"/>
        <v>4</v>
      </c>
      <c r="B826" s="26">
        <f t="shared" si="171"/>
        <v>14</v>
      </c>
      <c r="C826" t="s">
        <v>30</v>
      </c>
      <c r="D826" s="75">
        <v>0.583333333333333</v>
      </c>
      <c r="E826" s="26">
        <v>93455</v>
      </c>
      <c r="F826" s="26">
        <v>50647.49</v>
      </c>
      <c r="G826" s="26">
        <v>9078</v>
      </c>
      <c r="H826" s="26">
        <v>22690.6</v>
      </c>
      <c r="I826" s="26">
        <v>12446</v>
      </c>
      <c r="J826" s="26">
        <v>-1407.09</v>
      </c>
      <c r="K826" s="26">
        <f t="shared" si="183"/>
        <v>41430.49</v>
      </c>
      <c r="L826" s="27">
        <f t="shared" si="172"/>
        <v>1.65688602765741</v>
      </c>
      <c r="M826" s="75">
        <v>0.583333333333333</v>
      </c>
      <c r="N826" s="26">
        <v>92070</v>
      </c>
      <c r="O826" s="26">
        <v>47517.63</v>
      </c>
      <c r="P826" s="26">
        <v>9968.72</v>
      </c>
      <c r="Q826" s="26">
        <v>22148.6</v>
      </c>
      <c r="R826" s="26">
        <v>13848.1</v>
      </c>
      <c r="S826" s="26">
        <v>-1413.05</v>
      </c>
      <c r="T826" s="26">
        <f t="shared" si="173"/>
        <v>38300.63</v>
      </c>
      <c r="U826" s="27">
        <f t="shared" si="174"/>
        <v>1.34809015520821</v>
      </c>
      <c r="V826" s="26">
        <f>INDEX(检修、备用和必开!B:B,MATCH(统调负荷!$C826,检修、备用和必开!$A:$A,0))</f>
        <v>24866.8</v>
      </c>
      <c r="W826" s="26">
        <f>INDEX(检修、备用和必开!C:C,MATCH(统调负荷!$C826,检修、备用和必开!$A:$A,0))</f>
        <v>0</v>
      </c>
      <c r="X826" s="26">
        <f>INDEX(检修、备用和必开!D:D,MATCH(统调负荷!$C826,检修、备用和必开!$A:$A,0))</f>
        <v>12620</v>
      </c>
      <c r="Y826" s="26">
        <f>INDEX(检修、备用和必开!E:E,MATCH(统调负荷!$C826,检修、备用和必开!$A:$A,0))</f>
        <v>9217</v>
      </c>
      <c r="Z826" s="26">
        <f>INDEX(检修、备用和必开!F:F,MATCH(统调负荷!$C826,检修、备用和必开!$A:$A,0))</f>
        <v>980</v>
      </c>
      <c r="AA826" s="26">
        <f t="shared" si="175"/>
        <v>68645.6</v>
      </c>
      <c r="AB826" s="26">
        <v>439.24</v>
      </c>
      <c r="AC826" s="26">
        <v>366.06</v>
      </c>
      <c r="AD826" s="76">
        <f t="shared" si="176"/>
        <v>45666.5833333333</v>
      </c>
      <c r="AE826" s="27">
        <f t="shared" si="177"/>
        <v>-1385</v>
      </c>
      <c r="AF826" s="27">
        <f t="shared" si="178"/>
        <v>-3129.86</v>
      </c>
      <c r="AG826" s="27">
        <f t="shared" si="179"/>
        <v>890.719999999999</v>
      </c>
      <c r="AH826" s="27">
        <f t="shared" si="180"/>
        <v>-542</v>
      </c>
      <c r="AI826" s="27">
        <f t="shared" si="181"/>
        <v>1402.1</v>
      </c>
      <c r="AJ826" s="27">
        <f t="shared" si="182"/>
        <v>-5.96000000000004</v>
      </c>
      <c r="AK826" s="26">
        <f>INDEX(检修、备用和必开!I:I,MATCH(统调负荷!$C826,检修、备用和必开!$A:$A,0))</f>
        <v>9744.64999999999</v>
      </c>
    </row>
    <row r="827" ht="13.8" spans="1:37">
      <c r="A827" s="26">
        <f t="shared" si="170"/>
        <v>4</v>
      </c>
      <c r="B827" s="26">
        <f t="shared" si="171"/>
        <v>14</v>
      </c>
      <c r="C827" t="s">
        <v>30</v>
      </c>
      <c r="D827" s="75">
        <v>0.59375</v>
      </c>
      <c r="E827" s="26">
        <v>92660</v>
      </c>
      <c r="F827" s="26">
        <v>49031.29</v>
      </c>
      <c r="G827" s="26">
        <v>9925</v>
      </c>
      <c r="H827" s="26">
        <v>22897.6</v>
      </c>
      <c r="I827" s="26">
        <v>12213</v>
      </c>
      <c r="J827" s="26">
        <v>-1406.89</v>
      </c>
      <c r="K827" s="26">
        <f t="shared" si="183"/>
        <v>39814.29</v>
      </c>
      <c r="L827" s="27">
        <f t="shared" si="172"/>
        <v>1.72414477314552</v>
      </c>
      <c r="M827" s="75">
        <v>0.59375</v>
      </c>
      <c r="N827" s="26">
        <v>91248.8</v>
      </c>
      <c r="O827" s="26">
        <v>45133.18</v>
      </c>
      <c r="P827" s="26">
        <v>11515.5</v>
      </c>
      <c r="Q827" s="26">
        <v>22440.1</v>
      </c>
      <c r="R827" s="26">
        <v>13534.8</v>
      </c>
      <c r="S827" s="26">
        <v>-1374.78</v>
      </c>
      <c r="T827" s="26">
        <f t="shared" si="173"/>
        <v>35916.18</v>
      </c>
      <c r="U827" s="27">
        <f t="shared" si="174"/>
        <v>1.41431814370229</v>
      </c>
      <c r="V827" s="26">
        <f>INDEX(检修、备用和必开!B:B,MATCH(统调负荷!$C827,检修、备用和必开!$A:$A,0))</f>
        <v>24866.8</v>
      </c>
      <c r="W827" s="26">
        <f>INDEX(检修、备用和必开!C:C,MATCH(统调负荷!$C827,检修、备用和必开!$A:$A,0))</f>
        <v>0</v>
      </c>
      <c r="X827" s="26">
        <f>INDEX(检修、备用和必开!D:D,MATCH(统调负荷!$C827,检修、备用和必开!$A:$A,0))</f>
        <v>12620</v>
      </c>
      <c r="Y827" s="26">
        <f>INDEX(检修、备用和必开!E:E,MATCH(统调负荷!$C827,检修、备用和必开!$A:$A,0))</f>
        <v>9217</v>
      </c>
      <c r="Z827" s="26">
        <f>INDEX(检修、备用和必开!F:F,MATCH(统调负荷!$C827,检修、备用和必开!$A:$A,0))</f>
        <v>980</v>
      </c>
      <c r="AA827" s="26">
        <f t="shared" si="175"/>
        <v>68645.6</v>
      </c>
      <c r="AB827" s="26">
        <v>371.16</v>
      </c>
      <c r="AC827" s="26">
        <v>349.1</v>
      </c>
      <c r="AD827" s="76">
        <f t="shared" si="176"/>
        <v>45666.59375</v>
      </c>
      <c r="AE827" s="27">
        <f t="shared" si="177"/>
        <v>-1411.2</v>
      </c>
      <c r="AF827" s="27">
        <f t="shared" si="178"/>
        <v>-3898.11</v>
      </c>
      <c r="AG827" s="27">
        <f t="shared" si="179"/>
        <v>1590.5</v>
      </c>
      <c r="AH827" s="27">
        <f t="shared" si="180"/>
        <v>-457.5</v>
      </c>
      <c r="AI827" s="27">
        <f t="shared" si="181"/>
        <v>1321.8</v>
      </c>
      <c r="AJ827" s="27">
        <f t="shared" si="182"/>
        <v>32.1100000000001</v>
      </c>
      <c r="AK827" s="26">
        <f>INDEX(检修、备用和必开!I:I,MATCH(统调负荷!$C827,检修、备用和必开!$A:$A,0))</f>
        <v>9744.64999999999</v>
      </c>
    </row>
    <row r="828" ht="13.8" spans="1:37">
      <c r="A828" s="26">
        <f t="shared" si="170"/>
        <v>4</v>
      </c>
      <c r="B828" s="26">
        <f t="shared" si="171"/>
        <v>14</v>
      </c>
      <c r="C828" t="s">
        <v>30</v>
      </c>
      <c r="D828" s="75">
        <v>0.604166666666667</v>
      </c>
      <c r="E828" s="26">
        <v>92505</v>
      </c>
      <c r="F828" s="26">
        <v>46741.2</v>
      </c>
      <c r="G828" s="26">
        <v>12073</v>
      </c>
      <c r="H828" s="26">
        <v>23183.7</v>
      </c>
      <c r="I828" s="26">
        <v>11914</v>
      </c>
      <c r="J828" s="26">
        <v>-1406.9</v>
      </c>
      <c r="K828" s="26">
        <f t="shared" si="183"/>
        <v>37524.2</v>
      </c>
      <c r="L828" s="27">
        <f t="shared" si="172"/>
        <v>1.8293687806802</v>
      </c>
      <c r="M828" s="75">
        <v>0.604166666666667</v>
      </c>
      <c r="N828" s="26">
        <v>91516.9</v>
      </c>
      <c r="O828" s="26">
        <v>43191.17</v>
      </c>
      <c r="P828" s="26">
        <v>13857.3</v>
      </c>
      <c r="Q828" s="26">
        <v>22522.6</v>
      </c>
      <c r="R828" s="26">
        <v>13283.3</v>
      </c>
      <c r="S828" s="26">
        <v>-1337.47</v>
      </c>
      <c r="T828" s="26">
        <f t="shared" si="173"/>
        <v>33974.17</v>
      </c>
      <c r="U828" s="27">
        <f t="shared" si="174"/>
        <v>1.47326586137279</v>
      </c>
      <c r="V828" s="26">
        <f>INDEX(检修、备用和必开!B:B,MATCH(统调负荷!$C828,检修、备用和必开!$A:$A,0))</f>
        <v>24866.8</v>
      </c>
      <c r="W828" s="26">
        <f>INDEX(检修、备用和必开!C:C,MATCH(统调负荷!$C828,检修、备用和必开!$A:$A,0))</f>
        <v>0</v>
      </c>
      <c r="X828" s="26">
        <f>INDEX(检修、备用和必开!D:D,MATCH(统调负荷!$C828,检修、备用和必开!$A:$A,0))</f>
        <v>12620</v>
      </c>
      <c r="Y828" s="26">
        <f>INDEX(检修、备用和必开!E:E,MATCH(统调负荷!$C828,检修、备用和必开!$A:$A,0))</f>
        <v>9217</v>
      </c>
      <c r="Z828" s="26">
        <f>INDEX(检修、备用和必开!F:F,MATCH(统调负荷!$C828,检修、备用和必开!$A:$A,0))</f>
        <v>980</v>
      </c>
      <c r="AA828" s="26">
        <f t="shared" si="175"/>
        <v>68645.6</v>
      </c>
      <c r="AB828" s="26">
        <v>361.66</v>
      </c>
      <c r="AC828" s="26">
        <v>333.91</v>
      </c>
      <c r="AD828" s="76">
        <f t="shared" si="176"/>
        <v>45666.6041666667</v>
      </c>
      <c r="AE828" s="27">
        <f t="shared" si="177"/>
        <v>-988.100000000006</v>
      </c>
      <c r="AF828" s="27">
        <f t="shared" si="178"/>
        <v>-3550.03</v>
      </c>
      <c r="AG828" s="27">
        <f t="shared" si="179"/>
        <v>1784.3</v>
      </c>
      <c r="AH828" s="27">
        <f t="shared" si="180"/>
        <v>-661.100000000002</v>
      </c>
      <c r="AI828" s="27">
        <f t="shared" si="181"/>
        <v>1369.3</v>
      </c>
      <c r="AJ828" s="27">
        <f t="shared" si="182"/>
        <v>69.4300000000001</v>
      </c>
      <c r="AK828" s="26">
        <f>INDEX(检修、备用和必开!I:I,MATCH(统调负荷!$C828,检修、备用和必开!$A:$A,0))</f>
        <v>9744.64999999999</v>
      </c>
    </row>
    <row r="829" ht="13.8" spans="1:37">
      <c r="A829" s="26">
        <f t="shared" si="170"/>
        <v>4</v>
      </c>
      <c r="B829" s="26">
        <f t="shared" si="171"/>
        <v>14</v>
      </c>
      <c r="C829" t="s">
        <v>30</v>
      </c>
      <c r="D829" s="75">
        <v>0.614583333333333</v>
      </c>
      <c r="E829" s="26">
        <v>93375</v>
      </c>
      <c r="F829" s="26">
        <v>47428.69</v>
      </c>
      <c r="G829" s="26">
        <v>12739</v>
      </c>
      <c r="H829" s="26">
        <v>23034.2</v>
      </c>
      <c r="I829" s="26">
        <v>11580</v>
      </c>
      <c r="J829" s="26">
        <v>-1406.89</v>
      </c>
      <c r="K829" s="26">
        <f t="shared" si="183"/>
        <v>38211.69</v>
      </c>
      <c r="L829" s="27">
        <f t="shared" si="172"/>
        <v>1.79645548260231</v>
      </c>
      <c r="M829" s="75">
        <v>0.614583333333333</v>
      </c>
      <c r="N829" s="26">
        <v>92012.4</v>
      </c>
      <c r="O829" s="26">
        <v>43458.12</v>
      </c>
      <c r="P829" s="26">
        <v>14486.3</v>
      </c>
      <c r="Q829" s="26">
        <v>22705</v>
      </c>
      <c r="R829" s="26">
        <v>12804.9</v>
      </c>
      <c r="S829" s="26">
        <v>-1441.92</v>
      </c>
      <c r="T829" s="26">
        <f t="shared" si="173"/>
        <v>34241.12</v>
      </c>
      <c r="U829" s="27">
        <f t="shared" si="174"/>
        <v>1.46487322539453</v>
      </c>
      <c r="V829" s="26">
        <f>INDEX(检修、备用和必开!B:B,MATCH(统调负荷!$C829,检修、备用和必开!$A:$A,0))</f>
        <v>24866.8</v>
      </c>
      <c r="W829" s="26">
        <f>INDEX(检修、备用和必开!C:C,MATCH(统调负荷!$C829,检修、备用和必开!$A:$A,0))</f>
        <v>0</v>
      </c>
      <c r="X829" s="26">
        <f>INDEX(检修、备用和必开!D:D,MATCH(统调负荷!$C829,检修、备用和必开!$A:$A,0))</f>
        <v>12620</v>
      </c>
      <c r="Y829" s="26">
        <f>INDEX(检修、备用和必开!E:E,MATCH(统调负荷!$C829,检修、备用和必开!$A:$A,0))</f>
        <v>9217</v>
      </c>
      <c r="Z829" s="26">
        <f>INDEX(检修、备用和必开!F:F,MATCH(统调负荷!$C829,检修、备用和必开!$A:$A,0))</f>
        <v>980</v>
      </c>
      <c r="AA829" s="26">
        <f t="shared" si="175"/>
        <v>68645.6</v>
      </c>
      <c r="AB829" s="26">
        <v>365.42</v>
      </c>
      <c r="AC829" s="26">
        <v>334.86</v>
      </c>
      <c r="AD829" s="76">
        <f t="shared" si="176"/>
        <v>45666.6145833333</v>
      </c>
      <c r="AE829" s="27">
        <f t="shared" si="177"/>
        <v>-1362.60000000001</v>
      </c>
      <c r="AF829" s="27">
        <f t="shared" si="178"/>
        <v>-3970.57</v>
      </c>
      <c r="AG829" s="27">
        <f t="shared" si="179"/>
        <v>1747.3</v>
      </c>
      <c r="AH829" s="27">
        <f t="shared" si="180"/>
        <v>-329.200000000001</v>
      </c>
      <c r="AI829" s="27">
        <f t="shared" si="181"/>
        <v>1224.9</v>
      </c>
      <c r="AJ829" s="27">
        <f t="shared" si="182"/>
        <v>-35.03</v>
      </c>
      <c r="AK829" s="26">
        <f>INDEX(检修、备用和必开!I:I,MATCH(统调负荷!$C829,检修、备用和必开!$A:$A,0))</f>
        <v>9744.64999999999</v>
      </c>
    </row>
    <row r="830" ht="13.8" spans="1:37">
      <c r="A830" s="26">
        <f t="shared" si="170"/>
        <v>4</v>
      </c>
      <c r="B830" s="26">
        <f t="shared" si="171"/>
        <v>15</v>
      </c>
      <c r="C830" t="s">
        <v>30</v>
      </c>
      <c r="D830" s="75">
        <v>0.625</v>
      </c>
      <c r="E830" s="26">
        <v>94090</v>
      </c>
      <c r="F830" s="26">
        <v>47819.5</v>
      </c>
      <c r="G830" s="26">
        <v>13625</v>
      </c>
      <c r="H830" s="26">
        <v>22828.4</v>
      </c>
      <c r="I830" s="26">
        <v>11224</v>
      </c>
      <c r="J830" s="26">
        <v>-1406.9</v>
      </c>
      <c r="K830" s="26">
        <f t="shared" si="183"/>
        <v>38602.5</v>
      </c>
      <c r="L830" s="27">
        <f t="shared" si="172"/>
        <v>1.7782682468752</v>
      </c>
      <c r="M830" s="75">
        <v>0.625</v>
      </c>
      <c r="N830" s="26">
        <v>92697.9</v>
      </c>
      <c r="O830" s="26">
        <v>43981.22</v>
      </c>
      <c r="P830" s="26">
        <v>15050.4</v>
      </c>
      <c r="Q830" s="26">
        <v>22854.7</v>
      </c>
      <c r="R830" s="26">
        <v>12248.9</v>
      </c>
      <c r="S830" s="26">
        <v>-1437.32</v>
      </c>
      <c r="T830" s="26">
        <f t="shared" si="173"/>
        <v>34764.22</v>
      </c>
      <c r="U830" s="27">
        <f t="shared" si="174"/>
        <v>1.44870169858235</v>
      </c>
      <c r="V830" s="26">
        <f>INDEX(检修、备用和必开!B:B,MATCH(统调负荷!$C830,检修、备用和必开!$A:$A,0))</f>
        <v>24866.8</v>
      </c>
      <c r="W830" s="26">
        <f>INDEX(检修、备用和必开!C:C,MATCH(统调负荷!$C830,检修、备用和必开!$A:$A,0))</f>
        <v>0</v>
      </c>
      <c r="X830" s="26">
        <f>INDEX(检修、备用和必开!D:D,MATCH(统调负荷!$C830,检修、备用和必开!$A:$A,0))</f>
        <v>12620</v>
      </c>
      <c r="Y830" s="26">
        <f>INDEX(检修、备用和必开!E:E,MATCH(统调负荷!$C830,检修、备用和必开!$A:$A,0))</f>
        <v>9217</v>
      </c>
      <c r="Z830" s="26">
        <f>INDEX(检修、备用和必开!F:F,MATCH(统调负荷!$C830,检修、备用和必开!$A:$A,0))</f>
        <v>980</v>
      </c>
      <c r="AA830" s="26">
        <f t="shared" si="175"/>
        <v>68645.6</v>
      </c>
      <c r="AB830" s="26">
        <v>384.17</v>
      </c>
      <c r="AC830" s="26">
        <v>348.58</v>
      </c>
      <c r="AD830" s="76">
        <f t="shared" si="176"/>
        <v>45666.625</v>
      </c>
      <c r="AE830" s="27">
        <f t="shared" si="177"/>
        <v>-1392.10000000001</v>
      </c>
      <c r="AF830" s="27">
        <f t="shared" si="178"/>
        <v>-3838.28</v>
      </c>
      <c r="AG830" s="27">
        <f t="shared" si="179"/>
        <v>1425.4</v>
      </c>
      <c r="AH830" s="27">
        <f t="shared" si="180"/>
        <v>26.2999999999993</v>
      </c>
      <c r="AI830" s="27">
        <f t="shared" si="181"/>
        <v>1024.9</v>
      </c>
      <c r="AJ830" s="27">
        <f t="shared" si="182"/>
        <v>-30.4199999999998</v>
      </c>
      <c r="AK830" s="26">
        <f>INDEX(检修、备用和必开!I:I,MATCH(统调负荷!$C830,检修、备用和必开!$A:$A,0))</f>
        <v>9744.64999999999</v>
      </c>
    </row>
    <row r="831" ht="13.8" spans="1:37">
      <c r="A831" s="26">
        <f t="shared" si="170"/>
        <v>4</v>
      </c>
      <c r="B831" s="26">
        <f t="shared" si="171"/>
        <v>15</v>
      </c>
      <c r="C831" t="s">
        <v>30</v>
      </c>
      <c r="D831" s="75">
        <v>0.635416666666667</v>
      </c>
      <c r="E831" s="26">
        <v>94485</v>
      </c>
      <c r="F831" s="26">
        <v>48153.8</v>
      </c>
      <c r="G831" s="26">
        <v>14037</v>
      </c>
      <c r="H831" s="26">
        <v>22855.1</v>
      </c>
      <c r="I831" s="26">
        <v>10846</v>
      </c>
      <c r="J831" s="26">
        <v>-1406.9</v>
      </c>
      <c r="K831" s="26">
        <f t="shared" si="183"/>
        <v>38936.8</v>
      </c>
      <c r="L831" s="27">
        <f t="shared" si="172"/>
        <v>1.76300055474513</v>
      </c>
      <c r="M831" s="75">
        <v>0.635416666666667</v>
      </c>
      <c r="N831" s="26">
        <v>93336.3</v>
      </c>
      <c r="O831" s="26">
        <v>44628.85</v>
      </c>
      <c r="P831" s="26">
        <v>15621.3</v>
      </c>
      <c r="Q831" s="26">
        <v>22778.3</v>
      </c>
      <c r="R831" s="26">
        <v>11715.3</v>
      </c>
      <c r="S831" s="26">
        <v>-1407.45</v>
      </c>
      <c r="T831" s="26">
        <f t="shared" si="173"/>
        <v>35411.85</v>
      </c>
      <c r="U831" s="27">
        <f t="shared" si="174"/>
        <v>1.42916835391516</v>
      </c>
      <c r="V831" s="26">
        <f>INDEX(检修、备用和必开!B:B,MATCH(统调负荷!$C831,检修、备用和必开!$A:$A,0))</f>
        <v>24866.8</v>
      </c>
      <c r="W831" s="26">
        <f>INDEX(检修、备用和必开!C:C,MATCH(统调负荷!$C831,检修、备用和必开!$A:$A,0))</f>
        <v>0</v>
      </c>
      <c r="X831" s="26">
        <f>INDEX(检修、备用和必开!D:D,MATCH(统调负荷!$C831,检修、备用和必开!$A:$A,0))</f>
        <v>12620</v>
      </c>
      <c r="Y831" s="26">
        <f>INDEX(检修、备用和必开!E:E,MATCH(统调负荷!$C831,检修、备用和必开!$A:$A,0))</f>
        <v>9217</v>
      </c>
      <c r="Z831" s="26">
        <f>INDEX(检修、备用和必开!F:F,MATCH(统调负荷!$C831,检修、备用和必开!$A:$A,0))</f>
        <v>980</v>
      </c>
      <c r="AA831" s="26">
        <f t="shared" si="175"/>
        <v>68645.6</v>
      </c>
      <c r="AB831" s="26">
        <v>386.73</v>
      </c>
      <c r="AC831" s="26">
        <v>342.76</v>
      </c>
      <c r="AD831" s="76">
        <f t="shared" si="176"/>
        <v>45666.6354166667</v>
      </c>
      <c r="AE831" s="27">
        <f t="shared" si="177"/>
        <v>-1148.7</v>
      </c>
      <c r="AF831" s="27">
        <f t="shared" si="178"/>
        <v>-3524.95</v>
      </c>
      <c r="AG831" s="27">
        <f t="shared" si="179"/>
        <v>1584.3</v>
      </c>
      <c r="AH831" s="27">
        <f t="shared" si="180"/>
        <v>-76.7999999999993</v>
      </c>
      <c r="AI831" s="27">
        <f t="shared" si="181"/>
        <v>869.299999999999</v>
      </c>
      <c r="AJ831" s="27">
        <f t="shared" si="182"/>
        <v>-0.549999999999955</v>
      </c>
      <c r="AK831" s="26">
        <f>INDEX(检修、备用和必开!I:I,MATCH(统调负荷!$C831,检修、备用和必开!$A:$A,0))</f>
        <v>9744.64999999999</v>
      </c>
    </row>
    <row r="832" ht="13.8" spans="1:37">
      <c r="A832" s="26">
        <f t="shared" si="170"/>
        <v>4</v>
      </c>
      <c r="B832" s="26">
        <f t="shared" si="171"/>
        <v>15</v>
      </c>
      <c r="C832" t="s">
        <v>30</v>
      </c>
      <c r="D832" s="75">
        <v>0.645833333333333</v>
      </c>
      <c r="E832" s="26">
        <v>95435</v>
      </c>
      <c r="F832" s="26">
        <v>48511.59</v>
      </c>
      <c r="G832" s="26">
        <v>15243</v>
      </c>
      <c r="H832" s="26">
        <v>22636.5</v>
      </c>
      <c r="I832" s="26">
        <v>10451</v>
      </c>
      <c r="J832" s="26">
        <v>-1407.09</v>
      </c>
      <c r="K832" s="26">
        <f t="shared" si="183"/>
        <v>39294.59</v>
      </c>
      <c r="L832" s="27">
        <f t="shared" si="172"/>
        <v>1.74694786228842</v>
      </c>
      <c r="M832" s="75">
        <v>0.645833333333333</v>
      </c>
      <c r="N832" s="26">
        <v>94647.7</v>
      </c>
      <c r="O832" s="26">
        <v>45898.18</v>
      </c>
      <c r="P832" s="26">
        <v>16172.6</v>
      </c>
      <c r="Q832" s="26">
        <v>22809</v>
      </c>
      <c r="R832" s="26">
        <v>11160.4</v>
      </c>
      <c r="S832" s="26">
        <v>-1392.48</v>
      </c>
      <c r="T832" s="26">
        <f t="shared" si="173"/>
        <v>36681.18</v>
      </c>
      <c r="U832" s="27">
        <f t="shared" si="174"/>
        <v>1.39237235295382</v>
      </c>
      <c r="V832" s="26">
        <f>INDEX(检修、备用和必开!B:B,MATCH(统调负荷!$C832,检修、备用和必开!$A:$A,0))</f>
        <v>24866.8</v>
      </c>
      <c r="W832" s="26">
        <f>INDEX(检修、备用和必开!C:C,MATCH(统调负荷!$C832,检修、备用和必开!$A:$A,0))</f>
        <v>0</v>
      </c>
      <c r="X832" s="26">
        <f>INDEX(检修、备用和必开!D:D,MATCH(统调负荷!$C832,检修、备用和必开!$A:$A,0))</f>
        <v>12620</v>
      </c>
      <c r="Y832" s="26">
        <f>INDEX(检修、备用和必开!E:E,MATCH(统调负荷!$C832,检修、备用和必开!$A:$A,0))</f>
        <v>9217</v>
      </c>
      <c r="Z832" s="26">
        <f>INDEX(检修、备用和必开!F:F,MATCH(统调负荷!$C832,检修、备用和必开!$A:$A,0))</f>
        <v>980</v>
      </c>
      <c r="AA832" s="26">
        <f t="shared" si="175"/>
        <v>68645.6</v>
      </c>
      <c r="AB832" s="26">
        <v>389.49</v>
      </c>
      <c r="AC832" s="26">
        <v>339.6</v>
      </c>
      <c r="AD832" s="76">
        <f t="shared" si="176"/>
        <v>45666.6458333333</v>
      </c>
      <c r="AE832" s="27">
        <f t="shared" si="177"/>
        <v>-787.300000000003</v>
      </c>
      <c r="AF832" s="27">
        <f t="shared" si="178"/>
        <v>-2613.41</v>
      </c>
      <c r="AG832" s="27">
        <f t="shared" si="179"/>
        <v>929.6</v>
      </c>
      <c r="AH832" s="27">
        <f t="shared" si="180"/>
        <v>172.5</v>
      </c>
      <c r="AI832" s="27">
        <f t="shared" si="181"/>
        <v>709.4</v>
      </c>
      <c r="AJ832" s="27">
        <f t="shared" si="182"/>
        <v>14.6099999999999</v>
      </c>
      <c r="AK832" s="26">
        <f>INDEX(检修、备用和必开!I:I,MATCH(统调负荷!$C832,检修、备用和必开!$A:$A,0))</f>
        <v>9744.64999999999</v>
      </c>
    </row>
    <row r="833" ht="13.8" spans="1:37">
      <c r="A833" s="26">
        <f t="shared" si="170"/>
        <v>4</v>
      </c>
      <c r="B833" s="26">
        <f t="shared" si="171"/>
        <v>15</v>
      </c>
      <c r="C833" t="s">
        <v>30</v>
      </c>
      <c r="D833" s="75">
        <v>0.65625</v>
      </c>
      <c r="E833" s="26">
        <v>97020</v>
      </c>
      <c r="F833" s="26">
        <v>49030.8</v>
      </c>
      <c r="G833" s="26">
        <v>16178</v>
      </c>
      <c r="H833" s="26">
        <v>23193.1</v>
      </c>
      <c r="I833" s="26">
        <v>10025</v>
      </c>
      <c r="J833" s="26">
        <v>-1406.9</v>
      </c>
      <c r="K833" s="26">
        <f t="shared" si="183"/>
        <v>39813.8</v>
      </c>
      <c r="L833" s="27">
        <f t="shared" si="172"/>
        <v>1.724165992696</v>
      </c>
      <c r="M833" s="75">
        <v>0.65625</v>
      </c>
      <c r="N833" s="26">
        <v>96273.4</v>
      </c>
      <c r="O833" s="26">
        <v>46633.24</v>
      </c>
      <c r="P833" s="26">
        <v>17109.6</v>
      </c>
      <c r="Q833" s="26">
        <v>23335.3</v>
      </c>
      <c r="R833" s="26">
        <v>10601.3</v>
      </c>
      <c r="S833" s="26">
        <v>-1406.04</v>
      </c>
      <c r="T833" s="26">
        <f t="shared" si="173"/>
        <v>37416.24</v>
      </c>
      <c r="U833" s="27">
        <f t="shared" si="174"/>
        <v>1.37191763409881</v>
      </c>
      <c r="V833" s="26">
        <f>INDEX(检修、备用和必开!B:B,MATCH(统调负荷!$C833,检修、备用和必开!$A:$A,0))</f>
        <v>24866.8</v>
      </c>
      <c r="W833" s="26">
        <f>INDEX(检修、备用和必开!C:C,MATCH(统调负荷!$C833,检修、备用和必开!$A:$A,0))</f>
        <v>0</v>
      </c>
      <c r="X833" s="26">
        <f>INDEX(检修、备用和必开!D:D,MATCH(统调负荷!$C833,检修、备用和必开!$A:$A,0))</f>
        <v>12620</v>
      </c>
      <c r="Y833" s="26">
        <f>INDEX(检修、备用和必开!E:E,MATCH(统调负荷!$C833,检修、备用和必开!$A:$A,0))</f>
        <v>9217</v>
      </c>
      <c r="Z833" s="26">
        <f>INDEX(检修、备用和必开!F:F,MATCH(统调负荷!$C833,检修、备用和必开!$A:$A,0))</f>
        <v>980</v>
      </c>
      <c r="AA833" s="26">
        <f t="shared" si="175"/>
        <v>68645.6</v>
      </c>
      <c r="AB833" s="26">
        <v>393.39</v>
      </c>
      <c r="AC833" s="26">
        <v>345.05</v>
      </c>
      <c r="AD833" s="76">
        <f t="shared" si="176"/>
        <v>45666.65625</v>
      </c>
      <c r="AE833" s="27">
        <f t="shared" si="177"/>
        <v>-746.600000000006</v>
      </c>
      <c r="AF833" s="27">
        <f t="shared" si="178"/>
        <v>-2397.56</v>
      </c>
      <c r="AG833" s="27">
        <f t="shared" si="179"/>
        <v>931.599999999999</v>
      </c>
      <c r="AH833" s="27">
        <f t="shared" si="180"/>
        <v>142.200000000001</v>
      </c>
      <c r="AI833" s="27">
        <f t="shared" si="181"/>
        <v>576.299999999999</v>
      </c>
      <c r="AJ833" s="27">
        <f t="shared" si="182"/>
        <v>0.860000000000127</v>
      </c>
      <c r="AK833" s="26">
        <f>INDEX(检修、备用和必开!I:I,MATCH(统调负荷!$C833,检修、备用和必开!$A:$A,0))</f>
        <v>9744.64999999999</v>
      </c>
    </row>
    <row r="834" ht="13.8" spans="1:37">
      <c r="A834" s="26">
        <f t="shared" si="170"/>
        <v>4</v>
      </c>
      <c r="B834" s="26">
        <f t="shared" si="171"/>
        <v>16</v>
      </c>
      <c r="C834" t="s">
        <v>30</v>
      </c>
      <c r="D834" s="75">
        <v>0.666666666666667</v>
      </c>
      <c r="E834" s="26">
        <v>98685</v>
      </c>
      <c r="F834" s="26">
        <v>50546.79</v>
      </c>
      <c r="G834" s="26">
        <v>16698</v>
      </c>
      <c r="H834" s="26">
        <v>23090.1</v>
      </c>
      <c r="I834" s="26">
        <v>9757</v>
      </c>
      <c r="J834" s="26">
        <v>-1406.89</v>
      </c>
      <c r="K834" s="26">
        <f t="shared" si="183"/>
        <v>41329.79</v>
      </c>
      <c r="L834" s="27">
        <f t="shared" si="172"/>
        <v>1.66092302912742</v>
      </c>
      <c r="M834" s="75">
        <v>0.666666666666667</v>
      </c>
      <c r="N834" s="26">
        <v>97937.2</v>
      </c>
      <c r="O834" s="26">
        <v>47106.95</v>
      </c>
      <c r="P834" s="26">
        <v>19007.8</v>
      </c>
      <c r="Q834" s="26">
        <v>23133.4</v>
      </c>
      <c r="R834" s="26">
        <v>10096.5</v>
      </c>
      <c r="S834" s="26">
        <v>-1407.45</v>
      </c>
      <c r="T834" s="26">
        <f t="shared" si="173"/>
        <v>37889.95</v>
      </c>
      <c r="U834" s="27">
        <f t="shared" si="174"/>
        <v>1.35905103845876</v>
      </c>
      <c r="V834" s="26">
        <f>INDEX(检修、备用和必开!B:B,MATCH(统调负荷!$C834,检修、备用和必开!$A:$A,0))</f>
        <v>24866.8</v>
      </c>
      <c r="W834" s="26">
        <f>INDEX(检修、备用和必开!C:C,MATCH(统调负荷!$C834,检修、备用和必开!$A:$A,0))</f>
        <v>0</v>
      </c>
      <c r="X834" s="26">
        <f>INDEX(检修、备用和必开!D:D,MATCH(统调负荷!$C834,检修、备用和必开!$A:$A,0))</f>
        <v>12620</v>
      </c>
      <c r="Y834" s="26">
        <f>INDEX(检修、备用和必开!E:E,MATCH(统调负荷!$C834,检修、备用和必开!$A:$A,0))</f>
        <v>9217</v>
      </c>
      <c r="Z834" s="26">
        <f>INDEX(检修、备用和必开!F:F,MATCH(统调负荷!$C834,检修、备用和必开!$A:$A,0))</f>
        <v>980</v>
      </c>
      <c r="AA834" s="26">
        <f t="shared" si="175"/>
        <v>68645.6</v>
      </c>
      <c r="AB834" s="26">
        <v>393.93</v>
      </c>
      <c r="AC834" s="26">
        <v>371.15</v>
      </c>
      <c r="AD834" s="76">
        <f t="shared" si="176"/>
        <v>45666.6666666667</v>
      </c>
      <c r="AE834" s="27">
        <f t="shared" si="177"/>
        <v>-747.800000000003</v>
      </c>
      <c r="AF834" s="27">
        <f t="shared" si="178"/>
        <v>-3439.84</v>
      </c>
      <c r="AG834" s="27">
        <f t="shared" si="179"/>
        <v>2309.8</v>
      </c>
      <c r="AH834" s="27">
        <f t="shared" si="180"/>
        <v>43.3000000000029</v>
      </c>
      <c r="AI834" s="27">
        <f t="shared" si="181"/>
        <v>339.5</v>
      </c>
      <c r="AJ834" s="27">
        <f t="shared" si="182"/>
        <v>-0.559999999999945</v>
      </c>
      <c r="AK834" s="26">
        <f>INDEX(检修、备用和必开!I:I,MATCH(统调负荷!$C834,检修、备用和必开!$A:$A,0))</f>
        <v>9744.64999999999</v>
      </c>
    </row>
    <row r="835" ht="13.8" spans="1:37">
      <c r="A835" s="26">
        <f t="shared" ref="A835:A898" si="184">WEEKDAY(C835,2)</f>
        <v>4</v>
      </c>
      <c r="B835" s="26">
        <f t="shared" ref="B835:B898" si="185">HOUR(D835)</f>
        <v>16</v>
      </c>
      <c r="C835" t="s">
        <v>30</v>
      </c>
      <c r="D835" s="75">
        <v>0.677083333333333</v>
      </c>
      <c r="E835" s="26">
        <v>100590</v>
      </c>
      <c r="F835" s="26">
        <v>51235</v>
      </c>
      <c r="G835" s="26">
        <v>18011</v>
      </c>
      <c r="H835" s="26">
        <v>23422.9</v>
      </c>
      <c r="I835" s="26">
        <v>9328</v>
      </c>
      <c r="J835" s="26">
        <v>-1406.9</v>
      </c>
      <c r="K835" s="26">
        <f t="shared" si="183"/>
        <v>42018</v>
      </c>
      <c r="L835" s="27">
        <f t="shared" ref="L835:L898" si="186">AA835/(K835+W835)</f>
        <v>1.63371888238374</v>
      </c>
      <c r="M835" s="75">
        <v>0.677083333333333</v>
      </c>
      <c r="N835" s="26">
        <v>99499.2</v>
      </c>
      <c r="O835" s="26">
        <v>48459.13</v>
      </c>
      <c r="P835" s="26">
        <v>19120</v>
      </c>
      <c r="Q835" s="26">
        <v>23699.8</v>
      </c>
      <c r="R835" s="26">
        <v>9631.23</v>
      </c>
      <c r="S835" s="26">
        <v>-1410.96</v>
      </c>
      <c r="T835" s="26">
        <f t="shared" ref="T835:T898" si="187">O835-Y835</f>
        <v>39242.13</v>
      </c>
      <c r="U835" s="27">
        <f t="shared" ref="U835:U898" si="188">AA835/(T835+X835)</f>
        <v>1.32361705930705</v>
      </c>
      <c r="V835" s="26">
        <f>INDEX(检修、备用和必开!B:B,MATCH(统调负荷!$C835,检修、备用和必开!$A:$A,0))</f>
        <v>24866.8</v>
      </c>
      <c r="W835" s="26">
        <f>INDEX(检修、备用和必开!C:C,MATCH(统调负荷!$C835,检修、备用和必开!$A:$A,0))</f>
        <v>0</v>
      </c>
      <c r="X835" s="26">
        <f>INDEX(检修、备用和必开!D:D,MATCH(统调负荷!$C835,检修、备用和必开!$A:$A,0))</f>
        <v>12620</v>
      </c>
      <c r="Y835" s="26">
        <f>INDEX(检修、备用和必开!E:E,MATCH(统调负荷!$C835,检修、备用和必开!$A:$A,0))</f>
        <v>9217</v>
      </c>
      <c r="Z835" s="26">
        <f>INDEX(检修、备用和必开!F:F,MATCH(统调负荷!$C835,检修、备用和必开!$A:$A,0))</f>
        <v>980</v>
      </c>
      <c r="AA835" s="26">
        <f t="shared" ref="AA835:AA898" si="189">94492.4-V835-Z835</f>
        <v>68645.6</v>
      </c>
      <c r="AB835" s="26">
        <v>401.74</v>
      </c>
      <c r="AC835" s="26">
        <v>350.96</v>
      </c>
      <c r="AD835" s="76">
        <f t="shared" ref="AD835:AD898" si="190">C835+D835</f>
        <v>45666.6770833333</v>
      </c>
      <c r="AE835" s="27">
        <f t="shared" ref="AE835:AE898" si="191">N835-E835</f>
        <v>-1090.8</v>
      </c>
      <c r="AF835" s="27">
        <f t="shared" ref="AF835:AF898" si="192">O835-F835</f>
        <v>-2775.87</v>
      </c>
      <c r="AG835" s="27">
        <f t="shared" ref="AG835:AG898" si="193">P835-G835</f>
        <v>1109</v>
      </c>
      <c r="AH835" s="27">
        <f t="shared" ref="AH835:AH898" si="194">Q835-H835</f>
        <v>276.899999999998</v>
      </c>
      <c r="AI835" s="27">
        <f t="shared" ref="AI835:AI898" si="195">R835-I835</f>
        <v>303.23</v>
      </c>
      <c r="AJ835" s="27">
        <f t="shared" ref="AJ835:AJ898" si="196">S835-J835</f>
        <v>-4.05999999999995</v>
      </c>
      <c r="AK835" s="26">
        <f>INDEX(检修、备用和必开!I:I,MATCH(统调负荷!$C835,检修、备用和必开!$A:$A,0))</f>
        <v>9744.64999999999</v>
      </c>
    </row>
    <row r="836" ht="13.8" spans="1:37">
      <c r="A836" s="26">
        <f t="shared" si="184"/>
        <v>4</v>
      </c>
      <c r="B836" s="26">
        <f t="shared" si="185"/>
        <v>16</v>
      </c>
      <c r="C836" t="s">
        <v>30</v>
      </c>
      <c r="D836" s="75">
        <v>0.6875</v>
      </c>
      <c r="E836" s="26">
        <v>102095</v>
      </c>
      <c r="F836" s="26">
        <v>52638.4</v>
      </c>
      <c r="G836" s="26">
        <v>18064</v>
      </c>
      <c r="H836" s="26">
        <v>23903.5</v>
      </c>
      <c r="I836" s="26">
        <v>8896</v>
      </c>
      <c r="J836" s="26">
        <v>-1406.9</v>
      </c>
      <c r="K836" s="26">
        <f t="shared" si="183"/>
        <v>43421.4</v>
      </c>
      <c r="L836" s="27">
        <f t="shared" si="186"/>
        <v>1.58091632236639</v>
      </c>
      <c r="M836" s="75">
        <v>0.6875</v>
      </c>
      <c r="N836" s="26">
        <v>100750</v>
      </c>
      <c r="O836" s="26">
        <v>49909.59</v>
      </c>
      <c r="P836" s="26">
        <v>18998.2</v>
      </c>
      <c r="Q836" s="26">
        <v>24190.4</v>
      </c>
      <c r="R836" s="26">
        <v>9013.72</v>
      </c>
      <c r="S836" s="26">
        <v>-1361.91</v>
      </c>
      <c r="T836" s="26">
        <f t="shared" si="187"/>
        <v>40692.59</v>
      </c>
      <c r="U836" s="27">
        <f t="shared" si="188"/>
        <v>1.28760579818013</v>
      </c>
      <c r="V836" s="26">
        <f>INDEX(检修、备用和必开!B:B,MATCH(统调负荷!$C836,检修、备用和必开!$A:$A,0))</f>
        <v>24866.8</v>
      </c>
      <c r="W836" s="26">
        <f>INDEX(检修、备用和必开!C:C,MATCH(统调负荷!$C836,检修、备用和必开!$A:$A,0))</f>
        <v>0</v>
      </c>
      <c r="X836" s="26">
        <f>INDEX(检修、备用和必开!D:D,MATCH(统调负荷!$C836,检修、备用和必开!$A:$A,0))</f>
        <v>12620</v>
      </c>
      <c r="Y836" s="26">
        <f>INDEX(检修、备用和必开!E:E,MATCH(统调负荷!$C836,检修、备用和必开!$A:$A,0))</f>
        <v>9217</v>
      </c>
      <c r="Z836" s="26">
        <f>INDEX(检修、备用和必开!F:F,MATCH(统调负荷!$C836,检修、备用和必开!$A:$A,0))</f>
        <v>980</v>
      </c>
      <c r="AA836" s="26">
        <f t="shared" si="189"/>
        <v>68645.6</v>
      </c>
      <c r="AB836" s="26">
        <v>445.95</v>
      </c>
      <c r="AC836" s="26">
        <v>360.4</v>
      </c>
      <c r="AD836" s="76">
        <f t="shared" si="190"/>
        <v>45666.6875</v>
      </c>
      <c r="AE836" s="27">
        <f t="shared" si="191"/>
        <v>-1345</v>
      </c>
      <c r="AF836" s="27">
        <f t="shared" si="192"/>
        <v>-2728.81</v>
      </c>
      <c r="AG836" s="27">
        <f t="shared" si="193"/>
        <v>934.200000000001</v>
      </c>
      <c r="AH836" s="27">
        <f t="shared" si="194"/>
        <v>286.900000000001</v>
      </c>
      <c r="AI836" s="27">
        <f t="shared" si="195"/>
        <v>117.719999999999</v>
      </c>
      <c r="AJ836" s="27">
        <f t="shared" si="196"/>
        <v>44.99</v>
      </c>
      <c r="AK836" s="26">
        <f>INDEX(检修、备用和必开!I:I,MATCH(统调负荷!$C836,检修、备用和必开!$A:$A,0))</f>
        <v>9744.64999999999</v>
      </c>
    </row>
    <row r="837" ht="13.8" spans="1:37">
      <c r="A837" s="26">
        <f t="shared" si="184"/>
        <v>4</v>
      </c>
      <c r="B837" s="26">
        <f t="shared" si="185"/>
        <v>16</v>
      </c>
      <c r="C837" t="s">
        <v>30</v>
      </c>
      <c r="D837" s="75">
        <v>0.697916666666667</v>
      </c>
      <c r="E837" s="26">
        <v>103520</v>
      </c>
      <c r="F837" s="26">
        <v>54463.3</v>
      </c>
      <c r="G837" s="26">
        <v>18233</v>
      </c>
      <c r="H837" s="26">
        <v>23781.6</v>
      </c>
      <c r="I837" s="26">
        <v>8449</v>
      </c>
      <c r="J837" s="26">
        <v>-1406.9</v>
      </c>
      <c r="K837" s="26">
        <f t="shared" si="183"/>
        <v>45246.3</v>
      </c>
      <c r="L837" s="27">
        <f t="shared" si="186"/>
        <v>1.51715388882627</v>
      </c>
      <c r="M837" s="75">
        <v>0.697916666666667</v>
      </c>
      <c r="N837" s="26">
        <v>102470</v>
      </c>
      <c r="O837" s="26">
        <v>51334.02</v>
      </c>
      <c r="P837" s="26">
        <v>19245.4</v>
      </c>
      <c r="Q837" s="26">
        <v>24768.6</v>
      </c>
      <c r="R837" s="26">
        <v>8520.99</v>
      </c>
      <c r="S837" s="26">
        <v>-1399.01</v>
      </c>
      <c r="T837" s="26">
        <f t="shared" si="187"/>
        <v>42117.02</v>
      </c>
      <c r="U837" s="27">
        <f t="shared" si="188"/>
        <v>1.25409823187305</v>
      </c>
      <c r="V837" s="26">
        <f>INDEX(检修、备用和必开!B:B,MATCH(统调负荷!$C837,检修、备用和必开!$A:$A,0))</f>
        <v>24866.8</v>
      </c>
      <c r="W837" s="26">
        <f>INDEX(检修、备用和必开!C:C,MATCH(统调负荷!$C837,检修、备用和必开!$A:$A,0))</f>
        <v>0</v>
      </c>
      <c r="X837" s="26">
        <f>INDEX(检修、备用和必开!D:D,MATCH(统调负荷!$C837,检修、备用和必开!$A:$A,0))</f>
        <v>12620</v>
      </c>
      <c r="Y837" s="26">
        <f>INDEX(检修、备用和必开!E:E,MATCH(统调负荷!$C837,检修、备用和必开!$A:$A,0))</f>
        <v>9217</v>
      </c>
      <c r="Z837" s="26">
        <f>INDEX(检修、备用和必开!F:F,MATCH(统调负荷!$C837,检修、备用和必开!$A:$A,0))</f>
        <v>980</v>
      </c>
      <c r="AA837" s="26">
        <f t="shared" si="189"/>
        <v>68645.6</v>
      </c>
      <c r="AB837" s="26">
        <v>476.8</v>
      </c>
      <c r="AC837" s="26">
        <v>379.42</v>
      </c>
      <c r="AD837" s="76">
        <f t="shared" si="190"/>
        <v>45666.6979166667</v>
      </c>
      <c r="AE837" s="27">
        <f t="shared" si="191"/>
        <v>-1050</v>
      </c>
      <c r="AF837" s="27">
        <f t="shared" si="192"/>
        <v>-3129.28000000001</v>
      </c>
      <c r="AG837" s="27">
        <f t="shared" si="193"/>
        <v>1012.4</v>
      </c>
      <c r="AH837" s="27">
        <f t="shared" si="194"/>
        <v>987</v>
      </c>
      <c r="AI837" s="27">
        <f t="shared" si="195"/>
        <v>71.9899999999998</v>
      </c>
      <c r="AJ837" s="27">
        <f t="shared" si="196"/>
        <v>7.8900000000001</v>
      </c>
      <c r="AK837" s="26">
        <f>INDEX(检修、备用和必开!I:I,MATCH(统调负荷!$C837,检修、备用和必开!$A:$A,0))</f>
        <v>9744.64999999999</v>
      </c>
    </row>
    <row r="838" ht="13.8" spans="1:37">
      <c r="A838" s="26">
        <f t="shared" si="184"/>
        <v>4</v>
      </c>
      <c r="B838" s="26">
        <f t="shared" si="185"/>
        <v>17</v>
      </c>
      <c r="C838" t="s">
        <v>30</v>
      </c>
      <c r="D838" s="75">
        <v>0.708333333333333</v>
      </c>
      <c r="E838" s="26">
        <v>104950</v>
      </c>
      <c r="F838" s="26">
        <v>55844.3</v>
      </c>
      <c r="G838" s="26">
        <v>19004</v>
      </c>
      <c r="H838" s="26">
        <v>23511.6</v>
      </c>
      <c r="I838" s="26">
        <v>7997</v>
      </c>
      <c r="J838" s="26">
        <v>-1406.9</v>
      </c>
      <c r="K838" s="26">
        <f t="shared" si="183"/>
        <v>46627.3</v>
      </c>
      <c r="L838" s="27">
        <f t="shared" si="186"/>
        <v>1.4722190647968</v>
      </c>
      <c r="M838" s="75">
        <v>0.708333333333333</v>
      </c>
      <c r="N838" s="26">
        <v>103878</v>
      </c>
      <c r="O838" s="26">
        <v>52886.11</v>
      </c>
      <c r="P838" s="26">
        <v>20084.1</v>
      </c>
      <c r="Q838" s="26">
        <v>24198.1</v>
      </c>
      <c r="R838" s="26">
        <v>8147.4</v>
      </c>
      <c r="S838" s="26">
        <v>-1437.71</v>
      </c>
      <c r="T838" s="26">
        <f t="shared" si="187"/>
        <v>43669.11</v>
      </c>
      <c r="U838" s="27">
        <f t="shared" si="188"/>
        <v>1.21951830469517</v>
      </c>
      <c r="V838" s="26">
        <f>INDEX(检修、备用和必开!B:B,MATCH(统调负荷!$C838,检修、备用和必开!$A:$A,0))</f>
        <v>24866.8</v>
      </c>
      <c r="W838" s="26">
        <f>INDEX(检修、备用和必开!C:C,MATCH(统调负荷!$C838,检修、备用和必开!$A:$A,0))</f>
        <v>0</v>
      </c>
      <c r="X838" s="26">
        <f>INDEX(检修、备用和必开!D:D,MATCH(统调负荷!$C838,检修、备用和必开!$A:$A,0))</f>
        <v>12620</v>
      </c>
      <c r="Y838" s="26">
        <f>INDEX(检修、备用和必开!E:E,MATCH(统调负荷!$C838,检修、备用和必开!$A:$A,0))</f>
        <v>9217</v>
      </c>
      <c r="Z838" s="26">
        <f>INDEX(检修、备用和必开!F:F,MATCH(统调负荷!$C838,检修、备用和必开!$A:$A,0))</f>
        <v>980</v>
      </c>
      <c r="AA838" s="26">
        <f t="shared" si="189"/>
        <v>68645.6</v>
      </c>
      <c r="AB838" s="26">
        <v>465.59</v>
      </c>
      <c r="AC838" s="26">
        <v>390.65</v>
      </c>
      <c r="AD838" s="76">
        <f t="shared" si="190"/>
        <v>45666.7083333333</v>
      </c>
      <c r="AE838" s="27">
        <f t="shared" si="191"/>
        <v>-1072</v>
      </c>
      <c r="AF838" s="27">
        <f t="shared" si="192"/>
        <v>-2958.19</v>
      </c>
      <c r="AG838" s="27">
        <f t="shared" si="193"/>
        <v>1080.1</v>
      </c>
      <c r="AH838" s="27">
        <f t="shared" si="194"/>
        <v>686.5</v>
      </c>
      <c r="AI838" s="27">
        <f t="shared" si="195"/>
        <v>150.4</v>
      </c>
      <c r="AJ838" s="27">
        <f t="shared" si="196"/>
        <v>-30.8099999999999</v>
      </c>
      <c r="AK838" s="26">
        <f>INDEX(检修、备用和必开!I:I,MATCH(统调负荷!$C838,检修、备用和必开!$A:$A,0))</f>
        <v>9744.64999999999</v>
      </c>
    </row>
    <row r="839" ht="13.8" spans="1:37">
      <c r="A839" s="26">
        <f t="shared" si="184"/>
        <v>4</v>
      </c>
      <c r="B839" s="26">
        <f t="shared" si="185"/>
        <v>17</v>
      </c>
      <c r="C839" t="s">
        <v>30</v>
      </c>
      <c r="D839" s="75">
        <v>0.71875</v>
      </c>
      <c r="E839" s="26">
        <v>105900</v>
      </c>
      <c r="F839" s="26">
        <v>56709.3</v>
      </c>
      <c r="G839" s="26">
        <v>19685</v>
      </c>
      <c r="H839" s="26">
        <v>23281.6</v>
      </c>
      <c r="I839" s="26">
        <v>7631</v>
      </c>
      <c r="J839" s="26">
        <v>-1406.9</v>
      </c>
      <c r="K839" s="26">
        <f t="shared" si="183"/>
        <v>47492.3</v>
      </c>
      <c r="L839" s="27">
        <f t="shared" si="186"/>
        <v>1.44540483404678</v>
      </c>
      <c r="M839" s="75">
        <v>0.71875</v>
      </c>
      <c r="N839" s="26">
        <v>104744</v>
      </c>
      <c r="O839" s="26">
        <v>54546.74</v>
      </c>
      <c r="P839" s="26">
        <v>19322.5</v>
      </c>
      <c r="Q839" s="26">
        <v>24426.9</v>
      </c>
      <c r="R839" s="26">
        <v>7810.81</v>
      </c>
      <c r="S839" s="26">
        <v>-1362.95</v>
      </c>
      <c r="T839" s="26">
        <f t="shared" si="187"/>
        <v>45329.74</v>
      </c>
      <c r="U839" s="27">
        <f t="shared" si="188"/>
        <v>1.18457131990584</v>
      </c>
      <c r="V839" s="26">
        <f>INDEX(检修、备用和必开!B:B,MATCH(统调负荷!$C839,检修、备用和必开!$A:$A,0))</f>
        <v>24866.8</v>
      </c>
      <c r="W839" s="26">
        <f>INDEX(检修、备用和必开!C:C,MATCH(统调负荷!$C839,检修、备用和必开!$A:$A,0))</f>
        <v>0</v>
      </c>
      <c r="X839" s="26">
        <f>INDEX(检修、备用和必开!D:D,MATCH(统调负荷!$C839,检修、备用和必开!$A:$A,0))</f>
        <v>12620</v>
      </c>
      <c r="Y839" s="26">
        <f>INDEX(检修、备用和必开!E:E,MATCH(统调负荷!$C839,检修、备用和必开!$A:$A,0))</f>
        <v>9217</v>
      </c>
      <c r="Z839" s="26">
        <f>INDEX(检修、备用和必开!F:F,MATCH(统调负荷!$C839,检修、备用和必开!$A:$A,0))</f>
        <v>980</v>
      </c>
      <c r="AA839" s="26">
        <f t="shared" si="189"/>
        <v>68645.6</v>
      </c>
      <c r="AB839" s="26">
        <v>425.78</v>
      </c>
      <c r="AC839" s="26">
        <v>380.25</v>
      </c>
      <c r="AD839" s="76">
        <f t="shared" si="190"/>
        <v>45666.71875</v>
      </c>
      <c r="AE839" s="27">
        <f t="shared" si="191"/>
        <v>-1156</v>
      </c>
      <c r="AF839" s="27">
        <f t="shared" si="192"/>
        <v>-2162.56</v>
      </c>
      <c r="AG839" s="27">
        <f t="shared" si="193"/>
        <v>-362.5</v>
      </c>
      <c r="AH839" s="27">
        <f t="shared" si="194"/>
        <v>1145.3</v>
      </c>
      <c r="AI839" s="27">
        <f t="shared" si="195"/>
        <v>179.81</v>
      </c>
      <c r="AJ839" s="27">
        <f t="shared" si="196"/>
        <v>43.95</v>
      </c>
      <c r="AK839" s="26">
        <f>INDEX(检修、备用和必开!I:I,MATCH(统调负荷!$C839,检修、备用和必开!$A:$A,0))</f>
        <v>9744.64999999999</v>
      </c>
    </row>
    <row r="840" ht="13.8" spans="1:37">
      <c r="A840" s="26">
        <f t="shared" si="184"/>
        <v>4</v>
      </c>
      <c r="B840" s="26">
        <f t="shared" si="185"/>
        <v>17</v>
      </c>
      <c r="C840" t="s">
        <v>30</v>
      </c>
      <c r="D840" s="75">
        <v>0.729166666666667</v>
      </c>
      <c r="E840" s="26">
        <v>104555</v>
      </c>
      <c r="F840" s="26">
        <v>55665.2</v>
      </c>
      <c r="G840" s="26">
        <v>19792</v>
      </c>
      <c r="H840" s="26">
        <v>23214.7</v>
      </c>
      <c r="I840" s="26">
        <v>7290</v>
      </c>
      <c r="J840" s="26">
        <v>-1406.9</v>
      </c>
      <c r="K840" s="26">
        <f t="shared" si="183"/>
        <v>46448.2</v>
      </c>
      <c r="L840" s="27">
        <f t="shared" si="186"/>
        <v>1.47789580651134</v>
      </c>
      <c r="M840" s="75">
        <v>0.729166666666667</v>
      </c>
      <c r="N840" s="26">
        <v>103369</v>
      </c>
      <c r="O840" s="26">
        <v>53715.65</v>
      </c>
      <c r="P840" s="26">
        <v>19416</v>
      </c>
      <c r="Q840" s="26">
        <v>24101.3</v>
      </c>
      <c r="R840" s="26">
        <v>7620.88</v>
      </c>
      <c r="S840" s="26">
        <v>-1484.83</v>
      </c>
      <c r="T840" s="26">
        <f t="shared" si="187"/>
        <v>44498.65</v>
      </c>
      <c r="U840" s="27">
        <f t="shared" si="188"/>
        <v>1.20180711553932</v>
      </c>
      <c r="V840" s="26">
        <f>INDEX(检修、备用和必开!B:B,MATCH(统调负荷!$C840,检修、备用和必开!$A:$A,0))</f>
        <v>24866.8</v>
      </c>
      <c r="W840" s="26">
        <f>INDEX(检修、备用和必开!C:C,MATCH(统调负荷!$C840,检修、备用和必开!$A:$A,0))</f>
        <v>0</v>
      </c>
      <c r="X840" s="26">
        <f>INDEX(检修、备用和必开!D:D,MATCH(统调负荷!$C840,检修、备用和必开!$A:$A,0))</f>
        <v>12620</v>
      </c>
      <c r="Y840" s="26">
        <f>INDEX(检修、备用和必开!E:E,MATCH(统调负荷!$C840,检修、备用和必开!$A:$A,0))</f>
        <v>9217</v>
      </c>
      <c r="Z840" s="26">
        <f>INDEX(检修、备用和必开!F:F,MATCH(统调负荷!$C840,检修、备用和必开!$A:$A,0))</f>
        <v>980</v>
      </c>
      <c r="AA840" s="26">
        <f t="shared" si="189"/>
        <v>68645.6</v>
      </c>
      <c r="AB840" s="26">
        <v>400.73</v>
      </c>
      <c r="AC840" s="26">
        <v>361.75</v>
      </c>
      <c r="AD840" s="76">
        <f t="shared" si="190"/>
        <v>45666.7291666667</v>
      </c>
      <c r="AE840" s="27">
        <f t="shared" si="191"/>
        <v>-1186</v>
      </c>
      <c r="AF840" s="27">
        <f t="shared" si="192"/>
        <v>-1949.55</v>
      </c>
      <c r="AG840" s="27">
        <f t="shared" si="193"/>
        <v>-376</v>
      </c>
      <c r="AH840" s="27">
        <f t="shared" si="194"/>
        <v>886.599999999999</v>
      </c>
      <c r="AI840" s="27">
        <f t="shared" si="195"/>
        <v>330.88</v>
      </c>
      <c r="AJ840" s="27">
        <f t="shared" si="196"/>
        <v>-77.9299999999998</v>
      </c>
      <c r="AK840" s="26">
        <f>INDEX(检修、备用和必开!I:I,MATCH(统调负荷!$C840,检修、备用和必开!$A:$A,0))</f>
        <v>9744.64999999999</v>
      </c>
    </row>
    <row r="841" ht="13.8" spans="1:37">
      <c r="A841" s="26">
        <f t="shared" si="184"/>
        <v>4</v>
      </c>
      <c r="B841" s="26">
        <f t="shared" si="185"/>
        <v>17</v>
      </c>
      <c r="C841" t="s">
        <v>30</v>
      </c>
      <c r="D841" s="75">
        <v>0.739583333333333</v>
      </c>
      <c r="E841" s="26">
        <v>105030</v>
      </c>
      <c r="F841" s="26">
        <v>55505.2</v>
      </c>
      <c r="G841" s="26">
        <v>20499</v>
      </c>
      <c r="H841" s="26">
        <v>23337.7</v>
      </c>
      <c r="I841" s="26">
        <v>7095</v>
      </c>
      <c r="J841" s="26">
        <v>-1406.9</v>
      </c>
      <c r="K841" s="26">
        <f t="shared" si="183"/>
        <v>46288.2</v>
      </c>
      <c r="L841" s="27">
        <f t="shared" si="186"/>
        <v>1.48300430779335</v>
      </c>
      <c r="M841" s="75">
        <v>0.739583333333333</v>
      </c>
      <c r="N841" s="26">
        <v>103635</v>
      </c>
      <c r="O841" s="26">
        <v>53621.71</v>
      </c>
      <c r="P841" s="26">
        <v>20394.3</v>
      </c>
      <c r="Q841" s="26">
        <v>23566.6</v>
      </c>
      <c r="R841" s="26">
        <v>7436.34</v>
      </c>
      <c r="S841" s="26">
        <v>-1383.95</v>
      </c>
      <c r="T841" s="26">
        <f t="shared" si="187"/>
        <v>44404.71</v>
      </c>
      <c r="U841" s="27">
        <f t="shared" si="188"/>
        <v>1.20378691974058</v>
      </c>
      <c r="V841" s="26">
        <f>INDEX(检修、备用和必开!B:B,MATCH(统调负荷!$C841,检修、备用和必开!$A:$A,0))</f>
        <v>24866.8</v>
      </c>
      <c r="W841" s="26">
        <f>INDEX(检修、备用和必开!C:C,MATCH(统调负荷!$C841,检修、备用和必开!$A:$A,0))</f>
        <v>0</v>
      </c>
      <c r="X841" s="26">
        <f>INDEX(检修、备用和必开!D:D,MATCH(统调负荷!$C841,检修、备用和必开!$A:$A,0))</f>
        <v>12620</v>
      </c>
      <c r="Y841" s="26">
        <f>INDEX(检修、备用和必开!E:E,MATCH(统调负荷!$C841,检修、备用和必开!$A:$A,0))</f>
        <v>9217</v>
      </c>
      <c r="Z841" s="26">
        <f>INDEX(检修、备用和必开!F:F,MATCH(统调负荷!$C841,检修、备用和必开!$A:$A,0))</f>
        <v>980</v>
      </c>
      <c r="AA841" s="26">
        <f t="shared" si="189"/>
        <v>68645.6</v>
      </c>
      <c r="AB841" s="26">
        <v>384.56</v>
      </c>
      <c r="AC841" s="26">
        <v>363.86</v>
      </c>
      <c r="AD841" s="76">
        <f t="shared" si="190"/>
        <v>45666.7395833333</v>
      </c>
      <c r="AE841" s="27">
        <f t="shared" si="191"/>
        <v>-1395</v>
      </c>
      <c r="AF841" s="27">
        <f t="shared" si="192"/>
        <v>-1883.49</v>
      </c>
      <c r="AG841" s="27">
        <f t="shared" si="193"/>
        <v>-104.700000000001</v>
      </c>
      <c r="AH841" s="27">
        <f t="shared" si="194"/>
        <v>228.899999999998</v>
      </c>
      <c r="AI841" s="27">
        <f t="shared" si="195"/>
        <v>341.34</v>
      </c>
      <c r="AJ841" s="27">
        <f t="shared" si="196"/>
        <v>22.95</v>
      </c>
      <c r="AK841" s="26">
        <f>INDEX(检修、备用和必开!I:I,MATCH(统调负荷!$C841,检修、备用和必开!$A:$A,0))</f>
        <v>9744.64999999999</v>
      </c>
    </row>
    <row r="842" ht="13.8" spans="1:37">
      <c r="A842" s="26">
        <f t="shared" si="184"/>
        <v>4</v>
      </c>
      <c r="B842" s="26">
        <f t="shared" si="185"/>
        <v>18</v>
      </c>
      <c r="C842" t="s">
        <v>30</v>
      </c>
      <c r="D842" s="75">
        <v>0.75</v>
      </c>
      <c r="E842" s="26">
        <v>106215</v>
      </c>
      <c r="F842" s="26">
        <v>54750.29</v>
      </c>
      <c r="G842" s="26">
        <v>21537</v>
      </c>
      <c r="H842" s="26">
        <v>24353.8</v>
      </c>
      <c r="I842" s="26">
        <v>6981</v>
      </c>
      <c r="J842" s="26">
        <v>-1407.09</v>
      </c>
      <c r="K842" s="26">
        <f t="shared" si="183"/>
        <v>45533.29</v>
      </c>
      <c r="L842" s="27">
        <f t="shared" si="186"/>
        <v>1.50759147867417</v>
      </c>
      <c r="M842" s="75">
        <v>0.75</v>
      </c>
      <c r="N842" s="26">
        <v>105219</v>
      </c>
      <c r="O842" s="26">
        <v>54417.36</v>
      </c>
      <c r="P842" s="26">
        <v>20562.6</v>
      </c>
      <c r="Q842" s="26">
        <v>24305.5</v>
      </c>
      <c r="R842" s="26">
        <v>7499.97</v>
      </c>
      <c r="S842" s="26">
        <v>-1566.43</v>
      </c>
      <c r="T842" s="26">
        <f t="shared" si="187"/>
        <v>45200.36</v>
      </c>
      <c r="U842" s="27">
        <f t="shared" si="188"/>
        <v>1.18722194050677</v>
      </c>
      <c r="V842" s="26">
        <f>INDEX(检修、备用和必开!B:B,MATCH(统调负荷!$C842,检修、备用和必开!$A:$A,0))</f>
        <v>24866.8</v>
      </c>
      <c r="W842" s="26">
        <f>INDEX(检修、备用和必开!C:C,MATCH(统调负荷!$C842,检修、备用和必开!$A:$A,0))</f>
        <v>0</v>
      </c>
      <c r="X842" s="26">
        <f>INDEX(检修、备用和必开!D:D,MATCH(统调负荷!$C842,检修、备用和必开!$A:$A,0))</f>
        <v>12620</v>
      </c>
      <c r="Y842" s="26">
        <f>INDEX(检修、备用和必开!E:E,MATCH(统调负荷!$C842,检修、备用和必开!$A:$A,0))</f>
        <v>9217</v>
      </c>
      <c r="Z842" s="26">
        <f>INDEX(检修、备用和必开!F:F,MATCH(统调负荷!$C842,检修、备用和必开!$A:$A,0))</f>
        <v>980</v>
      </c>
      <c r="AA842" s="26">
        <f t="shared" si="189"/>
        <v>68645.6</v>
      </c>
      <c r="AB842" s="26">
        <v>374.04</v>
      </c>
      <c r="AC842" s="26">
        <v>364.58</v>
      </c>
      <c r="AD842" s="76">
        <f t="shared" si="190"/>
        <v>45666.75</v>
      </c>
      <c r="AE842" s="27">
        <f t="shared" si="191"/>
        <v>-996</v>
      </c>
      <c r="AF842" s="27">
        <f t="shared" si="192"/>
        <v>-332.93</v>
      </c>
      <c r="AG842" s="27">
        <f t="shared" si="193"/>
        <v>-974.400000000001</v>
      </c>
      <c r="AH842" s="27">
        <f t="shared" si="194"/>
        <v>-48.2999999999993</v>
      </c>
      <c r="AI842" s="27">
        <f t="shared" si="195"/>
        <v>518.97</v>
      </c>
      <c r="AJ842" s="27">
        <f t="shared" si="196"/>
        <v>-159.34</v>
      </c>
      <c r="AK842" s="26">
        <f>INDEX(检修、备用和必开!I:I,MATCH(统调负荷!$C842,检修、备用和必开!$A:$A,0))</f>
        <v>9744.64999999999</v>
      </c>
    </row>
    <row r="843" ht="13.8" spans="1:37">
      <c r="A843" s="26">
        <f t="shared" si="184"/>
        <v>4</v>
      </c>
      <c r="B843" s="26">
        <f t="shared" si="185"/>
        <v>18</v>
      </c>
      <c r="C843" t="s">
        <v>30</v>
      </c>
      <c r="D843" s="75">
        <v>0.760416666666667</v>
      </c>
      <c r="E843" s="26">
        <v>108990</v>
      </c>
      <c r="F843" s="26">
        <v>56971.5</v>
      </c>
      <c r="G843" s="26">
        <v>21939</v>
      </c>
      <c r="H843" s="26">
        <v>24658.4</v>
      </c>
      <c r="I843" s="26">
        <v>6828</v>
      </c>
      <c r="J843" s="26">
        <v>-1406.9</v>
      </c>
      <c r="K843" s="26">
        <f t="shared" si="183"/>
        <v>47754.5</v>
      </c>
      <c r="L843" s="27">
        <f t="shared" si="186"/>
        <v>1.43746872022532</v>
      </c>
      <c r="M843" s="75">
        <v>0.760416666666667</v>
      </c>
      <c r="N843" s="26">
        <v>108333</v>
      </c>
      <c r="O843" s="26">
        <v>56530.47</v>
      </c>
      <c r="P843" s="26">
        <v>20649.8</v>
      </c>
      <c r="Q843" s="26">
        <v>24988.7</v>
      </c>
      <c r="R843" s="26">
        <v>7692.57</v>
      </c>
      <c r="S843" s="26">
        <v>-1528.54</v>
      </c>
      <c r="T843" s="26">
        <f t="shared" si="187"/>
        <v>47313.47</v>
      </c>
      <c r="U843" s="27">
        <f t="shared" si="188"/>
        <v>1.14536335039503</v>
      </c>
      <c r="V843" s="26">
        <f>INDEX(检修、备用和必开!B:B,MATCH(统调负荷!$C843,检修、备用和必开!$A:$A,0))</f>
        <v>24866.8</v>
      </c>
      <c r="W843" s="26">
        <f>INDEX(检修、备用和必开!C:C,MATCH(统调负荷!$C843,检修、备用和必开!$A:$A,0))</f>
        <v>0</v>
      </c>
      <c r="X843" s="26">
        <f>INDEX(检修、备用和必开!D:D,MATCH(统调负荷!$C843,检修、备用和必开!$A:$A,0))</f>
        <v>12620</v>
      </c>
      <c r="Y843" s="26">
        <f>INDEX(检修、备用和必开!E:E,MATCH(统调负荷!$C843,检修、备用和必开!$A:$A,0))</f>
        <v>9217</v>
      </c>
      <c r="Z843" s="26">
        <f>INDEX(检修、备用和必开!F:F,MATCH(统调负荷!$C843,检修、备用和必开!$A:$A,0))</f>
        <v>980</v>
      </c>
      <c r="AA843" s="26">
        <f t="shared" si="189"/>
        <v>68645.6</v>
      </c>
      <c r="AB843" s="26">
        <v>395.17</v>
      </c>
      <c r="AC843" s="26">
        <v>381.48</v>
      </c>
      <c r="AD843" s="76">
        <f t="shared" si="190"/>
        <v>45666.7604166667</v>
      </c>
      <c r="AE843" s="27">
        <f t="shared" si="191"/>
        <v>-657</v>
      </c>
      <c r="AF843" s="27">
        <f t="shared" si="192"/>
        <v>-441.029999999999</v>
      </c>
      <c r="AG843" s="27">
        <f t="shared" si="193"/>
        <v>-1289.2</v>
      </c>
      <c r="AH843" s="27">
        <f t="shared" si="194"/>
        <v>330.299999999999</v>
      </c>
      <c r="AI843" s="27">
        <f t="shared" si="195"/>
        <v>864.57</v>
      </c>
      <c r="AJ843" s="27">
        <f t="shared" si="196"/>
        <v>-121.64</v>
      </c>
      <c r="AK843" s="26">
        <f>INDEX(检修、备用和必开!I:I,MATCH(统调负荷!$C843,检修、备用和必开!$A:$A,0))</f>
        <v>9744.64999999999</v>
      </c>
    </row>
    <row r="844" ht="13.8" spans="1:37">
      <c r="A844" s="26">
        <f t="shared" si="184"/>
        <v>4</v>
      </c>
      <c r="B844" s="26">
        <f t="shared" si="185"/>
        <v>18</v>
      </c>
      <c r="C844" t="s">
        <v>30</v>
      </c>
      <c r="D844" s="75">
        <v>0.770833333333333</v>
      </c>
      <c r="E844" s="26">
        <v>110420</v>
      </c>
      <c r="F844" s="26">
        <v>57941.2</v>
      </c>
      <c r="G844" s="26">
        <v>21941</v>
      </c>
      <c r="H844" s="26">
        <v>25118.7</v>
      </c>
      <c r="I844" s="26">
        <v>6826</v>
      </c>
      <c r="J844" s="26">
        <v>-1406.9</v>
      </c>
      <c r="K844" s="26">
        <f t="shared" si="183"/>
        <v>48724.2</v>
      </c>
      <c r="L844" s="27">
        <f t="shared" si="186"/>
        <v>1.40886048411262</v>
      </c>
      <c r="M844" s="75">
        <v>0.770833333333333</v>
      </c>
      <c r="N844" s="26">
        <v>109748</v>
      </c>
      <c r="O844" s="26">
        <v>57091.17</v>
      </c>
      <c r="P844" s="26">
        <v>20694.3</v>
      </c>
      <c r="Q844" s="26">
        <v>25773</v>
      </c>
      <c r="R844" s="26">
        <v>7751.02</v>
      </c>
      <c r="S844" s="26">
        <v>-1561.49</v>
      </c>
      <c r="T844" s="26">
        <f t="shared" si="187"/>
        <v>47874.17</v>
      </c>
      <c r="U844" s="27">
        <f t="shared" si="188"/>
        <v>1.13474736491136</v>
      </c>
      <c r="V844" s="26">
        <f>INDEX(检修、备用和必开!B:B,MATCH(统调负荷!$C844,检修、备用和必开!$A:$A,0))</f>
        <v>24866.8</v>
      </c>
      <c r="W844" s="26">
        <f>INDEX(检修、备用和必开!C:C,MATCH(统调负荷!$C844,检修、备用和必开!$A:$A,0))</f>
        <v>0</v>
      </c>
      <c r="X844" s="26">
        <f>INDEX(检修、备用和必开!D:D,MATCH(统调负荷!$C844,检修、备用和必开!$A:$A,0))</f>
        <v>12620</v>
      </c>
      <c r="Y844" s="26">
        <f>INDEX(检修、备用和必开!E:E,MATCH(统调负荷!$C844,检修、备用和必开!$A:$A,0))</f>
        <v>9217</v>
      </c>
      <c r="Z844" s="26">
        <f>INDEX(检修、备用和必开!F:F,MATCH(统调负荷!$C844,检修、备用和必开!$A:$A,0))</f>
        <v>980</v>
      </c>
      <c r="AA844" s="26">
        <f t="shared" si="189"/>
        <v>68645.6</v>
      </c>
      <c r="AB844" s="26">
        <v>400.54</v>
      </c>
      <c r="AC844" s="26">
        <v>378.59</v>
      </c>
      <c r="AD844" s="76">
        <f t="shared" si="190"/>
        <v>45666.7708333333</v>
      </c>
      <c r="AE844" s="27">
        <f t="shared" si="191"/>
        <v>-672</v>
      </c>
      <c r="AF844" s="27">
        <f t="shared" si="192"/>
        <v>-850.029999999999</v>
      </c>
      <c r="AG844" s="27">
        <f t="shared" si="193"/>
        <v>-1246.7</v>
      </c>
      <c r="AH844" s="27">
        <f t="shared" si="194"/>
        <v>654.299999999999</v>
      </c>
      <c r="AI844" s="27">
        <f t="shared" si="195"/>
        <v>925.02</v>
      </c>
      <c r="AJ844" s="27">
        <f t="shared" si="196"/>
        <v>-154.59</v>
      </c>
      <c r="AK844" s="26">
        <f>INDEX(检修、备用和必开!I:I,MATCH(统调负荷!$C844,检修、备用和必开!$A:$A,0))</f>
        <v>9744.64999999999</v>
      </c>
    </row>
    <row r="845" ht="13.8" spans="1:37">
      <c r="A845" s="26">
        <f t="shared" si="184"/>
        <v>4</v>
      </c>
      <c r="B845" s="26">
        <f t="shared" si="185"/>
        <v>18</v>
      </c>
      <c r="C845" t="s">
        <v>30</v>
      </c>
      <c r="D845" s="75">
        <v>0.78125</v>
      </c>
      <c r="E845" s="26">
        <v>111685</v>
      </c>
      <c r="F845" s="26">
        <v>58900.79</v>
      </c>
      <c r="G845" s="26">
        <v>21903</v>
      </c>
      <c r="H845" s="26">
        <v>25464.5</v>
      </c>
      <c r="I845" s="26">
        <v>6824</v>
      </c>
      <c r="J845" s="26">
        <v>-1407.29</v>
      </c>
      <c r="K845" s="26">
        <f t="shared" si="183"/>
        <v>49683.79</v>
      </c>
      <c r="L845" s="27">
        <f t="shared" si="186"/>
        <v>1.38164982985396</v>
      </c>
      <c r="M845" s="75">
        <v>0.78125</v>
      </c>
      <c r="N845" s="26">
        <v>110314</v>
      </c>
      <c r="O845" s="26">
        <v>57745.9</v>
      </c>
      <c r="P845" s="26">
        <v>20560.3</v>
      </c>
      <c r="Q845" s="26">
        <v>25711.2</v>
      </c>
      <c r="R845" s="26">
        <v>7833.78</v>
      </c>
      <c r="S845" s="26">
        <v>-1537.18</v>
      </c>
      <c r="T845" s="26">
        <f t="shared" si="187"/>
        <v>48528.9</v>
      </c>
      <c r="U845" s="27">
        <f t="shared" si="188"/>
        <v>1.1225974629143</v>
      </c>
      <c r="V845" s="26">
        <f>INDEX(检修、备用和必开!B:B,MATCH(统调负荷!$C845,检修、备用和必开!$A:$A,0))</f>
        <v>24866.8</v>
      </c>
      <c r="W845" s="26">
        <f>INDEX(检修、备用和必开!C:C,MATCH(统调负荷!$C845,检修、备用和必开!$A:$A,0))</f>
        <v>0</v>
      </c>
      <c r="X845" s="26">
        <f>INDEX(检修、备用和必开!D:D,MATCH(统调负荷!$C845,检修、备用和必开!$A:$A,0))</f>
        <v>12620</v>
      </c>
      <c r="Y845" s="26">
        <f>INDEX(检修、备用和必开!E:E,MATCH(统调负荷!$C845,检修、备用和必开!$A:$A,0))</f>
        <v>9217</v>
      </c>
      <c r="Z845" s="26">
        <f>INDEX(检修、备用和必开!F:F,MATCH(统调负荷!$C845,检修、备用和必开!$A:$A,0))</f>
        <v>980</v>
      </c>
      <c r="AA845" s="26">
        <f t="shared" si="189"/>
        <v>68645.6</v>
      </c>
      <c r="AB845" s="26">
        <v>419.22</v>
      </c>
      <c r="AC845" s="26">
        <v>381.71</v>
      </c>
      <c r="AD845" s="76">
        <f t="shared" si="190"/>
        <v>45666.78125</v>
      </c>
      <c r="AE845" s="27">
        <f t="shared" si="191"/>
        <v>-1371</v>
      </c>
      <c r="AF845" s="27">
        <f t="shared" si="192"/>
        <v>-1154.89</v>
      </c>
      <c r="AG845" s="27">
        <f t="shared" si="193"/>
        <v>-1342.7</v>
      </c>
      <c r="AH845" s="27">
        <f t="shared" si="194"/>
        <v>246.700000000001</v>
      </c>
      <c r="AI845" s="27">
        <f t="shared" si="195"/>
        <v>1009.78</v>
      </c>
      <c r="AJ845" s="27">
        <f t="shared" si="196"/>
        <v>-129.89</v>
      </c>
      <c r="AK845" s="26">
        <f>INDEX(检修、备用和必开!I:I,MATCH(统调负荷!$C845,检修、备用和必开!$A:$A,0))</f>
        <v>9744.64999999999</v>
      </c>
    </row>
    <row r="846" ht="13.8" spans="1:37">
      <c r="A846" s="26">
        <f t="shared" si="184"/>
        <v>4</v>
      </c>
      <c r="B846" s="26">
        <f t="shared" si="185"/>
        <v>19</v>
      </c>
      <c r="C846" t="s">
        <v>30</v>
      </c>
      <c r="D846" s="75">
        <v>0.791666666666667</v>
      </c>
      <c r="E846" s="26">
        <v>111765</v>
      </c>
      <c r="F846" s="26">
        <v>58604.79</v>
      </c>
      <c r="G846" s="26">
        <v>22017</v>
      </c>
      <c r="H846" s="26">
        <v>25678.3</v>
      </c>
      <c r="I846" s="26">
        <v>6872</v>
      </c>
      <c r="J846" s="26">
        <v>-1407.09</v>
      </c>
      <c r="K846" s="26">
        <f t="shared" si="183"/>
        <v>49387.79</v>
      </c>
      <c r="L846" s="27">
        <f t="shared" si="186"/>
        <v>1.3899305881069</v>
      </c>
      <c r="M846" s="75">
        <v>0.791666666666667</v>
      </c>
      <c r="N846" s="26">
        <v>110290</v>
      </c>
      <c r="O846" s="26">
        <v>57293.72</v>
      </c>
      <c r="P846" s="26">
        <v>20890.4</v>
      </c>
      <c r="Q846" s="26">
        <v>25815.6</v>
      </c>
      <c r="R846" s="26">
        <v>7899.89</v>
      </c>
      <c r="S846" s="26">
        <v>-1609.61</v>
      </c>
      <c r="T846" s="26">
        <f t="shared" si="187"/>
        <v>48076.72</v>
      </c>
      <c r="U846" s="27">
        <f t="shared" si="188"/>
        <v>1.1309606186298</v>
      </c>
      <c r="V846" s="26">
        <f>INDEX(检修、备用和必开!B:B,MATCH(统调负荷!$C846,检修、备用和必开!$A:$A,0))</f>
        <v>24866.8</v>
      </c>
      <c r="W846" s="26">
        <f>INDEX(检修、备用和必开!C:C,MATCH(统调负荷!$C846,检修、备用和必开!$A:$A,0))</f>
        <v>0</v>
      </c>
      <c r="X846" s="26">
        <f>INDEX(检修、备用和必开!D:D,MATCH(统调负荷!$C846,检修、备用和必开!$A:$A,0))</f>
        <v>12620</v>
      </c>
      <c r="Y846" s="26">
        <f>INDEX(检修、备用和必开!E:E,MATCH(统调负荷!$C846,检修、备用和必开!$A:$A,0))</f>
        <v>9217</v>
      </c>
      <c r="Z846" s="26">
        <f>INDEX(检修、备用和必开!F:F,MATCH(统调负荷!$C846,检修、备用和必开!$A:$A,0))</f>
        <v>980</v>
      </c>
      <c r="AA846" s="26">
        <f t="shared" si="189"/>
        <v>68645.6</v>
      </c>
      <c r="AB846" s="26">
        <v>399.24</v>
      </c>
      <c r="AC846" s="26">
        <v>365.48</v>
      </c>
      <c r="AD846" s="76">
        <f t="shared" si="190"/>
        <v>45666.7916666667</v>
      </c>
      <c r="AE846" s="27">
        <f t="shared" si="191"/>
        <v>-1475</v>
      </c>
      <c r="AF846" s="27">
        <f t="shared" si="192"/>
        <v>-1311.07</v>
      </c>
      <c r="AG846" s="27">
        <f t="shared" si="193"/>
        <v>-1126.6</v>
      </c>
      <c r="AH846" s="27">
        <f t="shared" si="194"/>
        <v>137.299999999999</v>
      </c>
      <c r="AI846" s="27">
        <f t="shared" si="195"/>
        <v>1027.89</v>
      </c>
      <c r="AJ846" s="27">
        <f t="shared" si="196"/>
        <v>-202.52</v>
      </c>
      <c r="AK846" s="26">
        <f>INDEX(检修、备用和必开!I:I,MATCH(统调负荷!$C846,检修、备用和必开!$A:$A,0))</f>
        <v>9744.64999999999</v>
      </c>
    </row>
    <row r="847" ht="13.8" spans="1:37">
      <c r="A847" s="26">
        <f t="shared" si="184"/>
        <v>4</v>
      </c>
      <c r="B847" s="26">
        <f t="shared" si="185"/>
        <v>19</v>
      </c>
      <c r="C847" t="s">
        <v>30</v>
      </c>
      <c r="D847" s="75">
        <v>0.802083333333333</v>
      </c>
      <c r="E847" s="26">
        <v>114000</v>
      </c>
      <c r="F847" s="26">
        <v>60637.9</v>
      </c>
      <c r="G847" s="26">
        <v>22055</v>
      </c>
      <c r="H847" s="26">
        <v>25766</v>
      </c>
      <c r="I847" s="26">
        <v>6948</v>
      </c>
      <c r="J847" s="26">
        <v>-1406.9</v>
      </c>
      <c r="K847" s="26">
        <f t="shared" si="183"/>
        <v>51420.9</v>
      </c>
      <c r="L847" s="27">
        <f t="shared" si="186"/>
        <v>1.33497468928004</v>
      </c>
      <c r="M847" s="75">
        <v>0.802083333333333</v>
      </c>
      <c r="N847" s="26">
        <v>112355</v>
      </c>
      <c r="O847" s="26">
        <v>58821.87</v>
      </c>
      <c r="P847" s="26">
        <v>21003.5</v>
      </c>
      <c r="Q847" s="26">
        <v>26167.2</v>
      </c>
      <c r="R847" s="26">
        <v>7968.89</v>
      </c>
      <c r="S847" s="26">
        <v>-1606.46</v>
      </c>
      <c r="T847" s="26">
        <f t="shared" si="187"/>
        <v>49604.87</v>
      </c>
      <c r="U847" s="27">
        <f t="shared" si="188"/>
        <v>1.10318591264232</v>
      </c>
      <c r="V847" s="26">
        <f>INDEX(检修、备用和必开!B:B,MATCH(统调负荷!$C847,检修、备用和必开!$A:$A,0))</f>
        <v>24866.8</v>
      </c>
      <c r="W847" s="26">
        <f>INDEX(检修、备用和必开!C:C,MATCH(统调负荷!$C847,检修、备用和必开!$A:$A,0))</f>
        <v>0</v>
      </c>
      <c r="X847" s="26">
        <f>INDEX(检修、备用和必开!D:D,MATCH(统调负荷!$C847,检修、备用和必开!$A:$A,0))</f>
        <v>12620</v>
      </c>
      <c r="Y847" s="26">
        <f>INDEX(检修、备用和必开!E:E,MATCH(统调负荷!$C847,检修、备用和必开!$A:$A,0))</f>
        <v>9217</v>
      </c>
      <c r="Z847" s="26">
        <f>INDEX(检修、备用和必开!F:F,MATCH(统调负荷!$C847,检修、备用和必开!$A:$A,0))</f>
        <v>980</v>
      </c>
      <c r="AA847" s="26">
        <f t="shared" si="189"/>
        <v>68645.6</v>
      </c>
      <c r="AB847" s="26">
        <v>438.76</v>
      </c>
      <c r="AC847" s="26">
        <v>388.41</v>
      </c>
      <c r="AD847" s="76">
        <f t="shared" si="190"/>
        <v>45666.8020833333</v>
      </c>
      <c r="AE847" s="27">
        <f t="shared" si="191"/>
        <v>-1645</v>
      </c>
      <c r="AF847" s="27">
        <f t="shared" si="192"/>
        <v>-1816.03</v>
      </c>
      <c r="AG847" s="27">
        <f t="shared" si="193"/>
        <v>-1051.5</v>
      </c>
      <c r="AH847" s="27">
        <f t="shared" si="194"/>
        <v>401.200000000001</v>
      </c>
      <c r="AI847" s="27">
        <f t="shared" si="195"/>
        <v>1020.89</v>
      </c>
      <c r="AJ847" s="27">
        <f t="shared" si="196"/>
        <v>-199.56</v>
      </c>
      <c r="AK847" s="26">
        <f>INDEX(检修、备用和必开!I:I,MATCH(统调负荷!$C847,检修、备用和必开!$A:$A,0))</f>
        <v>9744.64999999999</v>
      </c>
    </row>
    <row r="848" ht="13.8" spans="1:37">
      <c r="A848" s="26">
        <f t="shared" si="184"/>
        <v>4</v>
      </c>
      <c r="B848" s="26">
        <f t="shared" si="185"/>
        <v>19</v>
      </c>
      <c r="C848" t="s">
        <v>30</v>
      </c>
      <c r="D848" s="75">
        <v>0.8125</v>
      </c>
      <c r="E848" s="26">
        <v>113990</v>
      </c>
      <c r="F848" s="26">
        <v>60485.7</v>
      </c>
      <c r="G848" s="26">
        <v>22071</v>
      </c>
      <c r="H848" s="26">
        <v>25830.2</v>
      </c>
      <c r="I848" s="26">
        <v>7010</v>
      </c>
      <c r="J848" s="26">
        <v>-1406.9</v>
      </c>
      <c r="K848" s="26">
        <f t="shared" si="183"/>
        <v>51268.7</v>
      </c>
      <c r="L848" s="27">
        <f t="shared" si="186"/>
        <v>1.33893779245427</v>
      </c>
      <c r="M848" s="75">
        <v>0.8125</v>
      </c>
      <c r="N848" s="26">
        <v>112323</v>
      </c>
      <c r="O848" s="26">
        <v>58927.72</v>
      </c>
      <c r="P848" s="26">
        <v>20749.3</v>
      </c>
      <c r="Q848" s="26">
        <v>26101.5</v>
      </c>
      <c r="R848" s="26">
        <v>8067.8</v>
      </c>
      <c r="S848" s="26">
        <v>-1523.32</v>
      </c>
      <c r="T848" s="26">
        <f t="shared" si="187"/>
        <v>49710.72</v>
      </c>
      <c r="U848" s="27">
        <f t="shared" si="188"/>
        <v>1.1013124828335</v>
      </c>
      <c r="V848" s="26">
        <f>INDEX(检修、备用和必开!B:B,MATCH(统调负荷!$C848,检修、备用和必开!$A:$A,0))</f>
        <v>24866.8</v>
      </c>
      <c r="W848" s="26">
        <f>INDEX(检修、备用和必开!C:C,MATCH(统调负荷!$C848,检修、备用和必开!$A:$A,0))</f>
        <v>0</v>
      </c>
      <c r="X848" s="26">
        <f>INDEX(检修、备用和必开!D:D,MATCH(统调负荷!$C848,检修、备用和必开!$A:$A,0))</f>
        <v>12620</v>
      </c>
      <c r="Y848" s="26">
        <f>INDEX(检修、备用和必开!E:E,MATCH(统调负荷!$C848,检修、备用和必开!$A:$A,0))</f>
        <v>9217</v>
      </c>
      <c r="Z848" s="26">
        <f>INDEX(检修、备用和必开!F:F,MATCH(统调负荷!$C848,检修、备用和必开!$A:$A,0))</f>
        <v>980</v>
      </c>
      <c r="AA848" s="26">
        <f t="shared" si="189"/>
        <v>68645.6</v>
      </c>
      <c r="AB848" s="26">
        <v>438.78</v>
      </c>
      <c r="AC848" s="26">
        <v>389.65</v>
      </c>
      <c r="AD848" s="76">
        <f t="shared" si="190"/>
        <v>45666.8125</v>
      </c>
      <c r="AE848" s="27">
        <f t="shared" si="191"/>
        <v>-1667</v>
      </c>
      <c r="AF848" s="27">
        <f t="shared" si="192"/>
        <v>-1557.98</v>
      </c>
      <c r="AG848" s="27">
        <f t="shared" si="193"/>
        <v>-1321.7</v>
      </c>
      <c r="AH848" s="27">
        <f t="shared" si="194"/>
        <v>271.299999999999</v>
      </c>
      <c r="AI848" s="27">
        <f t="shared" si="195"/>
        <v>1057.8</v>
      </c>
      <c r="AJ848" s="27">
        <f t="shared" si="196"/>
        <v>-116.42</v>
      </c>
      <c r="AK848" s="26">
        <f>INDEX(检修、备用和必开!I:I,MATCH(统调负荷!$C848,检修、备用和必开!$A:$A,0))</f>
        <v>9744.64999999999</v>
      </c>
    </row>
    <row r="849" ht="13.8" spans="1:37">
      <c r="A849" s="26">
        <f t="shared" si="184"/>
        <v>4</v>
      </c>
      <c r="B849" s="26">
        <f t="shared" si="185"/>
        <v>19</v>
      </c>
      <c r="C849" t="s">
        <v>30</v>
      </c>
      <c r="D849" s="75">
        <v>0.822916666666667</v>
      </c>
      <c r="E849" s="26">
        <v>113395</v>
      </c>
      <c r="F849" s="26">
        <v>60085.99</v>
      </c>
      <c r="G849" s="26">
        <v>22071</v>
      </c>
      <c r="H849" s="26">
        <v>25593.1</v>
      </c>
      <c r="I849" s="26">
        <v>7052</v>
      </c>
      <c r="J849" s="26">
        <v>-1407.09</v>
      </c>
      <c r="K849" s="26">
        <f t="shared" si="183"/>
        <v>50868.99</v>
      </c>
      <c r="L849" s="27">
        <f t="shared" si="186"/>
        <v>1.34945867806693</v>
      </c>
      <c r="M849" s="75">
        <v>0.822916666666667</v>
      </c>
      <c r="N849" s="26">
        <v>111909</v>
      </c>
      <c r="O849" s="26">
        <v>58583.19</v>
      </c>
      <c r="P849" s="26">
        <v>21078.1</v>
      </c>
      <c r="Q849" s="26">
        <v>25624.2</v>
      </c>
      <c r="R849" s="26">
        <v>8064.4</v>
      </c>
      <c r="S849" s="26">
        <v>-1440.89</v>
      </c>
      <c r="T849" s="26">
        <f t="shared" si="187"/>
        <v>49366.19</v>
      </c>
      <c r="U849" s="27">
        <f t="shared" si="188"/>
        <v>1.10743376871526</v>
      </c>
      <c r="V849" s="26">
        <f>INDEX(检修、备用和必开!B:B,MATCH(统调负荷!$C849,检修、备用和必开!$A:$A,0))</f>
        <v>24866.8</v>
      </c>
      <c r="W849" s="26">
        <f>INDEX(检修、备用和必开!C:C,MATCH(统调负荷!$C849,检修、备用和必开!$A:$A,0))</f>
        <v>0</v>
      </c>
      <c r="X849" s="26">
        <f>INDEX(检修、备用和必开!D:D,MATCH(统调负荷!$C849,检修、备用和必开!$A:$A,0))</f>
        <v>12620</v>
      </c>
      <c r="Y849" s="26">
        <f>INDEX(检修、备用和必开!E:E,MATCH(统调负荷!$C849,检修、备用和必开!$A:$A,0))</f>
        <v>9217</v>
      </c>
      <c r="Z849" s="26">
        <f>INDEX(检修、备用和必开!F:F,MATCH(统调负荷!$C849,检修、备用和必开!$A:$A,0))</f>
        <v>980</v>
      </c>
      <c r="AA849" s="26">
        <f t="shared" si="189"/>
        <v>68645.6</v>
      </c>
      <c r="AB849" s="26">
        <v>448.68</v>
      </c>
      <c r="AC849" s="26">
        <v>408.58</v>
      </c>
      <c r="AD849" s="76">
        <f t="shared" si="190"/>
        <v>45666.8229166667</v>
      </c>
      <c r="AE849" s="27">
        <f t="shared" si="191"/>
        <v>-1486</v>
      </c>
      <c r="AF849" s="27">
        <f t="shared" si="192"/>
        <v>-1502.8</v>
      </c>
      <c r="AG849" s="27">
        <f t="shared" si="193"/>
        <v>-992.900000000001</v>
      </c>
      <c r="AH849" s="27">
        <f t="shared" si="194"/>
        <v>31.1000000000022</v>
      </c>
      <c r="AI849" s="27">
        <f t="shared" si="195"/>
        <v>1012.4</v>
      </c>
      <c r="AJ849" s="27">
        <f t="shared" si="196"/>
        <v>-33.8000000000002</v>
      </c>
      <c r="AK849" s="26">
        <f>INDEX(检修、备用和必开!I:I,MATCH(统调负荷!$C849,检修、备用和必开!$A:$A,0))</f>
        <v>9744.64999999999</v>
      </c>
    </row>
    <row r="850" ht="13.8" spans="1:37">
      <c r="A850" s="26">
        <f t="shared" si="184"/>
        <v>4</v>
      </c>
      <c r="B850" s="26">
        <f t="shared" si="185"/>
        <v>20</v>
      </c>
      <c r="C850" t="s">
        <v>30</v>
      </c>
      <c r="D850" s="75">
        <v>0.833333333333333</v>
      </c>
      <c r="E850" s="26">
        <v>112060</v>
      </c>
      <c r="F850" s="26">
        <v>58862.9</v>
      </c>
      <c r="G850" s="26">
        <v>21841</v>
      </c>
      <c r="H850" s="26">
        <v>25701</v>
      </c>
      <c r="I850" s="26">
        <v>7062</v>
      </c>
      <c r="J850" s="26">
        <v>-1406.9</v>
      </c>
      <c r="K850" s="26">
        <f t="shared" si="183"/>
        <v>49645.9</v>
      </c>
      <c r="L850" s="27">
        <f t="shared" si="186"/>
        <v>1.38270431193714</v>
      </c>
      <c r="M850" s="75">
        <v>0.833333333333333</v>
      </c>
      <c r="N850" s="26">
        <v>110859</v>
      </c>
      <c r="O850" s="26">
        <v>57550.96</v>
      </c>
      <c r="P850" s="26">
        <v>20939.9</v>
      </c>
      <c r="Q850" s="26">
        <v>25740.1</v>
      </c>
      <c r="R850" s="26">
        <v>8022.46</v>
      </c>
      <c r="S850" s="26">
        <v>-1394.42</v>
      </c>
      <c r="T850" s="26">
        <f t="shared" si="187"/>
        <v>48333.96</v>
      </c>
      <c r="U850" s="27">
        <f t="shared" si="188"/>
        <v>1.1261876996999</v>
      </c>
      <c r="V850" s="26">
        <f>INDEX(检修、备用和必开!B:B,MATCH(统调负荷!$C850,检修、备用和必开!$A:$A,0))</f>
        <v>24866.8</v>
      </c>
      <c r="W850" s="26">
        <f>INDEX(检修、备用和必开!C:C,MATCH(统调负荷!$C850,检修、备用和必开!$A:$A,0))</f>
        <v>0</v>
      </c>
      <c r="X850" s="26">
        <f>INDEX(检修、备用和必开!D:D,MATCH(统调负荷!$C850,检修、备用和必开!$A:$A,0))</f>
        <v>12620</v>
      </c>
      <c r="Y850" s="26">
        <f>INDEX(检修、备用和必开!E:E,MATCH(统调负荷!$C850,检修、备用和必开!$A:$A,0))</f>
        <v>9217</v>
      </c>
      <c r="Z850" s="26">
        <f>INDEX(检修、备用和必开!F:F,MATCH(统调负荷!$C850,检修、备用和必开!$A:$A,0))</f>
        <v>980</v>
      </c>
      <c r="AA850" s="26">
        <f t="shared" si="189"/>
        <v>68645.6</v>
      </c>
      <c r="AB850" s="26">
        <v>423.94</v>
      </c>
      <c r="AC850" s="26">
        <v>384.08</v>
      </c>
      <c r="AD850" s="76">
        <f t="shared" si="190"/>
        <v>45666.8333333333</v>
      </c>
      <c r="AE850" s="27">
        <f t="shared" si="191"/>
        <v>-1201</v>
      </c>
      <c r="AF850" s="27">
        <f t="shared" si="192"/>
        <v>-1311.94</v>
      </c>
      <c r="AG850" s="27">
        <f t="shared" si="193"/>
        <v>-901.099999999999</v>
      </c>
      <c r="AH850" s="27">
        <f t="shared" si="194"/>
        <v>39.0999999999985</v>
      </c>
      <c r="AI850" s="27">
        <f t="shared" si="195"/>
        <v>960.46</v>
      </c>
      <c r="AJ850" s="27">
        <f t="shared" si="196"/>
        <v>12.48</v>
      </c>
      <c r="AK850" s="26">
        <f>INDEX(检修、备用和必开!I:I,MATCH(统调负荷!$C850,检修、备用和必开!$A:$A,0))</f>
        <v>9744.64999999999</v>
      </c>
    </row>
    <row r="851" ht="13.8" spans="1:37">
      <c r="A851" s="26">
        <f t="shared" si="184"/>
        <v>4</v>
      </c>
      <c r="B851" s="26">
        <f t="shared" si="185"/>
        <v>20</v>
      </c>
      <c r="C851" t="s">
        <v>30</v>
      </c>
      <c r="D851" s="75">
        <v>0.84375</v>
      </c>
      <c r="E851" s="26">
        <v>111925</v>
      </c>
      <c r="F851" s="26">
        <v>59642.5</v>
      </c>
      <c r="G851" s="26">
        <v>21359</v>
      </c>
      <c r="H851" s="26">
        <v>25469.4</v>
      </c>
      <c r="I851" s="26">
        <v>6861</v>
      </c>
      <c r="J851" s="26">
        <v>-1406.9</v>
      </c>
      <c r="K851" s="26">
        <f t="shared" si="183"/>
        <v>50425.5</v>
      </c>
      <c r="L851" s="27">
        <f t="shared" si="186"/>
        <v>1.36132710632517</v>
      </c>
      <c r="M851" s="75">
        <v>0.84375</v>
      </c>
      <c r="N851" s="26">
        <v>110879</v>
      </c>
      <c r="O851" s="26">
        <v>57863.7</v>
      </c>
      <c r="P851" s="26">
        <v>20761.1</v>
      </c>
      <c r="Q851" s="26">
        <v>25746.3</v>
      </c>
      <c r="R851" s="26">
        <v>7925.74</v>
      </c>
      <c r="S851" s="26">
        <v>-1417.84</v>
      </c>
      <c r="T851" s="26">
        <f t="shared" si="187"/>
        <v>48646.7</v>
      </c>
      <c r="U851" s="27">
        <f t="shared" si="188"/>
        <v>1.12043899867301</v>
      </c>
      <c r="V851" s="26">
        <f>INDEX(检修、备用和必开!B:B,MATCH(统调负荷!$C851,检修、备用和必开!$A:$A,0))</f>
        <v>24866.8</v>
      </c>
      <c r="W851" s="26">
        <f>INDEX(检修、备用和必开!C:C,MATCH(统调负荷!$C851,检修、备用和必开!$A:$A,0))</f>
        <v>0</v>
      </c>
      <c r="X851" s="26">
        <f>INDEX(检修、备用和必开!D:D,MATCH(统调负荷!$C851,检修、备用和必开!$A:$A,0))</f>
        <v>12620</v>
      </c>
      <c r="Y851" s="26">
        <f>INDEX(检修、备用和必开!E:E,MATCH(统调负荷!$C851,检修、备用和必开!$A:$A,0))</f>
        <v>9217</v>
      </c>
      <c r="Z851" s="26">
        <f>INDEX(检修、备用和必开!F:F,MATCH(统调负荷!$C851,检修、备用和必开!$A:$A,0))</f>
        <v>980</v>
      </c>
      <c r="AA851" s="26">
        <f t="shared" si="189"/>
        <v>68645.6</v>
      </c>
      <c r="AB851" s="26">
        <v>466.26</v>
      </c>
      <c r="AC851" s="26">
        <v>413.8</v>
      </c>
      <c r="AD851" s="76">
        <f t="shared" si="190"/>
        <v>45666.84375</v>
      </c>
      <c r="AE851" s="27">
        <f t="shared" si="191"/>
        <v>-1046</v>
      </c>
      <c r="AF851" s="27">
        <f t="shared" si="192"/>
        <v>-1778.8</v>
      </c>
      <c r="AG851" s="27">
        <f t="shared" si="193"/>
        <v>-597.900000000001</v>
      </c>
      <c r="AH851" s="27">
        <f t="shared" si="194"/>
        <v>276.899999999998</v>
      </c>
      <c r="AI851" s="27">
        <f t="shared" si="195"/>
        <v>1064.74</v>
      </c>
      <c r="AJ851" s="27">
        <f t="shared" si="196"/>
        <v>-10.9399999999998</v>
      </c>
      <c r="AK851" s="26">
        <f>INDEX(检修、备用和必开!I:I,MATCH(统调负荷!$C851,检修、备用和必开!$A:$A,0))</f>
        <v>9744.64999999999</v>
      </c>
    </row>
    <row r="852" ht="13.8" spans="1:37">
      <c r="A852" s="26">
        <f t="shared" si="184"/>
        <v>4</v>
      </c>
      <c r="B852" s="26">
        <f t="shared" si="185"/>
        <v>20</v>
      </c>
      <c r="C852" t="s">
        <v>30</v>
      </c>
      <c r="D852" s="75">
        <v>0.854166666666667</v>
      </c>
      <c r="E852" s="26">
        <v>111450</v>
      </c>
      <c r="F852" s="26">
        <v>59994.09</v>
      </c>
      <c r="G852" s="26">
        <v>20593</v>
      </c>
      <c r="H852" s="26">
        <v>25389.8</v>
      </c>
      <c r="I852" s="26">
        <v>6880</v>
      </c>
      <c r="J852" s="26">
        <v>-1406.89</v>
      </c>
      <c r="K852" s="26">
        <f t="shared" si="183"/>
        <v>50777.09</v>
      </c>
      <c r="L852" s="27">
        <f t="shared" si="186"/>
        <v>1.35190102465502</v>
      </c>
      <c r="M852" s="75">
        <v>0.854166666666667</v>
      </c>
      <c r="N852" s="26">
        <v>110429</v>
      </c>
      <c r="O852" s="26">
        <v>57891.46</v>
      </c>
      <c r="P852" s="26">
        <v>20492.8</v>
      </c>
      <c r="Q852" s="26">
        <v>25646.6</v>
      </c>
      <c r="R852" s="26">
        <v>7788.95</v>
      </c>
      <c r="S852" s="26">
        <v>-1390.81</v>
      </c>
      <c r="T852" s="26">
        <f t="shared" si="187"/>
        <v>48674.46</v>
      </c>
      <c r="U852" s="27">
        <f t="shared" si="188"/>
        <v>1.11993155662029</v>
      </c>
      <c r="V852" s="26">
        <f>INDEX(检修、备用和必开!B:B,MATCH(统调负荷!$C852,检修、备用和必开!$A:$A,0))</f>
        <v>24866.8</v>
      </c>
      <c r="W852" s="26">
        <f>INDEX(检修、备用和必开!C:C,MATCH(统调负荷!$C852,检修、备用和必开!$A:$A,0))</f>
        <v>0</v>
      </c>
      <c r="X852" s="26">
        <f>INDEX(检修、备用和必开!D:D,MATCH(统调负荷!$C852,检修、备用和必开!$A:$A,0))</f>
        <v>12620</v>
      </c>
      <c r="Y852" s="26">
        <f>INDEX(检修、备用和必开!E:E,MATCH(统调负荷!$C852,检修、备用和必开!$A:$A,0))</f>
        <v>9217</v>
      </c>
      <c r="Z852" s="26">
        <f>INDEX(检修、备用和必开!F:F,MATCH(统调负荷!$C852,检修、备用和必开!$A:$A,0))</f>
        <v>980</v>
      </c>
      <c r="AA852" s="26">
        <f t="shared" si="189"/>
        <v>68645.6</v>
      </c>
      <c r="AB852" s="26">
        <v>456.81</v>
      </c>
      <c r="AC852" s="26">
        <v>389.61</v>
      </c>
      <c r="AD852" s="76">
        <f t="shared" si="190"/>
        <v>45666.8541666667</v>
      </c>
      <c r="AE852" s="27">
        <f t="shared" si="191"/>
        <v>-1021</v>
      </c>
      <c r="AF852" s="27">
        <f t="shared" si="192"/>
        <v>-2102.63</v>
      </c>
      <c r="AG852" s="27">
        <f t="shared" si="193"/>
        <v>-100.200000000001</v>
      </c>
      <c r="AH852" s="27">
        <f t="shared" si="194"/>
        <v>256.799999999999</v>
      </c>
      <c r="AI852" s="27">
        <f t="shared" si="195"/>
        <v>908.95</v>
      </c>
      <c r="AJ852" s="27">
        <f t="shared" si="196"/>
        <v>16.0800000000002</v>
      </c>
      <c r="AK852" s="26">
        <f>INDEX(检修、备用和必开!I:I,MATCH(统调负荷!$C852,检修、备用和必开!$A:$A,0))</f>
        <v>9744.64999999999</v>
      </c>
    </row>
    <row r="853" ht="13.8" spans="1:37">
      <c r="A853" s="26">
        <f t="shared" si="184"/>
        <v>4</v>
      </c>
      <c r="B853" s="26">
        <f t="shared" si="185"/>
        <v>20</v>
      </c>
      <c r="C853" t="s">
        <v>30</v>
      </c>
      <c r="D853" s="75">
        <v>0.864583333333333</v>
      </c>
      <c r="E853" s="26">
        <v>111055</v>
      </c>
      <c r="F853" s="26">
        <v>59530.79</v>
      </c>
      <c r="G853" s="26">
        <v>20593</v>
      </c>
      <c r="H853" s="26">
        <v>25431.1</v>
      </c>
      <c r="I853" s="26">
        <v>6907</v>
      </c>
      <c r="J853" s="26">
        <v>-1406.89</v>
      </c>
      <c r="K853" s="26">
        <f t="shared" si="183"/>
        <v>50313.79</v>
      </c>
      <c r="L853" s="27">
        <f t="shared" si="186"/>
        <v>1.36434961468814</v>
      </c>
      <c r="M853" s="75">
        <v>0.864583333333333</v>
      </c>
      <c r="N853" s="26">
        <v>109999</v>
      </c>
      <c r="O853" s="26">
        <v>57968.63</v>
      </c>
      <c r="P853" s="26">
        <v>20011.5</v>
      </c>
      <c r="Q853" s="26">
        <v>25570.6</v>
      </c>
      <c r="R853" s="26">
        <v>7751.96</v>
      </c>
      <c r="S853" s="26">
        <v>-1303.69</v>
      </c>
      <c r="T853" s="26">
        <f t="shared" si="187"/>
        <v>48751.63</v>
      </c>
      <c r="U853" s="27">
        <f t="shared" si="188"/>
        <v>1.11852333073115</v>
      </c>
      <c r="V853" s="26">
        <f>INDEX(检修、备用和必开!B:B,MATCH(统调负荷!$C853,检修、备用和必开!$A:$A,0))</f>
        <v>24866.8</v>
      </c>
      <c r="W853" s="26">
        <f>INDEX(检修、备用和必开!C:C,MATCH(统调负荷!$C853,检修、备用和必开!$A:$A,0))</f>
        <v>0</v>
      </c>
      <c r="X853" s="26">
        <f>INDEX(检修、备用和必开!D:D,MATCH(统调负荷!$C853,检修、备用和必开!$A:$A,0))</f>
        <v>12620</v>
      </c>
      <c r="Y853" s="26">
        <f>INDEX(检修、备用和必开!E:E,MATCH(统调负荷!$C853,检修、备用和必开!$A:$A,0))</f>
        <v>9217</v>
      </c>
      <c r="Z853" s="26">
        <f>INDEX(检修、备用和必开!F:F,MATCH(统调负荷!$C853,检修、备用和必开!$A:$A,0))</f>
        <v>980</v>
      </c>
      <c r="AA853" s="26">
        <f t="shared" si="189"/>
        <v>68645.6</v>
      </c>
      <c r="AB853" s="26">
        <v>462.5</v>
      </c>
      <c r="AC853" s="26">
        <v>392.45</v>
      </c>
      <c r="AD853" s="76">
        <f t="shared" si="190"/>
        <v>45666.8645833333</v>
      </c>
      <c r="AE853" s="27">
        <f t="shared" si="191"/>
        <v>-1056</v>
      </c>
      <c r="AF853" s="27">
        <f t="shared" si="192"/>
        <v>-1562.16</v>
      </c>
      <c r="AG853" s="27">
        <f t="shared" si="193"/>
        <v>-581.5</v>
      </c>
      <c r="AH853" s="27">
        <f t="shared" si="194"/>
        <v>139.5</v>
      </c>
      <c r="AI853" s="27">
        <f t="shared" si="195"/>
        <v>844.96</v>
      </c>
      <c r="AJ853" s="27">
        <f t="shared" si="196"/>
        <v>103.2</v>
      </c>
      <c r="AK853" s="26">
        <f>INDEX(检修、备用和必开!I:I,MATCH(统调负荷!$C853,检修、备用和必开!$A:$A,0))</f>
        <v>9744.64999999999</v>
      </c>
    </row>
    <row r="854" ht="13.8" spans="1:37">
      <c r="A854" s="26">
        <f t="shared" si="184"/>
        <v>4</v>
      </c>
      <c r="B854" s="26">
        <f t="shared" si="185"/>
        <v>21</v>
      </c>
      <c r="C854" t="s">
        <v>30</v>
      </c>
      <c r="D854" s="75">
        <v>0.875</v>
      </c>
      <c r="E854" s="26">
        <v>109470</v>
      </c>
      <c r="F854" s="26">
        <v>58721.49</v>
      </c>
      <c r="G854" s="26">
        <v>20327</v>
      </c>
      <c r="H854" s="26">
        <v>24890.6</v>
      </c>
      <c r="I854" s="26">
        <v>6938</v>
      </c>
      <c r="J854" s="26">
        <v>-1407.09</v>
      </c>
      <c r="K854" s="26">
        <f t="shared" si="183"/>
        <v>49504.49</v>
      </c>
      <c r="L854" s="27">
        <f t="shared" si="186"/>
        <v>1.38665401865568</v>
      </c>
      <c r="M854" s="75">
        <v>0.875</v>
      </c>
      <c r="N854" s="26">
        <v>108541</v>
      </c>
      <c r="O854" s="26">
        <v>57285.02</v>
      </c>
      <c r="P854" s="26">
        <v>19668</v>
      </c>
      <c r="Q854" s="26">
        <v>25262.5</v>
      </c>
      <c r="R854" s="26">
        <v>7742.68</v>
      </c>
      <c r="S854" s="26">
        <v>-1417.2</v>
      </c>
      <c r="T854" s="26">
        <f t="shared" si="187"/>
        <v>48068.02</v>
      </c>
      <c r="U854" s="27">
        <f t="shared" si="188"/>
        <v>1.13112274877315</v>
      </c>
      <c r="V854" s="26">
        <f>INDEX(检修、备用和必开!B:B,MATCH(统调负荷!$C854,检修、备用和必开!$A:$A,0))</f>
        <v>24866.8</v>
      </c>
      <c r="W854" s="26">
        <f>INDEX(检修、备用和必开!C:C,MATCH(统调负荷!$C854,检修、备用和必开!$A:$A,0))</f>
        <v>0</v>
      </c>
      <c r="X854" s="26">
        <f>INDEX(检修、备用和必开!D:D,MATCH(统调负荷!$C854,检修、备用和必开!$A:$A,0))</f>
        <v>12620</v>
      </c>
      <c r="Y854" s="26">
        <f>INDEX(检修、备用和必开!E:E,MATCH(统调负荷!$C854,检修、备用和必开!$A:$A,0))</f>
        <v>9217</v>
      </c>
      <c r="Z854" s="26">
        <f>INDEX(检修、备用和必开!F:F,MATCH(统调负荷!$C854,检修、备用和必开!$A:$A,0))</f>
        <v>980</v>
      </c>
      <c r="AA854" s="26">
        <f t="shared" si="189"/>
        <v>68645.6</v>
      </c>
      <c r="AB854" s="26">
        <v>449.96</v>
      </c>
      <c r="AC854" s="26">
        <v>396.73</v>
      </c>
      <c r="AD854" s="76">
        <f t="shared" si="190"/>
        <v>45666.875</v>
      </c>
      <c r="AE854" s="27">
        <f t="shared" si="191"/>
        <v>-929</v>
      </c>
      <c r="AF854" s="27">
        <f t="shared" si="192"/>
        <v>-1436.47</v>
      </c>
      <c r="AG854" s="27">
        <f t="shared" si="193"/>
        <v>-659</v>
      </c>
      <c r="AH854" s="27">
        <f t="shared" si="194"/>
        <v>371.900000000001</v>
      </c>
      <c r="AI854" s="27">
        <f t="shared" si="195"/>
        <v>804.68</v>
      </c>
      <c r="AJ854" s="27">
        <f t="shared" si="196"/>
        <v>-10.1100000000001</v>
      </c>
      <c r="AK854" s="26">
        <f>INDEX(检修、备用和必开!I:I,MATCH(统调负荷!$C854,检修、备用和必开!$A:$A,0))</f>
        <v>9744.64999999999</v>
      </c>
    </row>
    <row r="855" ht="13.8" spans="1:37">
      <c r="A855" s="26">
        <f t="shared" si="184"/>
        <v>4</v>
      </c>
      <c r="B855" s="26">
        <f t="shared" si="185"/>
        <v>21</v>
      </c>
      <c r="C855" t="s">
        <v>30</v>
      </c>
      <c r="D855" s="75">
        <v>0.885416666666667</v>
      </c>
      <c r="E855" s="26">
        <v>108505</v>
      </c>
      <c r="F855" s="26">
        <v>58995.39</v>
      </c>
      <c r="G855" s="26">
        <v>19363</v>
      </c>
      <c r="H855" s="26">
        <v>24607.5</v>
      </c>
      <c r="I855" s="26">
        <v>6946</v>
      </c>
      <c r="J855" s="26">
        <v>-1406.89</v>
      </c>
      <c r="K855" s="26">
        <f t="shared" si="183"/>
        <v>49778.39</v>
      </c>
      <c r="L855" s="27">
        <f t="shared" si="186"/>
        <v>1.37902411066328</v>
      </c>
      <c r="M855" s="75">
        <v>0.885416666666667</v>
      </c>
      <c r="N855" s="26">
        <v>107421</v>
      </c>
      <c r="O855" s="26">
        <v>57624.66</v>
      </c>
      <c r="P855" s="26">
        <v>18965</v>
      </c>
      <c r="Q855" s="26">
        <v>24540.8</v>
      </c>
      <c r="R855" s="26">
        <v>7700.45</v>
      </c>
      <c r="S855" s="26">
        <v>-1409.91</v>
      </c>
      <c r="T855" s="26">
        <f t="shared" si="187"/>
        <v>48407.66</v>
      </c>
      <c r="U855" s="27">
        <f t="shared" si="188"/>
        <v>1.12482766011346</v>
      </c>
      <c r="V855" s="26">
        <f>INDEX(检修、备用和必开!B:B,MATCH(统调负荷!$C855,检修、备用和必开!$A:$A,0))</f>
        <v>24866.8</v>
      </c>
      <c r="W855" s="26">
        <f>INDEX(检修、备用和必开!C:C,MATCH(统调负荷!$C855,检修、备用和必开!$A:$A,0))</f>
        <v>0</v>
      </c>
      <c r="X855" s="26">
        <f>INDEX(检修、备用和必开!D:D,MATCH(统调负荷!$C855,检修、备用和必开!$A:$A,0))</f>
        <v>12620</v>
      </c>
      <c r="Y855" s="26">
        <f>INDEX(检修、备用和必开!E:E,MATCH(统调负荷!$C855,检修、备用和必开!$A:$A,0))</f>
        <v>9217</v>
      </c>
      <c r="Z855" s="26">
        <f>INDEX(检修、备用和必开!F:F,MATCH(统调负荷!$C855,检修、备用和必开!$A:$A,0))</f>
        <v>980</v>
      </c>
      <c r="AA855" s="26">
        <f t="shared" si="189"/>
        <v>68645.6</v>
      </c>
      <c r="AB855" s="26">
        <v>428.74</v>
      </c>
      <c r="AC855" s="26">
        <v>419.44</v>
      </c>
      <c r="AD855" s="76">
        <f t="shared" si="190"/>
        <v>45666.8854166667</v>
      </c>
      <c r="AE855" s="27">
        <f t="shared" si="191"/>
        <v>-1084</v>
      </c>
      <c r="AF855" s="27">
        <f t="shared" si="192"/>
        <v>-1370.73</v>
      </c>
      <c r="AG855" s="27">
        <f t="shared" si="193"/>
        <v>-398</v>
      </c>
      <c r="AH855" s="27">
        <f t="shared" si="194"/>
        <v>-66.7000000000007</v>
      </c>
      <c r="AI855" s="27">
        <f t="shared" si="195"/>
        <v>754.45</v>
      </c>
      <c r="AJ855" s="27">
        <f t="shared" si="196"/>
        <v>-3.01999999999998</v>
      </c>
      <c r="AK855" s="26">
        <f>INDEX(检修、备用和必开!I:I,MATCH(统调负荷!$C855,检修、备用和必开!$A:$A,0))</f>
        <v>9744.64999999999</v>
      </c>
    </row>
    <row r="856" ht="13.8" spans="1:37">
      <c r="A856" s="26">
        <f t="shared" si="184"/>
        <v>4</v>
      </c>
      <c r="B856" s="26">
        <f t="shared" si="185"/>
        <v>21</v>
      </c>
      <c r="C856" t="s">
        <v>30</v>
      </c>
      <c r="D856" s="75">
        <v>0.895833333333333</v>
      </c>
      <c r="E856" s="26">
        <v>107010</v>
      </c>
      <c r="F856" s="26">
        <v>57972</v>
      </c>
      <c r="G856" s="26">
        <v>18875</v>
      </c>
      <c r="H856" s="26">
        <v>24648.9</v>
      </c>
      <c r="I856" s="26">
        <v>6921</v>
      </c>
      <c r="J856" s="26">
        <v>-1406.9</v>
      </c>
      <c r="K856" s="26">
        <f t="shared" si="183"/>
        <v>48755</v>
      </c>
      <c r="L856" s="27">
        <f t="shared" si="186"/>
        <v>1.40797046456774</v>
      </c>
      <c r="M856" s="75">
        <v>0.895833333333333</v>
      </c>
      <c r="N856" s="26">
        <v>106294</v>
      </c>
      <c r="O856" s="26">
        <v>57266.11</v>
      </c>
      <c r="P856" s="26">
        <v>18179.3</v>
      </c>
      <c r="Q856" s="26">
        <v>24620.1</v>
      </c>
      <c r="R856" s="26">
        <v>7675.78</v>
      </c>
      <c r="S856" s="26">
        <v>-1447.29</v>
      </c>
      <c r="T856" s="26">
        <f t="shared" si="187"/>
        <v>48049.11</v>
      </c>
      <c r="U856" s="27">
        <f t="shared" si="188"/>
        <v>1.13147530926364</v>
      </c>
      <c r="V856" s="26">
        <f>INDEX(检修、备用和必开!B:B,MATCH(统调负荷!$C856,检修、备用和必开!$A:$A,0))</f>
        <v>24866.8</v>
      </c>
      <c r="W856" s="26">
        <f>INDEX(检修、备用和必开!C:C,MATCH(统调负荷!$C856,检修、备用和必开!$A:$A,0))</f>
        <v>0</v>
      </c>
      <c r="X856" s="26">
        <f>INDEX(检修、备用和必开!D:D,MATCH(统调负荷!$C856,检修、备用和必开!$A:$A,0))</f>
        <v>12620</v>
      </c>
      <c r="Y856" s="26">
        <f>INDEX(检修、备用和必开!E:E,MATCH(统调负荷!$C856,检修、备用和必开!$A:$A,0))</f>
        <v>9217</v>
      </c>
      <c r="Z856" s="26">
        <f>INDEX(检修、备用和必开!F:F,MATCH(统调负荷!$C856,检修、备用和必开!$A:$A,0))</f>
        <v>980</v>
      </c>
      <c r="AA856" s="26">
        <f t="shared" si="189"/>
        <v>68645.6</v>
      </c>
      <c r="AB856" s="26">
        <v>404.29</v>
      </c>
      <c r="AC856" s="26">
        <v>396.71</v>
      </c>
      <c r="AD856" s="76">
        <f t="shared" si="190"/>
        <v>45666.8958333333</v>
      </c>
      <c r="AE856" s="27">
        <f t="shared" si="191"/>
        <v>-716</v>
      </c>
      <c r="AF856" s="27">
        <f t="shared" si="192"/>
        <v>-705.889999999999</v>
      </c>
      <c r="AG856" s="27">
        <f t="shared" si="193"/>
        <v>-695.700000000001</v>
      </c>
      <c r="AH856" s="27">
        <f t="shared" si="194"/>
        <v>-28.8000000000029</v>
      </c>
      <c r="AI856" s="27">
        <f t="shared" si="195"/>
        <v>754.78</v>
      </c>
      <c r="AJ856" s="27">
        <f t="shared" si="196"/>
        <v>-40.3899999999999</v>
      </c>
      <c r="AK856" s="26">
        <f>INDEX(检修、备用和必开!I:I,MATCH(统调负荷!$C856,检修、备用和必开!$A:$A,0))</f>
        <v>9744.64999999999</v>
      </c>
    </row>
    <row r="857" ht="13.8" spans="1:37">
      <c r="A857" s="26">
        <f t="shared" si="184"/>
        <v>4</v>
      </c>
      <c r="B857" s="26">
        <f t="shared" si="185"/>
        <v>21</v>
      </c>
      <c r="C857" t="s">
        <v>30</v>
      </c>
      <c r="D857" s="75">
        <v>0.90625</v>
      </c>
      <c r="E857" s="26">
        <v>105425</v>
      </c>
      <c r="F857" s="26">
        <v>56799.4</v>
      </c>
      <c r="G857" s="26">
        <v>18418</v>
      </c>
      <c r="H857" s="26">
        <v>24692.5</v>
      </c>
      <c r="I857" s="26">
        <v>6922</v>
      </c>
      <c r="J857" s="26">
        <v>-1406.9</v>
      </c>
      <c r="K857" s="26">
        <f t="shared" si="183"/>
        <v>47582.4</v>
      </c>
      <c r="L857" s="27">
        <f t="shared" si="186"/>
        <v>1.44266787719829</v>
      </c>
      <c r="M857" s="75">
        <v>0.90625</v>
      </c>
      <c r="N857" s="26">
        <v>104653</v>
      </c>
      <c r="O857" s="26">
        <v>55892.52</v>
      </c>
      <c r="P857" s="26">
        <v>17562.3</v>
      </c>
      <c r="Q857" s="26">
        <v>25051.3</v>
      </c>
      <c r="R857" s="26">
        <v>7614.74</v>
      </c>
      <c r="S857" s="26">
        <v>-1467.86</v>
      </c>
      <c r="T857" s="26">
        <f t="shared" si="187"/>
        <v>46675.52</v>
      </c>
      <c r="U857" s="27">
        <f t="shared" si="188"/>
        <v>1.15768611186815</v>
      </c>
      <c r="V857" s="26">
        <f>INDEX(检修、备用和必开!B:B,MATCH(统调负荷!$C857,检修、备用和必开!$A:$A,0))</f>
        <v>24866.8</v>
      </c>
      <c r="W857" s="26">
        <f>INDEX(检修、备用和必开!C:C,MATCH(统调负荷!$C857,检修、备用和必开!$A:$A,0))</f>
        <v>0</v>
      </c>
      <c r="X857" s="26">
        <f>INDEX(检修、备用和必开!D:D,MATCH(统调负荷!$C857,检修、备用和必开!$A:$A,0))</f>
        <v>12620</v>
      </c>
      <c r="Y857" s="26">
        <f>INDEX(检修、备用和必开!E:E,MATCH(统调负荷!$C857,检修、备用和必开!$A:$A,0))</f>
        <v>9217</v>
      </c>
      <c r="Z857" s="26">
        <f>INDEX(检修、备用和必开!F:F,MATCH(统调负荷!$C857,检修、备用和必开!$A:$A,0))</f>
        <v>980</v>
      </c>
      <c r="AA857" s="26">
        <f t="shared" si="189"/>
        <v>68645.6</v>
      </c>
      <c r="AB857" s="26">
        <v>404.8</v>
      </c>
      <c r="AC857" s="26">
        <v>419.55</v>
      </c>
      <c r="AD857" s="76">
        <f t="shared" si="190"/>
        <v>45666.90625</v>
      </c>
      <c r="AE857" s="27">
        <f t="shared" si="191"/>
        <v>-772</v>
      </c>
      <c r="AF857" s="27">
        <f t="shared" si="192"/>
        <v>-906.880000000005</v>
      </c>
      <c r="AG857" s="27">
        <f t="shared" si="193"/>
        <v>-855.700000000001</v>
      </c>
      <c r="AH857" s="27">
        <f t="shared" si="194"/>
        <v>358.799999999999</v>
      </c>
      <c r="AI857" s="27">
        <f t="shared" si="195"/>
        <v>692.74</v>
      </c>
      <c r="AJ857" s="27">
        <f t="shared" si="196"/>
        <v>-60.9599999999998</v>
      </c>
      <c r="AK857" s="26">
        <f>INDEX(检修、备用和必开!I:I,MATCH(统调负荷!$C857,检修、备用和必开!$A:$A,0))</f>
        <v>9744.64999999999</v>
      </c>
    </row>
    <row r="858" ht="13.8" spans="1:37">
      <c r="A858" s="26">
        <f t="shared" si="184"/>
        <v>4</v>
      </c>
      <c r="B858" s="26">
        <f t="shared" si="185"/>
        <v>22</v>
      </c>
      <c r="C858" t="s">
        <v>30</v>
      </c>
      <c r="D858" s="75">
        <v>0.916666666666667</v>
      </c>
      <c r="E858" s="26">
        <v>103205</v>
      </c>
      <c r="F858" s="26">
        <v>54990.05</v>
      </c>
      <c r="G858" s="26">
        <v>17960</v>
      </c>
      <c r="H858" s="26">
        <v>24757.1</v>
      </c>
      <c r="I858" s="26">
        <v>6905</v>
      </c>
      <c r="J858" s="26">
        <v>-1407.15</v>
      </c>
      <c r="K858" s="26">
        <f t="shared" si="183"/>
        <v>45773.05</v>
      </c>
      <c r="L858" s="27">
        <f t="shared" si="186"/>
        <v>1.49969468934231</v>
      </c>
      <c r="M858" s="75">
        <v>0.916666666666667</v>
      </c>
      <c r="N858" s="26">
        <v>102268</v>
      </c>
      <c r="O858" s="26">
        <v>53830.81</v>
      </c>
      <c r="P858" s="26">
        <v>16871.5</v>
      </c>
      <c r="Q858" s="26">
        <v>25405</v>
      </c>
      <c r="R858" s="26">
        <v>7602.04</v>
      </c>
      <c r="S858" s="26">
        <v>-1441.35</v>
      </c>
      <c r="T858" s="26">
        <f t="shared" si="187"/>
        <v>44613.81</v>
      </c>
      <c r="U858" s="27">
        <f t="shared" si="188"/>
        <v>1.199388962573</v>
      </c>
      <c r="V858" s="26">
        <f>INDEX(检修、备用和必开!B:B,MATCH(统调负荷!$C858,检修、备用和必开!$A:$A,0))</f>
        <v>24866.8</v>
      </c>
      <c r="W858" s="26">
        <f>INDEX(检修、备用和必开!C:C,MATCH(统调负荷!$C858,检修、备用和必开!$A:$A,0))</f>
        <v>0</v>
      </c>
      <c r="X858" s="26">
        <f>INDEX(检修、备用和必开!D:D,MATCH(统调负荷!$C858,检修、备用和必开!$A:$A,0))</f>
        <v>12620</v>
      </c>
      <c r="Y858" s="26">
        <f>INDEX(检修、备用和必开!E:E,MATCH(统调负荷!$C858,检修、备用和必开!$A:$A,0))</f>
        <v>9217</v>
      </c>
      <c r="Z858" s="26">
        <f>INDEX(检修、备用和必开!F:F,MATCH(统调负荷!$C858,检修、备用和必开!$A:$A,0))</f>
        <v>980</v>
      </c>
      <c r="AA858" s="26">
        <f t="shared" si="189"/>
        <v>68645.6</v>
      </c>
      <c r="AB858" s="26">
        <v>387.85</v>
      </c>
      <c r="AC858" s="26">
        <v>401.91</v>
      </c>
      <c r="AD858" s="76">
        <f t="shared" si="190"/>
        <v>45666.9166666667</v>
      </c>
      <c r="AE858" s="27">
        <f t="shared" si="191"/>
        <v>-937</v>
      </c>
      <c r="AF858" s="27">
        <f t="shared" si="192"/>
        <v>-1159.24000000001</v>
      </c>
      <c r="AG858" s="27">
        <f t="shared" si="193"/>
        <v>-1088.5</v>
      </c>
      <c r="AH858" s="27">
        <f t="shared" si="194"/>
        <v>647.900000000001</v>
      </c>
      <c r="AI858" s="27">
        <f t="shared" si="195"/>
        <v>697.04</v>
      </c>
      <c r="AJ858" s="27">
        <f t="shared" si="196"/>
        <v>-34.1999999999998</v>
      </c>
      <c r="AK858" s="26">
        <f>INDEX(检修、备用和必开!I:I,MATCH(统调负荷!$C858,检修、备用和必开!$A:$A,0))</f>
        <v>9744.64999999999</v>
      </c>
    </row>
    <row r="859" ht="13.8" spans="1:37">
      <c r="A859" s="26">
        <f t="shared" si="184"/>
        <v>4</v>
      </c>
      <c r="B859" s="26">
        <f t="shared" si="185"/>
        <v>22</v>
      </c>
      <c r="C859" t="s">
        <v>30</v>
      </c>
      <c r="D859" s="75">
        <v>0.927083333333333</v>
      </c>
      <c r="E859" s="26">
        <v>100865</v>
      </c>
      <c r="F859" s="26">
        <v>54613.45</v>
      </c>
      <c r="G859" s="26">
        <v>16507</v>
      </c>
      <c r="H859" s="26">
        <v>24249.9</v>
      </c>
      <c r="I859" s="26">
        <v>6902</v>
      </c>
      <c r="J859" s="26">
        <v>-1407.35</v>
      </c>
      <c r="K859" s="26">
        <f t="shared" si="183"/>
        <v>45396.45</v>
      </c>
      <c r="L859" s="27">
        <f t="shared" si="186"/>
        <v>1.51213586084374</v>
      </c>
      <c r="M859" s="75">
        <v>0.927083333333333</v>
      </c>
      <c r="N859" s="26">
        <v>99980.8</v>
      </c>
      <c r="O859" s="26">
        <v>53766.79</v>
      </c>
      <c r="P859" s="26">
        <v>15581.5</v>
      </c>
      <c r="Q859" s="26">
        <v>24476.5</v>
      </c>
      <c r="R859" s="26">
        <v>7605.12</v>
      </c>
      <c r="S859" s="26">
        <v>-1449.11</v>
      </c>
      <c r="T859" s="26">
        <f t="shared" si="187"/>
        <v>44549.79</v>
      </c>
      <c r="U859" s="27">
        <f t="shared" si="188"/>
        <v>1.20073206495948</v>
      </c>
      <c r="V859" s="26">
        <f>INDEX(检修、备用和必开!B:B,MATCH(统调负荷!$C859,检修、备用和必开!$A:$A,0))</f>
        <v>24866.8</v>
      </c>
      <c r="W859" s="26">
        <f>INDEX(检修、备用和必开!C:C,MATCH(统调负荷!$C859,检修、备用和必开!$A:$A,0))</f>
        <v>0</v>
      </c>
      <c r="X859" s="26">
        <f>INDEX(检修、备用和必开!D:D,MATCH(统调负荷!$C859,检修、备用和必开!$A:$A,0))</f>
        <v>12620</v>
      </c>
      <c r="Y859" s="26">
        <f>INDEX(检修、备用和必开!E:E,MATCH(统调负荷!$C859,检修、备用和必开!$A:$A,0))</f>
        <v>9217</v>
      </c>
      <c r="Z859" s="26">
        <f>INDEX(检修、备用和必开!F:F,MATCH(统调负荷!$C859,检修、备用和必开!$A:$A,0))</f>
        <v>980</v>
      </c>
      <c r="AA859" s="26">
        <f t="shared" si="189"/>
        <v>68645.6</v>
      </c>
      <c r="AB859" s="26">
        <v>420.62</v>
      </c>
      <c r="AC859" s="26">
        <v>457.34</v>
      </c>
      <c r="AD859" s="76">
        <f t="shared" si="190"/>
        <v>45666.9270833333</v>
      </c>
      <c r="AE859" s="27">
        <f t="shared" si="191"/>
        <v>-884.199999999997</v>
      </c>
      <c r="AF859" s="27">
        <f t="shared" si="192"/>
        <v>-846.659999999996</v>
      </c>
      <c r="AG859" s="27">
        <f t="shared" si="193"/>
        <v>-925.5</v>
      </c>
      <c r="AH859" s="27">
        <f t="shared" si="194"/>
        <v>226.599999999999</v>
      </c>
      <c r="AI859" s="27">
        <f t="shared" si="195"/>
        <v>703.12</v>
      </c>
      <c r="AJ859" s="27">
        <f t="shared" si="196"/>
        <v>-41.76</v>
      </c>
      <c r="AK859" s="26">
        <f>INDEX(检修、备用和必开!I:I,MATCH(统调负荷!$C859,检修、备用和必开!$A:$A,0))</f>
        <v>9744.64999999999</v>
      </c>
    </row>
    <row r="860" ht="13.8" spans="1:37">
      <c r="A860" s="26">
        <f t="shared" si="184"/>
        <v>4</v>
      </c>
      <c r="B860" s="26">
        <f t="shared" si="185"/>
        <v>22</v>
      </c>
      <c r="C860" t="s">
        <v>30</v>
      </c>
      <c r="D860" s="75">
        <v>0.9375</v>
      </c>
      <c r="E860" s="26">
        <v>98685</v>
      </c>
      <c r="F860" s="26">
        <v>54304.29</v>
      </c>
      <c r="G860" s="26">
        <v>15486</v>
      </c>
      <c r="H860" s="26">
        <v>23393.6</v>
      </c>
      <c r="I860" s="26">
        <v>6908</v>
      </c>
      <c r="J860" s="26">
        <v>-1406.89</v>
      </c>
      <c r="K860" s="26">
        <f t="shared" si="183"/>
        <v>45087.29</v>
      </c>
      <c r="L860" s="27">
        <f t="shared" si="186"/>
        <v>1.52250445746462</v>
      </c>
      <c r="M860" s="75">
        <v>0.9375</v>
      </c>
      <c r="N860" s="26">
        <v>97275.5</v>
      </c>
      <c r="O860" s="26">
        <v>52245.11</v>
      </c>
      <c r="P860" s="26">
        <v>15921.9</v>
      </c>
      <c r="Q860" s="26">
        <v>22975.1</v>
      </c>
      <c r="R860" s="26">
        <v>7556.51</v>
      </c>
      <c r="S860" s="26">
        <v>-1423.12</v>
      </c>
      <c r="T860" s="26">
        <f t="shared" si="187"/>
        <v>43028.11</v>
      </c>
      <c r="U860" s="27">
        <f t="shared" si="188"/>
        <v>1.2335657042081</v>
      </c>
      <c r="V860" s="26">
        <f>INDEX(检修、备用和必开!B:B,MATCH(统调负荷!$C860,检修、备用和必开!$A:$A,0))</f>
        <v>24866.8</v>
      </c>
      <c r="W860" s="26">
        <f>INDEX(检修、备用和必开!C:C,MATCH(统调负荷!$C860,检修、备用和必开!$A:$A,0))</f>
        <v>0</v>
      </c>
      <c r="X860" s="26">
        <f>INDEX(检修、备用和必开!D:D,MATCH(统调负荷!$C860,检修、备用和必开!$A:$A,0))</f>
        <v>12620</v>
      </c>
      <c r="Y860" s="26">
        <f>INDEX(检修、备用和必开!E:E,MATCH(统调负荷!$C860,检修、备用和必开!$A:$A,0))</f>
        <v>9217</v>
      </c>
      <c r="Z860" s="26">
        <f>INDEX(检修、备用和必开!F:F,MATCH(统调负荷!$C860,检修、备用和必开!$A:$A,0))</f>
        <v>980</v>
      </c>
      <c r="AA860" s="26">
        <f t="shared" si="189"/>
        <v>68645.6</v>
      </c>
      <c r="AB860" s="26">
        <v>401.82</v>
      </c>
      <c r="AC860" s="26">
        <v>416.02</v>
      </c>
      <c r="AD860" s="76">
        <f t="shared" si="190"/>
        <v>45666.9375</v>
      </c>
      <c r="AE860" s="27">
        <f t="shared" si="191"/>
        <v>-1409.5</v>
      </c>
      <c r="AF860" s="27">
        <f t="shared" si="192"/>
        <v>-2059.18</v>
      </c>
      <c r="AG860" s="27">
        <f t="shared" si="193"/>
        <v>435.9</v>
      </c>
      <c r="AH860" s="27">
        <f t="shared" si="194"/>
        <v>-418.5</v>
      </c>
      <c r="AI860" s="27">
        <f t="shared" si="195"/>
        <v>648.51</v>
      </c>
      <c r="AJ860" s="27">
        <f t="shared" si="196"/>
        <v>-16.2299999999998</v>
      </c>
      <c r="AK860" s="26">
        <f>INDEX(检修、备用和必开!I:I,MATCH(统调负荷!$C860,检修、备用和必开!$A:$A,0))</f>
        <v>9744.64999999999</v>
      </c>
    </row>
    <row r="861" ht="13.8" spans="1:37">
      <c r="A861" s="26">
        <f t="shared" si="184"/>
        <v>4</v>
      </c>
      <c r="B861" s="26">
        <f t="shared" si="185"/>
        <v>22</v>
      </c>
      <c r="C861" t="s">
        <v>30</v>
      </c>
      <c r="D861" s="75">
        <v>0.947916666666667</v>
      </c>
      <c r="E861" s="26">
        <v>96090</v>
      </c>
      <c r="F861" s="26">
        <v>51791.4</v>
      </c>
      <c r="G861" s="26">
        <v>15646</v>
      </c>
      <c r="H861" s="26">
        <v>23171.5</v>
      </c>
      <c r="I861" s="26">
        <v>6888</v>
      </c>
      <c r="J861" s="26">
        <v>-1406.9</v>
      </c>
      <c r="K861" s="26">
        <f t="shared" si="183"/>
        <v>42574.4</v>
      </c>
      <c r="L861" s="27">
        <f t="shared" si="186"/>
        <v>1.6123679957909</v>
      </c>
      <c r="M861" s="75">
        <v>0.947916666666667</v>
      </c>
      <c r="N861" s="26">
        <v>95262.2</v>
      </c>
      <c r="O861" s="26">
        <v>49930.17</v>
      </c>
      <c r="P861" s="26">
        <v>16442.3</v>
      </c>
      <c r="Q861" s="26">
        <v>22795.6</v>
      </c>
      <c r="R861" s="26">
        <v>7493.08</v>
      </c>
      <c r="S861" s="26">
        <v>-1398.95</v>
      </c>
      <c r="T861" s="26">
        <f t="shared" si="187"/>
        <v>40713.17</v>
      </c>
      <c r="U861" s="27">
        <f t="shared" si="188"/>
        <v>1.28710894177113</v>
      </c>
      <c r="V861" s="26">
        <f>INDEX(检修、备用和必开!B:B,MATCH(统调负荷!$C861,检修、备用和必开!$A:$A,0))</f>
        <v>24866.8</v>
      </c>
      <c r="W861" s="26">
        <f>INDEX(检修、备用和必开!C:C,MATCH(统调负荷!$C861,检修、备用和必开!$A:$A,0))</f>
        <v>0</v>
      </c>
      <c r="X861" s="26">
        <f>INDEX(检修、备用和必开!D:D,MATCH(统调负荷!$C861,检修、备用和必开!$A:$A,0))</f>
        <v>12620</v>
      </c>
      <c r="Y861" s="26">
        <f>INDEX(检修、备用和必开!E:E,MATCH(统调负荷!$C861,检修、备用和必开!$A:$A,0))</f>
        <v>9217</v>
      </c>
      <c r="Z861" s="26">
        <f>INDEX(检修、备用和必开!F:F,MATCH(统调负荷!$C861,检修、备用和必开!$A:$A,0))</f>
        <v>980</v>
      </c>
      <c r="AA861" s="26">
        <f t="shared" si="189"/>
        <v>68645.6</v>
      </c>
      <c r="AB861" s="26">
        <v>371.68</v>
      </c>
      <c r="AC861" s="26">
        <v>354.56</v>
      </c>
      <c r="AD861" s="76">
        <f t="shared" si="190"/>
        <v>45666.9479166667</v>
      </c>
      <c r="AE861" s="27">
        <f t="shared" si="191"/>
        <v>-827.800000000003</v>
      </c>
      <c r="AF861" s="27">
        <f t="shared" si="192"/>
        <v>-1861.23</v>
      </c>
      <c r="AG861" s="27">
        <f t="shared" si="193"/>
        <v>796.299999999999</v>
      </c>
      <c r="AH861" s="27">
        <f t="shared" si="194"/>
        <v>-375.900000000001</v>
      </c>
      <c r="AI861" s="27">
        <f t="shared" si="195"/>
        <v>605.08</v>
      </c>
      <c r="AJ861" s="27">
        <f t="shared" si="196"/>
        <v>7.95000000000005</v>
      </c>
      <c r="AK861" s="26">
        <f>INDEX(检修、备用和必开!I:I,MATCH(统调负荷!$C861,检修、备用和必开!$A:$A,0))</f>
        <v>9744.64999999999</v>
      </c>
    </row>
    <row r="862" ht="13.8" spans="1:37">
      <c r="A862" s="26">
        <f t="shared" si="184"/>
        <v>4</v>
      </c>
      <c r="B862" s="26">
        <f t="shared" si="185"/>
        <v>23</v>
      </c>
      <c r="C862" t="s">
        <v>30</v>
      </c>
      <c r="D862" s="75">
        <v>0.958333333333333</v>
      </c>
      <c r="E862" s="26">
        <v>93035</v>
      </c>
      <c r="F862" s="26">
        <v>48513.99</v>
      </c>
      <c r="G862" s="26">
        <v>15824</v>
      </c>
      <c r="H862" s="26">
        <v>23265.9</v>
      </c>
      <c r="I862" s="26">
        <v>6838</v>
      </c>
      <c r="J862" s="26">
        <v>-1406.89</v>
      </c>
      <c r="K862" s="26">
        <f t="shared" si="183"/>
        <v>39296.99</v>
      </c>
      <c r="L862" s="27">
        <f t="shared" si="186"/>
        <v>1.74684117027793</v>
      </c>
      <c r="M862" s="75">
        <v>0.958333333333333</v>
      </c>
      <c r="N862" s="26">
        <v>92102.5</v>
      </c>
      <c r="O862" s="26">
        <v>47426.18</v>
      </c>
      <c r="P862" s="26">
        <v>16788</v>
      </c>
      <c r="Q862" s="26">
        <v>21824.9</v>
      </c>
      <c r="R862" s="26">
        <v>7474</v>
      </c>
      <c r="S862" s="26">
        <v>-1410.58</v>
      </c>
      <c r="T862" s="26">
        <f t="shared" si="187"/>
        <v>38209.18</v>
      </c>
      <c r="U862" s="27">
        <f t="shared" si="188"/>
        <v>1.35051558966719</v>
      </c>
      <c r="V862" s="26">
        <f>INDEX(检修、备用和必开!B:B,MATCH(统调负荷!$C862,检修、备用和必开!$A:$A,0))</f>
        <v>24866.8</v>
      </c>
      <c r="W862" s="26">
        <f>INDEX(检修、备用和必开!C:C,MATCH(统调负荷!$C862,检修、备用和必开!$A:$A,0))</f>
        <v>0</v>
      </c>
      <c r="X862" s="26">
        <f>INDEX(检修、备用和必开!D:D,MATCH(统调负荷!$C862,检修、备用和必开!$A:$A,0))</f>
        <v>12620</v>
      </c>
      <c r="Y862" s="26">
        <f>INDEX(检修、备用和必开!E:E,MATCH(统调负荷!$C862,检修、备用和必开!$A:$A,0))</f>
        <v>9217</v>
      </c>
      <c r="Z862" s="26">
        <f>INDEX(检修、备用和必开!F:F,MATCH(统调负荷!$C862,检修、备用和必开!$A:$A,0))</f>
        <v>980</v>
      </c>
      <c r="AA862" s="26">
        <f t="shared" si="189"/>
        <v>68645.6</v>
      </c>
      <c r="AB862" s="26">
        <v>365.67</v>
      </c>
      <c r="AC862" s="26">
        <v>377.44</v>
      </c>
      <c r="AD862" s="76">
        <f t="shared" si="190"/>
        <v>45666.9583333333</v>
      </c>
      <c r="AE862" s="27">
        <f t="shared" si="191"/>
        <v>-932.5</v>
      </c>
      <c r="AF862" s="27">
        <f t="shared" si="192"/>
        <v>-1087.81</v>
      </c>
      <c r="AG862" s="27">
        <f t="shared" si="193"/>
        <v>964</v>
      </c>
      <c r="AH862" s="27">
        <f t="shared" si="194"/>
        <v>-1441</v>
      </c>
      <c r="AI862" s="27">
        <f t="shared" si="195"/>
        <v>636</v>
      </c>
      <c r="AJ862" s="27">
        <f t="shared" si="196"/>
        <v>-3.68999999999983</v>
      </c>
      <c r="AK862" s="26">
        <f>INDEX(检修、备用和必开!I:I,MATCH(统调负荷!$C862,检修、备用和必开!$A:$A,0))</f>
        <v>9744.64999999999</v>
      </c>
    </row>
    <row r="863" ht="13.8" spans="1:37">
      <c r="A863" s="26">
        <f t="shared" si="184"/>
        <v>4</v>
      </c>
      <c r="B863" s="26">
        <f t="shared" si="185"/>
        <v>23</v>
      </c>
      <c r="C863" t="s">
        <v>30</v>
      </c>
      <c r="D863" s="75">
        <v>0.96875</v>
      </c>
      <c r="E863" s="26">
        <v>90685</v>
      </c>
      <c r="F863" s="26">
        <v>46409.5</v>
      </c>
      <c r="G863" s="26">
        <v>15944</v>
      </c>
      <c r="H863" s="26">
        <v>22948.4</v>
      </c>
      <c r="I863" s="26">
        <v>6790</v>
      </c>
      <c r="J863" s="26">
        <v>-1406.9</v>
      </c>
      <c r="K863" s="26">
        <f t="shared" si="183"/>
        <v>37192.5</v>
      </c>
      <c r="L863" s="27">
        <f t="shared" si="186"/>
        <v>1.8456839416549</v>
      </c>
      <c r="M863" s="75">
        <v>0.96875</v>
      </c>
      <c r="N863" s="26">
        <v>89729.3</v>
      </c>
      <c r="O863" s="26">
        <v>45276.21</v>
      </c>
      <c r="P863" s="26">
        <v>17027.1</v>
      </c>
      <c r="Q863" s="26">
        <v>21402.4</v>
      </c>
      <c r="R863" s="26">
        <v>7476.2</v>
      </c>
      <c r="S863" s="26">
        <v>-1452.61</v>
      </c>
      <c r="T863" s="26">
        <f t="shared" si="187"/>
        <v>36059.21</v>
      </c>
      <c r="U863" s="27">
        <f t="shared" si="188"/>
        <v>1.41016257248217</v>
      </c>
      <c r="V863" s="26">
        <f>INDEX(检修、备用和必开!B:B,MATCH(统调负荷!$C863,检修、备用和必开!$A:$A,0))</f>
        <v>24866.8</v>
      </c>
      <c r="W863" s="26">
        <f>INDEX(检修、备用和必开!C:C,MATCH(统调负荷!$C863,检修、备用和必开!$A:$A,0))</f>
        <v>0</v>
      </c>
      <c r="X863" s="26">
        <f>INDEX(检修、备用和必开!D:D,MATCH(统调负荷!$C863,检修、备用和必开!$A:$A,0))</f>
        <v>12620</v>
      </c>
      <c r="Y863" s="26">
        <f>INDEX(检修、备用和必开!E:E,MATCH(统调负荷!$C863,检修、备用和必开!$A:$A,0))</f>
        <v>9217</v>
      </c>
      <c r="Z863" s="26">
        <f>INDEX(检修、备用和必开!F:F,MATCH(统调负荷!$C863,检修、备用和必开!$A:$A,0))</f>
        <v>980</v>
      </c>
      <c r="AA863" s="26">
        <f t="shared" si="189"/>
        <v>68645.6</v>
      </c>
      <c r="AB863" s="26">
        <v>341.49</v>
      </c>
      <c r="AC863" s="26">
        <v>347.57</v>
      </c>
      <c r="AD863" s="76">
        <f t="shared" si="190"/>
        <v>45666.96875</v>
      </c>
      <c r="AE863" s="27">
        <f t="shared" si="191"/>
        <v>-955.699999999997</v>
      </c>
      <c r="AF863" s="27">
        <f t="shared" si="192"/>
        <v>-1133.29</v>
      </c>
      <c r="AG863" s="27">
        <f t="shared" si="193"/>
        <v>1083.1</v>
      </c>
      <c r="AH863" s="27">
        <f t="shared" si="194"/>
        <v>-1546</v>
      </c>
      <c r="AI863" s="27">
        <f t="shared" si="195"/>
        <v>686.2</v>
      </c>
      <c r="AJ863" s="27">
        <f t="shared" si="196"/>
        <v>-45.7099999999998</v>
      </c>
      <c r="AK863" s="26">
        <f>INDEX(检修、备用和必开!I:I,MATCH(统调负荷!$C863,检修、备用和必开!$A:$A,0))</f>
        <v>9744.64999999999</v>
      </c>
    </row>
    <row r="864" ht="13.8" spans="1:37">
      <c r="A864" s="26">
        <f t="shared" si="184"/>
        <v>4</v>
      </c>
      <c r="B864" s="26">
        <f t="shared" si="185"/>
        <v>23</v>
      </c>
      <c r="C864" t="s">
        <v>30</v>
      </c>
      <c r="D864" s="75">
        <v>0.979166666666667</v>
      </c>
      <c r="E864" s="26">
        <v>87965</v>
      </c>
      <c r="F864" s="26">
        <v>44333.2</v>
      </c>
      <c r="G864" s="26">
        <v>15620</v>
      </c>
      <c r="H864" s="26">
        <v>22612.7</v>
      </c>
      <c r="I864" s="26">
        <v>6806</v>
      </c>
      <c r="J864" s="26">
        <v>-1406.9</v>
      </c>
      <c r="K864" s="26">
        <f t="shared" si="183"/>
        <v>35116.2</v>
      </c>
      <c r="L864" s="27">
        <f t="shared" si="186"/>
        <v>1.95481287838661</v>
      </c>
      <c r="M864" s="75">
        <v>0.979166666666667</v>
      </c>
      <c r="N864" s="26">
        <v>86875.6</v>
      </c>
      <c r="O864" s="26">
        <v>42848.9</v>
      </c>
      <c r="P864" s="26">
        <v>16391.6</v>
      </c>
      <c r="Q864" s="26">
        <v>21551.8</v>
      </c>
      <c r="R864" s="26">
        <v>7482.79</v>
      </c>
      <c r="S864" s="26">
        <v>-1399.49</v>
      </c>
      <c r="T864" s="26">
        <f t="shared" si="187"/>
        <v>33631.9</v>
      </c>
      <c r="U864" s="27">
        <f t="shared" si="188"/>
        <v>1.48416821795429</v>
      </c>
      <c r="V864" s="26">
        <f>INDEX(检修、备用和必开!B:B,MATCH(统调负荷!$C864,检修、备用和必开!$A:$A,0))</f>
        <v>24866.8</v>
      </c>
      <c r="W864" s="26">
        <f>INDEX(检修、备用和必开!C:C,MATCH(统调负荷!$C864,检修、备用和必开!$A:$A,0))</f>
        <v>0</v>
      </c>
      <c r="X864" s="26">
        <f>INDEX(检修、备用和必开!D:D,MATCH(统调负荷!$C864,检修、备用和必开!$A:$A,0))</f>
        <v>12620</v>
      </c>
      <c r="Y864" s="26">
        <f>INDEX(检修、备用和必开!E:E,MATCH(统调负荷!$C864,检修、备用和必开!$A:$A,0))</f>
        <v>9217</v>
      </c>
      <c r="Z864" s="26">
        <f>INDEX(检修、备用和必开!F:F,MATCH(统调负荷!$C864,检修、备用和必开!$A:$A,0))</f>
        <v>980</v>
      </c>
      <c r="AA864" s="26">
        <f t="shared" si="189"/>
        <v>68645.6</v>
      </c>
      <c r="AB864" s="26">
        <v>324.24</v>
      </c>
      <c r="AC864" s="26">
        <v>336.47</v>
      </c>
      <c r="AD864" s="76">
        <f t="shared" si="190"/>
        <v>45666.9791666667</v>
      </c>
      <c r="AE864" s="27">
        <f t="shared" si="191"/>
        <v>-1089.39999999999</v>
      </c>
      <c r="AF864" s="27">
        <f t="shared" si="192"/>
        <v>-1484.3</v>
      </c>
      <c r="AG864" s="27">
        <f t="shared" si="193"/>
        <v>771.599999999999</v>
      </c>
      <c r="AH864" s="27">
        <f t="shared" si="194"/>
        <v>-1060.9</v>
      </c>
      <c r="AI864" s="27">
        <f t="shared" si="195"/>
        <v>676.79</v>
      </c>
      <c r="AJ864" s="27">
        <f t="shared" si="196"/>
        <v>7.41000000000008</v>
      </c>
      <c r="AK864" s="26">
        <f>INDEX(检修、备用和必开!I:I,MATCH(统调负荷!$C864,检修、备用和必开!$A:$A,0))</f>
        <v>9744.64999999999</v>
      </c>
    </row>
    <row r="865" ht="13.8" spans="1:37">
      <c r="A865" s="26">
        <f t="shared" si="184"/>
        <v>4</v>
      </c>
      <c r="B865" s="26">
        <f t="shared" si="185"/>
        <v>23</v>
      </c>
      <c r="C865" t="s">
        <v>30</v>
      </c>
      <c r="D865" s="75">
        <v>0.989583333333333</v>
      </c>
      <c r="E865" s="26">
        <v>85980</v>
      </c>
      <c r="F865" s="26">
        <v>42249.29</v>
      </c>
      <c r="G865" s="26">
        <v>15620</v>
      </c>
      <c r="H865" s="26">
        <v>22705.8</v>
      </c>
      <c r="I865" s="26">
        <v>6812</v>
      </c>
      <c r="J865" s="26">
        <v>-1407.09</v>
      </c>
      <c r="K865" s="26">
        <f t="shared" si="183"/>
        <v>33032.29</v>
      </c>
      <c r="L865" s="27">
        <f t="shared" si="186"/>
        <v>2.07813627211435</v>
      </c>
      <c r="M865" s="75">
        <v>0.989583333333333</v>
      </c>
      <c r="N865" s="26">
        <v>84946.4</v>
      </c>
      <c r="O865" s="26">
        <v>40783.15</v>
      </c>
      <c r="P865" s="26">
        <v>17124.6</v>
      </c>
      <c r="Q865" s="26">
        <v>20878.2</v>
      </c>
      <c r="R865" s="26">
        <v>7580.98</v>
      </c>
      <c r="S865" s="26">
        <v>-1420.53</v>
      </c>
      <c r="T865" s="26">
        <f t="shared" si="187"/>
        <v>31566.15</v>
      </c>
      <c r="U865" s="27">
        <f t="shared" si="188"/>
        <v>1.55355467720089</v>
      </c>
      <c r="V865" s="26">
        <f>INDEX(检修、备用和必开!B:B,MATCH(统调负荷!$C865,检修、备用和必开!$A:$A,0))</f>
        <v>24866.8</v>
      </c>
      <c r="W865" s="26">
        <f>INDEX(检修、备用和必开!C:C,MATCH(统调负荷!$C865,检修、备用和必开!$A:$A,0))</f>
        <v>0</v>
      </c>
      <c r="X865" s="26">
        <f>INDEX(检修、备用和必开!D:D,MATCH(统调负荷!$C865,检修、备用和必开!$A:$A,0))</f>
        <v>12620</v>
      </c>
      <c r="Y865" s="26">
        <f>INDEX(检修、备用和必开!E:E,MATCH(统调负荷!$C865,检修、备用和必开!$A:$A,0))</f>
        <v>9217</v>
      </c>
      <c r="Z865" s="26">
        <f>INDEX(检修、备用和必开!F:F,MATCH(统调负荷!$C865,检修、备用和必开!$A:$A,0))</f>
        <v>980</v>
      </c>
      <c r="AA865" s="26">
        <f t="shared" si="189"/>
        <v>68645.6</v>
      </c>
      <c r="AB865" s="26">
        <v>313.47</v>
      </c>
      <c r="AC865" s="26">
        <v>324.42</v>
      </c>
      <c r="AD865" s="76">
        <f t="shared" si="190"/>
        <v>45666.9895833333</v>
      </c>
      <c r="AE865" s="27">
        <f t="shared" si="191"/>
        <v>-1033.60000000001</v>
      </c>
      <c r="AF865" s="27">
        <f t="shared" si="192"/>
        <v>-1466.14</v>
      </c>
      <c r="AG865" s="27">
        <f t="shared" si="193"/>
        <v>1504.6</v>
      </c>
      <c r="AH865" s="27">
        <f t="shared" si="194"/>
        <v>-1827.6</v>
      </c>
      <c r="AI865" s="27">
        <f t="shared" si="195"/>
        <v>768.98</v>
      </c>
      <c r="AJ865" s="27">
        <f t="shared" si="196"/>
        <v>-13.4400000000001</v>
      </c>
      <c r="AK865" s="26">
        <f>INDEX(检修、备用和必开!I:I,MATCH(统调负荷!$C865,检修、备用和必开!$A:$A,0))</f>
        <v>9744.64999999999</v>
      </c>
    </row>
    <row r="866" ht="13.8" spans="1:37">
      <c r="A866" s="26">
        <f t="shared" si="184"/>
        <v>5</v>
      </c>
      <c r="B866" s="26">
        <f t="shared" si="185"/>
        <v>0</v>
      </c>
      <c r="C866" t="s">
        <v>31</v>
      </c>
      <c r="D866" s="75">
        <v>0</v>
      </c>
      <c r="E866" s="26">
        <v>84020</v>
      </c>
      <c r="F866" s="26">
        <v>39602.19</v>
      </c>
      <c r="G866" s="26">
        <v>16963</v>
      </c>
      <c r="H866" s="26">
        <v>21781.7</v>
      </c>
      <c r="I866" s="26">
        <v>6858</v>
      </c>
      <c r="J866" s="26">
        <v>-1184.89</v>
      </c>
      <c r="K866" s="26">
        <f t="shared" ref="K866:K929" si="197">F866-Y866</f>
        <v>30295.19</v>
      </c>
      <c r="L866" s="27">
        <f t="shared" si="186"/>
        <v>2.34897354992657</v>
      </c>
      <c r="M866" s="75">
        <v>0</v>
      </c>
      <c r="N866" s="26">
        <v>83410.4</v>
      </c>
      <c r="O866" s="26">
        <v>39891.33</v>
      </c>
      <c r="P866" s="26">
        <v>17176.8</v>
      </c>
      <c r="Q866" s="26">
        <v>20076.7</v>
      </c>
      <c r="R866" s="26">
        <v>7517.39</v>
      </c>
      <c r="S866" s="26">
        <v>-1251.82</v>
      </c>
      <c r="T866" s="26">
        <f t="shared" si="187"/>
        <v>30584.33</v>
      </c>
      <c r="U866" s="27">
        <f t="shared" si="188"/>
        <v>1.79231333207235</v>
      </c>
      <c r="V866" s="26">
        <f>INDEX(检修、备用和必开!B:B,MATCH(统调负荷!$C866,检修、备用和必开!$A:$A,0))</f>
        <v>22349.8</v>
      </c>
      <c r="W866" s="26">
        <f>INDEX(检修、备用和必开!C:C,MATCH(统调负荷!$C866,检修、备用和必开!$A:$A,0))</f>
        <v>0</v>
      </c>
      <c r="X866" s="26">
        <f>INDEX(检修、备用和必开!D:D,MATCH(统调负荷!$C866,检修、备用和必开!$A:$A,0))</f>
        <v>9120</v>
      </c>
      <c r="Y866" s="26">
        <f>INDEX(检修、备用和必开!E:E,MATCH(统调负荷!$C866,检修、备用和必开!$A:$A,0))</f>
        <v>9307</v>
      </c>
      <c r="Z866" s="26">
        <f>INDEX(检修、备用和必开!F:F,MATCH(统调负荷!$C866,检修、备用和必开!$A:$A,0))</f>
        <v>980</v>
      </c>
      <c r="AA866" s="26">
        <f t="shared" si="189"/>
        <v>71162.6</v>
      </c>
      <c r="AB866" s="26">
        <v>311.26</v>
      </c>
      <c r="AC866" s="26">
        <v>338.04</v>
      </c>
      <c r="AD866" s="76">
        <f t="shared" si="190"/>
        <v>45667</v>
      </c>
      <c r="AE866" s="27">
        <f t="shared" si="191"/>
        <v>-609.600000000006</v>
      </c>
      <c r="AF866" s="27">
        <f t="shared" si="192"/>
        <v>289.139999999999</v>
      </c>
      <c r="AG866" s="27">
        <f t="shared" si="193"/>
        <v>213.799999999999</v>
      </c>
      <c r="AH866" s="27">
        <f t="shared" si="194"/>
        <v>-1705</v>
      </c>
      <c r="AI866" s="27">
        <f t="shared" si="195"/>
        <v>659.39</v>
      </c>
      <c r="AJ866" s="27">
        <f t="shared" si="196"/>
        <v>-66.9299999999998</v>
      </c>
      <c r="AK866" s="26">
        <f>INDEX(检修、备用和必开!I:I,MATCH(统调负荷!$C866,检修、备用和必开!$A:$A,0))</f>
        <v>10463.6243018128</v>
      </c>
    </row>
    <row r="867" ht="13.8" spans="1:37">
      <c r="A867" s="26">
        <f t="shared" si="184"/>
        <v>5</v>
      </c>
      <c r="B867" s="26">
        <f t="shared" si="185"/>
        <v>0</v>
      </c>
      <c r="C867" t="s">
        <v>31</v>
      </c>
      <c r="D867" s="75">
        <v>0.0104166666666667</v>
      </c>
      <c r="E867" s="26">
        <v>89230</v>
      </c>
      <c r="F867" s="26">
        <v>46207.99</v>
      </c>
      <c r="G867" s="26">
        <v>16113</v>
      </c>
      <c r="H867" s="26">
        <v>21186.9</v>
      </c>
      <c r="I867" s="26">
        <v>6907</v>
      </c>
      <c r="J867" s="26">
        <v>-1184.89</v>
      </c>
      <c r="K867" s="26">
        <f t="shared" si="197"/>
        <v>36900.99</v>
      </c>
      <c r="L867" s="27">
        <f t="shared" si="186"/>
        <v>1.92847400571096</v>
      </c>
      <c r="M867" s="75">
        <v>0.0104166666666667</v>
      </c>
      <c r="N867" s="26">
        <v>88872.5</v>
      </c>
      <c r="O867" s="26">
        <v>44688.31</v>
      </c>
      <c r="P867" s="26">
        <v>16363.8</v>
      </c>
      <c r="Q867" s="26">
        <v>21669.8</v>
      </c>
      <c r="R867" s="26">
        <v>7336.27</v>
      </c>
      <c r="S867" s="26">
        <v>-1185.68</v>
      </c>
      <c r="T867" s="26">
        <f t="shared" si="187"/>
        <v>35381.31</v>
      </c>
      <c r="U867" s="27">
        <f t="shared" si="188"/>
        <v>1.59911247556533</v>
      </c>
      <c r="V867" s="26">
        <f>INDEX(检修、备用和必开!B:B,MATCH(统调负荷!$C867,检修、备用和必开!$A:$A,0))</f>
        <v>22349.8</v>
      </c>
      <c r="W867" s="26">
        <f>INDEX(检修、备用和必开!C:C,MATCH(统调负荷!$C867,检修、备用和必开!$A:$A,0))</f>
        <v>0</v>
      </c>
      <c r="X867" s="26">
        <f>INDEX(检修、备用和必开!D:D,MATCH(统调负荷!$C867,检修、备用和必开!$A:$A,0))</f>
        <v>9120</v>
      </c>
      <c r="Y867" s="26">
        <f>INDEX(检修、备用和必开!E:E,MATCH(统调负荷!$C867,检修、备用和必开!$A:$A,0))</f>
        <v>9307</v>
      </c>
      <c r="Z867" s="26">
        <f>INDEX(检修、备用和必开!F:F,MATCH(统调负荷!$C867,检修、备用和必开!$A:$A,0))</f>
        <v>980</v>
      </c>
      <c r="AA867" s="26">
        <f t="shared" si="189"/>
        <v>71162.6</v>
      </c>
      <c r="AB867" s="26">
        <v>395.25</v>
      </c>
      <c r="AC867" s="26">
        <v>579.97</v>
      </c>
      <c r="AD867" s="76">
        <f t="shared" si="190"/>
        <v>45667.0104166667</v>
      </c>
      <c r="AE867" s="27">
        <f t="shared" si="191"/>
        <v>-357.5</v>
      </c>
      <c r="AF867" s="27">
        <f t="shared" si="192"/>
        <v>-1519.68</v>
      </c>
      <c r="AG867" s="27">
        <f t="shared" si="193"/>
        <v>250.799999999999</v>
      </c>
      <c r="AH867" s="27">
        <f t="shared" si="194"/>
        <v>482.899999999998</v>
      </c>
      <c r="AI867" s="27">
        <f t="shared" si="195"/>
        <v>429.27</v>
      </c>
      <c r="AJ867" s="27">
        <f t="shared" si="196"/>
        <v>-0.789999999999964</v>
      </c>
      <c r="AK867" s="26">
        <f>INDEX(检修、备用和必开!I:I,MATCH(统调负荷!$C867,检修、备用和必开!$A:$A,0))</f>
        <v>10463.6243018128</v>
      </c>
    </row>
    <row r="868" ht="13.8" spans="1:37">
      <c r="A868" s="26">
        <f t="shared" si="184"/>
        <v>5</v>
      </c>
      <c r="B868" s="26">
        <f t="shared" si="185"/>
        <v>0</v>
      </c>
      <c r="C868" t="s">
        <v>31</v>
      </c>
      <c r="D868" s="75">
        <v>0.0208333333333333</v>
      </c>
      <c r="E868" s="26">
        <v>88385</v>
      </c>
      <c r="F868" s="26">
        <v>45818.39</v>
      </c>
      <c r="G868" s="26">
        <v>15533</v>
      </c>
      <c r="H868" s="26">
        <v>21309.7</v>
      </c>
      <c r="I868" s="26">
        <v>6909</v>
      </c>
      <c r="J868" s="26">
        <v>-1185.09</v>
      </c>
      <c r="K868" s="26">
        <f t="shared" si="197"/>
        <v>36511.39</v>
      </c>
      <c r="L868" s="27">
        <f t="shared" si="186"/>
        <v>1.94905206293159</v>
      </c>
      <c r="M868" s="75">
        <v>0.0208333333333333</v>
      </c>
      <c r="N868" s="26">
        <v>88232.8</v>
      </c>
      <c r="O868" s="26">
        <v>44322.22</v>
      </c>
      <c r="P868" s="26">
        <v>16169.1</v>
      </c>
      <c r="Q868" s="26">
        <v>21394.6</v>
      </c>
      <c r="R868" s="26">
        <v>7533.74</v>
      </c>
      <c r="S868" s="26">
        <v>-1186.86</v>
      </c>
      <c r="T868" s="26">
        <f t="shared" si="187"/>
        <v>35015.22</v>
      </c>
      <c r="U868" s="27">
        <f t="shared" si="188"/>
        <v>1.61237669144959</v>
      </c>
      <c r="V868" s="26">
        <f>INDEX(检修、备用和必开!B:B,MATCH(统调负荷!$C868,检修、备用和必开!$A:$A,0))</f>
        <v>22349.8</v>
      </c>
      <c r="W868" s="26">
        <f>INDEX(检修、备用和必开!C:C,MATCH(统调负荷!$C868,检修、备用和必开!$A:$A,0))</f>
        <v>0</v>
      </c>
      <c r="X868" s="26">
        <f>INDEX(检修、备用和必开!D:D,MATCH(统调负荷!$C868,检修、备用和必开!$A:$A,0))</f>
        <v>9120</v>
      </c>
      <c r="Y868" s="26">
        <f>INDEX(检修、备用和必开!E:E,MATCH(统调负荷!$C868,检修、备用和必开!$A:$A,0))</f>
        <v>9307</v>
      </c>
      <c r="Z868" s="26">
        <f>INDEX(检修、备用和必开!F:F,MATCH(统调负荷!$C868,检修、备用和必开!$A:$A,0))</f>
        <v>980</v>
      </c>
      <c r="AA868" s="26">
        <f t="shared" si="189"/>
        <v>71162.6</v>
      </c>
      <c r="AB868" s="26">
        <v>366.9</v>
      </c>
      <c r="AC868" s="26">
        <v>456.69</v>
      </c>
      <c r="AD868" s="76">
        <f t="shared" si="190"/>
        <v>45667.0208333333</v>
      </c>
      <c r="AE868" s="27">
        <f t="shared" si="191"/>
        <v>-152.199999999997</v>
      </c>
      <c r="AF868" s="27">
        <f t="shared" si="192"/>
        <v>-1496.17</v>
      </c>
      <c r="AG868" s="27">
        <f t="shared" si="193"/>
        <v>636.1</v>
      </c>
      <c r="AH868" s="27">
        <f t="shared" si="194"/>
        <v>84.8999999999978</v>
      </c>
      <c r="AI868" s="27">
        <f t="shared" si="195"/>
        <v>624.74</v>
      </c>
      <c r="AJ868" s="27">
        <f t="shared" si="196"/>
        <v>-1.76999999999998</v>
      </c>
      <c r="AK868" s="26">
        <f>INDEX(检修、备用和必开!I:I,MATCH(统调负荷!$C868,检修、备用和必开!$A:$A,0))</f>
        <v>10463.6243018128</v>
      </c>
    </row>
    <row r="869" ht="13.8" spans="1:37">
      <c r="A869" s="26">
        <f t="shared" si="184"/>
        <v>5</v>
      </c>
      <c r="B869" s="26">
        <f t="shared" si="185"/>
        <v>0</v>
      </c>
      <c r="C869" t="s">
        <v>31</v>
      </c>
      <c r="D869" s="75">
        <v>0.03125</v>
      </c>
      <c r="E869" s="26">
        <v>86970</v>
      </c>
      <c r="F869" s="26">
        <v>45474.09</v>
      </c>
      <c r="G869" s="26">
        <v>14340</v>
      </c>
      <c r="H869" s="26">
        <v>21417.8</v>
      </c>
      <c r="I869" s="26">
        <v>6923</v>
      </c>
      <c r="J869" s="26">
        <v>-1184.89</v>
      </c>
      <c r="K869" s="26">
        <f t="shared" si="197"/>
        <v>36167.09</v>
      </c>
      <c r="L869" s="27">
        <f t="shared" si="186"/>
        <v>1.96760646211791</v>
      </c>
      <c r="M869" s="75">
        <v>0.03125</v>
      </c>
      <c r="N869" s="26">
        <v>86709.3</v>
      </c>
      <c r="O869" s="26">
        <v>43472.63</v>
      </c>
      <c r="P869" s="26">
        <v>15715.9</v>
      </c>
      <c r="Q869" s="26">
        <v>21108.9</v>
      </c>
      <c r="R869" s="26">
        <v>7643.44</v>
      </c>
      <c r="S869" s="26">
        <v>-1231.57</v>
      </c>
      <c r="T869" s="26">
        <f t="shared" si="187"/>
        <v>34165.63</v>
      </c>
      <c r="U869" s="27">
        <f t="shared" si="188"/>
        <v>1.6440236632804</v>
      </c>
      <c r="V869" s="26">
        <f>INDEX(检修、备用和必开!B:B,MATCH(统调负荷!$C869,检修、备用和必开!$A:$A,0))</f>
        <v>22349.8</v>
      </c>
      <c r="W869" s="26">
        <f>INDEX(检修、备用和必开!C:C,MATCH(统调负荷!$C869,检修、备用和必开!$A:$A,0))</f>
        <v>0</v>
      </c>
      <c r="X869" s="26">
        <f>INDEX(检修、备用和必开!D:D,MATCH(统调负荷!$C869,检修、备用和必开!$A:$A,0))</f>
        <v>9120</v>
      </c>
      <c r="Y869" s="26">
        <f>INDEX(检修、备用和必开!E:E,MATCH(统调负荷!$C869,检修、备用和必开!$A:$A,0))</f>
        <v>9307</v>
      </c>
      <c r="Z869" s="26">
        <f>INDEX(检修、备用和必开!F:F,MATCH(统调负荷!$C869,检修、备用和必开!$A:$A,0))</f>
        <v>980</v>
      </c>
      <c r="AA869" s="26">
        <f t="shared" si="189"/>
        <v>71162.6</v>
      </c>
      <c r="AB869" s="26">
        <v>377.57</v>
      </c>
      <c r="AC869" s="26">
        <v>423.89</v>
      </c>
      <c r="AD869" s="76">
        <f t="shared" si="190"/>
        <v>45667.03125</v>
      </c>
      <c r="AE869" s="27">
        <f t="shared" si="191"/>
        <v>-260.699999999997</v>
      </c>
      <c r="AF869" s="27">
        <f t="shared" si="192"/>
        <v>-2001.46</v>
      </c>
      <c r="AG869" s="27">
        <f t="shared" si="193"/>
        <v>1375.9</v>
      </c>
      <c r="AH869" s="27">
        <f t="shared" si="194"/>
        <v>-308.899999999998</v>
      </c>
      <c r="AI869" s="27">
        <f t="shared" si="195"/>
        <v>720.44</v>
      </c>
      <c r="AJ869" s="27">
        <f t="shared" si="196"/>
        <v>-46.6799999999998</v>
      </c>
      <c r="AK869" s="26">
        <f>INDEX(检修、备用和必开!I:I,MATCH(统调负荷!$C869,检修、备用和必开!$A:$A,0))</f>
        <v>10463.6243018128</v>
      </c>
    </row>
    <row r="870" ht="13.8" spans="1:37">
      <c r="A870" s="26">
        <f t="shared" si="184"/>
        <v>5</v>
      </c>
      <c r="B870" s="26">
        <f t="shared" si="185"/>
        <v>1</v>
      </c>
      <c r="C870" t="s">
        <v>31</v>
      </c>
      <c r="D870" s="75">
        <v>0.0416666666666667</v>
      </c>
      <c r="E870" s="26">
        <v>84925</v>
      </c>
      <c r="F870" s="26">
        <v>43909</v>
      </c>
      <c r="G870" s="26">
        <v>14340</v>
      </c>
      <c r="H870" s="26">
        <v>20933.9</v>
      </c>
      <c r="I870" s="26">
        <v>6927</v>
      </c>
      <c r="J870" s="26">
        <v>-1184.9</v>
      </c>
      <c r="K870" s="26">
        <f t="shared" si="197"/>
        <v>34602</v>
      </c>
      <c r="L870" s="27">
        <f t="shared" si="186"/>
        <v>2.05660366452806</v>
      </c>
      <c r="M870" s="75">
        <v>0.0416666666666667</v>
      </c>
      <c r="N870" s="26">
        <v>84727.4</v>
      </c>
      <c r="O870" s="26">
        <v>41542.58</v>
      </c>
      <c r="P870" s="26">
        <v>15622.6</v>
      </c>
      <c r="Q870" s="26">
        <v>21052.6</v>
      </c>
      <c r="R870" s="26">
        <v>7718.08</v>
      </c>
      <c r="S870" s="26">
        <v>-1208.46</v>
      </c>
      <c r="T870" s="26">
        <f t="shared" si="187"/>
        <v>32235.58</v>
      </c>
      <c r="U870" s="27">
        <f t="shared" si="188"/>
        <v>1.72074965458107</v>
      </c>
      <c r="V870" s="26">
        <f>INDEX(检修、备用和必开!B:B,MATCH(统调负荷!$C870,检修、备用和必开!$A:$A,0))</f>
        <v>22349.8</v>
      </c>
      <c r="W870" s="26">
        <f>INDEX(检修、备用和必开!C:C,MATCH(统调负荷!$C870,检修、备用和必开!$A:$A,0))</f>
        <v>0</v>
      </c>
      <c r="X870" s="26">
        <f>INDEX(检修、备用和必开!D:D,MATCH(统调负荷!$C870,检修、备用和必开!$A:$A,0))</f>
        <v>9120</v>
      </c>
      <c r="Y870" s="26">
        <f>INDEX(检修、备用和必开!E:E,MATCH(统调负荷!$C870,检修、备用和必开!$A:$A,0))</f>
        <v>9307</v>
      </c>
      <c r="Z870" s="26">
        <f>INDEX(检修、备用和必开!F:F,MATCH(统调负荷!$C870,检修、备用和必开!$A:$A,0))</f>
        <v>980</v>
      </c>
      <c r="AA870" s="26">
        <f t="shared" si="189"/>
        <v>71162.6</v>
      </c>
      <c r="AB870" s="26">
        <v>367.06</v>
      </c>
      <c r="AC870" s="26">
        <v>381.15</v>
      </c>
      <c r="AD870" s="76">
        <f t="shared" si="190"/>
        <v>45667.0416666667</v>
      </c>
      <c r="AE870" s="27">
        <f t="shared" si="191"/>
        <v>-197.600000000006</v>
      </c>
      <c r="AF870" s="27">
        <f t="shared" si="192"/>
        <v>-2366.42</v>
      </c>
      <c r="AG870" s="27">
        <f t="shared" si="193"/>
        <v>1282.6</v>
      </c>
      <c r="AH870" s="27">
        <f t="shared" si="194"/>
        <v>118.699999999997</v>
      </c>
      <c r="AI870" s="27">
        <f t="shared" si="195"/>
        <v>791.08</v>
      </c>
      <c r="AJ870" s="27">
        <f t="shared" si="196"/>
        <v>-23.5599999999999</v>
      </c>
      <c r="AK870" s="26">
        <f>INDEX(检修、备用和必开!I:I,MATCH(统调负荷!$C870,检修、备用和必开!$A:$A,0))</f>
        <v>10463.6243018128</v>
      </c>
    </row>
    <row r="871" ht="13.8" spans="1:37">
      <c r="A871" s="26">
        <f t="shared" si="184"/>
        <v>5</v>
      </c>
      <c r="B871" s="26">
        <f t="shared" si="185"/>
        <v>1</v>
      </c>
      <c r="C871" t="s">
        <v>31</v>
      </c>
      <c r="D871" s="75">
        <v>0.0520833333333333</v>
      </c>
      <c r="E871" s="26">
        <v>83560</v>
      </c>
      <c r="F871" s="26">
        <v>42897.89</v>
      </c>
      <c r="G871" s="26">
        <v>13779</v>
      </c>
      <c r="H871" s="26">
        <v>21124.2</v>
      </c>
      <c r="I871" s="26">
        <v>6944</v>
      </c>
      <c r="J871" s="26">
        <v>-1185.09</v>
      </c>
      <c r="K871" s="26">
        <f t="shared" si="197"/>
        <v>33590.89</v>
      </c>
      <c r="L871" s="27">
        <f t="shared" si="186"/>
        <v>2.11850891714986</v>
      </c>
      <c r="M871" s="75">
        <v>0.0520833333333333</v>
      </c>
      <c r="N871" s="26">
        <v>83516.4</v>
      </c>
      <c r="O871" s="26">
        <v>40572.98</v>
      </c>
      <c r="P871" s="26">
        <v>15619.5</v>
      </c>
      <c r="Q871" s="26">
        <v>20735.9</v>
      </c>
      <c r="R871" s="26">
        <v>7741</v>
      </c>
      <c r="S871" s="26">
        <v>-1152.98</v>
      </c>
      <c r="T871" s="26">
        <f t="shared" si="187"/>
        <v>31265.98</v>
      </c>
      <c r="U871" s="27">
        <f t="shared" si="188"/>
        <v>1.76206198289604</v>
      </c>
      <c r="V871" s="26">
        <f>INDEX(检修、备用和必开!B:B,MATCH(统调负荷!$C871,检修、备用和必开!$A:$A,0))</f>
        <v>22349.8</v>
      </c>
      <c r="W871" s="26">
        <f>INDEX(检修、备用和必开!C:C,MATCH(统调负荷!$C871,检修、备用和必开!$A:$A,0))</f>
        <v>0</v>
      </c>
      <c r="X871" s="26">
        <f>INDEX(检修、备用和必开!D:D,MATCH(统调负荷!$C871,检修、备用和必开!$A:$A,0))</f>
        <v>9120</v>
      </c>
      <c r="Y871" s="26">
        <f>INDEX(检修、备用和必开!E:E,MATCH(统调负荷!$C871,检修、备用和必开!$A:$A,0))</f>
        <v>9307</v>
      </c>
      <c r="Z871" s="26">
        <f>INDEX(检修、备用和必开!F:F,MATCH(统调负荷!$C871,检修、备用和必开!$A:$A,0))</f>
        <v>980</v>
      </c>
      <c r="AA871" s="26">
        <f t="shared" si="189"/>
        <v>71162.6</v>
      </c>
      <c r="AB871" s="26">
        <v>356.73</v>
      </c>
      <c r="AC871" s="26">
        <v>339.43</v>
      </c>
      <c r="AD871" s="76">
        <f t="shared" si="190"/>
        <v>45667.0520833333</v>
      </c>
      <c r="AE871" s="27">
        <f t="shared" si="191"/>
        <v>-43.6000000000058</v>
      </c>
      <c r="AF871" s="27">
        <f t="shared" si="192"/>
        <v>-2324.91</v>
      </c>
      <c r="AG871" s="27">
        <f t="shared" si="193"/>
        <v>1840.5</v>
      </c>
      <c r="AH871" s="27">
        <f t="shared" si="194"/>
        <v>-388.299999999999</v>
      </c>
      <c r="AI871" s="27">
        <f t="shared" si="195"/>
        <v>797</v>
      </c>
      <c r="AJ871" s="27">
        <f t="shared" si="196"/>
        <v>32.1099999999999</v>
      </c>
      <c r="AK871" s="26">
        <f>INDEX(检修、备用和必开!I:I,MATCH(统调负荷!$C871,检修、备用和必开!$A:$A,0))</f>
        <v>10463.6243018128</v>
      </c>
    </row>
    <row r="872" ht="13.8" spans="1:37">
      <c r="A872" s="26">
        <f t="shared" si="184"/>
        <v>5</v>
      </c>
      <c r="B872" s="26">
        <f t="shared" si="185"/>
        <v>1</v>
      </c>
      <c r="C872" t="s">
        <v>31</v>
      </c>
      <c r="D872" s="75">
        <v>0.0625</v>
      </c>
      <c r="E872" s="26">
        <v>82335</v>
      </c>
      <c r="F872" s="26">
        <v>42420.39</v>
      </c>
      <c r="G872" s="26">
        <v>13808</v>
      </c>
      <c r="H872" s="26">
        <v>20327.5</v>
      </c>
      <c r="I872" s="26">
        <v>6964</v>
      </c>
      <c r="J872" s="26">
        <v>-1184.89</v>
      </c>
      <c r="K872" s="26">
        <f t="shared" si="197"/>
        <v>33113.39</v>
      </c>
      <c r="L872" s="27">
        <f t="shared" si="186"/>
        <v>2.1490581302609</v>
      </c>
      <c r="M872" s="75">
        <v>0.0625</v>
      </c>
      <c r="N872" s="26">
        <v>82029.1</v>
      </c>
      <c r="O872" s="26">
        <v>39304.32</v>
      </c>
      <c r="P872" s="26">
        <v>15208.8</v>
      </c>
      <c r="Q872" s="26">
        <v>20929.5</v>
      </c>
      <c r="R872" s="26">
        <v>7727.63</v>
      </c>
      <c r="S872" s="26">
        <v>-1141.15</v>
      </c>
      <c r="T872" s="26">
        <f t="shared" si="187"/>
        <v>29997.32</v>
      </c>
      <c r="U872" s="27">
        <f t="shared" si="188"/>
        <v>1.81920949594706</v>
      </c>
      <c r="V872" s="26">
        <f>INDEX(检修、备用和必开!B:B,MATCH(统调负荷!$C872,检修、备用和必开!$A:$A,0))</f>
        <v>22349.8</v>
      </c>
      <c r="W872" s="26">
        <f>INDEX(检修、备用和必开!C:C,MATCH(统调负荷!$C872,检修、备用和必开!$A:$A,0))</f>
        <v>0</v>
      </c>
      <c r="X872" s="26">
        <f>INDEX(检修、备用和必开!D:D,MATCH(统调负荷!$C872,检修、备用和必开!$A:$A,0))</f>
        <v>9120</v>
      </c>
      <c r="Y872" s="26">
        <f>INDEX(检修、备用和必开!E:E,MATCH(统调负荷!$C872,检修、备用和必开!$A:$A,0))</f>
        <v>9307</v>
      </c>
      <c r="Z872" s="26">
        <f>INDEX(检修、备用和必开!F:F,MATCH(统调负荷!$C872,检修、备用和必开!$A:$A,0))</f>
        <v>980</v>
      </c>
      <c r="AA872" s="26">
        <f t="shared" si="189"/>
        <v>71162.6</v>
      </c>
      <c r="AB872" s="26">
        <v>361.87</v>
      </c>
      <c r="AC872" s="26">
        <v>346.2</v>
      </c>
      <c r="AD872" s="76">
        <f t="shared" si="190"/>
        <v>45667.0625</v>
      </c>
      <c r="AE872" s="27">
        <f t="shared" si="191"/>
        <v>-305.899999999994</v>
      </c>
      <c r="AF872" s="27">
        <f t="shared" si="192"/>
        <v>-3116.07</v>
      </c>
      <c r="AG872" s="27">
        <f t="shared" si="193"/>
        <v>1400.8</v>
      </c>
      <c r="AH872" s="27">
        <f t="shared" si="194"/>
        <v>602</v>
      </c>
      <c r="AI872" s="27">
        <f t="shared" si="195"/>
        <v>763.63</v>
      </c>
      <c r="AJ872" s="27">
        <f t="shared" si="196"/>
        <v>43.74</v>
      </c>
      <c r="AK872" s="26">
        <f>INDEX(检修、备用和必开!I:I,MATCH(统调负荷!$C872,检修、备用和必开!$A:$A,0))</f>
        <v>10463.6243018128</v>
      </c>
    </row>
    <row r="873" ht="13.8" spans="1:37">
      <c r="A873" s="26">
        <f t="shared" si="184"/>
        <v>5</v>
      </c>
      <c r="B873" s="26">
        <f t="shared" si="185"/>
        <v>1</v>
      </c>
      <c r="C873" t="s">
        <v>31</v>
      </c>
      <c r="D873" s="75">
        <v>0.0729166666666667</v>
      </c>
      <c r="E873" s="26">
        <v>81370</v>
      </c>
      <c r="F873" s="26">
        <v>41908.1</v>
      </c>
      <c r="G873" s="26">
        <v>13828</v>
      </c>
      <c r="H873" s="26">
        <v>19834.8</v>
      </c>
      <c r="I873" s="26">
        <v>6984</v>
      </c>
      <c r="J873" s="26">
        <v>-1184.9</v>
      </c>
      <c r="K873" s="26">
        <f t="shared" si="197"/>
        <v>32601.1</v>
      </c>
      <c r="L873" s="27">
        <f t="shared" si="186"/>
        <v>2.18282818677897</v>
      </c>
      <c r="M873" s="75">
        <v>0.0729166666666667</v>
      </c>
      <c r="N873" s="26">
        <v>81109.9</v>
      </c>
      <c r="O873" s="26">
        <v>38439.57</v>
      </c>
      <c r="P873" s="26">
        <v>15546.4</v>
      </c>
      <c r="Q873" s="26">
        <v>20378</v>
      </c>
      <c r="R873" s="26">
        <v>7745.35</v>
      </c>
      <c r="S873" s="26">
        <v>-999.42</v>
      </c>
      <c r="T873" s="26">
        <f t="shared" si="187"/>
        <v>29132.57</v>
      </c>
      <c r="U873" s="27">
        <f t="shared" si="188"/>
        <v>1.86033513565232</v>
      </c>
      <c r="V873" s="26">
        <f>INDEX(检修、备用和必开!B:B,MATCH(统调负荷!$C873,检修、备用和必开!$A:$A,0))</f>
        <v>22349.8</v>
      </c>
      <c r="W873" s="26">
        <f>INDEX(检修、备用和必开!C:C,MATCH(统调负荷!$C873,检修、备用和必开!$A:$A,0))</f>
        <v>0</v>
      </c>
      <c r="X873" s="26">
        <f>INDEX(检修、备用和必开!D:D,MATCH(统调负荷!$C873,检修、备用和必开!$A:$A,0))</f>
        <v>9120</v>
      </c>
      <c r="Y873" s="26">
        <f>INDEX(检修、备用和必开!E:E,MATCH(统调负荷!$C873,检修、备用和必开!$A:$A,0))</f>
        <v>9307</v>
      </c>
      <c r="Z873" s="26">
        <f>INDEX(检修、备用和必开!F:F,MATCH(统调负荷!$C873,检修、备用和必开!$A:$A,0))</f>
        <v>980</v>
      </c>
      <c r="AA873" s="26">
        <f t="shared" si="189"/>
        <v>71162.6</v>
      </c>
      <c r="AB873" s="26">
        <v>362.45</v>
      </c>
      <c r="AC873" s="26">
        <v>346.14</v>
      </c>
      <c r="AD873" s="76">
        <f t="shared" si="190"/>
        <v>45667.0729166667</v>
      </c>
      <c r="AE873" s="27">
        <f t="shared" si="191"/>
        <v>-260.100000000006</v>
      </c>
      <c r="AF873" s="27">
        <f t="shared" si="192"/>
        <v>-3468.53</v>
      </c>
      <c r="AG873" s="27">
        <f t="shared" si="193"/>
        <v>1718.4</v>
      </c>
      <c r="AH873" s="27">
        <f t="shared" si="194"/>
        <v>543.200000000001</v>
      </c>
      <c r="AI873" s="27">
        <f t="shared" si="195"/>
        <v>761.35</v>
      </c>
      <c r="AJ873" s="27">
        <f t="shared" si="196"/>
        <v>185.48</v>
      </c>
      <c r="AK873" s="26">
        <f>INDEX(检修、备用和必开!I:I,MATCH(统调负荷!$C873,检修、备用和必开!$A:$A,0))</f>
        <v>10463.6243018128</v>
      </c>
    </row>
    <row r="874" ht="13.8" spans="1:37">
      <c r="A874" s="26">
        <f t="shared" si="184"/>
        <v>5</v>
      </c>
      <c r="B874" s="26">
        <f t="shared" si="185"/>
        <v>2</v>
      </c>
      <c r="C874" t="s">
        <v>31</v>
      </c>
      <c r="D874" s="75">
        <v>0.0833333333333333</v>
      </c>
      <c r="E874" s="26">
        <v>79985</v>
      </c>
      <c r="F874" s="26">
        <v>40571.3</v>
      </c>
      <c r="G874" s="26">
        <v>13653</v>
      </c>
      <c r="H874" s="26">
        <v>19955.6</v>
      </c>
      <c r="I874" s="26">
        <v>6990</v>
      </c>
      <c r="J874" s="26">
        <v>-1184.9</v>
      </c>
      <c r="K874" s="26">
        <f t="shared" si="197"/>
        <v>31264.3</v>
      </c>
      <c r="L874" s="27">
        <f t="shared" si="186"/>
        <v>2.27616162843883</v>
      </c>
      <c r="M874" s="75">
        <v>0.0833333333333333</v>
      </c>
      <c r="N874" s="26">
        <v>79816.9</v>
      </c>
      <c r="O874" s="26">
        <v>37186.59</v>
      </c>
      <c r="P874" s="26">
        <v>15350.9</v>
      </c>
      <c r="Q874" s="26">
        <v>20484.4</v>
      </c>
      <c r="R874" s="26">
        <v>7793.17</v>
      </c>
      <c r="S874" s="26">
        <v>-998.16</v>
      </c>
      <c r="T874" s="26">
        <f t="shared" si="187"/>
        <v>27879.59</v>
      </c>
      <c r="U874" s="27">
        <f t="shared" si="188"/>
        <v>1.92333482614267</v>
      </c>
      <c r="V874" s="26">
        <f>INDEX(检修、备用和必开!B:B,MATCH(统调负荷!$C874,检修、备用和必开!$A:$A,0))</f>
        <v>22349.8</v>
      </c>
      <c r="W874" s="26">
        <f>INDEX(检修、备用和必开!C:C,MATCH(统调负荷!$C874,检修、备用和必开!$A:$A,0))</f>
        <v>0</v>
      </c>
      <c r="X874" s="26">
        <f>INDEX(检修、备用和必开!D:D,MATCH(统调负荷!$C874,检修、备用和必开!$A:$A,0))</f>
        <v>9120</v>
      </c>
      <c r="Y874" s="26">
        <f>INDEX(检修、备用和必开!E:E,MATCH(统调负荷!$C874,检修、备用和必开!$A:$A,0))</f>
        <v>9307</v>
      </c>
      <c r="Z874" s="26">
        <f>INDEX(检修、备用和必开!F:F,MATCH(统调负荷!$C874,检修、备用和必开!$A:$A,0))</f>
        <v>980</v>
      </c>
      <c r="AA874" s="26">
        <f t="shared" si="189"/>
        <v>71162.6</v>
      </c>
      <c r="AB874" s="26">
        <v>343.76</v>
      </c>
      <c r="AC874" s="26">
        <v>339.16</v>
      </c>
      <c r="AD874" s="76">
        <f t="shared" si="190"/>
        <v>45667.0833333333</v>
      </c>
      <c r="AE874" s="27">
        <f t="shared" si="191"/>
        <v>-168.100000000006</v>
      </c>
      <c r="AF874" s="27">
        <f t="shared" si="192"/>
        <v>-3384.71000000001</v>
      </c>
      <c r="AG874" s="27">
        <f t="shared" si="193"/>
        <v>1697.9</v>
      </c>
      <c r="AH874" s="27">
        <f t="shared" si="194"/>
        <v>528.800000000003</v>
      </c>
      <c r="AI874" s="27">
        <f t="shared" si="195"/>
        <v>803.17</v>
      </c>
      <c r="AJ874" s="27">
        <f t="shared" si="196"/>
        <v>186.74</v>
      </c>
      <c r="AK874" s="26">
        <f>INDEX(检修、备用和必开!I:I,MATCH(统调负荷!$C874,检修、备用和必开!$A:$A,0))</f>
        <v>10463.6243018128</v>
      </c>
    </row>
    <row r="875" ht="13.8" spans="1:37">
      <c r="A875" s="26">
        <f t="shared" si="184"/>
        <v>5</v>
      </c>
      <c r="B875" s="26">
        <f t="shared" si="185"/>
        <v>2</v>
      </c>
      <c r="C875" t="s">
        <v>31</v>
      </c>
      <c r="D875" s="75">
        <v>0.09375</v>
      </c>
      <c r="E875" s="26">
        <v>79245</v>
      </c>
      <c r="F875" s="26">
        <v>40227</v>
      </c>
      <c r="G875" s="26">
        <v>13173</v>
      </c>
      <c r="H875" s="26">
        <v>20020.9</v>
      </c>
      <c r="I875" s="26">
        <v>7009</v>
      </c>
      <c r="J875" s="26">
        <v>-1184.9</v>
      </c>
      <c r="K875" s="26">
        <f t="shared" si="197"/>
        <v>30920</v>
      </c>
      <c r="L875" s="27">
        <f t="shared" si="186"/>
        <v>2.30150711513583</v>
      </c>
      <c r="M875" s="75">
        <v>0.09375</v>
      </c>
      <c r="N875" s="26">
        <v>79185.3</v>
      </c>
      <c r="O875" s="26">
        <v>36568.59</v>
      </c>
      <c r="P875" s="26">
        <v>15192.1</v>
      </c>
      <c r="Q875" s="26">
        <v>20598.4</v>
      </c>
      <c r="R875" s="26">
        <v>7828.48</v>
      </c>
      <c r="S875" s="26">
        <v>-1002.27</v>
      </c>
      <c r="T875" s="26">
        <f t="shared" si="187"/>
        <v>27261.59</v>
      </c>
      <c r="U875" s="27">
        <f t="shared" si="188"/>
        <v>1.95600577105069</v>
      </c>
      <c r="V875" s="26">
        <f>INDEX(检修、备用和必开!B:B,MATCH(统调负荷!$C875,检修、备用和必开!$A:$A,0))</f>
        <v>22349.8</v>
      </c>
      <c r="W875" s="26">
        <f>INDEX(检修、备用和必开!C:C,MATCH(统调负荷!$C875,检修、备用和必开!$A:$A,0))</f>
        <v>0</v>
      </c>
      <c r="X875" s="26">
        <f>INDEX(检修、备用和必开!D:D,MATCH(统调负荷!$C875,检修、备用和必开!$A:$A,0))</f>
        <v>9120</v>
      </c>
      <c r="Y875" s="26">
        <f>INDEX(检修、备用和必开!E:E,MATCH(统调负荷!$C875,检修、备用和必开!$A:$A,0))</f>
        <v>9307</v>
      </c>
      <c r="Z875" s="26">
        <f>INDEX(检修、备用和必开!F:F,MATCH(统调负荷!$C875,检修、备用和必开!$A:$A,0))</f>
        <v>980</v>
      </c>
      <c r="AA875" s="26">
        <f t="shared" si="189"/>
        <v>71162.6</v>
      </c>
      <c r="AB875" s="26">
        <v>347.27</v>
      </c>
      <c r="AC875" s="26">
        <v>335.55</v>
      </c>
      <c r="AD875" s="76">
        <f t="shared" si="190"/>
        <v>45667.09375</v>
      </c>
      <c r="AE875" s="27">
        <f t="shared" si="191"/>
        <v>-59.6999999999971</v>
      </c>
      <c r="AF875" s="27">
        <f t="shared" si="192"/>
        <v>-3658.41</v>
      </c>
      <c r="AG875" s="27">
        <f t="shared" si="193"/>
        <v>2019.1</v>
      </c>
      <c r="AH875" s="27">
        <f t="shared" si="194"/>
        <v>577.5</v>
      </c>
      <c r="AI875" s="27">
        <f t="shared" si="195"/>
        <v>819.48</v>
      </c>
      <c r="AJ875" s="27">
        <f t="shared" si="196"/>
        <v>182.63</v>
      </c>
      <c r="AK875" s="26">
        <f>INDEX(检修、备用和必开!I:I,MATCH(统调负荷!$C875,检修、备用和必开!$A:$A,0))</f>
        <v>10463.6243018128</v>
      </c>
    </row>
    <row r="876" ht="13.8" spans="1:37">
      <c r="A876" s="26">
        <f t="shared" si="184"/>
        <v>5</v>
      </c>
      <c r="B876" s="26">
        <f t="shared" si="185"/>
        <v>2</v>
      </c>
      <c r="C876" t="s">
        <v>31</v>
      </c>
      <c r="D876" s="75">
        <v>0.104166666666667</v>
      </c>
      <c r="E876" s="26">
        <v>78215</v>
      </c>
      <c r="F876" s="26">
        <v>39920.59</v>
      </c>
      <c r="G876" s="26">
        <v>12700</v>
      </c>
      <c r="H876" s="26">
        <v>19758.5</v>
      </c>
      <c r="I876" s="26">
        <v>7021</v>
      </c>
      <c r="J876" s="26">
        <v>-1185.09</v>
      </c>
      <c r="K876" s="26">
        <f t="shared" si="197"/>
        <v>30613.59</v>
      </c>
      <c r="L876" s="27">
        <f t="shared" si="186"/>
        <v>2.32454279292301</v>
      </c>
      <c r="M876" s="75">
        <v>0.104166666666667</v>
      </c>
      <c r="N876" s="26">
        <v>77843.4</v>
      </c>
      <c r="O876" s="26">
        <v>36288.12</v>
      </c>
      <c r="P876" s="26">
        <v>14314.2</v>
      </c>
      <c r="Q876" s="26">
        <v>20405</v>
      </c>
      <c r="R876" s="26">
        <v>7865.28</v>
      </c>
      <c r="S876" s="26">
        <v>-1029.2</v>
      </c>
      <c r="T876" s="26">
        <f t="shared" si="187"/>
        <v>26981.12</v>
      </c>
      <c r="U876" s="27">
        <f t="shared" si="188"/>
        <v>1.97120200148915</v>
      </c>
      <c r="V876" s="26">
        <f>INDEX(检修、备用和必开!B:B,MATCH(统调负荷!$C876,检修、备用和必开!$A:$A,0))</f>
        <v>22349.8</v>
      </c>
      <c r="W876" s="26">
        <f>INDEX(检修、备用和必开!C:C,MATCH(统调负荷!$C876,检修、备用和必开!$A:$A,0))</f>
        <v>0</v>
      </c>
      <c r="X876" s="26">
        <f>INDEX(检修、备用和必开!D:D,MATCH(统调负荷!$C876,检修、备用和必开!$A:$A,0))</f>
        <v>9120</v>
      </c>
      <c r="Y876" s="26">
        <f>INDEX(检修、备用和必开!E:E,MATCH(统调负荷!$C876,检修、备用和必开!$A:$A,0))</f>
        <v>9307</v>
      </c>
      <c r="Z876" s="26">
        <f>INDEX(检修、备用和必开!F:F,MATCH(统调负荷!$C876,检修、备用和必开!$A:$A,0))</f>
        <v>980</v>
      </c>
      <c r="AA876" s="26">
        <f t="shared" si="189"/>
        <v>71162.6</v>
      </c>
      <c r="AB876" s="26">
        <v>343.47</v>
      </c>
      <c r="AC876" s="26">
        <v>342.89</v>
      </c>
      <c r="AD876" s="76">
        <f t="shared" si="190"/>
        <v>45667.1041666667</v>
      </c>
      <c r="AE876" s="27">
        <f t="shared" si="191"/>
        <v>-371.600000000006</v>
      </c>
      <c r="AF876" s="27">
        <f t="shared" si="192"/>
        <v>-3632.46999999999</v>
      </c>
      <c r="AG876" s="27">
        <f t="shared" si="193"/>
        <v>1614.2</v>
      </c>
      <c r="AH876" s="27">
        <f t="shared" si="194"/>
        <v>646.5</v>
      </c>
      <c r="AI876" s="27">
        <f t="shared" si="195"/>
        <v>844.28</v>
      </c>
      <c r="AJ876" s="27">
        <f t="shared" si="196"/>
        <v>155.89</v>
      </c>
      <c r="AK876" s="26">
        <f>INDEX(检修、备用和必开!I:I,MATCH(统调负荷!$C876,检修、备用和必开!$A:$A,0))</f>
        <v>10463.6243018128</v>
      </c>
    </row>
    <row r="877" ht="13.8" spans="1:37">
      <c r="A877" s="26">
        <f t="shared" si="184"/>
        <v>5</v>
      </c>
      <c r="B877" s="26">
        <f t="shared" si="185"/>
        <v>2</v>
      </c>
      <c r="C877" t="s">
        <v>31</v>
      </c>
      <c r="D877" s="75">
        <v>0.114583333333333</v>
      </c>
      <c r="E877" s="26">
        <v>77455</v>
      </c>
      <c r="F877" s="26">
        <v>39500.4</v>
      </c>
      <c r="G877" s="26">
        <v>12294</v>
      </c>
      <c r="H877" s="26">
        <v>19803.5</v>
      </c>
      <c r="I877" s="26">
        <v>7042</v>
      </c>
      <c r="J877" s="26">
        <v>-1184.9</v>
      </c>
      <c r="K877" s="26">
        <f t="shared" si="197"/>
        <v>30193.4</v>
      </c>
      <c r="L877" s="27">
        <f t="shared" si="186"/>
        <v>2.356892565925</v>
      </c>
      <c r="M877" s="75">
        <v>0.114583333333333</v>
      </c>
      <c r="N877" s="26">
        <v>77566.9</v>
      </c>
      <c r="O877" s="26">
        <v>36128.85</v>
      </c>
      <c r="P877" s="26">
        <v>14114.3</v>
      </c>
      <c r="Q877" s="26">
        <v>20456</v>
      </c>
      <c r="R877" s="26">
        <v>7870.94</v>
      </c>
      <c r="S877" s="26">
        <v>-1003.19</v>
      </c>
      <c r="T877" s="26">
        <f t="shared" si="187"/>
        <v>26821.85</v>
      </c>
      <c r="U877" s="27">
        <f t="shared" si="188"/>
        <v>1.97993703718646</v>
      </c>
      <c r="V877" s="26">
        <f>INDEX(检修、备用和必开!B:B,MATCH(统调负荷!$C877,检修、备用和必开!$A:$A,0))</f>
        <v>22349.8</v>
      </c>
      <c r="W877" s="26">
        <f>INDEX(检修、备用和必开!C:C,MATCH(统调负荷!$C877,检修、备用和必开!$A:$A,0))</f>
        <v>0</v>
      </c>
      <c r="X877" s="26">
        <f>INDEX(检修、备用和必开!D:D,MATCH(统调负荷!$C877,检修、备用和必开!$A:$A,0))</f>
        <v>9120</v>
      </c>
      <c r="Y877" s="26">
        <f>INDEX(检修、备用和必开!E:E,MATCH(统调负荷!$C877,检修、备用和必开!$A:$A,0))</f>
        <v>9307</v>
      </c>
      <c r="Z877" s="26">
        <f>INDEX(检修、备用和必开!F:F,MATCH(统调负荷!$C877,检修、备用和必开!$A:$A,0))</f>
        <v>980</v>
      </c>
      <c r="AA877" s="26">
        <f t="shared" si="189"/>
        <v>71162.6</v>
      </c>
      <c r="AB877" s="26">
        <v>341.68</v>
      </c>
      <c r="AC877" s="26">
        <v>338.82</v>
      </c>
      <c r="AD877" s="76">
        <f t="shared" si="190"/>
        <v>45667.1145833333</v>
      </c>
      <c r="AE877" s="27">
        <f t="shared" si="191"/>
        <v>111.899999999994</v>
      </c>
      <c r="AF877" s="27">
        <f t="shared" si="192"/>
        <v>-3371.55</v>
      </c>
      <c r="AG877" s="27">
        <f t="shared" si="193"/>
        <v>1820.3</v>
      </c>
      <c r="AH877" s="27">
        <f t="shared" si="194"/>
        <v>652.5</v>
      </c>
      <c r="AI877" s="27">
        <f t="shared" si="195"/>
        <v>828.94</v>
      </c>
      <c r="AJ877" s="27">
        <f t="shared" si="196"/>
        <v>181.71</v>
      </c>
      <c r="AK877" s="26">
        <f>INDEX(检修、备用和必开!I:I,MATCH(统调负荷!$C877,检修、备用和必开!$A:$A,0))</f>
        <v>10463.6243018128</v>
      </c>
    </row>
    <row r="878" ht="13.8" spans="1:37">
      <c r="A878" s="26">
        <f t="shared" si="184"/>
        <v>5</v>
      </c>
      <c r="B878" s="26">
        <f t="shared" si="185"/>
        <v>3</v>
      </c>
      <c r="C878" t="s">
        <v>31</v>
      </c>
      <c r="D878" s="75">
        <v>0.125</v>
      </c>
      <c r="E878" s="26">
        <v>76835</v>
      </c>
      <c r="F878" s="26">
        <v>39078.2</v>
      </c>
      <c r="G878" s="26">
        <v>12220</v>
      </c>
      <c r="H878" s="26">
        <v>19678.7</v>
      </c>
      <c r="I878" s="26">
        <v>7043</v>
      </c>
      <c r="J878" s="26">
        <v>-1184.9</v>
      </c>
      <c r="K878" s="26">
        <f t="shared" si="197"/>
        <v>29771.2</v>
      </c>
      <c r="L878" s="27">
        <f t="shared" si="186"/>
        <v>2.39031681625195</v>
      </c>
      <c r="M878" s="75">
        <v>0.125</v>
      </c>
      <c r="N878" s="26">
        <v>76809.4</v>
      </c>
      <c r="O878" s="26">
        <v>35956.06</v>
      </c>
      <c r="P878" s="26">
        <v>13624.7</v>
      </c>
      <c r="Q878" s="26">
        <v>20314.8</v>
      </c>
      <c r="R878" s="26">
        <v>7914.46</v>
      </c>
      <c r="S878" s="26">
        <v>-1000.62</v>
      </c>
      <c r="T878" s="26">
        <f t="shared" si="187"/>
        <v>26649.06</v>
      </c>
      <c r="U878" s="27">
        <f t="shared" si="188"/>
        <v>1.98950154127618</v>
      </c>
      <c r="V878" s="26">
        <f>INDEX(检修、备用和必开!B:B,MATCH(统调负荷!$C878,检修、备用和必开!$A:$A,0))</f>
        <v>22349.8</v>
      </c>
      <c r="W878" s="26">
        <f>INDEX(检修、备用和必开!C:C,MATCH(统调负荷!$C878,检修、备用和必开!$A:$A,0))</f>
        <v>0</v>
      </c>
      <c r="X878" s="26">
        <f>INDEX(检修、备用和必开!D:D,MATCH(统调负荷!$C878,检修、备用和必开!$A:$A,0))</f>
        <v>9120</v>
      </c>
      <c r="Y878" s="26">
        <f>INDEX(检修、备用和必开!E:E,MATCH(统调负荷!$C878,检修、备用和必开!$A:$A,0))</f>
        <v>9307</v>
      </c>
      <c r="Z878" s="26">
        <f>INDEX(检修、备用和必开!F:F,MATCH(统调负荷!$C878,检修、备用和必开!$A:$A,0))</f>
        <v>980</v>
      </c>
      <c r="AA878" s="26">
        <f t="shared" si="189"/>
        <v>71162.6</v>
      </c>
      <c r="AB878" s="26">
        <v>299.71</v>
      </c>
      <c r="AC878" s="26">
        <v>333.7</v>
      </c>
      <c r="AD878" s="76">
        <f t="shared" si="190"/>
        <v>45667.125</v>
      </c>
      <c r="AE878" s="27">
        <f t="shared" si="191"/>
        <v>-25.6000000000058</v>
      </c>
      <c r="AF878" s="27">
        <f t="shared" si="192"/>
        <v>-3122.14</v>
      </c>
      <c r="AG878" s="27">
        <f t="shared" si="193"/>
        <v>1404.7</v>
      </c>
      <c r="AH878" s="27">
        <f t="shared" si="194"/>
        <v>636.099999999999</v>
      </c>
      <c r="AI878" s="27">
        <f t="shared" si="195"/>
        <v>871.46</v>
      </c>
      <c r="AJ878" s="27">
        <f t="shared" si="196"/>
        <v>184.28</v>
      </c>
      <c r="AK878" s="26">
        <f>INDEX(检修、备用和必开!I:I,MATCH(统调负荷!$C878,检修、备用和必开!$A:$A,0))</f>
        <v>10463.6243018128</v>
      </c>
    </row>
    <row r="879" ht="13.8" spans="1:37">
      <c r="A879" s="26">
        <f t="shared" si="184"/>
        <v>5</v>
      </c>
      <c r="B879" s="26">
        <f t="shared" si="185"/>
        <v>3</v>
      </c>
      <c r="C879" t="s">
        <v>31</v>
      </c>
      <c r="D879" s="75">
        <v>0.135416666666667</v>
      </c>
      <c r="E879" s="26">
        <v>76120</v>
      </c>
      <c r="F879" s="26">
        <v>38389</v>
      </c>
      <c r="G879" s="26">
        <v>12225</v>
      </c>
      <c r="H879" s="26">
        <v>19632.9</v>
      </c>
      <c r="I879" s="26">
        <v>7058</v>
      </c>
      <c r="J879" s="26">
        <v>-1184.9</v>
      </c>
      <c r="K879" s="26">
        <f t="shared" si="197"/>
        <v>29082</v>
      </c>
      <c r="L879" s="27">
        <f t="shared" si="186"/>
        <v>2.44696375765078</v>
      </c>
      <c r="M879" s="75">
        <v>0.135416666666667</v>
      </c>
      <c r="N879" s="26">
        <v>76237.7</v>
      </c>
      <c r="O879" s="26">
        <v>35258.47</v>
      </c>
      <c r="P879" s="26">
        <v>13994.6</v>
      </c>
      <c r="Q879" s="26">
        <v>19977.9</v>
      </c>
      <c r="R879" s="26">
        <v>8005.14</v>
      </c>
      <c r="S879" s="26">
        <v>-998.41</v>
      </c>
      <c r="T879" s="26">
        <f t="shared" si="187"/>
        <v>25951.47</v>
      </c>
      <c r="U879" s="27">
        <f t="shared" si="188"/>
        <v>2.02907377421021</v>
      </c>
      <c r="V879" s="26">
        <f>INDEX(检修、备用和必开!B:B,MATCH(统调负荷!$C879,检修、备用和必开!$A:$A,0))</f>
        <v>22349.8</v>
      </c>
      <c r="W879" s="26">
        <f>INDEX(检修、备用和必开!C:C,MATCH(统调负荷!$C879,检修、备用和必开!$A:$A,0))</f>
        <v>0</v>
      </c>
      <c r="X879" s="26">
        <f>INDEX(检修、备用和必开!D:D,MATCH(统调负荷!$C879,检修、备用和必开!$A:$A,0))</f>
        <v>9120</v>
      </c>
      <c r="Y879" s="26">
        <f>INDEX(检修、备用和必开!E:E,MATCH(统调负荷!$C879,检修、备用和必开!$A:$A,0))</f>
        <v>9307</v>
      </c>
      <c r="Z879" s="26">
        <f>INDEX(检修、备用和必开!F:F,MATCH(统调负荷!$C879,检修、备用和必开!$A:$A,0))</f>
        <v>980</v>
      </c>
      <c r="AA879" s="26">
        <f t="shared" si="189"/>
        <v>71162.6</v>
      </c>
      <c r="AB879" s="26">
        <v>270.75</v>
      </c>
      <c r="AC879" s="26">
        <v>318.77</v>
      </c>
      <c r="AD879" s="76">
        <f t="shared" si="190"/>
        <v>45667.1354166667</v>
      </c>
      <c r="AE879" s="27">
        <f t="shared" si="191"/>
        <v>117.699999999997</v>
      </c>
      <c r="AF879" s="27">
        <f t="shared" si="192"/>
        <v>-3130.53</v>
      </c>
      <c r="AG879" s="27">
        <f t="shared" si="193"/>
        <v>1769.6</v>
      </c>
      <c r="AH879" s="27">
        <f t="shared" si="194"/>
        <v>345</v>
      </c>
      <c r="AI879" s="27">
        <f t="shared" si="195"/>
        <v>947.14</v>
      </c>
      <c r="AJ879" s="27">
        <f t="shared" si="196"/>
        <v>186.49</v>
      </c>
      <c r="AK879" s="26">
        <f>INDEX(检修、备用和必开!I:I,MATCH(统调负荷!$C879,检修、备用和必开!$A:$A,0))</f>
        <v>10463.6243018128</v>
      </c>
    </row>
    <row r="880" ht="13.8" spans="1:37">
      <c r="A880" s="26">
        <f t="shared" si="184"/>
        <v>5</v>
      </c>
      <c r="B880" s="26">
        <f t="shared" si="185"/>
        <v>3</v>
      </c>
      <c r="C880" t="s">
        <v>31</v>
      </c>
      <c r="D880" s="75">
        <v>0.145833333333333</v>
      </c>
      <c r="E880" s="26">
        <v>75650</v>
      </c>
      <c r="F880" s="26">
        <v>38290.99</v>
      </c>
      <c r="G880" s="26">
        <v>12225</v>
      </c>
      <c r="H880" s="26">
        <v>19251.9</v>
      </c>
      <c r="I880" s="26">
        <v>7067</v>
      </c>
      <c r="J880" s="26">
        <v>-1184.89</v>
      </c>
      <c r="K880" s="26">
        <f t="shared" si="197"/>
        <v>28983.99</v>
      </c>
      <c r="L880" s="27">
        <f t="shared" si="186"/>
        <v>2.4552382194446</v>
      </c>
      <c r="M880" s="75">
        <v>0.145833333333333</v>
      </c>
      <c r="N880" s="26">
        <v>75527.4</v>
      </c>
      <c r="O880" s="26">
        <v>35015.19</v>
      </c>
      <c r="P880" s="26">
        <v>14115.6</v>
      </c>
      <c r="Q880" s="26">
        <v>19386.9</v>
      </c>
      <c r="R880" s="26">
        <v>8016.43</v>
      </c>
      <c r="S880" s="26">
        <v>-1006.72</v>
      </c>
      <c r="T880" s="26">
        <f t="shared" si="187"/>
        <v>25708.19</v>
      </c>
      <c r="U880" s="27">
        <f t="shared" si="188"/>
        <v>2.04324715123008</v>
      </c>
      <c r="V880" s="26">
        <f>INDEX(检修、备用和必开!B:B,MATCH(统调负荷!$C880,检修、备用和必开!$A:$A,0))</f>
        <v>22349.8</v>
      </c>
      <c r="W880" s="26">
        <f>INDEX(检修、备用和必开!C:C,MATCH(统调负荷!$C880,检修、备用和必开!$A:$A,0))</f>
        <v>0</v>
      </c>
      <c r="X880" s="26">
        <f>INDEX(检修、备用和必开!D:D,MATCH(统调负荷!$C880,检修、备用和必开!$A:$A,0))</f>
        <v>9120</v>
      </c>
      <c r="Y880" s="26">
        <f>INDEX(检修、备用和必开!E:E,MATCH(统调负荷!$C880,检修、备用和必开!$A:$A,0))</f>
        <v>9307</v>
      </c>
      <c r="Z880" s="26">
        <f>INDEX(检修、备用和必开!F:F,MATCH(统调负荷!$C880,检修、备用和必开!$A:$A,0))</f>
        <v>980</v>
      </c>
      <c r="AA880" s="26">
        <f t="shared" si="189"/>
        <v>71162.6</v>
      </c>
      <c r="AB880" s="26">
        <v>294.82</v>
      </c>
      <c r="AC880" s="26">
        <v>323.4</v>
      </c>
      <c r="AD880" s="76">
        <f t="shared" si="190"/>
        <v>45667.1458333333</v>
      </c>
      <c r="AE880" s="27">
        <f t="shared" si="191"/>
        <v>-122.600000000006</v>
      </c>
      <c r="AF880" s="27">
        <f t="shared" si="192"/>
        <v>-3275.8</v>
      </c>
      <c r="AG880" s="27">
        <f t="shared" si="193"/>
        <v>1890.6</v>
      </c>
      <c r="AH880" s="27">
        <f t="shared" si="194"/>
        <v>135</v>
      </c>
      <c r="AI880" s="27">
        <f t="shared" si="195"/>
        <v>949.43</v>
      </c>
      <c r="AJ880" s="27">
        <f t="shared" si="196"/>
        <v>178.17</v>
      </c>
      <c r="AK880" s="26">
        <f>INDEX(检修、备用和必开!I:I,MATCH(统调负荷!$C880,检修、备用和必开!$A:$A,0))</f>
        <v>10463.6243018128</v>
      </c>
    </row>
    <row r="881" ht="13.8" spans="1:37">
      <c r="A881" s="26">
        <f t="shared" si="184"/>
        <v>5</v>
      </c>
      <c r="B881" s="26">
        <f t="shared" si="185"/>
        <v>3</v>
      </c>
      <c r="C881" t="s">
        <v>31</v>
      </c>
      <c r="D881" s="75">
        <v>0.15625</v>
      </c>
      <c r="E881" s="26">
        <v>75030</v>
      </c>
      <c r="F881" s="26">
        <v>37636.1</v>
      </c>
      <c r="G881" s="26">
        <v>12225</v>
      </c>
      <c r="H881" s="26">
        <v>19281.8</v>
      </c>
      <c r="I881" s="26">
        <v>7072</v>
      </c>
      <c r="J881" s="26">
        <v>-1184.9</v>
      </c>
      <c r="K881" s="26">
        <f t="shared" si="197"/>
        <v>28329.1</v>
      </c>
      <c r="L881" s="27">
        <f t="shared" si="186"/>
        <v>2.51199649830033</v>
      </c>
      <c r="M881" s="75">
        <v>0.15625</v>
      </c>
      <c r="N881" s="26">
        <v>74665.8</v>
      </c>
      <c r="O881" s="26">
        <v>34578.16</v>
      </c>
      <c r="P881" s="26">
        <v>13635.6</v>
      </c>
      <c r="Q881" s="26">
        <v>19478.6</v>
      </c>
      <c r="R881" s="26">
        <v>7980.53</v>
      </c>
      <c r="S881" s="26">
        <v>-1007.09</v>
      </c>
      <c r="T881" s="26">
        <f t="shared" si="187"/>
        <v>25271.16</v>
      </c>
      <c r="U881" s="27">
        <f t="shared" si="188"/>
        <v>2.06921197191371</v>
      </c>
      <c r="V881" s="26">
        <f>INDEX(检修、备用和必开!B:B,MATCH(统调负荷!$C881,检修、备用和必开!$A:$A,0))</f>
        <v>22349.8</v>
      </c>
      <c r="W881" s="26">
        <f>INDEX(检修、备用和必开!C:C,MATCH(统调负荷!$C881,检修、备用和必开!$A:$A,0))</f>
        <v>0</v>
      </c>
      <c r="X881" s="26">
        <f>INDEX(检修、备用和必开!D:D,MATCH(统调负荷!$C881,检修、备用和必开!$A:$A,0))</f>
        <v>9120</v>
      </c>
      <c r="Y881" s="26">
        <f>INDEX(检修、备用和必开!E:E,MATCH(统调负荷!$C881,检修、备用和必开!$A:$A,0))</f>
        <v>9307</v>
      </c>
      <c r="Z881" s="26">
        <f>INDEX(检修、备用和必开!F:F,MATCH(统调负荷!$C881,检修、备用和必开!$A:$A,0))</f>
        <v>980</v>
      </c>
      <c r="AA881" s="26">
        <f t="shared" si="189"/>
        <v>71162.6</v>
      </c>
      <c r="AB881" s="26">
        <v>299.26</v>
      </c>
      <c r="AC881" s="26">
        <v>328.91</v>
      </c>
      <c r="AD881" s="76">
        <f t="shared" si="190"/>
        <v>45667.15625</v>
      </c>
      <c r="AE881" s="27">
        <f t="shared" si="191"/>
        <v>-364.199999999997</v>
      </c>
      <c r="AF881" s="27">
        <f t="shared" si="192"/>
        <v>-3057.94</v>
      </c>
      <c r="AG881" s="27">
        <f t="shared" si="193"/>
        <v>1410.6</v>
      </c>
      <c r="AH881" s="27">
        <f t="shared" si="194"/>
        <v>196.799999999999</v>
      </c>
      <c r="AI881" s="27">
        <f t="shared" si="195"/>
        <v>908.53</v>
      </c>
      <c r="AJ881" s="27">
        <f t="shared" si="196"/>
        <v>177.81</v>
      </c>
      <c r="AK881" s="26">
        <f>INDEX(检修、备用和必开!I:I,MATCH(统调负荷!$C881,检修、备用和必开!$A:$A,0))</f>
        <v>10463.6243018128</v>
      </c>
    </row>
    <row r="882" ht="13.8" spans="1:37">
      <c r="A882" s="26">
        <f t="shared" si="184"/>
        <v>5</v>
      </c>
      <c r="B882" s="26">
        <f t="shared" si="185"/>
        <v>4</v>
      </c>
      <c r="C882" t="s">
        <v>31</v>
      </c>
      <c r="D882" s="75">
        <v>0.166666666666667</v>
      </c>
      <c r="E882" s="26">
        <v>74675</v>
      </c>
      <c r="F882" s="26">
        <v>37842.79</v>
      </c>
      <c r="G882" s="26">
        <v>11749</v>
      </c>
      <c r="H882" s="26">
        <v>19187.1</v>
      </c>
      <c r="I882" s="26">
        <v>7081</v>
      </c>
      <c r="J882" s="26">
        <v>-1184.89</v>
      </c>
      <c r="K882" s="26">
        <f t="shared" si="197"/>
        <v>28535.79</v>
      </c>
      <c r="L882" s="27">
        <f t="shared" si="186"/>
        <v>2.49380164347999</v>
      </c>
      <c r="M882" s="75">
        <v>0.166666666666667</v>
      </c>
      <c r="N882" s="26">
        <v>74545.8</v>
      </c>
      <c r="O882" s="26">
        <v>34721.38</v>
      </c>
      <c r="P882" s="26">
        <v>13528.8</v>
      </c>
      <c r="Q882" s="26">
        <v>19184.5</v>
      </c>
      <c r="R882" s="26">
        <v>8114.1</v>
      </c>
      <c r="S882" s="26">
        <v>-1002.98</v>
      </c>
      <c r="T882" s="26">
        <f t="shared" si="187"/>
        <v>25414.38</v>
      </c>
      <c r="U882" s="27">
        <f t="shared" si="188"/>
        <v>2.06063059478699</v>
      </c>
      <c r="V882" s="26">
        <f>INDEX(检修、备用和必开!B:B,MATCH(统调负荷!$C882,检修、备用和必开!$A:$A,0))</f>
        <v>22349.8</v>
      </c>
      <c r="W882" s="26">
        <f>INDEX(检修、备用和必开!C:C,MATCH(统调负荷!$C882,检修、备用和必开!$A:$A,0))</f>
        <v>0</v>
      </c>
      <c r="X882" s="26">
        <f>INDEX(检修、备用和必开!D:D,MATCH(统调负荷!$C882,检修、备用和必开!$A:$A,0))</f>
        <v>9120</v>
      </c>
      <c r="Y882" s="26">
        <f>INDEX(检修、备用和必开!E:E,MATCH(统调负荷!$C882,检修、备用和必开!$A:$A,0))</f>
        <v>9307</v>
      </c>
      <c r="Z882" s="26">
        <f>INDEX(检修、备用和必开!F:F,MATCH(统调负荷!$C882,检修、备用和必开!$A:$A,0))</f>
        <v>980</v>
      </c>
      <c r="AA882" s="26">
        <f t="shared" si="189"/>
        <v>71162.6</v>
      </c>
      <c r="AB882" s="26">
        <v>289.93</v>
      </c>
      <c r="AC882" s="26">
        <v>333.43</v>
      </c>
      <c r="AD882" s="76">
        <f t="shared" si="190"/>
        <v>45667.1666666667</v>
      </c>
      <c r="AE882" s="27">
        <f t="shared" si="191"/>
        <v>-129.199999999997</v>
      </c>
      <c r="AF882" s="27">
        <f t="shared" si="192"/>
        <v>-3121.41</v>
      </c>
      <c r="AG882" s="27">
        <f t="shared" si="193"/>
        <v>1779.8</v>
      </c>
      <c r="AH882" s="27">
        <f t="shared" si="194"/>
        <v>-2.59999999999854</v>
      </c>
      <c r="AI882" s="27">
        <f t="shared" si="195"/>
        <v>1033.1</v>
      </c>
      <c r="AJ882" s="27">
        <f t="shared" si="196"/>
        <v>181.91</v>
      </c>
      <c r="AK882" s="26">
        <f>INDEX(检修、备用和必开!I:I,MATCH(统调负荷!$C882,检修、备用和必开!$A:$A,0))</f>
        <v>10463.6243018128</v>
      </c>
    </row>
    <row r="883" ht="13.8" spans="1:37">
      <c r="A883" s="26">
        <f t="shared" si="184"/>
        <v>5</v>
      </c>
      <c r="B883" s="26">
        <f t="shared" si="185"/>
        <v>4</v>
      </c>
      <c r="C883" t="s">
        <v>31</v>
      </c>
      <c r="D883" s="75">
        <v>0.177083333333333</v>
      </c>
      <c r="E883" s="26">
        <v>74295</v>
      </c>
      <c r="F883" s="26">
        <v>37446.59</v>
      </c>
      <c r="G883" s="26">
        <v>11749</v>
      </c>
      <c r="H883" s="26">
        <v>19195.3</v>
      </c>
      <c r="I883" s="26">
        <v>7089</v>
      </c>
      <c r="J883" s="26">
        <v>-1184.89</v>
      </c>
      <c r="K883" s="26">
        <f t="shared" si="197"/>
        <v>28139.59</v>
      </c>
      <c r="L883" s="27">
        <f t="shared" si="186"/>
        <v>2.528913889648</v>
      </c>
      <c r="M883" s="75">
        <v>0.177083333333333</v>
      </c>
      <c r="N883" s="26">
        <v>74228.7</v>
      </c>
      <c r="O883" s="26">
        <v>34625.36</v>
      </c>
      <c r="P883" s="26">
        <v>13010.9</v>
      </c>
      <c r="Q883" s="26">
        <v>19499.4</v>
      </c>
      <c r="R883" s="26">
        <v>8115.44</v>
      </c>
      <c r="S883" s="26">
        <v>-1022.4</v>
      </c>
      <c r="T883" s="26">
        <f t="shared" si="187"/>
        <v>25318.36</v>
      </c>
      <c r="U883" s="27">
        <f t="shared" si="188"/>
        <v>2.06637598306075</v>
      </c>
      <c r="V883" s="26">
        <f>INDEX(检修、备用和必开!B:B,MATCH(统调负荷!$C883,检修、备用和必开!$A:$A,0))</f>
        <v>22349.8</v>
      </c>
      <c r="W883" s="26">
        <f>INDEX(检修、备用和必开!C:C,MATCH(统调负荷!$C883,检修、备用和必开!$A:$A,0))</f>
        <v>0</v>
      </c>
      <c r="X883" s="26">
        <f>INDEX(检修、备用和必开!D:D,MATCH(统调负荷!$C883,检修、备用和必开!$A:$A,0))</f>
        <v>9120</v>
      </c>
      <c r="Y883" s="26">
        <f>INDEX(检修、备用和必开!E:E,MATCH(统调负荷!$C883,检修、备用和必开!$A:$A,0))</f>
        <v>9307</v>
      </c>
      <c r="Z883" s="26">
        <f>INDEX(检修、备用和必开!F:F,MATCH(统调负荷!$C883,检修、备用和必开!$A:$A,0))</f>
        <v>980</v>
      </c>
      <c r="AA883" s="26">
        <f t="shared" si="189"/>
        <v>71162.6</v>
      </c>
      <c r="AB883" s="26">
        <v>286.22</v>
      </c>
      <c r="AC883" s="26">
        <v>333.76</v>
      </c>
      <c r="AD883" s="76">
        <f t="shared" si="190"/>
        <v>45667.1770833333</v>
      </c>
      <c r="AE883" s="27">
        <f t="shared" si="191"/>
        <v>-66.3000000000029</v>
      </c>
      <c r="AF883" s="27">
        <f t="shared" si="192"/>
        <v>-2821.23</v>
      </c>
      <c r="AG883" s="27">
        <f t="shared" si="193"/>
        <v>1261.9</v>
      </c>
      <c r="AH883" s="27">
        <f t="shared" si="194"/>
        <v>304.100000000002</v>
      </c>
      <c r="AI883" s="27">
        <f t="shared" si="195"/>
        <v>1026.44</v>
      </c>
      <c r="AJ883" s="27">
        <f t="shared" si="196"/>
        <v>162.49</v>
      </c>
      <c r="AK883" s="26">
        <f>INDEX(检修、备用和必开!I:I,MATCH(统调负荷!$C883,检修、备用和必开!$A:$A,0))</f>
        <v>10463.6243018128</v>
      </c>
    </row>
    <row r="884" ht="13.8" spans="1:37">
      <c r="A884" s="26">
        <f t="shared" si="184"/>
        <v>5</v>
      </c>
      <c r="B884" s="26">
        <f t="shared" si="185"/>
        <v>4</v>
      </c>
      <c r="C884" t="s">
        <v>31</v>
      </c>
      <c r="D884" s="75">
        <v>0.1875</v>
      </c>
      <c r="E884" s="26">
        <v>73900</v>
      </c>
      <c r="F884" s="26">
        <v>37041.9</v>
      </c>
      <c r="G884" s="26">
        <v>11749</v>
      </c>
      <c r="H884" s="26">
        <v>19216.2</v>
      </c>
      <c r="I884" s="26">
        <v>7078</v>
      </c>
      <c r="J884" s="26">
        <v>-1185.1</v>
      </c>
      <c r="K884" s="26">
        <f t="shared" si="197"/>
        <v>27734.9</v>
      </c>
      <c r="L884" s="27">
        <f t="shared" si="186"/>
        <v>2.56581419078489</v>
      </c>
      <c r="M884" s="75">
        <v>0.1875</v>
      </c>
      <c r="N884" s="26">
        <v>73725.9</v>
      </c>
      <c r="O884" s="26">
        <v>34343.04</v>
      </c>
      <c r="P884" s="26">
        <v>12722.4</v>
      </c>
      <c r="Q884" s="26">
        <v>19554.6</v>
      </c>
      <c r="R884" s="26">
        <v>8134.85</v>
      </c>
      <c r="S884" s="26">
        <v>-1028.99</v>
      </c>
      <c r="T884" s="26">
        <f t="shared" si="187"/>
        <v>25036.04</v>
      </c>
      <c r="U884" s="27">
        <f t="shared" si="188"/>
        <v>2.08345581045109</v>
      </c>
      <c r="V884" s="26">
        <f>INDEX(检修、备用和必开!B:B,MATCH(统调负荷!$C884,检修、备用和必开!$A:$A,0))</f>
        <v>22349.8</v>
      </c>
      <c r="W884" s="26">
        <f>INDEX(检修、备用和必开!C:C,MATCH(统调负荷!$C884,检修、备用和必开!$A:$A,0))</f>
        <v>0</v>
      </c>
      <c r="X884" s="26">
        <f>INDEX(检修、备用和必开!D:D,MATCH(统调负荷!$C884,检修、备用和必开!$A:$A,0))</f>
        <v>9120</v>
      </c>
      <c r="Y884" s="26">
        <f>INDEX(检修、备用和必开!E:E,MATCH(统调负荷!$C884,检修、备用和必开!$A:$A,0))</f>
        <v>9307</v>
      </c>
      <c r="Z884" s="26">
        <f>INDEX(检修、备用和必开!F:F,MATCH(统调负荷!$C884,检修、备用和必开!$A:$A,0))</f>
        <v>980</v>
      </c>
      <c r="AA884" s="26">
        <f t="shared" si="189"/>
        <v>71162.6</v>
      </c>
      <c r="AB884" s="26">
        <v>275.94</v>
      </c>
      <c r="AC884" s="26">
        <v>325.07</v>
      </c>
      <c r="AD884" s="76">
        <f t="shared" si="190"/>
        <v>45667.1875</v>
      </c>
      <c r="AE884" s="27">
        <f t="shared" si="191"/>
        <v>-174.100000000006</v>
      </c>
      <c r="AF884" s="27">
        <f t="shared" si="192"/>
        <v>-2698.86</v>
      </c>
      <c r="AG884" s="27">
        <f t="shared" si="193"/>
        <v>973.4</v>
      </c>
      <c r="AH884" s="27">
        <f t="shared" si="194"/>
        <v>338.399999999998</v>
      </c>
      <c r="AI884" s="27">
        <f t="shared" si="195"/>
        <v>1056.85</v>
      </c>
      <c r="AJ884" s="27">
        <f t="shared" si="196"/>
        <v>156.11</v>
      </c>
      <c r="AK884" s="26">
        <f>INDEX(检修、备用和必开!I:I,MATCH(统调负荷!$C884,检修、备用和必开!$A:$A,0))</f>
        <v>10463.6243018128</v>
      </c>
    </row>
    <row r="885" ht="13.8" spans="1:37">
      <c r="A885" s="26">
        <f t="shared" si="184"/>
        <v>5</v>
      </c>
      <c r="B885" s="26">
        <f t="shared" si="185"/>
        <v>4</v>
      </c>
      <c r="C885" t="s">
        <v>31</v>
      </c>
      <c r="D885" s="75">
        <v>0.197916666666667</v>
      </c>
      <c r="E885" s="26">
        <v>73645</v>
      </c>
      <c r="F885" s="26">
        <v>36800.9</v>
      </c>
      <c r="G885" s="26">
        <v>11729</v>
      </c>
      <c r="H885" s="26">
        <v>19213</v>
      </c>
      <c r="I885" s="26">
        <v>7087</v>
      </c>
      <c r="J885" s="26">
        <v>-1184.9</v>
      </c>
      <c r="K885" s="26">
        <f t="shared" si="197"/>
        <v>27493.9</v>
      </c>
      <c r="L885" s="27">
        <f t="shared" si="186"/>
        <v>2.58830504220936</v>
      </c>
      <c r="M885" s="75">
        <v>0.197916666666667</v>
      </c>
      <c r="N885" s="26">
        <v>73300.4</v>
      </c>
      <c r="O885" s="26">
        <v>33830.25</v>
      </c>
      <c r="P885" s="26">
        <v>12728.8</v>
      </c>
      <c r="Q885" s="26">
        <v>19588.4</v>
      </c>
      <c r="R885" s="26">
        <v>8169.47</v>
      </c>
      <c r="S885" s="26">
        <v>-1016.52</v>
      </c>
      <c r="T885" s="26">
        <f t="shared" si="187"/>
        <v>24523.25</v>
      </c>
      <c r="U885" s="27">
        <f t="shared" si="188"/>
        <v>2.11521181812102</v>
      </c>
      <c r="V885" s="26">
        <f>INDEX(检修、备用和必开!B:B,MATCH(统调负荷!$C885,检修、备用和必开!$A:$A,0))</f>
        <v>22349.8</v>
      </c>
      <c r="W885" s="26">
        <f>INDEX(检修、备用和必开!C:C,MATCH(统调负荷!$C885,检修、备用和必开!$A:$A,0))</f>
        <v>0</v>
      </c>
      <c r="X885" s="26">
        <f>INDEX(检修、备用和必开!D:D,MATCH(统调负荷!$C885,检修、备用和必开!$A:$A,0))</f>
        <v>9120</v>
      </c>
      <c r="Y885" s="26">
        <f>INDEX(检修、备用和必开!E:E,MATCH(统调负荷!$C885,检修、备用和必开!$A:$A,0))</f>
        <v>9307</v>
      </c>
      <c r="Z885" s="26">
        <f>INDEX(检修、备用和必开!F:F,MATCH(统调负荷!$C885,检修、备用和必开!$A:$A,0))</f>
        <v>980</v>
      </c>
      <c r="AA885" s="26">
        <f t="shared" si="189"/>
        <v>71162.6</v>
      </c>
      <c r="AB885" s="26">
        <v>273.32</v>
      </c>
      <c r="AC885" s="26">
        <v>318.73</v>
      </c>
      <c r="AD885" s="76">
        <f t="shared" si="190"/>
        <v>45667.1979166667</v>
      </c>
      <c r="AE885" s="27">
        <f t="shared" si="191"/>
        <v>-344.600000000006</v>
      </c>
      <c r="AF885" s="27">
        <f t="shared" si="192"/>
        <v>-2970.65</v>
      </c>
      <c r="AG885" s="27">
        <f t="shared" si="193"/>
        <v>999.799999999999</v>
      </c>
      <c r="AH885" s="27">
        <f t="shared" si="194"/>
        <v>375.400000000001</v>
      </c>
      <c r="AI885" s="27">
        <f t="shared" si="195"/>
        <v>1082.47</v>
      </c>
      <c r="AJ885" s="27">
        <f t="shared" si="196"/>
        <v>168.38</v>
      </c>
      <c r="AK885" s="26">
        <f>INDEX(检修、备用和必开!I:I,MATCH(统调负荷!$C885,检修、备用和必开!$A:$A,0))</f>
        <v>10463.6243018128</v>
      </c>
    </row>
    <row r="886" ht="13.8" spans="1:37">
      <c r="A886" s="26">
        <f t="shared" si="184"/>
        <v>5</v>
      </c>
      <c r="B886" s="26">
        <f t="shared" si="185"/>
        <v>5</v>
      </c>
      <c r="C886" t="s">
        <v>31</v>
      </c>
      <c r="D886" s="75">
        <v>0.208333333333333</v>
      </c>
      <c r="E886" s="26">
        <v>73500</v>
      </c>
      <c r="F886" s="26">
        <v>36646.59</v>
      </c>
      <c r="G886" s="26">
        <v>11729</v>
      </c>
      <c r="H886" s="26">
        <v>19216.3</v>
      </c>
      <c r="I886" s="26">
        <v>7093</v>
      </c>
      <c r="J886" s="26">
        <v>-1184.89</v>
      </c>
      <c r="K886" s="26">
        <f t="shared" si="197"/>
        <v>27339.59</v>
      </c>
      <c r="L886" s="27">
        <f t="shared" si="186"/>
        <v>2.6029139427475</v>
      </c>
      <c r="M886" s="75">
        <v>0.208333333333333</v>
      </c>
      <c r="N886" s="26">
        <v>73336.6</v>
      </c>
      <c r="O886" s="26">
        <v>33699.37</v>
      </c>
      <c r="P886" s="26">
        <v>12856.7</v>
      </c>
      <c r="Q886" s="26">
        <v>19607.9</v>
      </c>
      <c r="R886" s="26">
        <v>8202.92</v>
      </c>
      <c r="S886" s="26">
        <v>-1030.29</v>
      </c>
      <c r="T886" s="26">
        <f t="shared" si="187"/>
        <v>24392.37</v>
      </c>
      <c r="U886" s="27">
        <f t="shared" si="188"/>
        <v>2.12347261623096</v>
      </c>
      <c r="V886" s="26">
        <f>INDEX(检修、备用和必开!B:B,MATCH(统调负荷!$C886,检修、备用和必开!$A:$A,0))</f>
        <v>22349.8</v>
      </c>
      <c r="W886" s="26">
        <f>INDEX(检修、备用和必开!C:C,MATCH(统调负荷!$C886,检修、备用和必开!$A:$A,0))</f>
        <v>0</v>
      </c>
      <c r="X886" s="26">
        <f>INDEX(检修、备用和必开!D:D,MATCH(统调负荷!$C886,检修、备用和必开!$A:$A,0))</f>
        <v>9120</v>
      </c>
      <c r="Y886" s="26">
        <f>INDEX(检修、备用和必开!E:E,MATCH(统调负荷!$C886,检修、备用和必开!$A:$A,0))</f>
        <v>9307</v>
      </c>
      <c r="Z886" s="26">
        <f>INDEX(检修、备用和必开!F:F,MATCH(统调负荷!$C886,检修、备用和必开!$A:$A,0))</f>
        <v>980</v>
      </c>
      <c r="AA886" s="26">
        <f t="shared" si="189"/>
        <v>71162.6</v>
      </c>
      <c r="AB886" s="26">
        <v>275.94</v>
      </c>
      <c r="AC886" s="26">
        <v>325.78</v>
      </c>
      <c r="AD886" s="76">
        <f t="shared" si="190"/>
        <v>45667.2083333333</v>
      </c>
      <c r="AE886" s="27">
        <f t="shared" si="191"/>
        <v>-163.399999999994</v>
      </c>
      <c r="AF886" s="27">
        <f t="shared" si="192"/>
        <v>-2947.21999999999</v>
      </c>
      <c r="AG886" s="27">
        <f t="shared" si="193"/>
        <v>1127.7</v>
      </c>
      <c r="AH886" s="27">
        <f t="shared" si="194"/>
        <v>391.600000000002</v>
      </c>
      <c r="AI886" s="27">
        <f t="shared" si="195"/>
        <v>1109.92</v>
      </c>
      <c r="AJ886" s="27">
        <f t="shared" si="196"/>
        <v>154.6</v>
      </c>
      <c r="AK886" s="26">
        <f>INDEX(检修、备用和必开!I:I,MATCH(统调负荷!$C886,检修、备用和必开!$A:$A,0))</f>
        <v>10463.6243018128</v>
      </c>
    </row>
    <row r="887" ht="13.8" spans="1:37">
      <c r="A887" s="26">
        <f t="shared" si="184"/>
        <v>5</v>
      </c>
      <c r="B887" s="26">
        <f t="shared" si="185"/>
        <v>5</v>
      </c>
      <c r="C887" t="s">
        <v>31</v>
      </c>
      <c r="D887" s="75">
        <v>0.21875</v>
      </c>
      <c r="E887" s="26">
        <v>73725</v>
      </c>
      <c r="F887" s="26">
        <v>36886.65</v>
      </c>
      <c r="G887" s="26">
        <v>11729</v>
      </c>
      <c r="H887" s="26">
        <v>19212.5</v>
      </c>
      <c r="I887" s="26">
        <v>7082</v>
      </c>
      <c r="J887" s="26">
        <v>-1185.15</v>
      </c>
      <c r="K887" s="26">
        <f t="shared" si="197"/>
        <v>27579.65</v>
      </c>
      <c r="L887" s="27">
        <f t="shared" si="186"/>
        <v>2.58025754496522</v>
      </c>
      <c r="M887" s="75">
        <v>0.21875</v>
      </c>
      <c r="N887" s="26">
        <v>73743.9</v>
      </c>
      <c r="O887" s="26">
        <v>34095.17</v>
      </c>
      <c r="P887" s="26">
        <v>12938.6</v>
      </c>
      <c r="Q887" s="26">
        <v>19585.4</v>
      </c>
      <c r="R887" s="26">
        <v>8154.09</v>
      </c>
      <c r="S887" s="26">
        <v>-1029.36</v>
      </c>
      <c r="T887" s="26">
        <f t="shared" si="187"/>
        <v>24788.17</v>
      </c>
      <c r="U887" s="27">
        <f t="shared" si="188"/>
        <v>2.098685950908</v>
      </c>
      <c r="V887" s="26">
        <f>INDEX(检修、备用和必开!B:B,MATCH(统调负荷!$C887,检修、备用和必开!$A:$A,0))</f>
        <v>22349.8</v>
      </c>
      <c r="W887" s="26">
        <f>INDEX(检修、备用和必开!C:C,MATCH(统调负荷!$C887,检修、备用和必开!$A:$A,0))</f>
        <v>0</v>
      </c>
      <c r="X887" s="26">
        <f>INDEX(检修、备用和必开!D:D,MATCH(统调负荷!$C887,检修、备用和必开!$A:$A,0))</f>
        <v>9120</v>
      </c>
      <c r="Y887" s="26">
        <f>INDEX(检修、备用和必开!E:E,MATCH(统调负荷!$C887,检修、备用和必开!$A:$A,0))</f>
        <v>9307</v>
      </c>
      <c r="Z887" s="26">
        <f>INDEX(检修、备用和必开!F:F,MATCH(统调负荷!$C887,检修、备用和必开!$A:$A,0))</f>
        <v>980</v>
      </c>
      <c r="AA887" s="26">
        <f t="shared" si="189"/>
        <v>71162.6</v>
      </c>
      <c r="AB887" s="26">
        <v>278.48</v>
      </c>
      <c r="AC887" s="26">
        <v>316.49</v>
      </c>
      <c r="AD887" s="76">
        <f t="shared" si="190"/>
        <v>45667.21875</v>
      </c>
      <c r="AE887" s="27">
        <f t="shared" si="191"/>
        <v>18.8999999999942</v>
      </c>
      <c r="AF887" s="27">
        <f t="shared" si="192"/>
        <v>-2791.48</v>
      </c>
      <c r="AG887" s="27">
        <f t="shared" si="193"/>
        <v>1209.6</v>
      </c>
      <c r="AH887" s="27">
        <f t="shared" si="194"/>
        <v>372.900000000001</v>
      </c>
      <c r="AI887" s="27">
        <f t="shared" si="195"/>
        <v>1072.09</v>
      </c>
      <c r="AJ887" s="27">
        <f t="shared" si="196"/>
        <v>155.79</v>
      </c>
      <c r="AK887" s="26">
        <f>INDEX(检修、备用和必开!I:I,MATCH(统调负荷!$C887,检修、备用和必开!$A:$A,0))</f>
        <v>10463.6243018128</v>
      </c>
    </row>
    <row r="888" ht="13.8" spans="1:37">
      <c r="A888" s="26">
        <f t="shared" si="184"/>
        <v>5</v>
      </c>
      <c r="B888" s="26">
        <f t="shared" si="185"/>
        <v>5</v>
      </c>
      <c r="C888" t="s">
        <v>31</v>
      </c>
      <c r="D888" s="75">
        <v>0.229166666666667</v>
      </c>
      <c r="E888" s="26">
        <v>74585</v>
      </c>
      <c r="F888" s="26">
        <v>37761.7</v>
      </c>
      <c r="G888" s="26">
        <v>11715</v>
      </c>
      <c r="H888" s="26">
        <v>19201.2</v>
      </c>
      <c r="I888" s="26">
        <v>7092</v>
      </c>
      <c r="J888" s="26">
        <v>-1184.9</v>
      </c>
      <c r="K888" s="26">
        <f t="shared" si="197"/>
        <v>28454.7</v>
      </c>
      <c r="L888" s="27">
        <f t="shared" si="186"/>
        <v>2.50090846151954</v>
      </c>
      <c r="M888" s="75">
        <v>0.229166666666667</v>
      </c>
      <c r="N888" s="26">
        <v>74250.5</v>
      </c>
      <c r="O888" s="26">
        <v>34889.15</v>
      </c>
      <c r="P888" s="26">
        <v>12486.2</v>
      </c>
      <c r="Q888" s="26">
        <v>19727.3</v>
      </c>
      <c r="R888" s="26">
        <v>8177.21</v>
      </c>
      <c r="S888" s="26">
        <v>-1029.36</v>
      </c>
      <c r="T888" s="26">
        <f t="shared" si="187"/>
        <v>25582.15</v>
      </c>
      <c r="U888" s="27">
        <f t="shared" si="188"/>
        <v>2.05066833034841</v>
      </c>
      <c r="V888" s="26">
        <f>INDEX(检修、备用和必开!B:B,MATCH(统调负荷!$C888,检修、备用和必开!$A:$A,0))</f>
        <v>22349.8</v>
      </c>
      <c r="W888" s="26">
        <f>INDEX(检修、备用和必开!C:C,MATCH(统调负荷!$C888,检修、备用和必开!$A:$A,0))</f>
        <v>0</v>
      </c>
      <c r="X888" s="26">
        <f>INDEX(检修、备用和必开!D:D,MATCH(统调负荷!$C888,检修、备用和必开!$A:$A,0))</f>
        <v>9120</v>
      </c>
      <c r="Y888" s="26">
        <f>INDEX(检修、备用和必开!E:E,MATCH(统调负荷!$C888,检修、备用和必开!$A:$A,0))</f>
        <v>9307</v>
      </c>
      <c r="Z888" s="26">
        <f>INDEX(检修、备用和必开!F:F,MATCH(统调负荷!$C888,检修、备用和必开!$A:$A,0))</f>
        <v>980</v>
      </c>
      <c r="AA888" s="26">
        <f t="shared" si="189"/>
        <v>71162.6</v>
      </c>
      <c r="AB888" s="26">
        <v>302.69</v>
      </c>
      <c r="AC888" s="26">
        <v>337.91</v>
      </c>
      <c r="AD888" s="76">
        <f t="shared" si="190"/>
        <v>45667.2291666667</v>
      </c>
      <c r="AE888" s="27">
        <f t="shared" si="191"/>
        <v>-334.5</v>
      </c>
      <c r="AF888" s="27">
        <f t="shared" si="192"/>
        <v>-2872.55</v>
      </c>
      <c r="AG888" s="27">
        <f t="shared" si="193"/>
        <v>771.200000000001</v>
      </c>
      <c r="AH888" s="27">
        <f t="shared" si="194"/>
        <v>526.099999999999</v>
      </c>
      <c r="AI888" s="27">
        <f t="shared" si="195"/>
        <v>1085.21</v>
      </c>
      <c r="AJ888" s="27">
        <f t="shared" si="196"/>
        <v>155.54</v>
      </c>
      <c r="AK888" s="26">
        <f>INDEX(检修、备用和必开!I:I,MATCH(统调负荷!$C888,检修、备用和必开!$A:$A,0))</f>
        <v>10463.6243018128</v>
      </c>
    </row>
    <row r="889" ht="13.8" spans="1:37">
      <c r="A889" s="26">
        <f t="shared" si="184"/>
        <v>5</v>
      </c>
      <c r="B889" s="26">
        <f t="shared" si="185"/>
        <v>5</v>
      </c>
      <c r="C889" t="s">
        <v>31</v>
      </c>
      <c r="D889" s="75">
        <v>0.239583333333333</v>
      </c>
      <c r="E889" s="26">
        <v>75420</v>
      </c>
      <c r="F889" s="26">
        <v>38271.7</v>
      </c>
      <c r="G889" s="26">
        <v>11715</v>
      </c>
      <c r="H889" s="26">
        <v>19523.2</v>
      </c>
      <c r="I889" s="26">
        <v>7095</v>
      </c>
      <c r="J889" s="26">
        <v>-1184.9</v>
      </c>
      <c r="K889" s="26">
        <f t="shared" si="197"/>
        <v>28964.7</v>
      </c>
      <c r="L889" s="27">
        <f t="shared" si="186"/>
        <v>2.45687336654617</v>
      </c>
      <c r="M889" s="75">
        <v>0.239583333333333</v>
      </c>
      <c r="N889" s="26">
        <v>75070.2</v>
      </c>
      <c r="O889" s="26">
        <v>35058.32</v>
      </c>
      <c r="P889" s="26">
        <v>12825.5</v>
      </c>
      <c r="Q889" s="26">
        <v>20082.3</v>
      </c>
      <c r="R889" s="26">
        <v>8146.28</v>
      </c>
      <c r="S889" s="26">
        <v>-1042.2</v>
      </c>
      <c r="T889" s="26">
        <f t="shared" si="187"/>
        <v>25751.32</v>
      </c>
      <c r="U889" s="27">
        <f t="shared" si="188"/>
        <v>2.040719995687</v>
      </c>
      <c r="V889" s="26">
        <f>INDEX(检修、备用和必开!B:B,MATCH(统调负荷!$C889,检修、备用和必开!$A:$A,0))</f>
        <v>22349.8</v>
      </c>
      <c r="W889" s="26">
        <f>INDEX(检修、备用和必开!C:C,MATCH(统调负荷!$C889,检修、备用和必开!$A:$A,0))</f>
        <v>0</v>
      </c>
      <c r="X889" s="26">
        <f>INDEX(检修、备用和必开!D:D,MATCH(统调负荷!$C889,检修、备用和必开!$A:$A,0))</f>
        <v>9120</v>
      </c>
      <c r="Y889" s="26">
        <f>INDEX(检修、备用和必开!E:E,MATCH(统调负荷!$C889,检修、备用和必开!$A:$A,0))</f>
        <v>9307</v>
      </c>
      <c r="Z889" s="26">
        <f>INDEX(检修、备用和必开!F:F,MATCH(统调负荷!$C889,检修、备用和必开!$A:$A,0))</f>
        <v>980</v>
      </c>
      <c r="AA889" s="26">
        <f t="shared" si="189"/>
        <v>71162.6</v>
      </c>
      <c r="AB889" s="26">
        <v>319.88</v>
      </c>
      <c r="AC889" s="26">
        <v>327.8</v>
      </c>
      <c r="AD889" s="76">
        <f t="shared" si="190"/>
        <v>45667.2395833333</v>
      </c>
      <c r="AE889" s="27">
        <f t="shared" si="191"/>
        <v>-349.800000000003</v>
      </c>
      <c r="AF889" s="27">
        <f t="shared" si="192"/>
        <v>-3213.38</v>
      </c>
      <c r="AG889" s="27">
        <f t="shared" si="193"/>
        <v>1110.5</v>
      </c>
      <c r="AH889" s="27">
        <f t="shared" si="194"/>
        <v>559.099999999999</v>
      </c>
      <c r="AI889" s="27">
        <f t="shared" si="195"/>
        <v>1051.28</v>
      </c>
      <c r="AJ889" s="27">
        <f t="shared" si="196"/>
        <v>142.7</v>
      </c>
      <c r="AK889" s="26">
        <f>INDEX(检修、备用和必开!I:I,MATCH(统调负荷!$C889,检修、备用和必开!$A:$A,0))</f>
        <v>10463.6243018128</v>
      </c>
    </row>
    <row r="890" ht="13.8" spans="1:37">
      <c r="A890" s="26">
        <f t="shared" si="184"/>
        <v>5</v>
      </c>
      <c r="B890" s="26">
        <f t="shared" si="185"/>
        <v>6</v>
      </c>
      <c r="C890" t="s">
        <v>31</v>
      </c>
      <c r="D890" s="75">
        <v>0.25</v>
      </c>
      <c r="E890" s="26">
        <v>76275</v>
      </c>
      <c r="F890" s="26">
        <v>39097.7</v>
      </c>
      <c r="G890" s="26">
        <v>11715</v>
      </c>
      <c r="H890" s="26">
        <v>19564.2</v>
      </c>
      <c r="I890" s="26">
        <v>7083</v>
      </c>
      <c r="J890" s="26">
        <v>-1184.9</v>
      </c>
      <c r="K890" s="26">
        <f t="shared" si="197"/>
        <v>29790.7</v>
      </c>
      <c r="L890" s="27">
        <f t="shared" si="186"/>
        <v>2.3887521944768</v>
      </c>
      <c r="M890" s="75">
        <v>0.25</v>
      </c>
      <c r="N890" s="26">
        <v>76432.4</v>
      </c>
      <c r="O890" s="26">
        <v>36033.1</v>
      </c>
      <c r="P890" s="26">
        <v>13035.1</v>
      </c>
      <c r="Q890" s="26">
        <v>20281.6</v>
      </c>
      <c r="R890" s="26">
        <v>8140.46</v>
      </c>
      <c r="S890" s="26">
        <v>-1057.86</v>
      </c>
      <c r="T890" s="26">
        <f t="shared" si="187"/>
        <v>26726.1</v>
      </c>
      <c r="U890" s="27">
        <f t="shared" si="188"/>
        <v>1.98522572887985</v>
      </c>
      <c r="V890" s="26">
        <f>INDEX(检修、备用和必开!B:B,MATCH(统调负荷!$C890,检修、备用和必开!$A:$A,0))</f>
        <v>22349.8</v>
      </c>
      <c r="W890" s="26">
        <f>INDEX(检修、备用和必开!C:C,MATCH(统调负荷!$C890,检修、备用和必开!$A:$A,0))</f>
        <v>0</v>
      </c>
      <c r="X890" s="26">
        <f>INDEX(检修、备用和必开!D:D,MATCH(统调负荷!$C890,检修、备用和必开!$A:$A,0))</f>
        <v>9120</v>
      </c>
      <c r="Y890" s="26">
        <f>INDEX(检修、备用和必开!E:E,MATCH(统调负荷!$C890,检修、备用和必开!$A:$A,0))</f>
        <v>9307</v>
      </c>
      <c r="Z890" s="26">
        <f>INDEX(检修、备用和必开!F:F,MATCH(统调负荷!$C890,检修、备用和必开!$A:$A,0))</f>
        <v>980</v>
      </c>
      <c r="AA890" s="26">
        <f t="shared" si="189"/>
        <v>71162.6</v>
      </c>
      <c r="AB890" s="26">
        <v>372.38</v>
      </c>
      <c r="AC890" s="26">
        <v>341.33</v>
      </c>
      <c r="AD890" s="76">
        <f t="shared" si="190"/>
        <v>45667.25</v>
      </c>
      <c r="AE890" s="27">
        <f t="shared" si="191"/>
        <v>157.399999999994</v>
      </c>
      <c r="AF890" s="27">
        <f t="shared" si="192"/>
        <v>-3064.6</v>
      </c>
      <c r="AG890" s="27">
        <f t="shared" si="193"/>
        <v>1320.1</v>
      </c>
      <c r="AH890" s="27">
        <f t="shared" si="194"/>
        <v>717.399999999998</v>
      </c>
      <c r="AI890" s="27">
        <f t="shared" si="195"/>
        <v>1057.46</v>
      </c>
      <c r="AJ890" s="27">
        <f t="shared" si="196"/>
        <v>127.04</v>
      </c>
      <c r="AK890" s="26">
        <f>INDEX(检修、备用和必开!I:I,MATCH(统调负荷!$C890,检修、备用和必开!$A:$A,0))</f>
        <v>10463.6243018128</v>
      </c>
    </row>
    <row r="891" ht="13.8" spans="1:37">
      <c r="A891" s="26">
        <f t="shared" si="184"/>
        <v>5</v>
      </c>
      <c r="B891" s="26">
        <f t="shared" si="185"/>
        <v>6</v>
      </c>
      <c r="C891" t="s">
        <v>31</v>
      </c>
      <c r="D891" s="75">
        <v>0.260416666666667</v>
      </c>
      <c r="E891" s="26">
        <v>78190</v>
      </c>
      <c r="F891" s="26">
        <v>40392.5</v>
      </c>
      <c r="G891" s="26">
        <v>12285</v>
      </c>
      <c r="H891" s="26">
        <v>19564.4</v>
      </c>
      <c r="I891" s="26">
        <v>7133</v>
      </c>
      <c r="J891" s="26">
        <v>-1184.9</v>
      </c>
      <c r="K891" s="26">
        <f t="shared" si="197"/>
        <v>31085.5</v>
      </c>
      <c r="L891" s="27">
        <f t="shared" si="186"/>
        <v>2.28925383217256</v>
      </c>
      <c r="M891" s="75">
        <v>0.260416666666667</v>
      </c>
      <c r="N891" s="26">
        <v>78385.4</v>
      </c>
      <c r="O891" s="26">
        <v>37402.91</v>
      </c>
      <c r="P891" s="26">
        <v>13566.4</v>
      </c>
      <c r="Q891" s="26">
        <v>20478.3</v>
      </c>
      <c r="R891" s="26">
        <v>8141.67</v>
      </c>
      <c r="S891" s="26">
        <v>-1203.88</v>
      </c>
      <c r="T891" s="26">
        <f t="shared" si="187"/>
        <v>28095.91</v>
      </c>
      <c r="U891" s="27">
        <f t="shared" si="188"/>
        <v>1.91215531206949</v>
      </c>
      <c r="V891" s="26">
        <f>INDEX(检修、备用和必开!B:B,MATCH(统调负荷!$C891,检修、备用和必开!$A:$A,0))</f>
        <v>22349.8</v>
      </c>
      <c r="W891" s="26">
        <f>INDEX(检修、备用和必开!C:C,MATCH(统调负荷!$C891,检修、备用和必开!$A:$A,0))</f>
        <v>0</v>
      </c>
      <c r="X891" s="26">
        <f>INDEX(检修、备用和必开!D:D,MATCH(统调负荷!$C891,检修、备用和必开!$A:$A,0))</f>
        <v>9120</v>
      </c>
      <c r="Y891" s="26">
        <f>INDEX(检修、备用和必开!E:E,MATCH(统调负荷!$C891,检修、备用和必开!$A:$A,0))</f>
        <v>9307</v>
      </c>
      <c r="Z891" s="26">
        <f>INDEX(检修、备用和必开!F:F,MATCH(统调负荷!$C891,检修、备用和必开!$A:$A,0))</f>
        <v>980</v>
      </c>
      <c r="AA891" s="26">
        <f t="shared" si="189"/>
        <v>71162.6</v>
      </c>
      <c r="AB891" s="26">
        <v>381.8</v>
      </c>
      <c r="AC891" s="26">
        <v>357.54</v>
      </c>
      <c r="AD891" s="76">
        <f t="shared" si="190"/>
        <v>45667.2604166667</v>
      </c>
      <c r="AE891" s="27">
        <f t="shared" si="191"/>
        <v>195.399999999994</v>
      </c>
      <c r="AF891" s="27">
        <f t="shared" si="192"/>
        <v>-2989.59</v>
      </c>
      <c r="AG891" s="27">
        <f t="shared" si="193"/>
        <v>1281.4</v>
      </c>
      <c r="AH891" s="27">
        <f t="shared" si="194"/>
        <v>913.899999999998</v>
      </c>
      <c r="AI891" s="27">
        <f t="shared" si="195"/>
        <v>1008.67</v>
      </c>
      <c r="AJ891" s="27">
        <f t="shared" si="196"/>
        <v>-18.98</v>
      </c>
      <c r="AK891" s="26">
        <f>INDEX(检修、备用和必开!I:I,MATCH(统调负荷!$C891,检修、备用和必开!$A:$A,0))</f>
        <v>10463.6243018128</v>
      </c>
    </row>
    <row r="892" ht="13.8" spans="1:37">
      <c r="A892" s="26">
        <f t="shared" si="184"/>
        <v>5</v>
      </c>
      <c r="B892" s="26">
        <f t="shared" si="185"/>
        <v>6</v>
      </c>
      <c r="C892" t="s">
        <v>31</v>
      </c>
      <c r="D892" s="75">
        <v>0.270833333333333</v>
      </c>
      <c r="E892" s="26">
        <v>79990</v>
      </c>
      <c r="F892" s="26">
        <v>41771.1</v>
      </c>
      <c r="G892" s="26">
        <v>12266</v>
      </c>
      <c r="H892" s="26">
        <v>20017.8</v>
      </c>
      <c r="I892" s="26">
        <v>7120</v>
      </c>
      <c r="J892" s="26">
        <v>-1184.9</v>
      </c>
      <c r="K892" s="26">
        <f t="shared" si="197"/>
        <v>32464.1</v>
      </c>
      <c r="L892" s="27">
        <f t="shared" si="186"/>
        <v>2.19203982245003</v>
      </c>
      <c r="M892" s="75">
        <v>0.270833333333333</v>
      </c>
      <c r="N892" s="26">
        <v>80211.5</v>
      </c>
      <c r="O892" s="26">
        <v>39049.16</v>
      </c>
      <c r="P892" s="26">
        <v>13794.3</v>
      </c>
      <c r="Q892" s="26">
        <v>20429.1</v>
      </c>
      <c r="R892" s="26">
        <v>8129.79</v>
      </c>
      <c r="S892" s="26">
        <v>-1190.85</v>
      </c>
      <c r="T892" s="26">
        <f t="shared" si="187"/>
        <v>29742.16</v>
      </c>
      <c r="U892" s="27">
        <f t="shared" si="188"/>
        <v>1.8311540068797</v>
      </c>
      <c r="V892" s="26">
        <f>INDEX(检修、备用和必开!B:B,MATCH(统调负荷!$C892,检修、备用和必开!$A:$A,0))</f>
        <v>22349.8</v>
      </c>
      <c r="W892" s="26">
        <f>INDEX(检修、备用和必开!C:C,MATCH(统调负荷!$C892,检修、备用和必开!$A:$A,0))</f>
        <v>0</v>
      </c>
      <c r="X892" s="26">
        <f>INDEX(检修、备用和必开!D:D,MATCH(统调负荷!$C892,检修、备用和必开!$A:$A,0))</f>
        <v>9120</v>
      </c>
      <c r="Y892" s="26">
        <f>INDEX(检修、备用和必开!E:E,MATCH(统调负荷!$C892,检修、备用和必开!$A:$A,0))</f>
        <v>9307</v>
      </c>
      <c r="Z892" s="26">
        <f>INDEX(检修、备用和必开!F:F,MATCH(统调负荷!$C892,检修、备用和必开!$A:$A,0))</f>
        <v>980</v>
      </c>
      <c r="AA892" s="26">
        <f t="shared" si="189"/>
        <v>71162.6</v>
      </c>
      <c r="AB892" s="26">
        <v>397.55</v>
      </c>
      <c r="AC892" s="26">
        <v>361.29</v>
      </c>
      <c r="AD892" s="76">
        <f t="shared" si="190"/>
        <v>45667.2708333333</v>
      </c>
      <c r="AE892" s="27">
        <f t="shared" si="191"/>
        <v>221.5</v>
      </c>
      <c r="AF892" s="27">
        <f t="shared" si="192"/>
        <v>-2721.94</v>
      </c>
      <c r="AG892" s="27">
        <f t="shared" si="193"/>
        <v>1528.3</v>
      </c>
      <c r="AH892" s="27">
        <f t="shared" si="194"/>
        <v>411.299999999999</v>
      </c>
      <c r="AI892" s="27">
        <f t="shared" si="195"/>
        <v>1009.79</v>
      </c>
      <c r="AJ892" s="27">
        <f t="shared" si="196"/>
        <v>-5.94999999999982</v>
      </c>
      <c r="AK892" s="26">
        <f>INDEX(检修、备用和必开!I:I,MATCH(统调负荷!$C892,检修、备用和必开!$A:$A,0))</f>
        <v>10463.6243018128</v>
      </c>
    </row>
    <row r="893" ht="13.8" spans="1:37">
      <c r="A893" s="26">
        <f t="shared" si="184"/>
        <v>5</v>
      </c>
      <c r="B893" s="26">
        <f t="shared" si="185"/>
        <v>6</v>
      </c>
      <c r="C893" t="s">
        <v>31</v>
      </c>
      <c r="D893" s="75">
        <v>0.28125</v>
      </c>
      <c r="E893" s="26">
        <v>81715</v>
      </c>
      <c r="F893" s="26">
        <v>43059.1</v>
      </c>
      <c r="G893" s="26">
        <v>12697</v>
      </c>
      <c r="H893" s="26">
        <v>20005.8</v>
      </c>
      <c r="I893" s="26">
        <v>7138</v>
      </c>
      <c r="J893" s="26">
        <v>-1184.9</v>
      </c>
      <c r="K893" s="26">
        <f t="shared" si="197"/>
        <v>33752.1</v>
      </c>
      <c r="L893" s="27">
        <f t="shared" si="186"/>
        <v>2.10839029275215</v>
      </c>
      <c r="M893" s="75">
        <v>0.28125</v>
      </c>
      <c r="N893" s="26">
        <v>82039.2</v>
      </c>
      <c r="O893" s="26">
        <v>40843.13</v>
      </c>
      <c r="P893" s="26">
        <v>13772.2</v>
      </c>
      <c r="Q893" s="26">
        <v>20578.9</v>
      </c>
      <c r="R893" s="26">
        <v>8052.55</v>
      </c>
      <c r="S893" s="26">
        <v>-1207.58</v>
      </c>
      <c r="T893" s="26">
        <f t="shared" si="187"/>
        <v>31536.13</v>
      </c>
      <c r="U893" s="27">
        <f t="shared" si="188"/>
        <v>1.75035351372597</v>
      </c>
      <c r="V893" s="26">
        <f>INDEX(检修、备用和必开!B:B,MATCH(统调负荷!$C893,检修、备用和必开!$A:$A,0))</f>
        <v>22349.8</v>
      </c>
      <c r="W893" s="26">
        <f>INDEX(检修、备用和必开!C:C,MATCH(统调负荷!$C893,检修、备用和必开!$A:$A,0))</f>
        <v>0</v>
      </c>
      <c r="X893" s="26">
        <f>INDEX(检修、备用和必开!D:D,MATCH(统调负荷!$C893,检修、备用和必开!$A:$A,0))</f>
        <v>9120</v>
      </c>
      <c r="Y893" s="26">
        <f>INDEX(检修、备用和必开!E:E,MATCH(统调负荷!$C893,检修、备用和必开!$A:$A,0))</f>
        <v>9307</v>
      </c>
      <c r="Z893" s="26">
        <f>INDEX(检修、备用和必开!F:F,MATCH(统调负荷!$C893,检修、备用和必开!$A:$A,0))</f>
        <v>980</v>
      </c>
      <c r="AA893" s="26">
        <f t="shared" si="189"/>
        <v>71162.6</v>
      </c>
      <c r="AB893" s="26">
        <v>416.18</v>
      </c>
      <c r="AC893" s="26">
        <v>357.09</v>
      </c>
      <c r="AD893" s="76">
        <f t="shared" si="190"/>
        <v>45667.28125</v>
      </c>
      <c r="AE893" s="27">
        <f t="shared" si="191"/>
        <v>324.199999999997</v>
      </c>
      <c r="AF893" s="27">
        <f t="shared" si="192"/>
        <v>-2215.97</v>
      </c>
      <c r="AG893" s="27">
        <f t="shared" si="193"/>
        <v>1075.2</v>
      </c>
      <c r="AH893" s="27">
        <f t="shared" si="194"/>
        <v>573.100000000002</v>
      </c>
      <c r="AI893" s="27">
        <f t="shared" si="195"/>
        <v>914.55</v>
      </c>
      <c r="AJ893" s="27">
        <f t="shared" si="196"/>
        <v>-22.6799999999998</v>
      </c>
      <c r="AK893" s="26">
        <f>INDEX(检修、备用和必开!I:I,MATCH(统调负荷!$C893,检修、备用和必开!$A:$A,0))</f>
        <v>10463.6243018128</v>
      </c>
    </row>
    <row r="894" ht="13.8" spans="1:37">
      <c r="A894" s="26">
        <f t="shared" si="184"/>
        <v>5</v>
      </c>
      <c r="B894" s="26">
        <f t="shared" si="185"/>
        <v>7</v>
      </c>
      <c r="C894" t="s">
        <v>31</v>
      </c>
      <c r="D894" s="75">
        <v>0.291666666666667</v>
      </c>
      <c r="E894" s="26">
        <v>83675</v>
      </c>
      <c r="F894" s="26">
        <v>43029.8</v>
      </c>
      <c r="G894" s="26">
        <v>13368</v>
      </c>
      <c r="H894" s="26">
        <v>21265.1</v>
      </c>
      <c r="I894" s="26">
        <v>7197</v>
      </c>
      <c r="J894" s="26">
        <v>-1184.9</v>
      </c>
      <c r="K894" s="26">
        <f t="shared" si="197"/>
        <v>33722.8</v>
      </c>
      <c r="L894" s="27">
        <f t="shared" si="186"/>
        <v>2.1102221642331</v>
      </c>
      <c r="M894" s="75">
        <v>0.291666666666667</v>
      </c>
      <c r="N894" s="26">
        <v>84015.5</v>
      </c>
      <c r="O894" s="26">
        <v>41687.25</v>
      </c>
      <c r="P894" s="26">
        <v>14575.3</v>
      </c>
      <c r="Q894" s="26">
        <v>20877.6</v>
      </c>
      <c r="R894" s="26">
        <v>8035.44</v>
      </c>
      <c r="S894" s="26">
        <v>-1160.09</v>
      </c>
      <c r="T894" s="26">
        <f t="shared" si="187"/>
        <v>32380.25</v>
      </c>
      <c r="U894" s="27">
        <f t="shared" si="188"/>
        <v>1.71475111595713</v>
      </c>
      <c r="V894" s="26">
        <f>INDEX(检修、备用和必开!B:B,MATCH(统调负荷!$C894,检修、备用和必开!$A:$A,0))</f>
        <v>22349.8</v>
      </c>
      <c r="W894" s="26">
        <f>INDEX(检修、备用和必开!C:C,MATCH(统调负荷!$C894,检修、备用和必开!$A:$A,0))</f>
        <v>0</v>
      </c>
      <c r="X894" s="26">
        <f>INDEX(检修、备用和必开!D:D,MATCH(统调负荷!$C894,检修、备用和必开!$A:$A,0))</f>
        <v>9120</v>
      </c>
      <c r="Y894" s="26">
        <f>INDEX(检修、备用和必开!E:E,MATCH(统调负荷!$C894,检修、备用和必开!$A:$A,0))</f>
        <v>9307</v>
      </c>
      <c r="Z894" s="26">
        <f>INDEX(检修、备用和必开!F:F,MATCH(统调负荷!$C894,检修、备用和必开!$A:$A,0))</f>
        <v>980</v>
      </c>
      <c r="AA894" s="26">
        <f t="shared" si="189"/>
        <v>71162.6</v>
      </c>
      <c r="AB894" s="26">
        <v>401.13</v>
      </c>
      <c r="AC894" s="26">
        <v>351.92</v>
      </c>
      <c r="AD894" s="76">
        <f t="shared" si="190"/>
        <v>45667.2916666667</v>
      </c>
      <c r="AE894" s="27">
        <f t="shared" si="191"/>
        <v>340.5</v>
      </c>
      <c r="AF894" s="27">
        <f t="shared" si="192"/>
        <v>-1342.55</v>
      </c>
      <c r="AG894" s="27">
        <f t="shared" si="193"/>
        <v>1207.3</v>
      </c>
      <c r="AH894" s="27">
        <f t="shared" si="194"/>
        <v>-387.5</v>
      </c>
      <c r="AI894" s="27">
        <f t="shared" si="195"/>
        <v>838.44</v>
      </c>
      <c r="AJ894" s="27">
        <f t="shared" si="196"/>
        <v>24.8100000000002</v>
      </c>
      <c r="AK894" s="26">
        <f>INDEX(检修、备用和必开!I:I,MATCH(统调负荷!$C894,检修、备用和必开!$A:$A,0))</f>
        <v>10463.6243018128</v>
      </c>
    </row>
    <row r="895" ht="13.8" spans="1:37">
      <c r="A895" s="26">
        <f t="shared" si="184"/>
        <v>5</v>
      </c>
      <c r="B895" s="26">
        <f t="shared" si="185"/>
        <v>7</v>
      </c>
      <c r="C895" t="s">
        <v>31</v>
      </c>
      <c r="D895" s="75">
        <v>0.302083333333333</v>
      </c>
      <c r="E895" s="26">
        <v>86745</v>
      </c>
      <c r="F895" s="26">
        <v>44878.19</v>
      </c>
      <c r="G895" s="26">
        <v>13683</v>
      </c>
      <c r="H895" s="26">
        <v>21940.7</v>
      </c>
      <c r="I895" s="26">
        <v>7428</v>
      </c>
      <c r="J895" s="26">
        <v>-1184.89</v>
      </c>
      <c r="K895" s="26">
        <f t="shared" si="197"/>
        <v>35571.19</v>
      </c>
      <c r="L895" s="27">
        <f t="shared" si="186"/>
        <v>2.00056843754735</v>
      </c>
      <c r="M895" s="75">
        <v>0.302083333333333</v>
      </c>
      <c r="N895" s="26">
        <v>87078.2</v>
      </c>
      <c r="O895" s="26">
        <v>43339.68</v>
      </c>
      <c r="P895" s="26">
        <v>14959.5</v>
      </c>
      <c r="Q895" s="26">
        <v>21879.1</v>
      </c>
      <c r="R895" s="26">
        <v>8083.48</v>
      </c>
      <c r="S895" s="26">
        <v>-1183.56</v>
      </c>
      <c r="T895" s="26">
        <f t="shared" si="187"/>
        <v>34032.68</v>
      </c>
      <c r="U895" s="27">
        <f t="shared" si="188"/>
        <v>1.6490887703846</v>
      </c>
      <c r="V895" s="26">
        <f>INDEX(检修、备用和必开!B:B,MATCH(统调负荷!$C895,检修、备用和必开!$A:$A,0))</f>
        <v>22349.8</v>
      </c>
      <c r="W895" s="26">
        <f>INDEX(检修、备用和必开!C:C,MATCH(统调负荷!$C895,检修、备用和必开!$A:$A,0))</f>
        <v>0</v>
      </c>
      <c r="X895" s="26">
        <f>INDEX(检修、备用和必开!D:D,MATCH(统调负荷!$C895,检修、备用和必开!$A:$A,0))</f>
        <v>9120</v>
      </c>
      <c r="Y895" s="26">
        <f>INDEX(检修、备用和必开!E:E,MATCH(统调负荷!$C895,检修、备用和必开!$A:$A,0))</f>
        <v>9307</v>
      </c>
      <c r="Z895" s="26">
        <f>INDEX(检修、备用和必开!F:F,MATCH(统调负荷!$C895,检修、备用和必开!$A:$A,0))</f>
        <v>980</v>
      </c>
      <c r="AA895" s="26">
        <f t="shared" si="189"/>
        <v>71162.6</v>
      </c>
      <c r="AB895" s="26">
        <v>447.31</v>
      </c>
      <c r="AC895" s="26">
        <v>380.89</v>
      </c>
      <c r="AD895" s="76">
        <f t="shared" si="190"/>
        <v>45667.3020833333</v>
      </c>
      <c r="AE895" s="27">
        <f t="shared" si="191"/>
        <v>333.199999999997</v>
      </c>
      <c r="AF895" s="27">
        <f t="shared" si="192"/>
        <v>-1538.51</v>
      </c>
      <c r="AG895" s="27">
        <f t="shared" si="193"/>
        <v>1276.5</v>
      </c>
      <c r="AH895" s="27">
        <f t="shared" si="194"/>
        <v>-61.6000000000022</v>
      </c>
      <c r="AI895" s="27">
        <f t="shared" si="195"/>
        <v>655.48</v>
      </c>
      <c r="AJ895" s="27">
        <f t="shared" si="196"/>
        <v>1.33000000000015</v>
      </c>
      <c r="AK895" s="26">
        <f>INDEX(检修、备用和必开!I:I,MATCH(统调负荷!$C895,检修、备用和必开!$A:$A,0))</f>
        <v>10463.6243018128</v>
      </c>
    </row>
    <row r="896" ht="13.8" spans="1:37">
      <c r="A896" s="26">
        <f t="shared" si="184"/>
        <v>5</v>
      </c>
      <c r="B896" s="26">
        <f t="shared" si="185"/>
        <v>7</v>
      </c>
      <c r="C896" t="s">
        <v>31</v>
      </c>
      <c r="D896" s="75">
        <v>0.3125</v>
      </c>
      <c r="E896" s="26">
        <v>88695</v>
      </c>
      <c r="F896" s="26">
        <v>45109.3</v>
      </c>
      <c r="G896" s="26">
        <v>13858</v>
      </c>
      <c r="H896" s="26">
        <v>23328.8</v>
      </c>
      <c r="I896" s="26">
        <v>7584</v>
      </c>
      <c r="J896" s="26">
        <v>-1185.1</v>
      </c>
      <c r="K896" s="26">
        <f t="shared" si="197"/>
        <v>35802.3</v>
      </c>
      <c r="L896" s="27">
        <f t="shared" si="186"/>
        <v>1.98765442443642</v>
      </c>
      <c r="M896" s="75">
        <v>0.3125</v>
      </c>
      <c r="N896" s="26">
        <v>88666.6</v>
      </c>
      <c r="O896" s="26">
        <v>43624.31</v>
      </c>
      <c r="P896" s="26">
        <v>14948.5</v>
      </c>
      <c r="Q896" s="26">
        <v>23122.1</v>
      </c>
      <c r="R896" s="26">
        <v>8172.06</v>
      </c>
      <c r="S896" s="26">
        <v>-1200.37</v>
      </c>
      <c r="T896" s="26">
        <f t="shared" si="187"/>
        <v>34317.31</v>
      </c>
      <c r="U896" s="27">
        <f t="shared" si="188"/>
        <v>1.63828284946743</v>
      </c>
      <c r="V896" s="26">
        <f>INDEX(检修、备用和必开!B:B,MATCH(统调负荷!$C896,检修、备用和必开!$A:$A,0))</f>
        <v>22349.8</v>
      </c>
      <c r="W896" s="26">
        <f>INDEX(检修、备用和必开!C:C,MATCH(统调负荷!$C896,检修、备用和必开!$A:$A,0))</f>
        <v>0</v>
      </c>
      <c r="X896" s="26">
        <f>INDEX(检修、备用和必开!D:D,MATCH(统调负荷!$C896,检修、备用和必开!$A:$A,0))</f>
        <v>9120</v>
      </c>
      <c r="Y896" s="26">
        <f>INDEX(检修、备用和必开!E:E,MATCH(统调负荷!$C896,检修、备用和必开!$A:$A,0))</f>
        <v>9307</v>
      </c>
      <c r="Z896" s="26">
        <f>INDEX(检修、备用和必开!F:F,MATCH(统调负荷!$C896,检修、备用和必开!$A:$A,0))</f>
        <v>980</v>
      </c>
      <c r="AA896" s="26">
        <f t="shared" si="189"/>
        <v>71162.6</v>
      </c>
      <c r="AB896" s="26">
        <v>423.7</v>
      </c>
      <c r="AC896" s="26">
        <v>384.95</v>
      </c>
      <c r="AD896" s="76">
        <f t="shared" si="190"/>
        <v>45667.3125</v>
      </c>
      <c r="AE896" s="27">
        <f t="shared" si="191"/>
        <v>-28.3999999999942</v>
      </c>
      <c r="AF896" s="27">
        <f t="shared" si="192"/>
        <v>-1484.99000000001</v>
      </c>
      <c r="AG896" s="27">
        <f t="shared" si="193"/>
        <v>1090.5</v>
      </c>
      <c r="AH896" s="27">
        <f t="shared" si="194"/>
        <v>-206.700000000001</v>
      </c>
      <c r="AI896" s="27">
        <f t="shared" si="195"/>
        <v>588.06</v>
      </c>
      <c r="AJ896" s="27">
        <f t="shared" si="196"/>
        <v>-15.27</v>
      </c>
      <c r="AK896" s="26">
        <f>INDEX(检修、备用和必开!I:I,MATCH(统调负荷!$C896,检修、备用和必开!$A:$A,0))</f>
        <v>10463.6243018128</v>
      </c>
    </row>
    <row r="897" ht="13.8" spans="1:37">
      <c r="A897" s="26">
        <f t="shared" si="184"/>
        <v>5</v>
      </c>
      <c r="B897" s="26">
        <f t="shared" si="185"/>
        <v>7</v>
      </c>
      <c r="C897" t="s">
        <v>31</v>
      </c>
      <c r="D897" s="75">
        <v>0.322916666666667</v>
      </c>
      <c r="E897" s="26">
        <v>90670</v>
      </c>
      <c r="F897" s="26">
        <v>46435.9</v>
      </c>
      <c r="G897" s="26">
        <v>14086</v>
      </c>
      <c r="H897" s="26">
        <v>23514</v>
      </c>
      <c r="I897" s="26">
        <v>7819</v>
      </c>
      <c r="J897" s="26">
        <v>-1184.9</v>
      </c>
      <c r="K897" s="26">
        <f t="shared" si="197"/>
        <v>37128.9</v>
      </c>
      <c r="L897" s="27">
        <f t="shared" si="186"/>
        <v>1.91663636681938</v>
      </c>
      <c r="M897" s="75">
        <v>0.322916666666667</v>
      </c>
      <c r="N897" s="26">
        <v>90482.2</v>
      </c>
      <c r="O897" s="26">
        <v>44201.1</v>
      </c>
      <c r="P897" s="26">
        <v>15550.1</v>
      </c>
      <c r="Q897" s="26">
        <v>23596.4</v>
      </c>
      <c r="R897" s="26">
        <v>8389.68</v>
      </c>
      <c r="S897" s="26">
        <v>-1255.08</v>
      </c>
      <c r="T897" s="26">
        <f t="shared" si="187"/>
        <v>34894.1</v>
      </c>
      <c r="U897" s="27">
        <f t="shared" si="188"/>
        <v>1.61681370288158</v>
      </c>
      <c r="V897" s="26">
        <f>INDEX(检修、备用和必开!B:B,MATCH(统调负荷!$C897,检修、备用和必开!$A:$A,0))</f>
        <v>22349.8</v>
      </c>
      <c r="W897" s="26">
        <f>INDEX(检修、备用和必开!C:C,MATCH(统调负荷!$C897,检修、备用和必开!$A:$A,0))</f>
        <v>0</v>
      </c>
      <c r="X897" s="26">
        <f>INDEX(检修、备用和必开!D:D,MATCH(统调负荷!$C897,检修、备用和必开!$A:$A,0))</f>
        <v>9120</v>
      </c>
      <c r="Y897" s="26">
        <f>INDEX(检修、备用和必开!E:E,MATCH(统调负荷!$C897,检修、备用和必开!$A:$A,0))</f>
        <v>9307</v>
      </c>
      <c r="Z897" s="26">
        <f>INDEX(检修、备用和必开!F:F,MATCH(统调负荷!$C897,检修、备用和必开!$A:$A,0))</f>
        <v>980</v>
      </c>
      <c r="AA897" s="26">
        <f t="shared" si="189"/>
        <v>71162.6</v>
      </c>
      <c r="AB897" s="26">
        <v>457.35</v>
      </c>
      <c r="AC897" s="26">
        <v>407.32</v>
      </c>
      <c r="AD897" s="76">
        <f t="shared" si="190"/>
        <v>45667.3229166667</v>
      </c>
      <c r="AE897" s="27">
        <f t="shared" si="191"/>
        <v>-187.800000000003</v>
      </c>
      <c r="AF897" s="27">
        <f t="shared" si="192"/>
        <v>-2234.8</v>
      </c>
      <c r="AG897" s="27">
        <f t="shared" si="193"/>
        <v>1464.1</v>
      </c>
      <c r="AH897" s="27">
        <f t="shared" si="194"/>
        <v>82.4000000000015</v>
      </c>
      <c r="AI897" s="27">
        <f t="shared" si="195"/>
        <v>570.68</v>
      </c>
      <c r="AJ897" s="27">
        <f t="shared" si="196"/>
        <v>-70.1799999999998</v>
      </c>
      <c r="AK897" s="26">
        <f>INDEX(检修、备用和必开!I:I,MATCH(统调负荷!$C897,检修、备用和必开!$A:$A,0))</f>
        <v>10463.6243018128</v>
      </c>
    </row>
    <row r="898" ht="13.8" spans="1:37">
      <c r="A898" s="26">
        <f t="shared" si="184"/>
        <v>5</v>
      </c>
      <c r="B898" s="26">
        <f t="shared" si="185"/>
        <v>8</v>
      </c>
      <c r="C898" t="s">
        <v>31</v>
      </c>
      <c r="D898" s="75">
        <v>0.333333333333333</v>
      </c>
      <c r="E898" s="26">
        <v>92820</v>
      </c>
      <c r="F898" s="26">
        <v>45313.9</v>
      </c>
      <c r="G898" s="26">
        <v>15281</v>
      </c>
      <c r="H898" s="26">
        <v>25325</v>
      </c>
      <c r="I898" s="26">
        <v>8085</v>
      </c>
      <c r="J898" s="26">
        <v>-1184.9</v>
      </c>
      <c r="K898" s="26">
        <f t="shared" si="197"/>
        <v>36006.9</v>
      </c>
      <c r="L898" s="27">
        <f t="shared" si="186"/>
        <v>1.97636008653897</v>
      </c>
      <c r="M898" s="75">
        <v>0.333333333333333</v>
      </c>
      <c r="N898" s="26">
        <v>93774.7</v>
      </c>
      <c r="O898" s="26">
        <v>44538.64</v>
      </c>
      <c r="P898" s="26">
        <v>16934.2</v>
      </c>
      <c r="Q898" s="26">
        <v>25041.4</v>
      </c>
      <c r="R898" s="26">
        <v>8650.85</v>
      </c>
      <c r="S898" s="26">
        <v>-1390.39</v>
      </c>
      <c r="T898" s="26">
        <f t="shared" si="187"/>
        <v>35231.64</v>
      </c>
      <c r="U898" s="27">
        <f t="shared" si="188"/>
        <v>1.60450887498185</v>
      </c>
      <c r="V898" s="26">
        <f>INDEX(检修、备用和必开!B:B,MATCH(统调负荷!$C898,检修、备用和必开!$A:$A,0))</f>
        <v>22349.8</v>
      </c>
      <c r="W898" s="26">
        <f>INDEX(检修、备用和必开!C:C,MATCH(统调负荷!$C898,检修、备用和必开!$A:$A,0))</f>
        <v>0</v>
      </c>
      <c r="X898" s="26">
        <f>INDEX(检修、备用和必开!D:D,MATCH(统调负荷!$C898,检修、备用和必开!$A:$A,0))</f>
        <v>9120</v>
      </c>
      <c r="Y898" s="26">
        <f>INDEX(检修、备用和必开!E:E,MATCH(统调负荷!$C898,检修、备用和必开!$A:$A,0))</f>
        <v>9307</v>
      </c>
      <c r="Z898" s="26">
        <f>INDEX(检修、备用和必开!F:F,MATCH(统调负荷!$C898,检修、备用和必开!$A:$A,0))</f>
        <v>980</v>
      </c>
      <c r="AA898" s="26">
        <f t="shared" si="189"/>
        <v>71162.6</v>
      </c>
      <c r="AB898" s="26">
        <v>391.88</v>
      </c>
      <c r="AC898" s="26">
        <v>446.94</v>
      </c>
      <c r="AD898" s="76">
        <f t="shared" si="190"/>
        <v>45667.3333333333</v>
      </c>
      <c r="AE898" s="27">
        <f t="shared" si="191"/>
        <v>954.699999999997</v>
      </c>
      <c r="AF898" s="27">
        <f t="shared" si="192"/>
        <v>-775.260000000002</v>
      </c>
      <c r="AG898" s="27">
        <f t="shared" si="193"/>
        <v>1653.2</v>
      </c>
      <c r="AH898" s="27">
        <f t="shared" si="194"/>
        <v>-283.599999999999</v>
      </c>
      <c r="AI898" s="27">
        <f t="shared" si="195"/>
        <v>565.85</v>
      </c>
      <c r="AJ898" s="27">
        <f t="shared" si="196"/>
        <v>-205.49</v>
      </c>
      <c r="AK898" s="26">
        <f>INDEX(检修、备用和必开!I:I,MATCH(统调负荷!$C898,检修、备用和必开!$A:$A,0))</f>
        <v>10463.6243018128</v>
      </c>
    </row>
    <row r="899" ht="13.8" spans="1:37">
      <c r="A899" s="26">
        <f t="shared" ref="A899:A962" si="198">WEEKDAY(C899,2)</f>
        <v>5</v>
      </c>
      <c r="B899" s="26">
        <f t="shared" ref="B899:B961" si="199">HOUR(D899)</f>
        <v>8</v>
      </c>
      <c r="C899" t="s">
        <v>31</v>
      </c>
      <c r="D899" s="75">
        <v>0.34375</v>
      </c>
      <c r="E899" s="26">
        <v>96880</v>
      </c>
      <c r="F899" s="26">
        <v>48710.79</v>
      </c>
      <c r="G899" s="26">
        <v>15601</v>
      </c>
      <c r="H899" s="26">
        <v>25477.3</v>
      </c>
      <c r="I899" s="26">
        <v>8498</v>
      </c>
      <c r="J899" s="26">
        <v>-1407.09</v>
      </c>
      <c r="K899" s="26">
        <f t="shared" si="197"/>
        <v>39403.79</v>
      </c>
      <c r="L899" s="27">
        <f t="shared" ref="L899:L962" si="200">AA899/(K899+W899)</f>
        <v>1.80598363761455</v>
      </c>
      <c r="M899" s="75">
        <v>0.34375</v>
      </c>
      <c r="N899" s="26">
        <v>98377.2</v>
      </c>
      <c r="O899" s="26">
        <v>48014.98</v>
      </c>
      <c r="P899" s="26">
        <v>16915.3</v>
      </c>
      <c r="Q899" s="26">
        <v>25855.1</v>
      </c>
      <c r="R899" s="26">
        <v>9043.43</v>
      </c>
      <c r="S899" s="26">
        <v>-1451.61</v>
      </c>
      <c r="T899" s="26">
        <f t="shared" ref="T899:T962" si="201">O899-Y899</f>
        <v>38707.98</v>
      </c>
      <c r="U899" s="27">
        <f t="shared" ref="U899:U962" si="202">AA899/(T899+X899)</f>
        <v>1.48788637947912</v>
      </c>
      <c r="V899" s="26">
        <f>INDEX(检修、备用和必开!B:B,MATCH(统调负荷!$C899,检修、备用和必开!$A:$A,0))</f>
        <v>22349.8</v>
      </c>
      <c r="W899" s="26">
        <f>INDEX(检修、备用和必开!C:C,MATCH(统调负荷!$C899,检修、备用和必开!$A:$A,0))</f>
        <v>0</v>
      </c>
      <c r="X899" s="26">
        <f>INDEX(检修、备用和必开!D:D,MATCH(统调负荷!$C899,检修、备用和必开!$A:$A,0))</f>
        <v>9120</v>
      </c>
      <c r="Y899" s="26">
        <f>INDEX(检修、备用和必开!E:E,MATCH(统调负荷!$C899,检修、备用和必开!$A:$A,0))</f>
        <v>9307</v>
      </c>
      <c r="Z899" s="26">
        <f>INDEX(检修、备用和必开!F:F,MATCH(统调负荷!$C899,检修、备用和必开!$A:$A,0))</f>
        <v>980</v>
      </c>
      <c r="AA899" s="26">
        <f t="shared" ref="AA899:AA962" si="203">94492.4-V899-Z899</f>
        <v>71162.6</v>
      </c>
      <c r="AB899" s="26">
        <v>508.32</v>
      </c>
      <c r="AC899" s="26">
        <v>573.38</v>
      </c>
      <c r="AD899" s="76">
        <f t="shared" ref="AD899:AD962" si="204">C899+D899</f>
        <v>45667.34375</v>
      </c>
      <c r="AE899" s="27">
        <f t="shared" ref="AE899:AE962" si="205">N899-E899</f>
        <v>1497.2</v>
      </c>
      <c r="AF899" s="27">
        <f t="shared" ref="AF899:AF962" si="206">O899-F899</f>
        <v>-695.809999999998</v>
      </c>
      <c r="AG899" s="27">
        <f t="shared" ref="AG899:AG962" si="207">P899-G899</f>
        <v>1314.3</v>
      </c>
      <c r="AH899" s="27">
        <f t="shared" ref="AH899:AH962" si="208">Q899-H899</f>
        <v>377.799999999999</v>
      </c>
      <c r="AI899" s="27">
        <f t="shared" ref="AI899:AI962" si="209">R899-I899</f>
        <v>545.43</v>
      </c>
      <c r="AJ899" s="27">
        <f t="shared" ref="AJ899:AJ962" si="210">S899-J899</f>
        <v>-44.52</v>
      </c>
      <c r="AK899" s="26">
        <f>INDEX(检修、备用和必开!I:I,MATCH(统调负荷!$C899,检修、备用和必开!$A:$A,0))</f>
        <v>10463.6243018128</v>
      </c>
    </row>
    <row r="900" ht="13.8" spans="1:37">
      <c r="A900" s="26">
        <f t="shared" si="198"/>
        <v>5</v>
      </c>
      <c r="B900" s="26">
        <f t="shared" si="199"/>
        <v>8</v>
      </c>
      <c r="C900" t="s">
        <v>31</v>
      </c>
      <c r="D900" s="75">
        <v>0.354166666666667</v>
      </c>
      <c r="E900" s="26">
        <v>98590</v>
      </c>
      <c r="F900" s="26">
        <v>49385</v>
      </c>
      <c r="G900" s="26">
        <v>16066</v>
      </c>
      <c r="H900" s="26">
        <v>25611.9</v>
      </c>
      <c r="I900" s="26">
        <v>8934</v>
      </c>
      <c r="J900" s="26">
        <v>-1406.9</v>
      </c>
      <c r="K900" s="26">
        <f t="shared" si="197"/>
        <v>40078</v>
      </c>
      <c r="L900" s="27">
        <f t="shared" si="200"/>
        <v>1.77560257497879</v>
      </c>
      <c r="M900" s="75">
        <v>0.354166666666667</v>
      </c>
      <c r="N900" s="26">
        <v>99445.2</v>
      </c>
      <c r="O900" s="26">
        <v>48608.11</v>
      </c>
      <c r="P900" s="26">
        <v>17019.1</v>
      </c>
      <c r="Q900" s="26">
        <v>25834.5</v>
      </c>
      <c r="R900" s="26">
        <v>9478.89</v>
      </c>
      <c r="S900" s="26">
        <v>-1495.4</v>
      </c>
      <c r="T900" s="26">
        <f t="shared" si="201"/>
        <v>39301.11</v>
      </c>
      <c r="U900" s="27">
        <f t="shared" si="202"/>
        <v>1.46966065007597</v>
      </c>
      <c r="V900" s="26">
        <f>INDEX(检修、备用和必开!B:B,MATCH(统调负荷!$C900,检修、备用和必开!$A:$A,0))</f>
        <v>22349.8</v>
      </c>
      <c r="W900" s="26">
        <f>INDEX(检修、备用和必开!C:C,MATCH(统调负荷!$C900,检修、备用和必开!$A:$A,0))</f>
        <v>0</v>
      </c>
      <c r="X900" s="26">
        <f>INDEX(检修、备用和必开!D:D,MATCH(统调负荷!$C900,检修、备用和必开!$A:$A,0))</f>
        <v>9120</v>
      </c>
      <c r="Y900" s="26">
        <f>INDEX(检修、备用和必开!E:E,MATCH(统调负荷!$C900,检修、备用和必开!$A:$A,0))</f>
        <v>9307</v>
      </c>
      <c r="Z900" s="26">
        <f>INDEX(检修、备用和必开!F:F,MATCH(统调负荷!$C900,检修、备用和必开!$A:$A,0))</f>
        <v>980</v>
      </c>
      <c r="AA900" s="26">
        <f t="shared" si="203"/>
        <v>71162.6</v>
      </c>
      <c r="AB900" s="26">
        <v>518.45</v>
      </c>
      <c r="AC900" s="26">
        <v>551.53</v>
      </c>
      <c r="AD900" s="76">
        <f t="shared" si="204"/>
        <v>45667.3541666667</v>
      </c>
      <c r="AE900" s="27">
        <f t="shared" si="205"/>
        <v>855.199999999997</v>
      </c>
      <c r="AF900" s="27">
        <f t="shared" si="206"/>
        <v>-776.889999999999</v>
      </c>
      <c r="AG900" s="27">
        <f t="shared" si="207"/>
        <v>953.099999999999</v>
      </c>
      <c r="AH900" s="27">
        <f t="shared" si="208"/>
        <v>222.599999999999</v>
      </c>
      <c r="AI900" s="27">
        <f t="shared" si="209"/>
        <v>544.889999999999</v>
      </c>
      <c r="AJ900" s="27">
        <f t="shared" si="210"/>
        <v>-88.5</v>
      </c>
      <c r="AK900" s="26">
        <f>INDEX(检修、备用和必开!I:I,MATCH(统调负荷!$C900,检修、备用和必开!$A:$A,0))</f>
        <v>10463.6243018128</v>
      </c>
    </row>
    <row r="901" ht="13.8" spans="1:37">
      <c r="A901" s="26">
        <f t="shared" si="198"/>
        <v>5</v>
      </c>
      <c r="B901" s="26">
        <f t="shared" si="199"/>
        <v>8</v>
      </c>
      <c r="C901" t="s">
        <v>31</v>
      </c>
      <c r="D901" s="75">
        <v>0.364583333333333</v>
      </c>
      <c r="E901" s="26">
        <v>100200</v>
      </c>
      <c r="F901" s="26">
        <v>50292.2</v>
      </c>
      <c r="G901" s="26">
        <v>16142</v>
      </c>
      <c r="H901" s="26">
        <v>25774.7</v>
      </c>
      <c r="I901" s="26">
        <v>9398</v>
      </c>
      <c r="J901" s="26">
        <v>-1406.9</v>
      </c>
      <c r="K901" s="26">
        <f t="shared" si="197"/>
        <v>40985.2</v>
      </c>
      <c r="L901" s="27">
        <f t="shared" si="200"/>
        <v>1.73629993265862</v>
      </c>
      <c r="M901" s="75">
        <v>0.364583333333333</v>
      </c>
      <c r="N901" s="26">
        <v>100871</v>
      </c>
      <c r="O901" s="26">
        <v>49477.25</v>
      </c>
      <c r="P901" s="26">
        <v>17479.4</v>
      </c>
      <c r="Q901" s="26">
        <v>25399.5</v>
      </c>
      <c r="R901" s="26">
        <v>10073.9</v>
      </c>
      <c r="S901" s="26">
        <v>-1559.05</v>
      </c>
      <c r="T901" s="26">
        <f t="shared" si="201"/>
        <v>40170.25</v>
      </c>
      <c r="U901" s="27">
        <f t="shared" si="202"/>
        <v>1.44374597410238</v>
      </c>
      <c r="V901" s="26">
        <f>INDEX(检修、备用和必开!B:B,MATCH(统调负荷!$C901,检修、备用和必开!$A:$A,0))</f>
        <v>22349.8</v>
      </c>
      <c r="W901" s="26">
        <f>INDEX(检修、备用和必开!C:C,MATCH(统调负荷!$C901,检修、备用和必开!$A:$A,0))</f>
        <v>0</v>
      </c>
      <c r="X901" s="26">
        <f>INDEX(检修、备用和必开!D:D,MATCH(统调负荷!$C901,检修、备用和必开!$A:$A,0))</f>
        <v>9120</v>
      </c>
      <c r="Y901" s="26">
        <f>INDEX(检修、备用和必开!E:E,MATCH(统调负荷!$C901,检修、备用和必开!$A:$A,0))</f>
        <v>9307</v>
      </c>
      <c r="Z901" s="26">
        <f>INDEX(检修、备用和必开!F:F,MATCH(统调负荷!$C901,检修、备用和必开!$A:$A,0))</f>
        <v>980</v>
      </c>
      <c r="AA901" s="26">
        <f t="shared" si="203"/>
        <v>71162.6</v>
      </c>
      <c r="AB901" s="26">
        <v>564.12</v>
      </c>
      <c r="AC901" s="26">
        <v>581.49</v>
      </c>
      <c r="AD901" s="76">
        <f t="shared" si="204"/>
        <v>45667.3645833333</v>
      </c>
      <c r="AE901" s="27">
        <f t="shared" si="205"/>
        <v>671</v>
      </c>
      <c r="AF901" s="27">
        <f t="shared" si="206"/>
        <v>-814.949999999997</v>
      </c>
      <c r="AG901" s="27">
        <f t="shared" si="207"/>
        <v>1337.4</v>
      </c>
      <c r="AH901" s="27">
        <f t="shared" si="208"/>
        <v>-375.200000000001</v>
      </c>
      <c r="AI901" s="27">
        <f t="shared" si="209"/>
        <v>675.9</v>
      </c>
      <c r="AJ901" s="27">
        <f t="shared" si="210"/>
        <v>-152.15</v>
      </c>
      <c r="AK901" s="26">
        <f>INDEX(检修、备用和必开!I:I,MATCH(统调负荷!$C901,检修、备用和必开!$A:$A,0))</f>
        <v>10463.6243018128</v>
      </c>
    </row>
    <row r="902" ht="13.8" spans="1:37">
      <c r="A902" s="26">
        <f t="shared" si="198"/>
        <v>5</v>
      </c>
      <c r="B902" s="26">
        <f t="shared" si="199"/>
        <v>9</v>
      </c>
      <c r="C902" t="s">
        <v>31</v>
      </c>
      <c r="D902" s="75">
        <v>0.375</v>
      </c>
      <c r="E902" s="26">
        <v>100740</v>
      </c>
      <c r="F902" s="26">
        <v>49814.8</v>
      </c>
      <c r="G902" s="26">
        <v>16476</v>
      </c>
      <c r="H902" s="26">
        <v>25990.1</v>
      </c>
      <c r="I902" s="26">
        <v>9866</v>
      </c>
      <c r="J902" s="26">
        <v>-1406.9</v>
      </c>
      <c r="K902" s="26">
        <f t="shared" si="197"/>
        <v>40507.8</v>
      </c>
      <c r="L902" s="27">
        <f t="shared" si="200"/>
        <v>1.75676289504737</v>
      </c>
      <c r="M902" s="75">
        <v>0.375</v>
      </c>
      <c r="N902" s="26">
        <v>101452</v>
      </c>
      <c r="O902" s="26">
        <v>48863.49</v>
      </c>
      <c r="P902" s="26">
        <v>18032.2</v>
      </c>
      <c r="Q902" s="26">
        <v>25387.1</v>
      </c>
      <c r="R902" s="26">
        <v>10755.8</v>
      </c>
      <c r="S902" s="26">
        <v>-1586.59</v>
      </c>
      <c r="T902" s="26">
        <f t="shared" si="201"/>
        <v>39556.49</v>
      </c>
      <c r="U902" s="27">
        <f t="shared" si="202"/>
        <v>1.46195011185071</v>
      </c>
      <c r="V902" s="26">
        <f>INDEX(检修、备用和必开!B:B,MATCH(统调负荷!$C902,检修、备用和必开!$A:$A,0))</f>
        <v>22349.8</v>
      </c>
      <c r="W902" s="26">
        <f>INDEX(检修、备用和必开!C:C,MATCH(统调负荷!$C902,检修、备用和必开!$A:$A,0))</f>
        <v>0</v>
      </c>
      <c r="X902" s="26">
        <f>INDEX(检修、备用和必开!D:D,MATCH(统调负荷!$C902,检修、备用和必开!$A:$A,0))</f>
        <v>9120</v>
      </c>
      <c r="Y902" s="26">
        <f>INDEX(检修、备用和必开!E:E,MATCH(统调负荷!$C902,检修、备用和必开!$A:$A,0))</f>
        <v>9307</v>
      </c>
      <c r="Z902" s="26">
        <f>INDEX(检修、备用和必开!F:F,MATCH(统调负荷!$C902,检修、备用和必开!$A:$A,0))</f>
        <v>980</v>
      </c>
      <c r="AA902" s="26">
        <f t="shared" si="203"/>
        <v>71162.6</v>
      </c>
      <c r="AB902" s="26">
        <v>492.41</v>
      </c>
      <c r="AC902" s="26">
        <v>520.63</v>
      </c>
      <c r="AD902" s="76">
        <f t="shared" si="204"/>
        <v>45667.375</v>
      </c>
      <c r="AE902" s="27">
        <f t="shared" si="205"/>
        <v>712</v>
      </c>
      <c r="AF902" s="27">
        <f t="shared" si="206"/>
        <v>-951.310000000005</v>
      </c>
      <c r="AG902" s="27">
        <f t="shared" si="207"/>
        <v>1556.2</v>
      </c>
      <c r="AH902" s="27">
        <f t="shared" si="208"/>
        <v>-603</v>
      </c>
      <c r="AI902" s="27">
        <f t="shared" si="209"/>
        <v>889.799999999999</v>
      </c>
      <c r="AJ902" s="27">
        <f t="shared" si="210"/>
        <v>-179.69</v>
      </c>
      <c r="AK902" s="26">
        <f>INDEX(检修、备用和必开!I:I,MATCH(统调负荷!$C902,检修、备用和必开!$A:$A,0))</f>
        <v>10463.6243018128</v>
      </c>
    </row>
    <row r="903" ht="13.8" spans="1:37">
      <c r="A903" s="26">
        <f t="shared" si="198"/>
        <v>5</v>
      </c>
      <c r="B903" s="26">
        <f t="shared" si="199"/>
        <v>9</v>
      </c>
      <c r="C903" t="s">
        <v>31</v>
      </c>
      <c r="D903" s="75">
        <v>0.385416666666667</v>
      </c>
      <c r="E903" s="26">
        <v>101215</v>
      </c>
      <c r="F903" s="26">
        <v>49961.4</v>
      </c>
      <c r="G903" s="26">
        <v>16433</v>
      </c>
      <c r="H903" s="26">
        <v>25854.5</v>
      </c>
      <c r="I903" s="26">
        <v>10373</v>
      </c>
      <c r="J903" s="26">
        <v>-1406.9</v>
      </c>
      <c r="K903" s="26">
        <f t="shared" si="197"/>
        <v>40654.4</v>
      </c>
      <c r="L903" s="27">
        <f t="shared" si="200"/>
        <v>1.75042799795348</v>
      </c>
      <c r="M903" s="75">
        <v>0.385416666666667</v>
      </c>
      <c r="N903" s="26">
        <v>101798</v>
      </c>
      <c r="O903" s="26">
        <v>48880.51</v>
      </c>
      <c r="P903" s="26">
        <v>17833.7</v>
      </c>
      <c r="Q903" s="26">
        <v>25268</v>
      </c>
      <c r="R903" s="26">
        <v>11372</v>
      </c>
      <c r="S903" s="26">
        <v>-1556.21</v>
      </c>
      <c r="T903" s="26">
        <f t="shared" si="201"/>
        <v>39573.51</v>
      </c>
      <c r="U903" s="27">
        <f t="shared" si="202"/>
        <v>1.46143911170092</v>
      </c>
      <c r="V903" s="26">
        <f>INDEX(检修、备用和必开!B:B,MATCH(统调负荷!$C903,检修、备用和必开!$A:$A,0))</f>
        <v>22349.8</v>
      </c>
      <c r="W903" s="26">
        <f>INDEX(检修、备用和必开!C:C,MATCH(统调负荷!$C903,检修、备用和必开!$A:$A,0))</f>
        <v>0</v>
      </c>
      <c r="X903" s="26">
        <f>INDEX(检修、备用和必开!D:D,MATCH(统调负荷!$C903,检修、备用和必开!$A:$A,0))</f>
        <v>9120</v>
      </c>
      <c r="Y903" s="26">
        <f>INDEX(检修、备用和必开!E:E,MATCH(统调负荷!$C903,检修、备用和必开!$A:$A,0))</f>
        <v>9307</v>
      </c>
      <c r="Z903" s="26">
        <f>INDEX(检修、备用和必开!F:F,MATCH(统调负荷!$C903,检修、备用和必开!$A:$A,0))</f>
        <v>980</v>
      </c>
      <c r="AA903" s="26">
        <f t="shared" si="203"/>
        <v>71162.6</v>
      </c>
      <c r="AB903" s="26">
        <v>539.06</v>
      </c>
      <c r="AC903" s="26">
        <v>541.81</v>
      </c>
      <c r="AD903" s="76">
        <f t="shared" si="204"/>
        <v>45667.3854166667</v>
      </c>
      <c r="AE903" s="27">
        <f t="shared" si="205"/>
        <v>583</v>
      </c>
      <c r="AF903" s="27">
        <f t="shared" si="206"/>
        <v>-1080.89</v>
      </c>
      <c r="AG903" s="27">
        <f t="shared" si="207"/>
        <v>1400.7</v>
      </c>
      <c r="AH903" s="27">
        <f t="shared" si="208"/>
        <v>-586.5</v>
      </c>
      <c r="AI903" s="27">
        <f t="shared" si="209"/>
        <v>999</v>
      </c>
      <c r="AJ903" s="27">
        <f t="shared" si="210"/>
        <v>-149.31</v>
      </c>
      <c r="AK903" s="26">
        <f>INDEX(检修、备用和必开!I:I,MATCH(统调负荷!$C903,检修、备用和必开!$A:$A,0))</f>
        <v>10463.6243018128</v>
      </c>
    </row>
    <row r="904" ht="13.8" spans="1:37">
      <c r="A904" s="26">
        <f t="shared" si="198"/>
        <v>5</v>
      </c>
      <c r="B904" s="26">
        <f t="shared" si="199"/>
        <v>9</v>
      </c>
      <c r="C904" t="s">
        <v>31</v>
      </c>
      <c r="D904" s="75">
        <v>0.395833333333333</v>
      </c>
      <c r="E904" s="26">
        <v>101275</v>
      </c>
      <c r="F904" s="26">
        <v>49271.7</v>
      </c>
      <c r="G904" s="26">
        <v>16433</v>
      </c>
      <c r="H904" s="26">
        <v>26053.2</v>
      </c>
      <c r="I904" s="26">
        <v>10924</v>
      </c>
      <c r="J904" s="26">
        <v>-1406.9</v>
      </c>
      <c r="K904" s="26">
        <f t="shared" si="197"/>
        <v>39964.7</v>
      </c>
      <c r="L904" s="27">
        <f t="shared" si="200"/>
        <v>1.78063641163327</v>
      </c>
      <c r="M904" s="75">
        <v>0.395833333333333</v>
      </c>
      <c r="N904" s="26">
        <v>101344</v>
      </c>
      <c r="O904" s="26">
        <v>47358.05</v>
      </c>
      <c r="P904" s="26">
        <v>18189.5</v>
      </c>
      <c r="Q904" s="26">
        <v>25176.5</v>
      </c>
      <c r="R904" s="26">
        <v>12127.6</v>
      </c>
      <c r="S904" s="26">
        <v>-1507.65</v>
      </c>
      <c r="T904" s="26">
        <f t="shared" si="201"/>
        <v>38051.05</v>
      </c>
      <c r="U904" s="27">
        <f t="shared" si="202"/>
        <v>1.50860750396695</v>
      </c>
      <c r="V904" s="26">
        <f>INDEX(检修、备用和必开!B:B,MATCH(统调负荷!$C904,检修、备用和必开!$A:$A,0))</f>
        <v>22349.8</v>
      </c>
      <c r="W904" s="26">
        <f>INDEX(检修、备用和必开!C:C,MATCH(统调负荷!$C904,检修、备用和必开!$A:$A,0))</f>
        <v>0</v>
      </c>
      <c r="X904" s="26">
        <f>INDEX(检修、备用和必开!D:D,MATCH(统调负荷!$C904,检修、备用和必开!$A:$A,0))</f>
        <v>9120</v>
      </c>
      <c r="Y904" s="26">
        <f>INDEX(检修、备用和必开!E:E,MATCH(统调负荷!$C904,检修、备用和必开!$A:$A,0))</f>
        <v>9307</v>
      </c>
      <c r="Z904" s="26">
        <f>INDEX(检修、备用和必开!F:F,MATCH(统调负荷!$C904,检修、备用和必开!$A:$A,0))</f>
        <v>980</v>
      </c>
      <c r="AA904" s="26">
        <f t="shared" si="203"/>
        <v>71162.6</v>
      </c>
      <c r="AB904" s="26">
        <v>506.86</v>
      </c>
      <c r="AC904" s="26">
        <v>526.76</v>
      </c>
      <c r="AD904" s="76">
        <f t="shared" si="204"/>
        <v>45667.3958333333</v>
      </c>
      <c r="AE904" s="27">
        <f t="shared" si="205"/>
        <v>69</v>
      </c>
      <c r="AF904" s="27">
        <f t="shared" si="206"/>
        <v>-1913.64999999999</v>
      </c>
      <c r="AG904" s="27">
        <f t="shared" si="207"/>
        <v>1756.5</v>
      </c>
      <c r="AH904" s="27">
        <f t="shared" si="208"/>
        <v>-876.700000000001</v>
      </c>
      <c r="AI904" s="27">
        <f t="shared" si="209"/>
        <v>1203.6</v>
      </c>
      <c r="AJ904" s="27">
        <f t="shared" si="210"/>
        <v>-100.75</v>
      </c>
      <c r="AK904" s="26">
        <f>INDEX(检修、备用和必开!I:I,MATCH(统调负荷!$C904,检修、备用和必开!$A:$A,0))</f>
        <v>10463.6243018128</v>
      </c>
    </row>
    <row r="905" ht="13.8" spans="1:37">
      <c r="A905" s="26">
        <f t="shared" si="198"/>
        <v>5</v>
      </c>
      <c r="B905" s="26">
        <f t="shared" si="199"/>
        <v>9</v>
      </c>
      <c r="C905" t="s">
        <v>31</v>
      </c>
      <c r="D905" s="75">
        <v>0.40625</v>
      </c>
      <c r="E905" s="26">
        <v>101130</v>
      </c>
      <c r="F905" s="26">
        <v>48457.59</v>
      </c>
      <c r="G905" s="26">
        <v>16433</v>
      </c>
      <c r="H905" s="26">
        <v>26201.5</v>
      </c>
      <c r="I905" s="26">
        <v>11445</v>
      </c>
      <c r="J905" s="26">
        <v>-1407.09</v>
      </c>
      <c r="K905" s="26">
        <f t="shared" si="197"/>
        <v>39150.59</v>
      </c>
      <c r="L905" s="27">
        <f t="shared" si="200"/>
        <v>1.81766353968101</v>
      </c>
      <c r="M905" s="75">
        <v>0.40625</v>
      </c>
      <c r="N905" s="26">
        <v>101275</v>
      </c>
      <c r="O905" s="26">
        <v>46708.67</v>
      </c>
      <c r="P905" s="26">
        <v>17929</v>
      </c>
      <c r="Q905" s="26">
        <v>25407.4</v>
      </c>
      <c r="R905" s="26">
        <v>12763.2</v>
      </c>
      <c r="S905" s="26">
        <v>-1533.27</v>
      </c>
      <c r="T905" s="26">
        <f t="shared" si="201"/>
        <v>37401.67</v>
      </c>
      <c r="U905" s="27">
        <f t="shared" si="202"/>
        <v>1.52966563754053</v>
      </c>
      <c r="V905" s="26">
        <f>INDEX(检修、备用和必开!B:B,MATCH(统调负荷!$C905,检修、备用和必开!$A:$A,0))</f>
        <v>22349.8</v>
      </c>
      <c r="W905" s="26">
        <f>INDEX(检修、备用和必开!C:C,MATCH(统调负荷!$C905,检修、备用和必开!$A:$A,0))</f>
        <v>0</v>
      </c>
      <c r="X905" s="26">
        <f>INDEX(检修、备用和必开!D:D,MATCH(统调负荷!$C905,检修、备用和必开!$A:$A,0))</f>
        <v>9120</v>
      </c>
      <c r="Y905" s="26">
        <f>INDEX(检修、备用和必开!E:E,MATCH(统调负荷!$C905,检修、备用和必开!$A:$A,0))</f>
        <v>9307</v>
      </c>
      <c r="Z905" s="26">
        <f>INDEX(检修、备用和必开!F:F,MATCH(统调负荷!$C905,检修、备用和必开!$A:$A,0))</f>
        <v>980</v>
      </c>
      <c r="AA905" s="26">
        <f t="shared" si="203"/>
        <v>71162.6</v>
      </c>
      <c r="AB905" s="26">
        <v>508.37</v>
      </c>
      <c r="AC905" s="26">
        <v>510.03</v>
      </c>
      <c r="AD905" s="76">
        <f t="shared" si="204"/>
        <v>45667.40625</v>
      </c>
      <c r="AE905" s="27">
        <f t="shared" si="205"/>
        <v>145</v>
      </c>
      <c r="AF905" s="27">
        <f t="shared" si="206"/>
        <v>-1748.92</v>
      </c>
      <c r="AG905" s="27">
        <f t="shared" si="207"/>
        <v>1496</v>
      </c>
      <c r="AH905" s="27">
        <f t="shared" si="208"/>
        <v>-794.099999999999</v>
      </c>
      <c r="AI905" s="27">
        <f t="shared" si="209"/>
        <v>1318.2</v>
      </c>
      <c r="AJ905" s="27">
        <f t="shared" si="210"/>
        <v>-126.18</v>
      </c>
      <c r="AK905" s="26">
        <f>INDEX(检修、备用和必开!I:I,MATCH(统调负荷!$C905,检修、备用和必开!$A:$A,0))</f>
        <v>10463.6243018128</v>
      </c>
    </row>
    <row r="906" ht="13.8" spans="1:37">
      <c r="A906" s="26">
        <f t="shared" si="198"/>
        <v>5</v>
      </c>
      <c r="B906" s="26">
        <f t="shared" si="199"/>
        <v>10</v>
      </c>
      <c r="C906" t="s">
        <v>31</v>
      </c>
      <c r="D906" s="75">
        <v>0.416666666666667</v>
      </c>
      <c r="E906" s="26">
        <v>100515</v>
      </c>
      <c r="F906" s="26">
        <v>47293.1</v>
      </c>
      <c r="G906" s="26">
        <v>16343</v>
      </c>
      <c r="H906" s="26">
        <v>26313.8</v>
      </c>
      <c r="I906" s="26">
        <v>11972</v>
      </c>
      <c r="J906" s="26">
        <v>-1406.9</v>
      </c>
      <c r="K906" s="26">
        <f t="shared" si="197"/>
        <v>37986.1</v>
      </c>
      <c r="L906" s="27">
        <f t="shared" si="200"/>
        <v>1.87338526460995</v>
      </c>
      <c r="M906" s="75">
        <v>0.416666666666667</v>
      </c>
      <c r="N906" s="26">
        <v>100268</v>
      </c>
      <c r="O906" s="26">
        <v>44578.06</v>
      </c>
      <c r="P906" s="26">
        <v>18165.2</v>
      </c>
      <c r="Q906" s="26">
        <v>25784.3</v>
      </c>
      <c r="R906" s="26">
        <v>13353.5</v>
      </c>
      <c r="S906" s="26">
        <v>-1613.06</v>
      </c>
      <c r="T906" s="26">
        <f t="shared" si="201"/>
        <v>35271.06</v>
      </c>
      <c r="U906" s="27">
        <f t="shared" si="202"/>
        <v>1.60308404439993</v>
      </c>
      <c r="V906" s="26">
        <f>INDEX(检修、备用和必开!B:B,MATCH(统调负荷!$C906,检修、备用和必开!$A:$A,0))</f>
        <v>22349.8</v>
      </c>
      <c r="W906" s="26">
        <f>INDEX(检修、备用和必开!C:C,MATCH(统调负荷!$C906,检修、备用和必开!$A:$A,0))</f>
        <v>0</v>
      </c>
      <c r="X906" s="26">
        <f>INDEX(检修、备用和必开!D:D,MATCH(统调负荷!$C906,检修、备用和必开!$A:$A,0))</f>
        <v>9120</v>
      </c>
      <c r="Y906" s="26">
        <f>INDEX(检修、备用和必开!E:E,MATCH(统调负荷!$C906,检修、备用和必开!$A:$A,0))</f>
        <v>9307</v>
      </c>
      <c r="Z906" s="26">
        <f>INDEX(检修、备用和必开!F:F,MATCH(统调负荷!$C906,检修、备用和必开!$A:$A,0))</f>
        <v>980</v>
      </c>
      <c r="AA906" s="26">
        <f t="shared" si="203"/>
        <v>71162.6</v>
      </c>
      <c r="AB906" s="26">
        <v>487.25</v>
      </c>
      <c r="AC906" s="26">
        <v>456.39</v>
      </c>
      <c r="AD906" s="76">
        <f t="shared" si="204"/>
        <v>45667.4166666667</v>
      </c>
      <c r="AE906" s="27">
        <f t="shared" si="205"/>
        <v>-247</v>
      </c>
      <c r="AF906" s="27">
        <f t="shared" si="206"/>
        <v>-2715.04</v>
      </c>
      <c r="AG906" s="27">
        <f t="shared" si="207"/>
        <v>1822.2</v>
      </c>
      <c r="AH906" s="27">
        <f t="shared" si="208"/>
        <v>-529.5</v>
      </c>
      <c r="AI906" s="27">
        <f t="shared" si="209"/>
        <v>1381.5</v>
      </c>
      <c r="AJ906" s="27">
        <f t="shared" si="210"/>
        <v>-206.16</v>
      </c>
      <c r="AK906" s="26">
        <f>INDEX(检修、备用和必开!I:I,MATCH(统调负荷!$C906,检修、备用和必开!$A:$A,0))</f>
        <v>10463.6243018128</v>
      </c>
    </row>
    <row r="907" ht="13.8" spans="1:37">
      <c r="A907" s="26">
        <f t="shared" si="198"/>
        <v>5</v>
      </c>
      <c r="B907" s="26">
        <f t="shared" si="199"/>
        <v>10</v>
      </c>
      <c r="C907" t="s">
        <v>31</v>
      </c>
      <c r="D907" s="75">
        <v>0.427083333333333</v>
      </c>
      <c r="E907" s="26">
        <v>98905</v>
      </c>
      <c r="F907" s="26">
        <v>45982.7</v>
      </c>
      <c r="G907" s="26">
        <v>15649</v>
      </c>
      <c r="H907" s="26">
        <v>26202.4</v>
      </c>
      <c r="I907" s="26">
        <v>12478</v>
      </c>
      <c r="J907" s="26">
        <v>-1407.1</v>
      </c>
      <c r="K907" s="26">
        <f t="shared" si="197"/>
        <v>36675.7</v>
      </c>
      <c r="L907" s="27">
        <f t="shared" si="200"/>
        <v>1.94032015748847</v>
      </c>
      <c r="M907" s="75">
        <v>0.427083333333333</v>
      </c>
      <c r="N907" s="26">
        <v>98017.6</v>
      </c>
      <c r="O907" s="26">
        <v>43754.84</v>
      </c>
      <c r="P907" s="26">
        <v>16303.5</v>
      </c>
      <c r="Q907" s="26">
        <v>25580.7</v>
      </c>
      <c r="R907" s="26">
        <v>14010.1</v>
      </c>
      <c r="S907" s="26">
        <v>-1631.54</v>
      </c>
      <c r="T907" s="26">
        <f t="shared" si="201"/>
        <v>34447.84</v>
      </c>
      <c r="U907" s="27">
        <f t="shared" si="202"/>
        <v>1.63337452579701</v>
      </c>
      <c r="V907" s="26">
        <f>INDEX(检修、备用和必开!B:B,MATCH(统调负荷!$C907,检修、备用和必开!$A:$A,0))</f>
        <v>22349.8</v>
      </c>
      <c r="W907" s="26">
        <f>INDEX(检修、备用和必开!C:C,MATCH(统调负荷!$C907,检修、备用和必开!$A:$A,0))</f>
        <v>0</v>
      </c>
      <c r="X907" s="26">
        <f>INDEX(检修、备用和必开!D:D,MATCH(统调负荷!$C907,检修、备用和必开!$A:$A,0))</f>
        <v>9120</v>
      </c>
      <c r="Y907" s="26">
        <f>INDEX(检修、备用和必开!E:E,MATCH(统调负荷!$C907,检修、备用和必开!$A:$A,0))</f>
        <v>9307</v>
      </c>
      <c r="Z907" s="26">
        <f>INDEX(检修、备用和必开!F:F,MATCH(统调负荷!$C907,检修、备用和必开!$A:$A,0))</f>
        <v>980</v>
      </c>
      <c r="AA907" s="26">
        <f t="shared" si="203"/>
        <v>71162.6</v>
      </c>
      <c r="AB907" s="26">
        <v>420.46</v>
      </c>
      <c r="AC907" s="26">
        <v>501.04</v>
      </c>
      <c r="AD907" s="76">
        <f t="shared" si="204"/>
        <v>45667.4270833333</v>
      </c>
      <c r="AE907" s="27">
        <f t="shared" si="205"/>
        <v>-887.399999999994</v>
      </c>
      <c r="AF907" s="27">
        <f t="shared" si="206"/>
        <v>-2227.86</v>
      </c>
      <c r="AG907" s="27">
        <f t="shared" si="207"/>
        <v>654.5</v>
      </c>
      <c r="AH907" s="27">
        <f t="shared" si="208"/>
        <v>-621.700000000001</v>
      </c>
      <c r="AI907" s="27">
        <f t="shared" si="209"/>
        <v>1532.1</v>
      </c>
      <c r="AJ907" s="27">
        <f t="shared" si="210"/>
        <v>-224.44</v>
      </c>
      <c r="AK907" s="26">
        <f>INDEX(检修、备用和必开!I:I,MATCH(统调负荷!$C907,检修、备用和必开!$A:$A,0))</f>
        <v>10463.6243018128</v>
      </c>
    </row>
    <row r="908" ht="13.8" spans="1:37">
      <c r="A908" s="26">
        <f t="shared" si="198"/>
        <v>5</v>
      </c>
      <c r="B908" s="26">
        <f t="shared" si="199"/>
        <v>10</v>
      </c>
      <c r="C908" t="s">
        <v>31</v>
      </c>
      <c r="D908" s="75">
        <v>0.4375</v>
      </c>
      <c r="E908" s="26">
        <v>98375</v>
      </c>
      <c r="F908" s="26">
        <v>45430.89</v>
      </c>
      <c r="G908" s="26">
        <v>15531</v>
      </c>
      <c r="H908" s="26">
        <v>25981.2</v>
      </c>
      <c r="I908" s="26">
        <v>12839</v>
      </c>
      <c r="J908" s="26">
        <v>-1407.09</v>
      </c>
      <c r="K908" s="26">
        <f t="shared" si="197"/>
        <v>36123.89</v>
      </c>
      <c r="L908" s="27">
        <f t="shared" si="200"/>
        <v>1.96995949218094</v>
      </c>
      <c r="M908" s="75">
        <v>0.4375</v>
      </c>
      <c r="N908" s="26">
        <v>97835</v>
      </c>
      <c r="O908" s="26">
        <v>43035.17</v>
      </c>
      <c r="P908" s="26">
        <v>16151.3</v>
      </c>
      <c r="Q908" s="26">
        <v>25698.7</v>
      </c>
      <c r="R908" s="26">
        <v>14580.7</v>
      </c>
      <c r="S908" s="26">
        <v>-1630.87</v>
      </c>
      <c r="T908" s="26">
        <f t="shared" si="201"/>
        <v>33728.17</v>
      </c>
      <c r="U908" s="27">
        <f t="shared" si="202"/>
        <v>1.66080838458212</v>
      </c>
      <c r="V908" s="26">
        <f>INDEX(检修、备用和必开!B:B,MATCH(统调负荷!$C908,检修、备用和必开!$A:$A,0))</f>
        <v>22349.8</v>
      </c>
      <c r="W908" s="26">
        <f>INDEX(检修、备用和必开!C:C,MATCH(统调负荷!$C908,检修、备用和必开!$A:$A,0))</f>
        <v>0</v>
      </c>
      <c r="X908" s="26">
        <f>INDEX(检修、备用和必开!D:D,MATCH(统调负荷!$C908,检修、备用和必开!$A:$A,0))</f>
        <v>9120</v>
      </c>
      <c r="Y908" s="26">
        <f>INDEX(检修、备用和必开!E:E,MATCH(统调负荷!$C908,检修、备用和必开!$A:$A,0))</f>
        <v>9307</v>
      </c>
      <c r="Z908" s="26">
        <f>INDEX(检修、备用和必开!F:F,MATCH(统调负荷!$C908,检修、备用和必开!$A:$A,0))</f>
        <v>980</v>
      </c>
      <c r="AA908" s="26">
        <f t="shared" si="203"/>
        <v>71162.6</v>
      </c>
      <c r="AB908" s="26">
        <v>443.61</v>
      </c>
      <c r="AC908" s="26">
        <v>434.32</v>
      </c>
      <c r="AD908" s="76">
        <f t="shared" si="204"/>
        <v>45667.4375</v>
      </c>
      <c r="AE908" s="27">
        <f t="shared" si="205"/>
        <v>-540</v>
      </c>
      <c r="AF908" s="27">
        <f t="shared" si="206"/>
        <v>-2395.72</v>
      </c>
      <c r="AG908" s="27">
        <f t="shared" si="207"/>
        <v>620.299999999999</v>
      </c>
      <c r="AH908" s="27">
        <f t="shared" si="208"/>
        <v>-282.5</v>
      </c>
      <c r="AI908" s="27">
        <f t="shared" si="209"/>
        <v>1741.7</v>
      </c>
      <c r="AJ908" s="27">
        <f t="shared" si="210"/>
        <v>-223.78</v>
      </c>
      <c r="AK908" s="26">
        <f>INDEX(检修、备用和必开!I:I,MATCH(统调负荷!$C908,检修、备用和必开!$A:$A,0))</f>
        <v>10463.6243018128</v>
      </c>
    </row>
    <row r="909" ht="13.8" spans="1:37">
      <c r="A909" s="26">
        <f t="shared" si="198"/>
        <v>5</v>
      </c>
      <c r="B909" s="26">
        <f t="shared" si="199"/>
        <v>10</v>
      </c>
      <c r="C909" t="s">
        <v>31</v>
      </c>
      <c r="D909" s="75">
        <v>0.447916666666667</v>
      </c>
      <c r="E909" s="26">
        <v>97750</v>
      </c>
      <c r="F909" s="26">
        <v>45804.2</v>
      </c>
      <c r="G909" s="26">
        <v>14662</v>
      </c>
      <c r="H909" s="26">
        <v>25522.7</v>
      </c>
      <c r="I909" s="26">
        <v>13168</v>
      </c>
      <c r="J909" s="26">
        <v>-1406.9</v>
      </c>
      <c r="K909" s="26">
        <f t="shared" si="197"/>
        <v>36497.2</v>
      </c>
      <c r="L909" s="27">
        <f t="shared" si="200"/>
        <v>1.94980984842673</v>
      </c>
      <c r="M909" s="75">
        <v>0.447916666666667</v>
      </c>
      <c r="N909" s="26">
        <v>97310.7</v>
      </c>
      <c r="O909" s="26">
        <v>43397.06</v>
      </c>
      <c r="P909" s="26">
        <v>15018.5</v>
      </c>
      <c r="Q909" s="26">
        <v>25528.5</v>
      </c>
      <c r="R909" s="26">
        <v>14953.6</v>
      </c>
      <c r="S909" s="26">
        <v>-1586.96</v>
      </c>
      <c r="T909" s="26">
        <f t="shared" si="201"/>
        <v>34090.06</v>
      </c>
      <c r="U909" s="27">
        <f t="shared" si="202"/>
        <v>1.64689889345213</v>
      </c>
      <c r="V909" s="26">
        <f>INDEX(检修、备用和必开!B:B,MATCH(统调负荷!$C909,检修、备用和必开!$A:$A,0))</f>
        <v>22349.8</v>
      </c>
      <c r="W909" s="26">
        <f>INDEX(检修、备用和必开!C:C,MATCH(统调负荷!$C909,检修、备用和必开!$A:$A,0))</f>
        <v>0</v>
      </c>
      <c r="X909" s="26">
        <f>INDEX(检修、备用和必开!D:D,MATCH(统调负荷!$C909,检修、备用和必开!$A:$A,0))</f>
        <v>9120</v>
      </c>
      <c r="Y909" s="26">
        <f>INDEX(检修、备用和必开!E:E,MATCH(统调负荷!$C909,检修、备用和必开!$A:$A,0))</f>
        <v>9307</v>
      </c>
      <c r="Z909" s="26">
        <f>INDEX(检修、备用和必开!F:F,MATCH(统调负荷!$C909,检修、备用和必开!$A:$A,0))</f>
        <v>980</v>
      </c>
      <c r="AA909" s="26">
        <f t="shared" si="203"/>
        <v>71162.6</v>
      </c>
      <c r="AB909" s="26">
        <v>414.75</v>
      </c>
      <c r="AC909" s="26">
        <v>492.95</v>
      </c>
      <c r="AD909" s="76">
        <f t="shared" si="204"/>
        <v>45667.4479166667</v>
      </c>
      <c r="AE909" s="27">
        <f t="shared" si="205"/>
        <v>-439.300000000003</v>
      </c>
      <c r="AF909" s="27">
        <f t="shared" si="206"/>
        <v>-2407.14</v>
      </c>
      <c r="AG909" s="27">
        <f t="shared" si="207"/>
        <v>356.5</v>
      </c>
      <c r="AH909" s="27">
        <f t="shared" si="208"/>
        <v>5.79999999999927</v>
      </c>
      <c r="AI909" s="27">
        <f t="shared" si="209"/>
        <v>1785.6</v>
      </c>
      <c r="AJ909" s="27">
        <f t="shared" si="210"/>
        <v>-180.06</v>
      </c>
      <c r="AK909" s="26">
        <f>INDEX(检修、备用和必开!I:I,MATCH(统调负荷!$C909,检修、备用和必开!$A:$A,0))</f>
        <v>10463.6243018128</v>
      </c>
    </row>
    <row r="910" ht="13.8" spans="1:37">
      <c r="A910" s="26">
        <f t="shared" si="198"/>
        <v>5</v>
      </c>
      <c r="B910" s="26">
        <f t="shared" si="199"/>
        <v>11</v>
      </c>
      <c r="C910" t="s">
        <v>31</v>
      </c>
      <c r="D910" s="75">
        <v>0.458333333333333</v>
      </c>
      <c r="E910" s="26">
        <v>97265</v>
      </c>
      <c r="F910" s="26">
        <v>46087.9</v>
      </c>
      <c r="G910" s="26">
        <v>13699</v>
      </c>
      <c r="H910" s="26">
        <v>25391</v>
      </c>
      <c r="I910" s="26">
        <v>13494</v>
      </c>
      <c r="J910" s="26">
        <v>-1406.9</v>
      </c>
      <c r="K910" s="26">
        <f t="shared" si="197"/>
        <v>36780.9</v>
      </c>
      <c r="L910" s="27">
        <f t="shared" si="200"/>
        <v>1.93477049229355</v>
      </c>
      <c r="M910" s="75">
        <v>0.458333333333333</v>
      </c>
      <c r="N910" s="26">
        <v>97124.9</v>
      </c>
      <c r="O910" s="26">
        <v>43701.1</v>
      </c>
      <c r="P910" s="26">
        <v>14684.8</v>
      </c>
      <c r="Q910" s="26">
        <v>25135.9</v>
      </c>
      <c r="R910" s="26">
        <v>15186.1</v>
      </c>
      <c r="S910" s="26">
        <v>-1583</v>
      </c>
      <c r="T910" s="26">
        <f t="shared" si="201"/>
        <v>34394.1</v>
      </c>
      <c r="U910" s="27">
        <f t="shared" si="202"/>
        <v>1.63539174658329</v>
      </c>
      <c r="V910" s="26">
        <f>INDEX(检修、备用和必开!B:B,MATCH(统调负荷!$C910,检修、备用和必开!$A:$A,0))</f>
        <v>22349.8</v>
      </c>
      <c r="W910" s="26">
        <f>INDEX(检修、备用和必开!C:C,MATCH(统调负荷!$C910,检修、备用和必开!$A:$A,0))</f>
        <v>0</v>
      </c>
      <c r="X910" s="26">
        <f>INDEX(检修、备用和必开!D:D,MATCH(统调负荷!$C910,检修、备用和必开!$A:$A,0))</f>
        <v>9120</v>
      </c>
      <c r="Y910" s="26">
        <f>INDEX(检修、备用和必开!E:E,MATCH(统调负荷!$C910,检修、备用和必开!$A:$A,0))</f>
        <v>9307</v>
      </c>
      <c r="Z910" s="26">
        <f>INDEX(检修、备用和必开!F:F,MATCH(统调负荷!$C910,检修、备用和必开!$A:$A,0))</f>
        <v>980</v>
      </c>
      <c r="AA910" s="26">
        <f t="shared" si="203"/>
        <v>71162.6</v>
      </c>
      <c r="AB910" s="26">
        <v>418.6</v>
      </c>
      <c r="AC910" s="26">
        <v>472.87</v>
      </c>
      <c r="AD910" s="76">
        <f t="shared" si="204"/>
        <v>45667.4583333333</v>
      </c>
      <c r="AE910" s="27">
        <f t="shared" si="205"/>
        <v>-140.100000000006</v>
      </c>
      <c r="AF910" s="27">
        <f t="shared" si="206"/>
        <v>-2386.8</v>
      </c>
      <c r="AG910" s="27">
        <f t="shared" si="207"/>
        <v>985.799999999999</v>
      </c>
      <c r="AH910" s="27">
        <f t="shared" si="208"/>
        <v>-255.099999999999</v>
      </c>
      <c r="AI910" s="27">
        <f t="shared" si="209"/>
        <v>1692.1</v>
      </c>
      <c r="AJ910" s="27">
        <f t="shared" si="210"/>
        <v>-176.1</v>
      </c>
      <c r="AK910" s="26">
        <f>INDEX(检修、备用和必开!I:I,MATCH(统调负荷!$C910,检修、备用和必开!$A:$A,0))</f>
        <v>10463.6243018128</v>
      </c>
    </row>
    <row r="911" ht="13.8" spans="1:37">
      <c r="A911" s="26">
        <f t="shared" si="198"/>
        <v>5</v>
      </c>
      <c r="B911" s="26">
        <f t="shared" si="199"/>
        <v>11</v>
      </c>
      <c r="C911" t="s">
        <v>31</v>
      </c>
      <c r="D911" s="75">
        <v>0.46875</v>
      </c>
      <c r="E911" s="26">
        <v>96760</v>
      </c>
      <c r="F911" s="26">
        <v>45297.8</v>
      </c>
      <c r="G911" s="26">
        <v>13699</v>
      </c>
      <c r="H911" s="26">
        <v>25360.1</v>
      </c>
      <c r="I911" s="26">
        <v>13810</v>
      </c>
      <c r="J911" s="26">
        <v>-1406.9</v>
      </c>
      <c r="K911" s="26">
        <f t="shared" si="197"/>
        <v>35990.8</v>
      </c>
      <c r="L911" s="27">
        <f t="shared" si="200"/>
        <v>1.97724418462496</v>
      </c>
      <c r="M911" s="75">
        <v>0.46875</v>
      </c>
      <c r="N911" s="26">
        <v>96677.3</v>
      </c>
      <c r="O911" s="26">
        <v>43053.66</v>
      </c>
      <c r="P911" s="26">
        <v>14505.1</v>
      </c>
      <c r="Q911" s="26">
        <v>25180.9</v>
      </c>
      <c r="R911" s="26">
        <v>15455.7</v>
      </c>
      <c r="S911" s="26">
        <v>-1518.06</v>
      </c>
      <c r="T911" s="26">
        <f t="shared" si="201"/>
        <v>33746.66</v>
      </c>
      <c r="U911" s="27">
        <f t="shared" si="202"/>
        <v>1.66009201556641</v>
      </c>
      <c r="V911" s="26">
        <f>INDEX(检修、备用和必开!B:B,MATCH(统调负荷!$C911,检修、备用和必开!$A:$A,0))</f>
        <v>22349.8</v>
      </c>
      <c r="W911" s="26">
        <f>INDEX(检修、备用和必开!C:C,MATCH(统调负荷!$C911,检修、备用和必开!$A:$A,0))</f>
        <v>0</v>
      </c>
      <c r="X911" s="26">
        <f>INDEX(检修、备用和必开!D:D,MATCH(统调负荷!$C911,检修、备用和必开!$A:$A,0))</f>
        <v>9120</v>
      </c>
      <c r="Y911" s="26">
        <f>INDEX(检修、备用和必开!E:E,MATCH(统调负荷!$C911,检修、备用和必开!$A:$A,0))</f>
        <v>9307</v>
      </c>
      <c r="Z911" s="26">
        <f>INDEX(检修、备用和必开!F:F,MATCH(统调负荷!$C911,检修、备用和必开!$A:$A,0))</f>
        <v>980</v>
      </c>
      <c r="AA911" s="26">
        <f t="shared" si="203"/>
        <v>71162.6</v>
      </c>
      <c r="AB911" s="26">
        <v>403.87</v>
      </c>
      <c r="AC911" s="26">
        <v>377.68</v>
      </c>
      <c r="AD911" s="76">
        <f t="shared" si="204"/>
        <v>45667.46875</v>
      </c>
      <c r="AE911" s="27">
        <f t="shared" si="205"/>
        <v>-82.6999999999971</v>
      </c>
      <c r="AF911" s="27">
        <f t="shared" si="206"/>
        <v>-2244.14</v>
      </c>
      <c r="AG911" s="27">
        <f t="shared" si="207"/>
        <v>806.1</v>
      </c>
      <c r="AH911" s="27">
        <f t="shared" si="208"/>
        <v>-179.199999999997</v>
      </c>
      <c r="AI911" s="27">
        <f t="shared" si="209"/>
        <v>1645.7</v>
      </c>
      <c r="AJ911" s="27">
        <f t="shared" si="210"/>
        <v>-111.16</v>
      </c>
      <c r="AK911" s="26">
        <f>INDEX(检修、备用和必开!I:I,MATCH(统调负荷!$C911,检修、备用和必开!$A:$A,0))</f>
        <v>10463.6243018128</v>
      </c>
    </row>
    <row r="912" ht="13.8" spans="1:37">
      <c r="A912" s="26">
        <f t="shared" si="198"/>
        <v>5</v>
      </c>
      <c r="B912" s="26">
        <f t="shared" si="199"/>
        <v>11</v>
      </c>
      <c r="C912" t="s">
        <v>31</v>
      </c>
      <c r="D912" s="75">
        <v>0.479166666666667</v>
      </c>
      <c r="E912" s="26">
        <v>95630</v>
      </c>
      <c r="F912" s="26">
        <v>44887.4</v>
      </c>
      <c r="G912" s="26">
        <v>12716</v>
      </c>
      <c r="H912" s="26">
        <v>25333.5</v>
      </c>
      <c r="I912" s="26">
        <v>14100</v>
      </c>
      <c r="J912" s="26">
        <v>-1406.9</v>
      </c>
      <c r="K912" s="26">
        <f t="shared" si="197"/>
        <v>35580.4</v>
      </c>
      <c r="L912" s="27">
        <f t="shared" si="200"/>
        <v>2.00005058965048</v>
      </c>
      <c r="M912" s="75">
        <v>0.479166666666667</v>
      </c>
      <c r="N912" s="26">
        <v>94657.2</v>
      </c>
      <c r="O912" s="26">
        <v>42139.79</v>
      </c>
      <c r="P912" s="26">
        <v>13198.7</v>
      </c>
      <c r="Q912" s="26">
        <v>25071.2</v>
      </c>
      <c r="R912" s="26">
        <v>15646.7</v>
      </c>
      <c r="S912" s="26">
        <v>-1399.19</v>
      </c>
      <c r="T912" s="26">
        <f t="shared" si="201"/>
        <v>32832.79</v>
      </c>
      <c r="U912" s="27">
        <f t="shared" si="202"/>
        <v>1.69625428964319</v>
      </c>
      <c r="V912" s="26">
        <f>INDEX(检修、备用和必开!B:B,MATCH(统调负荷!$C912,检修、备用和必开!$A:$A,0))</f>
        <v>22349.8</v>
      </c>
      <c r="W912" s="26">
        <f>INDEX(检修、备用和必开!C:C,MATCH(统调负荷!$C912,检修、备用和必开!$A:$A,0))</f>
        <v>0</v>
      </c>
      <c r="X912" s="26">
        <f>INDEX(检修、备用和必开!D:D,MATCH(统调负荷!$C912,检修、备用和必开!$A:$A,0))</f>
        <v>9120</v>
      </c>
      <c r="Y912" s="26">
        <f>INDEX(检修、备用和必开!E:E,MATCH(统调负荷!$C912,检修、备用和必开!$A:$A,0))</f>
        <v>9307</v>
      </c>
      <c r="Z912" s="26">
        <f>INDEX(检修、备用和必开!F:F,MATCH(统调负荷!$C912,检修、备用和必开!$A:$A,0))</f>
        <v>980</v>
      </c>
      <c r="AA912" s="26">
        <f t="shared" si="203"/>
        <v>71162.6</v>
      </c>
      <c r="AB912" s="26">
        <v>406.62</v>
      </c>
      <c r="AC912" s="26">
        <v>256.42</v>
      </c>
      <c r="AD912" s="76">
        <f t="shared" si="204"/>
        <v>45667.4791666667</v>
      </c>
      <c r="AE912" s="27">
        <f t="shared" si="205"/>
        <v>-972.800000000003</v>
      </c>
      <c r="AF912" s="27">
        <f t="shared" si="206"/>
        <v>-2747.61</v>
      </c>
      <c r="AG912" s="27">
        <f t="shared" si="207"/>
        <v>482.700000000001</v>
      </c>
      <c r="AH912" s="27">
        <f t="shared" si="208"/>
        <v>-262.299999999999</v>
      </c>
      <c r="AI912" s="27">
        <f t="shared" si="209"/>
        <v>1546.7</v>
      </c>
      <c r="AJ912" s="27">
        <f t="shared" si="210"/>
        <v>7.71000000000004</v>
      </c>
      <c r="AK912" s="26">
        <f>INDEX(检修、备用和必开!I:I,MATCH(统调负荷!$C912,检修、备用和必开!$A:$A,0))</f>
        <v>10463.6243018128</v>
      </c>
    </row>
    <row r="913" ht="13.8" spans="1:37">
      <c r="A913" s="26">
        <f t="shared" si="198"/>
        <v>5</v>
      </c>
      <c r="B913" s="26">
        <f t="shared" si="199"/>
        <v>11</v>
      </c>
      <c r="C913" t="s">
        <v>31</v>
      </c>
      <c r="D913" s="75">
        <v>0.489583333333333</v>
      </c>
      <c r="E913" s="26">
        <v>92750</v>
      </c>
      <c r="F913" s="26">
        <v>44155.7</v>
      </c>
      <c r="G913" s="26">
        <v>10463</v>
      </c>
      <c r="H913" s="26">
        <v>25267.2</v>
      </c>
      <c r="I913" s="26">
        <v>14271</v>
      </c>
      <c r="J913" s="26">
        <v>-1406.9</v>
      </c>
      <c r="K913" s="26">
        <f t="shared" si="197"/>
        <v>34848.7</v>
      </c>
      <c r="L913" s="27">
        <f t="shared" si="200"/>
        <v>2.04204460998545</v>
      </c>
      <c r="M913" s="75">
        <v>0.489583333333333</v>
      </c>
      <c r="N913" s="26">
        <v>91792.5</v>
      </c>
      <c r="O913" s="26">
        <v>40664.53</v>
      </c>
      <c r="P913" s="26">
        <v>11632.8</v>
      </c>
      <c r="Q913" s="26">
        <v>25113.5</v>
      </c>
      <c r="R913" s="26">
        <v>15781.3</v>
      </c>
      <c r="S913" s="26">
        <v>-1399.63</v>
      </c>
      <c r="T913" s="26">
        <f t="shared" si="201"/>
        <v>31357.53</v>
      </c>
      <c r="U913" s="27">
        <f t="shared" si="202"/>
        <v>1.7580766415342</v>
      </c>
      <c r="V913" s="26">
        <f>INDEX(检修、备用和必开!B:B,MATCH(统调负荷!$C913,检修、备用和必开!$A:$A,0))</f>
        <v>22349.8</v>
      </c>
      <c r="W913" s="26">
        <f>INDEX(检修、备用和必开!C:C,MATCH(统调负荷!$C913,检修、备用和必开!$A:$A,0))</f>
        <v>0</v>
      </c>
      <c r="X913" s="26">
        <f>INDEX(检修、备用和必开!D:D,MATCH(统调负荷!$C913,检修、备用和必开!$A:$A,0))</f>
        <v>9120</v>
      </c>
      <c r="Y913" s="26">
        <f>INDEX(检修、备用和必开!E:E,MATCH(统调负荷!$C913,检修、备用和必开!$A:$A,0))</f>
        <v>9307</v>
      </c>
      <c r="Z913" s="26">
        <f>INDEX(检修、备用和必开!F:F,MATCH(统调负荷!$C913,检修、备用和必开!$A:$A,0))</f>
        <v>980</v>
      </c>
      <c r="AA913" s="26">
        <f t="shared" si="203"/>
        <v>71162.6</v>
      </c>
      <c r="AB913" s="26">
        <v>422.38</v>
      </c>
      <c r="AC913" s="26">
        <v>388.37</v>
      </c>
      <c r="AD913" s="76">
        <f t="shared" si="204"/>
        <v>45667.4895833333</v>
      </c>
      <c r="AE913" s="27">
        <f t="shared" si="205"/>
        <v>-957.5</v>
      </c>
      <c r="AF913" s="27">
        <f t="shared" si="206"/>
        <v>-3491.17</v>
      </c>
      <c r="AG913" s="27">
        <f t="shared" si="207"/>
        <v>1169.8</v>
      </c>
      <c r="AH913" s="27">
        <f t="shared" si="208"/>
        <v>-153.700000000001</v>
      </c>
      <c r="AI913" s="27">
        <f t="shared" si="209"/>
        <v>1510.3</v>
      </c>
      <c r="AJ913" s="27">
        <f t="shared" si="210"/>
        <v>7.26999999999998</v>
      </c>
      <c r="AK913" s="26">
        <f>INDEX(检修、备用和必开!I:I,MATCH(统调负荷!$C913,检修、备用和必开!$A:$A,0))</f>
        <v>10463.6243018128</v>
      </c>
    </row>
    <row r="914" ht="13.8" spans="1:37">
      <c r="A914" s="26">
        <f t="shared" si="198"/>
        <v>5</v>
      </c>
      <c r="B914" s="26">
        <f t="shared" si="199"/>
        <v>12</v>
      </c>
      <c r="C914" t="s">
        <v>31</v>
      </c>
      <c r="D914" s="75">
        <v>0.5</v>
      </c>
      <c r="E914" s="26">
        <v>86550</v>
      </c>
      <c r="F914" s="26">
        <v>38826</v>
      </c>
      <c r="G914" s="26">
        <v>10905</v>
      </c>
      <c r="H914" s="26">
        <v>23827.9</v>
      </c>
      <c r="I914" s="26">
        <v>14398</v>
      </c>
      <c r="J914" s="26">
        <v>-1406.9</v>
      </c>
      <c r="K914" s="26">
        <f t="shared" si="197"/>
        <v>29519</v>
      </c>
      <c r="L914" s="27">
        <f t="shared" si="200"/>
        <v>2.41073884616687</v>
      </c>
      <c r="M914" s="75">
        <v>0.5</v>
      </c>
      <c r="N914" s="26">
        <v>85687.1</v>
      </c>
      <c r="O914" s="26">
        <v>36732.16</v>
      </c>
      <c r="P914" s="26">
        <v>11673.9</v>
      </c>
      <c r="Q914" s="26">
        <v>22817</v>
      </c>
      <c r="R914" s="26">
        <v>15884.3</v>
      </c>
      <c r="S914" s="26">
        <v>-1420.26</v>
      </c>
      <c r="T914" s="26">
        <f t="shared" si="201"/>
        <v>27425.16</v>
      </c>
      <c r="U914" s="27">
        <f t="shared" si="202"/>
        <v>1.94725101764502</v>
      </c>
      <c r="V914" s="26">
        <f>INDEX(检修、备用和必开!B:B,MATCH(统调负荷!$C914,检修、备用和必开!$A:$A,0))</f>
        <v>22349.8</v>
      </c>
      <c r="W914" s="26">
        <f>INDEX(检修、备用和必开!C:C,MATCH(统调负荷!$C914,检修、备用和必开!$A:$A,0))</f>
        <v>0</v>
      </c>
      <c r="X914" s="26">
        <f>INDEX(检修、备用和必开!D:D,MATCH(统调负荷!$C914,检修、备用和必开!$A:$A,0))</f>
        <v>9120</v>
      </c>
      <c r="Y914" s="26">
        <f>INDEX(检修、备用和必开!E:E,MATCH(统调负荷!$C914,检修、备用和必开!$A:$A,0))</f>
        <v>9307</v>
      </c>
      <c r="Z914" s="26">
        <f>INDEX(检修、备用和必开!F:F,MATCH(统调负荷!$C914,检修、备用和必开!$A:$A,0))</f>
        <v>980</v>
      </c>
      <c r="AA914" s="26">
        <f t="shared" si="203"/>
        <v>71162.6</v>
      </c>
      <c r="AB914" s="26">
        <v>342.12</v>
      </c>
      <c r="AC914" s="26">
        <v>178.44</v>
      </c>
      <c r="AD914" s="76">
        <f t="shared" si="204"/>
        <v>45667.5</v>
      </c>
      <c r="AE914" s="27">
        <f t="shared" si="205"/>
        <v>-862.899999999994</v>
      </c>
      <c r="AF914" s="27">
        <f t="shared" si="206"/>
        <v>-2093.84</v>
      </c>
      <c r="AG914" s="27">
        <f t="shared" si="207"/>
        <v>768.9</v>
      </c>
      <c r="AH914" s="27">
        <f t="shared" si="208"/>
        <v>-1010.9</v>
      </c>
      <c r="AI914" s="27">
        <f t="shared" si="209"/>
        <v>1486.3</v>
      </c>
      <c r="AJ914" s="27">
        <f t="shared" si="210"/>
        <v>-13.3599999999999</v>
      </c>
      <c r="AK914" s="26">
        <f>INDEX(检修、备用和必开!I:I,MATCH(统调负荷!$C914,检修、备用和必开!$A:$A,0))</f>
        <v>10463.6243018128</v>
      </c>
    </row>
    <row r="915" ht="13.8" spans="1:37">
      <c r="A915" s="26">
        <f t="shared" si="198"/>
        <v>5</v>
      </c>
      <c r="B915" s="26">
        <f t="shared" si="199"/>
        <v>12</v>
      </c>
      <c r="C915" t="s">
        <v>31</v>
      </c>
      <c r="D915" s="75">
        <v>0.510416666666667</v>
      </c>
      <c r="E915" s="26">
        <v>87005</v>
      </c>
      <c r="F915" s="26">
        <v>40445.59</v>
      </c>
      <c r="G915" s="26">
        <v>10466</v>
      </c>
      <c r="H915" s="26">
        <v>23015.3</v>
      </c>
      <c r="I915" s="26">
        <v>14485</v>
      </c>
      <c r="J915" s="26">
        <v>-1406.89</v>
      </c>
      <c r="K915" s="26">
        <f t="shared" si="197"/>
        <v>31138.59</v>
      </c>
      <c r="L915" s="27">
        <f t="shared" si="200"/>
        <v>2.28535074966464</v>
      </c>
      <c r="M915" s="75">
        <v>0.510416666666667</v>
      </c>
      <c r="N915" s="26">
        <v>85905.2</v>
      </c>
      <c r="O915" s="26">
        <v>37408.09</v>
      </c>
      <c r="P915" s="26">
        <v>11168.8</v>
      </c>
      <c r="Q915" s="26">
        <v>22720.4</v>
      </c>
      <c r="R915" s="26">
        <v>15969.7</v>
      </c>
      <c r="S915" s="26">
        <v>-1361.79</v>
      </c>
      <c r="T915" s="26">
        <f t="shared" si="201"/>
        <v>28101.09</v>
      </c>
      <c r="U915" s="27">
        <f t="shared" si="202"/>
        <v>1.9118892004506</v>
      </c>
      <c r="V915" s="26">
        <f>INDEX(检修、备用和必开!B:B,MATCH(统调负荷!$C915,检修、备用和必开!$A:$A,0))</f>
        <v>22349.8</v>
      </c>
      <c r="W915" s="26">
        <f>INDEX(检修、备用和必开!C:C,MATCH(统调负荷!$C915,检修、备用和必开!$A:$A,0))</f>
        <v>0</v>
      </c>
      <c r="X915" s="26">
        <f>INDEX(检修、备用和必开!D:D,MATCH(统调负荷!$C915,检修、备用和必开!$A:$A,0))</f>
        <v>9120</v>
      </c>
      <c r="Y915" s="26">
        <f>INDEX(检修、备用和必开!E:E,MATCH(统调负荷!$C915,检修、备用和必开!$A:$A,0))</f>
        <v>9307</v>
      </c>
      <c r="Z915" s="26">
        <f>INDEX(检修、备用和必开!F:F,MATCH(统调负荷!$C915,检修、备用和必开!$A:$A,0))</f>
        <v>980</v>
      </c>
      <c r="AA915" s="26">
        <f t="shared" si="203"/>
        <v>71162.6</v>
      </c>
      <c r="AB915" s="26">
        <v>335.24</v>
      </c>
      <c r="AC915" s="26">
        <v>302.65</v>
      </c>
      <c r="AD915" s="76">
        <f t="shared" si="204"/>
        <v>45667.5104166667</v>
      </c>
      <c r="AE915" s="27">
        <f t="shared" si="205"/>
        <v>-1099.8</v>
      </c>
      <c r="AF915" s="27">
        <f t="shared" si="206"/>
        <v>-3037.5</v>
      </c>
      <c r="AG915" s="27">
        <f t="shared" si="207"/>
        <v>702.799999999999</v>
      </c>
      <c r="AH915" s="27">
        <f t="shared" si="208"/>
        <v>-294.899999999998</v>
      </c>
      <c r="AI915" s="27">
        <f t="shared" si="209"/>
        <v>1484.7</v>
      </c>
      <c r="AJ915" s="27">
        <f t="shared" si="210"/>
        <v>45.1000000000001</v>
      </c>
      <c r="AK915" s="26">
        <f>INDEX(检修、备用和必开!I:I,MATCH(统调负荷!$C915,检修、备用和必开!$A:$A,0))</f>
        <v>10463.6243018128</v>
      </c>
    </row>
    <row r="916" ht="13.8" spans="1:37">
      <c r="A916" s="26">
        <f t="shared" si="198"/>
        <v>5</v>
      </c>
      <c r="B916" s="26">
        <f t="shared" si="199"/>
        <v>12</v>
      </c>
      <c r="C916" t="s">
        <v>31</v>
      </c>
      <c r="D916" s="75">
        <v>0.520833333333333</v>
      </c>
      <c r="E916" s="26">
        <v>86180</v>
      </c>
      <c r="F916" s="26">
        <v>40203.45</v>
      </c>
      <c r="G916" s="26">
        <v>10049</v>
      </c>
      <c r="H916" s="26">
        <v>22857.7</v>
      </c>
      <c r="I916" s="26">
        <v>14477</v>
      </c>
      <c r="J916" s="26">
        <v>-1407.15</v>
      </c>
      <c r="K916" s="26">
        <f t="shared" si="197"/>
        <v>30896.45</v>
      </c>
      <c r="L916" s="27">
        <f t="shared" si="200"/>
        <v>2.3032613779253</v>
      </c>
      <c r="M916" s="75">
        <v>0.520833333333333</v>
      </c>
      <c r="N916" s="26">
        <v>85382.5</v>
      </c>
      <c r="O916" s="26">
        <v>36857.71</v>
      </c>
      <c r="P916" s="26">
        <v>11356.8</v>
      </c>
      <c r="Q916" s="26">
        <v>22543.7</v>
      </c>
      <c r="R916" s="26">
        <v>15993.1</v>
      </c>
      <c r="S916" s="26">
        <v>-1368.81</v>
      </c>
      <c r="T916" s="26">
        <f t="shared" si="201"/>
        <v>27550.71</v>
      </c>
      <c r="U916" s="27">
        <f t="shared" si="202"/>
        <v>1.94058418830723</v>
      </c>
      <c r="V916" s="26">
        <f>INDEX(检修、备用和必开!B:B,MATCH(统调负荷!$C916,检修、备用和必开!$A:$A,0))</f>
        <v>22349.8</v>
      </c>
      <c r="W916" s="26">
        <f>INDEX(检修、备用和必开!C:C,MATCH(统调负荷!$C916,检修、备用和必开!$A:$A,0))</f>
        <v>0</v>
      </c>
      <c r="X916" s="26">
        <f>INDEX(检修、备用和必开!D:D,MATCH(统调负荷!$C916,检修、备用和必开!$A:$A,0))</f>
        <v>9120</v>
      </c>
      <c r="Y916" s="26">
        <f>INDEX(检修、备用和必开!E:E,MATCH(统调负荷!$C916,检修、备用和必开!$A:$A,0))</f>
        <v>9307</v>
      </c>
      <c r="Z916" s="26">
        <f>INDEX(检修、备用和必开!F:F,MATCH(统调负荷!$C916,检修、备用和必开!$A:$A,0))</f>
        <v>980</v>
      </c>
      <c r="AA916" s="26">
        <f t="shared" si="203"/>
        <v>71162.6</v>
      </c>
      <c r="AB916" s="26">
        <v>320.9</v>
      </c>
      <c r="AC916" s="26">
        <v>255.16</v>
      </c>
      <c r="AD916" s="76">
        <f t="shared" si="204"/>
        <v>45667.5208333333</v>
      </c>
      <c r="AE916" s="27">
        <f t="shared" si="205"/>
        <v>-797.5</v>
      </c>
      <c r="AF916" s="27">
        <f t="shared" si="206"/>
        <v>-3345.74</v>
      </c>
      <c r="AG916" s="27">
        <f t="shared" si="207"/>
        <v>1307.8</v>
      </c>
      <c r="AH916" s="27">
        <f t="shared" si="208"/>
        <v>-314</v>
      </c>
      <c r="AI916" s="27">
        <f t="shared" si="209"/>
        <v>1516.1</v>
      </c>
      <c r="AJ916" s="27">
        <f t="shared" si="210"/>
        <v>38.3400000000001</v>
      </c>
      <c r="AK916" s="26">
        <f>INDEX(检修、备用和必开!I:I,MATCH(统调负荷!$C916,检修、备用和必开!$A:$A,0))</f>
        <v>10463.6243018128</v>
      </c>
    </row>
    <row r="917" ht="13.8" spans="1:37">
      <c r="A917" s="26">
        <f t="shared" si="198"/>
        <v>5</v>
      </c>
      <c r="B917" s="26">
        <f t="shared" si="199"/>
        <v>12</v>
      </c>
      <c r="C917" t="s">
        <v>31</v>
      </c>
      <c r="D917" s="75">
        <v>0.53125</v>
      </c>
      <c r="E917" s="26">
        <v>85680</v>
      </c>
      <c r="F917" s="26">
        <v>40271.7</v>
      </c>
      <c r="G917" s="26">
        <v>9621</v>
      </c>
      <c r="H917" s="26">
        <v>22729.2</v>
      </c>
      <c r="I917" s="26">
        <v>14465</v>
      </c>
      <c r="J917" s="26">
        <v>-1406.9</v>
      </c>
      <c r="K917" s="26">
        <f t="shared" si="197"/>
        <v>30964.7</v>
      </c>
      <c r="L917" s="27">
        <f t="shared" si="200"/>
        <v>2.29818470710196</v>
      </c>
      <c r="M917" s="75">
        <v>0.53125</v>
      </c>
      <c r="N917" s="26">
        <v>85032.2</v>
      </c>
      <c r="O917" s="26">
        <v>37402.99</v>
      </c>
      <c r="P917" s="26">
        <v>10669</v>
      </c>
      <c r="Q917" s="26">
        <v>22421.9</v>
      </c>
      <c r="R917" s="26">
        <v>15954.5</v>
      </c>
      <c r="S917" s="26">
        <v>-1416.19</v>
      </c>
      <c r="T917" s="26">
        <f t="shared" si="201"/>
        <v>28095.99</v>
      </c>
      <c r="U917" s="27">
        <f t="shared" si="202"/>
        <v>1.91215120167433</v>
      </c>
      <c r="V917" s="26">
        <f>INDEX(检修、备用和必开!B:B,MATCH(统调负荷!$C917,检修、备用和必开!$A:$A,0))</f>
        <v>22349.8</v>
      </c>
      <c r="W917" s="26">
        <f>INDEX(检修、备用和必开!C:C,MATCH(统调负荷!$C917,检修、备用和必开!$A:$A,0))</f>
        <v>0</v>
      </c>
      <c r="X917" s="26">
        <f>INDEX(检修、备用和必开!D:D,MATCH(统调负荷!$C917,检修、备用和必开!$A:$A,0))</f>
        <v>9120</v>
      </c>
      <c r="Y917" s="26">
        <f>INDEX(检修、备用和必开!E:E,MATCH(统调负荷!$C917,检修、备用和必开!$A:$A,0))</f>
        <v>9307</v>
      </c>
      <c r="Z917" s="26">
        <f>INDEX(检修、备用和必开!F:F,MATCH(统调负荷!$C917,检修、备用和必开!$A:$A,0))</f>
        <v>980</v>
      </c>
      <c r="AA917" s="26">
        <f t="shared" si="203"/>
        <v>71162.6</v>
      </c>
      <c r="AB917" s="26">
        <v>314.13</v>
      </c>
      <c r="AC917" s="26">
        <v>366.97</v>
      </c>
      <c r="AD917" s="76">
        <f t="shared" si="204"/>
        <v>45667.53125</v>
      </c>
      <c r="AE917" s="27">
        <f t="shared" si="205"/>
        <v>-647.800000000003</v>
      </c>
      <c r="AF917" s="27">
        <f t="shared" si="206"/>
        <v>-2868.71</v>
      </c>
      <c r="AG917" s="27">
        <f t="shared" si="207"/>
        <v>1048</v>
      </c>
      <c r="AH917" s="27">
        <f t="shared" si="208"/>
        <v>-307.299999999999</v>
      </c>
      <c r="AI917" s="27">
        <f t="shared" si="209"/>
        <v>1489.5</v>
      </c>
      <c r="AJ917" s="27">
        <f t="shared" si="210"/>
        <v>-9.28999999999996</v>
      </c>
      <c r="AK917" s="26">
        <f>INDEX(检修、备用和必开!I:I,MATCH(统调负荷!$C917,检修、备用和必开!$A:$A,0))</f>
        <v>10463.6243018128</v>
      </c>
    </row>
    <row r="918" ht="13.8" spans="1:37">
      <c r="A918" s="26">
        <f t="shared" si="198"/>
        <v>5</v>
      </c>
      <c r="B918" s="26">
        <f t="shared" si="199"/>
        <v>13</v>
      </c>
      <c r="C918" t="s">
        <v>31</v>
      </c>
      <c r="D918" s="75">
        <v>0.541666666666667</v>
      </c>
      <c r="E918" s="26">
        <v>85515</v>
      </c>
      <c r="F918" s="26">
        <v>40794.5</v>
      </c>
      <c r="G918" s="26">
        <v>9017</v>
      </c>
      <c r="H918" s="26">
        <v>22716.4</v>
      </c>
      <c r="I918" s="26">
        <v>14394</v>
      </c>
      <c r="J918" s="26">
        <v>-1406.9</v>
      </c>
      <c r="K918" s="26">
        <f t="shared" si="197"/>
        <v>31487.5</v>
      </c>
      <c r="L918" s="27">
        <f t="shared" si="200"/>
        <v>2.26002699483922</v>
      </c>
      <c r="M918" s="75">
        <v>0.541666666666667</v>
      </c>
      <c r="N918" s="26">
        <v>84941.6</v>
      </c>
      <c r="O918" s="26">
        <v>38184.06</v>
      </c>
      <c r="P918" s="26">
        <v>10125.2</v>
      </c>
      <c r="Q918" s="26">
        <v>22229</v>
      </c>
      <c r="R918" s="26">
        <v>15861.7</v>
      </c>
      <c r="S918" s="26">
        <v>-1458.36</v>
      </c>
      <c r="T918" s="26">
        <f t="shared" si="201"/>
        <v>28877.06</v>
      </c>
      <c r="U918" s="27">
        <f t="shared" si="202"/>
        <v>1.87284489905272</v>
      </c>
      <c r="V918" s="26">
        <f>INDEX(检修、备用和必开!B:B,MATCH(统调负荷!$C918,检修、备用和必开!$A:$A,0))</f>
        <v>22349.8</v>
      </c>
      <c r="W918" s="26">
        <f>INDEX(检修、备用和必开!C:C,MATCH(统调负荷!$C918,检修、备用和必开!$A:$A,0))</f>
        <v>0</v>
      </c>
      <c r="X918" s="26">
        <f>INDEX(检修、备用和必开!D:D,MATCH(统调负荷!$C918,检修、备用和必开!$A:$A,0))</f>
        <v>9120</v>
      </c>
      <c r="Y918" s="26">
        <f>INDEX(检修、备用和必开!E:E,MATCH(统调负荷!$C918,检修、备用和必开!$A:$A,0))</f>
        <v>9307</v>
      </c>
      <c r="Z918" s="26">
        <f>INDEX(检修、备用和必开!F:F,MATCH(统调负荷!$C918,检修、备用和必开!$A:$A,0))</f>
        <v>980</v>
      </c>
      <c r="AA918" s="26">
        <f t="shared" si="203"/>
        <v>71162.6</v>
      </c>
      <c r="AB918" s="26">
        <v>347.67</v>
      </c>
      <c r="AC918" s="26">
        <v>411.86</v>
      </c>
      <c r="AD918" s="76">
        <f t="shared" si="204"/>
        <v>45667.5416666667</v>
      </c>
      <c r="AE918" s="27">
        <f t="shared" si="205"/>
        <v>-573.399999999994</v>
      </c>
      <c r="AF918" s="27">
        <f t="shared" si="206"/>
        <v>-2610.44</v>
      </c>
      <c r="AG918" s="27">
        <f t="shared" si="207"/>
        <v>1108.2</v>
      </c>
      <c r="AH918" s="27">
        <f t="shared" si="208"/>
        <v>-487.400000000001</v>
      </c>
      <c r="AI918" s="27">
        <f t="shared" si="209"/>
        <v>1467.7</v>
      </c>
      <c r="AJ918" s="27">
        <f t="shared" si="210"/>
        <v>-51.4599999999998</v>
      </c>
      <c r="AK918" s="26">
        <f>INDEX(检修、备用和必开!I:I,MATCH(统调负荷!$C918,检修、备用和必开!$A:$A,0))</f>
        <v>10463.6243018128</v>
      </c>
    </row>
    <row r="919" ht="13.8" spans="1:37">
      <c r="A919" s="26">
        <f t="shared" si="198"/>
        <v>5</v>
      </c>
      <c r="B919" s="26">
        <f t="shared" si="199"/>
        <v>13</v>
      </c>
      <c r="C919" t="s">
        <v>31</v>
      </c>
      <c r="D919" s="75">
        <v>0.552083333333333</v>
      </c>
      <c r="E919" s="26">
        <v>86645</v>
      </c>
      <c r="F919" s="26">
        <v>41549.5</v>
      </c>
      <c r="G919" s="26">
        <v>8977</v>
      </c>
      <c r="H919" s="26">
        <v>23243.6</v>
      </c>
      <c r="I919" s="26">
        <v>14282</v>
      </c>
      <c r="J919" s="26">
        <v>-1407.1</v>
      </c>
      <c r="K919" s="26">
        <f t="shared" si="197"/>
        <v>32242.5</v>
      </c>
      <c r="L919" s="27">
        <f t="shared" si="200"/>
        <v>2.20710552841746</v>
      </c>
      <c r="M919" s="75">
        <v>0.552083333333333</v>
      </c>
      <c r="N919" s="26">
        <v>86383.4</v>
      </c>
      <c r="O919" s="26">
        <v>39843.74</v>
      </c>
      <c r="P919" s="26">
        <v>8816.05</v>
      </c>
      <c r="Q919" s="26">
        <v>23317.8</v>
      </c>
      <c r="R919" s="26">
        <v>15804.3</v>
      </c>
      <c r="S919" s="26">
        <v>-1398.49</v>
      </c>
      <c r="T919" s="26">
        <f t="shared" si="201"/>
        <v>30536.74</v>
      </c>
      <c r="U919" s="27">
        <f t="shared" si="202"/>
        <v>1.79446419448497</v>
      </c>
      <c r="V919" s="26">
        <f>INDEX(检修、备用和必开!B:B,MATCH(统调负荷!$C919,检修、备用和必开!$A:$A,0))</f>
        <v>22349.8</v>
      </c>
      <c r="W919" s="26">
        <f>INDEX(检修、备用和必开!C:C,MATCH(统调负荷!$C919,检修、备用和必开!$A:$A,0))</f>
        <v>0</v>
      </c>
      <c r="X919" s="26">
        <f>INDEX(检修、备用和必开!D:D,MATCH(统调负荷!$C919,检修、备用和必开!$A:$A,0))</f>
        <v>9120</v>
      </c>
      <c r="Y919" s="26">
        <f>INDEX(检修、备用和必开!E:E,MATCH(统调负荷!$C919,检修、备用和必开!$A:$A,0))</f>
        <v>9307</v>
      </c>
      <c r="Z919" s="26">
        <f>INDEX(检修、备用和必开!F:F,MATCH(统调负荷!$C919,检修、备用和必开!$A:$A,0))</f>
        <v>980</v>
      </c>
      <c r="AA919" s="26">
        <f t="shared" si="203"/>
        <v>71162.6</v>
      </c>
      <c r="AB919" s="26">
        <v>363.62</v>
      </c>
      <c r="AC919" s="26">
        <v>534.92</v>
      </c>
      <c r="AD919" s="76">
        <f t="shared" si="204"/>
        <v>45667.5520833333</v>
      </c>
      <c r="AE919" s="27">
        <f t="shared" si="205"/>
        <v>-261.600000000006</v>
      </c>
      <c r="AF919" s="27">
        <f t="shared" si="206"/>
        <v>-1705.76</v>
      </c>
      <c r="AG919" s="27">
        <f t="shared" si="207"/>
        <v>-160.950000000001</v>
      </c>
      <c r="AH919" s="27">
        <f t="shared" si="208"/>
        <v>74.2000000000007</v>
      </c>
      <c r="AI919" s="27">
        <f t="shared" si="209"/>
        <v>1522.3</v>
      </c>
      <c r="AJ919" s="27">
        <f t="shared" si="210"/>
        <v>8.6099999999999</v>
      </c>
      <c r="AK919" s="26">
        <f>INDEX(检修、备用和必开!I:I,MATCH(统调负荷!$C919,检修、备用和必开!$A:$A,0))</f>
        <v>10463.6243018128</v>
      </c>
    </row>
    <row r="920" ht="13.8" spans="1:37">
      <c r="A920" s="26">
        <f t="shared" si="198"/>
        <v>5</v>
      </c>
      <c r="B920" s="26">
        <f t="shared" si="199"/>
        <v>13</v>
      </c>
      <c r="C920" t="s">
        <v>31</v>
      </c>
      <c r="D920" s="75">
        <v>0.5625</v>
      </c>
      <c r="E920" s="26">
        <v>88730</v>
      </c>
      <c r="F920" s="26">
        <v>42905.19</v>
      </c>
      <c r="G920" s="26">
        <v>8986</v>
      </c>
      <c r="H920" s="26">
        <v>24117.7</v>
      </c>
      <c r="I920" s="26">
        <v>14128</v>
      </c>
      <c r="J920" s="26">
        <v>-1406.89</v>
      </c>
      <c r="K920" s="26">
        <f t="shared" si="197"/>
        <v>33598.19</v>
      </c>
      <c r="L920" s="27">
        <f t="shared" si="200"/>
        <v>2.11804862107155</v>
      </c>
      <c r="M920" s="75">
        <v>0.5625</v>
      </c>
      <c r="N920" s="26">
        <v>88345.6</v>
      </c>
      <c r="O920" s="26">
        <v>41133.81</v>
      </c>
      <c r="P920" s="26">
        <v>8996.07</v>
      </c>
      <c r="Q920" s="26">
        <v>23961.1</v>
      </c>
      <c r="R920" s="26">
        <v>15605.1</v>
      </c>
      <c r="S920" s="26">
        <v>-1350.48</v>
      </c>
      <c r="T920" s="26">
        <f t="shared" si="201"/>
        <v>31826.81</v>
      </c>
      <c r="U920" s="27">
        <f t="shared" si="202"/>
        <v>1.73792781415695</v>
      </c>
      <c r="V920" s="26">
        <f>INDEX(检修、备用和必开!B:B,MATCH(统调负荷!$C920,检修、备用和必开!$A:$A,0))</f>
        <v>22349.8</v>
      </c>
      <c r="W920" s="26">
        <f>INDEX(检修、备用和必开!C:C,MATCH(统调负荷!$C920,检修、备用和必开!$A:$A,0))</f>
        <v>0</v>
      </c>
      <c r="X920" s="26">
        <f>INDEX(检修、备用和必开!D:D,MATCH(统调负荷!$C920,检修、备用和必开!$A:$A,0))</f>
        <v>9120</v>
      </c>
      <c r="Y920" s="26">
        <f>INDEX(检修、备用和必开!E:E,MATCH(统调负荷!$C920,检修、备用和必开!$A:$A,0))</f>
        <v>9307</v>
      </c>
      <c r="Z920" s="26">
        <f>INDEX(检修、备用和必开!F:F,MATCH(统调负荷!$C920,检修、备用和必开!$A:$A,0))</f>
        <v>980</v>
      </c>
      <c r="AA920" s="26">
        <f t="shared" si="203"/>
        <v>71162.6</v>
      </c>
      <c r="AB920" s="26">
        <v>367.39</v>
      </c>
      <c r="AC920" s="26">
        <v>576.14</v>
      </c>
      <c r="AD920" s="76">
        <f t="shared" si="204"/>
        <v>45667.5625</v>
      </c>
      <c r="AE920" s="27">
        <f t="shared" si="205"/>
        <v>-384.399999999994</v>
      </c>
      <c r="AF920" s="27">
        <f t="shared" si="206"/>
        <v>-1771.38</v>
      </c>
      <c r="AG920" s="27">
        <f t="shared" si="207"/>
        <v>10.0699999999997</v>
      </c>
      <c r="AH920" s="27">
        <f t="shared" si="208"/>
        <v>-156.600000000002</v>
      </c>
      <c r="AI920" s="27">
        <f t="shared" si="209"/>
        <v>1477.1</v>
      </c>
      <c r="AJ920" s="27">
        <f t="shared" si="210"/>
        <v>56.4100000000001</v>
      </c>
      <c r="AK920" s="26">
        <f>INDEX(检修、备用和必开!I:I,MATCH(统调负荷!$C920,检修、备用和必开!$A:$A,0))</f>
        <v>10463.6243018128</v>
      </c>
    </row>
    <row r="921" ht="13.8" spans="1:37">
      <c r="A921" s="26">
        <f t="shared" si="198"/>
        <v>5</v>
      </c>
      <c r="B921" s="26">
        <f t="shared" si="199"/>
        <v>13</v>
      </c>
      <c r="C921" t="s">
        <v>31</v>
      </c>
      <c r="D921" s="75">
        <v>0.572916666666667</v>
      </c>
      <c r="E921" s="26">
        <v>92105</v>
      </c>
      <c r="F921" s="26">
        <v>46677.19</v>
      </c>
      <c r="G921" s="26">
        <v>8977</v>
      </c>
      <c r="H921" s="26">
        <v>23953.9</v>
      </c>
      <c r="I921" s="26">
        <v>13904</v>
      </c>
      <c r="J921" s="26">
        <v>-1407.09</v>
      </c>
      <c r="K921" s="26">
        <f t="shared" si="197"/>
        <v>37370.19</v>
      </c>
      <c r="L921" s="27">
        <f t="shared" si="200"/>
        <v>1.90426112363892</v>
      </c>
      <c r="M921" s="75">
        <v>0.572916666666667</v>
      </c>
      <c r="N921" s="26">
        <v>92067.7</v>
      </c>
      <c r="O921" s="26">
        <v>44401.36</v>
      </c>
      <c r="P921" s="26">
        <v>9260.15</v>
      </c>
      <c r="Q921" s="26">
        <v>24437.5</v>
      </c>
      <c r="R921" s="26">
        <v>15371.1</v>
      </c>
      <c r="S921" s="26">
        <v>-1402.41</v>
      </c>
      <c r="T921" s="26">
        <f t="shared" si="201"/>
        <v>35094.36</v>
      </c>
      <c r="U921" s="27">
        <f t="shared" si="202"/>
        <v>1.60949067226123</v>
      </c>
      <c r="V921" s="26">
        <f>INDEX(检修、备用和必开!B:B,MATCH(统调负荷!$C921,检修、备用和必开!$A:$A,0))</f>
        <v>22349.8</v>
      </c>
      <c r="W921" s="26">
        <f>INDEX(检修、备用和必开!C:C,MATCH(统调负荷!$C921,检修、备用和必开!$A:$A,0))</f>
        <v>0</v>
      </c>
      <c r="X921" s="26">
        <f>INDEX(检修、备用和必开!D:D,MATCH(统调负荷!$C921,检修、备用和必开!$A:$A,0))</f>
        <v>9120</v>
      </c>
      <c r="Y921" s="26">
        <f>INDEX(检修、备用和必开!E:E,MATCH(统调负荷!$C921,检修、备用和必开!$A:$A,0))</f>
        <v>9307</v>
      </c>
      <c r="Z921" s="26">
        <f>INDEX(检修、备用和必开!F:F,MATCH(统调负荷!$C921,检修、备用和必开!$A:$A,0))</f>
        <v>980</v>
      </c>
      <c r="AA921" s="26">
        <f t="shared" si="203"/>
        <v>71162.6</v>
      </c>
      <c r="AB921" s="26">
        <v>422.87</v>
      </c>
      <c r="AC921" s="26">
        <v>576.36</v>
      </c>
      <c r="AD921" s="76">
        <f t="shared" si="204"/>
        <v>45667.5729166667</v>
      </c>
      <c r="AE921" s="27">
        <f t="shared" si="205"/>
        <v>-37.3000000000029</v>
      </c>
      <c r="AF921" s="27">
        <f t="shared" si="206"/>
        <v>-2275.83</v>
      </c>
      <c r="AG921" s="27">
        <f t="shared" si="207"/>
        <v>283.15</v>
      </c>
      <c r="AH921" s="27">
        <f t="shared" si="208"/>
        <v>483.599999999999</v>
      </c>
      <c r="AI921" s="27">
        <f t="shared" si="209"/>
        <v>1467.1</v>
      </c>
      <c r="AJ921" s="27">
        <f t="shared" si="210"/>
        <v>4.67999999999984</v>
      </c>
      <c r="AK921" s="26">
        <f>INDEX(检修、备用和必开!I:I,MATCH(统调负荷!$C921,检修、备用和必开!$A:$A,0))</f>
        <v>10463.6243018128</v>
      </c>
    </row>
    <row r="922" ht="13.8" spans="1:37">
      <c r="A922" s="26">
        <f t="shared" si="198"/>
        <v>5</v>
      </c>
      <c r="B922" s="26">
        <f t="shared" si="199"/>
        <v>14</v>
      </c>
      <c r="C922" t="s">
        <v>31</v>
      </c>
      <c r="D922" s="75">
        <v>0.583333333333333</v>
      </c>
      <c r="E922" s="26">
        <v>91860</v>
      </c>
      <c r="F922" s="26">
        <v>46581.8</v>
      </c>
      <c r="G922" s="26">
        <v>9117</v>
      </c>
      <c r="H922" s="26">
        <v>23924.5</v>
      </c>
      <c r="I922" s="26">
        <v>13644</v>
      </c>
      <c r="J922" s="26">
        <v>-1407.3</v>
      </c>
      <c r="K922" s="26">
        <f t="shared" si="197"/>
        <v>37274.8</v>
      </c>
      <c r="L922" s="27">
        <f t="shared" si="200"/>
        <v>1.90913432131091</v>
      </c>
      <c r="M922" s="75">
        <v>0.583333333333333</v>
      </c>
      <c r="N922" s="26">
        <v>91531.9</v>
      </c>
      <c r="O922" s="26">
        <v>43682.73</v>
      </c>
      <c r="P922" s="26">
        <v>10089.6</v>
      </c>
      <c r="Q922" s="26">
        <v>24027.3</v>
      </c>
      <c r="R922" s="26">
        <v>15109.3</v>
      </c>
      <c r="S922" s="26">
        <v>-1377.03</v>
      </c>
      <c r="T922" s="26">
        <f t="shared" si="201"/>
        <v>34375.73</v>
      </c>
      <c r="U922" s="27">
        <f t="shared" si="202"/>
        <v>1.63608243843706</v>
      </c>
      <c r="V922" s="26">
        <f>INDEX(检修、备用和必开!B:B,MATCH(统调负荷!$C922,检修、备用和必开!$A:$A,0))</f>
        <v>22349.8</v>
      </c>
      <c r="W922" s="26">
        <f>INDEX(检修、备用和必开!C:C,MATCH(统调负荷!$C922,检修、备用和必开!$A:$A,0))</f>
        <v>0</v>
      </c>
      <c r="X922" s="26">
        <f>INDEX(检修、备用和必开!D:D,MATCH(统调负荷!$C922,检修、备用和必开!$A:$A,0))</f>
        <v>9120</v>
      </c>
      <c r="Y922" s="26">
        <f>INDEX(检修、备用和必开!E:E,MATCH(统调负荷!$C922,检修、备用和必开!$A:$A,0))</f>
        <v>9307</v>
      </c>
      <c r="Z922" s="26">
        <f>INDEX(检修、备用和必开!F:F,MATCH(统调负荷!$C922,检修、备用和必开!$A:$A,0))</f>
        <v>980</v>
      </c>
      <c r="AA922" s="26">
        <f t="shared" si="203"/>
        <v>71162.6</v>
      </c>
      <c r="AB922" s="26">
        <v>406.17</v>
      </c>
      <c r="AC922" s="26">
        <v>561.43</v>
      </c>
      <c r="AD922" s="76">
        <f t="shared" si="204"/>
        <v>45667.5833333333</v>
      </c>
      <c r="AE922" s="27">
        <f t="shared" si="205"/>
        <v>-328.100000000006</v>
      </c>
      <c r="AF922" s="27">
        <f t="shared" si="206"/>
        <v>-2899.07</v>
      </c>
      <c r="AG922" s="27">
        <f t="shared" si="207"/>
        <v>972.6</v>
      </c>
      <c r="AH922" s="27">
        <f t="shared" si="208"/>
        <v>102.799999999999</v>
      </c>
      <c r="AI922" s="27">
        <f t="shared" si="209"/>
        <v>1465.3</v>
      </c>
      <c r="AJ922" s="27">
        <f t="shared" si="210"/>
        <v>30.27</v>
      </c>
      <c r="AK922" s="26">
        <f>INDEX(检修、备用和必开!I:I,MATCH(统调负荷!$C922,检修、备用和必开!$A:$A,0))</f>
        <v>10463.6243018128</v>
      </c>
    </row>
    <row r="923" ht="13.8" spans="1:37">
      <c r="A923" s="26">
        <f t="shared" si="198"/>
        <v>5</v>
      </c>
      <c r="B923" s="26">
        <f t="shared" si="199"/>
        <v>14</v>
      </c>
      <c r="C923" t="s">
        <v>31</v>
      </c>
      <c r="D923" s="75">
        <v>0.59375</v>
      </c>
      <c r="E923" s="26">
        <v>91045</v>
      </c>
      <c r="F923" s="26">
        <v>45692.59</v>
      </c>
      <c r="G923" s="26">
        <v>9688</v>
      </c>
      <c r="H923" s="26">
        <v>23749.3</v>
      </c>
      <c r="I923" s="26">
        <v>13322</v>
      </c>
      <c r="J923" s="26">
        <v>-1406.89</v>
      </c>
      <c r="K923" s="26">
        <f t="shared" si="197"/>
        <v>36385.59</v>
      </c>
      <c r="L923" s="27">
        <f t="shared" si="200"/>
        <v>1.95579074023535</v>
      </c>
      <c r="M923" s="75">
        <v>0.59375</v>
      </c>
      <c r="N923" s="26">
        <v>90369.8</v>
      </c>
      <c r="O923" s="26">
        <v>42268.32</v>
      </c>
      <c r="P923" s="26">
        <v>10658.2</v>
      </c>
      <c r="Q923" s="26">
        <v>24104.3</v>
      </c>
      <c r="R923" s="26">
        <v>14726.9</v>
      </c>
      <c r="S923" s="26">
        <v>-1387.92</v>
      </c>
      <c r="T923" s="26">
        <f t="shared" si="201"/>
        <v>32961.32</v>
      </c>
      <c r="U923" s="27">
        <f t="shared" si="202"/>
        <v>1.6910733788769</v>
      </c>
      <c r="V923" s="26">
        <f>INDEX(检修、备用和必开!B:B,MATCH(统调负荷!$C923,检修、备用和必开!$A:$A,0))</f>
        <v>22349.8</v>
      </c>
      <c r="W923" s="26">
        <f>INDEX(检修、备用和必开!C:C,MATCH(统调负荷!$C923,检修、备用和必开!$A:$A,0))</f>
        <v>0</v>
      </c>
      <c r="X923" s="26">
        <f>INDEX(检修、备用和必开!D:D,MATCH(统调负荷!$C923,检修、备用和必开!$A:$A,0))</f>
        <v>9120</v>
      </c>
      <c r="Y923" s="26">
        <f>INDEX(检修、备用和必开!E:E,MATCH(统调负荷!$C923,检修、备用和必开!$A:$A,0))</f>
        <v>9307</v>
      </c>
      <c r="Z923" s="26">
        <f>INDEX(检修、备用和必开!F:F,MATCH(统调负荷!$C923,检修、备用和必开!$A:$A,0))</f>
        <v>980</v>
      </c>
      <c r="AA923" s="26">
        <f t="shared" si="203"/>
        <v>71162.6</v>
      </c>
      <c r="AB923" s="26">
        <v>388.28</v>
      </c>
      <c r="AC923" s="26">
        <v>239.18</v>
      </c>
      <c r="AD923" s="76">
        <f t="shared" si="204"/>
        <v>45667.59375</v>
      </c>
      <c r="AE923" s="27">
        <f t="shared" si="205"/>
        <v>-675.199999999997</v>
      </c>
      <c r="AF923" s="27">
        <f t="shared" si="206"/>
        <v>-3424.27</v>
      </c>
      <c r="AG923" s="27">
        <f t="shared" si="207"/>
        <v>970.200000000001</v>
      </c>
      <c r="AH923" s="27">
        <f t="shared" si="208"/>
        <v>355</v>
      </c>
      <c r="AI923" s="27">
        <f t="shared" si="209"/>
        <v>1404.9</v>
      </c>
      <c r="AJ923" s="27">
        <f t="shared" si="210"/>
        <v>18.97</v>
      </c>
      <c r="AK923" s="26">
        <f>INDEX(检修、备用和必开!I:I,MATCH(统调负荷!$C923,检修、备用和必开!$A:$A,0))</f>
        <v>10463.6243018128</v>
      </c>
    </row>
    <row r="924" ht="13.8" spans="1:37">
      <c r="A924" s="26">
        <f t="shared" si="198"/>
        <v>5</v>
      </c>
      <c r="B924" s="26">
        <f t="shared" si="199"/>
        <v>14</v>
      </c>
      <c r="C924" t="s">
        <v>31</v>
      </c>
      <c r="D924" s="75">
        <v>0.604166666666667</v>
      </c>
      <c r="E924" s="26">
        <v>91485</v>
      </c>
      <c r="F924" s="26">
        <v>45792.9</v>
      </c>
      <c r="G924" s="26">
        <v>10558</v>
      </c>
      <c r="H924" s="26">
        <v>23587.2</v>
      </c>
      <c r="I924" s="26">
        <v>12954</v>
      </c>
      <c r="J924" s="26">
        <v>-1407.1</v>
      </c>
      <c r="K924" s="26">
        <f t="shared" si="197"/>
        <v>36485.9</v>
      </c>
      <c r="L924" s="27">
        <f t="shared" si="200"/>
        <v>1.950413721465</v>
      </c>
      <c r="M924" s="75">
        <v>0.604166666666667</v>
      </c>
      <c r="N924" s="26">
        <v>91063.7</v>
      </c>
      <c r="O924" s="26">
        <v>42341.52</v>
      </c>
      <c r="P924" s="26">
        <v>12029.9</v>
      </c>
      <c r="Q924" s="26">
        <v>23658.7</v>
      </c>
      <c r="R924" s="26">
        <v>14370.1</v>
      </c>
      <c r="S924" s="26">
        <v>-1336.52</v>
      </c>
      <c r="T924" s="26">
        <f t="shared" si="201"/>
        <v>33034.52</v>
      </c>
      <c r="U924" s="27">
        <f t="shared" si="202"/>
        <v>1.68813688306734</v>
      </c>
      <c r="V924" s="26">
        <f>INDEX(检修、备用和必开!B:B,MATCH(统调负荷!$C924,检修、备用和必开!$A:$A,0))</f>
        <v>22349.8</v>
      </c>
      <c r="W924" s="26">
        <f>INDEX(检修、备用和必开!C:C,MATCH(统调负荷!$C924,检修、备用和必开!$A:$A,0))</f>
        <v>0</v>
      </c>
      <c r="X924" s="26">
        <f>INDEX(检修、备用和必开!D:D,MATCH(统调负荷!$C924,检修、备用和必开!$A:$A,0))</f>
        <v>9120</v>
      </c>
      <c r="Y924" s="26">
        <f>INDEX(检修、备用和必开!E:E,MATCH(统调负荷!$C924,检修、备用和必开!$A:$A,0))</f>
        <v>9307</v>
      </c>
      <c r="Z924" s="26">
        <f>INDEX(检修、备用和必开!F:F,MATCH(统调负荷!$C924,检修、备用和必开!$A:$A,0))</f>
        <v>980</v>
      </c>
      <c r="AA924" s="26">
        <f t="shared" si="203"/>
        <v>71162.6</v>
      </c>
      <c r="AB924" s="26">
        <v>384.54</v>
      </c>
      <c r="AC924" s="26">
        <v>349.9</v>
      </c>
      <c r="AD924" s="76">
        <f t="shared" si="204"/>
        <v>45667.6041666667</v>
      </c>
      <c r="AE924" s="27">
        <f t="shared" si="205"/>
        <v>-421.300000000003</v>
      </c>
      <c r="AF924" s="27">
        <f t="shared" si="206"/>
        <v>-3451.38</v>
      </c>
      <c r="AG924" s="27">
        <f t="shared" si="207"/>
        <v>1471.9</v>
      </c>
      <c r="AH924" s="27">
        <f t="shared" si="208"/>
        <v>71.5</v>
      </c>
      <c r="AI924" s="27">
        <f t="shared" si="209"/>
        <v>1416.1</v>
      </c>
      <c r="AJ924" s="27">
        <f t="shared" si="210"/>
        <v>70.5799999999999</v>
      </c>
      <c r="AK924" s="26">
        <f>INDEX(检修、备用和必开!I:I,MATCH(统调负荷!$C924,检修、备用和必开!$A:$A,0))</f>
        <v>10463.6243018128</v>
      </c>
    </row>
    <row r="925" ht="13.8" spans="1:37">
      <c r="A925" s="26">
        <f t="shared" si="198"/>
        <v>5</v>
      </c>
      <c r="B925" s="26">
        <f t="shared" si="199"/>
        <v>14</v>
      </c>
      <c r="C925" t="s">
        <v>31</v>
      </c>
      <c r="D925" s="75">
        <v>0.614583333333333</v>
      </c>
      <c r="E925" s="26">
        <v>92180</v>
      </c>
      <c r="F925" s="26">
        <v>46875.8</v>
      </c>
      <c r="G925" s="26">
        <v>10531</v>
      </c>
      <c r="H925" s="26">
        <v>23651.1</v>
      </c>
      <c r="I925" s="26">
        <v>12529</v>
      </c>
      <c r="J925" s="26">
        <v>-1406.9</v>
      </c>
      <c r="K925" s="26">
        <f t="shared" si="197"/>
        <v>37568.8</v>
      </c>
      <c r="L925" s="27">
        <f t="shared" si="200"/>
        <v>1.89419411852388</v>
      </c>
      <c r="M925" s="75">
        <v>0.614583333333333</v>
      </c>
      <c r="N925" s="26">
        <v>91211.6</v>
      </c>
      <c r="O925" s="26">
        <v>43132.51</v>
      </c>
      <c r="P925" s="26">
        <v>11720.4</v>
      </c>
      <c r="Q925" s="26">
        <v>23854.9</v>
      </c>
      <c r="R925" s="26">
        <v>13931.9</v>
      </c>
      <c r="S925" s="26">
        <v>-1428.11</v>
      </c>
      <c r="T925" s="26">
        <f t="shared" si="201"/>
        <v>33825.51</v>
      </c>
      <c r="U925" s="27">
        <f t="shared" si="202"/>
        <v>1.65704400762734</v>
      </c>
      <c r="V925" s="26">
        <f>INDEX(检修、备用和必开!B:B,MATCH(统调负荷!$C925,检修、备用和必开!$A:$A,0))</f>
        <v>22349.8</v>
      </c>
      <c r="W925" s="26">
        <f>INDEX(检修、备用和必开!C:C,MATCH(统调负荷!$C925,检修、备用和必开!$A:$A,0))</f>
        <v>0</v>
      </c>
      <c r="X925" s="26">
        <f>INDEX(检修、备用和必开!D:D,MATCH(统调负荷!$C925,检修、备用和必开!$A:$A,0))</f>
        <v>9120</v>
      </c>
      <c r="Y925" s="26">
        <f>INDEX(检修、备用和必开!E:E,MATCH(统调负荷!$C925,检修、备用和必开!$A:$A,0))</f>
        <v>9307</v>
      </c>
      <c r="Z925" s="26">
        <f>INDEX(检修、备用和必开!F:F,MATCH(统调负荷!$C925,检修、备用和必开!$A:$A,0))</f>
        <v>980</v>
      </c>
      <c r="AA925" s="26">
        <f t="shared" si="203"/>
        <v>71162.6</v>
      </c>
      <c r="AB925" s="26">
        <v>392.64</v>
      </c>
      <c r="AC925" s="26">
        <v>340.13</v>
      </c>
      <c r="AD925" s="76">
        <f t="shared" si="204"/>
        <v>45667.6145833333</v>
      </c>
      <c r="AE925" s="27">
        <f t="shared" si="205"/>
        <v>-968.399999999994</v>
      </c>
      <c r="AF925" s="27">
        <f t="shared" si="206"/>
        <v>-3743.29</v>
      </c>
      <c r="AG925" s="27">
        <f t="shared" si="207"/>
        <v>1189.4</v>
      </c>
      <c r="AH925" s="27">
        <f t="shared" si="208"/>
        <v>203.800000000003</v>
      </c>
      <c r="AI925" s="27">
        <f t="shared" si="209"/>
        <v>1402.9</v>
      </c>
      <c r="AJ925" s="27">
        <f t="shared" si="210"/>
        <v>-21.2099999999998</v>
      </c>
      <c r="AK925" s="26">
        <f>INDEX(检修、备用和必开!I:I,MATCH(统调负荷!$C925,检修、备用和必开!$A:$A,0))</f>
        <v>10463.6243018128</v>
      </c>
    </row>
    <row r="926" ht="13.8" spans="1:37">
      <c r="A926" s="26">
        <f t="shared" si="198"/>
        <v>5</v>
      </c>
      <c r="B926" s="26">
        <f t="shared" si="199"/>
        <v>15</v>
      </c>
      <c r="C926" t="s">
        <v>31</v>
      </c>
      <c r="D926" s="75">
        <v>0.625</v>
      </c>
      <c r="E926" s="26">
        <v>92595</v>
      </c>
      <c r="F926" s="26">
        <v>47327.4</v>
      </c>
      <c r="G926" s="26">
        <v>11332</v>
      </c>
      <c r="H926" s="26">
        <v>23278.5</v>
      </c>
      <c r="I926" s="26">
        <v>12064</v>
      </c>
      <c r="J926" s="26">
        <v>-1406.9</v>
      </c>
      <c r="K926" s="26">
        <f t="shared" si="197"/>
        <v>38020.4</v>
      </c>
      <c r="L926" s="27">
        <f t="shared" si="200"/>
        <v>1.87169519521099</v>
      </c>
      <c r="M926" s="75">
        <v>0.625</v>
      </c>
      <c r="N926" s="26">
        <v>92142.6</v>
      </c>
      <c r="O926" s="26">
        <v>43169.7</v>
      </c>
      <c r="P926" s="26">
        <v>13252.3</v>
      </c>
      <c r="Q926" s="26">
        <v>23689.4</v>
      </c>
      <c r="R926" s="26">
        <v>13431.2</v>
      </c>
      <c r="S926" s="26">
        <v>-1400</v>
      </c>
      <c r="T926" s="26">
        <f t="shared" si="201"/>
        <v>33862.7</v>
      </c>
      <c r="U926" s="27">
        <f t="shared" si="202"/>
        <v>1.65561028041514</v>
      </c>
      <c r="V926" s="26">
        <f>INDEX(检修、备用和必开!B:B,MATCH(统调负荷!$C926,检修、备用和必开!$A:$A,0))</f>
        <v>22349.8</v>
      </c>
      <c r="W926" s="26">
        <f>INDEX(检修、备用和必开!C:C,MATCH(统调负荷!$C926,检修、备用和必开!$A:$A,0))</f>
        <v>0</v>
      </c>
      <c r="X926" s="26">
        <f>INDEX(检修、备用和必开!D:D,MATCH(统调负荷!$C926,检修、备用和必开!$A:$A,0))</f>
        <v>9120</v>
      </c>
      <c r="Y926" s="26">
        <f>INDEX(检修、备用和必开!E:E,MATCH(统调负荷!$C926,检修、备用和必开!$A:$A,0))</f>
        <v>9307</v>
      </c>
      <c r="Z926" s="26">
        <f>INDEX(检修、备用和必开!F:F,MATCH(统调负荷!$C926,检修、备用和必开!$A:$A,0))</f>
        <v>980</v>
      </c>
      <c r="AA926" s="26">
        <f t="shared" si="203"/>
        <v>71162.6</v>
      </c>
      <c r="AB926" s="26">
        <v>398.41</v>
      </c>
      <c r="AC926" s="26">
        <v>338.55</v>
      </c>
      <c r="AD926" s="76">
        <f t="shared" si="204"/>
        <v>45667.625</v>
      </c>
      <c r="AE926" s="27">
        <f t="shared" si="205"/>
        <v>-452.399999999994</v>
      </c>
      <c r="AF926" s="27">
        <f t="shared" si="206"/>
        <v>-4157.7</v>
      </c>
      <c r="AG926" s="27">
        <f t="shared" si="207"/>
        <v>1920.3</v>
      </c>
      <c r="AH926" s="27">
        <f t="shared" si="208"/>
        <v>410.900000000001</v>
      </c>
      <c r="AI926" s="27">
        <f t="shared" si="209"/>
        <v>1367.2</v>
      </c>
      <c r="AJ926" s="27">
        <f t="shared" si="210"/>
        <v>6.90000000000009</v>
      </c>
      <c r="AK926" s="26">
        <f>INDEX(检修、备用和必开!I:I,MATCH(统调负荷!$C926,检修、备用和必开!$A:$A,0))</f>
        <v>10463.6243018128</v>
      </c>
    </row>
    <row r="927" ht="13.8" spans="1:37">
      <c r="A927" s="26">
        <f t="shared" si="198"/>
        <v>5</v>
      </c>
      <c r="B927" s="26">
        <f t="shared" si="199"/>
        <v>15</v>
      </c>
      <c r="C927" t="s">
        <v>31</v>
      </c>
      <c r="D927" s="75">
        <v>0.635416666666667</v>
      </c>
      <c r="E927" s="26">
        <v>93365</v>
      </c>
      <c r="F927" s="26">
        <v>47967.3</v>
      </c>
      <c r="G927" s="26">
        <v>12240</v>
      </c>
      <c r="H927" s="26">
        <v>22974.6</v>
      </c>
      <c r="I927" s="26">
        <v>11590</v>
      </c>
      <c r="J927" s="26">
        <v>-1406.9</v>
      </c>
      <c r="K927" s="26">
        <f t="shared" si="197"/>
        <v>38660.3</v>
      </c>
      <c r="L927" s="27">
        <f t="shared" si="200"/>
        <v>1.84071515223627</v>
      </c>
      <c r="M927" s="75">
        <v>0.635416666666667</v>
      </c>
      <c r="N927" s="26">
        <v>92706.1</v>
      </c>
      <c r="O927" s="26">
        <v>44005.72</v>
      </c>
      <c r="P927" s="26">
        <v>13883.3</v>
      </c>
      <c r="Q927" s="26">
        <v>23289.1</v>
      </c>
      <c r="R927" s="26">
        <v>12910.1</v>
      </c>
      <c r="S927" s="26">
        <v>-1382.12</v>
      </c>
      <c r="T927" s="26">
        <f t="shared" si="201"/>
        <v>34698.72</v>
      </c>
      <c r="U927" s="27">
        <f t="shared" si="202"/>
        <v>1.62402279208521</v>
      </c>
      <c r="V927" s="26">
        <f>INDEX(检修、备用和必开!B:B,MATCH(统调负荷!$C927,检修、备用和必开!$A:$A,0))</f>
        <v>22349.8</v>
      </c>
      <c r="W927" s="26">
        <f>INDEX(检修、备用和必开!C:C,MATCH(统调负荷!$C927,检修、备用和必开!$A:$A,0))</f>
        <v>0</v>
      </c>
      <c r="X927" s="26">
        <f>INDEX(检修、备用和必开!D:D,MATCH(统调负荷!$C927,检修、备用和必开!$A:$A,0))</f>
        <v>9120</v>
      </c>
      <c r="Y927" s="26">
        <f>INDEX(检修、备用和必开!E:E,MATCH(统调负荷!$C927,检修、备用和必开!$A:$A,0))</f>
        <v>9307</v>
      </c>
      <c r="Z927" s="26">
        <f>INDEX(检修、备用和必开!F:F,MATCH(统调负荷!$C927,检修、备用和必开!$A:$A,0))</f>
        <v>980</v>
      </c>
      <c r="AA927" s="26">
        <f t="shared" si="203"/>
        <v>71162.6</v>
      </c>
      <c r="AB927" s="26">
        <v>400.32</v>
      </c>
      <c r="AC927" s="26">
        <v>339.35</v>
      </c>
      <c r="AD927" s="76">
        <f t="shared" si="204"/>
        <v>45667.6354166667</v>
      </c>
      <c r="AE927" s="27">
        <f t="shared" si="205"/>
        <v>-658.899999999994</v>
      </c>
      <c r="AF927" s="27">
        <f t="shared" si="206"/>
        <v>-3961.58</v>
      </c>
      <c r="AG927" s="27">
        <f t="shared" si="207"/>
        <v>1643.3</v>
      </c>
      <c r="AH927" s="27">
        <f t="shared" si="208"/>
        <v>314.5</v>
      </c>
      <c r="AI927" s="27">
        <f t="shared" si="209"/>
        <v>1320.1</v>
      </c>
      <c r="AJ927" s="27">
        <f t="shared" si="210"/>
        <v>24.7800000000002</v>
      </c>
      <c r="AK927" s="26">
        <f>INDEX(检修、备用和必开!I:I,MATCH(统调负荷!$C927,检修、备用和必开!$A:$A,0))</f>
        <v>10463.6243018128</v>
      </c>
    </row>
    <row r="928" ht="13.8" spans="1:37">
      <c r="A928" s="26">
        <f t="shared" si="198"/>
        <v>5</v>
      </c>
      <c r="B928" s="26">
        <f t="shared" si="199"/>
        <v>15</v>
      </c>
      <c r="C928" t="s">
        <v>31</v>
      </c>
      <c r="D928" s="75">
        <v>0.645833333333333</v>
      </c>
      <c r="E928" s="26">
        <v>94550</v>
      </c>
      <c r="F928" s="26">
        <v>48840.99</v>
      </c>
      <c r="G928" s="26">
        <v>13091</v>
      </c>
      <c r="H928" s="26">
        <v>22941.1</v>
      </c>
      <c r="I928" s="26">
        <v>11084</v>
      </c>
      <c r="J928" s="26">
        <v>-1407.09</v>
      </c>
      <c r="K928" s="26">
        <f t="shared" si="197"/>
        <v>39533.99</v>
      </c>
      <c r="L928" s="27">
        <f t="shared" si="200"/>
        <v>1.80003586786965</v>
      </c>
      <c r="M928" s="75">
        <v>0.645833333333333</v>
      </c>
      <c r="N928" s="26">
        <v>93835.4</v>
      </c>
      <c r="O928" s="26">
        <v>45024.46</v>
      </c>
      <c r="P928" s="26">
        <v>14590</v>
      </c>
      <c r="Q928" s="26">
        <v>23193.1</v>
      </c>
      <c r="R928" s="26">
        <v>12361.1</v>
      </c>
      <c r="S928" s="26">
        <v>-1333.26</v>
      </c>
      <c r="T928" s="26">
        <f t="shared" si="201"/>
        <v>35717.46</v>
      </c>
      <c r="U928" s="27">
        <f t="shared" si="202"/>
        <v>1.58712380228496</v>
      </c>
      <c r="V928" s="26">
        <f>INDEX(检修、备用和必开!B:B,MATCH(统调负荷!$C928,检修、备用和必开!$A:$A,0))</f>
        <v>22349.8</v>
      </c>
      <c r="W928" s="26">
        <f>INDEX(检修、备用和必开!C:C,MATCH(统调负荷!$C928,检修、备用和必开!$A:$A,0))</f>
        <v>0</v>
      </c>
      <c r="X928" s="26">
        <f>INDEX(检修、备用和必开!D:D,MATCH(统调负荷!$C928,检修、备用和必开!$A:$A,0))</f>
        <v>9120</v>
      </c>
      <c r="Y928" s="26">
        <f>INDEX(检修、备用和必开!E:E,MATCH(统调负荷!$C928,检修、备用和必开!$A:$A,0))</f>
        <v>9307</v>
      </c>
      <c r="Z928" s="26">
        <f>INDEX(检修、备用和必开!F:F,MATCH(统调负荷!$C928,检修、备用和必开!$A:$A,0))</f>
        <v>980</v>
      </c>
      <c r="AA928" s="26">
        <f t="shared" si="203"/>
        <v>71162.6</v>
      </c>
      <c r="AB928" s="26">
        <v>413.2</v>
      </c>
      <c r="AC928" s="26">
        <v>342.62</v>
      </c>
      <c r="AD928" s="76">
        <f t="shared" si="204"/>
        <v>45667.6458333333</v>
      </c>
      <c r="AE928" s="27">
        <f t="shared" si="205"/>
        <v>-714.600000000006</v>
      </c>
      <c r="AF928" s="27">
        <f t="shared" si="206"/>
        <v>-3816.53</v>
      </c>
      <c r="AG928" s="27">
        <f t="shared" si="207"/>
        <v>1499</v>
      </c>
      <c r="AH928" s="27">
        <f t="shared" si="208"/>
        <v>252</v>
      </c>
      <c r="AI928" s="27">
        <f t="shared" si="209"/>
        <v>1277.1</v>
      </c>
      <c r="AJ928" s="27">
        <f t="shared" si="210"/>
        <v>73.8299999999999</v>
      </c>
      <c r="AK928" s="26">
        <f>INDEX(检修、备用和必开!I:I,MATCH(统调负荷!$C928,检修、备用和必开!$A:$A,0))</f>
        <v>10463.6243018128</v>
      </c>
    </row>
    <row r="929" ht="13.8" spans="1:37">
      <c r="A929" s="26">
        <f t="shared" si="198"/>
        <v>5</v>
      </c>
      <c r="B929" s="26">
        <f t="shared" si="199"/>
        <v>15</v>
      </c>
      <c r="C929" t="s">
        <v>31</v>
      </c>
      <c r="D929" s="75">
        <v>0.65625</v>
      </c>
      <c r="E929" s="26">
        <v>95950</v>
      </c>
      <c r="F929" s="26">
        <v>48598.6</v>
      </c>
      <c r="G929" s="26">
        <v>14758</v>
      </c>
      <c r="H929" s="26">
        <v>23443.3</v>
      </c>
      <c r="I929" s="26">
        <v>10557</v>
      </c>
      <c r="J929" s="26">
        <v>-1406.9</v>
      </c>
      <c r="K929" s="26">
        <f t="shared" si="197"/>
        <v>39291.6</v>
      </c>
      <c r="L929" s="27">
        <f t="shared" si="200"/>
        <v>1.81114029461768</v>
      </c>
      <c r="M929" s="75">
        <v>0.65625</v>
      </c>
      <c r="N929" s="26">
        <v>95345.3</v>
      </c>
      <c r="O929" s="26">
        <v>45666.37</v>
      </c>
      <c r="P929" s="26">
        <v>15594.1</v>
      </c>
      <c r="Q929" s="26">
        <v>23782.1</v>
      </c>
      <c r="R929" s="26">
        <v>11703.7</v>
      </c>
      <c r="S929" s="26">
        <v>-1400.97</v>
      </c>
      <c r="T929" s="26">
        <f t="shared" si="201"/>
        <v>36359.37</v>
      </c>
      <c r="U929" s="27">
        <f t="shared" si="202"/>
        <v>1.56472264237609</v>
      </c>
      <c r="V929" s="26">
        <f>INDEX(检修、备用和必开!B:B,MATCH(统调负荷!$C929,检修、备用和必开!$A:$A,0))</f>
        <v>22349.8</v>
      </c>
      <c r="W929" s="26">
        <f>INDEX(检修、备用和必开!C:C,MATCH(统调负荷!$C929,检修、备用和必开!$A:$A,0))</f>
        <v>0</v>
      </c>
      <c r="X929" s="26">
        <f>INDEX(检修、备用和必开!D:D,MATCH(统调负荷!$C929,检修、备用和必开!$A:$A,0))</f>
        <v>9120</v>
      </c>
      <c r="Y929" s="26">
        <f>INDEX(检修、备用和必开!E:E,MATCH(统调负荷!$C929,检修、备用和必开!$A:$A,0))</f>
        <v>9307</v>
      </c>
      <c r="Z929" s="26">
        <f>INDEX(检修、备用和必开!F:F,MATCH(统调负荷!$C929,检修、备用和必开!$A:$A,0))</f>
        <v>980</v>
      </c>
      <c r="AA929" s="26">
        <f t="shared" si="203"/>
        <v>71162.6</v>
      </c>
      <c r="AB929" s="26">
        <v>408.68</v>
      </c>
      <c r="AC929" s="26">
        <v>351.57</v>
      </c>
      <c r="AD929" s="76">
        <f t="shared" si="204"/>
        <v>45667.65625</v>
      </c>
      <c r="AE929" s="27">
        <f t="shared" si="205"/>
        <v>-604.699999999997</v>
      </c>
      <c r="AF929" s="27">
        <f t="shared" si="206"/>
        <v>-2932.23</v>
      </c>
      <c r="AG929" s="27">
        <f t="shared" si="207"/>
        <v>836.1</v>
      </c>
      <c r="AH929" s="27">
        <f t="shared" si="208"/>
        <v>338.799999999999</v>
      </c>
      <c r="AI929" s="27">
        <f t="shared" si="209"/>
        <v>1146.7</v>
      </c>
      <c r="AJ929" s="27">
        <f t="shared" si="210"/>
        <v>5.93000000000006</v>
      </c>
      <c r="AK929" s="26">
        <f>INDEX(检修、备用和必开!I:I,MATCH(统调负荷!$C929,检修、备用和必开!$A:$A,0))</f>
        <v>10463.6243018128</v>
      </c>
    </row>
    <row r="930" ht="13.8" spans="1:37">
      <c r="A930" s="26">
        <f t="shared" si="198"/>
        <v>5</v>
      </c>
      <c r="B930" s="26">
        <f t="shared" si="199"/>
        <v>16</v>
      </c>
      <c r="C930" t="s">
        <v>31</v>
      </c>
      <c r="D930" s="75">
        <v>0.666666666666667</v>
      </c>
      <c r="E930" s="26">
        <v>97515</v>
      </c>
      <c r="F930" s="26">
        <v>49095.5</v>
      </c>
      <c r="G930" s="26">
        <v>16438</v>
      </c>
      <c r="H930" s="26">
        <v>23399.4</v>
      </c>
      <c r="I930" s="26">
        <v>9989</v>
      </c>
      <c r="J930" s="26">
        <v>-1406.9</v>
      </c>
      <c r="K930" s="26">
        <f t="shared" ref="K930:K993" si="211">F930-Y930</f>
        <v>39788.5</v>
      </c>
      <c r="L930" s="27">
        <f t="shared" si="200"/>
        <v>1.78852180906543</v>
      </c>
      <c r="M930" s="75">
        <v>0.666666666666667</v>
      </c>
      <c r="N930" s="26">
        <v>97297.8</v>
      </c>
      <c r="O930" s="26">
        <v>46659.14</v>
      </c>
      <c r="P930" s="26">
        <v>17775.6</v>
      </c>
      <c r="Q930" s="26">
        <v>23156.5</v>
      </c>
      <c r="R930" s="26">
        <v>11022.1</v>
      </c>
      <c r="S930" s="26">
        <v>-1315.54</v>
      </c>
      <c r="T930" s="26">
        <f t="shared" si="201"/>
        <v>37352.14</v>
      </c>
      <c r="U930" s="27">
        <f t="shared" si="202"/>
        <v>1.5312959549528</v>
      </c>
      <c r="V930" s="26">
        <f>INDEX(检修、备用和必开!B:B,MATCH(统调负荷!$C930,检修、备用和必开!$A:$A,0))</f>
        <v>22349.8</v>
      </c>
      <c r="W930" s="26">
        <f>INDEX(检修、备用和必开!C:C,MATCH(统调负荷!$C930,检修、备用和必开!$A:$A,0))</f>
        <v>0</v>
      </c>
      <c r="X930" s="26">
        <f>INDEX(检修、备用和必开!D:D,MATCH(统调负荷!$C930,检修、备用和必开!$A:$A,0))</f>
        <v>9120</v>
      </c>
      <c r="Y930" s="26">
        <f>INDEX(检修、备用和必开!E:E,MATCH(统调负荷!$C930,检修、备用和必开!$A:$A,0))</f>
        <v>9307</v>
      </c>
      <c r="Z930" s="26">
        <f>INDEX(检修、备用和必开!F:F,MATCH(统调负荷!$C930,检修、备用和必开!$A:$A,0))</f>
        <v>980</v>
      </c>
      <c r="AA930" s="26">
        <f t="shared" si="203"/>
        <v>71162.6</v>
      </c>
      <c r="AB930" s="26">
        <v>429.84</v>
      </c>
      <c r="AC930" s="26">
        <v>382.47</v>
      </c>
      <c r="AD930" s="76">
        <f t="shared" si="204"/>
        <v>45667.6666666667</v>
      </c>
      <c r="AE930" s="27">
        <f t="shared" si="205"/>
        <v>-217.199999999997</v>
      </c>
      <c r="AF930" s="27">
        <f t="shared" si="206"/>
        <v>-2436.36</v>
      </c>
      <c r="AG930" s="27">
        <f t="shared" si="207"/>
        <v>1337.6</v>
      </c>
      <c r="AH930" s="27">
        <f t="shared" si="208"/>
        <v>-242.900000000001</v>
      </c>
      <c r="AI930" s="27">
        <f t="shared" si="209"/>
        <v>1033.1</v>
      </c>
      <c r="AJ930" s="27">
        <f t="shared" si="210"/>
        <v>91.3600000000001</v>
      </c>
      <c r="AK930" s="26">
        <f>INDEX(检修、备用和必开!I:I,MATCH(统调负荷!$C930,检修、备用和必开!$A:$A,0))</f>
        <v>10463.6243018128</v>
      </c>
    </row>
    <row r="931" ht="13.8" spans="1:37">
      <c r="A931" s="26">
        <f t="shared" si="198"/>
        <v>5</v>
      </c>
      <c r="B931" s="26">
        <f t="shared" si="199"/>
        <v>16</v>
      </c>
      <c r="C931" t="s">
        <v>31</v>
      </c>
      <c r="D931" s="75">
        <v>0.677083333333333</v>
      </c>
      <c r="E931" s="26">
        <v>99585</v>
      </c>
      <c r="F931" s="26">
        <v>49487.75</v>
      </c>
      <c r="G931" s="26">
        <v>18376</v>
      </c>
      <c r="H931" s="26">
        <v>23668.4</v>
      </c>
      <c r="I931" s="26">
        <v>9460</v>
      </c>
      <c r="J931" s="26">
        <v>-1407.15</v>
      </c>
      <c r="K931" s="26">
        <f t="shared" si="211"/>
        <v>40180.75</v>
      </c>
      <c r="L931" s="27">
        <f t="shared" si="200"/>
        <v>1.77106201352638</v>
      </c>
      <c r="M931" s="75">
        <v>0.677083333333333</v>
      </c>
      <c r="N931" s="26">
        <v>99078.2</v>
      </c>
      <c r="O931" s="26">
        <v>47460.39</v>
      </c>
      <c r="P931" s="26">
        <v>18892.3</v>
      </c>
      <c r="Q931" s="26">
        <v>23693.9</v>
      </c>
      <c r="R931" s="26">
        <v>10382</v>
      </c>
      <c r="S931" s="26">
        <v>-1350.39</v>
      </c>
      <c r="T931" s="26">
        <f t="shared" si="201"/>
        <v>38153.39</v>
      </c>
      <c r="U931" s="27">
        <f t="shared" si="202"/>
        <v>1.50534158857658</v>
      </c>
      <c r="V931" s="26">
        <f>INDEX(检修、备用和必开!B:B,MATCH(统调负荷!$C931,检修、备用和必开!$A:$A,0))</f>
        <v>22349.8</v>
      </c>
      <c r="W931" s="26">
        <f>INDEX(检修、备用和必开!C:C,MATCH(统调负荷!$C931,检修、备用和必开!$A:$A,0))</f>
        <v>0</v>
      </c>
      <c r="X931" s="26">
        <f>INDEX(检修、备用和必开!D:D,MATCH(统调负荷!$C931,检修、备用和必开!$A:$A,0))</f>
        <v>9120</v>
      </c>
      <c r="Y931" s="26">
        <f>INDEX(检修、备用和必开!E:E,MATCH(统调负荷!$C931,检修、备用和必开!$A:$A,0))</f>
        <v>9307</v>
      </c>
      <c r="Z931" s="26">
        <f>INDEX(检修、备用和必开!F:F,MATCH(统调负荷!$C931,检修、备用和必开!$A:$A,0))</f>
        <v>980</v>
      </c>
      <c r="AA931" s="26">
        <f t="shared" si="203"/>
        <v>71162.6</v>
      </c>
      <c r="AB931" s="26">
        <v>424.91</v>
      </c>
      <c r="AC931" s="26">
        <v>377.37</v>
      </c>
      <c r="AD931" s="76">
        <f t="shared" si="204"/>
        <v>45667.6770833333</v>
      </c>
      <c r="AE931" s="27">
        <f t="shared" si="205"/>
        <v>-506.800000000003</v>
      </c>
      <c r="AF931" s="27">
        <f t="shared" si="206"/>
        <v>-2027.36</v>
      </c>
      <c r="AG931" s="27">
        <f t="shared" si="207"/>
        <v>516.299999999999</v>
      </c>
      <c r="AH931" s="27">
        <f t="shared" si="208"/>
        <v>25.5</v>
      </c>
      <c r="AI931" s="27">
        <f t="shared" si="209"/>
        <v>922</v>
      </c>
      <c r="AJ931" s="27">
        <f t="shared" si="210"/>
        <v>56.76</v>
      </c>
      <c r="AK931" s="26">
        <f>INDEX(检修、备用和必开!I:I,MATCH(统调负荷!$C931,检修、备用和必开!$A:$A,0))</f>
        <v>10463.6243018128</v>
      </c>
    </row>
    <row r="932" ht="13.8" spans="1:37">
      <c r="A932" s="26">
        <f t="shared" si="198"/>
        <v>5</v>
      </c>
      <c r="B932" s="26">
        <f t="shared" si="199"/>
        <v>16</v>
      </c>
      <c r="C932" t="s">
        <v>31</v>
      </c>
      <c r="D932" s="75">
        <v>0.6875</v>
      </c>
      <c r="E932" s="26">
        <v>100995</v>
      </c>
      <c r="F932" s="26">
        <v>50296.4</v>
      </c>
      <c r="G932" s="26">
        <v>19074</v>
      </c>
      <c r="H932" s="26">
        <v>24089.5</v>
      </c>
      <c r="I932" s="26">
        <v>8942</v>
      </c>
      <c r="J932" s="26">
        <v>-1406.9</v>
      </c>
      <c r="K932" s="26">
        <f t="shared" si="211"/>
        <v>40989.4</v>
      </c>
      <c r="L932" s="27">
        <f t="shared" si="200"/>
        <v>1.736122021791</v>
      </c>
      <c r="M932" s="75">
        <v>0.6875</v>
      </c>
      <c r="N932" s="26">
        <v>100769</v>
      </c>
      <c r="O932" s="26">
        <v>49574.89</v>
      </c>
      <c r="P932" s="26">
        <v>18809.1</v>
      </c>
      <c r="Q932" s="26">
        <v>24051.7</v>
      </c>
      <c r="R932" s="26">
        <v>9711.58</v>
      </c>
      <c r="S932" s="26">
        <v>-1378.27</v>
      </c>
      <c r="T932" s="26">
        <f t="shared" si="201"/>
        <v>40267.89</v>
      </c>
      <c r="U932" s="27">
        <f t="shared" si="202"/>
        <v>1.44089168417602</v>
      </c>
      <c r="V932" s="26">
        <f>INDEX(检修、备用和必开!B:B,MATCH(统调负荷!$C932,检修、备用和必开!$A:$A,0))</f>
        <v>22349.8</v>
      </c>
      <c r="W932" s="26">
        <f>INDEX(检修、备用和必开!C:C,MATCH(统调负荷!$C932,检修、备用和必开!$A:$A,0))</f>
        <v>0</v>
      </c>
      <c r="X932" s="26">
        <f>INDEX(检修、备用和必开!D:D,MATCH(统调负荷!$C932,检修、备用和必开!$A:$A,0))</f>
        <v>9120</v>
      </c>
      <c r="Y932" s="26">
        <f>INDEX(检修、备用和必开!E:E,MATCH(统调负荷!$C932,检修、备用和必开!$A:$A,0))</f>
        <v>9307</v>
      </c>
      <c r="Z932" s="26">
        <f>INDEX(检修、备用和必开!F:F,MATCH(统调负荷!$C932,检修、备用和必开!$A:$A,0))</f>
        <v>980</v>
      </c>
      <c r="AA932" s="26">
        <f t="shared" si="203"/>
        <v>71162.6</v>
      </c>
      <c r="AB932" s="26">
        <v>450.31</v>
      </c>
      <c r="AC932" s="26">
        <v>385.49</v>
      </c>
      <c r="AD932" s="76">
        <f t="shared" si="204"/>
        <v>45667.6875</v>
      </c>
      <c r="AE932" s="27">
        <f t="shared" si="205"/>
        <v>-226</v>
      </c>
      <c r="AF932" s="27">
        <f t="shared" si="206"/>
        <v>-721.510000000002</v>
      </c>
      <c r="AG932" s="27">
        <f t="shared" si="207"/>
        <v>-264.900000000001</v>
      </c>
      <c r="AH932" s="27">
        <f t="shared" si="208"/>
        <v>-37.7999999999993</v>
      </c>
      <c r="AI932" s="27">
        <f t="shared" si="209"/>
        <v>769.58</v>
      </c>
      <c r="AJ932" s="27">
        <f t="shared" si="210"/>
        <v>28.6300000000001</v>
      </c>
      <c r="AK932" s="26">
        <f>INDEX(检修、备用和必开!I:I,MATCH(统调负荷!$C932,检修、备用和必开!$A:$A,0))</f>
        <v>10463.6243018128</v>
      </c>
    </row>
    <row r="933" ht="13.8" spans="1:37">
      <c r="A933" s="26">
        <f t="shared" si="198"/>
        <v>5</v>
      </c>
      <c r="B933" s="26">
        <f t="shared" si="199"/>
        <v>16</v>
      </c>
      <c r="C933" t="s">
        <v>31</v>
      </c>
      <c r="D933" s="75">
        <v>0.697916666666667</v>
      </c>
      <c r="E933" s="26">
        <v>102195</v>
      </c>
      <c r="F933" s="26">
        <v>52483</v>
      </c>
      <c r="G933" s="26">
        <v>18781</v>
      </c>
      <c r="H933" s="26">
        <v>23917.9</v>
      </c>
      <c r="I933" s="26">
        <v>8420</v>
      </c>
      <c r="J933" s="26">
        <v>-1406.9</v>
      </c>
      <c r="K933" s="26">
        <f t="shared" si="211"/>
        <v>43176</v>
      </c>
      <c r="L933" s="27">
        <f t="shared" si="200"/>
        <v>1.64819807300352</v>
      </c>
      <c r="M933" s="75">
        <v>0.697916666666667</v>
      </c>
      <c r="N933" s="26">
        <v>102331</v>
      </c>
      <c r="O933" s="26">
        <v>51361.7</v>
      </c>
      <c r="P933" s="26">
        <v>19407.7</v>
      </c>
      <c r="Q933" s="26">
        <v>24034</v>
      </c>
      <c r="R933" s="26">
        <v>8994.86</v>
      </c>
      <c r="S933" s="26">
        <v>-1467.26</v>
      </c>
      <c r="T933" s="26">
        <f t="shared" si="201"/>
        <v>42054.7</v>
      </c>
      <c r="U933" s="27">
        <f t="shared" si="202"/>
        <v>1.39058167414758</v>
      </c>
      <c r="V933" s="26">
        <f>INDEX(检修、备用和必开!B:B,MATCH(统调负荷!$C933,检修、备用和必开!$A:$A,0))</f>
        <v>22349.8</v>
      </c>
      <c r="W933" s="26">
        <f>INDEX(检修、备用和必开!C:C,MATCH(统调负荷!$C933,检修、备用和必开!$A:$A,0))</f>
        <v>0</v>
      </c>
      <c r="X933" s="26">
        <f>INDEX(检修、备用和必开!D:D,MATCH(统调负荷!$C933,检修、备用和必开!$A:$A,0))</f>
        <v>9120</v>
      </c>
      <c r="Y933" s="26">
        <f>INDEX(检修、备用和必开!E:E,MATCH(统调负荷!$C933,检修、备用和必开!$A:$A,0))</f>
        <v>9307</v>
      </c>
      <c r="Z933" s="26">
        <f>INDEX(检修、备用和必开!F:F,MATCH(统调负荷!$C933,检修、备用和必开!$A:$A,0))</f>
        <v>980</v>
      </c>
      <c r="AA933" s="26">
        <f t="shared" si="203"/>
        <v>71162.6</v>
      </c>
      <c r="AB933" s="26">
        <v>439.19</v>
      </c>
      <c r="AC933" s="26">
        <v>408.49</v>
      </c>
      <c r="AD933" s="76">
        <f t="shared" si="204"/>
        <v>45667.6979166667</v>
      </c>
      <c r="AE933" s="27">
        <f t="shared" si="205"/>
        <v>136</v>
      </c>
      <c r="AF933" s="27">
        <f t="shared" si="206"/>
        <v>-1121.3</v>
      </c>
      <c r="AG933" s="27">
        <f t="shared" si="207"/>
        <v>626.700000000001</v>
      </c>
      <c r="AH933" s="27">
        <f t="shared" si="208"/>
        <v>116.099999999999</v>
      </c>
      <c r="AI933" s="27">
        <f t="shared" si="209"/>
        <v>574.860000000001</v>
      </c>
      <c r="AJ933" s="27">
        <f t="shared" si="210"/>
        <v>-60.3599999999999</v>
      </c>
      <c r="AK933" s="26">
        <f>INDEX(检修、备用和必开!I:I,MATCH(统调负荷!$C933,检修、备用和必开!$A:$A,0))</f>
        <v>10463.6243018128</v>
      </c>
    </row>
    <row r="934" ht="13.8" spans="1:37">
      <c r="A934" s="26">
        <f t="shared" si="198"/>
        <v>5</v>
      </c>
      <c r="B934" s="26">
        <f t="shared" si="199"/>
        <v>17</v>
      </c>
      <c r="C934" t="s">
        <v>31</v>
      </c>
      <c r="D934" s="75">
        <v>0.708333333333333</v>
      </c>
      <c r="E934" s="26">
        <v>103475</v>
      </c>
      <c r="F934" s="26">
        <v>53974.2</v>
      </c>
      <c r="G934" s="26">
        <v>19063</v>
      </c>
      <c r="H934" s="26">
        <v>23737.7</v>
      </c>
      <c r="I934" s="26">
        <v>8107</v>
      </c>
      <c r="J934" s="26">
        <v>-1406.9</v>
      </c>
      <c r="K934" s="26">
        <f t="shared" si="211"/>
        <v>44667.2</v>
      </c>
      <c r="L934" s="27">
        <f t="shared" si="200"/>
        <v>1.5931735143461</v>
      </c>
      <c r="M934" s="75">
        <v>0.708333333333333</v>
      </c>
      <c r="N934" s="26">
        <v>103469</v>
      </c>
      <c r="O934" s="26">
        <v>52651.68</v>
      </c>
      <c r="P934" s="26">
        <v>19987.1</v>
      </c>
      <c r="Q934" s="26">
        <v>23945.9</v>
      </c>
      <c r="R934" s="26">
        <v>8298.36</v>
      </c>
      <c r="S934" s="26">
        <v>-1414.04</v>
      </c>
      <c r="T934" s="26">
        <f t="shared" si="201"/>
        <v>43344.68</v>
      </c>
      <c r="U934" s="27">
        <f t="shared" si="202"/>
        <v>1.35639062317735</v>
      </c>
      <c r="V934" s="26">
        <f>INDEX(检修、备用和必开!B:B,MATCH(统调负荷!$C934,检修、备用和必开!$A:$A,0))</f>
        <v>22349.8</v>
      </c>
      <c r="W934" s="26">
        <f>INDEX(检修、备用和必开!C:C,MATCH(统调负荷!$C934,检修、备用和必开!$A:$A,0))</f>
        <v>0</v>
      </c>
      <c r="X934" s="26">
        <f>INDEX(检修、备用和必开!D:D,MATCH(统调负荷!$C934,检修、备用和必开!$A:$A,0))</f>
        <v>9120</v>
      </c>
      <c r="Y934" s="26">
        <f>INDEX(检修、备用和必开!E:E,MATCH(统调负荷!$C934,检修、备用和必开!$A:$A,0))</f>
        <v>9307</v>
      </c>
      <c r="Z934" s="26">
        <f>INDEX(检修、备用和必开!F:F,MATCH(统调负荷!$C934,检修、备用和必开!$A:$A,0))</f>
        <v>980</v>
      </c>
      <c r="AA934" s="26">
        <f t="shared" si="203"/>
        <v>71162.6</v>
      </c>
      <c r="AB934" s="26">
        <v>462.09</v>
      </c>
      <c r="AC934" s="26">
        <v>424.81</v>
      </c>
      <c r="AD934" s="76">
        <f t="shared" si="204"/>
        <v>45667.7083333333</v>
      </c>
      <c r="AE934" s="27">
        <f t="shared" si="205"/>
        <v>-6</v>
      </c>
      <c r="AF934" s="27">
        <f t="shared" si="206"/>
        <v>-1322.52</v>
      </c>
      <c r="AG934" s="27">
        <f t="shared" si="207"/>
        <v>924.099999999999</v>
      </c>
      <c r="AH934" s="27">
        <f t="shared" si="208"/>
        <v>208.200000000001</v>
      </c>
      <c r="AI934" s="27">
        <f t="shared" si="209"/>
        <v>191.360000000001</v>
      </c>
      <c r="AJ934" s="27">
        <f t="shared" si="210"/>
        <v>-7.13999999999987</v>
      </c>
      <c r="AK934" s="26">
        <f>INDEX(检修、备用和必开!I:I,MATCH(统调负荷!$C934,检修、备用和必开!$A:$A,0))</f>
        <v>10463.6243018128</v>
      </c>
    </row>
    <row r="935" ht="13.8" spans="1:37">
      <c r="A935" s="26">
        <f t="shared" si="198"/>
        <v>5</v>
      </c>
      <c r="B935" s="26">
        <f t="shared" si="199"/>
        <v>17</v>
      </c>
      <c r="C935" t="s">
        <v>31</v>
      </c>
      <c r="D935" s="75">
        <v>0.71875</v>
      </c>
      <c r="E935" s="26">
        <v>104655</v>
      </c>
      <c r="F935" s="26">
        <v>55609.7</v>
      </c>
      <c r="G935" s="26">
        <v>19298</v>
      </c>
      <c r="H935" s="26">
        <v>23476.2</v>
      </c>
      <c r="I935" s="26">
        <v>7678</v>
      </c>
      <c r="J935" s="26">
        <v>-1406.9</v>
      </c>
      <c r="K935" s="26">
        <f t="shared" si="211"/>
        <v>46302.7</v>
      </c>
      <c r="L935" s="27">
        <f t="shared" si="200"/>
        <v>1.53689957605064</v>
      </c>
      <c r="M935" s="75">
        <v>0.71875</v>
      </c>
      <c r="N935" s="26">
        <v>104644</v>
      </c>
      <c r="O935" s="26">
        <v>54839.53</v>
      </c>
      <c r="P935" s="26">
        <v>19752.6</v>
      </c>
      <c r="Q935" s="26">
        <v>23705</v>
      </c>
      <c r="R935" s="26">
        <v>7724.56</v>
      </c>
      <c r="S935" s="26">
        <v>-1377.69</v>
      </c>
      <c r="T935" s="26">
        <f t="shared" si="201"/>
        <v>45532.53</v>
      </c>
      <c r="U935" s="27">
        <f t="shared" si="202"/>
        <v>1.30209159575961</v>
      </c>
      <c r="V935" s="26">
        <f>INDEX(检修、备用和必开!B:B,MATCH(统调负荷!$C935,检修、备用和必开!$A:$A,0))</f>
        <v>22349.8</v>
      </c>
      <c r="W935" s="26">
        <f>INDEX(检修、备用和必开!C:C,MATCH(统调负荷!$C935,检修、备用和必开!$A:$A,0))</f>
        <v>0</v>
      </c>
      <c r="X935" s="26">
        <f>INDEX(检修、备用和必开!D:D,MATCH(统调负荷!$C935,检修、备用和必开!$A:$A,0))</f>
        <v>9120</v>
      </c>
      <c r="Y935" s="26">
        <f>INDEX(检修、备用和必开!E:E,MATCH(统调负荷!$C935,检修、备用和必开!$A:$A,0))</f>
        <v>9307</v>
      </c>
      <c r="Z935" s="26">
        <f>INDEX(检修、备用和必开!F:F,MATCH(统调负荷!$C935,检修、备用和必开!$A:$A,0))</f>
        <v>980</v>
      </c>
      <c r="AA935" s="26">
        <f t="shared" si="203"/>
        <v>71162.6</v>
      </c>
      <c r="AB935" s="26">
        <v>462.66</v>
      </c>
      <c r="AC935" s="26">
        <v>445.41</v>
      </c>
      <c r="AD935" s="76">
        <f t="shared" si="204"/>
        <v>45667.71875</v>
      </c>
      <c r="AE935" s="27">
        <f t="shared" si="205"/>
        <v>-11</v>
      </c>
      <c r="AF935" s="27">
        <f t="shared" si="206"/>
        <v>-770.169999999998</v>
      </c>
      <c r="AG935" s="27">
        <f t="shared" si="207"/>
        <v>454.599999999999</v>
      </c>
      <c r="AH935" s="27">
        <f t="shared" si="208"/>
        <v>228.799999999999</v>
      </c>
      <c r="AI935" s="27">
        <f t="shared" si="209"/>
        <v>46.5600000000004</v>
      </c>
      <c r="AJ935" s="27">
        <f t="shared" si="210"/>
        <v>29.21</v>
      </c>
      <c r="AK935" s="26">
        <f>INDEX(检修、备用和必开!I:I,MATCH(统调负荷!$C935,检修、备用和必开!$A:$A,0))</f>
        <v>10463.6243018128</v>
      </c>
    </row>
    <row r="936" ht="13.8" spans="1:37">
      <c r="A936" s="26">
        <f t="shared" si="198"/>
        <v>5</v>
      </c>
      <c r="B936" s="26">
        <f t="shared" si="199"/>
        <v>17</v>
      </c>
      <c r="C936" t="s">
        <v>31</v>
      </c>
      <c r="D936" s="75">
        <v>0.729166666666667</v>
      </c>
      <c r="E936" s="26">
        <v>103730</v>
      </c>
      <c r="F936" s="26">
        <v>55384.7</v>
      </c>
      <c r="G936" s="26">
        <v>19072</v>
      </c>
      <c r="H936" s="26">
        <v>23391.2</v>
      </c>
      <c r="I936" s="26">
        <v>7289</v>
      </c>
      <c r="J936" s="26">
        <v>-1406.9</v>
      </c>
      <c r="K936" s="26">
        <f t="shared" si="211"/>
        <v>46077.7</v>
      </c>
      <c r="L936" s="27">
        <f t="shared" si="200"/>
        <v>1.54440434309872</v>
      </c>
      <c r="M936" s="75">
        <v>0.729166666666667</v>
      </c>
      <c r="N936" s="26">
        <v>103364</v>
      </c>
      <c r="O936" s="26">
        <v>54336.78</v>
      </c>
      <c r="P936" s="26">
        <v>19590.6</v>
      </c>
      <c r="Q936" s="26">
        <v>23482.2</v>
      </c>
      <c r="R936" s="26">
        <v>7391.5</v>
      </c>
      <c r="S936" s="26">
        <v>-1437.08</v>
      </c>
      <c r="T936" s="26">
        <f t="shared" si="201"/>
        <v>45029.78</v>
      </c>
      <c r="U936" s="27">
        <f t="shared" si="202"/>
        <v>1.31418077783511</v>
      </c>
      <c r="V936" s="26">
        <f>INDEX(检修、备用和必开!B:B,MATCH(统调负荷!$C936,检修、备用和必开!$A:$A,0))</f>
        <v>22349.8</v>
      </c>
      <c r="W936" s="26">
        <f>INDEX(检修、备用和必开!C:C,MATCH(统调负荷!$C936,检修、备用和必开!$A:$A,0))</f>
        <v>0</v>
      </c>
      <c r="X936" s="26">
        <f>INDEX(检修、备用和必开!D:D,MATCH(统调负荷!$C936,检修、备用和必开!$A:$A,0))</f>
        <v>9120</v>
      </c>
      <c r="Y936" s="26">
        <f>INDEX(检修、备用和必开!E:E,MATCH(统调负荷!$C936,检修、备用和必开!$A:$A,0))</f>
        <v>9307</v>
      </c>
      <c r="Z936" s="26">
        <f>INDEX(检修、备用和必开!F:F,MATCH(统调负荷!$C936,检修、备用和必开!$A:$A,0))</f>
        <v>980</v>
      </c>
      <c r="AA936" s="26">
        <f t="shared" si="203"/>
        <v>71162.6</v>
      </c>
      <c r="AB936" s="26">
        <v>425.19</v>
      </c>
      <c r="AC936" s="26">
        <v>372.35</v>
      </c>
      <c r="AD936" s="76">
        <f t="shared" si="204"/>
        <v>45667.7291666667</v>
      </c>
      <c r="AE936" s="27">
        <f t="shared" si="205"/>
        <v>-366</v>
      </c>
      <c r="AF936" s="27">
        <f t="shared" si="206"/>
        <v>-1047.92</v>
      </c>
      <c r="AG936" s="27">
        <f t="shared" si="207"/>
        <v>518.599999999999</v>
      </c>
      <c r="AH936" s="27">
        <f t="shared" si="208"/>
        <v>91</v>
      </c>
      <c r="AI936" s="27">
        <f t="shared" si="209"/>
        <v>102.5</v>
      </c>
      <c r="AJ936" s="27">
        <f t="shared" si="210"/>
        <v>-30.1799999999998</v>
      </c>
      <c r="AK936" s="26">
        <f>INDEX(检修、备用和必开!I:I,MATCH(统调负荷!$C936,检修、备用和必开!$A:$A,0))</f>
        <v>10463.6243018128</v>
      </c>
    </row>
    <row r="937" ht="13.8" spans="1:37">
      <c r="A937" s="26">
        <f t="shared" si="198"/>
        <v>5</v>
      </c>
      <c r="B937" s="26">
        <f t="shared" si="199"/>
        <v>17</v>
      </c>
      <c r="C937" t="s">
        <v>31</v>
      </c>
      <c r="D937" s="75">
        <v>0.739583333333333</v>
      </c>
      <c r="E937" s="26">
        <v>104160</v>
      </c>
      <c r="F937" s="26">
        <v>55448</v>
      </c>
      <c r="G937" s="26">
        <v>19417</v>
      </c>
      <c r="H937" s="26">
        <v>23656.1</v>
      </c>
      <c r="I937" s="26">
        <v>7046</v>
      </c>
      <c r="J937" s="26">
        <v>-1407.1</v>
      </c>
      <c r="K937" s="26">
        <f t="shared" si="211"/>
        <v>46141</v>
      </c>
      <c r="L937" s="27">
        <f t="shared" si="200"/>
        <v>1.54228560282612</v>
      </c>
      <c r="M937" s="75">
        <v>0.739583333333333</v>
      </c>
      <c r="N937" s="26">
        <v>103579</v>
      </c>
      <c r="O937" s="26">
        <v>54079.68</v>
      </c>
      <c r="P937" s="26">
        <v>19791.1</v>
      </c>
      <c r="Q937" s="26">
        <v>23897.6</v>
      </c>
      <c r="R937" s="26">
        <v>7133.52</v>
      </c>
      <c r="S937" s="26">
        <v>-1322.9</v>
      </c>
      <c r="T937" s="26">
        <f t="shared" si="201"/>
        <v>44772.68</v>
      </c>
      <c r="U937" s="27">
        <f t="shared" si="202"/>
        <v>1.3204501984314</v>
      </c>
      <c r="V937" s="26">
        <f>INDEX(检修、备用和必开!B:B,MATCH(统调负荷!$C937,检修、备用和必开!$A:$A,0))</f>
        <v>22349.8</v>
      </c>
      <c r="W937" s="26">
        <f>INDEX(检修、备用和必开!C:C,MATCH(统调负荷!$C937,检修、备用和必开!$A:$A,0))</f>
        <v>0</v>
      </c>
      <c r="X937" s="26">
        <f>INDEX(检修、备用和必开!D:D,MATCH(统调负荷!$C937,检修、备用和必开!$A:$A,0))</f>
        <v>9120</v>
      </c>
      <c r="Y937" s="26">
        <f>INDEX(检修、备用和必开!E:E,MATCH(统调负荷!$C937,检修、备用和必开!$A:$A,0))</f>
        <v>9307</v>
      </c>
      <c r="Z937" s="26">
        <f>INDEX(检修、备用和必开!F:F,MATCH(统调负荷!$C937,检修、备用和必开!$A:$A,0))</f>
        <v>980</v>
      </c>
      <c r="AA937" s="26">
        <f t="shared" si="203"/>
        <v>71162.6</v>
      </c>
      <c r="AB937" s="26">
        <v>405.99</v>
      </c>
      <c r="AC937" s="26">
        <v>354.93</v>
      </c>
      <c r="AD937" s="76">
        <f t="shared" si="204"/>
        <v>45667.7395833333</v>
      </c>
      <c r="AE937" s="27">
        <f t="shared" si="205"/>
        <v>-581</v>
      </c>
      <c r="AF937" s="27">
        <f t="shared" si="206"/>
        <v>-1368.32</v>
      </c>
      <c r="AG937" s="27">
        <f t="shared" si="207"/>
        <v>374.099999999999</v>
      </c>
      <c r="AH937" s="27">
        <f t="shared" si="208"/>
        <v>241.5</v>
      </c>
      <c r="AI937" s="27">
        <f t="shared" si="209"/>
        <v>87.5200000000004</v>
      </c>
      <c r="AJ937" s="27">
        <f t="shared" si="210"/>
        <v>84.1999999999998</v>
      </c>
      <c r="AK937" s="26">
        <f>INDEX(检修、备用和必开!I:I,MATCH(统调负荷!$C937,检修、备用和必开!$A:$A,0))</f>
        <v>10463.6243018128</v>
      </c>
    </row>
    <row r="938" ht="13.8" spans="1:37">
      <c r="A938" s="26">
        <f t="shared" si="198"/>
        <v>5</v>
      </c>
      <c r="B938" s="26">
        <f t="shared" si="199"/>
        <v>18</v>
      </c>
      <c r="C938" t="s">
        <v>31</v>
      </c>
      <c r="D938" s="75">
        <v>0.75</v>
      </c>
      <c r="E938" s="26">
        <v>105685</v>
      </c>
      <c r="F938" s="26">
        <v>55722.2</v>
      </c>
      <c r="G938" s="26">
        <v>19669</v>
      </c>
      <c r="H938" s="26">
        <v>24816.7</v>
      </c>
      <c r="I938" s="26">
        <v>6884</v>
      </c>
      <c r="J938" s="26">
        <v>-1406.9</v>
      </c>
      <c r="K938" s="26">
        <f t="shared" si="211"/>
        <v>46415.2</v>
      </c>
      <c r="L938" s="27">
        <f t="shared" si="200"/>
        <v>1.53317447732639</v>
      </c>
      <c r="M938" s="75">
        <v>0.75</v>
      </c>
      <c r="N938" s="26">
        <v>105093</v>
      </c>
      <c r="O938" s="26">
        <v>54630.76</v>
      </c>
      <c r="P938" s="26">
        <v>19958.8</v>
      </c>
      <c r="Q938" s="26">
        <v>24863.9</v>
      </c>
      <c r="R938" s="26">
        <v>7049.02</v>
      </c>
      <c r="S938" s="26">
        <v>-1409.48</v>
      </c>
      <c r="T938" s="26">
        <f t="shared" si="201"/>
        <v>45323.76</v>
      </c>
      <c r="U938" s="27">
        <f t="shared" si="202"/>
        <v>1.30708459518593</v>
      </c>
      <c r="V938" s="26">
        <f>INDEX(检修、备用和必开!B:B,MATCH(统调负荷!$C938,检修、备用和必开!$A:$A,0))</f>
        <v>22349.8</v>
      </c>
      <c r="W938" s="26">
        <f>INDEX(检修、备用和必开!C:C,MATCH(统调负荷!$C938,检修、备用和必开!$A:$A,0))</f>
        <v>0</v>
      </c>
      <c r="X938" s="26">
        <f>INDEX(检修、备用和必开!D:D,MATCH(统调负荷!$C938,检修、备用和必开!$A:$A,0))</f>
        <v>9120</v>
      </c>
      <c r="Y938" s="26">
        <f>INDEX(检修、备用和必开!E:E,MATCH(统调负荷!$C938,检修、备用和必开!$A:$A,0))</f>
        <v>9307</v>
      </c>
      <c r="Z938" s="26">
        <f>INDEX(检修、备用和必开!F:F,MATCH(统调负荷!$C938,检修、备用和必开!$A:$A,0))</f>
        <v>980</v>
      </c>
      <c r="AA938" s="26">
        <f t="shared" si="203"/>
        <v>71162.6</v>
      </c>
      <c r="AB938" s="26">
        <v>405.99</v>
      </c>
      <c r="AC938" s="26">
        <v>372.44</v>
      </c>
      <c r="AD938" s="76">
        <f t="shared" si="204"/>
        <v>45667.75</v>
      </c>
      <c r="AE938" s="27">
        <f t="shared" si="205"/>
        <v>-592</v>
      </c>
      <c r="AF938" s="27">
        <f t="shared" si="206"/>
        <v>-1091.44</v>
      </c>
      <c r="AG938" s="27">
        <f t="shared" si="207"/>
        <v>289.799999999999</v>
      </c>
      <c r="AH938" s="27">
        <f t="shared" si="208"/>
        <v>47.2000000000007</v>
      </c>
      <c r="AI938" s="27">
        <f t="shared" si="209"/>
        <v>165.02</v>
      </c>
      <c r="AJ938" s="27">
        <f t="shared" si="210"/>
        <v>-2.57999999999993</v>
      </c>
      <c r="AK938" s="26">
        <f>INDEX(检修、备用和必开!I:I,MATCH(统调负荷!$C938,检修、备用和必开!$A:$A,0))</f>
        <v>10463.6243018128</v>
      </c>
    </row>
    <row r="939" ht="13.8" spans="1:37">
      <c r="A939" s="26">
        <f t="shared" si="198"/>
        <v>5</v>
      </c>
      <c r="B939" s="26">
        <f t="shared" si="199"/>
        <v>18</v>
      </c>
      <c r="C939" t="s">
        <v>31</v>
      </c>
      <c r="D939" s="75">
        <v>0.760416666666667</v>
      </c>
      <c r="E939" s="26">
        <v>108560</v>
      </c>
      <c r="F939" s="26">
        <v>58214.99</v>
      </c>
      <c r="G939" s="26">
        <v>19880</v>
      </c>
      <c r="H939" s="26">
        <v>25160.1</v>
      </c>
      <c r="I939" s="26">
        <v>6712</v>
      </c>
      <c r="J939" s="26">
        <v>-1407.09</v>
      </c>
      <c r="K939" s="26">
        <f t="shared" si="211"/>
        <v>48907.99</v>
      </c>
      <c r="L939" s="27">
        <f t="shared" si="200"/>
        <v>1.45503014947046</v>
      </c>
      <c r="M939" s="75">
        <v>0.760416666666667</v>
      </c>
      <c r="N939" s="26">
        <v>108360</v>
      </c>
      <c r="O939" s="26">
        <v>57731.97</v>
      </c>
      <c r="P939" s="26">
        <v>19485.9</v>
      </c>
      <c r="Q939" s="26">
        <v>25426.3</v>
      </c>
      <c r="R939" s="26">
        <v>7086.36</v>
      </c>
      <c r="S939" s="26">
        <v>-1370.53</v>
      </c>
      <c r="T939" s="26">
        <f t="shared" si="201"/>
        <v>48424.97</v>
      </c>
      <c r="U939" s="27">
        <f t="shared" si="202"/>
        <v>1.23664327220954</v>
      </c>
      <c r="V939" s="26">
        <f>INDEX(检修、备用和必开!B:B,MATCH(统调负荷!$C939,检修、备用和必开!$A:$A,0))</f>
        <v>22349.8</v>
      </c>
      <c r="W939" s="26">
        <f>INDEX(检修、备用和必开!C:C,MATCH(统调负荷!$C939,检修、备用和必开!$A:$A,0))</f>
        <v>0</v>
      </c>
      <c r="X939" s="26">
        <f>INDEX(检修、备用和必开!D:D,MATCH(统调负荷!$C939,检修、备用和必开!$A:$A,0))</f>
        <v>9120</v>
      </c>
      <c r="Y939" s="26">
        <f>INDEX(检修、备用和必开!E:E,MATCH(统调负荷!$C939,检修、备用和必开!$A:$A,0))</f>
        <v>9307</v>
      </c>
      <c r="Z939" s="26">
        <f>INDEX(检修、备用和必开!F:F,MATCH(统调负荷!$C939,检修、备用和必开!$A:$A,0))</f>
        <v>980</v>
      </c>
      <c r="AA939" s="26">
        <f t="shared" si="203"/>
        <v>71162.6</v>
      </c>
      <c r="AB939" s="26">
        <v>521.81</v>
      </c>
      <c r="AC939" s="26">
        <v>406.07</v>
      </c>
      <c r="AD939" s="76">
        <f t="shared" si="204"/>
        <v>45667.7604166667</v>
      </c>
      <c r="AE939" s="27">
        <f t="shared" si="205"/>
        <v>-200</v>
      </c>
      <c r="AF939" s="27">
        <f t="shared" si="206"/>
        <v>-483.019999999997</v>
      </c>
      <c r="AG939" s="27">
        <f t="shared" si="207"/>
        <v>-394.099999999999</v>
      </c>
      <c r="AH939" s="27">
        <f t="shared" si="208"/>
        <v>266.200000000001</v>
      </c>
      <c r="AI939" s="27">
        <f t="shared" si="209"/>
        <v>374.36</v>
      </c>
      <c r="AJ939" s="27">
        <f t="shared" si="210"/>
        <v>36.5599999999999</v>
      </c>
      <c r="AK939" s="26">
        <f>INDEX(检修、备用和必开!I:I,MATCH(统调负荷!$C939,检修、备用和必开!$A:$A,0))</f>
        <v>10463.6243018128</v>
      </c>
    </row>
    <row r="940" ht="13.8" spans="1:37">
      <c r="A940" s="26">
        <f t="shared" si="198"/>
        <v>5</v>
      </c>
      <c r="B940" s="26">
        <f t="shared" si="199"/>
        <v>18</v>
      </c>
      <c r="C940" t="s">
        <v>31</v>
      </c>
      <c r="D940" s="75">
        <v>0.770833333333333</v>
      </c>
      <c r="E940" s="26">
        <v>109850</v>
      </c>
      <c r="F940" s="26">
        <v>58852.2</v>
      </c>
      <c r="G940" s="26">
        <v>20169</v>
      </c>
      <c r="H940" s="26">
        <v>25540.5</v>
      </c>
      <c r="I940" s="26">
        <v>6696</v>
      </c>
      <c r="J940" s="26">
        <v>-1407.7</v>
      </c>
      <c r="K940" s="26">
        <f t="shared" si="211"/>
        <v>49545.2</v>
      </c>
      <c r="L940" s="27">
        <f t="shared" si="200"/>
        <v>1.43631673704012</v>
      </c>
      <c r="M940" s="75">
        <v>0.770833333333333</v>
      </c>
      <c r="N940" s="26">
        <v>109990</v>
      </c>
      <c r="O940" s="26">
        <v>57867.88</v>
      </c>
      <c r="P940" s="26">
        <v>20404.3</v>
      </c>
      <c r="Q940" s="26">
        <v>25988.4</v>
      </c>
      <c r="R940" s="26">
        <v>7098.38</v>
      </c>
      <c r="S940" s="26">
        <v>-1368.96</v>
      </c>
      <c r="T940" s="26">
        <f t="shared" si="201"/>
        <v>48560.88</v>
      </c>
      <c r="U940" s="27">
        <f t="shared" si="202"/>
        <v>1.23372944379489</v>
      </c>
      <c r="V940" s="26">
        <f>INDEX(检修、备用和必开!B:B,MATCH(统调负荷!$C940,检修、备用和必开!$A:$A,0))</f>
        <v>22349.8</v>
      </c>
      <c r="W940" s="26">
        <f>INDEX(检修、备用和必开!C:C,MATCH(统调负荷!$C940,检修、备用和必开!$A:$A,0))</f>
        <v>0</v>
      </c>
      <c r="X940" s="26">
        <f>INDEX(检修、备用和必开!D:D,MATCH(统调负荷!$C940,检修、备用和必开!$A:$A,0))</f>
        <v>9120</v>
      </c>
      <c r="Y940" s="26">
        <f>INDEX(检修、备用和必开!E:E,MATCH(统调负荷!$C940,检修、备用和必开!$A:$A,0))</f>
        <v>9307</v>
      </c>
      <c r="Z940" s="26">
        <f>INDEX(检修、备用和必开!F:F,MATCH(统调负荷!$C940,检修、备用和必开!$A:$A,0))</f>
        <v>980</v>
      </c>
      <c r="AA940" s="26">
        <f t="shared" si="203"/>
        <v>71162.6</v>
      </c>
      <c r="AB940" s="26">
        <v>457.37</v>
      </c>
      <c r="AC940" s="26">
        <v>420.69</v>
      </c>
      <c r="AD940" s="76">
        <f t="shared" si="204"/>
        <v>45667.7708333333</v>
      </c>
      <c r="AE940" s="27">
        <f t="shared" si="205"/>
        <v>140</v>
      </c>
      <c r="AF940" s="27">
        <f t="shared" si="206"/>
        <v>-984.32</v>
      </c>
      <c r="AG940" s="27">
        <f t="shared" si="207"/>
        <v>235.299999999999</v>
      </c>
      <c r="AH940" s="27">
        <f t="shared" si="208"/>
        <v>447.900000000001</v>
      </c>
      <c r="AI940" s="27">
        <f t="shared" si="209"/>
        <v>402.38</v>
      </c>
      <c r="AJ940" s="27">
        <f t="shared" si="210"/>
        <v>38.74</v>
      </c>
      <c r="AK940" s="26">
        <f>INDEX(检修、备用和必开!I:I,MATCH(统调负荷!$C940,检修、备用和必开!$A:$A,0))</f>
        <v>10463.6243018128</v>
      </c>
    </row>
    <row r="941" ht="13.8" spans="1:37">
      <c r="A941" s="26">
        <f t="shared" si="198"/>
        <v>5</v>
      </c>
      <c r="B941" s="26">
        <f t="shared" si="199"/>
        <v>18</v>
      </c>
      <c r="C941" t="s">
        <v>31</v>
      </c>
      <c r="D941" s="75">
        <v>0.78125</v>
      </c>
      <c r="E941" s="26">
        <v>111530</v>
      </c>
      <c r="F941" s="26">
        <v>60264.99</v>
      </c>
      <c r="G941" s="26">
        <v>20169</v>
      </c>
      <c r="H941" s="26">
        <v>25919.7</v>
      </c>
      <c r="I941" s="26">
        <v>6583</v>
      </c>
      <c r="J941" s="26">
        <v>-1406.69</v>
      </c>
      <c r="K941" s="26">
        <f t="shared" si="211"/>
        <v>50957.99</v>
      </c>
      <c r="L941" s="27">
        <f t="shared" si="200"/>
        <v>1.39649542691931</v>
      </c>
      <c r="M941" s="75">
        <v>0.78125</v>
      </c>
      <c r="N941" s="26">
        <v>110771</v>
      </c>
      <c r="O941" s="26">
        <v>58422.76</v>
      </c>
      <c r="P941" s="26">
        <v>20075.7</v>
      </c>
      <c r="Q941" s="26">
        <v>26520</v>
      </c>
      <c r="R941" s="26">
        <v>7192.1</v>
      </c>
      <c r="S941" s="26">
        <v>-1439.56</v>
      </c>
      <c r="T941" s="26">
        <f t="shared" si="201"/>
        <v>49115.76</v>
      </c>
      <c r="U941" s="27">
        <f t="shared" si="202"/>
        <v>1.22197426460992</v>
      </c>
      <c r="V941" s="26">
        <f>INDEX(检修、备用和必开!B:B,MATCH(统调负荷!$C941,检修、备用和必开!$A:$A,0))</f>
        <v>22349.8</v>
      </c>
      <c r="W941" s="26">
        <f>INDEX(检修、备用和必开!C:C,MATCH(统调负荷!$C941,检修、备用和必开!$A:$A,0))</f>
        <v>0</v>
      </c>
      <c r="X941" s="26">
        <f>INDEX(检修、备用和必开!D:D,MATCH(统调负荷!$C941,检修、备用和必开!$A:$A,0))</f>
        <v>9120</v>
      </c>
      <c r="Y941" s="26">
        <f>INDEX(检修、备用和必开!E:E,MATCH(统调负荷!$C941,检修、备用和必开!$A:$A,0))</f>
        <v>9307</v>
      </c>
      <c r="Z941" s="26">
        <f>INDEX(检修、备用和必开!F:F,MATCH(统调负荷!$C941,检修、备用和必开!$A:$A,0))</f>
        <v>980</v>
      </c>
      <c r="AA941" s="26">
        <f t="shared" si="203"/>
        <v>71162.6</v>
      </c>
      <c r="AB941" s="26">
        <v>465.86</v>
      </c>
      <c r="AC941" s="26">
        <v>404.12</v>
      </c>
      <c r="AD941" s="76">
        <f t="shared" si="204"/>
        <v>45667.78125</v>
      </c>
      <c r="AE941" s="27">
        <f t="shared" si="205"/>
        <v>-759</v>
      </c>
      <c r="AF941" s="27">
        <f t="shared" si="206"/>
        <v>-1842.23</v>
      </c>
      <c r="AG941" s="27">
        <f t="shared" si="207"/>
        <v>-93.2999999999993</v>
      </c>
      <c r="AH941" s="27">
        <f t="shared" si="208"/>
        <v>600.299999999999</v>
      </c>
      <c r="AI941" s="27">
        <f t="shared" si="209"/>
        <v>609.1</v>
      </c>
      <c r="AJ941" s="27">
        <f t="shared" si="210"/>
        <v>-32.8699999999999</v>
      </c>
      <c r="AK941" s="26">
        <f>INDEX(检修、备用和必开!I:I,MATCH(统调负荷!$C941,检修、备用和必开!$A:$A,0))</f>
        <v>10463.6243018128</v>
      </c>
    </row>
    <row r="942" ht="13.8" spans="1:37">
      <c r="A942" s="26">
        <f t="shared" si="198"/>
        <v>5</v>
      </c>
      <c r="B942" s="26">
        <f t="shared" si="199"/>
        <v>19</v>
      </c>
      <c r="C942" t="s">
        <v>31</v>
      </c>
      <c r="D942" s="75">
        <v>0.791666666666667</v>
      </c>
      <c r="E942" s="26">
        <v>111205</v>
      </c>
      <c r="F942" s="26">
        <v>59628.6</v>
      </c>
      <c r="G942" s="26">
        <v>20283</v>
      </c>
      <c r="H942" s="26">
        <v>26080.3</v>
      </c>
      <c r="I942" s="26">
        <v>6620</v>
      </c>
      <c r="J942" s="26">
        <v>-1406.9</v>
      </c>
      <c r="K942" s="26">
        <f t="shared" si="211"/>
        <v>50321.6</v>
      </c>
      <c r="L942" s="27">
        <f t="shared" si="200"/>
        <v>1.41415614765826</v>
      </c>
      <c r="M942" s="75">
        <v>0.791666666666667</v>
      </c>
      <c r="N942" s="26">
        <v>110852</v>
      </c>
      <c r="O942" s="26">
        <v>58401.89</v>
      </c>
      <c r="P942" s="26">
        <v>19999.5</v>
      </c>
      <c r="Q942" s="26">
        <v>26691.3</v>
      </c>
      <c r="R942" s="26">
        <v>7197.51</v>
      </c>
      <c r="S942" s="26">
        <v>-1438.2</v>
      </c>
      <c r="T942" s="26">
        <f t="shared" si="201"/>
        <v>49094.89</v>
      </c>
      <c r="U942" s="27">
        <f t="shared" si="202"/>
        <v>1.22241234158477</v>
      </c>
      <c r="V942" s="26">
        <f>INDEX(检修、备用和必开!B:B,MATCH(统调负荷!$C942,检修、备用和必开!$A:$A,0))</f>
        <v>22349.8</v>
      </c>
      <c r="W942" s="26">
        <f>INDEX(检修、备用和必开!C:C,MATCH(统调负荷!$C942,检修、备用和必开!$A:$A,0))</f>
        <v>0</v>
      </c>
      <c r="X942" s="26">
        <f>INDEX(检修、备用和必开!D:D,MATCH(统调负荷!$C942,检修、备用和必开!$A:$A,0))</f>
        <v>9120</v>
      </c>
      <c r="Y942" s="26">
        <f>INDEX(检修、备用和必开!E:E,MATCH(统调负荷!$C942,检修、备用和必开!$A:$A,0))</f>
        <v>9307</v>
      </c>
      <c r="Z942" s="26">
        <f>INDEX(检修、备用和必开!F:F,MATCH(统调负荷!$C942,检修、备用和必开!$A:$A,0))</f>
        <v>980</v>
      </c>
      <c r="AA942" s="26">
        <f t="shared" si="203"/>
        <v>71162.6</v>
      </c>
      <c r="AB942" s="26">
        <v>430.79</v>
      </c>
      <c r="AC942" s="26">
        <v>489.79</v>
      </c>
      <c r="AD942" s="76">
        <f t="shared" si="204"/>
        <v>45667.7916666667</v>
      </c>
      <c r="AE942" s="27">
        <f t="shared" si="205"/>
        <v>-353</v>
      </c>
      <c r="AF942" s="27">
        <f t="shared" si="206"/>
        <v>-1226.71</v>
      </c>
      <c r="AG942" s="27">
        <f t="shared" si="207"/>
        <v>-283.5</v>
      </c>
      <c r="AH942" s="27">
        <f t="shared" si="208"/>
        <v>611</v>
      </c>
      <c r="AI942" s="27">
        <f t="shared" si="209"/>
        <v>577.51</v>
      </c>
      <c r="AJ942" s="27">
        <f t="shared" si="210"/>
        <v>-31.3</v>
      </c>
      <c r="AK942" s="26">
        <f>INDEX(检修、备用和必开!I:I,MATCH(统调负荷!$C942,检修、备用和必开!$A:$A,0))</f>
        <v>10463.6243018128</v>
      </c>
    </row>
    <row r="943" ht="13.8" spans="1:37">
      <c r="A943" s="26">
        <f t="shared" si="198"/>
        <v>5</v>
      </c>
      <c r="B943" s="26">
        <f t="shared" si="199"/>
        <v>19</v>
      </c>
      <c r="C943" t="s">
        <v>31</v>
      </c>
      <c r="D943" s="75">
        <v>0.802083333333333</v>
      </c>
      <c r="E943" s="26">
        <v>113215</v>
      </c>
      <c r="F943" s="26">
        <v>61472.49</v>
      </c>
      <c r="G943" s="26">
        <v>20283</v>
      </c>
      <c r="H943" s="26">
        <v>26168.4</v>
      </c>
      <c r="I943" s="26">
        <v>6698</v>
      </c>
      <c r="J943" s="26">
        <v>-1406.89</v>
      </c>
      <c r="K943" s="26">
        <f t="shared" si="211"/>
        <v>52165.49</v>
      </c>
      <c r="L943" s="27">
        <f t="shared" si="200"/>
        <v>1.3641700672226</v>
      </c>
      <c r="M943" s="75">
        <v>0.802083333333333</v>
      </c>
      <c r="N943" s="26">
        <v>112781</v>
      </c>
      <c r="O943" s="26">
        <v>60043.11</v>
      </c>
      <c r="P943" s="26">
        <v>19839.3</v>
      </c>
      <c r="Q943" s="26">
        <v>27041.4</v>
      </c>
      <c r="R943" s="26">
        <v>7299.87</v>
      </c>
      <c r="S943" s="26">
        <v>-1442.68</v>
      </c>
      <c r="T943" s="26">
        <f t="shared" si="201"/>
        <v>50736.11</v>
      </c>
      <c r="U943" s="27">
        <f t="shared" si="202"/>
        <v>1.1888945004946</v>
      </c>
      <c r="V943" s="26">
        <f>INDEX(检修、备用和必开!B:B,MATCH(统调负荷!$C943,检修、备用和必开!$A:$A,0))</f>
        <v>22349.8</v>
      </c>
      <c r="W943" s="26">
        <f>INDEX(检修、备用和必开!C:C,MATCH(统调负荷!$C943,检修、备用和必开!$A:$A,0))</f>
        <v>0</v>
      </c>
      <c r="X943" s="26">
        <f>INDEX(检修、备用和必开!D:D,MATCH(统调负荷!$C943,检修、备用和必开!$A:$A,0))</f>
        <v>9120</v>
      </c>
      <c r="Y943" s="26">
        <f>INDEX(检修、备用和必开!E:E,MATCH(统调负荷!$C943,检修、备用和必开!$A:$A,0))</f>
        <v>9307</v>
      </c>
      <c r="Z943" s="26">
        <f>INDEX(检修、备用和必开!F:F,MATCH(统调负荷!$C943,检修、备用和必开!$A:$A,0))</f>
        <v>980</v>
      </c>
      <c r="AA943" s="26">
        <f t="shared" si="203"/>
        <v>71162.6</v>
      </c>
      <c r="AB943" s="26">
        <v>500.17</v>
      </c>
      <c r="AC943" s="26">
        <v>478.41</v>
      </c>
      <c r="AD943" s="76">
        <f t="shared" si="204"/>
        <v>45667.8020833333</v>
      </c>
      <c r="AE943" s="27">
        <f t="shared" si="205"/>
        <v>-434</v>
      </c>
      <c r="AF943" s="27">
        <f t="shared" si="206"/>
        <v>-1429.38</v>
      </c>
      <c r="AG943" s="27">
        <f t="shared" si="207"/>
        <v>-443.700000000001</v>
      </c>
      <c r="AH943" s="27">
        <f t="shared" si="208"/>
        <v>873</v>
      </c>
      <c r="AI943" s="27">
        <f t="shared" si="209"/>
        <v>601.87</v>
      </c>
      <c r="AJ943" s="27">
        <f t="shared" si="210"/>
        <v>-35.79</v>
      </c>
      <c r="AK943" s="26">
        <f>INDEX(检修、备用和必开!I:I,MATCH(统调负荷!$C943,检修、备用和必开!$A:$A,0))</f>
        <v>10463.6243018128</v>
      </c>
    </row>
    <row r="944" ht="13.8" spans="1:37">
      <c r="A944" s="26">
        <f t="shared" si="198"/>
        <v>5</v>
      </c>
      <c r="B944" s="26">
        <f t="shared" si="199"/>
        <v>19</v>
      </c>
      <c r="C944" t="s">
        <v>31</v>
      </c>
      <c r="D944" s="75">
        <v>0.8125</v>
      </c>
      <c r="E944" s="26">
        <v>113500</v>
      </c>
      <c r="F944" s="26">
        <v>61606.79</v>
      </c>
      <c r="G944" s="26">
        <v>20299</v>
      </c>
      <c r="H944" s="26">
        <v>26233.1</v>
      </c>
      <c r="I944" s="26">
        <v>6768</v>
      </c>
      <c r="J944" s="26">
        <v>-1406.89</v>
      </c>
      <c r="K944" s="26">
        <f t="shared" si="211"/>
        <v>52299.79</v>
      </c>
      <c r="L944" s="27">
        <f t="shared" si="200"/>
        <v>1.36066703135902</v>
      </c>
      <c r="M944" s="75">
        <v>0.8125</v>
      </c>
      <c r="N944" s="26">
        <v>112719</v>
      </c>
      <c r="O944" s="26">
        <v>60259.95</v>
      </c>
      <c r="P944" s="26">
        <v>19853.5</v>
      </c>
      <c r="Q944" s="26">
        <v>26593.7</v>
      </c>
      <c r="R944" s="26">
        <v>7355.67</v>
      </c>
      <c r="S944" s="26">
        <v>-1343.82</v>
      </c>
      <c r="T944" s="26">
        <f t="shared" si="201"/>
        <v>50952.95</v>
      </c>
      <c r="U944" s="27">
        <f t="shared" si="202"/>
        <v>1.18460305345418</v>
      </c>
      <c r="V944" s="26">
        <f>INDEX(检修、备用和必开!B:B,MATCH(统调负荷!$C944,检修、备用和必开!$A:$A,0))</f>
        <v>22349.8</v>
      </c>
      <c r="W944" s="26">
        <f>INDEX(检修、备用和必开!C:C,MATCH(统调负荷!$C944,检修、备用和必开!$A:$A,0))</f>
        <v>0</v>
      </c>
      <c r="X944" s="26">
        <f>INDEX(检修、备用和必开!D:D,MATCH(统调负荷!$C944,检修、备用和必开!$A:$A,0))</f>
        <v>9120</v>
      </c>
      <c r="Y944" s="26">
        <f>INDEX(检修、备用和必开!E:E,MATCH(统调负荷!$C944,检修、备用和必开!$A:$A,0))</f>
        <v>9307</v>
      </c>
      <c r="Z944" s="26">
        <f>INDEX(检修、备用和必开!F:F,MATCH(统调负荷!$C944,检修、备用和必开!$A:$A,0))</f>
        <v>980</v>
      </c>
      <c r="AA944" s="26">
        <f t="shared" si="203"/>
        <v>71162.6</v>
      </c>
      <c r="AB944" s="26">
        <v>501.8</v>
      </c>
      <c r="AC944" s="26">
        <v>478.3</v>
      </c>
      <c r="AD944" s="76">
        <f t="shared" si="204"/>
        <v>45667.8125</v>
      </c>
      <c r="AE944" s="27">
        <f t="shared" si="205"/>
        <v>-781</v>
      </c>
      <c r="AF944" s="27">
        <f t="shared" si="206"/>
        <v>-1346.84</v>
      </c>
      <c r="AG944" s="27">
        <f t="shared" si="207"/>
        <v>-445.5</v>
      </c>
      <c r="AH944" s="27">
        <f t="shared" si="208"/>
        <v>360.600000000002</v>
      </c>
      <c r="AI944" s="27">
        <f t="shared" si="209"/>
        <v>587.67</v>
      </c>
      <c r="AJ944" s="27">
        <f t="shared" si="210"/>
        <v>63.0700000000002</v>
      </c>
      <c r="AK944" s="26">
        <f>INDEX(检修、备用和必开!I:I,MATCH(统调负荷!$C944,检修、备用和必开!$A:$A,0))</f>
        <v>10463.6243018128</v>
      </c>
    </row>
    <row r="945" ht="13.8" spans="1:37">
      <c r="A945" s="26">
        <f t="shared" si="198"/>
        <v>5</v>
      </c>
      <c r="B945" s="26">
        <f t="shared" si="199"/>
        <v>19</v>
      </c>
      <c r="C945" t="s">
        <v>31</v>
      </c>
      <c r="D945" s="75">
        <v>0.822916666666667</v>
      </c>
      <c r="E945" s="26">
        <v>112810</v>
      </c>
      <c r="F945" s="26">
        <v>61113.2</v>
      </c>
      <c r="G945" s="26">
        <v>20299</v>
      </c>
      <c r="H945" s="26">
        <v>25997.7</v>
      </c>
      <c r="I945" s="26">
        <v>6807</v>
      </c>
      <c r="J945" s="26">
        <v>-1406.9</v>
      </c>
      <c r="K945" s="26">
        <f t="shared" si="211"/>
        <v>51806.2</v>
      </c>
      <c r="L945" s="27">
        <f t="shared" si="200"/>
        <v>1.37363095536828</v>
      </c>
      <c r="M945" s="75">
        <v>0.822916666666667</v>
      </c>
      <c r="N945" s="26">
        <v>111858</v>
      </c>
      <c r="O945" s="26">
        <v>59923.3</v>
      </c>
      <c r="P945" s="26">
        <v>19482.4</v>
      </c>
      <c r="Q945" s="26">
        <v>26494.5</v>
      </c>
      <c r="R945" s="26">
        <v>7323.68</v>
      </c>
      <c r="S945" s="26">
        <v>-1365.88</v>
      </c>
      <c r="T945" s="26">
        <f t="shared" si="201"/>
        <v>50616.3</v>
      </c>
      <c r="U945" s="27">
        <f t="shared" si="202"/>
        <v>1.19127900455837</v>
      </c>
      <c r="V945" s="26">
        <f>INDEX(检修、备用和必开!B:B,MATCH(统调负荷!$C945,检修、备用和必开!$A:$A,0))</f>
        <v>22349.8</v>
      </c>
      <c r="W945" s="26">
        <f>INDEX(检修、备用和必开!C:C,MATCH(统调负荷!$C945,检修、备用和必开!$A:$A,0))</f>
        <v>0</v>
      </c>
      <c r="X945" s="26">
        <f>INDEX(检修、备用和必开!D:D,MATCH(统调负荷!$C945,检修、备用和必开!$A:$A,0))</f>
        <v>9120</v>
      </c>
      <c r="Y945" s="26">
        <f>INDEX(检修、备用和必开!E:E,MATCH(统调负荷!$C945,检修、备用和必开!$A:$A,0))</f>
        <v>9307</v>
      </c>
      <c r="Z945" s="26">
        <f>INDEX(检修、备用和必开!F:F,MATCH(统调负荷!$C945,检修、备用和必开!$A:$A,0))</f>
        <v>980</v>
      </c>
      <c r="AA945" s="26">
        <f t="shared" si="203"/>
        <v>71162.6</v>
      </c>
      <c r="AB945" s="26">
        <v>475.56</v>
      </c>
      <c r="AC945" s="26">
        <v>449.69</v>
      </c>
      <c r="AD945" s="76">
        <f t="shared" si="204"/>
        <v>45667.8229166667</v>
      </c>
      <c r="AE945" s="27">
        <f t="shared" si="205"/>
        <v>-952</v>
      </c>
      <c r="AF945" s="27">
        <f t="shared" si="206"/>
        <v>-1189.89999999999</v>
      </c>
      <c r="AG945" s="27">
        <f t="shared" si="207"/>
        <v>-816.599999999999</v>
      </c>
      <c r="AH945" s="27">
        <f t="shared" si="208"/>
        <v>496.799999999999</v>
      </c>
      <c r="AI945" s="27">
        <f t="shared" si="209"/>
        <v>516.68</v>
      </c>
      <c r="AJ945" s="27">
        <f t="shared" si="210"/>
        <v>41.02</v>
      </c>
      <c r="AK945" s="26">
        <f>INDEX(检修、备用和必开!I:I,MATCH(统调负荷!$C945,检修、备用和必开!$A:$A,0))</f>
        <v>10463.6243018128</v>
      </c>
    </row>
    <row r="946" ht="13.8" spans="1:37">
      <c r="A946" s="26">
        <f t="shared" si="198"/>
        <v>5</v>
      </c>
      <c r="B946" s="26">
        <f t="shared" si="199"/>
        <v>20</v>
      </c>
      <c r="C946" t="s">
        <v>31</v>
      </c>
      <c r="D946" s="75">
        <v>0.833333333333333</v>
      </c>
      <c r="E946" s="26">
        <v>111450</v>
      </c>
      <c r="F946" s="26">
        <v>59666.7</v>
      </c>
      <c r="G946" s="26">
        <v>20414</v>
      </c>
      <c r="H946" s="26">
        <v>25959.2</v>
      </c>
      <c r="I946" s="26">
        <v>6817</v>
      </c>
      <c r="J946" s="26">
        <v>-1406.9</v>
      </c>
      <c r="K946" s="26">
        <f t="shared" si="211"/>
        <v>50359.7</v>
      </c>
      <c r="L946" s="27">
        <f t="shared" si="200"/>
        <v>1.41308625746381</v>
      </c>
      <c r="M946" s="75">
        <v>0.833333333333333</v>
      </c>
      <c r="N946" s="26">
        <v>111093</v>
      </c>
      <c r="O946" s="26">
        <v>58168.61</v>
      </c>
      <c r="P946" s="26">
        <v>20154.2</v>
      </c>
      <c r="Q946" s="26">
        <v>26740.8</v>
      </c>
      <c r="R946" s="26">
        <v>7374.05</v>
      </c>
      <c r="S946" s="26">
        <v>-1344.66</v>
      </c>
      <c r="T946" s="26">
        <f t="shared" si="201"/>
        <v>48861.61</v>
      </c>
      <c r="U946" s="27">
        <f t="shared" si="202"/>
        <v>1.22733052773112</v>
      </c>
      <c r="V946" s="26">
        <f>INDEX(检修、备用和必开!B:B,MATCH(统调负荷!$C946,检修、备用和必开!$A:$A,0))</f>
        <v>22349.8</v>
      </c>
      <c r="W946" s="26">
        <f>INDEX(检修、备用和必开!C:C,MATCH(统调负荷!$C946,检修、备用和必开!$A:$A,0))</f>
        <v>0</v>
      </c>
      <c r="X946" s="26">
        <f>INDEX(检修、备用和必开!D:D,MATCH(统调负荷!$C946,检修、备用和必开!$A:$A,0))</f>
        <v>9120</v>
      </c>
      <c r="Y946" s="26">
        <f>INDEX(检修、备用和必开!E:E,MATCH(统调负荷!$C946,检修、备用和必开!$A:$A,0))</f>
        <v>9307</v>
      </c>
      <c r="Z946" s="26">
        <f>INDEX(检修、备用和必开!F:F,MATCH(统调负荷!$C946,检修、备用和必开!$A:$A,0))</f>
        <v>980</v>
      </c>
      <c r="AA946" s="26">
        <f t="shared" si="203"/>
        <v>71162.6</v>
      </c>
      <c r="AB946" s="26">
        <v>437.49</v>
      </c>
      <c r="AC946" s="26">
        <v>401.3</v>
      </c>
      <c r="AD946" s="76">
        <f t="shared" si="204"/>
        <v>45667.8333333333</v>
      </c>
      <c r="AE946" s="27">
        <f t="shared" si="205"/>
        <v>-357</v>
      </c>
      <c r="AF946" s="27">
        <f t="shared" si="206"/>
        <v>-1498.09</v>
      </c>
      <c r="AG946" s="27">
        <f t="shared" si="207"/>
        <v>-259.799999999999</v>
      </c>
      <c r="AH946" s="27">
        <f t="shared" si="208"/>
        <v>781.599999999999</v>
      </c>
      <c r="AI946" s="27">
        <f t="shared" si="209"/>
        <v>557.05</v>
      </c>
      <c r="AJ946" s="27">
        <f t="shared" si="210"/>
        <v>62.24</v>
      </c>
      <c r="AK946" s="26">
        <f>INDEX(检修、备用和必开!I:I,MATCH(统调负荷!$C946,检修、备用和必开!$A:$A,0))</f>
        <v>10463.6243018128</v>
      </c>
    </row>
    <row r="947" ht="13.8" spans="1:37">
      <c r="A947" s="26">
        <f t="shared" si="198"/>
        <v>5</v>
      </c>
      <c r="B947" s="26">
        <f t="shared" si="199"/>
        <v>20</v>
      </c>
      <c r="C947" t="s">
        <v>31</v>
      </c>
      <c r="D947" s="75">
        <v>0.84375</v>
      </c>
      <c r="E947" s="26">
        <v>111290</v>
      </c>
      <c r="F947" s="26">
        <v>60420.1</v>
      </c>
      <c r="G947" s="26">
        <v>19932</v>
      </c>
      <c r="H947" s="26">
        <v>25724.8</v>
      </c>
      <c r="I947" s="26">
        <v>6620</v>
      </c>
      <c r="J947" s="26">
        <v>-1406.9</v>
      </c>
      <c r="K947" s="26">
        <f t="shared" si="211"/>
        <v>51113.1</v>
      </c>
      <c r="L947" s="27">
        <f t="shared" si="200"/>
        <v>1.39225756215139</v>
      </c>
      <c r="M947" s="75">
        <v>0.84375</v>
      </c>
      <c r="N947" s="26">
        <v>111087</v>
      </c>
      <c r="O947" s="26">
        <v>59498.82</v>
      </c>
      <c r="P947" s="26">
        <v>19144.2</v>
      </c>
      <c r="Q947" s="26">
        <v>26575.6</v>
      </c>
      <c r="R947" s="26">
        <v>7234.79</v>
      </c>
      <c r="S947" s="26">
        <v>-1366.41</v>
      </c>
      <c r="T947" s="26">
        <f t="shared" si="201"/>
        <v>50191.82</v>
      </c>
      <c r="U947" s="27">
        <f t="shared" si="202"/>
        <v>1.19980469322978</v>
      </c>
      <c r="V947" s="26">
        <f>INDEX(检修、备用和必开!B:B,MATCH(统调负荷!$C947,检修、备用和必开!$A:$A,0))</f>
        <v>22349.8</v>
      </c>
      <c r="W947" s="26">
        <f>INDEX(检修、备用和必开!C:C,MATCH(统调负荷!$C947,检修、备用和必开!$A:$A,0))</f>
        <v>0</v>
      </c>
      <c r="X947" s="26">
        <f>INDEX(检修、备用和必开!D:D,MATCH(统调负荷!$C947,检修、备用和必开!$A:$A,0))</f>
        <v>9120</v>
      </c>
      <c r="Y947" s="26">
        <f>INDEX(检修、备用和必开!E:E,MATCH(统调负荷!$C947,检修、备用和必开!$A:$A,0))</f>
        <v>9307</v>
      </c>
      <c r="Z947" s="26">
        <f>INDEX(检修、备用和必开!F:F,MATCH(统调负荷!$C947,检修、备用和必开!$A:$A,0))</f>
        <v>980</v>
      </c>
      <c r="AA947" s="26">
        <f t="shared" si="203"/>
        <v>71162.6</v>
      </c>
      <c r="AB947" s="26">
        <v>469.58</v>
      </c>
      <c r="AC947" s="26">
        <v>509.65</v>
      </c>
      <c r="AD947" s="76">
        <f t="shared" si="204"/>
        <v>45667.84375</v>
      </c>
      <c r="AE947" s="27">
        <f t="shared" si="205"/>
        <v>-203</v>
      </c>
      <c r="AF947" s="27">
        <f t="shared" si="206"/>
        <v>-921.279999999999</v>
      </c>
      <c r="AG947" s="27">
        <f t="shared" si="207"/>
        <v>-787.799999999999</v>
      </c>
      <c r="AH947" s="27">
        <f t="shared" si="208"/>
        <v>850.799999999999</v>
      </c>
      <c r="AI947" s="27">
        <f t="shared" si="209"/>
        <v>614.79</v>
      </c>
      <c r="AJ947" s="27">
        <f t="shared" si="210"/>
        <v>40.49</v>
      </c>
      <c r="AK947" s="26">
        <f>INDEX(检修、备用和必开!I:I,MATCH(统调负荷!$C947,检修、备用和必开!$A:$A,0))</f>
        <v>10463.6243018128</v>
      </c>
    </row>
    <row r="948" ht="13.8" spans="1:37">
      <c r="A948" s="26">
        <f t="shared" si="198"/>
        <v>5</v>
      </c>
      <c r="B948" s="26">
        <f t="shared" si="199"/>
        <v>20</v>
      </c>
      <c r="C948" t="s">
        <v>31</v>
      </c>
      <c r="D948" s="75">
        <v>0.854166666666667</v>
      </c>
      <c r="E948" s="26">
        <v>110885</v>
      </c>
      <c r="F948" s="26">
        <v>60006.99</v>
      </c>
      <c r="G948" s="26">
        <v>19932</v>
      </c>
      <c r="H948" s="26">
        <v>25715.9</v>
      </c>
      <c r="I948" s="26">
        <v>6637</v>
      </c>
      <c r="J948" s="26">
        <v>-1406.89</v>
      </c>
      <c r="K948" s="26">
        <f t="shared" si="211"/>
        <v>50699.99</v>
      </c>
      <c r="L948" s="27">
        <f t="shared" si="200"/>
        <v>1.40360185475382</v>
      </c>
      <c r="M948" s="75">
        <v>0.854166666666667</v>
      </c>
      <c r="N948" s="26">
        <v>110806</v>
      </c>
      <c r="O948" s="26">
        <v>59418.96</v>
      </c>
      <c r="P948" s="26">
        <v>19126.8</v>
      </c>
      <c r="Q948" s="26">
        <v>26470</v>
      </c>
      <c r="R948" s="26">
        <v>7170.02</v>
      </c>
      <c r="S948" s="26">
        <v>-1379.78</v>
      </c>
      <c r="T948" s="26">
        <f t="shared" si="201"/>
        <v>50111.96</v>
      </c>
      <c r="U948" s="27">
        <f t="shared" si="202"/>
        <v>1.20142234023659</v>
      </c>
      <c r="V948" s="26">
        <f>INDEX(检修、备用和必开!B:B,MATCH(统调负荷!$C948,检修、备用和必开!$A:$A,0))</f>
        <v>22349.8</v>
      </c>
      <c r="W948" s="26">
        <f>INDEX(检修、备用和必开!C:C,MATCH(统调负荷!$C948,检修、备用和必开!$A:$A,0))</f>
        <v>0</v>
      </c>
      <c r="X948" s="26">
        <f>INDEX(检修、备用和必开!D:D,MATCH(统调负荷!$C948,检修、备用和必开!$A:$A,0))</f>
        <v>9120</v>
      </c>
      <c r="Y948" s="26">
        <f>INDEX(检修、备用和必开!E:E,MATCH(统调负荷!$C948,检修、备用和必开!$A:$A,0))</f>
        <v>9307</v>
      </c>
      <c r="Z948" s="26">
        <f>INDEX(检修、备用和必开!F:F,MATCH(统调负荷!$C948,检修、备用和必开!$A:$A,0))</f>
        <v>980</v>
      </c>
      <c r="AA948" s="26">
        <f t="shared" si="203"/>
        <v>71162.6</v>
      </c>
      <c r="AB948" s="26">
        <v>461.06</v>
      </c>
      <c r="AC948" s="26">
        <v>470.37</v>
      </c>
      <c r="AD948" s="76">
        <f t="shared" si="204"/>
        <v>45667.8541666667</v>
      </c>
      <c r="AE948" s="27">
        <f t="shared" si="205"/>
        <v>-79</v>
      </c>
      <c r="AF948" s="27">
        <f t="shared" si="206"/>
        <v>-588.029999999999</v>
      </c>
      <c r="AG948" s="27">
        <f t="shared" si="207"/>
        <v>-805.200000000001</v>
      </c>
      <c r="AH948" s="27">
        <f t="shared" si="208"/>
        <v>754.099999999999</v>
      </c>
      <c r="AI948" s="27">
        <f t="shared" si="209"/>
        <v>533.02</v>
      </c>
      <c r="AJ948" s="27">
        <f t="shared" si="210"/>
        <v>27.1100000000001</v>
      </c>
      <c r="AK948" s="26">
        <f>INDEX(检修、备用和必开!I:I,MATCH(统调负荷!$C948,检修、备用和必开!$A:$A,0))</f>
        <v>10463.6243018128</v>
      </c>
    </row>
    <row r="949" ht="13.8" spans="1:37">
      <c r="A949" s="26">
        <f t="shared" si="198"/>
        <v>5</v>
      </c>
      <c r="B949" s="26">
        <f t="shared" si="199"/>
        <v>20</v>
      </c>
      <c r="C949" t="s">
        <v>31</v>
      </c>
      <c r="D949" s="75">
        <v>0.864583333333333</v>
      </c>
      <c r="E949" s="26">
        <v>110325</v>
      </c>
      <c r="F949" s="26">
        <v>59872.5</v>
      </c>
      <c r="G949" s="26">
        <v>19685</v>
      </c>
      <c r="H949" s="26">
        <v>25517.4</v>
      </c>
      <c r="I949" s="26">
        <v>6657</v>
      </c>
      <c r="J949" s="26">
        <v>-1406.9</v>
      </c>
      <c r="K949" s="26">
        <f t="shared" si="211"/>
        <v>50565.5</v>
      </c>
      <c r="L949" s="27">
        <f t="shared" si="200"/>
        <v>1.4073350406898</v>
      </c>
      <c r="M949" s="75">
        <v>0.864583333333333</v>
      </c>
      <c r="N949" s="26">
        <v>110444</v>
      </c>
      <c r="O949" s="26">
        <v>59489.38</v>
      </c>
      <c r="P949" s="26">
        <v>18910.8</v>
      </c>
      <c r="Q949" s="26">
        <v>26207.4</v>
      </c>
      <c r="R949" s="26">
        <v>7193.51</v>
      </c>
      <c r="S949" s="26">
        <v>-1357.09</v>
      </c>
      <c r="T949" s="26">
        <f t="shared" si="201"/>
        <v>50182.38</v>
      </c>
      <c r="U949" s="27">
        <f t="shared" si="202"/>
        <v>1.19999568314122</v>
      </c>
      <c r="V949" s="26">
        <f>INDEX(检修、备用和必开!B:B,MATCH(统调负荷!$C949,检修、备用和必开!$A:$A,0))</f>
        <v>22349.8</v>
      </c>
      <c r="W949" s="26">
        <f>INDEX(检修、备用和必开!C:C,MATCH(统调负荷!$C949,检修、备用和必开!$A:$A,0))</f>
        <v>0</v>
      </c>
      <c r="X949" s="26">
        <f>INDEX(检修、备用和必开!D:D,MATCH(统调负荷!$C949,检修、备用和必开!$A:$A,0))</f>
        <v>9120</v>
      </c>
      <c r="Y949" s="26">
        <f>INDEX(检修、备用和必开!E:E,MATCH(统调负荷!$C949,检修、备用和必开!$A:$A,0))</f>
        <v>9307</v>
      </c>
      <c r="Z949" s="26">
        <f>INDEX(检修、备用和必开!F:F,MATCH(统调负荷!$C949,检修、备用和必开!$A:$A,0))</f>
        <v>980</v>
      </c>
      <c r="AA949" s="26">
        <f t="shared" si="203"/>
        <v>71162.6</v>
      </c>
      <c r="AB949" s="26">
        <v>470.14</v>
      </c>
      <c r="AC949" s="26">
        <v>501.89</v>
      </c>
      <c r="AD949" s="76">
        <f t="shared" si="204"/>
        <v>45667.8645833333</v>
      </c>
      <c r="AE949" s="27">
        <f t="shared" si="205"/>
        <v>119</v>
      </c>
      <c r="AF949" s="27">
        <f t="shared" si="206"/>
        <v>-383.120000000003</v>
      </c>
      <c r="AG949" s="27">
        <f t="shared" si="207"/>
        <v>-774.200000000001</v>
      </c>
      <c r="AH949" s="27">
        <f t="shared" si="208"/>
        <v>690</v>
      </c>
      <c r="AI949" s="27">
        <f t="shared" si="209"/>
        <v>536.51</v>
      </c>
      <c r="AJ949" s="27">
        <f t="shared" si="210"/>
        <v>49.8100000000002</v>
      </c>
      <c r="AK949" s="26">
        <f>INDEX(检修、备用和必开!I:I,MATCH(统调负荷!$C949,检修、备用和必开!$A:$A,0))</f>
        <v>10463.6243018128</v>
      </c>
    </row>
    <row r="950" ht="13.8" spans="1:37">
      <c r="A950" s="26">
        <f t="shared" si="198"/>
        <v>5</v>
      </c>
      <c r="B950" s="26">
        <f t="shared" si="199"/>
        <v>21</v>
      </c>
      <c r="C950" t="s">
        <v>31</v>
      </c>
      <c r="D950" s="75">
        <v>0.875</v>
      </c>
      <c r="E950" s="26">
        <v>109200</v>
      </c>
      <c r="F950" s="26">
        <v>59515.1</v>
      </c>
      <c r="G950" s="26">
        <v>19420</v>
      </c>
      <c r="H950" s="26">
        <v>24991.8</v>
      </c>
      <c r="I950" s="26">
        <v>6680</v>
      </c>
      <c r="J950" s="26">
        <v>-1406.9</v>
      </c>
      <c r="K950" s="26">
        <f t="shared" si="211"/>
        <v>50208.1</v>
      </c>
      <c r="L950" s="27">
        <f t="shared" si="200"/>
        <v>1.4173529769101</v>
      </c>
      <c r="M950" s="75">
        <v>0.875</v>
      </c>
      <c r="N950" s="26">
        <v>108889</v>
      </c>
      <c r="O950" s="26">
        <v>58199.79</v>
      </c>
      <c r="P950" s="26">
        <v>18521</v>
      </c>
      <c r="Q950" s="26">
        <v>26390.2</v>
      </c>
      <c r="R950" s="26">
        <v>7158.98</v>
      </c>
      <c r="S950" s="26">
        <v>-1380.97</v>
      </c>
      <c r="T950" s="26">
        <f t="shared" si="201"/>
        <v>48892.79</v>
      </c>
      <c r="U950" s="27">
        <f t="shared" si="202"/>
        <v>1.22667087723242</v>
      </c>
      <c r="V950" s="26">
        <f>INDEX(检修、备用和必开!B:B,MATCH(统调负荷!$C950,检修、备用和必开!$A:$A,0))</f>
        <v>22349.8</v>
      </c>
      <c r="W950" s="26">
        <f>INDEX(检修、备用和必开!C:C,MATCH(统调负荷!$C950,检修、备用和必开!$A:$A,0))</f>
        <v>0</v>
      </c>
      <c r="X950" s="26">
        <f>INDEX(检修、备用和必开!D:D,MATCH(统调负荷!$C950,检修、备用和必开!$A:$A,0))</f>
        <v>9120</v>
      </c>
      <c r="Y950" s="26">
        <f>INDEX(检修、备用和必开!E:E,MATCH(统调负荷!$C950,检修、备用和必开!$A:$A,0))</f>
        <v>9307</v>
      </c>
      <c r="Z950" s="26">
        <f>INDEX(检修、备用和必开!F:F,MATCH(统调负荷!$C950,检修、备用和必开!$A:$A,0))</f>
        <v>980</v>
      </c>
      <c r="AA950" s="26">
        <f t="shared" si="203"/>
        <v>71162.6</v>
      </c>
      <c r="AB950" s="26">
        <v>461.78</v>
      </c>
      <c r="AC950" s="26">
        <v>424.57</v>
      </c>
      <c r="AD950" s="76">
        <f t="shared" si="204"/>
        <v>45667.875</v>
      </c>
      <c r="AE950" s="27">
        <f t="shared" si="205"/>
        <v>-311</v>
      </c>
      <c r="AF950" s="27">
        <f t="shared" si="206"/>
        <v>-1315.31</v>
      </c>
      <c r="AG950" s="27">
        <f t="shared" si="207"/>
        <v>-899</v>
      </c>
      <c r="AH950" s="27">
        <f t="shared" si="208"/>
        <v>1398.4</v>
      </c>
      <c r="AI950" s="27">
        <f t="shared" si="209"/>
        <v>478.98</v>
      </c>
      <c r="AJ950" s="27">
        <f t="shared" si="210"/>
        <v>25.9300000000001</v>
      </c>
      <c r="AK950" s="26">
        <f>INDEX(检修、备用和必开!I:I,MATCH(统调负荷!$C950,检修、备用和必开!$A:$A,0))</f>
        <v>10463.6243018128</v>
      </c>
    </row>
    <row r="951" ht="13.8" spans="1:37">
      <c r="A951" s="26">
        <f t="shared" si="198"/>
        <v>5</v>
      </c>
      <c r="B951" s="26">
        <f t="shared" si="199"/>
        <v>21</v>
      </c>
      <c r="C951" t="s">
        <v>31</v>
      </c>
      <c r="D951" s="75">
        <v>0.885416666666667</v>
      </c>
      <c r="E951" s="26">
        <v>108315</v>
      </c>
      <c r="F951" s="26">
        <v>59390.69</v>
      </c>
      <c r="G951" s="26">
        <v>18938</v>
      </c>
      <c r="H951" s="26">
        <v>24703.4</v>
      </c>
      <c r="I951" s="26">
        <v>6690</v>
      </c>
      <c r="J951" s="26">
        <v>-1407.09</v>
      </c>
      <c r="K951" s="26">
        <f t="shared" si="211"/>
        <v>50083.69</v>
      </c>
      <c r="L951" s="27">
        <f t="shared" si="200"/>
        <v>1.42087374153142</v>
      </c>
      <c r="M951" s="75">
        <v>0.885416666666667</v>
      </c>
      <c r="N951" s="26">
        <v>107952</v>
      </c>
      <c r="O951" s="26">
        <v>59147.86</v>
      </c>
      <c r="P951" s="26">
        <v>17902.2</v>
      </c>
      <c r="Q951" s="26">
        <v>25062.2</v>
      </c>
      <c r="R951" s="26">
        <v>7177.06</v>
      </c>
      <c r="S951" s="26">
        <v>-1337.32</v>
      </c>
      <c r="T951" s="26">
        <f t="shared" si="201"/>
        <v>49840.86</v>
      </c>
      <c r="U951" s="27">
        <f t="shared" si="202"/>
        <v>1.20694643870527</v>
      </c>
      <c r="V951" s="26">
        <f>INDEX(检修、备用和必开!B:B,MATCH(统调负荷!$C951,检修、备用和必开!$A:$A,0))</f>
        <v>22349.8</v>
      </c>
      <c r="W951" s="26">
        <f>INDEX(检修、备用和必开!C:C,MATCH(统调负荷!$C951,检修、备用和必开!$A:$A,0))</f>
        <v>0</v>
      </c>
      <c r="X951" s="26">
        <f>INDEX(检修、备用和必开!D:D,MATCH(统调负荷!$C951,检修、备用和必开!$A:$A,0))</f>
        <v>9120</v>
      </c>
      <c r="Y951" s="26">
        <f>INDEX(检修、备用和必开!E:E,MATCH(统调负荷!$C951,检修、备用和必开!$A:$A,0))</f>
        <v>9307</v>
      </c>
      <c r="Z951" s="26">
        <f>INDEX(检修、备用和必开!F:F,MATCH(统调负荷!$C951,检修、备用和必开!$A:$A,0))</f>
        <v>980</v>
      </c>
      <c r="AA951" s="26">
        <f t="shared" si="203"/>
        <v>71162.6</v>
      </c>
      <c r="AB951" s="26">
        <v>481.88</v>
      </c>
      <c r="AC951" s="26">
        <v>543.11</v>
      </c>
      <c r="AD951" s="76">
        <f t="shared" si="204"/>
        <v>45667.8854166667</v>
      </c>
      <c r="AE951" s="27">
        <f t="shared" si="205"/>
        <v>-363</v>
      </c>
      <c r="AF951" s="27">
        <f t="shared" si="206"/>
        <v>-242.830000000002</v>
      </c>
      <c r="AG951" s="27">
        <f t="shared" si="207"/>
        <v>-1035.8</v>
      </c>
      <c r="AH951" s="27">
        <f t="shared" si="208"/>
        <v>358.799999999999</v>
      </c>
      <c r="AI951" s="27">
        <f t="shared" si="209"/>
        <v>487.06</v>
      </c>
      <c r="AJ951" s="27">
        <f t="shared" si="210"/>
        <v>69.77</v>
      </c>
      <c r="AK951" s="26">
        <f>INDEX(检修、备用和必开!I:I,MATCH(统调负荷!$C951,检修、备用和必开!$A:$A,0))</f>
        <v>10463.6243018128</v>
      </c>
    </row>
    <row r="952" ht="13.8" spans="1:37">
      <c r="A952" s="26">
        <f t="shared" si="198"/>
        <v>5</v>
      </c>
      <c r="B952" s="26">
        <f t="shared" si="199"/>
        <v>21</v>
      </c>
      <c r="C952" t="s">
        <v>31</v>
      </c>
      <c r="D952" s="75">
        <v>0.895833333333333</v>
      </c>
      <c r="E952" s="26">
        <v>106870</v>
      </c>
      <c r="F952" s="26">
        <v>58375.49</v>
      </c>
      <c r="G952" s="26">
        <v>18488</v>
      </c>
      <c r="H952" s="26">
        <v>24747.4</v>
      </c>
      <c r="I952" s="26">
        <v>6666</v>
      </c>
      <c r="J952" s="26">
        <v>-1406.89</v>
      </c>
      <c r="K952" s="26">
        <f t="shared" si="211"/>
        <v>49068.49</v>
      </c>
      <c r="L952" s="27">
        <f t="shared" si="200"/>
        <v>1.4502708357237</v>
      </c>
      <c r="M952" s="75">
        <v>0.895833333333333</v>
      </c>
      <c r="N952" s="26">
        <v>106766</v>
      </c>
      <c r="O952" s="26">
        <v>58328.66</v>
      </c>
      <c r="P952" s="26">
        <v>17973.2</v>
      </c>
      <c r="Q952" s="26">
        <v>24692.7</v>
      </c>
      <c r="R952" s="26">
        <v>7155.63</v>
      </c>
      <c r="S952" s="26">
        <v>-1384.19</v>
      </c>
      <c r="T952" s="26">
        <f t="shared" si="201"/>
        <v>49021.66</v>
      </c>
      <c r="U952" s="27">
        <f t="shared" si="202"/>
        <v>1.22395198210715</v>
      </c>
      <c r="V952" s="26">
        <f>INDEX(检修、备用和必开!B:B,MATCH(统调负荷!$C952,检修、备用和必开!$A:$A,0))</f>
        <v>22349.8</v>
      </c>
      <c r="W952" s="26">
        <f>INDEX(检修、备用和必开!C:C,MATCH(统调负荷!$C952,检修、备用和必开!$A:$A,0))</f>
        <v>0</v>
      </c>
      <c r="X952" s="26">
        <f>INDEX(检修、备用和必开!D:D,MATCH(统调负荷!$C952,检修、备用和必开!$A:$A,0))</f>
        <v>9120</v>
      </c>
      <c r="Y952" s="26">
        <f>INDEX(检修、备用和必开!E:E,MATCH(统调负荷!$C952,检修、备用和必开!$A:$A,0))</f>
        <v>9307</v>
      </c>
      <c r="Z952" s="26">
        <f>INDEX(检修、备用和必开!F:F,MATCH(统调负荷!$C952,检修、备用和必开!$A:$A,0))</f>
        <v>980</v>
      </c>
      <c r="AA952" s="26">
        <f t="shared" si="203"/>
        <v>71162.6</v>
      </c>
      <c r="AB952" s="26">
        <v>450.95</v>
      </c>
      <c r="AC952" s="26">
        <v>427.65</v>
      </c>
      <c r="AD952" s="76">
        <f t="shared" si="204"/>
        <v>45667.8958333333</v>
      </c>
      <c r="AE952" s="27">
        <f t="shared" si="205"/>
        <v>-104</v>
      </c>
      <c r="AF952" s="27">
        <f t="shared" si="206"/>
        <v>-46.8299999999945</v>
      </c>
      <c r="AG952" s="27">
        <f t="shared" si="207"/>
        <v>-514.799999999999</v>
      </c>
      <c r="AH952" s="27">
        <f t="shared" si="208"/>
        <v>-54.7000000000007</v>
      </c>
      <c r="AI952" s="27">
        <f t="shared" si="209"/>
        <v>489.63</v>
      </c>
      <c r="AJ952" s="27">
        <f t="shared" si="210"/>
        <v>22.7</v>
      </c>
      <c r="AK952" s="26">
        <f>INDEX(检修、备用和必开!I:I,MATCH(统调负荷!$C952,检修、备用和必开!$A:$A,0))</f>
        <v>10463.6243018128</v>
      </c>
    </row>
    <row r="953" ht="13.8" spans="1:37">
      <c r="A953" s="26">
        <f t="shared" si="198"/>
        <v>5</v>
      </c>
      <c r="B953" s="26">
        <f t="shared" si="199"/>
        <v>21</v>
      </c>
      <c r="C953" t="s">
        <v>31</v>
      </c>
      <c r="D953" s="75">
        <v>0.90625</v>
      </c>
      <c r="E953" s="26">
        <v>105185</v>
      </c>
      <c r="F953" s="26">
        <v>57045.6</v>
      </c>
      <c r="G953" s="26">
        <v>18080</v>
      </c>
      <c r="H953" s="26">
        <v>24801.3</v>
      </c>
      <c r="I953" s="26">
        <v>6665</v>
      </c>
      <c r="J953" s="26">
        <v>-1406.9</v>
      </c>
      <c r="K953" s="26">
        <f t="shared" si="211"/>
        <v>47738.6</v>
      </c>
      <c r="L953" s="27">
        <f t="shared" si="200"/>
        <v>1.4906721185791</v>
      </c>
      <c r="M953" s="75">
        <v>0.90625</v>
      </c>
      <c r="N953" s="26">
        <v>105329</v>
      </c>
      <c r="O953" s="26">
        <v>57034.51</v>
      </c>
      <c r="P953" s="26">
        <v>17898</v>
      </c>
      <c r="Q953" s="26">
        <v>24732</v>
      </c>
      <c r="R953" s="26">
        <v>7056.79</v>
      </c>
      <c r="S953" s="26">
        <v>-1392.3</v>
      </c>
      <c r="T953" s="26">
        <f t="shared" si="201"/>
        <v>47727.51</v>
      </c>
      <c r="U953" s="27">
        <f t="shared" si="202"/>
        <v>1.25181560282939</v>
      </c>
      <c r="V953" s="26">
        <f>INDEX(检修、备用和必开!B:B,MATCH(统调负荷!$C953,检修、备用和必开!$A:$A,0))</f>
        <v>22349.8</v>
      </c>
      <c r="W953" s="26">
        <f>INDEX(检修、备用和必开!C:C,MATCH(统调负荷!$C953,检修、备用和必开!$A:$A,0))</f>
        <v>0</v>
      </c>
      <c r="X953" s="26">
        <f>INDEX(检修、备用和必开!D:D,MATCH(统调负荷!$C953,检修、备用和必开!$A:$A,0))</f>
        <v>9120</v>
      </c>
      <c r="Y953" s="26">
        <f>INDEX(检修、备用和必开!E:E,MATCH(统调负荷!$C953,检修、备用和必开!$A:$A,0))</f>
        <v>9307</v>
      </c>
      <c r="Z953" s="26">
        <f>INDEX(检修、备用和必开!F:F,MATCH(统调负荷!$C953,检修、备用和必开!$A:$A,0))</f>
        <v>980</v>
      </c>
      <c r="AA953" s="26">
        <f t="shared" si="203"/>
        <v>71162.6</v>
      </c>
      <c r="AB953" s="26">
        <v>485.44</v>
      </c>
      <c r="AC953" s="26">
        <v>432.54</v>
      </c>
      <c r="AD953" s="76">
        <f t="shared" si="204"/>
        <v>45667.90625</v>
      </c>
      <c r="AE953" s="27">
        <f t="shared" si="205"/>
        <v>144</v>
      </c>
      <c r="AF953" s="27">
        <f t="shared" si="206"/>
        <v>-11.0899999999965</v>
      </c>
      <c r="AG953" s="27">
        <f t="shared" si="207"/>
        <v>-182</v>
      </c>
      <c r="AH953" s="27">
        <f t="shared" si="208"/>
        <v>-69.2999999999993</v>
      </c>
      <c r="AI953" s="27">
        <f t="shared" si="209"/>
        <v>391.79</v>
      </c>
      <c r="AJ953" s="27">
        <f t="shared" si="210"/>
        <v>14.6000000000001</v>
      </c>
      <c r="AK953" s="26">
        <f>INDEX(检修、备用和必开!I:I,MATCH(统调负荷!$C953,检修、备用和必开!$A:$A,0))</f>
        <v>10463.6243018128</v>
      </c>
    </row>
    <row r="954" ht="13.8" spans="1:37">
      <c r="A954" s="26">
        <f t="shared" si="198"/>
        <v>5</v>
      </c>
      <c r="B954" s="26">
        <f t="shared" si="199"/>
        <v>22</v>
      </c>
      <c r="C954" t="s">
        <v>31</v>
      </c>
      <c r="D954" s="75">
        <v>0.916666666666667</v>
      </c>
      <c r="E954" s="26">
        <v>102620</v>
      </c>
      <c r="F954" s="26">
        <v>53947.6</v>
      </c>
      <c r="G954" s="26">
        <v>18452</v>
      </c>
      <c r="H954" s="26">
        <v>24979.1</v>
      </c>
      <c r="I954" s="26">
        <v>6648</v>
      </c>
      <c r="J954" s="26">
        <v>-1406.7</v>
      </c>
      <c r="K954" s="26">
        <f t="shared" si="211"/>
        <v>44640.6</v>
      </c>
      <c r="L954" s="27">
        <f t="shared" si="200"/>
        <v>1.59412283885073</v>
      </c>
      <c r="M954" s="75">
        <v>0.916666666666667</v>
      </c>
      <c r="N954" s="26">
        <v>103541</v>
      </c>
      <c r="O954" s="26">
        <v>54568.4</v>
      </c>
      <c r="P954" s="26">
        <v>18147.1</v>
      </c>
      <c r="Q954" s="26">
        <v>25107.2</v>
      </c>
      <c r="R954" s="26">
        <v>7068.84</v>
      </c>
      <c r="S954" s="26">
        <v>-1350.54</v>
      </c>
      <c r="T954" s="26">
        <f t="shared" si="201"/>
        <v>45261.4</v>
      </c>
      <c r="U954" s="27">
        <f t="shared" si="202"/>
        <v>1.30858344948824</v>
      </c>
      <c r="V954" s="26">
        <f>INDEX(检修、备用和必开!B:B,MATCH(统调负荷!$C954,检修、备用和必开!$A:$A,0))</f>
        <v>22349.8</v>
      </c>
      <c r="W954" s="26">
        <f>INDEX(检修、备用和必开!C:C,MATCH(统调负荷!$C954,检修、备用和必开!$A:$A,0))</f>
        <v>0</v>
      </c>
      <c r="X954" s="26">
        <f>INDEX(检修、备用和必开!D:D,MATCH(统调负荷!$C954,检修、备用和必开!$A:$A,0))</f>
        <v>9120</v>
      </c>
      <c r="Y954" s="26">
        <f>INDEX(检修、备用和必开!E:E,MATCH(统调负荷!$C954,检修、备用和必开!$A:$A,0))</f>
        <v>9307</v>
      </c>
      <c r="Z954" s="26">
        <f>INDEX(检修、备用和必开!F:F,MATCH(统调负荷!$C954,检修、备用和必开!$A:$A,0))</f>
        <v>980</v>
      </c>
      <c r="AA954" s="26">
        <f t="shared" si="203"/>
        <v>71162.6</v>
      </c>
      <c r="AB954" s="26">
        <v>414.91</v>
      </c>
      <c r="AC954" s="26">
        <v>379.79</v>
      </c>
      <c r="AD954" s="76">
        <f t="shared" si="204"/>
        <v>45667.9166666667</v>
      </c>
      <c r="AE954" s="27">
        <f t="shared" si="205"/>
        <v>921</v>
      </c>
      <c r="AF954" s="27">
        <f t="shared" si="206"/>
        <v>620.800000000003</v>
      </c>
      <c r="AG954" s="27">
        <f t="shared" si="207"/>
        <v>-304.900000000001</v>
      </c>
      <c r="AH954" s="27">
        <f t="shared" si="208"/>
        <v>128.100000000002</v>
      </c>
      <c r="AI954" s="27">
        <f t="shared" si="209"/>
        <v>420.84</v>
      </c>
      <c r="AJ954" s="27">
        <f t="shared" si="210"/>
        <v>56.1600000000001</v>
      </c>
      <c r="AK954" s="26">
        <f>INDEX(检修、备用和必开!I:I,MATCH(统调负荷!$C954,检修、备用和必开!$A:$A,0))</f>
        <v>10463.6243018128</v>
      </c>
    </row>
    <row r="955" ht="13.8" spans="1:37">
      <c r="A955" s="26">
        <f t="shared" si="198"/>
        <v>5</v>
      </c>
      <c r="B955" s="26">
        <f t="shared" si="199"/>
        <v>22</v>
      </c>
      <c r="C955" t="s">
        <v>31</v>
      </c>
      <c r="D955" s="75">
        <v>0.927083333333333</v>
      </c>
      <c r="E955" s="26">
        <v>100210</v>
      </c>
      <c r="F955" s="26">
        <v>53095.1</v>
      </c>
      <c r="G955" s="26">
        <v>17400</v>
      </c>
      <c r="H955" s="26">
        <v>24487</v>
      </c>
      <c r="I955" s="26">
        <v>6635</v>
      </c>
      <c r="J955" s="26">
        <v>-1407.1</v>
      </c>
      <c r="K955" s="26">
        <f t="shared" si="211"/>
        <v>43788.1</v>
      </c>
      <c r="L955" s="27">
        <f t="shared" si="200"/>
        <v>1.62515843345566</v>
      </c>
      <c r="M955" s="75">
        <v>0.927083333333333</v>
      </c>
      <c r="N955" s="26">
        <v>101455</v>
      </c>
      <c r="O955" s="26">
        <v>53462.58</v>
      </c>
      <c r="P955" s="26">
        <v>17386.6</v>
      </c>
      <c r="Q955" s="26">
        <v>24940.1</v>
      </c>
      <c r="R955" s="26">
        <v>7023</v>
      </c>
      <c r="S955" s="26">
        <v>-1357.28</v>
      </c>
      <c r="T955" s="26">
        <f t="shared" si="201"/>
        <v>44155.58</v>
      </c>
      <c r="U955" s="27">
        <f t="shared" si="202"/>
        <v>1.33574519507812</v>
      </c>
      <c r="V955" s="26">
        <f>INDEX(检修、备用和必开!B:B,MATCH(统调负荷!$C955,检修、备用和必开!$A:$A,0))</f>
        <v>22349.8</v>
      </c>
      <c r="W955" s="26">
        <f>INDEX(检修、备用和必开!C:C,MATCH(统调负荷!$C955,检修、备用和必开!$A:$A,0))</f>
        <v>0</v>
      </c>
      <c r="X955" s="26">
        <f>INDEX(检修、备用和必开!D:D,MATCH(统调负荷!$C955,检修、备用和必开!$A:$A,0))</f>
        <v>9120</v>
      </c>
      <c r="Y955" s="26">
        <f>INDEX(检修、备用和必开!E:E,MATCH(统调负荷!$C955,检修、备用和必开!$A:$A,0))</f>
        <v>9307</v>
      </c>
      <c r="Z955" s="26">
        <f>INDEX(检修、备用和必开!F:F,MATCH(统调负荷!$C955,检修、备用和必开!$A:$A,0))</f>
        <v>980</v>
      </c>
      <c r="AA955" s="26">
        <f t="shared" si="203"/>
        <v>71162.6</v>
      </c>
      <c r="AB955" s="26">
        <v>518.57</v>
      </c>
      <c r="AC955" s="26">
        <v>438.9</v>
      </c>
      <c r="AD955" s="76">
        <f t="shared" si="204"/>
        <v>45667.9270833333</v>
      </c>
      <c r="AE955" s="27">
        <f t="shared" si="205"/>
        <v>1245</v>
      </c>
      <c r="AF955" s="27">
        <f t="shared" si="206"/>
        <v>367.480000000003</v>
      </c>
      <c r="AG955" s="27">
        <f t="shared" si="207"/>
        <v>-13.4000000000015</v>
      </c>
      <c r="AH955" s="27">
        <f t="shared" si="208"/>
        <v>453.099999999999</v>
      </c>
      <c r="AI955" s="27">
        <f t="shared" si="209"/>
        <v>388</v>
      </c>
      <c r="AJ955" s="27">
        <f t="shared" si="210"/>
        <v>49.8199999999999</v>
      </c>
      <c r="AK955" s="26">
        <f>INDEX(检修、备用和必开!I:I,MATCH(统调负荷!$C955,检修、备用和必开!$A:$A,0))</f>
        <v>10463.6243018128</v>
      </c>
    </row>
    <row r="956" ht="13.8" spans="1:37">
      <c r="A956" s="26">
        <f t="shared" si="198"/>
        <v>5</v>
      </c>
      <c r="B956" s="26">
        <f t="shared" si="199"/>
        <v>22</v>
      </c>
      <c r="C956" t="s">
        <v>31</v>
      </c>
      <c r="D956" s="75">
        <v>0.9375</v>
      </c>
      <c r="E956" s="26">
        <v>98365</v>
      </c>
      <c r="F956" s="26">
        <v>52479.89</v>
      </c>
      <c r="G956" s="26">
        <v>17048</v>
      </c>
      <c r="H956" s="26">
        <v>23618.2</v>
      </c>
      <c r="I956" s="26">
        <v>6626</v>
      </c>
      <c r="J956" s="26">
        <v>-1407.09</v>
      </c>
      <c r="K956" s="26">
        <f t="shared" si="211"/>
        <v>43172.89</v>
      </c>
      <c r="L956" s="27">
        <f t="shared" si="200"/>
        <v>1.64831680251195</v>
      </c>
      <c r="M956" s="75">
        <v>0.9375</v>
      </c>
      <c r="N956" s="26">
        <v>99534.8</v>
      </c>
      <c r="O956" s="26">
        <v>52157.92</v>
      </c>
      <c r="P956" s="26">
        <v>17379.4</v>
      </c>
      <c r="Q956" s="26">
        <v>24398.7</v>
      </c>
      <c r="R956" s="26">
        <v>6924.34</v>
      </c>
      <c r="S956" s="26">
        <v>-1325.56</v>
      </c>
      <c r="T956" s="26">
        <f t="shared" si="201"/>
        <v>42850.92</v>
      </c>
      <c r="U956" s="27">
        <f t="shared" si="202"/>
        <v>1.36927728044837</v>
      </c>
      <c r="V956" s="26">
        <f>INDEX(检修、备用和必开!B:B,MATCH(统调负荷!$C956,检修、备用和必开!$A:$A,0))</f>
        <v>22349.8</v>
      </c>
      <c r="W956" s="26">
        <f>INDEX(检修、备用和必开!C:C,MATCH(统调负荷!$C956,检修、备用和必开!$A:$A,0))</f>
        <v>0</v>
      </c>
      <c r="X956" s="26">
        <f>INDEX(检修、备用和必开!D:D,MATCH(统调负荷!$C956,检修、备用和必开!$A:$A,0))</f>
        <v>9120</v>
      </c>
      <c r="Y956" s="26">
        <f>INDEX(检修、备用和必开!E:E,MATCH(统调负荷!$C956,检修、备用和必开!$A:$A,0))</f>
        <v>9307</v>
      </c>
      <c r="Z956" s="26">
        <f>INDEX(检修、备用和必开!F:F,MATCH(统调负荷!$C956,检修、备用和必开!$A:$A,0))</f>
        <v>980</v>
      </c>
      <c r="AA956" s="26">
        <f t="shared" si="203"/>
        <v>71162.6</v>
      </c>
      <c r="AB956" s="26">
        <v>495.9</v>
      </c>
      <c r="AC956" s="26">
        <v>415.67</v>
      </c>
      <c r="AD956" s="76">
        <f t="shared" si="204"/>
        <v>45667.9375</v>
      </c>
      <c r="AE956" s="27">
        <f t="shared" si="205"/>
        <v>1169.8</v>
      </c>
      <c r="AF956" s="27">
        <f t="shared" si="206"/>
        <v>-321.970000000001</v>
      </c>
      <c r="AG956" s="27">
        <f t="shared" si="207"/>
        <v>331.400000000001</v>
      </c>
      <c r="AH956" s="27">
        <f t="shared" si="208"/>
        <v>780.5</v>
      </c>
      <c r="AI956" s="27">
        <f t="shared" si="209"/>
        <v>298.34</v>
      </c>
      <c r="AJ956" s="27">
        <f t="shared" si="210"/>
        <v>81.53</v>
      </c>
      <c r="AK956" s="26">
        <f>INDEX(检修、备用和必开!I:I,MATCH(统调负荷!$C956,检修、备用和必开!$A:$A,0))</f>
        <v>10463.6243018128</v>
      </c>
    </row>
    <row r="957" ht="13.8" spans="1:37">
      <c r="A957" s="26">
        <f t="shared" si="198"/>
        <v>5</v>
      </c>
      <c r="B957" s="26">
        <f t="shared" si="199"/>
        <v>22</v>
      </c>
      <c r="C957" t="s">
        <v>31</v>
      </c>
      <c r="D957" s="75">
        <v>0.947916666666667</v>
      </c>
      <c r="E957" s="26">
        <v>95795</v>
      </c>
      <c r="F957" s="26">
        <v>50028.89</v>
      </c>
      <c r="G957" s="26">
        <v>17207</v>
      </c>
      <c r="H957" s="26">
        <v>23368.4</v>
      </c>
      <c r="I957" s="26">
        <v>6598</v>
      </c>
      <c r="J957" s="26">
        <v>-1407.29</v>
      </c>
      <c r="K957" s="26">
        <f t="shared" si="211"/>
        <v>40721.89</v>
      </c>
      <c r="L957" s="27">
        <f t="shared" si="200"/>
        <v>1.74752694435352</v>
      </c>
      <c r="M957" s="75">
        <v>0.947916666666667</v>
      </c>
      <c r="N957" s="26">
        <v>96867.8</v>
      </c>
      <c r="O957" s="26">
        <v>50934.88</v>
      </c>
      <c r="P957" s="26">
        <v>16518.6</v>
      </c>
      <c r="Q957" s="26">
        <v>23866</v>
      </c>
      <c r="R957" s="26">
        <v>6925.94</v>
      </c>
      <c r="S957" s="26">
        <v>-1377.62</v>
      </c>
      <c r="T957" s="26">
        <f t="shared" si="201"/>
        <v>41627.88</v>
      </c>
      <c r="U957" s="27">
        <f t="shared" si="202"/>
        <v>1.40227729710088</v>
      </c>
      <c r="V957" s="26">
        <f>INDEX(检修、备用和必开!B:B,MATCH(统调负荷!$C957,检修、备用和必开!$A:$A,0))</f>
        <v>22349.8</v>
      </c>
      <c r="W957" s="26">
        <f>INDEX(检修、备用和必开!C:C,MATCH(统调负荷!$C957,检修、备用和必开!$A:$A,0))</f>
        <v>0</v>
      </c>
      <c r="X957" s="26">
        <f>INDEX(检修、备用和必开!D:D,MATCH(统调负荷!$C957,检修、备用和必开!$A:$A,0))</f>
        <v>9120</v>
      </c>
      <c r="Y957" s="26">
        <f>INDEX(检修、备用和必开!E:E,MATCH(统调负荷!$C957,检修、备用和必开!$A:$A,0))</f>
        <v>9307</v>
      </c>
      <c r="Z957" s="26">
        <f>INDEX(检修、备用和必开!F:F,MATCH(统调负荷!$C957,检修、备用和必开!$A:$A,0))</f>
        <v>980</v>
      </c>
      <c r="AA957" s="26">
        <f t="shared" si="203"/>
        <v>71162.6</v>
      </c>
      <c r="AB957" s="26">
        <v>463.62</v>
      </c>
      <c r="AC957" s="26">
        <v>430.58</v>
      </c>
      <c r="AD957" s="76">
        <f t="shared" si="204"/>
        <v>45667.9479166667</v>
      </c>
      <c r="AE957" s="27">
        <f t="shared" si="205"/>
        <v>1072.8</v>
      </c>
      <c r="AF957" s="27">
        <f t="shared" si="206"/>
        <v>905.989999999998</v>
      </c>
      <c r="AG957" s="27">
        <f t="shared" si="207"/>
        <v>-688.400000000001</v>
      </c>
      <c r="AH957" s="27">
        <f t="shared" si="208"/>
        <v>497.599999999999</v>
      </c>
      <c r="AI957" s="27">
        <f t="shared" si="209"/>
        <v>327.94</v>
      </c>
      <c r="AJ957" s="27">
        <f t="shared" si="210"/>
        <v>29.6700000000001</v>
      </c>
      <c r="AK957" s="26">
        <f>INDEX(检修、备用和必开!I:I,MATCH(统调负荷!$C957,检修、备用和必开!$A:$A,0))</f>
        <v>10463.6243018128</v>
      </c>
    </row>
    <row r="958" ht="13.8" spans="1:37">
      <c r="A958" s="26">
        <f t="shared" si="198"/>
        <v>5</v>
      </c>
      <c r="B958" s="26">
        <f t="shared" si="199"/>
        <v>23</v>
      </c>
      <c r="C958" t="s">
        <v>31</v>
      </c>
      <c r="D958" s="75">
        <v>0.958333333333333</v>
      </c>
      <c r="E958" s="26">
        <v>93065</v>
      </c>
      <c r="F958" s="26">
        <v>47312</v>
      </c>
      <c r="G958" s="26">
        <v>17229</v>
      </c>
      <c r="H958" s="26">
        <v>23397.9</v>
      </c>
      <c r="I958" s="26">
        <v>6533</v>
      </c>
      <c r="J958" s="26">
        <v>-1406.9</v>
      </c>
      <c r="K958" s="26">
        <f t="shared" si="211"/>
        <v>38005</v>
      </c>
      <c r="L958" s="27">
        <f t="shared" si="200"/>
        <v>1.87245362452309</v>
      </c>
      <c r="M958" s="75">
        <v>0.958333333333333</v>
      </c>
      <c r="N958" s="26">
        <v>94082.4</v>
      </c>
      <c r="O958" s="26">
        <v>47617.79</v>
      </c>
      <c r="P958" s="26">
        <v>17355.9</v>
      </c>
      <c r="Q958" s="26">
        <v>23571.6</v>
      </c>
      <c r="R958" s="26">
        <v>6887.65</v>
      </c>
      <c r="S958" s="26">
        <v>-1350.54</v>
      </c>
      <c r="T958" s="26">
        <f t="shared" si="201"/>
        <v>38310.79</v>
      </c>
      <c r="U958" s="27">
        <f t="shared" si="202"/>
        <v>1.50034608320882</v>
      </c>
      <c r="V958" s="26">
        <f>INDEX(检修、备用和必开!B:B,MATCH(统调负荷!$C958,检修、备用和必开!$A:$A,0))</f>
        <v>22349.8</v>
      </c>
      <c r="W958" s="26">
        <f>INDEX(检修、备用和必开!C:C,MATCH(统调负荷!$C958,检修、备用和必开!$A:$A,0))</f>
        <v>0</v>
      </c>
      <c r="X958" s="26">
        <f>INDEX(检修、备用和必开!D:D,MATCH(统调负荷!$C958,检修、备用和必开!$A:$A,0))</f>
        <v>9120</v>
      </c>
      <c r="Y958" s="26">
        <f>INDEX(检修、备用和必开!E:E,MATCH(统调负荷!$C958,检修、备用和必开!$A:$A,0))</f>
        <v>9307</v>
      </c>
      <c r="Z958" s="26">
        <f>INDEX(检修、备用和必开!F:F,MATCH(统调负荷!$C958,检修、备用和必开!$A:$A,0))</f>
        <v>980</v>
      </c>
      <c r="AA958" s="26">
        <f t="shared" si="203"/>
        <v>71162.6</v>
      </c>
      <c r="AB958" s="26">
        <v>418.9</v>
      </c>
      <c r="AC958" s="26">
        <v>349.75</v>
      </c>
      <c r="AD958" s="76">
        <f t="shared" si="204"/>
        <v>45667.9583333333</v>
      </c>
      <c r="AE958" s="27">
        <f t="shared" si="205"/>
        <v>1017.39999999999</v>
      </c>
      <c r="AF958" s="27">
        <f t="shared" si="206"/>
        <v>305.790000000001</v>
      </c>
      <c r="AG958" s="27">
        <f t="shared" si="207"/>
        <v>126.900000000001</v>
      </c>
      <c r="AH958" s="27">
        <f t="shared" si="208"/>
        <v>173.699999999997</v>
      </c>
      <c r="AI958" s="27">
        <f t="shared" si="209"/>
        <v>354.65</v>
      </c>
      <c r="AJ958" s="27">
        <f t="shared" si="210"/>
        <v>56.3600000000001</v>
      </c>
      <c r="AK958" s="26">
        <f>INDEX(检修、备用和必开!I:I,MATCH(统调负荷!$C958,检修、备用和必开!$A:$A,0))</f>
        <v>10463.6243018128</v>
      </c>
    </row>
    <row r="959" ht="13.8" spans="1:37">
      <c r="A959" s="26">
        <f t="shared" si="198"/>
        <v>5</v>
      </c>
      <c r="B959" s="26">
        <f t="shared" si="199"/>
        <v>23</v>
      </c>
      <c r="C959" t="s">
        <v>31</v>
      </c>
      <c r="D959" s="75">
        <v>0.96875</v>
      </c>
      <c r="E959" s="26">
        <v>90415</v>
      </c>
      <c r="F959" s="26">
        <v>44996.4</v>
      </c>
      <c r="G959" s="26">
        <v>17308</v>
      </c>
      <c r="H959" s="26">
        <v>23044.5</v>
      </c>
      <c r="I959" s="26">
        <v>6473</v>
      </c>
      <c r="J959" s="26">
        <v>-1406.9</v>
      </c>
      <c r="K959" s="26">
        <f t="shared" si="211"/>
        <v>35689.4</v>
      </c>
      <c r="L959" s="27">
        <f t="shared" si="200"/>
        <v>1.99394217891026</v>
      </c>
      <c r="M959" s="75">
        <v>0.96875</v>
      </c>
      <c r="N959" s="26">
        <v>91648.2</v>
      </c>
      <c r="O959" s="26">
        <v>46012.28</v>
      </c>
      <c r="P959" s="26">
        <v>17065.2</v>
      </c>
      <c r="Q959" s="26">
        <v>23050.2</v>
      </c>
      <c r="R959" s="26">
        <v>6827.6</v>
      </c>
      <c r="S959" s="26">
        <v>-1307.08</v>
      </c>
      <c r="T959" s="26">
        <f t="shared" si="201"/>
        <v>36705.28</v>
      </c>
      <c r="U959" s="27">
        <f t="shared" si="202"/>
        <v>1.55291140610597</v>
      </c>
      <c r="V959" s="26">
        <f>INDEX(检修、备用和必开!B:B,MATCH(统调负荷!$C959,检修、备用和必开!$A:$A,0))</f>
        <v>22349.8</v>
      </c>
      <c r="W959" s="26">
        <f>INDEX(检修、备用和必开!C:C,MATCH(统调负荷!$C959,检修、备用和必开!$A:$A,0))</f>
        <v>0</v>
      </c>
      <c r="X959" s="26">
        <f>INDEX(检修、备用和必开!D:D,MATCH(统调负荷!$C959,检修、备用和必开!$A:$A,0))</f>
        <v>9120</v>
      </c>
      <c r="Y959" s="26">
        <f>INDEX(检修、备用和必开!E:E,MATCH(统调负荷!$C959,检修、备用和必开!$A:$A,0))</f>
        <v>9307</v>
      </c>
      <c r="Z959" s="26">
        <f>INDEX(检修、备用和必开!F:F,MATCH(统调负荷!$C959,检修、备用和必开!$A:$A,0))</f>
        <v>980</v>
      </c>
      <c r="AA959" s="26">
        <f t="shared" si="203"/>
        <v>71162.6</v>
      </c>
      <c r="AB959" s="26">
        <v>373.3</v>
      </c>
      <c r="AC959" s="26">
        <v>383.43</v>
      </c>
      <c r="AD959" s="76">
        <f t="shared" si="204"/>
        <v>45667.96875</v>
      </c>
      <c r="AE959" s="27">
        <f t="shared" si="205"/>
        <v>1233.2</v>
      </c>
      <c r="AF959" s="27">
        <f t="shared" si="206"/>
        <v>1015.88</v>
      </c>
      <c r="AG959" s="27">
        <f t="shared" si="207"/>
        <v>-242.799999999999</v>
      </c>
      <c r="AH959" s="27">
        <f t="shared" si="208"/>
        <v>5.70000000000073</v>
      </c>
      <c r="AI959" s="27">
        <f t="shared" si="209"/>
        <v>354.6</v>
      </c>
      <c r="AJ959" s="27">
        <f t="shared" si="210"/>
        <v>99.8200000000002</v>
      </c>
      <c r="AK959" s="26">
        <f>INDEX(检修、备用和必开!I:I,MATCH(统调负荷!$C959,检修、备用和必开!$A:$A,0))</f>
        <v>10463.6243018128</v>
      </c>
    </row>
    <row r="960" ht="13.8" spans="1:37">
      <c r="A960" s="26">
        <f t="shared" si="198"/>
        <v>5</v>
      </c>
      <c r="B960" s="26">
        <f t="shared" si="199"/>
        <v>23</v>
      </c>
      <c r="C960" t="s">
        <v>31</v>
      </c>
      <c r="D960" s="75">
        <v>0.979166666666667</v>
      </c>
      <c r="E960" s="26">
        <v>87685</v>
      </c>
      <c r="F960" s="26">
        <v>42981</v>
      </c>
      <c r="G960" s="26">
        <v>16936</v>
      </c>
      <c r="H960" s="26">
        <v>22690.1</v>
      </c>
      <c r="I960" s="26">
        <v>6485</v>
      </c>
      <c r="J960" s="26">
        <v>-1407.1</v>
      </c>
      <c r="K960" s="26">
        <f t="shared" si="211"/>
        <v>33674</v>
      </c>
      <c r="L960" s="27">
        <f t="shared" si="200"/>
        <v>2.11328027558354</v>
      </c>
      <c r="M960" s="75">
        <v>0.979166666666667</v>
      </c>
      <c r="N960" s="26">
        <v>89007.5</v>
      </c>
      <c r="O960" s="26">
        <v>44493.33</v>
      </c>
      <c r="P960" s="26">
        <v>16807.9</v>
      </c>
      <c r="Q960" s="26">
        <v>22254.7</v>
      </c>
      <c r="R960" s="26">
        <v>6815.32</v>
      </c>
      <c r="S960" s="26">
        <v>-1363.75</v>
      </c>
      <c r="T960" s="26">
        <f t="shared" si="201"/>
        <v>35186.33</v>
      </c>
      <c r="U960" s="27">
        <f t="shared" si="202"/>
        <v>1.60614973074953</v>
      </c>
      <c r="V960" s="26">
        <f>INDEX(检修、备用和必开!B:B,MATCH(统调负荷!$C960,检修、备用和必开!$A:$A,0))</f>
        <v>22349.8</v>
      </c>
      <c r="W960" s="26">
        <f>INDEX(检修、备用和必开!C:C,MATCH(统调负荷!$C960,检修、备用和必开!$A:$A,0))</f>
        <v>0</v>
      </c>
      <c r="X960" s="26">
        <f>INDEX(检修、备用和必开!D:D,MATCH(统调负荷!$C960,检修、备用和必开!$A:$A,0))</f>
        <v>9120</v>
      </c>
      <c r="Y960" s="26">
        <f>INDEX(检修、备用和必开!E:E,MATCH(统调负荷!$C960,检修、备用和必开!$A:$A,0))</f>
        <v>9307</v>
      </c>
      <c r="Z960" s="26">
        <f>INDEX(检修、备用和必开!F:F,MATCH(统调负荷!$C960,检修、备用和必开!$A:$A,0))</f>
        <v>980</v>
      </c>
      <c r="AA960" s="26">
        <f t="shared" si="203"/>
        <v>71162.6</v>
      </c>
      <c r="AB960" s="26">
        <v>350.51</v>
      </c>
      <c r="AC960" s="26">
        <v>353.29</v>
      </c>
      <c r="AD960" s="76">
        <f t="shared" si="204"/>
        <v>45667.9791666667</v>
      </c>
      <c r="AE960" s="27">
        <f t="shared" si="205"/>
        <v>1322.5</v>
      </c>
      <c r="AF960" s="27">
        <f t="shared" si="206"/>
        <v>1512.33</v>
      </c>
      <c r="AG960" s="27">
        <f t="shared" si="207"/>
        <v>-128.099999999999</v>
      </c>
      <c r="AH960" s="27">
        <f t="shared" si="208"/>
        <v>-435.399999999998</v>
      </c>
      <c r="AI960" s="27">
        <f t="shared" si="209"/>
        <v>330.32</v>
      </c>
      <c r="AJ960" s="27">
        <f t="shared" si="210"/>
        <v>43.3499999999999</v>
      </c>
      <c r="AK960" s="26">
        <f>INDEX(检修、备用和必开!I:I,MATCH(统调负荷!$C960,检修、备用和必开!$A:$A,0))</f>
        <v>10463.6243018128</v>
      </c>
    </row>
    <row r="961" ht="13.8" spans="1:37">
      <c r="A961" s="26">
        <f t="shared" si="198"/>
        <v>5</v>
      </c>
      <c r="B961" s="26">
        <f t="shared" si="199"/>
        <v>23</v>
      </c>
      <c r="C961" t="s">
        <v>31</v>
      </c>
      <c r="D961" s="75">
        <v>0.989583333333333</v>
      </c>
      <c r="E961" s="26">
        <v>85520</v>
      </c>
      <c r="F961" s="26">
        <v>41082.3</v>
      </c>
      <c r="G961" s="26">
        <v>16634</v>
      </c>
      <c r="H961" s="26">
        <v>22733.6</v>
      </c>
      <c r="I961" s="26">
        <v>6477</v>
      </c>
      <c r="J961" s="26">
        <v>-1406.9</v>
      </c>
      <c r="K961" s="26">
        <f t="shared" si="211"/>
        <v>31775.3</v>
      </c>
      <c r="L961" s="27">
        <f t="shared" si="200"/>
        <v>2.2395571402945</v>
      </c>
      <c r="M961" s="75">
        <v>0.989583333333333</v>
      </c>
      <c r="N961" s="26">
        <v>86650.2</v>
      </c>
      <c r="O961" s="26">
        <v>42837.69</v>
      </c>
      <c r="P961" s="26">
        <v>16677</v>
      </c>
      <c r="Q961" s="26">
        <v>21686.7</v>
      </c>
      <c r="R961" s="26">
        <v>6797.85</v>
      </c>
      <c r="S961" s="26">
        <v>-1349.04</v>
      </c>
      <c r="T961" s="26">
        <f t="shared" si="201"/>
        <v>33530.69</v>
      </c>
      <c r="U961" s="27">
        <f t="shared" si="202"/>
        <v>1.66849821186949</v>
      </c>
      <c r="V961" s="26">
        <f>INDEX(检修、备用和必开!B:B,MATCH(统调负荷!$C961,检修、备用和必开!$A:$A,0))</f>
        <v>22349.8</v>
      </c>
      <c r="W961" s="26">
        <f>INDEX(检修、备用和必开!C:C,MATCH(统调负荷!$C961,检修、备用和必开!$A:$A,0))</f>
        <v>0</v>
      </c>
      <c r="X961" s="26">
        <f>INDEX(检修、备用和必开!D:D,MATCH(统调负荷!$C961,检修、备用和必开!$A:$A,0))</f>
        <v>9120</v>
      </c>
      <c r="Y961" s="26">
        <f>INDEX(检修、备用和必开!E:E,MATCH(统调负荷!$C961,检修、备用和必开!$A:$A,0))</f>
        <v>9307</v>
      </c>
      <c r="Z961" s="26">
        <f>INDEX(检修、备用和必开!F:F,MATCH(统调负荷!$C961,检修、备用和必开!$A:$A,0))</f>
        <v>980</v>
      </c>
      <c r="AA961" s="26">
        <f t="shared" si="203"/>
        <v>71162.6</v>
      </c>
      <c r="AB961" s="26">
        <v>335.41</v>
      </c>
      <c r="AC961" s="26">
        <v>347.89</v>
      </c>
      <c r="AD961" s="76">
        <f t="shared" si="204"/>
        <v>45667.9895833333</v>
      </c>
      <c r="AE961" s="27">
        <f t="shared" si="205"/>
        <v>1130.2</v>
      </c>
      <c r="AF961" s="27">
        <f t="shared" si="206"/>
        <v>1755.39</v>
      </c>
      <c r="AG961" s="27">
        <f t="shared" si="207"/>
        <v>43</v>
      </c>
      <c r="AH961" s="27">
        <f t="shared" si="208"/>
        <v>-1046.9</v>
      </c>
      <c r="AI961" s="27">
        <f t="shared" si="209"/>
        <v>320.85</v>
      </c>
      <c r="AJ961" s="27">
        <f t="shared" si="210"/>
        <v>57.8600000000001</v>
      </c>
      <c r="AK961" s="26">
        <f>INDEX(检修、备用和必开!I:I,MATCH(统调负荷!$C961,检修、备用和必开!$A:$A,0))</f>
        <v>10463.6243018128</v>
      </c>
    </row>
    <row r="962" ht="13.8" spans="1:37">
      <c r="A962" s="26">
        <f t="shared" si="198"/>
        <v>6</v>
      </c>
      <c r="B962" s="26">
        <f t="shared" ref="B962:B993" si="212">HOUR(D962)</f>
        <v>0</v>
      </c>
      <c r="C962" t="s">
        <v>32</v>
      </c>
      <c r="D962" s="75">
        <v>0</v>
      </c>
      <c r="E962" s="26">
        <v>85265</v>
      </c>
      <c r="F962" s="26">
        <v>41228.2</v>
      </c>
      <c r="G962" s="26">
        <v>17392</v>
      </c>
      <c r="H962" s="26">
        <v>21801.7</v>
      </c>
      <c r="I962" s="26">
        <v>6028</v>
      </c>
      <c r="J962" s="26">
        <v>-1184.9</v>
      </c>
      <c r="K962" s="26">
        <f t="shared" si="211"/>
        <v>34561.2</v>
      </c>
      <c r="L962" s="27">
        <f t="shared" si="200"/>
        <v>2.00926472460447</v>
      </c>
      <c r="M962" s="75">
        <v>0</v>
      </c>
      <c r="N962" s="26">
        <v>85377.2</v>
      </c>
      <c r="O962" s="26">
        <v>42815.99</v>
      </c>
      <c r="P962" s="26">
        <v>15935</v>
      </c>
      <c r="Q962" s="26">
        <v>20954.1</v>
      </c>
      <c r="R962" s="26">
        <v>6844.66</v>
      </c>
      <c r="S962" s="26">
        <v>-1172.55</v>
      </c>
      <c r="T962" s="26">
        <f t="shared" si="201"/>
        <v>36148.99</v>
      </c>
      <c r="U962" s="27">
        <f t="shared" si="202"/>
        <v>1.56971486012678</v>
      </c>
      <c r="V962" s="26">
        <f>INDEX(检修、备用和必开!B:B,MATCH(统调负荷!$C962,检修、备用和必开!$A:$A,0))</f>
        <v>24069.8</v>
      </c>
      <c r="W962" s="26">
        <f>INDEX(检修、备用和必开!C:C,MATCH(统调负荷!$C962,检修、备用和必开!$A:$A,0))</f>
        <v>0</v>
      </c>
      <c r="X962" s="26">
        <f>INDEX(检修、备用和必开!D:D,MATCH(统调负荷!$C962,检修、备用和必开!$A:$A,0))</f>
        <v>8090</v>
      </c>
      <c r="Y962" s="26">
        <f>INDEX(检修、备用和必开!E:E,MATCH(统调负荷!$C962,检修、备用和必开!$A:$A,0))</f>
        <v>6667</v>
      </c>
      <c r="Z962" s="26">
        <f>INDEX(检修、备用和必开!F:F,MATCH(统调负荷!$C962,检修、备用和必开!$A:$A,0))</f>
        <v>980</v>
      </c>
      <c r="AA962" s="26">
        <f t="shared" si="203"/>
        <v>69442.6</v>
      </c>
      <c r="AB962" s="26">
        <v>370.91</v>
      </c>
      <c r="AC962" s="26">
        <v>362.14</v>
      </c>
      <c r="AD962" s="76">
        <f t="shared" si="204"/>
        <v>45668</v>
      </c>
      <c r="AE962" s="27">
        <f t="shared" si="205"/>
        <v>112.199999999997</v>
      </c>
      <c r="AF962" s="27">
        <f t="shared" si="206"/>
        <v>1587.79</v>
      </c>
      <c r="AG962" s="27">
        <f t="shared" si="207"/>
        <v>-1457</v>
      </c>
      <c r="AH962" s="27">
        <f t="shared" si="208"/>
        <v>-847.600000000002</v>
      </c>
      <c r="AI962" s="27">
        <f t="shared" si="209"/>
        <v>816.66</v>
      </c>
      <c r="AJ962" s="27">
        <f t="shared" si="210"/>
        <v>12.3500000000001</v>
      </c>
      <c r="AK962" s="26">
        <f>INDEX(检修、备用和必开!I:I,MATCH(统调负荷!$C962,检修、备用和必开!$A:$A,0))</f>
        <v>9260.7254237288</v>
      </c>
    </row>
    <row r="963" ht="13.8" spans="1:37">
      <c r="A963" s="26">
        <f t="shared" ref="A963:A1026" si="213">WEEKDAY(C963,2)</f>
        <v>6</v>
      </c>
      <c r="B963" s="26">
        <f t="shared" si="212"/>
        <v>0</v>
      </c>
      <c r="C963" t="s">
        <v>32</v>
      </c>
      <c r="D963" s="75">
        <v>0.0104166666666667</v>
      </c>
      <c r="E963" s="26">
        <v>90345</v>
      </c>
      <c r="F963" s="26">
        <v>47218.19</v>
      </c>
      <c r="G963" s="26">
        <v>17013</v>
      </c>
      <c r="H963" s="26">
        <v>21207.7</v>
      </c>
      <c r="I963" s="26">
        <v>6091</v>
      </c>
      <c r="J963" s="26">
        <v>-1184.89</v>
      </c>
      <c r="K963" s="26">
        <f t="shared" si="211"/>
        <v>40551.19</v>
      </c>
      <c r="L963" s="27">
        <f t="shared" ref="L963:L1026" si="214">AA963/(K963+W963)</f>
        <v>1.71246762425468</v>
      </c>
      <c r="M963" s="75">
        <v>0.0104166666666667</v>
      </c>
      <c r="N963" s="26">
        <v>90215.3</v>
      </c>
      <c r="O963" s="26">
        <v>47069.47</v>
      </c>
      <c r="P963" s="26">
        <v>15773.4</v>
      </c>
      <c r="Q963" s="26">
        <v>21880.9</v>
      </c>
      <c r="R963" s="26">
        <v>6646.09</v>
      </c>
      <c r="S963" s="26">
        <v>-1154.56</v>
      </c>
      <c r="T963" s="26">
        <f t="shared" ref="T963:T1026" si="215">O963-Y963</f>
        <v>40402.47</v>
      </c>
      <c r="U963" s="27">
        <f t="shared" ref="U963:U1026" si="216">AA963/(T963+X963)</f>
        <v>1.43202851906698</v>
      </c>
      <c r="V963" s="26">
        <f>INDEX(检修、备用和必开!B:B,MATCH(统调负荷!$C963,检修、备用和必开!$A:$A,0))</f>
        <v>24069.8</v>
      </c>
      <c r="W963" s="26">
        <f>INDEX(检修、备用和必开!C:C,MATCH(统调负荷!$C963,检修、备用和必开!$A:$A,0))</f>
        <v>0</v>
      </c>
      <c r="X963" s="26">
        <f>INDEX(检修、备用和必开!D:D,MATCH(统调负荷!$C963,检修、备用和必开!$A:$A,0))</f>
        <v>8090</v>
      </c>
      <c r="Y963" s="26">
        <f>INDEX(检修、备用和必开!E:E,MATCH(统调负荷!$C963,检修、备用和必开!$A:$A,0))</f>
        <v>6667</v>
      </c>
      <c r="Z963" s="26">
        <f>INDEX(检修、备用和必开!F:F,MATCH(统调负荷!$C963,检修、备用和必开!$A:$A,0))</f>
        <v>980</v>
      </c>
      <c r="AA963" s="26">
        <f t="shared" ref="AA963:AA1026" si="217">94492.4-V963-Z963</f>
        <v>69442.6</v>
      </c>
      <c r="AB963" s="26">
        <v>511.7</v>
      </c>
      <c r="AC963" s="26">
        <v>550.08</v>
      </c>
      <c r="AD963" s="76">
        <f t="shared" ref="AD963:AD1026" si="218">C963+D963</f>
        <v>45668.0104166667</v>
      </c>
      <c r="AE963" s="27">
        <f t="shared" ref="AE963:AE1026" si="219">N963-E963</f>
        <v>-129.699999999997</v>
      </c>
      <c r="AF963" s="27">
        <f t="shared" ref="AF963:AF1026" si="220">O963-F963</f>
        <v>-148.720000000001</v>
      </c>
      <c r="AG963" s="27">
        <f t="shared" ref="AG963:AG1026" si="221">P963-G963</f>
        <v>-1239.6</v>
      </c>
      <c r="AH963" s="27">
        <f t="shared" ref="AH963:AH1026" si="222">Q963-H963</f>
        <v>673.200000000001</v>
      </c>
      <c r="AI963" s="27">
        <f t="shared" ref="AI963:AI1026" si="223">R963-I963</f>
        <v>555.09</v>
      </c>
      <c r="AJ963" s="27">
        <f t="shared" ref="AJ963:AJ1026" si="224">S963-J963</f>
        <v>30.3300000000002</v>
      </c>
      <c r="AK963" s="26">
        <f>INDEX(检修、备用和必开!I:I,MATCH(统调负荷!$C963,检修、备用和必开!$A:$A,0))</f>
        <v>9260.7254237288</v>
      </c>
    </row>
    <row r="964" ht="13.8" spans="1:37">
      <c r="A964" s="26">
        <f t="shared" si="213"/>
        <v>6</v>
      </c>
      <c r="B964" s="26">
        <f t="shared" si="212"/>
        <v>0</v>
      </c>
      <c r="C964" t="s">
        <v>32</v>
      </c>
      <c r="D964" s="75">
        <v>0.0208333333333333</v>
      </c>
      <c r="E964" s="26">
        <v>89750</v>
      </c>
      <c r="F964" s="26">
        <v>46739.5</v>
      </c>
      <c r="G964" s="26">
        <v>16876</v>
      </c>
      <c r="H964" s="26">
        <v>21237.4</v>
      </c>
      <c r="I964" s="26">
        <v>6082</v>
      </c>
      <c r="J964" s="26">
        <v>-1184.9</v>
      </c>
      <c r="K964" s="26">
        <f t="shared" si="211"/>
        <v>40072.5</v>
      </c>
      <c r="L964" s="27">
        <f t="shared" si="214"/>
        <v>1.73292407511386</v>
      </c>
      <c r="M964" s="75">
        <v>0.0208333333333333</v>
      </c>
      <c r="N964" s="26">
        <v>89793</v>
      </c>
      <c r="O964" s="26">
        <v>45661.89</v>
      </c>
      <c r="P964" s="26">
        <v>16494.1</v>
      </c>
      <c r="Q964" s="26">
        <v>21981.5</v>
      </c>
      <c r="R964" s="26">
        <v>6766.28</v>
      </c>
      <c r="S964" s="26">
        <v>-1110.77</v>
      </c>
      <c r="T964" s="26">
        <f t="shared" si="215"/>
        <v>38994.89</v>
      </c>
      <c r="U964" s="27">
        <f t="shared" si="216"/>
        <v>1.47483831861984</v>
      </c>
      <c r="V964" s="26">
        <f>INDEX(检修、备用和必开!B:B,MATCH(统调负荷!$C964,检修、备用和必开!$A:$A,0))</f>
        <v>24069.8</v>
      </c>
      <c r="W964" s="26">
        <f>INDEX(检修、备用和必开!C:C,MATCH(统调负荷!$C964,检修、备用和必开!$A:$A,0))</f>
        <v>0</v>
      </c>
      <c r="X964" s="26">
        <f>INDEX(检修、备用和必开!D:D,MATCH(统调负荷!$C964,检修、备用和必开!$A:$A,0))</f>
        <v>8090</v>
      </c>
      <c r="Y964" s="26">
        <f>INDEX(检修、备用和必开!E:E,MATCH(统调负荷!$C964,检修、备用和必开!$A:$A,0))</f>
        <v>6667</v>
      </c>
      <c r="Z964" s="26">
        <f>INDEX(检修、备用和必开!F:F,MATCH(统调负荷!$C964,检修、备用和必开!$A:$A,0))</f>
        <v>980</v>
      </c>
      <c r="AA964" s="26">
        <f t="shared" si="217"/>
        <v>69442.6</v>
      </c>
      <c r="AB964" s="26">
        <v>442.53</v>
      </c>
      <c r="AC964" s="26">
        <v>419.83</v>
      </c>
      <c r="AD964" s="76">
        <f t="shared" si="218"/>
        <v>45668.0208333333</v>
      </c>
      <c r="AE964" s="27">
        <f t="shared" si="219"/>
        <v>43</v>
      </c>
      <c r="AF964" s="27">
        <f t="shared" si="220"/>
        <v>-1077.61</v>
      </c>
      <c r="AG964" s="27">
        <f t="shared" si="221"/>
        <v>-381.900000000001</v>
      </c>
      <c r="AH964" s="27">
        <f t="shared" si="222"/>
        <v>744.099999999999</v>
      </c>
      <c r="AI964" s="27">
        <f t="shared" si="223"/>
        <v>684.28</v>
      </c>
      <c r="AJ964" s="27">
        <f t="shared" si="224"/>
        <v>74.1300000000001</v>
      </c>
      <c r="AK964" s="26">
        <f>INDEX(检修、备用和必开!I:I,MATCH(统调负荷!$C964,检修、备用和必开!$A:$A,0))</f>
        <v>9260.7254237288</v>
      </c>
    </row>
    <row r="965" ht="13.8" spans="1:37">
      <c r="A965" s="26">
        <f t="shared" si="213"/>
        <v>6</v>
      </c>
      <c r="B965" s="26">
        <f t="shared" si="212"/>
        <v>0</v>
      </c>
      <c r="C965" t="s">
        <v>32</v>
      </c>
      <c r="D965" s="75">
        <v>0.03125</v>
      </c>
      <c r="E965" s="26">
        <v>88140</v>
      </c>
      <c r="F965" s="26">
        <v>45003</v>
      </c>
      <c r="G965" s="26">
        <v>16966</v>
      </c>
      <c r="H965" s="26">
        <v>21264.9</v>
      </c>
      <c r="I965" s="26">
        <v>6091</v>
      </c>
      <c r="J965" s="26">
        <v>-1184.9</v>
      </c>
      <c r="K965" s="26">
        <f t="shared" si="211"/>
        <v>38336</v>
      </c>
      <c r="L965" s="27">
        <f t="shared" si="214"/>
        <v>1.81142007512521</v>
      </c>
      <c r="M965" s="75">
        <v>0.03125</v>
      </c>
      <c r="N965" s="26">
        <v>88248</v>
      </c>
      <c r="O965" s="26">
        <v>44782.85</v>
      </c>
      <c r="P965" s="26">
        <v>16134.9</v>
      </c>
      <c r="Q965" s="26">
        <v>21638.6</v>
      </c>
      <c r="R965" s="26">
        <v>6835.27</v>
      </c>
      <c r="S965" s="26">
        <v>-1143.62</v>
      </c>
      <c r="T965" s="26">
        <f t="shared" si="215"/>
        <v>38115.85</v>
      </c>
      <c r="U965" s="27">
        <f t="shared" si="216"/>
        <v>1.50289627828511</v>
      </c>
      <c r="V965" s="26">
        <f>INDEX(检修、备用和必开!B:B,MATCH(统调负荷!$C965,检修、备用和必开!$A:$A,0))</f>
        <v>24069.8</v>
      </c>
      <c r="W965" s="26">
        <f>INDEX(检修、备用和必开!C:C,MATCH(统调负荷!$C965,检修、备用和必开!$A:$A,0))</f>
        <v>0</v>
      </c>
      <c r="X965" s="26">
        <f>INDEX(检修、备用和必开!D:D,MATCH(统调负荷!$C965,检修、备用和必开!$A:$A,0))</f>
        <v>8090</v>
      </c>
      <c r="Y965" s="26">
        <f>INDEX(检修、备用和必开!E:E,MATCH(统调负荷!$C965,检修、备用和必开!$A:$A,0))</f>
        <v>6667</v>
      </c>
      <c r="Z965" s="26">
        <f>INDEX(检修、备用和必开!F:F,MATCH(统调负荷!$C965,检修、备用和必开!$A:$A,0))</f>
        <v>980</v>
      </c>
      <c r="AA965" s="26">
        <f t="shared" si="217"/>
        <v>69442.6</v>
      </c>
      <c r="AB965" s="26">
        <v>422.59</v>
      </c>
      <c r="AC965" s="26">
        <v>406.83</v>
      </c>
      <c r="AD965" s="76">
        <f t="shared" si="218"/>
        <v>45668.03125</v>
      </c>
      <c r="AE965" s="27">
        <f t="shared" si="219"/>
        <v>108</v>
      </c>
      <c r="AF965" s="27">
        <f t="shared" si="220"/>
        <v>-220.150000000001</v>
      </c>
      <c r="AG965" s="27">
        <f t="shared" si="221"/>
        <v>-831.1</v>
      </c>
      <c r="AH965" s="27">
        <f t="shared" si="222"/>
        <v>373.699999999997</v>
      </c>
      <c r="AI965" s="27">
        <f t="shared" si="223"/>
        <v>744.27</v>
      </c>
      <c r="AJ965" s="27">
        <f t="shared" si="224"/>
        <v>41.2800000000002</v>
      </c>
      <c r="AK965" s="26">
        <f>INDEX(检修、备用和必开!I:I,MATCH(统调负荷!$C965,检修、备用和必开!$A:$A,0))</f>
        <v>9260.7254237288</v>
      </c>
    </row>
    <row r="966" ht="13.8" spans="1:37">
      <c r="A966" s="26">
        <f t="shared" si="213"/>
        <v>6</v>
      </c>
      <c r="B966" s="26">
        <f t="shared" si="212"/>
        <v>1</v>
      </c>
      <c r="C966" t="s">
        <v>32</v>
      </c>
      <c r="D966" s="75">
        <v>0.0416666666666667</v>
      </c>
      <c r="E966" s="26">
        <v>86410</v>
      </c>
      <c r="F966" s="26">
        <v>44167.15</v>
      </c>
      <c r="G966" s="26">
        <v>16465</v>
      </c>
      <c r="H966" s="26">
        <v>20878</v>
      </c>
      <c r="I966" s="26">
        <v>6085</v>
      </c>
      <c r="J966" s="26">
        <v>-1185.15</v>
      </c>
      <c r="K966" s="26">
        <f t="shared" si="211"/>
        <v>37500.15</v>
      </c>
      <c r="L966" s="27">
        <f t="shared" si="214"/>
        <v>1.85179525948563</v>
      </c>
      <c r="M966" s="75">
        <v>0.0416666666666667</v>
      </c>
      <c r="N966" s="26">
        <v>86528.4</v>
      </c>
      <c r="O966" s="26">
        <v>44216.36</v>
      </c>
      <c r="P966" s="26">
        <v>15455.5</v>
      </c>
      <c r="Q966" s="26">
        <v>21225.6</v>
      </c>
      <c r="R966" s="26">
        <v>6767.69</v>
      </c>
      <c r="S966" s="26">
        <v>-1136.75</v>
      </c>
      <c r="T966" s="26">
        <f t="shared" si="215"/>
        <v>37549.36</v>
      </c>
      <c r="U966" s="27">
        <f t="shared" si="216"/>
        <v>1.52155069659171</v>
      </c>
      <c r="V966" s="26">
        <f>INDEX(检修、备用和必开!B:B,MATCH(统调负荷!$C966,检修、备用和必开!$A:$A,0))</f>
        <v>24069.8</v>
      </c>
      <c r="W966" s="26">
        <f>INDEX(检修、备用和必开!C:C,MATCH(统调负荷!$C966,检修、备用和必开!$A:$A,0))</f>
        <v>0</v>
      </c>
      <c r="X966" s="26">
        <f>INDEX(检修、备用和必开!D:D,MATCH(统调负荷!$C966,检修、备用和必开!$A:$A,0))</f>
        <v>8090</v>
      </c>
      <c r="Y966" s="26">
        <f>INDEX(检修、备用和必开!E:E,MATCH(统调负荷!$C966,检修、备用和必开!$A:$A,0))</f>
        <v>6667</v>
      </c>
      <c r="Z966" s="26">
        <f>INDEX(检修、备用和必开!F:F,MATCH(统调负荷!$C966,检修、备用和必开!$A:$A,0))</f>
        <v>980</v>
      </c>
      <c r="AA966" s="26">
        <f t="shared" si="217"/>
        <v>69442.6</v>
      </c>
      <c r="AB966" s="26">
        <v>414.22</v>
      </c>
      <c r="AC966" s="26">
        <v>419.66</v>
      </c>
      <c r="AD966" s="76">
        <f t="shared" si="218"/>
        <v>45668.0416666667</v>
      </c>
      <c r="AE966" s="27">
        <f t="shared" si="219"/>
        <v>118.399999999994</v>
      </c>
      <c r="AF966" s="27">
        <f t="shared" si="220"/>
        <v>49.2099999999991</v>
      </c>
      <c r="AG966" s="27">
        <f t="shared" si="221"/>
        <v>-1009.5</v>
      </c>
      <c r="AH966" s="27">
        <f t="shared" si="222"/>
        <v>347.599999999999</v>
      </c>
      <c r="AI966" s="27">
        <f t="shared" si="223"/>
        <v>682.69</v>
      </c>
      <c r="AJ966" s="27">
        <f t="shared" si="224"/>
        <v>48.4000000000001</v>
      </c>
      <c r="AK966" s="26">
        <f>INDEX(检修、备用和必开!I:I,MATCH(统调负荷!$C966,检修、备用和必开!$A:$A,0))</f>
        <v>9260.7254237288</v>
      </c>
    </row>
    <row r="967" ht="13.8" spans="1:37">
      <c r="A967" s="26">
        <f t="shared" si="213"/>
        <v>6</v>
      </c>
      <c r="B967" s="26">
        <f t="shared" si="212"/>
        <v>1</v>
      </c>
      <c r="C967" t="s">
        <v>32</v>
      </c>
      <c r="D967" s="75">
        <v>0.0520833333333333</v>
      </c>
      <c r="E967" s="26">
        <v>84880</v>
      </c>
      <c r="F967" s="26">
        <v>42737.1</v>
      </c>
      <c r="G967" s="26">
        <v>16294</v>
      </c>
      <c r="H967" s="26">
        <v>20944.8</v>
      </c>
      <c r="I967" s="26">
        <v>6089</v>
      </c>
      <c r="J967" s="26">
        <v>-1184.9</v>
      </c>
      <c r="K967" s="26">
        <f t="shared" si="211"/>
        <v>36070.1</v>
      </c>
      <c r="L967" s="27">
        <f t="shared" si="214"/>
        <v>1.92521229494789</v>
      </c>
      <c r="M967" s="75">
        <v>0.0520833333333333</v>
      </c>
      <c r="N967" s="26">
        <v>84921.7</v>
      </c>
      <c r="O967" s="26">
        <v>43331.36</v>
      </c>
      <c r="P967" s="26">
        <v>14964.2</v>
      </c>
      <c r="Q967" s="26">
        <v>21057</v>
      </c>
      <c r="R967" s="26">
        <v>6776.36</v>
      </c>
      <c r="S967" s="26">
        <v>-1207.22</v>
      </c>
      <c r="T967" s="26">
        <f t="shared" si="215"/>
        <v>36664.36</v>
      </c>
      <c r="U967" s="27">
        <f t="shared" si="216"/>
        <v>1.55163876770889</v>
      </c>
      <c r="V967" s="26">
        <f>INDEX(检修、备用和必开!B:B,MATCH(统调负荷!$C967,检修、备用和必开!$A:$A,0))</f>
        <v>24069.8</v>
      </c>
      <c r="W967" s="26">
        <f>INDEX(检修、备用和必开!C:C,MATCH(统调负荷!$C967,检修、备用和必开!$A:$A,0))</f>
        <v>0</v>
      </c>
      <c r="X967" s="26">
        <f>INDEX(检修、备用和必开!D:D,MATCH(统调负荷!$C967,检修、备用和必开!$A:$A,0))</f>
        <v>8090</v>
      </c>
      <c r="Y967" s="26">
        <f>INDEX(检修、备用和必开!E:E,MATCH(统调负荷!$C967,检修、备用和必开!$A:$A,0))</f>
        <v>6667</v>
      </c>
      <c r="Z967" s="26">
        <f>INDEX(检修、备用和必开!F:F,MATCH(统调负荷!$C967,检修、备用和必开!$A:$A,0))</f>
        <v>980</v>
      </c>
      <c r="AA967" s="26">
        <f t="shared" si="217"/>
        <v>69442.6</v>
      </c>
      <c r="AB967" s="26">
        <v>400.08</v>
      </c>
      <c r="AC967" s="26">
        <v>384.93</v>
      </c>
      <c r="AD967" s="76">
        <f t="shared" si="218"/>
        <v>45668.0520833333</v>
      </c>
      <c r="AE967" s="27">
        <f t="shared" si="219"/>
        <v>41.6999999999971</v>
      </c>
      <c r="AF967" s="27">
        <f t="shared" si="220"/>
        <v>594.260000000002</v>
      </c>
      <c r="AG967" s="27">
        <f t="shared" si="221"/>
        <v>-1329.8</v>
      </c>
      <c r="AH967" s="27">
        <f t="shared" si="222"/>
        <v>112.200000000001</v>
      </c>
      <c r="AI967" s="27">
        <f t="shared" si="223"/>
        <v>687.36</v>
      </c>
      <c r="AJ967" s="27">
        <f t="shared" si="224"/>
        <v>-22.3199999999999</v>
      </c>
      <c r="AK967" s="26">
        <f>INDEX(检修、备用和必开!I:I,MATCH(统调负荷!$C967,检修、备用和必开!$A:$A,0))</f>
        <v>9260.7254237288</v>
      </c>
    </row>
    <row r="968" ht="13.8" spans="1:37">
      <c r="A968" s="26">
        <f t="shared" si="213"/>
        <v>6</v>
      </c>
      <c r="B968" s="26">
        <f t="shared" si="212"/>
        <v>1</v>
      </c>
      <c r="C968" t="s">
        <v>32</v>
      </c>
      <c r="D968" s="75">
        <v>0.0625</v>
      </c>
      <c r="E968" s="26">
        <v>83365</v>
      </c>
      <c r="F968" s="26">
        <v>42053.8</v>
      </c>
      <c r="G968" s="26">
        <v>16284</v>
      </c>
      <c r="H968" s="26">
        <v>20111.1</v>
      </c>
      <c r="I968" s="26">
        <v>6101</v>
      </c>
      <c r="J968" s="26">
        <v>-1184.9</v>
      </c>
      <c r="K968" s="26">
        <f t="shared" si="211"/>
        <v>35386.8</v>
      </c>
      <c r="L968" s="27">
        <f t="shared" si="214"/>
        <v>1.96238710479614</v>
      </c>
      <c r="M968" s="75">
        <v>0.0625</v>
      </c>
      <c r="N968" s="26">
        <v>83452.6</v>
      </c>
      <c r="O968" s="26">
        <v>41829.35</v>
      </c>
      <c r="P968" s="26">
        <v>14929.2</v>
      </c>
      <c r="Q968" s="26">
        <v>21014.8</v>
      </c>
      <c r="R968" s="26">
        <v>6838.07</v>
      </c>
      <c r="S968" s="26">
        <v>-1158.82</v>
      </c>
      <c r="T968" s="26">
        <f t="shared" si="215"/>
        <v>35162.35</v>
      </c>
      <c r="U968" s="27">
        <f t="shared" si="216"/>
        <v>1.60552201209876</v>
      </c>
      <c r="V968" s="26">
        <f>INDEX(检修、备用和必开!B:B,MATCH(统调负荷!$C968,检修、备用和必开!$A:$A,0))</f>
        <v>24069.8</v>
      </c>
      <c r="W968" s="26">
        <f>INDEX(检修、备用和必开!C:C,MATCH(统调负荷!$C968,检修、备用和必开!$A:$A,0))</f>
        <v>0</v>
      </c>
      <c r="X968" s="26">
        <f>INDEX(检修、备用和必开!D:D,MATCH(统调负荷!$C968,检修、备用和必开!$A:$A,0))</f>
        <v>8090</v>
      </c>
      <c r="Y968" s="26">
        <f>INDEX(检修、备用和必开!E:E,MATCH(统调负荷!$C968,检修、备用和必开!$A:$A,0))</f>
        <v>6667</v>
      </c>
      <c r="Z968" s="26">
        <f>INDEX(检修、备用和必开!F:F,MATCH(统调负荷!$C968,检修、备用和必开!$A:$A,0))</f>
        <v>980</v>
      </c>
      <c r="AA968" s="26">
        <f t="shared" si="217"/>
        <v>69442.6</v>
      </c>
      <c r="AB968" s="26">
        <v>397.27</v>
      </c>
      <c r="AC968" s="26">
        <v>375.7</v>
      </c>
      <c r="AD968" s="76">
        <f t="shared" si="218"/>
        <v>45668.0625</v>
      </c>
      <c r="AE968" s="27">
        <f t="shared" si="219"/>
        <v>87.6000000000058</v>
      </c>
      <c r="AF968" s="27">
        <f t="shared" si="220"/>
        <v>-224.450000000004</v>
      </c>
      <c r="AG968" s="27">
        <f t="shared" si="221"/>
        <v>-1354.8</v>
      </c>
      <c r="AH968" s="27">
        <f t="shared" si="222"/>
        <v>903.700000000001</v>
      </c>
      <c r="AI968" s="27">
        <f t="shared" si="223"/>
        <v>737.07</v>
      </c>
      <c r="AJ968" s="27">
        <f t="shared" si="224"/>
        <v>26.0800000000002</v>
      </c>
      <c r="AK968" s="26">
        <f>INDEX(检修、备用和必开!I:I,MATCH(统调负荷!$C968,检修、备用和必开!$A:$A,0))</f>
        <v>9260.7254237288</v>
      </c>
    </row>
    <row r="969" ht="13.8" spans="1:37">
      <c r="A969" s="26">
        <f t="shared" si="213"/>
        <v>6</v>
      </c>
      <c r="B969" s="26">
        <f t="shared" si="212"/>
        <v>1</v>
      </c>
      <c r="C969" t="s">
        <v>32</v>
      </c>
      <c r="D969" s="75">
        <v>0.0729166666666667</v>
      </c>
      <c r="E969" s="26">
        <v>82415</v>
      </c>
      <c r="F969" s="26">
        <v>42157.09</v>
      </c>
      <c r="G969" s="26">
        <v>15765</v>
      </c>
      <c r="H969" s="26">
        <v>19574</v>
      </c>
      <c r="I969" s="26">
        <v>6104</v>
      </c>
      <c r="J969" s="26">
        <v>-1185.09</v>
      </c>
      <c r="K969" s="26">
        <f t="shared" si="211"/>
        <v>35490.09</v>
      </c>
      <c r="L969" s="27">
        <f t="shared" si="214"/>
        <v>1.95667579315803</v>
      </c>
      <c r="M969" s="75">
        <v>0.0729166666666667</v>
      </c>
      <c r="N969" s="26">
        <v>82415.6</v>
      </c>
      <c r="O969" s="26">
        <v>40899.93</v>
      </c>
      <c r="P969" s="26">
        <v>15046.7</v>
      </c>
      <c r="Q969" s="26">
        <v>20775.7</v>
      </c>
      <c r="R969" s="26">
        <v>6820.28</v>
      </c>
      <c r="S969" s="26">
        <v>-1127.01</v>
      </c>
      <c r="T969" s="26">
        <f t="shared" si="215"/>
        <v>34232.93</v>
      </c>
      <c r="U969" s="27">
        <f t="shared" si="216"/>
        <v>1.64077959630867</v>
      </c>
      <c r="V969" s="26">
        <f>INDEX(检修、备用和必开!B:B,MATCH(统调负荷!$C969,检修、备用和必开!$A:$A,0))</f>
        <v>24069.8</v>
      </c>
      <c r="W969" s="26">
        <f>INDEX(检修、备用和必开!C:C,MATCH(统调负荷!$C969,检修、备用和必开!$A:$A,0))</f>
        <v>0</v>
      </c>
      <c r="X969" s="26">
        <f>INDEX(检修、备用和必开!D:D,MATCH(统调负荷!$C969,检修、备用和必开!$A:$A,0))</f>
        <v>8090</v>
      </c>
      <c r="Y969" s="26">
        <f>INDEX(检修、备用和必开!E:E,MATCH(统调负荷!$C969,检修、备用和必开!$A:$A,0))</f>
        <v>6667</v>
      </c>
      <c r="Z969" s="26">
        <f>INDEX(检修、备用和必开!F:F,MATCH(统调负荷!$C969,检修、备用和必开!$A:$A,0))</f>
        <v>980</v>
      </c>
      <c r="AA969" s="26">
        <f t="shared" si="217"/>
        <v>69442.6</v>
      </c>
      <c r="AB969" s="26">
        <v>426.96</v>
      </c>
      <c r="AC969" s="26">
        <v>358.24</v>
      </c>
      <c r="AD969" s="76">
        <f t="shared" si="218"/>
        <v>45668.0729166667</v>
      </c>
      <c r="AE969" s="27">
        <f t="shared" si="219"/>
        <v>0.600000000005821</v>
      </c>
      <c r="AF969" s="27">
        <f t="shared" si="220"/>
        <v>-1257.16</v>
      </c>
      <c r="AG969" s="27">
        <f t="shared" si="221"/>
        <v>-718.299999999999</v>
      </c>
      <c r="AH969" s="27">
        <f t="shared" si="222"/>
        <v>1201.7</v>
      </c>
      <c r="AI969" s="27">
        <f t="shared" si="223"/>
        <v>716.28</v>
      </c>
      <c r="AJ969" s="27">
        <f t="shared" si="224"/>
        <v>58.0799999999999</v>
      </c>
      <c r="AK969" s="26">
        <f>INDEX(检修、备用和必开!I:I,MATCH(统调负荷!$C969,检修、备用和必开!$A:$A,0))</f>
        <v>9260.7254237288</v>
      </c>
    </row>
    <row r="970" ht="13.8" spans="1:37">
      <c r="A970" s="26">
        <f t="shared" si="213"/>
        <v>6</v>
      </c>
      <c r="B970" s="26">
        <f t="shared" si="212"/>
        <v>2</v>
      </c>
      <c r="C970" t="s">
        <v>32</v>
      </c>
      <c r="D970" s="75">
        <v>0.0833333333333333</v>
      </c>
      <c r="E970" s="26">
        <v>81225</v>
      </c>
      <c r="F970" s="26">
        <v>42063.2</v>
      </c>
      <c r="G970" s="26">
        <v>14631</v>
      </c>
      <c r="H970" s="26">
        <v>19600.7</v>
      </c>
      <c r="I970" s="26">
        <v>6115</v>
      </c>
      <c r="J970" s="26">
        <v>-1184.9</v>
      </c>
      <c r="K970" s="26">
        <f t="shared" si="211"/>
        <v>35396.2</v>
      </c>
      <c r="L970" s="27">
        <f t="shared" si="214"/>
        <v>1.96186596301298</v>
      </c>
      <c r="M970" s="75">
        <v>0.0833333333333333</v>
      </c>
      <c r="N970" s="26">
        <v>80673.5</v>
      </c>
      <c r="O970" s="26">
        <v>40218.69</v>
      </c>
      <c r="P970" s="26">
        <v>14017.1</v>
      </c>
      <c r="Q970" s="26">
        <v>20728.2</v>
      </c>
      <c r="R970" s="26">
        <v>6844</v>
      </c>
      <c r="S970" s="26">
        <v>-1134.49</v>
      </c>
      <c r="T970" s="26">
        <f t="shared" si="215"/>
        <v>33551.69</v>
      </c>
      <c r="U970" s="27">
        <f t="shared" si="216"/>
        <v>1.66762203935527</v>
      </c>
      <c r="V970" s="26">
        <f>INDEX(检修、备用和必开!B:B,MATCH(统调负荷!$C970,检修、备用和必开!$A:$A,0))</f>
        <v>24069.8</v>
      </c>
      <c r="W970" s="26">
        <f>INDEX(检修、备用和必开!C:C,MATCH(统调负荷!$C970,检修、备用和必开!$A:$A,0))</f>
        <v>0</v>
      </c>
      <c r="X970" s="26">
        <f>INDEX(检修、备用和必开!D:D,MATCH(统调负荷!$C970,检修、备用和必开!$A:$A,0))</f>
        <v>8090</v>
      </c>
      <c r="Y970" s="26">
        <f>INDEX(检修、备用和必开!E:E,MATCH(统调负荷!$C970,检修、备用和必开!$A:$A,0))</f>
        <v>6667</v>
      </c>
      <c r="Z970" s="26">
        <f>INDEX(检修、备用和必开!F:F,MATCH(统调负荷!$C970,检修、备用和必开!$A:$A,0))</f>
        <v>980</v>
      </c>
      <c r="AA970" s="26">
        <f t="shared" si="217"/>
        <v>69442.6</v>
      </c>
      <c r="AB970" s="26">
        <v>407.47</v>
      </c>
      <c r="AC970" s="26">
        <v>360.61</v>
      </c>
      <c r="AD970" s="76">
        <f t="shared" si="218"/>
        <v>45668.0833333333</v>
      </c>
      <c r="AE970" s="27">
        <f t="shared" si="219"/>
        <v>-551.5</v>
      </c>
      <c r="AF970" s="27">
        <f t="shared" si="220"/>
        <v>-1844.50999999999</v>
      </c>
      <c r="AG970" s="27">
        <f t="shared" si="221"/>
        <v>-613.9</v>
      </c>
      <c r="AH970" s="27">
        <f t="shared" si="222"/>
        <v>1127.5</v>
      </c>
      <c r="AI970" s="27">
        <f t="shared" si="223"/>
        <v>729</v>
      </c>
      <c r="AJ970" s="27">
        <f t="shared" si="224"/>
        <v>50.4100000000001</v>
      </c>
      <c r="AK970" s="26">
        <f>INDEX(检修、备用和必开!I:I,MATCH(统调负荷!$C970,检修、备用和必开!$A:$A,0))</f>
        <v>9260.7254237288</v>
      </c>
    </row>
    <row r="971" ht="13.8" spans="1:37">
      <c r="A971" s="26">
        <f t="shared" si="213"/>
        <v>6</v>
      </c>
      <c r="B971" s="26">
        <f t="shared" si="212"/>
        <v>2</v>
      </c>
      <c r="C971" t="s">
        <v>32</v>
      </c>
      <c r="D971" s="75">
        <v>0.09375</v>
      </c>
      <c r="E971" s="26">
        <v>80200</v>
      </c>
      <c r="F971" s="26">
        <v>41523.39</v>
      </c>
      <c r="G971" s="26">
        <v>14129</v>
      </c>
      <c r="H971" s="26">
        <v>19610.5</v>
      </c>
      <c r="I971" s="26">
        <v>6122</v>
      </c>
      <c r="J971" s="26">
        <v>-1184.89</v>
      </c>
      <c r="K971" s="26">
        <f t="shared" si="211"/>
        <v>34856.39</v>
      </c>
      <c r="L971" s="27">
        <f t="shared" si="214"/>
        <v>1.9922487670123</v>
      </c>
      <c r="M971" s="75">
        <v>0.09375</v>
      </c>
      <c r="N971" s="26">
        <v>80083.7</v>
      </c>
      <c r="O971" s="26">
        <v>39910.41</v>
      </c>
      <c r="P971" s="26">
        <v>13481.3</v>
      </c>
      <c r="Q971" s="26">
        <v>20881</v>
      </c>
      <c r="R971" s="26">
        <v>6898.04</v>
      </c>
      <c r="S971" s="26">
        <v>-1087.05</v>
      </c>
      <c r="T971" s="26">
        <f t="shared" si="215"/>
        <v>33243.41</v>
      </c>
      <c r="U971" s="27">
        <f t="shared" si="216"/>
        <v>1.68005978698588</v>
      </c>
      <c r="V971" s="26">
        <f>INDEX(检修、备用和必开!B:B,MATCH(统调负荷!$C971,检修、备用和必开!$A:$A,0))</f>
        <v>24069.8</v>
      </c>
      <c r="W971" s="26">
        <f>INDEX(检修、备用和必开!C:C,MATCH(统调负荷!$C971,检修、备用和必开!$A:$A,0))</f>
        <v>0</v>
      </c>
      <c r="X971" s="26">
        <f>INDEX(检修、备用和必开!D:D,MATCH(统调负荷!$C971,检修、备用和必开!$A:$A,0))</f>
        <v>8090</v>
      </c>
      <c r="Y971" s="26">
        <f>INDEX(检修、备用和必开!E:E,MATCH(统调负荷!$C971,检修、备用和必开!$A:$A,0))</f>
        <v>6667</v>
      </c>
      <c r="Z971" s="26">
        <f>INDEX(检修、备用和必开!F:F,MATCH(统调负荷!$C971,检修、备用和必开!$A:$A,0))</f>
        <v>980</v>
      </c>
      <c r="AA971" s="26">
        <f t="shared" si="217"/>
        <v>69442.6</v>
      </c>
      <c r="AB971" s="26">
        <v>401.87</v>
      </c>
      <c r="AC971" s="26">
        <v>351.46</v>
      </c>
      <c r="AD971" s="76">
        <f t="shared" si="218"/>
        <v>45668.09375</v>
      </c>
      <c r="AE971" s="27">
        <f t="shared" si="219"/>
        <v>-116.300000000003</v>
      </c>
      <c r="AF971" s="27">
        <f t="shared" si="220"/>
        <v>-1612.98</v>
      </c>
      <c r="AG971" s="27">
        <f t="shared" si="221"/>
        <v>-647.700000000001</v>
      </c>
      <c r="AH971" s="27">
        <f t="shared" si="222"/>
        <v>1270.5</v>
      </c>
      <c r="AI971" s="27">
        <f t="shared" si="223"/>
        <v>776.04</v>
      </c>
      <c r="AJ971" s="27">
        <f t="shared" si="224"/>
        <v>97.8400000000001</v>
      </c>
      <c r="AK971" s="26">
        <f>INDEX(检修、备用和必开!I:I,MATCH(统调负荷!$C971,检修、备用和必开!$A:$A,0))</f>
        <v>9260.7254237288</v>
      </c>
    </row>
    <row r="972" ht="13.8" spans="1:37">
      <c r="A972" s="26">
        <f t="shared" si="213"/>
        <v>6</v>
      </c>
      <c r="B972" s="26">
        <f t="shared" si="212"/>
        <v>2</v>
      </c>
      <c r="C972" t="s">
        <v>32</v>
      </c>
      <c r="D972" s="75">
        <v>0.104166666666667</v>
      </c>
      <c r="E972" s="26">
        <v>79000</v>
      </c>
      <c r="F972" s="26">
        <v>40794</v>
      </c>
      <c r="G972" s="26">
        <v>13969</v>
      </c>
      <c r="H972" s="26">
        <v>19303.9</v>
      </c>
      <c r="I972" s="26">
        <v>6118</v>
      </c>
      <c r="J972" s="26">
        <v>-1184.9</v>
      </c>
      <c r="K972" s="26">
        <f t="shared" si="211"/>
        <v>34127</v>
      </c>
      <c r="L972" s="27">
        <f t="shared" si="214"/>
        <v>2.03482872798664</v>
      </c>
      <c r="M972" s="75">
        <v>0.104166666666667</v>
      </c>
      <c r="N972" s="26">
        <v>78846.5</v>
      </c>
      <c r="O972" s="26">
        <v>39963.21</v>
      </c>
      <c r="P972" s="26">
        <v>12976.7</v>
      </c>
      <c r="Q972" s="26">
        <v>19962.3</v>
      </c>
      <c r="R972" s="26">
        <v>6982.65</v>
      </c>
      <c r="S972" s="26">
        <v>-1038.36</v>
      </c>
      <c r="T972" s="26">
        <f t="shared" si="215"/>
        <v>33296.21</v>
      </c>
      <c r="U972" s="27">
        <f t="shared" si="216"/>
        <v>1.67791638809159</v>
      </c>
      <c r="V972" s="26">
        <f>INDEX(检修、备用和必开!B:B,MATCH(统调负荷!$C972,检修、备用和必开!$A:$A,0))</f>
        <v>24069.8</v>
      </c>
      <c r="W972" s="26">
        <f>INDEX(检修、备用和必开!C:C,MATCH(统调负荷!$C972,检修、备用和必开!$A:$A,0))</f>
        <v>0</v>
      </c>
      <c r="X972" s="26">
        <f>INDEX(检修、备用和必开!D:D,MATCH(统调负荷!$C972,检修、备用和必开!$A:$A,0))</f>
        <v>8090</v>
      </c>
      <c r="Y972" s="26">
        <f>INDEX(检修、备用和必开!E:E,MATCH(统调负荷!$C972,检修、备用和必开!$A:$A,0))</f>
        <v>6667</v>
      </c>
      <c r="Z972" s="26">
        <f>INDEX(检修、备用和必开!F:F,MATCH(统调负荷!$C972,检修、备用和必开!$A:$A,0))</f>
        <v>980</v>
      </c>
      <c r="AA972" s="26">
        <f t="shared" si="217"/>
        <v>69442.6</v>
      </c>
      <c r="AB972" s="26">
        <v>382.87</v>
      </c>
      <c r="AC972" s="26">
        <v>357.75</v>
      </c>
      <c r="AD972" s="76">
        <f t="shared" si="218"/>
        <v>45668.1041666667</v>
      </c>
      <c r="AE972" s="27">
        <f t="shared" si="219"/>
        <v>-153.5</v>
      </c>
      <c r="AF972" s="27">
        <f t="shared" si="220"/>
        <v>-830.790000000001</v>
      </c>
      <c r="AG972" s="27">
        <f t="shared" si="221"/>
        <v>-992.299999999999</v>
      </c>
      <c r="AH972" s="27">
        <f t="shared" si="222"/>
        <v>658.399999999998</v>
      </c>
      <c r="AI972" s="27">
        <f t="shared" si="223"/>
        <v>864.65</v>
      </c>
      <c r="AJ972" s="27">
        <f t="shared" si="224"/>
        <v>146.54</v>
      </c>
      <c r="AK972" s="26">
        <f>INDEX(检修、备用和必开!I:I,MATCH(统调负荷!$C972,检修、备用和必开!$A:$A,0))</f>
        <v>9260.7254237288</v>
      </c>
    </row>
    <row r="973" ht="13.8" spans="1:37">
      <c r="A973" s="26">
        <f t="shared" si="213"/>
        <v>6</v>
      </c>
      <c r="B973" s="26">
        <f t="shared" si="212"/>
        <v>2</v>
      </c>
      <c r="C973" t="s">
        <v>32</v>
      </c>
      <c r="D973" s="75">
        <v>0.114583333333333</v>
      </c>
      <c r="E973" s="26">
        <v>78070</v>
      </c>
      <c r="F973" s="26">
        <v>40311.1</v>
      </c>
      <c r="G973" s="26">
        <v>13498</v>
      </c>
      <c r="H973" s="26">
        <v>19316.8</v>
      </c>
      <c r="I973" s="26">
        <v>6129</v>
      </c>
      <c r="J973" s="26">
        <v>-1184.9</v>
      </c>
      <c r="K973" s="26">
        <f t="shared" si="211"/>
        <v>33644.1</v>
      </c>
      <c r="L973" s="27">
        <f t="shared" si="214"/>
        <v>2.06403500167934</v>
      </c>
      <c r="M973" s="75">
        <v>0.114583333333333</v>
      </c>
      <c r="N973" s="26">
        <v>78158.8</v>
      </c>
      <c r="O973" s="26">
        <v>38981.46</v>
      </c>
      <c r="P973" s="26">
        <v>12790.9</v>
      </c>
      <c r="Q973" s="26">
        <v>20335.1</v>
      </c>
      <c r="R973" s="26">
        <v>7036.92</v>
      </c>
      <c r="S973" s="26">
        <v>-985.58</v>
      </c>
      <c r="T973" s="26">
        <f t="shared" si="215"/>
        <v>32314.46</v>
      </c>
      <c r="U973" s="27">
        <f t="shared" si="216"/>
        <v>1.71868650144068</v>
      </c>
      <c r="V973" s="26">
        <f>INDEX(检修、备用和必开!B:B,MATCH(统调负荷!$C973,检修、备用和必开!$A:$A,0))</f>
        <v>24069.8</v>
      </c>
      <c r="W973" s="26">
        <f>INDEX(检修、备用和必开!C:C,MATCH(统调负荷!$C973,检修、备用和必开!$A:$A,0))</f>
        <v>0</v>
      </c>
      <c r="X973" s="26">
        <f>INDEX(检修、备用和必开!D:D,MATCH(统调负荷!$C973,检修、备用和必开!$A:$A,0))</f>
        <v>8090</v>
      </c>
      <c r="Y973" s="26">
        <f>INDEX(检修、备用和必开!E:E,MATCH(统调负荷!$C973,检修、备用和必开!$A:$A,0))</f>
        <v>6667</v>
      </c>
      <c r="Z973" s="26">
        <f>INDEX(检修、备用和必开!F:F,MATCH(统调负荷!$C973,检修、备用和必开!$A:$A,0))</f>
        <v>980</v>
      </c>
      <c r="AA973" s="26">
        <f t="shared" si="217"/>
        <v>69442.6</v>
      </c>
      <c r="AB973" s="26">
        <v>381.41</v>
      </c>
      <c r="AC973" s="26">
        <v>338.29</v>
      </c>
      <c r="AD973" s="76">
        <f t="shared" si="218"/>
        <v>45668.1145833333</v>
      </c>
      <c r="AE973" s="27">
        <f t="shared" si="219"/>
        <v>88.8000000000029</v>
      </c>
      <c r="AF973" s="27">
        <f t="shared" si="220"/>
        <v>-1329.64</v>
      </c>
      <c r="AG973" s="27">
        <f t="shared" si="221"/>
        <v>-707.1</v>
      </c>
      <c r="AH973" s="27">
        <f t="shared" si="222"/>
        <v>1018.3</v>
      </c>
      <c r="AI973" s="27">
        <f t="shared" si="223"/>
        <v>907.92</v>
      </c>
      <c r="AJ973" s="27">
        <f t="shared" si="224"/>
        <v>199.32</v>
      </c>
      <c r="AK973" s="26">
        <f>INDEX(检修、备用和必开!I:I,MATCH(统调负荷!$C973,检修、备用和必开!$A:$A,0))</f>
        <v>9260.7254237288</v>
      </c>
    </row>
    <row r="974" ht="13.8" spans="1:37">
      <c r="A974" s="26">
        <f t="shared" si="213"/>
        <v>6</v>
      </c>
      <c r="B974" s="26">
        <f t="shared" si="212"/>
        <v>3</v>
      </c>
      <c r="C974" t="s">
        <v>32</v>
      </c>
      <c r="D974" s="75">
        <v>0.125</v>
      </c>
      <c r="E974" s="26">
        <v>77325</v>
      </c>
      <c r="F974" s="26">
        <v>39189.79</v>
      </c>
      <c r="G974" s="26">
        <v>13896</v>
      </c>
      <c r="H974" s="26">
        <v>19304.1</v>
      </c>
      <c r="I974" s="26">
        <v>6120</v>
      </c>
      <c r="J974" s="26">
        <v>-1184.89</v>
      </c>
      <c r="K974" s="26">
        <f t="shared" si="211"/>
        <v>32522.79</v>
      </c>
      <c r="L974" s="27">
        <f t="shared" si="214"/>
        <v>2.13519811799664</v>
      </c>
      <c r="M974" s="75">
        <v>0.125</v>
      </c>
      <c r="N974" s="26">
        <v>77051.4</v>
      </c>
      <c r="O974" s="26">
        <v>38208.53</v>
      </c>
      <c r="P974" s="26">
        <v>12614.4</v>
      </c>
      <c r="Q974" s="26">
        <v>20109</v>
      </c>
      <c r="R974" s="26">
        <v>7107.62</v>
      </c>
      <c r="S974" s="26">
        <v>-988.15</v>
      </c>
      <c r="T974" s="26">
        <f t="shared" si="215"/>
        <v>31541.53</v>
      </c>
      <c r="U974" s="27">
        <f t="shared" si="216"/>
        <v>1.75220588253847</v>
      </c>
      <c r="V974" s="26">
        <f>INDEX(检修、备用和必开!B:B,MATCH(统调负荷!$C974,检修、备用和必开!$A:$A,0))</f>
        <v>24069.8</v>
      </c>
      <c r="W974" s="26">
        <f>INDEX(检修、备用和必开!C:C,MATCH(统调负荷!$C974,检修、备用和必开!$A:$A,0))</f>
        <v>0</v>
      </c>
      <c r="X974" s="26">
        <f>INDEX(检修、备用和必开!D:D,MATCH(统调负荷!$C974,检修、备用和必开!$A:$A,0))</f>
        <v>8090</v>
      </c>
      <c r="Y974" s="26">
        <f>INDEX(检修、备用和必开!E:E,MATCH(统调负荷!$C974,检修、备用和必开!$A:$A,0))</f>
        <v>6667</v>
      </c>
      <c r="Z974" s="26">
        <f>INDEX(检修、备用和必开!F:F,MATCH(统调负荷!$C974,检修、备用和必开!$A:$A,0))</f>
        <v>980</v>
      </c>
      <c r="AA974" s="26">
        <f t="shared" si="217"/>
        <v>69442.6</v>
      </c>
      <c r="AB974" s="26">
        <v>372.2</v>
      </c>
      <c r="AC974" s="26">
        <v>336.9</v>
      </c>
      <c r="AD974" s="76">
        <f t="shared" si="218"/>
        <v>45668.125</v>
      </c>
      <c r="AE974" s="27">
        <f t="shared" si="219"/>
        <v>-273.600000000006</v>
      </c>
      <c r="AF974" s="27">
        <f t="shared" si="220"/>
        <v>-981.260000000002</v>
      </c>
      <c r="AG974" s="27">
        <f t="shared" si="221"/>
        <v>-1281.6</v>
      </c>
      <c r="AH974" s="27">
        <f t="shared" si="222"/>
        <v>804.900000000001</v>
      </c>
      <c r="AI974" s="27">
        <f t="shared" si="223"/>
        <v>987.62</v>
      </c>
      <c r="AJ974" s="27">
        <f t="shared" si="224"/>
        <v>196.74</v>
      </c>
      <c r="AK974" s="26">
        <f>INDEX(检修、备用和必开!I:I,MATCH(统调负荷!$C974,检修、备用和必开!$A:$A,0))</f>
        <v>9260.7254237288</v>
      </c>
    </row>
    <row r="975" ht="13.8" spans="1:37">
      <c r="A975" s="26">
        <f t="shared" si="213"/>
        <v>6</v>
      </c>
      <c r="B975" s="26">
        <f t="shared" si="212"/>
        <v>3</v>
      </c>
      <c r="C975" t="s">
        <v>32</v>
      </c>
      <c r="D975" s="75">
        <v>0.135416666666667</v>
      </c>
      <c r="E975" s="26">
        <v>76655</v>
      </c>
      <c r="F975" s="26">
        <v>38270.4</v>
      </c>
      <c r="G975" s="26">
        <v>14200</v>
      </c>
      <c r="H975" s="26">
        <v>19248.5</v>
      </c>
      <c r="I975" s="26">
        <v>6121</v>
      </c>
      <c r="J975" s="26">
        <v>-1184.9</v>
      </c>
      <c r="K975" s="26">
        <f t="shared" si="211"/>
        <v>31603.4</v>
      </c>
      <c r="L975" s="27">
        <f t="shared" si="214"/>
        <v>2.19731421302771</v>
      </c>
      <c r="M975" s="75">
        <v>0.135416666666667</v>
      </c>
      <c r="N975" s="26">
        <v>76556.5</v>
      </c>
      <c r="O975" s="26">
        <v>37090.87</v>
      </c>
      <c r="P975" s="26">
        <v>13171.3</v>
      </c>
      <c r="Q975" s="26">
        <v>20161.8</v>
      </c>
      <c r="R975" s="26">
        <v>7143.57</v>
      </c>
      <c r="S975" s="26">
        <v>-1011.04</v>
      </c>
      <c r="T975" s="26">
        <f t="shared" si="215"/>
        <v>30423.87</v>
      </c>
      <c r="U975" s="27">
        <f t="shared" si="216"/>
        <v>1.80305432821994</v>
      </c>
      <c r="V975" s="26">
        <f>INDEX(检修、备用和必开!B:B,MATCH(统调负荷!$C975,检修、备用和必开!$A:$A,0))</f>
        <v>24069.8</v>
      </c>
      <c r="W975" s="26">
        <f>INDEX(检修、备用和必开!C:C,MATCH(统调负荷!$C975,检修、备用和必开!$A:$A,0))</f>
        <v>0</v>
      </c>
      <c r="X975" s="26">
        <f>INDEX(检修、备用和必开!D:D,MATCH(统调负荷!$C975,检修、备用和必开!$A:$A,0))</f>
        <v>8090</v>
      </c>
      <c r="Y975" s="26">
        <f>INDEX(检修、备用和必开!E:E,MATCH(统调负荷!$C975,检修、备用和必开!$A:$A,0))</f>
        <v>6667</v>
      </c>
      <c r="Z975" s="26">
        <f>INDEX(检修、备用和必开!F:F,MATCH(统调负荷!$C975,检修、备用和必开!$A:$A,0))</f>
        <v>980</v>
      </c>
      <c r="AA975" s="26">
        <f t="shared" si="217"/>
        <v>69442.6</v>
      </c>
      <c r="AB975" s="26">
        <v>367.27</v>
      </c>
      <c r="AC975" s="26">
        <v>333.65</v>
      </c>
      <c r="AD975" s="76">
        <f t="shared" si="218"/>
        <v>45668.1354166667</v>
      </c>
      <c r="AE975" s="27">
        <f t="shared" si="219"/>
        <v>-98.5</v>
      </c>
      <c r="AF975" s="27">
        <f t="shared" si="220"/>
        <v>-1179.53</v>
      </c>
      <c r="AG975" s="27">
        <f t="shared" si="221"/>
        <v>-1028.7</v>
      </c>
      <c r="AH975" s="27">
        <f t="shared" si="222"/>
        <v>913.299999999999</v>
      </c>
      <c r="AI975" s="27">
        <f t="shared" si="223"/>
        <v>1022.57</v>
      </c>
      <c r="AJ975" s="27">
        <f t="shared" si="224"/>
        <v>173.86</v>
      </c>
      <c r="AK975" s="26">
        <f>INDEX(检修、备用和必开!I:I,MATCH(统调负荷!$C975,检修、备用和必开!$A:$A,0))</f>
        <v>9260.7254237288</v>
      </c>
    </row>
    <row r="976" ht="13.8" spans="1:37">
      <c r="A976" s="26">
        <f t="shared" si="213"/>
        <v>6</v>
      </c>
      <c r="B976" s="26">
        <f t="shared" si="212"/>
        <v>3</v>
      </c>
      <c r="C976" t="s">
        <v>32</v>
      </c>
      <c r="D976" s="75">
        <v>0.145833333333333</v>
      </c>
      <c r="E976" s="26">
        <v>76015</v>
      </c>
      <c r="F976" s="26">
        <v>38001.1</v>
      </c>
      <c r="G976" s="26">
        <v>14213</v>
      </c>
      <c r="H976" s="26">
        <v>18860.8</v>
      </c>
      <c r="I976" s="26">
        <v>6125</v>
      </c>
      <c r="J976" s="26">
        <v>-1184.9</v>
      </c>
      <c r="K976" s="26">
        <f t="shared" si="211"/>
        <v>31334.1</v>
      </c>
      <c r="L976" s="27">
        <f t="shared" si="214"/>
        <v>2.21619896534446</v>
      </c>
      <c r="M976" s="75">
        <v>0.145833333333333</v>
      </c>
      <c r="N976" s="26">
        <v>75920.8</v>
      </c>
      <c r="O976" s="26">
        <v>36420.85</v>
      </c>
      <c r="P976" s="26">
        <v>13389</v>
      </c>
      <c r="Q976" s="26">
        <v>19946.1</v>
      </c>
      <c r="R976" s="26">
        <v>7154.1</v>
      </c>
      <c r="S976" s="26">
        <v>-989.25</v>
      </c>
      <c r="T976" s="26">
        <f t="shared" si="215"/>
        <v>29753.85</v>
      </c>
      <c r="U976" s="27">
        <f t="shared" si="216"/>
        <v>1.83497714952363</v>
      </c>
      <c r="V976" s="26">
        <f>INDEX(检修、备用和必开!B:B,MATCH(统调负荷!$C976,检修、备用和必开!$A:$A,0))</f>
        <v>24069.8</v>
      </c>
      <c r="W976" s="26">
        <f>INDEX(检修、备用和必开!C:C,MATCH(统调负荷!$C976,检修、备用和必开!$A:$A,0))</f>
        <v>0</v>
      </c>
      <c r="X976" s="26">
        <f>INDEX(检修、备用和必开!D:D,MATCH(统调负荷!$C976,检修、备用和必开!$A:$A,0))</f>
        <v>8090</v>
      </c>
      <c r="Y976" s="26">
        <f>INDEX(检修、备用和必开!E:E,MATCH(统调负荷!$C976,检修、备用和必开!$A:$A,0))</f>
        <v>6667</v>
      </c>
      <c r="Z976" s="26">
        <f>INDEX(检修、备用和必开!F:F,MATCH(统调负荷!$C976,检修、备用和必开!$A:$A,0))</f>
        <v>980</v>
      </c>
      <c r="AA976" s="26">
        <f t="shared" si="217"/>
        <v>69442.6</v>
      </c>
      <c r="AB976" s="26">
        <v>357.35</v>
      </c>
      <c r="AC976" s="26">
        <v>328.75</v>
      </c>
      <c r="AD976" s="76">
        <f t="shared" si="218"/>
        <v>45668.1458333333</v>
      </c>
      <c r="AE976" s="27">
        <f t="shared" si="219"/>
        <v>-94.1999999999971</v>
      </c>
      <c r="AF976" s="27">
        <f t="shared" si="220"/>
        <v>-1580.25</v>
      </c>
      <c r="AG976" s="27">
        <f t="shared" si="221"/>
        <v>-824</v>
      </c>
      <c r="AH976" s="27">
        <f t="shared" si="222"/>
        <v>1085.3</v>
      </c>
      <c r="AI976" s="27">
        <f t="shared" si="223"/>
        <v>1029.1</v>
      </c>
      <c r="AJ976" s="27">
        <f t="shared" si="224"/>
        <v>195.65</v>
      </c>
      <c r="AK976" s="26">
        <f>INDEX(检修、备用和必开!I:I,MATCH(统调负荷!$C976,检修、备用和必开!$A:$A,0))</f>
        <v>9260.7254237288</v>
      </c>
    </row>
    <row r="977" ht="13.8" spans="1:37">
      <c r="A977" s="26">
        <f t="shared" si="213"/>
        <v>6</v>
      </c>
      <c r="B977" s="26">
        <f t="shared" si="212"/>
        <v>3</v>
      </c>
      <c r="C977" t="s">
        <v>32</v>
      </c>
      <c r="D977" s="75">
        <v>0.15625</v>
      </c>
      <c r="E977" s="26">
        <v>75440</v>
      </c>
      <c r="F977" s="26">
        <v>37495.3</v>
      </c>
      <c r="G977" s="26">
        <v>14124</v>
      </c>
      <c r="H977" s="26">
        <v>18882.6</v>
      </c>
      <c r="I977" s="26">
        <v>6123</v>
      </c>
      <c r="J977" s="26">
        <v>-1184.9</v>
      </c>
      <c r="K977" s="26">
        <f t="shared" si="211"/>
        <v>30828.3</v>
      </c>
      <c r="L977" s="27">
        <f t="shared" si="214"/>
        <v>2.25256014765654</v>
      </c>
      <c r="M977" s="75">
        <v>0.15625</v>
      </c>
      <c r="N977" s="26">
        <v>75614.2</v>
      </c>
      <c r="O977" s="26">
        <v>36830.39</v>
      </c>
      <c r="P977" s="26">
        <v>13277.7</v>
      </c>
      <c r="Q977" s="26">
        <v>19355.7</v>
      </c>
      <c r="R977" s="26">
        <v>7139.98</v>
      </c>
      <c r="S977" s="26">
        <v>-989.57</v>
      </c>
      <c r="T977" s="26">
        <f t="shared" si="215"/>
        <v>30163.39</v>
      </c>
      <c r="U977" s="27">
        <f t="shared" si="216"/>
        <v>1.81533192221657</v>
      </c>
      <c r="V977" s="26">
        <f>INDEX(检修、备用和必开!B:B,MATCH(统调负荷!$C977,检修、备用和必开!$A:$A,0))</f>
        <v>24069.8</v>
      </c>
      <c r="W977" s="26">
        <f>INDEX(检修、备用和必开!C:C,MATCH(统调负荷!$C977,检修、备用和必开!$A:$A,0))</f>
        <v>0</v>
      </c>
      <c r="X977" s="26">
        <f>INDEX(检修、备用和必开!D:D,MATCH(统调负荷!$C977,检修、备用和必开!$A:$A,0))</f>
        <v>8090</v>
      </c>
      <c r="Y977" s="26">
        <f>INDEX(检修、备用和必开!E:E,MATCH(统调负荷!$C977,检修、备用和必开!$A:$A,0))</f>
        <v>6667</v>
      </c>
      <c r="Z977" s="26">
        <f>INDEX(检修、备用和必开!F:F,MATCH(统调负荷!$C977,检修、备用和必开!$A:$A,0))</f>
        <v>980</v>
      </c>
      <c r="AA977" s="26">
        <f t="shared" si="217"/>
        <v>69442.6</v>
      </c>
      <c r="AB977" s="26">
        <v>360.14</v>
      </c>
      <c r="AC977" s="26">
        <v>332.66</v>
      </c>
      <c r="AD977" s="76">
        <f t="shared" si="218"/>
        <v>45668.15625</v>
      </c>
      <c r="AE977" s="27">
        <f t="shared" si="219"/>
        <v>174.199999999997</v>
      </c>
      <c r="AF977" s="27">
        <f t="shared" si="220"/>
        <v>-664.910000000003</v>
      </c>
      <c r="AG977" s="27">
        <f t="shared" si="221"/>
        <v>-846.299999999999</v>
      </c>
      <c r="AH977" s="27">
        <f t="shared" si="222"/>
        <v>473.100000000002</v>
      </c>
      <c r="AI977" s="27">
        <f t="shared" si="223"/>
        <v>1016.98</v>
      </c>
      <c r="AJ977" s="27">
        <f t="shared" si="224"/>
        <v>195.33</v>
      </c>
      <c r="AK977" s="26">
        <f>INDEX(检修、备用和必开!I:I,MATCH(统调负荷!$C977,检修、备用和必开!$A:$A,0))</f>
        <v>9260.7254237288</v>
      </c>
    </row>
    <row r="978" ht="13.8" spans="1:37">
      <c r="A978" s="26">
        <f t="shared" si="213"/>
        <v>6</v>
      </c>
      <c r="B978" s="26">
        <f t="shared" si="212"/>
        <v>4</v>
      </c>
      <c r="C978" t="s">
        <v>32</v>
      </c>
      <c r="D978" s="75">
        <v>0.166666666666667</v>
      </c>
      <c r="E978" s="26">
        <v>74790</v>
      </c>
      <c r="F978" s="26">
        <v>36783.89</v>
      </c>
      <c r="G978" s="26">
        <v>14263</v>
      </c>
      <c r="H978" s="26">
        <v>18797</v>
      </c>
      <c r="I978" s="26">
        <v>6131</v>
      </c>
      <c r="J978" s="26">
        <v>-1184.89</v>
      </c>
      <c r="K978" s="26">
        <f t="shared" si="211"/>
        <v>30116.89</v>
      </c>
      <c r="L978" s="27">
        <f t="shared" si="214"/>
        <v>2.30576928759908</v>
      </c>
      <c r="M978" s="75">
        <v>0.166666666666667</v>
      </c>
      <c r="N978" s="26">
        <v>74618.3</v>
      </c>
      <c r="O978" s="26">
        <v>35844.83</v>
      </c>
      <c r="P978" s="26">
        <v>13242.8</v>
      </c>
      <c r="Q978" s="26">
        <v>19416.3</v>
      </c>
      <c r="R978" s="26">
        <v>7131.84</v>
      </c>
      <c r="S978" s="26">
        <v>-1017.47</v>
      </c>
      <c r="T978" s="26">
        <f t="shared" si="215"/>
        <v>29177.83</v>
      </c>
      <c r="U978" s="27">
        <f t="shared" si="216"/>
        <v>1.86333897090332</v>
      </c>
      <c r="V978" s="26">
        <f>INDEX(检修、备用和必开!B:B,MATCH(统调负荷!$C978,检修、备用和必开!$A:$A,0))</f>
        <v>24069.8</v>
      </c>
      <c r="W978" s="26">
        <f>INDEX(检修、备用和必开!C:C,MATCH(统调负荷!$C978,检修、备用和必开!$A:$A,0))</f>
        <v>0</v>
      </c>
      <c r="X978" s="26">
        <f>INDEX(检修、备用和必开!D:D,MATCH(统调负荷!$C978,检修、备用和必开!$A:$A,0))</f>
        <v>8090</v>
      </c>
      <c r="Y978" s="26">
        <f>INDEX(检修、备用和必开!E:E,MATCH(统调负荷!$C978,检修、备用和必开!$A:$A,0))</f>
        <v>6667</v>
      </c>
      <c r="Z978" s="26">
        <f>INDEX(检修、备用和必开!F:F,MATCH(统调负荷!$C978,检修、备用和必开!$A:$A,0))</f>
        <v>980</v>
      </c>
      <c r="AA978" s="26">
        <f t="shared" si="217"/>
        <v>69442.6</v>
      </c>
      <c r="AB978" s="26">
        <v>354.13</v>
      </c>
      <c r="AC978" s="26">
        <v>325.84</v>
      </c>
      <c r="AD978" s="76">
        <f t="shared" si="218"/>
        <v>45668.1666666667</v>
      </c>
      <c r="AE978" s="27">
        <f t="shared" si="219"/>
        <v>-171.699999999997</v>
      </c>
      <c r="AF978" s="27">
        <f t="shared" si="220"/>
        <v>-939.059999999998</v>
      </c>
      <c r="AG978" s="27">
        <f t="shared" si="221"/>
        <v>-1020.2</v>
      </c>
      <c r="AH978" s="27">
        <f t="shared" si="222"/>
        <v>619.299999999999</v>
      </c>
      <c r="AI978" s="27">
        <f t="shared" si="223"/>
        <v>1000.84</v>
      </c>
      <c r="AJ978" s="27">
        <f t="shared" si="224"/>
        <v>167.42</v>
      </c>
      <c r="AK978" s="26">
        <f>INDEX(检修、备用和必开!I:I,MATCH(统调负荷!$C978,检修、备用和必开!$A:$A,0))</f>
        <v>9260.7254237288</v>
      </c>
    </row>
    <row r="979" ht="13.8" spans="1:37">
      <c r="A979" s="26">
        <f t="shared" si="213"/>
        <v>6</v>
      </c>
      <c r="B979" s="26">
        <f t="shared" si="212"/>
        <v>4</v>
      </c>
      <c r="C979" t="s">
        <v>32</v>
      </c>
      <c r="D979" s="75">
        <v>0.177083333333333</v>
      </c>
      <c r="E979" s="26">
        <v>74065</v>
      </c>
      <c r="F979" s="26">
        <v>36241.2</v>
      </c>
      <c r="G979" s="26">
        <v>14091</v>
      </c>
      <c r="H979" s="26">
        <v>18779.7</v>
      </c>
      <c r="I979" s="26">
        <v>6138</v>
      </c>
      <c r="J979" s="26">
        <v>-1184.9</v>
      </c>
      <c r="K979" s="26">
        <f t="shared" si="211"/>
        <v>29574.2</v>
      </c>
      <c r="L979" s="27">
        <f t="shared" si="214"/>
        <v>2.34808042144842</v>
      </c>
      <c r="M979" s="75">
        <v>0.177083333333333</v>
      </c>
      <c r="N979" s="26">
        <v>74442.8</v>
      </c>
      <c r="O979" s="26">
        <v>35579</v>
      </c>
      <c r="P979" s="26">
        <v>13227.9</v>
      </c>
      <c r="Q979" s="26">
        <v>19450.6</v>
      </c>
      <c r="R979" s="26">
        <v>7198.19</v>
      </c>
      <c r="S979" s="26">
        <v>-1012.89</v>
      </c>
      <c r="T979" s="26">
        <f t="shared" si="215"/>
        <v>28912</v>
      </c>
      <c r="U979" s="27">
        <f t="shared" si="216"/>
        <v>1.87672558240095</v>
      </c>
      <c r="V979" s="26">
        <f>INDEX(检修、备用和必开!B:B,MATCH(统调负荷!$C979,检修、备用和必开!$A:$A,0))</f>
        <v>24069.8</v>
      </c>
      <c r="W979" s="26">
        <f>INDEX(检修、备用和必开!C:C,MATCH(统调负荷!$C979,检修、备用和必开!$A:$A,0))</f>
        <v>0</v>
      </c>
      <c r="X979" s="26">
        <f>INDEX(检修、备用和必开!D:D,MATCH(统调负荷!$C979,检修、备用和必开!$A:$A,0))</f>
        <v>8090</v>
      </c>
      <c r="Y979" s="26">
        <f>INDEX(检修、备用和必开!E:E,MATCH(统调负荷!$C979,检修、备用和必开!$A:$A,0))</f>
        <v>6667</v>
      </c>
      <c r="Z979" s="26">
        <f>INDEX(检修、备用和必开!F:F,MATCH(统调负荷!$C979,检修、备用和必开!$A:$A,0))</f>
        <v>980</v>
      </c>
      <c r="AA979" s="26">
        <f t="shared" si="217"/>
        <v>69442.6</v>
      </c>
      <c r="AB979" s="26">
        <v>346.92</v>
      </c>
      <c r="AC979" s="26">
        <v>326.09</v>
      </c>
      <c r="AD979" s="76">
        <f t="shared" si="218"/>
        <v>45668.1770833333</v>
      </c>
      <c r="AE979" s="27">
        <f t="shared" si="219"/>
        <v>377.800000000003</v>
      </c>
      <c r="AF979" s="27">
        <f t="shared" si="220"/>
        <v>-662.199999999997</v>
      </c>
      <c r="AG979" s="27">
        <f t="shared" si="221"/>
        <v>-863.1</v>
      </c>
      <c r="AH979" s="27">
        <f t="shared" si="222"/>
        <v>670.899999999998</v>
      </c>
      <c r="AI979" s="27">
        <f t="shared" si="223"/>
        <v>1060.19</v>
      </c>
      <c r="AJ979" s="27">
        <f t="shared" si="224"/>
        <v>172.01</v>
      </c>
      <c r="AK979" s="26">
        <f>INDEX(检修、备用和必开!I:I,MATCH(统调负荷!$C979,检修、备用和必开!$A:$A,0))</f>
        <v>9260.7254237288</v>
      </c>
    </row>
    <row r="980" ht="13.8" spans="1:37">
      <c r="A980" s="26">
        <f t="shared" si="213"/>
        <v>6</v>
      </c>
      <c r="B980" s="26">
        <f t="shared" si="212"/>
        <v>4</v>
      </c>
      <c r="C980" t="s">
        <v>32</v>
      </c>
      <c r="D980" s="75">
        <v>0.1875</v>
      </c>
      <c r="E980" s="26">
        <v>73935</v>
      </c>
      <c r="F980" s="26">
        <v>35727.59</v>
      </c>
      <c r="G980" s="26">
        <v>14502</v>
      </c>
      <c r="H980" s="26">
        <v>18763.3</v>
      </c>
      <c r="I980" s="26">
        <v>6127</v>
      </c>
      <c r="J980" s="26">
        <v>-1184.89</v>
      </c>
      <c r="K980" s="26">
        <f t="shared" si="211"/>
        <v>29060.59</v>
      </c>
      <c r="L980" s="27">
        <f t="shared" si="214"/>
        <v>2.38957983991378</v>
      </c>
      <c r="M980" s="75">
        <v>0.1875</v>
      </c>
      <c r="N980" s="26">
        <v>73931.3</v>
      </c>
      <c r="O980" s="26">
        <v>34473.04</v>
      </c>
      <c r="P980" s="26">
        <v>13790.5</v>
      </c>
      <c r="Q980" s="26">
        <v>19444.2</v>
      </c>
      <c r="R980" s="26">
        <v>7210.25</v>
      </c>
      <c r="S980" s="26">
        <v>-986.69</v>
      </c>
      <c r="T980" s="26">
        <f t="shared" si="215"/>
        <v>27806.04</v>
      </c>
      <c r="U980" s="27">
        <f t="shared" si="216"/>
        <v>1.93454765483881</v>
      </c>
      <c r="V980" s="26">
        <f>INDEX(检修、备用和必开!B:B,MATCH(统调负荷!$C980,检修、备用和必开!$A:$A,0))</f>
        <v>24069.8</v>
      </c>
      <c r="W980" s="26">
        <f>INDEX(检修、备用和必开!C:C,MATCH(统调负荷!$C980,检修、备用和必开!$A:$A,0))</f>
        <v>0</v>
      </c>
      <c r="X980" s="26">
        <f>INDEX(检修、备用和必开!D:D,MATCH(统调负荷!$C980,检修、备用和必开!$A:$A,0))</f>
        <v>8090</v>
      </c>
      <c r="Y980" s="26">
        <f>INDEX(检修、备用和必开!E:E,MATCH(统调负荷!$C980,检修、备用和必开!$A:$A,0))</f>
        <v>6667</v>
      </c>
      <c r="Z980" s="26">
        <f>INDEX(检修、备用和必开!F:F,MATCH(统调负荷!$C980,检修、备用和必开!$A:$A,0))</f>
        <v>980</v>
      </c>
      <c r="AA980" s="26">
        <f t="shared" si="217"/>
        <v>69442.6</v>
      </c>
      <c r="AB980" s="26">
        <v>345.81</v>
      </c>
      <c r="AC980" s="26">
        <v>308.88</v>
      </c>
      <c r="AD980" s="76">
        <f t="shared" si="218"/>
        <v>45668.1875</v>
      </c>
      <c r="AE980" s="27">
        <f t="shared" si="219"/>
        <v>-3.69999999999709</v>
      </c>
      <c r="AF980" s="27">
        <f t="shared" si="220"/>
        <v>-1254.55</v>
      </c>
      <c r="AG980" s="27">
        <f t="shared" si="221"/>
        <v>-711.5</v>
      </c>
      <c r="AH980" s="27">
        <f t="shared" si="222"/>
        <v>680.900000000001</v>
      </c>
      <c r="AI980" s="27">
        <f t="shared" si="223"/>
        <v>1083.25</v>
      </c>
      <c r="AJ980" s="27">
        <f t="shared" si="224"/>
        <v>198.2</v>
      </c>
      <c r="AK980" s="26">
        <f>INDEX(检修、备用和必开!I:I,MATCH(统调负荷!$C980,检修、备用和必开!$A:$A,0))</f>
        <v>9260.7254237288</v>
      </c>
    </row>
    <row r="981" ht="13.8" spans="1:37">
      <c r="A981" s="26">
        <f t="shared" si="213"/>
        <v>6</v>
      </c>
      <c r="B981" s="26">
        <f t="shared" si="212"/>
        <v>4</v>
      </c>
      <c r="C981" t="s">
        <v>32</v>
      </c>
      <c r="D981" s="75">
        <v>0.197916666666667</v>
      </c>
      <c r="E981" s="26">
        <v>73570</v>
      </c>
      <c r="F981" s="26">
        <v>34986.4</v>
      </c>
      <c r="G981" s="26">
        <v>14898</v>
      </c>
      <c r="H981" s="26">
        <v>18738.5</v>
      </c>
      <c r="I981" s="26">
        <v>6132</v>
      </c>
      <c r="J981" s="26">
        <v>-1184.9</v>
      </c>
      <c r="K981" s="26">
        <f t="shared" si="211"/>
        <v>28319.4</v>
      </c>
      <c r="L981" s="27">
        <f t="shared" si="214"/>
        <v>2.45212116075906</v>
      </c>
      <c r="M981" s="75">
        <v>0.197916666666667</v>
      </c>
      <c r="N981" s="26">
        <v>73774.8</v>
      </c>
      <c r="O981" s="26">
        <v>33720.73</v>
      </c>
      <c r="P981" s="26">
        <v>14401</v>
      </c>
      <c r="Q981" s="26">
        <v>19428.9</v>
      </c>
      <c r="R981" s="26">
        <v>7224.09</v>
      </c>
      <c r="S981" s="26">
        <v>-999.92</v>
      </c>
      <c r="T981" s="26">
        <f t="shared" si="215"/>
        <v>27053.73</v>
      </c>
      <c r="U981" s="27">
        <f t="shared" si="216"/>
        <v>1.97595986538708</v>
      </c>
      <c r="V981" s="26">
        <f>INDEX(检修、备用和必开!B:B,MATCH(统调负荷!$C981,检修、备用和必开!$A:$A,0))</f>
        <v>24069.8</v>
      </c>
      <c r="W981" s="26">
        <f>INDEX(检修、备用和必开!C:C,MATCH(统调负荷!$C981,检修、备用和必开!$A:$A,0))</f>
        <v>0</v>
      </c>
      <c r="X981" s="26">
        <f>INDEX(检修、备用和必开!D:D,MATCH(统调负荷!$C981,检修、备用和必开!$A:$A,0))</f>
        <v>8090</v>
      </c>
      <c r="Y981" s="26">
        <f>INDEX(检修、备用和必开!E:E,MATCH(统调负荷!$C981,检修、备用和必开!$A:$A,0))</f>
        <v>6667</v>
      </c>
      <c r="Z981" s="26">
        <f>INDEX(检修、备用和必开!F:F,MATCH(统调负荷!$C981,检修、备用和必开!$A:$A,0))</f>
        <v>980</v>
      </c>
      <c r="AA981" s="26">
        <f t="shared" si="217"/>
        <v>69442.6</v>
      </c>
      <c r="AB981" s="26">
        <v>343.29</v>
      </c>
      <c r="AC981" s="26">
        <v>310.3</v>
      </c>
      <c r="AD981" s="76">
        <f t="shared" si="218"/>
        <v>45668.1979166667</v>
      </c>
      <c r="AE981" s="27">
        <f t="shared" si="219"/>
        <v>204.800000000003</v>
      </c>
      <c r="AF981" s="27">
        <f t="shared" si="220"/>
        <v>-1265.67</v>
      </c>
      <c r="AG981" s="27">
        <f t="shared" si="221"/>
        <v>-497</v>
      </c>
      <c r="AH981" s="27">
        <f t="shared" si="222"/>
        <v>690.400000000001</v>
      </c>
      <c r="AI981" s="27">
        <f t="shared" si="223"/>
        <v>1092.09</v>
      </c>
      <c r="AJ981" s="27">
        <f t="shared" si="224"/>
        <v>184.98</v>
      </c>
      <c r="AK981" s="26">
        <f>INDEX(检修、备用和必开!I:I,MATCH(统调负荷!$C981,检修、备用和必开!$A:$A,0))</f>
        <v>9260.7254237288</v>
      </c>
    </row>
    <row r="982" ht="13.8" spans="1:37">
      <c r="A982" s="26">
        <f t="shared" si="213"/>
        <v>6</v>
      </c>
      <c r="B982" s="26">
        <f t="shared" si="212"/>
        <v>5</v>
      </c>
      <c r="C982" t="s">
        <v>32</v>
      </c>
      <c r="D982" s="75">
        <v>0.208333333333333</v>
      </c>
      <c r="E982" s="26">
        <v>73500</v>
      </c>
      <c r="F982" s="26">
        <v>34951.9</v>
      </c>
      <c r="G982" s="26">
        <v>14919</v>
      </c>
      <c r="H982" s="26">
        <v>18672</v>
      </c>
      <c r="I982" s="26">
        <v>6142</v>
      </c>
      <c r="J982" s="26">
        <v>-1184.9</v>
      </c>
      <c r="K982" s="26">
        <f t="shared" si="211"/>
        <v>28284.9</v>
      </c>
      <c r="L982" s="27">
        <f t="shared" si="214"/>
        <v>2.45511209161072</v>
      </c>
      <c r="M982" s="75">
        <v>0.208333333333333</v>
      </c>
      <c r="N982" s="26">
        <v>73283.4</v>
      </c>
      <c r="O982" s="26">
        <v>33155.85</v>
      </c>
      <c r="P982" s="26">
        <v>14714.2</v>
      </c>
      <c r="Q982" s="26">
        <v>19194.9</v>
      </c>
      <c r="R982" s="26">
        <v>7219.03</v>
      </c>
      <c r="S982" s="26">
        <v>-1000.58</v>
      </c>
      <c r="T982" s="26">
        <f t="shared" si="215"/>
        <v>26488.85</v>
      </c>
      <c r="U982" s="27">
        <f t="shared" si="216"/>
        <v>2.00823914039941</v>
      </c>
      <c r="V982" s="26">
        <f>INDEX(检修、备用和必开!B:B,MATCH(统调负荷!$C982,检修、备用和必开!$A:$A,0))</f>
        <v>24069.8</v>
      </c>
      <c r="W982" s="26">
        <f>INDEX(检修、备用和必开!C:C,MATCH(统调负荷!$C982,检修、备用和必开!$A:$A,0))</f>
        <v>0</v>
      </c>
      <c r="X982" s="26">
        <f>INDEX(检修、备用和必开!D:D,MATCH(统调负荷!$C982,检修、备用和必开!$A:$A,0))</f>
        <v>8090</v>
      </c>
      <c r="Y982" s="26">
        <f>INDEX(检修、备用和必开!E:E,MATCH(统调负荷!$C982,检修、备用和必开!$A:$A,0))</f>
        <v>6667</v>
      </c>
      <c r="Z982" s="26">
        <f>INDEX(检修、备用和必开!F:F,MATCH(统调负荷!$C982,检修、备用和必开!$A:$A,0))</f>
        <v>980</v>
      </c>
      <c r="AA982" s="26">
        <f t="shared" si="217"/>
        <v>69442.6</v>
      </c>
      <c r="AB982" s="26">
        <v>339.66</v>
      </c>
      <c r="AC982" s="26">
        <v>277.01</v>
      </c>
      <c r="AD982" s="76">
        <f t="shared" si="218"/>
        <v>45668.2083333333</v>
      </c>
      <c r="AE982" s="27">
        <f t="shared" si="219"/>
        <v>-216.600000000006</v>
      </c>
      <c r="AF982" s="27">
        <f t="shared" si="220"/>
        <v>-1796.05</v>
      </c>
      <c r="AG982" s="27">
        <f t="shared" si="221"/>
        <v>-204.799999999999</v>
      </c>
      <c r="AH982" s="27">
        <f t="shared" si="222"/>
        <v>522.900000000001</v>
      </c>
      <c r="AI982" s="27">
        <f t="shared" si="223"/>
        <v>1077.03</v>
      </c>
      <c r="AJ982" s="27">
        <f t="shared" si="224"/>
        <v>184.32</v>
      </c>
      <c r="AK982" s="26">
        <f>INDEX(检修、备用和必开!I:I,MATCH(统调负荷!$C982,检修、备用和必开!$A:$A,0))</f>
        <v>9260.7254237288</v>
      </c>
    </row>
    <row r="983" ht="13.8" spans="1:37">
      <c r="A983" s="26">
        <f t="shared" si="213"/>
        <v>6</v>
      </c>
      <c r="B983" s="26">
        <f t="shared" si="212"/>
        <v>5</v>
      </c>
      <c r="C983" t="s">
        <v>32</v>
      </c>
      <c r="D983" s="75">
        <v>0.21875</v>
      </c>
      <c r="E983" s="26">
        <v>73665</v>
      </c>
      <c r="F983" s="26">
        <v>35107.1</v>
      </c>
      <c r="G983" s="26">
        <v>14919</v>
      </c>
      <c r="H983" s="26">
        <v>18686.8</v>
      </c>
      <c r="I983" s="26">
        <v>6137</v>
      </c>
      <c r="J983" s="26">
        <v>-1184.9</v>
      </c>
      <c r="K983" s="26">
        <f t="shared" si="211"/>
        <v>28440.1</v>
      </c>
      <c r="L983" s="27">
        <f t="shared" si="214"/>
        <v>2.44171433996364</v>
      </c>
      <c r="M983" s="75">
        <v>0.21875</v>
      </c>
      <c r="N983" s="26">
        <v>73773.1</v>
      </c>
      <c r="O983" s="26">
        <v>33269.83</v>
      </c>
      <c r="P983" s="26">
        <v>15022.5</v>
      </c>
      <c r="Q983" s="26">
        <v>19241.1</v>
      </c>
      <c r="R983" s="26">
        <v>7234.1</v>
      </c>
      <c r="S983" s="26">
        <v>-994.43</v>
      </c>
      <c r="T983" s="26">
        <f t="shared" si="215"/>
        <v>26602.83</v>
      </c>
      <c r="U983" s="27">
        <f t="shared" si="216"/>
        <v>2.00164126132114</v>
      </c>
      <c r="V983" s="26">
        <f>INDEX(检修、备用和必开!B:B,MATCH(统调负荷!$C983,检修、备用和必开!$A:$A,0))</f>
        <v>24069.8</v>
      </c>
      <c r="W983" s="26">
        <f>INDEX(检修、备用和必开!C:C,MATCH(统调负荷!$C983,检修、备用和必开!$A:$A,0))</f>
        <v>0</v>
      </c>
      <c r="X983" s="26">
        <f>INDEX(检修、备用和必开!D:D,MATCH(统调负荷!$C983,检修、备用和必开!$A:$A,0))</f>
        <v>8090</v>
      </c>
      <c r="Y983" s="26">
        <f>INDEX(检修、备用和必开!E:E,MATCH(统调负荷!$C983,检修、备用和必开!$A:$A,0))</f>
        <v>6667</v>
      </c>
      <c r="Z983" s="26">
        <f>INDEX(检修、备用和必开!F:F,MATCH(统调负荷!$C983,检修、备用和必开!$A:$A,0))</f>
        <v>980</v>
      </c>
      <c r="AA983" s="26">
        <f t="shared" si="217"/>
        <v>69442.6</v>
      </c>
      <c r="AB983" s="26">
        <v>344.37</v>
      </c>
      <c r="AC983" s="26">
        <v>231.16</v>
      </c>
      <c r="AD983" s="76">
        <f t="shared" si="218"/>
        <v>45668.21875</v>
      </c>
      <c r="AE983" s="27">
        <f t="shared" si="219"/>
        <v>108.100000000006</v>
      </c>
      <c r="AF983" s="27">
        <f t="shared" si="220"/>
        <v>-1837.27</v>
      </c>
      <c r="AG983" s="27">
        <f t="shared" si="221"/>
        <v>103.5</v>
      </c>
      <c r="AH983" s="27">
        <f t="shared" si="222"/>
        <v>554.299999999999</v>
      </c>
      <c r="AI983" s="27">
        <f t="shared" si="223"/>
        <v>1097.1</v>
      </c>
      <c r="AJ983" s="27">
        <f t="shared" si="224"/>
        <v>190.47</v>
      </c>
      <c r="AK983" s="26">
        <f>INDEX(检修、备用和必开!I:I,MATCH(统调负荷!$C983,检修、备用和必开!$A:$A,0))</f>
        <v>9260.7254237288</v>
      </c>
    </row>
    <row r="984" ht="13.8" spans="1:37">
      <c r="A984" s="26">
        <f t="shared" si="213"/>
        <v>6</v>
      </c>
      <c r="B984" s="26">
        <f t="shared" si="212"/>
        <v>5</v>
      </c>
      <c r="C984" t="s">
        <v>32</v>
      </c>
      <c r="D984" s="75">
        <v>0.229166666666667</v>
      </c>
      <c r="E984" s="26">
        <v>74030</v>
      </c>
      <c r="F984" s="26">
        <v>35491.59</v>
      </c>
      <c r="G984" s="26">
        <v>14919</v>
      </c>
      <c r="H984" s="26">
        <v>18654.3</v>
      </c>
      <c r="I984" s="26">
        <v>6150</v>
      </c>
      <c r="J984" s="26">
        <v>-1184.89</v>
      </c>
      <c r="K984" s="26">
        <f t="shared" si="211"/>
        <v>28824.59</v>
      </c>
      <c r="L984" s="27">
        <f t="shared" si="214"/>
        <v>2.40914441454328</v>
      </c>
      <c r="M984" s="75">
        <v>0.229166666666667</v>
      </c>
      <c r="N984" s="26">
        <v>74023.7</v>
      </c>
      <c r="O984" s="26">
        <v>33499.72</v>
      </c>
      <c r="P984" s="26">
        <v>14441.4</v>
      </c>
      <c r="Q984" s="26">
        <v>19893.4</v>
      </c>
      <c r="R984" s="26">
        <v>7284.92</v>
      </c>
      <c r="S984" s="26">
        <v>-1095.74</v>
      </c>
      <c r="T984" s="26">
        <f t="shared" si="215"/>
        <v>26832.72</v>
      </c>
      <c r="U984" s="27">
        <f t="shared" si="216"/>
        <v>1.98846481602808</v>
      </c>
      <c r="V984" s="26">
        <f>INDEX(检修、备用和必开!B:B,MATCH(统调负荷!$C984,检修、备用和必开!$A:$A,0))</f>
        <v>24069.8</v>
      </c>
      <c r="W984" s="26">
        <f>INDEX(检修、备用和必开!C:C,MATCH(统调负荷!$C984,检修、备用和必开!$A:$A,0))</f>
        <v>0</v>
      </c>
      <c r="X984" s="26">
        <f>INDEX(检修、备用和必开!D:D,MATCH(统调负荷!$C984,检修、备用和必开!$A:$A,0))</f>
        <v>8090</v>
      </c>
      <c r="Y984" s="26">
        <f>INDEX(检修、备用和必开!E:E,MATCH(统调负荷!$C984,检修、备用和必开!$A:$A,0))</f>
        <v>6667</v>
      </c>
      <c r="Z984" s="26">
        <f>INDEX(检修、备用和必开!F:F,MATCH(统调负荷!$C984,检修、备用和必开!$A:$A,0))</f>
        <v>980</v>
      </c>
      <c r="AA984" s="26">
        <f t="shared" si="217"/>
        <v>69442.6</v>
      </c>
      <c r="AB984" s="26">
        <v>346.38</v>
      </c>
      <c r="AC984" s="26">
        <v>330.25</v>
      </c>
      <c r="AD984" s="76">
        <f t="shared" si="218"/>
        <v>45668.2291666667</v>
      </c>
      <c r="AE984" s="27">
        <f t="shared" si="219"/>
        <v>-6.30000000000291</v>
      </c>
      <c r="AF984" s="27">
        <f t="shared" si="220"/>
        <v>-1991.87</v>
      </c>
      <c r="AG984" s="27">
        <f t="shared" si="221"/>
        <v>-477.6</v>
      </c>
      <c r="AH984" s="27">
        <f t="shared" si="222"/>
        <v>1239.1</v>
      </c>
      <c r="AI984" s="27">
        <f t="shared" si="223"/>
        <v>1134.92</v>
      </c>
      <c r="AJ984" s="27">
        <f t="shared" si="224"/>
        <v>89.1500000000001</v>
      </c>
      <c r="AK984" s="26">
        <f>INDEX(检修、备用和必开!I:I,MATCH(统调负荷!$C984,检修、备用和必开!$A:$A,0))</f>
        <v>9260.7254237288</v>
      </c>
    </row>
    <row r="985" ht="13.8" spans="1:37">
      <c r="A985" s="26">
        <f t="shared" si="213"/>
        <v>6</v>
      </c>
      <c r="B985" s="26">
        <f t="shared" si="212"/>
        <v>5</v>
      </c>
      <c r="C985" t="s">
        <v>32</v>
      </c>
      <c r="D985" s="75">
        <v>0.239583333333333</v>
      </c>
      <c r="E985" s="26">
        <v>74535</v>
      </c>
      <c r="F985" s="26">
        <v>35827.5</v>
      </c>
      <c r="G985" s="26">
        <v>14783</v>
      </c>
      <c r="H985" s="26">
        <v>18952.4</v>
      </c>
      <c r="I985" s="26">
        <v>6157</v>
      </c>
      <c r="J985" s="26">
        <v>-1184.9</v>
      </c>
      <c r="K985" s="26">
        <f t="shared" si="211"/>
        <v>29160.5</v>
      </c>
      <c r="L985" s="27">
        <f t="shared" si="214"/>
        <v>2.38139263730046</v>
      </c>
      <c r="M985" s="75">
        <v>0.239583333333333</v>
      </c>
      <c r="N985" s="26">
        <v>74542.2</v>
      </c>
      <c r="O985" s="26">
        <v>33913.09</v>
      </c>
      <c r="P985" s="26">
        <v>14224.6</v>
      </c>
      <c r="Q985" s="26">
        <v>20125</v>
      </c>
      <c r="R985" s="26">
        <v>7432.35</v>
      </c>
      <c r="S985" s="26">
        <v>-1152.84</v>
      </c>
      <c r="T985" s="26">
        <f t="shared" si="215"/>
        <v>27246.09</v>
      </c>
      <c r="U985" s="27">
        <f t="shared" si="216"/>
        <v>1.96520328083837</v>
      </c>
      <c r="V985" s="26">
        <f>INDEX(检修、备用和必开!B:B,MATCH(统调负荷!$C985,检修、备用和必开!$A:$A,0))</f>
        <v>24069.8</v>
      </c>
      <c r="W985" s="26">
        <f>INDEX(检修、备用和必开!C:C,MATCH(统调负荷!$C985,检修、备用和必开!$A:$A,0))</f>
        <v>0</v>
      </c>
      <c r="X985" s="26">
        <f>INDEX(检修、备用和必开!D:D,MATCH(统调负荷!$C985,检修、备用和必开!$A:$A,0))</f>
        <v>8090</v>
      </c>
      <c r="Y985" s="26">
        <f>INDEX(检修、备用和必开!E:E,MATCH(统调负荷!$C985,检修、备用和必开!$A:$A,0))</f>
        <v>6667</v>
      </c>
      <c r="Z985" s="26">
        <f>INDEX(检修、备用和必开!F:F,MATCH(统调负荷!$C985,检修、备用和必开!$A:$A,0))</f>
        <v>980</v>
      </c>
      <c r="AA985" s="26">
        <f t="shared" si="217"/>
        <v>69442.6</v>
      </c>
      <c r="AB985" s="26">
        <v>353.16</v>
      </c>
      <c r="AC985" s="26">
        <v>318.86</v>
      </c>
      <c r="AD985" s="76">
        <f t="shared" si="218"/>
        <v>45668.2395833333</v>
      </c>
      <c r="AE985" s="27">
        <f t="shared" si="219"/>
        <v>7.19999999999709</v>
      </c>
      <c r="AF985" s="27">
        <f t="shared" si="220"/>
        <v>-1914.41</v>
      </c>
      <c r="AG985" s="27">
        <f t="shared" si="221"/>
        <v>-558.4</v>
      </c>
      <c r="AH985" s="27">
        <f t="shared" si="222"/>
        <v>1172.6</v>
      </c>
      <c r="AI985" s="27">
        <f t="shared" si="223"/>
        <v>1275.35</v>
      </c>
      <c r="AJ985" s="27">
        <f t="shared" si="224"/>
        <v>32.0600000000002</v>
      </c>
      <c r="AK985" s="26">
        <f>INDEX(检修、备用和必开!I:I,MATCH(统调负荷!$C985,检修、备用和必开!$A:$A,0))</f>
        <v>9260.7254237288</v>
      </c>
    </row>
    <row r="986" ht="13.8" spans="1:37">
      <c r="A986" s="26">
        <f t="shared" si="213"/>
        <v>6</v>
      </c>
      <c r="B986" s="26">
        <f t="shared" si="212"/>
        <v>6</v>
      </c>
      <c r="C986" t="s">
        <v>32</v>
      </c>
      <c r="D986" s="75">
        <v>0.25</v>
      </c>
      <c r="E986" s="26">
        <v>75135</v>
      </c>
      <c r="F986" s="26">
        <v>36666.79</v>
      </c>
      <c r="G986" s="26">
        <v>14726</v>
      </c>
      <c r="H986" s="26">
        <v>18779.1</v>
      </c>
      <c r="I986" s="26">
        <v>6148</v>
      </c>
      <c r="J986" s="26">
        <v>-1184.89</v>
      </c>
      <c r="K986" s="26">
        <f t="shared" si="211"/>
        <v>29999.79</v>
      </c>
      <c r="L986" s="27">
        <f t="shared" si="214"/>
        <v>2.31476953672009</v>
      </c>
      <c r="M986" s="75">
        <v>0.25</v>
      </c>
      <c r="N986" s="26">
        <v>75270.9</v>
      </c>
      <c r="O986" s="26">
        <v>34319.26</v>
      </c>
      <c r="P986" s="26">
        <v>14194.5</v>
      </c>
      <c r="Q986" s="26">
        <v>20465.7</v>
      </c>
      <c r="R986" s="26">
        <v>7429.13</v>
      </c>
      <c r="S986" s="26">
        <v>-1137.69</v>
      </c>
      <c r="T986" s="26">
        <f t="shared" si="215"/>
        <v>27652.26</v>
      </c>
      <c r="U986" s="27">
        <f t="shared" si="216"/>
        <v>1.94287098801251</v>
      </c>
      <c r="V986" s="26">
        <f>INDEX(检修、备用和必开!B:B,MATCH(统调负荷!$C986,检修、备用和必开!$A:$A,0))</f>
        <v>24069.8</v>
      </c>
      <c r="W986" s="26">
        <f>INDEX(检修、备用和必开!C:C,MATCH(统调负荷!$C986,检修、备用和必开!$A:$A,0))</f>
        <v>0</v>
      </c>
      <c r="X986" s="26">
        <f>INDEX(检修、备用和必开!D:D,MATCH(统调负荷!$C986,检修、备用和必开!$A:$A,0))</f>
        <v>8090</v>
      </c>
      <c r="Y986" s="26">
        <f>INDEX(检修、备用和必开!E:E,MATCH(统调负荷!$C986,检修、备用和必开!$A:$A,0))</f>
        <v>6667</v>
      </c>
      <c r="Z986" s="26">
        <f>INDEX(检修、备用和必开!F:F,MATCH(统调负荷!$C986,检修、备用和必开!$A:$A,0))</f>
        <v>980</v>
      </c>
      <c r="AA986" s="26">
        <f t="shared" si="217"/>
        <v>69442.6</v>
      </c>
      <c r="AB986" s="26">
        <v>358.53</v>
      </c>
      <c r="AC986" s="26">
        <v>320.42</v>
      </c>
      <c r="AD986" s="76">
        <f t="shared" si="218"/>
        <v>45668.25</v>
      </c>
      <c r="AE986" s="27">
        <f t="shared" si="219"/>
        <v>135.899999999994</v>
      </c>
      <c r="AF986" s="27">
        <f t="shared" si="220"/>
        <v>-2347.53</v>
      </c>
      <c r="AG986" s="27">
        <f t="shared" si="221"/>
        <v>-531.5</v>
      </c>
      <c r="AH986" s="27">
        <f t="shared" si="222"/>
        <v>1686.6</v>
      </c>
      <c r="AI986" s="27">
        <f t="shared" si="223"/>
        <v>1281.13</v>
      </c>
      <c r="AJ986" s="27">
        <f t="shared" si="224"/>
        <v>47.2</v>
      </c>
      <c r="AK986" s="26">
        <f>INDEX(检修、备用和必开!I:I,MATCH(统调负荷!$C986,检修、备用和必开!$A:$A,0))</f>
        <v>9260.7254237288</v>
      </c>
    </row>
    <row r="987" ht="13.8" spans="1:37">
      <c r="A987" s="26">
        <f t="shared" si="213"/>
        <v>6</v>
      </c>
      <c r="B987" s="26">
        <f t="shared" si="212"/>
        <v>6</v>
      </c>
      <c r="C987" t="s">
        <v>32</v>
      </c>
      <c r="D987" s="75">
        <v>0.260416666666667</v>
      </c>
      <c r="E987" s="26">
        <v>76365</v>
      </c>
      <c r="F987" s="26">
        <v>37975.7</v>
      </c>
      <c r="G987" s="26">
        <v>14616</v>
      </c>
      <c r="H987" s="26">
        <v>18754.2</v>
      </c>
      <c r="I987" s="26">
        <v>6204</v>
      </c>
      <c r="J987" s="26">
        <v>-1184.9</v>
      </c>
      <c r="K987" s="26">
        <f t="shared" si="211"/>
        <v>31308.7</v>
      </c>
      <c r="L987" s="27">
        <f t="shared" si="214"/>
        <v>2.21799691459562</v>
      </c>
      <c r="M987" s="75">
        <v>0.260416666666667</v>
      </c>
      <c r="N987" s="26">
        <v>76343.7</v>
      </c>
      <c r="O987" s="26">
        <v>35799.24</v>
      </c>
      <c r="P987" s="26">
        <v>13917.2</v>
      </c>
      <c r="Q987" s="26">
        <v>20314.4</v>
      </c>
      <c r="R987" s="26">
        <v>7481.95</v>
      </c>
      <c r="S987" s="26">
        <v>-1169.09</v>
      </c>
      <c r="T987" s="26">
        <f t="shared" si="215"/>
        <v>29132.24</v>
      </c>
      <c r="U987" s="27">
        <f t="shared" si="216"/>
        <v>1.86562119850928</v>
      </c>
      <c r="V987" s="26">
        <f>INDEX(检修、备用和必开!B:B,MATCH(统调负荷!$C987,检修、备用和必开!$A:$A,0))</f>
        <v>24069.8</v>
      </c>
      <c r="W987" s="26">
        <f>INDEX(检修、备用和必开!C:C,MATCH(统调负荷!$C987,检修、备用和必开!$A:$A,0))</f>
        <v>0</v>
      </c>
      <c r="X987" s="26">
        <f>INDEX(检修、备用和必开!D:D,MATCH(统调负荷!$C987,检修、备用和必开!$A:$A,0))</f>
        <v>8090</v>
      </c>
      <c r="Y987" s="26">
        <f>INDEX(检修、备用和必开!E:E,MATCH(统调负荷!$C987,检修、备用和必开!$A:$A,0))</f>
        <v>6667</v>
      </c>
      <c r="Z987" s="26">
        <f>INDEX(检修、备用和必开!F:F,MATCH(统调负荷!$C987,检修、备用和必开!$A:$A,0))</f>
        <v>980</v>
      </c>
      <c r="AA987" s="26">
        <f t="shared" si="217"/>
        <v>69442.6</v>
      </c>
      <c r="AB987" s="26">
        <v>360.72</v>
      </c>
      <c r="AC987" s="26">
        <v>345.09</v>
      </c>
      <c r="AD987" s="76">
        <f t="shared" si="218"/>
        <v>45668.2604166667</v>
      </c>
      <c r="AE987" s="27">
        <f t="shared" si="219"/>
        <v>-21.3000000000029</v>
      </c>
      <c r="AF987" s="27">
        <f t="shared" si="220"/>
        <v>-2176.46</v>
      </c>
      <c r="AG987" s="27">
        <f t="shared" si="221"/>
        <v>-698.799999999999</v>
      </c>
      <c r="AH987" s="27">
        <f t="shared" si="222"/>
        <v>1560.2</v>
      </c>
      <c r="AI987" s="27">
        <f t="shared" si="223"/>
        <v>1277.95</v>
      </c>
      <c r="AJ987" s="27">
        <f t="shared" si="224"/>
        <v>15.8100000000002</v>
      </c>
      <c r="AK987" s="26">
        <f>INDEX(检修、备用和必开!I:I,MATCH(统调负荷!$C987,检修、备用和必开!$A:$A,0))</f>
        <v>9260.7254237288</v>
      </c>
    </row>
    <row r="988" ht="13.8" spans="1:37">
      <c r="A988" s="26">
        <f t="shared" si="213"/>
        <v>6</v>
      </c>
      <c r="B988" s="26">
        <f t="shared" si="212"/>
        <v>6</v>
      </c>
      <c r="C988" t="s">
        <v>32</v>
      </c>
      <c r="D988" s="75">
        <v>0.270833333333333</v>
      </c>
      <c r="E988" s="26">
        <v>77405</v>
      </c>
      <c r="F988" s="26">
        <v>38280.29</v>
      </c>
      <c r="G988" s="26">
        <v>14919</v>
      </c>
      <c r="H988" s="26">
        <v>19182.6</v>
      </c>
      <c r="I988" s="26">
        <v>6208</v>
      </c>
      <c r="J988" s="26">
        <v>-1184.89</v>
      </c>
      <c r="K988" s="26">
        <f t="shared" si="211"/>
        <v>31613.29</v>
      </c>
      <c r="L988" s="27">
        <f t="shared" si="214"/>
        <v>2.19662679841295</v>
      </c>
      <c r="M988" s="75">
        <v>0.270833333333333</v>
      </c>
      <c r="N988" s="26">
        <v>77324.4</v>
      </c>
      <c r="O988" s="26">
        <v>36319.5</v>
      </c>
      <c r="P988" s="26">
        <v>14241.7</v>
      </c>
      <c r="Q988" s="26">
        <v>20438.6</v>
      </c>
      <c r="R988" s="26">
        <v>7502.65</v>
      </c>
      <c r="S988" s="26">
        <v>-1178.05</v>
      </c>
      <c r="T988" s="26">
        <f t="shared" si="215"/>
        <v>29652.5</v>
      </c>
      <c r="U988" s="27">
        <f t="shared" si="216"/>
        <v>1.83990461681129</v>
      </c>
      <c r="V988" s="26">
        <f>INDEX(检修、备用和必开!B:B,MATCH(统调负荷!$C988,检修、备用和必开!$A:$A,0))</f>
        <v>24069.8</v>
      </c>
      <c r="W988" s="26">
        <f>INDEX(检修、备用和必开!C:C,MATCH(统调负荷!$C988,检修、备用和必开!$A:$A,0))</f>
        <v>0</v>
      </c>
      <c r="X988" s="26">
        <f>INDEX(检修、备用和必开!D:D,MATCH(统调负荷!$C988,检修、备用和必开!$A:$A,0))</f>
        <v>8090</v>
      </c>
      <c r="Y988" s="26">
        <f>INDEX(检修、备用和必开!E:E,MATCH(统调负荷!$C988,检修、备用和必开!$A:$A,0))</f>
        <v>6667</v>
      </c>
      <c r="Z988" s="26">
        <f>INDEX(检修、备用和必开!F:F,MATCH(统调负荷!$C988,检修、备用和必开!$A:$A,0))</f>
        <v>980</v>
      </c>
      <c r="AA988" s="26">
        <f t="shared" si="217"/>
        <v>69442.6</v>
      </c>
      <c r="AB988" s="26">
        <v>368.45</v>
      </c>
      <c r="AC988" s="26">
        <v>319.44</v>
      </c>
      <c r="AD988" s="76">
        <f t="shared" si="218"/>
        <v>45668.2708333333</v>
      </c>
      <c r="AE988" s="27">
        <f t="shared" si="219"/>
        <v>-80.6000000000058</v>
      </c>
      <c r="AF988" s="27">
        <f t="shared" si="220"/>
        <v>-1960.79</v>
      </c>
      <c r="AG988" s="27">
        <f t="shared" si="221"/>
        <v>-677.299999999999</v>
      </c>
      <c r="AH988" s="27">
        <f t="shared" si="222"/>
        <v>1256</v>
      </c>
      <c r="AI988" s="27">
        <f t="shared" si="223"/>
        <v>1294.65</v>
      </c>
      <c r="AJ988" s="27">
        <f t="shared" si="224"/>
        <v>6.84000000000015</v>
      </c>
      <c r="AK988" s="26">
        <f>INDEX(检修、备用和必开!I:I,MATCH(统调负荷!$C988,检修、备用和必开!$A:$A,0))</f>
        <v>9260.7254237288</v>
      </c>
    </row>
    <row r="989" ht="13.8" spans="1:37">
      <c r="A989" s="26">
        <f t="shared" si="213"/>
        <v>6</v>
      </c>
      <c r="B989" s="26">
        <f t="shared" si="212"/>
        <v>6</v>
      </c>
      <c r="C989" t="s">
        <v>32</v>
      </c>
      <c r="D989" s="75">
        <v>0.28125</v>
      </c>
      <c r="E989" s="26">
        <v>78740</v>
      </c>
      <c r="F989" s="26">
        <v>39865.79</v>
      </c>
      <c r="G989" s="26">
        <v>14680</v>
      </c>
      <c r="H989" s="26">
        <v>19147.1</v>
      </c>
      <c r="I989" s="26">
        <v>6232</v>
      </c>
      <c r="J989" s="26">
        <v>-1184.89</v>
      </c>
      <c r="K989" s="26">
        <f t="shared" si="211"/>
        <v>33198.79</v>
      </c>
      <c r="L989" s="27">
        <f t="shared" si="214"/>
        <v>2.09172081271637</v>
      </c>
      <c r="M989" s="75">
        <v>0.28125</v>
      </c>
      <c r="N989" s="26">
        <v>78811</v>
      </c>
      <c r="O989" s="26">
        <v>38128.22</v>
      </c>
      <c r="P989" s="26">
        <v>13861.8</v>
      </c>
      <c r="Q989" s="26">
        <v>20443.4</v>
      </c>
      <c r="R989" s="26">
        <v>7553.31</v>
      </c>
      <c r="S989" s="26">
        <v>-1175.73</v>
      </c>
      <c r="T989" s="26">
        <f t="shared" si="215"/>
        <v>31461.22</v>
      </c>
      <c r="U989" s="27">
        <f t="shared" si="216"/>
        <v>1.7557637918628</v>
      </c>
      <c r="V989" s="26">
        <f>INDEX(检修、备用和必开!B:B,MATCH(统调负荷!$C989,检修、备用和必开!$A:$A,0))</f>
        <v>24069.8</v>
      </c>
      <c r="W989" s="26">
        <f>INDEX(检修、备用和必开!C:C,MATCH(统调负荷!$C989,检修、备用和必开!$A:$A,0))</f>
        <v>0</v>
      </c>
      <c r="X989" s="26">
        <f>INDEX(检修、备用和必开!D:D,MATCH(统调负荷!$C989,检修、备用和必开!$A:$A,0))</f>
        <v>8090</v>
      </c>
      <c r="Y989" s="26">
        <f>INDEX(检修、备用和必开!E:E,MATCH(统调负荷!$C989,检修、备用和必开!$A:$A,0))</f>
        <v>6667</v>
      </c>
      <c r="Z989" s="26">
        <f>INDEX(检修、备用和必开!F:F,MATCH(统调负荷!$C989,检修、备用和必开!$A:$A,0))</f>
        <v>980</v>
      </c>
      <c r="AA989" s="26">
        <f t="shared" si="217"/>
        <v>69442.6</v>
      </c>
      <c r="AB989" s="26">
        <v>380.37</v>
      </c>
      <c r="AC989" s="26">
        <v>350.92</v>
      </c>
      <c r="AD989" s="76">
        <f t="shared" si="218"/>
        <v>45668.28125</v>
      </c>
      <c r="AE989" s="27">
        <f t="shared" si="219"/>
        <v>71</v>
      </c>
      <c r="AF989" s="27">
        <f t="shared" si="220"/>
        <v>-1737.57</v>
      </c>
      <c r="AG989" s="27">
        <f t="shared" si="221"/>
        <v>-818.200000000001</v>
      </c>
      <c r="AH989" s="27">
        <f t="shared" si="222"/>
        <v>1296.3</v>
      </c>
      <c r="AI989" s="27">
        <f t="shared" si="223"/>
        <v>1321.31</v>
      </c>
      <c r="AJ989" s="27">
        <f t="shared" si="224"/>
        <v>9.16000000000008</v>
      </c>
      <c r="AK989" s="26">
        <f>INDEX(检修、备用和必开!I:I,MATCH(统调负荷!$C989,检修、备用和必开!$A:$A,0))</f>
        <v>9260.7254237288</v>
      </c>
    </row>
    <row r="990" ht="13.8" spans="1:37">
      <c r="A990" s="26">
        <f t="shared" si="213"/>
        <v>6</v>
      </c>
      <c r="B990" s="26">
        <f t="shared" si="212"/>
        <v>7</v>
      </c>
      <c r="C990" t="s">
        <v>32</v>
      </c>
      <c r="D990" s="75">
        <v>0.291666666666667</v>
      </c>
      <c r="E990" s="26">
        <v>80305</v>
      </c>
      <c r="F990" s="26">
        <v>39911.5</v>
      </c>
      <c r="G990" s="26">
        <v>14899</v>
      </c>
      <c r="H990" s="26">
        <v>20379.4</v>
      </c>
      <c r="I990" s="26">
        <v>6300</v>
      </c>
      <c r="J990" s="26">
        <v>-1184.9</v>
      </c>
      <c r="K990" s="26">
        <f t="shared" si="211"/>
        <v>33244.5</v>
      </c>
      <c r="L990" s="27">
        <f t="shared" si="214"/>
        <v>2.08884477131556</v>
      </c>
      <c r="M990" s="75">
        <v>0.291666666666667</v>
      </c>
      <c r="N990" s="26">
        <v>80593.8</v>
      </c>
      <c r="O990" s="26">
        <v>39193.82</v>
      </c>
      <c r="P990" s="26">
        <v>14301</v>
      </c>
      <c r="Q990" s="26">
        <v>20746.7</v>
      </c>
      <c r="R990" s="26">
        <v>7661.73</v>
      </c>
      <c r="S990" s="26">
        <v>-1309.45</v>
      </c>
      <c r="T990" s="26">
        <f t="shared" si="215"/>
        <v>32526.82</v>
      </c>
      <c r="U990" s="27">
        <f t="shared" si="216"/>
        <v>1.70970056247633</v>
      </c>
      <c r="V990" s="26">
        <f>INDEX(检修、备用和必开!B:B,MATCH(统调负荷!$C990,检修、备用和必开!$A:$A,0))</f>
        <v>24069.8</v>
      </c>
      <c r="W990" s="26">
        <f>INDEX(检修、备用和必开!C:C,MATCH(统调负荷!$C990,检修、备用和必开!$A:$A,0))</f>
        <v>0</v>
      </c>
      <c r="X990" s="26">
        <f>INDEX(检修、备用和必开!D:D,MATCH(统调负荷!$C990,检修、备用和必开!$A:$A,0))</f>
        <v>8090</v>
      </c>
      <c r="Y990" s="26">
        <f>INDEX(检修、备用和必开!E:E,MATCH(统调负荷!$C990,检修、备用和必开!$A:$A,0))</f>
        <v>6667</v>
      </c>
      <c r="Z990" s="26">
        <f>INDEX(检修、备用和必开!F:F,MATCH(统调负荷!$C990,检修、备用和必开!$A:$A,0))</f>
        <v>980</v>
      </c>
      <c r="AA990" s="26">
        <f t="shared" si="217"/>
        <v>69442.6</v>
      </c>
      <c r="AB990" s="26">
        <v>378.04</v>
      </c>
      <c r="AC990" s="26">
        <v>341.41</v>
      </c>
      <c r="AD990" s="76">
        <f t="shared" si="218"/>
        <v>45668.2916666667</v>
      </c>
      <c r="AE990" s="27">
        <f t="shared" si="219"/>
        <v>288.800000000003</v>
      </c>
      <c r="AF990" s="27">
        <f t="shared" si="220"/>
        <v>-717.68</v>
      </c>
      <c r="AG990" s="27">
        <f t="shared" si="221"/>
        <v>-598</v>
      </c>
      <c r="AH990" s="27">
        <f t="shared" si="222"/>
        <v>367.299999999999</v>
      </c>
      <c r="AI990" s="27">
        <f t="shared" si="223"/>
        <v>1361.73</v>
      </c>
      <c r="AJ990" s="27">
        <f t="shared" si="224"/>
        <v>-124.55</v>
      </c>
      <c r="AK990" s="26">
        <f>INDEX(检修、备用和必开!I:I,MATCH(统调负荷!$C990,检修、备用和必开!$A:$A,0))</f>
        <v>9260.7254237288</v>
      </c>
    </row>
    <row r="991" ht="13.8" spans="1:37">
      <c r="A991" s="26">
        <f t="shared" si="213"/>
        <v>6</v>
      </c>
      <c r="B991" s="26">
        <f t="shared" si="212"/>
        <v>7</v>
      </c>
      <c r="C991" t="s">
        <v>32</v>
      </c>
      <c r="D991" s="75">
        <v>0.302083333333333</v>
      </c>
      <c r="E991" s="26">
        <v>83345</v>
      </c>
      <c r="F991" s="26">
        <v>41968.39</v>
      </c>
      <c r="G991" s="26">
        <v>14919</v>
      </c>
      <c r="H991" s="26">
        <v>21080.5</v>
      </c>
      <c r="I991" s="26">
        <v>6562</v>
      </c>
      <c r="J991" s="26">
        <v>-1184.89</v>
      </c>
      <c r="K991" s="26">
        <f t="shared" si="211"/>
        <v>35301.39</v>
      </c>
      <c r="L991" s="27">
        <f t="shared" si="214"/>
        <v>1.96713500516552</v>
      </c>
      <c r="M991" s="75">
        <v>0.302083333333333</v>
      </c>
      <c r="N991" s="26">
        <v>83360</v>
      </c>
      <c r="O991" s="26">
        <v>40943.34</v>
      </c>
      <c r="P991" s="26">
        <v>14309.5</v>
      </c>
      <c r="Q991" s="26">
        <v>21759.1</v>
      </c>
      <c r="R991" s="26">
        <v>7717.52</v>
      </c>
      <c r="S991" s="26">
        <v>-1369.46</v>
      </c>
      <c r="T991" s="26">
        <f t="shared" si="215"/>
        <v>34276.34</v>
      </c>
      <c r="U991" s="27">
        <f t="shared" si="216"/>
        <v>1.63909839745421</v>
      </c>
      <c r="V991" s="26">
        <f>INDEX(检修、备用和必开!B:B,MATCH(统调负荷!$C991,检修、备用和必开!$A:$A,0))</f>
        <v>24069.8</v>
      </c>
      <c r="W991" s="26">
        <f>INDEX(检修、备用和必开!C:C,MATCH(统调负荷!$C991,检修、备用和必开!$A:$A,0))</f>
        <v>0</v>
      </c>
      <c r="X991" s="26">
        <f>INDEX(检修、备用和必开!D:D,MATCH(统调负荷!$C991,检修、备用和必开!$A:$A,0))</f>
        <v>8090</v>
      </c>
      <c r="Y991" s="26">
        <f>INDEX(检修、备用和必开!E:E,MATCH(统调负荷!$C991,检修、备用和必开!$A:$A,0))</f>
        <v>6667</v>
      </c>
      <c r="Z991" s="26">
        <f>INDEX(检修、备用和必开!F:F,MATCH(统调负荷!$C991,检修、备用和必开!$A:$A,0))</f>
        <v>980</v>
      </c>
      <c r="AA991" s="26">
        <f t="shared" si="217"/>
        <v>69442.6</v>
      </c>
      <c r="AB991" s="26">
        <v>409.6</v>
      </c>
      <c r="AC991" s="26">
        <v>373.74</v>
      </c>
      <c r="AD991" s="76">
        <f t="shared" si="218"/>
        <v>45668.3020833333</v>
      </c>
      <c r="AE991" s="27">
        <f t="shared" si="219"/>
        <v>15</v>
      </c>
      <c r="AF991" s="27">
        <f t="shared" si="220"/>
        <v>-1025.05</v>
      </c>
      <c r="AG991" s="27">
        <f t="shared" si="221"/>
        <v>-609.5</v>
      </c>
      <c r="AH991" s="27">
        <f t="shared" si="222"/>
        <v>678.599999999999</v>
      </c>
      <c r="AI991" s="27">
        <f t="shared" si="223"/>
        <v>1155.52</v>
      </c>
      <c r="AJ991" s="27">
        <f t="shared" si="224"/>
        <v>-184.57</v>
      </c>
      <c r="AK991" s="26">
        <f>INDEX(检修、备用和必开!I:I,MATCH(统调负荷!$C991,检修、备用和必开!$A:$A,0))</f>
        <v>9260.7254237288</v>
      </c>
    </row>
    <row r="992" ht="13.8" spans="1:37">
      <c r="A992" s="26">
        <f t="shared" si="213"/>
        <v>6</v>
      </c>
      <c r="B992" s="26">
        <f t="shared" si="212"/>
        <v>7</v>
      </c>
      <c r="C992" t="s">
        <v>32</v>
      </c>
      <c r="D992" s="75">
        <v>0.3125</v>
      </c>
      <c r="E992" s="26">
        <v>85555</v>
      </c>
      <c r="F992" s="26">
        <v>42334.3</v>
      </c>
      <c r="G992" s="26">
        <v>15235</v>
      </c>
      <c r="H992" s="26">
        <v>22465.8</v>
      </c>
      <c r="I992" s="26">
        <v>6705</v>
      </c>
      <c r="J992" s="26">
        <v>-1185.1</v>
      </c>
      <c r="K992" s="26">
        <f t="shared" si="211"/>
        <v>35667.3</v>
      </c>
      <c r="L992" s="27">
        <f t="shared" si="214"/>
        <v>1.94695421296257</v>
      </c>
      <c r="M992" s="75">
        <v>0.3125</v>
      </c>
      <c r="N992" s="26">
        <v>85744.2</v>
      </c>
      <c r="O992" s="26">
        <v>42708.7</v>
      </c>
      <c r="P992" s="26">
        <v>14057.3</v>
      </c>
      <c r="Q992" s="26">
        <v>22525.5</v>
      </c>
      <c r="R992" s="26">
        <v>7793.87</v>
      </c>
      <c r="S992" s="26">
        <v>-1341.17</v>
      </c>
      <c r="T992" s="26">
        <f t="shared" si="215"/>
        <v>36041.7</v>
      </c>
      <c r="U992" s="27">
        <f t="shared" si="216"/>
        <v>1.57353104457793</v>
      </c>
      <c r="V992" s="26">
        <f>INDEX(检修、备用和必开!B:B,MATCH(统调负荷!$C992,检修、备用和必开!$A:$A,0))</f>
        <v>24069.8</v>
      </c>
      <c r="W992" s="26">
        <f>INDEX(检修、备用和必开!C:C,MATCH(统调负荷!$C992,检修、备用和必开!$A:$A,0))</f>
        <v>0</v>
      </c>
      <c r="X992" s="26">
        <f>INDEX(检修、备用和必开!D:D,MATCH(统调负荷!$C992,检修、备用和必开!$A:$A,0))</f>
        <v>8090</v>
      </c>
      <c r="Y992" s="26">
        <f>INDEX(检修、备用和必开!E:E,MATCH(统调负荷!$C992,检修、备用和必开!$A:$A,0))</f>
        <v>6667</v>
      </c>
      <c r="Z992" s="26">
        <f>INDEX(检修、备用和必开!F:F,MATCH(统调负荷!$C992,检修、备用和必开!$A:$A,0))</f>
        <v>980</v>
      </c>
      <c r="AA992" s="26">
        <f t="shared" si="217"/>
        <v>69442.6</v>
      </c>
      <c r="AB992" s="26">
        <v>381.86</v>
      </c>
      <c r="AC992" s="26">
        <v>479.53</v>
      </c>
      <c r="AD992" s="76">
        <f t="shared" si="218"/>
        <v>45668.3125</v>
      </c>
      <c r="AE992" s="27">
        <f t="shared" si="219"/>
        <v>189.199999999997</v>
      </c>
      <c r="AF992" s="27">
        <f t="shared" si="220"/>
        <v>374.399999999994</v>
      </c>
      <c r="AG992" s="27">
        <f t="shared" si="221"/>
        <v>-1177.7</v>
      </c>
      <c r="AH992" s="27">
        <f t="shared" si="222"/>
        <v>59.7000000000007</v>
      </c>
      <c r="AI992" s="27">
        <f t="shared" si="223"/>
        <v>1088.87</v>
      </c>
      <c r="AJ992" s="27">
        <f t="shared" si="224"/>
        <v>-156.07</v>
      </c>
      <c r="AK992" s="26">
        <f>INDEX(检修、备用和必开!I:I,MATCH(统调负荷!$C992,检修、备用和必开!$A:$A,0))</f>
        <v>9260.7254237288</v>
      </c>
    </row>
    <row r="993" ht="13.8" spans="1:37">
      <c r="A993" s="26">
        <f t="shared" si="213"/>
        <v>6</v>
      </c>
      <c r="B993" s="26">
        <f t="shared" si="212"/>
        <v>7</v>
      </c>
      <c r="C993" t="s">
        <v>32</v>
      </c>
      <c r="D993" s="75">
        <v>0.322916666666667</v>
      </c>
      <c r="E993" s="26">
        <v>87335</v>
      </c>
      <c r="F993" s="26">
        <v>43194.69</v>
      </c>
      <c r="G993" s="26">
        <v>15725</v>
      </c>
      <c r="H993" s="26">
        <v>22656.4</v>
      </c>
      <c r="I993" s="26">
        <v>6944</v>
      </c>
      <c r="J993" s="26">
        <v>-1185.09</v>
      </c>
      <c r="K993" s="26">
        <f t="shared" si="211"/>
        <v>36527.69</v>
      </c>
      <c r="L993" s="27">
        <f t="shared" si="214"/>
        <v>1.90109475852429</v>
      </c>
      <c r="M993" s="75">
        <v>0.322916666666667</v>
      </c>
      <c r="N993" s="26">
        <v>87581.4</v>
      </c>
      <c r="O993" s="26">
        <v>43831.87</v>
      </c>
      <c r="P993" s="26">
        <v>14901.5</v>
      </c>
      <c r="Q993" s="26">
        <v>22274.3</v>
      </c>
      <c r="R993" s="26">
        <v>7916.7</v>
      </c>
      <c r="S993" s="26">
        <v>-1342.97</v>
      </c>
      <c r="T993" s="26">
        <f t="shared" si="215"/>
        <v>37164.87</v>
      </c>
      <c r="U993" s="27">
        <f t="shared" si="216"/>
        <v>1.53447794679335</v>
      </c>
      <c r="V993" s="26">
        <f>INDEX(检修、备用和必开!B:B,MATCH(统调负荷!$C993,检修、备用和必开!$A:$A,0))</f>
        <v>24069.8</v>
      </c>
      <c r="W993" s="26">
        <f>INDEX(检修、备用和必开!C:C,MATCH(统调负荷!$C993,检修、备用和必开!$A:$A,0))</f>
        <v>0</v>
      </c>
      <c r="X993" s="26">
        <f>INDEX(检修、备用和必开!D:D,MATCH(统调负荷!$C993,检修、备用和必开!$A:$A,0))</f>
        <v>8090</v>
      </c>
      <c r="Y993" s="26">
        <f>INDEX(检修、备用和必开!E:E,MATCH(统调负荷!$C993,检修、备用和必开!$A:$A,0))</f>
        <v>6667</v>
      </c>
      <c r="Z993" s="26">
        <f>INDEX(检修、备用和必开!F:F,MATCH(统调负荷!$C993,检修、备用和必开!$A:$A,0))</f>
        <v>980</v>
      </c>
      <c r="AA993" s="26">
        <f t="shared" si="217"/>
        <v>69442.6</v>
      </c>
      <c r="AB993" s="26">
        <v>398.98</v>
      </c>
      <c r="AC993" s="26">
        <v>511.04</v>
      </c>
      <c r="AD993" s="76">
        <f t="shared" si="218"/>
        <v>45668.3229166667</v>
      </c>
      <c r="AE993" s="27">
        <f t="shared" si="219"/>
        <v>246.399999999994</v>
      </c>
      <c r="AF993" s="27">
        <f t="shared" si="220"/>
        <v>637.18</v>
      </c>
      <c r="AG993" s="27">
        <f t="shared" si="221"/>
        <v>-823.5</v>
      </c>
      <c r="AH993" s="27">
        <f t="shared" si="222"/>
        <v>-382.100000000002</v>
      </c>
      <c r="AI993" s="27">
        <f t="shared" si="223"/>
        <v>972.7</v>
      </c>
      <c r="AJ993" s="27">
        <f t="shared" si="224"/>
        <v>-157.88</v>
      </c>
      <c r="AK993" s="26">
        <f>INDEX(检修、备用和必开!I:I,MATCH(统调负荷!$C993,检修、备用和必开!$A:$A,0))</f>
        <v>9260.7254237288</v>
      </c>
    </row>
    <row r="994" ht="13.8" spans="1:37">
      <c r="A994" s="26">
        <f t="shared" si="213"/>
        <v>6</v>
      </c>
      <c r="B994" s="26">
        <f t="shared" ref="B994:B1025" si="225">HOUR(D994)</f>
        <v>8</v>
      </c>
      <c r="C994" t="s">
        <v>32</v>
      </c>
      <c r="D994" s="75">
        <v>0.333333333333333</v>
      </c>
      <c r="E994" s="26">
        <v>90945</v>
      </c>
      <c r="F994" s="26">
        <v>44458</v>
      </c>
      <c r="G994" s="26">
        <v>16024</v>
      </c>
      <c r="H994" s="26">
        <v>24409.9</v>
      </c>
      <c r="I994" s="26">
        <v>7238</v>
      </c>
      <c r="J994" s="26">
        <v>-1184.9</v>
      </c>
      <c r="K994" s="26">
        <f t="shared" ref="K994:K1057" si="226">F994-Y994</f>
        <v>37791</v>
      </c>
      <c r="L994" s="27">
        <f t="shared" si="214"/>
        <v>1.83754333042259</v>
      </c>
      <c r="M994" s="75">
        <v>0.333333333333333</v>
      </c>
      <c r="N994" s="26">
        <v>91184.2</v>
      </c>
      <c r="O994" s="26">
        <v>45819.57</v>
      </c>
      <c r="P994" s="26">
        <v>15757.5</v>
      </c>
      <c r="Q994" s="26">
        <v>22763.6</v>
      </c>
      <c r="R994" s="26">
        <v>8276.15</v>
      </c>
      <c r="S994" s="26">
        <v>-1432.62</v>
      </c>
      <c r="T994" s="26">
        <f t="shared" si="215"/>
        <v>39152.57</v>
      </c>
      <c r="U994" s="27">
        <f t="shared" si="216"/>
        <v>1.46991579839962</v>
      </c>
      <c r="V994" s="26">
        <f>INDEX(检修、备用和必开!B:B,MATCH(统调负荷!$C994,检修、备用和必开!$A:$A,0))</f>
        <v>24069.8</v>
      </c>
      <c r="W994" s="26">
        <f>INDEX(检修、备用和必开!C:C,MATCH(统调负荷!$C994,检修、备用和必开!$A:$A,0))</f>
        <v>0</v>
      </c>
      <c r="X994" s="26">
        <f>INDEX(检修、备用和必开!D:D,MATCH(统调负荷!$C994,检修、备用和必开!$A:$A,0))</f>
        <v>8090</v>
      </c>
      <c r="Y994" s="26">
        <f>INDEX(检修、备用和必开!E:E,MATCH(统调负荷!$C994,检修、备用和必开!$A:$A,0))</f>
        <v>6667</v>
      </c>
      <c r="Z994" s="26">
        <f>INDEX(检修、备用和必开!F:F,MATCH(统调负荷!$C994,检修、备用和必开!$A:$A,0))</f>
        <v>980</v>
      </c>
      <c r="AA994" s="26">
        <f t="shared" si="217"/>
        <v>69442.6</v>
      </c>
      <c r="AB994" s="26">
        <v>398.62</v>
      </c>
      <c r="AC994" s="26">
        <v>783.64</v>
      </c>
      <c r="AD994" s="76">
        <f t="shared" si="218"/>
        <v>45668.3333333333</v>
      </c>
      <c r="AE994" s="27">
        <f t="shared" si="219"/>
        <v>239.199999999997</v>
      </c>
      <c r="AF994" s="27">
        <f t="shared" si="220"/>
        <v>1361.57</v>
      </c>
      <c r="AG994" s="27">
        <f t="shared" si="221"/>
        <v>-266.5</v>
      </c>
      <c r="AH994" s="27">
        <f t="shared" si="222"/>
        <v>-1646.3</v>
      </c>
      <c r="AI994" s="27">
        <f t="shared" si="223"/>
        <v>1038.15</v>
      </c>
      <c r="AJ994" s="27">
        <f t="shared" si="224"/>
        <v>-247.72</v>
      </c>
      <c r="AK994" s="26">
        <f>INDEX(检修、备用和必开!I:I,MATCH(统调负荷!$C994,检修、备用和必开!$A:$A,0))</f>
        <v>9260.7254237288</v>
      </c>
    </row>
    <row r="995" ht="13.8" spans="1:37">
      <c r="A995" s="26">
        <f t="shared" si="213"/>
        <v>6</v>
      </c>
      <c r="B995" s="26">
        <f t="shared" si="225"/>
        <v>8</v>
      </c>
      <c r="C995" t="s">
        <v>32</v>
      </c>
      <c r="D995" s="75">
        <v>0.34375</v>
      </c>
      <c r="E995" s="26">
        <v>95605</v>
      </c>
      <c r="F995" s="26">
        <v>48687.99</v>
      </c>
      <c r="G995" s="26">
        <v>16024</v>
      </c>
      <c r="H995" s="26">
        <v>24603.9</v>
      </c>
      <c r="I995" s="26">
        <v>7696</v>
      </c>
      <c r="J995" s="26">
        <v>-1406.89</v>
      </c>
      <c r="K995" s="26">
        <f t="shared" si="226"/>
        <v>42020.99</v>
      </c>
      <c r="L995" s="27">
        <f t="shared" si="214"/>
        <v>1.65256934689068</v>
      </c>
      <c r="M995" s="75">
        <v>0.34375</v>
      </c>
      <c r="N995" s="26">
        <v>95093.4</v>
      </c>
      <c r="O995" s="26">
        <v>48464.52</v>
      </c>
      <c r="P995" s="26">
        <v>15959.1</v>
      </c>
      <c r="Q995" s="26">
        <v>23470.8</v>
      </c>
      <c r="R995" s="26">
        <v>8734.02</v>
      </c>
      <c r="S995" s="26">
        <v>-1535.04</v>
      </c>
      <c r="T995" s="26">
        <f t="shared" si="215"/>
        <v>41797.52</v>
      </c>
      <c r="U995" s="27">
        <f t="shared" si="216"/>
        <v>1.39198340586984</v>
      </c>
      <c r="V995" s="26">
        <f>INDEX(检修、备用和必开!B:B,MATCH(统调负荷!$C995,检修、备用和必开!$A:$A,0))</f>
        <v>24069.8</v>
      </c>
      <c r="W995" s="26">
        <f>INDEX(检修、备用和必开!C:C,MATCH(统调负荷!$C995,检修、备用和必开!$A:$A,0))</f>
        <v>0</v>
      </c>
      <c r="X995" s="26">
        <f>INDEX(检修、备用和必开!D:D,MATCH(统调负荷!$C995,检修、备用和必开!$A:$A,0))</f>
        <v>8090</v>
      </c>
      <c r="Y995" s="26">
        <f>INDEX(检修、备用和必开!E:E,MATCH(统调负荷!$C995,检修、备用和必开!$A:$A,0))</f>
        <v>6667</v>
      </c>
      <c r="Z995" s="26">
        <f>INDEX(检修、备用和必开!F:F,MATCH(统调负荷!$C995,检修、备用和必开!$A:$A,0))</f>
        <v>980</v>
      </c>
      <c r="AA995" s="26">
        <f t="shared" si="217"/>
        <v>69442.6</v>
      </c>
      <c r="AB995" s="26">
        <v>517.6</v>
      </c>
      <c r="AC995" s="26">
        <v>834.79</v>
      </c>
      <c r="AD995" s="76">
        <f t="shared" si="218"/>
        <v>45668.34375</v>
      </c>
      <c r="AE995" s="27">
        <f t="shared" si="219"/>
        <v>-511.600000000006</v>
      </c>
      <c r="AF995" s="27">
        <f t="shared" si="220"/>
        <v>-223.470000000001</v>
      </c>
      <c r="AG995" s="27">
        <f t="shared" si="221"/>
        <v>-64.8999999999996</v>
      </c>
      <c r="AH995" s="27">
        <f t="shared" si="222"/>
        <v>-1133.1</v>
      </c>
      <c r="AI995" s="27">
        <f t="shared" si="223"/>
        <v>1038.02</v>
      </c>
      <c r="AJ995" s="27">
        <f t="shared" si="224"/>
        <v>-128.15</v>
      </c>
      <c r="AK995" s="26">
        <f>INDEX(检修、备用和必开!I:I,MATCH(统调负荷!$C995,检修、备用和必开!$A:$A,0))</f>
        <v>9260.7254237288</v>
      </c>
    </row>
    <row r="996" ht="13.8" spans="1:37">
      <c r="A996" s="26">
        <f t="shared" si="213"/>
        <v>6</v>
      </c>
      <c r="B996" s="26">
        <f t="shared" si="225"/>
        <v>8</v>
      </c>
      <c r="C996" t="s">
        <v>32</v>
      </c>
      <c r="D996" s="75">
        <v>0.354166666666667</v>
      </c>
      <c r="E996" s="26">
        <v>97615</v>
      </c>
      <c r="F996" s="26">
        <v>50052.79</v>
      </c>
      <c r="G996" s="26">
        <v>16024</v>
      </c>
      <c r="H996" s="26">
        <v>24759.1</v>
      </c>
      <c r="I996" s="26">
        <v>8186</v>
      </c>
      <c r="J996" s="26">
        <v>-1406.89</v>
      </c>
      <c r="K996" s="26">
        <f t="shared" si="226"/>
        <v>43385.79</v>
      </c>
      <c r="L996" s="27">
        <f t="shared" si="214"/>
        <v>1.60058397000493</v>
      </c>
      <c r="M996" s="75">
        <v>0.354166666666667</v>
      </c>
      <c r="N996" s="26">
        <v>97133.2</v>
      </c>
      <c r="O996" s="26">
        <v>48843.13</v>
      </c>
      <c r="P996" s="26">
        <v>16589.6</v>
      </c>
      <c r="Q996" s="26">
        <v>24070.6</v>
      </c>
      <c r="R996" s="26">
        <v>9122.22</v>
      </c>
      <c r="S996" s="26">
        <v>-1492.35</v>
      </c>
      <c r="T996" s="26">
        <f t="shared" si="215"/>
        <v>42176.13</v>
      </c>
      <c r="U996" s="27">
        <f t="shared" si="216"/>
        <v>1.38149883430453</v>
      </c>
      <c r="V996" s="26">
        <f>INDEX(检修、备用和必开!B:B,MATCH(统调负荷!$C996,检修、备用和必开!$A:$A,0))</f>
        <v>24069.8</v>
      </c>
      <c r="W996" s="26">
        <f>INDEX(检修、备用和必开!C:C,MATCH(统调负荷!$C996,检修、备用和必开!$A:$A,0))</f>
        <v>0</v>
      </c>
      <c r="X996" s="26">
        <f>INDEX(检修、备用和必开!D:D,MATCH(统调负荷!$C996,检修、备用和必开!$A:$A,0))</f>
        <v>8090</v>
      </c>
      <c r="Y996" s="26">
        <f>INDEX(检修、备用和必开!E:E,MATCH(统调负荷!$C996,检修、备用和必开!$A:$A,0))</f>
        <v>6667</v>
      </c>
      <c r="Z996" s="26">
        <f>INDEX(检修、备用和必开!F:F,MATCH(统调负荷!$C996,检修、备用和必开!$A:$A,0))</f>
        <v>980</v>
      </c>
      <c r="AA996" s="26">
        <f t="shared" si="217"/>
        <v>69442.6</v>
      </c>
      <c r="AB996" s="26">
        <v>655.45</v>
      </c>
      <c r="AC996" s="26">
        <v>535.49</v>
      </c>
      <c r="AD996" s="76">
        <f t="shared" si="218"/>
        <v>45668.3541666667</v>
      </c>
      <c r="AE996" s="27">
        <f t="shared" si="219"/>
        <v>-481.800000000003</v>
      </c>
      <c r="AF996" s="27">
        <f t="shared" si="220"/>
        <v>-1209.66</v>
      </c>
      <c r="AG996" s="27">
        <f t="shared" si="221"/>
        <v>565.599999999999</v>
      </c>
      <c r="AH996" s="27">
        <f t="shared" si="222"/>
        <v>-688.5</v>
      </c>
      <c r="AI996" s="27">
        <f t="shared" si="223"/>
        <v>936.219999999999</v>
      </c>
      <c r="AJ996" s="27">
        <f t="shared" si="224"/>
        <v>-85.4599999999998</v>
      </c>
      <c r="AK996" s="26">
        <f>INDEX(检修、备用和必开!I:I,MATCH(统调负荷!$C996,检修、备用和必开!$A:$A,0))</f>
        <v>9260.7254237288</v>
      </c>
    </row>
    <row r="997" ht="13.8" spans="1:37">
      <c r="A997" s="26">
        <f t="shared" si="213"/>
        <v>6</v>
      </c>
      <c r="B997" s="26">
        <f t="shared" si="225"/>
        <v>8</v>
      </c>
      <c r="C997" t="s">
        <v>32</v>
      </c>
      <c r="D997" s="75">
        <v>0.364583333333333</v>
      </c>
      <c r="E997" s="26">
        <v>98155</v>
      </c>
      <c r="F997" s="26">
        <v>49880.5</v>
      </c>
      <c r="G997" s="26">
        <v>16024</v>
      </c>
      <c r="H997" s="26">
        <v>24948.4</v>
      </c>
      <c r="I997" s="26">
        <v>8709</v>
      </c>
      <c r="J997" s="26">
        <v>-1406.9</v>
      </c>
      <c r="K997" s="26">
        <f t="shared" si="226"/>
        <v>43213.5</v>
      </c>
      <c r="L997" s="27">
        <f t="shared" si="214"/>
        <v>1.60696541590012</v>
      </c>
      <c r="M997" s="75">
        <v>0.364583333333333</v>
      </c>
      <c r="N997" s="26">
        <v>97864.6</v>
      </c>
      <c r="O997" s="26">
        <v>48146.84</v>
      </c>
      <c r="P997" s="26">
        <v>16873.2</v>
      </c>
      <c r="Q997" s="26">
        <v>24739.6</v>
      </c>
      <c r="R997" s="26">
        <v>9529.91</v>
      </c>
      <c r="S997" s="26">
        <v>-1424.95</v>
      </c>
      <c r="T997" s="26">
        <f t="shared" si="215"/>
        <v>41479.84</v>
      </c>
      <c r="U997" s="27">
        <f t="shared" si="216"/>
        <v>1.40090425952555</v>
      </c>
      <c r="V997" s="26">
        <f>INDEX(检修、备用和必开!B:B,MATCH(统调负荷!$C997,检修、备用和必开!$A:$A,0))</f>
        <v>24069.8</v>
      </c>
      <c r="W997" s="26">
        <f>INDEX(检修、备用和必开!C:C,MATCH(统调负荷!$C997,检修、备用和必开!$A:$A,0))</f>
        <v>0</v>
      </c>
      <c r="X997" s="26">
        <f>INDEX(检修、备用和必开!D:D,MATCH(统调负荷!$C997,检修、备用和必开!$A:$A,0))</f>
        <v>8090</v>
      </c>
      <c r="Y997" s="26">
        <f>INDEX(检修、备用和必开!E:E,MATCH(统调负荷!$C997,检修、备用和必开!$A:$A,0))</f>
        <v>6667</v>
      </c>
      <c r="Z997" s="26">
        <f>INDEX(检修、备用和必开!F:F,MATCH(统调负荷!$C997,检修、备用和必开!$A:$A,0))</f>
        <v>980</v>
      </c>
      <c r="AA997" s="26">
        <f t="shared" si="217"/>
        <v>69442.6</v>
      </c>
      <c r="AB997" s="26">
        <v>511.4</v>
      </c>
      <c r="AC997" s="26">
        <v>528.2</v>
      </c>
      <c r="AD997" s="76">
        <f t="shared" si="218"/>
        <v>45668.3645833333</v>
      </c>
      <c r="AE997" s="27">
        <f t="shared" si="219"/>
        <v>-290.399999999994</v>
      </c>
      <c r="AF997" s="27">
        <f t="shared" si="220"/>
        <v>-1733.66</v>
      </c>
      <c r="AG997" s="27">
        <f t="shared" si="221"/>
        <v>849.200000000001</v>
      </c>
      <c r="AH997" s="27">
        <f t="shared" si="222"/>
        <v>-208.800000000003</v>
      </c>
      <c r="AI997" s="27">
        <f t="shared" si="223"/>
        <v>820.91</v>
      </c>
      <c r="AJ997" s="27">
        <f t="shared" si="224"/>
        <v>-18.05</v>
      </c>
      <c r="AK997" s="26">
        <f>INDEX(检修、备用和必开!I:I,MATCH(统调负荷!$C997,检修、备用和必开!$A:$A,0))</f>
        <v>9260.7254237288</v>
      </c>
    </row>
    <row r="998" ht="13.8" spans="1:37">
      <c r="A998" s="26">
        <f t="shared" si="213"/>
        <v>6</v>
      </c>
      <c r="B998" s="26">
        <f t="shared" si="225"/>
        <v>9</v>
      </c>
      <c r="C998" t="s">
        <v>32</v>
      </c>
      <c r="D998" s="75">
        <v>0.375</v>
      </c>
      <c r="E998" s="26">
        <v>98835</v>
      </c>
      <c r="F998" s="26">
        <v>49679.6</v>
      </c>
      <c r="G998" s="26">
        <v>16024</v>
      </c>
      <c r="H998" s="26">
        <v>25294.3</v>
      </c>
      <c r="I998" s="26">
        <v>9244</v>
      </c>
      <c r="J998" s="26">
        <v>-1406.9</v>
      </c>
      <c r="K998" s="26">
        <f t="shared" si="226"/>
        <v>43012.6</v>
      </c>
      <c r="L998" s="27">
        <f t="shared" si="214"/>
        <v>1.61447110846589</v>
      </c>
      <c r="M998" s="75">
        <v>0.375</v>
      </c>
      <c r="N998" s="26">
        <v>99059</v>
      </c>
      <c r="O998" s="26">
        <v>47915.24</v>
      </c>
      <c r="P998" s="26">
        <v>17650.5</v>
      </c>
      <c r="Q998" s="26">
        <v>24803</v>
      </c>
      <c r="R998" s="26">
        <v>10072.5</v>
      </c>
      <c r="S998" s="26">
        <v>-1382.24</v>
      </c>
      <c r="T998" s="26">
        <f t="shared" si="215"/>
        <v>41248.24</v>
      </c>
      <c r="U998" s="27">
        <f t="shared" si="216"/>
        <v>1.40748028304212</v>
      </c>
      <c r="V998" s="26">
        <f>INDEX(检修、备用和必开!B:B,MATCH(统调负荷!$C998,检修、备用和必开!$A:$A,0))</f>
        <v>24069.8</v>
      </c>
      <c r="W998" s="26">
        <f>INDEX(检修、备用和必开!C:C,MATCH(统调负荷!$C998,检修、备用和必开!$A:$A,0))</f>
        <v>0</v>
      </c>
      <c r="X998" s="26">
        <f>INDEX(检修、备用和必开!D:D,MATCH(统调负荷!$C998,检修、备用和必开!$A:$A,0))</f>
        <v>8090</v>
      </c>
      <c r="Y998" s="26">
        <f>INDEX(检修、备用和必开!E:E,MATCH(统调负荷!$C998,检修、备用和必开!$A:$A,0))</f>
        <v>6667</v>
      </c>
      <c r="Z998" s="26">
        <f>INDEX(检修、备用和必开!F:F,MATCH(统调负荷!$C998,检修、备用和必开!$A:$A,0))</f>
        <v>980</v>
      </c>
      <c r="AA998" s="26">
        <f t="shared" si="217"/>
        <v>69442.6</v>
      </c>
      <c r="AB998" s="26">
        <v>481.28</v>
      </c>
      <c r="AC998" s="26">
        <v>524.69</v>
      </c>
      <c r="AD998" s="76">
        <f t="shared" si="218"/>
        <v>45668.375</v>
      </c>
      <c r="AE998" s="27">
        <f t="shared" si="219"/>
        <v>224</v>
      </c>
      <c r="AF998" s="27">
        <f t="shared" si="220"/>
        <v>-1764.36</v>
      </c>
      <c r="AG998" s="27">
        <f t="shared" si="221"/>
        <v>1626.5</v>
      </c>
      <c r="AH998" s="27">
        <f t="shared" si="222"/>
        <v>-491.299999999999</v>
      </c>
      <c r="AI998" s="27">
        <f t="shared" si="223"/>
        <v>828.5</v>
      </c>
      <c r="AJ998" s="27">
        <f t="shared" si="224"/>
        <v>24.6600000000001</v>
      </c>
      <c r="AK998" s="26">
        <f>INDEX(检修、备用和必开!I:I,MATCH(统调负荷!$C998,检修、备用和必开!$A:$A,0))</f>
        <v>9260.7254237288</v>
      </c>
    </row>
    <row r="999" ht="13.8" spans="1:37">
      <c r="A999" s="26">
        <f t="shared" si="213"/>
        <v>6</v>
      </c>
      <c r="B999" s="26">
        <f t="shared" si="225"/>
        <v>9</v>
      </c>
      <c r="C999" t="s">
        <v>32</v>
      </c>
      <c r="D999" s="75">
        <v>0.385416666666667</v>
      </c>
      <c r="E999" s="26">
        <v>99345</v>
      </c>
      <c r="F999" s="26">
        <v>49778.3</v>
      </c>
      <c r="G999" s="26">
        <v>16024</v>
      </c>
      <c r="H999" s="26">
        <v>25140.6</v>
      </c>
      <c r="I999" s="26">
        <v>9809</v>
      </c>
      <c r="J999" s="26">
        <v>-1406.9</v>
      </c>
      <c r="K999" s="26">
        <f t="shared" si="226"/>
        <v>43111.3</v>
      </c>
      <c r="L999" s="27">
        <f t="shared" si="214"/>
        <v>1.61077490124399</v>
      </c>
      <c r="M999" s="75">
        <v>0.385416666666667</v>
      </c>
      <c r="N999" s="26">
        <v>99266.7</v>
      </c>
      <c r="O999" s="26">
        <v>48042.96</v>
      </c>
      <c r="P999" s="26">
        <v>17349.1</v>
      </c>
      <c r="Q999" s="26">
        <v>24745.7</v>
      </c>
      <c r="R999" s="26">
        <v>10533.1</v>
      </c>
      <c r="S999" s="26">
        <v>-1404.16</v>
      </c>
      <c r="T999" s="26">
        <f t="shared" si="215"/>
        <v>41375.96</v>
      </c>
      <c r="U999" s="27">
        <f t="shared" si="216"/>
        <v>1.40384620049828</v>
      </c>
      <c r="V999" s="26">
        <f>INDEX(检修、备用和必开!B:B,MATCH(统调负荷!$C999,检修、备用和必开!$A:$A,0))</f>
        <v>24069.8</v>
      </c>
      <c r="W999" s="26">
        <f>INDEX(检修、备用和必开!C:C,MATCH(统调负荷!$C999,检修、备用和必开!$A:$A,0))</f>
        <v>0</v>
      </c>
      <c r="X999" s="26">
        <f>INDEX(检修、备用和必开!D:D,MATCH(统调负荷!$C999,检修、备用和必开!$A:$A,0))</f>
        <v>8090</v>
      </c>
      <c r="Y999" s="26">
        <f>INDEX(检修、备用和必开!E:E,MATCH(统调负荷!$C999,检修、备用和必开!$A:$A,0))</f>
        <v>6667</v>
      </c>
      <c r="Z999" s="26">
        <f>INDEX(检修、备用和必开!F:F,MATCH(统调负荷!$C999,检修、备用和必开!$A:$A,0))</f>
        <v>980</v>
      </c>
      <c r="AA999" s="26">
        <f t="shared" si="217"/>
        <v>69442.6</v>
      </c>
      <c r="AB999" s="26">
        <v>504.6</v>
      </c>
      <c r="AC999" s="26">
        <v>785.93</v>
      </c>
      <c r="AD999" s="76">
        <f t="shared" si="218"/>
        <v>45668.3854166667</v>
      </c>
      <c r="AE999" s="27">
        <f t="shared" si="219"/>
        <v>-78.3000000000029</v>
      </c>
      <c r="AF999" s="27">
        <f t="shared" si="220"/>
        <v>-1735.34</v>
      </c>
      <c r="AG999" s="27">
        <f t="shared" si="221"/>
        <v>1325.1</v>
      </c>
      <c r="AH999" s="27">
        <f t="shared" si="222"/>
        <v>-394.899999999998</v>
      </c>
      <c r="AI999" s="27">
        <f t="shared" si="223"/>
        <v>724.1</v>
      </c>
      <c r="AJ999" s="27">
        <f t="shared" si="224"/>
        <v>2.74000000000001</v>
      </c>
      <c r="AK999" s="26">
        <f>INDEX(检修、备用和必开!I:I,MATCH(统调负荷!$C999,检修、备用和必开!$A:$A,0))</f>
        <v>9260.7254237288</v>
      </c>
    </row>
    <row r="1000" ht="13.8" spans="1:37">
      <c r="A1000" s="26">
        <f t="shared" si="213"/>
        <v>6</v>
      </c>
      <c r="B1000" s="26">
        <f t="shared" si="225"/>
        <v>9</v>
      </c>
      <c r="C1000" t="s">
        <v>32</v>
      </c>
      <c r="D1000" s="75">
        <v>0.395833333333333</v>
      </c>
      <c r="E1000" s="26">
        <v>99745</v>
      </c>
      <c r="F1000" s="26">
        <v>49514.1</v>
      </c>
      <c r="G1000" s="26">
        <v>16024</v>
      </c>
      <c r="H1000" s="26">
        <v>25249.8</v>
      </c>
      <c r="I1000" s="26">
        <v>10364</v>
      </c>
      <c r="J1000" s="26">
        <v>-1406.9</v>
      </c>
      <c r="K1000" s="26">
        <f t="shared" si="226"/>
        <v>42847.1</v>
      </c>
      <c r="L1000" s="27">
        <f t="shared" si="214"/>
        <v>1.62070711903489</v>
      </c>
      <c r="M1000" s="75">
        <v>0.395833333333333</v>
      </c>
      <c r="N1000" s="26">
        <v>99805.2</v>
      </c>
      <c r="O1000" s="26">
        <v>47083.48</v>
      </c>
      <c r="P1000" s="26">
        <v>18125.9</v>
      </c>
      <c r="Q1000" s="26">
        <v>24928.6</v>
      </c>
      <c r="R1000" s="26">
        <v>11088.6</v>
      </c>
      <c r="S1000" s="26">
        <v>-1421.38</v>
      </c>
      <c r="T1000" s="26">
        <f t="shared" si="215"/>
        <v>40416.48</v>
      </c>
      <c r="U1000" s="27">
        <f t="shared" si="216"/>
        <v>1.4316149100079</v>
      </c>
      <c r="V1000" s="26">
        <f>INDEX(检修、备用和必开!B:B,MATCH(统调负荷!$C1000,检修、备用和必开!$A:$A,0))</f>
        <v>24069.8</v>
      </c>
      <c r="W1000" s="26">
        <f>INDEX(检修、备用和必开!C:C,MATCH(统调负荷!$C1000,检修、备用和必开!$A:$A,0))</f>
        <v>0</v>
      </c>
      <c r="X1000" s="26">
        <f>INDEX(检修、备用和必开!D:D,MATCH(统调负荷!$C1000,检修、备用和必开!$A:$A,0))</f>
        <v>8090</v>
      </c>
      <c r="Y1000" s="26">
        <f>INDEX(检修、备用和必开!E:E,MATCH(统调负荷!$C1000,检修、备用和必开!$A:$A,0))</f>
        <v>6667</v>
      </c>
      <c r="Z1000" s="26">
        <f>INDEX(检修、备用和必开!F:F,MATCH(统调负荷!$C1000,检修、备用和必开!$A:$A,0))</f>
        <v>980</v>
      </c>
      <c r="AA1000" s="26">
        <f t="shared" si="217"/>
        <v>69442.6</v>
      </c>
      <c r="AB1000" s="26">
        <v>509.24</v>
      </c>
      <c r="AC1000" s="26">
        <v>496.62</v>
      </c>
      <c r="AD1000" s="76">
        <f t="shared" si="218"/>
        <v>45668.3958333333</v>
      </c>
      <c r="AE1000" s="27">
        <f t="shared" si="219"/>
        <v>60.1999999999971</v>
      </c>
      <c r="AF1000" s="27">
        <f t="shared" si="220"/>
        <v>-2430.62</v>
      </c>
      <c r="AG1000" s="27">
        <f t="shared" si="221"/>
        <v>2101.9</v>
      </c>
      <c r="AH1000" s="27">
        <f t="shared" si="222"/>
        <v>-321.200000000001</v>
      </c>
      <c r="AI1000" s="27">
        <f t="shared" si="223"/>
        <v>724.6</v>
      </c>
      <c r="AJ1000" s="27">
        <f t="shared" si="224"/>
        <v>-14.48</v>
      </c>
      <c r="AK1000" s="26">
        <f>INDEX(检修、备用和必开!I:I,MATCH(统调负荷!$C1000,检修、备用和必开!$A:$A,0))</f>
        <v>9260.7254237288</v>
      </c>
    </row>
    <row r="1001" ht="13.8" spans="1:37">
      <c r="A1001" s="26">
        <f t="shared" si="213"/>
        <v>6</v>
      </c>
      <c r="B1001" s="26">
        <f t="shared" si="225"/>
        <v>9</v>
      </c>
      <c r="C1001" t="s">
        <v>32</v>
      </c>
      <c r="D1001" s="75">
        <v>0.40625</v>
      </c>
      <c r="E1001" s="26">
        <v>99225</v>
      </c>
      <c r="F1001" s="26">
        <v>48368.7</v>
      </c>
      <c r="G1001" s="26">
        <v>16024</v>
      </c>
      <c r="H1001" s="26">
        <v>25357.2</v>
      </c>
      <c r="I1001" s="26">
        <v>10882</v>
      </c>
      <c r="J1001" s="26">
        <v>-1406.9</v>
      </c>
      <c r="K1001" s="26">
        <f t="shared" si="226"/>
        <v>41701.7</v>
      </c>
      <c r="L1001" s="27">
        <f t="shared" si="214"/>
        <v>1.66522228110605</v>
      </c>
      <c r="M1001" s="75">
        <v>0.40625</v>
      </c>
      <c r="N1001" s="26">
        <v>99565.2</v>
      </c>
      <c r="O1001" s="26">
        <v>46541.17</v>
      </c>
      <c r="P1001" s="26">
        <v>18029.4</v>
      </c>
      <c r="Q1001" s="26">
        <v>24782</v>
      </c>
      <c r="R1001" s="26">
        <v>11683.2</v>
      </c>
      <c r="S1001" s="26">
        <v>-1470.57</v>
      </c>
      <c r="T1001" s="26">
        <f t="shared" si="215"/>
        <v>39874.17</v>
      </c>
      <c r="U1001" s="27">
        <f t="shared" si="216"/>
        <v>1.44780155687047</v>
      </c>
      <c r="V1001" s="26">
        <f>INDEX(检修、备用和必开!B:B,MATCH(统调负荷!$C1001,检修、备用和必开!$A:$A,0))</f>
        <v>24069.8</v>
      </c>
      <c r="W1001" s="26">
        <f>INDEX(检修、备用和必开!C:C,MATCH(统调负荷!$C1001,检修、备用和必开!$A:$A,0))</f>
        <v>0</v>
      </c>
      <c r="X1001" s="26">
        <f>INDEX(检修、备用和必开!D:D,MATCH(统调负荷!$C1001,检修、备用和必开!$A:$A,0))</f>
        <v>8090</v>
      </c>
      <c r="Y1001" s="26">
        <f>INDEX(检修、备用和必开!E:E,MATCH(统调负荷!$C1001,检修、备用和必开!$A:$A,0))</f>
        <v>6667</v>
      </c>
      <c r="Z1001" s="26">
        <f>INDEX(检修、备用和必开!F:F,MATCH(统调负荷!$C1001,检修、备用和必开!$A:$A,0))</f>
        <v>980</v>
      </c>
      <c r="AA1001" s="26">
        <f t="shared" si="217"/>
        <v>69442.6</v>
      </c>
      <c r="AB1001" s="26">
        <v>500.45</v>
      </c>
      <c r="AC1001" s="26">
        <v>501.36</v>
      </c>
      <c r="AD1001" s="76">
        <f t="shared" si="218"/>
        <v>45668.40625</v>
      </c>
      <c r="AE1001" s="27">
        <f t="shared" si="219"/>
        <v>340.199999999997</v>
      </c>
      <c r="AF1001" s="27">
        <f t="shared" si="220"/>
        <v>-1827.53</v>
      </c>
      <c r="AG1001" s="27">
        <f t="shared" si="221"/>
        <v>2005.4</v>
      </c>
      <c r="AH1001" s="27">
        <f t="shared" si="222"/>
        <v>-575.200000000001</v>
      </c>
      <c r="AI1001" s="27">
        <f t="shared" si="223"/>
        <v>801.200000000001</v>
      </c>
      <c r="AJ1001" s="27">
        <f t="shared" si="224"/>
        <v>-63.6699999999998</v>
      </c>
      <c r="AK1001" s="26">
        <f>INDEX(检修、备用和必开!I:I,MATCH(统调负荷!$C1001,检修、备用和必开!$A:$A,0))</f>
        <v>9260.7254237288</v>
      </c>
    </row>
    <row r="1002" ht="13.8" spans="1:37">
      <c r="A1002" s="26">
        <f t="shared" si="213"/>
        <v>6</v>
      </c>
      <c r="B1002" s="26">
        <f t="shared" si="225"/>
        <v>10</v>
      </c>
      <c r="C1002" t="s">
        <v>32</v>
      </c>
      <c r="D1002" s="75">
        <v>0.416666666666667</v>
      </c>
      <c r="E1002" s="26">
        <v>98335</v>
      </c>
      <c r="F1002" s="26">
        <v>46832.09</v>
      </c>
      <c r="G1002" s="26">
        <v>15934</v>
      </c>
      <c r="H1002" s="26">
        <v>25564.8</v>
      </c>
      <c r="I1002" s="26">
        <v>11411</v>
      </c>
      <c r="J1002" s="26">
        <v>-1406.89</v>
      </c>
      <c r="K1002" s="26">
        <f t="shared" si="226"/>
        <v>40165.09</v>
      </c>
      <c r="L1002" s="27">
        <f t="shared" si="214"/>
        <v>1.72892927664298</v>
      </c>
      <c r="M1002" s="75">
        <v>0.416666666666667</v>
      </c>
      <c r="N1002" s="26">
        <v>98732.7</v>
      </c>
      <c r="O1002" s="26">
        <v>44784.86</v>
      </c>
      <c r="P1002" s="26">
        <v>18045.9</v>
      </c>
      <c r="Q1002" s="26">
        <v>24987.5</v>
      </c>
      <c r="R1002" s="26">
        <v>12296.7</v>
      </c>
      <c r="S1002" s="26">
        <v>-1382.26</v>
      </c>
      <c r="T1002" s="26">
        <f t="shared" si="215"/>
        <v>38117.86</v>
      </c>
      <c r="U1002" s="27">
        <f t="shared" si="216"/>
        <v>1.50283090366011</v>
      </c>
      <c r="V1002" s="26">
        <f>INDEX(检修、备用和必开!B:B,MATCH(统调负荷!$C1002,检修、备用和必开!$A:$A,0))</f>
        <v>24069.8</v>
      </c>
      <c r="W1002" s="26">
        <f>INDEX(检修、备用和必开!C:C,MATCH(统调负荷!$C1002,检修、备用和必开!$A:$A,0))</f>
        <v>0</v>
      </c>
      <c r="X1002" s="26">
        <f>INDEX(检修、备用和必开!D:D,MATCH(统调负荷!$C1002,检修、备用和必开!$A:$A,0))</f>
        <v>8090</v>
      </c>
      <c r="Y1002" s="26">
        <f>INDEX(检修、备用和必开!E:E,MATCH(统调负荷!$C1002,检修、备用和必开!$A:$A,0))</f>
        <v>6667</v>
      </c>
      <c r="Z1002" s="26">
        <f>INDEX(检修、备用和必开!F:F,MATCH(统调负荷!$C1002,检修、备用和必开!$A:$A,0))</f>
        <v>980</v>
      </c>
      <c r="AA1002" s="26">
        <f t="shared" si="217"/>
        <v>69442.6</v>
      </c>
      <c r="AB1002" s="26">
        <v>431.48</v>
      </c>
      <c r="AC1002" s="26">
        <v>377.93</v>
      </c>
      <c r="AD1002" s="76">
        <f t="shared" si="218"/>
        <v>45668.4166666667</v>
      </c>
      <c r="AE1002" s="27">
        <f t="shared" si="219"/>
        <v>397.699999999997</v>
      </c>
      <c r="AF1002" s="27">
        <f t="shared" si="220"/>
        <v>-2047.23</v>
      </c>
      <c r="AG1002" s="27">
        <f t="shared" si="221"/>
        <v>2111.9</v>
      </c>
      <c r="AH1002" s="27">
        <f t="shared" si="222"/>
        <v>-577.299999999999</v>
      </c>
      <c r="AI1002" s="27">
        <f t="shared" si="223"/>
        <v>885.700000000001</v>
      </c>
      <c r="AJ1002" s="27">
        <f t="shared" si="224"/>
        <v>24.6300000000001</v>
      </c>
      <c r="AK1002" s="26">
        <f>INDEX(检修、备用和必开!I:I,MATCH(统调负荷!$C1002,检修、备用和必开!$A:$A,0))</f>
        <v>9260.7254237288</v>
      </c>
    </row>
    <row r="1003" ht="13.8" spans="1:37">
      <c r="A1003" s="26">
        <f t="shared" si="213"/>
        <v>6</v>
      </c>
      <c r="B1003" s="26">
        <f t="shared" si="225"/>
        <v>10</v>
      </c>
      <c r="C1003" t="s">
        <v>32</v>
      </c>
      <c r="D1003" s="75">
        <v>0.427083333333333</v>
      </c>
      <c r="E1003" s="26">
        <v>96600</v>
      </c>
      <c r="F1003" s="26">
        <v>44717.7</v>
      </c>
      <c r="G1003" s="26">
        <v>15934</v>
      </c>
      <c r="H1003" s="26">
        <v>25444</v>
      </c>
      <c r="I1003" s="26">
        <v>11911</v>
      </c>
      <c r="J1003" s="26">
        <v>-1406.7</v>
      </c>
      <c r="K1003" s="26">
        <f t="shared" si="226"/>
        <v>38050.7</v>
      </c>
      <c r="L1003" s="27">
        <f t="shared" si="214"/>
        <v>1.8250019053526</v>
      </c>
      <c r="M1003" s="75">
        <v>0.427083333333333</v>
      </c>
      <c r="N1003" s="26">
        <v>96672.6</v>
      </c>
      <c r="O1003" s="26">
        <v>43355.42</v>
      </c>
      <c r="P1003" s="26">
        <v>17140.5</v>
      </c>
      <c r="Q1003" s="26">
        <v>24809.6</v>
      </c>
      <c r="R1003" s="26">
        <v>12709</v>
      </c>
      <c r="S1003" s="26">
        <v>-1341.92</v>
      </c>
      <c r="T1003" s="26">
        <f t="shared" si="215"/>
        <v>36688.42</v>
      </c>
      <c r="U1003" s="27">
        <f t="shared" si="216"/>
        <v>1.55080505296971</v>
      </c>
      <c r="V1003" s="26">
        <f>INDEX(检修、备用和必开!B:B,MATCH(统调负荷!$C1003,检修、备用和必开!$A:$A,0))</f>
        <v>24069.8</v>
      </c>
      <c r="W1003" s="26">
        <f>INDEX(检修、备用和必开!C:C,MATCH(统调负荷!$C1003,检修、备用和必开!$A:$A,0))</f>
        <v>0</v>
      </c>
      <c r="X1003" s="26">
        <f>INDEX(检修、备用和必开!D:D,MATCH(统调负荷!$C1003,检修、备用和必开!$A:$A,0))</f>
        <v>8090</v>
      </c>
      <c r="Y1003" s="26">
        <f>INDEX(检修、备用和必开!E:E,MATCH(统调负荷!$C1003,检修、备用和必开!$A:$A,0))</f>
        <v>6667</v>
      </c>
      <c r="Z1003" s="26">
        <f>INDEX(检修、备用和必开!F:F,MATCH(统调负荷!$C1003,检修、备用和必开!$A:$A,0))</f>
        <v>980</v>
      </c>
      <c r="AA1003" s="26">
        <f t="shared" si="217"/>
        <v>69442.6</v>
      </c>
      <c r="AB1003" s="26">
        <v>372.74</v>
      </c>
      <c r="AC1003" s="26">
        <v>388.81</v>
      </c>
      <c r="AD1003" s="76">
        <f t="shared" si="218"/>
        <v>45668.4270833333</v>
      </c>
      <c r="AE1003" s="27">
        <f t="shared" si="219"/>
        <v>72.6000000000058</v>
      </c>
      <c r="AF1003" s="27">
        <f t="shared" si="220"/>
        <v>-1362.28</v>
      </c>
      <c r="AG1003" s="27">
        <f t="shared" si="221"/>
        <v>1206.5</v>
      </c>
      <c r="AH1003" s="27">
        <f t="shared" si="222"/>
        <v>-634.400000000001</v>
      </c>
      <c r="AI1003" s="27">
        <f t="shared" si="223"/>
        <v>798</v>
      </c>
      <c r="AJ1003" s="27">
        <f t="shared" si="224"/>
        <v>64.78</v>
      </c>
      <c r="AK1003" s="26">
        <f>INDEX(检修、备用和必开!I:I,MATCH(统调负荷!$C1003,检修、备用和必开!$A:$A,0))</f>
        <v>9260.7254237288</v>
      </c>
    </row>
    <row r="1004" ht="13.8" spans="1:37">
      <c r="A1004" s="26">
        <f t="shared" si="213"/>
        <v>6</v>
      </c>
      <c r="B1004" s="26">
        <f t="shared" si="225"/>
        <v>10</v>
      </c>
      <c r="C1004" t="s">
        <v>32</v>
      </c>
      <c r="D1004" s="75">
        <v>0.4375</v>
      </c>
      <c r="E1004" s="26">
        <v>95905</v>
      </c>
      <c r="F1004" s="26">
        <v>43850.1</v>
      </c>
      <c r="G1004" s="26">
        <v>15934</v>
      </c>
      <c r="H1004" s="26">
        <v>25150.6</v>
      </c>
      <c r="I1004" s="26">
        <v>12377</v>
      </c>
      <c r="J1004" s="26">
        <v>-1406.7</v>
      </c>
      <c r="K1004" s="26">
        <f t="shared" si="226"/>
        <v>37183.1</v>
      </c>
      <c r="L1004" s="27">
        <f t="shared" si="214"/>
        <v>1.86758500501572</v>
      </c>
      <c r="M1004" s="75">
        <v>0.4375</v>
      </c>
      <c r="N1004" s="26">
        <v>96250.3</v>
      </c>
      <c r="O1004" s="26">
        <v>42663.14</v>
      </c>
      <c r="P1004" s="26">
        <v>16706.2</v>
      </c>
      <c r="Q1004" s="26">
        <v>25248</v>
      </c>
      <c r="R1004" s="26">
        <v>13037</v>
      </c>
      <c r="S1004" s="26">
        <v>-1404.04</v>
      </c>
      <c r="T1004" s="26">
        <f t="shared" si="215"/>
        <v>35996.14</v>
      </c>
      <c r="U1004" s="27">
        <f t="shared" si="216"/>
        <v>1.57515718091899</v>
      </c>
      <c r="V1004" s="26">
        <f>INDEX(检修、备用和必开!B:B,MATCH(统调负荷!$C1004,检修、备用和必开!$A:$A,0))</f>
        <v>24069.8</v>
      </c>
      <c r="W1004" s="26">
        <f>INDEX(检修、备用和必开!C:C,MATCH(统调负荷!$C1004,检修、备用和必开!$A:$A,0))</f>
        <v>0</v>
      </c>
      <c r="X1004" s="26">
        <f>INDEX(检修、备用和必开!D:D,MATCH(统调负荷!$C1004,检修、备用和必开!$A:$A,0))</f>
        <v>8090</v>
      </c>
      <c r="Y1004" s="26">
        <f>INDEX(检修、备用和必开!E:E,MATCH(统调负荷!$C1004,检修、备用和必开!$A:$A,0))</f>
        <v>6667</v>
      </c>
      <c r="Z1004" s="26">
        <f>INDEX(检修、备用和必开!F:F,MATCH(统调负荷!$C1004,检修、备用和必开!$A:$A,0))</f>
        <v>980</v>
      </c>
      <c r="AA1004" s="26">
        <f t="shared" si="217"/>
        <v>69442.6</v>
      </c>
      <c r="AB1004" s="26">
        <v>358.07</v>
      </c>
      <c r="AC1004" s="26">
        <v>392.15</v>
      </c>
      <c r="AD1004" s="76">
        <f t="shared" si="218"/>
        <v>45668.4375</v>
      </c>
      <c r="AE1004" s="27">
        <f t="shared" si="219"/>
        <v>345.300000000003</v>
      </c>
      <c r="AF1004" s="27">
        <f t="shared" si="220"/>
        <v>-1186.96</v>
      </c>
      <c r="AG1004" s="27">
        <f t="shared" si="221"/>
        <v>772.200000000001</v>
      </c>
      <c r="AH1004" s="27">
        <f t="shared" si="222"/>
        <v>97.4000000000015</v>
      </c>
      <c r="AI1004" s="27">
        <f t="shared" si="223"/>
        <v>660</v>
      </c>
      <c r="AJ1004" s="27">
        <f t="shared" si="224"/>
        <v>2.66000000000008</v>
      </c>
      <c r="AK1004" s="26">
        <f>INDEX(检修、备用和必开!I:I,MATCH(统调负荷!$C1004,检修、备用和必开!$A:$A,0))</f>
        <v>9260.7254237288</v>
      </c>
    </row>
    <row r="1005" ht="13.8" spans="1:37">
      <c r="A1005" s="26">
        <f t="shared" si="213"/>
        <v>6</v>
      </c>
      <c r="B1005" s="26">
        <f t="shared" si="225"/>
        <v>10</v>
      </c>
      <c r="C1005" t="s">
        <v>32</v>
      </c>
      <c r="D1005" s="75">
        <v>0.447916666666667</v>
      </c>
      <c r="E1005" s="26">
        <v>95760</v>
      </c>
      <c r="F1005" s="26">
        <v>44454.1</v>
      </c>
      <c r="G1005" s="26">
        <v>15228</v>
      </c>
      <c r="H1005" s="26">
        <v>24667.8</v>
      </c>
      <c r="I1005" s="26">
        <v>12817</v>
      </c>
      <c r="J1005" s="26">
        <v>-1406.9</v>
      </c>
      <c r="K1005" s="26">
        <f t="shared" si="226"/>
        <v>37787.1</v>
      </c>
      <c r="L1005" s="27">
        <f t="shared" si="214"/>
        <v>1.83773298294921</v>
      </c>
      <c r="M1005" s="75">
        <v>0.447916666666667</v>
      </c>
      <c r="N1005" s="26">
        <v>96059.4</v>
      </c>
      <c r="O1005" s="26">
        <v>43455.46</v>
      </c>
      <c r="P1005" s="26">
        <v>15106.1</v>
      </c>
      <c r="Q1005" s="26">
        <v>25318.5</v>
      </c>
      <c r="R1005" s="26">
        <v>13548.5</v>
      </c>
      <c r="S1005" s="26">
        <v>-1369.16</v>
      </c>
      <c r="T1005" s="26">
        <f t="shared" si="215"/>
        <v>36788.46</v>
      </c>
      <c r="U1005" s="27">
        <f t="shared" si="216"/>
        <v>1.54734810419074</v>
      </c>
      <c r="V1005" s="26">
        <f>INDEX(检修、备用和必开!B:B,MATCH(统调负荷!$C1005,检修、备用和必开!$A:$A,0))</f>
        <v>24069.8</v>
      </c>
      <c r="W1005" s="26">
        <f>INDEX(检修、备用和必开!C:C,MATCH(统调负荷!$C1005,检修、备用和必开!$A:$A,0))</f>
        <v>0</v>
      </c>
      <c r="X1005" s="26">
        <f>INDEX(检修、备用和必开!D:D,MATCH(统调负荷!$C1005,检修、备用和必开!$A:$A,0))</f>
        <v>8090</v>
      </c>
      <c r="Y1005" s="26">
        <f>INDEX(检修、备用和必开!E:E,MATCH(统调负荷!$C1005,检修、备用和必开!$A:$A,0))</f>
        <v>6667</v>
      </c>
      <c r="Z1005" s="26">
        <f>INDEX(检修、备用和必开!F:F,MATCH(统调负荷!$C1005,检修、备用和必开!$A:$A,0))</f>
        <v>980</v>
      </c>
      <c r="AA1005" s="26">
        <f t="shared" si="217"/>
        <v>69442.6</v>
      </c>
      <c r="AB1005" s="26">
        <v>404.17</v>
      </c>
      <c r="AC1005" s="26">
        <v>718.24</v>
      </c>
      <c r="AD1005" s="76">
        <f t="shared" si="218"/>
        <v>45668.4479166667</v>
      </c>
      <c r="AE1005" s="27">
        <f t="shared" si="219"/>
        <v>299.399999999994</v>
      </c>
      <c r="AF1005" s="27">
        <f t="shared" si="220"/>
        <v>-998.639999999999</v>
      </c>
      <c r="AG1005" s="27">
        <f t="shared" si="221"/>
        <v>-121.9</v>
      </c>
      <c r="AH1005" s="27">
        <f t="shared" si="222"/>
        <v>650.700000000001</v>
      </c>
      <c r="AI1005" s="27">
        <f t="shared" si="223"/>
        <v>731.5</v>
      </c>
      <c r="AJ1005" s="27">
        <f t="shared" si="224"/>
        <v>37.74</v>
      </c>
      <c r="AK1005" s="26">
        <f>INDEX(检修、备用和必开!I:I,MATCH(统调负荷!$C1005,检修、备用和必开!$A:$A,0))</f>
        <v>9260.7254237288</v>
      </c>
    </row>
    <row r="1006" ht="13.8" spans="1:37">
      <c r="A1006" s="26">
        <f t="shared" si="213"/>
        <v>6</v>
      </c>
      <c r="B1006" s="26">
        <f t="shared" si="225"/>
        <v>11</v>
      </c>
      <c r="C1006" t="s">
        <v>32</v>
      </c>
      <c r="D1006" s="75">
        <v>0.458333333333333</v>
      </c>
      <c r="E1006" s="26">
        <v>95595</v>
      </c>
      <c r="F1006" s="26">
        <v>44454.3</v>
      </c>
      <c r="G1006" s="26">
        <v>14887</v>
      </c>
      <c r="H1006" s="26">
        <v>24482.8</v>
      </c>
      <c r="I1006" s="26">
        <v>13178</v>
      </c>
      <c r="J1006" s="26">
        <v>-1407.1</v>
      </c>
      <c r="K1006" s="26">
        <f t="shared" si="226"/>
        <v>37787.3</v>
      </c>
      <c r="L1006" s="27">
        <f t="shared" si="214"/>
        <v>1.8377232562263</v>
      </c>
      <c r="M1006" s="75">
        <v>0.458333333333333</v>
      </c>
      <c r="N1006" s="26">
        <v>95445.4</v>
      </c>
      <c r="O1006" s="26">
        <v>43520.18</v>
      </c>
      <c r="P1006" s="26">
        <v>14029.3</v>
      </c>
      <c r="Q1006" s="26">
        <v>24852.6</v>
      </c>
      <c r="R1006" s="26">
        <v>14380.2</v>
      </c>
      <c r="S1006" s="26">
        <v>-1336.88</v>
      </c>
      <c r="T1006" s="26">
        <f t="shared" si="215"/>
        <v>36853.18</v>
      </c>
      <c r="U1006" s="27">
        <f t="shared" si="216"/>
        <v>1.54511986023241</v>
      </c>
      <c r="V1006" s="26">
        <f>INDEX(检修、备用和必开!B:B,MATCH(统调负荷!$C1006,检修、备用和必开!$A:$A,0))</f>
        <v>24069.8</v>
      </c>
      <c r="W1006" s="26">
        <f>INDEX(检修、备用和必开!C:C,MATCH(统调负荷!$C1006,检修、备用和必开!$A:$A,0))</f>
        <v>0</v>
      </c>
      <c r="X1006" s="26">
        <f>INDEX(检修、备用和必开!D:D,MATCH(统调负荷!$C1006,检修、备用和必开!$A:$A,0))</f>
        <v>8090</v>
      </c>
      <c r="Y1006" s="26">
        <f>INDEX(检修、备用和必开!E:E,MATCH(统调负荷!$C1006,检修、备用和必开!$A:$A,0))</f>
        <v>6667</v>
      </c>
      <c r="Z1006" s="26">
        <f>INDEX(检修、备用和必开!F:F,MATCH(统调负荷!$C1006,检修、备用和必开!$A:$A,0))</f>
        <v>980</v>
      </c>
      <c r="AA1006" s="26">
        <f t="shared" si="217"/>
        <v>69442.6</v>
      </c>
      <c r="AB1006" s="26">
        <v>386.86</v>
      </c>
      <c r="AC1006" s="26">
        <v>483.01</v>
      </c>
      <c r="AD1006" s="76">
        <f t="shared" si="218"/>
        <v>45668.4583333333</v>
      </c>
      <c r="AE1006" s="27">
        <f t="shared" si="219"/>
        <v>-149.600000000006</v>
      </c>
      <c r="AF1006" s="27">
        <f t="shared" si="220"/>
        <v>-934.120000000003</v>
      </c>
      <c r="AG1006" s="27">
        <f t="shared" si="221"/>
        <v>-857.700000000001</v>
      </c>
      <c r="AH1006" s="27">
        <f t="shared" si="222"/>
        <v>369.799999999999</v>
      </c>
      <c r="AI1006" s="27">
        <f t="shared" si="223"/>
        <v>1202.2</v>
      </c>
      <c r="AJ1006" s="27">
        <f t="shared" si="224"/>
        <v>70.2199999999998</v>
      </c>
      <c r="AK1006" s="26">
        <f>INDEX(检修、备用和必开!I:I,MATCH(统调负荷!$C1006,检修、备用和必开!$A:$A,0))</f>
        <v>9260.7254237288</v>
      </c>
    </row>
    <row r="1007" ht="13.8" spans="1:37">
      <c r="A1007" s="26">
        <f t="shared" si="213"/>
        <v>6</v>
      </c>
      <c r="B1007" s="26">
        <f t="shared" si="225"/>
        <v>11</v>
      </c>
      <c r="C1007" t="s">
        <v>32</v>
      </c>
      <c r="D1007" s="75">
        <v>0.46875</v>
      </c>
      <c r="E1007" s="26">
        <v>94995</v>
      </c>
      <c r="F1007" s="26">
        <v>43588.2</v>
      </c>
      <c r="G1007" s="26">
        <v>14955</v>
      </c>
      <c r="H1007" s="26">
        <v>24382.7</v>
      </c>
      <c r="I1007" s="26">
        <v>13476</v>
      </c>
      <c r="J1007" s="26">
        <v>-1406.9</v>
      </c>
      <c r="K1007" s="26">
        <f t="shared" si="226"/>
        <v>36921.2</v>
      </c>
      <c r="L1007" s="27">
        <f t="shared" si="214"/>
        <v>1.88083269232853</v>
      </c>
      <c r="M1007" s="75">
        <v>0.46875</v>
      </c>
      <c r="N1007" s="26">
        <v>95461.7</v>
      </c>
      <c r="O1007" s="26">
        <v>43281.18</v>
      </c>
      <c r="P1007" s="26">
        <v>14503.2</v>
      </c>
      <c r="Q1007" s="26">
        <v>24175</v>
      </c>
      <c r="R1007" s="26">
        <v>14792.9</v>
      </c>
      <c r="S1007" s="26">
        <v>-1290.58</v>
      </c>
      <c r="T1007" s="26">
        <f t="shared" si="215"/>
        <v>36614.18</v>
      </c>
      <c r="U1007" s="27">
        <f t="shared" si="216"/>
        <v>1.55338046688252</v>
      </c>
      <c r="V1007" s="26">
        <f>INDEX(检修、备用和必开!B:B,MATCH(统调负荷!$C1007,检修、备用和必开!$A:$A,0))</f>
        <v>24069.8</v>
      </c>
      <c r="W1007" s="26">
        <f>INDEX(检修、备用和必开!C:C,MATCH(统调负荷!$C1007,检修、备用和必开!$A:$A,0))</f>
        <v>0</v>
      </c>
      <c r="X1007" s="26">
        <f>INDEX(检修、备用和必开!D:D,MATCH(统调负荷!$C1007,检修、备用和必开!$A:$A,0))</f>
        <v>8090</v>
      </c>
      <c r="Y1007" s="26">
        <f>INDEX(检修、备用和必开!E:E,MATCH(统调负荷!$C1007,检修、备用和必开!$A:$A,0))</f>
        <v>6667</v>
      </c>
      <c r="Z1007" s="26">
        <f>INDEX(检修、备用和必开!F:F,MATCH(统调负荷!$C1007,检修、备用和必开!$A:$A,0))</f>
        <v>980</v>
      </c>
      <c r="AA1007" s="26">
        <f t="shared" si="217"/>
        <v>69442.6</v>
      </c>
      <c r="AB1007" s="26">
        <v>385.68</v>
      </c>
      <c r="AC1007" s="26">
        <v>455.91</v>
      </c>
      <c r="AD1007" s="76">
        <f t="shared" si="218"/>
        <v>45668.46875</v>
      </c>
      <c r="AE1007" s="27">
        <f t="shared" si="219"/>
        <v>466.699999999997</v>
      </c>
      <c r="AF1007" s="27">
        <f t="shared" si="220"/>
        <v>-307.019999999997</v>
      </c>
      <c r="AG1007" s="27">
        <f t="shared" si="221"/>
        <v>-451.799999999999</v>
      </c>
      <c r="AH1007" s="27">
        <f t="shared" si="222"/>
        <v>-207.700000000001</v>
      </c>
      <c r="AI1007" s="27">
        <f t="shared" si="223"/>
        <v>1316.9</v>
      </c>
      <c r="AJ1007" s="27">
        <f t="shared" si="224"/>
        <v>116.32</v>
      </c>
      <c r="AK1007" s="26">
        <f>INDEX(检修、备用和必开!I:I,MATCH(统调负荷!$C1007,检修、备用和必开!$A:$A,0))</f>
        <v>9260.7254237288</v>
      </c>
    </row>
    <row r="1008" ht="13.8" spans="1:37">
      <c r="A1008" s="26">
        <f t="shared" si="213"/>
        <v>6</v>
      </c>
      <c r="B1008" s="26">
        <f t="shared" si="225"/>
        <v>11</v>
      </c>
      <c r="C1008" t="s">
        <v>32</v>
      </c>
      <c r="D1008" s="75">
        <v>0.479166666666667</v>
      </c>
      <c r="E1008" s="26">
        <v>93085</v>
      </c>
      <c r="F1008" s="26">
        <v>41892.39</v>
      </c>
      <c r="G1008" s="26">
        <v>14623</v>
      </c>
      <c r="H1008" s="26">
        <v>24237.5</v>
      </c>
      <c r="I1008" s="26">
        <v>13739</v>
      </c>
      <c r="J1008" s="26">
        <v>-1406.89</v>
      </c>
      <c r="K1008" s="26">
        <f t="shared" si="226"/>
        <v>35225.39</v>
      </c>
      <c r="L1008" s="27">
        <f t="shared" si="214"/>
        <v>1.97137916712916</v>
      </c>
      <c r="M1008" s="75">
        <v>0.479166666666667</v>
      </c>
      <c r="N1008" s="26">
        <v>93905.4</v>
      </c>
      <c r="O1008" s="26">
        <v>42263.05</v>
      </c>
      <c r="P1008" s="26">
        <v>14052.2</v>
      </c>
      <c r="Q1008" s="26">
        <v>23886.7</v>
      </c>
      <c r="R1008" s="26">
        <v>15013.4</v>
      </c>
      <c r="S1008" s="26">
        <v>-1309.95</v>
      </c>
      <c r="T1008" s="26">
        <f t="shared" si="215"/>
        <v>35596.05</v>
      </c>
      <c r="U1008" s="27">
        <f t="shared" si="216"/>
        <v>1.58958294466998</v>
      </c>
      <c r="V1008" s="26">
        <f>INDEX(检修、备用和必开!B:B,MATCH(统调负荷!$C1008,检修、备用和必开!$A:$A,0))</f>
        <v>24069.8</v>
      </c>
      <c r="W1008" s="26">
        <f>INDEX(检修、备用和必开!C:C,MATCH(统调负荷!$C1008,检修、备用和必开!$A:$A,0))</f>
        <v>0</v>
      </c>
      <c r="X1008" s="26">
        <f>INDEX(检修、备用和必开!D:D,MATCH(统调负荷!$C1008,检修、备用和必开!$A:$A,0))</f>
        <v>8090</v>
      </c>
      <c r="Y1008" s="26">
        <f>INDEX(检修、备用和必开!E:E,MATCH(统调负荷!$C1008,检修、备用和必开!$A:$A,0))</f>
        <v>6667</v>
      </c>
      <c r="Z1008" s="26">
        <f>INDEX(检修、备用和必开!F:F,MATCH(统调负荷!$C1008,检修、备用和必开!$A:$A,0))</f>
        <v>980</v>
      </c>
      <c r="AA1008" s="26">
        <f t="shared" si="217"/>
        <v>69442.6</v>
      </c>
      <c r="AB1008" s="26">
        <v>347.3</v>
      </c>
      <c r="AC1008" s="26">
        <v>381.84</v>
      </c>
      <c r="AD1008" s="76">
        <f t="shared" si="218"/>
        <v>45668.4791666667</v>
      </c>
      <c r="AE1008" s="27">
        <f t="shared" si="219"/>
        <v>820.399999999994</v>
      </c>
      <c r="AF1008" s="27">
        <f t="shared" si="220"/>
        <v>370.660000000003</v>
      </c>
      <c r="AG1008" s="27">
        <f t="shared" si="221"/>
        <v>-570.799999999999</v>
      </c>
      <c r="AH1008" s="27">
        <f t="shared" si="222"/>
        <v>-350.799999999999</v>
      </c>
      <c r="AI1008" s="27">
        <f t="shared" si="223"/>
        <v>1274.4</v>
      </c>
      <c r="AJ1008" s="27">
        <f t="shared" si="224"/>
        <v>96.9400000000001</v>
      </c>
      <c r="AK1008" s="26">
        <f>INDEX(检修、备用和必开!I:I,MATCH(统调负荷!$C1008,检修、备用和必开!$A:$A,0))</f>
        <v>9260.7254237288</v>
      </c>
    </row>
    <row r="1009" ht="13.8" spans="1:37">
      <c r="A1009" s="26">
        <f t="shared" si="213"/>
        <v>6</v>
      </c>
      <c r="B1009" s="26">
        <f t="shared" si="225"/>
        <v>11</v>
      </c>
      <c r="C1009" t="s">
        <v>32</v>
      </c>
      <c r="D1009" s="75">
        <v>0.489583333333333</v>
      </c>
      <c r="E1009" s="26">
        <v>90195</v>
      </c>
      <c r="F1009" s="26">
        <v>39107.09</v>
      </c>
      <c r="G1009" s="26">
        <v>14588</v>
      </c>
      <c r="H1009" s="26">
        <v>24035.8</v>
      </c>
      <c r="I1009" s="26">
        <v>13871</v>
      </c>
      <c r="J1009" s="26">
        <v>-1406.89</v>
      </c>
      <c r="K1009" s="26">
        <f t="shared" si="226"/>
        <v>32440.09</v>
      </c>
      <c r="L1009" s="27">
        <f t="shared" si="214"/>
        <v>2.14064141005774</v>
      </c>
      <c r="M1009" s="75">
        <v>0.489583333333333</v>
      </c>
      <c r="N1009" s="26">
        <v>91094.9</v>
      </c>
      <c r="O1009" s="26">
        <v>40037.76</v>
      </c>
      <c r="P1009" s="26">
        <v>14844</v>
      </c>
      <c r="Q1009" s="26">
        <v>22492.3</v>
      </c>
      <c r="R1009" s="26">
        <v>15017.7</v>
      </c>
      <c r="S1009" s="26">
        <v>-1296.86</v>
      </c>
      <c r="T1009" s="26">
        <f t="shared" si="215"/>
        <v>33370.76</v>
      </c>
      <c r="U1009" s="27">
        <f t="shared" si="216"/>
        <v>1.67489935061489</v>
      </c>
      <c r="V1009" s="26">
        <f>INDEX(检修、备用和必开!B:B,MATCH(统调负荷!$C1009,检修、备用和必开!$A:$A,0))</f>
        <v>24069.8</v>
      </c>
      <c r="W1009" s="26">
        <f>INDEX(检修、备用和必开!C:C,MATCH(统调负荷!$C1009,检修、备用和必开!$A:$A,0))</f>
        <v>0</v>
      </c>
      <c r="X1009" s="26">
        <f>INDEX(检修、备用和必开!D:D,MATCH(统调负荷!$C1009,检修、备用和必开!$A:$A,0))</f>
        <v>8090</v>
      </c>
      <c r="Y1009" s="26">
        <f>INDEX(检修、备用和必开!E:E,MATCH(统调负荷!$C1009,检修、备用和必开!$A:$A,0))</f>
        <v>6667</v>
      </c>
      <c r="Z1009" s="26">
        <f>INDEX(检修、备用和必开!F:F,MATCH(统调负荷!$C1009,检修、备用和必开!$A:$A,0))</f>
        <v>980</v>
      </c>
      <c r="AA1009" s="26">
        <f t="shared" si="217"/>
        <v>69442.6</v>
      </c>
      <c r="AB1009" s="26">
        <v>292.68</v>
      </c>
      <c r="AC1009" s="26">
        <v>317.58</v>
      </c>
      <c r="AD1009" s="76">
        <f t="shared" si="218"/>
        <v>45668.4895833333</v>
      </c>
      <c r="AE1009" s="27">
        <f t="shared" si="219"/>
        <v>899.899999999994</v>
      </c>
      <c r="AF1009" s="27">
        <f t="shared" si="220"/>
        <v>930.670000000006</v>
      </c>
      <c r="AG1009" s="27">
        <f t="shared" si="221"/>
        <v>256</v>
      </c>
      <c r="AH1009" s="27">
        <f t="shared" si="222"/>
        <v>-1543.5</v>
      </c>
      <c r="AI1009" s="27">
        <f t="shared" si="223"/>
        <v>1146.7</v>
      </c>
      <c r="AJ1009" s="27">
        <f t="shared" si="224"/>
        <v>110.03</v>
      </c>
      <c r="AK1009" s="26">
        <f>INDEX(检修、备用和必开!I:I,MATCH(统调负荷!$C1009,检修、备用和必开!$A:$A,0))</f>
        <v>9260.7254237288</v>
      </c>
    </row>
    <row r="1010" ht="13.8" spans="1:37">
      <c r="A1010" s="26">
        <f t="shared" si="213"/>
        <v>6</v>
      </c>
      <c r="B1010" s="26">
        <f t="shared" si="225"/>
        <v>12</v>
      </c>
      <c r="C1010" t="s">
        <v>32</v>
      </c>
      <c r="D1010" s="75">
        <v>0.5</v>
      </c>
      <c r="E1010" s="26">
        <v>84730</v>
      </c>
      <c r="F1010" s="26">
        <v>35932.89</v>
      </c>
      <c r="G1010" s="26">
        <v>13790</v>
      </c>
      <c r="H1010" s="26">
        <v>22436</v>
      </c>
      <c r="I1010" s="26">
        <v>13978</v>
      </c>
      <c r="J1010" s="26">
        <v>-1406.89</v>
      </c>
      <c r="K1010" s="26">
        <f t="shared" si="226"/>
        <v>29265.89</v>
      </c>
      <c r="L1010" s="27">
        <f t="shared" si="214"/>
        <v>2.37281695516521</v>
      </c>
      <c r="M1010" s="75">
        <v>0.5</v>
      </c>
      <c r="N1010" s="26">
        <v>84723.9</v>
      </c>
      <c r="O1010" s="26">
        <v>37458.1</v>
      </c>
      <c r="P1010" s="26">
        <v>13736.4</v>
      </c>
      <c r="Q1010" s="26">
        <v>19632</v>
      </c>
      <c r="R1010" s="26">
        <v>15237</v>
      </c>
      <c r="S1010" s="26">
        <v>-1339.6</v>
      </c>
      <c r="T1010" s="26">
        <f t="shared" si="215"/>
        <v>30791.1</v>
      </c>
      <c r="U1010" s="27">
        <f t="shared" si="216"/>
        <v>1.78602457235006</v>
      </c>
      <c r="V1010" s="26">
        <f>INDEX(检修、备用和必开!B:B,MATCH(统调负荷!$C1010,检修、备用和必开!$A:$A,0))</f>
        <v>24069.8</v>
      </c>
      <c r="W1010" s="26">
        <f>INDEX(检修、备用和必开!C:C,MATCH(统调负荷!$C1010,检修、备用和必开!$A:$A,0))</f>
        <v>0</v>
      </c>
      <c r="X1010" s="26">
        <f>INDEX(检修、备用和必开!D:D,MATCH(统调负荷!$C1010,检修、备用和必开!$A:$A,0))</f>
        <v>8090</v>
      </c>
      <c r="Y1010" s="26">
        <f>INDEX(检修、备用和必开!E:E,MATCH(统调负荷!$C1010,检修、备用和必开!$A:$A,0))</f>
        <v>6667</v>
      </c>
      <c r="Z1010" s="26">
        <f>INDEX(检修、备用和必开!F:F,MATCH(统调负荷!$C1010,检修、备用和必开!$A:$A,0))</f>
        <v>980</v>
      </c>
      <c r="AA1010" s="26">
        <f t="shared" si="217"/>
        <v>69442.6</v>
      </c>
      <c r="AB1010" s="26">
        <v>286.77</v>
      </c>
      <c r="AC1010" s="26">
        <v>308.81</v>
      </c>
      <c r="AD1010" s="76">
        <f t="shared" si="218"/>
        <v>45668.5</v>
      </c>
      <c r="AE1010" s="27">
        <f t="shared" si="219"/>
        <v>-6.10000000000582</v>
      </c>
      <c r="AF1010" s="27">
        <f t="shared" si="220"/>
        <v>1525.21</v>
      </c>
      <c r="AG1010" s="27">
        <f t="shared" si="221"/>
        <v>-53.6000000000004</v>
      </c>
      <c r="AH1010" s="27">
        <f t="shared" si="222"/>
        <v>-2804</v>
      </c>
      <c r="AI1010" s="27">
        <f t="shared" si="223"/>
        <v>1259</v>
      </c>
      <c r="AJ1010" s="27">
        <f t="shared" si="224"/>
        <v>67.2900000000002</v>
      </c>
      <c r="AK1010" s="26">
        <f>INDEX(检修、备用和必开!I:I,MATCH(统调负荷!$C1010,检修、备用和必开!$A:$A,0))</f>
        <v>9260.7254237288</v>
      </c>
    </row>
    <row r="1011" ht="13.8" spans="1:37">
      <c r="A1011" s="26">
        <f t="shared" si="213"/>
        <v>6</v>
      </c>
      <c r="B1011" s="26">
        <f t="shared" si="225"/>
        <v>12</v>
      </c>
      <c r="C1011" t="s">
        <v>32</v>
      </c>
      <c r="D1011" s="75">
        <v>0.510416666666667</v>
      </c>
      <c r="E1011" s="26">
        <v>83695</v>
      </c>
      <c r="F1011" s="26">
        <v>35976.5</v>
      </c>
      <c r="G1011" s="26">
        <v>13512</v>
      </c>
      <c r="H1011" s="26">
        <v>21552.6</v>
      </c>
      <c r="I1011" s="26">
        <v>14061</v>
      </c>
      <c r="J1011" s="26">
        <v>-1407.1</v>
      </c>
      <c r="K1011" s="26">
        <f t="shared" si="226"/>
        <v>29309.5</v>
      </c>
      <c r="L1011" s="27">
        <f t="shared" si="214"/>
        <v>2.36928640884355</v>
      </c>
      <c r="M1011" s="75">
        <v>0.510416666666667</v>
      </c>
      <c r="N1011" s="26">
        <v>84814.1</v>
      </c>
      <c r="O1011" s="26">
        <v>37142.78</v>
      </c>
      <c r="P1011" s="26">
        <v>13186.7</v>
      </c>
      <c r="Q1011" s="26">
        <v>20419.4</v>
      </c>
      <c r="R1011" s="26">
        <v>15376.4</v>
      </c>
      <c r="S1011" s="26">
        <v>-1311.18</v>
      </c>
      <c r="T1011" s="26">
        <f t="shared" si="215"/>
        <v>30475.78</v>
      </c>
      <c r="U1011" s="27">
        <f t="shared" si="216"/>
        <v>1.8006273955823</v>
      </c>
      <c r="V1011" s="26">
        <f>INDEX(检修、备用和必开!B:B,MATCH(统调负荷!$C1011,检修、备用和必开!$A:$A,0))</f>
        <v>24069.8</v>
      </c>
      <c r="W1011" s="26">
        <f>INDEX(检修、备用和必开!C:C,MATCH(统调负荷!$C1011,检修、备用和必开!$A:$A,0))</f>
        <v>0</v>
      </c>
      <c r="X1011" s="26">
        <f>INDEX(检修、备用和必开!D:D,MATCH(统调负荷!$C1011,检修、备用和必开!$A:$A,0))</f>
        <v>8090</v>
      </c>
      <c r="Y1011" s="26">
        <f>INDEX(检修、备用和必开!E:E,MATCH(统调负荷!$C1011,检修、备用和必开!$A:$A,0))</f>
        <v>6667</v>
      </c>
      <c r="Z1011" s="26">
        <f>INDEX(检修、备用和必开!F:F,MATCH(统调负荷!$C1011,检修、备用和必开!$A:$A,0))</f>
        <v>980</v>
      </c>
      <c r="AA1011" s="26">
        <f t="shared" si="217"/>
        <v>69442.6</v>
      </c>
      <c r="AB1011" s="26">
        <v>298.67</v>
      </c>
      <c r="AC1011" s="26">
        <v>435.96</v>
      </c>
      <c r="AD1011" s="76">
        <f t="shared" si="218"/>
        <v>45668.5104166667</v>
      </c>
      <c r="AE1011" s="27">
        <f t="shared" si="219"/>
        <v>1119.10000000001</v>
      </c>
      <c r="AF1011" s="27">
        <f t="shared" si="220"/>
        <v>1166.28</v>
      </c>
      <c r="AG1011" s="27">
        <f t="shared" si="221"/>
        <v>-325.299999999999</v>
      </c>
      <c r="AH1011" s="27">
        <f t="shared" si="222"/>
        <v>-1133.2</v>
      </c>
      <c r="AI1011" s="27">
        <f t="shared" si="223"/>
        <v>1315.4</v>
      </c>
      <c r="AJ1011" s="27">
        <f t="shared" si="224"/>
        <v>95.9199999999998</v>
      </c>
      <c r="AK1011" s="26">
        <f>INDEX(检修、备用和必开!I:I,MATCH(统调负荷!$C1011,检修、备用和必开!$A:$A,0))</f>
        <v>9260.7254237288</v>
      </c>
    </row>
    <row r="1012" ht="13.8" spans="1:37">
      <c r="A1012" s="26">
        <f t="shared" si="213"/>
        <v>6</v>
      </c>
      <c r="B1012" s="26">
        <f t="shared" si="225"/>
        <v>12</v>
      </c>
      <c r="C1012" t="s">
        <v>32</v>
      </c>
      <c r="D1012" s="75">
        <v>0.520833333333333</v>
      </c>
      <c r="E1012" s="26">
        <v>83360</v>
      </c>
      <c r="F1012" s="26">
        <v>36236.7</v>
      </c>
      <c r="G1012" s="26">
        <v>13095</v>
      </c>
      <c r="H1012" s="26">
        <v>21353</v>
      </c>
      <c r="I1012" s="26">
        <v>14082</v>
      </c>
      <c r="J1012" s="26">
        <v>-1406.7</v>
      </c>
      <c r="K1012" s="26">
        <f t="shared" si="226"/>
        <v>29569.7</v>
      </c>
      <c r="L1012" s="27">
        <f t="shared" si="214"/>
        <v>2.34843775892214</v>
      </c>
      <c r="M1012" s="75">
        <v>0.520833333333333</v>
      </c>
      <c r="N1012" s="26">
        <v>84391.4</v>
      </c>
      <c r="O1012" s="26">
        <v>36704.98</v>
      </c>
      <c r="P1012" s="26">
        <v>11739.3</v>
      </c>
      <c r="Q1012" s="26">
        <v>21817.7</v>
      </c>
      <c r="R1012" s="26">
        <v>15460.6</v>
      </c>
      <c r="S1012" s="26">
        <v>-1331.18</v>
      </c>
      <c r="T1012" s="26">
        <f t="shared" si="215"/>
        <v>30037.98</v>
      </c>
      <c r="U1012" s="27">
        <f t="shared" si="216"/>
        <v>1.82130288570231</v>
      </c>
      <c r="V1012" s="26">
        <f>INDEX(检修、备用和必开!B:B,MATCH(统调负荷!$C1012,检修、备用和必开!$A:$A,0))</f>
        <v>24069.8</v>
      </c>
      <c r="W1012" s="26">
        <f>INDEX(检修、备用和必开!C:C,MATCH(统调负荷!$C1012,检修、备用和必开!$A:$A,0))</f>
        <v>0</v>
      </c>
      <c r="X1012" s="26">
        <f>INDEX(检修、备用和必开!D:D,MATCH(统调负荷!$C1012,检修、备用和必开!$A:$A,0))</f>
        <v>8090</v>
      </c>
      <c r="Y1012" s="26">
        <f>INDEX(检修、备用和必开!E:E,MATCH(统调负荷!$C1012,检修、备用和必开!$A:$A,0))</f>
        <v>6667</v>
      </c>
      <c r="Z1012" s="26">
        <f>INDEX(检修、备用和必开!F:F,MATCH(统调负荷!$C1012,检修、备用和必开!$A:$A,0))</f>
        <v>980</v>
      </c>
      <c r="AA1012" s="26">
        <f t="shared" si="217"/>
        <v>69442.6</v>
      </c>
      <c r="AB1012" s="26">
        <v>376.25</v>
      </c>
      <c r="AC1012" s="26">
        <v>323.41</v>
      </c>
      <c r="AD1012" s="76">
        <f t="shared" si="218"/>
        <v>45668.5208333333</v>
      </c>
      <c r="AE1012" s="27">
        <f t="shared" si="219"/>
        <v>1031.39999999999</v>
      </c>
      <c r="AF1012" s="27">
        <f t="shared" si="220"/>
        <v>468.280000000006</v>
      </c>
      <c r="AG1012" s="27">
        <f t="shared" si="221"/>
        <v>-1355.7</v>
      </c>
      <c r="AH1012" s="27">
        <f t="shared" si="222"/>
        <v>464.700000000001</v>
      </c>
      <c r="AI1012" s="27">
        <f t="shared" si="223"/>
        <v>1378.6</v>
      </c>
      <c r="AJ1012" s="27">
        <f t="shared" si="224"/>
        <v>75.52</v>
      </c>
      <c r="AK1012" s="26">
        <f>INDEX(检修、备用和必开!I:I,MATCH(统调负荷!$C1012,检修、备用和必开!$A:$A,0))</f>
        <v>9260.7254237288</v>
      </c>
    </row>
    <row r="1013" ht="13.8" spans="1:37">
      <c r="A1013" s="26">
        <f t="shared" si="213"/>
        <v>6</v>
      </c>
      <c r="B1013" s="26">
        <f t="shared" si="225"/>
        <v>12</v>
      </c>
      <c r="C1013" t="s">
        <v>32</v>
      </c>
      <c r="D1013" s="75">
        <v>0.53125</v>
      </c>
      <c r="E1013" s="26">
        <v>82895</v>
      </c>
      <c r="F1013" s="26">
        <v>35798.2</v>
      </c>
      <c r="G1013" s="26">
        <v>13289</v>
      </c>
      <c r="H1013" s="26">
        <v>21145.7</v>
      </c>
      <c r="I1013" s="26">
        <v>14069</v>
      </c>
      <c r="J1013" s="26">
        <v>-1406.9</v>
      </c>
      <c r="K1013" s="26">
        <f t="shared" si="226"/>
        <v>29131.2</v>
      </c>
      <c r="L1013" s="27">
        <f t="shared" si="214"/>
        <v>2.38378782885703</v>
      </c>
      <c r="M1013" s="75">
        <v>0.53125</v>
      </c>
      <c r="N1013" s="26">
        <v>84262.9</v>
      </c>
      <c r="O1013" s="26">
        <v>37198.21</v>
      </c>
      <c r="P1013" s="26">
        <v>12590.1</v>
      </c>
      <c r="Q1013" s="26">
        <v>20363.5</v>
      </c>
      <c r="R1013" s="26">
        <v>15413.4</v>
      </c>
      <c r="S1013" s="26">
        <v>-1302.31</v>
      </c>
      <c r="T1013" s="26">
        <f t="shared" si="215"/>
        <v>30531.21</v>
      </c>
      <c r="U1013" s="27">
        <f t="shared" si="216"/>
        <v>1.79804309600864</v>
      </c>
      <c r="V1013" s="26">
        <f>INDEX(检修、备用和必开!B:B,MATCH(统调负荷!$C1013,检修、备用和必开!$A:$A,0))</f>
        <v>24069.8</v>
      </c>
      <c r="W1013" s="26">
        <f>INDEX(检修、备用和必开!C:C,MATCH(统调负荷!$C1013,检修、备用和必开!$A:$A,0))</f>
        <v>0</v>
      </c>
      <c r="X1013" s="26">
        <f>INDEX(检修、备用和必开!D:D,MATCH(统调负荷!$C1013,检修、备用和必开!$A:$A,0))</f>
        <v>8090</v>
      </c>
      <c r="Y1013" s="26">
        <f>INDEX(检修、备用和必开!E:E,MATCH(统调负荷!$C1013,检修、备用和必开!$A:$A,0))</f>
        <v>6667</v>
      </c>
      <c r="Z1013" s="26">
        <f>INDEX(检修、备用和必开!F:F,MATCH(统调负荷!$C1013,检修、备用和必开!$A:$A,0))</f>
        <v>980</v>
      </c>
      <c r="AA1013" s="26">
        <f t="shared" si="217"/>
        <v>69442.6</v>
      </c>
      <c r="AB1013" s="26">
        <v>340.33</v>
      </c>
      <c r="AC1013" s="26">
        <v>391.7</v>
      </c>
      <c r="AD1013" s="76">
        <f t="shared" si="218"/>
        <v>45668.53125</v>
      </c>
      <c r="AE1013" s="27">
        <f t="shared" si="219"/>
        <v>1367.89999999999</v>
      </c>
      <c r="AF1013" s="27">
        <f t="shared" si="220"/>
        <v>1400.01</v>
      </c>
      <c r="AG1013" s="27">
        <f t="shared" si="221"/>
        <v>-698.9</v>
      </c>
      <c r="AH1013" s="27">
        <f t="shared" si="222"/>
        <v>-782.200000000001</v>
      </c>
      <c r="AI1013" s="27">
        <f t="shared" si="223"/>
        <v>1344.4</v>
      </c>
      <c r="AJ1013" s="27">
        <f t="shared" si="224"/>
        <v>104.59</v>
      </c>
      <c r="AK1013" s="26">
        <f>INDEX(检修、备用和必开!I:I,MATCH(统调负荷!$C1013,检修、备用和必开!$A:$A,0))</f>
        <v>9260.7254237288</v>
      </c>
    </row>
    <row r="1014" ht="13.8" spans="1:37">
      <c r="A1014" s="26">
        <f t="shared" si="213"/>
        <v>6</v>
      </c>
      <c r="B1014" s="26">
        <f t="shared" si="225"/>
        <v>13</v>
      </c>
      <c r="C1014" t="s">
        <v>32</v>
      </c>
      <c r="D1014" s="75">
        <v>0.541666666666667</v>
      </c>
      <c r="E1014" s="26">
        <v>83015</v>
      </c>
      <c r="F1014" s="26">
        <v>35966.3</v>
      </c>
      <c r="G1014" s="26">
        <v>13289</v>
      </c>
      <c r="H1014" s="26">
        <v>21169.6</v>
      </c>
      <c r="I1014" s="26">
        <v>13997</v>
      </c>
      <c r="J1014" s="26">
        <v>-1406.9</v>
      </c>
      <c r="K1014" s="26">
        <f t="shared" si="226"/>
        <v>29299.3</v>
      </c>
      <c r="L1014" s="27">
        <f t="shared" si="214"/>
        <v>2.37011123132635</v>
      </c>
      <c r="M1014" s="75">
        <v>0.541666666666667</v>
      </c>
      <c r="N1014" s="26">
        <v>84428.3</v>
      </c>
      <c r="O1014" s="26">
        <v>38237.58</v>
      </c>
      <c r="P1014" s="26">
        <v>12415.1</v>
      </c>
      <c r="Q1014" s="26">
        <v>19805.8</v>
      </c>
      <c r="R1014" s="26">
        <v>15186.3</v>
      </c>
      <c r="S1014" s="26">
        <v>-1216.48</v>
      </c>
      <c r="T1014" s="26">
        <f t="shared" si="215"/>
        <v>31570.58</v>
      </c>
      <c r="U1014" s="27">
        <f t="shared" si="216"/>
        <v>1.75092245247044</v>
      </c>
      <c r="V1014" s="26">
        <f>INDEX(检修、备用和必开!B:B,MATCH(统调负荷!$C1014,检修、备用和必开!$A:$A,0))</f>
        <v>24069.8</v>
      </c>
      <c r="W1014" s="26">
        <f>INDEX(检修、备用和必开!C:C,MATCH(统调负荷!$C1014,检修、备用和必开!$A:$A,0))</f>
        <v>0</v>
      </c>
      <c r="X1014" s="26">
        <f>INDEX(检修、备用和必开!D:D,MATCH(统调负荷!$C1014,检修、备用和必开!$A:$A,0))</f>
        <v>8090</v>
      </c>
      <c r="Y1014" s="26">
        <f>INDEX(检修、备用和必开!E:E,MATCH(统调负荷!$C1014,检修、备用和必开!$A:$A,0))</f>
        <v>6667</v>
      </c>
      <c r="Z1014" s="26">
        <f>INDEX(检修、备用和必开!F:F,MATCH(统调负荷!$C1014,检修、备用和必开!$A:$A,0))</f>
        <v>980</v>
      </c>
      <c r="AA1014" s="26">
        <f t="shared" si="217"/>
        <v>69442.6</v>
      </c>
      <c r="AB1014" s="26">
        <v>322.87</v>
      </c>
      <c r="AC1014" s="26">
        <v>238.98</v>
      </c>
      <c r="AD1014" s="76">
        <f t="shared" si="218"/>
        <v>45668.5416666667</v>
      </c>
      <c r="AE1014" s="27">
        <f t="shared" si="219"/>
        <v>1413.3</v>
      </c>
      <c r="AF1014" s="27">
        <f t="shared" si="220"/>
        <v>2271.28</v>
      </c>
      <c r="AG1014" s="27">
        <f t="shared" si="221"/>
        <v>-873.9</v>
      </c>
      <c r="AH1014" s="27">
        <f t="shared" si="222"/>
        <v>-1363.8</v>
      </c>
      <c r="AI1014" s="27">
        <f t="shared" si="223"/>
        <v>1189.3</v>
      </c>
      <c r="AJ1014" s="27">
        <f t="shared" si="224"/>
        <v>190.42</v>
      </c>
      <c r="AK1014" s="26">
        <f>INDEX(检修、备用和必开!I:I,MATCH(统调负荷!$C1014,检修、备用和必开!$A:$A,0))</f>
        <v>9260.7254237288</v>
      </c>
    </row>
    <row r="1015" ht="13.8" spans="1:37">
      <c r="A1015" s="26">
        <f t="shared" si="213"/>
        <v>6</v>
      </c>
      <c r="B1015" s="26">
        <f t="shared" si="225"/>
        <v>13</v>
      </c>
      <c r="C1015" t="s">
        <v>32</v>
      </c>
      <c r="D1015" s="75">
        <v>0.552083333333333</v>
      </c>
      <c r="E1015" s="26">
        <v>84945</v>
      </c>
      <c r="F1015" s="26">
        <v>37593.7</v>
      </c>
      <c r="G1015" s="26">
        <v>13289</v>
      </c>
      <c r="H1015" s="26">
        <v>21585</v>
      </c>
      <c r="I1015" s="26">
        <v>13884</v>
      </c>
      <c r="J1015" s="26">
        <v>-1406.7</v>
      </c>
      <c r="K1015" s="26">
        <f t="shared" si="226"/>
        <v>30926.7</v>
      </c>
      <c r="L1015" s="27">
        <f t="shared" si="214"/>
        <v>2.24539313926154</v>
      </c>
      <c r="M1015" s="75">
        <v>0.552083333333333</v>
      </c>
      <c r="N1015" s="26">
        <v>85771.8</v>
      </c>
      <c r="O1015" s="26">
        <v>38530.81</v>
      </c>
      <c r="P1015" s="26">
        <v>12047.5</v>
      </c>
      <c r="Q1015" s="26">
        <v>21385.8</v>
      </c>
      <c r="R1015" s="26">
        <v>15050.9</v>
      </c>
      <c r="S1015" s="26">
        <v>-1243.21</v>
      </c>
      <c r="T1015" s="26">
        <f t="shared" si="215"/>
        <v>31863.81</v>
      </c>
      <c r="U1015" s="27">
        <f t="shared" si="216"/>
        <v>1.73807203868667</v>
      </c>
      <c r="V1015" s="26">
        <f>INDEX(检修、备用和必开!B:B,MATCH(统调负荷!$C1015,检修、备用和必开!$A:$A,0))</f>
        <v>24069.8</v>
      </c>
      <c r="W1015" s="26">
        <f>INDEX(检修、备用和必开!C:C,MATCH(统调负荷!$C1015,检修、备用和必开!$A:$A,0))</f>
        <v>0</v>
      </c>
      <c r="X1015" s="26">
        <f>INDEX(检修、备用和必开!D:D,MATCH(统调负荷!$C1015,检修、备用和必开!$A:$A,0))</f>
        <v>8090</v>
      </c>
      <c r="Y1015" s="26">
        <f>INDEX(检修、备用和必开!E:E,MATCH(统调负荷!$C1015,检修、备用和必开!$A:$A,0))</f>
        <v>6667</v>
      </c>
      <c r="Z1015" s="26">
        <f>INDEX(检修、备用和必开!F:F,MATCH(统调负荷!$C1015,检修、备用和必开!$A:$A,0))</f>
        <v>980</v>
      </c>
      <c r="AA1015" s="26">
        <f t="shared" si="217"/>
        <v>69442.6</v>
      </c>
      <c r="AB1015" s="26">
        <v>332.26</v>
      </c>
      <c r="AC1015" s="26">
        <v>321.08</v>
      </c>
      <c r="AD1015" s="76">
        <f t="shared" si="218"/>
        <v>45668.5520833333</v>
      </c>
      <c r="AE1015" s="27">
        <f t="shared" si="219"/>
        <v>826.800000000003</v>
      </c>
      <c r="AF1015" s="27">
        <f t="shared" si="220"/>
        <v>937.110000000001</v>
      </c>
      <c r="AG1015" s="27">
        <f t="shared" si="221"/>
        <v>-1241.5</v>
      </c>
      <c r="AH1015" s="27">
        <f t="shared" si="222"/>
        <v>-199.200000000001</v>
      </c>
      <c r="AI1015" s="27">
        <f t="shared" si="223"/>
        <v>1166.9</v>
      </c>
      <c r="AJ1015" s="27">
        <f t="shared" si="224"/>
        <v>163.49</v>
      </c>
      <c r="AK1015" s="26">
        <f>INDEX(检修、备用和必开!I:I,MATCH(统调负荷!$C1015,检修、备用和必开!$A:$A,0))</f>
        <v>9260.7254237288</v>
      </c>
    </row>
    <row r="1016" ht="13.8" spans="1:37">
      <c r="A1016" s="26">
        <f t="shared" si="213"/>
        <v>6</v>
      </c>
      <c r="B1016" s="26">
        <f t="shared" si="225"/>
        <v>13</v>
      </c>
      <c r="C1016" t="s">
        <v>32</v>
      </c>
      <c r="D1016" s="75">
        <v>0.5625</v>
      </c>
      <c r="E1016" s="26">
        <v>87515</v>
      </c>
      <c r="F1016" s="26">
        <v>39453.1</v>
      </c>
      <c r="G1016" s="26">
        <v>13289</v>
      </c>
      <c r="H1016" s="26">
        <v>22451</v>
      </c>
      <c r="I1016" s="26">
        <v>13729</v>
      </c>
      <c r="J1016" s="26">
        <v>-1407.1</v>
      </c>
      <c r="K1016" s="26">
        <f t="shared" si="226"/>
        <v>32786.1</v>
      </c>
      <c r="L1016" s="27">
        <f t="shared" si="214"/>
        <v>2.11805002729815</v>
      </c>
      <c r="M1016" s="75">
        <v>0.5625</v>
      </c>
      <c r="N1016" s="26">
        <v>88149.5</v>
      </c>
      <c r="O1016" s="26">
        <v>40806.02</v>
      </c>
      <c r="P1016" s="26">
        <v>12406.8</v>
      </c>
      <c r="Q1016" s="26">
        <v>21382.2</v>
      </c>
      <c r="R1016" s="26">
        <v>14789.4</v>
      </c>
      <c r="S1016" s="26">
        <v>-1234.92</v>
      </c>
      <c r="T1016" s="26">
        <f t="shared" si="215"/>
        <v>34139.02</v>
      </c>
      <c r="U1016" s="27">
        <f t="shared" si="216"/>
        <v>1.64442840492154</v>
      </c>
      <c r="V1016" s="26">
        <f>INDEX(检修、备用和必开!B:B,MATCH(统调负荷!$C1016,检修、备用和必开!$A:$A,0))</f>
        <v>24069.8</v>
      </c>
      <c r="W1016" s="26">
        <f>INDEX(检修、备用和必开!C:C,MATCH(统调负荷!$C1016,检修、备用和必开!$A:$A,0))</f>
        <v>0</v>
      </c>
      <c r="X1016" s="26">
        <f>INDEX(检修、备用和必开!D:D,MATCH(统调负荷!$C1016,检修、备用和必开!$A:$A,0))</f>
        <v>8090</v>
      </c>
      <c r="Y1016" s="26">
        <f>INDEX(检修、备用和必开!E:E,MATCH(统调负荷!$C1016,检修、备用和必开!$A:$A,0))</f>
        <v>6667</v>
      </c>
      <c r="Z1016" s="26">
        <f>INDEX(检修、备用和必开!F:F,MATCH(统调负荷!$C1016,检修、备用和必开!$A:$A,0))</f>
        <v>980</v>
      </c>
      <c r="AA1016" s="26">
        <f t="shared" si="217"/>
        <v>69442.6</v>
      </c>
      <c r="AB1016" s="26">
        <v>365.47</v>
      </c>
      <c r="AC1016" s="26">
        <v>375.57</v>
      </c>
      <c r="AD1016" s="76">
        <f t="shared" si="218"/>
        <v>45668.5625</v>
      </c>
      <c r="AE1016" s="27">
        <f t="shared" si="219"/>
        <v>634.5</v>
      </c>
      <c r="AF1016" s="27">
        <f t="shared" si="220"/>
        <v>1352.92</v>
      </c>
      <c r="AG1016" s="27">
        <f t="shared" si="221"/>
        <v>-882.200000000001</v>
      </c>
      <c r="AH1016" s="27">
        <f t="shared" si="222"/>
        <v>-1068.8</v>
      </c>
      <c r="AI1016" s="27">
        <f t="shared" si="223"/>
        <v>1060.4</v>
      </c>
      <c r="AJ1016" s="27">
        <f t="shared" si="224"/>
        <v>172.18</v>
      </c>
      <c r="AK1016" s="26">
        <f>INDEX(检修、备用和必开!I:I,MATCH(统调负荷!$C1016,检修、备用和必开!$A:$A,0))</f>
        <v>9260.7254237288</v>
      </c>
    </row>
    <row r="1017" ht="13.8" spans="1:37">
      <c r="A1017" s="26">
        <f t="shared" si="213"/>
        <v>6</v>
      </c>
      <c r="B1017" s="26">
        <f t="shared" si="225"/>
        <v>13</v>
      </c>
      <c r="C1017" t="s">
        <v>32</v>
      </c>
      <c r="D1017" s="75">
        <v>0.572916666666667</v>
      </c>
      <c r="E1017" s="26">
        <v>90295</v>
      </c>
      <c r="F1017" s="26">
        <v>42073.39</v>
      </c>
      <c r="G1017" s="26">
        <v>13851</v>
      </c>
      <c r="H1017" s="26">
        <v>22272.5</v>
      </c>
      <c r="I1017" s="26">
        <v>13505</v>
      </c>
      <c r="J1017" s="26">
        <v>-1406.89</v>
      </c>
      <c r="K1017" s="26">
        <f t="shared" si="226"/>
        <v>35406.39</v>
      </c>
      <c r="L1017" s="27">
        <f t="shared" si="214"/>
        <v>1.96130133571934</v>
      </c>
      <c r="M1017" s="75">
        <v>0.572916666666667</v>
      </c>
      <c r="N1017" s="26">
        <v>90773.2</v>
      </c>
      <c r="O1017" s="26">
        <v>43176.73</v>
      </c>
      <c r="P1017" s="26">
        <v>12203.3</v>
      </c>
      <c r="Q1017" s="26">
        <v>22135.9</v>
      </c>
      <c r="R1017" s="26">
        <v>14561.4</v>
      </c>
      <c r="S1017" s="26">
        <v>-1304.13</v>
      </c>
      <c r="T1017" s="26">
        <f t="shared" si="215"/>
        <v>36509.73</v>
      </c>
      <c r="U1017" s="27">
        <f t="shared" si="216"/>
        <v>1.55701839450598</v>
      </c>
      <c r="V1017" s="26">
        <f>INDEX(检修、备用和必开!B:B,MATCH(统调负荷!$C1017,检修、备用和必开!$A:$A,0))</f>
        <v>24069.8</v>
      </c>
      <c r="W1017" s="26">
        <f>INDEX(检修、备用和必开!C:C,MATCH(统调负荷!$C1017,检修、备用和必开!$A:$A,0))</f>
        <v>0</v>
      </c>
      <c r="X1017" s="26">
        <f>INDEX(检修、备用和必开!D:D,MATCH(统调负荷!$C1017,检修、备用和必开!$A:$A,0))</f>
        <v>8090</v>
      </c>
      <c r="Y1017" s="26">
        <f>INDEX(检修、备用和必开!E:E,MATCH(统调负荷!$C1017,检修、备用和必开!$A:$A,0))</f>
        <v>6667</v>
      </c>
      <c r="Z1017" s="26">
        <f>INDEX(检修、备用和必开!F:F,MATCH(统调负荷!$C1017,检修、备用和必开!$A:$A,0))</f>
        <v>980</v>
      </c>
      <c r="AA1017" s="26">
        <f t="shared" si="217"/>
        <v>69442.6</v>
      </c>
      <c r="AB1017" s="26">
        <v>258.21</v>
      </c>
      <c r="AC1017" s="26">
        <v>489.41</v>
      </c>
      <c r="AD1017" s="76">
        <f t="shared" si="218"/>
        <v>45668.5729166667</v>
      </c>
      <c r="AE1017" s="27">
        <f t="shared" si="219"/>
        <v>478.199999999997</v>
      </c>
      <c r="AF1017" s="27">
        <f t="shared" si="220"/>
        <v>1103.34</v>
      </c>
      <c r="AG1017" s="27">
        <f t="shared" si="221"/>
        <v>-1647.7</v>
      </c>
      <c r="AH1017" s="27">
        <f t="shared" si="222"/>
        <v>-136.599999999999</v>
      </c>
      <c r="AI1017" s="27">
        <f t="shared" si="223"/>
        <v>1056.4</v>
      </c>
      <c r="AJ1017" s="27">
        <f t="shared" si="224"/>
        <v>102.76</v>
      </c>
      <c r="AK1017" s="26">
        <f>INDEX(检修、备用和必开!I:I,MATCH(统调负荷!$C1017,检修、备用和必开!$A:$A,0))</f>
        <v>9260.7254237288</v>
      </c>
    </row>
    <row r="1018" ht="13.8" spans="1:37">
      <c r="A1018" s="26">
        <f t="shared" si="213"/>
        <v>6</v>
      </c>
      <c r="B1018" s="26">
        <f t="shared" si="225"/>
        <v>14</v>
      </c>
      <c r="C1018" t="s">
        <v>32</v>
      </c>
      <c r="D1018" s="75">
        <v>0.583333333333333</v>
      </c>
      <c r="E1018" s="26">
        <v>90175</v>
      </c>
      <c r="F1018" s="26">
        <v>41785</v>
      </c>
      <c r="G1018" s="26">
        <v>14256</v>
      </c>
      <c r="H1018" s="26">
        <v>22301.9</v>
      </c>
      <c r="I1018" s="26">
        <v>13239</v>
      </c>
      <c r="J1018" s="26">
        <v>-1406.9</v>
      </c>
      <c r="K1018" s="26">
        <f t="shared" si="226"/>
        <v>35118</v>
      </c>
      <c r="L1018" s="27">
        <f t="shared" si="214"/>
        <v>1.97740759724358</v>
      </c>
      <c r="M1018" s="75">
        <v>0.583333333333333</v>
      </c>
      <c r="N1018" s="26">
        <v>90560.4</v>
      </c>
      <c r="O1018" s="26">
        <v>42748.05</v>
      </c>
      <c r="P1018" s="26">
        <v>12717.1</v>
      </c>
      <c r="Q1018" s="26">
        <v>22051.6</v>
      </c>
      <c r="R1018" s="26">
        <v>14362.7</v>
      </c>
      <c r="S1018" s="26">
        <v>-1319.05</v>
      </c>
      <c r="T1018" s="26">
        <f t="shared" si="215"/>
        <v>36081.05</v>
      </c>
      <c r="U1018" s="27">
        <f t="shared" si="216"/>
        <v>1.57212925660585</v>
      </c>
      <c r="V1018" s="26">
        <f>INDEX(检修、备用和必开!B:B,MATCH(统调负荷!$C1018,检修、备用和必开!$A:$A,0))</f>
        <v>24069.8</v>
      </c>
      <c r="W1018" s="26">
        <f>INDEX(检修、备用和必开!C:C,MATCH(统调负荷!$C1018,检修、备用和必开!$A:$A,0))</f>
        <v>0</v>
      </c>
      <c r="X1018" s="26">
        <f>INDEX(检修、备用和必开!D:D,MATCH(统调负荷!$C1018,检修、备用和必开!$A:$A,0))</f>
        <v>8090</v>
      </c>
      <c r="Y1018" s="26">
        <f>INDEX(检修、备用和必开!E:E,MATCH(统调负荷!$C1018,检修、备用和必开!$A:$A,0))</f>
        <v>6667</v>
      </c>
      <c r="Z1018" s="26">
        <f>INDEX(检修、备用和必开!F:F,MATCH(统调负荷!$C1018,检修、备用和必开!$A:$A,0))</f>
        <v>980</v>
      </c>
      <c r="AA1018" s="26">
        <f t="shared" si="217"/>
        <v>69442.6</v>
      </c>
      <c r="AB1018" s="26">
        <v>225.95</v>
      </c>
      <c r="AC1018" s="26">
        <v>392.32</v>
      </c>
      <c r="AD1018" s="76">
        <f t="shared" si="218"/>
        <v>45668.5833333333</v>
      </c>
      <c r="AE1018" s="27">
        <f t="shared" si="219"/>
        <v>385.399999999994</v>
      </c>
      <c r="AF1018" s="27">
        <f t="shared" si="220"/>
        <v>963.050000000003</v>
      </c>
      <c r="AG1018" s="27">
        <f t="shared" si="221"/>
        <v>-1538.9</v>
      </c>
      <c r="AH1018" s="27">
        <f t="shared" si="222"/>
        <v>-250.300000000003</v>
      </c>
      <c r="AI1018" s="27">
        <f t="shared" si="223"/>
        <v>1123.7</v>
      </c>
      <c r="AJ1018" s="27">
        <f t="shared" si="224"/>
        <v>87.8500000000001</v>
      </c>
      <c r="AK1018" s="26">
        <f>INDEX(检修、备用和必开!I:I,MATCH(统调负荷!$C1018,检修、备用和必开!$A:$A,0))</f>
        <v>9260.7254237288</v>
      </c>
    </row>
    <row r="1019" ht="13.8" spans="1:37">
      <c r="A1019" s="26">
        <f t="shared" si="213"/>
        <v>6</v>
      </c>
      <c r="B1019" s="26">
        <f t="shared" si="225"/>
        <v>14</v>
      </c>
      <c r="C1019" t="s">
        <v>32</v>
      </c>
      <c r="D1019" s="75">
        <v>0.59375</v>
      </c>
      <c r="E1019" s="26">
        <v>88895</v>
      </c>
      <c r="F1019" s="26">
        <v>40288.8</v>
      </c>
      <c r="G1019" s="26">
        <v>15021</v>
      </c>
      <c r="H1019" s="26">
        <v>22074.3</v>
      </c>
      <c r="I1019" s="26">
        <v>12918</v>
      </c>
      <c r="J1019" s="26">
        <v>-1407.1</v>
      </c>
      <c r="K1019" s="26">
        <f t="shared" si="226"/>
        <v>33621.8</v>
      </c>
      <c r="L1019" s="27">
        <f t="shared" si="214"/>
        <v>2.06540399383733</v>
      </c>
      <c r="M1019" s="75">
        <v>0.59375</v>
      </c>
      <c r="N1019" s="26">
        <v>89025.3</v>
      </c>
      <c r="O1019" s="26">
        <v>40748.18</v>
      </c>
      <c r="P1019" s="26">
        <v>13854.6</v>
      </c>
      <c r="Q1019" s="26">
        <v>21605.1</v>
      </c>
      <c r="R1019" s="26">
        <v>14114.3</v>
      </c>
      <c r="S1019" s="26">
        <v>-1296.88</v>
      </c>
      <c r="T1019" s="26">
        <f t="shared" si="215"/>
        <v>34081.18</v>
      </c>
      <c r="U1019" s="27">
        <f t="shared" si="216"/>
        <v>1.64668382530439</v>
      </c>
      <c r="V1019" s="26">
        <f>INDEX(检修、备用和必开!B:B,MATCH(统调负荷!$C1019,检修、备用和必开!$A:$A,0))</f>
        <v>24069.8</v>
      </c>
      <c r="W1019" s="26">
        <f>INDEX(检修、备用和必开!C:C,MATCH(统调负荷!$C1019,检修、备用和必开!$A:$A,0))</f>
        <v>0</v>
      </c>
      <c r="X1019" s="26">
        <f>INDEX(检修、备用和必开!D:D,MATCH(统调负荷!$C1019,检修、备用和必开!$A:$A,0))</f>
        <v>8090</v>
      </c>
      <c r="Y1019" s="26">
        <f>INDEX(检修、备用和必开!E:E,MATCH(统调负荷!$C1019,检修、备用和必开!$A:$A,0))</f>
        <v>6667</v>
      </c>
      <c r="Z1019" s="26">
        <f>INDEX(检修、备用和必开!F:F,MATCH(统调负荷!$C1019,检修、备用和必开!$A:$A,0))</f>
        <v>980</v>
      </c>
      <c r="AA1019" s="26">
        <f t="shared" si="217"/>
        <v>69442.6</v>
      </c>
      <c r="AB1019" s="26">
        <v>172.17</v>
      </c>
      <c r="AC1019" s="26">
        <v>202.94</v>
      </c>
      <c r="AD1019" s="76">
        <f t="shared" si="218"/>
        <v>45668.59375</v>
      </c>
      <c r="AE1019" s="27">
        <f t="shared" si="219"/>
        <v>130.300000000003</v>
      </c>
      <c r="AF1019" s="27">
        <f t="shared" si="220"/>
        <v>459.379999999997</v>
      </c>
      <c r="AG1019" s="27">
        <f t="shared" si="221"/>
        <v>-1166.4</v>
      </c>
      <c r="AH1019" s="27">
        <f t="shared" si="222"/>
        <v>-469.200000000001</v>
      </c>
      <c r="AI1019" s="27">
        <f t="shared" si="223"/>
        <v>1196.3</v>
      </c>
      <c r="AJ1019" s="27">
        <f t="shared" si="224"/>
        <v>110.22</v>
      </c>
      <c r="AK1019" s="26">
        <f>INDEX(检修、备用和必开!I:I,MATCH(统调负荷!$C1019,检修、备用和必开!$A:$A,0))</f>
        <v>9260.7254237288</v>
      </c>
    </row>
    <row r="1020" ht="13.8" spans="1:37">
      <c r="A1020" s="26">
        <f t="shared" si="213"/>
        <v>6</v>
      </c>
      <c r="B1020" s="26">
        <f t="shared" si="225"/>
        <v>14</v>
      </c>
      <c r="C1020" t="s">
        <v>32</v>
      </c>
      <c r="D1020" s="75">
        <v>0.604166666666667</v>
      </c>
      <c r="E1020" s="26">
        <v>89050</v>
      </c>
      <c r="F1020" s="26">
        <v>40765.4</v>
      </c>
      <c r="G1020" s="26">
        <v>15256</v>
      </c>
      <c r="H1020" s="26">
        <v>21880.5</v>
      </c>
      <c r="I1020" s="26">
        <v>12555</v>
      </c>
      <c r="J1020" s="26">
        <v>-1406.9</v>
      </c>
      <c r="K1020" s="26">
        <f t="shared" si="226"/>
        <v>34098.4</v>
      </c>
      <c r="L1020" s="27">
        <f t="shared" si="214"/>
        <v>2.03653543861295</v>
      </c>
      <c r="M1020" s="75">
        <v>0.604166666666667</v>
      </c>
      <c r="N1020" s="26">
        <v>88778.3</v>
      </c>
      <c r="O1020" s="26">
        <v>39049.66</v>
      </c>
      <c r="P1020" s="26">
        <v>15685.3</v>
      </c>
      <c r="Q1020" s="26">
        <v>21701</v>
      </c>
      <c r="R1020" s="26">
        <v>13693.6</v>
      </c>
      <c r="S1020" s="26">
        <v>-1351.26</v>
      </c>
      <c r="T1020" s="26">
        <f t="shared" si="215"/>
        <v>32382.66</v>
      </c>
      <c r="U1020" s="27">
        <f t="shared" si="216"/>
        <v>1.71579036317356</v>
      </c>
      <c r="V1020" s="26">
        <f>INDEX(检修、备用和必开!B:B,MATCH(统调负荷!$C1020,检修、备用和必开!$A:$A,0))</f>
        <v>24069.8</v>
      </c>
      <c r="W1020" s="26">
        <f>INDEX(检修、备用和必开!C:C,MATCH(统调负荷!$C1020,检修、备用和必开!$A:$A,0))</f>
        <v>0</v>
      </c>
      <c r="X1020" s="26">
        <f>INDEX(检修、备用和必开!D:D,MATCH(统调负荷!$C1020,检修、备用和必开!$A:$A,0))</f>
        <v>8090</v>
      </c>
      <c r="Y1020" s="26">
        <f>INDEX(检修、备用和必开!E:E,MATCH(统调负荷!$C1020,检修、备用和必开!$A:$A,0))</f>
        <v>6667</v>
      </c>
      <c r="Z1020" s="26">
        <f>INDEX(检修、备用和必开!F:F,MATCH(统调负荷!$C1020,检修、备用和必开!$A:$A,0))</f>
        <v>980</v>
      </c>
      <c r="AA1020" s="26">
        <f t="shared" si="217"/>
        <v>69442.6</v>
      </c>
      <c r="AB1020" s="26">
        <v>176.23</v>
      </c>
      <c r="AC1020" s="26">
        <v>191.26</v>
      </c>
      <c r="AD1020" s="76">
        <f t="shared" si="218"/>
        <v>45668.6041666667</v>
      </c>
      <c r="AE1020" s="27">
        <f t="shared" si="219"/>
        <v>-271.699999999997</v>
      </c>
      <c r="AF1020" s="27">
        <f t="shared" si="220"/>
        <v>-1715.74</v>
      </c>
      <c r="AG1020" s="27">
        <f t="shared" si="221"/>
        <v>429.299999999999</v>
      </c>
      <c r="AH1020" s="27">
        <f t="shared" si="222"/>
        <v>-179.5</v>
      </c>
      <c r="AI1020" s="27">
        <f t="shared" si="223"/>
        <v>1138.6</v>
      </c>
      <c r="AJ1020" s="27">
        <f t="shared" si="224"/>
        <v>55.6400000000001</v>
      </c>
      <c r="AK1020" s="26">
        <f>INDEX(检修、备用和必开!I:I,MATCH(统调负荷!$C1020,检修、备用和必开!$A:$A,0))</f>
        <v>9260.7254237288</v>
      </c>
    </row>
    <row r="1021" ht="13.8" spans="1:37">
      <c r="A1021" s="26">
        <f t="shared" si="213"/>
        <v>6</v>
      </c>
      <c r="B1021" s="26">
        <f t="shared" si="225"/>
        <v>14</v>
      </c>
      <c r="C1021" t="s">
        <v>32</v>
      </c>
      <c r="D1021" s="75">
        <v>0.614583333333333</v>
      </c>
      <c r="E1021" s="26">
        <v>90105</v>
      </c>
      <c r="F1021" s="26">
        <v>42228.49</v>
      </c>
      <c r="G1021" s="26">
        <v>15256</v>
      </c>
      <c r="H1021" s="26">
        <v>21904.4</v>
      </c>
      <c r="I1021" s="26">
        <v>12123</v>
      </c>
      <c r="J1021" s="26">
        <v>-1406.89</v>
      </c>
      <c r="K1021" s="26">
        <f t="shared" si="226"/>
        <v>35561.49</v>
      </c>
      <c r="L1021" s="27">
        <f t="shared" si="214"/>
        <v>1.95274719928777</v>
      </c>
      <c r="M1021" s="75">
        <v>0.614583333333333</v>
      </c>
      <c r="N1021" s="26">
        <v>89274.2</v>
      </c>
      <c r="O1021" s="26">
        <v>40289.9</v>
      </c>
      <c r="P1021" s="26">
        <v>15759.1</v>
      </c>
      <c r="Q1021" s="26">
        <v>21204.5</v>
      </c>
      <c r="R1021" s="26">
        <v>13289.1</v>
      </c>
      <c r="S1021" s="26">
        <v>-1268.4</v>
      </c>
      <c r="T1021" s="26">
        <f t="shared" si="215"/>
        <v>33622.9</v>
      </c>
      <c r="U1021" s="27">
        <f t="shared" si="216"/>
        <v>1.66477516547639</v>
      </c>
      <c r="V1021" s="26">
        <f>INDEX(检修、备用和必开!B:B,MATCH(统调负荷!$C1021,检修、备用和必开!$A:$A,0))</f>
        <v>24069.8</v>
      </c>
      <c r="W1021" s="26">
        <f>INDEX(检修、备用和必开!C:C,MATCH(统调负荷!$C1021,检修、备用和必开!$A:$A,0))</f>
        <v>0</v>
      </c>
      <c r="X1021" s="26">
        <f>INDEX(检修、备用和必开!D:D,MATCH(统调负荷!$C1021,检修、备用和必开!$A:$A,0))</f>
        <v>8090</v>
      </c>
      <c r="Y1021" s="26">
        <f>INDEX(检修、备用和必开!E:E,MATCH(统调负荷!$C1021,检修、备用和必开!$A:$A,0))</f>
        <v>6667</v>
      </c>
      <c r="Z1021" s="26">
        <f>INDEX(检修、备用和必开!F:F,MATCH(统调负荷!$C1021,检修、备用和必开!$A:$A,0))</f>
        <v>980</v>
      </c>
      <c r="AA1021" s="26">
        <f t="shared" si="217"/>
        <v>69442.6</v>
      </c>
      <c r="AB1021" s="26">
        <v>180.95</v>
      </c>
      <c r="AC1021" s="26">
        <v>211.55</v>
      </c>
      <c r="AD1021" s="76">
        <f t="shared" si="218"/>
        <v>45668.6145833333</v>
      </c>
      <c r="AE1021" s="27">
        <f t="shared" si="219"/>
        <v>-830.800000000003</v>
      </c>
      <c r="AF1021" s="27">
        <f t="shared" si="220"/>
        <v>-1938.59</v>
      </c>
      <c r="AG1021" s="27">
        <f t="shared" si="221"/>
        <v>503.1</v>
      </c>
      <c r="AH1021" s="27">
        <f t="shared" si="222"/>
        <v>-699.900000000001</v>
      </c>
      <c r="AI1021" s="27">
        <f t="shared" si="223"/>
        <v>1166.1</v>
      </c>
      <c r="AJ1021" s="27">
        <f t="shared" si="224"/>
        <v>138.49</v>
      </c>
      <c r="AK1021" s="26">
        <f>INDEX(检修、备用和必开!I:I,MATCH(统调负荷!$C1021,检修、备用和必开!$A:$A,0))</f>
        <v>9260.7254237288</v>
      </c>
    </row>
    <row r="1022" ht="13.8" spans="1:37">
      <c r="A1022" s="26">
        <f t="shared" si="213"/>
        <v>6</v>
      </c>
      <c r="B1022" s="26">
        <f t="shared" si="225"/>
        <v>15</v>
      </c>
      <c r="C1022" t="s">
        <v>32</v>
      </c>
      <c r="D1022" s="75">
        <v>0.625</v>
      </c>
      <c r="E1022" s="26">
        <v>90955</v>
      </c>
      <c r="F1022" s="26">
        <v>43416.19</v>
      </c>
      <c r="G1022" s="26">
        <v>15698</v>
      </c>
      <c r="H1022" s="26">
        <v>21596.5</v>
      </c>
      <c r="I1022" s="26">
        <v>11651</v>
      </c>
      <c r="J1022" s="26">
        <v>-1406.69</v>
      </c>
      <c r="K1022" s="26">
        <f t="shared" si="226"/>
        <v>36749.19</v>
      </c>
      <c r="L1022" s="27">
        <f t="shared" si="214"/>
        <v>1.88963620694769</v>
      </c>
      <c r="M1022" s="75">
        <v>0.625</v>
      </c>
      <c r="N1022" s="26">
        <v>89983.7</v>
      </c>
      <c r="O1022" s="26">
        <v>42019.03</v>
      </c>
      <c r="P1022" s="26">
        <v>15029.8</v>
      </c>
      <c r="Q1022" s="26">
        <v>21454.8</v>
      </c>
      <c r="R1022" s="26">
        <v>12782.7</v>
      </c>
      <c r="S1022" s="26">
        <v>-1302.63</v>
      </c>
      <c r="T1022" s="26">
        <f t="shared" si="215"/>
        <v>35352.03</v>
      </c>
      <c r="U1022" s="27">
        <f t="shared" si="216"/>
        <v>1.59851185591465</v>
      </c>
      <c r="V1022" s="26">
        <f>INDEX(检修、备用和必开!B:B,MATCH(统调负荷!$C1022,检修、备用和必开!$A:$A,0))</f>
        <v>24069.8</v>
      </c>
      <c r="W1022" s="26">
        <f>INDEX(检修、备用和必开!C:C,MATCH(统调负荷!$C1022,检修、备用和必开!$A:$A,0))</f>
        <v>0</v>
      </c>
      <c r="X1022" s="26">
        <f>INDEX(检修、备用和必开!D:D,MATCH(统调负荷!$C1022,检修、备用和必开!$A:$A,0))</f>
        <v>8090</v>
      </c>
      <c r="Y1022" s="26">
        <f>INDEX(检修、备用和必开!E:E,MATCH(统调负荷!$C1022,检修、备用和必开!$A:$A,0))</f>
        <v>6667</v>
      </c>
      <c r="Z1022" s="26">
        <f>INDEX(检修、备用和必开!F:F,MATCH(统调负荷!$C1022,检修、备用和必开!$A:$A,0))</f>
        <v>980</v>
      </c>
      <c r="AA1022" s="26">
        <f t="shared" si="217"/>
        <v>69442.6</v>
      </c>
      <c r="AB1022" s="26">
        <v>181.15</v>
      </c>
      <c r="AC1022" s="26">
        <v>323.3</v>
      </c>
      <c r="AD1022" s="76">
        <f t="shared" si="218"/>
        <v>45668.625</v>
      </c>
      <c r="AE1022" s="27">
        <f t="shared" si="219"/>
        <v>-971.300000000003</v>
      </c>
      <c r="AF1022" s="27">
        <f t="shared" si="220"/>
        <v>-1397.16</v>
      </c>
      <c r="AG1022" s="27">
        <f t="shared" si="221"/>
        <v>-668.200000000001</v>
      </c>
      <c r="AH1022" s="27">
        <f t="shared" si="222"/>
        <v>-141.700000000001</v>
      </c>
      <c r="AI1022" s="27">
        <f t="shared" si="223"/>
        <v>1131.7</v>
      </c>
      <c r="AJ1022" s="27">
        <f t="shared" si="224"/>
        <v>104.06</v>
      </c>
      <c r="AK1022" s="26">
        <f>INDEX(检修、备用和必开!I:I,MATCH(统调负荷!$C1022,检修、备用和必开!$A:$A,0))</f>
        <v>9260.7254237288</v>
      </c>
    </row>
    <row r="1023" ht="13.8" spans="1:37">
      <c r="A1023" s="26">
        <f t="shared" si="213"/>
        <v>6</v>
      </c>
      <c r="B1023" s="26">
        <f t="shared" si="225"/>
        <v>15</v>
      </c>
      <c r="C1023" t="s">
        <v>32</v>
      </c>
      <c r="D1023" s="75">
        <v>0.635416666666667</v>
      </c>
      <c r="E1023" s="26">
        <v>91980</v>
      </c>
      <c r="F1023" s="26">
        <v>44816.6</v>
      </c>
      <c r="G1023" s="26">
        <v>16191</v>
      </c>
      <c r="H1023" s="26">
        <v>21226.5</v>
      </c>
      <c r="I1023" s="26">
        <v>11153</v>
      </c>
      <c r="J1023" s="26">
        <v>-1407.1</v>
      </c>
      <c r="K1023" s="26">
        <f t="shared" si="226"/>
        <v>38149.6</v>
      </c>
      <c r="L1023" s="27">
        <f t="shared" si="214"/>
        <v>1.82027072367731</v>
      </c>
      <c r="M1023" s="75">
        <v>0.635416666666667</v>
      </c>
      <c r="N1023" s="26">
        <v>90454.2</v>
      </c>
      <c r="O1023" s="26">
        <v>42713.12</v>
      </c>
      <c r="P1023" s="26">
        <v>15574.1</v>
      </c>
      <c r="Q1023" s="26">
        <v>21244</v>
      </c>
      <c r="R1023" s="26">
        <v>12253.9</v>
      </c>
      <c r="S1023" s="26">
        <v>-1330.92</v>
      </c>
      <c r="T1023" s="26">
        <f t="shared" si="215"/>
        <v>36046.12</v>
      </c>
      <c r="U1023" s="27">
        <f t="shared" si="216"/>
        <v>1.57337346372993</v>
      </c>
      <c r="V1023" s="26">
        <f>INDEX(检修、备用和必开!B:B,MATCH(统调负荷!$C1023,检修、备用和必开!$A:$A,0))</f>
        <v>24069.8</v>
      </c>
      <c r="W1023" s="26">
        <f>INDEX(检修、备用和必开!C:C,MATCH(统调负荷!$C1023,检修、备用和必开!$A:$A,0))</f>
        <v>0</v>
      </c>
      <c r="X1023" s="26">
        <f>INDEX(检修、备用和必开!D:D,MATCH(统调负荷!$C1023,检修、备用和必开!$A:$A,0))</f>
        <v>8090</v>
      </c>
      <c r="Y1023" s="26">
        <f>INDEX(检修、备用和必开!E:E,MATCH(统调负荷!$C1023,检修、备用和必开!$A:$A,0))</f>
        <v>6667</v>
      </c>
      <c r="Z1023" s="26">
        <f>INDEX(检修、备用和必开!F:F,MATCH(统调负荷!$C1023,检修、备用和必开!$A:$A,0))</f>
        <v>980</v>
      </c>
      <c r="AA1023" s="26">
        <f t="shared" si="217"/>
        <v>69442.6</v>
      </c>
      <c r="AB1023" s="26">
        <v>244.79</v>
      </c>
      <c r="AC1023" s="26">
        <v>338.05</v>
      </c>
      <c r="AD1023" s="76">
        <f t="shared" si="218"/>
        <v>45668.6354166667</v>
      </c>
      <c r="AE1023" s="27">
        <f t="shared" si="219"/>
        <v>-1525.8</v>
      </c>
      <c r="AF1023" s="27">
        <f t="shared" si="220"/>
        <v>-2103.48</v>
      </c>
      <c r="AG1023" s="27">
        <f t="shared" si="221"/>
        <v>-616.9</v>
      </c>
      <c r="AH1023" s="27">
        <f t="shared" si="222"/>
        <v>17.5</v>
      </c>
      <c r="AI1023" s="27">
        <f t="shared" si="223"/>
        <v>1100.9</v>
      </c>
      <c r="AJ1023" s="27">
        <f t="shared" si="224"/>
        <v>76.1799999999998</v>
      </c>
      <c r="AK1023" s="26">
        <f>INDEX(检修、备用和必开!I:I,MATCH(统调负荷!$C1023,检修、备用和必开!$A:$A,0))</f>
        <v>9260.7254237288</v>
      </c>
    </row>
    <row r="1024" ht="13.8" spans="1:37">
      <c r="A1024" s="26">
        <f t="shared" si="213"/>
        <v>6</v>
      </c>
      <c r="B1024" s="26">
        <f t="shared" si="225"/>
        <v>15</v>
      </c>
      <c r="C1024" t="s">
        <v>32</v>
      </c>
      <c r="D1024" s="75">
        <v>0.645833333333333</v>
      </c>
      <c r="E1024" s="26">
        <v>92970</v>
      </c>
      <c r="F1024" s="26">
        <v>46349.19</v>
      </c>
      <c r="G1024" s="26">
        <v>16274</v>
      </c>
      <c r="H1024" s="26">
        <v>21138.7</v>
      </c>
      <c r="I1024" s="26">
        <v>10615</v>
      </c>
      <c r="J1024" s="26">
        <v>-1406.89</v>
      </c>
      <c r="K1024" s="26">
        <f t="shared" si="226"/>
        <v>39682.19</v>
      </c>
      <c r="L1024" s="27">
        <f t="shared" si="214"/>
        <v>1.74996894072631</v>
      </c>
      <c r="M1024" s="75">
        <v>0.645833333333333</v>
      </c>
      <c r="N1024" s="26">
        <v>91996.4</v>
      </c>
      <c r="O1024" s="26">
        <v>44289.08</v>
      </c>
      <c r="P1024" s="26">
        <v>15590.8</v>
      </c>
      <c r="Q1024" s="26">
        <v>21589.7</v>
      </c>
      <c r="R1024" s="26">
        <v>11813.8</v>
      </c>
      <c r="S1024" s="26">
        <v>-1286.98</v>
      </c>
      <c r="T1024" s="26">
        <f t="shared" si="215"/>
        <v>37622.08</v>
      </c>
      <c r="U1024" s="27">
        <f t="shared" si="216"/>
        <v>1.51913017303085</v>
      </c>
      <c r="V1024" s="26">
        <f>INDEX(检修、备用和必开!B:B,MATCH(统调负荷!$C1024,检修、备用和必开!$A:$A,0))</f>
        <v>24069.8</v>
      </c>
      <c r="W1024" s="26">
        <f>INDEX(检修、备用和必开!C:C,MATCH(统调负荷!$C1024,检修、备用和必开!$A:$A,0))</f>
        <v>0</v>
      </c>
      <c r="X1024" s="26">
        <f>INDEX(检修、备用和必开!D:D,MATCH(统调负荷!$C1024,检修、备用和必开!$A:$A,0))</f>
        <v>8090</v>
      </c>
      <c r="Y1024" s="26">
        <f>INDEX(检修、备用和必开!E:E,MATCH(统调负荷!$C1024,检修、备用和必开!$A:$A,0))</f>
        <v>6667</v>
      </c>
      <c r="Z1024" s="26">
        <f>INDEX(检修、备用和必开!F:F,MATCH(统调负荷!$C1024,检修、备用和必开!$A:$A,0))</f>
        <v>980</v>
      </c>
      <c r="AA1024" s="26">
        <f t="shared" si="217"/>
        <v>69442.6</v>
      </c>
      <c r="AB1024" s="26">
        <v>337.96</v>
      </c>
      <c r="AC1024" s="26">
        <v>502.04</v>
      </c>
      <c r="AD1024" s="76">
        <f t="shared" si="218"/>
        <v>45668.6458333333</v>
      </c>
      <c r="AE1024" s="27">
        <f t="shared" si="219"/>
        <v>-973.600000000006</v>
      </c>
      <c r="AF1024" s="27">
        <f t="shared" si="220"/>
        <v>-2060.11</v>
      </c>
      <c r="AG1024" s="27">
        <f t="shared" si="221"/>
        <v>-683.200000000001</v>
      </c>
      <c r="AH1024" s="27">
        <f t="shared" si="222"/>
        <v>451</v>
      </c>
      <c r="AI1024" s="27">
        <f t="shared" si="223"/>
        <v>1198.8</v>
      </c>
      <c r="AJ1024" s="27">
        <f t="shared" si="224"/>
        <v>119.91</v>
      </c>
      <c r="AK1024" s="26">
        <f>INDEX(检修、备用和必开!I:I,MATCH(统调负荷!$C1024,检修、备用和必开!$A:$A,0))</f>
        <v>9260.7254237288</v>
      </c>
    </row>
    <row r="1025" ht="13.8" spans="1:37">
      <c r="A1025" s="26">
        <f t="shared" si="213"/>
        <v>6</v>
      </c>
      <c r="B1025" s="26">
        <f t="shared" si="225"/>
        <v>15</v>
      </c>
      <c r="C1025" t="s">
        <v>32</v>
      </c>
      <c r="D1025" s="75">
        <v>0.65625</v>
      </c>
      <c r="E1025" s="26">
        <v>94570</v>
      </c>
      <c r="F1025" s="26">
        <v>47681.39</v>
      </c>
      <c r="G1025" s="26">
        <v>16659</v>
      </c>
      <c r="H1025" s="26">
        <v>21585.7</v>
      </c>
      <c r="I1025" s="26">
        <v>10051</v>
      </c>
      <c r="J1025" s="26">
        <v>-1407.09</v>
      </c>
      <c r="K1025" s="26">
        <f t="shared" si="226"/>
        <v>41014.39</v>
      </c>
      <c r="L1025" s="27">
        <f t="shared" si="214"/>
        <v>1.69312770469096</v>
      </c>
      <c r="M1025" s="75">
        <v>0.65625</v>
      </c>
      <c r="N1025" s="26">
        <v>93073.9</v>
      </c>
      <c r="O1025" s="26">
        <v>46102.79</v>
      </c>
      <c r="P1025" s="26">
        <v>15414.7</v>
      </c>
      <c r="Q1025" s="26">
        <v>21567.9</v>
      </c>
      <c r="R1025" s="26">
        <v>11266.3</v>
      </c>
      <c r="S1025" s="26">
        <v>-1277.79</v>
      </c>
      <c r="T1025" s="26">
        <f t="shared" si="215"/>
        <v>39435.79</v>
      </c>
      <c r="U1025" s="27">
        <f t="shared" si="216"/>
        <v>1.46115614280162</v>
      </c>
      <c r="V1025" s="26">
        <f>INDEX(检修、备用和必开!B:B,MATCH(统调负荷!$C1025,检修、备用和必开!$A:$A,0))</f>
        <v>24069.8</v>
      </c>
      <c r="W1025" s="26">
        <f>INDEX(检修、备用和必开!C:C,MATCH(统调负荷!$C1025,检修、备用和必开!$A:$A,0))</f>
        <v>0</v>
      </c>
      <c r="X1025" s="26">
        <f>INDEX(检修、备用和必开!D:D,MATCH(统调负荷!$C1025,检修、备用和必开!$A:$A,0))</f>
        <v>8090</v>
      </c>
      <c r="Y1025" s="26">
        <f>INDEX(检修、备用和必开!E:E,MATCH(统调负荷!$C1025,检修、备用和必开!$A:$A,0))</f>
        <v>6667</v>
      </c>
      <c r="Z1025" s="26">
        <f>INDEX(检修、备用和必开!F:F,MATCH(统调负荷!$C1025,检修、备用和必开!$A:$A,0))</f>
        <v>980</v>
      </c>
      <c r="AA1025" s="26">
        <f t="shared" si="217"/>
        <v>69442.6</v>
      </c>
      <c r="AB1025" s="26">
        <v>345.64</v>
      </c>
      <c r="AC1025" s="26">
        <v>547.66</v>
      </c>
      <c r="AD1025" s="76">
        <f t="shared" si="218"/>
        <v>45668.65625</v>
      </c>
      <c r="AE1025" s="27">
        <f t="shared" si="219"/>
        <v>-1496.10000000001</v>
      </c>
      <c r="AF1025" s="27">
        <f t="shared" si="220"/>
        <v>-1578.6</v>
      </c>
      <c r="AG1025" s="27">
        <f t="shared" si="221"/>
        <v>-1244.3</v>
      </c>
      <c r="AH1025" s="27">
        <f t="shared" si="222"/>
        <v>-17.7999999999993</v>
      </c>
      <c r="AI1025" s="27">
        <f t="shared" si="223"/>
        <v>1215.3</v>
      </c>
      <c r="AJ1025" s="27">
        <f t="shared" si="224"/>
        <v>129.3</v>
      </c>
      <c r="AK1025" s="26">
        <f>INDEX(检修、备用和必开!I:I,MATCH(统调负荷!$C1025,检修、备用和必开!$A:$A,0))</f>
        <v>9260.7254237288</v>
      </c>
    </row>
    <row r="1026" ht="13.8" spans="1:37">
      <c r="A1026" s="26">
        <f t="shared" si="213"/>
        <v>6</v>
      </c>
      <c r="B1026" s="26">
        <f t="shared" ref="B1026:B1057" si="227">HOUR(D1026)</f>
        <v>16</v>
      </c>
      <c r="C1026" t="s">
        <v>32</v>
      </c>
      <c r="D1026" s="75">
        <v>0.666666666666667</v>
      </c>
      <c r="E1026" s="26">
        <v>95765</v>
      </c>
      <c r="F1026" s="26">
        <v>49349.4</v>
      </c>
      <c r="G1026" s="26">
        <v>16945</v>
      </c>
      <c r="H1026" s="26">
        <v>21431.5</v>
      </c>
      <c r="I1026" s="26">
        <v>9446</v>
      </c>
      <c r="J1026" s="26">
        <v>-1406.9</v>
      </c>
      <c r="K1026" s="26">
        <f t="shared" si="226"/>
        <v>42682.4</v>
      </c>
      <c r="L1026" s="27">
        <f t="shared" si="214"/>
        <v>1.62696099563286</v>
      </c>
      <c r="M1026" s="75">
        <v>0.666666666666667</v>
      </c>
      <c r="N1026" s="26">
        <v>94712.6</v>
      </c>
      <c r="O1026" s="26">
        <v>47483.59</v>
      </c>
      <c r="P1026" s="26">
        <v>15875.4</v>
      </c>
      <c r="Q1026" s="26">
        <v>21877.5</v>
      </c>
      <c r="R1026" s="26">
        <v>10792.9</v>
      </c>
      <c r="S1026" s="26">
        <v>-1316.79</v>
      </c>
      <c r="T1026" s="26">
        <f t="shared" si="215"/>
        <v>40816.59</v>
      </c>
      <c r="U1026" s="27">
        <f t="shared" si="216"/>
        <v>1.41990271658686</v>
      </c>
      <c r="V1026" s="26">
        <f>INDEX(检修、备用和必开!B:B,MATCH(统调负荷!$C1026,检修、备用和必开!$A:$A,0))</f>
        <v>24069.8</v>
      </c>
      <c r="W1026" s="26">
        <f>INDEX(检修、备用和必开!C:C,MATCH(统调负荷!$C1026,检修、备用和必开!$A:$A,0))</f>
        <v>0</v>
      </c>
      <c r="X1026" s="26">
        <f>INDEX(检修、备用和必开!D:D,MATCH(统调负荷!$C1026,检修、备用和必开!$A:$A,0))</f>
        <v>8090</v>
      </c>
      <c r="Y1026" s="26">
        <f>INDEX(检修、备用和必开!E:E,MATCH(统调负荷!$C1026,检修、备用和必开!$A:$A,0))</f>
        <v>6667</v>
      </c>
      <c r="Z1026" s="26">
        <f>INDEX(检修、备用和必开!F:F,MATCH(统调负荷!$C1026,检修、备用和必开!$A:$A,0))</f>
        <v>980</v>
      </c>
      <c r="AA1026" s="26">
        <f t="shared" si="217"/>
        <v>69442.6</v>
      </c>
      <c r="AB1026" s="26">
        <v>350.26</v>
      </c>
      <c r="AC1026" s="26">
        <v>529.02</v>
      </c>
      <c r="AD1026" s="76">
        <f t="shared" si="218"/>
        <v>45668.6666666667</v>
      </c>
      <c r="AE1026" s="27">
        <f t="shared" si="219"/>
        <v>-1052.39999999999</v>
      </c>
      <c r="AF1026" s="27">
        <f t="shared" si="220"/>
        <v>-1865.81</v>
      </c>
      <c r="AG1026" s="27">
        <f t="shared" si="221"/>
        <v>-1069.6</v>
      </c>
      <c r="AH1026" s="27">
        <f t="shared" si="222"/>
        <v>446</v>
      </c>
      <c r="AI1026" s="27">
        <f t="shared" si="223"/>
        <v>1346.9</v>
      </c>
      <c r="AJ1026" s="27">
        <f t="shared" si="224"/>
        <v>90.1100000000001</v>
      </c>
      <c r="AK1026" s="26">
        <f>INDEX(检修、备用和必开!I:I,MATCH(统调负荷!$C1026,检修、备用和必开!$A:$A,0))</f>
        <v>9260.7254237288</v>
      </c>
    </row>
    <row r="1027" ht="13.8" spans="1:37">
      <c r="A1027" s="26">
        <f t="shared" ref="A1027:A1090" si="228">WEEKDAY(C1027,2)</f>
        <v>6</v>
      </c>
      <c r="B1027" s="26">
        <f t="shared" si="227"/>
        <v>16</v>
      </c>
      <c r="C1027" t="s">
        <v>32</v>
      </c>
      <c r="D1027" s="75">
        <v>0.677083333333333</v>
      </c>
      <c r="E1027" s="26">
        <v>97685</v>
      </c>
      <c r="F1027" s="26">
        <v>51002.89</v>
      </c>
      <c r="G1027" s="26">
        <v>17633</v>
      </c>
      <c r="H1027" s="26">
        <v>21567.2</v>
      </c>
      <c r="I1027" s="26">
        <v>8889</v>
      </c>
      <c r="J1027" s="26">
        <v>-1407.09</v>
      </c>
      <c r="K1027" s="26">
        <f t="shared" si="226"/>
        <v>44335.89</v>
      </c>
      <c r="L1027" s="27">
        <f t="shared" ref="L1027:L1090" si="229">AA1027/(K1027+W1027)</f>
        <v>1.56628410978104</v>
      </c>
      <c r="M1027" s="75">
        <v>0.677083333333333</v>
      </c>
      <c r="N1027" s="26">
        <v>96711.8</v>
      </c>
      <c r="O1027" s="26">
        <v>50303.02</v>
      </c>
      <c r="P1027" s="26">
        <v>16465</v>
      </c>
      <c r="Q1027" s="26">
        <v>20992.7</v>
      </c>
      <c r="R1027" s="26">
        <v>10228.3</v>
      </c>
      <c r="S1027" s="26">
        <v>-1277.22</v>
      </c>
      <c r="T1027" s="26">
        <f t="shared" ref="T1027:T1090" si="230">O1027-Y1027</f>
        <v>43636.02</v>
      </c>
      <c r="U1027" s="27">
        <f t="shared" ref="U1027:U1090" si="231">AA1027/(T1027+X1027)</f>
        <v>1.34250808393919</v>
      </c>
      <c r="V1027" s="26">
        <f>INDEX(检修、备用和必开!B:B,MATCH(统调负荷!$C1027,检修、备用和必开!$A:$A,0))</f>
        <v>24069.8</v>
      </c>
      <c r="W1027" s="26">
        <f>INDEX(检修、备用和必开!C:C,MATCH(统调负荷!$C1027,检修、备用和必开!$A:$A,0))</f>
        <v>0</v>
      </c>
      <c r="X1027" s="26">
        <f>INDEX(检修、备用和必开!D:D,MATCH(统调负荷!$C1027,检修、备用和必开!$A:$A,0))</f>
        <v>8090</v>
      </c>
      <c r="Y1027" s="26">
        <f>INDEX(检修、备用和必开!E:E,MATCH(统调负荷!$C1027,检修、备用和必开!$A:$A,0))</f>
        <v>6667</v>
      </c>
      <c r="Z1027" s="26">
        <f>INDEX(检修、备用和必开!F:F,MATCH(统调负荷!$C1027,检修、备用和必开!$A:$A,0))</f>
        <v>980</v>
      </c>
      <c r="AA1027" s="26">
        <f t="shared" ref="AA1027:AA1090" si="232">94492.4-V1027-Z1027</f>
        <v>69442.6</v>
      </c>
      <c r="AB1027" s="26">
        <v>364.45</v>
      </c>
      <c r="AC1027" s="26">
        <v>506.21</v>
      </c>
      <c r="AD1027" s="76">
        <f t="shared" ref="AD1027:AD1090" si="233">C1027+D1027</f>
        <v>45668.6770833333</v>
      </c>
      <c r="AE1027" s="27">
        <f t="shared" ref="AE1027:AE1090" si="234">N1027-E1027</f>
        <v>-973.199999999997</v>
      </c>
      <c r="AF1027" s="27">
        <f t="shared" ref="AF1027:AF1090" si="235">O1027-F1027</f>
        <v>-699.870000000003</v>
      </c>
      <c r="AG1027" s="27">
        <f t="shared" ref="AG1027:AG1090" si="236">P1027-G1027</f>
        <v>-1168</v>
      </c>
      <c r="AH1027" s="27">
        <f t="shared" ref="AH1027:AH1090" si="237">Q1027-H1027</f>
        <v>-574.5</v>
      </c>
      <c r="AI1027" s="27">
        <f t="shared" ref="AI1027:AI1090" si="238">R1027-I1027</f>
        <v>1339.3</v>
      </c>
      <c r="AJ1027" s="27">
        <f t="shared" ref="AJ1027:AJ1090" si="239">S1027-J1027</f>
        <v>129.87</v>
      </c>
      <c r="AK1027" s="26">
        <f>INDEX(检修、备用和必开!I:I,MATCH(统调负荷!$C1027,检修、备用和必开!$A:$A,0))</f>
        <v>9260.7254237288</v>
      </c>
    </row>
    <row r="1028" ht="13.8" spans="1:37">
      <c r="A1028" s="26">
        <f t="shared" si="228"/>
        <v>6</v>
      </c>
      <c r="B1028" s="26">
        <f t="shared" si="227"/>
        <v>16</v>
      </c>
      <c r="C1028" t="s">
        <v>32</v>
      </c>
      <c r="D1028" s="75">
        <v>0.6875</v>
      </c>
      <c r="E1028" s="26">
        <v>99135</v>
      </c>
      <c r="F1028" s="26">
        <v>52655.59</v>
      </c>
      <c r="G1028" s="26">
        <v>17633</v>
      </c>
      <c r="H1028" s="26">
        <v>21930.5</v>
      </c>
      <c r="I1028" s="26">
        <v>8323</v>
      </c>
      <c r="J1028" s="26">
        <v>-1407.09</v>
      </c>
      <c r="K1028" s="26">
        <f t="shared" si="226"/>
        <v>45988.59</v>
      </c>
      <c r="L1028" s="27">
        <f t="shared" si="229"/>
        <v>1.50999628386084</v>
      </c>
      <c r="M1028" s="75">
        <v>0.6875</v>
      </c>
      <c r="N1028" s="26">
        <v>98453.7</v>
      </c>
      <c r="O1028" s="26">
        <v>53600.33</v>
      </c>
      <c r="P1028" s="26">
        <v>15547.9</v>
      </c>
      <c r="Q1028" s="26">
        <v>21008.4</v>
      </c>
      <c r="R1028" s="26">
        <v>9567.85</v>
      </c>
      <c r="S1028" s="26">
        <v>-1270.78</v>
      </c>
      <c r="T1028" s="26">
        <f t="shared" si="230"/>
        <v>46933.33</v>
      </c>
      <c r="U1028" s="27">
        <f t="shared" si="231"/>
        <v>1.26205738547631</v>
      </c>
      <c r="V1028" s="26">
        <f>INDEX(检修、备用和必开!B:B,MATCH(统调负荷!$C1028,检修、备用和必开!$A:$A,0))</f>
        <v>24069.8</v>
      </c>
      <c r="W1028" s="26">
        <f>INDEX(检修、备用和必开!C:C,MATCH(统调负荷!$C1028,检修、备用和必开!$A:$A,0))</f>
        <v>0</v>
      </c>
      <c r="X1028" s="26">
        <f>INDEX(检修、备用和必开!D:D,MATCH(统调负荷!$C1028,检修、备用和必开!$A:$A,0))</f>
        <v>8090</v>
      </c>
      <c r="Y1028" s="26">
        <f>INDEX(检修、备用和必开!E:E,MATCH(统调负荷!$C1028,检修、备用和必开!$A:$A,0))</f>
        <v>6667</v>
      </c>
      <c r="Z1028" s="26">
        <f>INDEX(检修、备用和必开!F:F,MATCH(统调负荷!$C1028,检修、备用和必开!$A:$A,0))</f>
        <v>980</v>
      </c>
      <c r="AA1028" s="26">
        <f t="shared" si="232"/>
        <v>69442.6</v>
      </c>
      <c r="AB1028" s="26">
        <v>382.11</v>
      </c>
      <c r="AC1028" s="26">
        <v>482.96</v>
      </c>
      <c r="AD1028" s="76">
        <f t="shared" si="233"/>
        <v>45668.6875</v>
      </c>
      <c r="AE1028" s="27">
        <f t="shared" si="234"/>
        <v>-681.300000000003</v>
      </c>
      <c r="AF1028" s="27">
        <f t="shared" si="235"/>
        <v>944.740000000005</v>
      </c>
      <c r="AG1028" s="27">
        <f t="shared" si="236"/>
        <v>-2085.1</v>
      </c>
      <c r="AH1028" s="27">
        <f t="shared" si="237"/>
        <v>-922.099999999999</v>
      </c>
      <c r="AI1028" s="27">
        <f t="shared" si="238"/>
        <v>1244.85</v>
      </c>
      <c r="AJ1028" s="27">
        <f t="shared" si="239"/>
        <v>136.31</v>
      </c>
      <c r="AK1028" s="26">
        <f>INDEX(检修、备用和必开!I:I,MATCH(统调负荷!$C1028,检修、备用和必开!$A:$A,0))</f>
        <v>9260.7254237288</v>
      </c>
    </row>
    <row r="1029" ht="13.8" spans="1:37">
      <c r="A1029" s="26">
        <f t="shared" si="228"/>
        <v>6</v>
      </c>
      <c r="B1029" s="26">
        <f t="shared" si="227"/>
        <v>16</v>
      </c>
      <c r="C1029" t="s">
        <v>32</v>
      </c>
      <c r="D1029" s="75">
        <v>0.697916666666667</v>
      </c>
      <c r="E1029" s="26">
        <v>100510</v>
      </c>
      <c r="F1029" s="26">
        <v>54623.7</v>
      </c>
      <c r="G1029" s="26">
        <v>17835</v>
      </c>
      <c r="H1029" s="26">
        <v>21695.2</v>
      </c>
      <c r="I1029" s="26">
        <v>7763</v>
      </c>
      <c r="J1029" s="26">
        <v>-1406.9</v>
      </c>
      <c r="K1029" s="26">
        <f t="shared" si="226"/>
        <v>47956.7</v>
      </c>
      <c r="L1029" s="27">
        <f t="shared" si="229"/>
        <v>1.44802707442339</v>
      </c>
      <c r="M1029" s="75">
        <v>0.697916666666667</v>
      </c>
      <c r="N1029" s="26">
        <v>100052</v>
      </c>
      <c r="O1029" s="26">
        <v>55423.96</v>
      </c>
      <c r="P1029" s="26">
        <v>15342.4</v>
      </c>
      <c r="Q1029" s="26">
        <v>21653.6</v>
      </c>
      <c r="R1029" s="26">
        <v>8908.21</v>
      </c>
      <c r="S1029" s="26">
        <v>-1276.17</v>
      </c>
      <c r="T1029" s="26">
        <f t="shared" si="230"/>
        <v>48756.96</v>
      </c>
      <c r="U1029" s="27">
        <f t="shared" si="231"/>
        <v>1.22157103915495</v>
      </c>
      <c r="V1029" s="26">
        <f>INDEX(检修、备用和必开!B:B,MATCH(统调负荷!$C1029,检修、备用和必开!$A:$A,0))</f>
        <v>24069.8</v>
      </c>
      <c r="W1029" s="26">
        <f>INDEX(检修、备用和必开!C:C,MATCH(统调负荷!$C1029,检修、备用和必开!$A:$A,0))</f>
        <v>0</v>
      </c>
      <c r="X1029" s="26">
        <f>INDEX(检修、备用和必开!D:D,MATCH(统调负荷!$C1029,检修、备用和必开!$A:$A,0))</f>
        <v>8090</v>
      </c>
      <c r="Y1029" s="26">
        <f>INDEX(检修、备用和必开!E:E,MATCH(统调负荷!$C1029,检修、备用和必开!$A:$A,0))</f>
        <v>6667</v>
      </c>
      <c r="Z1029" s="26">
        <f>INDEX(检修、备用和必开!F:F,MATCH(统调负荷!$C1029,检修、备用和必开!$A:$A,0))</f>
        <v>980</v>
      </c>
      <c r="AA1029" s="26">
        <f t="shared" si="232"/>
        <v>69442.6</v>
      </c>
      <c r="AB1029" s="26">
        <v>387.88</v>
      </c>
      <c r="AC1029" s="26">
        <v>510.23</v>
      </c>
      <c r="AD1029" s="76">
        <f t="shared" si="233"/>
        <v>45668.6979166667</v>
      </c>
      <c r="AE1029" s="27">
        <f t="shared" si="234"/>
        <v>-458</v>
      </c>
      <c r="AF1029" s="27">
        <f t="shared" si="235"/>
        <v>800.260000000002</v>
      </c>
      <c r="AG1029" s="27">
        <f t="shared" si="236"/>
        <v>-2492.6</v>
      </c>
      <c r="AH1029" s="27">
        <f t="shared" si="237"/>
        <v>-41.6000000000022</v>
      </c>
      <c r="AI1029" s="27">
        <f t="shared" si="238"/>
        <v>1145.21</v>
      </c>
      <c r="AJ1029" s="27">
        <f t="shared" si="239"/>
        <v>130.73</v>
      </c>
      <c r="AK1029" s="26">
        <f>INDEX(检修、备用和必开!I:I,MATCH(统调负荷!$C1029,检修、备用和必开!$A:$A,0))</f>
        <v>9260.7254237288</v>
      </c>
    </row>
    <row r="1030" ht="13.8" spans="1:37">
      <c r="A1030" s="26">
        <f t="shared" si="228"/>
        <v>6</v>
      </c>
      <c r="B1030" s="26">
        <f t="shared" si="227"/>
        <v>17</v>
      </c>
      <c r="C1030" t="s">
        <v>32</v>
      </c>
      <c r="D1030" s="75">
        <v>0.708333333333333</v>
      </c>
      <c r="E1030" s="26">
        <v>102345</v>
      </c>
      <c r="F1030" s="26">
        <v>57443</v>
      </c>
      <c r="G1030" s="26">
        <v>17451</v>
      </c>
      <c r="H1030" s="26">
        <v>21454.9</v>
      </c>
      <c r="I1030" s="26">
        <v>7403</v>
      </c>
      <c r="J1030" s="26">
        <v>-1406.9</v>
      </c>
      <c r="K1030" s="26">
        <f t="shared" si="226"/>
        <v>50776</v>
      </c>
      <c r="L1030" s="27">
        <f t="shared" si="229"/>
        <v>1.3676264376871</v>
      </c>
      <c r="M1030" s="75">
        <v>0.708333333333333</v>
      </c>
      <c r="N1030" s="26">
        <v>101243</v>
      </c>
      <c r="O1030" s="26">
        <v>56720.61</v>
      </c>
      <c r="P1030" s="26">
        <v>15150.1</v>
      </c>
      <c r="Q1030" s="26">
        <v>22240.8</v>
      </c>
      <c r="R1030" s="26">
        <v>8399.55</v>
      </c>
      <c r="S1030" s="26">
        <v>-1268.06</v>
      </c>
      <c r="T1030" s="26">
        <f t="shared" si="230"/>
        <v>50053.61</v>
      </c>
      <c r="U1030" s="27">
        <f t="shared" si="231"/>
        <v>1.19432900709123</v>
      </c>
      <c r="V1030" s="26">
        <f>INDEX(检修、备用和必开!B:B,MATCH(统调负荷!$C1030,检修、备用和必开!$A:$A,0))</f>
        <v>24069.8</v>
      </c>
      <c r="W1030" s="26">
        <f>INDEX(检修、备用和必开!C:C,MATCH(统调负荷!$C1030,检修、备用和必开!$A:$A,0))</f>
        <v>0</v>
      </c>
      <c r="X1030" s="26">
        <f>INDEX(检修、备用和必开!D:D,MATCH(统调负荷!$C1030,检修、备用和必开!$A:$A,0))</f>
        <v>8090</v>
      </c>
      <c r="Y1030" s="26">
        <f>INDEX(检修、备用和必开!E:E,MATCH(统调负荷!$C1030,检修、备用和必开!$A:$A,0))</f>
        <v>6667</v>
      </c>
      <c r="Z1030" s="26">
        <f>INDEX(检修、备用和必开!F:F,MATCH(统调负荷!$C1030,检修、备用和必开!$A:$A,0))</f>
        <v>980</v>
      </c>
      <c r="AA1030" s="26">
        <f t="shared" si="232"/>
        <v>69442.6</v>
      </c>
      <c r="AB1030" s="26">
        <v>400.25</v>
      </c>
      <c r="AC1030" s="26">
        <v>511.24</v>
      </c>
      <c r="AD1030" s="76">
        <f t="shared" si="233"/>
        <v>45668.7083333333</v>
      </c>
      <c r="AE1030" s="27">
        <f t="shared" si="234"/>
        <v>-1102</v>
      </c>
      <c r="AF1030" s="27">
        <f t="shared" si="235"/>
        <v>-722.389999999999</v>
      </c>
      <c r="AG1030" s="27">
        <f t="shared" si="236"/>
        <v>-2300.9</v>
      </c>
      <c r="AH1030" s="27">
        <f t="shared" si="237"/>
        <v>785.899999999998</v>
      </c>
      <c r="AI1030" s="27">
        <f t="shared" si="238"/>
        <v>996.549999999999</v>
      </c>
      <c r="AJ1030" s="27">
        <f t="shared" si="239"/>
        <v>138.84</v>
      </c>
      <c r="AK1030" s="26">
        <f>INDEX(检修、备用和必开!I:I,MATCH(统调负荷!$C1030,检修、备用和必开!$A:$A,0))</f>
        <v>9260.7254237288</v>
      </c>
    </row>
    <row r="1031" ht="13.8" spans="1:37">
      <c r="A1031" s="26">
        <f t="shared" si="228"/>
        <v>6</v>
      </c>
      <c r="B1031" s="26">
        <f t="shared" si="227"/>
        <v>17</v>
      </c>
      <c r="C1031" t="s">
        <v>32</v>
      </c>
      <c r="D1031" s="75">
        <v>0.71875</v>
      </c>
      <c r="E1031" s="26">
        <v>103370</v>
      </c>
      <c r="F1031" s="26">
        <v>58679.59</v>
      </c>
      <c r="G1031" s="26">
        <v>18021</v>
      </c>
      <c r="H1031" s="26">
        <v>21143.5</v>
      </c>
      <c r="I1031" s="26">
        <v>6933</v>
      </c>
      <c r="J1031" s="26">
        <v>-1407.09</v>
      </c>
      <c r="K1031" s="26">
        <f t="shared" si="226"/>
        <v>52012.59</v>
      </c>
      <c r="L1031" s="27">
        <f t="shared" si="229"/>
        <v>1.33511136438312</v>
      </c>
      <c r="M1031" s="75">
        <v>0.71875</v>
      </c>
      <c r="N1031" s="26">
        <v>102647</v>
      </c>
      <c r="O1031" s="26">
        <v>58660.54</v>
      </c>
      <c r="P1031" s="26">
        <v>15521.2</v>
      </c>
      <c r="Q1031" s="26">
        <v>22004.7</v>
      </c>
      <c r="R1031" s="26">
        <v>7873.95</v>
      </c>
      <c r="S1031" s="26">
        <v>-1413.39</v>
      </c>
      <c r="T1031" s="26">
        <f t="shared" si="230"/>
        <v>51993.54</v>
      </c>
      <c r="U1031" s="27">
        <f t="shared" si="231"/>
        <v>1.15576745311611</v>
      </c>
      <c r="V1031" s="26">
        <f>INDEX(检修、备用和必开!B:B,MATCH(统调负荷!$C1031,检修、备用和必开!$A:$A,0))</f>
        <v>24069.8</v>
      </c>
      <c r="W1031" s="26">
        <f>INDEX(检修、备用和必开!C:C,MATCH(统调负荷!$C1031,检修、备用和必开!$A:$A,0))</f>
        <v>0</v>
      </c>
      <c r="X1031" s="26">
        <f>INDEX(检修、备用和必开!D:D,MATCH(统调负荷!$C1031,检修、备用和必开!$A:$A,0))</f>
        <v>8090</v>
      </c>
      <c r="Y1031" s="26">
        <f>INDEX(检修、备用和必开!E:E,MATCH(统调负荷!$C1031,检修、备用和必开!$A:$A,0))</f>
        <v>6667</v>
      </c>
      <c r="Z1031" s="26">
        <f>INDEX(检修、备用和必开!F:F,MATCH(统调负荷!$C1031,检修、备用和必开!$A:$A,0))</f>
        <v>980</v>
      </c>
      <c r="AA1031" s="26">
        <f t="shared" si="232"/>
        <v>69442.6</v>
      </c>
      <c r="AB1031" s="26">
        <v>428.13</v>
      </c>
      <c r="AC1031" s="26">
        <v>795.33</v>
      </c>
      <c r="AD1031" s="76">
        <f t="shared" si="233"/>
        <v>45668.71875</v>
      </c>
      <c r="AE1031" s="27">
        <f t="shared" si="234"/>
        <v>-723</v>
      </c>
      <c r="AF1031" s="27">
        <f t="shared" si="235"/>
        <v>-19.0499999999956</v>
      </c>
      <c r="AG1031" s="27">
        <f t="shared" si="236"/>
        <v>-2499.8</v>
      </c>
      <c r="AH1031" s="27">
        <f t="shared" si="237"/>
        <v>861.200000000001</v>
      </c>
      <c r="AI1031" s="27">
        <f t="shared" si="238"/>
        <v>940.95</v>
      </c>
      <c r="AJ1031" s="27">
        <f t="shared" si="239"/>
        <v>-6.30000000000018</v>
      </c>
      <c r="AK1031" s="26">
        <f>INDEX(检修、备用和必开!I:I,MATCH(统调负荷!$C1031,检修、备用和必开!$A:$A,0))</f>
        <v>9260.7254237288</v>
      </c>
    </row>
    <row r="1032" ht="13.8" spans="1:37">
      <c r="A1032" s="26">
        <f t="shared" si="228"/>
        <v>6</v>
      </c>
      <c r="B1032" s="26">
        <f t="shared" si="227"/>
        <v>17</v>
      </c>
      <c r="C1032" t="s">
        <v>32</v>
      </c>
      <c r="D1032" s="75">
        <v>0.729166666666667</v>
      </c>
      <c r="E1032" s="26">
        <v>102420</v>
      </c>
      <c r="F1032" s="26">
        <v>58609.69</v>
      </c>
      <c r="G1032" s="26">
        <v>17710</v>
      </c>
      <c r="H1032" s="26">
        <v>20995.4</v>
      </c>
      <c r="I1032" s="26">
        <v>6512</v>
      </c>
      <c r="J1032" s="26">
        <v>-1407.09</v>
      </c>
      <c r="K1032" s="26">
        <f t="shared" si="226"/>
        <v>51942.69</v>
      </c>
      <c r="L1032" s="27">
        <f t="shared" si="229"/>
        <v>1.33690804230586</v>
      </c>
      <c r="M1032" s="75">
        <v>0.729166666666667</v>
      </c>
      <c r="N1032" s="26">
        <v>101479</v>
      </c>
      <c r="O1032" s="26">
        <v>58395.47</v>
      </c>
      <c r="P1032" s="26">
        <v>14872.9</v>
      </c>
      <c r="Q1032" s="26">
        <v>22153</v>
      </c>
      <c r="R1032" s="26">
        <v>7460.19</v>
      </c>
      <c r="S1032" s="26">
        <v>-1402.56</v>
      </c>
      <c r="T1032" s="26">
        <f t="shared" si="230"/>
        <v>51728.47</v>
      </c>
      <c r="U1032" s="27">
        <f t="shared" si="231"/>
        <v>1.16088893614297</v>
      </c>
      <c r="V1032" s="26">
        <f>INDEX(检修、备用和必开!B:B,MATCH(统调负荷!$C1032,检修、备用和必开!$A:$A,0))</f>
        <v>24069.8</v>
      </c>
      <c r="W1032" s="26">
        <f>INDEX(检修、备用和必开!C:C,MATCH(统调负荷!$C1032,检修、备用和必开!$A:$A,0))</f>
        <v>0</v>
      </c>
      <c r="X1032" s="26">
        <f>INDEX(检修、备用和必开!D:D,MATCH(统调负荷!$C1032,检修、备用和必开!$A:$A,0))</f>
        <v>8090</v>
      </c>
      <c r="Y1032" s="26">
        <f>INDEX(检修、备用和必开!E:E,MATCH(统调负荷!$C1032,检修、备用和必开!$A:$A,0))</f>
        <v>6667</v>
      </c>
      <c r="Z1032" s="26">
        <f>INDEX(检修、备用和必开!F:F,MATCH(统调负荷!$C1032,检修、备用和必开!$A:$A,0))</f>
        <v>980</v>
      </c>
      <c r="AA1032" s="26">
        <f t="shared" si="232"/>
        <v>69442.6</v>
      </c>
      <c r="AB1032" s="26">
        <v>407.49</v>
      </c>
      <c r="AC1032" s="26">
        <v>527.23</v>
      </c>
      <c r="AD1032" s="76">
        <f t="shared" si="233"/>
        <v>45668.7291666667</v>
      </c>
      <c r="AE1032" s="27">
        <f t="shared" si="234"/>
        <v>-941</v>
      </c>
      <c r="AF1032" s="27">
        <f t="shared" si="235"/>
        <v>-214.220000000001</v>
      </c>
      <c r="AG1032" s="27">
        <f t="shared" si="236"/>
        <v>-2837.1</v>
      </c>
      <c r="AH1032" s="27">
        <f t="shared" si="237"/>
        <v>1157.6</v>
      </c>
      <c r="AI1032" s="27">
        <f t="shared" si="238"/>
        <v>948.19</v>
      </c>
      <c r="AJ1032" s="27">
        <f t="shared" si="239"/>
        <v>4.52999999999997</v>
      </c>
      <c r="AK1032" s="26">
        <f>INDEX(检修、备用和必开!I:I,MATCH(统调负荷!$C1032,检修、备用和必开!$A:$A,0))</f>
        <v>9260.7254237288</v>
      </c>
    </row>
    <row r="1033" ht="13.8" spans="1:37">
      <c r="A1033" s="26">
        <f t="shared" si="228"/>
        <v>6</v>
      </c>
      <c r="B1033" s="26">
        <f t="shared" si="227"/>
        <v>17</v>
      </c>
      <c r="C1033" t="s">
        <v>32</v>
      </c>
      <c r="D1033" s="75">
        <v>0.739583333333333</v>
      </c>
      <c r="E1033" s="26">
        <v>102785</v>
      </c>
      <c r="F1033" s="26">
        <v>58444.39</v>
      </c>
      <c r="G1033" s="26">
        <v>18293</v>
      </c>
      <c r="H1033" s="26">
        <v>21222.5</v>
      </c>
      <c r="I1033" s="26">
        <v>6232</v>
      </c>
      <c r="J1033" s="26">
        <v>-1406.89</v>
      </c>
      <c r="K1033" s="26">
        <f t="shared" si="226"/>
        <v>51777.39</v>
      </c>
      <c r="L1033" s="27">
        <f t="shared" si="229"/>
        <v>1.34117613885134</v>
      </c>
      <c r="M1033" s="75">
        <v>0.739583333333333</v>
      </c>
      <c r="N1033" s="26">
        <v>101809</v>
      </c>
      <c r="O1033" s="26">
        <v>57499</v>
      </c>
      <c r="P1033" s="26">
        <v>15851.9</v>
      </c>
      <c r="Q1033" s="26">
        <v>22653</v>
      </c>
      <c r="R1033" s="26">
        <v>7262.73</v>
      </c>
      <c r="S1033" s="26">
        <v>-1457.63</v>
      </c>
      <c r="T1033" s="26">
        <f t="shared" si="230"/>
        <v>50832</v>
      </c>
      <c r="U1033" s="27">
        <f t="shared" si="231"/>
        <v>1.17855130511524</v>
      </c>
      <c r="V1033" s="26">
        <f>INDEX(检修、备用和必开!B:B,MATCH(统调负荷!$C1033,检修、备用和必开!$A:$A,0))</f>
        <v>24069.8</v>
      </c>
      <c r="W1033" s="26">
        <f>INDEX(检修、备用和必开!C:C,MATCH(统调负荷!$C1033,检修、备用和必开!$A:$A,0))</f>
        <v>0</v>
      </c>
      <c r="X1033" s="26">
        <f>INDEX(检修、备用和必开!D:D,MATCH(统调负荷!$C1033,检修、备用和必开!$A:$A,0))</f>
        <v>8090</v>
      </c>
      <c r="Y1033" s="26">
        <f>INDEX(检修、备用和必开!E:E,MATCH(统调负荷!$C1033,检修、备用和必开!$A:$A,0))</f>
        <v>6667</v>
      </c>
      <c r="Z1033" s="26">
        <f>INDEX(检修、备用和必开!F:F,MATCH(统调负荷!$C1033,检修、备用和必开!$A:$A,0))</f>
        <v>980</v>
      </c>
      <c r="AA1033" s="26">
        <f t="shared" si="232"/>
        <v>69442.6</v>
      </c>
      <c r="AB1033" s="26">
        <v>390.93</v>
      </c>
      <c r="AC1033" s="26">
        <v>512.96</v>
      </c>
      <c r="AD1033" s="76">
        <f t="shared" si="233"/>
        <v>45668.7395833333</v>
      </c>
      <c r="AE1033" s="27">
        <f t="shared" si="234"/>
        <v>-976</v>
      </c>
      <c r="AF1033" s="27">
        <f t="shared" si="235"/>
        <v>-945.389999999999</v>
      </c>
      <c r="AG1033" s="27">
        <f t="shared" si="236"/>
        <v>-2441.1</v>
      </c>
      <c r="AH1033" s="27">
        <f t="shared" si="237"/>
        <v>1430.5</v>
      </c>
      <c r="AI1033" s="27">
        <f t="shared" si="238"/>
        <v>1030.73</v>
      </c>
      <c r="AJ1033" s="27">
        <f t="shared" si="239"/>
        <v>-50.74</v>
      </c>
      <c r="AK1033" s="26">
        <f>INDEX(检修、备用和必开!I:I,MATCH(统调负荷!$C1033,检修、备用和必开!$A:$A,0))</f>
        <v>9260.7254237288</v>
      </c>
    </row>
    <row r="1034" ht="13.8" spans="1:37">
      <c r="A1034" s="26">
        <f t="shared" si="228"/>
        <v>6</v>
      </c>
      <c r="B1034" s="26">
        <f t="shared" si="227"/>
        <v>18</v>
      </c>
      <c r="C1034" t="s">
        <v>32</v>
      </c>
      <c r="D1034" s="75">
        <v>0.75</v>
      </c>
      <c r="E1034" s="26">
        <v>104030</v>
      </c>
      <c r="F1034" s="26">
        <v>58416.4</v>
      </c>
      <c r="G1034" s="26">
        <v>18622</v>
      </c>
      <c r="H1034" s="26">
        <v>22386.5</v>
      </c>
      <c r="I1034" s="26">
        <v>6012</v>
      </c>
      <c r="J1034" s="26">
        <v>-1406.9</v>
      </c>
      <c r="K1034" s="26">
        <f t="shared" si="226"/>
        <v>51749.4</v>
      </c>
      <c r="L1034" s="27">
        <f t="shared" si="229"/>
        <v>1.34190154861699</v>
      </c>
      <c r="M1034" s="75">
        <v>0.75</v>
      </c>
      <c r="N1034" s="26">
        <v>103240</v>
      </c>
      <c r="O1034" s="26">
        <v>57781.28</v>
      </c>
      <c r="P1034" s="26">
        <v>16798.7</v>
      </c>
      <c r="Q1034" s="26">
        <v>23049.9</v>
      </c>
      <c r="R1034" s="26">
        <v>7158.74</v>
      </c>
      <c r="S1034" s="26">
        <v>-1548.62</v>
      </c>
      <c r="T1034" s="26">
        <f t="shared" si="230"/>
        <v>51114.28</v>
      </c>
      <c r="U1034" s="27">
        <f t="shared" si="231"/>
        <v>1.17293209207172</v>
      </c>
      <c r="V1034" s="26">
        <f>INDEX(检修、备用和必开!B:B,MATCH(统调负荷!$C1034,检修、备用和必开!$A:$A,0))</f>
        <v>24069.8</v>
      </c>
      <c r="W1034" s="26">
        <f>INDEX(检修、备用和必开!C:C,MATCH(统调负荷!$C1034,检修、备用和必开!$A:$A,0))</f>
        <v>0</v>
      </c>
      <c r="X1034" s="26">
        <f>INDEX(检修、备用和必开!D:D,MATCH(统调负荷!$C1034,检修、备用和必开!$A:$A,0))</f>
        <v>8090</v>
      </c>
      <c r="Y1034" s="26">
        <f>INDEX(检修、备用和必开!E:E,MATCH(统调负荷!$C1034,检修、备用和必开!$A:$A,0))</f>
        <v>6667</v>
      </c>
      <c r="Z1034" s="26">
        <f>INDEX(检修、备用和必开!F:F,MATCH(统调负荷!$C1034,检修、备用和必开!$A:$A,0))</f>
        <v>980</v>
      </c>
      <c r="AA1034" s="26">
        <f t="shared" si="232"/>
        <v>69442.6</v>
      </c>
      <c r="AB1034" s="26">
        <v>395.16</v>
      </c>
      <c r="AC1034" s="26">
        <v>512.68</v>
      </c>
      <c r="AD1034" s="76">
        <f t="shared" si="233"/>
        <v>45668.75</v>
      </c>
      <c r="AE1034" s="27">
        <f t="shared" si="234"/>
        <v>-790</v>
      </c>
      <c r="AF1034" s="27">
        <f t="shared" si="235"/>
        <v>-635.120000000003</v>
      </c>
      <c r="AG1034" s="27">
        <f t="shared" si="236"/>
        <v>-1823.3</v>
      </c>
      <c r="AH1034" s="27">
        <f t="shared" si="237"/>
        <v>663.400000000001</v>
      </c>
      <c r="AI1034" s="27">
        <f t="shared" si="238"/>
        <v>1146.74</v>
      </c>
      <c r="AJ1034" s="27">
        <f t="shared" si="239"/>
        <v>-141.72</v>
      </c>
      <c r="AK1034" s="26">
        <f>INDEX(检修、备用和必开!I:I,MATCH(统调负荷!$C1034,检修、备用和必开!$A:$A,0))</f>
        <v>9260.7254237288</v>
      </c>
    </row>
    <row r="1035" ht="13.8" spans="1:37">
      <c r="A1035" s="26">
        <f t="shared" si="228"/>
        <v>6</v>
      </c>
      <c r="B1035" s="26">
        <f t="shared" si="227"/>
        <v>18</v>
      </c>
      <c r="C1035" t="s">
        <v>32</v>
      </c>
      <c r="D1035" s="75">
        <v>0.760416666666667</v>
      </c>
      <c r="E1035" s="26">
        <v>106330</v>
      </c>
      <c r="F1035" s="26">
        <v>60653</v>
      </c>
      <c r="G1035" s="26">
        <v>18543</v>
      </c>
      <c r="H1035" s="26">
        <v>22706.9</v>
      </c>
      <c r="I1035" s="26">
        <v>5834</v>
      </c>
      <c r="J1035" s="26">
        <v>-1406.9</v>
      </c>
      <c r="K1035" s="26">
        <f t="shared" si="226"/>
        <v>53986</v>
      </c>
      <c r="L1035" s="27">
        <f t="shared" si="229"/>
        <v>1.28630756121958</v>
      </c>
      <c r="M1035" s="75">
        <v>0.760416666666667</v>
      </c>
      <c r="N1035" s="26">
        <v>106364</v>
      </c>
      <c r="O1035" s="26">
        <v>59813.85</v>
      </c>
      <c r="P1035" s="26">
        <v>16368.2</v>
      </c>
      <c r="Q1035" s="26">
        <v>24533.7</v>
      </c>
      <c r="R1035" s="26">
        <v>7269.11</v>
      </c>
      <c r="S1035" s="26">
        <v>-1620.86</v>
      </c>
      <c r="T1035" s="26">
        <f t="shared" si="230"/>
        <v>53146.85</v>
      </c>
      <c r="U1035" s="27">
        <f t="shared" si="231"/>
        <v>1.13400019759344</v>
      </c>
      <c r="V1035" s="26">
        <f>INDEX(检修、备用和必开!B:B,MATCH(统调负荷!$C1035,检修、备用和必开!$A:$A,0))</f>
        <v>24069.8</v>
      </c>
      <c r="W1035" s="26">
        <f>INDEX(检修、备用和必开!C:C,MATCH(统调负荷!$C1035,检修、备用和必开!$A:$A,0))</f>
        <v>0</v>
      </c>
      <c r="X1035" s="26">
        <f>INDEX(检修、备用和必开!D:D,MATCH(统调负荷!$C1035,检修、备用和必开!$A:$A,0))</f>
        <v>8090</v>
      </c>
      <c r="Y1035" s="26">
        <f>INDEX(检修、备用和必开!E:E,MATCH(统调负荷!$C1035,检修、备用和必开!$A:$A,0))</f>
        <v>6667</v>
      </c>
      <c r="Z1035" s="26">
        <f>INDEX(检修、备用和必开!F:F,MATCH(统调负荷!$C1035,检修、备用和必开!$A:$A,0))</f>
        <v>980</v>
      </c>
      <c r="AA1035" s="26">
        <f t="shared" si="232"/>
        <v>69442.6</v>
      </c>
      <c r="AB1035" s="26">
        <v>405.48</v>
      </c>
      <c r="AC1035" s="26">
        <v>538.7</v>
      </c>
      <c r="AD1035" s="76">
        <f t="shared" si="233"/>
        <v>45668.7604166667</v>
      </c>
      <c r="AE1035" s="27">
        <f t="shared" si="234"/>
        <v>34</v>
      </c>
      <c r="AF1035" s="27">
        <f t="shared" si="235"/>
        <v>-839.150000000001</v>
      </c>
      <c r="AG1035" s="27">
        <f t="shared" si="236"/>
        <v>-2174.8</v>
      </c>
      <c r="AH1035" s="27">
        <f t="shared" si="237"/>
        <v>1826.8</v>
      </c>
      <c r="AI1035" s="27">
        <f t="shared" si="238"/>
        <v>1435.11</v>
      </c>
      <c r="AJ1035" s="27">
        <f t="shared" si="239"/>
        <v>-213.96</v>
      </c>
      <c r="AK1035" s="26">
        <f>INDEX(检修、备用和必开!I:I,MATCH(统调负荷!$C1035,检修、备用和必开!$A:$A,0))</f>
        <v>9260.7254237288</v>
      </c>
    </row>
    <row r="1036" ht="13.8" spans="1:37">
      <c r="A1036" s="26">
        <f t="shared" si="228"/>
        <v>6</v>
      </c>
      <c r="B1036" s="26">
        <f t="shared" si="227"/>
        <v>18</v>
      </c>
      <c r="C1036" t="s">
        <v>32</v>
      </c>
      <c r="D1036" s="75">
        <v>0.770833333333333</v>
      </c>
      <c r="E1036" s="26">
        <v>107440</v>
      </c>
      <c r="F1036" s="26">
        <v>60842.99</v>
      </c>
      <c r="G1036" s="26">
        <v>19116</v>
      </c>
      <c r="H1036" s="26">
        <v>23090.9</v>
      </c>
      <c r="I1036" s="26">
        <v>5797</v>
      </c>
      <c r="J1036" s="26">
        <v>-1406.89</v>
      </c>
      <c r="K1036" s="26">
        <f t="shared" si="226"/>
        <v>54175.99</v>
      </c>
      <c r="L1036" s="27">
        <f t="shared" si="229"/>
        <v>1.28179660399376</v>
      </c>
      <c r="M1036" s="75">
        <v>0.770833333333333</v>
      </c>
      <c r="N1036" s="26">
        <v>107561</v>
      </c>
      <c r="O1036" s="26">
        <v>59889.58</v>
      </c>
      <c r="P1036" s="26">
        <v>16666.8</v>
      </c>
      <c r="Q1036" s="26">
        <v>25230.4</v>
      </c>
      <c r="R1036" s="26">
        <v>7326.73</v>
      </c>
      <c r="S1036" s="26">
        <v>-1552.51</v>
      </c>
      <c r="T1036" s="26">
        <f t="shared" si="230"/>
        <v>53222.58</v>
      </c>
      <c r="U1036" s="27">
        <f t="shared" si="231"/>
        <v>1.13259954156227</v>
      </c>
      <c r="V1036" s="26">
        <f>INDEX(检修、备用和必开!B:B,MATCH(统调负荷!$C1036,检修、备用和必开!$A:$A,0))</f>
        <v>24069.8</v>
      </c>
      <c r="W1036" s="26">
        <f>INDEX(检修、备用和必开!C:C,MATCH(统调负荷!$C1036,检修、备用和必开!$A:$A,0))</f>
        <v>0</v>
      </c>
      <c r="X1036" s="26">
        <f>INDEX(检修、备用和必开!D:D,MATCH(统调负荷!$C1036,检修、备用和必开!$A:$A,0))</f>
        <v>8090</v>
      </c>
      <c r="Y1036" s="26">
        <f>INDEX(检修、备用和必开!E:E,MATCH(统调负荷!$C1036,检修、备用和必开!$A:$A,0))</f>
        <v>6667</v>
      </c>
      <c r="Z1036" s="26">
        <f>INDEX(检修、备用和必开!F:F,MATCH(统调负荷!$C1036,检修、备用和必开!$A:$A,0))</f>
        <v>980</v>
      </c>
      <c r="AA1036" s="26">
        <f t="shared" si="232"/>
        <v>69442.6</v>
      </c>
      <c r="AB1036" s="26">
        <v>400.56</v>
      </c>
      <c r="AC1036" s="26">
        <v>464.9</v>
      </c>
      <c r="AD1036" s="76">
        <f t="shared" si="233"/>
        <v>45668.7708333333</v>
      </c>
      <c r="AE1036" s="27">
        <f t="shared" si="234"/>
        <v>121</v>
      </c>
      <c r="AF1036" s="27">
        <f t="shared" si="235"/>
        <v>-953.409999999996</v>
      </c>
      <c r="AG1036" s="27">
        <f t="shared" si="236"/>
        <v>-2449.2</v>
      </c>
      <c r="AH1036" s="27">
        <f t="shared" si="237"/>
        <v>2139.5</v>
      </c>
      <c r="AI1036" s="27">
        <f t="shared" si="238"/>
        <v>1529.73</v>
      </c>
      <c r="AJ1036" s="27">
        <f t="shared" si="239"/>
        <v>-145.62</v>
      </c>
      <c r="AK1036" s="26">
        <f>INDEX(检修、备用和必开!I:I,MATCH(统调负荷!$C1036,检修、备用和必开!$A:$A,0))</f>
        <v>9260.7254237288</v>
      </c>
    </row>
    <row r="1037" ht="13.8" spans="1:37">
      <c r="A1037" s="26">
        <f t="shared" si="228"/>
        <v>6</v>
      </c>
      <c r="B1037" s="26">
        <f t="shared" si="227"/>
        <v>18</v>
      </c>
      <c r="C1037" t="s">
        <v>32</v>
      </c>
      <c r="D1037" s="75">
        <v>0.78125</v>
      </c>
      <c r="E1037" s="26">
        <v>107980</v>
      </c>
      <c r="F1037" s="26">
        <v>60719</v>
      </c>
      <c r="G1037" s="26">
        <v>19497</v>
      </c>
      <c r="H1037" s="26">
        <v>23490.9</v>
      </c>
      <c r="I1037" s="26">
        <v>5680</v>
      </c>
      <c r="J1037" s="26">
        <v>-1406.9</v>
      </c>
      <c r="K1037" s="26">
        <f t="shared" si="226"/>
        <v>54052</v>
      </c>
      <c r="L1037" s="27">
        <f t="shared" si="229"/>
        <v>1.28473692000296</v>
      </c>
      <c r="M1037" s="75">
        <v>0.78125</v>
      </c>
      <c r="N1037" s="26">
        <v>108491</v>
      </c>
      <c r="O1037" s="26">
        <v>60367.86</v>
      </c>
      <c r="P1037" s="26">
        <v>16438.4</v>
      </c>
      <c r="Q1037" s="26">
        <v>25882.5</v>
      </c>
      <c r="R1037" s="26">
        <v>7337.98</v>
      </c>
      <c r="S1037" s="26">
        <v>-1535.74</v>
      </c>
      <c r="T1037" s="26">
        <f t="shared" si="230"/>
        <v>53700.86</v>
      </c>
      <c r="U1037" s="27">
        <f t="shared" si="231"/>
        <v>1.12383287754856</v>
      </c>
      <c r="V1037" s="26">
        <f>INDEX(检修、备用和必开!B:B,MATCH(统调负荷!$C1037,检修、备用和必开!$A:$A,0))</f>
        <v>24069.8</v>
      </c>
      <c r="W1037" s="26">
        <f>INDEX(检修、备用和必开!C:C,MATCH(统调负荷!$C1037,检修、备用和必开!$A:$A,0))</f>
        <v>0</v>
      </c>
      <c r="X1037" s="26">
        <f>INDEX(检修、备用和必开!D:D,MATCH(统调负荷!$C1037,检修、备用和必开!$A:$A,0))</f>
        <v>8090</v>
      </c>
      <c r="Y1037" s="26">
        <f>INDEX(检修、备用和必开!E:E,MATCH(统调负荷!$C1037,检修、备用和必开!$A:$A,0))</f>
        <v>6667</v>
      </c>
      <c r="Z1037" s="26">
        <f>INDEX(检修、备用和必开!F:F,MATCH(统调负荷!$C1037,检修、备用和必开!$A:$A,0))</f>
        <v>980</v>
      </c>
      <c r="AA1037" s="26">
        <f t="shared" si="232"/>
        <v>69442.6</v>
      </c>
      <c r="AB1037" s="26">
        <v>391.26</v>
      </c>
      <c r="AC1037" s="26">
        <v>433.38</v>
      </c>
      <c r="AD1037" s="76">
        <f t="shared" si="233"/>
        <v>45668.78125</v>
      </c>
      <c r="AE1037" s="27">
        <f t="shared" si="234"/>
        <v>511</v>
      </c>
      <c r="AF1037" s="27">
        <f t="shared" si="235"/>
        <v>-351.139999999999</v>
      </c>
      <c r="AG1037" s="27">
        <f t="shared" si="236"/>
        <v>-3058.6</v>
      </c>
      <c r="AH1037" s="27">
        <f t="shared" si="237"/>
        <v>2391.6</v>
      </c>
      <c r="AI1037" s="27">
        <f t="shared" si="238"/>
        <v>1657.98</v>
      </c>
      <c r="AJ1037" s="27">
        <f t="shared" si="239"/>
        <v>-128.84</v>
      </c>
      <c r="AK1037" s="26">
        <f>INDEX(检修、备用和必开!I:I,MATCH(统调负荷!$C1037,检修、备用和必开!$A:$A,0))</f>
        <v>9260.7254237288</v>
      </c>
    </row>
    <row r="1038" ht="13.8" spans="1:37">
      <c r="A1038" s="26">
        <f t="shared" si="228"/>
        <v>6</v>
      </c>
      <c r="B1038" s="26">
        <f t="shared" si="227"/>
        <v>19</v>
      </c>
      <c r="C1038" t="s">
        <v>32</v>
      </c>
      <c r="D1038" s="75">
        <v>0.791666666666667</v>
      </c>
      <c r="E1038" s="26">
        <v>108200</v>
      </c>
      <c r="F1038" s="26">
        <v>61035.4</v>
      </c>
      <c r="G1038" s="26">
        <v>19179</v>
      </c>
      <c r="H1038" s="26">
        <v>23666.5</v>
      </c>
      <c r="I1038" s="26">
        <v>5726</v>
      </c>
      <c r="J1038" s="26">
        <v>-1406.9</v>
      </c>
      <c r="K1038" s="26">
        <f t="shared" si="226"/>
        <v>54368.4</v>
      </c>
      <c r="L1038" s="27">
        <f t="shared" si="229"/>
        <v>1.27726032033313</v>
      </c>
      <c r="M1038" s="75">
        <v>0.791666666666667</v>
      </c>
      <c r="N1038" s="26">
        <v>108202</v>
      </c>
      <c r="O1038" s="26">
        <v>59945.51</v>
      </c>
      <c r="P1038" s="26">
        <v>16328.5</v>
      </c>
      <c r="Q1038" s="26">
        <v>26064.7</v>
      </c>
      <c r="R1038" s="26">
        <v>7418.9</v>
      </c>
      <c r="S1038" s="26">
        <v>-1555.61</v>
      </c>
      <c r="T1038" s="26">
        <f t="shared" si="230"/>
        <v>53278.51</v>
      </c>
      <c r="U1038" s="27">
        <f t="shared" si="231"/>
        <v>1.13156731359455</v>
      </c>
      <c r="V1038" s="26">
        <f>INDEX(检修、备用和必开!B:B,MATCH(统调负荷!$C1038,检修、备用和必开!$A:$A,0))</f>
        <v>24069.8</v>
      </c>
      <c r="W1038" s="26">
        <f>INDEX(检修、备用和必开!C:C,MATCH(统调负荷!$C1038,检修、备用和必开!$A:$A,0))</f>
        <v>0</v>
      </c>
      <c r="X1038" s="26">
        <f>INDEX(检修、备用和必开!D:D,MATCH(统调负荷!$C1038,检修、备用和必开!$A:$A,0))</f>
        <v>8090</v>
      </c>
      <c r="Y1038" s="26">
        <f>INDEX(检修、备用和必开!E:E,MATCH(统调负荷!$C1038,检修、备用和必开!$A:$A,0))</f>
        <v>6667</v>
      </c>
      <c r="Z1038" s="26">
        <f>INDEX(检修、备用和必开!F:F,MATCH(统调负荷!$C1038,检修、备用和必开!$A:$A,0))</f>
        <v>980</v>
      </c>
      <c r="AA1038" s="26">
        <f t="shared" si="232"/>
        <v>69442.6</v>
      </c>
      <c r="AB1038" s="26">
        <v>396.33</v>
      </c>
      <c r="AC1038" s="26">
        <v>423.82</v>
      </c>
      <c r="AD1038" s="76">
        <f t="shared" si="233"/>
        <v>45668.7916666667</v>
      </c>
      <c r="AE1038" s="27">
        <f t="shared" si="234"/>
        <v>2</v>
      </c>
      <c r="AF1038" s="27">
        <f t="shared" si="235"/>
        <v>-1089.89</v>
      </c>
      <c r="AG1038" s="27">
        <f t="shared" si="236"/>
        <v>-2850.5</v>
      </c>
      <c r="AH1038" s="27">
        <f t="shared" si="237"/>
        <v>2398.2</v>
      </c>
      <c r="AI1038" s="27">
        <f t="shared" si="238"/>
        <v>1692.9</v>
      </c>
      <c r="AJ1038" s="27">
        <f t="shared" si="239"/>
        <v>-148.71</v>
      </c>
      <c r="AK1038" s="26">
        <f>INDEX(检修、备用和必开!I:I,MATCH(统调负荷!$C1038,检修、备用和必开!$A:$A,0))</f>
        <v>9260.7254237288</v>
      </c>
    </row>
    <row r="1039" ht="13.8" spans="1:37">
      <c r="A1039" s="26">
        <f t="shared" si="228"/>
        <v>6</v>
      </c>
      <c r="B1039" s="26">
        <f t="shared" si="227"/>
        <v>19</v>
      </c>
      <c r="C1039" t="s">
        <v>32</v>
      </c>
      <c r="D1039" s="75">
        <v>0.802083333333333</v>
      </c>
      <c r="E1039" s="26">
        <v>110000</v>
      </c>
      <c r="F1039" s="26">
        <v>62623.79</v>
      </c>
      <c r="G1039" s="26">
        <v>19179</v>
      </c>
      <c r="H1039" s="26">
        <v>23802.3</v>
      </c>
      <c r="I1039" s="26">
        <v>5802</v>
      </c>
      <c r="J1039" s="26">
        <v>-1407.09</v>
      </c>
      <c r="K1039" s="26">
        <f t="shared" si="226"/>
        <v>55956.79</v>
      </c>
      <c r="L1039" s="27">
        <f t="shared" si="229"/>
        <v>1.24100399611915</v>
      </c>
      <c r="M1039" s="75">
        <v>0.802083333333333</v>
      </c>
      <c r="N1039" s="26">
        <v>110350</v>
      </c>
      <c r="O1039" s="26">
        <v>61234.68</v>
      </c>
      <c r="P1039" s="26">
        <v>16769.9</v>
      </c>
      <c r="Q1039" s="26">
        <v>26361.1</v>
      </c>
      <c r="R1039" s="26">
        <v>7551.49</v>
      </c>
      <c r="S1039" s="26">
        <v>-1567.17</v>
      </c>
      <c r="T1039" s="26">
        <f t="shared" si="230"/>
        <v>54567.68</v>
      </c>
      <c r="U1039" s="27">
        <f t="shared" si="231"/>
        <v>1.10828552860559</v>
      </c>
      <c r="V1039" s="26">
        <f>INDEX(检修、备用和必开!B:B,MATCH(统调负荷!$C1039,检修、备用和必开!$A:$A,0))</f>
        <v>24069.8</v>
      </c>
      <c r="W1039" s="26">
        <f>INDEX(检修、备用和必开!C:C,MATCH(统调负荷!$C1039,检修、备用和必开!$A:$A,0))</f>
        <v>0</v>
      </c>
      <c r="X1039" s="26">
        <f>INDEX(检修、备用和必开!D:D,MATCH(统调负荷!$C1039,检修、备用和必开!$A:$A,0))</f>
        <v>8090</v>
      </c>
      <c r="Y1039" s="26">
        <f>INDEX(检修、备用和必开!E:E,MATCH(统调负荷!$C1039,检修、备用和必开!$A:$A,0))</f>
        <v>6667</v>
      </c>
      <c r="Z1039" s="26">
        <f>INDEX(检修、备用和必开!F:F,MATCH(统调负荷!$C1039,检修、备用和必开!$A:$A,0))</f>
        <v>980</v>
      </c>
      <c r="AA1039" s="26">
        <f t="shared" si="232"/>
        <v>69442.6</v>
      </c>
      <c r="AB1039" s="26">
        <v>414.02</v>
      </c>
      <c r="AC1039" s="26">
        <v>501.42</v>
      </c>
      <c r="AD1039" s="76">
        <f t="shared" si="233"/>
        <v>45668.8020833333</v>
      </c>
      <c r="AE1039" s="27">
        <f t="shared" si="234"/>
        <v>350</v>
      </c>
      <c r="AF1039" s="27">
        <f t="shared" si="235"/>
        <v>-1389.11</v>
      </c>
      <c r="AG1039" s="27">
        <f t="shared" si="236"/>
        <v>-2409.1</v>
      </c>
      <c r="AH1039" s="27">
        <f t="shared" si="237"/>
        <v>2558.8</v>
      </c>
      <c r="AI1039" s="27">
        <f t="shared" si="238"/>
        <v>1749.49</v>
      </c>
      <c r="AJ1039" s="27">
        <f t="shared" si="239"/>
        <v>-160.08</v>
      </c>
      <c r="AK1039" s="26">
        <f>INDEX(检修、备用和必开!I:I,MATCH(统调负荷!$C1039,检修、备用和必开!$A:$A,0))</f>
        <v>9260.7254237288</v>
      </c>
    </row>
    <row r="1040" ht="13.8" spans="1:37">
      <c r="A1040" s="26">
        <f t="shared" si="228"/>
        <v>6</v>
      </c>
      <c r="B1040" s="26">
        <f t="shared" si="227"/>
        <v>19</v>
      </c>
      <c r="C1040" t="s">
        <v>32</v>
      </c>
      <c r="D1040" s="75">
        <v>0.8125</v>
      </c>
      <c r="E1040" s="26">
        <v>109785</v>
      </c>
      <c r="F1040" s="26">
        <v>62208.8</v>
      </c>
      <c r="G1040" s="26">
        <v>19195</v>
      </c>
      <c r="H1040" s="26">
        <v>23922.3</v>
      </c>
      <c r="I1040" s="26">
        <v>5866</v>
      </c>
      <c r="J1040" s="26">
        <v>-1407.1</v>
      </c>
      <c r="K1040" s="26">
        <f t="shared" si="226"/>
        <v>55541.8</v>
      </c>
      <c r="L1040" s="27">
        <f t="shared" si="229"/>
        <v>1.25027636842882</v>
      </c>
      <c r="M1040" s="75">
        <v>0.8125</v>
      </c>
      <c r="N1040" s="26">
        <v>110161</v>
      </c>
      <c r="O1040" s="26">
        <v>61859.77</v>
      </c>
      <c r="P1040" s="26">
        <v>15928.3</v>
      </c>
      <c r="Q1040" s="26">
        <v>26381.5</v>
      </c>
      <c r="R1040" s="26">
        <v>7521.91</v>
      </c>
      <c r="S1040" s="26">
        <v>-1530.48</v>
      </c>
      <c r="T1040" s="26">
        <f t="shared" si="230"/>
        <v>55192.77</v>
      </c>
      <c r="U1040" s="27">
        <f t="shared" si="231"/>
        <v>1.09733818541761</v>
      </c>
      <c r="V1040" s="26">
        <f>INDEX(检修、备用和必开!B:B,MATCH(统调负荷!$C1040,检修、备用和必开!$A:$A,0))</f>
        <v>24069.8</v>
      </c>
      <c r="W1040" s="26">
        <f>INDEX(检修、备用和必开!C:C,MATCH(统调负荷!$C1040,检修、备用和必开!$A:$A,0))</f>
        <v>0</v>
      </c>
      <c r="X1040" s="26">
        <f>INDEX(检修、备用和必开!D:D,MATCH(统调负荷!$C1040,检修、备用和必开!$A:$A,0))</f>
        <v>8090</v>
      </c>
      <c r="Y1040" s="26">
        <f>INDEX(检修、备用和必开!E:E,MATCH(统调负荷!$C1040,检修、备用和必开!$A:$A,0))</f>
        <v>6667</v>
      </c>
      <c r="Z1040" s="26">
        <f>INDEX(检修、备用和必开!F:F,MATCH(统调负荷!$C1040,检修、备用和必开!$A:$A,0))</f>
        <v>980</v>
      </c>
      <c r="AA1040" s="26">
        <f t="shared" si="232"/>
        <v>69442.6</v>
      </c>
      <c r="AB1040" s="26">
        <v>421.97</v>
      </c>
      <c r="AC1040" s="26">
        <v>495.34</v>
      </c>
      <c r="AD1040" s="76">
        <f t="shared" si="233"/>
        <v>45668.8125</v>
      </c>
      <c r="AE1040" s="27">
        <f t="shared" si="234"/>
        <v>376</v>
      </c>
      <c r="AF1040" s="27">
        <f t="shared" si="235"/>
        <v>-349.030000000006</v>
      </c>
      <c r="AG1040" s="27">
        <f t="shared" si="236"/>
        <v>-3266.7</v>
      </c>
      <c r="AH1040" s="27">
        <f t="shared" si="237"/>
        <v>2459.2</v>
      </c>
      <c r="AI1040" s="27">
        <f t="shared" si="238"/>
        <v>1655.91</v>
      </c>
      <c r="AJ1040" s="27">
        <f t="shared" si="239"/>
        <v>-123.38</v>
      </c>
      <c r="AK1040" s="26">
        <f>INDEX(检修、备用和必开!I:I,MATCH(统调负荷!$C1040,检修、备用和必开!$A:$A,0))</f>
        <v>9260.7254237288</v>
      </c>
    </row>
    <row r="1041" ht="13.8" spans="1:37">
      <c r="A1041" s="26">
        <f t="shared" si="228"/>
        <v>6</v>
      </c>
      <c r="B1041" s="26">
        <f t="shared" si="227"/>
        <v>19</v>
      </c>
      <c r="C1041" t="s">
        <v>32</v>
      </c>
      <c r="D1041" s="75">
        <v>0.822916666666667</v>
      </c>
      <c r="E1041" s="26">
        <v>109230</v>
      </c>
      <c r="F1041" s="26">
        <v>61795.5</v>
      </c>
      <c r="G1041" s="26">
        <v>19195</v>
      </c>
      <c r="H1041" s="26">
        <v>23743.6</v>
      </c>
      <c r="I1041" s="26">
        <v>5903</v>
      </c>
      <c r="J1041" s="26">
        <v>-1407.1</v>
      </c>
      <c r="K1041" s="26">
        <f t="shared" si="226"/>
        <v>55128.5</v>
      </c>
      <c r="L1041" s="27">
        <f t="shared" si="229"/>
        <v>1.25964972745495</v>
      </c>
      <c r="M1041" s="75">
        <v>0.822916666666667</v>
      </c>
      <c r="N1041" s="26">
        <v>109824</v>
      </c>
      <c r="O1041" s="26">
        <v>62137.52</v>
      </c>
      <c r="P1041" s="26">
        <v>15173.7</v>
      </c>
      <c r="Q1041" s="26">
        <v>26487</v>
      </c>
      <c r="R1041" s="26">
        <v>7571.57</v>
      </c>
      <c r="S1041" s="26">
        <v>-1545.79</v>
      </c>
      <c r="T1041" s="26">
        <f t="shared" si="230"/>
        <v>55470.52</v>
      </c>
      <c r="U1041" s="27">
        <f t="shared" si="231"/>
        <v>1.09254298108323</v>
      </c>
      <c r="V1041" s="26">
        <f>INDEX(检修、备用和必开!B:B,MATCH(统调负荷!$C1041,检修、备用和必开!$A:$A,0))</f>
        <v>24069.8</v>
      </c>
      <c r="W1041" s="26">
        <f>INDEX(检修、备用和必开!C:C,MATCH(统调负荷!$C1041,检修、备用和必开!$A:$A,0))</f>
        <v>0</v>
      </c>
      <c r="X1041" s="26">
        <f>INDEX(检修、备用和必开!D:D,MATCH(统调负荷!$C1041,检修、备用和必开!$A:$A,0))</f>
        <v>8090</v>
      </c>
      <c r="Y1041" s="26">
        <f>INDEX(检修、备用和必开!E:E,MATCH(统调负荷!$C1041,检修、备用和必开!$A:$A,0))</f>
        <v>6667</v>
      </c>
      <c r="Z1041" s="26">
        <f>INDEX(检修、备用和必开!F:F,MATCH(统调负荷!$C1041,检修、备用和必开!$A:$A,0))</f>
        <v>980</v>
      </c>
      <c r="AA1041" s="26">
        <f t="shared" si="232"/>
        <v>69442.6</v>
      </c>
      <c r="AB1041" s="26">
        <v>411.01</v>
      </c>
      <c r="AC1041" s="26">
        <v>651.93</v>
      </c>
      <c r="AD1041" s="76">
        <f t="shared" si="233"/>
        <v>45668.8229166667</v>
      </c>
      <c r="AE1041" s="27">
        <f t="shared" si="234"/>
        <v>594</v>
      </c>
      <c r="AF1041" s="27">
        <f t="shared" si="235"/>
        <v>342.019999999997</v>
      </c>
      <c r="AG1041" s="27">
        <f t="shared" si="236"/>
        <v>-4021.3</v>
      </c>
      <c r="AH1041" s="27">
        <f t="shared" si="237"/>
        <v>2743.4</v>
      </c>
      <c r="AI1041" s="27">
        <f t="shared" si="238"/>
        <v>1668.57</v>
      </c>
      <c r="AJ1041" s="27">
        <f t="shared" si="239"/>
        <v>-138.69</v>
      </c>
      <c r="AK1041" s="26">
        <f>INDEX(检修、备用和必开!I:I,MATCH(统调负荷!$C1041,检修、备用和必开!$A:$A,0))</f>
        <v>9260.7254237288</v>
      </c>
    </row>
    <row r="1042" ht="13.8" spans="1:37">
      <c r="A1042" s="26">
        <f t="shared" si="228"/>
        <v>6</v>
      </c>
      <c r="B1042" s="26">
        <f t="shared" si="227"/>
        <v>20</v>
      </c>
      <c r="C1042" t="s">
        <v>32</v>
      </c>
      <c r="D1042" s="75">
        <v>0.833333333333333</v>
      </c>
      <c r="E1042" s="26">
        <v>108360</v>
      </c>
      <c r="F1042" s="26">
        <v>60988.4</v>
      </c>
      <c r="G1042" s="26">
        <v>19022</v>
      </c>
      <c r="H1042" s="26">
        <v>23846.5</v>
      </c>
      <c r="I1042" s="26">
        <v>5910</v>
      </c>
      <c r="J1042" s="26">
        <v>-1406.9</v>
      </c>
      <c r="K1042" s="26">
        <f t="shared" si="226"/>
        <v>54321.4</v>
      </c>
      <c r="L1042" s="27">
        <f t="shared" si="229"/>
        <v>1.27836543240785</v>
      </c>
      <c r="M1042" s="75">
        <v>0.833333333333333</v>
      </c>
      <c r="N1042" s="26">
        <v>108546</v>
      </c>
      <c r="O1042" s="26">
        <v>61910.76</v>
      </c>
      <c r="P1042" s="26">
        <v>15204.9</v>
      </c>
      <c r="Q1042" s="26">
        <v>25315.1</v>
      </c>
      <c r="R1042" s="26">
        <v>7582.54</v>
      </c>
      <c r="S1042" s="26">
        <v>-1467.3</v>
      </c>
      <c r="T1042" s="26">
        <f t="shared" si="230"/>
        <v>55243.76</v>
      </c>
      <c r="U1042" s="27">
        <f t="shared" si="231"/>
        <v>1.09645471862084</v>
      </c>
      <c r="V1042" s="26">
        <f>INDEX(检修、备用和必开!B:B,MATCH(统调负荷!$C1042,检修、备用和必开!$A:$A,0))</f>
        <v>24069.8</v>
      </c>
      <c r="W1042" s="26">
        <f>INDEX(检修、备用和必开!C:C,MATCH(统调负荷!$C1042,检修、备用和必开!$A:$A,0))</f>
        <v>0</v>
      </c>
      <c r="X1042" s="26">
        <f>INDEX(检修、备用和必开!D:D,MATCH(统调负荷!$C1042,检修、备用和必开!$A:$A,0))</f>
        <v>8090</v>
      </c>
      <c r="Y1042" s="26">
        <f>INDEX(检修、备用和必开!E:E,MATCH(统调负荷!$C1042,检修、备用和必开!$A:$A,0))</f>
        <v>6667</v>
      </c>
      <c r="Z1042" s="26">
        <f>INDEX(检修、备用和必开!F:F,MATCH(统调负荷!$C1042,检修、备用和必开!$A:$A,0))</f>
        <v>980</v>
      </c>
      <c r="AA1042" s="26">
        <f t="shared" si="232"/>
        <v>69442.6</v>
      </c>
      <c r="AB1042" s="26">
        <v>410.24</v>
      </c>
      <c r="AC1042" s="26">
        <v>544.25</v>
      </c>
      <c r="AD1042" s="76">
        <f t="shared" si="233"/>
        <v>45668.8333333333</v>
      </c>
      <c r="AE1042" s="27">
        <f t="shared" si="234"/>
        <v>186</v>
      </c>
      <c r="AF1042" s="27">
        <f t="shared" si="235"/>
        <v>922.360000000001</v>
      </c>
      <c r="AG1042" s="27">
        <f t="shared" si="236"/>
        <v>-3817.1</v>
      </c>
      <c r="AH1042" s="27">
        <f t="shared" si="237"/>
        <v>1468.6</v>
      </c>
      <c r="AI1042" s="27">
        <f t="shared" si="238"/>
        <v>1672.54</v>
      </c>
      <c r="AJ1042" s="27">
        <f t="shared" si="239"/>
        <v>-60.3999999999999</v>
      </c>
      <c r="AK1042" s="26">
        <f>INDEX(检修、备用和必开!I:I,MATCH(统调负荷!$C1042,检修、备用和必开!$A:$A,0))</f>
        <v>9260.7254237288</v>
      </c>
    </row>
    <row r="1043" ht="13.8" spans="1:37">
      <c r="A1043" s="26">
        <f t="shared" si="228"/>
        <v>6</v>
      </c>
      <c r="B1043" s="26">
        <f t="shared" si="227"/>
        <v>20</v>
      </c>
      <c r="C1043" t="s">
        <v>32</v>
      </c>
      <c r="D1043" s="75">
        <v>0.84375</v>
      </c>
      <c r="E1043" s="26">
        <v>108200</v>
      </c>
      <c r="F1043" s="26">
        <v>61804.69</v>
      </c>
      <c r="G1043" s="26">
        <v>18444</v>
      </c>
      <c r="H1043" s="26">
        <v>23646.4</v>
      </c>
      <c r="I1043" s="26">
        <v>5712</v>
      </c>
      <c r="J1043" s="26">
        <v>-1407.09</v>
      </c>
      <c r="K1043" s="26">
        <f t="shared" si="226"/>
        <v>55137.69</v>
      </c>
      <c r="L1043" s="27">
        <f t="shared" si="229"/>
        <v>1.25943977703817</v>
      </c>
      <c r="M1043" s="75">
        <v>0.84375</v>
      </c>
      <c r="N1043" s="26">
        <v>108764</v>
      </c>
      <c r="O1043" s="26">
        <v>62157.4</v>
      </c>
      <c r="P1043" s="26">
        <v>15280.6</v>
      </c>
      <c r="Q1043" s="26">
        <v>25315.6</v>
      </c>
      <c r="R1043" s="26">
        <v>7466.64</v>
      </c>
      <c r="S1043" s="26">
        <v>-1456.24</v>
      </c>
      <c r="T1043" s="26">
        <f t="shared" si="230"/>
        <v>55490.4</v>
      </c>
      <c r="U1043" s="27">
        <f t="shared" si="231"/>
        <v>1.09220137023359</v>
      </c>
      <c r="V1043" s="26">
        <f>INDEX(检修、备用和必开!B:B,MATCH(统调负荷!$C1043,检修、备用和必开!$A:$A,0))</f>
        <v>24069.8</v>
      </c>
      <c r="W1043" s="26">
        <f>INDEX(检修、备用和必开!C:C,MATCH(统调负荷!$C1043,检修、备用和必开!$A:$A,0))</f>
        <v>0</v>
      </c>
      <c r="X1043" s="26">
        <f>INDEX(检修、备用和必开!D:D,MATCH(统调负荷!$C1043,检修、备用和必开!$A:$A,0))</f>
        <v>8090</v>
      </c>
      <c r="Y1043" s="26">
        <f>INDEX(检修、备用和必开!E:E,MATCH(统调负荷!$C1043,检修、备用和必开!$A:$A,0))</f>
        <v>6667</v>
      </c>
      <c r="Z1043" s="26">
        <f>INDEX(检修、备用和必开!F:F,MATCH(统调负荷!$C1043,检修、备用和必开!$A:$A,0))</f>
        <v>980</v>
      </c>
      <c r="AA1043" s="26">
        <f t="shared" si="232"/>
        <v>69442.6</v>
      </c>
      <c r="AB1043" s="26">
        <v>414.88</v>
      </c>
      <c r="AC1043" s="26">
        <v>508.16</v>
      </c>
      <c r="AD1043" s="76">
        <f t="shared" si="233"/>
        <v>45668.84375</v>
      </c>
      <c r="AE1043" s="27">
        <f t="shared" si="234"/>
        <v>564</v>
      </c>
      <c r="AF1043" s="27">
        <f t="shared" si="235"/>
        <v>352.709999999999</v>
      </c>
      <c r="AG1043" s="27">
        <f t="shared" si="236"/>
        <v>-3163.4</v>
      </c>
      <c r="AH1043" s="27">
        <f t="shared" si="237"/>
        <v>1669.2</v>
      </c>
      <c r="AI1043" s="27">
        <f t="shared" si="238"/>
        <v>1754.64</v>
      </c>
      <c r="AJ1043" s="27">
        <f t="shared" si="239"/>
        <v>-49.1500000000001</v>
      </c>
      <c r="AK1043" s="26">
        <f>INDEX(检修、备用和必开!I:I,MATCH(统调负荷!$C1043,检修、备用和必开!$A:$A,0))</f>
        <v>9260.7254237288</v>
      </c>
    </row>
    <row r="1044" ht="13.8" spans="1:37">
      <c r="A1044" s="26">
        <f t="shared" si="228"/>
        <v>6</v>
      </c>
      <c r="B1044" s="26">
        <f t="shared" si="227"/>
        <v>20</v>
      </c>
      <c r="C1044" t="s">
        <v>32</v>
      </c>
      <c r="D1044" s="75">
        <v>0.854166666666667</v>
      </c>
      <c r="E1044" s="26">
        <v>107880</v>
      </c>
      <c r="F1044" s="26">
        <v>61739.19</v>
      </c>
      <c r="G1044" s="26">
        <v>18156</v>
      </c>
      <c r="H1044" s="26">
        <v>23662.7</v>
      </c>
      <c r="I1044" s="26">
        <v>5729</v>
      </c>
      <c r="J1044" s="26">
        <v>-1406.89</v>
      </c>
      <c r="K1044" s="26">
        <f t="shared" si="226"/>
        <v>55072.19</v>
      </c>
      <c r="L1044" s="27">
        <f t="shared" si="229"/>
        <v>1.26093768924025</v>
      </c>
      <c r="M1044" s="75">
        <v>0.854166666666667</v>
      </c>
      <c r="N1044" s="26">
        <v>108413</v>
      </c>
      <c r="O1044" s="26">
        <v>62508.95</v>
      </c>
      <c r="P1044" s="26">
        <v>14917.3</v>
      </c>
      <c r="Q1044" s="26">
        <v>24965.5</v>
      </c>
      <c r="R1044" s="26">
        <v>7435.76</v>
      </c>
      <c r="S1044" s="26">
        <v>-1414.51</v>
      </c>
      <c r="T1044" s="26">
        <f t="shared" si="230"/>
        <v>55841.95</v>
      </c>
      <c r="U1044" s="27">
        <f t="shared" si="231"/>
        <v>1.08619555636892</v>
      </c>
      <c r="V1044" s="26">
        <f>INDEX(检修、备用和必开!B:B,MATCH(统调负荷!$C1044,检修、备用和必开!$A:$A,0))</f>
        <v>24069.8</v>
      </c>
      <c r="W1044" s="26">
        <f>INDEX(检修、备用和必开!C:C,MATCH(统调负荷!$C1044,检修、备用和必开!$A:$A,0))</f>
        <v>0</v>
      </c>
      <c r="X1044" s="26">
        <f>INDEX(检修、备用和必开!D:D,MATCH(统调负荷!$C1044,检修、备用和必开!$A:$A,0))</f>
        <v>8090</v>
      </c>
      <c r="Y1044" s="26">
        <f>INDEX(检修、备用和必开!E:E,MATCH(统调负荷!$C1044,检修、备用和必开!$A:$A,0))</f>
        <v>6667</v>
      </c>
      <c r="Z1044" s="26">
        <f>INDEX(检修、备用和必开!F:F,MATCH(统调负荷!$C1044,检修、备用和必开!$A:$A,0))</f>
        <v>980</v>
      </c>
      <c r="AA1044" s="26">
        <f t="shared" si="232"/>
        <v>69442.6</v>
      </c>
      <c r="AB1044" s="26">
        <v>403.96</v>
      </c>
      <c r="AC1044" s="26">
        <v>757.03</v>
      </c>
      <c r="AD1044" s="76">
        <f t="shared" si="233"/>
        <v>45668.8541666667</v>
      </c>
      <c r="AE1044" s="27">
        <f t="shared" si="234"/>
        <v>533</v>
      </c>
      <c r="AF1044" s="27">
        <f t="shared" si="235"/>
        <v>769.759999999995</v>
      </c>
      <c r="AG1044" s="27">
        <f t="shared" si="236"/>
        <v>-3238.7</v>
      </c>
      <c r="AH1044" s="27">
        <f t="shared" si="237"/>
        <v>1302.8</v>
      </c>
      <c r="AI1044" s="27">
        <f t="shared" si="238"/>
        <v>1706.76</v>
      </c>
      <c r="AJ1044" s="27">
        <f t="shared" si="239"/>
        <v>-7.61999999999989</v>
      </c>
      <c r="AK1044" s="26">
        <f>INDEX(检修、备用和必开!I:I,MATCH(统调负荷!$C1044,检修、备用和必开!$A:$A,0))</f>
        <v>9260.7254237288</v>
      </c>
    </row>
    <row r="1045" ht="13.8" spans="1:37">
      <c r="A1045" s="26">
        <f t="shared" si="228"/>
        <v>6</v>
      </c>
      <c r="B1045" s="26">
        <f t="shared" si="227"/>
        <v>20</v>
      </c>
      <c r="C1045" t="s">
        <v>32</v>
      </c>
      <c r="D1045" s="75">
        <v>0.864583333333333</v>
      </c>
      <c r="E1045" s="26">
        <v>107485</v>
      </c>
      <c r="F1045" s="26">
        <v>62017.29</v>
      </c>
      <c r="G1045" s="26">
        <v>17631</v>
      </c>
      <c r="H1045" s="26">
        <v>23488.8</v>
      </c>
      <c r="I1045" s="26">
        <v>5755</v>
      </c>
      <c r="J1045" s="26">
        <v>-1407.09</v>
      </c>
      <c r="K1045" s="26">
        <f t="shared" si="226"/>
        <v>55350.29</v>
      </c>
      <c r="L1045" s="27">
        <f t="shared" si="229"/>
        <v>1.25460227940992</v>
      </c>
      <c r="M1045" s="75">
        <v>0.864583333333333</v>
      </c>
      <c r="N1045" s="26">
        <v>108079</v>
      </c>
      <c r="O1045" s="26">
        <v>63470.13</v>
      </c>
      <c r="P1045" s="26">
        <v>14545.3</v>
      </c>
      <c r="Q1045" s="26">
        <v>24149</v>
      </c>
      <c r="R1045" s="26">
        <v>7334.22</v>
      </c>
      <c r="S1045" s="26">
        <v>-1419.65</v>
      </c>
      <c r="T1045" s="26">
        <f t="shared" si="230"/>
        <v>56803.13</v>
      </c>
      <c r="U1045" s="27">
        <f t="shared" si="231"/>
        <v>1.07010711303338</v>
      </c>
      <c r="V1045" s="26">
        <f>INDEX(检修、备用和必开!B:B,MATCH(统调负荷!$C1045,检修、备用和必开!$A:$A,0))</f>
        <v>24069.8</v>
      </c>
      <c r="W1045" s="26">
        <f>INDEX(检修、备用和必开!C:C,MATCH(统调负荷!$C1045,检修、备用和必开!$A:$A,0))</f>
        <v>0</v>
      </c>
      <c r="X1045" s="26">
        <f>INDEX(检修、备用和必开!D:D,MATCH(统调负荷!$C1045,检修、备用和必开!$A:$A,0))</f>
        <v>8090</v>
      </c>
      <c r="Y1045" s="26">
        <f>INDEX(检修、备用和必开!E:E,MATCH(统调负荷!$C1045,检修、备用和必开!$A:$A,0))</f>
        <v>6667</v>
      </c>
      <c r="Z1045" s="26">
        <f>INDEX(检修、备用和必开!F:F,MATCH(统调负荷!$C1045,检修、备用和必开!$A:$A,0))</f>
        <v>980</v>
      </c>
      <c r="AA1045" s="26">
        <f t="shared" si="232"/>
        <v>69442.6</v>
      </c>
      <c r="AB1045" s="26">
        <v>416.13</v>
      </c>
      <c r="AC1045" s="26">
        <v>975.18</v>
      </c>
      <c r="AD1045" s="76">
        <f t="shared" si="233"/>
        <v>45668.8645833333</v>
      </c>
      <c r="AE1045" s="27">
        <f t="shared" si="234"/>
        <v>594</v>
      </c>
      <c r="AF1045" s="27">
        <f t="shared" si="235"/>
        <v>1452.84</v>
      </c>
      <c r="AG1045" s="27">
        <f t="shared" si="236"/>
        <v>-3085.7</v>
      </c>
      <c r="AH1045" s="27">
        <f t="shared" si="237"/>
        <v>660.200000000001</v>
      </c>
      <c r="AI1045" s="27">
        <f t="shared" si="238"/>
        <v>1579.22</v>
      </c>
      <c r="AJ1045" s="27">
        <f t="shared" si="239"/>
        <v>-12.5600000000002</v>
      </c>
      <c r="AK1045" s="26">
        <f>INDEX(检修、备用和必开!I:I,MATCH(统调负荷!$C1045,检修、备用和必开!$A:$A,0))</f>
        <v>9260.7254237288</v>
      </c>
    </row>
    <row r="1046" ht="13.8" spans="1:37">
      <c r="A1046" s="26">
        <f t="shared" si="228"/>
        <v>6</v>
      </c>
      <c r="B1046" s="26">
        <f t="shared" si="227"/>
        <v>21</v>
      </c>
      <c r="C1046" t="s">
        <v>32</v>
      </c>
      <c r="D1046" s="75">
        <v>0.875</v>
      </c>
      <c r="E1046" s="26">
        <v>106375</v>
      </c>
      <c r="F1046" s="26">
        <v>61978</v>
      </c>
      <c r="G1046" s="26">
        <v>17097</v>
      </c>
      <c r="H1046" s="26">
        <v>22930.9</v>
      </c>
      <c r="I1046" s="26">
        <v>5776</v>
      </c>
      <c r="J1046" s="26">
        <v>-1406.9</v>
      </c>
      <c r="K1046" s="26">
        <f t="shared" si="226"/>
        <v>55311</v>
      </c>
      <c r="L1046" s="27">
        <f t="shared" si="229"/>
        <v>1.25549348230912</v>
      </c>
      <c r="M1046" s="75">
        <v>0.875</v>
      </c>
      <c r="N1046" s="26">
        <v>106890</v>
      </c>
      <c r="O1046" s="26">
        <v>62707.55</v>
      </c>
      <c r="P1046" s="26">
        <v>15128.4</v>
      </c>
      <c r="Q1046" s="26">
        <v>23127.1</v>
      </c>
      <c r="R1046" s="26">
        <v>7304.94</v>
      </c>
      <c r="S1046" s="26">
        <v>-1377.99</v>
      </c>
      <c r="T1046" s="26">
        <f t="shared" si="230"/>
        <v>56040.55</v>
      </c>
      <c r="U1046" s="27">
        <f t="shared" si="231"/>
        <v>1.08283181728521</v>
      </c>
      <c r="V1046" s="26">
        <f>INDEX(检修、备用和必开!B:B,MATCH(统调负荷!$C1046,检修、备用和必开!$A:$A,0))</f>
        <v>24069.8</v>
      </c>
      <c r="W1046" s="26">
        <f>INDEX(检修、备用和必开!C:C,MATCH(统调负荷!$C1046,检修、备用和必开!$A:$A,0))</f>
        <v>0</v>
      </c>
      <c r="X1046" s="26">
        <f>INDEX(检修、备用和必开!D:D,MATCH(统调负荷!$C1046,检修、备用和必开!$A:$A,0))</f>
        <v>8090</v>
      </c>
      <c r="Y1046" s="26">
        <f>INDEX(检修、备用和必开!E:E,MATCH(统调负荷!$C1046,检修、备用和必开!$A:$A,0))</f>
        <v>6667</v>
      </c>
      <c r="Z1046" s="26">
        <f>INDEX(检修、备用和必开!F:F,MATCH(统调负荷!$C1046,检修、备用和必开!$A:$A,0))</f>
        <v>980</v>
      </c>
      <c r="AA1046" s="26">
        <f t="shared" si="232"/>
        <v>69442.6</v>
      </c>
      <c r="AB1046" s="26">
        <v>396.53</v>
      </c>
      <c r="AC1046" s="26">
        <v>749.13</v>
      </c>
      <c r="AD1046" s="76">
        <f t="shared" si="233"/>
        <v>45668.875</v>
      </c>
      <c r="AE1046" s="27">
        <f t="shared" si="234"/>
        <v>515</v>
      </c>
      <c r="AF1046" s="27">
        <f t="shared" si="235"/>
        <v>729.550000000003</v>
      </c>
      <c r="AG1046" s="27">
        <f t="shared" si="236"/>
        <v>-1968.6</v>
      </c>
      <c r="AH1046" s="27">
        <f t="shared" si="237"/>
        <v>196.199999999997</v>
      </c>
      <c r="AI1046" s="27">
        <f t="shared" si="238"/>
        <v>1528.94</v>
      </c>
      <c r="AJ1046" s="27">
        <f t="shared" si="239"/>
        <v>28.9100000000001</v>
      </c>
      <c r="AK1046" s="26">
        <f>INDEX(检修、备用和必开!I:I,MATCH(统调负荷!$C1046,检修、备用和必开!$A:$A,0))</f>
        <v>9260.7254237288</v>
      </c>
    </row>
    <row r="1047" ht="13.8" spans="1:37">
      <c r="A1047" s="26">
        <f t="shared" si="228"/>
        <v>6</v>
      </c>
      <c r="B1047" s="26">
        <f t="shared" si="227"/>
        <v>21</v>
      </c>
      <c r="C1047" t="s">
        <v>32</v>
      </c>
      <c r="D1047" s="75">
        <v>0.885416666666667</v>
      </c>
      <c r="E1047" s="26">
        <v>105585</v>
      </c>
      <c r="F1047" s="26">
        <v>61768.9</v>
      </c>
      <c r="G1047" s="26">
        <v>16778</v>
      </c>
      <c r="H1047" s="26">
        <v>22671</v>
      </c>
      <c r="I1047" s="26">
        <v>5774</v>
      </c>
      <c r="J1047" s="26">
        <v>-1406.9</v>
      </c>
      <c r="K1047" s="26">
        <f t="shared" si="226"/>
        <v>55101.9</v>
      </c>
      <c r="L1047" s="27">
        <f t="shared" si="229"/>
        <v>1.26025781325145</v>
      </c>
      <c r="M1047" s="75">
        <v>0.885416666666667</v>
      </c>
      <c r="N1047" s="26">
        <v>105841</v>
      </c>
      <c r="O1047" s="26">
        <v>61212.57</v>
      </c>
      <c r="P1047" s="26">
        <v>15881.4</v>
      </c>
      <c r="Q1047" s="26">
        <v>22834.1</v>
      </c>
      <c r="R1047" s="26">
        <v>7276.56</v>
      </c>
      <c r="S1047" s="26">
        <v>-1363.63</v>
      </c>
      <c r="T1047" s="26">
        <f t="shared" si="230"/>
        <v>54545.57</v>
      </c>
      <c r="U1047" s="27">
        <f t="shared" si="231"/>
        <v>1.10867674709434</v>
      </c>
      <c r="V1047" s="26">
        <f>INDEX(检修、备用和必开!B:B,MATCH(统调负荷!$C1047,检修、备用和必开!$A:$A,0))</f>
        <v>24069.8</v>
      </c>
      <c r="W1047" s="26">
        <f>INDEX(检修、备用和必开!C:C,MATCH(统调负荷!$C1047,检修、备用和必开!$A:$A,0))</f>
        <v>0</v>
      </c>
      <c r="X1047" s="26">
        <f>INDEX(检修、备用和必开!D:D,MATCH(统调负荷!$C1047,检修、备用和必开!$A:$A,0))</f>
        <v>8090</v>
      </c>
      <c r="Y1047" s="26">
        <f>INDEX(检修、备用和必开!E:E,MATCH(统调负荷!$C1047,检修、备用和必开!$A:$A,0))</f>
        <v>6667</v>
      </c>
      <c r="Z1047" s="26">
        <f>INDEX(检修、备用和必开!F:F,MATCH(统调负荷!$C1047,检修、备用和必开!$A:$A,0))</f>
        <v>980</v>
      </c>
      <c r="AA1047" s="26">
        <f t="shared" si="232"/>
        <v>69442.6</v>
      </c>
      <c r="AB1047" s="26">
        <v>396.7</v>
      </c>
      <c r="AC1047" s="26">
        <v>749.13</v>
      </c>
      <c r="AD1047" s="76">
        <f t="shared" si="233"/>
        <v>45668.8854166667</v>
      </c>
      <c r="AE1047" s="27">
        <f t="shared" si="234"/>
        <v>256</v>
      </c>
      <c r="AF1047" s="27">
        <f t="shared" si="235"/>
        <v>-556.330000000002</v>
      </c>
      <c r="AG1047" s="27">
        <f t="shared" si="236"/>
        <v>-896.6</v>
      </c>
      <c r="AH1047" s="27">
        <f t="shared" si="237"/>
        <v>163.099999999999</v>
      </c>
      <c r="AI1047" s="27">
        <f t="shared" si="238"/>
        <v>1502.56</v>
      </c>
      <c r="AJ1047" s="27">
        <f t="shared" si="239"/>
        <v>43.27</v>
      </c>
      <c r="AK1047" s="26">
        <f>INDEX(检修、备用和必开!I:I,MATCH(统调负荷!$C1047,检修、备用和必开!$A:$A,0))</f>
        <v>9260.7254237288</v>
      </c>
    </row>
    <row r="1048" ht="13.8" spans="1:37">
      <c r="A1048" s="26">
        <f t="shared" si="228"/>
        <v>6</v>
      </c>
      <c r="B1048" s="26">
        <f t="shared" si="227"/>
        <v>21</v>
      </c>
      <c r="C1048" t="s">
        <v>32</v>
      </c>
      <c r="D1048" s="75">
        <v>0.895833333333333</v>
      </c>
      <c r="E1048" s="26">
        <v>104395</v>
      </c>
      <c r="F1048" s="26">
        <v>61281.29</v>
      </c>
      <c r="G1048" s="26">
        <v>16055</v>
      </c>
      <c r="H1048" s="26">
        <v>22722.6</v>
      </c>
      <c r="I1048" s="26">
        <v>5743</v>
      </c>
      <c r="J1048" s="26">
        <v>-1406.89</v>
      </c>
      <c r="K1048" s="26">
        <f t="shared" si="226"/>
        <v>54614.29</v>
      </c>
      <c r="L1048" s="27">
        <f t="shared" si="229"/>
        <v>1.27150970927206</v>
      </c>
      <c r="M1048" s="75">
        <v>0.895833333333333</v>
      </c>
      <c r="N1048" s="26">
        <v>104660</v>
      </c>
      <c r="O1048" s="26">
        <v>60346.4</v>
      </c>
      <c r="P1048" s="26">
        <v>15564.5</v>
      </c>
      <c r="Q1048" s="26">
        <v>22963.7</v>
      </c>
      <c r="R1048" s="26">
        <v>7164.96</v>
      </c>
      <c r="S1048" s="26">
        <v>-1379.56</v>
      </c>
      <c r="T1048" s="26">
        <f t="shared" si="230"/>
        <v>53679.4</v>
      </c>
      <c r="U1048" s="27">
        <f t="shared" si="231"/>
        <v>1.12422332093237</v>
      </c>
      <c r="V1048" s="26">
        <f>INDEX(检修、备用和必开!B:B,MATCH(统调负荷!$C1048,检修、备用和必开!$A:$A,0))</f>
        <v>24069.8</v>
      </c>
      <c r="W1048" s="26">
        <f>INDEX(检修、备用和必开!C:C,MATCH(统调负荷!$C1048,检修、备用和必开!$A:$A,0))</f>
        <v>0</v>
      </c>
      <c r="X1048" s="26">
        <f>INDEX(检修、备用和必开!D:D,MATCH(统调负荷!$C1048,检修、备用和必开!$A:$A,0))</f>
        <v>8090</v>
      </c>
      <c r="Y1048" s="26">
        <f>INDEX(检修、备用和必开!E:E,MATCH(统调负荷!$C1048,检修、备用和必开!$A:$A,0))</f>
        <v>6667</v>
      </c>
      <c r="Z1048" s="26">
        <f>INDEX(检修、备用和必开!F:F,MATCH(统调负荷!$C1048,检修、备用和必开!$A:$A,0))</f>
        <v>980</v>
      </c>
      <c r="AA1048" s="26">
        <f t="shared" si="232"/>
        <v>69442.6</v>
      </c>
      <c r="AB1048" s="26">
        <v>397.18</v>
      </c>
      <c r="AC1048" s="26">
        <v>749.05</v>
      </c>
      <c r="AD1048" s="76">
        <f t="shared" si="233"/>
        <v>45668.8958333333</v>
      </c>
      <c r="AE1048" s="27">
        <f t="shared" si="234"/>
        <v>265</v>
      </c>
      <c r="AF1048" s="27">
        <f t="shared" si="235"/>
        <v>-934.889999999999</v>
      </c>
      <c r="AG1048" s="27">
        <f t="shared" si="236"/>
        <v>-490.5</v>
      </c>
      <c r="AH1048" s="27">
        <f t="shared" si="237"/>
        <v>241.100000000002</v>
      </c>
      <c r="AI1048" s="27">
        <f t="shared" si="238"/>
        <v>1421.96</v>
      </c>
      <c r="AJ1048" s="27">
        <f t="shared" si="239"/>
        <v>27.3300000000002</v>
      </c>
      <c r="AK1048" s="26">
        <f>INDEX(检修、备用和必开!I:I,MATCH(统调负荷!$C1048,检修、备用和必开!$A:$A,0))</f>
        <v>9260.7254237288</v>
      </c>
    </row>
    <row r="1049" ht="13.8" spans="1:37">
      <c r="A1049" s="26">
        <f t="shared" si="228"/>
        <v>6</v>
      </c>
      <c r="B1049" s="26">
        <f t="shared" si="227"/>
        <v>21</v>
      </c>
      <c r="C1049" t="s">
        <v>32</v>
      </c>
      <c r="D1049" s="75">
        <v>0.90625</v>
      </c>
      <c r="E1049" s="26">
        <v>102810</v>
      </c>
      <c r="F1049" s="26">
        <v>59882.7</v>
      </c>
      <c r="G1049" s="26">
        <v>15831</v>
      </c>
      <c r="H1049" s="26">
        <v>22771.2</v>
      </c>
      <c r="I1049" s="26">
        <v>5732</v>
      </c>
      <c r="J1049" s="26">
        <v>-1406.9</v>
      </c>
      <c r="K1049" s="26">
        <f t="shared" si="226"/>
        <v>53215.7</v>
      </c>
      <c r="L1049" s="27">
        <f t="shared" si="229"/>
        <v>1.30492692945879</v>
      </c>
      <c r="M1049" s="75">
        <v>0.90625</v>
      </c>
      <c r="N1049" s="26">
        <v>103311</v>
      </c>
      <c r="O1049" s="26">
        <v>58780.84</v>
      </c>
      <c r="P1049" s="26">
        <v>15735.9</v>
      </c>
      <c r="Q1049" s="26">
        <v>23034.1</v>
      </c>
      <c r="R1049" s="26">
        <v>7124.21</v>
      </c>
      <c r="S1049" s="26">
        <v>-1364.05</v>
      </c>
      <c r="T1049" s="26">
        <f t="shared" si="230"/>
        <v>52113.84</v>
      </c>
      <c r="U1049" s="27">
        <f t="shared" si="231"/>
        <v>1.15345798540425</v>
      </c>
      <c r="V1049" s="26">
        <f>INDEX(检修、备用和必开!B:B,MATCH(统调负荷!$C1049,检修、备用和必开!$A:$A,0))</f>
        <v>24069.8</v>
      </c>
      <c r="W1049" s="26">
        <f>INDEX(检修、备用和必开!C:C,MATCH(统调负荷!$C1049,检修、备用和必开!$A:$A,0))</f>
        <v>0</v>
      </c>
      <c r="X1049" s="26">
        <f>INDEX(检修、备用和必开!D:D,MATCH(统调负荷!$C1049,检修、备用和必开!$A:$A,0))</f>
        <v>8090</v>
      </c>
      <c r="Y1049" s="26">
        <f>INDEX(检修、备用和必开!E:E,MATCH(统调负荷!$C1049,检修、备用和必开!$A:$A,0))</f>
        <v>6667</v>
      </c>
      <c r="Z1049" s="26">
        <f>INDEX(检修、备用和必开!F:F,MATCH(统调负荷!$C1049,检修、备用和必开!$A:$A,0))</f>
        <v>980</v>
      </c>
      <c r="AA1049" s="26">
        <f t="shared" si="232"/>
        <v>69442.6</v>
      </c>
      <c r="AB1049" s="26">
        <v>392.12</v>
      </c>
      <c r="AC1049" s="26">
        <v>601.9</v>
      </c>
      <c r="AD1049" s="76">
        <f t="shared" si="233"/>
        <v>45668.90625</v>
      </c>
      <c r="AE1049" s="27">
        <f t="shared" si="234"/>
        <v>501</v>
      </c>
      <c r="AF1049" s="27">
        <f t="shared" si="235"/>
        <v>-1101.86</v>
      </c>
      <c r="AG1049" s="27">
        <f t="shared" si="236"/>
        <v>-95.1000000000004</v>
      </c>
      <c r="AH1049" s="27">
        <f t="shared" si="237"/>
        <v>262.899999999998</v>
      </c>
      <c r="AI1049" s="27">
        <f t="shared" si="238"/>
        <v>1392.21</v>
      </c>
      <c r="AJ1049" s="27">
        <f t="shared" si="239"/>
        <v>42.8500000000001</v>
      </c>
      <c r="AK1049" s="26">
        <f>INDEX(检修、备用和必开!I:I,MATCH(统调负荷!$C1049,检修、备用和必开!$A:$A,0))</f>
        <v>9260.7254237288</v>
      </c>
    </row>
    <row r="1050" ht="13.8" spans="1:37">
      <c r="A1050" s="26">
        <f t="shared" si="228"/>
        <v>6</v>
      </c>
      <c r="B1050" s="26">
        <f t="shared" si="227"/>
        <v>22</v>
      </c>
      <c r="C1050" t="s">
        <v>32</v>
      </c>
      <c r="D1050" s="75">
        <v>0.916666666666667</v>
      </c>
      <c r="E1050" s="26">
        <v>101065</v>
      </c>
      <c r="F1050" s="26">
        <v>57922.4</v>
      </c>
      <c r="G1050" s="26">
        <v>15920</v>
      </c>
      <c r="H1050" s="26">
        <v>22929.5</v>
      </c>
      <c r="I1050" s="26">
        <v>5700</v>
      </c>
      <c r="J1050" s="26">
        <v>-1406.9</v>
      </c>
      <c r="K1050" s="26">
        <f t="shared" si="226"/>
        <v>51255.4</v>
      </c>
      <c r="L1050" s="27">
        <f t="shared" si="229"/>
        <v>1.35483480764954</v>
      </c>
      <c r="M1050" s="75">
        <v>0.916666666666667</v>
      </c>
      <c r="N1050" s="26">
        <v>101654</v>
      </c>
      <c r="O1050" s="26">
        <v>58195.64</v>
      </c>
      <c r="P1050" s="26">
        <v>15153.9</v>
      </c>
      <c r="Q1050" s="26">
        <v>22689.3</v>
      </c>
      <c r="R1050" s="26">
        <v>7011.14</v>
      </c>
      <c r="S1050" s="26">
        <v>-1395.98</v>
      </c>
      <c r="T1050" s="26">
        <f t="shared" si="230"/>
        <v>51528.64</v>
      </c>
      <c r="U1050" s="27">
        <f t="shared" si="231"/>
        <v>1.16478000840006</v>
      </c>
      <c r="V1050" s="26">
        <f>INDEX(检修、备用和必开!B:B,MATCH(统调负荷!$C1050,检修、备用和必开!$A:$A,0))</f>
        <v>24069.8</v>
      </c>
      <c r="W1050" s="26">
        <f>INDEX(检修、备用和必开!C:C,MATCH(统调负荷!$C1050,检修、备用和必开!$A:$A,0))</f>
        <v>0</v>
      </c>
      <c r="X1050" s="26">
        <f>INDEX(检修、备用和必开!D:D,MATCH(统调负荷!$C1050,检修、备用和必开!$A:$A,0))</f>
        <v>8090</v>
      </c>
      <c r="Y1050" s="26">
        <f>INDEX(检修、备用和必开!E:E,MATCH(统调负荷!$C1050,检修、备用和必开!$A:$A,0))</f>
        <v>6667</v>
      </c>
      <c r="Z1050" s="26">
        <f>INDEX(检修、备用和必开!F:F,MATCH(统调负荷!$C1050,检修、备用和必开!$A:$A,0))</f>
        <v>980</v>
      </c>
      <c r="AA1050" s="26">
        <f t="shared" si="232"/>
        <v>69442.6</v>
      </c>
      <c r="AB1050" s="26">
        <v>416.11</v>
      </c>
      <c r="AC1050" s="26">
        <v>679.76</v>
      </c>
      <c r="AD1050" s="76">
        <f t="shared" si="233"/>
        <v>45668.9166666667</v>
      </c>
      <c r="AE1050" s="27">
        <f t="shared" si="234"/>
        <v>589</v>
      </c>
      <c r="AF1050" s="27">
        <f t="shared" si="235"/>
        <v>273.239999999998</v>
      </c>
      <c r="AG1050" s="27">
        <f t="shared" si="236"/>
        <v>-766.1</v>
      </c>
      <c r="AH1050" s="27">
        <f t="shared" si="237"/>
        <v>-240.200000000001</v>
      </c>
      <c r="AI1050" s="27">
        <f t="shared" si="238"/>
        <v>1311.14</v>
      </c>
      <c r="AJ1050" s="27">
        <f t="shared" si="239"/>
        <v>10.9200000000001</v>
      </c>
      <c r="AK1050" s="26">
        <f>INDEX(检修、备用和必开!I:I,MATCH(统调负荷!$C1050,检修、备用和必开!$A:$A,0))</f>
        <v>9260.7254237288</v>
      </c>
    </row>
    <row r="1051" ht="13.8" spans="1:37">
      <c r="A1051" s="26">
        <f t="shared" si="228"/>
        <v>6</v>
      </c>
      <c r="B1051" s="26">
        <f t="shared" si="227"/>
        <v>22</v>
      </c>
      <c r="C1051" t="s">
        <v>32</v>
      </c>
      <c r="D1051" s="75">
        <v>0.927083333333333</v>
      </c>
      <c r="E1051" s="26">
        <v>99160</v>
      </c>
      <c r="F1051" s="26">
        <v>57599.2</v>
      </c>
      <c r="G1051" s="26">
        <v>14868</v>
      </c>
      <c r="H1051" s="26">
        <v>22422.7</v>
      </c>
      <c r="I1051" s="26">
        <v>5677</v>
      </c>
      <c r="J1051" s="26">
        <v>-1406.9</v>
      </c>
      <c r="K1051" s="26">
        <f t="shared" si="226"/>
        <v>50932.2</v>
      </c>
      <c r="L1051" s="27">
        <f t="shared" si="229"/>
        <v>1.36343217061113</v>
      </c>
      <c r="M1051" s="75">
        <v>0.927083333333333</v>
      </c>
      <c r="N1051" s="26">
        <v>99864.4</v>
      </c>
      <c r="O1051" s="26">
        <v>56601.01</v>
      </c>
      <c r="P1051" s="26">
        <v>15263</v>
      </c>
      <c r="Q1051" s="26">
        <v>22276</v>
      </c>
      <c r="R1051" s="26">
        <v>7083.62</v>
      </c>
      <c r="S1051" s="26">
        <v>-1359.23</v>
      </c>
      <c r="T1051" s="26">
        <f t="shared" si="230"/>
        <v>49934.01</v>
      </c>
      <c r="U1051" s="27">
        <f t="shared" si="231"/>
        <v>1.19679077678361</v>
      </c>
      <c r="V1051" s="26">
        <f>INDEX(检修、备用和必开!B:B,MATCH(统调负荷!$C1051,检修、备用和必开!$A:$A,0))</f>
        <v>24069.8</v>
      </c>
      <c r="W1051" s="26">
        <f>INDEX(检修、备用和必开!C:C,MATCH(统调负荷!$C1051,检修、备用和必开!$A:$A,0))</f>
        <v>0</v>
      </c>
      <c r="X1051" s="26">
        <f>INDEX(检修、备用和必开!D:D,MATCH(统调负荷!$C1051,检修、备用和必开!$A:$A,0))</f>
        <v>8090</v>
      </c>
      <c r="Y1051" s="26">
        <f>INDEX(检修、备用和必开!E:E,MATCH(统调负荷!$C1051,检修、备用和必开!$A:$A,0))</f>
        <v>6667</v>
      </c>
      <c r="Z1051" s="26">
        <f>INDEX(检修、备用和必开!F:F,MATCH(统调负荷!$C1051,检修、备用和必开!$A:$A,0))</f>
        <v>980</v>
      </c>
      <c r="AA1051" s="26">
        <f t="shared" si="232"/>
        <v>69442.6</v>
      </c>
      <c r="AB1051" s="26">
        <v>418.86</v>
      </c>
      <c r="AC1051" s="26">
        <v>550.99</v>
      </c>
      <c r="AD1051" s="76">
        <f t="shared" si="233"/>
        <v>45668.9270833333</v>
      </c>
      <c r="AE1051" s="27">
        <f t="shared" si="234"/>
        <v>704.399999999994</v>
      </c>
      <c r="AF1051" s="27">
        <f t="shared" si="235"/>
        <v>-998.189999999995</v>
      </c>
      <c r="AG1051" s="27">
        <f t="shared" si="236"/>
        <v>395</v>
      </c>
      <c r="AH1051" s="27">
        <f t="shared" si="237"/>
        <v>-146.700000000001</v>
      </c>
      <c r="AI1051" s="27">
        <f t="shared" si="238"/>
        <v>1406.62</v>
      </c>
      <c r="AJ1051" s="27">
        <f t="shared" si="239"/>
        <v>47.6700000000001</v>
      </c>
      <c r="AK1051" s="26">
        <f>INDEX(检修、备用和必开!I:I,MATCH(统调负荷!$C1051,检修、备用和必开!$A:$A,0))</f>
        <v>9260.7254237288</v>
      </c>
    </row>
    <row r="1052" ht="13.8" spans="1:37">
      <c r="A1052" s="26">
        <f t="shared" si="228"/>
        <v>6</v>
      </c>
      <c r="B1052" s="26">
        <f t="shared" si="227"/>
        <v>22</v>
      </c>
      <c r="C1052" t="s">
        <v>32</v>
      </c>
      <c r="D1052" s="75">
        <v>0.9375</v>
      </c>
      <c r="E1052" s="26">
        <v>96940</v>
      </c>
      <c r="F1052" s="26">
        <v>56634.8</v>
      </c>
      <c r="G1052" s="26">
        <v>14516</v>
      </c>
      <c r="H1052" s="26">
        <v>21540.1</v>
      </c>
      <c r="I1052" s="26">
        <v>5656</v>
      </c>
      <c r="J1052" s="26">
        <v>-1406.9</v>
      </c>
      <c r="K1052" s="26">
        <f t="shared" si="226"/>
        <v>49967.8</v>
      </c>
      <c r="L1052" s="27">
        <f t="shared" si="229"/>
        <v>1.38974699706611</v>
      </c>
      <c r="M1052" s="75">
        <v>0.9375</v>
      </c>
      <c r="N1052" s="26">
        <v>98194.2</v>
      </c>
      <c r="O1052" s="26">
        <v>56042.29</v>
      </c>
      <c r="P1052" s="26">
        <v>14865.4</v>
      </c>
      <c r="Q1052" s="26">
        <v>21561.2</v>
      </c>
      <c r="R1052" s="26">
        <v>7073.87</v>
      </c>
      <c r="S1052" s="26">
        <v>-1348.56</v>
      </c>
      <c r="T1052" s="26">
        <f t="shared" si="230"/>
        <v>49375.29</v>
      </c>
      <c r="U1052" s="27">
        <f t="shared" si="231"/>
        <v>1.20842686080589</v>
      </c>
      <c r="V1052" s="26">
        <f>INDEX(检修、备用和必开!B:B,MATCH(统调负荷!$C1052,检修、备用和必开!$A:$A,0))</f>
        <v>24069.8</v>
      </c>
      <c r="W1052" s="26">
        <f>INDEX(检修、备用和必开!C:C,MATCH(统调负荷!$C1052,检修、备用和必开!$A:$A,0))</f>
        <v>0</v>
      </c>
      <c r="X1052" s="26">
        <f>INDEX(检修、备用和必开!D:D,MATCH(统调负荷!$C1052,检修、备用和必开!$A:$A,0))</f>
        <v>8090</v>
      </c>
      <c r="Y1052" s="26">
        <f>INDEX(检修、备用和必开!E:E,MATCH(统调负荷!$C1052,检修、备用和必开!$A:$A,0))</f>
        <v>6667</v>
      </c>
      <c r="Z1052" s="26">
        <f>INDEX(检修、备用和必开!F:F,MATCH(统调负荷!$C1052,检修、备用和必开!$A:$A,0))</f>
        <v>980</v>
      </c>
      <c r="AA1052" s="26">
        <f t="shared" si="232"/>
        <v>69442.6</v>
      </c>
      <c r="AB1052" s="26">
        <v>438.34</v>
      </c>
      <c r="AC1052" s="26">
        <v>491.29</v>
      </c>
      <c r="AD1052" s="76">
        <f t="shared" si="233"/>
        <v>45668.9375</v>
      </c>
      <c r="AE1052" s="27">
        <f t="shared" si="234"/>
        <v>1254.2</v>
      </c>
      <c r="AF1052" s="27">
        <f t="shared" si="235"/>
        <v>-592.510000000002</v>
      </c>
      <c r="AG1052" s="27">
        <f t="shared" si="236"/>
        <v>349.4</v>
      </c>
      <c r="AH1052" s="27">
        <f t="shared" si="237"/>
        <v>21.1000000000022</v>
      </c>
      <c r="AI1052" s="27">
        <f t="shared" si="238"/>
        <v>1417.87</v>
      </c>
      <c r="AJ1052" s="27">
        <f t="shared" si="239"/>
        <v>58.3400000000001</v>
      </c>
      <c r="AK1052" s="26">
        <f>INDEX(检修、备用和必开!I:I,MATCH(统调负荷!$C1052,检修、备用和必开!$A:$A,0))</f>
        <v>9260.7254237288</v>
      </c>
    </row>
    <row r="1053" ht="13.8" spans="1:37">
      <c r="A1053" s="26">
        <f t="shared" si="228"/>
        <v>6</v>
      </c>
      <c r="B1053" s="26">
        <f t="shared" si="227"/>
        <v>22</v>
      </c>
      <c r="C1053" t="s">
        <v>32</v>
      </c>
      <c r="D1053" s="75">
        <v>0.947916666666667</v>
      </c>
      <c r="E1053" s="26">
        <v>94960</v>
      </c>
      <c r="F1053" s="26">
        <v>54826</v>
      </c>
      <c r="G1053" s="26">
        <v>14675</v>
      </c>
      <c r="H1053" s="26">
        <v>21250.9</v>
      </c>
      <c r="I1053" s="26">
        <v>5615</v>
      </c>
      <c r="J1053" s="26">
        <v>-1406.9</v>
      </c>
      <c r="K1053" s="26">
        <f t="shared" si="226"/>
        <v>48159</v>
      </c>
      <c r="L1053" s="27">
        <f t="shared" si="229"/>
        <v>1.44194439253307</v>
      </c>
      <c r="M1053" s="75">
        <v>0.947916666666667</v>
      </c>
      <c r="N1053" s="26">
        <v>96028.5</v>
      </c>
      <c r="O1053" s="26">
        <v>54326.18</v>
      </c>
      <c r="P1053" s="26">
        <v>14634</v>
      </c>
      <c r="Q1053" s="26">
        <v>21230.8</v>
      </c>
      <c r="R1053" s="26">
        <v>7196.69</v>
      </c>
      <c r="S1053" s="26">
        <v>-1359.17</v>
      </c>
      <c r="T1053" s="26">
        <f t="shared" si="230"/>
        <v>47659.18</v>
      </c>
      <c r="U1053" s="27">
        <f t="shared" si="231"/>
        <v>1.24562549619564</v>
      </c>
      <c r="V1053" s="26">
        <f>INDEX(检修、备用和必开!B:B,MATCH(统调负荷!$C1053,检修、备用和必开!$A:$A,0))</f>
        <v>24069.8</v>
      </c>
      <c r="W1053" s="26">
        <f>INDEX(检修、备用和必开!C:C,MATCH(统调负荷!$C1053,检修、备用和必开!$A:$A,0))</f>
        <v>0</v>
      </c>
      <c r="X1053" s="26">
        <f>INDEX(检修、备用和必开!D:D,MATCH(统调负荷!$C1053,检修、备用和必开!$A:$A,0))</f>
        <v>8090</v>
      </c>
      <c r="Y1053" s="26">
        <f>INDEX(检修、备用和必开!E:E,MATCH(统调负荷!$C1053,检修、备用和必开!$A:$A,0))</f>
        <v>6667</v>
      </c>
      <c r="Z1053" s="26">
        <f>INDEX(检修、备用和必开!F:F,MATCH(统调负荷!$C1053,检修、备用和必开!$A:$A,0))</f>
        <v>980</v>
      </c>
      <c r="AA1053" s="26">
        <f t="shared" si="232"/>
        <v>69442.6</v>
      </c>
      <c r="AB1053" s="26">
        <v>424.26</v>
      </c>
      <c r="AC1053" s="26">
        <v>450.23</v>
      </c>
      <c r="AD1053" s="76">
        <f t="shared" si="233"/>
        <v>45668.9479166667</v>
      </c>
      <c r="AE1053" s="27">
        <f t="shared" si="234"/>
        <v>1068.5</v>
      </c>
      <c r="AF1053" s="27">
        <f t="shared" si="235"/>
        <v>-499.82</v>
      </c>
      <c r="AG1053" s="27">
        <f t="shared" si="236"/>
        <v>-41</v>
      </c>
      <c r="AH1053" s="27">
        <f t="shared" si="237"/>
        <v>-20.1000000000022</v>
      </c>
      <c r="AI1053" s="27">
        <f t="shared" si="238"/>
        <v>1581.69</v>
      </c>
      <c r="AJ1053" s="27">
        <f t="shared" si="239"/>
        <v>47.73</v>
      </c>
      <c r="AK1053" s="26">
        <f>INDEX(检修、备用和必开!I:I,MATCH(统调负荷!$C1053,检修、备用和必开!$A:$A,0))</f>
        <v>9260.7254237288</v>
      </c>
    </row>
    <row r="1054" ht="13.8" spans="1:37">
      <c r="A1054" s="26">
        <f t="shared" si="228"/>
        <v>6</v>
      </c>
      <c r="B1054" s="26">
        <f t="shared" si="227"/>
        <v>23</v>
      </c>
      <c r="C1054" t="s">
        <v>32</v>
      </c>
      <c r="D1054" s="75">
        <v>0.958333333333333</v>
      </c>
      <c r="E1054" s="26">
        <v>92105</v>
      </c>
      <c r="F1054" s="26">
        <v>52020.5</v>
      </c>
      <c r="G1054" s="26">
        <v>14697</v>
      </c>
      <c r="H1054" s="26">
        <v>21258.4</v>
      </c>
      <c r="I1054" s="26">
        <v>5536</v>
      </c>
      <c r="J1054" s="26">
        <v>-1406.9</v>
      </c>
      <c r="K1054" s="26">
        <f t="shared" si="226"/>
        <v>45353.5</v>
      </c>
      <c r="L1054" s="27">
        <f t="shared" si="229"/>
        <v>1.53114092627912</v>
      </c>
      <c r="M1054" s="75">
        <v>0.958333333333333</v>
      </c>
      <c r="N1054" s="26">
        <v>93269.1</v>
      </c>
      <c r="O1054" s="26">
        <v>51811.39</v>
      </c>
      <c r="P1054" s="26">
        <v>14908.4</v>
      </c>
      <c r="Q1054" s="26">
        <v>20803.1</v>
      </c>
      <c r="R1054" s="26">
        <v>7081.4</v>
      </c>
      <c r="S1054" s="26">
        <v>-1335.19</v>
      </c>
      <c r="T1054" s="26">
        <f t="shared" si="230"/>
        <v>45144.39</v>
      </c>
      <c r="U1054" s="27">
        <f t="shared" si="231"/>
        <v>1.30446878418256</v>
      </c>
      <c r="V1054" s="26">
        <f>INDEX(检修、备用和必开!B:B,MATCH(统调负荷!$C1054,检修、备用和必开!$A:$A,0))</f>
        <v>24069.8</v>
      </c>
      <c r="W1054" s="26">
        <f>INDEX(检修、备用和必开!C:C,MATCH(统调负荷!$C1054,检修、备用和必开!$A:$A,0))</f>
        <v>0</v>
      </c>
      <c r="X1054" s="26">
        <f>INDEX(检修、备用和必开!D:D,MATCH(统调负荷!$C1054,检修、备用和必开!$A:$A,0))</f>
        <v>8090</v>
      </c>
      <c r="Y1054" s="26">
        <f>INDEX(检修、备用和必开!E:E,MATCH(统调负荷!$C1054,检修、备用和必开!$A:$A,0))</f>
        <v>6667</v>
      </c>
      <c r="Z1054" s="26">
        <f>INDEX(检修、备用和必开!F:F,MATCH(统调负荷!$C1054,检修、备用和必开!$A:$A,0))</f>
        <v>980</v>
      </c>
      <c r="AA1054" s="26">
        <f t="shared" si="232"/>
        <v>69442.6</v>
      </c>
      <c r="AB1054" s="26">
        <v>414.83</v>
      </c>
      <c r="AC1054" s="26">
        <v>403.08</v>
      </c>
      <c r="AD1054" s="76">
        <f t="shared" si="233"/>
        <v>45668.9583333333</v>
      </c>
      <c r="AE1054" s="27">
        <f t="shared" si="234"/>
        <v>1164.10000000001</v>
      </c>
      <c r="AF1054" s="27">
        <f t="shared" si="235"/>
        <v>-209.110000000001</v>
      </c>
      <c r="AG1054" s="27">
        <f t="shared" si="236"/>
        <v>211.4</v>
      </c>
      <c r="AH1054" s="27">
        <f t="shared" si="237"/>
        <v>-455.300000000003</v>
      </c>
      <c r="AI1054" s="27">
        <f t="shared" si="238"/>
        <v>1545.4</v>
      </c>
      <c r="AJ1054" s="27">
        <f t="shared" si="239"/>
        <v>71.71</v>
      </c>
      <c r="AK1054" s="26">
        <f>INDEX(检修、备用和必开!I:I,MATCH(统调负荷!$C1054,检修、备用和必开!$A:$A,0))</f>
        <v>9260.7254237288</v>
      </c>
    </row>
    <row r="1055" ht="13.8" spans="1:37">
      <c r="A1055" s="26">
        <f t="shared" si="228"/>
        <v>6</v>
      </c>
      <c r="B1055" s="26">
        <f t="shared" si="227"/>
        <v>23</v>
      </c>
      <c r="C1055" t="s">
        <v>32</v>
      </c>
      <c r="D1055" s="75">
        <v>0.96875</v>
      </c>
      <c r="E1055" s="26">
        <v>89885</v>
      </c>
      <c r="F1055" s="26">
        <v>50163.1</v>
      </c>
      <c r="G1055" s="26">
        <v>14776</v>
      </c>
      <c r="H1055" s="26">
        <v>20884.8</v>
      </c>
      <c r="I1055" s="26">
        <v>5468</v>
      </c>
      <c r="J1055" s="26">
        <v>-1406.9</v>
      </c>
      <c r="K1055" s="26">
        <f t="shared" si="226"/>
        <v>43496.1</v>
      </c>
      <c r="L1055" s="27">
        <f t="shared" si="229"/>
        <v>1.59652474589676</v>
      </c>
      <c r="M1055" s="75">
        <v>0.96875</v>
      </c>
      <c r="N1055" s="26">
        <v>90654.5</v>
      </c>
      <c r="O1055" s="26">
        <v>50366.38</v>
      </c>
      <c r="P1055" s="26">
        <v>14873.3</v>
      </c>
      <c r="Q1055" s="26">
        <v>19888.6</v>
      </c>
      <c r="R1055" s="26">
        <v>6932.15</v>
      </c>
      <c r="S1055" s="26">
        <v>-1405.93</v>
      </c>
      <c r="T1055" s="26">
        <f t="shared" si="230"/>
        <v>43699.38</v>
      </c>
      <c r="U1055" s="27">
        <f t="shared" si="231"/>
        <v>1.34086563693174</v>
      </c>
      <c r="V1055" s="26">
        <f>INDEX(检修、备用和必开!B:B,MATCH(统调负荷!$C1055,检修、备用和必开!$A:$A,0))</f>
        <v>24069.8</v>
      </c>
      <c r="W1055" s="26">
        <f>INDEX(检修、备用和必开!C:C,MATCH(统调负荷!$C1055,检修、备用和必开!$A:$A,0))</f>
        <v>0</v>
      </c>
      <c r="X1055" s="26">
        <f>INDEX(检修、备用和必开!D:D,MATCH(统调负荷!$C1055,检修、备用和必开!$A:$A,0))</f>
        <v>8090</v>
      </c>
      <c r="Y1055" s="26">
        <f>INDEX(检修、备用和必开!E:E,MATCH(统调负荷!$C1055,检修、备用和必开!$A:$A,0))</f>
        <v>6667</v>
      </c>
      <c r="Z1055" s="26">
        <f>INDEX(检修、备用和必开!F:F,MATCH(统调负荷!$C1055,检修、备用和必开!$A:$A,0))</f>
        <v>980</v>
      </c>
      <c r="AA1055" s="26">
        <f t="shared" si="232"/>
        <v>69442.6</v>
      </c>
      <c r="AB1055" s="26">
        <v>394.47</v>
      </c>
      <c r="AC1055" s="26">
        <v>394.99</v>
      </c>
      <c r="AD1055" s="76">
        <f t="shared" si="233"/>
        <v>45668.96875</v>
      </c>
      <c r="AE1055" s="27">
        <f t="shared" si="234"/>
        <v>769.5</v>
      </c>
      <c r="AF1055" s="27">
        <f t="shared" si="235"/>
        <v>203.279999999999</v>
      </c>
      <c r="AG1055" s="27">
        <f t="shared" si="236"/>
        <v>97.2999999999993</v>
      </c>
      <c r="AH1055" s="27">
        <f t="shared" si="237"/>
        <v>-996.200000000001</v>
      </c>
      <c r="AI1055" s="27">
        <f t="shared" si="238"/>
        <v>1464.15</v>
      </c>
      <c r="AJ1055" s="27">
        <f t="shared" si="239"/>
        <v>0.970000000000027</v>
      </c>
      <c r="AK1055" s="26">
        <f>INDEX(检修、备用和必开!I:I,MATCH(统调负荷!$C1055,检修、备用和必开!$A:$A,0))</f>
        <v>9260.7254237288</v>
      </c>
    </row>
    <row r="1056" ht="13.8" spans="1:37">
      <c r="A1056" s="26">
        <f t="shared" si="228"/>
        <v>6</v>
      </c>
      <c r="B1056" s="26">
        <f t="shared" si="227"/>
        <v>23</v>
      </c>
      <c r="C1056" t="s">
        <v>32</v>
      </c>
      <c r="D1056" s="75">
        <v>0.979166666666667</v>
      </c>
      <c r="E1056" s="26">
        <v>87745</v>
      </c>
      <c r="F1056" s="26">
        <v>48848.49</v>
      </c>
      <c r="G1056" s="26">
        <v>14404</v>
      </c>
      <c r="H1056" s="26">
        <v>20433.4</v>
      </c>
      <c r="I1056" s="26">
        <v>5466</v>
      </c>
      <c r="J1056" s="26">
        <v>-1406.89</v>
      </c>
      <c r="K1056" s="26">
        <f t="shared" si="226"/>
        <v>42181.49</v>
      </c>
      <c r="L1056" s="27">
        <f t="shared" si="229"/>
        <v>1.64628134283545</v>
      </c>
      <c r="M1056" s="75">
        <v>0.979166666666667</v>
      </c>
      <c r="N1056" s="26">
        <v>88148.9</v>
      </c>
      <c r="O1056" s="26">
        <v>49635.99</v>
      </c>
      <c r="P1056" s="26">
        <v>14660.5</v>
      </c>
      <c r="Q1056" s="26">
        <v>18257.4</v>
      </c>
      <c r="R1056" s="26">
        <v>6921.68</v>
      </c>
      <c r="S1056" s="26">
        <v>-1326.67</v>
      </c>
      <c r="T1056" s="26">
        <f t="shared" si="230"/>
        <v>42968.99</v>
      </c>
      <c r="U1056" s="27">
        <f t="shared" si="231"/>
        <v>1.36004648740604</v>
      </c>
      <c r="V1056" s="26">
        <f>INDEX(检修、备用和必开!B:B,MATCH(统调负荷!$C1056,检修、备用和必开!$A:$A,0))</f>
        <v>24069.8</v>
      </c>
      <c r="W1056" s="26">
        <f>INDEX(检修、备用和必开!C:C,MATCH(统调负荷!$C1056,检修、备用和必开!$A:$A,0))</f>
        <v>0</v>
      </c>
      <c r="X1056" s="26">
        <f>INDEX(检修、备用和必开!D:D,MATCH(统调负荷!$C1056,检修、备用和必开!$A:$A,0))</f>
        <v>8090</v>
      </c>
      <c r="Y1056" s="26">
        <f>INDEX(检修、备用和必开!E:E,MATCH(统调负荷!$C1056,检修、备用和必开!$A:$A,0))</f>
        <v>6667</v>
      </c>
      <c r="Z1056" s="26">
        <f>INDEX(检修、备用和必开!F:F,MATCH(统调负荷!$C1056,检修、备用和必开!$A:$A,0))</f>
        <v>980</v>
      </c>
      <c r="AA1056" s="26">
        <f t="shared" si="232"/>
        <v>69442.6</v>
      </c>
      <c r="AB1056" s="26">
        <v>406.7</v>
      </c>
      <c r="AC1056" s="26">
        <v>377.79</v>
      </c>
      <c r="AD1056" s="76">
        <f t="shared" si="233"/>
        <v>45668.9791666667</v>
      </c>
      <c r="AE1056" s="27">
        <f t="shared" si="234"/>
        <v>403.899999999994</v>
      </c>
      <c r="AF1056" s="27">
        <f t="shared" si="235"/>
        <v>787.5</v>
      </c>
      <c r="AG1056" s="27">
        <f t="shared" si="236"/>
        <v>256.5</v>
      </c>
      <c r="AH1056" s="27">
        <f t="shared" si="237"/>
        <v>-2176</v>
      </c>
      <c r="AI1056" s="27">
        <f t="shared" si="238"/>
        <v>1455.68</v>
      </c>
      <c r="AJ1056" s="27">
        <f t="shared" si="239"/>
        <v>80.22</v>
      </c>
      <c r="AK1056" s="26">
        <f>INDEX(检修、备用和必开!I:I,MATCH(统调负荷!$C1056,检修、备用和必开!$A:$A,0))</f>
        <v>9260.7254237288</v>
      </c>
    </row>
    <row r="1057" ht="13.8" spans="1:37">
      <c r="A1057" s="26">
        <f t="shared" si="228"/>
        <v>6</v>
      </c>
      <c r="B1057" s="26">
        <f t="shared" si="227"/>
        <v>23</v>
      </c>
      <c r="C1057" t="s">
        <v>32</v>
      </c>
      <c r="D1057" s="75">
        <v>0.989583333333333</v>
      </c>
      <c r="E1057" s="26">
        <v>85605</v>
      </c>
      <c r="F1057" s="26">
        <v>47006.5</v>
      </c>
      <c r="G1057" s="26">
        <v>14102</v>
      </c>
      <c r="H1057" s="26">
        <v>20452.4</v>
      </c>
      <c r="I1057" s="26">
        <v>5451</v>
      </c>
      <c r="J1057" s="26">
        <v>-1406.9</v>
      </c>
      <c r="K1057" s="26">
        <f t="shared" si="226"/>
        <v>40339.5</v>
      </c>
      <c r="L1057" s="27">
        <f t="shared" si="229"/>
        <v>1.72145415783537</v>
      </c>
      <c r="M1057" s="75">
        <v>0.989583333333333</v>
      </c>
      <c r="N1057" s="26">
        <v>86160.3</v>
      </c>
      <c r="O1057" s="26">
        <v>48217.22</v>
      </c>
      <c r="P1057" s="26">
        <v>14743.8</v>
      </c>
      <c r="Q1057" s="26">
        <v>17636.9</v>
      </c>
      <c r="R1057" s="26">
        <v>6913.88</v>
      </c>
      <c r="S1057" s="26">
        <v>-1351.5</v>
      </c>
      <c r="T1057" s="26">
        <f t="shared" si="230"/>
        <v>41550.22</v>
      </c>
      <c r="U1057" s="27">
        <f t="shared" si="231"/>
        <v>1.39891805475479</v>
      </c>
      <c r="V1057" s="26">
        <f>INDEX(检修、备用和必开!B:B,MATCH(统调负荷!$C1057,检修、备用和必开!$A:$A,0))</f>
        <v>24069.8</v>
      </c>
      <c r="W1057" s="26">
        <f>INDEX(检修、备用和必开!C:C,MATCH(统调负荷!$C1057,检修、备用和必开!$A:$A,0))</f>
        <v>0</v>
      </c>
      <c r="X1057" s="26">
        <f>INDEX(检修、备用和必开!D:D,MATCH(统调负荷!$C1057,检修、备用和必开!$A:$A,0))</f>
        <v>8090</v>
      </c>
      <c r="Y1057" s="26">
        <f>INDEX(检修、备用和必开!E:E,MATCH(统调负荷!$C1057,检修、备用和必开!$A:$A,0))</f>
        <v>6667</v>
      </c>
      <c r="Z1057" s="26">
        <f>INDEX(检修、备用和必开!F:F,MATCH(统调负荷!$C1057,检修、备用和必开!$A:$A,0))</f>
        <v>980</v>
      </c>
      <c r="AA1057" s="26">
        <f t="shared" si="232"/>
        <v>69442.6</v>
      </c>
      <c r="AB1057" s="26">
        <v>374.16</v>
      </c>
      <c r="AC1057" s="26">
        <v>368.65</v>
      </c>
      <c r="AD1057" s="76">
        <f t="shared" si="233"/>
        <v>45668.9895833333</v>
      </c>
      <c r="AE1057" s="27">
        <f t="shared" si="234"/>
        <v>555.300000000003</v>
      </c>
      <c r="AF1057" s="27">
        <f t="shared" si="235"/>
        <v>1210.72</v>
      </c>
      <c r="AG1057" s="27">
        <f t="shared" si="236"/>
        <v>641.799999999999</v>
      </c>
      <c r="AH1057" s="27">
        <f t="shared" si="237"/>
        <v>-2815.5</v>
      </c>
      <c r="AI1057" s="27">
        <f t="shared" si="238"/>
        <v>1462.88</v>
      </c>
      <c r="AJ1057" s="27">
        <f t="shared" si="239"/>
        <v>55.4000000000001</v>
      </c>
      <c r="AK1057" s="26">
        <f>INDEX(检修、备用和必开!I:I,MATCH(统调负荷!$C1057,检修、备用和必开!$A:$A,0))</f>
        <v>9260.7254237288</v>
      </c>
    </row>
    <row r="1058" ht="13.8" spans="1:37">
      <c r="A1058" s="26">
        <f t="shared" si="228"/>
        <v>7</v>
      </c>
      <c r="B1058" s="26">
        <f t="shared" ref="B1058:B1090" si="240">HOUR(D1058)</f>
        <v>0</v>
      </c>
      <c r="C1058" t="s">
        <v>33</v>
      </c>
      <c r="D1058" s="75">
        <v>0</v>
      </c>
      <c r="E1058" s="26">
        <v>83850</v>
      </c>
      <c r="F1058" s="26">
        <v>46296</v>
      </c>
      <c r="G1058" s="26">
        <v>14725</v>
      </c>
      <c r="H1058" s="26">
        <v>18067.9</v>
      </c>
      <c r="I1058" s="26">
        <v>5946</v>
      </c>
      <c r="J1058" s="26">
        <v>-1184.9</v>
      </c>
      <c r="K1058" s="26">
        <f t="shared" ref="K1058:K1121" si="241">F1058-Y1058</f>
        <v>40449</v>
      </c>
      <c r="L1058" s="27">
        <f t="shared" si="229"/>
        <v>1.6819599990111</v>
      </c>
      <c r="M1058" s="75">
        <v>0</v>
      </c>
      <c r="N1058" s="26">
        <v>84847.8</v>
      </c>
      <c r="O1058" s="26">
        <v>47749.55</v>
      </c>
      <c r="P1058" s="26">
        <v>14818.5</v>
      </c>
      <c r="Q1058" s="26">
        <v>16521.1</v>
      </c>
      <c r="R1058" s="26">
        <v>6918.44</v>
      </c>
      <c r="S1058" s="26">
        <v>-1159.79</v>
      </c>
      <c r="T1058" s="26">
        <f t="shared" si="230"/>
        <v>41902.55</v>
      </c>
      <c r="U1058" s="27">
        <f t="shared" si="231"/>
        <v>1.22060621609669</v>
      </c>
      <c r="V1058" s="26">
        <f>INDEX(检修、备用和必开!B:B,MATCH(统调负荷!$C1058,检修、备用和必开!$A:$A,0))</f>
        <v>25478.8</v>
      </c>
      <c r="W1058" s="26">
        <f>INDEX(检修、备用和必开!C:C,MATCH(统调负荷!$C1058,检修、备用和必开!$A:$A,0))</f>
        <v>0</v>
      </c>
      <c r="X1058" s="26">
        <f>INDEX(检修、备用和必开!D:D,MATCH(统调负荷!$C1058,检修、备用和必开!$A:$A,0))</f>
        <v>13835</v>
      </c>
      <c r="Y1058" s="26">
        <f>INDEX(检修、备用和必开!E:E,MATCH(统调负荷!$C1058,检修、备用和必开!$A:$A,0))</f>
        <v>5847</v>
      </c>
      <c r="Z1058" s="26">
        <f>INDEX(检修、备用和必开!F:F,MATCH(统调负荷!$C1058,检修、备用和必开!$A:$A,0))</f>
        <v>980</v>
      </c>
      <c r="AA1058" s="26">
        <f t="shared" si="232"/>
        <v>68033.6</v>
      </c>
      <c r="AB1058" s="26">
        <v>360.42</v>
      </c>
      <c r="AC1058" s="26">
        <v>396.92</v>
      </c>
      <c r="AD1058" s="76">
        <f t="shared" si="233"/>
        <v>45669</v>
      </c>
      <c r="AE1058" s="27">
        <f t="shared" si="234"/>
        <v>997.800000000003</v>
      </c>
      <c r="AF1058" s="27">
        <f t="shared" si="235"/>
        <v>1453.55</v>
      </c>
      <c r="AG1058" s="27">
        <f t="shared" si="236"/>
        <v>93.5</v>
      </c>
      <c r="AH1058" s="27">
        <f t="shared" si="237"/>
        <v>-1546.8</v>
      </c>
      <c r="AI1058" s="27">
        <f t="shared" si="238"/>
        <v>972.44</v>
      </c>
      <c r="AJ1058" s="27">
        <f t="shared" si="239"/>
        <v>25.1100000000001</v>
      </c>
      <c r="AK1058" s="26">
        <f>INDEX(检修、备用和必开!I:I,MATCH(统调负荷!$C1058,检修、备用和必开!$A:$A,0))</f>
        <v>7606.7777777778</v>
      </c>
    </row>
    <row r="1059" ht="13.8" spans="1:37">
      <c r="A1059" s="26">
        <f t="shared" si="228"/>
        <v>7</v>
      </c>
      <c r="B1059" s="26">
        <f t="shared" si="240"/>
        <v>0</v>
      </c>
      <c r="C1059" t="s">
        <v>33</v>
      </c>
      <c r="D1059" s="75">
        <v>0.0104166666666667</v>
      </c>
      <c r="E1059" s="26">
        <v>89010</v>
      </c>
      <c r="F1059" s="26">
        <v>52327.9</v>
      </c>
      <c r="G1059" s="26">
        <v>14643</v>
      </c>
      <c r="H1059" s="26">
        <v>17347.2</v>
      </c>
      <c r="I1059" s="26">
        <v>5877</v>
      </c>
      <c r="J1059" s="26">
        <v>-1185.1</v>
      </c>
      <c r="K1059" s="26">
        <f t="shared" si="241"/>
        <v>46480.9</v>
      </c>
      <c r="L1059" s="27">
        <f t="shared" si="229"/>
        <v>1.46368938639312</v>
      </c>
      <c r="M1059" s="75">
        <v>0.0104166666666667</v>
      </c>
      <c r="N1059" s="26">
        <v>89408.2</v>
      </c>
      <c r="O1059" s="26">
        <v>51434.25</v>
      </c>
      <c r="P1059" s="26">
        <v>14677.1</v>
      </c>
      <c r="Q1059" s="26">
        <v>17838.9</v>
      </c>
      <c r="R1059" s="26">
        <v>6609.61</v>
      </c>
      <c r="S1059" s="26">
        <v>-1151.66</v>
      </c>
      <c r="T1059" s="26">
        <f t="shared" si="230"/>
        <v>45587.25</v>
      </c>
      <c r="U1059" s="27">
        <f t="shared" si="231"/>
        <v>1.1449179389875</v>
      </c>
      <c r="V1059" s="26">
        <f>INDEX(检修、备用和必开!B:B,MATCH(统调负荷!$C1059,检修、备用和必开!$A:$A,0))</f>
        <v>25478.8</v>
      </c>
      <c r="W1059" s="26">
        <f>INDEX(检修、备用和必开!C:C,MATCH(统调负荷!$C1059,检修、备用和必开!$A:$A,0))</f>
        <v>0</v>
      </c>
      <c r="X1059" s="26">
        <f>INDEX(检修、备用和必开!D:D,MATCH(统调负荷!$C1059,检修、备用和必开!$A:$A,0))</f>
        <v>13835</v>
      </c>
      <c r="Y1059" s="26">
        <f>INDEX(检修、备用和必开!E:E,MATCH(统调负荷!$C1059,检修、备用和必开!$A:$A,0))</f>
        <v>5847</v>
      </c>
      <c r="Z1059" s="26">
        <f>INDEX(检修、备用和必开!F:F,MATCH(统调负荷!$C1059,检修、备用和必开!$A:$A,0))</f>
        <v>980</v>
      </c>
      <c r="AA1059" s="26">
        <f t="shared" si="232"/>
        <v>68033.6</v>
      </c>
      <c r="AB1059" s="26">
        <v>615.19</v>
      </c>
      <c r="AC1059" s="26">
        <v>720.21</v>
      </c>
      <c r="AD1059" s="76">
        <f t="shared" si="233"/>
        <v>45669.0104166667</v>
      </c>
      <c r="AE1059" s="27">
        <f t="shared" si="234"/>
        <v>398.199999999997</v>
      </c>
      <c r="AF1059" s="27">
        <f t="shared" si="235"/>
        <v>-893.650000000001</v>
      </c>
      <c r="AG1059" s="27">
        <f t="shared" si="236"/>
        <v>34.1000000000004</v>
      </c>
      <c r="AH1059" s="27">
        <f t="shared" si="237"/>
        <v>491.700000000001</v>
      </c>
      <c r="AI1059" s="27">
        <f t="shared" si="238"/>
        <v>732.61</v>
      </c>
      <c r="AJ1059" s="27">
        <f t="shared" si="239"/>
        <v>33.4399999999998</v>
      </c>
      <c r="AK1059" s="26">
        <f>INDEX(检修、备用和必开!I:I,MATCH(统调负荷!$C1059,检修、备用和必开!$A:$A,0))</f>
        <v>7606.7777777778</v>
      </c>
    </row>
    <row r="1060" ht="13.8" spans="1:37">
      <c r="A1060" s="26">
        <f t="shared" si="228"/>
        <v>7</v>
      </c>
      <c r="B1060" s="26">
        <f t="shared" si="240"/>
        <v>0</v>
      </c>
      <c r="C1060" t="s">
        <v>33</v>
      </c>
      <c r="D1060" s="75">
        <v>0.0208333333333333</v>
      </c>
      <c r="E1060" s="26">
        <v>88670</v>
      </c>
      <c r="F1060" s="26">
        <v>51495.4</v>
      </c>
      <c r="G1060" s="26">
        <v>14643</v>
      </c>
      <c r="H1060" s="26">
        <v>17861.5</v>
      </c>
      <c r="I1060" s="26">
        <v>5855</v>
      </c>
      <c r="J1060" s="26">
        <v>-1184.9</v>
      </c>
      <c r="K1060" s="26">
        <f t="shared" si="241"/>
        <v>45648.4</v>
      </c>
      <c r="L1060" s="27">
        <f t="shared" si="229"/>
        <v>1.49038301451968</v>
      </c>
      <c r="M1060" s="75">
        <v>0.0208333333333333</v>
      </c>
      <c r="N1060" s="26">
        <v>88921.2</v>
      </c>
      <c r="O1060" s="26">
        <v>51432.79</v>
      </c>
      <c r="P1060" s="26">
        <v>14407.6</v>
      </c>
      <c r="Q1060" s="26">
        <v>17529.6</v>
      </c>
      <c r="R1060" s="26">
        <v>6701.25</v>
      </c>
      <c r="S1060" s="26">
        <v>-1150.04</v>
      </c>
      <c r="T1060" s="26">
        <f t="shared" si="230"/>
        <v>45585.79</v>
      </c>
      <c r="U1060" s="27">
        <f t="shared" si="231"/>
        <v>1.14494607022222</v>
      </c>
      <c r="V1060" s="26">
        <f>INDEX(检修、备用和必开!B:B,MATCH(统调负荷!$C1060,检修、备用和必开!$A:$A,0))</f>
        <v>25478.8</v>
      </c>
      <c r="W1060" s="26">
        <f>INDEX(检修、备用和必开!C:C,MATCH(统调负荷!$C1060,检修、备用和必开!$A:$A,0))</f>
        <v>0</v>
      </c>
      <c r="X1060" s="26">
        <f>INDEX(检修、备用和必开!D:D,MATCH(统调负荷!$C1060,检修、备用和必开!$A:$A,0))</f>
        <v>13835</v>
      </c>
      <c r="Y1060" s="26">
        <f>INDEX(检修、备用和必开!E:E,MATCH(统调负荷!$C1060,检修、备用和必开!$A:$A,0))</f>
        <v>5847</v>
      </c>
      <c r="Z1060" s="26">
        <f>INDEX(检修、备用和必开!F:F,MATCH(统调负荷!$C1060,检修、备用和必开!$A:$A,0))</f>
        <v>980</v>
      </c>
      <c r="AA1060" s="26">
        <f t="shared" si="232"/>
        <v>68033.6</v>
      </c>
      <c r="AB1060" s="26">
        <v>552.69</v>
      </c>
      <c r="AC1060" s="26">
        <v>720.22</v>
      </c>
      <c r="AD1060" s="76">
        <f t="shared" si="233"/>
        <v>45669.0208333333</v>
      </c>
      <c r="AE1060" s="27">
        <f t="shared" si="234"/>
        <v>251.199999999997</v>
      </c>
      <c r="AF1060" s="27">
        <f t="shared" si="235"/>
        <v>-62.6100000000006</v>
      </c>
      <c r="AG1060" s="27">
        <f t="shared" si="236"/>
        <v>-235.4</v>
      </c>
      <c r="AH1060" s="27">
        <f t="shared" si="237"/>
        <v>-331.900000000001</v>
      </c>
      <c r="AI1060" s="27">
        <f t="shared" si="238"/>
        <v>846.25</v>
      </c>
      <c r="AJ1060" s="27">
        <f t="shared" si="239"/>
        <v>34.8600000000001</v>
      </c>
      <c r="AK1060" s="26">
        <f>INDEX(检修、备用和必开!I:I,MATCH(统调负荷!$C1060,检修、备用和必开!$A:$A,0))</f>
        <v>7606.7777777778</v>
      </c>
    </row>
    <row r="1061" ht="13.8" spans="1:37">
      <c r="A1061" s="26">
        <f t="shared" si="228"/>
        <v>7</v>
      </c>
      <c r="B1061" s="26">
        <f t="shared" si="240"/>
        <v>0</v>
      </c>
      <c r="C1061" t="s">
        <v>33</v>
      </c>
      <c r="D1061" s="75">
        <v>0.03125</v>
      </c>
      <c r="E1061" s="26">
        <v>86910</v>
      </c>
      <c r="F1061" s="26">
        <v>49821.95</v>
      </c>
      <c r="G1061" s="26">
        <v>14673</v>
      </c>
      <c r="H1061" s="26">
        <v>17747.2</v>
      </c>
      <c r="I1061" s="26">
        <v>5853</v>
      </c>
      <c r="J1061" s="26">
        <v>-1185.15</v>
      </c>
      <c r="K1061" s="26">
        <f t="shared" si="241"/>
        <v>43974.95</v>
      </c>
      <c r="L1061" s="27">
        <f t="shared" si="229"/>
        <v>1.54709897339281</v>
      </c>
      <c r="M1061" s="75">
        <v>0.03125</v>
      </c>
      <c r="N1061" s="26">
        <v>87097.8</v>
      </c>
      <c r="O1061" s="26">
        <v>49821.4</v>
      </c>
      <c r="P1061" s="26">
        <v>14570.8</v>
      </c>
      <c r="Q1061" s="26">
        <v>17109.4</v>
      </c>
      <c r="R1061" s="26">
        <v>6758.29</v>
      </c>
      <c r="S1061" s="26">
        <v>-1162.09</v>
      </c>
      <c r="T1061" s="26">
        <f t="shared" si="230"/>
        <v>43974.4</v>
      </c>
      <c r="U1061" s="27">
        <f t="shared" si="231"/>
        <v>1.1768605105744</v>
      </c>
      <c r="V1061" s="26">
        <f>INDEX(检修、备用和必开!B:B,MATCH(统调负荷!$C1061,检修、备用和必开!$A:$A,0))</f>
        <v>25478.8</v>
      </c>
      <c r="W1061" s="26">
        <f>INDEX(检修、备用和必开!C:C,MATCH(统调负荷!$C1061,检修、备用和必开!$A:$A,0))</f>
        <v>0</v>
      </c>
      <c r="X1061" s="26">
        <f>INDEX(检修、备用和必开!D:D,MATCH(统调负荷!$C1061,检修、备用和必开!$A:$A,0))</f>
        <v>13835</v>
      </c>
      <c r="Y1061" s="26">
        <f>INDEX(检修、备用和必开!E:E,MATCH(统调负荷!$C1061,检修、备用和必开!$A:$A,0))</f>
        <v>5847</v>
      </c>
      <c r="Z1061" s="26">
        <f>INDEX(检修、备用和必开!F:F,MATCH(统调负荷!$C1061,检修、备用和必开!$A:$A,0))</f>
        <v>980</v>
      </c>
      <c r="AA1061" s="26">
        <f t="shared" si="232"/>
        <v>68033.6</v>
      </c>
      <c r="AB1061" s="26">
        <v>493.79</v>
      </c>
      <c r="AC1061" s="26">
        <v>720.26</v>
      </c>
      <c r="AD1061" s="76">
        <f t="shared" si="233"/>
        <v>45669.03125</v>
      </c>
      <c r="AE1061" s="27">
        <f t="shared" si="234"/>
        <v>187.800000000003</v>
      </c>
      <c r="AF1061" s="27">
        <f t="shared" si="235"/>
        <v>-0.549999999995634</v>
      </c>
      <c r="AG1061" s="27">
        <f t="shared" si="236"/>
        <v>-102.200000000001</v>
      </c>
      <c r="AH1061" s="27">
        <f t="shared" si="237"/>
        <v>-637.799999999999</v>
      </c>
      <c r="AI1061" s="27">
        <f t="shared" si="238"/>
        <v>905.29</v>
      </c>
      <c r="AJ1061" s="27">
        <f t="shared" si="239"/>
        <v>23.0600000000002</v>
      </c>
      <c r="AK1061" s="26">
        <f>INDEX(检修、备用和必开!I:I,MATCH(统调负荷!$C1061,检修、备用和必开!$A:$A,0))</f>
        <v>7606.7777777778</v>
      </c>
    </row>
    <row r="1062" ht="13.8" spans="1:37">
      <c r="A1062" s="26">
        <f t="shared" si="228"/>
        <v>7</v>
      </c>
      <c r="B1062" s="26">
        <f t="shared" si="240"/>
        <v>1</v>
      </c>
      <c r="C1062" t="s">
        <v>33</v>
      </c>
      <c r="D1062" s="75">
        <v>0.0416666666666667</v>
      </c>
      <c r="E1062" s="26">
        <v>85350</v>
      </c>
      <c r="F1062" s="26">
        <v>48564</v>
      </c>
      <c r="G1062" s="26">
        <v>14673</v>
      </c>
      <c r="H1062" s="26">
        <v>17464.9</v>
      </c>
      <c r="I1062" s="26">
        <v>5833</v>
      </c>
      <c r="J1062" s="26">
        <v>-1184.9</v>
      </c>
      <c r="K1062" s="26">
        <f t="shared" si="241"/>
        <v>42717</v>
      </c>
      <c r="L1062" s="27">
        <f t="shared" si="229"/>
        <v>1.59265866048646</v>
      </c>
      <c r="M1062" s="75">
        <v>0.0416666666666667</v>
      </c>
      <c r="N1062" s="26">
        <v>85068.1</v>
      </c>
      <c r="O1062" s="26">
        <v>47173.29</v>
      </c>
      <c r="P1062" s="26">
        <v>15050.1</v>
      </c>
      <c r="Q1062" s="26">
        <v>17236.8</v>
      </c>
      <c r="R1062" s="26">
        <v>6759.56</v>
      </c>
      <c r="S1062" s="26">
        <v>-1151.65</v>
      </c>
      <c r="T1062" s="26">
        <f t="shared" si="230"/>
        <v>41326.29</v>
      </c>
      <c r="U1062" s="27">
        <f t="shared" si="231"/>
        <v>1.23335766803133</v>
      </c>
      <c r="V1062" s="26">
        <f>INDEX(检修、备用和必开!B:B,MATCH(统调负荷!$C1062,检修、备用和必开!$A:$A,0))</f>
        <v>25478.8</v>
      </c>
      <c r="W1062" s="26">
        <f>INDEX(检修、备用和必开!C:C,MATCH(统调负荷!$C1062,检修、备用和必开!$A:$A,0))</f>
        <v>0</v>
      </c>
      <c r="X1062" s="26">
        <f>INDEX(检修、备用和必开!D:D,MATCH(统调负荷!$C1062,检修、备用和必开!$A:$A,0))</f>
        <v>13835</v>
      </c>
      <c r="Y1062" s="26">
        <f>INDEX(检修、备用和必开!E:E,MATCH(统调负荷!$C1062,检修、备用和必开!$A:$A,0))</f>
        <v>5847</v>
      </c>
      <c r="Z1062" s="26">
        <f>INDEX(检修、备用和必开!F:F,MATCH(统调负荷!$C1062,检修、备用和必开!$A:$A,0))</f>
        <v>980</v>
      </c>
      <c r="AA1062" s="26">
        <f t="shared" si="232"/>
        <v>68033.6</v>
      </c>
      <c r="AB1062" s="26">
        <v>464.78</v>
      </c>
      <c r="AC1062" s="26">
        <v>458.83</v>
      </c>
      <c r="AD1062" s="76">
        <f t="shared" si="233"/>
        <v>45669.0416666667</v>
      </c>
      <c r="AE1062" s="27">
        <f t="shared" si="234"/>
        <v>-281.899999999994</v>
      </c>
      <c r="AF1062" s="27">
        <f t="shared" si="235"/>
        <v>-1390.71</v>
      </c>
      <c r="AG1062" s="27">
        <f t="shared" si="236"/>
        <v>377.1</v>
      </c>
      <c r="AH1062" s="27">
        <f t="shared" si="237"/>
        <v>-228.100000000002</v>
      </c>
      <c r="AI1062" s="27">
        <f t="shared" si="238"/>
        <v>926.56</v>
      </c>
      <c r="AJ1062" s="27">
        <f t="shared" si="239"/>
        <v>33.25</v>
      </c>
      <c r="AK1062" s="26">
        <f>INDEX(检修、备用和必开!I:I,MATCH(统调负荷!$C1062,检修、备用和必开!$A:$A,0))</f>
        <v>7606.7777777778</v>
      </c>
    </row>
    <row r="1063" ht="13.8" spans="1:37">
      <c r="A1063" s="26">
        <f t="shared" si="228"/>
        <v>7</v>
      </c>
      <c r="B1063" s="26">
        <f t="shared" si="240"/>
        <v>1</v>
      </c>
      <c r="C1063" t="s">
        <v>33</v>
      </c>
      <c r="D1063" s="75">
        <v>0.0520833333333333</v>
      </c>
      <c r="E1063" s="26">
        <v>84050</v>
      </c>
      <c r="F1063" s="26">
        <v>47373.99</v>
      </c>
      <c r="G1063" s="26">
        <v>14673</v>
      </c>
      <c r="H1063" s="26">
        <v>17356.9</v>
      </c>
      <c r="I1063" s="26">
        <v>5831</v>
      </c>
      <c r="J1063" s="26">
        <v>-1184.89</v>
      </c>
      <c r="K1063" s="26">
        <f t="shared" si="241"/>
        <v>41526.99</v>
      </c>
      <c r="L1063" s="27">
        <f t="shared" si="229"/>
        <v>1.63829836932559</v>
      </c>
      <c r="M1063" s="75">
        <v>0.0520833333333333</v>
      </c>
      <c r="N1063" s="26">
        <v>83620.7</v>
      </c>
      <c r="O1063" s="26">
        <v>45634.18</v>
      </c>
      <c r="P1063" s="26">
        <v>15335.9</v>
      </c>
      <c r="Q1063" s="26">
        <v>16993.7</v>
      </c>
      <c r="R1063" s="26">
        <v>6776.2</v>
      </c>
      <c r="S1063" s="26">
        <v>-1119.28</v>
      </c>
      <c r="T1063" s="26">
        <f t="shared" si="230"/>
        <v>39787.18</v>
      </c>
      <c r="U1063" s="27">
        <f t="shared" si="231"/>
        <v>1.26875856222183</v>
      </c>
      <c r="V1063" s="26">
        <f>INDEX(检修、备用和必开!B:B,MATCH(统调负荷!$C1063,检修、备用和必开!$A:$A,0))</f>
        <v>25478.8</v>
      </c>
      <c r="W1063" s="26">
        <f>INDEX(检修、备用和必开!C:C,MATCH(统调负荷!$C1063,检修、备用和必开!$A:$A,0))</f>
        <v>0</v>
      </c>
      <c r="X1063" s="26">
        <f>INDEX(检修、备用和必开!D:D,MATCH(统调负荷!$C1063,检修、备用和必开!$A:$A,0))</f>
        <v>13835</v>
      </c>
      <c r="Y1063" s="26">
        <f>INDEX(检修、备用和必开!E:E,MATCH(统调负荷!$C1063,检修、备用和必开!$A:$A,0))</f>
        <v>5847</v>
      </c>
      <c r="Z1063" s="26">
        <f>INDEX(检修、备用和必开!F:F,MATCH(统调负荷!$C1063,检修、备用和必开!$A:$A,0))</f>
        <v>980</v>
      </c>
      <c r="AA1063" s="26">
        <f t="shared" si="232"/>
        <v>68033.6</v>
      </c>
      <c r="AB1063" s="26">
        <v>415.76</v>
      </c>
      <c r="AC1063" s="26">
        <v>386.22</v>
      </c>
      <c r="AD1063" s="76">
        <f t="shared" si="233"/>
        <v>45669.0520833333</v>
      </c>
      <c r="AE1063" s="27">
        <f t="shared" si="234"/>
        <v>-429.300000000003</v>
      </c>
      <c r="AF1063" s="27">
        <f t="shared" si="235"/>
        <v>-1739.81</v>
      </c>
      <c r="AG1063" s="27">
        <f t="shared" si="236"/>
        <v>662.9</v>
      </c>
      <c r="AH1063" s="27">
        <f t="shared" si="237"/>
        <v>-363.200000000001</v>
      </c>
      <c r="AI1063" s="27">
        <f t="shared" si="238"/>
        <v>945.2</v>
      </c>
      <c r="AJ1063" s="27">
        <f t="shared" si="239"/>
        <v>65.6100000000001</v>
      </c>
      <c r="AK1063" s="26">
        <f>INDEX(检修、备用和必开!I:I,MATCH(统调负荷!$C1063,检修、备用和必开!$A:$A,0))</f>
        <v>7606.7777777778</v>
      </c>
    </row>
    <row r="1064" ht="13.8" spans="1:37">
      <c r="A1064" s="26">
        <f t="shared" si="228"/>
        <v>7</v>
      </c>
      <c r="B1064" s="26">
        <f t="shared" si="240"/>
        <v>1</v>
      </c>
      <c r="C1064" t="s">
        <v>33</v>
      </c>
      <c r="D1064" s="75">
        <v>0.0625</v>
      </c>
      <c r="E1064" s="26">
        <v>82490</v>
      </c>
      <c r="F1064" s="26">
        <v>46479.1</v>
      </c>
      <c r="G1064" s="26">
        <v>14673</v>
      </c>
      <c r="H1064" s="26">
        <v>16689</v>
      </c>
      <c r="I1064" s="26">
        <v>5834</v>
      </c>
      <c r="J1064" s="26">
        <v>-1185.1</v>
      </c>
      <c r="K1064" s="26">
        <f t="shared" si="241"/>
        <v>40632.1</v>
      </c>
      <c r="L1064" s="27">
        <f t="shared" si="229"/>
        <v>1.67438060055966</v>
      </c>
      <c r="M1064" s="75">
        <v>0.0625</v>
      </c>
      <c r="N1064" s="26">
        <v>82143.2</v>
      </c>
      <c r="O1064" s="26">
        <v>44692.31</v>
      </c>
      <c r="P1064" s="26">
        <v>14920.2</v>
      </c>
      <c r="Q1064" s="26">
        <v>16890.3</v>
      </c>
      <c r="R1064" s="26">
        <v>6837.39</v>
      </c>
      <c r="S1064" s="26">
        <v>-1197</v>
      </c>
      <c r="T1064" s="26">
        <f t="shared" si="230"/>
        <v>38845.31</v>
      </c>
      <c r="U1064" s="27">
        <f t="shared" si="231"/>
        <v>1.29144266614984</v>
      </c>
      <c r="V1064" s="26">
        <f>INDEX(检修、备用和必开!B:B,MATCH(统调负荷!$C1064,检修、备用和必开!$A:$A,0))</f>
        <v>25478.8</v>
      </c>
      <c r="W1064" s="26">
        <f>INDEX(检修、备用和必开!C:C,MATCH(统调负荷!$C1064,检修、备用和必开!$A:$A,0))</f>
        <v>0</v>
      </c>
      <c r="X1064" s="26">
        <f>INDEX(检修、备用和必开!D:D,MATCH(统调负荷!$C1064,检修、备用和必开!$A:$A,0))</f>
        <v>13835</v>
      </c>
      <c r="Y1064" s="26">
        <f>INDEX(检修、备用和必开!E:E,MATCH(统调负荷!$C1064,检修、备用和必开!$A:$A,0))</f>
        <v>5847</v>
      </c>
      <c r="Z1064" s="26">
        <f>INDEX(检修、备用和必开!F:F,MATCH(统调负荷!$C1064,检修、备用和必开!$A:$A,0))</f>
        <v>980</v>
      </c>
      <c r="AA1064" s="26">
        <f t="shared" si="232"/>
        <v>68033.6</v>
      </c>
      <c r="AB1064" s="26">
        <v>396.71</v>
      </c>
      <c r="AC1064" s="26">
        <v>395.3</v>
      </c>
      <c r="AD1064" s="76">
        <f t="shared" si="233"/>
        <v>45669.0625</v>
      </c>
      <c r="AE1064" s="27">
        <f t="shared" si="234"/>
        <v>-346.800000000003</v>
      </c>
      <c r="AF1064" s="27">
        <f t="shared" si="235"/>
        <v>-1786.79</v>
      </c>
      <c r="AG1064" s="27">
        <f t="shared" si="236"/>
        <v>247.200000000001</v>
      </c>
      <c r="AH1064" s="27">
        <f t="shared" si="237"/>
        <v>201.299999999999</v>
      </c>
      <c r="AI1064" s="27">
        <f t="shared" si="238"/>
        <v>1003.39</v>
      </c>
      <c r="AJ1064" s="27">
        <f t="shared" si="239"/>
        <v>-11.9000000000001</v>
      </c>
      <c r="AK1064" s="26">
        <f>INDEX(检修、备用和必开!I:I,MATCH(统调负荷!$C1064,检修、备用和必开!$A:$A,0))</f>
        <v>7606.7777777778</v>
      </c>
    </row>
    <row r="1065" ht="13.8" spans="1:37">
      <c r="A1065" s="26">
        <f t="shared" si="228"/>
        <v>7</v>
      </c>
      <c r="B1065" s="26">
        <f t="shared" si="240"/>
        <v>1</v>
      </c>
      <c r="C1065" t="s">
        <v>33</v>
      </c>
      <c r="D1065" s="75">
        <v>0.0729166666666667</v>
      </c>
      <c r="E1065" s="26">
        <v>81270</v>
      </c>
      <c r="F1065" s="26">
        <v>46452.2</v>
      </c>
      <c r="G1065" s="26">
        <v>14155</v>
      </c>
      <c r="H1065" s="26">
        <v>16012.9</v>
      </c>
      <c r="I1065" s="26">
        <v>5835</v>
      </c>
      <c r="J1065" s="26">
        <v>-1185.1</v>
      </c>
      <c r="K1065" s="26">
        <f t="shared" si="241"/>
        <v>40605.2</v>
      </c>
      <c r="L1065" s="27">
        <f t="shared" si="229"/>
        <v>1.67548983873987</v>
      </c>
      <c r="M1065" s="75">
        <v>0.0729166666666667</v>
      </c>
      <c r="N1065" s="26">
        <v>81120.1</v>
      </c>
      <c r="O1065" s="26">
        <v>44058.35</v>
      </c>
      <c r="P1065" s="26">
        <v>14652.5</v>
      </c>
      <c r="Q1065" s="26">
        <v>16688.8</v>
      </c>
      <c r="R1065" s="26">
        <v>6878.66</v>
      </c>
      <c r="S1065" s="26">
        <v>-1158.21</v>
      </c>
      <c r="T1065" s="26">
        <f t="shared" si="230"/>
        <v>38211.35</v>
      </c>
      <c r="U1065" s="27">
        <f t="shared" si="231"/>
        <v>1.30717331762938</v>
      </c>
      <c r="V1065" s="26">
        <f>INDEX(检修、备用和必开!B:B,MATCH(统调负荷!$C1065,检修、备用和必开!$A:$A,0))</f>
        <v>25478.8</v>
      </c>
      <c r="W1065" s="26">
        <f>INDEX(检修、备用和必开!C:C,MATCH(统调负荷!$C1065,检修、备用和必开!$A:$A,0))</f>
        <v>0</v>
      </c>
      <c r="X1065" s="26">
        <f>INDEX(检修、备用和必开!D:D,MATCH(统调负荷!$C1065,检修、备用和必开!$A:$A,0))</f>
        <v>13835</v>
      </c>
      <c r="Y1065" s="26">
        <f>INDEX(检修、备用和必开!E:E,MATCH(统调负荷!$C1065,检修、备用和必开!$A:$A,0))</f>
        <v>5847</v>
      </c>
      <c r="Z1065" s="26">
        <f>INDEX(检修、备用和必开!F:F,MATCH(统调负荷!$C1065,检修、备用和必开!$A:$A,0))</f>
        <v>980</v>
      </c>
      <c r="AA1065" s="26">
        <f t="shared" si="232"/>
        <v>68033.6</v>
      </c>
      <c r="AB1065" s="26">
        <v>412.1</v>
      </c>
      <c r="AC1065" s="26">
        <v>375.6</v>
      </c>
      <c r="AD1065" s="76">
        <f t="shared" si="233"/>
        <v>45669.0729166667</v>
      </c>
      <c r="AE1065" s="27">
        <f t="shared" si="234"/>
        <v>-149.899999999994</v>
      </c>
      <c r="AF1065" s="27">
        <f t="shared" si="235"/>
        <v>-2393.85</v>
      </c>
      <c r="AG1065" s="27">
        <f t="shared" si="236"/>
        <v>497.5</v>
      </c>
      <c r="AH1065" s="27">
        <f t="shared" si="237"/>
        <v>675.9</v>
      </c>
      <c r="AI1065" s="27">
        <f t="shared" si="238"/>
        <v>1043.66</v>
      </c>
      <c r="AJ1065" s="27">
        <f t="shared" si="239"/>
        <v>26.8899999999999</v>
      </c>
      <c r="AK1065" s="26">
        <f>INDEX(检修、备用和必开!I:I,MATCH(统调负荷!$C1065,检修、备用和必开!$A:$A,0))</f>
        <v>7606.7777777778</v>
      </c>
    </row>
    <row r="1066" ht="13.8" spans="1:37">
      <c r="A1066" s="26">
        <f t="shared" si="228"/>
        <v>7</v>
      </c>
      <c r="B1066" s="26">
        <f t="shared" si="240"/>
        <v>2</v>
      </c>
      <c r="C1066" t="s">
        <v>33</v>
      </c>
      <c r="D1066" s="75">
        <v>0.0833333333333333</v>
      </c>
      <c r="E1066" s="26">
        <v>79710</v>
      </c>
      <c r="F1066" s="26">
        <v>45213.09</v>
      </c>
      <c r="G1066" s="26">
        <v>13926</v>
      </c>
      <c r="H1066" s="26">
        <v>15918.8</v>
      </c>
      <c r="I1066" s="26">
        <v>5837</v>
      </c>
      <c r="J1066" s="26">
        <v>-1184.89</v>
      </c>
      <c r="K1066" s="26">
        <f t="shared" si="241"/>
        <v>39366.09</v>
      </c>
      <c r="L1066" s="27">
        <f t="shared" si="229"/>
        <v>1.72822853374567</v>
      </c>
      <c r="M1066" s="75">
        <v>0.0833333333333333</v>
      </c>
      <c r="N1066" s="26">
        <v>79957.2</v>
      </c>
      <c r="O1066" s="26">
        <v>42967.44</v>
      </c>
      <c r="P1066" s="26">
        <v>14524</v>
      </c>
      <c r="Q1066" s="26">
        <v>16716</v>
      </c>
      <c r="R1066" s="26">
        <v>6889.88</v>
      </c>
      <c r="S1066" s="26">
        <v>-1140.12</v>
      </c>
      <c r="T1066" s="26">
        <f t="shared" si="230"/>
        <v>37120.44</v>
      </c>
      <c r="U1066" s="27">
        <f t="shared" si="231"/>
        <v>1.33515871906905</v>
      </c>
      <c r="V1066" s="26">
        <f>INDEX(检修、备用和必开!B:B,MATCH(统调负荷!$C1066,检修、备用和必开!$A:$A,0))</f>
        <v>25478.8</v>
      </c>
      <c r="W1066" s="26">
        <f>INDEX(检修、备用和必开!C:C,MATCH(统调负荷!$C1066,检修、备用和必开!$A:$A,0))</f>
        <v>0</v>
      </c>
      <c r="X1066" s="26">
        <f>INDEX(检修、备用和必开!D:D,MATCH(统调负荷!$C1066,检修、备用和必开!$A:$A,0))</f>
        <v>13835</v>
      </c>
      <c r="Y1066" s="26">
        <f>INDEX(检修、备用和必开!E:E,MATCH(统调负荷!$C1066,检修、备用和必开!$A:$A,0))</f>
        <v>5847</v>
      </c>
      <c r="Z1066" s="26">
        <f>INDEX(检修、备用和必开!F:F,MATCH(统调负荷!$C1066,检修、备用和必开!$A:$A,0))</f>
        <v>980</v>
      </c>
      <c r="AA1066" s="26">
        <f t="shared" si="232"/>
        <v>68033.6</v>
      </c>
      <c r="AB1066" s="26">
        <v>380</v>
      </c>
      <c r="AC1066" s="26">
        <v>360.79</v>
      </c>
      <c r="AD1066" s="76">
        <f t="shared" si="233"/>
        <v>45669.0833333333</v>
      </c>
      <c r="AE1066" s="27">
        <f t="shared" si="234"/>
        <v>247.199999999997</v>
      </c>
      <c r="AF1066" s="27">
        <f t="shared" si="235"/>
        <v>-2245.64999999999</v>
      </c>
      <c r="AG1066" s="27">
        <f t="shared" si="236"/>
        <v>598</v>
      </c>
      <c r="AH1066" s="27">
        <f t="shared" si="237"/>
        <v>797.200000000001</v>
      </c>
      <c r="AI1066" s="27">
        <f t="shared" si="238"/>
        <v>1052.88</v>
      </c>
      <c r="AJ1066" s="27">
        <f t="shared" si="239"/>
        <v>44.7700000000002</v>
      </c>
      <c r="AK1066" s="26">
        <f>INDEX(检修、备用和必开!I:I,MATCH(统调负荷!$C1066,检修、备用和必开!$A:$A,0))</f>
        <v>7606.7777777778</v>
      </c>
    </row>
    <row r="1067" ht="13.8" spans="1:37">
      <c r="A1067" s="26">
        <f t="shared" si="228"/>
        <v>7</v>
      </c>
      <c r="B1067" s="26">
        <f t="shared" si="240"/>
        <v>2</v>
      </c>
      <c r="C1067" t="s">
        <v>33</v>
      </c>
      <c r="D1067" s="75">
        <v>0.09375</v>
      </c>
      <c r="E1067" s="26">
        <v>78960</v>
      </c>
      <c r="F1067" s="26">
        <v>45492.9</v>
      </c>
      <c r="G1067" s="26">
        <v>13284</v>
      </c>
      <c r="H1067" s="26">
        <v>15522</v>
      </c>
      <c r="I1067" s="26">
        <v>5846</v>
      </c>
      <c r="J1067" s="26">
        <v>-1184.9</v>
      </c>
      <c r="K1067" s="26">
        <f t="shared" si="241"/>
        <v>39645.9</v>
      </c>
      <c r="L1067" s="27">
        <f t="shared" si="229"/>
        <v>1.71603116589609</v>
      </c>
      <c r="M1067" s="75">
        <v>0.09375</v>
      </c>
      <c r="N1067" s="26">
        <v>78374.4</v>
      </c>
      <c r="O1067" s="26">
        <v>42371.68</v>
      </c>
      <c r="P1067" s="26">
        <v>13751.1</v>
      </c>
      <c r="Q1067" s="26">
        <v>16525.9</v>
      </c>
      <c r="R1067" s="26">
        <v>6885.17</v>
      </c>
      <c r="S1067" s="26">
        <v>-1159.45</v>
      </c>
      <c r="T1067" s="26">
        <f t="shared" si="230"/>
        <v>36524.68</v>
      </c>
      <c r="U1067" s="27">
        <f t="shared" si="231"/>
        <v>1.35095377889613</v>
      </c>
      <c r="V1067" s="26">
        <f>INDEX(检修、备用和必开!B:B,MATCH(统调负荷!$C1067,检修、备用和必开!$A:$A,0))</f>
        <v>25478.8</v>
      </c>
      <c r="W1067" s="26">
        <f>INDEX(检修、备用和必开!C:C,MATCH(统调负荷!$C1067,检修、备用和必开!$A:$A,0))</f>
        <v>0</v>
      </c>
      <c r="X1067" s="26">
        <f>INDEX(检修、备用和必开!D:D,MATCH(统调负荷!$C1067,检修、备用和必开!$A:$A,0))</f>
        <v>13835</v>
      </c>
      <c r="Y1067" s="26">
        <f>INDEX(检修、备用和必开!E:E,MATCH(统调负荷!$C1067,检修、备用和必开!$A:$A,0))</f>
        <v>5847</v>
      </c>
      <c r="Z1067" s="26">
        <f>INDEX(检修、备用和必开!F:F,MATCH(统调负荷!$C1067,检修、备用和必开!$A:$A,0))</f>
        <v>980</v>
      </c>
      <c r="AA1067" s="26">
        <f t="shared" si="232"/>
        <v>68033.6</v>
      </c>
      <c r="AB1067" s="26">
        <v>390.9</v>
      </c>
      <c r="AC1067" s="26">
        <v>358.59</v>
      </c>
      <c r="AD1067" s="76">
        <f t="shared" si="233"/>
        <v>45669.09375</v>
      </c>
      <c r="AE1067" s="27">
        <f t="shared" si="234"/>
        <v>-585.600000000006</v>
      </c>
      <c r="AF1067" s="27">
        <f t="shared" si="235"/>
        <v>-3121.22</v>
      </c>
      <c r="AG1067" s="27">
        <f t="shared" si="236"/>
        <v>467.1</v>
      </c>
      <c r="AH1067" s="27">
        <f t="shared" si="237"/>
        <v>1003.9</v>
      </c>
      <c r="AI1067" s="27">
        <f t="shared" si="238"/>
        <v>1039.17</v>
      </c>
      <c r="AJ1067" s="27">
        <f t="shared" si="239"/>
        <v>25.45</v>
      </c>
      <c r="AK1067" s="26">
        <f>INDEX(检修、备用和必开!I:I,MATCH(统调负荷!$C1067,检修、备用和必开!$A:$A,0))</f>
        <v>7606.7777777778</v>
      </c>
    </row>
    <row r="1068" ht="13.8" spans="1:37">
      <c r="A1068" s="26">
        <f t="shared" si="228"/>
        <v>7</v>
      </c>
      <c r="B1068" s="26">
        <f t="shared" si="240"/>
        <v>2</v>
      </c>
      <c r="C1068" t="s">
        <v>33</v>
      </c>
      <c r="D1068" s="75">
        <v>0.104166666666667</v>
      </c>
      <c r="E1068" s="26">
        <v>78070</v>
      </c>
      <c r="F1068" s="26">
        <v>44942.9</v>
      </c>
      <c r="G1068" s="26">
        <v>13324</v>
      </c>
      <c r="H1068" s="26">
        <v>15148</v>
      </c>
      <c r="I1068" s="26">
        <v>5840</v>
      </c>
      <c r="J1068" s="26">
        <v>-1184.9</v>
      </c>
      <c r="K1068" s="26">
        <f t="shared" si="241"/>
        <v>39095.9</v>
      </c>
      <c r="L1068" s="27">
        <f t="shared" si="229"/>
        <v>1.74017224312524</v>
      </c>
      <c r="M1068" s="75">
        <v>0.104166666666667</v>
      </c>
      <c r="N1068" s="26">
        <v>77773.2</v>
      </c>
      <c r="O1068" s="26">
        <v>41801.17</v>
      </c>
      <c r="P1068" s="26">
        <v>13963.5</v>
      </c>
      <c r="Q1068" s="26">
        <v>16161.6</v>
      </c>
      <c r="R1068" s="26">
        <v>6984.33</v>
      </c>
      <c r="S1068" s="26">
        <v>-1137.4</v>
      </c>
      <c r="T1068" s="26">
        <f t="shared" si="230"/>
        <v>35954.17</v>
      </c>
      <c r="U1068" s="27">
        <f t="shared" si="231"/>
        <v>1.36643370435779</v>
      </c>
      <c r="V1068" s="26">
        <f>INDEX(检修、备用和必开!B:B,MATCH(统调负荷!$C1068,检修、备用和必开!$A:$A,0))</f>
        <v>25478.8</v>
      </c>
      <c r="W1068" s="26">
        <f>INDEX(检修、备用和必开!C:C,MATCH(统调负荷!$C1068,检修、备用和必开!$A:$A,0))</f>
        <v>0</v>
      </c>
      <c r="X1068" s="26">
        <f>INDEX(检修、备用和必开!D:D,MATCH(统调负荷!$C1068,检修、备用和必开!$A:$A,0))</f>
        <v>13835</v>
      </c>
      <c r="Y1068" s="26">
        <f>INDEX(检修、备用和必开!E:E,MATCH(统调负荷!$C1068,检修、备用和必开!$A:$A,0))</f>
        <v>5847</v>
      </c>
      <c r="Z1068" s="26">
        <f>INDEX(检修、备用和必开!F:F,MATCH(统调负荷!$C1068,检修、备用和必开!$A:$A,0))</f>
        <v>980</v>
      </c>
      <c r="AA1068" s="26">
        <f t="shared" si="232"/>
        <v>68033.6</v>
      </c>
      <c r="AB1068" s="26">
        <v>376.59</v>
      </c>
      <c r="AC1068" s="26">
        <v>350.7</v>
      </c>
      <c r="AD1068" s="76">
        <f t="shared" si="233"/>
        <v>45669.1041666667</v>
      </c>
      <c r="AE1068" s="27">
        <f t="shared" si="234"/>
        <v>-296.800000000003</v>
      </c>
      <c r="AF1068" s="27">
        <f t="shared" si="235"/>
        <v>-3141.73</v>
      </c>
      <c r="AG1068" s="27">
        <f t="shared" si="236"/>
        <v>639.5</v>
      </c>
      <c r="AH1068" s="27">
        <f t="shared" si="237"/>
        <v>1013.6</v>
      </c>
      <c r="AI1068" s="27">
        <f t="shared" si="238"/>
        <v>1144.33</v>
      </c>
      <c r="AJ1068" s="27">
        <f t="shared" si="239"/>
        <v>47.5</v>
      </c>
      <c r="AK1068" s="26">
        <f>INDEX(检修、备用和必开!I:I,MATCH(统调负荷!$C1068,检修、备用和必开!$A:$A,0))</f>
        <v>7606.7777777778</v>
      </c>
    </row>
    <row r="1069" ht="13.8" spans="1:37">
      <c r="A1069" s="26">
        <f t="shared" si="228"/>
        <v>7</v>
      </c>
      <c r="B1069" s="26">
        <f t="shared" si="240"/>
        <v>2</v>
      </c>
      <c r="C1069" t="s">
        <v>33</v>
      </c>
      <c r="D1069" s="75">
        <v>0.114583333333333</v>
      </c>
      <c r="E1069" s="26">
        <v>77330</v>
      </c>
      <c r="F1069" s="26">
        <v>44567.7</v>
      </c>
      <c r="G1069" s="26">
        <v>12920</v>
      </c>
      <c r="H1069" s="26">
        <v>15174.4</v>
      </c>
      <c r="I1069" s="26">
        <v>5853</v>
      </c>
      <c r="J1069" s="26">
        <v>-1185.1</v>
      </c>
      <c r="K1069" s="26">
        <f t="shared" si="241"/>
        <v>38720.7</v>
      </c>
      <c r="L1069" s="27">
        <f t="shared" si="229"/>
        <v>1.75703435113518</v>
      </c>
      <c r="M1069" s="75">
        <v>0.114583333333333</v>
      </c>
      <c r="N1069" s="26">
        <v>76540.2</v>
      </c>
      <c r="O1069" s="26">
        <v>40878.9</v>
      </c>
      <c r="P1069" s="26">
        <v>13719.7</v>
      </c>
      <c r="Q1069" s="26">
        <v>16045.6</v>
      </c>
      <c r="R1069" s="26">
        <v>7042.8</v>
      </c>
      <c r="S1069" s="26">
        <v>-1146.8</v>
      </c>
      <c r="T1069" s="26">
        <f t="shared" si="230"/>
        <v>35031.9</v>
      </c>
      <c r="U1069" s="27">
        <f t="shared" si="231"/>
        <v>1.39222254736846</v>
      </c>
      <c r="V1069" s="26">
        <f>INDEX(检修、备用和必开!B:B,MATCH(统调负荷!$C1069,检修、备用和必开!$A:$A,0))</f>
        <v>25478.8</v>
      </c>
      <c r="W1069" s="26">
        <f>INDEX(检修、备用和必开!C:C,MATCH(统调负荷!$C1069,检修、备用和必开!$A:$A,0))</f>
        <v>0</v>
      </c>
      <c r="X1069" s="26">
        <f>INDEX(检修、备用和必开!D:D,MATCH(统调负荷!$C1069,检修、备用和必开!$A:$A,0))</f>
        <v>13835</v>
      </c>
      <c r="Y1069" s="26">
        <f>INDEX(检修、备用和必开!E:E,MATCH(统调负荷!$C1069,检修、备用和必开!$A:$A,0))</f>
        <v>5847</v>
      </c>
      <c r="Z1069" s="26">
        <f>INDEX(检修、备用和必开!F:F,MATCH(统调负荷!$C1069,检修、备用和必开!$A:$A,0))</f>
        <v>980</v>
      </c>
      <c r="AA1069" s="26">
        <f t="shared" si="232"/>
        <v>68033.6</v>
      </c>
      <c r="AB1069" s="26">
        <v>373.31</v>
      </c>
      <c r="AC1069" s="26">
        <v>345.51</v>
      </c>
      <c r="AD1069" s="76">
        <f t="shared" si="233"/>
        <v>45669.1145833333</v>
      </c>
      <c r="AE1069" s="27">
        <f t="shared" si="234"/>
        <v>-789.800000000003</v>
      </c>
      <c r="AF1069" s="27">
        <f t="shared" si="235"/>
        <v>-3688.8</v>
      </c>
      <c r="AG1069" s="27">
        <f t="shared" si="236"/>
        <v>799.700000000001</v>
      </c>
      <c r="AH1069" s="27">
        <f t="shared" si="237"/>
        <v>871.200000000001</v>
      </c>
      <c r="AI1069" s="27">
        <f t="shared" si="238"/>
        <v>1189.8</v>
      </c>
      <c r="AJ1069" s="27">
        <f t="shared" si="239"/>
        <v>38.3</v>
      </c>
      <c r="AK1069" s="26">
        <f>INDEX(检修、备用和必开!I:I,MATCH(统调负荷!$C1069,检修、备用和必开!$A:$A,0))</f>
        <v>7606.7777777778</v>
      </c>
    </row>
    <row r="1070" ht="13.8" spans="1:37">
      <c r="A1070" s="26">
        <f t="shared" si="228"/>
        <v>7</v>
      </c>
      <c r="B1070" s="26">
        <f t="shared" si="240"/>
        <v>3</v>
      </c>
      <c r="C1070" t="s">
        <v>33</v>
      </c>
      <c r="D1070" s="75">
        <v>0.125</v>
      </c>
      <c r="E1070" s="26">
        <v>76400</v>
      </c>
      <c r="F1070" s="26">
        <v>43708</v>
      </c>
      <c r="G1070" s="26">
        <v>12920</v>
      </c>
      <c r="H1070" s="26">
        <v>15112.9</v>
      </c>
      <c r="I1070" s="26">
        <v>5844</v>
      </c>
      <c r="J1070" s="26">
        <v>-1184.9</v>
      </c>
      <c r="K1070" s="26">
        <f t="shared" si="241"/>
        <v>37861</v>
      </c>
      <c r="L1070" s="27">
        <f t="shared" si="229"/>
        <v>1.79693087874066</v>
      </c>
      <c r="M1070" s="75">
        <v>0.125</v>
      </c>
      <c r="N1070" s="26">
        <v>75946</v>
      </c>
      <c r="O1070" s="26">
        <v>40288.1</v>
      </c>
      <c r="P1070" s="26">
        <v>13444.5</v>
      </c>
      <c r="Q1070" s="26">
        <v>16220.6</v>
      </c>
      <c r="R1070" s="26">
        <v>7137.64</v>
      </c>
      <c r="S1070" s="26">
        <v>-1144.84</v>
      </c>
      <c r="T1070" s="26">
        <f t="shared" si="230"/>
        <v>34441.1</v>
      </c>
      <c r="U1070" s="27">
        <f t="shared" si="231"/>
        <v>1.40926048293048</v>
      </c>
      <c r="V1070" s="26">
        <f>INDEX(检修、备用和必开!B:B,MATCH(统调负荷!$C1070,检修、备用和必开!$A:$A,0))</f>
        <v>25478.8</v>
      </c>
      <c r="W1070" s="26">
        <f>INDEX(检修、备用和必开!C:C,MATCH(统调负荷!$C1070,检修、备用和必开!$A:$A,0))</f>
        <v>0</v>
      </c>
      <c r="X1070" s="26">
        <f>INDEX(检修、备用和必开!D:D,MATCH(统调负荷!$C1070,检修、备用和必开!$A:$A,0))</f>
        <v>13835</v>
      </c>
      <c r="Y1070" s="26">
        <f>INDEX(检修、备用和必开!E:E,MATCH(统调负荷!$C1070,检修、备用和必开!$A:$A,0))</f>
        <v>5847</v>
      </c>
      <c r="Z1070" s="26">
        <f>INDEX(检修、备用和必开!F:F,MATCH(统调负荷!$C1070,检修、备用和必开!$A:$A,0))</f>
        <v>980</v>
      </c>
      <c r="AA1070" s="26">
        <f t="shared" si="232"/>
        <v>68033.6</v>
      </c>
      <c r="AB1070" s="26">
        <v>362.28</v>
      </c>
      <c r="AC1070" s="26">
        <v>347.61</v>
      </c>
      <c r="AD1070" s="76">
        <f t="shared" si="233"/>
        <v>45669.125</v>
      </c>
      <c r="AE1070" s="27">
        <f t="shared" si="234"/>
        <v>-454</v>
      </c>
      <c r="AF1070" s="27">
        <f t="shared" si="235"/>
        <v>-3419.9</v>
      </c>
      <c r="AG1070" s="27">
        <f t="shared" si="236"/>
        <v>524.5</v>
      </c>
      <c r="AH1070" s="27">
        <f t="shared" si="237"/>
        <v>1107.7</v>
      </c>
      <c r="AI1070" s="27">
        <f t="shared" si="238"/>
        <v>1293.64</v>
      </c>
      <c r="AJ1070" s="27">
        <f t="shared" si="239"/>
        <v>40.0600000000002</v>
      </c>
      <c r="AK1070" s="26">
        <f>INDEX(检修、备用和必开!I:I,MATCH(统调负荷!$C1070,检修、备用和必开!$A:$A,0))</f>
        <v>7606.7777777778</v>
      </c>
    </row>
    <row r="1071" ht="13.8" spans="1:37">
      <c r="A1071" s="26">
        <f t="shared" si="228"/>
        <v>7</v>
      </c>
      <c r="B1071" s="26">
        <f t="shared" si="240"/>
        <v>3</v>
      </c>
      <c r="C1071" t="s">
        <v>33</v>
      </c>
      <c r="D1071" s="75">
        <v>0.135416666666667</v>
      </c>
      <c r="E1071" s="26">
        <v>75620</v>
      </c>
      <c r="F1071" s="26">
        <v>42950.19</v>
      </c>
      <c r="G1071" s="26">
        <v>12920</v>
      </c>
      <c r="H1071" s="26">
        <v>15079.7</v>
      </c>
      <c r="I1071" s="26">
        <v>5855</v>
      </c>
      <c r="J1071" s="26">
        <v>-1184.89</v>
      </c>
      <c r="K1071" s="26">
        <f t="shared" si="241"/>
        <v>37103.19</v>
      </c>
      <c r="L1071" s="27">
        <f t="shared" si="229"/>
        <v>1.83363209470668</v>
      </c>
      <c r="M1071" s="75">
        <v>0.135416666666667</v>
      </c>
      <c r="N1071" s="26">
        <v>75223</v>
      </c>
      <c r="O1071" s="26">
        <v>39512.21</v>
      </c>
      <c r="P1071" s="26">
        <v>13513.5</v>
      </c>
      <c r="Q1071" s="26">
        <v>16221.1</v>
      </c>
      <c r="R1071" s="26">
        <v>7110.16</v>
      </c>
      <c r="S1071" s="26">
        <v>-1133.97</v>
      </c>
      <c r="T1071" s="26">
        <f t="shared" si="230"/>
        <v>33665.21</v>
      </c>
      <c r="U1071" s="27">
        <f t="shared" si="231"/>
        <v>1.43227998360428</v>
      </c>
      <c r="V1071" s="26">
        <f>INDEX(检修、备用和必开!B:B,MATCH(统调负荷!$C1071,检修、备用和必开!$A:$A,0))</f>
        <v>25478.8</v>
      </c>
      <c r="W1071" s="26">
        <f>INDEX(检修、备用和必开!C:C,MATCH(统调负荷!$C1071,检修、备用和必开!$A:$A,0))</f>
        <v>0</v>
      </c>
      <c r="X1071" s="26">
        <f>INDEX(检修、备用和必开!D:D,MATCH(统调负荷!$C1071,检修、备用和必开!$A:$A,0))</f>
        <v>13835</v>
      </c>
      <c r="Y1071" s="26">
        <f>INDEX(检修、备用和必开!E:E,MATCH(统调负荷!$C1071,检修、备用和必开!$A:$A,0))</f>
        <v>5847</v>
      </c>
      <c r="Z1071" s="26">
        <f>INDEX(检修、备用和必开!F:F,MATCH(统调负荷!$C1071,检修、备用和必开!$A:$A,0))</f>
        <v>980</v>
      </c>
      <c r="AA1071" s="26">
        <f t="shared" si="232"/>
        <v>68033.6</v>
      </c>
      <c r="AB1071" s="26">
        <v>364.37</v>
      </c>
      <c r="AC1071" s="26">
        <v>346.54</v>
      </c>
      <c r="AD1071" s="76">
        <f t="shared" si="233"/>
        <v>45669.1354166667</v>
      </c>
      <c r="AE1071" s="27">
        <f t="shared" si="234"/>
        <v>-397</v>
      </c>
      <c r="AF1071" s="27">
        <f t="shared" si="235"/>
        <v>-3437.98</v>
      </c>
      <c r="AG1071" s="27">
        <f t="shared" si="236"/>
        <v>593.5</v>
      </c>
      <c r="AH1071" s="27">
        <f t="shared" si="237"/>
        <v>1141.4</v>
      </c>
      <c r="AI1071" s="27">
        <f t="shared" si="238"/>
        <v>1255.16</v>
      </c>
      <c r="AJ1071" s="27">
        <f t="shared" si="239"/>
        <v>50.9200000000001</v>
      </c>
      <c r="AK1071" s="26">
        <f>INDEX(检修、备用和必开!I:I,MATCH(统调负荷!$C1071,检修、备用和必开!$A:$A,0))</f>
        <v>7606.7777777778</v>
      </c>
    </row>
    <row r="1072" ht="13.8" spans="1:37">
      <c r="A1072" s="26">
        <f t="shared" si="228"/>
        <v>7</v>
      </c>
      <c r="B1072" s="26">
        <f t="shared" si="240"/>
        <v>3</v>
      </c>
      <c r="C1072" t="s">
        <v>33</v>
      </c>
      <c r="D1072" s="75">
        <v>0.145833333333333</v>
      </c>
      <c r="E1072" s="26">
        <v>74970</v>
      </c>
      <c r="F1072" s="26">
        <v>42662</v>
      </c>
      <c r="G1072" s="26">
        <v>12920</v>
      </c>
      <c r="H1072" s="26">
        <v>14707.9</v>
      </c>
      <c r="I1072" s="26">
        <v>5865</v>
      </c>
      <c r="J1072" s="26">
        <v>-1184.9</v>
      </c>
      <c r="K1072" s="26">
        <f t="shared" si="241"/>
        <v>36815</v>
      </c>
      <c r="L1072" s="27">
        <f t="shared" si="229"/>
        <v>1.84798587532256</v>
      </c>
      <c r="M1072" s="75">
        <v>0.145833333333333</v>
      </c>
      <c r="N1072" s="26">
        <v>74703.9</v>
      </c>
      <c r="O1072" s="26">
        <v>38808.95</v>
      </c>
      <c r="P1072" s="26">
        <v>13718.2</v>
      </c>
      <c r="Q1072" s="26">
        <v>16112.9</v>
      </c>
      <c r="R1072" s="26">
        <v>7177.14</v>
      </c>
      <c r="S1072" s="26">
        <v>-1113.29</v>
      </c>
      <c r="T1072" s="26">
        <f t="shared" si="230"/>
        <v>32961.95</v>
      </c>
      <c r="U1072" s="27">
        <f t="shared" si="231"/>
        <v>1.45380414749252</v>
      </c>
      <c r="V1072" s="26">
        <f>INDEX(检修、备用和必开!B:B,MATCH(统调负荷!$C1072,检修、备用和必开!$A:$A,0))</f>
        <v>25478.8</v>
      </c>
      <c r="W1072" s="26">
        <f>INDEX(检修、备用和必开!C:C,MATCH(统调负荷!$C1072,检修、备用和必开!$A:$A,0))</f>
        <v>0</v>
      </c>
      <c r="X1072" s="26">
        <f>INDEX(检修、备用和必开!D:D,MATCH(统调负荷!$C1072,检修、备用和必开!$A:$A,0))</f>
        <v>13835</v>
      </c>
      <c r="Y1072" s="26">
        <f>INDEX(检修、备用和必开!E:E,MATCH(统调负荷!$C1072,检修、备用和必开!$A:$A,0))</f>
        <v>5847</v>
      </c>
      <c r="Z1072" s="26">
        <f>INDEX(检修、备用和必开!F:F,MATCH(统调负荷!$C1072,检修、备用和必开!$A:$A,0))</f>
        <v>980</v>
      </c>
      <c r="AA1072" s="26">
        <f t="shared" si="232"/>
        <v>68033.6</v>
      </c>
      <c r="AB1072" s="26">
        <v>358.66</v>
      </c>
      <c r="AC1072" s="26">
        <v>339.73</v>
      </c>
      <c r="AD1072" s="76">
        <f t="shared" si="233"/>
        <v>45669.1458333333</v>
      </c>
      <c r="AE1072" s="27">
        <f t="shared" si="234"/>
        <v>-266.100000000006</v>
      </c>
      <c r="AF1072" s="27">
        <f t="shared" si="235"/>
        <v>-3853.05</v>
      </c>
      <c r="AG1072" s="27">
        <f t="shared" si="236"/>
        <v>798.200000000001</v>
      </c>
      <c r="AH1072" s="27">
        <f t="shared" si="237"/>
        <v>1405</v>
      </c>
      <c r="AI1072" s="27">
        <f t="shared" si="238"/>
        <v>1312.14</v>
      </c>
      <c r="AJ1072" s="27">
        <f t="shared" si="239"/>
        <v>71.6100000000001</v>
      </c>
      <c r="AK1072" s="26">
        <f>INDEX(检修、备用和必开!I:I,MATCH(统调负荷!$C1072,检修、备用和必开!$A:$A,0))</f>
        <v>7606.7777777778</v>
      </c>
    </row>
    <row r="1073" ht="13.8" spans="1:37">
      <c r="A1073" s="26">
        <f t="shared" si="228"/>
        <v>7</v>
      </c>
      <c r="B1073" s="26">
        <f t="shared" si="240"/>
        <v>3</v>
      </c>
      <c r="C1073" t="s">
        <v>33</v>
      </c>
      <c r="D1073" s="75">
        <v>0.15625</v>
      </c>
      <c r="E1073" s="26">
        <v>74530</v>
      </c>
      <c r="F1073" s="26">
        <v>42543.4</v>
      </c>
      <c r="G1073" s="26">
        <v>12920</v>
      </c>
      <c r="H1073" s="26">
        <v>14382.5</v>
      </c>
      <c r="I1073" s="26">
        <v>5869</v>
      </c>
      <c r="J1073" s="26">
        <v>-1184.9</v>
      </c>
      <c r="K1073" s="26">
        <f t="shared" si="241"/>
        <v>36696.4</v>
      </c>
      <c r="L1073" s="27">
        <f t="shared" si="229"/>
        <v>1.85395842643965</v>
      </c>
      <c r="M1073" s="75">
        <v>0.15625</v>
      </c>
      <c r="N1073" s="26">
        <v>74003.8</v>
      </c>
      <c r="O1073" s="26">
        <v>38427.02</v>
      </c>
      <c r="P1073" s="26">
        <v>13592.3</v>
      </c>
      <c r="Q1073" s="26">
        <v>15935.3</v>
      </c>
      <c r="R1073" s="26">
        <v>7215.3</v>
      </c>
      <c r="S1073" s="26">
        <v>-1166.12</v>
      </c>
      <c r="T1073" s="26">
        <f t="shared" si="230"/>
        <v>32580.02</v>
      </c>
      <c r="U1073" s="27">
        <f t="shared" si="231"/>
        <v>1.46576690045593</v>
      </c>
      <c r="V1073" s="26">
        <f>INDEX(检修、备用和必开!B:B,MATCH(统调负荷!$C1073,检修、备用和必开!$A:$A,0))</f>
        <v>25478.8</v>
      </c>
      <c r="W1073" s="26">
        <f>INDEX(检修、备用和必开!C:C,MATCH(统调负荷!$C1073,检修、备用和必开!$A:$A,0))</f>
        <v>0</v>
      </c>
      <c r="X1073" s="26">
        <f>INDEX(检修、备用和必开!D:D,MATCH(统调负荷!$C1073,检修、备用和必开!$A:$A,0))</f>
        <v>13835</v>
      </c>
      <c r="Y1073" s="26">
        <f>INDEX(检修、备用和必开!E:E,MATCH(统调负荷!$C1073,检修、备用和必开!$A:$A,0))</f>
        <v>5847</v>
      </c>
      <c r="Z1073" s="26">
        <f>INDEX(检修、备用和必开!F:F,MATCH(统调负荷!$C1073,检修、备用和必开!$A:$A,0))</f>
        <v>980</v>
      </c>
      <c r="AA1073" s="26">
        <f t="shared" si="232"/>
        <v>68033.6</v>
      </c>
      <c r="AB1073" s="26">
        <v>358.66</v>
      </c>
      <c r="AC1073" s="26">
        <v>343.49</v>
      </c>
      <c r="AD1073" s="76">
        <f t="shared" si="233"/>
        <v>45669.15625</v>
      </c>
      <c r="AE1073" s="27">
        <f t="shared" si="234"/>
        <v>-526.199999999997</v>
      </c>
      <c r="AF1073" s="27">
        <f t="shared" si="235"/>
        <v>-4116.38</v>
      </c>
      <c r="AG1073" s="27">
        <f t="shared" si="236"/>
        <v>672.299999999999</v>
      </c>
      <c r="AH1073" s="27">
        <f t="shared" si="237"/>
        <v>1552.8</v>
      </c>
      <c r="AI1073" s="27">
        <f t="shared" si="238"/>
        <v>1346.3</v>
      </c>
      <c r="AJ1073" s="27">
        <f t="shared" si="239"/>
        <v>18.7800000000002</v>
      </c>
      <c r="AK1073" s="26">
        <f>INDEX(检修、备用和必开!I:I,MATCH(统调负荷!$C1073,检修、备用和必开!$A:$A,0))</f>
        <v>7606.7777777778</v>
      </c>
    </row>
    <row r="1074" ht="13.8" spans="1:37">
      <c r="A1074" s="26">
        <f t="shared" si="228"/>
        <v>7</v>
      </c>
      <c r="B1074" s="26">
        <f t="shared" si="240"/>
        <v>4</v>
      </c>
      <c r="C1074" t="s">
        <v>33</v>
      </c>
      <c r="D1074" s="75">
        <v>0.166666666666667</v>
      </c>
      <c r="E1074" s="26">
        <v>73790</v>
      </c>
      <c r="F1074" s="26">
        <v>42165.7</v>
      </c>
      <c r="G1074" s="26">
        <v>12920</v>
      </c>
      <c r="H1074" s="26">
        <v>14004.2</v>
      </c>
      <c r="I1074" s="26">
        <v>5885</v>
      </c>
      <c r="J1074" s="26">
        <v>-1184.9</v>
      </c>
      <c r="K1074" s="26">
        <f t="shared" si="241"/>
        <v>36318.7</v>
      </c>
      <c r="L1074" s="27">
        <f t="shared" si="229"/>
        <v>1.87323885491496</v>
      </c>
      <c r="M1074" s="75">
        <v>0.166666666666667</v>
      </c>
      <c r="N1074" s="26">
        <v>73366.4</v>
      </c>
      <c r="O1074" s="26">
        <v>36942.61</v>
      </c>
      <c r="P1074" s="26">
        <v>14342.6</v>
      </c>
      <c r="Q1074" s="26">
        <v>15960.6</v>
      </c>
      <c r="R1074" s="26">
        <v>7283.19</v>
      </c>
      <c r="S1074" s="26">
        <v>-1162.6</v>
      </c>
      <c r="T1074" s="26">
        <f t="shared" si="230"/>
        <v>31095.61</v>
      </c>
      <c r="U1074" s="27">
        <f t="shared" si="231"/>
        <v>1.51419266286391</v>
      </c>
      <c r="V1074" s="26">
        <f>INDEX(检修、备用和必开!B:B,MATCH(统调负荷!$C1074,检修、备用和必开!$A:$A,0))</f>
        <v>25478.8</v>
      </c>
      <c r="W1074" s="26">
        <f>INDEX(检修、备用和必开!C:C,MATCH(统调负荷!$C1074,检修、备用和必开!$A:$A,0))</f>
        <v>0</v>
      </c>
      <c r="X1074" s="26">
        <f>INDEX(检修、备用和必开!D:D,MATCH(统调负荷!$C1074,检修、备用和必开!$A:$A,0))</f>
        <v>13835</v>
      </c>
      <c r="Y1074" s="26">
        <f>INDEX(检修、备用和必开!E:E,MATCH(统调负荷!$C1074,检修、备用和必开!$A:$A,0))</f>
        <v>5847</v>
      </c>
      <c r="Z1074" s="26">
        <f>INDEX(检修、备用和必开!F:F,MATCH(统调负荷!$C1074,检修、备用和必开!$A:$A,0))</f>
        <v>980</v>
      </c>
      <c r="AA1074" s="26">
        <f t="shared" si="232"/>
        <v>68033.6</v>
      </c>
      <c r="AB1074" s="26">
        <v>355.18</v>
      </c>
      <c r="AC1074" s="26">
        <v>326.64</v>
      </c>
      <c r="AD1074" s="76">
        <f t="shared" si="233"/>
        <v>45669.1666666667</v>
      </c>
      <c r="AE1074" s="27">
        <f t="shared" si="234"/>
        <v>-423.600000000006</v>
      </c>
      <c r="AF1074" s="27">
        <f t="shared" si="235"/>
        <v>-5223.09</v>
      </c>
      <c r="AG1074" s="27">
        <f t="shared" si="236"/>
        <v>1422.6</v>
      </c>
      <c r="AH1074" s="27">
        <f t="shared" si="237"/>
        <v>1956.4</v>
      </c>
      <c r="AI1074" s="27">
        <f t="shared" si="238"/>
        <v>1398.19</v>
      </c>
      <c r="AJ1074" s="27">
        <f t="shared" si="239"/>
        <v>22.3000000000002</v>
      </c>
      <c r="AK1074" s="26">
        <f>INDEX(检修、备用和必开!I:I,MATCH(统调负荷!$C1074,检修、备用和必开!$A:$A,0))</f>
        <v>7606.7777777778</v>
      </c>
    </row>
    <row r="1075" ht="13.8" spans="1:37">
      <c r="A1075" s="26">
        <f t="shared" si="228"/>
        <v>7</v>
      </c>
      <c r="B1075" s="26">
        <f t="shared" si="240"/>
        <v>4</v>
      </c>
      <c r="C1075" t="s">
        <v>33</v>
      </c>
      <c r="D1075" s="75">
        <v>0.177083333333333</v>
      </c>
      <c r="E1075" s="26">
        <v>73480</v>
      </c>
      <c r="F1075" s="26">
        <v>41870.69</v>
      </c>
      <c r="G1075" s="26">
        <v>12920</v>
      </c>
      <c r="H1075" s="26">
        <v>13975.2</v>
      </c>
      <c r="I1075" s="26">
        <v>5899</v>
      </c>
      <c r="J1075" s="26">
        <v>-1184.89</v>
      </c>
      <c r="K1075" s="26">
        <f t="shared" si="241"/>
        <v>36023.69</v>
      </c>
      <c r="L1075" s="27">
        <f t="shared" si="229"/>
        <v>1.88857943203486</v>
      </c>
      <c r="M1075" s="75">
        <v>0.177083333333333</v>
      </c>
      <c r="N1075" s="26">
        <v>72980.4</v>
      </c>
      <c r="O1075" s="26">
        <v>36879.72</v>
      </c>
      <c r="P1075" s="26">
        <v>14185.1</v>
      </c>
      <c r="Q1075" s="26">
        <v>15736.5</v>
      </c>
      <c r="R1075" s="26">
        <v>7349.24</v>
      </c>
      <c r="S1075" s="26">
        <v>-1170.16</v>
      </c>
      <c r="T1075" s="26">
        <f t="shared" si="230"/>
        <v>31032.72</v>
      </c>
      <c r="U1075" s="27">
        <f t="shared" si="231"/>
        <v>1.51631507016626</v>
      </c>
      <c r="V1075" s="26">
        <f>INDEX(检修、备用和必开!B:B,MATCH(统调负荷!$C1075,检修、备用和必开!$A:$A,0))</f>
        <v>25478.8</v>
      </c>
      <c r="W1075" s="26">
        <f>INDEX(检修、备用和必开!C:C,MATCH(统调负荷!$C1075,检修、备用和必开!$A:$A,0))</f>
        <v>0</v>
      </c>
      <c r="X1075" s="26">
        <f>INDEX(检修、备用和必开!D:D,MATCH(统调负荷!$C1075,检修、备用和必开!$A:$A,0))</f>
        <v>13835</v>
      </c>
      <c r="Y1075" s="26">
        <f>INDEX(检修、备用和必开!E:E,MATCH(统调负荷!$C1075,检修、备用和必开!$A:$A,0))</f>
        <v>5847</v>
      </c>
      <c r="Z1075" s="26">
        <f>INDEX(检修、备用和必开!F:F,MATCH(统调负荷!$C1075,检修、备用和必开!$A:$A,0))</f>
        <v>980</v>
      </c>
      <c r="AA1075" s="26">
        <f t="shared" si="232"/>
        <v>68033.6</v>
      </c>
      <c r="AB1075" s="26">
        <v>353.99</v>
      </c>
      <c r="AC1075" s="26">
        <v>329.43</v>
      </c>
      <c r="AD1075" s="76">
        <f t="shared" si="233"/>
        <v>45669.1770833333</v>
      </c>
      <c r="AE1075" s="27">
        <f t="shared" si="234"/>
        <v>-499.600000000006</v>
      </c>
      <c r="AF1075" s="27">
        <f t="shared" si="235"/>
        <v>-4990.97</v>
      </c>
      <c r="AG1075" s="27">
        <f t="shared" si="236"/>
        <v>1265.1</v>
      </c>
      <c r="AH1075" s="27">
        <f t="shared" si="237"/>
        <v>1761.3</v>
      </c>
      <c r="AI1075" s="27">
        <f t="shared" si="238"/>
        <v>1450.24</v>
      </c>
      <c r="AJ1075" s="27">
        <f t="shared" si="239"/>
        <v>14.73</v>
      </c>
      <c r="AK1075" s="26">
        <f>INDEX(检修、备用和必开!I:I,MATCH(统调负荷!$C1075,检修、备用和必开!$A:$A,0))</f>
        <v>7606.7777777778</v>
      </c>
    </row>
    <row r="1076" ht="13.8" spans="1:37">
      <c r="A1076" s="26">
        <f t="shared" si="228"/>
        <v>7</v>
      </c>
      <c r="B1076" s="26">
        <f t="shared" si="240"/>
        <v>4</v>
      </c>
      <c r="C1076" t="s">
        <v>33</v>
      </c>
      <c r="D1076" s="75">
        <v>0.1875</v>
      </c>
      <c r="E1076" s="26">
        <v>73070</v>
      </c>
      <c r="F1076" s="26">
        <v>41493.4</v>
      </c>
      <c r="G1076" s="26">
        <v>12920</v>
      </c>
      <c r="H1076" s="26">
        <v>13946.5</v>
      </c>
      <c r="I1076" s="26">
        <v>5895</v>
      </c>
      <c r="J1076" s="26">
        <v>-1184.9</v>
      </c>
      <c r="K1076" s="26">
        <f t="shared" si="241"/>
        <v>35646.4</v>
      </c>
      <c r="L1076" s="27">
        <f t="shared" si="229"/>
        <v>1.90856860720858</v>
      </c>
      <c r="M1076" s="75">
        <v>0.1875</v>
      </c>
      <c r="N1076" s="26">
        <v>72477.9</v>
      </c>
      <c r="O1076" s="26">
        <v>36422.48</v>
      </c>
      <c r="P1076" s="26">
        <v>13852.5</v>
      </c>
      <c r="Q1076" s="26">
        <v>16032.7</v>
      </c>
      <c r="R1076" s="26">
        <v>7346.47</v>
      </c>
      <c r="S1076" s="26">
        <v>-1176.25</v>
      </c>
      <c r="T1076" s="26">
        <f t="shared" si="230"/>
        <v>30575.48</v>
      </c>
      <c r="U1076" s="27">
        <f t="shared" si="231"/>
        <v>1.5319266983829</v>
      </c>
      <c r="V1076" s="26">
        <f>INDEX(检修、备用和必开!B:B,MATCH(统调负荷!$C1076,检修、备用和必开!$A:$A,0))</f>
        <v>25478.8</v>
      </c>
      <c r="W1076" s="26">
        <f>INDEX(检修、备用和必开!C:C,MATCH(统调负荷!$C1076,检修、备用和必开!$A:$A,0))</f>
        <v>0</v>
      </c>
      <c r="X1076" s="26">
        <f>INDEX(检修、备用和必开!D:D,MATCH(统调负荷!$C1076,检修、备用和必开!$A:$A,0))</f>
        <v>13835</v>
      </c>
      <c r="Y1076" s="26">
        <f>INDEX(检修、备用和必开!E:E,MATCH(统调负荷!$C1076,检修、备用和必开!$A:$A,0))</f>
        <v>5847</v>
      </c>
      <c r="Z1076" s="26">
        <f>INDEX(检修、备用和必开!F:F,MATCH(统调负荷!$C1076,检修、备用和必开!$A:$A,0))</f>
        <v>980</v>
      </c>
      <c r="AA1076" s="26">
        <f t="shared" si="232"/>
        <v>68033.6</v>
      </c>
      <c r="AB1076" s="26">
        <v>352.95</v>
      </c>
      <c r="AC1076" s="26">
        <v>320.86</v>
      </c>
      <c r="AD1076" s="76">
        <f t="shared" si="233"/>
        <v>45669.1875</v>
      </c>
      <c r="AE1076" s="27">
        <f t="shared" si="234"/>
        <v>-592.100000000006</v>
      </c>
      <c r="AF1076" s="27">
        <f t="shared" si="235"/>
        <v>-5070.92</v>
      </c>
      <c r="AG1076" s="27">
        <f t="shared" si="236"/>
        <v>932.5</v>
      </c>
      <c r="AH1076" s="27">
        <f t="shared" si="237"/>
        <v>2086.2</v>
      </c>
      <c r="AI1076" s="27">
        <f t="shared" si="238"/>
        <v>1451.47</v>
      </c>
      <c r="AJ1076" s="27">
        <f t="shared" si="239"/>
        <v>8.65000000000009</v>
      </c>
      <c r="AK1076" s="26">
        <f>INDEX(检修、备用和必开!I:I,MATCH(统调负荷!$C1076,检修、备用和必开!$A:$A,0))</f>
        <v>7606.7777777778</v>
      </c>
    </row>
    <row r="1077" ht="13.8" spans="1:37">
      <c r="A1077" s="26">
        <f t="shared" si="228"/>
        <v>7</v>
      </c>
      <c r="B1077" s="26">
        <f t="shared" si="240"/>
        <v>4</v>
      </c>
      <c r="C1077" t="s">
        <v>33</v>
      </c>
      <c r="D1077" s="75">
        <v>0.197916666666667</v>
      </c>
      <c r="E1077" s="26">
        <v>72820</v>
      </c>
      <c r="F1077" s="26">
        <v>41248.09</v>
      </c>
      <c r="G1077" s="26">
        <v>12920</v>
      </c>
      <c r="H1077" s="26">
        <v>13926.8</v>
      </c>
      <c r="I1077" s="26">
        <v>5910</v>
      </c>
      <c r="J1077" s="26">
        <v>-1184.89</v>
      </c>
      <c r="K1077" s="26">
        <f t="shared" si="241"/>
        <v>35401.09</v>
      </c>
      <c r="L1077" s="27">
        <f t="shared" si="229"/>
        <v>1.92179393346363</v>
      </c>
      <c r="M1077" s="75">
        <v>0.197916666666667</v>
      </c>
      <c r="N1077" s="26">
        <v>72546.9</v>
      </c>
      <c r="O1077" s="26">
        <v>36109.02</v>
      </c>
      <c r="P1077" s="26">
        <v>14125</v>
      </c>
      <c r="Q1077" s="26">
        <v>16072.7</v>
      </c>
      <c r="R1077" s="26">
        <v>7411.09</v>
      </c>
      <c r="S1077" s="26">
        <v>-1170.91</v>
      </c>
      <c r="T1077" s="26">
        <f t="shared" si="230"/>
        <v>30262.02</v>
      </c>
      <c r="U1077" s="27">
        <f t="shared" si="231"/>
        <v>1.54281627193856</v>
      </c>
      <c r="V1077" s="26">
        <f>INDEX(检修、备用和必开!B:B,MATCH(统调负荷!$C1077,检修、备用和必开!$A:$A,0))</f>
        <v>25478.8</v>
      </c>
      <c r="W1077" s="26">
        <f>INDEX(检修、备用和必开!C:C,MATCH(统调负荷!$C1077,检修、备用和必开!$A:$A,0))</f>
        <v>0</v>
      </c>
      <c r="X1077" s="26">
        <f>INDEX(检修、备用和必开!D:D,MATCH(统调负荷!$C1077,检修、备用和必开!$A:$A,0))</f>
        <v>13835</v>
      </c>
      <c r="Y1077" s="26">
        <f>INDEX(检修、备用和必开!E:E,MATCH(统调负荷!$C1077,检修、备用和必开!$A:$A,0))</f>
        <v>5847</v>
      </c>
      <c r="Z1077" s="26">
        <f>INDEX(检修、备用和必开!F:F,MATCH(统调负荷!$C1077,检修、备用和必开!$A:$A,0))</f>
        <v>980</v>
      </c>
      <c r="AA1077" s="26">
        <f t="shared" si="232"/>
        <v>68033.6</v>
      </c>
      <c r="AB1077" s="26">
        <v>352.95</v>
      </c>
      <c r="AC1077" s="26">
        <v>321.26</v>
      </c>
      <c r="AD1077" s="76">
        <f t="shared" si="233"/>
        <v>45669.1979166667</v>
      </c>
      <c r="AE1077" s="27">
        <f t="shared" si="234"/>
        <v>-273.100000000006</v>
      </c>
      <c r="AF1077" s="27">
        <f t="shared" si="235"/>
        <v>-5139.07</v>
      </c>
      <c r="AG1077" s="27">
        <f t="shared" si="236"/>
        <v>1205</v>
      </c>
      <c r="AH1077" s="27">
        <f t="shared" si="237"/>
        <v>2145.9</v>
      </c>
      <c r="AI1077" s="27">
        <f t="shared" si="238"/>
        <v>1501.09</v>
      </c>
      <c r="AJ1077" s="27">
        <f t="shared" si="239"/>
        <v>13.98</v>
      </c>
      <c r="AK1077" s="26">
        <f>INDEX(检修、备用和必开!I:I,MATCH(统调负荷!$C1077,检修、备用和必开!$A:$A,0))</f>
        <v>7606.7777777778</v>
      </c>
    </row>
    <row r="1078" ht="13.8" spans="1:37">
      <c r="A1078" s="26">
        <f t="shared" si="228"/>
        <v>7</v>
      </c>
      <c r="B1078" s="26">
        <f t="shared" si="240"/>
        <v>5</v>
      </c>
      <c r="C1078" t="s">
        <v>33</v>
      </c>
      <c r="D1078" s="75">
        <v>0.208333333333333</v>
      </c>
      <c r="E1078" s="26">
        <v>72500</v>
      </c>
      <c r="F1078" s="26">
        <v>41047.5</v>
      </c>
      <c r="G1078" s="26">
        <v>12761</v>
      </c>
      <c r="H1078" s="26">
        <v>13950.6</v>
      </c>
      <c r="I1078" s="26">
        <v>5926</v>
      </c>
      <c r="J1078" s="26">
        <v>-1185.1</v>
      </c>
      <c r="K1078" s="26">
        <f t="shared" si="241"/>
        <v>35200.5</v>
      </c>
      <c r="L1078" s="27">
        <f t="shared" si="229"/>
        <v>1.93274527350464</v>
      </c>
      <c r="M1078" s="75">
        <v>0.208333333333333</v>
      </c>
      <c r="N1078" s="26">
        <v>71912.3</v>
      </c>
      <c r="O1078" s="26">
        <v>35810.29</v>
      </c>
      <c r="P1078" s="26">
        <v>13837.9</v>
      </c>
      <c r="Q1078" s="26">
        <v>16027.3</v>
      </c>
      <c r="R1078" s="26">
        <v>7388.9</v>
      </c>
      <c r="S1078" s="26">
        <v>-1152.09</v>
      </c>
      <c r="T1078" s="26">
        <f t="shared" si="230"/>
        <v>29963.29</v>
      </c>
      <c r="U1078" s="27">
        <f t="shared" si="231"/>
        <v>1.55333918287677</v>
      </c>
      <c r="V1078" s="26">
        <f>INDEX(检修、备用和必开!B:B,MATCH(统调负荷!$C1078,检修、备用和必开!$A:$A,0))</f>
        <v>25478.8</v>
      </c>
      <c r="W1078" s="26">
        <f>INDEX(检修、备用和必开!C:C,MATCH(统调负荷!$C1078,检修、备用和必开!$A:$A,0))</f>
        <v>0</v>
      </c>
      <c r="X1078" s="26">
        <f>INDEX(检修、备用和必开!D:D,MATCH(统调负荷!$C1078,检修、备用和必开!$A:$A,0))</f>
        <v>13835</v>
      </c>
      <c r="Y1078" s="26">
        <f>INDEX(检修、备用和必开!E:E,MATCH(统调负荷!$C1078,检修、备用和必开!$A:$A,0))</f>
        <v>5847</v>
      </c>
      <c r="Z1078" s="26">
        <f>INDEX(检修、备用和必开!F:F,MATCH(统调负荷!$C1078,检修、备用和必开!$A:$A,0))</f>
        <v>980</v>
      </c>
      <c r="AA1078" s="26">
        <f t="shared" si="232"/>
        <v>68033.6</v>
      </c>
      <c r="AB1078" s="26">
        <v>352.72</v>
      </c>
      <c r="AC1078" s="26">
        <v>318.99</v>
      </c>
      <c r="AD1078" s="76">
        <f t="shared" si="233"/>
        <v>45669.2083333333</v>
      </c>
      <c r="AE1078" s="27">
        <f t="shared" si="234"/>
        <v>-587.699999999997</v>
      </c>
      <c r="AF1078" s="27">
        <f t="shared" si="235"/>
        <v>-5237.21</v>
      </c>
      <c r="AG1078" s="27">
        <f t="shared" si="236"/>
        <v>1076.9</v>
      </c>
      <c r="AH1078" s="27">
        <f t="shared" si="237"/>
        <v>2076.7</v>
      </c>
      <c r="AI1078" s="27">
        <f t="shared" si="238"/>
        <v>1462.9</v>
      </c>
      <c r="AJ1078" s="27">
        <f t="shared" si="239"/>
        <v>33.01</v>
      </c>
      <c r="AK1078" s="26">
        <f>INDEX(检修、备用和必开!I:I,MATCH(统调负荷!$C1078,检修、备用和必开!$A:$A,0))</f>
        <v>7606.7777777778</v>
      </c>
    </row>
    <row r="1079" ht="13.8" spans="1:37">
      <c r="A1079" s="26">
        <f t="shared" si="228"/>
        <v>7</v>
      </c>
      <c r="B1079" s="26">
        <f t="shared" si="240"/>
        <v>5</v>
      </c>
      <c r="C1079" t="s">
        <v>33</v>
      </c>
      <c r="D1079" s="75">
        <v>0.21875</v>
      </c>
      <c r="E1079" s="26">
        <v>72760</v>
      </c>
      <c r="F1079" s="26">
        <v>41297.89</v>
      </c>
      <c r="G1079" s="26">
        <v>12761</v>
      </c>
      <c r="H1079" s="26">
        <v>13956</v>
      </c>
      <c r="I1079" s="26">
        <v>5930</v>
      </c>
      <c r="J1079" s="26">
        <v>-1184.89</v>
      </c>
      <c r="K1079" s="26">
        <f t="shared" si="241"/>
        <v>35450.89</v>
      </c>
      <c r="L1079" s="27">
        <f t="shared" si="229"/>
        <v>1.91909427379679</v>
      </c>
      <c r="M1079" s="75">
        <v>0.21875</v>
      </c>
      <c r="N1079" s="26">
        <v>72470.9</v>
      </c>
      <c r="O1079" s="26">
        <v>36314.29</v>
      </c>
      <c r="P1079" s="26">
        <v>13667.3</v>
      </c>
      <c r="Q1079" s="26">
        <v>16166.7</v>
      </c>
      <c r="R1079" s="26">
        <v>7486.95</v>
      </c>
      <c r="S1079" s="26">
        <v>-1164.34</v>
      </c>
      <c r="T1079" s="26">
        <f t="shared" si="230"/>
        <v>30467.29</v>
      </c>
      <c r="U1079" s="27">
        <f t="shared" si="231"/>
        <v>1.53566779505077</v>
      </c>
      <c r="V1079" s="26">
        <f>INDEX(检修、备用和必开!B:B,MATCH(统调负荷!$C1079,检修、备用和必开!$A:$A,0))</f>
        <v>25478.8</v>
      </c>
      <c r="W1079" s="26">
        <f>INDEX(检修、备用和必开!C:C,MATCH(统调负荷!$C1079,检修、备用和必开!$A:$A,0))</f>
        <v>0</v>
      </c>
      <c r="X1079" s="26">
        <f>INDEX(检修、备用和必开!D:D,MATCH(统调负荷!$C1079,检修、备用和必开!$A:$A,0))</f>
        <v>13835</v>
      </c>
      <c r="Y1079" s="26">
        <f>INDEX(检修、备用和必开!E:E,MATCH(统调负荷!$C1079,检修、备用和必开!$A:$A,0))</f>
        <v>5847</v>
      </c>
      <c r="Z1079" s="26">
        <f>INDEX(检修、备用和必开!F:F,MATCH(统调负荷!$C1079,检修、备用和必开!$A:$A,0))</f>
        <v>980</v>
      </c>
      <c r="AA1079" s="26">
        <f t="shared" si="232"/>
        <v>68033.6</v>
      </c>
      <c r="AB1079" s="26">
        <v>352.9</v>
      </c>
      <c r="AC1079" s="26">
        <v>321.89</v>
      </c>
      <c r="AD1079" s="76">
        <f t="shared" si="233"/>
        <v>45669.21875</v>
      </c>
      <c r="AE1079" s="27">
        <f t="shared" si="234"/>
        <v>-289.100000000006</v>
      </c>
      <c r="AF1079" s="27">
        <f t="shared" si="235"/>
        <v>-4983.6</v>
      </c>
      <c r="AG1079" s="27">
        <f t="shared" si="236"/>
        <v>906.299999999999</v>
      </c>
      <c r="AH1079" s="27">
        <f t="shared" si="237"/>
        <v>2210.7</v>
      </c>
      <c r="AI1079" s="27">
        <f t="shared" si="238"/>
        <v>1556.95</v>
      </c>
      <c r="AJ1079" s="27">
        <f t="shared" si="239"/>
        <v>20.5500000000002</v>
      </c>
      <c r="AK1079" s="26">
        <f>INDEX(检修、备用和必开!I:I,MATCH(统调负荷!$C1079,检修、备用和必开!$A:$A,0))</f>
        <v>7606.7777777778</v>
      </c>
    </row>
    <row r="1080" ht="13.8" spans="1:37">
      <c r="A1080" s="26">
        <f t="shared" si="228"/>
        <v>7</v>
      </c>
      <c r="B1080" s="26">
        <f t="shared" si="240"/>
        <v>5</v>
      </c>
      <c r="C1080" t="s">
        <v>33</v>
      </c>
      <c r="D1080" s="75">
        <v>0.229166666666667</v>
      </c>
      <c r="E1080" s="26">
        <v>73030</v>
      </c>
      <c r="F1080" s="26">
        <v>41544.2</v>
      </c>
      <c r="G1080" s="26">
        <v>12761</v>
      </c>
      <c r="H1080" s="26">
        <v>13957.7</v>
      </c>
      <c r="I1080" s="26">
        <v>5952</v>
      </c>
      <c r="J1080" s="26">
        <v>-1184.9</v>
      </c>
      <c r="K1080" s="26">
        <f t="shared" si="241"/>
        <v>35697.2</v>
      </c>
      <c r="L1080" s="27">
        <f t="shared" si="229"/>
        <v>1.90585255986464</v>
      </c>
      <c r="M1080" s="75">
        <v>0.229166666666667</v>
      </c>
      <c r="N1080" s="26">
        <v>72331.2</v>
      </c>
      <c r="O1080" s="26">
        <v>36117.03</v>
      </c>
      <c r="P1080" s="26">
        <v>13802.7</v>
      </c>
      <c r="Q1080" s="26">
        <v>16127.9</v>
      </c>
      <c r="R1080" s="26">
        <v>7435.75</v>
      </c>
      <c r="S1080" s="26">
        <v>-1152.18</v>
      </c>
      <c r="T1080" s="26">
        <f t="shared" si="230"/>
        <v>30270.03</v>
      </c>
      <c r="U1080" s="27">
        <f t="shared" si="231"/>
        <v>1.54253607808452</v>
      </c>
      <c r="V1080" s="26">
        <f>INDEX(检修、备用和必开!B:B,MATCH(统调负荷!$C1080,检修、备用和必开!$A:$A,0))</f>
        <v>25478.8</v>
      </c>
      <c r="W1080" s="26">
        <f>INDEX(检修、备用和必开!C:C,MATCH(统调负荷!$C1080,检修、备用和必开!$A:$A,0))</f>
        <v>0</v>
      </c>
      <c r="X1080" s="26">
        <f>INDEX(检修、备用和必开!D:D,MATCH(统调负荷!$C1080,检修、备用和必开!$A:$A,0))</f>
        <v>13835</v>
      </c>
      <c r="Y1080" s="26">
        <f>INDEX(检修、备用和必开!E:E,MATCH(统调负荷!$C1080,检修、备用和必开!$A:$A,0))</f>
        <v>5847</v>
      </c>
      <c r="Z1080" s="26">
        <f>INDEX(检修、备用和必开!F:F,MATCH(统调负荷!$C1080,检修、备用和必开!$A:$A,0))</f>
        <v>980</v>
      </c>
      <c r="AA1080" s="26">
        <f t="shared" si="232"/>
        <v>68033.6</v>
      </c>
      <c r="AB1080" s="26">
        <v>352.95</v>
      </c>
      <c r="AC1080" s="26">
        <v>327.51</v>
      </c>
      <c r="AD1080" s="76">
        <f t="shared" si="233"/>
        <v>45669.2291666667</v>
      </c>
      <c r="AE1080" s="27">
        <f t="shared" si="234"/>
        <v>-698.800000000003</v>
      </c>
      <c r="AF1080" s="27">
        <f t="shared" si="235"/>
        <v>-5427.17</v>
      </c>
      <c r="AG1080" s="27">
        <f t="shared" si="236"/>
        <v>1041.7</v>
      </c>
      <c r="AH1080" s="27">
        <f t="shared" si="237"/>
        <v>2170.2</v>
      </c>
      <c r="AI1080" s="27">
        <f t="shared" si="238"/>
        <v>1483.75</v>
      </c>
      <c r="AJ1080" s="27">
        <f t="shared" si="239"/>
        <v>32.72</v>
      </c>
      <c r="AK1080" s="26">
        <f>INDEX(检修、备用和必开!I:I,MATCH(统调负荷!$C1080,检修、备用和必开!$A:$A,0))</f>
        <v>7606.7777777778</v>
      </c>
    </row>
    <row r="1081" ht="13.8" spans="1:37">
      <c r="A1081" s="26">
        <f t="shared" si="228"/>
        <v>7</v>
      </c>
      <c r="B1081" s="26">
        <f t="shared" si="240"/>
        <v>5</v>
      </c>
      <c r="C1081" t="s">
        <v>33</v>
      </c>
      <c r="D1081" s="75">
        <v>0.239583333333333</v>
      </c>
      <c r="E1081" s="26">
        <v>73460</v>
      </c>
      <c r="F1081" s="26">
        <v>41940.5</v>
      </c>
      <c r="G1081" s="26">
        <v>12761</v>
      </c>
      <c r="H1081" s="26">
        <v>13972.4</v>
      </c>
      <c r="I1081" s="26">
        <v>5971</v>
      </c>
      <c r="J1081" s="26">
        <v>-1184.9</v>
      </c>
      <c r="K1081" s="26">
        <f t="shared" si="241"/>
        <v>36093.5</v>
      </c>
      <c r="L1081" s="27">
        <f t="shared" si="229"/>
        <v>1.88492664884259</v>
      </c>
      <c r="M1081" s="75">
        <v>0.239583333333333</v>
      </c>
      <c r="N1081" s="26">
        <v>72720.2</v>
      </c>
      <c r="O1081" s="26">
        <v>36635.18</v>
      </c>
      <c r="P1081" s="26">
        <v>13645.6</v>
      </c>
      <c r="Q1081" s="26">
        <v>16179</v>
      </c>
      <c r="R1081" s="26">
        <v>7439.08</v>
      </c>
      <c r="S1081" s="26">
        <v>-1178.66</v>
      </c>
      <c r="T1081" s="26">
        <f t="shared" si="230"/>
        <v>30788.18</v>
      </c>
      <c r="U1081" s="27">
        <f t="shared" si="231"/>
        <v>1.52462464575586</v>
      </c>
      <c r="V1081" s="26">
        <f>INDEX(检修、备用和必开!B:B,MATCH(统调负荷!$C1081,检修、备用和必开!$A:$A,0))</f>
        <v>25478.8</v>
      </c>
      <c r="W1081" s="26">
        <f>INDEX(检修、备用和必开!C:C,MATCH(统调负荷!$C1081,检修、备用和必开!$A:$A,0))</f>
        <v>0</v>
      </c>
      <c r="X1081" s="26">
        <f>INDEX(检修、备用和必开!D:D,MATCH(统调负荷!$C1081,检修、备用和必开!$A:$A,0))</f>
        <v>13835</v>
      </c>
      <c r="Y1081" s="26">
        <f>INDEX(检修、备用和必开!E:E,MATCH(统调负荷!$C1081,检修、备用和必开!$A:$A,0))</f>
        <v>5847</v>
      </c>
      <c r="Z1081" s="26">
        <f>INDEX(检修、备用和必开!F:F,MATCH(统调负荷!$C1081,检修、备用和必开!$A:$A,0))</f>
        <v>980</v>
      </c>
      <c r="AA1081" s="26">
        <f t="shared" si="232"/>
        <v>68033.6</v>
      </c>
      <c r="AB1081" s="26">
        <v>352.95</v>
      </c>
      <c r="AC1081" s="26">
        <v>323.56</v>
      </c>
      <c r="AD1081" s="76">
        <f t="shared" si="233"/>
        <v>45669.2395833333</v>
      </c>
      <c r="AE1081" s="27">
        <f t="shared" si="234"/>
        <v>-739.800000000003</v>
      </c>
      <c r="AF1081" s="27">
        <f t="shared" si="235"/>
        <v>-5305.32</v>
      </c>
      <c r="AG1081" s="27">
        <f t="shared" si="236"/>
        <v>884.6</v>
      </c>
      <c r="AH1081" s="27">
        <f t="shared" si="237"/>
        <v>2206.6</v>
      </c>
      <c r="AI1081" s="27">
        <f t="shared" si="238"/>
        <v>1468.08</v>
      </c>
      <c r="AJ1081" s="27">
        <f t="shared" si="239"/>
        <v>6.24000000000001</v>
      </c>
      <c r="AK1081" s="26">
        <f>INDEX(检修、备用和必开!I:I,MATCH(统调负荷!$C1081,检修、备用和必开!$A:$A,0))</f>
        <v>7606.7777777778</v>
      </c>
    </row>
    <row r="1082" ht="13.8" spans="1:37">
      <c r="A1082" s="26">
        <f t="shared" si="228"/>
        <v>7</v>
      </c>
      <c r="B1082" s="26">
        <f t="shared" si="240"/>
        <v>6</v>
      </c>
      <c r="C1082" t="s">
        <v>33</v>
      </c>
      <c r="D1082" s="75">
        <v>0.25</v>
      </c>
      <c r="E1082" s="26">
        <v>73910</v>
      </c>
      <c r="F1082" s="26">
        <v>42776.05</v>
      </c>
      <c r="G1082" s="26">
        <v>12061</v>
      </c>
      <c r="H1082" s="26">
        <v>14287.1</v>
      </c>
      <c r="I1082" s="26">
        <v>5971</v>
      </c>
      <c r="J1082" s="26">
        <v>-1185.15</v>
      </c>
      <c r="K1082" s="26">
        <f t="shared" si="241"/>
        <v>36929.05</v>
      </c>
      <c r="L1082" s="27">
        <f t="shared" si="229"/>
        <v>1.84227863971589</v>
      </c>
      <c r="M1082" s="75">
        <v>0.25</v>
      </c>
      <c r="N1082" s="26">
        <v>72766.4</v>
      </c>
      <c r="O1082" s="26">
        <v>37046.48</v>
      </c>
      <c r="P1082" s="26">
        <v>12933.6</v>
      </c>
      <c r="Q1082" s="26">
        <v>16560.4</v>
      </c>
      <c r="R1082" s="26">
        <v>7394.88</v>
      </c>
      <c r="S1082" s="26">
        <v>-1168.96</v>
      </c>
      <c r="T1082" s="26">
        <f t="shared" si="230"/>
        <v>31199.48</v>
      </c>
      <c r="U1082" s="27">
        <f t="shared" si="231"/>
        <v>1.51070024567842</v>
      </c>
      <c r="V1082" s="26">
        <f>INDEX(检修、备用和必开!B:B,MATCH(统调负荷!$C1082,检修、备用和必开!$A:$A,0))</f>
        <v>25478.8</v>
      </c>
      <c r="W1082" s="26">
        <f>INDEX(检修、备用和必开!C:C,MATCH(统调负荷!$C1082,检修、备用和必开!$A:$A,0))</f>
        <v>0</v>
      </c>
      <c r="X1082" s="26">
        <f>INDEX(检修、备用和必开!D:D,MATCH(统调负荷!$C1082,检修、备用和必开!$A:$A,0))</f>
        <v>13835</v>
      </c>
      <c r="Y1082" s="26">
        <f>INDEX(检修、备用和必开!E:E,MATCH(统调负荷!$C1082,检修、备用和必开!$A:$A,0))</f>
        <v>5847</v>
      </c>
      <c r="Z1082" s="26">
        <f>INDEX(检修、备用和必开!F:F,MATCH(统调负荷!$C1082,检修、备用和必开!$A:$A,0))</f>
        <v>980</v>
      </c>
      <c r="AA1082" s="26">
        <f t="shared" si="232"/>
        <v>68033.6</v>
      </c>
      <c r="AB1082" s="26">
        <v>353.78</v>
      </c>
      <c r="AC1082" s="26">
        <v>329.75</v>
      </c>
      <c r="AD1082" s="76">
        <f t="shared" si="233"/>
        <v>45669.25</v>
      </c>
      <c r="AE1082" s="27">
        <f t="shared" si="234"/>
        <v>-1143.60000000001</v>
      </c>
      <c r="AF1082" s="27">
        <f t="shared" si="235"/>
        <v>-5729.57</v>
      </c>
      <c r="AG1082" s="27">
        <f t="shared" si="236"/>
        <v>872.6</v>
      </c>
      <c r="AH1082" s="27">
        <f t="shared" si="237"/>
        <v>2273.3</v>
      </c>
      <c r="AI1082" s="27">
        <f t="shared" si="238"/>
        <v>1423.88</v>
      </c>
      <c r="AJ1082" s="27">
        <f t="shared" si="239"/>
        <v>16.1900000000001</v>
      </c>
      <c r="AK1082" s="26">
        <f>INDEX(检修、备用和必开!I:I,MATCH(统调负荷!$C1082,检修、备用和必开!$A:$A,0))</f>
        <v>7606.7777777778</v>
      </c>
    </row>
    <row r="1083" ht="13.8" spans="1:37">
      <c r="A1083" s="26">
        <f t="shared" si="228"/>
        <v>7</v>
      </c>
      <c r="B1083" s="26">
        <f t="shared" si="240"/>
        <v>6</v>
      </c>
      <c r="C1083" t="s">
        <v>33</v>
      </c>
      <c r="D1083" s="75">
        <v>0.260416666666667</v>
      </c>
      <c r="E1083" s="26">
        <v>74670</v>
      </c>
      <c r="F1083" s="26">
        <v>43646.2</v>
      </c>
      <c r="G1083" s="26">
        <v>11561</v>
      </c>
      <c r="H1083" s="26">
        <v>14601.7</v>
      </c>
      <c r="I1083" s="26">
        <v>6046</v>
      </c>
      <c r="J1083" s="26">
        <v>-1184.9</v>
      </c>
      <c r="K1083" s="26">
        <f t="shared" si="241"/>
        <v>37799.2</v>
      </c>
      <c r="L1083" s="27">
        <f t="shared" si="229"/>
        <v>1.79986878029165</v>
      </c>
      <c r="M1083" s="75">
        <v>0.260416666666667</v>
      </c>
      <c r="N1083" s="26">
        <v>74325.3</v>
      </c>
      <c r="O1083" s="26">
        <v>38604.82</v>
      </c>
      <c r="P1083" s="26">
        <v>12898.4</v>
      </c>
      <c r="Q1083" s="26">
        <v>16566.8</v>
      </c>
      <c r="R1083" s="26">
        <v>7412.27</v>
      </c>
      <c r="S1083" s="26">
        <v>-1156.99</v>
      </c>
      <c r="T1083" s="26">
        <f t="shared" si="230"/>
        <v>32757.82</v>
      </c>
      <c r="U1083" s="27">
        <f t="shared" si="231"/>
        <v>1.46017347737269</v>
      </c>
      <c r="V1083" s="26">
        <f>INDEX(检修、备用和必开!B:B,MATCH(统调负荷!$C1083,检修、备用和必开!$A:$A,0))</f>
        <v>25478.8</v>
      </c>
      <c r="W1083" s="26">
        <f>INDEX(检修、备用和必开!C:C,MATCH(统调负荷!$C1083,检修、备用和必开!$A:$A,0))</f>
        <v>0</v>
      </c>
      <c r="X1083" s="26">
        <f>INDEX(检修、备用和必开!D:D,MATCH(统调负荷!$C1083,检修、备用和必开!$A:$A,0))</f>
        <v>13835</v>
      </c>
      <c r="Y1083" s="26">
        <f>INDEX(检修、备用和必开!E:E,MATCH(统调负荷!$C1083,检修、备用和必开!$A:$A,0))</f>
        <v>5847</v>
      </c>
      <c r="Z1083" s="26">
        <f>INDEX(检修、备用和必开!F:F,MATCH(统调负荷!$C1083,检修、备用和必开!$A:$A,0))</f>
        <v>980</v>
      </c>
      <c r="AA1083" s="26">
        <f t="shared" si="232"/>
        <v>68033.6</v>
      </c>
      <c r="AB1083" s="26">
        <v>358.28</v>
      </c>
      <c r="AC1083" s="26">
        <v>326.99</v>
      </c>
      <c r="AD1083" s="76">
        <f t="shared" si="233"/>
        <v>45669.2604166667</v>
      </c>
      <c r="AE1083" s="27">
        <f t="shared" si="234"/>
        <v>-344.699999999997</v>
      </c>
      <c r="AF1083" s="27">
        <f t="shared" si="235"/>
        <v>-5041.38</v>
      </c>
      <c r="AG1083" s="27">
        <f t="shared" si="236"/>
        <v>1337.4</v>
      </c>
      <c r="AH1083" s="27">
        <f t="shared" si="237"/>
        <v>1965.1</v>
      </c>
      <c r="AI1083" s="27">
        <f t="shared" si="238"/>
        <v>1366.27</v>
      </c>
      <c r="AJ1083" s="27">
        <f t="shared" si="239"/>
        <v>27.9100000000001</v>
      </c>
      <c r="AK1083" s="26">
        <f>INDEX(检修、备用和必开!I:I,MATCH(统调负荷!$C1083,检修、备用和必开!$A:$A,0))</f>
        <v>7606.7777777778</v>
      </c>
    </row>
    <row r="1084" ht="13.8" spans="1:37">
      <c r="A1084" s="26">
        <f t="shared" si="228"/>
        <v>7</v>
      </c>
      <c r="B1084" s="26">
        <f t="shared" si="240"/>
        <v>6</v>
      </c>
      <c r="C1084" t="s">
        <v>33</v>
      </c>
      <c r="D1084" s="75">
        <v>0.270833333333333</v>
      </c>
      <c r="E1084" s="26">
        <v>75640</v>
      </c>
      <c r="F1084" s="26">
        <v>43598.79</v>
      </c>
      <c r="G1084" s="26">
        <v>11742</v>
      </c>
      <c r="H1084" s="26">
        <v>15429.1</v>
      </c>
      <c r="I1084" s="26">
        <v>6055</v>
      </c>
      <c r="J1084" s="26">
        <v>-1184.89</v>
      </c>
      <c r="K1084" s="26">
        <f t="shared" si="241"/>
        <v>37751.79</v>
      </c>
      <c r="L1084" s="27">
        <f t="shared" si="229"/>
        <v>1.80212911758621</v>
      </c>
      <c r="M1084" s="75">
        <v>0.270833333333333</v>
      </c>
      <c r="N1084" s="26">
        <v>75232.1</v>
      </c>
      <c r="O1084" s="26">
        <v>39297.67</v>
      </c>
      <c r="P1084" s="26">
        <v>12749.7</v>
      </c>
      <c r="Q1084" s="26">
        <v>16892.6</v>
      </c>
      <c r="R1084" s="26">
        <v>7470.83</v>
      </c>
      <c r="S1084" s="26">
        <v>-1178.7</v>
      </c>
      <c r="T1084" s="26">
        <f t="shared" si="230"/>
        <v>33450.67</v>
      </c>
      <c r="U1084" s="27">
        <f t="shared" si="231"/>
        <v>1.4387783867713</v>
      </c>
      <c r="V1084" s="26">
        <f>INDEX(检修、备用和必开!B:B,MATCH(统调负荷!$C1084,检修、备用和必开!$A:$A,0))</f>
        <v>25478.8</v>
      </c>
      <c r="W1084" s="26">
        <f>INDEX(检修、备用和必开!C:C,MATCH(统调负荷!$C1084,检修、备用和必开!$A:$A,0))</f>
        <v>0</v>
      </c>
      <c r="X1084" s="26">
        <f>INDEX(检修、备用和必开!D:D,MATCH(统调负荷!$C1084,检修、备用和必开!$A:$A,0))</f>
        <v>13835</v>
      </c>
      <c r="Y1084" s="26">
        <f>INDEX(检修、备用和必开!E:E,MATCH(统调负荷!$C1084,检修、备用和必开!$A:$A,0))</f>
        <v>5847</v>
      </c>
      <c r="Z1084" s="26">
        <f>INDEX(检修、备用和必开!F:F,MATCH(统调负荷!$C1084,检修、备用和必开!$A:$A,0))</f>
        <v>980</v>
      </c>
      <c r="AA1084" s="26">
        <f t="shared" si="232"/>
        <v>68033.6</v>
      </c>
      <c r="AB1084" s="26">
        <v>355.76</v>
      </c>
      <c r="AC1084" s="26">
        <v>330.82</v>
      </c>
      <c r="AD1084" s="76">
        <f t="shared" si="233"/>
        <v>45669.2708333333</v>
      </c>
      <c r="AE1084" s="27">
        <f t="shared" si="234"/>
        <v>-407.899999999994</v>
      </c>
      <c r="AF1084" s="27">
        <f t="shared" si="235"/>
        <v>-4301.12</v>
      </c>
      <c r="AG1084" s="27">
        <f t="shared" si="236"/>
        <v>1007.7</v>
      </c>
      <c r="AH1084" s="27">
        <f t="shared" si="237"/>
        <v>1463.5</v>
      </c>
      <c r="AI1084" s="27">
        <f t="shared" si="238"/>
        <v>1415.83</v>
      </c>
      <c r="AJ1084" s="27">
        <f t="shared" si="239"/>
        <v>6.19000000000005</v>
      </c>
      <c r="AK1084" s="26">
        <f>INDEX(检修、备用和必开!I:I,MATCH(统调负荷!$C1084,检修、备用和必开!$A:$A,0))</f>
        <v>7606.7777777778</v>
      </c>
    </row>
    <row r="1085" ht="13.8" spans="1:37">
      <c r="A1085" s="26">
        <f t="shared" si="228"/>
        <v>7</v>
      </c>
      <c r="B1085" s="26">
        <f t="shared" si="240"/>
        <v>6</v>
      </c>
      <c r="C1085" t="s">
        <v>33</v>
      </c>
      <c r="D1085" s="75">
        <v>0.28125</v>
      </c>
      <c r="E1085" s="26">
        <v>76860</v>
      </c>
      <c r="F1085" s="26">
        <v>44850.7</v>
      </c>
      <c r="G1085" s="26">
        <v>11643</v>
      </c>
      <c r="H1085" s="26">
        <v>15455.2</v>
      </c>
      <c r="I1085" s="26">
        <v>6096</v>
      </c>
      <c r="J1085" s="26">
        <v>-1184.9</v>
      </c>
      <c r="K1085" s="26">
        <f t="shared" si="241"/>
        <v>39003.7</v>
      </c>
      <c r="L1085" s="27">
        <f t="shared" si="229"/>
        <v>1.74428579852681</v>
      </c>
      <c r="M1085" s="75">
        <v>0.28125</v>
      </c>
      <c r="N1085" s="26">
        <v>76488.6</v>
      </c>
      <c r="O1085" s="26">
        <v>41098.1</v>
      </c>
      <c r="P1085" s="26">
        <v>11996.6</v>
      </c>
      <c r="Q1085" s="26">
        <v>17114.3</v>
      </c>
      <c r="R1085" s="26">
        <v>7448.93</v>
      </c>
      <c r="S1085" s="26">
        <v>-1169.33</v>
      </c>
      <c r="T1085" s="26">
        <f t="shared" si="230"/>
        <v>35251.1</v>
      </c>
      <c r="U1085" s="27">
        <f t="shared" si="231"/>
        <v>1.38600540682596</v>
      </c>
      <c r="V1085" s="26">
        <f>INDEX(检修、备用和必开!B:B,MATCH(统调负荷!$C1085,检修、备用和必开!$A:$A,0))</f>
        <v>25478.8</v>
      </c>
      <c r="W1085" s="26">
        <f>INDEX(检修、备用和必开!C:C,MATCH(统调负荷!$C1085,检修、备用和必开!$A:$A,0))</f>
        <v>0</v>
      </c>
      <c r="X1085" s="26">
        <f>INDEX(检修、备用和必开!D:D,MATCH(统调负荷!$C1085,检修、备用和必开!$A:$A,0))</f>
        <v>13835</v>
      </c>
      <c r="Y1085" s="26">
        <f>INDEX(检修、备用和必开!E:E,MATCH(统调负荷!$C1085,检修、备用和必开!$A:$A,0))</f>
        <v>5847</v>
      </c>
      <c r="Z1085" s="26">
        <f>INDEX(检修、备用和必开!F:F,MATCH(统调负荷!$C1085,检修、备用和必开!$A:$A,0))</f>
        <v>980</v>
      </c>
      <c r="AA1085" s="26">
        <f t="shared" si="232"/>
        <v>68033.6</v>
      </c>
      <c r="AB1085" s="26">
        <v>361.53</v>
      </c>
      <c r="AC1085" s="26">
        <v>346.43</v>
      </c>
      <c r="AD1085" s="76">
        <f t="shared" si="233"/>
        <v>45669.28125</v>
      </c>
      <c r="AE1085" s="27">
        <f t="shared" si="234"/>
        <v>-371.399999999994</v>
      </c>
      <c r="AF1085" s="27">
        <f t="shared" si="235"/>
        <v>-3752.6</v>
      </c>
      <c r="AG1085" s="27">
        <f t="shared" si="236"/>
        <v>353.6</v>
      </c>
      <c r="AH1085" s="27">
        <f t="shared" si="237"/>
        <v>1659.1</v>
      </c>
      <c r="AI1085" s="27">
        <f t="shared" si="238"/>
        <v>1352.93</v>
      </c>
      <c r="AJ1085" s="27">
        <f t="shared" si="239"/>
        <v>15.5700000000002</v>
      </c>
      <c r="AK1085" s="26">
        <f>INDEX(检修、备用和必开!I:I,MATCH(统调负荷!$C1085,检修、备用和必开!$A:$A,0))</f>
        <v>7606.7777777778</v>
      </c>
    </row>
    <row r="1086" ht="13.8" spans="1:37">
      <c r="A1086" s="26">
        <f t="shared" si="228"/>
        <v>7</v>
      </c>
      <c r="B1086" s="26">
        <f t="shared" si="240"/>
        <v>7</v>
      </c>
      <c r="C1086" t="s">
        <v>33</v>
      </c>
      <c r="D1086" s="75">
        <v>0.291666666666667</v>
      </c>
      <c r="E1086" s="26">
        <v>78410</v>
      </c>
      <c r="F1086" s="26">
        <v>45033.2</v>
      </c>
      <c r="G1086" s="26">
        <v>11643</v>
      </c>
      <c r="H1086" s="26">
        <v>16743.7</v>
      </c>
      <c r="I1086" s="26">
        <v>6175</v>
      </c>
      <c r="J1086" s="26">
        <v>-1184.9</v>
      </c>
      <c r="K1086" s="26">
        <f t="shared" si="241"/>
        <v>39186.2</v>
      </c>
      <c r="L1086" s="27">
        <f t="shared" si="229"/>
        <v>1.7361622203735</v>
      </c>
      <c r="M1086" s="75">
        <v>0.291666666666667</v>
      </c>
      <c r="N1086" s="26">
        <v>77635.6</v>
      </c>
      <c r="O1086" s="26">
        <v>41412.1</v>
      </c>
      <c r="P1086" s="26">
        <v>12258.5</v>
      </c>
      <c r="Q1086" s="26">
        <v>17585.3</v>
      </c>
      <c r="R1086" s="26">
        <v>7547.61</v>
      </c>
      <c r="S1086" s="26">
        <v>-1167.91</v>
      </c>
      <c r="T1086" s="26">
        <f t="shared" si="230"/>
        <v>35565.1</v>
      </c>
      <c r="U1086" s="27">
        <f t="shared" si="231"/>
        <v>1.37719559272147</v>
      </c>
      <c r="V1086" s="26">
        <f>INDEX(检修、备用和必开!B:B,MATCH(统调负荷!$C1086,检修、备用和必开!$A:$A,0))</f>
        <v>25478.8</v>
      </c>
      <c r="W1086" s="26">
        <f>INDEX(检修、备用和必开!C:C,MATCH(统调负荷!$C1086,检修、备用和必开!$A:$A,0))</f>
        <v>0</v>
      </c>
      <c r="X1086" s="26">
        <f>INDEX(检修、备用和必开!D:D,MATCH(统调负荷!$C1086,检修、备用和必开!$A:$A,0))</f>
        <v>13835</v>
      </c>
      <c r="Y1086" s="26">
        <f>INDEX(检修、备用和必开!E:E,MATCH(统调负荷!$C1086,检修、备用和必开!$A:$A,0))</f>
        <v>5847</v>
      </c>
      <c r="Z1086" s="26">
        <f>INDEX(检修、备用和必开!F:F,MATCH(统调负荷!$C1086,检修、备用和必开!$A:$A,0))</f>
        <v>980</v>
      </c>
      <c r="AA1086" s="26">
        <f t="shared" si="232"/>
        <v>68033.6</v>
      </c>
      <c r="AB1086" s="26">
        <v>357.6</v>
      </c>
      <c r="AC1086" s="26">
        <v>337.22</v>
      </c>
      <c r="AD1086" s="76">
        <f t="shared" si="233"/>
        <v>45669.2916666667</v>
      </c>
      <c r="AE1086" s="27">
        <f t="shared" si="234"/>
        <v>-774.399999999994</v>
      </c>
      <c r="AF1086" s="27">
        <f t="shared" si="235"/>
        <v>-3621.1</v>
      </c>
      <c r="AG1086" s="27">
        <f t="shared" si="236"/>
        <v>615.5</v>
      </c>
      <c r="AH1086" s="27">
        <f t="shared" si="237"/>
        <v>841.599999999999</v>
      </c>
      <c r="AI1086" s="27">
        <f t="shared" si="238"/>
        <v>1372.61</v>
      </c>
      <c r="AJ1086" s="27">
        <f t="shared" si="239"/>
        <v>16.99</v>
      </c>
      <c r="AK1086" s="26">
        <f>INDEX(检修、备用和必开!I:I,MATCH(统调负荷!$C1086,检修、备用和必开!$A:$A,0))</f>
        <v>7606.7777777778</v>
      </c>
    </row>
    <row r="1087" ht="13.8" spans="1:37">
      <c r="A1087" s="26">
        <f t="shared" si="228"/>
        <v>7</v>
      </c>
      <c r="B1087" s="26">
        <f t="shared" si="240"/>
        <v>7</v>
      </c>
      <c r="C1087" t="s">
        <v>33</v>
      </c>
      <c r="D1087" s="75">
        <v>0.302083333333333</v>
      </c>
      <c r="E1087" s="26">
        <v>80680</v>
      </c>
      <c r="F1087" s="26">
        <v>46492.9</v>
      </c>
      <c r="G1087" s="26">
        <v>11426</v>
      </c>
      <c r="H1087" s="26">
        <v>17495</v>
      </c>
      <c r="I1087" s="26">
        <v>6451</v>
      </c>
      <c r="J1087" s="26">
        <v>-1184.9</v>
      </c>
      <c r="K1087" s="26">
        <f t="shared" si="241"/>
        <v>40645.9</v>
      </c>
      <c r="L1087" s="27">
        <f t="shared" si="229"/>
        <v>1.67381211881149</v>
      </c>
      <c r="M1087" s="75">
        <v>0.302083333333333</v>
      </c>
      <c r="N1087" s="26">
        <v>80227.2</v>
      </c>
      <c r="O1087" s="26">
        <v>42377.11</v>
      </c>
      <c r="P1087" s="26">
        <v>12580.2</v>
      </c>
      <c r="Q1087" s="26">
        <v>18738.6</v>
      </c>
      <c r="R1087" s="26">
        <v>7672.04</v>
      </c>
      <c r="S1087" s="26">
        <v>-1140.75</v>
      </c>
      <c r="T1087" s="26">
        <f t="shared" si="230"/>
        <v>36530.11</v>
      </c>
      <c r="U1087" s="27">
        <f t="shared" si="231"/>
        <v>1.35080812888128</v>
      </c>
      <c r="V1087" s="26">
        <f>INDEX(检修、备用和必开!B:B,MATCH(统调负荷!$C1087,检修、备用和必开!$A:$A,0))</f>
        <v>25478.8</v>
      </c>
      <c r="W1087" s="26">
        <f>INDEX(检修、备用和必开!C:C,MATCH(统调负荷!$C1087,检修、备用和必开!$A:$A,0))</f>
        <v>0</v>
      </c>
      <c r="X1087" s="26">
        <f>INDEX(检修、备用和必开!D:D,MATCH(统调负荷!$C1087,检修、备用和必开!$A:$A,0))</f>
        <v>13835</v>
      </c>
      <c r="Y1087" s="26">
        <f>INDEX(检修、备用和必开!E:E,MATCH(统调负荷!$C1087,检修、备用和必开!$A:$A,0))</f>
        <v>5847</v>
      </c>
      <c r="Z1087" s="26">
        <f>INDEX(检修、备用和必开!F:F,MATCH(统调负荷!$C1087,检修、备用和必开!$A:$A,0))</f>
        <v>980</v>
      </c>
      <c r="AA1087" s="26">
        <f t="shared" si="232"/>
        <v>68033.6</v>
      </c>
      <c r="AB1087" s="26">
        <v>368.02</v>
      </c>
      <c r="AC1087" s="26">
        <v>353.52</v>
      </c>
      <c r="AD1087" s="76">
        <f t="shared" si="233"/>
        <v>45669.3020833333</v>
      </c>
      <c r="AE1087" s="27">
        <f t="shared" si="234"/>
        <v>-452.800000000003</v>
      </c>
      <c r="AF1087" s="27">
        <f t="shared" si="235"/>
        <v>-4115.79</v>
      </c>
      <c r="AG1087" s="27">
        <f t="shared" si="236"/>
        <v>1154.2</v>
      </c>
      <c r="AH1087" s="27">
        <f t="shared" si="237"/>
        <v>1243.6</v>
      </c>
      <c r="AI1087" s="27">
        <f t="shared" si="238"/>
        <v>1221.04</v>
      </c>
      <c r="AJ1087" s="27">
        <f t="shared" si="239"/>
        <v>44.1500000000001</v>
      </c>
      <c r="AK1087" s="26">
        <f>INDEX(检修、备用和必开!I:I,MATCH(统调负荷!$C1087,检修、备用和必开!$A:$A,0))</f>
        <v>7606.7777777778</v>
      </c>
    </row>
    <row r="1088" ht="13.8" spans="1:37">
      <c r="A1088" s="26">
        <f t="shared" si="228"/>
        <v>7</v>
      </c>
      <c r="B1088" s="26">
        <f t="shared" si="240"/>
        <v>7</v>
      </c>
      <c r="C1088" t="s">
        <v>33</v>
      </c>
      <c r="D1088" s="75">
        <v>0.3125</v>
      </c>
      <c r="E1088" s="26">
        <v>82570</v>
      </c>
      <c r="F1088" s="26">
        <v>46372.79</v>
      </c>
      <c r="G1088" s="26">
        <v>11796</v>
      </c>
      <c r="H1088" s="26">
        <v>18914.1</v>
      </c>
      <c r="I1088" s="26">
        <v>6672</v>
      </c>
      <c r="J1088" s="26">
        <v>-1184.89</v>
      </c>
      <c r="K1088" s="26">
        <f t="shared" si="241"/>
        <v>40525.79</v>
      </c>
      <c r="L1088" s="27">
        <f t="shared" si="229"/>
        <v>1.67877294927502</v>
      </c>
      <c r="M1088" s="75">
        <v>0.3125</v>
      </c>
      <c r="N1088" s="26">
        <v>82276.5</v>
      </c>
      <c r="O1088" s="26">
        <v>42870.08</v>
      </c>
      <c r="P1088" s="26">
        <v>11842.6</v>
      </c>
      <c r="Q1088" s="26">
        <v>20882.7</v>
      </c>
      <c r="R1088" s="26">
        <v>7863.49</v>
      </c>
      <c r="S1088" s="26">
        <v>-1182.37</v>
      </c>
      <c r="T1088" s="26">
        <f t="shared" si="230"/>
        <v>37023.08</v>
      </c>
      <c r="U1088" s="27">
        <f t="shared" si="231"/>
        <v>1.33771467581946</v>
      </c>
      <c r="V1088" s="26">
        <f>INDEX(检修、备用和必开!B:B,MATCH(统调负荷!$C1088,检修、备用和必开!$A:$A,0))</f>
        <v>25478.8</v>
      </c>
      <c r="W1088" s="26">
        <f>INDEX(检修、备用和必开!C:C,MATCH(统调负荷!$C1088,检修、备用和必开!$A:$A,0))</f>
        <v>0</v>
      </c>
      <c r="X1088" s="26">
        <f>INDEX(检修、备用和必开!D:D,MATCH(统调负荷!$C1088,检修、备用和必开!$A:$A,0))</f>
        <v>13835</v>
      </c>
      <c r="Y1088" s="26">
        <f>INDEX(检修、备用和必开!E:E,MATCH(统调负荷!$C1088,检修、备用和必开!$A:$A,0))</f>
        <v>5847</v>
      </c>
      <c r="Z1088" s="26">
        <f>INDEX(检修、备用和必开!F:F,MATCH(统调负荷!$C1088,检修、备用和必开!$A:$A,0))</f>
        <v>980</v>
      </c>
      <c r="AA1088" s="26">
        <f t="shared" si="232"/>
        <v>68033.6</v>
      </c>
      <c r="AB1088" s="26">
        <v>363.78</v>
      </c>
      <c r="AC1088" s="26">
        <v>352.89</v>
      </c>
      <c r="AD1088" s="76">
        <f t="shared" si="233"/>
        <v>45669.3125</v>
      </c>
      <c r="AE1088" s="27">
        <f t="shared" si="234"/>
        <v>-293.5</v>
      </c>
      <c r="AF1088" s="27">
        <f t="shared" si="235"/>
        <v>-3502.71</v>
      </c>
      <c r="AG1088" s="27">
        <f t="shared" si="236"/>
        <v>46.6000000000004</v>
      </c>
      <c r="AH1088" s="27">
        <f t="shared" si="237"/>
        <v>1968.6</v>
      </c>
      <c r="AI1088" s="27">
        <f t="shared" si="238"/>
        <v>1191.49</v>
      </c>
      <c r="AJ1088" s="27">
        <f t="shared" si="239"/>
        <v>2.52000000000021</v>
      </c>
      <c r="AK1088" s="26">
        <f>INDEX(检修、备用和必开!I:I,MATCH(统调负荷!$C1088,检修、备用和必开!$A:$A,0))</f>
        <v>7606.7777777778</v>
      </c>
    </row>
    <row r="1089" ht="13.8" spans="1:37">
      <c r="A1089" s="26">
        <f t="shared" si="228"/>
        <v>7</v>
      </c>
      <c r="B1089" s="26">
        <f t="shared" si="240"/>
        <v>7</v>
      </c>
      <c r="C1089" t="s">
        <v>33</v>
      </c>
      <c r="D1089" s="75">
        <v>0.322916666666667</v>
      </c>
      <c r="E1089" s="26">
        <v>85040</v>
      </c>
      <c r="F1089" s="26">
        <v>48326.6</v>
      </c>
      <c r="G1089" s="26">
        <v>11796</v>
      </c>
      <c r="H1089" s="26">
        <v>19132.3</v>
      </c>
      <c r="I1089" s="26">
        <v>6970</v>
      </c>
      <c r="J1089" s="26">
        <v>-1184.9</v>
      </c>
      <c r="K1089" s="26">
        <f t="shared" si="241"/>
        <v>42479.6</v>
      </c>
      <c r="L1089" s="27">
        <f t="shared" si="229"/>
        <v>1.60155933671692</v>
      </c>
      <c r="M1089" s="75">
        <v>0.322916666666667</v>
      </c>
      <c r="N1089" s="26">
        <v>84074.5</v>
      </c>
      <c r="O1089" s="26">
        <v>43395.37</v>
      </c>
      <c r="P1089" s="26">
        <v>11893.4</v>
      </c>
      <c r="Q1089" s="26">
        <v>21875.7</v>
      </c>
      <c r="R1089" s="26">
        <v>8096.3</v>
      </c>
      <c r="S1089" s="26">
        <v>-1186.27</v>
      </c>
      <c r="T1089" s="26">
        <f t="shared" si="230"/>
        <v>37548.37</v>
      </c>
      <c r="U1089" s="27">
        <f t="shared" si="231"/>
        <v>1.32403927574233</v>
      </c>
      <c r="V1089" s="26">
        <f>INDEX(检修、备用和必开!B:B,MATCH(统调负荷!$C1089,检修、备用和必开!$A:$A,0))</f>
        <v>25478.8</v>
      </c>
      <c r="W1089" s="26">
        <f>INDEX(检修、备用和必开!C:C,MATCH(统调负荷!$C1089,检修、备用和必开!$A:$A,0))</f>
        <v>0</v>
      </c>
      <c r="X1089" s="26">
        <f>INDEX(检修、备用和必开!D:D,MATCH(统调负荷!$C1089,检修、备用和必开!$A:$A,0))</f>
        <v>13835</v>
      </c>
      <c r="Y1089" s="26">
        <f>INDEX(检修、备用和必开!E:E,MATCH(统调负荷!$C1089,检修、备用和必开!$A:$A,0))</f>
        <v>5847</v>
      </c>
      <c r="Z1089" s="26">
        <f>INDEX(检修、备用和必开!F:F,MATCH(统调负荷!$C1089,检修、备用和必开!$A:$A,0))</f>
        <v>980</v>
      </c>
      <c r="AA1089" s="26">
        <f t="shared" si="232"/>
        <v>68033.6</v>
      </c>
      <c r="AB1089" s="26">
        <v>378.74</v>
      </c>
      <c r="AC1089" s="26">
        <v>354.64</v>
      </c>
      <c r="AD1089" s="76">
        <f t="shared" si="233"/>
        <v>45669.3229166667</v>
      </c>
      <c r="AE1089" s="27">
        <f t="shared" si="234"/>
        <v>-965.5</v>
      </c>
      <c r="AF1089" s="27">
        <f t="shared" si="235"/>
        <v>-4931.23</v>
      </c>
      <c r="AG1089" s="27">
        <f t="shared" si="236"/>
        <v>97.3999999999996</v>
      </c>
      <c r="AH1089" s="27">
        <f t="shared" si="237"/>
        <v>2743.4</v>
      </c>
      <c r="AI1089" s="27">
        <f t="shared" si="238"/>
        <v>1126.3</v>
      </c>
      <c r="AJ1089" s="27">
        <f t="shared" si="239"/>
        <v>-1.36999999999989</v>
      </c>
      <c r="AK1089" s="26">
        <f>INDEX(检修、备用和必开!I:I,MATCH(统调负荷!$C1089,检修、备用和必开!$A:$A,0))</f>
        <v>7606.7777777778</v>
      </c>
    </row>
    <row r="1090" ht="13.8" spans="1:37">
      <c r="A1090" s="26">
        <f t="shared" si="228"/>
        <v>7</v>
      </c>
      <c r="B1090" s="26">
        <f t="shared" si="240"/>
        <v>8</v>
      </c>
      <c r="C1090" t="s">
        <v>33</v>
      </c>
      <c r="D1090" s="75">
        <v>0.333333333333333</v>
      </c>
      <c r="E1090" s="26">
        <v>88030</v>
      </c>
      <c r="F1090" s="26">
        <v>48630.7</v>
      </c>
      <c r="G1090" s="26">
        <v>12313</v>
      </c>
      <c r="H1090" s="26">
        <v>20947.2</v>
      </c>
      <c r="I1090" s="26">
        <v>7324</v>
      </c>
      <c r="J1090" s="26">
        <v>-1184.9</v>
      </c>
      <c r="K1090" s="26">
        <f t="shared" si="241"/>
        <v>42783.7</v>
      </c>
      <c r="L1090" s="27">
        <f t="shared" si="229"/>
        <v>1.59017569775405</v>
      </c>
      <c r="M1090" s="75">
        <v>0.333333333333333</v>
      </c>
      <c r="N1090" s="26">
        <v>86471.9</v>
      </c>
      <c r="O1090" s="26">
        <v>43298.52</v>
      </c>
      <c r="P1090" s="26">
        <v>12533.7</v>
      </c>
      <c r="Q1090" s="26">
        <v>23523.6</v>
      </c>
      <c r="R1090" s="26">
        <v>8489.2</v>
      </c>
      <c r="S1090" s="26">
        <v>-1373.12</v>
      </c>
      <c r="T1090" s="26">
        <f t="shared" si="230"/>
        <v>37451.52</v>
      </c>
      <c r="U1090" s="27">
        <f t="shared" si="231"/>
        <v>1.32653960533879</v>
      </c>
      <c r="V1090" s="26">
        <f>INDEX(检修、备用和必开!B:B,MATCH(统调负荷!$C1090,检修、备用和必开!$A:$A,0))</f>
        <v>25478.8</v>
      </c>
      <c r="W1090" s="26">
        <f>INDEX(检修、备用和必开!C:C,MATCH(统调负荷!$C1090,检修、备用和必开!$A:$A,0))</f>
        <v>0</v>
      </c>
      <c r="X1090" s="26">
        <f>INDEX(检修、备用和必开!D:D,MATCH(统调负荷!$C1090,检修、备用和必开!$A:$A,0))</f>
        <v>13835</v>
      </c>
      <c r="Y1090" s="26">
        <f>INDEX(检修、备用和必开!E:E,MATCH(统调负荷!$C1090,检修、备用和必开!$A:$A,0))</f>
        <v>5847</v>
      </c>
      <c r="Z1090" s="26">
        <f>INDEX(检修、备用和必开!F:F,MATCH(统调负荷!$C1090,检修、备用和必开!$A:$A,0))</f>
        <v>980</v>
      </c>
      <c r="AA1090" s="26">
        <f t="shared" si="232"/>
        <v>68033.6</v>
      </c>
      <c r="AB1090" s="26">
        <v>380.04</v>
      </c>
      <c r="AC1090" s="26">
        <v>387.8</v>
      </c>
      <c r="AD1090" s="76">
        <f t="shared" si="233"/>
        <v>45669.3333333333</v>
      </c>
      <c r="AE1090" s="27">
        <f t="shared" si="234"/>
        <v>-1558.10000000001</v>
      </c>
      <c r="AF1090" s="27">
        <f t="shared" si="235"/>
        <v>-5332.18</v>
      </c>
      <c r="AG1090" s="27">
        <f t="shared" si="236"/>
        <v>220.700000000001</v>
      </c>
      <c r="AH1090" s="27">
        <f t="shared" si="237"/>
        <v>2576.4</v>
      </c>
      <c r="AI1090" s="27">
        <f t="shared" si="238"/>
        <v>1165.2</v>
      </c>
      <c r="AJ1090" s="27">
        <f t="shared" si="239"/>
        <v>-188.22</v>
      </c>
      <c r="AK1090" s="26">
        <f>INDEX(检修、备用和必开!I:I,MATCH(统调负荷!$C1090,检修、备用和必开!$A:$A,0))</f>
        <v>7606.7777777778</v>
      </c>
    </row>
    <row r="1091" ht="13.8" spans="1:37">
      <c r="A1091" s="26">
        <f t="shared" ref="A1091:A1154" si="242">WEEKDAY(C1091,2)</f>
        <v>7</v>
      </c>
      <c r="B1091" s="26">
        <f t="shared" ref="B1091:B1154" si="243">HOUR(D1091)</f>
        <v>8</v>
      </c>
      <c r="C1091" t="s">
        <v>33</v>
      </c>
      <c r="D1091" s="75">
        <v>0.34375</v>
      </c>
      <c r="E1091" s="26">
        <v>90920</v>
      </c>
      <c r="F1091" s="26">
        <v>50441.59</v>
      </c>
      <c r="G1091" s="26">
        <v>12889</v>
      </c>
      <c r="H1091" s="26">
        <v>21170.3</v>
      </c>
      <c r="I1091" s="26">
        <v>7826</v>
      </c>
      <c r="J1091" s="26">
        <v>-1406.89</v>
      </c>
      <c r="K1091" s="26">
        <f t="shared" si="241"/>
        <v>44594.59</v>
      </c>
      <c r="L1091" s="27">
        <f t="shared" ref="L1091:L1154" si="244">AA1091/(K1091+W1091)</f>
        <v>1.52560209657719</v>
      </c>
      <c r="M1091" s="75">
        <v>0.34375</v>
      </c>
      <c r="N1091" s="26">
        <v>89328.1</v>
      </c>
      <c r="O1091" s="26">
        <v>46032.25</v>
      </c>
      <c r="P1091" s="26">
        <v>12902.6</v>
      </c>
      <c r="Q1091" s="26">
        <v>22816.1</v>
      </c>
      <c r="R1091" s="26">
        <v>9025.52</v>
      </c>
      <c r="S1091" s="26">
        <v>-1448.37</v>
      </c>
      <c r="T1091" s="26">
        <f t="shared" ref="T1091:T1154" si="245">O1091-Y1091</f>
        <v>40185.25</v>
      </c>
      <c r="U1091" s="27">
        <f t="shared" ref="U1091:U1154" si="246">AA1091/(T1091+X1091)</f>
        <v>1.25940920303034</v>
      </c>
      <c r="V1091" s="26">
        <f>INDEX(检修、备用和必开!B:B,MATCH(统调负荷!$C1091,检修、备用和必开!$A:$A,0))</f>
        <v>25478.8</v>
      </c>
      <c r="W1091" s="26">
        <f>INDEX(检修、备用和必开!C:C,MATCH(统调负荷!$C1091,检修、备用和必开!$A:$A,0))</f>
        <v>0</v>
      </c>
      <c r="X1091" s="26">
        <f>INDEX(检修、备用和必开!D:D,MATCH(统调负荷!$C1091,检修、备用和必开!$A:$A,0))</f>
        <v>13835</v>
      </c>
      <c r="Y1091" s="26">
        <f>INDEX(检修、备用和必开!E:E,MATCH(统调负荷!$C1091,检修、备用和必开!$A:$A,0))</f>
        <v>5847</v>
      </c>
      <c r="Z1091" s="26">
        <f>INDEX(检修、备用和必开!F:F,MATCH(统调负荷!$C1091,检修、备用和必开!$A:$A,0))</f>
        <v>980</v>
      </c>
      <c r="AA1091" s="26">
        <f t="shared" ref="AA1091:AA1154" si="247">94492.4-V1091-Z1091</f>
        <v>68033.6</v>
      </c>
      <c r="AB1091" s="26">
        <v>433.13</v>
      </c>
      <c r="AC1091" s="26">
        <v>425.02</v>
      </c>
      <c r="AD1091" s="76">
        <f t="shared" ref="AD1091:AD1154" si="248">C1091+D1091</f>
        <v>45669.34375</v>
      </c>
      <c r="AE1091" s="27">
        <f t="shared" ref="AE1091:AE1154" si="249">N1091-E1091</f>
        <v>-1591.89999999999</v>
      </c>
      <c r="AF1091" s="27">
        <f t="shared" ref="AF1091:AF1154" si="250">O1091-F1091</f>
        <v>-4409.34</v>
      </c>
      <c r="AG1091" s="27">
        <f t="shared" ref="AG1091:AG1154" si="251">P1091-G1091</f>
        <v>13.6000000000004</v>
      </c>
      <c r="AH1091" s="27">
        <f t="shared" ref="AH1091:AH1154" si="252">Q1091-H1091</f>
        <v>1645.8</v>
      </c>
      <c r="AI1091" s="27">
        <f t="shared" ref="AI1091:AI1154" si="253">R1091-I1091</f>
        <v>1199.52</v>
      </c>
      <c r="AJ1091" s="27">
        <f t="shared" ref="AJ1091:AJ1154" si="254">S1091-J1091</f>
        <v>-41.4799999999998</v>
      </c>
      <c r="AK1091" s="26">
        <f>INDEX(检修、备用和必开!I:I,MATCH(统调负荷!$C1091,检修、备用和必开!$A:$A,0))</f>
        <v>7606.7777777778</v>
      </c>
    </row>
    <row r="1092" ht="13.8" spans="1:37">
      <c r="A1092" s="26">
        <f t="shared" si="242"/>
        <v>7</v>
      </c>
      <c r="B1092" s="26">
        <f t="shared" si="243"/>
        <v>8</v>
      </c>
      <c r="C1092" t="s">
        <v>33</v>
      </c>
      <c r="D1092" s="75">
        <v>0.354166666666667</v>
      </c>
      <c r="E1092" s="26">
        <v>91760</v>
      </c>
      <c r="F1092" s="26">
        <v>49962.59</v>
      </c>
      <c r="G1092" s="26">
        <v>13446</v>
      </c>
      <c r="H1092" s="26">
        <v>21394.3</v>
      </c>
      <c r="I1092" s="26">
        <v>8364</v>
      </c>
      <c r="J1092" s="26">
        <v>-1406.89</v>
      </c>
      <c r="K1092" s="26">
        <f t="shared" si="241"/>
        <v>44115.59</v>
      </c>
      <c r="L1092" s="27">
        <f t="shared" si="244"/>
        <v>1.5421668394325</v>
      </c>
      <c r="M1092" s="75">
        <v>0.354166666666667</v>
      </c>
      <c r="N1092" s="26">
        <v>90046.5</v>
      </c>
      <c r="O1092" s="26">
        <v>45794.16</v>
      </c>
      <c r="P1092" s="26">
        <v>13522.3</v>
      </c>
      <c r="Q1092" s="26">
        <v>22613.5</v>
      </c>
      <c r="R1092" s="26">
        <v>9549.79</v>
      </c>
      <c r="S1092" s="26">
        <v>-1433.25</v>
      </c>
      <c r="T1092" s="26">
        <f t="shared" si="245"/>
        <v>39947.16</v>
      </c>
      <c r="U1092" s="27">
        <f t="shared" si="246"/>
        <v>1.26498452274881</v>
      </c>
      <c r="V1092" s="26">
        <f>INDEX(检修、备用和必开!B:B,MATCH(统调负荷!$C1092,检修、备用和必开!$A:$A,0))</f>
        <v>25478.8</v>
      </c>
      <c r="W1092" s="26">
        <f>INDEX(检修、备用和必开!C:C,MATCH(统调负荷!$C1092,检修、备用和必开!$A:$A,0))</f>
        <v>0</v>
      </c>
      <c r="X1092" s="26">
        <f>INDEX(检修、备用和必开!D:D,MATCH(统调负荷!$C1092,检修、备用和必开!$A:$A,0))</f>
        <v>13835</v>
      </c>
      <c r="Y1092" s="26">
        <f>INDEX(检修、备用和必开!E:E,MATCH(统调负荷!$C1092,检修、备用和必开!$A:$A,0))</f>
        <v>5847</v>
      </c>
      <c r="Z1092" s="26">
        <f>INDEX(检修、备用和必开!F:F,MATCH(统调负荷!$C1092,检修、备用和必开!$A:$A,0))</f>
        <v>980</v>
      </c>
      <c r="AA1092" s="26">
        <f t="shared" si="247"/>
        <v>68033.6</v>
      </c>
      <c r="AB1092" s="26">
        <v>404.6</v>
      </c>
      <c r="AC1092" s="26">
        <v>383.05</v>
      </c>
      <c r="AD1092" s="76">
        <f t="shared" si="248"/>
        <v>45669.3541666667</v>
      </c>
      <c r="AE1092" s="27">
        <f t="shared" si="249"/>
        <v>-1713.5</v>
      </c>
      <c r="AF1092" s="27">
        <f t="shared" si="250"/>
        <v>-4168.42999999999</v>
      </c>
      <c r="AG1092" s="27">
        <f t="shared" si="251"/>
        <v>76.2999999999993</v>
      </c>
      <c r="AH1092" s="27">
        <f t="shared" si="252"/>
        <v>1219.2</v>
      </c>
      <c r="AI1092" s="27">
        <f t="shared" si="253"/>
        <v>1185.79</v>
      </c>
      <c r="AJ1092" s="27">
        <f t="shared" si="254"/>
        <v>-26.3599999999999</v>
      </c>
      <c r="AK1092" s="26">
        <f>INDEX(检修、备用和必开!I:I,MATCH(统调负荷!$C1092,检修、备用和必开!$A:$A,0))</f>
        <v>7606.7777777778</v>
      </c>
    </row>
    <row r="1093" ht="13.8" spans="1:37">
      <c r="A1093" s="26">
        <f t="shared" si="242"/>
        <v>7</v>
      </c>
      <c r="B1093" s="26">
        <f t="shared" si="243"/>
        <v>8</v>
      </c>
      <c r="C1093" t="s">
        <v>33</v>
      </c>
      <c r="D1093" s="75">
        <v>0.364583333333333</v>
      </c>
      <c r="E1093" s="26">
        <v>92650</v>
      </c>
      <c r="F1093" s="26">
        <v>49487.4</v>
      </c>
      <c r="G1093" s="26">
        <v>14022</v>
      </c>
      <c r="H1093" s="26">
        <v>21626.5</v>
      </c>
      <c r="I1093" s="26">
        <v>8921</v>
      </c>
      <c r="J1093" s="26">
        <v>-1406.9</v>
      </c>
      <c r="K1093" s="26">
        <f t="shared" si="241"/>
        <v>43640.4</v>
      </c>
      <c r="L1093" s="27">
        <f t="shared" si="244"/>
        <v>1.55895912961384</v>
      </c>
      <c r="M1093" s="75">
        <v>0.364583333333333</v>
      </c>
      <c r="N1093" s="26">
        <v>90546.3</v>
      </c>
      <c r="O1093" s="26">
        <v>44766.24</v>
      </c>
      <c r="P1093" s="26">
        <v>14165.7</v>
      </c>
      <c r="Q1093" s="26">
        <v>22769.9</v>
      </c>
      <c r="R1093" s="26">
        <v>10252</v>
      </c>
      <c r="S1093" s="26">
        <v>-1407.54</v>
      </c>
      <c r="T1093" s="26">
        <f t="shared" si="245"/>
        <v>38919.24</v>
      </c>
      <c r="U1093" s="27">
        <f t="shared" si="246"/>
        <v>1.28963283330401</v>
      </c>
      <c r="V1093" s="26">
        <f>INDEX(检修、备用和必开!B:B,MATCH(统调负荷!$C1093,检修、备用和必开!$A:$A,0))</f>
        <v>25478.8</v>
      </c>
      <c r="W1093" s="26">
        <f>INDEX(检修、备用和必开!C:C,MATCH(统调负荷!$C1093,检修、备用和必开!$A:$A,0))</f>
        <v>0</v>
      </c>
      <c r="X1093" s="26">
        <f>INDEX(检修、备用和必开!D:D,MATCH(统调负荷!$C1093,检修、备用和必开!$A:$A,0))</f>
        <v>13835</v>
      </c>
      <c r="Y1093" s="26">
        <f>INDEX(检修、备用和必开!E:E,MATCH(统调负荷!$C1093,检修、备用和必开!$A:$A,0))</f>
        <v>5847</v>
      </c>
      <c r="Z1093" s="26">
        <f>INDEX(检修、备用和必开!F:F,MATCH(统调负荷!$C1093,检修、备用和必开!$A:$A,0))</f>
        <v>980</v>
      </c>
      <c r="AA1093" s="26">
        <f t="shared" si="247"/>
        <v>68033.6</v>
      </c>
      <c r="AB1093" s="26">
        <v>383.17</v>
      </c>
      <c r="AC1093" s="26">
        <v>358.75</v>
      </c>
      <c r="AD1093" s="76">
        <f t="shared" si="248"/>
        <v>45669.3645833333</v>
      </c>
      <c r="AE1093" s="27">
        <f t="shared" si="249"/>
        <v>-2103.7</v>
      </c>
      <c r="AF1093" s="27">
        <f t="shared" si="250"/>
        <v>-4721.16</v>
      </c>
      <c r="AG1093" s="27">
        <f t="shared" si="251"/>
        <v>143.700000000001</v>
      </c>
      <c r="AH1093" s="27">
        <f t="shared" si="252"/>
        <v>1143.4</v>
      </c>
      <c r="AI1093" s="27">
        <f t="shared" si="253"/>
        <v>1331</v>
      </c>
      <c r="AJ1093" s="27">
        <f t="shared" si="254"/>
        <v>-0.639999999999873</v>
      </c>
      <c r="AK1093" s="26">
        <f>INDEX(检修、备用和必开!I:I,MATCH(统调负荷!$C1093,检修、备用和必开!$A:$A,0))</f>
        <v>7606.7777777778</v>
      </c>
    </row>
    <row r="1094" ht="13.8" spans="1:37">
      <c r="A1094" s="26">
        <f t="shared" si="242"/>
        <v>7</v>
      </c>
      <c r="B1094" s="26">
        <f t="shared" si="243"/>
        <v>9</v>
      </c>
      <c r="C1094" t="s">
        <v>33</v>
      </c>
      <c r="D1094" s="75">
        <v>0.375</v>
      </c>
      <c r="E1094" s="26">
        <v>93370</v>
      </c>
      <c r="F1094" s="26">
        <v>48721.5</v>
      </c>
      <c r="G1094" s="26">
        <v>14555</v>
      </c>
      <c r="H1094" s="26">
        <v>22003.4</v>
      </c>
      <c r="I1094" s="26">
        <v>9497</v>
      </c>
      <c r="J1094" s="26">
        <v>-1406.9</v>
      </c>
      <c r="K1094" s="26">
        <f t="shared" si="241"/>
        <v>42874.5</v>
      </c>
      <c r="L1094" s="27">
        <f t="shared" si="244"/>
        <v>1.58680800942285</v>
      </c>
      <c r="M1094" s="75">
        <v>0.375</v>
      </c>
      <c r="N1094" s="26">
        <v>91112</v>
      </c>
      <c r="O1094" s="26">
        <v>43623.53</v>
      </c>
      <c r="P1094" s="26">
        <v>14714.7</v>
      </c>
      <c r="Q1094" s="26">
        <v>23222.9</v>
      </c>
      <c r="R1094" s="26">
        <v>10973.4</v>
      </c>
      <c r="S1094" s="26">
        <v>-1422.53</v>
      </c>
      <c r="T1094" s="26">
        <f t="shared" si="245"/>
        <v>37776.53</v>
      </c>
      <c r="U1094" s="27">
        <f t="shared" si="246"/>
        <v>1.31818607198818</v>
      </c>
      <c r="V1094" s="26">
        <f>INDEX(检修、备用和必开!B:B,MATCH(统调负荷!$C1094,检修、备用和必开!$A:$A,0))</f>
        <v>25478.8</v>
      </c>
      <c r="W1094" s="26">
        <f>INDEX(检修、备用和必开!C:C,MATCH(统调负荷!$C1094,检修、备用和必开!$A:$A,0))</f>
        <v>0</v>
      </c>
      <c r="X1094" s="26">
        <f>INDEX(检修、备用和必开!D:D,MATCH(统调负荷!$C1094,检修、备用和必开!$A:$A,0))</f>
        <v>13835</v>
      </c>
      <c r="Y1094" s="26">
        <f>INDEX(检修、备用和必开!E:E,MATCH(统调负荷!$C1094,检修、备用和必开!$A:$A,0))</f>
        <v>5847</v>
      </c>
      <c r="Z1094" s="26">
        <f>INDEX(检修、备用和必开!F:F,MATCH(统调负荷!$C1094,检修、备用和必开!$A:$A,0))</f>
        <v>980</v>
      </c>
      <c r="AA1094" s="26">
        <f t="shared" si="247"/>
        <v>68033.6</v>
      </c>
      <c r="AB1094" s="26">
        <v>365.27</v>
      </c>
      <c r="AC1094" s="26">
        <v>354.88</v>
      </c>
      <c r="AD1094" s="76">
        <f t="shared" si="248"/>
        <v>45669.375</v>
      </c>
      <c r="AE1094" s="27">
        <f t="shared" si="249"/>
        <v>-2258</v>
      </c>
      <c r="AF1094" s="27">
        <f t="shared" si="250"/>
        <v>-5097.97</v>
      </c>
      <c r="AG1094" s="27">
        <f t="shared" si="251"/>
        <v>159.700000000001</v>
      </c>
      <c r="AH1094" s="27">
        <f t="shared" si="252"/>
        <v>1219.5</v>
      </c>
      <c r="AI1094" s="27">
        <f t="shared" si="253"/>
        <v>1476.4</v>
      </c>
      <c r="AJ1094" s="27">
        <f t="shared" si="254"/>
        <v>-15.6299999999999</v>
      </c>
      <c r="AK1094" s="26">
        <f>INDEX(检修、备用和必开!I:I,MATCH(统调负荷!$C1094,检修、备用和必开!$A:$A,0))</f>
        <v>7606.7777777778</v>
      </c>
    </row>
    <row r="1095" ht="13.8" spans="1:37">
      <c r="A1095" s="26">
        <f t="shared" si="242"/>
        <v>7</v>
      </c>
      <c r="B1095" s="26">
        <f t="shared" si="243"/>
        <v>9</v>
      </c>
      <c r="C1095" t="s">
        <v>33</v>
      </c>
      <c r="D1095" s="75">
        <v>0.385416666666667</v>
      </c>
      <c r="E1095" s="26">
        <v>93800</v>
      </c>
      <c r="F1095" s="26">
        <v>48694.2</v>
      </c>
      <c r="G1095" s="26">
        <v>14530</v>
      </c>
      <c r="H1095" s="26">
        <v>21908.7</v>
      </c>
      <c r="I1095" s="26">
        <v>10074</v>
      </c>
      <c r="J1095" s="26">
        <v>-1406.9</v>
      </c>
      <c r="K1095" s="26">
        <f t="shared" si="241"/>
        <v>42847.2</v>
      </c>
      <c r="L1095" s="27">
        <f t="shared" si="244"/>
        <v>1.58781904068411</v>
      </c>
      <c r="M1095" s="75">
        <v>0.385416666666667</v>
      </c>
      <c r="N1095" s="26">
        <v>91344.1</v>
      </c>
      <c r="O1095" s="26">
        <v>43182.44</v>
      </c>
      <c r="P1095" s="26">
        <v>14305.4</v>
      </c>
      <c r="Q1095" s="26">
        <v>23511.7</v>
      </c>
      <c r="R1095" s="26">
        <v>11721.3</v>
      </c>
      <c r="S1095" s="26">
        <v>-1376.74</v>
      </c>
      <c r="T1095" s="26">
        <f t="shared" si="245"/>
        <v>37335.44</v>
      </c>
      <c r="U1095" s="27">
        <f t="shared" si="246"/>
        <v>1.32954885672275</v>
      </c>
      <c r="V1095" s="26">
        <f>INDEX(检修、备用和必开!B:B,MATCH(统调负荷!$C1095,检修、备用和必开!$A:$A,0))</f>
        <v>25478.8</v>
      </c>
      <c r="W1095" s="26">
        <f>INDEX(检修、备用和必开!C:C,MATCH(统调负荷!$C1095,检修、备用和必开!$A:$A,0))</f>
        <v>0</v>
      </c>
      <c r="X1095" s="26">
        <f>INDEX(检修、备用和必开!D:D,MATCH(统调负荷!$C1095,检修、备用和必开!$A:$A,0))</f>
        <v>13835</v>
      </c>
      <c r="Y1095" s="26">
        <f>INDEX(检修、备用和必开!E:E,MATCH(统调负荷!$C1095,检修、备用和必开!$A:$A,0))</f>
        <v>5847</v>
      </c>
      <c r="Z1095" s="26">
        <f>INDEX(检修、备用和必开!F:F,MATCH(统调负荷!$C1095,检修、备用和必开!$A:$A,0))</f>
        <v>980</v>
      </c>
      <c r="AA1095" s="26">
        <f t="shared" si="247"/>
        <v>68033.6</v>
      </c>
      <c r="AB1095" s="26">
        <v>369.31</v>
      </c>
      <c r="AC1095" s="26">
        <v>339.36</v>
      </c>
      <c r="AD1095" s="76">
        <f t="shared" si="248"/>
        <v>45669.3854166667</v>
      </c>
      <c r="AE1095" s="27">
        <f t="shared" si="249"/>
        <v>-2455.89999999999</v>
      </c>
      <c r="AF1095" s="27">
        <f t="shared" si="250"/>
        <v>-5511.75999999999</v>
      </c>
      <c r="AG1095" s="27">
        <f t="shared" si="251"/>
        <v>-224.6</v>
      </c>
      <c r="AH1095" s="27">
        <f t="shared" si="252"/>
        <v>1603</v>
      </c>
      <c r="AI1095" s="27">
        <f t="shared" si="253"/>
        <v>1647.3</v>
      </c>
      <c r="AJ1095" s="27">
        <f t="shared" si="254"/>
        <v>30.1600000000001</v>
      </c>
      <c r="AK1095" s="26">
        <f>INDEX(检修、备用和必开!I:I,MATCH(统调负荷!$C1095,检修、备用和必开!$A:$A,0))</f>
        <v>7606.7777777778</v>
      </c>
    </row>
    <row r="1096" ht="13.8" spans="1:37">
      <c r="A1096" s="26">
        <f t="shared" si="242"/>
        <v>7</v>
      </c>
      <c r="B1096" s="26">
        <f t="shared" si="243"/>
        <v>9</v>
      </c>
      <c r="C1096" t="s">
        <v>33</v>
      </c>
      <c r="D1096" s="75">
        <v>0.395833333333333</v>
      </c>
      <c r="E1096" s="26">
        <v>94180</v>
      </c>
      <c r="F1096" s="26">
        <v>48354.6</v>
      </c>
      <c r="G1096" s="26">
        <v>14530</v>
      </c>
      <c r="H1096" s="26">
        <v>22068.3</v>
      </c>
      <c r="I1096" s="26">
        <v>10634</v>
      </c>
      <c r="J1096" s="26">
        <v>-1406.9</v>
      </c>
      <c r="K1096" s="26">
        <f t="shared" si="241"/>
        <v>42507.6</v>
      </c>
      <c r="L1096" s="27">
        <f t="shared" si="244"/>
        <v>1.60050438039315</v>
      </c>
      <c r="M1096" s="75">
        <v>0.395833333333333</v>
      </c>
      <c r="N1096" s="26">
        <v>91624.8</v>
      </c>
      <c r="O1096" s="26">
        <v>41934.68</v>
      </c>
      <c r="P1096" s="26">
        <v>14284.4</v>
      </c>
      <c r="Q1096" s="26">
        <v>24418.7</v>
      </c>
      <c r="R1096" s="26">
        <v>12368.6</v>
      </c>
      <c r="S1096" s="26">
        <v>-1381.58</v>
      </c>
      <c r="T1096" s="26">
        <f t="shared" si="245"/>
        <v>36087.68</v>
      </c>
      <c r="U1096" s="27">
        <f t="shared" si="246"/>
        <v>1.36277940206736</v>
      </c>
      <c r="V1096" s="26">
        <f>INDEX(检修、备用和必开!B:B,MATCH(统调负荷!$C1096,检修、备用和必开!$A:$A,0))</f>
        <v>25478.8</v>
      </c>
      <c r="W1096" s="26">
        <f>INDEX(检修、备用和必开!C:C,MATCH(统调负荷!$C1096,检修、备用和必开!$A:$A,0))</f>
        <v>0</v>
      </c>
      <c r="X1096" s="26">
        <f>INDEX(检修、备用和必开!D:D,MATCH(统调负荷!$C1096,检修、备用和必开!$A:$A,0))</f>
        <v>13835</v>
      </c>
      <c r="Y1096" s="26">
        <f>INDEX(检修、备用和必开!E:E,MATCH(统调负荷!$C1096,检修、备用和必开!$A:$A,0))</f>
        <v>5847</v>
      </c>
      <c r="Z1096" s="26">
        <f>INDEX(检修、备用和必开!F:F,MATCH(统调负荷!$C1096,检修、备用和必开!$A:$A,0))</f>
        <v>980</v>
      </c>
      <c r="AA1096" s="26">
        <f t="shared" si="247"/>
        <v>68033.6</v>
      </c>
      <c r="AB1096" s="26">
        <v>371.08</v>
      </c>
      <c r="AC1096" s="26">
        <v>336.92</v>
      </c>
      <c r="AD1096" s="76">
        <f t="shared" si="248"/>
        <v>45669.3958333333</v>
      </c>
      <c r="AE1096" s="27">
        <f t="shared" si="249"/>
        <v>-2555.2</v>
      </c>
      <c r="AF1096" s="27">
        <f t="shared" si="250"/>
        <v>-6419.92</v>
      </c>
      <c r="AG1096" s="27">
        <f t="shared" si="251"/>
        <v>-245.6</v>
      </c>
      <c r="AH1096" s="27">
        <f t="shared" si="252"/>
        <v>2350.4</v>
      </c>
      <c r="AI1096" s="27">
        <f t="shared" si="253"/>
        <v>1734.6</v>
      </c>
      <c r="AJ1096" s="27">
        <f t="shared" si="254"/>
        <v>25.3200000000002</v>
      </c>
      <c r="AK1096" s="26">
        <f>INDEX(检修、备用和必开!I:I,MATCH(统调负荷!$C1096,检修、备用和必开!$A:$A,0))</f>
        <v>7606.7777777778</v>
      </c>
    </row>
    <row r="1097" ht="13.8" spans="1:37">
      <c r="A1097" s="26">
        <f t="shared" si="242"/>
        <v>7</v>
      </c>
      <c r="B1097" s="26">
        <f t="shared" si="243"/>
        <v>9</v>
      </c>
      <c r="C1097" t="s">
        <v>33</v>
      </c>
      <c r="D1097" s="75">
        <v>0.40625</v>
      </c>
      <c r="E1097" s="26">
        <v>93910</v>
      </c>
      <c r="F1097" s="26">
        <v>47389.19</v>
      </c>
      <c r="G1097" s="26">
        <v>14530</v>
      </c>
      <c r="H1097" s="26">
        <v>22241.9</v>
      </c>
      <c r="I1097" s="26">
        <v>11156</v>
      </c>
      <c r="J1097" s="26">
        <v>-1407.09</v>
      </c>
      <c r="K1097" s="26">
        <f t="shared" si="241"/>
        <v>41542.19</v>
      </c>
      <c r="L1097" s="27">
        <f t="shared" si="244"/>
        <v>1.63769892728332</v>
      </c>
      <c r="M1097" s="75">
        <v>0.40625</v>
      </c>
      <c r="N1097" s="26">
        <v>91044.5</v>
      </c>
      <c r="O1097" s="26">
        <v>39826.28</v>
      </c>
      <c r="P1097" s="26">
        <v>14522</v>
      </c>
      <c r="Q1097" s="26">
        <v>25101.4</v>
      </c>
      <c r="R1097" s="26">
        <v>12981.7</v>
      </c>
      <c r="S1097" s="26">
        <v>-1386.88</v>
      </c>
      <c r="T1097" s="26">
        <f t="shared" si="245"/>
        <v>33979.28</v>
      </c>
      <c r="U1097" s="27">
        <f t="shared" si="246"/>
        <v>1.42287199556283</v>
      </c>
      <c r="V1097" s="26">
        <f>INDEX(检修、备用和必开!B:B,MATCH(统调负荷!$C1097,检修、备用和必开!$A:$A,0))</f>
        <v>25478.8</v>
      </c>
      <c r="W1097" s="26">
        <f>INDEX(检修、备用和必开!C:C,MATCH(统调负荷!$C1097,检修、备用和必开!$A:$A,0))</f>
        <v>0</v>
      </c>
      <c r="X1097" s="26">
        <f>INDEX(检修、备用和必开!D:D,MATCH(统调负荷!$C1097,检修、备用和必开!$A:$A,0))</f>
        <v>13835</v>
      </c>
      <c r="Y1097" s="26">
        <f>INDEX(检修、备用和必开!E:E,MATCH(统调负荷!$C1097,检修、备用和必开!$A:$A,0))</f>
        <v>5847</v>
      </c>
      <c r="Z1097" s="26">
        <f>INDEX(检修、备用和必开!F:F,MATCH(统调负荷!$C1097,检修、备用和必开!$A:$A,0))</f>
        <v>980</v>
      </c>
      <c r="AA1097" s="26">
        <f t="shared" si="247"/>
        <v>68033.6</v>
      </c>
      <c r="AB1097" s="26">
        <v>364.14</v>
      </c>
      <c r="AC1097" s="26">
        <v>313.02</v>
      </c>
      <c r="AD1097" s="76">
        <f t="shared" si="248"/>
        <v>45669.40625</v>
      </c>
      <c r="AE1097" s="27">
        <f t="shared" si="249"/>
        <v>-2865.5</v>
      </c>
      <c r="AF1097" s="27">
        <f t="shared" si="250"/>
        <v>-7562.91</v>
      </c>
      <c r="AG1097" s="27">
        <f t="shared" si="251"/>
        <v>-8</v>
      </c>
      <c r="AH1097" s="27">
        <f t="shared" si="252"/>
        <v>2859.5</v>
      </c>
      <c r="AI1097" s="27">
        <f t="shared" si="253"/>
        <v>1825.7</v>
      </c>
      <c r="AJ1097" s="27">
        <f t="shared" si="254"/>
        <v>20.2099999999998</v>
      </c>
      <c r="AK1097" s="26">
        <f>INDEX(检修、备用和必开!I:I,MATCH(统调负荷!$C1097,检修、备用和必开!$A:$A,0))</f>
        <v>7606.7777777778</v>
      </c>
    </row>
    <row r="1098" ht="13.8" spans="1:37">
      <c r="A1098" s="26">
        <f t="shared" si="242"/>
        <v>7</v>
      </c>
      <c r="B1098" s="26">
        <f t="shared" si="243"/>
        <v>10</v>
      </c>
      <c r="C1098" t="s">
        <v>33</v>
      </c>
      <c r="D1098" s="75">
        <v>0.416666666666667</v>
      </c>
      <c r="E1098" s="26">
        <v>93430</v>
      </c>
      <c r="F1098" s="26">
        <v>46190.79</v>
      </c>
      <c r="G1098" s="26">
        <v>14482</v>
      </c>
      <c r="H1098" s="26">
        <v>22484.1</v>
      </c>
      <c r="I1098" s="26">
        <v>11680</v>
      </c>
      <c r="J1098" s="26">
        <v>-1406.89</v>
      </c>
      <c r="K1098" s="26">
        <f t="shared" si="241"/>
        <v>40343.79</v>
      </c>
      <c r="L1098" s="27">
        <f t="shared" si="244"/>
        <v>1.68634627534994</v>
      </c>
      <c r="M1098" s="75">
        <v>0.416666666666667</v>
      </c>
      <c r="N1098" s="26">
        <v>90617.8</v>
      </c>
      <c r="O1098" s="26">
        <v>38933.31</v>
      </c>
      <c r="P1098" s="26">
        <v>14089.8</v>
      </c>
      <c r="Q1098" s="26">
        <v>25425.3</v>
      </c>
      <c r="R1098" s="26">
        <v>13536.2</v>
      </c>
      <c r="S1098" s="26">
        <v>-1366.81</v>
      </c>
      <c r="T1098" s="26">
        <f t="shared" si="245"/>
        <v>33086.31</v>
      </c>
      <c r="U1098" s="27">
        <f t="shared" si="246"/>
        <v>1.44995099241688</v>
      </c>
      <c r="V1098" s="26">
        <f>INDEX(检修、备用和必开!B:B,MATCH(统调负荷!$C1098,检修、备用和必开!$A:$A,0))</f>
        <v>25478.8</v>
      </c>
      <c r="W1098" s="26">
        <f>INDEX(检修、备用和必开!C:C,MATCH(统调负荷!$C1098,检修、备用和必开!$A:$A,0))</f>
        <v>0</v>
      </c>
      <c r="X1098" s="26">
        <f>INDEX(检修、备用和必开!D:D,MATCH(统调负荷!$C1098,检修、备用和必开!$A:$A,0))</f>
        <v>13835</v>
      </c>
      <c r="Y1098" s="26">
        <f>INDEX(检修、备用和必开!E:E,MATCH(统调负荷!$C1098,检修、备用和必开!$A:$A,0))</f>
        <v>5847</v>
      </c>
      <c r="Z1098" s="26">
        <f>INDEX(检修、备用和必开!F:F,MATCH(统调负荷!$C1098,检修、备用和必开!$A:$A,0))</f>
        <v>980</v>
      </c>
      <c r="AA1098" s="26">
        <f t="shared" si="247"/>
        <v>68033.6</v>
      </c>
      <c r="AB1098" s="26">
        <v>354.85</v>
      </c>
      <c r="AC1098" s="26">
        <v>316.45</v>
      </c>
      <c r="AD1098" s="76">
        <f t="shared" si="248"/>
        <v>45669.4166666667</v>
      </c>
      <c r="AE1098" s="27">
        <f t="shared" si="249"/>
        <v>-2812.2</v>
      </c>
      <c r="AF1098" s="27">
        <f t="shared" si="250"/>
        <v>-7257.48</v>
      </c>
      <c r="AG1098" s="27">
        <f t="shared" si="251"/>
        <v>-392.200000000001</v>
      </c>
      <c r="AH1098" s="27">
        <f t="shared" si="252"/>
        <v>2941.2</v>
      </c>
      <c r="AI1098" s="27">
        <f t="shared" si="253"/>
        <v>1856.2</v>
      </c>
      <c r="AJ1098" s="27">
        <f t="shared" si="254"/>
        <v>40.0800000000002</v>
      </c>
      <c r="AK1098" s="26">
        <f>INDEX(检修、备用和必开!I:I,MATCH(统调负荷!$C1098,检修、备用和必开!$A:$A,0))</f>
        <v>7606.7777777778</v>
      </c>
    </row>
    <row r="1099" ht="13.8" spans="1:37">
      <c r="A1099" s="26">
        <f t="shared" si="242"/>
        <v>7</v>
      </c>
      <c r="B1099" s="26">
        <f t="shared" si="243"/>
        <v>10</v>
      </c>
      <c r="C1099" t="s">
        <v>33</v>
      </c>
      <c r="D1099" s="75">
        <v>0.427083333333333</v>
      </c>
      <c r="E1099" s="26">
        <v>91440</v>
      </c>
      <c r="F1099" s="26">
        <v>43824.99</v>
      </c>
      <c r="G1099" s="26">
        <v>14366</v>
      </c>
      <c r="H1099" s="26">
        <v>22443.9</v>
      </c>
      <c r="I1099" s="26">
        <v>12212</v>
      </c>
      <c r="J1099" s="26">
        <v>-1406.89</v>
      </c>
      <c r="K1099" s="26">
        <f t="shared" si="241"/>
        <v>37977.99</v>
      </c>
      <c r="L1099" s="27">
        <f t="shared" si="244"/>
        <v>1.79139548986136</v>
      </c>
      <c r="M1099" s="75">
        <v>0.427083333333333</v>
      </c>
      <c r="N1099" s="26">
        <v>88415.8</v>
      </c>
      <c r="O1099" s="26">
        <v>36746.79</v>
      </c>
      <c r="P1099" s="26">
        <v>14032.4</v>
      </c>
      <c r="Q1099" s="26">
        <v>24844.5</v>
      </c>
      <c r="R1099" s="26">
        <v>14178.9</v>
      </c>
      <c r="S1099" s="26">
        <v>-1386.79</v>
      </c>
      <c r="T1099" s="26">
        <f t="shared" si="245"/>
        <v>30899.79</v>
      </c>
      <c r="U1099" s="27">
        <f t="shared" si="246"/>
        <v>1.52082081976913</v>
      </c>
      <c r="V1099" s="26">
        <f>INDEX(检修、备用和必开!B:B,MATCH(统调负荷!$C1099,检修、备用和必开!$A:$A,0))</f>
        <v>25478.8</v>
      </c>
      <c r="W1099" s="26">
        <f>INDEX(检修、备用和必开!C:C,MATCH(统调负荷!$C1099,检修、备用和必开!$A:$A,0))</f>
        <v>0</v>
      </c>
      <c r="X1099" s="26">
        <f>INDEX(检修、备用和必开!D:D,MATCH(统调负荷!$C1099,检修、备用和必开!$A:$A,0))</f>
        <v>13835</v>
      </c>
      <c r="Y1099" s="26">
        <f>INDEX(检修、备用和必开!E:E,MATCH(统调负荷!$C1099,检修、备用和必开!$A:$A,0))</f>
        <v>5847</v>
      </c>
      <c r="Z1099" s="26">
        <f>INDEX(检修、备用和必开!F:F,MATCH(统调负荷!$C1099,检修、备用和必开!$A:$A,0))</f>
        <v>980</v>
      </c>
      <c r="AA1099" s="26">
        <f t="shared" si="247"/>
        <v>68033.6</v>
      </c>
      <c r="AB1099" s="26">
        <v>335.34</v>
      </c>
      <c r="AC1099" s="26">
        <v>300.7</v>
      </c>
      <c r="AD1099" s="76">
        <f t="shared" si="248"/>
        <v>45669.4270833333</v>
      </c>
      <c r="AE1099" s="27">
        <f t="shared" si="249"/>
        <v>-3024.2</v>
      </c>
      <c r="AF1099" s="27">
        <f t="shared" si="250"/>
        <v>-7078.2</v>
      </c>
      <c r="AG1099" s="27">
        <f t="shared" si="251"/>
        <v>-333.6</v>
      </c>
      <c r="AH1099" s="27">
        <f t="shared" si="252"/>
        <v>2400.6</v>
      </c>
      <c r="AI1099" s="27">
        <f t="shared" si="253"/>
        <v>1966.9</v>
      </c>
      <c r="AJ1099" s="27">
        <f t="shared" si="254"/>
        <v>20.1000000000001</v>
      </c>
      <c r="AK1099" s="26">
        <f>INDEX(检修、备用和必开!I:I,MATCH(统调负荷!$C1099,检修、备用和必开!$A:$A,0))</f>
        <v>7606.7777777778</v>
      </c>
    </row>
    <row r="1100" ht="13.8" spans="1:37">
      <c r="A1100" s="26">
        <f t="shared" si="242"/>
        <v>7</v>
      </c>
      <c r="B1100" s="26">
        <f t="shared" si="243"/>
        <v>10</v>
      </c>
      <c r="C1100" t="s">
        <v>33</v>
      </c>
      <c r="D1100" s="75">
        <v>0.4375</v>
      </c>
      <c r="E1100" s="26">
        <v>91190</v>
      </c>
      <c r="F1100" s="26">
        <v>43601.2</v>
      </c>
      <c r="G1100" s="26">
        <v>14060</v>
      </c>
      <c r="H1100" s="26">
        <v>22231.7</v>
      </c>
      <c r="I1100" s="26">
        <v>12704</v>
      </c>
      <c r="J1100" s="26">
        <v>-1406.9</v>
      </c>
      <c r="K1100" s="26">
        <f t="shared" si="241"/>
        <v>37754.2</v>
      </c>
      <c r="L1100" s="27">
        <f t="shared" si="244"/>
        <v>1.80201408055263</v>
      </c>
      <c r="M1100" s="75">
        <v>0.4375</v>
      </c>
      <c r="N1100" s="26">
        <v>88431.6</v>
      </c>
      <c r="O1100" s="26">
        <v>36394.53</v>
      </c>
      <c r="P1100" s="26">
        <v>13942.2</v>
      </c>
      <c r="Q1100" s="26">
        <v>24846.2</v>
      </c>
      <c r="R1100" s="26">
        <v>14581.1</v>
      </c>
      <c r="S1100" s="26">
        <v>-1332.43</v>
      </c>
      <c r="T1100" s="26">
        <f t="shared" si="245"/>
        <v>30547.53</v>
      </c>
      <c r="U1100" s="27">
        <f t="shared" si="246"/>
        <v>1.53289143273265</v>
      </c>
      <c r="V1100" s="26">
        <f>INDEX(检修、备用和必开!B:B,MATCH(统调负荷!$C1100,检修、备用和必开!$A:$A,0))</f>
        <v>25478.8</v>
      </c>
      <c r="W1100" s="26">
        <f>INDEX(检修、备用和必开!C:C,MATCH(统调负荷!$C1100,检修、备用和必开!$A:$A,0))</f>
        <v>0</v>
      </c>
      <c r="X1100" s="26">
        <f>INDEX(检修、备用和必开!D:D,MATCH(统调负荷!$C1100,检修、备用和必开!$A:$A,0))</f>
        <v>13835</v>
      </c>
      <c r="Y1100" s="26">
        <f>INDEX(检修、备用和必开!E:E,MATCH(统调负荷!$C1100,检修、备用和必开!$A:$A,0))</f>
        <v>5847</v>
      </c>
      <c r="Z1100" s="26">
        <f>INDEX(检修、备用和必开!F:F,MATCH(统调负荷!$C1100,检修、备用和必开!$A:$A,0))</f>
        <v>980</v>
      </c>
      <c r="AA1100" s="26">
        <f t="shared" si="247"/>
        <v>68033.6</v>
      </c>
      <c r="AB1100" s="26">
        <v>335.32</v>
      </c>
      <c r="AC1100" s="26">
        <v>317.5</v>
      </c>
      <c r="AD1100" s="76">
        <f t="shared" si="248"/>
        <v>45669.4375</v>
      </c>
      <c r="AE1100" s="27">
        <f t="shared" si="249"/>
        <v>-2758.39999999999</v>
      </c>
      <c r="AF1100" s="27">
        <f t="shared" si="250"/>
        <v>-7206.67</v>
      </c>
      <c r="AG1100" s="27">
        <f t="shared" si="251"/>
        <v>-117.799999999999</v>
      </c>
      <c r="AH1100" s="27">
        <f t="shared" si="252"/>
        <v>2614.5</v>
      </c>
      <c r="AI1100" s="27">
        <f t="shared" si="253"/>
        <v>1877.1</v>
      </c>
      <c r="AJ1100" s="27">
        <f t="shared" si="254"/>
        <v>74.47</v>
      </c>
      <c r="AK1100" s="26">
        <f>INDEX(检修、备用和必开!I:I,MATCH(统调负荷!$C1100,检修、备用和必开!$A:$A,0))</f>
        <v>7606.7777777778</v>
      </c>
    </row>
    <row r="1101" ht="13.8" spans="1:37">
      <c r="A1101" s="26">
        <f t="shared" si="242"/>
        <v>7</v>
      </c>
      <c r="B1101" s="26">
        <f t="shared" si="243"/>
        <v>10</v>
      </c>
      <c r="C1101" t="s">
        <v>33</v>
      </c>
      <c r="D1101" s="75">
        <v>0.447916666666667</v>
      </c>
      <c r="E1101" s="26">
        <v>90310</v>
      </c>
      <c r="F1101" s="26">
        <v>43613.9</v>
      </c>
      <c r="G1101" s="26">
        <v>13191</v>
      </c>
      <c r="H1101" s="26">
        <v>21784</v>
      </c>
      <c r="I1101" s="26">
        <v>13128</v>
      </c>
      <c r="J1101" s="26">
        <v>-1406.9</v>
      </c>
      <c r="K1101" s="26">
        <f t="shared" si="241"/>
        <v>37766.9</v>
      </c>
      <c r="L1101" s="27">
        <f t="shared" si="244"/>
        <v>1.80140811133559</v>
      </c>
      <c r="M1101" s="75">
        <v>0.447916666666667</v>
      </c>
      <c r="N1101" s="26">
        <v>88167</v>
      </c>
      <c r="O1101" s="26">
        <v>37070.54</v>
      </c>
      <c r="P1101" s="26">
        <v>13634.5</v>
      </c>
      <c r="Q1101" s="26">
        <v>23724.9</v>
      </c>
      <c r="R1101" s="26">
        <v>15084.5</v>
      </c>
      <c r="S1101" s="26">
        <v>-1347.44</v>
      </c>
      <c r="T1101" s="26">
        <f t="shared" si="245"/>
        <v>31223.54</v>
      </c>
      <c r="U1101" s="27">
        <f t="shared" si="246"/>
        <v>1.50989357400395</v>
      </c>
      <c r="V1101" s="26">
        <f>INDEX(检修、备用和必开!B:B,MATCH(统调负荷!$C1101,检修、备用和必开!$A:$A,0))</f>
        <v>25478.8</v>
      </c>
      <c r="W1101" s="26">
        <f>INDEX(检修、备用和必开!C:C,MATCH(统调负荷!$C1101,检修、备用和必开!$A:$A,0))</f>
        <v>0</v>
      </c>
      <c r="X1101" s="26">
        <f>INDEX(检修、备用和必开!D:D,MATCH(统调负荷!$C1101,检修、备用和必开!$A:$A,0))</f>
        <v>13835</v>
      </c>
      <c r="Y1101" s="26">
        <f>INDEX(检修、备用和必开!E:E,MATCH(统调负荷!$C1101,检修、备用和必开!$A:$A,0))</f>
        <v>5847</v>
      </c>
      <c r="Z1101" s="26">
        <f>INDEX(检修、备用和必开!F:F,MATCH(统调负荷!$C1101,检修、备用和必开!$A:$A,0))</f>
        <v>980</v>
      </c>
      <c r="AA1101" s="26">
        <f t="shared" si="247"/>
        <v>68033.6</v>
      </c>
      <c r="AB1101" s="26">
        <v>335.15</v>
      </c>
      <c r="AC1101" s="26">
        <v>327.36</v>
      </c>
      <c r="AD1101" s="76">
        <f t="shared" si="248"/>
        <v>45669.4479166667</v>
      </c>
      <c r="AE1101" s="27">
        <f t="shared" si="249"/>
        <v>-2143</v>
      </c>
      <c r="AF1101" s="27">
        <f t="shared" si="250"/>
        <v>-6543.36</v>
      </c>
      <c r="AG1101" s="27">
        <f t="shared" si="251"/>
        <v>443.5</v>
      </c>
      <c r="AH1101" s="27">
        <f t="shared" si="252"/>
        <v>1940.9</v>
      </c>
      <c r="AI1101" s="27">
        <f t="shared" si="253"/>
        <v>1956.5</v>
      </c>
      <c r="AJ1101" s="27">
        <f t="shared" si="254"/>
        <v>59.46</v>
      </c>
      <c r="AK1101" s="26">
        <f>INDEX(检修、备用和必开!I:I,MATCH(统调负荷!$C1101,检修、备用和必开!$A:$A,0))</f>
        <v>7606.7777777778</v>
      </c>
    </row>
    <row r="1102" ht="13.8" spans="1:37">
      <c r="A1102" s="26">
        <f t="shared" si="242"/>
        <v>7</v>
      </c>
      <c r="B1102" s="26">
        <f t="shared" si="243"/>
        <v>11</v>
      </c>
      <c r="C1102" t="s">
        <v>33</v>
      </c>
      <c r="D1102" s="75">
        <v>0.458333333333333</v>
      </c>
      <c r="E1102" s="26">
        <v>90370</v>
      </c>
      <c r="F1102" s="26">
        <v>43755.99</v>
      </c>
      <c r="G1102" s="26">
        <v>12959</v>
      </c>
      <c r="H1102" s="26">
        <v>21590.1</v>
      </c>
      <c r="I1102" s="26">
        <v>13472</v>
      </c>
      <c r="J1102" s="26">
        <v>-1407.09</v>
      </c>
      <c r="K1102" s="26">
        <f t="shared" si="241"/>
        <v>37908.99</v>
      </c>
      <c r="L1102" s="27">
        <f t="shared" si="244"/>
        <v>1.79465609608697</v>
      </c>
      <c r="M1102" s="75">
        <v>0.458333333333333</v>
      </c>
      <c r="N1102" s="26">
        <v>87825.5</v>
      </c>
      <c r="O1102" s="26">
        <v>37402.75</v>
      </c>
      <c r="P1102" s="26">
        <v>12725.4</v>
      </c>
      <c r="Q1102" s="26">
        <v>23711.8</v>
      </c>
      <c r="R1102" s="26">
        <v>15356.6</v>
      </c>
      <c r="S1102" s="26">
        <v>-1371.05</v>
      </c>
      <c r="T1102" s="26">
        <f t="shared" si="245"/>
        <v>31555.75</v>
      </c>
      <c r="U1102" s="27">
        <f t="shared" si="246"/>
        <v>1.49884282590616</v>
      </c>
      <c r="V1102" s="26">
        <f>INDEX(检修、备用和必开!B:B,MATCH(统调负荷!$C1102,检修、备用和必开!$A:$A,0))</f>
        <v>25478.8</v>
      </c>
      <c r="W1102" s="26">
        <f>INDEX(检修、备用和必开!C:C,MATCH(统调负荷!$C1102,检修、备用和必开!$A:$A,0))</f>
        <v>0</v>
      </c>
      <c r="X1102" s="26">
        <f>INDEX(检修、备用和必开!D:D,MATCH(统调负荷!$C1102,检修、备用和必开!$A:$A,0))</f>
        <v>13835</v>
      </c>
      <c r="Y1102" s="26">
        <f>INDEX(检修、备用和必开!E:E,MATCH(统调负荷!$C1102,检修、备用和必开!$A:$A,0))</f>
        <v>5847</v>
      </c>
      <c r="Z1102" s="26">
        <f>INDEX(检修、备用和必开!F:F,MATCH(统调负荷!$C1102,检修、备用和必开!$A:$A,0))</f>
        <v>980</v>
      </c>
      <c r="AA1102" s="26">
        <f t="shared" si="247"/>
        <v>68033.6</v>
      </c>
      <c r="AB1102" s="26">
        <v>342.92</v>
      </c>
      <c r="AC1102" s="26">
        <v>319.26</v>
      </c>
      <c r="AD1102" s="76">
        <f t="shared" si="248"/>
        <v>45669.4583333333</v>
      </c>
      <c r="AE1102" s="27">
        <f t="shared" si="249"/>
        <v>-2544.5</v>
      </c>
      <c r="AF1102" s="27">
        <f t="shared" si="250"/>
        <v>-6353.24</v>
      </c>
      <c r="AG1102" s="27">
        <f t="shared" si="251"/>
        <v>-233.6</v>
      </c>
      <c r="AH1102" s="27">
        <f t="shared" si="252"/>
        <v>2121.7</v>
      </c>
      <c r="AI1102" s="27">
        <f t="shared" si="253"/>
        <v>1884.6</v>
      </c>
      <c r="AJ1102" s="27">
        <f t="shared" si="254"/>
        <v>36.04</v>
      </c>
      <c r="AK1102" s="26">
        <f>INDEX(检修、备用和必开!I:I,MATCH(统调负荷!$C1102,检修、备用和必开!$A:$A,0))</f>
        <v>7606.7777777778</v>
      </c>
    </row>
    <row r="1103" ht="13.8" spans="1:37">
      <c r="A1103" s="26">
        <f t="shared" si="242"/>
        <v>7</v>
      </c>
      <c r="B1103" s="26">
        <f t="shared" si="243"/>
        <v>11</v>
      </c>
      <c r="C1103" t="s">
        <v>33</v>
      </c>
      <c r="D1103" s="75">
        <v>0.46875</v>
      </c>
      <c r="E1103" s="26">
        <v>90180</v>
      </c>
      <c r="F1103" s="26">
        <v>42584.3</v>
      </c>
      <c r="G1103" s="26">
        <v>13659</v>
      </c>
      <c r="H1103" s="26">
        <v>21579.4</v>
      </c>
      <c r="I1103" s="26">
        <v>13764</v>
      </c>
      <c r="J1103" s="26">
        <v>-1406.7</v>
      </c>
      <c r="K1103" s="26">
        <f t="shared" si="241"/>
        <v>36737.3</v>
      </c>
      <c r="L1103" s="27">
        <f t="shared" si="244"/>
        <v>1.85189439615867</v>
      </c>
      <c r="M1103" s="75">
        <v>0.46875</v>
      </c>
      <c r="N1103" s="26">
        <v>87119.4</v>
      </c>
      <c r="O1103" s="26">
        <v>36054.38</v>
      </c>
      <c r="P1103" s="26">
        <v>12990.6</v>
      </c>
      <c r="Q1103" s="26">
        <v>23842.3</v>
      </c>
      <c r="R1103" s="26">
        <v>15574.7</v>
      </c>
      <c r="S1103" s="26">
        <v>-1342.58</v>
      </c>
      <c r="T1103" s="26">
        <f t="shared" si="245"/>
        <v>30207.38</v>
      </c>
      <c r="U1103" s="27">
        <f t="shared" si="246"/>
        <v>1.54473032565452</v>
      </c>
      <c r="V1103" s="26">
        <f>INDEX(检修、备用和必开!B:B,MATCH(统调负荷!$C1103,检修、备用和必开!$A:$A,0))</f>
        <v>25478.8</v>
      </c>
      <c r="W1103" s="26">
        <f>INDEX(检修、备用和必开!C:C,MATCH(统调负荷!$C1103,检修、备用和必开!$A:$A,0))</f>
        <v>0</v>
      </c>
      <c r="X1103" s="26">
        <f>INDEX(检修、备用和必开!D:D,MATCH(统调负荷!$C1103,检修、备用和必开!$A:$A,0))</f>
        <v>13835</v>
      </c>
      <c r="Y1103" s="26">
        <f>INDEX(检修、备用和必开!E:E,MATCH(统调负荷!$C1103,检修、备用和必开!$A:$A,0))</f>
        <v>5847</v>
      </c>
      <c r="Z1103" s="26">
        <f>INDEX(检修、备用和必开!F:F,MATCH(统调负荷!$C1103,检修、备用和必开!$A:$A,0))</f>
        <v>980</v>
      </c>
      <c r="AA1103" s="26">
        <f t="shared" si="247"/>
        <v>68033.6</v>
      </c>
      <c r="AB1103" s="26">
        <v>340.04</v>
      </c>
      <c r="AC1103" s="26">
        <v>308.12</v>
      </c>
      <c r="AD1103" s="76">
        <f t="shared" si="248"/>
        <v>45669.46875</v>
      </c>
      <c r="AE1103" s="27">
        <f t="shared" si="249"/>
        <v>-3060.60000000001</v>
      </c>
      <c r="AF1103" s="27">
        <f t="shared" si="250"/>
        <v>-6529.92000000001</v>
      </c>
      <c r="AG1103" s="27">
        <f t="shared" si="251"/>
        <v>-668.4</v>
      </c>
      <c r="AH1103" s="27">
        <f t="shared" si="252"/>
        <v>2262.9</v>
      </c>
      <c r="AI1103" s="27">
        <f t="shared" si="253"/>
        <v>1810.7</v>
      </c>
      <c r="AJ1103" s="27">
        <f t="shared" si="254"/>
        <v>64.1200000000001</v>
      </c>
      <c r="AK1103" s="26">
        <f>INDEX(检修、备用和必开!I:I,MATCH(统调负荷!$C1103,检修、备用和必开!$A:$A,0))</f>
        <v>7606.7777777778</v>
      </c>
    </row>
    <row r="1104" ht="13.8" spans="1:37">
      <c r="A1104" s="26">
        <f t="shared" si="242"/>
        <v>7</v>
      </c>
      <c r="B1104" s="26">
        <f t="shared" si="243"/>
        <v>11</v>
      </c>
      <c r="C1104" t="s">
        <v>33</v>
      </c>
      <c r="D1104" s="75">
        <v>0.479166666666667</v>
      </c>
      <c r="E1104" s="26">
        <v>88680</v>
      </c>
      <c r="F1104" s="26">
        <v>42366.2</v>
      </c>
      <c r="G1104" s="26">
        <v>12939</v>
      </c>
      <c r="H1104" s="26">
        <v>20786.7</v>
      </c>
      <c r="I1104" s="26">
        <v>13995</v>
      </c>
      <c r="J1104" s="26">
        <v>-1406.9</v>
      </c>
      <c r="K1104" s="26">
        <f t="shared" si="241"/>
        <v>36519.2</v>
      </c>
      <c r="L1104" s="27">
        <f t="shared" si="244"/>
        <v>1.86295428158339</v>
      </c>
      <c r="M1104" s="75">
        <v>0.479166666666667</v>
      </c>
      <c r="N1104" s="26">
        <v>86339.4</v>
      </c>
      <c r="O1104" s="26">
        <v>35668.69</v>
      </c>
      <c r="P1104" s="26">
        <v>13001.2</v>
      </c>
      <c r="Q1104" s="26">
        <v>23288.9</v>
      </c>
      <c r="R1104" s="26">
        <v>15686.5</v>
      </c>
      <c r="S1104" s="26">
        <v>-1305.89</v>
      </c>
      <c r="T1104" s="26">
        <f t="shared" si="245"/>
        <v>29821.69</v>
      </c>
      <c r="U1104" s="27">
        <f t="shared" si="246"/>
        <v>1.55837742165061</v>
      </c>
      <c r="V1104" s="26">
        <f>INDEX(检修、备用和必开!B:B,MATCH(统调负荷!$C1104,检修、备用和必开!$A:$A,0))</f>
        <v>25478.8</v>
      </c>
      <c r="W1104" s="26">
        <f>INDEX(检修、备用和必开!C:C,MATCH(统调负荷!$C1104,检修、备用和必开!$A:$A,0))</f>
        <v>0</v>
      </c>
      <c r="X1104" s="26">
        <f>INDEX(检修、备用和必开!D:D,MATCH(统调负荷!$C1104,检修、备用和必开!$A:$A,0))</f>
        <v>13835</v>
      </c>
      <c r="Y1104" s="26">
        <f>INDEX(检修、备用和必开!E:E,MATCH(统调负荷!$C1104,检修、备用和必开!$A:$A,0))</f>
        <v>5847</v>
      </c>
      <c r="Z1104" s="26">
        <f>INDEX(检修、备用和必开!F:F,MATCH(统调负荷!$C1104,检修、备用和必开!$A:$A,0))</f>
        <v>980</v>
      </c>
      <c r="AA1104" s="26">
        <f t="shared" si="247"/>
        <v>68033.6</v>
      </c>
      <c r="AB1104" s="26">
        <v>338.05</v>
      </c>
      <c r="AC1104" s="26">
        <v>202.57</v>
      </c>
      <c r="AD1104" s="76">
        <f t="shared" si="248"/>
        <v>45669.4791666667</v>
      </c>
      <c r="AE1104" s="27">
        <f t="shared" si="249"/>
        <v>-2340.60000000001</v>
      </c>
      <c r="AF1104" s="27">
        <f t="shared" si="250"/>
        <v>-6697.50999999999</v>
      </c>
      <c r="AG1104" s="27">
        <f t="shared" si="251"/>
        <v>62.2000000000007</v>
      </c>
      <c r="AH1104" s="27">
        <f t="shared" si="252"/>
        <v>2502.2</v>
      </c>
      <c r="AI1104" s="27">
        <f t="shared" si="253"/>
        <v>1691.5</v>
      </c>
      <c r="AJ1104" s="27">
        <f t="shared" si="254"/>
        <v>101.01</v>
      </c>
      <c r="AK1104" s="26">
        <f>INDEX(检修、备用和必开!I:I,MATCH(统调负荷!$C1104,检修、备用和必开!$A:$A,0))</f>
        <v>7606.7777777778</v>
      </c>
    </row>
    <row r="1105" ht="13.8" spans="1:37">
      <c r="A1105" s="26">
        <f t="shared" si="242"/>
        <v>7</v>
      </c>
      <c r="B1105" s="26">
        <f t="shared" si="243"/>
        <v>11</v>
      </c>
      <c r="C1105" t="s">
        <v>33</v>
      </c>
      <c r="D1105" s="75">
        <v>0.489583333333333</v>
      </c>
      <c r="E1105" s="26">
        <v>86350</v>
      </c>
      <c r="F1105" s="26">
        <v>41161.99</v>
      </c>
      <c r="G1105" s="26">
        <v>12508</v>
      </c>
      <c r="H1105" s="26">
        <v>19964.7</v>
      </c>
      <c r="I1105" s="26">
        <v>14122</v>
      </c>
      <c r="J1105" s="26">
        <v>-1406.69</v>
      </c>
      <c r="K1105" s="26">
        <f t="shared" si="241"/>
        <v>35314.99</v>
      </c>
      <c r="L1105" s="27">
        <f t="shared" si="244"/>
        <v>1.92647937886999</v>
      </c>
      <c r="M1105" s="75">
        <v>0.489583333333333</v>
      </c>
      <c r="N1105" s="26">
        <v>84035.5</v>
      </c>
      <c r="O1105" s="26">
        <v>34190.67</v>
      </c>
      <c r="P1105" s="26">
        <v>12922.5</v>
      </c>
      <c r="Q1105" s="26">
        <v>22398.6</v>
      </c>
      <c r="R1105" s="26">
        <v>15857.5</v>
      </c>
      <c r="S1105" s="26">
        <v>-1333.77</v>
      </c>
      <c r="T1105" s="26">
        <f t="shared" si="245"/>
        <v>28343.67</v>
      </c>
      <c r="U1105" s="27">
        <f t="shared" si="246"/>
        <v>1.61298590021923</v>
      </c>
      <c r="V1105" s="26">
        <f>INDEX(检修、备用和必开!B:B,MATCH(统调负荷!$C1105,检修、备用和必开!$A:$A,0))</f>
        <v>25478.8</v>
      </c>
      <c r="W1105" s="26">
        <f>INDEX(检修、备用和必开!C:C,MATCH(统调负荷!$C1105,检修、备用和必开!$A:$A,0))</f>
        <v>0</v>
      </c>
      <c r="X1105" s="26">
        <f>INDEX(检修、备用和必开!D:D,MATCH(统调负荷!$C1105,检修、备用和必开!$A:$A,0))</f>
        <v>13835</v>
      </c>
      <c r="Y1105" s="26">
        <f>INDEX(检修、备用和必开!E:E,MATCH(统调负荷!$C1105,检修、备用和必开!$A:$A,0))</f>
        <v>5847</v>
      </c>
      <c r="Z1105" s="26">
        <f>INDEX(检修、备用和必开!F:F,MATCH(统调负荷!$C1105,检修、备用和必开!$A:$A,0))</f>
        <v>980</v>
      </c>
      <c r="AA1105" s="26">
        <f t="shared" si="247"/>
        <v>68033.6</v>
      </c>
      <c r="AB1105" s="26">
        <v>337.55</v>
      </c>
      <c r="AC1105" s="26">
        <v>294.25</v>
      </c>
      <c r="AD1105" s="76">
        <f t="shared" si="248"/>
        <v>45669.4895833333</v>
      </c>
      <c r="AE1105" s="27">
        <f t="shared" si="249"/>
        <v>-2314.5</v>
      </c>
      <c r="AF1105" s="27">
        <f t="shared" si="250"/>
        <v>-6971.32</v>
      </c>
      <c r="AG1105" s="27">
        <f t="shared" si="251"/>
        <v>414.5</v>
      </c>
      <c r="AH1105" s="27">
        <f t="shared" si="252"/>
        <v>2433.9</v>
      </c>
      <c r="AI1105" s="27">
        <f t="shared" si="253"/>
        <v>1735.5</v>
      </c>
      <c r="AJ1105" s="27">
        <f t="shared" si="254"/>
        <v>72.9200000000001</v>
      </c>
      <c r="AK1105" s="26">
        <f>INDEX(检修、备用和必开!I:I,MATCH(统调负荷!$C1105,检修、备用和必开!$A:$A,0))</f>
        <v>7606.7777777778</v>
      </c>
    </row>
    <row r="1106" ht="13.8" spans="1:37">
      <c r="A1106" s="26">
        <f t="shared" si="242"/>
        <v>7</v>
      </c>
      <c r="B1106" s="26">
        <f t="shared" si="243"/>
        <v>12</v>
      </c>
      <c r="C1106" t="s">
        <v>33</v>
      </c>
      <c r="D1106" s="75">
        <v>0.5</v>
      </c>
      <c r="E1106" s="26">
        <v>81540</v>
      </c>
      <c r="F1106" s="26">
        <v>38131.59</v>
      </c>
      <c r="G1106" s="26">
        <v>11410</v>
      </c>
      <c r="H1106" s="26">
        <v>19172.3</v>
      </c>
      <c r="I1106" s="26">
        <v>14233</v>
      </c>
      <c r="J1106" s="26">
        <v>-1406.89</v>
      </c>
      <c r="K1106" s="26">
        <f t="shared" si="241"/>
        <v>32284.59</v>
      </c>
      <c r="L1106" s="27">
        <f t="shared" si="244"/>
        <v>2.10730878106242</v>
      </c>
      <c r="M1106" s="75">
        <v>0.5</v>
      </c>
      <c r="N1106" s="26">
        <v>78525.7</v>
      </c>
      <c r="O1106" s="26">
        <v>31103.81</v>
      </c>
      <c r="P1106" s="26">
        <v>11523.8</v>
      </c>
      <c r="Q1106" s="26">
        <v>21368.6</v>
      </c>
      <c r="R1106" s="26">
        <v>15862.6</v>
      </c>
      <c r="S1106" s="26">
        <v>-1333.11</v>
      </c>
      <c r="T1106" s="26">
        <f t="shared" si="245"/>
        <v>25256.81</v>
      </c>
      <c r="U1106" s="27">
        <f t="shared" si="246"/>
        <v>1.74035430950882</v>
      </c>
      <c r="V1106" s="26">
        <f>INDEX(检修、备用和必开!B:B,MATCH(统调负荷!$C1106,检修、备用和必开!$A:$A,0))</f>
        <v>25478.8</v>
      </c>
      <c r="W1106" s="26">
        <f>INDEX(检修、备用和必开!C:C,MATCH(统调负荷!$C1106,检修、备用和必开!$A:$A,0))</f>
        <v>0</v>
      </c>
      <c r="X1106" s="26">
        <f>INDEX(检修、备用和必开!D:D,MATCH(统调负荷!$C1106,检修、备用和必开!$A:$A,0))</f>
        <v>13835</v>
      </c>
      <c r="Y1106" s="26">
        <f>INDEX(检修、备用和必开!E:E,MATCH(统调负荷!$C1106,检修、备用和必开!$A:$A,0))</f>
        <v>5847</v>
      </c>
      <c r="Z1106" s="26">
        <f>INDEX(检修、备用和必开!F:F,MATCH(统调负荷!$C1106,检修、备用和必开!$A:$A,0))</f>
        <v>980</v>
      </c>
      <c r="AA1106" s="26">
        <f t="shared" si="247"/>
        <v>68033.6</v>
      </c>
      <c r="AB1106" s="26">
        <v>291.2</v>
      </c>
      <c r="AC1106" s="26">
        <v>0</v>
      </c>
      <c r="AD1106" s="76">
        <f t="shared" si="248"/>
        <v>45669.5</v>
      </c>
      <c r="AE1106" s="27">
        <f t="shared" si="249"/>
        <v>-3014.3</v>
      </c>
      <c r="AF1106" s="27">
        <f t="shared" si="250"/>
        <v>-7027.78</v>
      </c>
      <c r="AG1106" s="27">
        <f t="shared" si="251"/>
        <v>113.799999999999</v>
      </c>
      <c r="AH1106" s="27">
        <f t="shared" si="252"/>
        <v>2196.3</v>
      </c>
      <c r="AI1106" s="27">
        <f t="shared" si="253"/>
        <v>1629.6</v>
      </c>
      <c r="AJ1106" s="27">
        <f t="shared" si="254"/>
        <v>73.7800000000002</v>
      </c>
      <c r="AK1106" s="26">
        <f>INDEX(检修、备用和必开!I:I,MATCH(统调负荷!$C1106,检修、备用和必开!$A:$A,0))</f>
        <v>7606.7777777778</v>
      </c>
    </row>
    <row r="1107" ht="13.8" spans="1:37">
      <c r="A1107" s="26">
        <f t="shared" si="242"/>
        <v>7</v>
      </c>
      <c r="B1107" s="26">
        <f t="shared" si="243"/>
        <v>12</v>
      </c>
      <c r="C1107" t="s">
        <v>33</v>
      </c>
      <c r="D1107" s="75">
        <v>0.510416666666667</v>
      </c>
      <c r="E1107" s="26">
        <v>81270</v>
      </c>
      <c r="F1107" s="26">
        <v>38449.2</v>
      </c>
      <c r="G1107" s="26">
        <v>10854</v>
      </c>
      <c r="H1107" s="26">
        <v>19076.7</v>
      </c>
      <c r="I1107" s="26">
        <v>14297</v>
      </c>
      <c r="J1107" s="26">
        <v>-1406.9</v>
      </c>
      <c r="K1107" s="26">
        <f t="shared" si="241"/>
        <v>32602.2</v>
      </c>
      <c r="L1107" s="27">
        <f t="shared" si="244"/>
        <v>2.08677941979376</v>
      </c>
      <c r="M1107" s="75">
        <v>0.510416666666667</v>
      </c>
      <c r="N1107" s="26">
        <v>79239.9</v>
      </c>
      <c r="O1107" s="26">
        <v>32189.09</v>
      </c>
      <c r="P1107" s="26">
        <v>10711.3</v>
      </c>
      <c r="Q1107" s="26">
        <v>21761.9</v>
      </c>
      <c r="R1107" s="26">
        <v>15922.7</v>
      </c>
      <c r="S1107" s="26">
        <v>-1345.09</v>
      </c>
      <c r="T1107" s="26">
        <f t="shared" si="245"/>
        <v>26342.09</v>
      </c>
      <c r="U1107" s="27">
        <f t="shared" si="246"/>
        <v>1.69334314655442</v>
      </c>
      <c r="V1107" s="26">
        <f>INDEX(检修、备用和必开!B:B,MATCH(统调负荷!$C1107,检修、备用和必开!$A:$A,0))</f>
        <v>25478.8</v>
      </c>
      <c r="W1107" s="26">
        <f>INDEX(检修、备用和必开!C:C,MATCH(统调负荷!$C1107,检修、备用和必开!$A:$A,0))</f>
        <v>0</v>
      </c>
      <c r="X1107" s="26">
        <f>INDEX(检修、备用和必开!D:D,MATCH(统调负荷!$C1107,检修、备用和必开!$A:$A,0))</f>
        <v>13835</v>
      </c>
      <c r="Y1107" s="26">
        <f>INDEX(检修、备用和必开!E:E,MATCH(统调负荷!$C1107,检修、备用和必开!$A:$A,0))</f>
        <v>5847</v>
      </c>
      <c r="Z1107" s="26">
        <f>INDEX(检修、备用和必开!F:F,MATCH(统调负荷!$C1107,检修、备用和必开!$A:$A,0))</f>
        <v>980</v>
      </c>
      <c r="AA1107" s="26">
        <f t="shared" si="247"/>
        <v>68033.6</v>
      </c>
      <c r="AB1107" s="26">
        <v>287.94</v>
      </c>
      <c r="AC1107" s="26">
        <v>187.49</v>
      </c>
      <c r="AD1107" s="76">
        <f t="shared" si="248"/>
        <v>45669.5104166667</v>
      </c>
      <c r="AE1107" s="27">
        <f t="shared" si="249"/>
        <v>-2030.10000000001</v>
      </c>
      <c r="AF1107" s="27">
        <f t="shared" si="250"/>
        <v>-6260.11</v>
      </c>
      <c r="AG1107" s="27">
        <f t="shared" si="251"/>
        <v>-142.700000000001</v>
      </c>
      <c r="AH1107" s="27">
        <f t="shared" si="252"/>
        <v>2685.2</v>
      </c>
      <c r="AI1107" s="27">
        <f t="shared" si="253"/>
        <v>1625.7</v>
      </c>
      <c r="AJ1107" s="27">
        <f t="shared" si="254"/>
        <v>61.8100000000002</v>
      </c>
      <c r="AK1107" s="26">
        <f>INDEX(检修、备用和必开!I:I,MATCH(统调负荷!$C1107,检修、备用和必开!$A:$A,0))</f>
        <v>7606.7777777778</v>
      </c>
    </row>
    <row r="1108" ht="13.8" spans="1:37">
      <c r="A1108" s="26">
        <f t="shared" si="242"/>
        <v>7</v>
      </c>
      <c r="B1108" s="26">
        <f t="shared" si="243"/>
        <v>12</v>
      </c>
      <c r="C1108" t="s">
        <v>33</v>
      </c>
      <c r="D1108" s="75">
        <v>0.520833333333333</v>
      </c>
      <c r="E1108" s="26">
        <v>80690</v>
      </c>
      <c r="F1108" s="26">
        <v>38497.4</v>
      </c>
      <c r="G1108" s="26">
        <v>10292</v>
      </c>
      <c r="H1108" s="26">
        <v>18995.5</v>
      </c>
      <c r="I1108" s="26">
        <v>14312</v>
      </c>
      <c r="J1108" s="26">
        <v>-1406.9</v>
      </c>
      <c r="K1108" s="26">
        <f t="shared" si="241"/>
        <v>32650.4</v>
      </c>
      <c r="L1108" s="27">
        <f t="shared" si="244"/>
        <v>2.08369882145395</v>
      </c>
      <c r="M1108" s="75">
        <v>0.520833333333333</v>
      </c>
      <c r="N1108" s="26">
        <v>78746.3</v>
      </c>
      <c r="O1108" s="26">
        <v>32467.24</v>
      </c>
      <c r="P1108" s="26">
        <v>10807.7</v>
      </c>
      <c r="Q1108" s="26">
        <v>20890.3</v>
      </c>
      <c r="R1108" s="26">
        <v>15936.1</v>
      </c>
      <c r="S1108" s="26">
        <v>-1355.04</v>
      </c>
      <c r="T1108" s="26">
        <f t="shared" si="245"/>
        <v>26620.24</v>
      </c>
      <c r="U1108" s="27">
        <f t="shared" si="246"/>
        <v>1.68170056585995</v>
      </c>
      <c r="V1108" s="26">
        <f>INDEX(检修、备用和必开!B:B,MATCH(统调负荷!$C1108,检修、备用和必开!$A:$A,0))</f>
        <v>25478.8</v>
      </c>
      <c r="W1108" s="26">
        <f>INDEX(检修、备用和必开!C:C,MATCH(统调负荷!$C1108,检修、备用和必开!$A:$A,0))</f>
        <v>0</v>
      </c>
      <c r="X1108" s="26">
        <f>INDEX(检修、备用和必开!D:D,MATCH(统调负荷!$C1108,检修、备用和必开!$A:$A,0))</f>
        <v>13835</v>
      </c>
      <c r="Y1108" s="26">
        <f>INDEX(检修、备用和必开!E:E,MATCH(统调负荷!$C1108,检修、备用和必开!$A:$A,0))</f>
        <v>5847</v>
      </c>
      <c r="Z1108" s="26">
        <f>INDEX(检修、备用和必开!F:F,MATCH(统调负荷!$C1108,检修、备用和必开!$A:$A,0))</f>
        <v>980</v>
      </c>
      <c r="AA1108" s="26">
        <f t="shared" si="247"/>
        <v>68033.6</v>
      </c>
      <c r="AB1108" s="26">
        <v>289.03</v>
      </c>
      <c r="AC1108" s="26">
        <v>299.43</v>
      </c>
      <c r="AD1108" s="76">
        <f t="shared" si="248"/>
        <v>45669.5208333333</v>
      </c>
      <c r="AE1108" s="27">
        <f t="shared" si="249"/>
        <v>-1943.7</v>
      </c>
      <c r="AF1108" s="27">
        <f t="shared" si="250"/>
        <v>-6030.16</v>
      </c>
      <c r="AG1108" s="27">
        <f t="shared" si="251"/>
        <v>515.700000000001</v>
      </c>
      <c r="AH1108" s="27">
        <f t="shared" si="252"/>
        <v>1894.8</v>
      </c>
      <c r="AI1108" s="27">
        <f t="shared" si="253"/>
        <v>1624.1</v>
      </c>
      <c r="AJ1108" s="27">
        <f t="shared" si="254"/>
        <v>51.8600000000001</v>
      </c>
      <c r="AK1108" s="26">
        <f>INDEX(检修、备用和必开!I:I,MATCH(统调负荷!$C1108,检修、备用和必开!$A:$A,0))</f>
        <v>7606.7777777778</v>
      </c>
    </row>
    <row r="1109" ht="13.8" spans="1:37">
      <c r="A1109" s="26">
        <f t="shared" si="242"/>
        <v>7</v>
      </c>
      <c r="B1109" s="26">
        <f t="shared" si="243"/>
        <v>12</v>
      </c>
      <c r="C1109" t="s">
        <v>33</v>
      </c>
      <c r="D1109" s="75">
        <v>0.53125</v>
      </c>
      <c r="E1109" s="26">
        <v>81000</v>
      </c>
      <c r="F1109" s="26">
        <v>38889.8</v>
      </c>
      <c r="G1109" s="26">
        <v>10292</v>
      </c>
      <c r="H1109" s="26">
        <v>18912.9</v>
      </c>
      <c r="I1109" s="26">
        <v>14312</v>
      </c>
      <c r="J1109" s="26">
        <v>-1406.7</v>
      </c>
      <c r="K1109" s="26">
        <f t="shared" si="241"/>
        <v>33042.8</v>
      </c>
      <c r="L1109" s="27">
        <f t="shared" si="244"/>
        <v>2.05895384168412</v>
      </c>
      <c r="M1109" s="75">
        <v>0.53125</v>
      </c>
      <c r="N1109" s="26">
        <v>78529.9</v>
      </c>
      <c r="O1109" s="26">
        <v>32436.66</v>
      </c>
      <c r="P1109" s="26">
        <v>10707.8</v>
      </c>
      <c r="Q1109" s="26">
        <v>20791.7</v>
      </c>
      <c r="R1109" s="26">
        <v>15971.4</v>
      </c>
      <c r="S1109" s="26">
        <v>-1377.66</v>
      </c>
      <c r="T1109" s="26">
        <f t="shared" si="245"/>
        <v>26589.66</v>
      </c>
      <c r="U1109" s="27">
        <f t="shared" si="246"/>
        <v>1.68297272011688</v>
      </c>
      <c r="V1109" s="26">
        <f>INDEX(检修、备用和必开!B:B,MATCH(统调负荷!$C1109,检修、备用和必开!$A:$A,0))</f>
        <v>25478.8</v>
      </c>
      <c r="W1109" s="26">
        <f>INDEX(检修、备用和必开!C:C,MATCH(统调负荷!$C1109,检修、备用和必开!$A:$A,0))</f>
        <v>0</v>
      </c>
      <c r="X1109" s="26">
        <f>INDEX(检修、备用和必开!D:D,MATCH(统调负荷!$C1109,检修、备用和必开!$A:$A,0))</f>
        <v>13835</v>
      </c>
      <c r="Y1109" s="26">
        <f>INDEX(检修、备用和必开!E:E,MATCH(统调负荷!$C1109,检修、备用和必开!$A:$A,0))</f>
        <v>5847</v>
      </c>
      <c r="Z1109" s="26">
        <f>INDEX(检修、备用和必开!F:F,MATCH(统调负荷!$C1109,检修、备用和必开!$A:$A,0))</f>
        <v>980</v>
      </c>
      <c r="AA1109" s="26">
        <f t="shared" si="247"/>
        <v>68033.6</v>
      </c>
      <c r="AB1109" s="26">
        <v>287.97</v>
      </c>
      <c r="AC1109" s="26">
        <v>7.06</v>
      </c>
      <c r="AD1109" s="76">
        <f t="shared" si="248"/>
        <v>45669.53125</v>
      </c>
      <c r="AE1109" s="27">
        <f t="shared" si="249"/>
        <v>-2470.10000000001</v>
      </c>
      <c r="AF1109" s="27">
        <f t="shared" si="250"/>
        <v>-6453.14</v>
      </c>
      <c r="AG1109" s="27">
        <f t="shared" si="251"/>
        <v>415.799999999999</v>
      </c>
      <c r="AH1109" s="27">
        <f t="shared" si="252"/>
        <v>1878.8</v>
      </c>
      <c r="AI1109" s="27">
        <f t="shared" si="253"/>
        <v>1659.4</v>
      </c>
      <c r="AJ1109" s="27">
        <f t="shared" si="254"/>
        <v>29.04</v>
      </c>
      <c r="AK1109" s="26">
        <f>INDEX(检修、备用和必开!I:I,MATCH(统调负荷!$C1109,检修、备用和必开!$A:$A,0))</f>
        <v>7606.7777777778</v>
      </c>
    </row>
    <row r="1110" ht="13.8" spans="1:37">
      <c r="A1110" s="26">
        <f t="shared" si="242"/>
        <v>7</v>
      </c>
      <c r="B1110" s="26">
        <f t="shared" si="243"/>
        <v>13</v>
      </c>
      <c r="C1110" t="s">
        <v>33</v>
      </c>
      <c r="D1110" s="75">
        <v>0.541666666666667</v>
      </c>
      <c r="E1110" s="26">
        <v>80790</v>
      </c>
      <c r="F1110" s="26">
        <v>38544.5</v>
      </c>
      <c r="G1110" s="26">
        <v>10292</v>
      </c>
      <c r="H1110" s="26">
        <v>19092.4</v>
      </c>
      <c r="I1110" s="26">
        <v>14268</v>
      </c>
      <c r="J1110" s="26">
        <v>-1406.9</v>
      </c>
      <c r="K1110" s="26">
        <f t="shared" si="241"/>
        <v>32697.5</v>
      </c>
      <c r="L1110" s="27">
        <f t="shared" si="244"/>
        <v>2.0806973010169</v>
      </c>
      <c r="M1110" s="75">
        <v>0.541666666666667</v>
      </c>
      <c r="N1110" s="26">
        <v>78487.3</v>
      </c>
      <c r="O1110" s="26">
        <v>32665.51</v>
      </c>
      <c r="P1110" s="26">
        <v>10048.9</v>
      </c>
      <c r="Q1110" s="26">
        <v>21092.7</v>
      </c>
      <c r="R1110" s="26">
        <v>15968.9</v>
      </c>
      <c r="S1110" s="26">
        <v>-1288.71</v>
      </c>
      <c r="T1110" s="26">
        <f t="shared" si="245"/>
        <v>26818.51</v>
      </c>
      <c r="U1110" s="27">
        <f t="shared" si="246"/>
        <v>1.67349879506099</v>
      </c>
      <c r="V1110" s="26">
        <f>INDEX(检修、备用和必开!B:B,MATCH(统调负荷!$C1110,检修、备用和必开!$A:$A,0))</f>
        <v>25478.8</v>
      </c>
      <c r="W1110" s="26">
        <f>INDEX(检修、备用和必开!C:C,MATCH(统调负荷!$C1110,检修、备用和必开!$A:$A,0))</f>
        <v>0</v>
      </c>
      <c r="X1110" s="26">
        <f>INDEX(检修、备用和必开!D:D,MATCH(统调负荷!$C1110,检修、备用和必开!$A:$A,0))</f>
        <v>13835</v>
      </c>
      <c r="Y1110" s="26">
        <f>INDEX(检修、备用和必开!E:E,MATCH(统调负荷!$C1110,检修、备用和必开!$A:$A,0))</f>
        <v>5847</v>
      </c>
      <c r="Z1110" s="26">
        <f>INDEX(检修、备用和必开!F:F,MATCH(统调负荷!$C1110,检修、备用和必开!$A:$A,0))</f>
        <v>980</v>
      </c>
      <c r="AA1110" s="26">
        <f t="shared" si="247"/>
        <v>68033.6</v>
      </c>
      <c r="AB1110" s="26">
        <v>283.7</v>
      </c>
      <c r="AC1110" s="26">
        <v>189.89</v>
      </c>
      <c r="AD1110" s="76">
        <f t="shared" si="248"/>
        <v>45669.5416666667</v>
      </c>
      <c r="AE1110" s="27">
        <f t="shared" si="249"/>
        <v>-2302.7</v>
      </c>
      <c r="AF1110" s="27">
        <f t="shared" si="250"/>
        <v>-5878.99</v>
      </c>
      <c r="AG1110" s="27">
        <f t="shared" si="251"/>
        <v>-243.1</v>
      </c>
      <c r="AH1110" s="27">
        <f t="shared" si="252"/>
        <v>2000.3</v>
      </c>
      <c r="AI1110" s="27">
        <f t="shared" si="253"/>
        <v>1700.9</v>
      </c>
      <c r="AJ1110" s="27">
        <f t="shared" si="254"/>
        <v>118.19</v>
      </c>
      <c r="AK1110" s="26">
        <f>INDEX(检修、备用和必开!I:I,MATCH(统调负荷!$C1110,检修、备用和必开!$A:$A,0))</f>
        <v>7606.7777777778</v>
      </c>
    </row>
    <row r="1111" ht="13.8" spans="1:37">
      <c r="A1111" s="26">
        <f t="shared" si="242"/>
        <v>7</v>
      </c>
      <c r="B1111" s="26">
        <f t="shared" si="243"/>
        <v>13</v>
      </c>
      <c r="C1111" t="s">
        <v>33</v>
      </c>
      <c r="D1111" s="75">
        <v>0.552083333333333</v>
      </c>
      <c r="E1111" s="26">
        <v>82420</v>
      </c>
      <c r="F1111" s="26">
        <v>39566</v>
      </c>
      <c r="G1111" s="26">
        <v>10388</v>
      </c>
      <c r="H1111" s="26">
        <v>19687.9</v>
      </c>
      <c r="I1111" s="26">
        <v>14185</v>
      </c>
      <c r="J1111" s="26">
        <v>-1406.9</v>
      </c>
      <c r="K1111" s="26">
        <f t="shared" si="241"/>
        <v>33719</v>
      </c>
      <c r="L1111" s="27">
        <f t="shared" si="244"/>
        <v>2.0176636317803</v>
      </c>
      <c r="M1111" s="75">
        <v>0.552083333333333</v>
      </c>
      <c r="N1111" s="26">
        <v>79731.2</v>
      </c>
      <c r="O1111" s="26">
        <v>33666.13</v>
      </c>
      <c r="P1111" s="26">
        <v>9700.7</v>
      </c>
      <c r="Q1111" s="26">
        <v>21869.2</v>
      </c>
      <c r="R1111" s="26">
        <v>15830.7</v>
      </c>
      <c r="S1111" s="26">
        <v>-1335.53</v>
      </c>
      <c r="T1111" s="26">
        <f t="shared" si="245"/>
        <v>27819.13</v>
      </c>
      <c r="U1111" s="27">
        <f t="shared" si="246"/>
        <v>1.63329782665008</v>
      </c>
      <c r="V1111" s="26">
        <f>INDEX(检修、备用和必开!B:B,MATCH(统调负荷!$C1111,检修、备用和必开!$A:$A,0))</f>
        <v>25478.8</v>
      </c>
      <c r="W1111" s="26">
        <f>INDEX(检修、备用和必开!C:C,MATCH(统调负荷!$C1111,检修、备用和必开!$A:$A,0))</f>
        <v>0</v>
      </c>
      <c r="X1111" s="26">
        <f>INDEX(检修、备用和必开!D:D,MATCH(统调负荷!$C1111,检修、备用和必开!$A:$A,0))</f>
        <v>13835</v>
      </c>
      <c r="Y1111" s="26">
        <f>INDEX(检修、备用和必开!E:E,MATCH(统调负荷!$C1111,检修、备用和必开!$A:$A,0))</f>
        <v>5847</v>
      </c>
      <c r="Z1111" s="26">
        <f>INDEX(检修、备用和必开!F:F,MATCH(统调负荷!$C1111,检修、备用和必开!$A:$A,0))</f>
        <v>980</v>
      </c>
      <c r="AA1111" s="26">
        <f t="shared" si="247"/>
        <v>68033.6</v>
      </c>
      <c r="AB1111" s="26">
        <v>279.75</v>
      </c>
      <c r="AC1111" s="26">
        <v>182.47</v>
      </c>
      <c r="AD1111" s="76">
        <f t="shared" si="248"/>
        <v>45669.5520833333</v>
      </c>
      <c r="AE1111" s="27">
        <f t="shared" si="249"/>
        <v>-2688.8</v>
      </c>
      <c r="AF1111" s="27">
        <f t="shared" si="250"/>
        <v>-5899.87</v>
      </c>
      <c r="AG1111" s="27">
        <f t="shared" si="251"/>
        <v>-687.299999999999</v>
      </c>
      <c r="AH1111" s="27">
        <f t="shared" si="252"/>
        <v>2181.3</v>
      </c>
      <c r="AI1111" s="27">
        <f t="shared" si="253"/>
        <v>1645.7</v>
      </c>
      <c r="AJ1111" s="27">
        <f t="shared" si="254"/>
        <v>71.3700000000001</v>
      </c>
      <c r="AK1111" s="26">
        <f>INDEX(检修、备用和必开!I:I,MATCH(统调负荷!$C1111,检修、备用和必开!$A:$A,0))</f>
        <v>7606.7777777778</v>
      </c>
    </row>
    <row r="1112" ht="13.8" spans="1:37">
      <c r="A1112" s="26">
        <f t="shared" si="242"/>
        <v>7</v>
      </c>
      <c r="B1112" s="26">
        <f t="shared" si="243"/>
        <v>13</v>
      </c>
      <c r="C1112" t="s">
        <v>33</v>
      </c>
      <c r="D1112" s="75">
        <v>0.5625</v>
      </c>
      <c r="E1112" s="26">
        <v>84050</v>
      </c>
      <c r="F1112" s="26">
        <v>40363.4</v>
      </c>
      <c r="G1112" s="26">
        <v>10388</v>
      </c>
      <c r="H1112" s="26">
        <v>20656.5</v>
      </c>
      <c r="I1112" s="26">
        <v>14049</v>
      </c>
      <c r="J1112" s="26">
        <v>-1406.9</v>
      </c>
      <c r="K1112" s="26">
        <f t="shared" si="241"/>
        <v>34516.4</v>
      </c>
      <c r="L1112" s="27">
        <f t="shared" si="244"/>
        <v>1.97105144221298</v>
      </c>
      <c r="M1112" s="75">
        <v>0.5625</v>
      </c>
      <c r="N1112" s="26">
        <v>81177.8</v>
      </c>
      <c r="O1112" s="26">
        <v>35051.94</v>
      </c>
      <c r="P1112" s="26">
        <v>9413.39</v>
      </c>
      <c r="Q1112" s="26">
        <v>22383.5</v>
      </c>
      <c r="R1112" s="26">
        <v>15708.1</v>
      </c>
      <c r="S1112" s="26">
        <v>-1379.13</v>
      </c>
      <c r="T1112" s="26">
        <f t="shared" si="245"/>
        <v>29204.94</v>
      </c>
      <c r="U1112" s="27">
        <f t="shared" si="246"/>
        <v>1.58070852329255</v>
      </c>
      <c r="V1112" s="26">
        <f>INDEX(检修、备用和必开!B:B,MATCH(统调负荷!$C1112,检修、备用和必开!$A:$A,0))</f>
        <v>25478.8</v>
      </c>
      <c r="W1112" s="26">
        <f>INDEX(检修、备用和必开!C:C,MATCH(统调负荷!$C1112,检修、备用和必开!$A:$A,0))</f>
        <v>0</v>
      </c>
      <c r="X1112" s="26">
        <f>INDEX(检修、备用和必开!D:D,MATCH(统调负荷!$C1112,检修、备用和必开!$A:$A,0))</f>
        <v>13835</v>
      </c>
      <c r="Y1112" s="26">
        <f>INDEX(检修、备用和必开!E:E,MATCH(统调负荷!$C1112,检修、备用和必开!$A:$A,0))</f>
        <v>5847</v>
      </c>
      <c r="Z1112" s="26">
        <f>INDEX(检修、备用和必开!F:F,MATCH(统调负荷!$C1112,检修、备用和必开!$A:$A,0))</f>
        <v>980</v>
      </c>
      <c r="AA1112" s="26">
        <f t="shared" si="247"/>
        <v>68033.6</v>
      </c>
      <c r="AB1112" s="26">
        <v>270.6</v>
      </c>
      <c r="AC1112" s="26">
        <v>169.37</v>
      </c>
      <c r="AD1112" s="76">
        <f t="shared" si="248"/>
        <v>45669.5625</v>
      </c>
      <c r="AE1112" s="27">
        <f t="shared" si="249"/>
        <v>-2872.2</v>
      </c>
      <c r="AF1112" s="27">
        <f t="shared" si="250"/>
        <v>-5311.46</v>
      </c>
      <c r="AG1112" s="27">
        <f t="shared" si="251"/>
        <v>-974.610000000001</v>
      </c>
      <c r="AH1112" s="27">
        <f t="shared" si="252"/>
        <v>1727</v>
      </c>
      <c r="AI1112" s="27">
        <f t="shared" si="253"/>
        <v>1659.1</v>
      </c>
      <c r="AJ1112" s="27">
        <f t="shared" si="254"/>
        <v>27.77</v>
      </c>
      <c r="AK1112" s="26">
        <f>INDEX(检修、备用和必开!I:I,MATCH(统调负荷!$C1112,检修、备用和必开!$A:$A,0))</f>
        <v>7606.7777777778</v>
      </c>
    </row>
    <row r="1113" ht="13.8" spans="1:37">
      <c r="A1113" s="26">
        <f t="shared" si="242"/>
        <v>7</v>
      </c>
      <c r="B1113" s="26">
        <f t="shared" si="243"/>
        <v>13</v>
      </c>
      <c r="C1113" t="s">
        <v>33</v>
      </c>
      <c r="D1113" s="75">
        <v>0.572916666666667</v>
      </c>
      <c r="E1113" s="26">
        <v>86770</v>
      </c>
      <c r="F1113" s="26">
        <v>42792</v>
      </c>
      <c r="G1113" s="26">
        <v>10950</v>
      </c>
      <c r="H1113" s="26">
        <v>20586.9</v>
      </c>
      <c r="I1113" s="26">
        <v>13848</v>
      </c>
      <c r="J1113" s="26">
        <v>-1406.9</v>
      </c>
      <c r="K1113" s="26">
        <f t="shared" si="241"/>
        <v>36945</v>
      </c>
      <c r="L1113" s="27">
        <f t="shared" si="244"/>
        <v>1.84148328596562</v>
      </c>
      <c r="M1113" s="75">
        <v>0.572916666666667</v>
      </c>
      <c r="N1113" s="26">
        <v>83346</v>
      </c>
      <c r="O1113" s="26">
        <v>36285.76</v>
      </c>
      <c r="P1113" s="26">
        <v>10137.6</v>
      </c>
      <c r="Q1113" s="26">
        <v>22858.9</v>
      </c>
      <c r="R1113" s="26">
        <v>15427.6</v>
      </c>
      <c r="S1113" s="26">
        <v>-1363.86</v>
      </c>
      <c r="T1113" s="26">
        <f t="shared" si="245"/>
        <v>30438.76</v>
      </c>
      <c r="U1113" s="27">
        <f t="shared" si="246"/>
        <v>1.5366573789983</v>
      </c>
      <c r="V1113" s="26">
        <f>INDEX(检修、备用和必开!B:B,MATCH(统调负荷!$C1113,检修、备用和必开!$A:$A,0))</f>
        <v>25478.8</v>
      </c>
      <c r="W1113" s="26">
        <f>INDEX(检修、备用和必开!C:C,MATCH(统调负荷!$C1113,检修、备用和必开!$A:$A,0))</f>
        <v>0</v>
      </c>
      <c r="X1113" s="26">
        <f>INDEX(检修、备用和必开!D:D,MATCH(统调负荷!$C1113,检修、备用和必开!$A:$A,0))</f>
        <v>13835</v>
      </c>
      <c r="Y1113" s="26">
        <f>INDEX(检修、备用和必开!E:E,MATCH(统调负荷!$C1113,检修、备用和必开!$A:$A,0))</f>
        <v>5847</v>
      </c>
      <c r="Z1113" s="26">
        <f>INDEX(检修、备用和必开!F:F,MATCH(统调负荷!$C1113,检修、备用和必开!$A:$A,0))</f>
        <v>980</v>
      </c>
      <c r="AA1113" s="26">
        <f t="shared" si="247"/>
        <v>68033.6</v>
      </c>
      <c r="AB1113" s="26">
        <v>341.28</v>
      </c>
      <c r="AC1113" s="26">
        <v>321.08</v>
      </c>
      <c r="AD1113" s="76">
        <f t="shared" si="248"/>
        <v>45669.5729166667</v>
      </c>
      <c r="AE1113" s="27">
        <f t="shared" si="249"/>
        <v>-3424</v>
      </c>
      <c r="AF1113" s="27">
        <f t="shared" si="250"/>
        <v>-6506.24</v>
      </c>
      <c r="AG1113" s="27">
        <f t="shared" si="251"/>
        <v>-812.4</v>
      </c>
      <c r="AH1113" s="27">
        <f t="shared" si="252"/>
        <v>2272</v>
      </c>
      <c r="AI1113" s="27">
        <f t="shared" si="253"/>
        <v>1579.6</v>
      </c>
      <c r="AJ1113" s="27">
        <f t="shared" si="254"/>
        <v>43.0400000000002</v>
      </c>
      <c r="AK1113" s="26">
        <f>INDEX(检修、备用和必开!I:I,MATCH(统调负荷!$C1113,检修、备用和必开!$A:$A,0))</f>
        <v>7606.7777777778</v>
      </c>
    </row>
    <row r="1114" ht="13.8" spans="1:37">
      <c r="A1114" s="26">
        <f t="shared" si="242"/>
        <v>7</v>
      </c>
      <c r="B1114" s="26">
        <f t="shared" si="243"/>
        <v>14</v>
      </c>
      <c r="C1114" t="s">
        <v>33</v>
      </c>
      <c r="D1114" s="75">
        <v>0.583333333333333</v>
      </c>
      <c r="E1114" s="26">
        <v>86700</v>
      </c>
      <c r="F1114" s="26">
        <v>42312.7</v>
      </c>
      <c r="G1114" s="26">
        <v>11485</v>
      </c>
      <c r="H1114" s="26">
        <v>20702.2</v>
      </c>
      <c r="I1114" s="26">
        <v>13607</v>
      </c>
      <c r="J1114" s="26">
        <v>-1406.9</v>
      </c>
      <c r="K1114" s="26">
        <f t="shared" si="241"/>
        <v>36465.7</v>
      </c>
      <c r="L1114" s="27">
        <f t="shared" si="244"/>
        <v>1.86568748166085</v>
      </c>
      <c r="M1114" s="75">
        <v>0.583333333333333</v>
      </c>
      <c r="N1114" s="26">
        <v>83078.1</v>
      </c>
      <c r="O1114" s="26">
        <v>35276.17</v>
      </c>
      <c r="P1114" s="26">
        <v>11342.3</v>
      </c>
      <c r="Q1114" s="26">
        <v>22552.4</v>
      </c>
      <c r="R1114" s="26">
        <v>15232</v>
      </c>
      <c r="S1114" s="26">
        <v>-1324.77</v>
      </c>
      <c r="T1114" s="26">
        <f t="shared" si="245"/>
        <v>29429.17</v>
      </c>
      <c r="U1114" s="27">
        <f t="shared" si="246"/>
        <v>1.57251601036146</v>
      </c>
      <c r="V1114" s="26">
        <f>INDEX(检修、备用和必开!B:B,MATCH(统调负荷!$C1114,检修、备用和必开!$A:$A,0))</f>
        <v>25478.8</v>
      </c>
      <c r="W1114" s="26">
        <f>INDEX(检修、备用和必开!C:C,MATCH(统调负荷!$C1114,检修、备用和必开!$A:$A,0))</f>
        <v>0</v>
      </c>
      <c r="X1114" s="26">
        <f>INDEX(检修、备用和必开!D:D,MATCH(统调负荷!$C1114,检修、备用和必开!$A:$A,0))</f>
        <v>13835</v>
      </c>
      <c r="Y1114" s="26">
        <f>INDEX(检修、备用和必开!E:E,MATCH(统调负荷!$C1114,检修、备用和必开!$A:$A,0))</f>
        <v>5847</v>
      </c>
      <c r="Z1114" s="26">
        <f>INDEX(检修、备用和必开!F:F,MATCH(统调负荷!$C1114,检修、备用和必开!$A:$A,0))</f>
        <v>980</v>
      </c>
      <c r="AA1114" s="26">
        <f t="shared" si="247"/>
        <v>68033.6</v>
      </c>
      <c r="AB1114" s="26">
        <v>329.58</v>
      </c>
      <c r="AC1114" s="26">
        <v>250.99</v>
      </c>
      <c r="AD1114" s="76">
        <f t="shared" si="248"/>
        <v>45669.5833333333</v>
      </c>
      <c r="AE1114" s="27">
        <f t="shared" si="249"/>
        <v>-3621.89999999999</v>
      </c>
      <c r="AF1114" s="27">
        <f t="shared" si="250"/>
        <v>-7036.53</v>
      </c>
      <c r="AG1114" s="27">
        <f t="shared" si="251"/>
        <v>-142.700000000001</v>
      </c>
      <c r="AH1114" s="27">
        <f t="shared" si="252"/>
        <v>1850.2</v>
      </c>
      <c r="AI1114" s="27">
        <f t="shared" si="253"/>
        <v>1625</v>
      </c>
      <c r="AJ1114" s="27">
        <f t="shared" si="254"/>
        <v>82.1300000000001</v>
      </c>
      <c r="AK1114" s="26">
        <f>INDEX(检修、备用和必开!I:I,MATCH(统调负荷!$C1114,检修、备用和必开!$A:$A,0))</f>
        <v>7606.7777777778</v>
      </c>
    </row>
    <row r="1115" ht="13.8" spans="1:37">
      <c r="A1115" s="26">
        <f t="shared" si="242"/>
        <v>7</v>
      </c>
      <c r="B1115" s="26">
        <f t="shared" si="243"/>
        <v>14</v>
      </c>
      <c r="C1115" t="s">
        <v>33</v>
      </c>
      <c r="D1115" s="75">
        <v>0.59375</v>
      </c>
      <c r="E1115" s="26">
        <v>85140</v>
      </c>
      <c r="F1115" s="26">
        <v>40344.79</v>
      </c>
      <c r="G1115" s="26">
        <v>12306</v>
      </c>
      <c r="H1115" s="26">
        <v>20594.1</v>
      </c>
      <c r="I1115" s="26">
        <v>13302</v>
      </c>
      <c r="J1115" s="26">
        <v>-1406.89</v>
      </c>
      <c r="K1115" s="26">
        <f t="shared" si="241"/>
        <v>34497.79</v>
      </c>
      <c r="L1115" s="27">
        <f t="shared" si="244"/>
        <v>1.97211473546566</v>
      </c>
      <c r="M1115" s="75">
        <v>0.59375</v>
      </c>
      <c r="N1115" s="26">
        <v>82138.5</v>
      </c>
      <c r="O1115" s="26">
        <v>33698.48</v>
      </c>
      <c r="P1115" s="26">
        <v>11901.4</v>
      </c>
      <c r="Q1115" s="26">
        <v>22884.9</v>
      </c>
      <c r="R1115" s="26">
        <v>14997.9</v>
      </c>
      <c r="S1115" s="26">
        <v>-1344.18</v>
      </c>
      <c r="T1115" s="26">
        <f t="shared" si="245"/>
        <v>27851.48</v>
      </c>
      <c r="U1115" s="27">
        <f t="shared" si="246"/>
        <v>1.63203033693418</v>
      </c>
      <c r="V1115" s="26">
        <f>INDEX(检修、备用和必开!B:B,MATCH(统调负荷!$C1115,检修、备用和必开!$A:$A,0))</f>
        <v>25478.8</v>
      </c>
      <c r="W1115" s="26">
        <f>INDEX(检修、备用和必开!C:C,MATCH(统调负荷!$C1115,检修、备用和必开!$A:$A,0))</f>
        <v>0</v>
      </c>
      <c r="X1115" s="26">
        <f>INDEX(检修、备用和必开!D:D,MATCH(统调负荷!$C1115,检修、备用和必开!$A:$A,0))</f>
        <v>13835</v>
      </c>
      <c r="Y1115" s="26">
        <f>INDEX(检修、备用和必开!E:E,MATCH(统调负荷!$C1115,检修、备用和必开!$A:$A,0))</f>
        <v>5847</v>
      </c>
      <c r="Z1115" s="26">
        <f>INDEX(检修、备用和必开!F:F,MATCH(统调负荷!$C1115,检修、备用和必开!$A:$A,0))</f>
        <v>980</v>
      </c>
      <c r="AA1115" s="26">
        <f t="shared" si="247"/>
        <v>68033.6</v>
      </c>
      <c r="AB1115" s="26">
        <v>316.29</v>
      </c>
      <c r="AC1115" s="26">
        <v>0</v>
      </c>
      <c r="AD1115" s="76">
        <f t="shared" si="248"/>
        <v>45669.59375</v>
      </c>
      <c r="AE1115" s="27">
        <f t="shared" si="249"/>
        <v>-3001.5</v>
      </c>
      <c r="AF1115" s="27">
        <f t="shared" si="250"/>
        <v>-6646.31</v>
      </c>
      <c r="AG1115" s="27">
        <f t="shared" si="251"/>
        <v>-404.6</v>
      </c>
      <c r="AH1115" s="27">
        <f t="shared" si="252"/>
        <v>2290.8</v>
      </c>
      <c r="AI1115" s="27">
        <f t="shared" si="253"/>
        <v>1695.9</v>
      </c>
      <c r="AJ1115" s="27">
        <f t="shared" si="254"/>
        <v>62.71</v>
      </c>
      <c r="AK1115" s="26">
        <f>INDEX(检修、备用和必开!I:I,MATCH(统调负荷!$C1115,检修、备用和必开!$A:$A,0))</f>
        <v>7606.7777777778</v>
      </c>
    </row>
    <row r="1116" ht="13.8" spans="1:37">
      <c r="A1116" s="26">
        <f t="shared" si="242"/>
        <v>7</v>
      </c>
      <c r="B1116" s="26">
        <f t="shared" si="243"/>
        <v>14</v>
      </c>
      <c r="C1116" t="s">
        <v>33</v>
      </c>
      <c r="D1116" s="75">
        <v>0.604166666666667</v>
      </c>
      <c r="E1116" s="26">
        <v>85550</v>
      </c>
      <c r="F1116" s="26">
        <v>39893.19</v>
      </c>
      <c r="G1116" s="26">
        <v>13638</v>
      </c>
      <c r="H1116" s="26">
        <v>20485.5</v>
      </c>
      <c r="I1116" s="26">
        <v>12940</v>
      </c>
      <c r="J1116" s="26">
        <v>-1406.69</v>
      </c>
      <c r="K1116" s="26">
        <f t="shared" si="241"/>
        <v>34046.19</v>
      </c>
      <c r="L1116" s="27">
        <f t="shared" si="244"/>
        <v>1.99827352194181</v>
      </c>
      <c r="M1116" s="75">
        <v>0.604166666666667</v>
      </c>
      <c r="N1116" s="26">
        <v>81876</v>
      </c>
      <c r="O1116" s="26">
        <v>32532.15</v>
      </c>
      <c r="P1116" s="26">
        <v>13217.4</v>
      </c>
      <c r="Q1116" s="26">
        <v>22971.8</v>
      </c>
      <c r="R1116" s="26">
        <v>14556.4</v>
      </c>
      <c r="S1116" s="26">
        <v>-1401.75</v>
      </c>
      <c r="T1116" s="26">
        <f t="shared" si="245"/>
        <v>26685.15</v>
      </c>
      <c r="U1116" s="27">
        <f t="shared" si="246"/>
        <v>1.67900661769515</v>
      </c>
      <c r="V1116" s="26">
        <f>INDEX(检修、备用和必开!B:B,MATCH(统调负荷!$C1116,检修、备用和必开!$A:$A,0))</f>
        <v>25478.8</v>
      </c>
      <c r="W1116" s="26">
        <f>INDEX(检修、备用和必开!C:C,MATCH(统调负荷!$C1116,检修、备用和必开!$A:$A,0))</f>
        <v>0</v>
      </c>
      <c r="X1116" s="26">
        <f>INDEX(检修、备用和必开!D:D,MATCH(统调负荷!$C1116,检修、备用和必开!$A:$A,0))</f>
        <v>13835</v>
      </c>
      <c r="Y1116" s="26">
        <f>INDEX(检修、备用和必开!E:E,MATCH(统调负荷!$C1116,检修、备用和必开!$A:$A,0))</f>
        <v>5847</v>
      </c>
      <c r="Z1116" s="26">
        <f>INDEX(检修、备用和必开!F:F,MATCH(统调负荷!$C1116,检修、备用和必开!$A:$A,0))</f>
        <v>980</v>
      </c>
      <c r="AA1116" s="26">
        <f t="shared" si="247"/>
        <v>68033.6</v>
      </c>
      <c r="AB1116" s="26">
        <v>308.1</v>
      </c>
      <c r="AC1116" s="26">
        <v>0</v>
      </c>
      <c r="AD1116" s="76">
        <f t="shared" si="248"/>
        <v>45669.6041666667</v>
      </c>
      <c r="AE1116" s="27">
        <f t="shared" si="249"/>
        <v>-3674</v>
      </c>
      <c r="AF1116" s="27">
        <f t="shared" si="250"/>
        <v>-7361.04</v>
      </c>
      <c r="AG1116" s="27">
        <f t="shared" si="251"/>
        <v>-420.6</v>
      </c>
      <c r="AH1116" s="27">
        <f t="shared" si="252"/>
        <v>2486.3</v>
      </c>
      <c r="AI1116" s="27">
        <f t="shared" si="253"/>
        <v>1616.4</v>
      </c>
      <c r="AJ1116" s="27">
        <f t="shared" si="254"/>
        <v>4.94000000000005</v>
      </c>
      <c r="AK1116" s="26">
        <f>INDEX(检修、备用和必开!I:I,MATCH(统调负荷!$C1116,检修、备用和必开!$A:$A,0))</f>
        <v>7606.7777777778</v>
      </c>
    </row>
    <row r="1117" ht="13.8" spans="1:37">
      <c r="A1117" s="26">
        <f t="shared" si="242"/>
        <v>7</v>
      </c>
      <c r="B1117" s="26">
        <f t="shared" si="243"/>
        <v>14</v>
      </c>
      <c r="C1117" t="s">
        <v>33</v>
      </c>
      <c r="D1117" s="75">
        <v>0.614583333333333</v>
      </c>
      <c r="E1117" s="26">
        <v>85960</v>
      </c>
      <c r="F1117" s="26">
        <v>40706.99</v>
      </c>
      <c r="G1117" s="26">
        <v>13527</v>
      </c>
      <c r="H1117" s="26">
        <v>20611.9</v>
      </c>
      <c r="I1117" s="26">
        <v>12521</v>
      </c>
      <c r="J1117" s="26">
        <v>-1406.89</v>
      </c>
      <c r="K1117" s="26">
        <f t="shared" si="241"/>
        <v>34859.99</v>
      </c>
      <c r="L1117" s="27">
        <f t="shared" si="244"/>
        <v>1.95162419725307</v>
      </c>
      <c r="M1117" s="75">
        <v>0.614583333333333</v>
      </c>
      <c r="N1117" s="26">
        <v>82315.6</v>
      </c>
      <c r="O1117" s="26">
        <v>33086.22</v>
      </c>
      <c r="P1117" s="26">
        <v>13321.5</v>
      </c>
      <c r="Q1117" s="26">
        <v>23193.1</v>
      </c>
      <c r="R1117" s="26">
        <v>14082.4</v>
      </c>
      <c r="S1117" s="26">
        <v>-1367.62</v>
      </c>
      <c r="T1117" s="26">
        <f t="shared" si="245"/>
        <v>27239.22</v>
      </c>
      <c r="U1117" s="27">
        <f t="shared" si="246"/>
        <v>1.65635768615935</v>
      </c>
      <c r="V1117" s="26">
        <f>INDEX(检修、备用和必开!B:B,MATCH(统调负荷!$C1117,检修、备用和必开!$A:$A,0))</f>
        <v>25478.8</v>
      </c>
      <c r="W1117" s="26">
        <f>INDEX(检修、备用和必开!C:C,MATCH(统调负荷!$C1117,检修、备用和必开!$A:$A,0))</f>
        <v>0</v>
      </c>
      <c r="X1117" s="26">
        <f>INDEX(检修、备用和必开!D:D,MATCH(统调负荷!$C1117,检修、备用和必开!$A:$A,0))</f>
        <v>13835</v>
      </c>
      <c r="Y1117" s="26">
        <f>INDEX(检修、备用和必开!E:E,MATCH(统调负荷!$C1117,检修、备用和必开!$A:$A,0))</f>
        <v>5847</v>
      </c>
      <c r="Z1117" s="26">
        <f>INDEX(检修、备用和必开!F:F,MATCH(统调负荷!$C1117,检修、备用和必开!$A:$A,0))</f>
        <v>980</v>
      </c>
      <c r="AA1117" s="26">
        <f t="shared" si="247"/>
        <v>68033.6</v>
      </c>
      <c r="AB1117" s="26">
        <v>322.05</v>
      </c>
      <c r="AC1117" s="26">
        <v>0</v>
      </c>
      <c r="AD1117" s="76">
        <f t="shared" si="248"/>
        <v>45669.6145833333</v>
      </c>
      <c r="AE1117" s="27">
        <f t="shared" si="249"/>
        <v>-3644.39999999999</v>
      </c>
      <c r="AF1117" s="27">
        <f t="shared" si="250"/>
        <v>-7620.77</v>
      </c>
      <c r="AG1117" s="27">
        <f t="shared" si="251"/>
        <v>-205.5</v>
      </c>
      <c r="AH1117" s="27">
        <f t="shared" si="252"/>
        <v>2581.2</v>
      </c>
      <c r="AI1117" s="27">
        <f t="shared" si="253"/>
        <v>1561.4</v>
      </c>
      <c r="AJ1117" s="27">
        <f t="shared" si="254"/>
        <v>39.2700000000002</v>
      </c>
      <c r="AK1117" s="26">
        <f>INDEX(检修、备用和必开!I:I,MATCH(统调负荷!$C1117,检修、备用和必开!$A:$A,0))</f>
        <v>7606.7777777778</v>
      </c>
    </row>
    <row r="1118" ht="13.8" spans="1:37">
      <c r="A1118" s="26">
        <f t="shared" si="242"/>
        <v>7</v>
      </c>
      <c r="B1118" s="26">
        <f t="shared" si="243"/>
        <v>15</v>
      </c>
      <c r="C1118" t="s">
        <v>33</v>
      </c>
      <c r="D1118" s="75">
        <v>0.625</v>
      </c>
      <c r="E1118" s="26">
        <v>86640</v>
      </c>
      <c r="F1118" s="26">
        <v>43028.5</v>
      </c>
      <c r="G1118" s="26">
        <v>12516</v>
      </c>
      <c r="H1118" s="26">
        <v>20468.2</v>
      </c>
      <c r="I1118" s="26">
        <v>12034</v>
      </c>
      <c r="J1118" s="26">
        <v>-1406.7</v>
      </c>
      <c r="K1118" s="26">
        <f t="shared" si="241"/>
        <v>37181.5</v>
      </c>
      <c r="L1118" s="27">
        <f t="shared" si="244"/>
        <v>1.82977018140742</v>
      </c>
      <c r="M1118" s="75">
        <v>0.625</v>
      </c>
      <c r="N1118" s="26">
        <v>83066.3</v>
      </c>
      <c r="O1118" s="26">
        <v>34758.47</v>
      </c>
      <c r="P1118" s="26">
        <v>12589.9</v>
      </c>
      <c r="Q1118" s="26">
        <v>23560.6</v>
      </c>
      <c r="R1118" s="26">
        <v>13510.4</v>
      </c>
      <c r="S1118" s="26">
        <v>-1353.07</v>
      </c>
      <c r="T1118" s="26">
        <f t="shared" si="245"/>
        <v>28911.47</v>
      </c>
      <c r="U1118" s="27">
        <f t="shared" si="246"/>
        <v>1.59156065986267</v>
      </c>
      <c r="V1118" s="26">
        <f>INDEX(检修、备用和必开!B:B,MATCH(统调负荷!$C1118,检修、备用和必开!$A:$A,0))</f>
        <v>25478.8</v>
      </c>
      <c r="W1118" s="26">
        <f>INDEX(检修、备用和必开!C:C,MATCH(统调负荷!$C1118,检修、备用和必开!$A:$A,0))</f>
        <v>0</v>
      </c>
      <c r="X1118" s="26">
        <f>INDEX(检修、备用和必开!D:D,MATCH(统调负荷!$C1118,检修、备用和必开!$A:$A,0))</f>
        <v>13835</v>
      </c>
      <c r="Y1118" s="26">
        <f>INDEX(检修、备用和必开!E:E,MATCH(统调负荷!$C1118,检修、备用和必开!$A:$A,0))</f>
        <v>5847</v>
      </c>
      <c r="Z1118" s="26">
        <f>INDEX(检修、备用和必开!F:F,MATCH(统调负荷!$C1118,检修、备用和必开!$A:$A,0))</f>
        <v>980</v>
      </c>
      <c r="AA1118" s="26">
        <f t="shared" si="247"/>
        <v>68033.6</v>
      </c>
      <c r="AB1118" s="26">
        <v>336.2</v>
      </c>
      <c r="AC1118" s="26">
        <v>288.73</v>
      </c>
      <c r="AD1118" s="76">
        <f t="shared" si="248"/>
        <v>45669.625</v>
      </c>
      <c r="AE1118" s="27">
        <f t="shared" si="249"/>
        <v>-3573.7</v>
      </c>
      <c r="AF1118" s="27">
        <f t="shared" si="250"/>
        <v>-8270.03</v>
      </c>
      <c r="AG1118" s="27">
        <f t="shared" si="251"/>
        <v>73.8999999999996</v>
      </c>
      <c r="AH1118" s="27">
        <f t="shared" si="252"/>
        <v>3092.4</v>
      </c>
      <c r="AI1118" s="27">
        <f t="shared" si="253"/>
        <v>1476.4</v>
      </c>
      <c r="AJ1118" s="27">
        <f t="shared" si="254"/>
        <v>53.6300000000001</v>
      </c>
      <c r="AK1118" s="26">
        <f>INDEX(检修、备用和必开!I:I,MATCH(统调负荷!$C1118,检修、备用和必开!$A:$A,0))</f>
        <v>7606.7777777778</v>
      </c>
    </row>
    <row r="1119" ht="13.8" spans="1:37">
      <c r="A1119" s="26">
        <f t="shared" si="242"/>
        <v>7</v>
      </c>
      <c r="B1119" s="26">
        <f t="shared" si="243"/>
        <v>15</v>
      </c>
      <c r="C1119" t="s">
        <v>33</v>
      </c>
      <c r="D1119" s="75">
        <v>0.635416666666667</v>
      </c>
      <c r="E1119" s="26">
        <v>87480</v>
      </c>
      <c r="F1119" s="26">
        <v>43795.4</v>
      </c>
      <c r="G1119" s="26">
        <v>13377</v>
      </c>
      <c r="H1119" s="26">
        <v>20194.5</v>
      </c>
      <c r="I1119" s="26">
        <v>11520</v>
      </c>
      <c r="J1119" s="26">
        <v>-1406.9</v>
      </c>
      <c r="K1119" s="26">
        <f t="shared" si="241"/>
        <v>37948.4</v>
      </c>
      <c r="L1119" s="27">
        <f t="shared" si="244"/>
        <v>1.79279231798969</v>
      </c>
      <c r="M1119" s="75">
        <v>0.635416666666667</v>
      </c>
      <c r="N1119" s="26">
        <v>83677.6</v>
      </c>
      <c r="O1119" s="26">
        <v>35240.43</v>
      </c>
      <c r="P1119" s="26">
        <v>13342.6</v>
      </c>
      <c r="Q1119" s="26">
        <v>23618.1</v>
      </c>
      <c r="R1119" s="26">
        <v>12874.3</v>
      </c>
      <c r="S1119" s="26">
        <v>-1397.83</v>
      </c>
      <c r="T1119" s="26">
        <f t="shared" si="245"/>
        <v>29393.43</v>
      </c>
      <c r="U1119" s="27">
        <f t="shared" si="246"/>
        <v>1.57381612054844</v>
      </c>
      <c r="V1119" s="26">
        <f>INDEX(检修、备用和必开!B:B,MATCH(统调负荷!$C1119,检修、备用和必开!$A:$A,0))</f>
        <v>25478.8</v>
      </c>
      <c r="W1119" s="26">
        <f>INDEX(检修、备用和必开!C:C,MATCH(统调负荷!$C1119,检修、备用和必开!$A:$A,0))</f>
        <v>0</v>
      </c>
      <c r="X1119" s="26">
        <f>INDEX(检修、备用和必开!D:D,MATCH(统调负荷!$C1119,检修、备用和必开!$A:$A,0))</f>
        <v>13835</v>
      </c>
      <c r="Y1119" s="26">
        <f>INDEX(检修、备用和必开!E:E,MATCH(统调负荷!$C1119,检修、备用和必开!$A:$A,0))</f>
        <v>5847</v>
      </c>
      <c r="Z1119" s="26">
        <f>INDEX(检修、备用和必开!F:F,MATCH(统调负荷!$C1119,检修、备用和必开!$A:$A,0))</f>
        <v>980</v>
      </c>
      <c r="AA1119" s="26">
        <f t="shared" si="247"/>
        <v>68033.6</v>
      </c>
      <c r="AB1119" s="26">
        <v>336.72</v>
      </c>
      <c r="AC1119" s="26">
        <v>292.52</v>
      </c>
      <c r="AD1119" s="76">
        <f t="shared" si="248"/>
        <v>45669.6354166667</v>
      </c>
      <c r="AE1119" s="27">
        <f t="shared" si="249"/>
        <v>-3802.39999999999</v>
      </c>
      <c r="AF1119" s="27">
        <f t="shared" si="250"/>
        <v>-8554.97</v>
      </c>
      <c r="AG1119" s="27">
        <f t="shared" si="251"/>
        <v>-34.3999999999996</v>
      </c>
      <c r="AH1119" s="27">
        <f t="shared" si="252"/>
        <v>3423.6</v>
      </c>
      <c r="AI1119" s="27">
        <f t="shared" si="253"/>
        <v>1354.3</v>
      </c>
      <c r="AJ1119" s="27">
        <f t="shared" si="254"/>
        <v>9.07000000000016</v>
      </c>
      <c r="AK1119" s="26">
        <f>INDEX(检修、备用和必开!I:I,MATCH(统调负荷!$C1119,检修、备用和必开!$A:$A,0))</f>
        <v>7606.7777777778</v>
      </c>
    </row>
    <row r="1120" ht="13.8" spans="1:37">
      <c r="A1120" s="26">
        <f t="shared" si="242"/>
        <v>7</v>
      </c>
      <c r="B1120" s="26">
        <f t="shared" si="243"/>
        <v>15</v>
      </c>
      <c r="C1120" t="s">
        <v>33</v>
      </c>
      <c r="D1120" s="75">
        <v>0.645833333333333</v>
      </c>
      <c r="E1120" s="26">
        <v>88330</v>
      </c>
      <c r="F1120" s="26">
        <v>44514.1</v>
      </c>
      <c r="G1120" s="26">
        <v>13652</v>
      </c>
      <c r="H1120" s="26">
        <v>20594.8</v>
      </c>
      <c r="I1120" s="26">
        <v>10976</v>
      </c>
      <c r="J1120" s="26">
        <v>-1406.9</v>
      </c>
      <c r="K1120" s="26">
        <f t="shared" si="241"/>
        <v>38667.1</v>
      </c>
      <c r="L1120" s="27">
        <f t="shared" si="244"/>
        <v>1.75946993697484</v>
      </c>
      <c r="M1120" s="75">
        <v>0.645833333333333</v>
      </c>
      <c r="N1120" s="26">
        <v>84762.4</v>
      </c>
      <c r="O1120" s="26">
        <v>36127.48</v>
      </c>
      <c r="P1120" s="26">
        <v>13995.2</v>
      </c>
      <c r="Q1120" s="26">
        <v>23747.2</v>
      </c>
      <c r="R1120" s="26">
        <v>12282.7</v>
      </c>
      <c r="S1120" s="26">
        <v>-1390.18</v>
      </c>
      <c r="T1120" s="26">
        <f t="shared" si="245"/>
        <v>30280.48</v>
      </c>
      <c r="U1120" s="27">
        <f t="shared" si="246"/>
        <v>1.54217068475737</v>
      </c>
      <c r="V1120" s="26">
        <f>INDEX(检修、备用和必开!B:B,MATCH(统调负荷!$C1120,检修、备用和必开!$A:$A,0))</f>
        <v>25478.8</v>
      </c>
      <c r="W1120" s="26">
        <f>INDEX(检修、备用和必开!C:C,MATCH(统调负荷!$C1120,检修、备用和必开!$A:$A,0))</f>
        <v>0</v>
      </c>
      <c r="X1120" s="26">
        <f>INDEX(检修、备用和必开!D:D,MATCH(统调负荷!$C1120,检修、备用和必开!$A:$A,0))</f>
        <v>13835</v>
      </c>
      <c r="Y1120" s="26">
        <f>INDEX(检修、备用和必开!E:E,MATCH(统调负荷!$C1120,检修、备用和必开!$A:$A,0))</f>
        <v>5847</v>
      </c>
      <c r="Z1120" s="26">
        <f>INDEX(检修、备用和必开!F:F,MATCH(统调负荷!$C1120,检修、备用和必开!$A:$A,0))</f>
        <v>980</v>
      </c>
      <c r="AA1120" s="26">
        <f t="shared" si="247"/>
        <v>68033.6</v>
      </c>
      <c r="AB1120" s="26">
        <v>339.72</v>
      </c>
      <c r="AC1120" s="26">
        <v>279.73</v>
      </c>
      <c r="AD1120" s="76">
        <f t="shared" si="248"/>
        <v>45669.6458333333</v>
      </c>
      <c r="AE1120" s="27">
        <f t="shared" si="249"/>
        <v>-3567.60000000001</v>
      </c>
      <c r="AF1120" s="27">
        <f t="shared" si="250"/>
        <v>-8386.62</v>
      </c>
      <c r="AG1120" s="27">
        <f t="shared" si="251"/>
        <v>343.200000000001</v>
      </c>
      <c r="AH1120" s="27">
        <f t="shared" si="252"/>
        <v>3152.4</v>
      </c>
      <c r="AI1120" s="27">
        <f t="shared" si="253"/>
        <v>1306.7</v>
      </c>
      <c r="AJ1120" s="27">
        <f t="shared" si="254"/>
        <v>16.72</v>
      </c>
      <c r="AK1120" s="26">
        <f>INDEX(检修、备用和必开!I:I,MATCH(统调负荷!$C1120,检修、备用和必开!$A:$A,0))</f>
        <v>7606.7777777778</v>
      </c>
    </row>
    <row r="1121" ht="13.8" spans="1:37">
      <c r="A1121" s="26">
        <f t="shared" si="242"/>
        <v>7</v>
      </c>
      <c r="B1121" s="26">
        <f t="shared" si="243"/>
        <v>15</v>
      </c>
      <c r="C1121" t="s">
        <v>33</v>
      </c>
      <c r="D1121" s="75">
        <v>0.65625</v>
      </c>
      <c r="E1121" s="26">
        <v>89640</v>
      </c>
      <c r="F1121" s="26">
        <v>45310.9</v>
      </c>
      <c r="G1121" s="26">
        <v>14229</v>
      </c>
      <c r="H1121" s="26">
        <v>21113</v>
      </c>
      <c r="I1121" s="26">
        <v>10394</v>
      </c>
      <c r="J1121" s="26">
        <v>-1406.9</v>
      </c>
      <c r="K1121" s="26">
        <f t="shared" si="241"/>
        <v>39463.9</v>
      </c>
      <c r="L1121" s="27">
        <f t="shared" si="244"/>
        <v>1.72394517521076</v>
      </c>
      <c r="M1121" s="75">
        <v>0.65625</v>
      </c>
      <c r="N1121" s="26">
        <v>86130.9</v>
      </c>
      <c r="O1121" s="26">
        <v>37248.46</v>
      </c>
      <c r="P1121" s="26">
        <v>14305.2</v>
      </c>
      <c r="Q1121" s="26">
        <v>24428.7</v>
      </c>
      <c r="R1121" s="26">
        <v>11514.4</v>
      </c>
      <c r="S1121" s="26">
        <v>-1365.86</v>
      </c>
      <c r="T1121" s="26">
        <f t="shared" si="245"/>
        <v>31401.46</v>
      </c>
      <c r="U1121" s="27">
        <f t="shared" si="246"/>
        <v>1.50395499559426</v>
      </c>
      <c r="V1121" s="26">
        <f>INDEX(检修、备用和必开!B:B,MATCH(统调负荷!$C1121,检修、备用和必开!$A:$A,0))</f>
        <v>25478.8</v>
      </c>
      <c r="W1121" s="26">
        <f>INDEX(检修、备用和必开!C:C,MATCH(统调负荷!$C1121,检修、备用和必开!$A:$A,0))</f>
        <v>0</v>
      </c>
      <c r="X1121" s="26">
        <f>INDEX(检修、备用和必开!D:D,MATCH(统调负荷!$C1121,检修、备用和必开!$A:$A,0))</f>
        <v>13835</v>
      </c>
      <c r="Y1121" s="26">
        <f>INDEX(检修、备用和必开!E:E,MATCH(统调负荷!$C1121,检修、备用和必开!$A:$A,0))</f>
        <v>5847</v>
      </c>
      <c r="Z1121" s="26">
        <f>INDEX(检修、备用和必开!F:F,MATCH(统调负荷!$C1121,检修、备用和必开!$A:$A,0))</f>
        <v>980</v>
      </c>
      <c r="AA1121" s="26">
        <f t="shared" si="247"/>
        <v>68033.6</v>
      </c>
      <c r="AB1121" s="26">
        <v>347.41</v>
      </c>
      <c r="AC1121" s="26">
        <v>246.87</v>
      </c>
      <c r="AD1121" s="76">
        <f t="shared" si="248"/>
        <v>45669.65625</v>
      </c>
      <c r="AE1121" s="27">
        <f t="shared" si="249"/>
        <v>-3509.10000000001</v>
      </c>
      <c r="AF1121" s="27">
        <f t="shared" si="250"/>
        <v>-8062.44</v>
      </c>
      <c r="AG1121" s="27">
        <f t="shared" si="251"/>
        <v>76.2000000000007</v>
      </c>
      <c r="AH1121" s="27">
        <f t="shared" si="252"/>
        <v>3315.7</v>
      </c>
      <c r="AI1121" s="27">
        <f t="shared" si="253"/>
        <v>1120.4</v>
      </c>
      <c r="AJ1121" s="27">
        <f t="shared" si="254"/>
        <v>41.0400000000002</v>
      </c>
      <c r="AK1121" s="26">
        <f>INDEX(检修、备用和必开!I:I,MATCH(统调负荷!$C1121,检修、备用和必开!$A:$A,0))</f>
        <v>7606.7777777778</v>
      </c>
    </row>
    <row r="1122" ht="13.8" spans="1:37">
      <c r="A1122" s="26">
        <f t="shared" si="242"/>
        <v>7</v>
      </c>
      <c r="B1122" s="26">
        <f t="shared" si="243"/>
        <v>16</v>
      </c>
      <c r="C1122" t="s">
        <v>33</v>
      </c>
      <c r="D1122" s="75">
        <v>0.666666666666667</v>
      </c>
      <c r="E1122" s="26">
        <v>91220</v>
      </c>
      <c r="F1122" s="26">
        <v>47475.6</v>
      </c>
      <c r="G1122" s="26">
        <v>14391</v>
      </c>
      <c r="H1122" s="26">
        <v>21006.3</v>
      </c>
      <c r="I1122" s="26">
        <v>9754</v>
      </c>
      <c r="J1122" s="26">
        <v>-1406.9</v>
      </c>
      <c r="K1122" s="26">
        <f t="shared" ref="K1122:K1185" si="255">F1122-Y1122</f>
        <v>41628.6</v>
      </c>
      <c r="L1122" s="27">
        <f t="shared" si="244"/>
        <v>1.63429949601956</v>
      </c>
      <c r="M1122" s="75">
        <v>0.666666666666667</v>
      </c>
      <c r="N1122" s="26">
        <v>87925.2</v>
      </c>
      <c r="O1122" s="26">
        <v>38943.69</v>
      </c>
      <c r="P1122" s="26">
        <v>14476.2</v>
      </c>
      <c r="Q1122" s="26">
        <v>25160.9</v>
      </c>
      <c r="R1122" s="26">
        <v>10695.4</v>
      </c>
      <c r="S1122" s="26">
        <v>-1350.99</v>
      </c>
      <c r="T1122" s="26">
        <f t="shared" si="245"/>
        <v>33096.69</v>
      </c>
      <c r="U1122" s="27">
        <f t="shared" si="246"/>
        <v>1.44963030310649</v>
      </c>
      <c r="V1122" s="26">
        <f>INDEX(检修、备用和必开!B:B,MATCH(统调负荷!$C1122,检修、备用和必开!$A:$A,0))</f>
        <v>25478.8</v>
      </c>
      <c r="W1122" s="26">
        <f>INDEX(检修、备用和必开!C:C,MATCH(统调负荷!$C1122,检修、备用和必开!$A:$A,0))</f>
        <v>0</v>
      </c>
      <c r="X1122" s="26">
        <f>INDEX(检修、备用和必开!D:D,MATCH(统调负荷!$C1122,检修、备用和必开!$A:$A,0))</f>
        <v>13835</v>
      </c>
      <c r="Y1122" s="26">
        <f>INDEX(检修、备用和必开!E:E,MATCH(统调负荷!$C1122,检修、备用和必开!$A:$A,0))</f>
        <v>5847</v>
      </c>
      <c r="Z1122" s="26">
        <f>INDEX(检修、备用和必开!F:F,MATCH(统调负荷!$C1122,检修、备用和必开!$A:$A,0))</f>
        <v>980</v>
      </c>
      <c r="AA1122" s="26">
        <f t="shared" si="247"/>
        <v>68033.6</v>
      </c>
      <c r="AB1122" s="26">
        <v>363.38</v>
      </c>
      <c r="AC1122" s="26">
        <v>325.09</v>
      </c>
      <c r="AD1122" s="76">
        <f t="shared" si="248"/>
        <v>45669.6666666667</v>
      </c>
      <c r="AE1122" s="27">
        <f t="shared" si="249"/>
        <v>-3294.8</v>
      </c>
      <c r="AF1122" s="27">
        <f t="shared" si="250"/>
        <v>-8531.91</v>
      </c>
      <c r="AG1122" s="27">
        <f t="shared" si="251"/>
        <v>85.2000000000007</v>
      </c>
      <c r="AH1122" s="27">
        <f t="shared" si="252"/>
        <v>4154.6</v>
      </c>
      <c r="AI1122" s="27">
        <f t="shared" si="253"/>
        <v>941.4</v>
      </c>
      <c r="AJ1122" s="27">
        <f t="shared" si="254"/>
        <v>55.9100000000001</v>
      </c>
      <c r="AK1122" s="26">
        <f>INDEX(检修、备用和必开!I:I,MATCH(统调负荷!$C1122,检修、备用和必开!$A:$A,0))</f>
        <v>7606.7777777778</v>
      </c>
    </row>
    <row r="1123" ht="13.8" spans="1:37">
      <c r="A1123" s="26">
        <f t="shared" si="242"/>
        <v>7</v>
      </c>
      <c r="B1123" s="26">
        <f t="shared" si="243"/>
        <v>16</v>
      </c>
      <c r="C1123" t="s">
        <v>33</v>
      </c>
      <c r="D1123" s="75">
        <v>0.677083333333333</v>
      </c>
      <c r="E1123" s="26">
        <v>92920</v>
      </c>
      <c r="F1123" s="26">
        <v>48777.7</v>
      </c>
      <c r="G1123" s="26">
        <v>15521</v>
      </c>
      <c r="H1123" s="26">
        <v>20861.2</v>
      </c>
      <c r="I1123" s="26">
        <v>9167</v>
      </c>
      <c r="J1123" s="26">
        <v>-1406.9</v>
      </c>
      <c r="K1123" s="26">
        <f t="shared" si="255"/>
        <v>42930.7</v>
      </c>
      <c r="L1123" s="27">
        <f t="shared" si="244"/>
        <v>1.58473074047244</v>
      </c>
      <c r="M1123" s="75">
        <v>0.677083333333333</v>
      </c>
      <c r="N1123" s="26">
        <v>89994.2</v>
      </c>
      <c r="O1123" s="26">
        <v>40760.32</v>
      </c>
      <c r="P1123" s="26">
        <v>15700.1</v>
      </c>
      <c r="Q1123" s="26">
        <v>25091.3</v>
      </c>
      <c r="R1123" s="26">
        <v>9828.02</v>
      </c>
      <c r="S1123" s="26">
        <v>-1385.54</v>
      </c>
      <c r="T1123" s="26">
        <f t="shared" si="245"/>
        <v>34913.32</v>
      </c>
      <c r="U1123" s="27">
        <f t="shared" si="246"/>
        <v>1.39560912047841</v>
      </c>
      <c r="V1123" s="26">
        <f>INDEX(检修、备用和必开!B:B,MATCH(统调负荷!$C1123,检修、备用和必开!$A:$A,0))</f>
        <v>25478.8</v>
      </c>
      <c r="W1123" s="26">
        <f>INDEX(检修、备用和必开!C:C,MATCH(统调负荷!$C1123,检修、备用和必开!$A:$A,0))</f>
        <v>0</v>
      </c>
      <c r="X1123" s="26">
        <f>INDEX(检修、备用和必开!D:D,MATCH(统调负荷!$C1123,检修、备用和必开!$A:$A,0))</f>
        <v>13835</v>
      </c>
      <c r="Y1123" s="26">
        <f>INDEX(检修、备用和必开!E:E,MATCH(统调负荷!$C1123,检修、备用和必开!$A:$A,0))</f>
        <v>5847</v>
      </c>
      <c r="Z1123" s="26">
        <f>INDEX(检修、备用和必开!F:F,MATCH(统调负荷!$C1123,检修、备用和必开!$A:$A,0))</f>
        <v>980</v>
      </c>
      <c r="AA1123" s="26">
        <f t="shared" si="247"/>
        <v>68033.6</v>
      </c>
      <c r="AB1123" s="26">
        <v>363.2</v>
      </c>
      <c r="AC1123" s="26">
        <v>322.25</v>
      </c>
      <c r="AD1123" s="76">
        <f t="shared" si="248"/>
        <v>45669.6770833333</v>
      </c>
      <c r="AE1123" s="27">
        <f t="shared" si="249"/>
        <v>-2925.8</v>
      </c>
      <c r="AF1123" s="27">
        <f t="shared" si="250"/>
        <v>-8017.38</v>
      </c>
      <c r="AG1123" s="27">
        <f t="shared" si="251"/>
        <v>179.1</v>
      </c>
      <c r="AH1123" s="27">
        <f t="shared" si="252"/>
        <v>4230.1</v>
      </c>
      <c r="AI1123" s="27">
        <f t="shared" si="253"/>
        <v>661.02</v>
      </c>
      <c r="AJ1123" s="27">
        <f t="shared" si="254"/>
        <v>21.3600000000001</v>
      </c>
      <c r="AK1123" s="26">
        <f>INDEX(检修、备用和必开!I:I,MATCH(统调负荷!$C1123,检修、备用和必开!$A:$A,0))</f>
        <v>7606.7777777778</v>
      </c>
    </row>
    <row r="1124" ht="13.8" spans="1:37">
      <c r="A1124" s="26">
        <f t="shared" si="242"/>
        <v>7</v>
      </c>
      <c r="B1124" s="26">
        <f t="shared" si="243"/>
        <v>16</v>
      </c>
      <c r="C1124" t="s">
        <v>33</v>
      </c>
      <c r="D1124" s="75">
        <v>0.6875</v>
      </c>
      <c r="E1124" s="26">
        <v>94130</v>
      </c>
      <c r="F1124" s="26">
        <v>50963.69</v>
      </c>
      <c r="G1124" s="26">
        <v>15368</v>
      </c>
      <c r="H1124" s="26">
        <v>20655.2</v>
      </c>
      <c r="I1124" s="26">
        <v>8550</v>
      </c>
      <c r="J1124" s="26">
        <v>-1406.89</v>
      </c>
      <c r="K1124" s="26">
        <f t="shared" si="255"/>
        <v>45116.69</v>
      </c>
      <c r="L1124" s="27">
        <f t="shared" si="244"/>
        <v>1.50794750235445</v>
      </c>
      <c r="M1124" s="75">
        <v>0.6875</v>
      </c>
      <c r="N1124" s="26">
        <v>91366.6</v>
      </c>
      <c r="O1124" s="26">
        <v>43957</v>
      </c>
      <c r="P1124" s="26">
        <v>15084.9</v>
      </c>
      <c r="Q1124" s="26">
        <v>24761.5</v>
      </c>
      <c r="R1124" s="26">
        <v>8997.05</v>
      </c>
      <c r="S1124" s="26">
        <v>-1433.85</v>
      </c>
      <c r="T1124" s="26">
        <f t="shared" si="245"/>
        <v>38110</v>
      </c>
      <c r="U1124" s="27">
        <f t="shared" si="246"/>
        <v>1.30972374627009</v>
      </c>
      <c r="V1124" s="26">
        <f>INDEX(检修、备用和必开!B:B,MATCH(统调负荷!$C1124,检修、备用和必开!$A:$A,0))</f>
        <v>25478.8</v>
      </c>
      <c r="W1124" s="26">
        <f>INDEX(检修、备用和必开!C:C,MATCH(统调负荷!$C1124,检修、备用和必开!$A:$A,0))</f>
        <v>0</v>
      </c>
      <c r="X1124" s="26">
        <f>INDEX(检修、备用和必开!D:D,MATCH(统调负荷!$C1124,检修、备用和必开!$A:$A,0))</f>
        <v>13835</v>
      </c>
      <c r="Y1124" s="26">
        <f>INDEX(检修、备用和必开!E:E,MATCH(统调负荷!$C1124,检修、备用和必开!$A:$A,0))</f>
        <v>5847</v>
      </c>
      <c r="Z1124" s="26">
        <f>INDEX(检修、备用和必开!F:F,MATCH(统调负荷!$C1124,检修、备用和必开!$A:$A,0))</f>
        <v>980</v>
      </c>
      <c r="AA1124" s="26">
        <f t="shared" si="247"/>
        <v>68033.6</v>
      </c>
      <c r="AB1124" s="26">
        <v>370.93</v>
      </c>
      <c r="AC1124" s="26">
        <v>344.49</v>
      </c>
      <c r="AD1124" s="76">
        <f t="shared" si="248"/>
        <v>45669.6875</v>
      </c>
      <c r="AE1124" s="27">
        <f t="shared" si="249"/>
        <v>-2763.39999999999</v>
      </c>
      <c r="AF1124" s="27">
        <f t="shared" si="250"/>
        <v>-7006.69</v>
      </c>
      <c r="AG1124" s="27">
        <f t="shared" si="251"/>
        <v>-283.1</v>
      </c>
      <c r="AH1124" s="27">
        <f t="shared" si="252"/>
        <v>4106.3</v>
      </c>
      <c r="AI1124" s="27">
        <f t="shared" si="253"/>
        <v>447.049999999999</v>
      </c>
      <c r="AJ1124" s="27">
        <f t="shared" si="254"/>
        <v>-26.9599999999998</v>
      </c>
      <c r="AK1124" s="26">
        <f>INDEX(检修、备用和必开!I:I,MATCH(统调负荷!$C1124,检修、备用和必开!$A:$A,0))</f>
        <v>7606.7777777778</v>
      </c>
    </row>
    <row r="1125" ht="13.8" spans="1:37">
      <c r="A1125" s="26">
        <f t="shared" si="242"/>
        <v>7</v>
      </c>
      <c r="B1125" s="26">
        <f t="shared" si="243"/>
        <v>16</v>
      </c>
      <c r="C1125" t="s">
        <v>33</v>
      </c>
      <c r="D1125" s="75">
        <v>0.697916666666667</v>
      </c>
      <c r="E1125" s="26">
        <v>95970</v>
      </c>
      <c r="F1125" s="26">
        <v>53524.9</v>
      </c>
      <c r="G1125" s="26">
        <v>15450</v>
      </c>
      <c r="H1125" s="26">
        <v>20468</v>
      </c>
      <c r="I1125" s="26">
        <v>7934</v>
      </c>
      <c r="J1125" s="26">
        <v>-1406.9</v>
      </c>
      <c r="K1125" s="26">
        <f t="shared" si="255"/>
        <v>47677.9</v>
      </c>
      <c r="L1125" s="27">
        <f t="shared" si="244"/>
        <v>1.42694204232988</v>
      </c>
      <c r="M1125" s="75">
        <v>0.697916666666667</v>
      </c>
      <c r="N1125" s="26">
        <v>93431.4</v>
      </c>
      <c r="O1125" s="26">
        <v>47054.05</v>
      </c>
      <c r="P1125" s="26">
        <v>15566.7</v>
      </c>
      <c r="Q1125" s="26">
        <v>24001.7</v>
      </c>
      <c r="R1125" s="26">
        <v>8164.62</v>
      </c>
      <c r="S1125" s="26">
        <v>-1355.67</v>
      </c>
      <c r="T1125" s="26">
        <f t="shared" si="245"/>
        <v>41207.05</v>
      </c>
      <c r="U1125" s="27">
        <f t="shared" si="246"/>
        <v>1.23602954468447</v>
      </c>
      <c r="V1125" s="26">
        <f>INDEX(检修、备用和必开!B:B,MATCH(统调负荷!$C1125,检修、备用和必开!$A:$A,0))</f>
        <v>25478.8</v>
      </c>
      <c r="W1125" s="26">
        <f>INDEX(检修、备用和必开!C:C,MATCH(统调负荷!$C1125,检修、备用和必开!$A:$A,0))</f>
        <v>0</v>
      </c>
      <c r="X1125" s="26">
        <f>INDEX(检修、备用和必开!D:D,MATCH(统调负荷!$C1125,检修、备用和必开!$A:$A,0))</f>
        <v>13835</v>
      </c>
      <c r="Y1125" s="26">
        <f>INDEX(检修、备用和必开!E:E,MATCH(统调负荷!$C1125,检修、备用和必开!$A:$A,0))</f>
        <v>5847</v>
      </c>
      <c r="Z1125" s="26">
        <f>INDEX(检修、备用和必开!F:F,MATCH(统调负荷!$C1125,检修、备用和必开!$A:$A,0))</f>
        <v>980</v>
      </c>
      <c r="AA1125" s="26">
        <f t="shared" si="247"/>
        <v>68033.6</v>
      </c>
      <c r="AB1125" s="26">
        <v>394</v>
      </c>
      <c r="AC1125" s="26">
        <v>362.7</v>
      </c>
      <c r="AD1125" s="76">
        <f t="shared" si="248"/>
        <v>45669.6979166667</v>
      </c>
      <c r="AE1125" s="27">
        <f t="shared" si="249"/>
        <v>-2538.60000000001</v>
      </c>
      <c r="AF1125" s="27">
        <f t="shared" si="250"/>
        <v>-6470.85</v>
      </c>
      <c r="AG1125" s="27">
        <f t="shared" si="251"/>
        <v>116.700000000001</v>
      </c>
      <c r="AH1125" s="27">
        <f t="shared" si="252"/>
        <v>3533.7</v>
      </c>
      <c r="AI1125" s="27">
        <f t="shared" si="253"/>
        <v>230.62</v>
      </c>
      <c r="AJ1125" s="27">
        <f t="shared" si="254"/>
        <v>51.23</v>
      </c>
      <c r="AK1125" s="26">
        <f>INDEX(检修、备用和必开!I:I,MATCH(统调负荷!$C1125,检修、备用和必开!$A:$A,0))</f>
        <v>7606.7777777778</v>
      </c>
    </row>
    <row r="1126" ht="13.8" spans="1:37">
      <c r="A1126" s="26">
        <f t="shared" si="242"/>
        <v>7</v>
      </c>
      <c r="B1126" s="26">
        <f t="shared" si="243"/>
        <v>17</v>
      </c>
      <c r="C1126" t="s">
        <v>33</v>
      </c>
      <c r="D1126" s="75">
        <v>0.708333333333333</v>
      </c>
      <c r="E1126" s="26">
        <v>96980</v>
      </c>
      <c r="F1126" s="26">
        <v>54956.6</v>
      </c>
      <c r="G1126" s="26">
        <v>15837</v>
      </c>
      <c r="H1126" s="26">
        <v>20278.5</v>
      </c>
      <c r="I1126" s="26">
        <v>7315</v>
      </c>
      <c r="J1126" s="26">
        <v>-1407.1</v>
      </c>
      <c r="K1126" s="26">
        <f t="shared" si="255"/>
        <v>49109.6</v>
      </c>
      <c r="L1126" s="27">
        <f t="shared" si="244"/>
        <v>1.38534217342434</v>
      </c>
      <c r="M1126" s="75">
        <v>0.708333333333333</v>
      </c>
      <c r="N1126" s="26">
        <v>94699.7</v>
      </c>
      <c r="O1126" s="26">
        <v>48905.63</v>
      </c>
      <c r="P1126" s="26">
        <v>15831.2</v>
      </c>
      <c r="Q1126" s="26">
        <v>23862.2</v>
      </c>
      <c r="R1126" s="26">
        <v>7487.26</v>
      </c>
      <c r="S1126" s="26">
        <v>-1386.59</v>
      </c>
      <c r="T1126" s="26">
        <f t="shared" si="245"/>
        <v>43058.63</v>
      </c>
      <c r="U1126" s="27">
        <f t="shared" si="246"/>
        <v>1.19580346692591</v>
      </c>
      <c r="V1126" s="26">
        <f>INDEX(检修、备用和必开!B:B,MATCH(统调负荷!$C1126,检修、备用和必开!$A:$A,0))</f>
        <v>25478.8</v>
      </c>
      <c r="W1126" s="26">
        <f>INDEX(检修、备用和必开!C:C,MATCH(统调负荷!$C1126,检修、备用和必开!$A:$A,0))</f>
        <v>0</v>
      </c>
      <c r="X1126" s="26">
        <f>INDEX(检修、备用和必开!D:D,MATCH(统调负荷!$C1126,检修、备用和必开!$A:$A,0))</f>
        <v>13835</v>
      </c>
      <c r="Y1126" s="26">
        <f>INDEX(检修、备用和必开!E:E,MATCH(统调负荷!$C1126,检修、备用和必开!$A:$A,0))</f>
        <v>5847</v>
      </c>
      <c r="Z1126" s="26">
        <f>INDEX(检修、备用和必开!F:F,MATCH(统调负荷!$C1126,检修、备用和必开!$A:$A,0))</f>
        <v>980</v>
      </c>
      <c r="AA1126" s="26">
        <f t="shared" si="247"/>
        <v>68033.6</v>
      </c>
      <c r="AB1126" s="26">
        <v>392.89</v>
      </c>
      <c r="AC1126" s="26">
        <v>371.99</v>
      </c>
      <c r="AD1126" s="76">
        <f t="shared" si="248"/>
        <v>45669.7083333333</v>
      </c>
      <c r="AE1126" s="27">
        <f t="shared" si="249"/>
        <v>-2280.3</v>
      </c>
      <c r="AF1126" s="27">
        <f t="shared" si="250"/>
        <v>-6050.97</v>
      </c>
      <c r="AG1126" s="27">
        <f t="shared" si="251"/>
        <v>-5.79999999999927</v>
      </c>
      <c r="AH1126" s="27">
        <f t="shared" si="252"/>
        <v>3583.7</v>
      </c>
      <c r="AI1126" s="27">
        <f t="shared" si="253"/>
        <v>172.26</v>
      </c>
      <c r="AJ1126" s="27">
        <f t="shared" si="254"/>
        <v>20.51</v>
      </c>
      <c r="AK1126" s="26">
        <f>INDEX(检修、备用和必开!I:I,MATCH(统调负荷!$C1126,检修、备用和必开!$A:$A,0))</f>
        <v>7606.7777777778</v>
      </c>
    </row>
    <row r="1127" ht="13.8" spans="1:37">
      <c r="A1127" s="26">
        <f t="shared" si="242"/>
        <v>7</v>
      </c>
      <c r="B1127" s="26">
        <f t="shared" si="243"/>
        <v>17</v>
      </c>
      <c r="C1127" t="s">
        <v>33</v>
      </c>
      <c r="D1127" s="75">
        <v>0.71875</v>
      </c>
      <c r="E1127" s="26">
        <v>98590</v>
      </c>
      <c r="F1127" s="26">
        <v>56699.7</v>
      </c>
      <c r="G1127" s="26">
        <v>16192</v>
      </c>
      <c r="H1127" s="26">
        <v>20312.2</v>
      </c>
      <c r="I1127" s="26">
        <v>6793</v>
      </c>
      <c r="J1127" s="26">
        <v>-1406.9</v>
      </c>
      <c r="K1127" s="26">
        <f t="shared" si="255"/>
        <v>50852.7</v>
      </c>
      <c r="L1127" s="27">
        <f t="shared" si="244"/>
        <v>1.33785620035908</v>
      </c>
      <c r="M1127" s="75">
        <v>0.71875</v>
      </c>
      <c r="N1127" s="26">
        <v>96261.5</v>
      </c>
      <c r="O1127" s="26">
        <v>50998.78</v>
      </c>
      <c r="P1127" s="26">
        <v>15679.5</v>
      </c>
      <c r="Q1127" s="26">
        <v>24110</v>
      </c>
      <c r="R1127" s="26">
        <v>6826.43</v>
      </c>
      <c r="S1127" s="26">
        <v>-1353.21</v>
      </c>
      <c r="T1127" s="26">
        <f t="shared" si="245"/>
        <v>45151.78</v>
      </c>
      <c r="U1127" s="27">
        <f t="shared" si="246"/>
        <v>1.15337029754803</v>
      </c>
      <c r="V1127" s="26">
        <f>INDEX(检修、备用和必开!B:B,MATCH(统调负荷!$C1127,检修、备用和必开!$A:$A,0))</f>
        <v>25478.8</v>
      </c>
      <c r="W1127" s="26">
        <f>INDEX(检修、备用和必开!C:C,MATCH(统调负荷!$C1127,检修、备用和必开!$A:$A,0))</f>
        <v>0</v>
      </c>
      <c r="X1127" s="26">
        <f>INDEX(检修、备用和必开!D:D,MATCH(统调负荷!$C1127,检修、备用和必开!$A:$A,0))</f>
        <v>13835</v>
      </c>
      <c r="Y1127" s="26">
        <f>INDEX(检修、备用和必开!E:E,MATCH(统调负荷!$C1127,检修、备用和必开!$A:$A,0))</f>
        <v>5847</v>
      </c>
      <c r="Z1127" s="26">
        <f>INDEX(检修、备用和必开!F:F,MATCH(统调负荷!$C1127,检修、备用和必开!$A:$A,0))</f>
        <v>980</v>
      </c>
      <c r="AA1127" s="26">
        <f t="shared" si="247"/>
        <v>68033.6</v>
      </c>
      <c r="AB1127" s="26">
        <v>438.81</v>
      </c>
      <c r="AC1127" s="26">
        <v>391.4</v>
      </c>
      <c r="AD1127" s="76">
        <f t="shared" si="248"/>
        <v>45669.71875</v>
      </c>
      <c r="AE1127" s="27">
        <f t="shared" si="249"/>
        <v>-2328.5</v>
      </c>
      <c r="AF1127" s="27">
        <f t="shared" si="250"/>
        <v>-5700.92</v>
      </c>
      <c r="AG1127" s="27">
        <f t="shared" si="251"/>
        <v>-512.5</v>
      </c>
      <c r="AH1127" s="27">
        <f t="shared" si="252"/>
        <v>3797.8</v>
      </c>
      <c r="AI1127" s="27">
        <f t="shared" si="253"/>
        <v>33.4300000000003</v>
      </c>
      <c r="AJ1127" s="27">
        <f t="shared" si="254"/>
        <v>53.6900000000001</v>
      </c>
      <c r="AK1127" s="26">
        <f>INDEX(检修、备用和必开!I:I,MATCH(统调负荷!$C1127,检修、备用和必开!$A:$A,0))</f>
        <v>7606.7777777778</v>
      </c>
    </row>
    <row r="1128" ht="13.8" spans="1:37">
      <c r="A1128" s="26">
        <f t="shared" si="242"/>
        <v>7</v>
      </c>
      <c r="B1128" s="26">
        <f t="shared" si="243"/>
        <v>17</v>
      </c>
      <c r="C1128" t="s">
        <v>33</v>
      </c>
      <c r="D1128" s="75">
        <v>0.729166666666667</v>
      </c>
      <c r="E1128" s="26">
        <v>97530</v>
      </c>
      <c r="F1128" s="26">
        <v>56150.09</v>
      </c>
      <c r="G1128" s="26">
        <v>16001</v>
      </c>
      <c r="H1128" s="26">
        <v>20477.8</v>
      </c>
      <c r="I1128" s="26">
        <v>6308</v>
      </c>
      <c r="J1128" s="26">
        <v>-1406.89</v>
      </c>
      <c r="K1128" s="26">
        <f t="shared" si="255"/>
        <v>50303.09</v>
      </c>
      <c r="L1128" s="27">
        <f t="shared" si="244"/>
        <v>1.35247357567895</v>
      </c>
      <c r="M1128" s="75">
        <v>0.729166666666667</v>
      </c>
      <c r="N1128" s="26">
        <v>95738.7</v>
      </c>
      <c r="O1128" s="26">
        <v>50964.51</v>
      </c>
      <c r="P1128" s="26">
        <v>16767.9</v>
      </c>
      <c r="Q1128" s="26">
        <v>22986.6</v>
      </c>
      <c r="R1128" s="26">
        <v>6418.04</v>
      </c>
      <c r="S1128" s="26">
        <v>-1398.35</v>
      </c>
      <c r="T1128" s="26">
        <f t="shared" si="245"/>
        <v>45117.51</v>
      </c>
      <c r="U1128" s="27">
        <f t="shared" si="246"/>
        <v>1.1540407694261</v>
      </c>
      <c r="V1128" s="26">
        <f>INDEX(检修、备用和必开!B:B,MATCH(统调负荷!$C1128,检修、备用和必开!$A:$A,0))</f>
        <v>25478.8</v>
      </c>
      <c r="W1128" s="26">
        <f>INDEX(检修、备用和必开!C:C,MATCH(统调负荷!$C1128,检修、备用和必开!$A:$A,0))</f>
        <v>0</v>
      </c>
      <c r="X1128" s="26">
        <f>INDEX(检修、备用和必开!D:D,MATCH(统调负荷!$C1128,检修、备用和必开!$A:$A,0))</f>
        <v>13835</v>
      </c>
      <c r="Y1128" s="26">
        <f>INDEX(检修、备用和必开!E:E,MATCH(统调负荷!$C1128,检修、备用和必开!$A:$A,0))</f>
        <v>5847</v>
      </c>
      <c r="Z1128" s="26">
        <f>INDEX(检修、备用和必开!F:F,MATCH(统调负荷!$C1128,检修、备用和必开!$A:$A,0))</f>
        <v>980</v>
      </c>
      <c r="AA1128" s="26">
        <f t="shared" si="247"/>
        <v>68033.6</v>
      </c>
      <c r="AB1128" s="26">
        <v>408.39</v>
      </c>
      <c r="AC1128" s="26">
        <v>376.3</v>
      </c>
      <c r="AD1128" s="76">
        <f t="shared" si="248"/>
        <v>45669.7291666667</v>
      </c>
      <c r="AE1128" s="27">
        <f t="shared" si="249"/>
        <v>-1791.3</v>
      </c>
      <c r="AF1128" s="27">
        <f t="shared" si="250"/>
        <v>-5185.57999999999</v>
      </c>
      <c r="AG1128" s="27">
        <f t="shared" si="251"/>
        <v>766.900000000001</v>
      </c>
      <c r="AH1128" s="27">
        <f t="shared" si="252"/>
        <v>2508.8</v>
      </c>
      <c r="AI1128" s="27">
        <f t="shared" si="253"/>
        <v>110.04</v>
      </c>
      <c r="AJ1128" s="27">
        <f t="shared" si="254"/>
        <v>8.54000000000019</v>
      </c>
      <c r="AK1128" s="26">
        <f>INDEX(检修、备用和必开!I:I,MATCH(统调负荷!$C1128,检修、备用和必开!$A:$A,0))</f>
        <v>7606.7777777778</v>
      </c>
    </row>
    <row r="1129" ht="13.8" spans="1:37">
      <c r="A1129" s="26">
        <f t="shared" si="242"/>
        <v>7</v>
      </c>
      <c r="B1129" s="26">
        <f t="shared" si="243"/>
        <v>17</v>
      </c>
      <c r="C1129" t="s">
        <v>33</v>
      </c>
      <c r="D1129" s="75">
        <v>0.739583333333333</v>
      </c>
      <c r="E1129" s="26">
        <v>98530</v>
      </c>
      <c r="F1129" s="26">
        <v>56848.39</v>
      </c>
      <c r="G1129" s="26">
        <v>16387</v>
      </c>
      <c r="H1129" s="26">
        <v>20715.5</v>
      </c>
      <c r="I1129" s="26">
        <v>5986</v>
      </c>
      <c r="J1129" s="26">
        <v>-1406.89</v>
      </c>
      <c r="K1129" s="26">
        <f t="shared" si="255"/>
        <v>51001.39</v>
      </c>
      <c r="L1129" s="27">
        <f t="shared" si="244"/>
        <v>1.3339558000282</v>
      </c>
      <c r="M1129" s="75">
        <v>0.739583333333333</v>
      </c>
      <c r="N1129" s="26">
        <v>96342.6</v>
      </c>
      <c r="O1129" s="26">
        <v>51784.09</v>
      </c>
      <c r="P1129" s="26">
        <v>16599.9</v>
      </c>
      <c r="Q1129" s="26">
        <v>23197.2</v>
      </c>
      <c r="R1129" s="26">
        <v>6146.84</v>
      </c>
      <c r="S1129" s="26">
        <v>-1385.43</v>
      </c>
      <c r="T1129" s="26">
        <f t="shared" si="245"/>
        <v>45937.09</v>
      </c>
      <c r="U1129" s="27">
        <f t="shared" si="246"/>
        <v>1.1382168500382</v>
      </c>
      <c r="V1129" s="26">
        <f>INDEX(检修、备用和必开!B:B,MATCH(统调负荷!$C1129,检修、备用和必开!$A:$A,0))</f>
        <v>25478.8</v>
      </c>
      <c r="W1129" s="26">
        <f>INDEX(检修、备用和必开!C:C,MATCH(统调负荷!$C1129,检修、备用和必开!$A:$A,0))</f>
        <v>0</v>
      </c>
      <c r="X1129" s="26">
        <f>INDEX(检修、备用和必开!D:D,MATCH(统调负荷!$C1129,检修、备用和必开!$A:$A,0))</f>
        <v>13835</v>
      </c>
      <c r="Y1129" s="26">
        <f>INDEX(检修、备用和必开!E:E,MATCH(统调负荷!$C1129,检修、备用和必开!$A:$A,0))</f>
        <v>5847</v>
      </c>
      <c r="Z1129" s="26">
        <f>INDEX(检修、备用和必开!F:F,MATCH(统调负荷!$C1129,检修、备用和必开!$A:$A,0))</f>
        <v>980</v>
      </c>
      <c r="AA1129" s="26">
        <f t="shared" si="247"/>
        <v>68033.6</v>
      </c>
      <c r="AB1129" s="26">
        <v>420.4</v>
      </c>
      <c r="AC1129" s="26">
        <v>371.68</v>
      </c>
      <c r="AD1129" s="76">
        <f t="shared" si="248"/>
        <v>45669.7395833333</v>
      </c>
      <c r="AE1129" s="27">
        <f t="shared" si="249"/>
        <v>-2187.39999999999</v>
      </c>
      <c r="AF1129" s="27">
        <f t="shared" si="250"/>
        <v>-5064.3</v>
      </c>
      <c r="AG1129" s="27">
        <f t="shared" si="251"/>
        <v>212.900000000001</v>
      </c>
      <c r="AH1129" s="27">
        <f t="shared" si="252"/>
        <v>2481.7</v>
      </c>
      <c r="AI1129" s="27">
        <f t="shared" si="253"/>
        <v>160.84</v>
      </c>
      <c r="AJ1129" s="27">
        <f t="shared" si="254"/>
        <v>21.46</v>
      </c>
      <c r="AK1129" s="26">
        <f>INDEX(检修、备用和必开!I:I,MATCH(统调负荷!$C1129,检修、备用和必开!$A:$A,0))</f>
        <v>7606.7777777778</v>
      </c>
    </row>
    <row r="1130" ht="13.8" spans="1:37">
      <c r="A1130" s="26">
        <f t="shared" si="242"/>
        <v>7</v>
      </c>
      <c r="B1130" s="26">
        <f t="shared" si="243"/>
        <v>18</v>
      </c>
      <c r="C1130" t="s">
        <v>33</v>
      </c>
      <c r="D1130" s="75">
        <v>0.75</v>
      </c>
      <c r="E1130" s="26">
        <v>99210</v>
      </c>
      <c r="F1130" s="26">
        <v>56510.4</v>
      </c>
      <c r="G1130" s="26">
        <v>16820</v>
      </c>
      <c r="H1130" s="26">
        <v>21527.3</v>
      </c>
      <c r="I1130" s="26">
        <v>5759</v>
      </c>
      <c r="J1130" s="26">
        <v>-1406.7</v>
      </c>
      <c r="K1130" s="26">
        <f t="shared" si="255"/>
        <v>50663.4</v>
      </c>
      <c r="L1130" s="27">
        <f t="shared" si="244"/>
        <v>1.34285499986183</v>
      </c>
      <c r="M1130" s="75">
        <v>0.75</v>
      </c>
      <c r="N1130" s="26">
        <v>97566.7</v>
      </c>
      <c r="O1130" s="26">
        <v>52401.86</v>
      </c>
      <c r="P1130" s="26">
        <v>17454.8</v>
      </c>
      <c r="Q1130" s="26">
        <v>23231.4</v>
      </c>
      <c r="R1130" s="26">
        <v>5901.57</v>
      </c>
      <c r="S1130" s="26">
        <v>-1422.93</v>
      </c>
      <c r="T1130" s="26">
        <f t="shared" si="245"/>
        <v>46554.86</v>
      </c>
      <c r="U1130" s="27">
        <f t="shared" si="246"/>
        <v>1.12657323597041</v>
      </c>
      <c r="V1130" s="26">
        <f>INDEX(检修、备用和必开!B:B,MATCH(统调负荷!$C1130,检修、备用和必开!$A:$A,0))</f>
        <v>25478.8</v>
      </c>
      <c r="W1130" s="26">
        <f>INDEX(检修、备用和必开!C:C,MATCH(统调负荷!$C1130,检修、备用和必开!$A:$A,0))</f>
        <v>0</v>
      </c>
      <c r="X1130" s="26">
        <f>INDEX(检修、备用和必开!D:D,MATCH(统调负荷!$C1130,检修、备用和必开!$A:$A,0))</f>
        <v>13835</v>
      </c>
      <c r="Y1130" s="26">
        <f>INDEX(检修、备用和必开!E:E,MATCH(统调负荷!$C1130,检修、备用和必开!$A:$A,0))</f>
        <v>5847</v>
      </c>
      <c r="Z1130" s="26">
        <f>INDEX(检修、备用和必开!F:F,MATCH(统调负荷!$C1130,检修、备用和必开!$A:$A,0))</f>
        <v>980</v>
      </c>
      <c r="AA1130" s="26">
        <f t="shared" si="247"/>
        <v>68033.6</v>
      </c>
      <c r="AB1130" s="26">
        <v>405.09</v>
      </c>
      <c r="AC1130" s="26">
        <v>381.06</v>
      </c>
      <c r="AD1130" s="76">
        <f t="shared" si="248"/>
        <v>45669.75</v>
      </c>
      <c r="AE1130" s="27">
        <f t="shared" si="249"/>
        <v>-1643.3</v>
      </c>
      <c r="AF1130" s="27">
        <f t="shared" si="250"/>
        <v>-4108.54</v>
      </c>
      <c r="AG1130" s="27">
        <f t="shared" si="251"/>
        <v>634.799999999999</v>
      </c>
      <c r="AH1130" s="27">
        <f t="shared" si="252"/>
        <v>1704.1</v>
      </c>
      <c r="AI1130" s="27">
        <f t="shared" si="253"/>
        <v>142.57</v>
      </c>
      <c r="AJ1130" s="27">
        <f t="shared" si="254"/>
        <v>-16.23</v>
      </c>
      <c r="AK1130" s="26">
        <f>INDEX(检修、备用和必开!I:I,MATCH(统调负荷!$C1130,检修、备用和必开!$A:$A,0))</f>
        <v>7606.7777777778</v>
      </c>
    </row>
    <row r="1131" ht="13.8" spans="1:37">
      <c r="A1131" s="26">
        <f t="shared" si="242"/>
        <v>7</v>
      </c>
      <c r="B1131" s="26">
        <f t="shared" si="243"/>
        <v>18</v>
      </c>
      <c r="C1131" t="s">
        <v>33</v>
      </c>
      <c r="D1131" s="75">
        <v>0.760416666666667</v>
      </c>
      <c r="E1131" s="26">
        <v>101180</v>
      </c>
      <c r="F1131" s="26">
        <v>57860.5</v>
      </c>
      <c r="G1131" s="26">
        <v>17025</v>
      </c>
      <c r="H1131" s="26">
        <v>22148.6</v>
      </c>
      <c r="I1131" s="26">
        <v>5553</v>
      </c>
      <c r="J1131" s="26">
        <v>-1407.1</v>
      </c>
      <c r="K1131" s="26">
        <f t="shared" si="255"/>
        <v>52013.5</v>
      </c>
      <c r="L1131" s="27">
        <f t="shared" si="244"/>
        <v>1.30799888490488</v>
      </c>
      <c r="M1131" s="75">
        <v>0.760416666666667</v>
      </c>
      <c r="N1131" s="26">
        <v>99735.4</v>
      </c>
      <c r="O1131" s="26">
        <v>53727.44</v>
      </c>
      <c r="P1131" s="26">
        <v>17647.2</v>
      </c>
      <c r="Q1131" s="26">
        <v>23986.3</v>
      </c>
      <c r="R1131" s="26">
        <v>5882.51</v>
      </c>
      <c r="S1131" s="26">
        <v>-1508.05</v>
      </c>
      <c r="T1131" s="26">
        <f t="shared" si="245"/>
        <v>47880.44</v>
      </c>
      <c r="U1131" s="27">
        <f t="shared" si="246"/>
        <v>1.10237567778825</v>
      </c>
      <c r="V1131" s="26">
        <f>INDEX(检修、备用和必开!B:B,MATCH(统调负荷!$C1131,检修、备用和必开!$A:$A,0))</f>
        <v>25478.8</v>
      </c>
      <c r="W1131" s="26">
        <f>INDEX(检修、备用和必开!C:C,MATCH(统调负荷!$C1131,检修、备用和必开!$A:$A,0))</f>
        <v>0</v>
      </c>
      <c r="X1131" s="26">
        <f>INDEX(检修、备用和必开!D:D,MATCH(统调负荷!$C1131,检修、备用和必开!$A:$A,0))</f>
        <v>13835</v>
      </c>
      <c r="Y1131" s="26">
        <f>INDEX(检修、备用和必开!E:E,MATCH(统调负荷!$C1131,检修、备用和必开!$A:$A,0))</f>
        <v>5847</v>
      </c>
      <c r="Z1131" s="26">
        <f>INDEX(检修、备用和必开!F:F,MATCH(统调负荷!$C1131,检修、备用和必开!$A:$A,0))</f>
        <v>980</v>
      </c>
      <c r="AA1131" s="26">
        <f t="shared" si="247"/>
        <v>68033.6</v>
      </c>
      <c r="AB1131" s="26">
        <v>419.21</v>
      </c>
      <c r="AC1131" s="26">
        <v>392.35</v>
      </c>
      <c r="AD1131" s="76">
        <f t="shared" si="248"/>
        <v>45669.7604166667</v>
      </c>
      <c r="AE1131" s="27">
        <f t="shared" si="249"/>
        <v>-1444.60000000001</v>
      </c>
      <c r="AF1131" s="27">
        <f t="shared" si="250"/>
        <v>-4133.06</v>
      </c>
      <c r="AG1131" s="27">
        <f t="shared" si="251"/>
        <v>622.200000000001</v>
      </c>
      <c r="AH1131" s="27">
        <f t="shared" si="252"/>
        <v>1837.7</v>
      </c>
      <c r="AI1131" s="27">
        <f t="shared" si="253"/>
        <v>329.51</v>
      </c>
      <c r="AJ1131" s="27">
        <f t="shared" si="254"/>
        <v>-100.95</v>
      </c>
      <c r="AK1131" s="26">
        <f>INDEX(检修、备用和必开!I:I,MATCH(统调负荷!$C1131,检修、备用和必开!$A:$A,0))</f>
        <v>7606.7777777778</v>
      </c>
    </row>
    <row r="1132" ht="13.8" spans="1:37">
      <c r="A1132" s="26">
        <f t="shared" si="242"/>
        <v>7</v>
      </c>
      <c r="B1132" s="26">
        <f t="shared" si="243"/>
        <v>18</v>
      </c>
      <c r="C1132" t="s">
        <v>33</v>
      </c>
      <c r="D1132" s="75">
        <v>0.770833333333333</v>
      </c>
      <c r="E1132" s="26">
        <v>101990</v>
      </c>
      <c r="F1132" s="26">
        <v>57589.9</v>
      </c>
      <c r="G1132" s="26">
        <v>17514</v>
      </c>
      <c r="H1132" s="26">
        <v>22796</v>
      </c>
      <c r="I1132" s="26">
        <v>5497</v>
      </c>
      <c r="J1132" s="26">
        <v>-1406.9</v>
      </c>
      <c r="K1132" s="26">
        <f t="shared" si="255"/>
        <v>51742.9</v>
      </c>
      <c r="L1132" s="27">
        <f t="shared" si="244"/>
        <v>1.31483933061348</v>
      </c>
      <c r="M1132" s="75">
        <v>0.770833333333333</v>
      </c>
      <c r="N1132" s="26">
        <v>101095</v>
      </c>
      <c r="O1132" s="26">
        <v>54530.64</v>
      </c>
      <c r="P1132" s="26">
        <v>17662.8</v>
      </c>
      <c r="Q1132" s="26">
        <v>24524.7</v>
      </c>
      <c r="R1132" s="26">
        <v>5924.98</v>
      </c>
      <c r="S1132" s="26">
        <v>-1548.12</v>
      </c>
      <c r="T1132" s="26">
        <f t="shared" si="245"/>
        <v>48683.64</v>
      </c>
      <c r="U1132" s="27">
        <f t="shared" si="246"/>
        <v>1.08821305133957</v>
      </c>
      <c r="V1132" s="26">
        <f>INDEX(检修、备用和必开!B:B,MATCH(统调负荷!$C1132,检修、备用和必开!$A:$A,0))</f>
        <v>25478.8</v>
      </c>
      <c r="W1132" s="26">
        <f>INDEX(检修、备用和必开!C:C,MATCH(统调负荷!$C1132,检修、备用和必开!$A:$A,0))</f>
        <v>0</v>
      </c>
      <c r="X1132" s="26">
        <f>INDEX(检修、备用和必开!D:D,MATCH(统调负荷!$C1132,检修、备用和必开!$A:$A,0))</f>
        <v>13835</v>
      </c>
      <c r="Y1132" s="26">
        <f>INDEX(检修、备用和必开!E:E,MATCH(统调负荷!$C1132,检修、备用和必开!$A:$A,0))</f>
        <v>5847</v>
      </c>
      <c r="Z1132" s="26">
        <f>INDEX(检修、备用和必开!F:F,MATCH(统调负荷!$C1132,检修、备用和必开!$A:$A,0))</f>
        <v>980</v>
      </c>
      <c r="AA1132" s="26">
        <f t="shared" si="247"/>
        <v>68033.6</v>
      </c>
      <c r="AB1132" s="26">
        <v>408.88</v>
      </c>
      <c r="AC1132" s="26">
        <v>396.81</v>
      </c>
      <c r="AD1132" s="76">
        <f t="shared" si="248"/>
        <v>45669.7708333333</v>
      </c>
      <c r="AE1132" s="27">
        <f t="shared" si="249"/>
        <v>-895</v>
      </c>
      <c r="AF1132" s="27">
        <f t="shared" si="250"/>
        <v>-3059.26</v>
      </c>
      <c r="AG1132" s="27">
        <f t="shared" si="251"/>
        <v>148.799999999999</v>
      </c>
      <c r="AH1132" s="27">
        <f t="shared" si="252"/>
        <v>1728.7</v>
      </c>
      <c r="AI1132" s="27">
        <f t="shared" si="253"/>
        <v>427.98</v>
      </c>
      <c r="AJ1132" s="27">
        <f t="shared" si="254"/>
        <v>-141.22</v>
      </c>
      <c r="AK1132" s="26">
        <f>INDEX(检修、备用和必开!I:I,MATCH(统调负荷!$C1132,检修、备用和必开!$A:$A,0))</f>
        <v>7606.7777777778</v>
      </c>
    </row>
    <row r="1133" ht="13.8" spans="1:37">
      <c r="A1133" s="26">
        <f t="shared" si="242"/>
        <v>7</v>
      </c>
      <c r="B1133" s="26">
        <f t="shared" si="243"/>
        <v>18</v>
      </c>
      <c r="C1133" t="s">
        <v>33</v>
      </c>
      <c r="D1133" s="75">
        <v>0.78125</v>
      </c>
      <c r="E1133" s="26">
        <v>101930</v>
      </c>
      <c r="F1133" s="26">
        <v>56946.5</v>
      </c>
      <c r="G1133" s="26">
        <v>17879</v>
      </c>
      <c r="H1133" s="26">
        <v>23159.4</v>
      </c>
      <c r="I1133" s="26">
        <v>5352</v>
      </c>
      <c r="J1133" s="26">
        <v>-1406.9</v>
      </c>
      <c r="K1133" s="26">
        <f t="shared" si="255"/>
        <v>51099.5</v>
      </c>
      <c r="L1133" s="27">
        <f t="shared" si="244"/>
        <v>1.33139463204141</v>
      </c>
      <c r="M1133" s="75">
        <v>0.78125</v>
      </c>
      <c r="N1133" s="26">
        <v>101426</v>
      </c>
      <c r="O1133" s="26">
        <v>55087.4</v>
      </c>
      <c r="P1133" s="26">
        <v>17652.3</v>
      </c>
      <c r="Q1133" s="26">
        <v>24367.7</v>
      </c>
      <c r="R1133" s="26">
        <v>5887.09</v>
      </c>
      <c r="S1133" s="26">
        <v>-1568.49</v>
      </c>
      <c r="T1133" s="26">
        <f t="shared" si="245"/>
        <v>49240.4</v>
      </c>
      <c r="U1133" s="27">
        <f t="shared" si="246"/>
        <v>1.07860750783982</v>
      </c>
      <c r="V1133" s="26">
        <f>INDEX(检修、备用和必开!B:B,MATCH(统调负荷!$C1133,检修、备用和必开!$A:$A,0))</f>
        <v>25478.8</v>
      </c>
      <c r="W1133" s="26">
        <f>INDEX(检修、备用和必开!C:C,MATCH(统调负荷!$C1133,检修、备用和必开!$A:$A,0))</f>
        <v>0</v>
      </c>
      <c r="X1133" s="26">
        <f>INDEX(检修、备用和必开!D:D,MATCH(统调负荷!$C1133,检修、备用和必开!$A:$A,0))</f>
        <v>13835</v>
      </c>
      <c r="Y1133" s="26">
        <f>INDEX(检修、备用和必开!E:E,MATCH(统调负荷!$C1133,检修、备用和必开!$A:$A,0))</f>
        <v>5847</v>
      </c>
      <c r="Z1133" s="26">
        <f>INDEX(检修、备用和必开!F:F,MATCH(统调负荷!$C1133,检修、备用和必开!$A:$A,0))</f>
        <v>980</v>
      </c>
      <c r="AA1133" s="26">
        <f t="shared" si="247"/>
        <v>68033.6</v>
      </c>
      <c r="AB1133" s="26">
        <v>399.12</v>
      </c>
      <c r="AC1133" s="26">
        <v>430.89</v>
      </c>
      <c r="AD1133" s="76">
        <f t="shared" si="248"/>
        <v>45669.78125</v>
      </c>
      <c r="AE1133" s="27">
        <f t="shared" si="249"/>
        <v>-504</v>
      </c>
      <c r="AF1133" s="27">
        <f t="shared" si="250"/>
        <v>-1859.1</v>
      </c>
      <c r="AG1133" s="27">
        <f t="shared" si="251"/>
        <v>-226.700000000001</v>
      </c>
      <c r="AH1133" s="27">
        <f t="shared" si="252"/>
        <v>1208.3</v>
      </c>
      <c r="AI1133" s="27">
        <f t="shared" si="253"/>
        <v>535.09</v>
      </c>
      <c r="AJ1133" s="27">
        <f t="shared" si="254"/>
        <v>-161.59</v>
      </c>
      <c r="AK1133" s="26">
        <f>INDEX(检修、备用和必开!I:I,MATCH(统调负荷!$C1133,检修、备用和必开!$A:$A,0))</f>
        <v>7606.7777777778</v>
      </c>
    </row>
    <row r="1134" ht="13.8" spans="1:37">
      <c r="A1134" s="26">
        <f t="shared" si="242"/>
        <v>7</v>
      </c>
      <c r="B1134" s="26">
        <f t="shared" si="243"/>
        <v>19</v>
      </c>
      <c r="C1134" t="s">
        <v>33</v>
      </c>
      <c r="D1134" s="75">
        <v>0.791666666666667</v>
      </c>
      <c r="E1134" s="26">
        <v>102130</v>
      </c>
      <c r="F1134" s="26">
        <v>56875.7</v>
      </c>
      <c r="G1134" s="26">
        <v>17982</v>
      </c>
      <c r="H1134" s="26">
        <v>23290.2</v>
      </c>
      <c r="I1134" s="26">
        <v>5389</v>
      </c>
      <c r="J1134" s="26">
        <v>-1406.9</v>
      </c>
      <c r="K1134" s="26">
        <f t="shared" si="255"/>
        <v>51028.7</v>
      </c>
      <c r="L1134" s="27">
        <f t="shared" si="244"/>
        <v>1.33324188152941</v>
      </c>
      <c r="M1134" s="75">
        <v>0.791666666666667</v>
      </c>
      <c r="N1134" s="26">
        <v>101308</v>
      </c>
      <c r="O1134" s="26">
        <v>54649.71</v>
      </c>
      <c r="P1134" s="26">
        <v>17958</v>
      </c>
      <c r="Q1134" s="26">
        <v>24307.7</v>
      </c>
      <c r="R1134" s="26">
        <v>5938.09</v>
      </c>
      <c r="S1134" s="26">
        <v>-1545.5</v>
      </c>
      <c r="T1134" s="26">
        <f t="shared" si="245"/>
        <v>48802.71</v>
      </c>
      <c r="U1134" s="27">
        <f t="shared" si="246"/>
        <v>1.08614443280254</v>
      </c>
      <c r="V1134" s="26">
        <f>INDEX(检修、备用和必开!B:B,MATCH(统调负荷!$C1134,检修、备用和必开!$A:$A,0))</f>
        <v>25478.8</v>
      </c>
      <c r="W1134" s="26">
        <f>INDEX(检修、备用和必开!C:C,MATCH(统调负荷!$C1134,检修、备用和必开!$A:$A,0))</f>
        <v>0</v>
      </c>
      <c r="X1134" s="26">
        <f>INDEX(检修、备用和必开!D:D,MATCH(统调负荷!$C1134,检修、备用和必开!$A:$A,0))</f>
        <v>13835</v>
      </c>
      <c r="Y1134" s="26">
        <f>INDEX(检修、备用和必开!E:E,MATCH(统调负荷!$C1134,检修、备用和必开!$A:$A,0))</f>
        <v>5847</v>
      </c>
      <c r="Z1134" s="26">
        <f>INDEX(检修、备用和必开!F:F,MATCH(统调负荷!$C1134,检修、备用和必开!$A:$A,0))</f>
        <v>980</v>
      </c>
      <c r="AA1134" s="26">
        <f t="shared" si="247"/>
        <v>68033.6</v>
      </c>
      <c r="AB1134" s="26">
        <v>398.37</v>
      </c>
      <c r="AC1134" s="26">
        <v>387.18</v>
      </c>
      <c r="AD1134" s="76">
        <f t="shared" si="248"/>
        <v>45669.7916666667</v>
      </c>
      <c r="AE1134" s="27">
        <f t="shared" si="249"/>
        <v>-822</v>
      </c>
      <c r="AF1134" s="27">
        <f t="shared" si="250"/>
        <v>-2225.99</v>
      </c>
      <c r="AG1134" s="27">
        <f t="shared" si="251"/>
        <v>-24</v>
      </c>
      <c r="AH1134" s="27">
        <f t="shared" si="252"/>
        <v>1017.5</v>
      </c>
      <c r="AI1134" s="27">
        <f t="shared" si="253"/>
        <v>549.09</v>
      </c>
      <c r="AJ1134" s="27">
        <f t="shared" si="254"/>
        <v>-138.6</v>
      </c>
      <c r="AK1134" s="26">
        <f>INDEX(检修、备用和必开!I:I,MATCH(统调负荷!$C1134,检修、备用和必开!$A:$A,0))</f>
        <v>7606.7777777778</v>
      </c>
    </row>
    <row r="1135" ht="13.8" spans="1:37">
      <c r="A1135" s="26">
        <f t="shared" si="242"/>
        <v>7</v>
      </c>
      <c r="B1135" s="26">
        <f t="shared" si="243"/>
        <v>19</v>
      </c>
      <c r="C1135" t="s">
        <v>33</v>
      </c>
      <c r="D1135" s="75">
        <v>0.802083333333333</v>
      </c>
      <c r="E1135" s="26">
        <v>103930</v>
      </c>
      <c r="F1135" s="26">
        <v>58554.1</v>
      </c>
      <c r="G1135" s="26">
        <v>17982</v>
      </c>
      <c r="H1135" s="26">
        <v>23337.8</v>
      </c>
      <c r="I1135" s="26">
        <v>5463</v>
      </c>
      <c r="J1135" s="26">
        <v>-1406.9</v>
      </c>
      <c r="K1135" s="26">
        <f t="shared" si="255"/>
        <v>52707.1</v>
      </c>
      <c r="L1135" s="27">
        <f t="shared" si="244"/>
        <v>1.29078625080871</v>
      </c>
      <c r="M1135" s="75">
        <v>0.802083333333333</v>
      </c>
      <c r="N1135" s="26">
        <v>103161</v>
      </c>
      <c r="O1135" s="26">
        <v>56182.15</v>
      </c>
      <c r="P1135" s="26">
        <v>18148.7</v>
      </c>
      <c r="Q1135" s="26">
        <v>24423.6</v>
      </c>
      <c r="R1135" s="26">
        <v>5964.42</v>
      </c>
      <c r="S1135" s="26">
        <v>-1557.87</v>
      </c>
      <c r="T1135" s="26">
        <f t="shared" si="245"/>
        <v>50335.15</v>
      </c>
      <c r="U1135" s="27">
        <f t="shared" si="246"/>
        <v>1.06020634204533</v>
      </c>
      <c r="V1135" s="26">
        <f>INDEX(检修、备用和必开!B:B,MATCH(统调负荷!$C1135,检修、备用和必开!$A:$A,0))</f>
        <v>25478.8</v>
      </c>
      <c r="W1135" s="26">
        <f>INDEX(检修、备用和必开!C:C,MATCH(统调负荷!$C1135,检修、备用和必开!$A:$A,0))</f>
        <v>0</v>
      </c>
      <c r="X1135" s="26">
        <f>INDEX(检修、备用和必开!D:D,MATCH(统调负荷!$C1135,检修、备用和必开!$A:$A,0))</f>
        <v>13835</v>
      </c>
      <c r="Y1135" s="26">
        <f>INDEX(检修、备用和必开!E:E,MATCH(统调负荷!$C1135,检修、备用和必开!$A:$A,0))</f>
        <v>5847</v>
      </c>
      <c r="Z1135" s="26">
        <f>INDEX(检修、备用和必开!F:F,MATCH(统调负荷!$C1135,检修、备用和必开!$A:$A,0))</f>
        <v>980</v>
      </c>
      <c r="AA1135" s="26">
        <f t="shared" si="247"/>
        <v>68033.6</v>
      </c>
      <c r="AB1135" s="26">
        <v>418.61</v>
      </c>
      <c r="AC1135" s="26">
        <v>432.16</v>
      </c>
      <c r="AD1135" s="76">
        <f t="shared" si="248"/>
        <v>45669.8020833333</v>
      </c>
      <c r="AE1135" s="27">
        <f t="shared" si="249"/>
        <v>-769</v>
      </c>
      <c r="AF1135" s="27">
        <f t="shared" si="250"/>
        <v>-2371.95</v>
      </c>
      <c r="AG1135" s="27">
        <f t="shared" si="251"/>
        <v>166.700000000001</v>
      </c>
      <c r="AH1135" s="27">
        <f t="shared" si="252"/>
        <v>1085.8</v>
      </c>
      <c r="AI1135" s="27">
        <f t="shared" si="253"/>
        <v>501.42</v>
      </c>
      <c r="AJ1135" s="27">
        <f t="shared" si="254"/>
        <v>-150.97</v>
      </c>
      <c r="AK1135" s="26">
        <f>INDEX(检修、备用和必开!I:I,MATCH(统调负荷!$C1135,检修、备用和必开!$A:$A,0))</f>
        <v>7606.7777777778</v>
      </c>
    </row>
    <row r="1136" ht="13.8" spans="1:37">
      <c r="A1136" s="26">
        <f t="shared" si="242"/>
        <v>7</v>
      </c>
      <c r="B1136" s="26">
        <f t="shared" si="243"/>
        <v>19</v>
      </c>
      <c r="C1136" t="s">
        <v>33</v>
      </c>
      <c r="D1136" s="75">
        <v>0.8125</v>
      </c>
      <c r="E1136" s="26">
        <v>104000</v>
      </c>
      <c r="F1136" s="26">
        <v>58544.89</v>
      </c>
      <c r="G1136" s="26">
        <v>18068</v>
      </c>
      <c r="H1136" s="26">
        <v>23273</v>
      </c>
      <c r="I1136" s="26">
        <v>5521</v>
      </c>
      <c r="J1136" s="26">
        <v>-1406.89</v>
      </c>
      <c r="K1136" s="26">
        <f t="shared" si="255"/>
        <v>52697.89</v>
      </c>
      <c r="L1136" s="27">
        <f t="shared" si="244"/>
        <v>1.29101184127106</v>
      </c>
      <c r="M1136" s="75">
        <v>0.8125</v>
      </c>
      <c r="N1136" s="26">
        <v>103007</v>
      </c>
      <c r="O1136" s="26">
        <v>55980.09</v>
      </c>
      <c r="P1136" s="26">
        <v>18170.2</v>
      </c>
      <c r="Q1136" s="26">
        <v>24399.5</v>
      </c>
      <c r="R1136" s="26">
        <v>6033.6</v>
      </c>
      <c r="S1136" s="26">
        <v>-1576.39</v>
      </c>
      <c r="T1136" s="26">
        <f t="shared" si="245"/>
        <v>50133.09</v>
      </c>
      <c r="U1136" s="27">
        <f t="shared" si="246"/>
        <v>1.06355528201639</v>
      </c>
      <c r="V1136" s="26">
        <f>INDEX(检修、备用和必开!B:B,MATCH(统调负荷!$C1136,检修、备用和必开!$A:$A,0))</f>
        <v>25478.8</v>
      </c>
      <c r="W1136" s="26">
        <f>INDEX(检修、备用和必开!C:C,MATCH(统调负荷!$C1136,检修、备用和必开!$A:$A,0))</f>
        <v>0</v>
      </c>
      <c r="X1136" s="26">
        <f>INDEX(检修、备用和必开!D:D,MATCH(统调负荷!$C1136,检修、备用和必开!$A:$A,0))</f>
        <v>13835</v>
      </c>
      <c r="Y1136" s="26">
        <f>INDEX(检修、备用和必开!E:E,MATCH(统调负荷!$C1136,检修、备用和必开!$A:$A,0))</f>
        <v>5847</v>
      </c>
      <c r="Z1136" s="26">
        <f>INDEX(检修、备用和必开!F:F,MATCH(统调负荷!$C1136,检修、备用和必开!$A:$A,0))</f>
        <v>980</v>
      </c>
      <c r="AA1136" s="26">
        <f t="shared" si="247"/>
        <v>68033.6</v>
      </c>
      <c r="AB1136" s="26">
        <v>418.01</v>
      </c>
      <c r="AC1136" s="26">
        <v>418.32</v>
      </c>
      <c r="AD1136" s="76">
        <f t="shared" si="248"/>
        <v>45669.8125</v>
      </c>
      <c r="AE1136" s="27">
        <f t="shared" si="249"/>
        <v>-993</v>
      </c>
      <c r="AF1136" s="27">
        <f t="shared" si="250"/>
        <v>-2564.8</v>
      </c>
      <c r="AG1136" s="27">
        <f t="shared" si="251"/>
        <v>102.200000000001</v>
      </c>
      <c r="AH1136" s="27">
        <f t="shared" si="252"/>
        <v>1126.5</v>
      </c>
      <c r="AI1136" s="27">
        <f t="shared" si="253"/>
        <v>512.6</v>
      </c>
      <c r="AJ1136" s="27">
        <f t="shared" si="254"/>
        <v>-169.5</v>
      </c>
      <c r="AK1136" s="26">
        <f>INDEX(检修、备用和必开!I:I,MATCH(统调负荷!$C1136,检修、备用和必开!$A:$A,0))</f>
        <v>7606.7777777778</v>
      </c>
    </row>
    <row r="1137" ht="13.8" spans="1:37">
      <c r="A1137" s="26">
        <f t="shared" si="242"/>
        <v>7</v>
      </c>
      <c r="B1137" s="26">
        <f t="shared" si="243"/>
        <v>19</v>
      </c>
      <c r="C1137" t="s">
        <v>33</v>
      </c>
      <c r="D1137" s="75">
        <v>0.822916666666667</v>
      </c>
      <c r="E1137" s="26">
        <v>103590</v>
      </c>
      <c r="F1137" s="26">
        <v>58072.2</v>
      </c>
      <c r="G1137" s="26">
        <v>18068</v>
      </c>
      <c r="H1137" s="26">
        <v>23293.7</v>
      </c>
      <c r="I1137" s="26">
        <v>5563</v>
      </c>
      <c r="J1137" s="26">
        <v>-1406.9</v>
      </c>
      <c r="K1137" s="26">
        <f t="shared" si="255"/>
        <v>52225.2</v>
      </c>
      <c r="L1137" s="27">
        <f t="shared" si="244"/>
        <v>1.30269678239624</v>
      </c>
      <c r="M1137" s="75">
        <v>0.822916666666667</v>
      </c>
      <c r="N1137" s="26">
        <v>102833</v>
      </c>
      <c r="O1137" s="26">
        <v>56361.81</v>
      </c>
      <c r="P1137" s="26">
        <v>17685.2</v>
      </c>
      <c r="Q1137" s="26">
        <v>24282.1</v>
      </c>
      <c r="R1137" s="26">
        <v>6082.33</v>
      </c>
      <c r="S1137" s="26">
        <v>-1578.44</v>
      </c>
      <c r="T1137" s="26">
        <f t="shared" si="245"/>
        <v>50514.81</v>
      </c>
      <c r="U1137" s="27">
        <f t="shared" si="246"/>
        <v>1.05724632287182</v>
      </c>
      <c r="V1137" s="26">
        <f>INDEX(检修、备用和必开!B:B,MATCH(统调负荷!$C1137,检修、备用和必开!$A:$A,0))</f>
        <v>25478.8</v>
      </c>
      <c r="W1137" s="26">
        <f>INDEX(检修、备用和必开!C:C,MATCH(统调负荷!$C1137,检修、备用和必开!$A:$A,0))</f>
        <v>0</v>
      </c>
      <c r="X1137" s="26">
        <f>INDEX(检修、备用和必开!D:D,MATCH(统调负荷!$C1137,检修、备用和必开!$A:$A,0))</f>
        <v>13835</v>
      </c>
      <c r="Y1137" s="26">
        <f>INDEX(检修、备用和必开!E:E,MATCH(统调负荷!$C1137,检修、备用和必开!$A:$A,0))</f>
        <v>5847</v>
      </c>
      <c r="Z1137" s="26">
        <f>INDEX(检修、备用和必开!F:F,MATCH(统调负荷!$C1137,检修、备用和必开!$A:$A,0))</f>
        <v>980</v>
      </c>
      <c r="AA1137" s="26">
        <f t="shared" si="247"/>
        <v>68033.6</v>
      </c>
      <c r="AB1137" s="26">
        <v>407.55</v>
      </c>
      <c r="AC1137" s="26">
        <v>427.04</v>
      </c>
      <c r="AD1137" s="76">
        <f t="shared" si="248"/>
        <v>45669.8229166667</v>
      </c>
      <c r="AE1137" s="27">
        <f t="shared" si="249"/>
        <v>-757</v>
      </c>
      <c r="AF1137" s="27">
        <f t="shared" si="250"/>
        <v>-1710.39</v>
      </c>
      <c r="AG1137" s="27">
        <f t="shared" si="251"/>
        <v>-382.799999999999</v>
      </c>
      <c r="AH1137" s="27">
        <f t="shared" si="252"/>
        <v>988.399999999998</v>
      </c>
      <c r="AI1137" s="27">
        <f t="shared" si="253"/>
        <v>519.33</v>
      </c>
      <c r="AJ1137" s="27">
        <f t="shared" si="254"/>
        <v>-171.54</v>
      </c>
      <c r="AK1137" s="26">
        <f>INDEX(检修、备用和必开!I:I,MATCH(统调负荷!$C1137,检修、备用和必开!$A:$A,0))</f>
        <v>7606.7777777778</v>
      </c>
    </row>
    <row r="1138" ht="13.8" spans="1:37">
      <c r="A1138" s="26">
        <f t="shared" si="242"/>
        <v>7</v>
      </c>
      <c r="B1138" s="26">
        <f t="shared" si="243"/>
        <v>20</v>
      </c>
      <c r="C1138" t="s">
        <v>33</v>
      </c>
      <c r="D1138" s="75">
        <v>0.833333333333333</v>
      </c>
      <c r="E1138" s="26">
        <v>102400</v>
      </c>
      <c r="F1138" s="26">
        <v>57022.6</v>
      </c>
      <c r="G1138" s="26">
        <v>17899</v>
      </c>
      <c r="H1138" s="26">
        <v>23318.3</v>
      </c>
      <c r="I1138" s="26">
        <v>5567</v>
      </c>
      <c r="J1138" s="26">
        <v>-1406.9</v>
      </c>
      <c r="K1138" s="26">
        <f t="shared" si="255"/>
        <v>51175.6</v>
      </c>
      <c r="L1138" s="27">
        <f t="shared" si="244"/>
        <v>1.32941479924026</v>
      </c>
      <c r="M1138" s="75">
        <v>0.833333333333333</v>
      </c>
      <c r="N1138" s="26">
        <v>102681</v>
      </c>
      <c r="O1138" s="26">
        <v>56429.16</v>
      </c>
      <c r="P1138" s="26">
        <v>17756.8</v>
      </c>
      <c r="Q1138" s="26">
        <v>23776.2</v>
      </c>
      <c r="R1138" s="26">
        <v>6169.11</v>
      </c>
      <c r="S1138" s="26">
        <v>-1450.27</v>
      </c>
      <c r="T1138" s="26">
        <f t="shared" si="245"/>
        <v>50582.16</v>
      </c>
      <c r="U1138" s="27">
        <f t="shared" si="246"/>
        <v>1.05614094132681</v>
      </c>
      <c r="V1138" s="26">
        <f>INDEX(检修、备用和必开!B:B,MATCH(统调负荷!$C1138,检修、备用和必开!$A:$A,0))</f>
        <v>25478.8</v>
      </c>
      <c r="W1138" s="26">
        <f>INDEX(检修、备用和必开!C:C,MATCH(统调负荷!$C1138,检修、备用和必开!$A:$A,0))</f>
        <v>0</v>
      </c>
      <c r="X1138" s="26">
        <f>INDEX(检修、备用和必开!D:D,MATCH(统调负荷!$C1138,检修、备用和必开!$A:$A,0))</f>
        <v>13835</v>
      </c>
      <c r="Y1138" s="26">
        <f>INDEX(检修、备用和必开!E:E,MATCH(统调负荷!$C1138,检修、备用和必开!$A:$A,0))</f>
        <v>5847</v>
      </c>
      <c r="Z1138" s="26">
        <f>INDEX(检修、备用和必开!F:F,MATCH(统调负荷!$C1138,检修、备用和必开!$A:$A,0))</f>
        <v>980</v>
      </c>
      <c r="AA1138" s="26">
        <f t="shared" si="247"/>
        <v>68033.6</v>
      </c>
      <c r="AB1138" s="26">
        <v>396.49</v>
      </c>
      <c r="AC1138" s="26">
        <v>449.03</v>
      </c>
      <c r="AD1138" s="76">
        <f t="shared" si="248"/>
        <v>45669.8333333333</v>
      </c>
      <c r="AE1138" s="27">
        <f t="shared" si="249"/>
        <v>281</v>
      </c>
      <c r="AF1138" s="27">
        <f t="shared" si="250"/>
        <v>-593.439999999995</v>
      </c>
      <c r="AG1138" s="27">
        <f t="shared" si="251"/>
        <v>-142.200000000001</v>
      </c>
      <c r="AH1138" s="27">
        <f t="shared" si="252"/>
        <v>457.900000000001</v>
      </c>
      <c r="AI1138" s="27">
        <f t="shared" si="253"/>
        <v>602.11</v>
      </c>
      <c r="AJ1138" s="27">
        <f t="shared" si="254"/>
        <v>-43.3699999999999</v>
      </c>
      <c r="AK1138" s="26">
        <f>INDEX(检修、备用和必开!I:I,MATCH(统调负荷!$C1138,检修、备用和必开!$A:$A,0))</f>
        <v>7606.7777777778</v>
      </c>
    </row>
    <row r="1139" ht="13.8" spans="1:37">
      <c r="A1139" s="26">
        <f t="shared" si="242"/>
        <v>7</v>
      </c>
      <c r="B1139" s="26">
        <f t="shared" si="243"/>
        <v>20</v>
      </c>
      <c r="C1139" t="s">
        <v>33</v>
      </c>
      <c r="D1139" s="75">
        <v>0.84375</v>
      </c>
      <c r="E1139" s="26">
        <v>102540</v>
      </c>
      <c r="F1139" s="26">
        <v>57686.29</v>
      </c>
      <c r="G1139" s="26">
        <v>17332</v>
      </c>
      <c r="H1139" s="26">
        <v>23362.6</v>
      </c>
      <c r="I1139" s="26">
        <v>5566</v>
      </c>
      <c r="J1139" s="26">
        <v>-1406.89</v>
      </c>
      <c r="K1139" s="26">
        <f t="shared" si="255"/>
        <v>51839.29</v>
      </c>
      <c r="L1139" s="27">
        <f t="shared" si="244"/>
        <v>1.31239451774899</v>
      </c>
      <c r="M1139" s="75">
        <v>0.84375</v>
      </c>
      <c r="N1139" s="26">
        <v>102968</v>
      </c>
      <c r="O1139" s="26">
        <v>57628.21</v>
      </c>
      <c r="P1139" s="26">
        <v>17258.7</v>
      </c>
      <c r="Q1139" s="26">
        <v>23344</v>
      </c>
      <c r="R1139" s="26">
        <v>6208.47</v>
      </c>
      <c r="S1139" s="26">
        <v>-1471.38</v>
      </c>
      <c r="T1139" s="26">
        <f t="shared" si="245"/>
        <v>51781.21</v>
      </c>
      <c r="U1139" s="27">
        <f t="shared" si="246"/>
        <v>1.03684135368379</v>
      </c>
      <c r="V1139" s="26">
        <f>INDEX(检修、备用和必开!B:B,MATCH(统调负荷!$C1139,检修、备用和必开!$A:$A,0))</f>
        <v>25478.8</v>
      </c>
      <c r="W1139" s="26">
        <f>INDEX(检修、备用和必开!C:C,MATCH(统调负荷!$C1139,检修、备用和必开!$A:$A,0))</f>
        <v>0</v>
      </c>
      <c r="X1139" s="26">
        <f>INDEX(检修、备用和必开!D:D,MATCH(统调负荷!$C1139,检修、备用和必开!$A:$A,0))</f>
        <v>13835</v>
      </c>
      <c r="Y1139" s="26">
        <f>INDEX(检修、备用和必开!E:E,MATCH(统调负荷!$C1139,检修、备用和必开!$A:$A,0))</f>
        <v>5847</v>
      </c>
      <c r="Z1139" s="26">
        <f>INDEX(检修、备用和必开!F:F,MATCH(统调负荷!$C1139,检修、备用和必开!$A:$A,0))</f>
        <v>980</v>
      </c>
      <c r="AA1139" s="26">
        <f t="shared" si="247"/>
        <v>68033.6</v>
      </c>
      <c r="AB1139" s="26">
        <v>400.74</v>
      </c>
      <c r="AC1139" s="26">
        <v>520.55</v>
      </c>
      <c r="AD1139" s="76">
        <f t="shared" si="248"/>
        <v>45669.84375</v>
      </c>
      <c r="AE1139" s="27">
        <f t="shared" si="249"/>
        <v>428</v>
      </c>
      <c r="AF1139" s="27">
        <f t="shared" si="250"/>
        <v>-58.0800000000017</v>
      </c>
      <c r="AG1139" s="27">
        <f t="shared" si="251"/>
        <v>-73.2999999999993</v>
      </c>
      <c r="AH1139" s="27">
        <f t="shared" si="252"/>
        <v>-18.5999999999985</v>
      </c>
      <c r="AI1139" s="27">
        <f t="shared" si="253"/>
        <v>642.47</v>
      </c>
      <c r="AJ1139" s="27">
        <f t="shared" si="254"/>
        <v>-64.49</v>
      </c>
      <c r="AK1139" s="26">
        <f>INDEX(检修、备用和必开!I:I,MATCH(统调负荷!$C1139,检修、备用和必开!$A:$A,0))</f>
        <v>7606.7777777778</v>
      </c>
    </row>
    <row r="1140" ht="13.8" spans="1:37">
      <c r="A1140" s="26">
        <f t="shared" si="242"/>
        <v>7</v>
      </c>
      <c r="B1140" s="26">
        <f t="shared" si="243"/>
        <v>20</v>
      </c>
      <c r="C1140" t="s">
        <v>33</v>
      </c>
      <c r="D1140" s="75">
        <v>0.854166666666667</v>
      </c>
      <c r="E1140" s="26">
        <v>102470</v>
      </c>
      <c r="F1140" s="26">
        <v>57907.8</v>
      </c>
      <c r="G1140" s="26">
        <v>17049</v>
      </c>
      <c r="H1140" s="26">
        <v>23330.1</v>
      </c>
      <c r="I1140" s="26">
        <v>5590</v>
      </c>
      <c r="J1140" s="26">
        <v>-1406.9</v>
      </c>
      <c r="K1140" s="26">
        <f t="shared" si="255"/>
        <v>52060.8</v>
      </c>
      <c r="L1140" s="27">
        <f t="shared" si="244"/>
        <v>1.30681049849407</v>
      </c>
      <c r="M1140" s="75">
        <v>0.854166666666667</v>
      </c>
      <c r="N1140" s="26">
        <v>102994</v>
      </c>
      <c r="O1140" s="26">
        <v>58710.61</v>
      </c>
      <c r="P1140" s="26">
        <v>16227.1</v>
      </c>
      <c r="Q1140" s="26">
        <v>23282.2</v>
      </c>
      <c r="R1140" s="26">
        <v>6234.27</v>
      </c>
      <c r="S1140" s="26">
        <v>-1460.18</v>
      </c>
      <c r="T1140" s="26">
        <f t="shared" si="245"/>
        <v>52863.61</v>
      </c>
      <c r="U1140" s="27">
        <f t="shared" si="246"/>
        <v>1.02001525968832</v>
      </c>
      <c r="V1140" s="26">
        <f>INDEX(检修、备用和必开!B:B,MATCH(统调负荷!$C1140,检修、备用和必开!$A:$A,0))</f>
        <v>25478.8</v>
      </c>
      <c r="W1140" s="26">
        <f>INDEX(检修、备用和必开!C:C,MATCH(统调负荷!$C1140,检修、备用和必开!$A:$A,0))</f>
        <v>0</v>
      </c>
      <c r="X1140" s="26">
        <f>INDEX(检修、备用和必开!D:D,MATCH(统调负荷!$C1140,检修、备用和必开!$A:$A,0))</f>
        <v>13835</v>
      </c>
      <c r="Y1140" s="26">
        <f>INDEX(检修、备用和必开!E:E,MATCH(统调负荷!$C1140,检修、备用和必开!$A:$A,0))</f>
        <v>5847</v>
      </c>
      <c r="Z1140" s="26">
        <f>INDEX(检修、备用和必开!F:F,MATCH(统调负荷!$C1140,检修、备用和必开!$A:$A,0))</f>
        <v>980</v>
      </c>
      <c r="AA1140" s="26">
        <f t="shared" si="247"/>
        <v>68033.6</v>
      </c>
      <c r="AB1140" s="26">
        <v>392.92</v>
      </c>
      <c r="AC1140" s="26">
        <v>522</v>
      </c>
      <c r="AD1140" s="76">
        <f t="shared" si="248"/>
        <v>45669.8541666667</v>
      </c>
      <c r="AE1140" s="27">
        <f t="shared" si="249"/>
        <v>524</v>
      </c>
      <c r="AF1140" s="27">
        <f t="shared" si="250"/>
        <v>802.809999999998</v>
      </c>
      <c r="AG1140" s="27">
        <f t="shared" si="251"/>
        <v>-821.9</v>
      </c>
      <c r="AH1140" s="27">
        <f t="shared" si="252"/>
        <v>-47.8999999999978</v>
      </c>
      <c r="AI1140" s="27">
        <f t="shared" si="253"/>
        <v>644.27</v>
      </c>
      <c r="AJ1140" s="27">
        <f t="shared" si="254"/>
        <v>-53.28</v>
      </c>
      <c r="AK1140" s="26">
        <f>INDEX(检修、备用和必开!I:I,MATCH(统调负荷!$C1140,检修、备用和必开!$A:$A,0))</f>
        <v>7606.7777777778</v>
      </c>
    </row>
    <row r="1141" ht="13.8" spans="1:37">
      <c r="A1141" s="26">
        <f t="shared" si="242"/>
        <v>7</v>
      </c>
      <c r="B1141" s="26">
        <f t="shared" si="243"/>
        <v>20</v>
      </c>
      <c r="C1141" t="s">
        <v>33</v>
      </c>
      <c r="D1141" s="75">
        <v>0.864583333333333</v>
      </c>
      <c r="E1141" s="26">
        <v>102600</v>
      </c>
      <c r="F1141" s="26">
        <v>58895.89</v>
      </c>
      <c r="G1141" s="26">
        <v>16379</v>
      </c>
      <c r="H1141" s="26">
        <v>23108</v>
      </c>
      <c r="I1141" s="26">
        <v>5624</v>
      </c>
      <c r="J1141" s="26">
        <v>-1406.89</v>
      </c>
      <c r="K1141" s="26">
        <f t="shared" si="255"/>
        <v>53048.89</v>
      </c>
      <c r="L1141" s="27">
        <f t="shared" si="244"/>
        <v>1.28246981228071</v>
      </c>
      <c r="M1141" s="75">
        <v>0.864583333333333</v>
      </c>
      <c r="N1141" s="26">
        <v>102853</v>
      </c>
      <c r="O1141" s="26">
        <v>58999.52</v>
      </c>
      <c r="P1141" s="26">
        <v>16367.1</v>
      </c>
      <c r="Q1141" s="26">
        <v>22747</v>
      </c>
      <c r="R1141" s="26">
        <v>6166.26</v>
      </c>
      <c r="S1141" s="26">
        <v>-1426.88</v>
      </c>
      <c r="T1141" s="26">
        <f t="shared" si="245"/>
        <v>53152.52</v>
      </c>
      <c r="U1141" s="27">
        <f t="shared" si="246"/>
        <v>1.01561604310773</v>
      </c>
      <c r="V1141" s="26">
        <f>INDEX(检修、备用和必开!B:B,MATCH(统调负荷!$C1141,检修、备用和必开!$A:$A,0))</f>
        <v>25478.8</v>
      </c>
      <c r="W1141" s="26">
        <f>INDEX(检修、备用和必开!C:C,MATCH(统调负荷!$C1141,检修、备用和必开!$A:$A,0))</f>
        <v>0</v>
      </c>
      <c r="X1141" s="26">
        <f>INDEX(检修、备用和必开!D:D,MATCH(统调负荷!$C1141,检修、备用和必开!$A:$A,0))</f>
        <v>13835</v>
      </c>
      <c r="Y1141" s="26">
        <f>INDEX(检修、备用和必开!E:E,MATCH(统调负荷!$C1141,检修、备用和必开!$A:$A,0))</f>
        <v>5847</v>
      </c>
      <c r="Z1141" s="26">
        <f>INDEX(检修、备用和必开!F:F,MATCH(统调负荷!$C1141,检修、备用和必开!$A:$A,0))</f>
        <v>980</v>
      </c>
      <c r="AA1141" s="26">
        <f t="shared" si="247"/>
        <v>68033.6</v>
      </c>
      <c r="AB1141" s="26">
        <v>419.74</v>
      </c>
      <c r="AC1141" s="26">
        <v>720.26</v>
      </c>
      <c r="AD1141" s="76">
        <f t="shared" si="248"/>
        <v>45669.8645833333</v>
      </c>
      <c r="AE1141" s="27">
        <f t="shared" si="249"/>
        <v>253</v>
      </c>
      <c r="AF1141" s="27">
        <f t="shared" si="250"/>
        <v>103.629999999997</v>
      </c>
      <c r="AG1141" s="27">
        <f t="shared" si="251"/>
        <v>-11.8999999999996</v>
      </c>
      <c r="AH1141" s="27">
        <f t="shared" si="252"/>
        <v>-361</v>
      </c>
      <c r="AI1141" s="27">
        <f t="shared" si="253"/>
        <v>542.26</v>
      </c>
      <c r="AJ1141" s="27">
        <f t="shared" si="254"/>
        <v>-19.99</v>
      </c>
      <c r="AK1141" s="26">
        <f>INDEX(检修、备用和必开!I:I,MATCH(统调负荷!$C1141,检修、备用和必开!$A:$A,0))</f>
        <v>7606.7777777778</v>
      </c>
    </row>
    <row r="1142" ht="13.8" spans="1:37">
      <c r="A1142" s="26">
        <f t="shared" si="242"/>
        <v>7</v>
      </c>
      <c r="B1142" s="26">
        <f t="shared" si="243"/>
        <v>21</v>
      </c>
      <c r="C1142" t="s">
        <v>33</v>
      </c>
      <c r="D1142" s="75">
        <v>0.875</v>
      </c>
      <c r="E1142" s="26">
        <v>101790</v>
      </c>
      <c r="F1142" s="26">
        <v>58342.69</v>
      </c>
      <c r="G1142" s="26">
        <v>16096</v>
      </c>
      <c r="H1142" s="26">
        <v>23103.2</v>
      </c>
      <c r="I1142" s="26">
        <v>5655</v>
      </c>
      <c r="J1142" s="26">
        <v>-1406.89</v>
      </c>
      <c r="K1142" s="26">
        <f t="shared" si="255"/>
        <v>52495.69</v>
      </c>
      <c r="L1142" s="27">
        <f t="shared" si="244"/>
        <v>1.29598448939332</v>
      </c>
      <c r="M1142" s="75">
        <v>0.875</v>
      </c>
      <c r="N1142" s="26">
        <v>102037</v>
      </c>
      <c r="O1142" s="26">
        <v>58778.44</v>
      </c>
      <c r="P1142" s="26">
        <v>16075.2</v>
      </c>
      <c r="Q1142" s="26">
        <v>22590.1</v>
      </c>
      <c r="R1142" s="26">
        <v>6031.5</v>
      </c>
      <c r="S1142" s="26">
        <v>-1438.24</v>
      </c>
      <c r="T1142" s="26">
        <f t="shared" si="245"/>
        <v>52931.44</v>
      </c>
      <c r="U1142" s="27">
        <f t="shared" si="246"/>
        <v>1.01897899603453</v>
      </c>
      <c r="V1142" s="26">
        <f>INDEX(检修、备用和必开!B:B,MATCH(统调负荷!$C1142,检修、备用和必开!$A:$A,0))</f>
        <v>25478.8</v>
      </c>
      <c r="W1142" s="26">
        <f>INDEX(检修、备用和必开!C:C,MATCH(统调负荷!$C1142,检修、备用和必开!$A:$A,0))</f>
        <v>0</v>
      </c>
      <c r="X1142" s="26">
        <f>INDEX(检修、备用和必开!D:D,MATCH(统调负荷!$C1142,检修、备用和必开!$A:$A,0))</f>
        <v>13835</v>
      </c>
      <c r="Y1142" s="26">
        <f>INDEX(检修、备用和必开!E:E,MATCH(统调负荷!$C1142,检修、备用和必开!$A:$A,0))</f>
        <v>5847</v>
      </c>
      <c r="Z1142" s="26">
        <f>INDEX(检修、备用和必开!F:F,MATCH(统调负荷!$C1142,检修、备用和必开!$A:$A,0))</f>
        <v>980</v>
      </c>
      <c r="AA1142" s="26">
        <f t="shared" si="247"/>
        <v>68033.6</v>
      </c>
      <c r="AB1142" s="26">
        <v>410.66</v>
      </c>
      <c r="AC1142" s="26">
        <v>699.63</v>
      </c>
      <c r="AD1142" s="76">
        <f t="shared" si="248"/>
        <v>45669.875</v>
      </c>
      <c r="AE1142" s="27">
        <f t="shared" si="249"/>
        <v>247</v>
      </c>
      <c r="AF1142" s="27">
        <f t="shared" si="250"/>
        <v>435.75</v>
      </c>
      <c r="AG1142" s="27">
        <f t="shared" si="251"/>
        <v>-20.7999999999993</v>
      </c>
      <c r="AH1142" s="27">
        <f t="shared" si="252"/>
        <v>-513.100000000002</v>
      </c>
      <c r="AI1142" s="27">
        <f t="shared" si="253"/>
        <v>376.5</v>
      </c>
      <c r="AJ1142" s="27">
        <f t="shared" si="254"/>
        <v>-31.3499999999999</v>
      </c>
      <c r="AK1142" s="26">
        <f>INDEX(检修、备用和必开!I:I,MATCH(统调负荷!$C1142,检修、备用和必开!$A:$A,0))</f>
        <v>7606.7777777778</v>
      </c>
    </row>
    <row r="1143" ht="13.8" spans="1:37">
      <c r="A1143" s="26">
        <f t="shared" si="242"/>
        <v>7</v>
      </c>
      <c r="B1143" s="26">
        <f t="shared" si="243"/>
        <v>21</v>
      </c>
      <c r="C1143" t="s">
        <v>33</v>
      </c>
      <c r="D1143" s="75">
        <v>0.885416666666667</v>
      </c>
      <c r="E1143" s="26">
        <v>101440</v>
      </c>
      <c r="F1143" s="26">
        <v>58544.29</v>
      </c>
      <c r="G1143" s="26">
        <v>15694</v>
      </c>
      <c r="H1143" s="26">
        <v>22937.6</v>
      </c>
      <c r="I1143" s="26">
        <v>5671</v>
      </c>
      <c r="J1143" s="26">
        <v>-1406.89</v>
      </c>
      <c r="K1143" s="26">
        <f t="shared" si="255"/>
        <v>52697.29</v>
      </c>
      <c r="L1143" s="27">
        <f t="shared" si="244"/>
        <v>1.29102654045398</v>
      </c>
      <c r="M1143" s="75">
        <v>0.885416666666667</v>
      </c>
      <c r="N1143" s="26">
        <v>101339</v>
      </c>
      <c r="O1143" s="26">
        <v>59154.51</v>
      </c>
      <c r="P1143" s="26">
        <v>15040.3</v>
      </c>
      <c r="Q1143" s="26">
        <v>22379.5</v>
      </c>
      <c r="R1143" s="26">
        <v>6169.86</v>
      </c>
      <c r="S1143" s="26">
        <v>-1405.17</v>
      </c>
      <c r="T1143" s="26">
        <f t="shared" si="245"/>
        <v>53307.51</v>
      </c>
      <c r="U1143" s="27">
        <f t="shared" si="246"/>
        <v>1.0132716218086</v>
      </c>
      <c r="V1143" s="26">
        <f>INDEX(检修、备用和必开!B:B,MATCH(统调负荷!$C1143,检修、备用和必开!$A:$A,0))</f>
        <v>25478.8</v>
      </c>
      <c r="W1143" s="26">
        <f>INDEX(检修、备用和必开!C:C,MATCH(统调负荷!$C1143,检修、备用和必开!$A:$A,0))</f>
        <v>0</v>
      </c>
      <c r="X1143" s="26">
        <f>INDEX(检修、备用和必开!D:D,MATCH(统调负荷!$C1143,检修、备用和必开!$A:$A,0))</f>
        <v>13835</v>
      </c>
      <c r="Y1143" s="26">
        <f>INDEX(检修、备用和必开!E:E,MATCH(统调负荷!$C1143,检修、备用和必开!$A:$A,0))</f>
        <v>5847</v>
      </c>
      <c r="Z1143" s="26">
        <f>INDEX(检修、备用和必开!F:F,MATCH(统调负荷!$C1143,检修、备用和必开!$A:$A,0))</f>
        <v>980</v>
      </c>
      <c r="AA1143" s="26">
        <f t="shared" si="247"/>
        <v>68033.6</v>
      </c>
      <c r="AB1143" s="26">
        <v>420.33</v>
      </c>
      <c r="AC1143" s="26">
        <v>720.52</v>
      </c>
      <c r="AD1143" s="76">
        <f t="shared" si="248"/>
        <v>45669.8854166667</v>
      </c>
      <c r="AE1143" s="27">
        <f t="shared" si="249"/>
        <v>-101</v>
      </c>
      <c r="AF1143" s="27">
        <f t="shared" si="250"/>
        <v>610.220000000001</v>
      </c>
      <c r="AG1143" s="27">
        <f t="shared" si="251"/>
        <v>-653.700000000001</v>
      </c>
      <c r="AH1143" s="27">
        <f t="shared" si="252"/>
        <v>-558.099999999999</v>
      </c>
      <c r="AI1143" s="27">
        <f t="shared" si="253"/>
        <v>498.86</v>
      </c>
      <c r="AJ1143" s="27">
        <f t="shared" si="254"/>
        <v>1.72000000000003</v>
      </c>
      <c r="AK1143" s="26">
        <f>INDEX(检修、备用和必开!I:I,MATCH(统调负荷!$C1143,检修、备用和必开!$A:$A,0))</f>
        <v>7606.7777777778</v>
      </c>
    </row>
    <row r="1144" ht="13.8" spans="1:37">
      <c r="A1144" s="26">
        <f t="shared" si="242"/>
        <v>7</v>
      </c>
      <c r="B1144" s="26">
        <f t="shared" si="243"/>
        <v>21</v>
      </c>
      <c r="C1144" t="s">
        <v>33</v>
      </c>
      <c r="D1144" s="75">
        <v>0.895833333333333</v>
      </c>
      <c r="E1144" s="26">
        <v>99890</v>
      </c>
      <c r="F1144" s="26">
        <v>57497.5</v>
      </c>
      <c r="G1144" s="26">
        <v>15206</v>
      </c>
      <c r="H1144" s="26">
        <v>22938.4</v>
      </c>
      <c r="I1144" s="26">
        <v>5655</v>
      </c>
      <c r="J1144" s="26">
        <v>-1406.9</v>
      </c>
      <c r="K1144" s="26">
        <f t="shared" si="255"/>
        <v>51650.5</v>
      </c>
      <c r="L1144" s="27">
        <f t="shared" si="244"/>
        <v>1.31719150831066</v>
      </c>
      <c r="M1144" s="75">
        <v>0.895833333333333</v>
      </c>
      <c r="N1144" s="26">
        <v>100316</v>
      </c>
      <c r="O1144" s="26">
        <v>58394.81</v>
      </c>
      <c r="P1144" s="26">
        <v>15028.9</v>
      </c>
      <c r="Q1144" s="26">
        <v>22159.5</v>
      </c>
      <c r="R1144" s="26">
        <v>6128.14</v>
      </c>
      <c r="S1144" s="26">
        <v>-1395.35</v>
      </c>
      <c r="T1144" s="26">
        <f t="shared" si="245"/>
        <v>52547.81</v>
      </c>
      <c r="U1144" s="27">
        <f t="shared" si="246"/>
        <v>1.02486773307728</v>
      </c>
      <c r="V1144" s="26">
        <f>INDEX(检修、备用和必开!B:B,MATCH(统调负荷!$C1144,检修、备用和必开!$A:$A,0))</f>
        <v>25478.8</v>
      </c>
      <c r="W1144" s="26">
        <f>INDEX(检修、备用和必开!C:C,MATCH(统调负荷!$C1144,检修、备用和必开!$A:$A,0))</f>
        <v>0</v>
      </c>
      <c r="X1144" s="26">
        <f>INDEX(检修、备用和必开!D:D,MATCH(统调负荷!$C1144,检修、备用和必开!$A:$A,0))</f>
        <v>13835</v>
      </c>
      <c r="Y1144" s="26">
        <f>INDEX(检修、备用和必开!E:E,MATCH(统调负荷!$C1144,检修、备用和必开!$A:$A,0))</f>
        <v>5847</v>
      </c>
      <c r="Z1144" s="26">
        <f>INDEX(检修、备用和必开!F:F,MATCH(统调负荷!$C1144,检修、备用和必开!$A:$A,0))</f>
        <v>980</v>
      </c>
      <c r="AA1144" s="26">
        <f t="shared" si="247"/>
        <v>68033.6</v>
      </c>
      <c r="AB1144" s="26">
        <v>416.89</v>
      </c>
      <c r="AC1144" s="26">
        <v>717.72</v>
      </c>
      <c r="AD1144" s="76">
        <f t="shared" si="248"/>
        <v>45669.8958333333</v>
      </c>
      <c r="AE1144" s="27">
        <f t="shared" si="249"/>
        <v>426</v>
      </c>
      <c r="AF1144" s="27">
        <f t="shared" si="250"/>
        <v>897.309999999998</v>
      </c>
      <c r="AG1144" s="27">
        <f t="shared" si="251"/>
        <v>-177.1</v>
      </c>
      <c r="AH1144" s="27">
        <f t="shared" si="252"/>
        <v>-778.900000000001</v>
      </c>
      <c r="AI1144" s="27">
        <f t="shared" si="253"/>
        <v>473.14</v>
      </c>
      <c r="AJ1144" s="27">
        <f t="shared" si="254"/>
        <v>11.5500000000002</v>
      </c>
      <c r="AK1144" s="26">
        <f>INDEX(检修、备用和必开!I:I,MATCH(统调负荷!$C1144,检修、备用和必开!$A:$A,0))</f>
        <v>7606.7777777778</v>
      </c>
    </row>
    <row r="1145" ht="13.8" spans="1:37">
      <c r="A1145" s="26">
        <f t="shared" si="242"/>
        <v>7</v>
      </c>
      <c r="B1145" s="26">
        <f t="shared" si="243"/>
        <v>21</v>
      </c>
      <c r="C1145" t="s">
        <v>33</v>
      </c>
      <c r="D1145" s="75">
        <v>0.90625</v>
      </c>
      <c r="E1145" s="26">
        <v>97980</v>
      </c>
      <c r="F1145" s="26">
        <v>56229.69</v>
      </c>
      <c r="G1145" s="26">
        <v>14775</v>
      </c>
      <c r="H1145" s="26">
        <v>22718</v>
      </c>
      <c r="I1145" s="26">
        <v>5664</v>
      </c>
      <c r="J1145" s="26">
        <v>-1406.69</v>
      </c>
      <c r="K1145" s="26">
        <f t="shared" si="255"/>
        <v>50382.69</v>
      </c>
      <c r="L1145" s="27">
        <f t="shared" si="244"/>
        <v>1.3503367922594</v>
      </c>
      <c r="M1145" s="75">
        <v>0.90625</v>
      </c>
      <c r="N1145" s="26">
        <v>99100</v>
      </c>
      <c r="O1145" s="26">
        <v>57814.46</v>
      </c>
      <c r="P1145" s="26">
        <v>14494</v>
      </c>
      <c r="Q1145" s="26">
        <v>21950.9</v>
      </c>
      <c r="R1145" s="26">
        <v>6181.42</v>
      </c>
      <c r="S1145" s="26">
        <v>-1340.78</v>
      </c>
      <c r="T1145" s="26">
        <f t="shared" si="245"/>
        <v>51967.46</v>
      </c>
      <c r="U1145" s="27">
        <f t="shared" si="246"/>
        <v>1.03390663510148</v>
      </c>
      <c r="V1145" s="26">
        <f>INDEX(检修、备用和必开!B:B,MATCH(统调负荷!$C1145,检修、备用和必开!$A:$A,0))</f>
        <v>25478.8</v>
      </c>
      <c r="W1145" s="26">
        <f>INDEX(检修、备用和必开!C:C,MATCH(统调负荷!$C1145,检修、备用和必开!$A:$A,0))</f>
        <v>0</v>
      </c>
      <c r="X1145" s="26">
        <f>INDEX(检修、备用和必开!D:D,MATCH(统调负荷!$C1145,检修、备用和必开!$A:$A,0))</f>
        <v>13835</v>
      </c>
      <c r="Y1145" s="26">
        <f>INDEX(检修、备用和必开!E:E,MATCH(统调负荷!$C1145,检修、备用和必开!$A:$A,0))</f>
        <v>5847</v>
      </c>
      <c r="Z1145" s="26">
        <f>INDEX(检修、备用和必开!F:F,MATCH(统调负荷!$C1145,检修、备用和必开!$A:$A,0))</f>
        <v>980</v>
      </c>
      <c r="AA1145" s="26">
        <f t="shared" si="247"/>
        <v>68033.6</v>
      </c>
      <c r="AB1145" s="26">
        <v>388.17</v>
      </c>
      <c r="AC1145" s="26">
        <v>654.95</v>
      </c>
      <c r="AD1145" s="76">
        <f t="shared" si="248"/>
        <v>45669.90625</v>
      </c>
      <c r="AE1145" s="27">
        <f t="shared" si="249"/>
        <v>1120</v>
      </c>
      <c r="AF1145" s="27">
        <f t="shared" si="250"/>
        <v>1584.77</v>
      </c>
      <c r="AG1145" s="27">
        <f t="shared" si="251"/>
        <v>-281</v>
      </c>
      <c r="AH1145" s="27">
        <f t="shared" si="252"/>
        <v>-767.099999999999</v>
      </c>
      <c r="AI1145" s="27">
        <f t="shared" si="253"/>
        <v>517.42</v>
      </c>
      <c r="AJ1145" s="27">
        <f t="shared" si="254"/>
        <v>65.9100000000001</v>
      </c>
      <c r="AK1145" s="26">
        <f>INDEX(检修、备用和必开!I:I,MATCH(统调负荷!$C1145,检修、备用和必开!$A:$A,0))</f>
        <v>7606.7777777778</v>
      </c>
    </row>
    <row r="1146" ht="13.8" spans="1:37">
      <c r="A1146" s="26">
        <f t="shared" si="242"/>
        <v>7</v>
      </c>
      <c r="B1146" s="26">
        <f t="shared" si="243"/>
        <v>22</v>
      </c>
      <c r="C1146" t="s">
        <v>33</v>
      </c>
      <c r="D1146" s="75">
        <v>0.916666666666667</v>
      </c>
      <c r="E1146" s="26">
        <v>96560</v>
      </c>
      <c r="F1146" s="26">
        <v>56118.2</v>
      </c>
      <c r="G1146" s="26">
        <v>14963</v>
      </c>
      <c r="H1146" s="26">
        <v>21229.7</v>
      </c>
      <c r="I1146" s="26">
        <v>5656</v>
      </c>
      <c r="J1146" s="26">
        <v>-1406.9</v>
      </c>
      <c r="K1146" s="26">
        <f t="shared" si="255"/>
        <v>50271.2</v>
      </c>
      <c r="L1146" s="27">
        <f t="shared" si="244"/>
        <v>1.35333152978246</v>
      </c>
      <c r="M1146" s="75">
        <v>0.916666666666667</v>
      </c>
      <c r="N1146" s="26">
        <v>97660.3</v>
      </c>
      <c r="O1146" s="26">
        <v>56639.22</v>
      </c>
      <c r="P1146" s="26">
        <v>14706.3</v>
      </c>
      <c r="Q1146" s="26">
        <v>21479.3</v>
      </c>
      <c r="R1146" s="26">
        <v>6203.45</v>
      </c>
      <c r="S1146" s="26">
        <v>-1367.97</v>
      </c>
      <c r="T1146" s="26">
        <f t="shared" si="245"/>
        <v>50792.22</v>
      </c>
      <c r="U1146" s="27">
        <f t="shared" si="246"/>
        <v>1.05270813134156</v>
      </c>
      <c r="V1146" s="26">
        <f>INDEX(检修、备用和必开!B:B,MATCH(统调负荷!$C1146,检修、备用和必开!$A:$A,0))</f>
        <v>25478.8</v>
      </c>
      <c r="W1146" s="26">
        <f>INDEX(检修、备用和必开!C:C,MATCH(统调负荷!$C1146,检修、备用和必开!$A:$A,0))</f>
        <v>0</v>
      </c>
      <c r="X1146" s="26">
        <f>INDEX(检修、备用和必开!D:D,MATCH(统调负荷!$C1146,检修、备用和必开!$A:$A,0))</f>
        <v>13835</v>
      </c>
      <c r="Y1146" s="26">
        <f>INDEX(检修、备用和必开!E:E,MATCH(统调负荷!$C1146,检修、备用和必开!$A:$A,0))</f>
        <v>5847</v>
      </c>
      <c r="Z1146" s="26">
        <f>INDEX(检修、备用和必开!F:F,MATCH(统调负荷!$C1146,检修、备用和必开!$A:$A,0))</f>
        <v>980</v>
      </c>
      <c r="AA1146" s="26">
        <f t="shared" si="247"/>
        <v>68033.6</v>
      </c>
      <c r="AB1146" s="26">
        <v>417.7</v>
      </c>
      <c r="AC1146" s="26">
        <v>510.53</v>
      </c>
      <c r="AD1146" s="76">
        <f t="shared" si="248"/>
        <v>45669.9166666667</v>
      </c>
      <c r="AE1146" s="27">
        <f t="shared" si="249"/>
        <v>1100.3</v>
      </c>
      <c r="AF1146" s="27">
        <f t="shared" si="250"/>
        <v>521.020000000004</v>
      </c>
      <c r="AG1146" s="27">
        <f t="shared" si="251"/>
        <v>-256.700000000001</v>
      </c>
      <c r="AH1146" s="27">
        <f t="shared" si="252"/>
        <v>249.599999999999</v>
      </c>
      <c r="AI1146" s="27">
        <f t="shared" si="253"/>
        <v>547.45</v>
      </c>
      <c r="AJ1146" s="27">
        <f t="shared" si="254"/>
        <v>38.9300000000001</v>
      </c>
      <c r="AK1146" s="26">
        <f>INDEX(检修、备用和必开!I:I,MATCH(统调负荷!$C1146,检修、备用和必开!$A:$A,0))</f>
        <v>7606.7777777778</v>
      </c>
    </row>
    <row r="1147" ht="13.8" spans="1:37">
      <c r="A1147" s="26">
        <f t="shared" si="242"/>
        <v>7</v>
      </c>
      <c r="B1147" s="26">
        <f t="shared" si="243"/>
        <v>22</v>
      </c>
      <c r="C1147" t="s">
        <v>33</v>
      </c>
      <c r="D1147" s="75">
        <v>0.927083333333333</v>
      </c>
      <c r="E1147" s="26">
        <v>94450</v>
      </c>
      <c r="F1147" s="26">
        <v>55667.7</v>
      </c>
      <c r="G1147" s="26">
        <v>13814</v>
      </c>
      <c r="H1147" s="26">
        <v>20721.8</v>
      </c>
      <c r="I1147" s="26">
        <v>5653</v>
      </c>
      <c r="J1147" s="26">
        <v>-1406.5</v>
      </c>
      <c r="K1147" s="26">
        <f t="shared" si="255"/>
        <v>49820.7</v>
      </c>
      <c r="L1147" s="27">
        <f t="shared" si="244"/>
        <v>1.36556893018364</v>
      </c>
      <c r="M1147" s="75">
        <v>0.927083333333333</v>
      </c>
      <c r="N1147" s="26">
        <v>95622.6</v>
      </c>
      <c r="O1147" s="26">
        <v>55711.55</v>
      </c>
      <c r="P1147" s="26">
        <v>13730</v>
      </c>
      <c r="Q1147" s="26">
        <v>21312.8</v>
      </c>
      <c r="R1147" s="26">
        <v>6228.39</v>
      </c>
      <c r="S1147" s="26">
        <v>-1360.14</v>
      </c>
      <c r="T1147" s="26">
        <f t="shared" si="245"/>
        <v>49864.55</v>
      </c>
      <c r="U1147" s="27">
        <f t="shared" si="246"/>
        <v>1.06803894219033</v>
      </c>
      <c r="V1147" s="26">
        <f>INDEX(检修、备用和必开!B:B,MATCH(统调负荷!$C1147,检修、备用和必开!$A:$A,0))</f>
        <v>25478.8</v>
      </c>
      <c r="W1147" s="26">
        <f>INDEX(检修、备用和必开!C:C,MATCH(统调负荷!$C1147,检修、备用和必开!$A:$A,0))</f>
        <v>0</v>
      </c>
      <c r="X1147" s="26">
        <f>INDEX(检修、备用和必开!D:D,MATCH(统调负荷!$C1147,检修、备用和必开!$A:$A,0))</f>
        <v>13835</v>
      </c>
      <c r="Y1147" s="26">
        <f>INDEX(检修、备用和必开!E:E,MATCH(统调负荷!$C1147,检修、备用和必开!$A:$A,0))</f>
        <v>5847</v>
      </c>
      <c r="Z1147" s="26">
        <f>INDEX(检修、备用和必开!F:F,MATCH(统调负荷!$C1147,检修、备用和必开!$A:$A,0))</f>
        <v>980</v>
      </c>
      <c r="AA1147" s="26">
        <f t="shared" si="247"/>
        <v>68033.6</v>
      </c>
      <c r="AB1147" s="26">
        <v>440.57</v>
      </c>
      <c r="AC1147" s="26">
        <v>558</v>
      </c>
      <c r="AD1147" s="76">
        <f t="shared" si="248"/>
        <v>45669.9270833333</v>
      </c>
      <c r="AE1147" s="27">
        <f t="shared" si="249"/>
        <v>1172.60000000001</v>
      </c>
      <c r="AF1147" s="27">
        <f t="shared" si="250"/>
        <v>43.8500000000058</v>
      </c>
      <c r="AG1147" s="27">
        <f t="shared" si="251"/>
        <v>-84</v>
      </c>
      <c r="AH1147" s="27">
        <f t="shared" si="252"/>
        <v>591</v>
      </c>
      <c r="AI1147" s="27">
        <f t="shared" si="253"/>
        <v>575.39</v>
      </c>
      <c r="AJ1147" s="27">
        <f t="shared" si="254"/>
        <v>46.3599999999999</v>
      </c>
      <c r="AK1147" s="26">
        <f>INDEX(检修、备用和必开!I:I,MATCH(统调负荷!$C1147,检修、备用和必开!$A:$A,0))</f>
        <v>7606.7777777778</v>
      </c>
    </row>
    <row r="1148" ht="13.8" spans="1:37">
      <c r="A1148" s="26">
        <f t="shared" si="242"/>
        <v>7</v>
      </c>
      <c r="B1148" s="26">
        <f t="shared" si="243"/>
        <v>22</v>
      </c>
      <c r="C1148" t="s">
        <v>33</v>
      </c>
      <c r="D1148" s="75">
        <v>0.9375</v>
      </c>
      <c r="E1148" s="26">
        <v>92210</v>
      </c>
      <c r="F1148" s="26">
        <v>55038.99</v>
      </c>
      <c r="G1148" s="26">
        <v>13483</v>
      </c>
      <c r="H1148" s="26">
        <v>19436.7</v>
      </c>
      <c r="I1148" s="26">
        <v>5658</v>
      </c>
      <c r="J1148" s="26">
        <v>-1406.69</v>
      </c>
      <c r="K1148" s="26">
        <f t="shared" si="255"/>
        <v>49191.99</v>
      </c>
      <c r="L1148" s="27">
        <f t="shared" si="244"/>
        <v>1.38302191068099</v>
      </c>
      <c r="M1148" s="75">
        <v>0.9375</v>
      </c>
      <c r="N1148" s="26">
        <v>93775.9</v>
      </c>
      <c r="O1148" s="26">
        <v>54944.79</v>
      </c>
      <c r="P1148" s="26">
        <v>13335.6</v>
      </c>
      <c r="Q1148" s="26">
        <v>20646.9</v>
      </c>
      <c r="R1148" s="26">
        <v>6250.42</v>
      </c>
      <c r="S1148" s="26">
        <v>-1401.81</v>
      </c>
      <c r="T1148" s="26">
        <f t="shared" si="245"/>
        <v>49097.79</v>
      </c>
      <c r="U1148" s="27">
        <f t="shared" si="246"/>
        <v>1.08105170611378</v>
      </c>
      <c r="V1148" s="26">
        <f>INDEX(检修、备用和必开!B:B,MATCH(统调负荷!$C1148,检修、备用和必开!$A:$A,0))</f>
        <v>25478.8</v>
      </c>
      <c r="W1148" s="26">
        <f>INDEX(检修、备用和必开!C:C,MATCH(统调负荷!$C1148,检修、备用和必开!$A:$A,0))</f>
        <v>0</v>
      </c>
      <c r="X1148" s="26">
        <f>INDEX(检修、备用和必开!D:D,MATCH(统调负荷!$C1148,检修、备用和必开!$A:$A,0))</f>
        <v>13835</v>
      </c>
      <c r="Y1148" s="26">
        <f>INDEX(检修、备用和必开!E:E,MATCH(统调负荷!$C1148,检修、备用和必开!$A:$A,0))</f>
        <v>5847</v>
      </c>
      <c r="Z1148" s="26">
        <f>INDEX(检修、备用和必开!F:F,MATCH(统调负荷!$C1148,检修、备用和必开!$A:$A,0))</f>
        <v>980</v>
      </c>
      <c r="AA1148" s="26">
        <f t="shared" si="247"/>
        <v>68033.6</v>
      </c>
      <c r="AB1148" s="26">
        <v>432.44</v>
      </c>
      <c r="AC1148" s="26">
        <v>508.56</v>
      </c>
      <c r="AD1148" s="76">
        <f t="shared" si="248"/>
        <v>45669.9375</v>
      </c>
      <c r="AE1148" s="27">
        <f t="shared" si="249"/>
        <v>1565.89999999999</v>
      </c>
      <c r="AF1148" s="27">
        <f t="shared" si="250"/>
        <v>-94.1999999999971</v>
      </c>
      <c r="AG1148" s="27">
        <f t="shared" si="251"/>
        <v>-147.4</v>
      </c>
      <c r="AH1148" s="27">
        <f t="shared" si="252"/>
        <v>1210.2</v>
      </c>
      <c r="AI1148" s="27">
        <f t="shared" si="253"/>
        <v>592.42</v>
      </c>
      <c r="AJ1148" s="27">
        <f t="shared" si="254"/>
        <v>4.88000000000011</v>
      </c>
      <c r="AK1148" s="26">
        <f>INDEX(检修、备用和必开!I:I,MATCH(统调负荷!$C1148,检修、备用和必开!$A:$A,0))</f>
        <v>7606.7777777778</v>
      </c>
    </row>
    <row r="1149" ht="13.8" spans="1:37">
      <c r="A1149" s="26">
        <f t="shared" si="242"/>
        <v>7</v>
      </c>
      <c r="B1149" s="26">
        <f t="shared" si="243"/>
        <v>22</v>
      </c>
      <c r="C1149" t="s">
        <v>33</v>
      </c>
      <c r="D1149" s="75">
        <v>0.947916666666667</v>
      </c>
      <c r="E1149" s="26">
        <v>90030</v>
      </c>
      <c r="F1149" s="26">
        <v>53079.69</v>
      </c>
      <c r="G1149" s="26">
        <v>13544</v>
      </c>
      <c r="H1149" s="26">
        <v>19174.2</v>
      </c>
      <c r="I1149" s="26">
        <v>5639</v>
      </c>
      <c r="J1149" s="26">
        <v>-1406.89</v>
      </c>
      <c r="K1149" s="26">
        <f t="shared" si="255"/>
        <v>47232.69</v>
      </c>
      <c r="L1149" s="27">
        <f t="shared" si="244"/>
        <v>1.44039223681734</v>
      </c>
      <c r="M1149" s="75">
        <v>0.947916666666667</v>
      </c>
      <c r="N1149" s="26">
        <v>91180</v>
      </c>
      <c r="O1149" s="26">
        <v>52216.33</v>
      </c>
      <c r="P1149" s="26">
        <v>13462.8</v>
      </c>
      <c r="Q1149" s="26">
        <v>20587</v>
      </c>
      <c r="R1149" s="26">
        <v>6313.91</v>
      </c>
      <c r="S1149" s="26">
        <v>-1400.04</v>
      </c>
      <c r="T1149" s="26">
        <f t="shared" si="245"/>
        <v>46369.33</v>
      </c>
      <c r="U1149" s="27">
        <f t="shared" si="246"/>
        <v>1.13004496520433</v>
      </c>
      <c r="V1149" s="26">
        <f>INDEX(检修、备用和必开!B:B,MATCH(统调负荷!$C1149,检修、备用和必开!$A:$A,0))</f>
        <v>25478.8</v>
      </c>
      <c r="W1149" s="26">
        <f>INDEX(检修、备用和必开!C:C,MATCH(统调负荷!$C1149,检修、备用和必开!$A:$A,0))</f>
        <v>0</v>
      </c>
      <c r="X1149" s="26">
        <f>INDEX(检修、备用和必开!D:D,MATCH(统调负荷!$C1149,检修、备用和必开!$A:$A,0))</f>
        <v>13835</v>
      </c>
      <c r="Y1149" s="26">
        <f>INDEX(检修、备用和必开!E:E,MATCH(统调负荷!$C1149,检修、备用和必开!$A:$A,0))</f>
        <v>5847</v>
      </c>
      <c r="Z1149" s="26">
        <f>INDEX(检修、备用和必开!F:F,MATCH(统调负荷!$C1149,检修、备用和必开!$A:$A,0))</f>
        <v>980</v>
      </c>
      <c r="AA1149" s="26">
        <f t="shared" si="247"/>
        <v>68033.6</v>
      </c>
      <c r="AB1149" s="26">
        <v>396.64</v>
      </c>
      <c r="AC1149" s="26">
        <v>444.77</v>
      </c>
      <c r="AD1149" s="76">
        <f t="shared" si="248"/>
        <v>45669.9479166667</v>
      </c>
      <c r="AE1149" s="27">
        <f t="shared" si="249"/>
        <v>1150</v>
      </c>
      <c r="AF1149" s="27">
        <f t="shared" si="250"/>
        <v>-863.360000000001</v>
      </c>
      <c r="AG1149" s="27">
        <f t="shared" si="251"/>
        <v>-81.2000000000007</v>
      </c>
      <c r="AH1149" s="27">
        <f t="shared" si="252"/>
        <v>1412.8</v>
      </c>
      <c r="AI1149" s="27">
        <f t="shared" si="253"/>
        <v>674.91</v>
      </c>
      <c r="AJ1149" s="27">
        <f t="shared" si="254"/>
        <v>6.85000000000014</v>
      </c>
      <c r="AK1149" s="26">
        <f>INDEX(检修、备用和必开!I:I,MATCH(统调负荷!$C1149,检修、备用和必开!$A:$A,0))</f>
        <v>7606.7777777778</v>
      </c>
    </row>
    <row r="1150" ht="13.8" spans="1:37">
      <c r="A1150" s="26">
        <f t="shared" si="242"/>
        <v>7</v>
      </c>
      <c r="B1150" s="26">
        <f t="shared" si="243"/>
        <v>23</v>
      </c>
      <c r="C1150" t="s">
        <v>33</v>
      </c>
      <c r="D1150" s="75">
        <v>0.958333333333333</v>
      </c>
      <c r="E1150" s="26">
        <v>87520</v>
      </c>
      <c r="F1150" s="26">
        <v>50395.19</v>
      </c>
      <c r="G1150" s="26">
        <v>13751</v>
      </c>
      <c r="H1150" s="26">
        <v>19204.7</v>
      </c>
      <c r="I1150" s="26">
        <v>5576</v>
      </c>
      <c r="J1150" s="26">
        <v>-1406.89</v>
      </c>
      <c r="K1150" s="26">
        <f t="shared" si="255"/>
        <v>44548.19</v>
      </c>
      <c r="L1150" s="27">
        <f t="shared" si="244"/>
        <v>1.5271911159578</v>
      </c>
      <c r="M1150" s="75">
        <v>0.958333333333333</v>
      </c>
      <c r="N1150" s="26">
        <v>88575.2</v>
      </c>
      <c r="O1150" s="26">
        <v>49492.55</v>
      </c>
      <c r="P1150" s="26">
        <v>13744.2</v>
      </c>
      <c r="Q1150" s="26">
        <v>20438.5</v>
      </c>
      <c r="R1150" s="26">
        <v>6300.01</v>
      </c>
      <c r="S1150" s="26">
        <v>-1400.06</v>
      </c>
      <c r="T1150" s="26">
        <f t="shared" si="245"/>
        <v>43645.55</v>
      </c>
      <c r="U1150" s="27">
        <f t="shared" si="246"/>
        <v>1.18359340681326</v>
      </c>
      <c r="V1150" s="26">
        <f>INDEX(检修、备用和必开!B:B,MATCH(统调负荷!$C1150,检修、备用和必开!$A:$A,0))</f>
        <v>25478.8</v>
      </c>
      <c r="W1150" s="26">
        <f>INDEX(检修、备用和必开!C:C,MATCH(统调负荷!$C1150,检修、备用和必开!$A:$A,0))</f>
        <v>0</v>
      </c>
      <c r="X1150" s="26">
        <f>INDEX(检修、备用和必开!D:D,MATCH(统调负荷!$C1150,检修、备用和必开!$A:$A,0))</f>
        <v>13835</v>
      </c>
      <c r="Y1150" s="26">
        <f>INDEX(检修、备用和必开!E:E,MATCH(统调负荷!$C1150,检修、备用和必开!$A:$A,0))</f>
        <v>5847</v>
      </c>
      <c r="Z1150" s="26">
        <f>INDEX(检修、备用和必开!F:F,MATCH(统调负荷!$C1150,检修、备用和必开!$A:$A,0))</f>
        <v>980</v>
      </c>
      <c r="AA1150" s="26">
        <f t="shared" si="247"/>
        <v>68033.6</v>
      </c>
      <c r="AB1150" s="26">
        <v>358.76</v>
      </c>
      <c r="AC1150" s="26">
        <v>354.86</v>
      </c>
      <c r="AD1150" s="76">
        <f t="shared" si="248"/>
        <v>45669.9583333333</v>
      </c>
      <c r="AE1150" s="27">
        <f t="shared" si="249"/>
        <v>1055.2</v>
      </c>
      <c r="AF1150" s="27">
        <f t="shared" si="250"/>
        <v>-902.639999999999</v>
      </c>
      <c r="AG1150" s="27">
        <f t="shared" si="251"/>
        <v>-6.79999999999927</v>
      </c>
      <c r="AH1150" s="27">
        <f t="shared" si="252"/>
        <v>1233.8</v>
      </c>
      <c r="AI1150" s="27">
        <f t="shared" si="253"/>
        <v>724.01</v>
      </c>
      <c r="AJ1150" s="27">
        <f t="shared" si="254"/>
        <v>6.83000000000015</v>
      </c>
      <c r="AK1150" s="26">
        <f>INDEX(检修、备用和必开!I:I,MATCH(统调负荷!$C1150,检修、备用和必开!$A:$A,0))</f>
        <v>7606.7777777778</v>
      </c>
    </row>
    <row r="1151" ht="13.8" spans="1:37">
      <c r="A1151" s="26">
        <f t="shared" si="242"/>
        <v>7</v>
      </c>
      <c r="B1151" s="26">
        <f t="shared" si="243"/>
        <v>23</v>
      </c>
      <c r="C1151" t="s">
        <v>33</v>
      </c>
      <c r="D1151" s="75">
        <v>0.96875</v>
      </c>
      <c r="E1151" s="26">
        <v>84730</v>
      </c>
      <c r="F1151" s="26">
        <v>48972.1</v>
      </c>
      <c r="G1151" s="26">
        <v>13751</v>
      </c>
      <c r="H1151" s="26">
        <v>17886.8</v>
      </c>
      <c r="I1151" s="26">
        <v>5527</v>
      </c>
      <c r="J1151" s="26">
        <v>-1406.9</v>
      </c>
      <c r="K1151" s="26">
        <f t="shared" si="255"/>
        <v>43125.1</v>
      </c>
      <c r="L1151" s="27">
        <f t="shared" si="244"/>
        <v>1.57758706646477</v>
      </c>
      <c r="M1151" s="75">
        <v>0.96875</v>
      </c>
      <c r="N1151" s="26">
        <v>86055.5</v>
      </c>
      <c r="O1151" s="26">
        <v>48191.06</v>
      </c>
      <c r="P1151" s="26">
        <v>13727.1</v>
      </c>
      <c r="Q1151" s="26">
        <v>19247.6</v>
      </c>
      <c r="R1151" s="26">
        <v>6227.06</v>
      </c>
      <c r="S1151" s="26">
        <v>-1337.32</v>
      </c>
      <c r="T1151" s="26">
        <f t="shared" si="245"/>
        <v>42344.06</v>
      </c>
      <c r="U1151" s="27">
        <f t="shared" si="246"/>
        <v>1.21101349862386</v>
      </c>
      <c r="V1151" s="26">
        <f>INDEX(检修、备用和必开!B:B,MATCH(统调负荷!$C1151,检修、备用和必开!$A:$A,0))</f>
        <v>25478.8</v>
      </c>
      <c r="W1151" s="26">
        <f>INDEX(检修、备用和必开!C:C,MATCH(统调负荷!$C1151,检修、备用和必开!$A:$A,0))</f>
        <v>0</v>
      </c>
      <c r="X1151" s="26">
        <f>INDEX(检修、备用和必开!D:D,MATCH(统调负荷!$C1151,检修、备用和必开!$A:$A,0))</f>
        <v>13835</v>
      </c>
      <c r="Y1151" s="26">
        <f>INDEX(检修、备用和必开!E:E,MATCH(统调负荷!$C1151,检修、备用和必开!$A:$A,0))</f>
        <v>5847</v>
      </c>
      <c r="Z1151" s="26">
        <f>INDEX(检修、备用和必开!F:F,MATCH(统调负荷!$C1151,检修、备用和必开!$A:$A,0))</f>
        <v>980</v>
      </c>
      <c r="AA1151" s="26">
        <f t="shared" si="247"/>
        <v>68033.6</v>
      </c>
      <c r="AB1151" s="26">
        <v>357.73</v>
      </c>
      <c r="AC1151" s="26">
        <v>368.55</v>
      </c>
      <c r="AD1151" s="76">
        <f t="shared" si="248"/>
        <v>45669.96875</v>
      </c>
      <c r="AE1151" s="27">
        <f t="shared" si="249"/>
        <v>1325.5</v>
      </c>
      <c r="AF1151" s="27">
        <f t="shared" si="250"/>
        <v>-781.040000000001</v>
      </c>
      <c r="AG1151" s="27">
        <f t="shared" si="251"/>
        <v>-23.8999999999996</v>
      </c>
      <c r="AH1151" s="27">
        <f t="shared" si="252"/>
        <v>1360.8</v>
      </c>
      <c r="AI1151" s="27">
        <f t="shared" si="253"/>
        <v>700.06</v>
      </c>
      <c r="AJ1151" s="27">
        <f t="shared" si="254"/>
        <v>69.5800000000002</v>
      </c>
      <c r="AK1151" s="26">
        <f>INDEX(检修、备用和必开!I:I,MATCH(统调负荷!$C1151,检修、备用和必开!$A:$A,0))</f>
        <v>7606.7777777778</v>
      </c>
    </row>
    <row r="1152" ht="13.8" spans="1:37">
      <c r="A1152" s="26">
        <f t="shared" si="242"/>
        <v>7</v>
      </c>
      <c r="B1152" s="26">
        <f t="shared" si="243"/>
        <v>23</v>
      </c>
      <c r="C1152" t="s">
        <v>33</v>
      </c>
      <c r="D1152" s="75">
        <v>0.979166666666667</v>
      </c>
      <c r="E1152" s="26">
        <v>82830</v>
      </c>
      <c r="F1152" s="26">
        <v>47618.7</v>
      </c>
      <c r="G1152" s="26">
        <v>13792</v>
      </c>
      <c r="H1152" s="26">
        <v>17290.2</v>
      </c>
      <c r="I1152" s="26">
        <v>5536</v>
      </c>
      <c r="J1152" s="26">
        <v>-1406.9</v>
      </c>
      <c r="K1152" s="26">
        <f t="shared" si="255"/>
        <v>41771.7</v>
      </c>
      <c r="L1152" s="27">
        <f t="shared" si="244"/>
        <v>1.62870077109622</v>
      </c>
      <c r="M1152" s="75">
        <v>0.979166666666667</v>
      </c>
      <c r="N1152" s="26">
        <v>83540.8</v>
      </c>
      <c r="O1152" s="26">
        <v>46507.58</v>
      </c>
      <c r="P1152" s="26">
        <v>13402.7</v>
      </c>
      <c r="Q1152" s="26">
        <v>18799.7</v>
      </c>
      <c r="R1152" s="26">
        <v>6190.56</v>
      </c>
      <c r="S1152" s="26">
        <v>-1359.74</v>
      </c>
      <c r="T1152" s="26">
        <f t="shared" si="245"/>
        <v>40660.58</v>
      </c>
      <c r="U1152" s="27">
        <f t="shared" si="246"/>
        <v>1.24842418412649</v>
      </c>
      <c r="V1152" s="26">
        <f>INDEX(检修、备用和必开!B:B,MATCH(统调负荷!$C1152,检修、备用和必开!$A:$A,0))</f>
        <v>25478.8</v>
      </c>
      <c r="W1152" s="26">
        <f>INDEX(检修、备用和必开!C:C,MATCH(统调负荷!$C1152,检修、备用和必开!$A:$A,0))</f>
        <v>0</v>
      </c>
      <c r="X1152" s="26">
        <f>INDEX(检修、备用和必开!D:D,MATCH(统调负荷!$C1152,检修、备用和必开!$A:$A,0))</f>
        <v>13835</v>
      </c>
      <c r="Y1152" s="26">
        <f>INDEX(检修、备用和必开!E:E,MATCH(统调负荷!$C1152,检修、备用和必开!$A:$A,0))</f>
        <v>5847</v>
      </c>
      <c r="Z1152" s="26">
        <f>INDEX(检修、备用和必开!F:F,MATCH(统调负荷!$C1152,检修、备用和必开!$A:$A,0))</f>
        <v>980</v>
      </c>
      <c r="AA1152" s="26">
        <f t="shared" si="247"/>
        <v>68033.6</v>
      </c>
      <c r="AB1152" s="26">
        <v>349.1</v>
      </c>
      <c r="AC1152" s="26">
        <v>353.31</v>
      </c>
      <c r="AD1152" s="76">
        <f t="shared" si="248"/>
        <v>45669.9791666667</v>
      </c>
      <c r="AE1152" s="27">
        <f t="shared" si="249"/>
        <v>710.800000000003</v>
      </c>
      <c r="AF1152" s="27">
        <f t="shared" si="250"/>
        <v>-1111.12</v>
      </c>
      <c r="AG1152" s="27">
        <f t="shared" si="251"/>
        <v>-389.299999999999</v>
      </c>
      <c r="AH1152" s="27">
        <f t="shared" si="252"/>
        <v>1509.5</v>
      </c>
      <c r="AI1152" s="27">
        <f t="shared" si="253"/>
        <v>654.56</v>
      </c>
      <c r="AJ1152" s="27">
        <f t="shared" si="254"/>
        <v>47.1600000000001</v>
      </c>
      <c r="AK1152" s="26">
        <f>INDEX(检修、备用和必开!I:I,MATCH(统调负荷!$C1152,检修、备用和必开!$A:$A,0))</f>
        <v>7606.7777777778</v>
      </c>
    </row>
    <row r="1153" ht="13.8" spans="1:37">
      <c r="A1153" s="26">
        <f t="shared" si="242"/>
        <v>7</v>
      </c>
      <c r="B1153" s="26">
        <f t="shared" si="243"/>
        <v>23</v>
      </c>
      <c r="C1153" t="s">
        <v>33</v>
      </c>
      <c r="D1153" s="75">
        <v>0.989583333333333</v>
      </c>
      <c r="E1153" s="26">
        <v>80790</v>
      </c>
      <c r="F1153" s="26">
        <v>45554.69</v>
      </c>
      <c r="G1153" s="26">
        <v>13792</v>
      </c>
      <c r="H1153" s="26">
        <v>17322.2</v>
      </c>
      <c r="I1153" s="26">
        <v>5528</v>
      </c>
      <c r="J1153" s="26">
        <v>-1406.89</v>
      </c>
      <c r="K1153" s="26">
        <f t="shared" si="255"/>
        <v>39707.69</v>
      </c>
      <c r="L1153" s="27">
        <f t="shared" si="244"/>
        <v>1.71336081247738</v>
      </c>
      <c r="M1153" s="75">
        <v>0.989583333333333</v>
      </c>
      <c r="N1153" s="26">
        <v>81603</v>
      </c>
      <c r="O1153" s="26">
        <v>44504.71</v>
      </c>
      <c r="P1153" s="26">
        <v>14085.3</v>
      </c>
      <c r="Q1153" s="26">
        <v>18156.4</v>
      </c>
      <c r="R1153" s="26">
        <v>6209.19</v>
      </c>
      <c r="S1153" s="26">
        <v>-1352.6</v>
      </c>
      <c r="T1153" s="26">
        <f t="shared" si="245"/>
        <v>38657.71</v>
      </c>
      <c r="U1153" s="27">
        <f t="shared" si="246"/>
        <v>1.29605806215758</v>
      </c>
      <c r="V1153" s="26">
        <f>INDEX(检修、备用和必开!B:B,MATCH(统调负荷!$C1153,检修、备用和必开!$A:$A,0))</f>
        <v>25478.8</v>
      </c>
      <c r="W1153" s="26">
        <f>INDEX(检修、备用和必开!C:C,MATCH(统调负荷!$C1153,检修、备用和必开!$A:$A,0))</f>
        <v>0</v>
      </c>
      <c r="X1153" s="26">
        <f>INDEX(检修、备用和必开!D:D,MATCH(统调负荷!$C1153,检修、备用和必开!$A:$A,0))</f>
        <v>13835</v>
      </c>
      <c r="Y1153" s="26">
        <f>INDEX(检修、备用和必开!E:E,MATCH(统调负荷!$C1153,检修、备用和必开!$A:$A,0))</f>
        <v>5847</v>
      </c>
      <c r="Z1153" s="26">
        <f>INDEX(检修、备用和必开!F:F,MATCH(统调负荷!$C1153,检修、备用和必开!$A:$A,0))</f>
        <v>980</v>
      </c>
      <c r="AA1153" s="26">
        <f t="shared" si="247"/>
        <v>68033.6</v>
      </c>
      <c r="AB1153" s="26">
        <v>334.1</v>
      </c>
      <c r="AC1153" s="26">
        <v>334.43</v>
      </c>
      <c r="AD1153" s="76">
        <f t="shared" si="248"/>
        <v>45669.9895833333</v>
      </c>
      <c r="AE1153" s="27">
        <f t="shared" si="249"/>
        <v>813</v>
      </c>
      <c r="AF1153" s="27">
        <f t="shared" si="250"/>
        <v>-1049.98</v>
      </c>
      <c r="AG1153" s="27">
        <f t="shared" si="251"/>
        <v>293.299999999999</v>
      </c>
      <c r="AH1153" s="27">
        <f t="shared" si="252"/>
        <v>834.200000000001</v>
      </c>
      <c r="AI1153" s="27">
        <f t="shared" si="253"/>
        <v>681.19</v>
      </c>
      <c r="AJ1153" s="27">
        <f t="shared" si="254"/>
        <v>54.2900000000002</v>
      </c>
      <c r="AK1153" s="26">
        <f>INDEX(检修、备用和必开!I:I,MATCH(统调负荷!$C1153,检修、备用和必开!$A:$A,0))</f>
        <v>7606.7777777778</v>
      </c>
    </row>
    <row r="1154" ht="13.8" spans="1:37">
      <c r="A1154" s="26">
        <f t="shared" si="242"/>
        <v>1</v>
      </c>
      <c r="B1154" s="26">
        <f t="shared" si="243"/>
        <v>0</v>
      </c>
      <c r="C1154" t="s">
        <v>34</v>
      </c>
      <c r="D1154" s="75">
        <v>0</v>
      </c>
      <c r="E1154" s="26">
        <v>80950</v>
      </c>
      <c r="F1154" s="26">
        <v>43689.8</v>
      </c>
      <c r="G1154" s="26">
        <v>14583</v>
      </c>
      <c r="H1154" s="26">
        <v>18298.1</v>
      </c>
      <c r="I1154" s="26">
        <v>5577</v>
      </c>
      <c r="J1154" s="26">
        <v>-1197.9</v>
      </c>
      <c r="K1154" s="26">
        <f t="shared" si="255"/>
        <v>37972.8</v>
      </c>
      <c r="L1154" s="27">
        <f t="shared" si="244"/>
        <v>1.81181266590823</v>
      </c>
      <c r="M1154" s="75">
        <v>0</v>
      </c>
      <c r="N1154" s="26">
        <v>80314.2</v>
      </c>
      <c r="O1154" s="26">
        <v>43123.97</v>
      </c>
      <c r="P1154" s="26">
        <v>14826.6</v>
      </c>
      <c r="Q1154" s="26">
        <v>17291.1</v>
      </c>
      <c r="R1154" s="26">
        <v>6228.35</v>
      </c>
      <c r="S1154" s="26">
        <v>-1155.82</v>
      </c>
      <c r="T1154" s="26">
        <f t="shared" si="245"/>
        <v>37406.97</v>
      </c>
      <c r="U1154" s="27">
        <f t="shared" si="246"/>
        <v>1.44243124877744</v>
      </c>
      <c r="V1154" s="26">
        <f>INDEX(检修、备用和必开!B:B,MATCH(统调负荷!$C1154,检修、备用和必开!$A:$A,0))</f>
        <v>24712.8</v>
      </c>
      <c r="W1154" s="26">
        <f>INDEX(检修、备用和必开!C:C,MATCH(统调负荷!$C1154,检修、备用和必开!$A:$A,0))</f>
        <v>0</v>
      </c>
      <c r="X1154" s="26">
        <f>INDEX(检修、备用和必开!D:D,MATCH(统调负荷!$C1154,检修、备用和必开!$A:$A,0))</f>
        <v>10290</v>
      </c>
      <c r="Y1154" s="26">
        <f>INDEX(检修、备用和必开!E:E,MATCH(统调负荷!$C1154,检修、备用和必开!$A:$A,0))</f>
        <v>5717</v>
      </c>
      <c r="Z1154" s="26">
        <f>INDEX(检修、备用和必开!F:F,MATCH(统调负荷!$C1154,检修、备用和必开!$A:$A,0))</f>
        <v>980</v>
      </c>
      <c r="AA1154" s="26">
        <f t="shared" si="247"/>
        <v>68799.6</v>
      </c>
      <c r="AB1154" s="26">
        <v>351.01</v>
      </c>
      <c r="AC1154" s="26">
        <v>352.09</v>
      </c>
      <c r="AD1154" s="76">
        <f t="shared" si="248"/>
        <v>45670</v>
      </c>
      <c r="AE1154" s="27">
        <f t="shared" si="249"/>
        <v>-635.800000000003</v>
      </c>
      <c r="AF1154" s="27">
        <f t="shared" si="250"/>
        <v>-565.830000000002</v>
      </c>
      <c r="AG1154" s="27">
        <f t="shared" si="251"/>
        <v>243.6</v>
      </c>
      <c r="AH1154" s="27">
        <f t="shared" si="252"/>
        <v>-1007</v>
      </c>
      <c r="AI1154" s="27">
        <f t="shared" si="253"/>
        <v>651.35</v>
      </c>
      <c r="AJ1154" s="27">
        <f t="shared" si="254"/>
        <v>42.0800000000002</v>
      </c>
      <c r="AK1154" s="26">
        <f>INDEX(检修、备用和必开!I:I,MATCH(统调负荷!$C1154,检修、备用和必开!$A:$A,0))</f>
        <v>7944.33747228379</v>
      </c>
    </row>
    <row r="1155" ht="13.8" spans="1:37">
      <c r="A1155" s="26">
        <f t="shared" ref="A1155:A1218" si="256">WEEKDAY(C1155,2)</f>
        <v>1</v>
      </c>
      <c r="B1155" s="26">
        <f t="shared" ref="B1155:B1218" si="257">HOUR(D1155)</f>
        <v>0</v>
      </c>
      <c r="C1155" t="s">
        <v>34</v>
      </c>
      <c r="D1155" s="75">
        <v>0.0104166666666667</v>
      </c>
      <c r="E1155" s="26">
        <v>85415</v>
      </c>
      <c r="F1155" s="26">
        <v>48662.9</v>
      </c>
      <c r="G1155" s="26">
        <v>14494</v>
      </c>
      <c r="H1155" s="26">
        <v>17924</v>
      </c>
      <c r="I1155" s="26">
        <v>5532</v>
      </c>
      <c r="J1155" s="26">
        <v>-1197.9</v>
      </c>
      <c r="K1155" s="26">
        <f t="shared" si="255"/>
        <v>42945.9</v>
      </c>
      <c r="L1155" s="27">
        <f t="shared" ref="L1155:L1218" si="258">AA1155/(K1155+W1155)</f>
        <v>1.60200624506647</v>
      </c>
      <c r="M1155" s="75">
        <v>0.0104166666666667</v>
      </c>
      <c r="N1155" s="26">
        <v>85558</v>
      </c>
      <c r="O1155" s="26">
        <v>47685.96</v>
      </c>
      <c r="P1155" s="26">
        <v>14166.1</v>
      </c>
      <c r="Q1155" s="26">
        <v>18711.4</v>
      </c>
      <c r="R1155" s="26">
        <v>6136.09</v>
      </c>
      <c r="S1155" s="26">
        <v>-1141.55</v>
      </c>
      <c r="T1155" s="26">
        <f t="shared" ref="T1155:T1218" si="259">O1155-Y1155</f>
        <v>41968.96</v>
      </c>
      <c r="U1155" s="27">
        <f t="shared" ref="U1155:U1218" si="260">AA1155/(T1155+X1155)</f>
        <v>1.31651299604891</v>
      </c>
      <c r="V1155" s="26">
        <f>INDEX(检修、备用和必开!B:B,MATCH(统调负荷!$C1155,检修、备用和必开!$A:$A,0))</f>
        <v>24712.8</v>
      </c>
      <c r="W1155" s="26">
        <f>INDEX(检修、备用和必开!C:C,MATCH(统调负荷!$C1155,检修、备用和必开!$A:$A,0))</f>
        <v>0</v>
      </c>
      <c r="X1155" s="26">
        <f>INDEX(检修、备用和必开!D:D,MATCH(统调负荷!$C1155,检修、备用和必开!$A:$A,0))</f>
        <v>10290</v>
      </c>
      <c r="Y1155" s="26">
        <f>INDEX(检修、备用和必开!E:E,MATCH(统调负荷!$C1155,检修、备用和必开!$A:$A,0))</f>
        <v>5717</v>
      </c>
      <c r="Z1155" s="26">
        <f>INDEX(检修、备用和必开!F:F,MATCH(统调负荷!$C1155,检修、备用和必开!$A:$A,0))</f>
        <v>980</v>
      </c>
      <c r="AA1155" s="26">
        <f t="shared" ref="AA1155:AA1218" si="261">94492.4-V1155-Z1155</f>
        <v>68799.6</v>
      </c>
      <c r="AB1155" s="26">
        <v>458.58</v>
      </c>
      <c r="AC1155" s="26">
        <v>991.73</v>
      </c>
      <c r="AD1155" s="76">
        <f t="shared" ref="AD1155:AD1218" si="262">C1155+D1155</f>
        <v>45670.0104166667</v>
      </c>
      <c r="AE1155" s="27">
        <f t="shared" ref="AE1155:AE1218" si="263">N1155-E1155</f>
        <v>143</v>
      </c>
      <c r="AF1155" s="27">
        <f t="shared" ref="AF1155:AF1218" si="264">O1155-F1155</f>
        <v>-976.940000000002</v>
      </c>
      <c r="AG1155" s="27">
        <f t="shared" ref="AG1155:AG1218" si="265">P1155-G1155</f>
        <v>-327.9</v>
      </c>
      <c r="AH1155" s="27">
        <f t="shared" ref="AH1155:AH1218" si="266">Q1155-H1155</f>
        <v>787.400000000001</v>
      </c>
      <c r="AI1155" s="27">
        <f t="shared" ref="AI1155:AI1218" si="267">R1155-I1155</f>
        <v>604.09</v>
      </c>
      <c r="AJ1155" s="27">
        <f t="shared" ref="AJ1155:AJ1218" si="268">S1155-J1155</f>
        <v>56.3500000000001</v>
      </c>
      <c r="AK1155" s="26">
        <f>INDEX(检修、备用和必开!I:I,MATCH(统调负荷!$C1155,检修、备用和必开!$A:$A,0))</f>
        <v>7944.33747228379</v>
      </c>
    </row>
    <row r="1156" ht="13.8" spans="1:37">
      <c r="A1156" s="26">
        <f t="shared" si="256"/>
        <v>1</v>
      </c>
      <c r="B1156" s="26">
        <f t="shared" si="257"/>
        <v>0</v>
      </c>
      <c r="C1156" t="s">
        <v>34</v>
      </c>
      <c r="D1156" s="75">
        <v>0.0208333333333333</v>
      </c>
      <c r="E1156" s="26">
        <v>84925</v>
      </c>
      <c r="F1156" s="26">
        <v>47554.7</v>
      </c>
      <c r="G1156" s="26">
        <v>14494</v>
      </c>
      <c r="H1156" s="26">
        <v>18561.2</v>
      </c>
      <c r="I1156" s="26">
        <v>5513</v>
      </c>
      <c r="J1156" s="26">
        <v>-1197.9</v>
      </c>
      <c r="K1156" s="26">
        <f t="shared" si="255"/>
        <v>41837.7</v>
      </c>
      <c r="L1156" s="27">
        <f t="shared" si="258"/>
        <v>1.64444030145061</v>
      </c>
      <c r="M1156" s="75">
        <v>0.0208333333333333</v>
      </c>
      <c r="N1156" s="26">
        <v>84968.3</v>
      </c>
      <c r="O1156" s="26">
        <v>47299.78</v>
      </c>
      <c r="P1156" s="26">
        <v>14508.9</v>
      </c>
      <c r="Q1156" s="26">
        <v>18072.9</v>
      </c>
      <c r="R1156" s="26">
        <v>6213.51</v>
      </c>
      <c r="S1156" s="26">
        <v>-1126.79</v>
      </c>
      <c r="T1156" s="26">
        <f t="shared" si="259"/>
        <v>41582.78</v>
      </c>
      <c r="U1156" s="27">
        <f t="shared" si="260"/>
        <v>1.32631410924959</v>
      </c>
      <c r="V1156" s="26">
        <f>INDEX(检修、备用和必开!B:B,MATCH(统调负荷!$C1156,检修、备用和必开!$A:$A,0))</f>
        <v>24712.8</v>
      </c>
      <c r="W1156" s="26">
        <f>INDEX(检修、备用和必开!C:C,MATCH(统调负荷!$C1156,检修、备用和必开!$A:$A,0))</f>
        <v>0</v>
      </c>
      <c r="X1156" s="26">
        <f>INDEX(检修、备用和必开!D:D,MATCH(统调负荷!$C1156,检修、备用和必开!$A:$A,0))</f>
        <v>10290</v>
      </c>
      <c r="Y1156" s="26">
        <f>INDEX(检修、备用和必开!E:E,MATCH(统调负荷!$C1156,检修、备用和必开!$A:$A,0))</f>
        <v>5717</v>
      </c>
      <c r="Z1156" s="26">
        <f>INDEX(检修、备用和必开!F:F,MATCH(统调负荷!$C1156,检修、备用和必开!$A:$A,0))</f>
        <v>980</v>
      </c>
      <c r="AA1156" s="26">
        <f t="shared" si="261"/>
        <v>68799.6</v>
      </c>
      <c r="AB1156" s="26">
        <v>432.53</v>
      </c>
      <c r="AC1156" s="26">
        <v>629.22</v>
      </c>
      <c r="AD1156" s="76">
        <f t="shared" si="262"/>
        <v>45670.0208333333</v>
      </c>
      <c r="AE1156" s="27">
        <f t="shared" si="263"/>
        <v>43.3000000000029</v>
      </c>
      <c r="AF1156" s="27">
        <f t="shared" si="264"/>
        <v>-254.919999999998</v>
      </c>
      <c r="AG1156" s="27">
        <f t="shared" si="265"/>
        <v>14.8999999999996</v>
      </c>
      <c r="AH1156" s="27">
        <f t="shared" si="266"/>
        <v>-488.299999999999</v>
      </c>
      <c r="AI1156" s="27">
        <f t="shared" si="267"/>
        <v>700.51</v>
      </c>
      <c r="AJ1156" s="27">
        <f t="shared" si="268"/>
        <v>71.1100000000001</v>
      </c>
      <c r="AK1156" s="26">
        <f>INDEX(检修、备用和必开!I:I,MATCH(统调负荷!$C1156,检修、备用和必开!$A:$A,0))</f>
        <v>7944.33747228379</v>
      </c>
    </row>
    <row r="1157" ht="13.8" spans="1:37">
      <c r="A1157" s="26">
        <f t="shared" si="256"/>
        <v>1</v>
      </c>
      <c r="B1157" s="26">
        <f t="shared" si="257"/>
        <v>0</v>
      </c>
      <c r="C1157" t="s">
        <v>34</v>
      </c>
      <c r="D1157" s="75">
        <v>0.03125</v>
      </c>
      <c r="E1157" s="26">
        <v>83050</v>
      </c>
      <c r="F1157" s="26">
        <v>45973.89</v>
      </c>
      <c r="G1157" s="26">
        <v>14189</v>
      </c>
      <c r="H1157" s="26">
        <v>18570</v>
      </c>
      <c r="I1157" s="26">
        <v>5515</v>
      </c>
      <c r="J1157" s="26">
        <v>-1197.89</v>
      </c>
      <c r="K1157" s="26">
        <f t="shared" si="255"/>
        <v>40256.89</v>
      </c>
      <c r="L1157" s="27">
        <f t="shared" si="258"/>
        <v>1.70901428302087</v>
      </c>
      <c r="M1157" s="75">
        <v>0.03125</v>
      </c>
      <c r="N1157" s="26">
        <v>83441.8</v>
      </c>
      <c r="O1157" s="26">
        <v>45890.38</v>
      </c>
      <c r="P1157" s="26">
        <v>14193.3</v>
      </c>
      <c r="Q1157" s="26">
        <v>18250.6</v>
      </c>
      <c r="R1157" s="26">
        <v>6204.56</v>
      </c>
      <c r="S1157" s="26">
        <v>-1097.04</v>
      </c>
      <c r="T1157" s="26">
        <f t="shared" si="259"/>
        <v>40173.38</v>
      </c>
      <c r="U1157" s="27">
        <f t="shared" si="260"/>
        <v>1.36335695310144</v>
      </c>
      <c r="V1157" s="26">
        <f>INDEX(检修、备用和必开!B:B,MATCH(统调负荷!$C1157,检修、备用和必开!$A:$A,0))</f>
        <v>24712.8</v>
      </c>
      <c r="W1157" s="26">
        <f>INDEX(检修、备用和必开!C:C,MATCH(统调负荷!$C1157,检修、备用和必开!$A:$A,0))</f>
        <v>0</v>
      </c>
      <c r="X1157" s="26">
        <f>INDEX(检修、备用和必开!D:D,MATCH(统调负荷!$C1157,检修、备用和必开!$A:$A,0))</f>
        <v>10290</v>
      </c>
      <c r="Y1157" s="26">
        <f>INDEX(检修、备用和必开!E:E,MATCH(统调负荷!$C1157,检修、备用和必开!$A:$A,0))</f>
        <v>5717</v>
      </c>
      <c r="Z1157" s="26">
        <f>INDEX(检修、备用和必开!F:F,MATCH(统调负荷!$C1157,检修、备用和必开!$A:$A,0))</f>
        <v>980</v>
      </c>
      <c r="AA1157" s="26">
        <f t="shared" si="261"/>
        <v>68799.6</v>
      </c>
      <c r="AB1157" s="26">
        <v>408.55</v>
      </c>
      <c r="AC1157" s="26">
        <v>390.22</v>
      </c>
      <c r="AD1157" s="76">
        <f t="shared" si="262"/>
        <v>45670.03125</v>
      </c>
      <c r="AE1157" s="27">
        <f t="shared" si="263"/>
        <v>391.800000000003</v>
      </c>
      <c r="AF1157" s="27">
        <f t="shared" si="264"/>
        <v>-83.510000000002</v>
      </c>
      <c r="AG1157" s="27">
        <f t="shared" si="265"/>
        <v>4.29999999999927</v>
      </c>
      <c r="AH1157" s="27">
        <f t="shared" si="266"/>
        <v>-319.400000000001</v>
      </c>
      <c r="AI1157" s="27">
        <f t="shared" si="267"/>
        <v>689.56</v>
      </c>
      <c r="AJ1157" s="27">
        <f t="shared" si="268"/>
        <v>100.85</v>
      </c>
      <c r="AK1157" s="26">
        <f>INDEX(检修、备用和必开!I:I,MATCH(统调负荷!$C1157,检修、备用和必开!$A:$A,0))</f>
        <v>7944.33747228379</v>
      </c>
    </row>
    <row r="1158" ht="13.8" spans="1:37">
      <c r="A1158" s="26">
        <f t="shared" si="256"/>
        <v>1</v>
      </c>
      <c r="B1158" s="26">
        <f t="shared" si="257"/>
        <v>1</v>
      </c>
      <c r="C1158" t="s">
        <v>34</v>
      </c>
      <c r="D1158" s="75">
        <v>0.0416666666666667</v>
      </c>
      <c r="E1158" s="26">
        <v>81120</v>
      </c>
      <c r="F1158" s="26">
        <v>44035.9</v>
      </c>
      <c r="G1158" s="26">
        <v>14189</v>
      </c>
      <c r="H1158" s="26">
        <v>18592</v>
      </c>
      <c r="I1158" s="26">
        <v>5501</v>
      </c>
      <c r="J1158" s="26">
        <v>-1197.9</v>
      </c>
      <c r="K1158" s="26">
        <f t="shared" si="255"/>
        <v>38318.9</v>
      </c>
      <c r="L1158" s="27">
        <f t="shared" si="258"/>
        <v>1.79544819919152</v>
      </c>
      <c r="M1158" s="75">
        <v>0.0416666666666667</v>
      </c>
      <c r="N1158" s="26">
        <v>81271.3</v>
      </c>
      <c r="O1158" s="26">
        <v>44339.43</v>
      </c>
      <c r="P1158" s="26">
        <v>13958.9</v>
      </c>
      <c r="Q1158" s="26">
        <v>17952.1</v>
      </c>
      <c r="R1158" s="26">
        <v>6183.4</v>
      </c>
      <c r="S1158" s="26">
        <v>-1162.53</v>
      </c>
      <c r="T1158" s="26">
        <f t="shared" si="259"/>
        <v>38622.43</v>
      </c>
      <c r="U1158" s="27">
        <f t="shared" si="260"/>
        <v>1.40658724172976</v>
      </c>
      <c r="V1158" s="26">
        <f>INDEX(检修、备用和必开!B:B,MATCH(统调负荷!$C1158,检修、备用和必开!$A:$A,0))</f>
        <v>24712.8</v>
      </c>
      <c r="W1158" s="26">
        <f>INDEX(检修、备用和必开!C:C,MATCH(统调负荷!$C1158,检修、备用和必开!$A:$A,0))</f>
        <v>0</v>
      </c>
      <c r="X1158" s="26">
        <f>INDEX(检修、备用和必开!D:D,MATCH(统调负荷!$C1158,检修、备用和必开!$A:$A,0))</f>
        <v>10290</v>
      </c>
      <c r="Y1158" s="26">
        <f>INDEX(检修、备用和必开!E:E,MATCH(统调负荷!$C1158,检修、备用和必开!$A:$A,0))</f>
        <v>5717</v>
      </c>
      <c r="Z1158" s="26">
        <f>INDEX(检修、备用和必开!F:F,MATCH(统调负荷!$C1158,检修、备用和必开!$A:$A,0))</f>
        <v>980</v>
      </c>
      <c r="AA1158" s="26">
        <f t="shared" si="261"/>
        <v>68799.6</v>
      </c>
      <c r="AB1158" s="26">
        <v>372.93</v>
      </c>
      <c r="AC1158" s="26">
        <v>455.46</v>
      </c>
      <c r="AD1158" s="76">
        <f t="shared" si="262"/>
        <v>45670.0416666667</v>
      </c>
      <c r="AE1158" s="27">
        <f t="shared" si="263"/>
        <v>151.300000000003</v>
      </c>
      <c r="AF1158" s="27">
        <f t="shared" si="264"/>
        <v>303.529999999999</v>
      </c>
      <c r="AG1158" s="27">
        <f t="shared" si="265"/>
        <v>-230.1</v>
      </c>
      <c r="AH1158" s="27">
        <f t="shared" si="266"/>
        <v>-639.900000000001</v>
      </c>
      <c r="AI1158" s="27">
        <f t="shared" si="267"/>
        <v>682.4</v>
      </c>
      <c r="AJ1158" s="27">
        <f t="shared" si="268"/>
        <v>35.3700000000001</v>
      </c>
      <c r="AK1158" s="26">
        <f>INDEX(检修、备用和必开!I:I,MATCH(统调负荷!$C1158,检修、备用和必开!$A:$A,0))</f>
        <v>7944.33747228379</v>
      </c>
    </row>
    <row r="1159" ht="13.8" spans="1:37">
      <c r="A1159" s="26">
        <f t="shared" si="256"/>
        <v>1</v>
      </c>
      <c r="B1159" s="26">
        <f t="shared" si="257"/>
        <v>1</v>
      </c>
      <c r="C1159" t="s">
        <v>34</v>
      </c>
      <c r="D1159" s="75">
        <v>0.0520833333333333</v>
      </c>
      <c r="E1159" s="26">
        <v>79530</v>
      </c>
      <c r="F1159" s="26">
        <v>42735.59</v>
      </c>
      <c r="G1159" s="26">
        <v>13897</v>
      </c>
      <c r="H1159" s="26">
        <v>18598.3</v>
      </c>
      <c r="I1159" s="26">
        <v>5497</v>
      </c>
      <c r="J1159" s="26">
        <v>-1197.89</v>
      </c>
      <c r="K1159" s="26">
        <f t="shared" si="255"/>
        <v>37018.59</v>
      </c>
      <c r="L1159" s="27">
        <f t="shared" si="258"/>
        <v>1.85851487050155</v>
      </c>
      <c r="M1159" s="75">
        <v>0.0520833333333333</v>
      </c>
      <c r="N1159" s="26">
        <v>79969.9</v>
      </c>
      <c r="O1159" s="26">
        <v>43173.84</v>
      </c>
      <c r="P1159" s="26">
        <v>13920.2</v>
      </c>
      <c r="Q1159" s="26">
        <v>17755.4</v>
      </c>
      <c r="R1159" s="26">
        <v>6176.78</v>
      </c>
      <c r="S1159" s="26">
        <v>-1056.32</v>
      </c>
      <c r="T1159" s="26">
        <f t="shared" si="259"/>
        <v>37456.84</v>
      </c>
      <c r="U1159" s="27">
        <f t="shared" si="260"/>
        <v>1.44092467690008</v>
      </c>
      <c r="V1159" s="26">
        <f>INDEX(检修、备用和必开!B:B,MATCH(统调负荷!$C1159,检修、备用和必开!$A:$A,0))</f>
        <v>24712.8</v>
      </c>
      <c r="W1159" s="26">
        <f>INDEX(检修、备用和必开!C:C,MATCH(统调负荷!$C1159,检修、备用和必开!$A:$A,0))</f>
        <v>0</v>
      </c>
      <c r="X1159" s="26">
        <f>INDEX(检修、备用和必开!D:D,MATCH(统调负荷!$C1159,检修、备用和必开!$A:$A,0))</f>
        <v>10290</v>
      </c>
      <c r="Y1159" s="26">
        <f>INDEX(检修、备用和必开!E:E,MATCH(统调负荷!$C1159,检修、备用和必开!$A:$A,0))</f>
        <v>5717</v>
      </c>
      <c r="Z1159" s="26">
        <f>INDEX(检修、备用和必开!F:F,MATCH(统调负荷!$C1159,检修、备用和必开!$A:$A,0))</f>
        <v>980</v>
      </c>
      <c r="AA1159" s="26">
        <f t="shared" si="261"/>
        <v>68799.6</v>
      </c>
      <c r="AB1159" s="26">
        <v>372.89</v>
      </c>
      <c r="AC1159" s="26">
        <v>384.74</v>
      </c>
      <c r="AD1159" s="76">
        <f t="shared" si="262"/>
        <v>45670.0520833333</v>
      </c>
      <c r="AE1159" s="27">
        <f t="shared" si="263"/>
        <v>439.899999999994</v>
      </c>
      <c r="AF1159" s="27">
        <f t="shared" si="264"/>
        <v>438.25</v>
      </c>
      <c r="AG1159" s="27">
        <f t="shared" si="265"/>
        <v>23.2000000000007</v>
      </c>
      <c r="AH1159" s="27">
        <f t="shared" si="266"/>
        <v>-842.899999999998</v>
      </c>
      <c r="AI1159" s="27">
        <f t="shared" si="267"/>
        <v>679.78</v>
      </c>
      <c r="AJ1159" s="27">
        <f t="shared" si="268"/>
        <v>141.57</v>
      </c>
      <c r="AK1159" s="26">
        <f>INDEX(检修、备用和必开!I:I,MATCH(统调负荷!$C1159,检修、备用和必开!$A:$A,0))</f>
        <v>7944.33747228379</v>
      </c>
    </row>
    <row r="1160" ht="13.8" spans="1:37">
      <c r="A1160" s="26">
        <f t="shared" si="256"/>
        <v>1</v>
      </c>
      <c r="B1160" s="26">
        <f t="shared" si="257"/>
        <v>1</v>
      </c>
      <c r="C1160" t="s">
        <v>34</v>
      </c>
      <c r="D1160" s="75">
        <v>0.0625</v>
      </c>
      <c r="E1160" s="26">
        <v>78110</v>
      </c>
      <c r="F1160" s="26">
        <v>41848.8</v>
      </c>
      <c r="G1160" s="26">
        <v>13926</v>
      </c>
      <c r="H1160" s="26">
        <v>18039.1</v>
      </c>
      <c r="I1160" s="26">
        <v>5494</v>
      </c>
      <c r="J1160" s="26">
        <v>-1197.9</v>
      </c>
      <c r="K1160" s="26">
        <f t="shared" si="255"/>
        <v>36131.8</v>
      </c>
      <c r="L1160" s="27">
        <f t="shared" si="258"/>
        <v>1.90412877299221</v>
      </c>
      <c r="M1160" s="75">
        <v>0.0625</v>
      </c>
      <c r="N1160" s="26">
        <v>78241.1</v>
      </c>
      <c r="O1160" s="26">
        <v>42143.16</v>
      </c>
      <c r="P1160" s="26">
        <v>13388.7</v>
      </c>
      <c r="Q1160" s="26">
        <v>17444.5</v>
      </c>
      <c r="R1160" s="26">
        <v>6121.79</v>
      </c>
      <c r="S1160" s="26">
        <v>-857.05</v>
      </c>
      <c r="T1160" s="26">
        <f t="shared" si="259"/>
        <v>36426.16</v>
      </c>
      <c r="U1160" s="27">
        <f t="shared" si="260"/>
        <v>1.47271522316903</v>
      </c>
      <c r="V1160" s="26">
        <f>INDEX(检修、备用和必开!B:B,MATCH(统调负荷!$C1160,检修、备用和必开!$A:$A,0))</f>
        <v>24712.8</v>
      </c>
      <c r="W1160" s="26">
        <f>INDEX(检修、备用和必开!C:C,MATCH(统调负荷!$C1160,检修、备用和必开!$A:$A,0))</f>
        <v>0</v>
      </c>
      <c r="X1160" s="26">
        <f>INDEX(检修、备用和必开!D:D,MATCH(统调负荷!$C1160,检修、备用和必开!$A:$A,0))</f>
        <v>10290</v>
      </c>
      <c r="Y1160" s="26">
        <f>INDEX(检修、备用和必开!E:E,MATCH(统调负荷!$C1160,检修、备用和必开!$A:$A,0))</f>
        <v>5717</v>
      </c>
      <c r="Z1160" s="26">
        <f>INDEX(检修、备用和必开!F:F,MATCH(统调负荷!$C1160,检修、备用和必开!$A:$A,0))</f>
        <v>980</v>
      </c>
      <c r="AA1160" s="26">
        <f t="shared" si="261"/>
        <v>68799.6</v>
      </c>
      <c r="AB1160" s="26">
        <v>353.52</v>
      </c>
      <c r="AC1160" s="26">
        <v>382</v>
      </c>
      <c r="AD1160" s="76">
        <f t="shared" si="262"/>
        <v>45670.0625</v>
      </c>
      <c r="AE1160" s="27">
        <f t="shared" si="263"/>
        <v>131.100000000006</v>
      </c>
      <c r="AF1160" s="27">
        <f t="shared" si="264"/>
        <v>294.360000000001</v>
      </c>
      <c r="AG1160" s="27">
        <f t="shared" si="265"/>
        <v>-537.299999999999</v>
      </c>
      <c r="AH1160" s="27">
        <f t="shared" si="266"/>
        <v>-594.599999999999</v>
      </c>
      <c r="AI1160" s="27">
        <f t="shared" si="267"/>
        <v>627.79</v>
      </c>
      <c r="AJ1160" s="27">
        <f t="shared" si="268"/>
        <v>340.85</v>
      </c>
      <c r="AK1160" s="26">
        <f>INDEX(检修、备用和必开!I:I,MATCH(统调负荷!$C1160,检修、备用和必开!$A:$A,0))</f>
        <v>7944.33747228379</v>
      </c>
    </row>
    <row r="1161" ht="13.8" spans="1:37">
      <c r="A1161" s="26">
        <f t="shared" si="256"/>
        <v>1</v>
      </c>
      <c r="B1161" s="26">
        <f t="shared" si="257"/>
        <v>1</v>
      </c>
      <c r="C1161" t="s">
        <v>34</v>
      </c>
      <c r="D1161" s="75">
        <v>0.0729166666666667</v>
      </c>
      <c r="E1161" s="26">
        <v>76930</v>
      </c>
      <c r="F1161" s="26">
        <v>41595.2</v>
      </c>
      <c r="G1161" s="26">
        <v>13576</v>
      </c>
      <c r="H1161" s="26">
        <v>17464.7</v>
      </c>
      <c r="I1161" s="26">
        <v>5492</v>
      </c>
      <c r="J1161" s="26">
        <v>-1197.9</v>
      </c>
      <c r="K1161" s="26">
        <f t="shared" si="255"/>
        <v>35878.2</v>
      </c>
      <c r="L1161" s="27">
        <f t="shared" si="258"/>
        <v>1.91758783885479</v>
      </c>
      <c r="M1161" s="75">
        <v>0.0729166666666667</v>
      </c>
      <c r="N1161" s="26">
        <v>77235.6</v>
      </c>
      <c r="O1161" s="26">
        <v>41583.97</v>
      </c>
      <c r="P1161" s="26">
        <v>13239.1</v>
      </c>
      <c r="Q1161" s="26">
        <v>17093.3</v>
      </c>
      <c r="R1161" s="26">
        <v>6129.04</v>
      </c>
      <c r="S1161" s="26">
        <v>-809.81</v>
      </c>
      <c r="T1161" s="26">
        <f t="shared" si="259"/>
        <v>35866.97</v>
      </c>
      <c r="U1161" s="27">
        <f t="shared" si="260"/>
        <v>1.49055711412599</v>
      </c>
      <c r="V1161" s="26">
        <f>INDEX(检修、备用和必开!B:B,MATCH(统调负荷!$C1161,检修、备用和必开!$A:$A,0))</f>
        <v>24712.8</v>
      </c>
      <c r="W1161" s="26">
        <f>INDEX(检修、备用和必开!C:C,MATCH(统调负荷!$C1161,检修、备用和必开!$A:$A,0))</f>
        <v>0</v>
      </c>
      <c r="X1161" s="26">
        <f>INDEX(检修、备用和必开!D:D,MATCH(统调负荷!$C1161,检修、备用和必开!$A:$A,0))</f>
        <v>10290</v>
      </c>
      <c r="Y1161" s="26">
        <f>INDEX(检修、备用和必开!E:E,MATCH(统调负荷!$C1161,检修、备用和必开!$A:$A,0))</f>
        <v>5717</v>
      </c>
      <c r="Z1161" s="26">
        <f>INDEX(检修、备用和必开!F:F,MATCH(统调负荷!$C1161,检修、备用和必开!$A:$A,0))</f>
        <v>980</v>
      </c>
      <c r="AA1161" s="26">
        <f t="shared" si="261"/>
        <v>68799.6</v>
      </c>
      <c r="AB1161" s="26">
        <v>351.33</v>
      </c>
      <c r="AC1161" s="26">
        <v>344.43</v>
      </c>
      <c r="AD1161" s="76">
        <f t="shared" si="262"/>
        <v>45670.0729166667</v>
      </c>
      <c r="AE1161" s="27">
        <f t="shared" si="263"/>
        <v>305.600000000006</v>
      </c>
      <c r="AF1161" s="27">
        <f t="shared" si="264"/>
        <v>-11.2299999999959</v>
      </c>
      <c r="AG1161" s="27">
        <f t="shared" si="265"/>
        <v>-336.9</v>
      </c>
      <c r="AH1161" s="27">
        <f t="shared" si="266"/>
        <v>-371.400000000001</v>
      </c>
      <c r="AI1161" s="27">
        <f t="shared" si="267"/>
        <v>637.04</v>
      </c>
      <c r="AJ1161" s="27">
        <f t="shared" si="268"/>
        <v>388.09</v>
      </c>
      <c r="AK1161" s="26">
        <f>INDEX(检修、备用和必开!I:I,MATCH(统调负荷!$C1161,检修、备用和必开!$A:$A,0))</f>
        <v>7944.33747228379</v>
      </c>
    </row>
    <row r="1162" ht="13.8" spans="1:37">
      <c r="A1162" s="26">
        <f t="shared" si="256"/>
        <v>1</v>
      </c>
      <c r="B1162" s="26">
        <f t="shared" si="257"/>
        <v>2</v>
      </c>
      <c r="C1162" t="s">
        <v>34</v>
      </c>
      <c r="D1162" s="75">
        <v>0.0833333333333333</v>
      </c>
      <c r="E1162" s="26">
        <v>75955</v>
      </c>
      <c r="F1162" s="26">
        <v>41278.6</v>
      </c>
      <c r="G1162" s="26">
        <v>12987</v>
      </c>
      <c r="H1162" s="26">
        <v>17395.3</v>
      </c>
      <c r="I1162" s="26">
        <v>5492</v>
      </c>
      <c r="J1162" s="26">
        <v>-1197.9</v>
      </c>
      <c r="K1162" s="26">
        <f t="shared" si="255"/>
        <v>35561.6</v>
      </c>
      <c r="L1162" s="27">
        <f t="shared" si="258"/>
        <v>1.93465985782417</v>
      </c>
      <c r="M1162" s="75">
        <v>0.0833333333333333</v>
      </c>
      <c r="N1162" s="26">
        <v>75995.5</v>
      </c>
      <c r="O1162" s="26">
        <v>40720.38</v>
      </c>
      <c r="P1162" s="26">
        <v>12880.4</v>
      </c>
      <c r="Q1162" s="26">
        <v>17165.7</v>
      </c>
      <c r="R1162" s="26">
        <v>6052.15</v>
      </c>
      <c r="S1162" s="26">
        <v>-823.13</v>
      </c>
      <c r="T1162" s="26">
        <f t="shared" si="259"/>
        <v>35003.38</v>
      </c>
      <c r="U1162" s="27">
        <f t="shared" si="260"/>
        <v>1.51897694541675</v>
      </c>
      <c r="V1162" s="26">
        <f>INDEX(检修、备用和必开!B:B,MATCH(统调负荷!$C1162,检修、备用和必开!$A:$A,0))</f>
        <v>24712.8</v>
      </c>
      <c r="W1162" s="26">
        <f>INDEX(检修、备用和必开!C:C,MATCH(统调负荷!$C1162,检修、备用和必开!$A:$A,0))</f>
        <v>0</v>
      </c>
      <c r="X1162" s="26">
        <f>INDEX(检修、备用和必开!D:D,MATCH(统调负荷!$C1162,检修、备用和必开!$A:$A,0))</f>
        <v>10290</v>
      </c>
      <c r="Y1162" s="26">
        <f>INDEX(检修、备用和必开!E:E,MATCH(统调负荷!$C1162,检修、备用和必开!$A:$A,0))</f>
        <v>5717</v>
      </c>
      <c r="Z1162" s="26">
        <f>INDEX(检修、备用和必开!F:F,MATCH(统调负荷!$C1162,检修、备用和必开!$A:$A,0))</f>
        <v>980</v>
      </c>
      <c r="AA1162" s="26">
        <f t="shared" si="261"/>
        <v>68799.6</v>
      </c>
      <c r="AB1162" s="26">
        <v>347.23</v>
      </c>
      <c r="AC1162" s="26">
        <v>344.43</v>
      </c>
      <c r="AD1162" s="76">
        <f t="shared" si="262"/>
        <v>45670.0833333333</v>
      </c>
      <c r="AE1162" s="27">
        <f t="shared" si="263"/>
        <v>40.5</v>
      </c>
      <c r="AF1162" s="27">
        <f t="shared" si="264"/>
        <v>-558.220000000001</v>
      </c>
      <c r="AG1162" s="27">
        <f t="shared" si="265"/>
        <v>-106.6</v>
      </c>
      <c r="AH1162" s="27">
        <f t="shared" si="266"/>
        <v>-229.599999999999</v>
      </c>
      <c r="AI1162" s="27">
        <f t="shared" si="267"/>
        <v>560.15</v>
      </c>
      <c r="AJ1162" s="27">
        <f t="shared" si="268"/>
        <v>374.77</v>
      </c>
      <c r="AK1162" s="26">
        <f>INDEX(检修、备用和必开!I:I,MATCH(统调负荷!$C1162,检修、备用和必开!$A:$A,0))</f>
        <v>7944.33747228379</v>
      </c>
    </row>
    <row r="1163" ht="13.8" spans="1:37">
      <c r="A1163" s="26">
        <f t="shared" si="256"/>
        <v>1</v>
      </c>
      <c r="B1163" s="26">
        <f t="shared" si="257"/>
        <v>2</v>
      </c>
      <c r="C1163" t="s">
        <v>34</v>
      </c>
      <c r="D1163" s="75">
        <v>0.09375</v>
      </c>
      <c r="E1163" s="26">
        <v>74785</v>
      </c>
      <c r="F1163" s="26">
        <v>40585.8</v>
      </c>
      <c r="G1163" s="26">
        <v>12806</v>
      </c>
      <c r="H1163" s="26">
        <v>17100.9</v>
      </c>
      <c r="I1163" s="26">
        <v>5490</v>
      </c>
      <c r="J1163" s="26">
        <v>-1197.7</v>
      </c>
      <c r="K1163" s="26">
        <f t="shared" si="255"/>
        <v>34868.8</v>
      </c>
      <c r="L1163" s="27">
        <f t="shared" si="258"/>
        <v>1.97309916028082</v>
      </c>
      <c r="M1163" s="75">
        <v>0.09375</v>
      </c>
      <c r="N1163" s="26">
        <v>75348.1</v>
      </c>
      <c r="O1163" s="26">
        <v>40044.04</v>
      </c>
      <c r="P1163" s="26">
        <v>12846</v>
      </c>
      <c r="Q1163" s="26">
        <v>17206.6</v>
      </c>
      <c r="R1163" s="26">
        <v>6068.53</v>
      </c>
      <c r="S1163" s="26">
        <v>-817.07</v>
      </c>
      <c r="T1163" s="26">
        <f t="shared" si="259"/>
        <v>34327.04</v>
      </c>
      <c r="U1163" s="27">
        <f t="shared" si="260"/>
        <v>1.54200278637937</v>
      </c>
      <c r="V1163" s="26">
        <f>INDEX(检修、备用和必开!B:B,MATCH(统调负荷!$C1163,检修、备用和必开!$A:$A,0))</f>
        <v>24712.8</v>
      </c>
      <c r="W1163" s="26">
        <f>INDEX(检修、备用和必开!C:C,MATCH(统调负荷!$C1163,检修、备用和必开!$A:$A,0))</f>
        <v>0</v>
      </c>
      <c r="X1163" s="26">
        <f>INDEX(检修、备用和必开!D:D,MATCH(统调负荷!$C1163,检修、备用和必开!$A:$A,0))</f>
        <v>10290</v>
      </c>
      <c r="Y1163" s="26">
        <f>INDEX(检修、备用和必开!E:E,MATCH(统调负荷!$C1163,检修、备用和必开!$A:$A,0))</f>
        <v>5717</v>
      </c>
      <c r="Z1163" s="26">
        <f>INDEX(检修、备用和必开!F:F,MATCH(统调负荷!$C1163,检修、备用和必开!$A:$A,0))</f>
        <v>980</v>
      </c>
      <c r="AA1163" s="26">
        <f t="shared" si="261"/>
        <v>68799.6</v>
      </c>
      <c r="AB1163" s="26">
        <v>342.18</v>
      </c>
      <c r="AC1163" s="26">
        <v>331.86</v>
      </c>
      <c r="AD1163" s="76">
        <f t="shared" si="262"/>
        <v>45670.09375</v>
      </c>
      <c r="AE1163" s="27">
        <f t="shared" si="263"/>
        <v>563.100000000006</v>
      </c>
      <c r="AF1163" s="27">
        <f t="shared" si="264"/>
        <v>-541.760000000002</v>
      </c>
      <c r="AG1163" s="27">
        <f t="shared" si="265"/>
        <v>40</v>
      </c>
      <c r="AH1163" s="27">
        <f t="shared" si="266"/>
        <v>105.699999999997</v>
      </c>
      <c r="AI1163" s="27">
        <f t="shared" si="267"/>
        <v>578.53</v>
      </c>
      <c r="AJ1163" s="27">
        <f t="shared" si="268"/>
        <v>380.63</v>
      </c>
      <c r="AK1163" s="26">
        <f>INDEX(检修、备用和必开!I:I,MATCH(统调负荷!$C1163,检修、备用和必开!$A:$A,0))</f>
        <v>7944.33747228379</v>
      </c>
    </row>
    <row r="1164" ht="13.8" spans="1:37">
      <c r="A1164" s="26">
        <f t="shared" si="256"/>
        <v>1</v>
      </c>
      <c r="B1164" s="26">
        <f t="shared" si="257"/>
        <v>2</v>
      </c>
      <c r="C1164" t="s">
        <v>34</v>
      </c>
      <c r="D1164" s="75">
        <v>0.104166666666667</v>
      </c>
      <c r="E1164" s="26">
        <v>74090</v>
      </c>
      <c r="F1164" s="26">
        <v>40534.5</v>
      </c>
      <c r="G1164" s="26">
        <v>12446</v>
      </c>
      <c r="H1164" s="26">
        <v>16826</v>
      </c>
      <c r="I1164" s="26">
        <v>5481</v>
      </c>
      <c r="J1164" s="26">
        <v>-1197.5</v>
      </c>
      <c r="K1164" s="26">
        <f t="shared" si="255"/>
        <v>34817.5</v>
      </c>
      <c r="L1164" s="27">
        <f t="shared" si="258"/>
        <v>1.97600631866159</v>
      </c>
      <c r="M1164" s="75">
        <v>0.104166666666667</v>
      </c>
      <c r="N1164" s="26">
        <v>74199.7</v>
      </c>
      <c r="O1164" s="26">
        <v>39575.76</v>
      </c>
      <c r="P1164" s="26">
        <v>12558.6</v>
      </c>
      <c r="Q1164" s="26">
        <v>16803.4</v>
      </c>
      <c r="R1164" s="26">
        <v>6080.17</v>
      </c>
      <c r="S1164" s="26">
        <v>-818.23</v>
      </c>
      <c r="T1164" s="26">
        <f t="shared" si="259"/>
        <v>33858.76</v>
      </c>
      <c r="U1164" s="27">
        <f t="shared" si="260"/>
        <v>1.55835860395626</v>
      </c>
      <c r="V1164" s="26">
        <f>INDEX(检修、备用和必开!B:B,MATCH(统调负荷!$C1164,检修、备用和必开!$A:$A,0))</f>
        <v>24712.8</v>
      </c>
      <c r="W1164" s="26">
        <f>INDEX(检修、备用和必开!C:C,MATCH(统调负荷!$C1164,检修、备用和必开!$A:$A,0))</f>
        <v>0</v>
      </c>
      <c r="X1164" s="26">
        <f>INDEX(检修、备用和必开!D:D,MATCH(统调负荷!$C1164,检修、备用和必开!$A:$A,0))</f>
        <v>10290</v>
      </c>
      <c r="Y1164" s="26">
        <f>INDEX(检修、备用和必开!E:E,MATCH(统调负荷!$C1164,检修、备用和必开!$A:$A,0))</f>
        <v>5717</v>
      </c>
      <c r="Z1164" s="26">
        <f>INDEX(检修、备用和必开!F:F,MATCH(统调负荷!$C1164,检修、备用和必开!$A:$A,0))</f>
        <v>980</v>
      </c>
      <c r="AA1164" s="26">
        <f t="shared" si="261"/>
        <v>68799.6</v>
      </c>
      <c r="AB1164" s="26">
        <v>341.72</v>
      </c>
      <c r="AC1164" s="26">
        <v>326.7</v>
      </c>
      <c r="AD1164" s="76">
        <f t="shared" si="262"/>
        <v>45670.1041666667</v>
      </c>
      <c r="AE1164" s="27">
        <f t="shared" si="263"/>
        <v>109.699999999997</v>
      </c>
      <c r="AF1164" s="27">
        <f t="shared" si="264"/>
        <v>-958.739999999998</v>
      </c>
      <c r="AG1164" s="27">
        <f t="shared" si="265"/>
        <v>112.6</v>
      </c>
      <c r="AH1164" s="27">
        <f t="shared" si="266"/>
        <v>-22.5999999999985</v>
      </c>
      <c r="AI1164" s="27">
        <f t="shared" si="267"/>
        <v>599.17</v>
      </c>
      <c r="AJ1164" s="27">
        <f t="shared" si="268"/>
        <v>379.27</v>
      </c>
      <c r="AK1164" s="26">
        <f>INDEX(检修、备用和必开!I:I,MATCH(统调负荷!$C1164,检修、备用和必开!$A:$A,0))</f>
        <v>7944.33747228379</v>
      </c>
    </row>
    <row r="1165" ht="13.8" spans="1:37">
      <c r="A1165" s="26">
        <f t="shared" si="256"/>
        <v>1</v>
      </c>
      <c r="B1165" s="26">
        <f t="shared" si="257"/>
        <v>2</v>
      </c>
      <c r="C1165" t="s">
        <v>34</v>
      </c>
      <c r="D1165" s="75">
        <v>0.114583333333333</v>
      </c>
      <c r="E1165" s="26">
        <v>73090</v>
      </c>
      <c r="F1165" s="26">
        <v>39895.6</v>
      </c>
      <c r="G1165" s="26">
        <v>12040</v>
      </c>
      <c r="H1165" s="26">
        <v>16872.5</v>
      </c>
      <c r="I1165" s="26">
        <v>5480</v>
      </c>
      <c r="J1165" s="26">
        <v>-1198.1</v>
      </c>
      <c r="K1165" s="26">
        <f t="shared" si="255"/>
        <v>34178.6</v>
      </c>
      <c r="L1165" s="27">
        <f t="shared" si="258"/>
        <v>2.01294377183384</v>
      </c>
      <c r="M1165" s="75">
        <v>0.114583333333333</v>
      </c>
      <c r="N1165" s="26">
        <v>73602.2</v>
      </c>
      <c r="O1165" s="26">
        <v>38466.11</v>
      </c>
      <c r="P1165" s="26">
        <v>12736.1</v>
      </c>
      <c r="Q1165" s="26">
        <v>17163.6</v>
      </c>
      <c r="R1165" s="26">
        <v>6064.02</v>
      </c>
      <c r="S1165" s="26">
        <v>-827.63</v>
      </c>
      <c r="T1165" s="26">
        <f t="shared" si="259"/>
        <v>32749.11</v>
      </c>
      <c r="U1165" s="27">
        <f t="shared" si="260"/>
        <v>1.59853677271672</v>
      </c>
      <c r="V1165" s="26">
        <f>INDEX(检修、备用和必开!B:B,MATCH(统调负荷!$C1165,检修、备用和必开!$A:$A,0))</f>
        <v>24712.8</v>
      </c>
      <c r="W1165" s="26">
        <f>INDEX(检修、备用和必开!C:C,MATCH(统调负荷!$C1165,检修、备用和必开!$A:$A,0))</f>
        <v>0</v>
      </c>
      <c r="X1165" s="26">
        <f>INDEX(检修、备用和必开!D:D,MATCH(统调负荷!$C1165,检修、备用和必开!$A:$A,0))</f>
        <v>10290</v>
      </c>
      <c r="Y1165" s="26">
        <f>INDEX(检修、备用和必开!E:E,MATCH(统调负荷!$C1165,检修、备用和必开!$A:$A,0))</f>
        <v>5717</v>
      </c>
      <c r="Z1165" s="26">
        <f>INDEX(检修、备用和必开!F:F,MATCH(统调负荷!$C1165,检修、备用和必开!$A:$A,0))</f>
        <v>980</v>
      </c>
      <c r="AA1165" s="26">
        <f t="shared" si="261"/>
        <v>68799.6</v>
      </c>
      <c r="AB1165" s="26">
        <v>338.13</v>
      </c>
      <c r="AC1165" s="26">
        <v>309.5</v>
      </c>
      <c r="AD1165" s="76">
        <f t="shared" si="262"/>
        <v>45670.1145833333</v>
      </c>
      <c r="AE1165" s="27">
        <f t="shared" si="263"/>
        <v>512.199999999997</v>
      </c>
      <c r="AF1165" s="27">
        <f t="shared" si="264"/>
        <v>-1429.49</v>
      </c>
      <c r="AG1165" s="27">
        <f t="shared" si="265"/>
        <v>696.1</v>
      </c>
      <c r="AH1165" s="27">
        <f t="shared" si="266"/>
        <v>291.099999999999</v>
      </c>
      <c r="AI1165" s="27">
        <f t="shared" si="267"/>
        <v>584.02</v>
      </c>
      <c r="AJ1165" s="27">
        <f t="shared" si="268"/>
        <v>370.47</v>
      </c>
      <c r="AK1165" s="26">
        <f>INDEX(检修、备用和必开!I:I,MATCH(统调负荷!$C1165,检修、备用和必开!$A:$A,0))</f>
        <v>7944.33747228379</v>
      </c>
    </row>
    <row r="1166" ht="13.8" spans="1:37">
      <c r="A1166" s="26">
        <f t="shared" si="256"/>
        <v>1</v>
      </c>
      <c r="B1166" s="26">
        <f t="shared" si="257"/>
        <v>3</v>
      </c>
      <c r="C1166" t="s">
        <v>34</v>
      </c>
      <c r="D1166" s="75">
        <v>0.125</v>
      </c>
      <c r="E1166" s="26">
        <v>72435</v>
      </c>
      <c r="F1166" s="26">
        <v>39171.8</v>
      </c>
      <c r="G1166" s="26">
        <v>12040</v>
      </c>
      <c r="H1166" s="26">
        <v>16961.9</v>
      </c>
      <c r="I1166" s="26">
        <v>5459</v>
      </c>
      <c r="J1166" s="26">
        <v>-1197.7</v>
      </c>
      <c r="K1166" s="26">
        <f t="shared" si="255"/>
        <v>33454.8</v>
      </c>
      <c r="L1166" s="27">
        <f t="shared" si="258"/>
        <v>2.05649413537071</v>
      </c>
      <c r="M1166" s="75">
        <v>0.125</v>
      </c>
      <c r="N1166" s="26">
        <v>72605.5</v>
      </c>
      <c r="O1166" s="26">
        <v>38134.94</v>
      </c>
      <c r="P1166" s="26">
        <v>11936.7</v>
      </c>
      <c r="Q1166" s="26">
        <v>17150.6</v>
      </c>
      <c r="R1166" s="26">
        <v>6208.54</v>
      </c>
      <c r="S1166" s="26">
        <v>-825.28</v>
      </c>
      <c r="T1166" s="26">
        <f t="shared" si="259"/>
        <v>32417.94</v>
      </c>
      <c r="U1166" s="27">
        <f t="shared" si="260"/>
        <v>1.6109322997082</v>
      </c>
      <c r="V1166" s="26">
        <f>INDEX(检修、备用和必开!B:B,MATCH(统调负荷!$C1166,检修、备用和必开!$A:$A,0))</f>
        <v>24712.8</v>
      </c>
      <c r="W1166" s="26">
        <f>INDEX(检修、备用和必开!C:C,MATCH(统调负荷!$C1166,检修、备用和必开!$A:$A,0))</f>
        <v>0</v>
      </c>
      <c r="X1166" s="26">
        <f>INDEX(检修、备用和必开!D:D,MATCH(统调负荷!$C1166,检修、备用和必开!$A:$A,0))</f>
        <v>10290</v>
      </c>
      <c r="Y1166" s="26">
        <f>INDEX(检修、备用和必开!E:E,MATCH(统调负荷!$C1166,检修、备用和必开!$A:$A,0))</f>
        <v>5717</v>
      </c>
      <c r="Z1166" s="26">
        <f>INDEX(检修、备用和必开!F:F,MATCH(统调负荷!$C1166,检修、备用和必开!$A:$A,0))</f>
        <v>980</v>
      </c>
      <c r="AA1166" s="26">
        <f t="shared" si="261"/>
        <v>68799.6</v>
      </c>
      <c r="AB1166" s="26">
        <v>335.43</v>
      </c>
      <c r="AC1166" s="26">
        <v>317.53</v>
      </c>
      <c r="AD1166" s="76">
        <f t="shared" si="262"/>
        <v>45670.125</v>
      </c>
      <c r="AE1166" s="27">
        <f t="shared" si="263"/>
        <v>170.5</v>
      </c>
      <c r="AF1166" s="27">
        <f t="shared" si="264"/>
        <v>-1036.86</v>
      </c>
      <c r="AG1166" s="27">
        <f t="shared" si="265"/>
        <v>-103.299999999999</v>
      </c>
      <c r="AH1166" s="27">
        <f t="shared" si="266"/>
        <v>188.699999999997</v>
      </c>
      <c r="AI1166" s="27">
        <f t="shared" si="267"/>
        <v>749.54</v>
      </c>
      <c r="AJ1166" s="27">
        <f t="shared" si="268"/>
        <v>372.42</v>
      </c>
      <c r="AK1166" s="26">
        <f>INDEX(检修、备用和必开!I:I,MATCH(统调负荷!$C1166,检修、备用和必开!$A:$A,0))</f>
        <v>7944.33747228379</v>
      </c>
    </row>
    <row r="1167" ht="13.8" spans="1:37">
      <c r="A1167" s="26">
        <f t="shared" si="256"/>
        <v>1</v>
      </c>
      <c r="B1167" s="26">
        <f t="shared" si="257"/>
        <v>3</v>
      </c>
      <c r="C1167" t="s">
        <v>34</v>
      </c>
      <c r="D1167" s="75">
        <v>0.135416666666667</v>
      </c>
      <c r="E1167" s="26">
        <v>71865</v>
      </c>
      <c r="F1167" s="26">
        <v>38648.79</v>
      </c>
      <c r="G1167" s="26">
        <v>12040</v>
      </c>
      <c r="H1167" s="26">
        <v>16915.1</v>
      </c>
      <c r="I1167" s="26">
        <v>5459</v>
      </c>
      <c r="J1167" s="26">
        <v>-1197.89</v>
      </c>
      <c r="K1167" s="26">
        <f t="shared" si="255"/>
        <v>32931.79</v>
      </c>
      <c r="L1167" s="27">
        <f t="shared" si="258"/>
        <v>2.0891545828514</v>
      </c>
      <c r="M1167" s="75">
        <v>0.135416666666667</v>
      </c>
      <c r="N1167" s="26">
        <v>71770.2</v>
      </c>
      <c r="O1167" s="26">
        <v>36889.96</v>
      </c>
      <c r="P1167" s="26">
        <v>12444.7</v>
      </c>
      <c r="Q1167" s="26">
        <v>17020.8</v>
      </c>
      <c r="R1167" s="26">
        <v>6234.15</v>
      </c>
      <c r="S1167" s="26">
        <v>-819.41</v>
      </c>
      <c r="T1167" s="26">
        <f t="shared" si="259"/>
        <v>31172.96</v>
      </c>
      <c r="U1167" s="27">
        <f t="shared" si="260"/>
        <v>1.65930266435392</v>
      </c>
      <c r="V1167" s="26">
        <f>INDEX(检修、备用和必开!B:B,MATCH(统调负荷!$C1167,检修、备用和必开!$A:$A,0))</f>
        <v>24712.8</v>
      </c>
      <c r="W1167" s="26">
        <f>INDEX(检修、备用和必开!C:C,MATCH(统调负荷!$C1167,检修、备用和必开!$A:$A,0))</f>
        <v>0</v>
      </c>
      <c r="X1167" s="26">
        <f>INDEX(检修、备用和必开!D:D,MATCH(统调负荷!$C1167,检修、备用和必开!$A:$A,0))</f>
        <v>10290</v>
      </c>
      <c r="Y1167" s="26">
        <f>INDEX(检修、备用和必开!E:E,MATCH(统调负荷!$C1167,检修、备用和必开!$A:$A,0))</f>
        <v>5717</v>
      </c>
      <c r="Z1167" s="26">
        <f>INDEX(检修、备用和必开!F:F,MATCH(统调负荷!$C1167,检修、备用和必开!$A:$A,0))</f>
        <v>980</v>
      </c>
      <c r="AA1167" s="26">
        <f t="shared" si="261"/>
        <v>68799.6</v>
      </c>
      <c r="AB1167" s="26">
        <v>329.75</v>
      </c>
      <c r="AC1167" s="26">
        <v>207.33</v>
      </c>
      <c r="AD1167" s="76">
        <f t="shared" si="262"/>
        <v>45670.1354166667</v>
      </c>
      <c r="AE1167" s="27">
        <f t="shared" si="263"/>
        <v>-94.8000000000029</v>
      </c>
      <c r="AF1167" s="27">
        <f t="shared" si="264"/>
        <v>-1758.83</v>
      </c>
      <c r="AG1167" s="27">
        <f t="shared" si="265"/>
        <v>404.700000000001</v>
      </c>
      <c r="AH1167" s="27">
        <f t="shared" si="266"/>
        <v>105.700000000001</v>
      </c>
      <c r="AI1167" s="27">
        <f t="shared" si="267"/>
        <v>775.15</v>
      </c>
      <c r="AJ1167" s="27">
        <f t="shared" si="268"/>
        <v>378.48</v>
      </c>
      <c r="AK1167" s="26">
        <f>INDEX(检修、备用和必开!I:I,MATCH(统调负荷!$C1167,检修、备用和必开!$A:$A,0))</f>
        <v>7944.33747228379</v>
      </c>
    </row>
    <row r="1168" ht="13.8" spans="1:37">
      <c r="A1168" s="26">
        <f t="shared" si="256"/>
        <v>1</v>
      </c>
      <c r="B1168" s="26">
        <f t="shared" si="257"/>
        <v>3</v>
      </c>
      <c r="C1168" t="s">
        <v>34</v>
      </c>
      <c r="D1168" s="75">
        <v>0.145833333333333</v>
      </c>
      <c r="E1168" s="26">
        <v>71425</v>
      </c>
      <c r="F1168" s="26">
        <v>38553.3</v>
      </c>
      <c r="G1168" s="26">
        <v>12040</v>
      </c>
      <c r="H1168" s="26">
        <v>16579.4</v>
      </c>
      <c r="I1168" s="26">
        <v>5450</v>
      </c>
      <c r="J1168" s="26">
        <v>-1197.7</v>
      </c>
      <c r="K1168" s="26">
        <f t="shared" si="255"/>
        <v>32836.3</v>
      </c>
      <c r="L1168" s="27">
        <f t="shared" si="258"/>
        <v>2.09522997414447</v>
      </c>
      <c r="M1168" s="75">
        <v>0.145833333333333</v>
      </c>
      <c r="N1168" s="26">
        <v>71285.7</v>
      </c>
      <c r="O1168" s="26">
        <v>36566.08</v>
      </c>
      <c r="P1168" s="26">
        <v>12574.9</v>
      </c>
      <c r="Q1168" s="26">
        <v>16739.1</v>
      </c>
      <c r="R1168" s="26">
        <v>6214.4</v>
      </c>
      <c r="S1168" s="26">
        <v>-808.78</v>
      </c>
      <c r="T1168" s="26">
        <f t="shared" si="259"/>
        <v>30849.08</v>
      </c>
      <c r="U1168" s="27">
        <f t="shared" si="260"/>
        <v>1.6723660324927</v>
      </c>
      <c r="V1168" s="26">
        <f>INDEX(检修、备用和必开!B:B,MATCH(统调负荷!$C1168,检修、备用和必开!$A:$A,0))</f>
        <v>24712.8</v>
      </c>
      <c r="W1168" s="26">
        <f>INDEX(检修、备用和必开!C:C,MATCH(统调负荷!$C1168,检修、备用和必开!$A:$A,0))</f>
        <v>0</v>
      </c>
      <c r="X1168" s="26">
        <f>INDEX(检修、备用和必开!D:D,MATCH(统调负荷!$C1168,检修、备用和必开!$A:$A,0))</f>
        <v>10290</v>
      </c>
      <c r="Y1168" s="26">
        <f>INDEX(检修、备用和必开!E:E,MATCH(统调负荷!$C1168,检修、备用和必开!$A:$A,0))</f>
        <v>5717</v>
      </c>
      <c r="Z1168" s="26">
        <f>INDEX(检修、备用和必开!F:F,MATCH(统调负荷!$C1168,检修、备用和必开!$A:$A,0))</f>
        <v>980</v>
      </c>
      <c r="AA1168" s="26">
        <f t="shared" si="261"/>
        <v>68799.6</v>
      </c>
      <c r="AB1168" s="26">
        <v>333.23</v>
      </c>
      <c r="AC1168" s="26">
        <v>303.12</v>
      </c>
      <c r="AD1168" s="76">
        <f t="shared" si="262"/>
        <v>45670.1458333333</v>
      </c>
      <c r="AE1168" s="27">
        <f t="shared" si="263"/>
        <v>-139.300000000003</v>
      </c>
      <c r="AF1168" s="27">
        <f t="shared" si="264"/>
        <v>-1987.22</v>
      </c>
      <c r="AG1168" s="27">
        <f t="shared" si="265"/>
        <v>534.9</v>
      </c>
      <c r="AH1168" s="27">
        <f t="shared" si="266"/>
        <v>159.699999999997</v>
      </c>
      <c r="AI1168" s="27">
        <f t="shared" si="267"/>
        <v>764.4</v>
      </c>
      <c r="AJ1168" s="27">
        <f t="shared" si="268"/>
        <v>388.92</v>
      </c>
      <c r="AK1168" s="26">
        <f>INDEX(检修、备用和必开!I:I,MATCH(统调负荷!$C1168,检修、备用和必开!$A:$A,0))</f>
        <v>7944.33747228379</v>
      </c>
    </row>
    <row r="1169" ht="13.8" spans="1:37">
      <c r="A1169" s="26">
        <f t="shared" si="256"/>
        <v>1</v>
      </c>
      <c r="B1169" s="26">
        <f t="shared" si="257"/>
        <v>3</v>
      </c>
      <c r="C1169" t="s">
        <v>34</v>
      </c>
      <c r="D1169" s="75">
        <v>0.15625</v>
      </c>
      <c r="E1169" s="26">
        <v>70825</v>
      </c>
      <c r="F1169" s="26">
        <v>38249.8</v>
      </c>
      <c r="G1169" s="26">
        <v>12040</v>
      </c>
      <c r="H1169" s="26">
        <v>16297.9</v>
      </c>
      <c r="I1169" s="26">
        <v>5435</v>
      </c>
      <c r="J1169" s="26">
        <v>-1197.7</v>
      </c>
      <c r="K1169" s="26">
        <f t="shared" si="255"/>
        <v>32532.8</v>
      </c>
      <c r="L1169" s="27">
        <f t="shared" si="258"/>
        <v>2.11477647174544</v>
      </c>
      <c r="M1169" s="75">
        <v>0.15625</v>
      </c>
      <c r="N1169" s="26">
        <v>70884.8</v>
      </c>
      <c r="O1169" s="26">
        <v>36355.51</v>
      </c>
      <c r="P1169" s="26">
        <v>12427</v>
      </c>
      <c r="Q1169" s="26">
        <v>16620</v>
      </c>
      <c r="R1169" s="26">
        <v>6286.67</v>
      </c>
      <c r="S1169" s="26">
        <v>-804.38</v>
      </c>
      <c r="T1169" s="26">
        <f t="shared" si="259"/>
        <v>30638.51</v>
      </c>
      <c r="U1169" s="27">
        <f t="shared" si="260"/>
        <v>1.68097006218892</v>
      </c>
      <c r="V1169" s="26">
        <f>INDEX(检修、备用和必开!B:B,MATCH(统调负荷!$C1169,检修、备用和必开!$A:$A,0))</f>
        <v>24712.8</v>
      </c>
      <c r="W1169" s="26">
        <f>INDEX(检修、备用和必开!C:C,MATCH(统调负荷!$C1169,检修、备用和必开!$A:$A,0))</f>
        <v>0</v>
      </c>
      <c r="X1169" s="26">
        <f>INDEX(检修、备用和必开!D:D,MATCH(统调负荷!$C1169,检修、备用和必开!$A:$A,0))</f>
        <v>10290</v>
      </c>
      <c r="Y1169" s="26">
        <f>INDEX(检修、备用和必开!E:E,MATCH(统调负荷!$C1169,检修、备用和必开!$A:$A,0))</f>
        <v>5717</v>
      </c>
      <c r="Z1169" s="26">
        <f>INDEX(检修、备用和必开!F:F,MATCH(统调负荷!$C1169,检修、备用和必开!$A:$A,0))</f>
        <v>980</v>
      </c>
      <c r="AA1169" s="26">
        <f t="shared" si="261"/>
        <v>68799.6</v>
      </c>
      <c r="AB1169" s="26">
        <v>330.11</v>
      </c>
      <c r="AC1169" s="26">
        <v>293.35</v>
      </c>
      <c r="AD1169" s="76">
        <f t="shared" si="262"/>
        <v>45670.15625</v>
      </c>
      <c r="AE1169" s="27">
        <f t="shared" si="263"/>
        <v>59.8000000000029</v>
      </c>
      <c r="AF1169" s="27">
        <f t="shared" si="264"/>
        <v>-1894.29</v>
      </c>
      <c r="AG1169" s="27">
        <f t="shared" si="265"/>
        <v>387</v>
      </c>
      <c r="AH1169" s="27">
        <f t="shared" si="266"/>
        <v>322.1</v>
      </c>
      <c r="AI1169" s="27">
        <f t="shared" si="267"/>
        <v>851.67</v>
      </c>
      <c r="AJ1169" s="27">
        <f t="shared" si="268"/>
        <v>393.32</v>
      </c>
      <c r="AK1169" s="26">
        <f>INDEX(检修、备用和必开!I:I,MATCH(统调负荷!$C1169,检修、备用和必开!$A:$A,0))</f>
        <v>7944.33747228379</v>
      </c>
    </row>
    <row r="1170" ht="13.8" spans="1:37">
      <c r="A1170" s="26">
        <f t="shared" si="256"/>
        <v>1</v>
      </c>
      <c r="B1170" s="26">
        <f t="shared" si="257"/>
        <v>4</v>
      </c>
      <c r="C1170" t="s">
        <v>34</v>
      </c>
      <c r="D1170" s="75">
        <v>0.166666666666667</v>
      </c>
      <c r="E1170" s="26">
        <v>70290</v>
      </c>
      <c r="F1170" s="26">
        <v>38060.1</v>
      </c>
      <c r="G1170" s="26">
        <v>12040</v>
      </c>
      <c r="H1170" s="26">
        <v>15950.8</v>
      </c>
      <c r="I1170" s="26">
        <v>5437</v>
      </c>
      <c r="J1170" s="26">
        <v>-1197.9</v>
      </c>
      <c r="K1170" s="26">
        <f t="shared" si="255"/>
        <v>32343.1</v>
      </c>
      <c r="L1170" s="27">
        <f t="shared" si="258"/>
        <v>2.12718014043181</v>
      </c>
      <c r="M1170" s="75">
        <v>0.166666666666667</v>
      </c>
      <c r="N1170" s="26">
        <v>70547.2</v>
      </c>
      <c r="O1170" s="26">
        <v>35832.72</v>
      </c>
      <c r="P1170" s="26">
        <v>12451.6</v>
      </c>
      <c r="Q1170" s="26">
        <v>16703.5</v>
      </c>
      <c r="R1170" s="26">
        <v>6374.25</v>
      </c>
      <c r="S1170" s="26">
        <v>-814.87</v>
      </c>
      <c r="T1170" s="26">
        <f t="shared" si="259"/>
        <v>30115.72</v>
      </c>
      <c r="U1170" s="27">
        <f t="shared" si="260"/>
        <v>1.70271931795795</v>
      </c>
      <c r="V1170" s="26">
        <f>INDEX(检修、备用和必开!B:B,MATCH(统调负荷!$C1170,检修、备用和必开!$A:$A,0))</f>
        <v>24712.8</v>
      </c>
      <c r="W1170" s="26">
        <f>INDEX(检修、备用和必开!C:C,MATCH(统调负荷!$C1170,检修、备用和必开!$A:$A,0))</f>
        <v>0</v>
      </c>
      <c r="X1170" s="26">
        <f>INDEX(检修、备用和必开!D:D,MATCH(统调负荷!$C1170,检修、备用和必开!$A:$A,0))</f>
        <v>10290</v>
      </c>
      <c r="Y1170" s="26">
        <f>INDEX(检修、备用和必开!E:E,MATCH(统调负荷!$C1170,检修、备用和必开!$A:$A,0))</f>
        <v>5717</v>
      </c>
      <c r="Z1170" s="26">
        <f>INDEX(检修、备用和必开!F:F,MATCH(统调负荷!$C1170,检修、备用和必开!$A:$A,0))</f>
        <v>980</v>
      </c>
      <c r="AA1170" s="26">
        <f t="shared" si="261"/>
        <v>68799.6</v>
      </c>
      <c r="AB1170" s="26">
        <v>331.45</v>
      </c>
      <c r="AC1170" s="26">
        <v>302.77</v>
      </c>
      <c r="AD1170" s="76">
        <f t="shared" si="262"/>
        <v>45670.1666666667</v>
      </c>
      <c r="AE1170" s="27">
        <f t="shared" si="263"/>
        <v>257.199999999997</v>
      </c>
      <c r="AF1170" s="27">
        <f t="shared" si="264"/>
        <v>-2227.38</v>
      </c>
      <c r="AG1170" s="27">
        <f t="shared" si="265"/>
        <v>411.6</v>
      </c>
      <c r="AH1170" s="27">
        <f t="shared" si="266"/>
        <v>752.700000000001</v>
      </c>
      <c r="AI1170" s="27">
        <f t="shared" si="267"/>
        <v>937.25</v>
      </c>
      <c r="AJ1170" s="27">
        <f t="shared" si="268"/>
        <v>383.03</v>
      </c>
      <c r="AK1170" s="26">
        <f>INDEX(检修、备用和必开!I:I,MATCH(统调负荷!$C1170,检修、备用和必开!$A:$A,0))</f>
        <v>7944.33747228379</v>
      </c>
    </row>
    <row r="1171" ht="13.8" spans="1:37">
      <c r="A1171" s="26">
        <f t="shared" si="256"/>
        <v>1</v>
      </c>
      <c r="B1171" s="26">
        <f t="shared" si="257"/>
        <v>4</v>
      </c>
      <c r="C1171" t="s">
        <v>34</v>
      </c>
      <c r="D1171" s="75">
        <v>0.177083333333333</v>
      </c>
      <c r="E1171" s="26">
        <v>69990</v>
      </c>
      <c r="F1171" s="26">
        <v>37724.8</v>
      </c>
      <c r="G1171" s="26">
        <v>12040</v>
      </c>
      <c r="H1171" s="26">
        <v>15990.1</v>
      </c>
      <c r="I1171" s="26">
        <v>5433</v>
      </c>
      <c r="J1171" s="26">
        <v>-1197.9</v>
      </c>
      <c r="K1171" s="26">
        <f t="shared" si="255"/>
        <v>32007.8</v>
      </c>
      <c r="L1171" s="27">
        <f t="shared" si="258"/>
        <v>2.14946356825524</v>
      </c>
      <c r="M1171" s="75">
        <v>0.177083333333333</v>
      </c>
      <c r="N1171" s="26">
        <v>70101.4</v>
      </c>
      <c r="O1171" s="26">
        <v>35636.97</v>
      </c>
      <c r="P1171" s="26">
        <v>12124.2</v>
      </c>
      <c r="Q1171" s="26">
        <v>16691.2</v>
      </c>
      <c r="R1171" s="26">
        <v>6455.07</v>
      </c>
      <c r="S1171" s="26">
        <v>-806.04</v>
      </c>
      <c r="T1171" s="26">
        <f t="shared" si="259"/>
        <v>29919.97</v>
      </c>
      <c r="U1171" s="27">
        <f t="shared" si="260"/>
        <v>1.71100848869074</v>
      </c>
      <c r="V1171" s="26">
        <f>INDEX(检修、备用和必开!B:B,MATCH(统调负荷!$C1171,检修、备用和必开!$A:$A,0))</f>
        <v>24712.8</v>
      </c>
      <c r="W1171" s="26">
        <f>INDEX(检修、备用和必开!C:C,MATCH(统调负荷!$C1171,检修、备用和必开!$A:$A,0))</f>
        <v>0</v>
      </c>
      <c r="X1171" s="26">
        <f>INDEX(检修、备用和必开!D:D,MATCH(统调负荷!$C1171,检修、备用和必开!$A:$A,0))</f>
        <v>10290</v>
      </c>
      <c r="Y1171" s="26">
        <f>INDEX(检修、备用和必开!E:E,MATCH(统调负荷!$C1171,检修、备用和必开!$A:$A,0))</f>
        <v>5717</v>
      </c>
      <c r="Z1171" s="26">
        <f>INDEX(检修、备用和必开!F:F,MATCH(统调负荷!$C1171,检修、备用和必开!$A:$A,0))</f>
        <v>980</v>
      </c>
      <c r="AA1171" s="26">
        <f t="shared" si="261"/>
        <v>68799.6</v>
      </c>
      <c r="AB1171" s="26">
        <v>329.95</v>
      </c>
      <c r="AC1171" s="26">
        <v>302.89</v>
      </c>
      <c r="AD1171" s="76">
        <f t="shared" si="262"/>
        <v>45670.1770833333</v>
      </c>
      <c r="AE1171" s="27">
        <f t="shared" si="263"/>
        <v>111.399999999994</v>
      </c>
      <c r="AF1171" s="27">
        <f t="shared" si="264"/>
        <v>-2087.83</v>
      </c>
      <c r="AG1171" s="27">
        <f t="shared" si="265"/>
        <v>84.2000000000007</v>
      </c>
      <c r="AH1171" s="27">
        <f t="shared" si="266"/>
        <v>701.1</v>
      </c>
      <c r="AI1171" s="27">
        <f t="shared" si="267"/>
        <v>1022.07</v>
      </c>
      <c r="AJ1171" s="27">
        <f t="shared" si="268"/>
        <v>391.86</v>
      </c>
      <c r="AK1171" s="26">
        <f>INDEX(检修、备用和必开!I:I,MATCH(统调负荷!$C1171,检修、备用和必开!$A:$A,0))</f>
        <v>7944.33747228379</v>
      </c>
    </row>
    <row r="1172" ht="13.8" spans="1:37">
      <c r="A1172" s="26">
        <f t="shared" si="256"/>
        <v>1</v>
      </c>
      <c r="B1172" s="26">
        <f t="shared" si="257"/>
        <v>4</v>
      </c>
      <c r="C1172" t="s">
        <v>34</v>
      </c>
      <c r="D1172" s="75">
        <v>0.1875</v>
      </c>
      <c r="E1172" s="26">
        <v>69655</v>
      </c>
      <c r="F1172" s="26">
        <v>37369.5</v>
      </c>
      <c r="G1172" s="26">
        <v>12040</v>
      </c>
      <c r="H1172" s="26">
        <v>16028.4</v>
      </c>
      <c r="I1172" s="26">
        <v>5415</v>
      </c>
      <c r="J1172" s="26">
        <v>-1197.9</v>
      </c>
      <c r="K1172" s="26">
        <f t="shared" si="255"/>
        <v>31652.5</v>
      </c>
      <c r="L1172" s="27">
        <f t="shared" si="258"/>
        <v>2.17359134349577</v>
      </c>
      <c r="M1172" s="75">
        <v>0.1875</v>
      </c>
      <c r="N1172" s="26">
        <v>69739.5</v>
      </c>
      <c r="O1172" s="26">
        <v>35430.96</v>
      </c>
      <c r="P1172" s="26">
        <v>12521.7</v>
      </c>
      <c r="Q1172" s="26">
        <v>16075.7</v>
      </c>
      <c r="R1172" s="26">
        <v>6525.04</v>
      </c>
      <c r="S1172" s="26">
        <v>-813.9</v>
      </c>
      <c r="T1172" s="26">
        <f t="shared" si="259"/>
        <v>29713.96</v>
      </c>
      <c r="U1172" s="27">
        <f t="shared" si="260"/>
        <v>1.71981973784595</v>
      </c>
      <c r="V1172" s="26">
        <f>INDEX(检修、备用和必开!B:B,MATCH(统调负荷!$C1172,检修、备用和必开!$A:$A,0))</f>
        <v>24712.8</v>
      </c>
      <c r="W1172" s="26">
        <f>INDEX(检修、备用和必开!C:C,MATCH(统调负荷!$C1172,检修、备用和必开!$A:$A,0))</f>
        <v>0</v>
      </c>
      <c r="X1172" s="26">
        <f>INDEX(检修、备用和必开!D:D,MATCH(统调负荷!$C1172,检修、备用和必开!$A:$A,0))</f>
        <v>10290</v>
      </c>
      <c r="Y1172" s="26">
        <f>INDEX(检修、备用和必开!E:E,MATCH(统调负荷!$C1172,检修、备用和必开!$A:$A,0))</f>
        <v>5717</v>
      </c>
      <c r="Z1172" s="26">
        <f>INDEX(检修、备用和必开!F:F,MATCH(统调负荷!$C1172,检修、备用和必开!$A:$A,0))</f>
        <v>980</v>
      </c>
      <c r="AA1172" s="26">
        <f t="shared" si="261"/>
        <v>68799.6</v>
      </c>
      <c r="AB1172" s="26">
        <v>326.28</v>
      </c>
      <c r="AC1172" s="26">
        <v>312.07</v>
      </c>
      <c r="AD1172" s="76">
        <f t="shared" si="262"/>
        <v>45670.1875</v>
      </c>
      <c r="AE1172" s="27">
        <f t="shared" si="263"/>
        <v>84.5</v>
      </c>
      <c r="AF1172" s="27">
        <f t="shared" si="264"/>
        <v>-1938.54</v>
      </c>
      <c r="AG1172" s="27">
        <f t="shared" si="265"/>
        <v>481.700000000001</v>
      </c>
      <c r="AH1172" s="27">
        <f t="shared" si="266"/>
        <v>47.3000000000011</v>
      </c>
      <c r="AI1172" s="27">
        <f t="shared" si="267"/>
        <v>1110.04</v>
      </c>
      <c r="AJ1172" s="27">
        <f t="shared" si="268"/>
        <v>384</v>
      </c>
      <c r="AK1172" s="26">
        <f>INDEX(检修、备用和必开!I:I,MATCH(统调负荷!$C1172,检修、备用和必开!$A:$A,0))</f>
        <v>7944.33747228379</v>
      </c>
    </row>
    <row r="1173" ht="13.8" spans="1:37">
      <c r="A1173" s="26">
        <f t="shared" si="256"/>
        <v>1</v>
      </c>
      <c r="B1173" s="26">
        <f t="shared" si="257"/>
        <v>4</v>
      </c>
      <c r="C1173" t="s">
        <v>34</v>
      </c>
      <c r="D1173" s="75">
        <v>0.197916666666667</v>
      </c>
      <c r="E1173" s="26">
        <v>69685</v>
      </c>
      <c r="F1173" s="26">
        <v>37381.8</v>
      </c>
      <c r="G1173" s="26">
        <v>12020</v>
      </c>
      <c r="H1173" s="26">
        <v>16060.1</v>
      </c>
      <c r="I1173" s="26">
        <v>5421</v>
      </c>
      <c r="J1173" s="26">
        <v>-1197.9</v>
      </c>
      <c r="K1173" s="26">
        <f t="shared" si="255"/>
        <v>31664.8</v>
      </c>
      <c r="L1173" s="27">
        <f t="shared" si="258"/>
        <v>2.17274702508779</v>
      </c>
      <c r="M1173" s="75">
        <v>0.197916666666667</v>
      </c>
      <c r="N1173" s="26">
        <v>69550.3</v>
      </c>
      <c r="O1173" s="26">
        <v>35232.58</v>
      </c>
      <c r="P1173" s="26">
        <v>12352.6</v>
      </c>
      <c r="Q1173" s="26">
        <v>16210.6</v>
      </c>
      <c r="R1173" s="26">
        <v>6574.95</v>
      </c>
      <c r="S1173" s="26">
        <v>-820.43</v>
      </c>
      <c r="T1173" s="26">
        <f t="shared" si="259"/>
        <v>29515.58</v>
      </c>
      <c r="U1173" s="27">
        <f t="shared" si="260"/>
        <v>1.72839084369578</v>
      </c>
      <c r="V1173" s="26">
        <f>INDEX(检修、备用和必开!B:B,MATCH(统调负荷!$C1173,检修、备用和必开!$A:$A,0))</f>
        <v>24712.8</v>
      </c>
      <c r="W1173" s="26">
        <f>INDEX(检修、备用和必开!C:C,MATCH(统调负荷!$C1173,检修、备用和必开!$A:$A,0))</f>
        <v>0</v>
      </c>
      <c r="X1173" s="26">
        <f>INDEX(检修、备用和必开!D:D,MATCH(统调负荷!$C1173,检修、备用和必开!$A:$A,0))</f>
        <v>10290</v>
      </c>
      <c r="Y1173" s="26">
        <f>INDEX(检修、备用和必开!E:E,MATCH(统调负荷!$C1173,检修、备用和必开!$A:$A,0))</f>
        <v>5717</v>
      </c>
      <c r="Z1173" s="26">
        <f>INDEX(检修、备用和必开!F:F,MATCH(统调负荷!$C1173,检修、备用和必开!$A:$A,0))</f>
        <v>980</v>
      </c>
      <c r="AA1173" s="26">
        <f t="shared" si="261"/>
        <v>68799.6</v>
      </c>
      <c r="AB1173" s="26">
        <v>324.33</v>
      </c>
      <c r="AC1173" s="26">
        <v>275.63</v>
      </c>
      <c r="AD1173" s="76">
        <f t="shared" si="262"/>
        <v>45670.1979166667</v>
      </c>
      <c r="AE1173" s="27">
        <f t="shared" si="263"/>
        <v>-134.699999999997</v>
      </c>
      <c r="AF1173" s="27">
        <f t="shared" si="264"/>
        <v>-2149.22</v>
      </c>
      <c r="AG1173" s="27">
        <f t="shared" si="265"/>
        <v>332.6</v>
      </c>
      <c r="AH1173" s="27">
        <f t="shared" si="266"/>
        <v>150.5</v>
      </c>
      <c r="AI1173" s="27">
        <f t="shared" si="267"/>
        <v>1153.95</v>
      </c>
      <c r="AJ1173" s="27">
        <f t="shared" si="268"/>
        <v>377.47</v>
      </c>
      <c r="AK1173" s="26">
        <f>INDEX(检修、备用和必开!I:I,MATCH(统调负荷!$C1173,检修、备用和必开!$A:$A,0))</f>
        <v>7944.33747228379</v>
      </c>
    </row>
    <row r="1174" ht="13.8" spans="1:37">
      <c r="A1174" s="26">
        <f t="shared" si="256"/>
        <v>1</v>
      </c>
      <c r="B1174" s="26">
        <f t="shared" si="257"/>
        <v>5</v>
      </c>
      <c r="C1174" t="s">
        <v>34</v>
      </c>
      <c r="D1174" s="75">
        <v>0.208333333333333</v>
      </c>
      <c r="E1174" s="26">
        <v>69500</v>
      </c>
      <c r="F1174" s="26">
        <v>37387.99</v>
      </c>
      <c r="G1174" s="26">
        <v>11782</v>
      </c>
      <c r="H1174" s="26">
        <v>16101.9</v>
      </c>
      <c r="I1174" s="26">
        <v>5426</v>
      </c>
      <c r="J1174" s="26">
        <v>-1197.89</v>
      </c>
      <c r="K1174" s="26">
        <f t="shared" si="255"/>
        <v>31670.99</v>
      </c>
      <c r="L1174" s="27">
        <f t="shared" si="258"/>
        <v>2.17232236819878</v>
      </c>
      <c r="M1174" s="75">
        <v>0.208333333333333</v>
      </c>
      <c r="N1174" s="26">
        <v>69654.7</v>
      </c>
      <c r="O1174" s="26">
        <v>35864.77</v>
      </c>
      <c r="P1174" s="26">
        <v>11748.6</v>
      </c>
      <c r="Q1174" s="26">
        <v>16301</v>
      </c>
      <c r="R1174" s="26">
        <v>6592.31</v>
      </c>
      <c r="S1174" s="26">
        <v>-851.98</v>
      </c>
      <c r="T1174" s="26">
        <f t="shared" si="259"/>
        <v>30147.77</v>
      </c>
      <c r="U1174" s="27">
        <f t="shared" si="260"/>
        <v>1.70136978374426</v>
      </c>
      <c r="V1174" s="26">
        <f>INDEX(检修、备用和必开!B:B,MATCH(统调负荷!$C1174,检修、备用和必开!$A:$A,0))</f>
        <v>24712.8</v>
      </c>
      <c r="W1174" s="26">
        <f>INDEX(检修、备用和必开!C:C,MATCH(统调负荷!$C1174,检修、备用和必开!$A:$A,0))</f>
        <v>0</v>
      </c>
      <c r="X1174" s="26">
        <f>INDEX(检修、备用和必开!D:D,MATCH(统调负荷!$C1174,检修、备用和必开!$A:$A,0))</f>
        <v>10290</v>
      </c>
      <c r="Y1174" s="26">
        <f>INDEX(检修、备用和必开!E:E,MATCH(统调负荷!$C1174,检修、备用和必开!$A:$A,0))</f>
        <v>5717</v>
      </c>
      <c r="Z1174" s="26">
        <f>INDEX(检修、备用和必开!F:F,MATCH(统调负荷!$C1174,检修、备用和必开!$A:$A,0))</f>
        <v>980</v>
      </c>
      <c r="AA1174" s="26">
        <f t="shared" si="261"/>
        <v>68799.6</v>
      </c>
      <c r="AB1174" s="26">
        <v>325.17</v>
      </c>
      <c r="AC1174" s="26">
        <v>304.42</v>
      </c>
      <c r="AD1174" s="76">
        <f t="shared" si="262"/>
        <v>45670.2083333333</v>
      </c>
      <c r="AE1174" s="27">
        <f t="shared" si="263"/>
        <v>154.699999999997</v>
      </c>
      <c r="AF1174" s="27">
        <f t="shared" si="264"/>
        <v>-1523.22</v>
      </c>
      <c r="AG1174" s="27">
        <f t="shared" si="265"/>
        <v>-33.3999999999996</v>
      </c>
      <c r="AH1174" s="27">
        <f t="shared" si="266"/>
        <v>199.1</v>
      </c>
      <c r="AI1174" s="27">
        <f t="shared" si="267"/>
        <v>1166.31</v>
      </c>
      <c r="AJ1174" s="27">
        <f t="shared" si="268"/>
        <v>345.91</v>
      </c>
      <c r="AK1174" s="26">
        <f>INDEX(检修、备用和必开!I:I,MATCH(统调负荷!$C1174,检修、备用和必开!$A:$A,0))</f>
        <v>7944.33747228379</v>
      </c>
    </row>
    <row r="1175" ht="13.8" spans="1:37">
      <c r="A1175" s="26">
        <f t="shared" si="256"/>
        <v>1</v>
      </c>
      <c r="B1175" s="26">
        <f t="shared" si="257"/>
        <v>5</v>
      </c>
      <c r="C1175" t="s">
        <v>34</v>
      </c>
      <c r="D1175" s="75">
        <v>0.21875</v>
      </c>
      <c r="E1175" s="26">
        <v>69850</v>
      </c>
      <c r="F1175" s="26">
        <v>37699.7</v>
      </c>
      <c r="G1175" s="26">
        <v>11782</v>
      </c>
      <c r="H1175" s="26">
        <v>16146.2</v>
      </c>
      <c r="I1175" s="26">
        <v>5420</v>
      </c>
      <c r="J1175" s="26">
        <v>-1197.9</v>
      </c>
      <c r="K1175" s="26">
        <f t="shared" si="255"/>
        <v>31982.7</v>
      </c>
      <c r="L1175" s="27">
        <f t="shared" si="258"/>
        <v>2.15115046572053</v>
      </c>
      <c r="M1175" s="75">
        <v>0.21875</v>
      </c>
      <c r="N1175" s="26">
        <v>70150.4</v>
      </c>
      <c r="O1175" s="26">
        <v>35868.66</v>
      </c>
      <c r="P1175" s="26">
        <v>11884.4</v>
      </c>
      <c r="Q1175" s="26">
        <v>16572</v>
      </c>
      <c r="R1175" s="26">
        <v>6660.07</v>
      </c>
      <c r="S1175" s="26">
        <v>-834.73</v>
      </c>
      <c r="T1175" s="26">
        <f t="shared" si="259"/>
        <v>30151.66</v>
      </c>
      <c r="U1175" s="27">
        <f t="shared" si="260"/>
        <v>1.70120613248813</v>
      </c>
      <c r="V1175" s="26">
        <f>INDEX(检修、备用和必开!B:B,MATCH(统调负荷!$C1175,检修、备用和必开!$A:$A,0))</f>
        <v>24712.8</v>
      </c>
      <c r="W1175" s="26">
        <f>INDEX(检修、备用和必开!C:C,MATCH(统调负荷!$C1175,检修、备用和必开!$A:$A,0))</f>
        <v>0</v>
      </c>
      <c r="X1175" s="26">
        <f>INDEX(检修、备用和必开!D:D,MATCH(统调负荷!$C1175,检修、备用和必开!$A:$A,0))</f>
        <v>10290</v>
      </c>
      <c r="Y1175" s="26">
        <f>INDEX(检修、备用和必开!E:E,MATCH(统调负荷!$C1175,检修、备用和必开!$A:$A,0))</f>
        <v>5717</v>
      </c>
      <c r="Z1175" s="26">
        <f>INDEX(检修、备用和必开!F:F,MATCH(统调负荷!$C1175,检修、备用和必开!$A:$A,0))</f>
        <v>980</v>
      </c>
      <c r="AA1175" s="26">
        <f t="shared" si="261"/>
        <v>68799.6</v>
      </c>
      <c r="AB1175" s="26">
        <v>328.35</v>
      </c>
      <c r="AC1175" s="26">
        <v>315.77</v>
      </c>
      <c r="AD1175" s="76">
        <f t="shared" si="262"/>
        <v>45670.21875</v>
      </c>
      <c r="AE1175" s="27">
        <f t="shared" si="263"/>
        <v>300.399999999994</v>
      </c>
      <c r="AF1175" s="27">
        <f t="shared" si="264"/>
        <v>-1831.03999999999</v>
      </c>
      <c r="AG1175" s="27">
        <f t="shared" si="265"/>
        <v>102.4</v>
      </c>
      <c r="AH1175" s="27">
        <f t="shared" si="266"/>
        <v>425.799999999999</v>
      </c>
      <c r="AI1175" s="27">
        <f t="shared" si="267"/>
        <v>1240.07</v>
      </c>
      <c r="AJ1175" s="27">
        <f t="shared" si="268"/>
        <v>363.17</v>
      </c>
      <c r="AK1175" s="26">
        <f>INDEX(检修、备用和必开!I:I,MATCH(统调负荷!$C1175,检修、备用和必开!$A:$A,0))</f>
        <v>7944.33747228379</v>
      </c>
    </row>
    <row r="1176" ht="13.8" spans="1:37">
      <c r="A1176" s="26">
        <f t="shared" si="256"/>
        <v>1</v>
      </c>
      <c r="B1176" s="26">
        <f t="shared" si="257"/>
        <v>5</v>
      </c>
      <c r="C1176" t="s">
        <v>34</v>
      </c>
      <c r="D1176" s="75">
        <v>0.229166666666667</v>
      </c>
      <c r="E1176" s="26">
        <v>70135</v>
      </c>
      <c r="F1176" s="26">
        <v>37938.69</v>
      </c>
      <c r="G1176" s="26">
        <v>11768</v>
      </c>
      <c r="H1176" s="26">
        <v>16185.2</v>
      </c>
      <c r="I1176" s="26">
        <v>5441</v>
      </c>
      <c r="J1176" s="26">
        <v>-1197.89</v>
      </c>
      <c r="K1176" s="26">
        <f t="shared" si="255"/>
        <v>32221.69</v>
      </c>
      <c r="L1176" s="27">
        <f t="shared" si="258"/>
        <v>2.13519526753563</v>
      </c>
      <c r="M1176" s="75">
        <v>0.229166666666667</v>
      </c>
      <c r="N1176" s="26">
        <v>70269.8</v>
      </c>
      <c r="O1176" s="26">
        <v>36360.66</v>
      </c>
      <c r="P1176" s="26">
        <v>11282.5</v>
      </c>
      <c r="Q1176" s="26">
        <v>16771.6</v>
      </c>
      <c r="R1176" s="26">
        <v>6704.84</v>
      </c>
      <c r="S1176" s="26">
        <v>-849.8</v>
      </c>
      <c r="T1176" s="26">
        <f t="shared" si="259"/>
        <v>30643.66</v>
      </c>
      <c r="U1176" s="27">
        <f t="shared" si="260"/>
        <v>1.6807585737508</v>
      </c>
      <c r="V1176" s="26">
        <f>INDEX(检修、备用和必开!B:B,MATCH(统调负荷!$C1176,检修、备用和必开!$A:$A,0))</f>
        <v>24712.8</v>
      </c>
      <c r="W1176" s="26">
        <f>INDEX(检修、备用和必开!C:C,MATCH(统调负荷!$C1176,检修、备用和必开!$A:$A,0))</f>
        <v>0</v>
      </c>
      <c r="X1176" s="26">
        <f>INDEX(检修、备用和必开!D:D,MATCH(统调负荷!$C1176,检修、备用和必开!$A:$A,0))</f>
        <v>10290</v>
      </c>
      <c r="Y1176" s="26">
        <f>INDEX(检修、备用和必开!E:E,MATCH(统调负荷!$C1176,检修、备用和必开!$A:$A,0))</f>
        <v>5717</v>
      </c>
      <c r="Z1176" s="26">
        <f>INDEX(检修、备用和必开!F:F,MATCH(统调负荷!$C1176,检修、备用和必开!$A:$A,0))</f>
        <v>980</v>
      </c>
      <c r="AA1176" s="26">
        <f t="shared" si="261"/>
        <v>68799.6</v>
      </c>
      <c r="AB1176" s="26">
        <v>328.32</v>
      </c>
      <c r="AC1176" s="26">
        <v>316.78</v>
      </c>
      <c r="AD1176" s="76">
        <f t="shared" si="262"/>
        <v>45670.2291666667</v>
      </c>
      <c r="AE1176" s="27">
        <f t="shared" si="263"/>
        <v>134.800000000003</v>
      </c>
      <c r="AF1176" s="27">
        <f t="shared" si="264"/>
        <v>-1578.03</v>
      </c>
      <c r="AG1176" s="27">
        <f t="shared" si="265"/>
        <v>-485.5</v>
      </c>
      <c r="AH1176" s="27">
        <f t="shared" si="266"/>
        <v>586.399999999998</v>
      </c>
      <c r="AI1176" s="27">
        <f t="shared" si="267"/>
        <v>1263.84</v>
      </c>
      <c r="AJ1176" s="27">
        <f t="shared" si="268"/>
        <v>348.09</v>
      </c>
      <c r="AK1176" s="26">
        <f>INDEX(检修、备用和必开!I:I,MATCH(统调负荷!$C1176,检修、备用和必开!$A:$A,0))</f>
        <v>7944.33747228379</v>
      </c>
    </row>
    <row r="1177" ht="13.8" spans="1:37">
      <c r="A1177" s="26">
        <f t="shared" si="256"/>
        <v>1</v>
      </c>
      <c r="B1177" s="26">
        <f t="shared" si="257"/>
        <v>5</v>
      </c>
      <c r="C1177" t="s">
        <v>34</v>
      </c>
      <c r="D1177" s="75">
        <v>0.239583333333333</v>
      </c>
      <c r="E1177" s="26">
        <v>70870</v>
      </c>
      <c r="F1177" s="26">
        <v>38609.69</v>
      </c>
      <c r="G1177" s="26">
        <v>11768</v>
      </c>
      <c r="H1177" s="26">
        <v>16236.2</v>
      </c>
      <c r="I1177" s="26">
        <v>5454</v>
      </c>
      <c r="J1177" s="26">
        <v>-1197.89</v>
      </c>
      <c r="K1177" s="26">
        <f t="shared" si="255"/>
        <v>32892.69</v>
      </c>
      <c r="L1177" s="27">
        <f t="shared" si="258"/>
        <v>2.09163799008229</v>
      </c>
      <c r="M1177" s="75">
        <v>0.239583333333333</v>
      </c>
      <c r="N1177" s="26">
        <v>71381.7</v>
      </c>
      <c r="O1177" s="26">
        <v>37242.11</v>
      </c>
      <c r="P1177" s="26">
        <v>11751.6</v>
      </c>
      <c r="Q1177" s="26">
        <v>16520.9</v>
      </c>
      <c r="R1177" s="26">
        <v>6726.46</v>
      </c>
      <c r="S1177" s="26">
        <v>-859.37</v>
      </c>
      <c r="T1177" s="26">
        <f t="shared" si="259"/>
        <v>31525.11</v>
      </c>
      <c r="U1177" s="27">
        <f t="shared" si="260"/>
        <v>1.64532868620936</v>
      </c>
      <c r="V1177" s="26">
        <f>INDEX(检修、备用和必开!B:B,MATCH(统调负荷!$C1177,检修、备用和必开!$A:$A,0))</f>
        <v>24712.8</v>
      </c>
      <c r="W1177" s="26">
        <f>INDEX(检修、备用和必开!C:C,MATCH(统调负荷!$C1177,检修、备用和必开!$A:$A,0))</f>
        <v>0</v>
      </c>
      <c r="X1177" s="26">
        <f>INDEX(检修、备用和必开!D:D,MATCH(统调负荷!$C1177,检修、备用和必开!$A:$A,0))</f>
        <v>10290</v>
      </c>
      <c r="Y1177" s="26">
        <f>INDEX(检修、备用和必开!E:E,MATCH(统调负荷!$C1177,检修、备用和必开!$A:$A,0))</f>
        <v>5717</v>
      </c>
      <c r="Z1177" s="26">
        <f>INDEX(检修、备用和必开!F:F,MATCH(统调负荷!$C1177,检修、备用和必开!$A:$A,0))</f>
        <v>980</v>
      </c>
      <c r="AA1177" s="26">
        <f t="shared" si="261"/>
        <v>68799.6</v>
      </c>
      <c r="AB1177" s="26">
        <v>339.94</v>
      </c>
      <c r="AC1177" s="26">
        <v>316.78</v>
      </c>
      <c r="AD1177" s="76">
        <f t="shared" si="262"/>
        <v>45670.2395833333</v>
      </c>
      <c r="AE1177" s="27">
        <f t="shared" si="263"/>
        <v>511.699999999997</v>
      </c>
      <c r="AF1177" s="27">
        <f t="shared" si="264"/>
        <v>-1367.58</v>
      </c>
      <c r="AG1177" s="27">
        <f t="shared" si="265"/>
        <v>-16.3999999999996</v>
      </c>
      <c r="AH1177" s="27">
        <f t="shared" si="266"/>
        <v>284.700000000001</v>
      </c>
      <c r="AI1177" s="27">
        <f t="shared" si="267"/>
        <v>1272.46</v>
      </c>
      <c r="AJ1177" s="27">
        <f t="shared" si="268"/>
        <v>338.52</v>
      </c>
      <c r="AK1177" s="26">
        <f>INDEX(检修、备用和必开!I:I,MATCH(统调负荷!$C1177,检修、备用和必开!$A:$A,0))</f>
        <v>7944.33747228379</v>
      </c>
    </row>
    <row r="1178" ht="13.8" spans="1:37">
      <c r="A1178" s="26">
        <f t="shared" si="256"/>
        <v>1</v>
      </c>
      <c r="B1178" s="26">
        <f t="shared" si="257"/>
        <v>6</v>
      </c>
      <c r="C1178" t="s">
        <v>34</v>
      </c>
      <c r="D1178" s="75">
        <v>0.25</v>
      </c>
      <c r="E1178" s="26">
        <v>71955</v>
      </c>
      <c r="F1178" s="26">
        <v>39541.8</v>
      </c>
      <c r="G1178" s="26">
        <v>11768</v>
      </c>
      <c r="H1178" s="26">
        <v>16388.9</v>
      </c>
      <c r="I1178" s="26">
        <v>5454</v>
      </c>
      <c r="J1178" s="26">
        <v>-1197.7</v>
      </c>
      <c r="K1178" s="26">
        <f t="shared" si="255"/>
        <v>33824.8</v>
      </c>
      <c r="L1178" s="27">
        <f t="shared" si="258"/>
        <v>2.03399872283059</v>
      </c>
      <c r="M1178" s="75">
        <v>0.25</v>
      </c>
      <c r="N1178" s="26">
        <v>72371.9</v>
      </c>
      <c r="O1178" s="26">
        <v>38014.22</v>
      </c>
      <c r="P1178" s="26">
        <v>11616.2</v>
      </c>
      <c r="Q1178" s="26">
        <v>16904</v>
      </c>
      <c r="R1178" s="26">
        <v>6695.06</v>
      </c>
      <c r="S1178" s="26">
        <v>-857.58</v>
      </c>
      <c r="T1178" s="26">
        <f t="shared" si="259"/>
        <v>32297.22</v>
      </c>
      <c r="U1178" s="27">
        <f t="shared" si="260"/>
        <v>1.61549873412728</v>
      </c>
      <c r="V1178" s="26">
        <f>INDEX(检修、备用和必开!B:B,MATCH(统调负荷!$C1178,检修、备用和必开!$A:$A,0))</f>
        <v>24712.8</v>
      </c>
      <c r="W1178" s="26">
        <f>INDEX(检修、备用和必开!C:C,MATCH(统调负荷!$C1178,检修、备用和必开!$A:$A,0))</f>
        <v>0</v>
      </c>
      <c r="X1178" s="26">
        <f>INDEX(检修、备用和必开!D:D,MATCH(统调负荷!$C1178,检修、备用和必开!$A:$A,0))</f>
        <v>10290</v>
      </c>
      <c r="Y1178" s="26">
        <f>INDEX(检修、备用和必开!E:E,MATCH(统调负荷!$C1178,检修、备用和必开!$A:$A,0))</f>
        <v>5717</v>
      </c>
      <c r="Z1178" s="26">
        <f>INDEX(检修、备用和必开!F:F,MATCH(统调负荷!$C1178,检修、备用和必开!$A:$A,0))</f>
        <v>980</v>
      </c>
      <c r="AA1178" s="26">
        <f t="shared" si="261"/>
        <v>68799.6</v>
      </c>
      <c r="AB1178" s="26">
        <v>344.2</v>
      </c>
      <c r="AC1178" s="26">
        <v>323.78</v>
      </c>
      <c r="AD1178" s="76">
        <f t="shared" si="262"/>
        <v>45670.25</v>
      </c>
      <c r="AE1178" s="27">
        <f t="shared" si="263"/>
        <v>416.899999999994</v>
      </c>
      <c r="AF1178" s="27">
        <f t="shared" si="264"/>
        <v>-1527.58</v>
      </c>
      <c r="AG1178" s="27">
        <f t="shared" si="265"/>
        <v>-151.799999999999</v>
      </c>
      <c r="AH1178" s="27">
        <f t="shared" si="266"/>
        <v>515.099999999999</v>
      </c>
      <c r="AI1178" s="27">
        <f t="shared" si="267"/>
        <v>1241.06</v>
      </c>
      <c r="AJ1178" s="27">
        <f t="shared" si="268"/>
        <v>340.12</v>
      </c>
      <c r="AK1178" s="26">
        <f>INDEX(检修、备用和必开!I:I,MATCH(统调负荷!$C1178,检修、备用和必开!$A:$A,0))</f>
        <v>7944.33747228379</v>
      </c>
    </row>
    <row r="1179" ht="13.8" spans="1:37">
      <c r="A1179" s="26">
        <f t="shared" si="256"/>
        <v>1</v>
      </c>
      <c r="B1179" s="26">
        <f t="shared" si="257"/>
        <v>6</v>
      </c>
      <c r="C1179" t="s">
        <v>34</v>
      </c>
      <c r="D1179" s="75">
        <v>0.260416666666667</v>
      </c>
      <c r="E1179" s="26">
        <v>74110</v>
      </c>
      <c r="F1179" s="26">
        <v>41265.4</v>
      </c>
      <c r="G1179" s="26">
        <v>11768</v>
      </c>
      <c r="H1179" s="26">
        <v>16743.5</v>
      </c>
      <c r="I1179" s="26">
        <v>5531</v>
      </c>
      <c r="J1179" s="26">
        <v>-1197.9</v>
      </c>
      <c r="K1179" s="26">
        <f t="shared" si="255"/>
        <v>35548.4</v>
      </c>
      <c r="L1179" s="27">
        <f t="shared" si="258"/>
        <v>1.93537824487178</v>
      </c>
      <c r="M1179" s="75">
        <v>0.260416666666667</v>
      </c>
      <c r="N1179" s="26">
        <v>74202.7</v>
      </c>
      <c r="O1179" s="26">
        <v>39584.74</v>
      </c>
      <c r="P1179" s="26">
        <v>11759.9</v>
      </c>
      <c r="Q1179" s="26">
        <v>17032</v>
      </c>
      <c r="R1179" s="26">
        <v>6716.41</v>
      </c>
      <c r="S1179" s="26">
        <v>-890.35</v>
      </c>
      <c r="T1179" s="26">
        <f t="shared" si="259"/>
        <v>33867.74</v>
      </c>
      <c r="U1179" s="27">
        <f t="shared" si="260"/>
        <v>1.55804169325695</v>
      </c>
      <c r="V1179" s="26">
        <f>INDEX(检修、备用和必开!B:B,MATCH(统调负荷!$C1179,检修、备用和必开!$A:$A,0))</f>
        <v>24712.8</v>
      </c>
      <c r="W1179" s="26">
        <f>INDEX(检修、备用和必开!C:C,MATCH(统调负荷!$C1179,检修、备用和必开!$A:$A,0))</f>
        <v>0</v>
      </c>
      <c r="X1179" s="26">
        <f>INDEX(检修、备用和必开!D:D,MATCH(统调负荷!$C1179,检修、备用和必开!$A:$A,0))</f>
        <v>10290</v>
      </c>
      <c r="Y1179" s="26">
        <f>INDEX(检修、备用和必开!E:E,MATCH(统调负荷!$C1179,检修、备用和必开!$A:$A,0))</f>
        <v>5717</v>
      </c>
      <c r="Z1179" s="26">
        <f>INDEX(检修、备用和必开!F:F,MATCH(统调负荷!$C1179,检修、备用和必开!$A:$A,0))</f>
        <v>980</v>
      </c>
      <c r="AA1179" s="26">
        <f t="shared" si="261"/>
        <v>68799.6</v>
      </c>
      <c r="AB1179" s="26">
        <v>351.36</v>
      </c>
      <c r="AC1179" s="26">
        <v>334.18</v>
      </c>
      <c r="AD1179" s="76">
        <f t="shared" si="262"/>
        <v>45670.2604166667</v>
      </c>
      <c r="AE1179" s="27">
        <f t="shared" si="263"/>
        <v>92.6999999999971</v>
      </c>
      <c r="AF1179" s="27">
        <f t="shared" si="264"/>
        <v>-1680.66</v>
      </c>
      <c r="AG1179" s="27">
        <f t="shared" si="265"/>
        <v>-8.10000000000036</v>
      </c>
      <c r="AH1179" s="27">
        <f t="shared" si="266"/>
        <v>288.5</v>
      </c>
      <c r="AI1179" s="27">
        <f t="shared" si="267"/>
        <v>1185.41</v>
      </c>
      <c r="AJ1179" s="27">
        <f t="shared" si="268"/>
        <v>307.55</v>
      </c>
      <c r="AK1179" s="26">
        <f>INDEX(检修、备用和必开!I:I,MATCH(统调负荷!$C1179,检修、备用和必开!$A:$A,0))</f>
        <v>7944.33747228379</v>
      </c>
    </row>
    <row r="1180" ht="13.8" spans="1:37">
      <c r="A1180" s="26">
        <f t="shared" si="256"/>
        <v>1</v>
      </c>
      <c r="B1180" s="26">
        <f t="shared" si="257"/>
        <v>6</v>
      </c>
      <c r="C1180" t="s">
        <v>34</v>
      </c>
      <c r="D1180" s="75">
        <v>0.270833333333333</v>
      </c>
      <c r="E1180" s="26">
        <v>76215</v>
      </c>
      <c r="F1180" s="26">
        <v>42313.7</v>
      </c>
      <c r="G1180" s="26">
        <v>11949</v>
      </c>
      <c r="H1180" s="26">
        <v>17606.2</v>
      </c>
      <c r="I1180" s="26">
        <v>5544</v>
      </c>
      <c r="J1180" s="26">
        <v>-1197.9</v>
      </c>
      <c r="K1180" s="26">
        <f t="shared" si="255"/>
        <v>36596.7</v>
      </c>
      <c r="L1180" s="27">
        <f t="shared" si="258"/>
        <v>1.87993999458968</v>
      </c>
      <c r="M1180" s="75">
        <v>0.270833333333333</v>
      </c>
      <c r="N1180" s="26">
        <v>75931.3</v>
      </c>
      <c r="O1180" s="26">
        <v>40653.25</v>
      </c>
      <c r="P1180" s="26">
        <v>12080.2</v>
      </c>
      <c r="Q1180" s="26">
        <v>17561</v>
      </c>
      <c r="R1180" s="26">
        <v>6693.32</v>
      </c>
      <c r="S1180" s="26">
        <v>-1056.47</v>
      </c>
      <c r="T1180" s="26">
        <f t="shared" si="259"/>
        <v>34936.25</v>
      </c>
      <c r="U1180" s="27">
        <f t="shared" si="260"/>
        <v>1.52123158563887</v>
      </c>
      <c r="V1180" s="26">
        <f>INDEX(检修、备用和必开!B:B,MATCH(统调负荷!$C1180,检修、备用和必开!$A:$A,0))</f>
        <v>24712.8</v>
      </c>
      <c r="W1180" s="26">
        <f>INDEX(检修、备用和必开!C:C,MATCH(统调负荷!$C1180,检修、备用和必开!$A:$A,0))</f>
        <v>0</v>
      </c>
      <c r="X1180" s="26">
        <f>INDEX(检修、备用和必开!D:D,MATCH(统调负荷!$C1180,检修、备用和必开!$A:$A,0))</f>
        <v>10290</v>
      </c>
      <c r="Y1180" s="26">
        <f>INDEX(检修、备用和必开!E:E,MATCH(统调负荷!$C1180,检修、备用和必开!$A:$A,0))</f>
        <v>5717</v>
      </c>
      <c r="Z1180" s="26">
        <f>INDEX(检修、备用和必开!F:F,MATCH(统调负荷!$C1180,检修、备用和必开!$A:$A,0))</f>
        <v>980</v>
      </c>
      <c r="AA1180" s="26">
        <f t="shared" si="261"/>
        <v>68799.6</v>
      </c>
      <c r="AB1180" s="26">
        <v>354.54</v>
      </c>
      <c r="AC1180" s="26">
        <v>341.46</v>
      </c>
      <c r="AD1180" s="76">
        <f t="shared" si="262"/>
        <v>45670.2708333333</v>
      </c>
      <c r="AE1180" s="27">
        <f t="shared" si="263"/>
        <v>-283.699999999997</v>
      </c>
      <c r="AF1180" s="27">
        <f t="shared" si="264"/>
        <v>-1660.45</v>
      </c>
      <c r="AG1180" s="27">
        <f t="shared" si="265"/>
        <v>131.200000000001</v>
      </c>
      <c r="AH1180" s="27">
        <f t="shared" si="266"/>
        <v>-45.2000000000007</v>
      </c>
      <c r="AI1180" s="27">
        <f t="shared" si="267"/>
        <v>1149.32</v>
      </c>
      <c r="AJ1180" s="27">
        <f t="shared" si="268"/>
        <v>141.43</v>
      </c>
      <c r="AK1180" s="26">
        <f>INDEX(检修、备用和必开!I:I,MATCH(统调负荷!$C1180,检修、备用和必开!$A:$A,0))</f>
        <v>7944.33747228379</v>
      </c>
    </row>
    <row r="1181" ht="13.8" spans="1:37">
      <c r="A1181" s="26">
        <f t="shared" si="256"/>
        <v>1</v>
      </c>
      <c r="B1181" s="26">
        <f t="shared" si="257"/>
        <v>6</v>
      </c>
      <c r="C1181" t="s">
        <v>34</v>
      </c>
      <c r="D1181" s="75">
        <v>0.28125</v>
      </c>
      <c r="E1181" s="26">
        <v>78400</v>
      </c>
      <c r="F1181" s="26">
        <v>44044.9</v>
      </c>
      <c r="G1181" s="26">
        <v>12304</v>
      </c>
      <c r="H1181" s="26">
        <v>17664</v>
      </c>
      <c r="I1181" s="26">
        <v>5585</v>
      </c>
      <c r="J1181" s="26">
        <v>-1197.9</v>
      </c>
      <c r="K1181" s="26">
        <f t="shared" si="255"/>
        <v>38327.9</v>
      </c>
      <c r="L1181" s="27">
        <f t="shared" si="258"/>
        <v>1.79502659942235</v>
      </c>
      <c r="M1181" s="75">
        <v>0.28125</v>
      </c>
      <c r="N1181" s="26">
        <v>77836.9</v>
      </c>
      <c r="O1181" s="26">
        <v>41985.85</v>
      </c>
      <c r="P1181" s="26">
        <v>12669.4</v>
      </c>
      <c r="Q1181" s="26">
        <v>17691.3</v>
      </c>
      <c r="R1181" s="26">
        <v>6683.16</v>
      </c>
      <c r="S1181" s="26">
        <v>-1192.81</v>
      </c>
      <c r="T1181" s="26">
        <f t="shared" si="259"/>
        <v>36268.85</v>
      </c>
      <c r="U1181" s="27">
        <f t="shared" si="260"/>
        <v>1.47769113713075</v>
      </c>
      <c r="V1181" s="26">
        <f>INDEX(检修、备用和必开!B:B,MATCH(统调负荷!$C1181,检修、备用和必开!$A:$A,0))</f>
        <v>24712.8</v>
      </c>
      <c r="W1181" s="26">
        <f>INDEX(检修、备用和必开!C:C,MATCH(统调负荷!$C1181,检修、备用和必开!$A:$A,0))</f>
        <v>0</v>
      </c>
      <c r="X1181" s="26">
        <f>INDEX(检修、备用和必开!D:D,MATCH(统调负荷!$C1181,检修、备用和必开!$A:$A,0))</f>
        <v>10290</v>
      </c>
      <c r="Y1181" s="26">
        <f>INDEX(检修、备用和必开!E:E,MATCH(统调负荷!$C1181,检修、备用和必开!$A:$A,0))</f>
        <v>5717</v>
      </c>
      <c r="Z1181" s="26">
        <f>INDEX(检修、备用和必开!F:F,MATCH(统调负荷!$C1181,检修、备用和必开!$A:$A,0))</f>
        <v>980</v>
      </c>
      <c r="AA1181" s="26">
        <f t="shared" si="261"/>
        <v>68799.6</v>
      </c>
      <c r="AB1181" s="26">
        <v>386.37</v>
      </c>
      <c r="AC1181" s="26">
        <v>348.06</v>
      </c>
      <c r="AD1181" s="76">
        <f t="shared" si="262"/>
        <v>45670.28125</v>
      </c>
      <c r="AE1181" s="27">
        <f t="shared" si="263"/>
        <v>-563.100000000006</v>
      </c>
      <c r="AF1181" s="27">
        <f t="shared" si="264"/>
        <v>-2059.05</v>
      </c>
      <c r="AG1181" s="27">
        <f t="shared" si="265"/>
        <v>365.4</v>
      </c>
      <c r="AH1181" s="27">
        <f t="shared" si="266"/>
        <v>27.2999999999993</v>
      </c>
      <c r="AI1181" s="27">
        <f t="shared" si="267"/>
        <v>1098.16</v>
      </c>
      <c r="AJ1181" s="27">
        <f t="shared" si="268"/>
        <v>5.09000000000015</v>
      </c>
      <c r="AK1181" s="26">
        <f>INDEX(检修、备用和必开!I:I,MATCH(统调负荷!$C1181,检修、备用和必开!$A:$A,0))</f>
        <v>7944.33747228379</v>
      </c>
    </row>
    <row r="1182" ht="13.8" spans="1:37">
      <c r="A1182" s="26">
        <f t="shared" si="256"/>
        <v>1</v>
      </c>
      <c r="B1182" s="26">
        <f t="shared" si="257"/>
        <v>7</v>
      </c>
      <c r="C1182" t="s">
        <v>34</v>
      </c>
      <c r="D1182" s="75">
        <v>0.291666666666667</v>
      </c>
      <c r="E1182" s="26">
        <v>80630</v>
      </c>
      <c r="F1182" s="26">
        <v>44769.49</v>
      </c>
      <c r="G1182" s="26">
        <v>12393</v>
      </c>
      <c r="H1182" s="26">
        <v>18991.2</v>
      </c>
      <c r="I1182" s="26">
        <v>5674</v>
      </c>
      <c r="J1182" s="26">
        <v>-1197.69</v>
      </c>
      <c r="K1182" s="26">
        <f t="shared" si="255"/>
        <v>39052.49</v>
      </c>
      <c r="L1182" s="27">
        <f t="shared" si="258"/>
        <v>1.76172121163081</v>
      </c>
      <c r="M1182" s="75">
        <v>0.291666666666667</v>
      </c>
      <c r="N1182" s="26">
        <v>79898.5</v>
      </c>
      <c r="O1182" s="26">
        <v>42567.28</v>
      </c>
      <c r="P1182" s="26">
        <v>13679.6</v>
      </c>
      <c r="Q1182" s="26">
        <v>18087.6</v>
      </c>
      <c r="R1182" s="26">
        <v>6709.15</v>
      </c>
      <c r="S1182" s="26">
        <v>-1145.13</v>
      </c>
      <c r="T1182" s="26">
        <f t="shared" si="259"/>
        <v>36850.28</v>
      </c>
      <c r="U1182" s="27">
        <f t="shared" si="260"/>
        <v>1.45946523864517</v>
      </c>
      <c r="V1182" s="26">
        <f>INDEX(检修、备用和必开!B:B,MATCH(统调负荷!$C1182,检修、备用和必开!$A:$A,0))</f>
        <v>24712.8</v>
      </c>
      <c r="W1182" s="26">
        <f>INDEX(检修、备用和必开!C:C,MATCH(统调负荷!$C1182,检修、备用和必开!$A:$A,0))</f>
        <v>0</v>
      </c>
      <c r="X1182" s="26">
        <f>INDEX(检修、备用和必开!D:D,MATCH(统调负荷!$C1182,检修、备用和必开!$A:$A,0))</f>
        <v>10290</v>
      </c>
      <c r="Y1182" s="26">
        <f>INDEX(检修、备用和必开!E:E,MATCH(统调负荷!$C1182,检修、备用和必开!$A:$A,0))</f>
        <v>5717</v>
      </c>
      <c r="Z1182" s="26">
        <f>INDEX(检修、备用和必开!F:F,MATCH(统调负荷!$C1182,检修、备用和必开!$A:$A,0))</f>
        <v>980</v>
      </c>
      <c r="AA1182" s="26">
        <f t="shared" si="261"/>
        <v>68799.6</v>
      </c>
      <c r="AB1182" s="26">
        <v>525.52</v>
      </c>
      <c r="AC1182" s="26">
        <v>348.82</v>
      </c>
      <c r="AD1182" s="76">
        <f t="shared" si="262"/>
        <v>45670.2916666667</v>
      </c>
      <c r="AE1182" s="27">
        <f t="shared" si="263"/>
        <v>-731.5</v>
      </c>
      <c r="AF1182" s="27">
        <f t="shared" si="264"/>
        <v>-2202.21</v>
      </c>
      <c r="AG1182" s="27">
        <f t="shared" si="265"/>
        <v>1286.6</v>
      </c>
      <c r="AH1182" s="27">
        <f t="shared" si="266"/>
        <v>-903.600000000002</v>
      </c>
      <c r="AI1182" s="27">
        <f t="shared" si="267"/>
        <v>1035.15</v>
      </c>
      <c r="AJ1182" s="27">
        <f t="shared" si="268"/>
        <v>52.5599999999999</v>
      </c>
      <c r="AK1182" s="26">
        <f>INDEX(检修、备用和必开!I:I,MATCH(统调负荷!$C1182,检修、备用和必开!$A:$A,0))</f>
        <v>7944.33747228379</v>
      </c>
    </row>
    <row r="1183" ht="13.8" spans="1:37">
      <c r="A1183" s="26">
        <f t="shared" si="256"/>
        <v>1</v>
      </c>
      <c r="B1183" s="26">
        <f t="shared" si="257"/>
        <v>7</v>
      </c>
      <c r="C1183" t="s">
        <v>34</v>
      </c>
      <c r="D1183" s="75">
        <v>0.302083333333333</v>
      </c>
      <c r="E1183" s="26">
        <v>83235</v>
      </c>
      <c r="F1183" s="26">
        <v>46207.4</v>
      </c>
      <c r="G1183" s="26">
        <v>12483</v>
      </c>
      <c r="H1183" s="26">
        <v>19806.5</v>
      </c>
      <c r="I1183" s="26">
        <v>5936</v>
      </c>
      <c r="J1183" s="26">
        <v>-1197.9</v>
      </c>
      <c r="K1183" s="26">
        <f t="shared" si="255"/>
        <v>40490.4</v>
      </c>
      <c r="L1183" s="27">
        <f t="shared" si="258"/>
        <v>1.69915831900895</v>
      </c>
      <c r="M1183" s="75">
        <v>0.302083333333333</v>
      </c>
      <c r="N1183" s="26">
        <v>82861.2</v>
      </c>
      <c r="O1183" s="26">
        <v>44428.19</v>
      </c>
      <c r="P1183" s="26">
        <v>13962.3</v>
      </c>
      <c r="Q1183" s="26">
        <v>18936</v>
      </c>
      <c r="R1183" s="26">
        <v>6706.59</v>
      </c>
      <c r="S1183" s="26">
        <v>-1171.88</v>
      </c>
      <c r="T1183" s="26">
        <f t="shared" si="259"/>
        <v>38711.19</v>
      </c>
      <c r="U1183" s="27">
        <f t="shared" si="260"/>
        <v>1.40403937128874</v>
      </c>
      <c r="V1183" s="26">
        <f>INDEX(检修、备用和必开!B:B,MATCH(统调负荷!$C1183,检修、备用和必开!$A:$A,0))</f>
        <v>24712.8</v>
      </c>
      <c r="W1183" s="26">
        <f>INDEX(检修、备用和必开!C:C,MATCH(统调负荷!$C1183,检修、备用和必开!$A:$A,0))</f>
        <v>0</v>
      </c>
      <c r="X1183" s="26">
        <f>INDEX(检修、备用和必开!D:D,MATCH(统调负荷!$C1183,检修、备用和必开!$A:$A,0))</f>
        <v>10290</v>
      </c>
      <c r="Y1183" s="26">
        <f>INDEX(检修、备用和必开!E:E,MATCH(统调负荷!$C1183,检修、备用和必开!$A:$A,0))</f>
        <v>5717</v>
      </c>
      <c r="Z1183" s="26">
        <f>INDEX(检修、备用和必开!F:F,MATCH(统调负荷!$C1183,检修、备用和必开!$A:$A,0))</f>
        <v>980</v>
      </c>
      <c r="AA1183" s="26">
        <f t="shared" si="261"/>
        <v>68799.6</v>
      </c>
      <c r="AB1183" s="26">
        <v>731.74</v>
      </c>
      <c r="AC1183" s="26">
        <v>362.92</v>
      </c>
      <c r="AD1183" s="76">
        <f t="shared" si="262"/>
        <v>45670.3020833333</v>
      </c>
      <c r="AE1183" s="27">
        <f t="shared" si="263"/>
        <v>-373.800000000003</v>
      </c>
      <c r="AF1183" s="27">
        <f t="shared" si="264"/>
        <v>-1779.21</v>
      </c>
      <c r="AG1183" s="27">
        <f t="shared" si="265"/>
        <v>1479.3</v>
      </c>
      <c r="AH1183" s="27">
        <f t="shared" si="266"/>
        <v>-870.5</v>
      </c>
      <c r="AI1183" s="27">
        <f t="shared" si="267"/>
        <v>770.59</v>
      </c>
      <c r="AJ1183" s="27">
        <f t="shared" si="268"/>
        <v>26.02</v>
      </c>
      <c r="AK1183" s="26">
        <f>INDEX(检修、备用和必开!I:I,MATCH(统调负荷!$C1183,检修、备用和必开!$A:$A,0))</f>
        <v>7944.33747228379</v>
      </c>
    </row>
    <row r="1184" ht="13.8" spans="1:37">
      <c r="A1184" s="26">
        <f t="shared" si="256"/>
        <v>1</v>
      </c>
      <c r="B1184" s="26">
        <f t="shared" si="257"/>
        <v>7</v>
      </c>
      <c r="C1184" t="s">
        <v>34</v>
      </c>
      <c r="D1184" s="75">
        <v>0.3125</v>
      </c>
      <c r="E1184" s="26">
        <v>85695</v>
      </c>
      <c r="F1184" s="26">
        <v>46167.4</v>
      </c>
      <c r="G1184" s="26">
        <v>13251</v>
      </c>
      <c r="H1184" s="26">
        <v>21292.5</v>
      </c>
      <c r="I1184" s="26">
        <v>6182</v>
      </c>
      <c r="J1184" s="26">
        <v>-1197.9</v>
      </c>
      <c r="K1184" s="26">
        <f t="shared" si="255"/>
        <v>40450.4</v>
      </c>
      <c r="L1184" s="27">
        <f t="shared" si="258"/>
        <v>1.70083855783874</v>
      </c>
      <c r="M1184" s="75">
        <v>0.3125</v>
      </c>
      <c r="N1184" s="26">
        <v>85381.5</v>
      </c>
      <c r="O1184" s="26">
        <v>45033.69</v>
      </c>
      <c r="P1184" s="26">
        <v>14205</v>
      </c>
      <c r="Q1184" s="26">
        <v>20558.8</v>
      </c>
      <c r="R1184" s="26">
        <v>6883.25</v>
      </c>
      <c r="S1184" s="26">
        <v>-1299.24</v>
      </c>
      <c r="T1184" s="26">
        <f t="shared" si="259"/>
        <v>39316.69</v>
      </c>
      <c r="U1184" s="27">
        <f t="shared" si="260"/>
        <v>1.38690164572561</v>
      </c>
      <c r="V1184" s="26">
        <f>INDEX(检修、备用和必开!B:B,MATCH(统调负荷!$C1184,检修、备用和必开!$A:$A,0))</f>
        <v>24712.8</v>
      </c>
      <c r="W1184" s="26">
        <f>INDEX(检修、备用和必开!C:C,MATCH(统调负荷!$C1184,检修、备用和必开!$A:$A,0))</f>
        <v>0</v>
      </c>
      <c r="X1184" s="26">
        <f>INDEX(检修、备用和必开!D:D,MATCH(统调负荷!$C1184,检修、备用和必开!$A:$A,0))</f>
        <v>10290</v>
      </c>
      <c r="Y1184" s="26">
        <f>INDEX(检修、备用和必开!E:E,MATCH(统调负荷!$C1184,检修、备用和必开!$A:$A,0))</f>
        <v>5717</v>
      </c>
      <c r="Z1184" s="26">
        <f>INDEX(检修、备用和必开!F:F,MATCH(统调负荷!$C1184,检修、备用和必开!$A:$A,0))</f>
        <v>980</v>
      </c>
      <c r="AA1184" s="26">
        <f t="shared" si="261"/>
        <v>68799.6</v>
      </c>
      <c r="AB1184" s="26">
        <v>424.52</v>
      </c>
      <c r="AC1184" s="26">
        <v>353.47</v>
      </c>
      <c r="AD1184" s="76">
        <f t="shared" si="262"/>
        <v>45670.3125</v>
      </c>
      <c r="AE1184" s="27">
        <f t="shared" si="263"/>
        <v>-313.5</v>
      </c>
      <c r="AF1184" s="27">
        <f t="shared" si="264"/>
        <v>-1133.71</v>
      </c>
      <c r="AG1184" s="27">
        <f t="shared" si="265"/>
        <v>954</v>
      </c>
      <c r="AH1184" s="27">
        <f t="shared" si="266"/>
        <v>-733.700000000001</v>
      </c>
      <c r="AI1184" s="27">
        <f t="shared" si="267"/>
        <v>701.25</v>
      </c>
      <c r="AJ1184" s="27">
        <f t="shared" si="268"/>
        <v>-101.34</v>
      </c>
      <c r="AK1184" s="26">
        <f>INDEX(检修、备用和必开!I:I,MATCH(统调负荷!$C1184,检修、备用和必开!$A:$A,0))</f>
        <v>7944.33747228379</v>
      </c>
    </row>
    <row r="1185" ht="13.8" spans="1:37">
      <c r="A1185" s="26">
        <f t="shared" si="256"/>
        <v>1</v>
      </c>
      <c r="B1185" s="26">
        <f t="shared" si="257"/>
        <v>7</v>
      </c>
      <c r="C1185" t="s">
        <v>34</v>
      </c>
      <c r="D1185" s="75">
        <v>0.322916666666667</v>
      </c>
      <c r="E1185" s="26">
        <v>88705</v>
      </c>
      <c r="F1185" s="26">
        <v>48004.2</v>
      </c>
      <c r="G1185" s="26">
        <v>13827</v>
      </c>
      <c r="H1185" s="26">
        <v>21574.7</v>
      </c>
      <c r="I1185" s="26">
        <v>6497</v>
      </c>
      <c r="J1185" s="26">
        <v>-1197.9</v>
      </c>
      <c r="K1185" s="26">
        <f t="shared" si="255"/>
        <v>42287.2</v>
      </c>
      <c r="L1185" s="27">
        <f t="shared" si="258"/>
        <v>1.62696040409391</v>
      </c>
      <c r="M1185" s="75">
        <v>0.322916666666667</v>
      </c>
      <c r="N1185" s="26">
        <v>87522.1</v>
      </c>
      <c r="O1185" s="26">
        <v>46274.42</v>
      </c>
      <c r="P1185" s="26">
        <v>14152.6</v>
      </c>
      <c r="Q1185" s="26">
        <v>21007.2</v>
      </c>
      <c r="R1185" s="26">
        <v>7377.6</v>
      </c>
      <c r="S1185" s="26">
        <v>-1289.72</v>
      </c>
      <c r="T1185" s="26">
        <f t="shared" si="259"/>
        <v>40557.42</v>
      </c>
      <c r="U1185" s="27">
        <f t="shared" si="260"/>
        <v>1.35305980126425</v>
      </c>
      <c r="V1185" s="26">
        <f>INDEX(检修、备用和必开!B:B,MATCH(统调负荷!$C1185,检修、备用和必开!$A:$A,0))</f>
        <v>24712.8</v>
      </c>
      <c r="W1185" s="26">
        <f>INDEX(检修、备用和必开!C:C,MATCH(统调负荷!$C1185,检修、备用和必开!$A:$A,0))</f>
        <v>0</v>
      </c>
      <c r="X1185" s="26">
        <f>INDEX(检修、备用和必开!D:D,MATCH(统调负荷!$C1185,检修、备用和必开!$A:$A,0))</f>
        <v>10290</v>
      </c>
      <c r="Y1185" s="26">
        <f>INDEX(检修、备用和必开!E:E,MATCH(统调负荷!$C1185,检修、备用和必开!$A:$A,0))</f>
        <v>5717</v>
      </c>
      <c r="Z1185" s="26">
        <f>INDEX(检修、备用和必开!F:F,MATCH(统调负荷!$C1185,检修、备用和必开!$A:$A,0))</f>
        <v>980</v>
      </c>
      <c r="AA1185" s="26">
        <f t="shared" si="261"/>
        <v>68799.6</v>
      </c>
      <c r="AB1185" s="26">
        <v>535.2</v>
      </c>
      <c r="AC1185" s="26">
        <v>377.2</v>
      </c>
      <c r="AD1185" s="76">
        <f t="shared" si="262"/>
        <v>45670.3229166667</v>
      </c>
      <c r="AE1185" s="27">
        <f t="shared" si="263"/>
        <v>-1182.89999999999</v>
      </c>
      <c r="AF1185" s="27">
        <f t="shared" si="264"/>
        <v>-1729.78</v>
      </c>
      <c r="AG1185" s="27">
        <f t="shared" si="265"/>
        <v>325.6</v>
      </c>
      <c r="AH1185" s="27">
        <f t="shared" si="266"/>
        <v>-567.5</v>
      </c>
      <c r="AI1185" s="27">
        <f t="shared" si="267"/>
        <v>880.6</v>
      </c>
      <c r="AJ1185" s="27">
        <f t="shared" si="268"/>
        <v>-91.8199999999999</v>
      </c>
      <c r="AK1185" s="26">
        <f>INDEX(检修、备用和必开!I:I,MATCH(统调负荷!$C1185,检修、备用和必开!$A:$A,0))</f>
        <v>7944.33747228379</v>
      </c>
    </row>
    <row r="1186" ht="13.8" spans="1:37">
      <c r="A1186" s="26">
        <f t="shared" si="256"/>
        <v>1</v>
      </c>
      <c r="B1186" s="26">
        <f t="shared" si="257"/>
        <v>8</v>
      </c>
      <c r="C1186" t="s">
        <v>34</v>
      </c>
      <c r="D1186" s="75">
        <v>0.333333333333333</v>
      </c>
      <c r="E1186" s="26">
        <v>92515</v>
      </c>
      <c r="F1186" s="26">
        <v>48598.6</v>
      </c>
      <c r="G1186" s="26">
        <v>14914</v>
      </c>
      <c r="H1186" s="26">
        <v>23314.1</v>
      </c>
      <c r="I1186" s="26">
        <v>6886</v>
      </c>
      <c r="J1186" s="26">
        <v>-1197.7</v>
      </c>
      <c r="K1186" s="26">
        <f t="shared" ref="K1186:K1249" si="269">F1186-Y1186</f>
        <v>42881.6</v>
      </c>
      <c r="L1186" s="27">
        <f t="shared" si="258"/>
        <v>1.60440841759636</v>
      </c>
      <c r="M1186" s="75">
        <v>0.333333333333333</v>
      </c>
      <c r="N1186" s="26">
        <v>90888.3</v>
      </c>
      <c r="O1186" s="26">
        <v>46307.86</v>
      </c>
      <c r="P1186" s="26">
        <v>15952.2</v>
      </c>
      <c r="Q1186" s="26">
        <v>22430</v>
      </c>
      <c r="R1186" s="26">
        <v>7624.9</v>
      </c>
      <c r="S1186" s="26">
        <v>-1426.66</v>
      </c>
      <c r="T1186" s="26">
        <f t="shared" si="259"/>
        <v>40590.86</v>
      </c>
      <c r="U1186" s="27">
        <f t="shared" si="260"/>
        <v>1.35217054114258</v>
      </c>
      <c r="V1186" s="26">
        <f>INDEX(检修、备用和必开!B:B,MATCH(统调负荷!$C1186,检修、备用和必开!$A:$A,0))</f>
        <v>24712.8</v>
      </c>
      <c r="W1186" s="26">
        <f>INDEX(检修、备用和必开!C:C,MATCH(统调负荷!$C1186,检修、备用和必开!$A:$A,0))</f>
        <v>0</v>
      </c>
      <c r="X1186" s="26">
        <f>INDEX(检修、备用和必开!D:D,MATCH(统调负荷!$C1186,检修、备用和必开!$A:$A,0))</f>
        <v>10290</v>
      </c>
      <c r="Y1186" s="26">
        <f>INDEX(检修、备用和必开!E:E,MATCH(统调负荷!$C1186,检修、备用和必开!$A:$A,0))</f>
        <v>5717</v>
      </c>
      <c r="Z1186" s="26">
        <f>INDEX(检修、备用和必开!F:F,MATCH(统调负荷!$C1186,检修、备用和必开!$A:$A,0))</f>
        <v>980</v>
      </c>
      <c r="AA1186" s="26">
        <f t="shared" si="261"/>
        <v>68799.6</v>
      </c>
      <c r="AB1186" s="26">
        <v>446.74</v>
      </c>
      <c r="AC1186" s="26">
        <v>395.51</v>
      </c>
      <c r="AD1186" s="76">
        <f t="shared" si="262"/>
        <v>45670.3333333333</v>
      </c>
      <c r="AE1186" s="27">
        <f t="shared" si="263"/>
        <v>-1626.7</v>
      </c>
      <c r="AF1186" s="27">
        <f t="shared" si="264"/>
        <v>-2290.74</v>
      </c>
      <c r="AG1186" s="27">
        <f t="shared" si="265"/>
        <v>1038.2</v>
      </c>
      <c r="AH1186" s="27">
        <f t="shared" si="266"/>
        <v>-884.099999999999</v>
      </c>
      <c r="AI1186" s="27">
        <f t="shared" si="267"/>
        <v>738.9</v>
      </c>
      <c r="AJ1186" s="27">
        <f t="shared" si="268"/>
        <v>-228.96</v>
      </c>
      <c r="AK1186" s="26">
        <f>INDEX(检修、备用和必开!I:I,MATCH(统调负荷!$C1186,检修、备用和必开!$A:$A,0))</f>
        <v>7944.33747228379</v>
      </c>
    </row>
    <row r="1187" ht="13.8" spans="1:37">
      <c r="A1187" s="26">
        <f t="shared" si="256"/>
        <v>1</v>
      </c>
      <c r="B1187" s="26">
        <f t="shared" si="257"/>
        <v>8</v>
      </c>
      <c r="C1187" t="s">
        <v>34</v>
      </c>
      <c r="D1187" s="75">
        <v>0.34375</v>
      </c>
      <c r="E1187" s="26">
        <v>96005</v>
      </c>
      <c r="F1187" s="26">
        <v>50657.3</v>
      </c>
      <c r="G1187" s="26">
        <v>15571</v>
      </c>
      <c r="H1187" s="26">
        <v>23788.6</v>
      </c>
      <c r="I1187" s="26">
        <v>7411</v>
      </c>
      <c r="J1187" s="26">
        <v>-1422.9</v>
      </c>
      <c r="K1187" s="26">
        <f t="shared" si="269"/>
        <v>44940.3</v>
      </c>
      <c r="L1187" s="27">
        <f t="shared" si="258"/>
        <v>1.53091100860475</v>
      </c>
      <c r="M1187" s="75">
        <v>0.34375</v>
      </c>
      <c r="N1187" s="26">
        <v>95088</v>
      </c>
      <c r="O1187" s="26">
        <v>48931.87</v>
      </c>
      <c r="P1187" s="26">
        <v>16368.3</v>
      </c>
      <c r="Q1187" s="26">
        <v>22989.6</v>
      </c>
      <c r="R1187" s="26">
        <v>8171.78</v>
      </c>
      <c r="S1187" s="26">
        <v>-1373.55</v>
      </c>
      <c r="T1187" s="26">
        <f t="shared" si="259"/>
        <v>43214.87</v>
      </c>
      <c r="U1187" s="27">
        <f t="shared" si="260"/>
        <v>1.28585678275641</v>
      </c>
      <c r="V1187" s="26">
        <f>INDEX(检修、备用和必开!B:B,MATCH(统调负荷!$C1187,检修、备用和必开!$A:$A,0))</f>
        <v>24712.8</v>
      </c>
      <c r="W1187" s="26">
        <f>INDEX(检修、备用和必开!C:C,MATCH(统调负荷!$C1187,检修、备用和必开!$A:$A,0))</f>
        <v>0</v>
      </c>
      <c r="X1187" s="26">
        <f>INDEX(检修、备用和必开!D:D,MATCH(统调负荷!$C1187,检修、备用和必开!$A:$A,0))</f>
        <v>10290</v>
      </c>
      <c r="Y1187" s="26">
        <f>INDEX(检修、备用和必开!E:E,MATCH(统调负荷!$C1187,检修、备用和必开!$A:$A,0))</f>
        <v>5717</v>
      </c>
      <c r="Z1187" s="26">
        <f>INDEX(检修、备用和必开!F:F,MATCH(统调负荷!$C1187,检修、备用和必开!$A:$A,0))</f>
        <v>980</v>
      </c>
      <c r="AA1187" s="26">
        <f t="shared" si="261"/>
        <v>68799.6</v>
      </c>
      <c r="AB1187" s="26">
        <v>462.79</v>
      </c>
      <c r="AC1187" s="26">
        <v>505.87</v>
      </c>
      <c r="AD1187" s="76">
        <f t="shared" si="262"/>
        <v>45670.34375</v>
      </c>
      <c r="AE1187" s="27">
        <f t="shared" si="263"/>
        <v>-917</v>
      </c>
      <c r="AF1187" s="27">
        <f t="shared" si="264"/>
        <v>-1725.43</v>
      </c>
      <c r="AG1187" s="27">
        <f t="shared" si="265"/>
        <v>797.299999999999</v>
      </c>
      <c r="AH1187" s="27">
        <f t="shared" si="266"/>
        <v>-799</v>
      </c>
      <c r="AI1187" s="27">
        <f t="shared" si="267"/>
        <v>760.78</v>
      </c>
      <c r="AJ1187" s="27">
        <f t="shared" si="268"/>
        <v>49.3500000000001</v>
      </c>
      <c r="AK1187" s="26">
        <f>INDEX(检修、备用和必开!I:I,MATCH(统调负荷!$C1187,检修、备用和必开!$A:$A,0))</f>
        <v>7944.33747228379</v>
      </c>
    </row>
    <row r="1188" ht="13.8" spans="1:37">
      <c r="A1188" s="26">
        <f t="shared" si="256"/>
        <v>1</v>
      </c>
      <c r="B1188" s="26">
        <f t="shared" si="257"/>
        <v>8</v>
      </c>
      <c r="C1188" t="s">
        <v>34</v>
      </c>
      <c r="D1188" s="75">
        <v>0.354166666666667</v>
      </c>
      <c r="E1188" s="26">
        <v>98225</v>
      </c>
      <c r="F1188" s="26">
        <v>51677.3</v>
      </c>
      <c r="G1188" s="26">
        <v>15543</v>
      </c>
      <c r="H1188" s="26">
        <v>24443.6</v>
      </c>
      <c r="I1188" s="26">
        <v>7984</v>
      </c>
      <c r="J1188" s="26">
        <v>-1422.9</v>
      </c>
      <c r="K1188" s="26">
        <f t="shared" si="269"/>
        <v>45960.3</v>
      </c>
      <c r="L1188" s="27">
        <f t="shared" si="258"/>
        <v>1.496935398594</v>
      </c>
      <c r="M1188" s="75">
        <v>0.354166666666667</v>
      </c>
      <c r="N1188" s="26">
        <v>97079.4</v>
      </c>
      <c r="O1188" s="26">
        <v>48986.42</v>
      </c>
      <c r="P1188" s="26">
        <v>16829.9</v>
      </c>
      <c r="Q1188" s="26">
        <v>23977.8</v>
      </c>
      <c r="R1188" s="26">
        <v>8676.11</v>
      </c>
      <c r="S1188" s="26">
        <v>-1390.83</v>
      </c>
      <c r="T1188" s="26">
        <f t="shared" si="259"/>
        <v>43269.42</v>
      </c>
      <c r="U1188" s="27">
        <f t="shared" si="260"/>
        <v>1.28454714408782</v>
      </c>
      <c r="V1188" s="26">
        <f>INDEX(检修、备用和必开!B:B,MATCH(统调负荷!$C1188,检修、备用和必开!$A:$A,0))</f>
        <v>24712.8</v>
      </c>
      <c r="W1188" s="26">
        <f>INDEX(检修、备用和必开!C:C,MATCH(统调负荷!$C1188,检修、备用和必开!$A:$A,0))</f>
        <v>0</v>
      </c>
      <c r="X1188" s="26">
        <f>INDEX(检修、备用和必开!D:D,MATCH(统调负荷!$C1188,检修、备用和必开!$A:$A,0))</f>
        <v>10290</v>
      </c>
      <c r="Y1188" s="26">
        <f>INDEX(检修、备用和必开!E:E,MATCH(统调负荷!$C1188,检修、备用和必开!$A:$A,0))</f>
        <v>5717</v>
      </c>
      <c r="Z1188" s="26">
        <f>INDEX(检修、备用和必开!F:F,MATCH(统调负荷!$C1188,检修、备用和必开!$A:$A,0))</f>
        <v>980</v>
      </c>
      <c r="AA1188" s="26">
        <f t="shared" si="261"/>
        <v>68799.6</v>
      </c>
      <c r="AB1188" s="26">
        <v>467</v>
      </c>
      <c r="AC1188" s="26">
        <v>392.21</v>
      </c>
      <c r="AD1188" s="76">
        <f t="shared" si="262"/>
        <v>45670.3541666667</v>
      </c>
      <c r="AE1188" s="27">
        <f t="shared" si="263"/>
        <v>-1145.60000000001</v>
      </c>
      <c r="AF1188" s="27">
        <f t="shared" si="264"/>
        <v>-2690.88</v>
      </c>
      <c r="AG1188" s="27">
        <f t="shared" si="265"/>
        <v>1286.9</v>
      </c>
      <c r="AH1188" s="27">
        <f t="shared" si="266"/>
        <v>-465.799999999999</v>
      </c>
      <c r="AI1188" s="27">
        <f t="shared" si="267"/>
        <v>692.110000000001</v>
      </c>
      <c r="AJ1188" s="27">
        <f t="shared" si="268"/>
        <v>32.0700000000002</v>
      </c>
      <c r="AK1188" s="26">
        <f>INDEX(检修、备用和必开!I:I,MATCH(统调负荷!$C1188,检修、备用和必开!$A:$A,0))</f>
        <v>7944.33747228379</v>
      </c>
    </row>
    <row r="1189" ht="13.8" spans="1:37">
      <c r="A1189" s="26">
        <f t="shared" si="256"/>
        <v>1</v>
      </c>
      <c r="B1189" s="26">
        <f t="shared" si="257"/>
        <v>8</v>
      </c>
      <c r="C1189" t="s">
        <v>34</v>
      </c>
      <c r="D1189" s="75">
        <v>0.364583333333333</v>
      </c>
      <c r="E1189" s="26">
        <v>99495</v>
      </c>
      <c r="F1189" s="26">
        <v>52099.29</v>
      </c>
      <c r="G1189" s="26">
        <v>15543</v>
      </c>
      <c r="H1189" s="26">
        <v>24706.6</v>
      </c>
      <c r="I1189" s="26">
        <v>8569</v>
      </c>
      <c r="J1189" s="26">
        <v>-1422.89</v>
      </c>
      <c r="K1189" s="26">
        <f t="shared" si="269"/>
        <v>46382.29</v>
      </c>
      <c r="L1189" s="27">
        <f t="shared" si="258"/>
        <v>1.48331615364399</v>
      </c>
      <c r="M1189" s="75">
        <v>0.364583333333333</v>
      </c>
      <c r="N1189" s="26">
        <v>98006.9</v>
      </c>
      <c r="O1189" s="26">
        <v>49194.47</v>
      </c>
      <c r="P1189" s="26">
        <v>16426.6</v>
      </c>
      <c r="Q1189" s="26">
        <v>24444.9</v>
      </c>
      <c r="R1189" s="26">
        <v>9380.91</v>
      </c>
      <c r="S1189" s="26">
        <v>-1439.98</v>
      </c>
      <c r="T1189" s="26">
        <f t="shared" si="259"/>
        <v>43477.47</v>
      </c>
      <c r="U1189" s="27">
        <f t="shared" si="260"/>
        <v>1.2795766659655</v>
      </c>
      <c r="V1189" s="26">
        <f>INDEX(检修、备用和必开!B:B,MATCH(统调负荷!$C1189,检修、备用和必开!$A:$A,0))</f>
        <v>24712.8</v>
      </c>
      <c r="W1189" s="26">
        <f>INDEX(检修、备用和必开!C:C,MATCH(统调负荷!$C1189,检修、备用和必开!$A:$A,0))</f>
        <v>0</v>
      </c>
      <c r="X1189" s="26">
        <f>INDEX(检修、备用和必开!D:D,MATCH(统调负荷!$C1189,检修、备用和必开!$A:$A,0))</f>
        <v>10290</v>
      </c>
      <c r="Y1189" s="26">
        <f>INDEX(检修、备用和必开!E:E,MATCH(统调负荷!$C1189,检修、备用和必开!$A:$A,0))</f>
        <v>5717</v>
      </c>
      <c r="Z1189" s="26">
        <f>INDEX(检修、备用和必开!F:F,MATCH(统调负荷!$C1189,检修、备用和必开!$A:$A,0))</f>
        <v>980</v>
      </c>
      <c r="AA1189" s="26">
        <f t="shared" si="261"/>
        <v>68799.6</v>
      </c>
      <c r="AB1189" s="26">
        <v>484.04</v>
      </c>
      <c r="AC1189" s="26">
        <v>458.36</v>
      </c>
      <c r="AD1189" s="76">
        <f t="shared" si="262"/>
        <v>45670.3645833333</v>
      </c>
      <c r="AE1189" s="27">
        <f t="shared" si="263"/>
        <v>-1488.10000000001</v>
      </c>
      <c r="AF1189" s="27">
        <f t="shared" si="264"/>
        <v>-2904.82</v>
      </c>
      <c r="AG1189" s="27">
        <f t="shared" si="265"/>
        <v>883.599999999999</v>
      </c>
      <c r="AH1189" s="27">
        <f t="shared" si="266"/>
        <v>-261.699999999997</v>
      </c>
      <c r="AI1189" s="27">
        <f t="shared" si="267"/>
        <v>811.91</v>
      </c>
      <c r="AJ1189" s="27">
        <f t="shared" si="268"/>
        <v>-17.0899999999999</v>
      </c>
      <c r="AK1189" s="26">
        <f>INDEX(检修、备用和必开!I:I,MATCH(统调负荷!$C1189,检修、备用和必开!$A:$A,0))</f>
        <v>7944.33747228379</v>
      </c>
    </row>
    <row r="1190" ht="13.8" spans="1:37">
      <c r="A1190" s="26">
        <f t="shared" si="256"/>
        <v>1</v>
      </c>
      <c r="B1190" s="26">
        <f t="shared" si="257"/>
        <v>9</v>
      </c>
      <c r="C1190" t="s">
        <v>34</v>
      </c>
      <c r="D1190" s="75">
        <v>0.375</v>
      </c>
      <c r="E1190" s="26">
        <v>100205</v>
      </c>
      <c r="F1190" s="26">
        <v>51143.79</v>
      </c>
      <c r="G1190" s="26">
        <v>16077</v>
      </c>
      <c r="H1190" s="26">
        <v>25239.1</v>
      </c>
      <c r="I1190" s="26">
        <v>9168</v>
      </c>
      <c r="J1190" s="26">
        <v>-1422.89</v>
      </c>
      <c r="K1190" s="26">
        <f t="shared" si="269"/>
        <v>45426.79</v>
      </c>
      <c r="L1190" s="27">
        <f t="shared" si="258"/>
        <v>1.51451599375611</v>
      </c>
      <c r="M1190" s="75">
        <v>0.375</v>
      </c>
      <c r="N1190" s="26">
        <v>98867.4</v>
      </c>
      <c r="O1190" s="26">
        <v>47860.85</v>
      </c>
      <c r="P1190" s="26">
        <v>17055</v>
      </c>
      <c r="Q1190" s="26">
        <v>25301.2</v>
      </c>
      <c r="R1190" s="26">
        <v>10068.2</v>
      </c>
      <c r="S1190" s="26">
        <v>-1417.85</v>
      </c>
      <c r="T1190" s="26">
        <f t="shared" si="259"/>
        <v>42143.85</v>
      </c>
      <c r="U1190" s="27">
        <f t="shared" si="260"/>
        <v>1.31212184495321</v>
      </c>
      <c r="V1190" s="26">
        <f>INDEX(检修、备用和必开!B:B,MATCH(统调负荷!$C1190,检修、备用和必开!$A:$A,0))</f>
        <v>24712.8</v>
      </c>
      <c r="W1190" s="26">
        <f>INDEX(检修、备用和必开!C:C,MATCH(统调负荷!$C1190,检修、备用和必开!$A:$A,0))</f>
        <v>0</v>
      </c>
      <c r="X1190" s="26">
        <f>INDEX(检修、备用和必开!D:D,MATCH(统调负荷!$C1190,检修、备用和必开!$A:$A,0))</f>
        <v>10290</v>
      </c>
      <c r="Y1190" s="26">
        <f>INDEX(检修、备用和必开!E:E,MATCH(统调负荷!$C1190,检修、备用和必开!$A:$A,0))</f>
        <v>5717</v>
      </c>
      <c r="Z1190" s="26">
        <f>INDEX(检修、备用和必开!F:F,MATCH(统调负荷!$C1190,检修、备用和必开!$A:$A,0))</f>
        <v>980</v>
      </c>
      <c r="AA1190" s="26">
        <f t="shared" si="261"/>
        <v>68799.6</v>
      </c>
      <c r="AB1190" s="26">
        <v>497.08</v>
      </c>
      <c r="AC1190" s="26">
        <v>382.49</v>
      </c>
      <c r="AD1190" s="76">
        <f t="shared" si="262"/>
        <v>45670.375</v>
      </c>
      <c r="AE1190" s="27">
        <f t="shared" si="263"/>
        <v>-1337.60000000001</v>
      </c>
      <c r="AF1190" s="27">
        <f t="shared" si="264"/>
        <v>-3282.94</v>
      </c>
      <c r="AG1190" s="27">
        <f t="shared" si="265"/>
        <v>978</v>
      </c>
      <c r="AH1190" s="27">
        <f t="shared" si="266"/>
        <v>62.1000000000022</v>
      </c>
      <c r="AI1190" s="27">
        <f t="shared" si="267"/>
        <v>900.200000000001</v>
      </c>
      <c r="AJ1190" s="27">
        <f t="shared" si="268"/>
        <v>5.04000000000019</v>
      </c>
      <c r="AK1190" s="26">
        <f>INDEX(检修、备用和必开!I:I,MATCH(统调负荷!$C1190,检修、备用和必开!$A:$A,0))</f>
        <v>7944.33747228379</v>
      </c>
    </row>
    <row r="1191" ht="13.8" spans="1:37">
      <c r="A1191" s="26">
        <f t="shared" si="256"/>
        <v>1</v>
      </c>
      <c r="B1191" s="26">
        <f t="shared" si="257"/>
        <v>9</v>
      </c>
      <c r="C1191" t="s">
        <v>34</v>
      </c>
      <c r="D1191" s="75">
        <v>0.385416666666667</v>
      </c>
      <c r="E1191" s="26">
        <v>100525</v>
      </c>
      <c r="F1191" s="26">
        <v>51679.9</v>
      </c>
      <c r="G1191" s="26">
        <v>16044</v>
      </c>
      <c r="H1191" s="26">
        <v>24457</v>
      </c>
      <c r="I1191" s="26">
        <v>9767</v>
      </c>
      <c r="J1191" s="26">
        <v>-1422.9</v>
      </c>
      <c r="K1191" s="26">
        <f t="shared" si="269"/>
        <v>45962.9</v>
      </c>
      <c r="L1191" s="27">
        <f t="shared" si="258"/>
        <v>1.49685072090751</v>
      </c>
      <c r="M1191" s="75">
        <v>0.385416666666667</v>
      </c>
      <c r="N1191" s="26">
        <v>98924.3</v>
      </c>
      <c r="O1191" s="26">
        <v>47612.21</v>
      </c>
      <c r="P1191" s="26">
        <v>17476.2</v>
      </c>
      <c r="Q1191" s="26">
        <v>24449.9</v>
      </c>
      <c r="R1191" s="26">
        <v>10779.8</v>
      </c>
      <c r="S1191" s="26">
        <v>-1393.81</v>
      </c>
      <c r="T1191" s="26">
        <f t="shared" si="259"/>
        <v>41895.21</v>
      </c>
      <c r="U1191" s="27">
        <f t="shared" si="260"/>
        <v>1.31837353916943</v>
      </c>
      <c r="V1191" s="26">
        <f>INDEX(检修、备用和必开!B:B,MATCH(统调负荷!$C1191,检修、备用和必开!$A:$A,0))</f>
        <v>24712.8</v>
      </c>
      <c r="W1191" s="26">
        <f>INDEX(检修、备用和必开!C:C,MATCH(统调负荷!$C1191,检修、备用和必开!$A:$A,0))</f>
        <v>0</v>
      </c>
      <c r="X1191" s="26">
        <f>INDEX(检修、备用和必开!D:D,MATCH(统调负荷!$C1191,检修、备用和必开!$A:$A,0))</f>
        <v>10290</v>
      </c>
      <c r="Y1191" s="26">
        <f>INDEX(检修、备用和必开!E:E,MATCH(统调负荷!$C1191,检修、备用和必开!$A:$A,0))</f>
        <v>5717</v>
      </c>
      <c r="Z1191" s="26">
        <f>INDEX(检修、备用和必开!F:F,MATCH(统调负荷!$C1191,检修、备用和必开!$A:$A,0))</f>
        <v>980</v>
      </c>
      <c r="AA1191" s="26">
        <f t="shared" si="261"/>
        <v>68799.6</v>
      </c>
      <c r="AB1191" s="26">
        <v>553</v>
      </c>
      <c r="AC1191" s="26">
        <v>400.35</v>
      </c>
      <c r="AD1191" s="76">
        <f t="shared" si="262"/>
        <v>45670.3854166667</v>
      </c>
      <c r="AE1191" s="27">
        <f t="shared" si="263"/>
        <v>-1600.7</v>
      </c>
      <c r="AF1191" s="27">
        <f t="shared" si="264"/>
        <v>-4067.69</v>
      </c>
      <c r="AG1191" s="27">
        <f t="shared" si="265"/>
        <v>1432.2</v>
      </c>
      <c r="AH1191" s="27">
        <f t="shared" si="266"/>
        <v>-7.09999999999854</v>
      </c>
      <c r="AI1191" s="27">
        <f t="shared" si="267"/>
        <v>1012.8</v>
      </c>
      <c r="AJ1191" s="27">
        <f t="shared" si="268"/>
        <v>29.0900000000001</v>
      </c>
      <c r="AK1191" s="26">
        <f>INDEX(检修、备用和必开!I:I,MATCH(统调负荷!$C1191,检修、备用和必开!$A:$A,0))</f>
        <v>7944.33747228379</v>
      </c>
    </row>
    <row r="1192" ht="13.8" spans="1:37">
      <c r="A1192" s="26">
        <f t="shared" si="256"/>
        <v>1</v>
      </c>
      <c r="B1192" s="26">
        <f t="shared" si="257"/>
        <v>9</v>
      </c>
      <c r="C1192" t="s">
        <v>34</v>
      </c>
      <c r="D1192" s="75">
        <v>0.395833333333333</v>
      </c>
      <c r="E1192" s="26">
        <v>100685</v>
      </c>
      <c r="F1192" s="26">
        <v>51147</v>
      </c>
      <c r="G1192" s="26">
        <v>15954</v>
      </c>
      <c r="H1192" s="26">
        <v>24653.9</v>
      </c>
      <c r="I1192" s="26">
        <v>10353</v>
      </c>
      <c r="J1192" s="26">
        <v>-1422.9</v>
      </c>
      <c r="K1192" s="26">
        <f t="shared" si="269"/>
        <v>45430</v>
      </c>
      <c r="L1192" s="27">
        <f t="shared" si="258"/>
        <v>1.51440898084966</v>
      </c>
      <c r="M1192" s="75">
        <v>0.395833333333333</v>
      </c>
      <c r="N1192" s="26">
        <v>98682.4</v>
      </c>
      <c r="O1192" s="26">
        <v>45795.34</v>
      </c>
      <c r="P1192" s="26">
        <v>17713.3</v>
      </c>
      <c r="Q1192" s="26">
        <v>24897.4</v>
      </c>
      <c r="R1192" s="26">
        <v>11596.7</v>
      </c>
      <c r="S1192" s="26">
        <v>-1320.34</v>
      </c>
      <c r="T1192" s="26">
        <f t="shared" si="259"/>
        <v>40078.34</v>
      </c>
      <c r="U1192" s="27">
        <f t="shared" si="260"/>
        <v>1.3659294707747</v>
      </c>
      <c r="V1192" s="26">
        <f>INDEX(检修、备用和必开!B:B,MATCH(统调负荷!$C1192,检修、备用和必开!$A:$A,0))</f>
        <v>24712.8</v>
      </c>
      <c r="W1192" s="26">
        <f>INDEX(检修、备用和必开!C:C,MATCH(统调负荷!$C1192,检修、备用和必开!$A:$A,0))</f>
        <v>0</v>
      </c>
      <c r="X1192" s="26">
        <f>INDEX(检修、备用和必开!D:D,MATCH(统调负荷!$C1192,检修、备用和必开!$A:$A,0))</f>
        <v>10290</v>
      </c>
      <c r="Y1192" s="26">
        <f>INDEX(检修、备用和必开!E:E,MATCH(统调负荷!$C1192,检修、备用和必开!$A:$A,0))</f>
        <v>5717</v>
      </c>
      <c r="Z1192" s="26">
        <f>INDEX(检修、备用和必开!F:F,MATCH(统调负荷!$C1192,检修、备用和必开!$A:$A,0))</f>
        <v>980</v>
      </c>
      <c r="AA1192" s="26">
        <f t="shared" si="261"/>
        <v>68799.6</v>
      </c>
      <c r="AB1192" s="26">
        <v>534.67</v>
      </c>
      <c r="AC1192" s="26">
        <v>363.35</v>
      </c>
      <c r="AD1192" s="76">
        <f t="shared" si="262"/>
        <v>45670.3958333333</v>
      </c>
      <c r="AE1192" s="27">
        <f t="shared" si="263"/>
        <v>-2002.60000000001</v>
      </c>
      <c r="AF1192" s="27">
        <f t="shared" si="264"/>
        <v>-5351.66</v>
      </c>
      <c r="AG1192" s="27">
        <f t="shared" si="265"/>
        <v>1759.3</v>
      </c>
      <c r="AH1192" s="27">
        <f t="shared" si="266"/>
        <v>243.5</v>
      </c>
      <c r="AI1192" s="27">
        <f t="shared" si="267"/>
        <v>1243.7</v>
      </c>
      <c r="AJ1192" s="27">
        <f t="shared" si="268"/>
        <v>102.56</v>
      </c>
      <c r="AK1192" s="26">
        <f>INDEX(检修、备用和必开!I:I,MATCH(统调负荷!$C1192,检修、备用和必开!$A:$A,0))</f>
        <v>7944.33747228379</v>
      </c>
    </row>
    <row r="1193" ht="13.8" spans="1:37">
      <c r="A1193" s="26">
        <f t="shared" si="256"/>
        <v>1</v>
      </c>
      <c r="B1193" s="26">
        <f t="shared" si="257"/>
        <v>9</v>
      </c>
      <c r="C1193" t="s">
        <v>34</v>
      </c>
      <c r="D1193" s="75">
        <v>0.40625</v>
      </c>
      <c r="E1193" s="26">
        <v>100525</v>
      </c>
      <c r="F1193" s="26">
        <v>50298.4</v>
      </c>
      <c r="G1193" s="26">
        <v>15865</v>
      </c>
      <c r="H1193" s="26">
        <v>24875.5</v>
      </c>
      <c r="I1193" s="26">
        <v>10909</v>
      </c>
      <c r="J1193" s="26">
        <v>-1422.9</v>
      </c>
      <c r="K1193" s="26">
        <f t="shared" si="269"/>
        <v>44581.4</v>
      </c>
      <c r="L1193" s="27">
        <f t="shared" si="258"/>
        <v>1.5432355197459</v>
      </c>
      <c r="M1193" s="75">
        <v>0.40625</v>
      </c>
      <c r="N1193" s="26">
        <v>98630.2</v>
      </c>
      <c r="O1193" s="26">
        <v>44849.39</v>
      </c>
      <c r="P1193" s="26">
        <v>17644.2</v>
      </c>
      <c r="Q1193" s="26">
        <v>24971.9</v>
      </c>
      <c r="R1193" s="26">
        <v>12472.9</v>
      </c>
      <c r="S1193" s="26">
        <v>-1308.19</v>
      </c>
      <c r="T1193" s="26">
        <f t="shared" si="259"/>
        <v>39132.39</v>
      </c>
      <c r="U1193" s="27">
        <f t="shared" si="260"/>
        <v>1.39207351162095</v>
      </c>
      <c r="V1193" s="26">
        <f>INDEX(检修、备用和必开!B:B,MATCH(统调负荷!$C1193,检修、备用和必开!$A:$A,0))</f>
        <v>24712.8</v>
      </c>
      <c r="W1193" s="26">
        <f>INDEX(检修、备用和必开!C:C,MATCH(统调负荷!$C1193,检修、备用和必开!$A:$A,0))</f>
        <v>0</v>
      </c>
      <c r="X1193" s="26">
        <f>INDEX(检修、备用和必开!D:D,MATCH(统调负荷!$C1193,检修、备用和必开!$A:$A,0))</f>
        <v>10290</v>
      </c>
      <c r="Y1193" s="26">
        <f>INDEX(检修、备用和必开!E:E,MATCH(统调负荷!$C1193,检修、备用和必开!$A:$A,0))</f>
        <v>5717</v>
      </c>
      <c r="Z1193" s="26">
        <f>INDEX(检修、备用和必开!F:F,MATCH(统调负荷!$C1193,检修、备用和必开!$A:$A,0))</f>
        <v>980</v>
      </c>
      <c r="AA1193" s="26">
        <f t="shared" si="261"/>
        <v>68799.6</v>
      </c>
      <c r="AB1193" s="26">
        <v>491.88</v>
      </c>
      <c r="AC1193" s="26">
        <v>362.77</v>
      </c>
      <c r="AD1193" s="76">
        <f t="shared" si="262"/>
        <v>45670.40625</v>
      </c>
      <c r="AE1193" s="27">
        <f t="shared" si="263"/>
        <v>-1894.8</v>
      </c>
      <c r="AF1193" s="27">
        <f t="shared" si="264"/>
        <v>-5449.01</v>
      </c>
      <c r="AG1193" s="27">
        <f t="shared" si="265"/>
        <v>1779.2</v>
      </c>
      <c r="AH1193" s="27">
        <f t="shared" si="266"/>
        <v>96.4000000000015</v>
      </c>
      <c r="AI1193" s="27">
        <f t="shared" si="267"/>
        <v>1563.9</v>
      </c>
      <c r="AJ1193" s="27">
        <f t="shared" si="268"/>
        <v>114.71</v>
      </c>
      <c r="AK1193" s="26">
        <f>INDEX(检修、备用和必开!I:I,MATCH(统调负荷!$C1193,检修、备用和必开!$A:$A,0))</f>
        <v>7944.33747228379</v>
      </c>
    </row>
    <row r="1194" ht="13.8" spans="1:37">
      <c r="A1194" s="26">
        <f t="shared" si="256"/>
        <v>1</v>
      </c>
      <c r="B1194" s="26">
        <f t="shared" si="257"/>
        <v>10</v>
      </c>
      <c r="C1194" t="s">
        <v>34</v>
      </c>
      <c r="D1194" s="75">
        <v>0.416666666666667</v>
      </c>
      <c r="E1194" s="26">
        <v>99650</v>
      </c>
      <c r="F1194" s="26">
        <v>49455.9</v>
      </c>
      <c r="G1194" s="26">
        <v>15455</v>
      </c>
      <c r="H1194" s="26">
        <v>24709</v>
      </c>
      <c r="I1194" s="26">
        <v>11453</v>
      </c>
      <c r="J1194" s="26">
        <v>-1422.9</v>
      </c>
      <c r="K1194" s="26">
        <f t="shared" si="269"/>
        <v>43738.9</v>
      </c>
      <c r="L1194" s="27">
        <f t="shared" si="258"/>
        <v>1.57296136848435</v>
      </c>
      <c r="M1194" s="75">
        <v>0.416666666666667</v>
      </c>
      <c r="N1194" s="26">
        <v>97806.8</v>
      </c>
      <c r="O1194" s="26">
        <v>43409.34</v>
      </c>
      <c r="P1194" s="26">
        <v>17257.7</v>
      </c>
      <c r="Q1194" s="26">
        <v>25353.7</v>
      </c>
      <c r="R1194" s="26">
        <v>13133</v>
      </c>
      <c r="S1194" s="26">
        <v>-1346.94</v>
      </c>
      <c r="T1194" s="26">
        <f t="shared" si="259"/>
        <v>37692.34</v>
      </c>
      <c r="U1194" s="27">
        <f t="shared" si="260"/>
        <v>1.43385253824636</v>
      </c>
      <c r="V1194" s="26">
        <f>INDEX(检修、备用和必开!B:B,MATCH(统调负荷!$C1194,检修、备用和必开!$A:$A,0))</f>
        <v>24712.8</v>
      </c>
      <c r="W1194" s="26">
        <f>INDEX(检修、备用和必开!C:C,MATCH(统调负荷!$C1194,检修、备用和必开!$A:$A,0))</f>
        <v>0</v>
      </c>
      <c r="X1194" s="26">
        <f>INDEX(检修、备用和必开!D:D,MATCH(统调负荷!$C1194,检修、备用和必开!$A:$A,0))</f>
        <v>10290</v>
      </c>
      <c r="Y1194" s="26">
        <f>INDEX(检修、备用和必开!E:E,MATCH(统调负荷!$C1194,检修、备用和必开!$A:$A,0))</f>
        <v>5717</v>
      </c>
      <c r="Z1194" s="26">
        <f>INDEX(检修、备用和必开!F:F,MATCH(统调负荷!$C1194,检修、备用和必开!$A:$A,0))</f>
        <v>980</v>
      </c>
      <c r="AA1194" s="26">
        <f t="shared" si="261"/>
        <v>68799.6</v>
      </c>
      <c r="AB1194" s="26">
        <v>719.94</v>
      </c>
      <c r="AC1194" s="26">
        <v>356.93</v>
      </c>
      <c r="AD1194" s="76">
        <f t="shared" si="262"/>
        <v>45670.4166666667</v>
      </c>
      <c r="AE1194" s="27">
        <f t="shared" si="263"/>
        <v>-1843.2</v>
      </c>
      <c r="AF1194" s="27">
        <f t="shared" si="264"/>
        <v>-6046.56</v>
      </c>
      <c r="AG1194" s="27">
        <f t="shared" si="265"/>
        <v>1802.7</v>
      </c>
      <c r="AH1194" s="27">
        <f t="shared" si="266"/>
        <v>644.700000000001</v>
      </c>
      <c r="AI1194" s="27">
        <f t="shared" si="267"/>
        <v>1680</v>
      </c>
      <c r="AJ1194" s="27">
        <f t="shared" si="268"/>
        <v>75.96</v>
      </c>
      <c r="AK1194" s="26">
        <f>INDEX(检修、备用和必开!I:I,MATCH(统调负荷!$C1194,检修、备用和必开!$A:$A,0))</f>
        <v>7944.33747228379</v>
      </c>
    </row>
    <row r="1195" ht="13.8" spans="1:37">
      <c r="A1195" s="26">
        <f t="shared" si="256"/>
        <v>1</v>
      </c>
      <c r="B1195" s="26">
        <f t="shared" si="257"/>
        <v>10</v>
      </c>
      <c r="C1195" t="s">
        <v>34</v>
      </c>
      <c r="D1195" s="75">
        <v>0.427083333333333</v>
      </c>
      <c r="E1195" s="26">
        <v>97665</v>
      </c>
      <c r="F1195" s="26">
        <v>47505.1</v>
      </c>
      <c r="G1195" s="26">
        <v>14960</v>
      </c>
      <c r="H1195" s="26">
        <v>24666.8</v>
      </c>
      <c r="I1195" s="26">
        <v>11956</v>
      </c>
      <c r="J1195" s="26">
        <v>-1422.9</v>
      </c>
      <c r="K1195" s="26">
        <f t="shared" si="269"/>
        <v>41788.1</v>
      </c>
      <c r="L1195" s="27">
        <f t="shared" si="258"/>
        <v>1.64639215470433</v>
      </c>
      <c r="M1195" s="75">
        <v>0.427083333333333</v>
      </c>
      <c r="N1195" s="26">
        <v>95816.9</v>
      </c>
      <c r="O1195" s="26">
        <v>42285.98</v>
      </c>
      <c r="P1195" s="26">
        <v>16342.8</v>
      </c>
      <c r="Q1195" s="26">
        <v>24752.2</v>
      </c>
      <c r="R1195" s="26">
        <v>13744.3</v>
      </c>
      <c r="S1195" s="26">
        <v>-1308.38</v>
      </c>
      <c r="T1195" s="26">
        <f t="shared" si="259"/>
        <v>36568.98</v>
      </c>
      <c r="U1195" s="27">
        <f t="shared" si="260"/>
        <v>1.46822658111636</v>
      </c>
      <c r="V1195" s="26">
        <f>INDEX(检修、备用和必开!B:B,MATCH(统调负荷!$C1195,检修、备用和必开!$A:$A,0))</f>
        <v>24712.8</v>
      </c>
      <c r="W1195" s="26">
        <f>INDEX(检修、备用和必开!C:C,MATCH(统调负荷!$C1195,检修、备用和必开!$A:$A,0))</f>
        <v>0</v>
      </c>
      <c r="X1195" s="26">
        <f>INDEX(检修、备用和必开!D:D,MATCH(统调负荷!$C1195,检修、备用和必开!$A:$A,0))</f>
        <v>10290</v>
      </c>
      <c r="Y1195" s="26">
        <f>INDEX(检修、备用和必开!E:E,MATCH(统调负荷!$C1195,检修、备用和必开!$A:$A,0))</f>
        <v>5717</v>
      </c>
      <c r="Z1195" s="26">
        <f>INDEX(检修、备用和必开!F:F,MATCH(统调负荷!$C1195,检修、备用和必开!$A:$A,0))</f>
        <v>980</v>
      </c>
      <c r="AA1195" s="26">
        <f t="shared" si="261"/>
        <v>68799.6</v>
      </c>
      <c r="AB1195" s="26">
        <v>638.13</v>
      </c>
      <c r="AC1195" s="26">
        <v>353.29</v>
      </c>
      <c r="AD1195" s="76">
        <f t="shared" si="262"/>
        <v>45670.4270833333</v>
      </c>
      <c r="AE1195" s="27">
        <f t="shared" si="263"/>
        <v>-1848.10000000001</v>
      </c>
      <c r="AF1195" s="27">
        <f t="shared" si="264"/>
        <v>-5219.12</v>
      </c>
      <c r="AG1195" s="27">
        <f t="shared" si="265"/>
        <v>1382.8</v>
      </c>
      <c r="AH1195" s="27">
        <f t="shared" si="266"/>
        <v>85.4000000000015</v>
      </c>
      <c r="AI1195" s="27">
        <f t="shared" si="267"/>
        <v>1788.3</v>
      </c>
      <c r="AJ1195" s="27">
        <f t="shared" si="268"/>
        <v>114.52</v>
      </c>
      <c r="AK1195" s="26">
        <f>INDEX(检修、备用和必开!I:I,MATCH(统调负荷!$C1195,检修、备用和必开!$A:$A,0))</f>
        <v>7944.33747228379</v>
      </c>
    </row>
    <row r="1196" ht="13.8" spans="1:37">
      <c r="A1196" s="26">
        <f t="shared" si="256"/>
        <v>1</v>
      </c>
      <c r="B1196" s="26">
        <f t="shared" si="257"/>
        <v>10</v>
      </c>
      <c r="C1196" t="s">
        <v>34</v>
      </c>
      <c r="D1196" s="75">
        <v>0.4375</v>
      </c>
      <c r="E1196" s="26">
        <v>96815</v>
      </c>
      <c r="F1196" s="26">
        <v>46692.29</v>
      </c>
      <c r="G1196" s="26">
        <v>14654</v>
      </c>
      <c r="H1196" s="26">
        <v>24497.4</v>
      </c>
      <c r="I1196" s="26">
        <v>12394</v>
      </c>
      <c r="J1196" s="26">
        <v>-1422.69</v>
      </c>
      <c r="K1196" s="26">
        <f t="shared" si="269"/>
        <v>40975.29</v>
      </c>
      <c r="L1196" s="27">
        <f t="shared" si="258"/>
        <v>1.67905095973695</v>
      </c>
      <c r="M1196" s="75">
        <v>0.4375</v>
      </c>
      <c r="N1196" s="26">
        <v>95338</v>
      </c>
      <c r="O1196" s="26">
        <v>41687.99</v>
      </c>
      <c r="P1196" s="26">
        <v>15358.2</v>
      </c>
      <c r="Q1196" s="26">
        <v>25477.1</v>
      </c>
      <c r="R1196" s="26">
        <v>14163</v>
      </c>
      <c r="S1196" s="26">
        <v>-1348.29</v>
      </c>
      <c r="T1196" s="26">
        <f t="shared" si="259"/>
        <v>35970.99</v>
      </c>
      <c r="U1196" s="27">
        <f t="shared" si="260"/>
        <v>1.48720552672997</v>
      </c>
      <c r="V1196" s="26">
        <f>INDEX(检修、备用和必开!B:B,MATCH(统调负荷!$C1196,检修、备用和必开!$A:$A,0))</f>
        <v>24712.8</v>
      </c>
      <c r="W1196" s="26">
        <f>INDEX(检修、备用和必开!C:C,MATCH(统调负荷!$C1196,检修、备用和必开!$A:$A,0))</f>
        <v>0</v>
      </c>
      <c r="X1196" s="26">
        <f>INDEX(检修、备用和必开!D:D,MATCH(统调负荷!$C1196,检修、备用和必开!$A:$A,0))</f>
        <v>10290</v>
      </c>
      <c r="Y1196" s="26">
        <f>INDEX(检修、备用和必开!E:E,MATCH(统调负荷!$C1196,检修、备用和必开!$A:$A,0))</f>
        <v>5717</v>
      </c>
      <c r="Z1196" s="26">
        <f>INDEX(检修、备用和必开!F:F,MATCH(统调负荷!$C1196,检修、备用和必开!$A:$A,0))</f>
        <v>980</v>
      </c>
      <c r="AA1196" s="26">
        <f t="shared" si="261"/>
        <v>68799.6</v>
      </c>
      <c r="AB1196" s="26">
        <v>688.47</v>
      </c>
      <c r="AC1196" s="26">
        <v>334.61</v>
      </c>
      <c r="AD1196" s="76">
        <f t="shared" si="262"/>
        <v>45670.4375</v>
      </c>
      <c r="AE1196" s="27">
        <f t="shared" si="263"/>
        <v>-1477</v>
      </c>
      <c r="AF1196" s="27">
        <f t="shared" si="264"/>
        <v>-5004.3</v>
      </c>
      <c r="AG1196" s="27">
        <f t="shared" si="265"/>
        <v>704.200000000001</v>
      </c>
      <c r="AH1196" s="27">
        <f t="shared" si="266"/>
        <v>979.699999999997</v>
      </c>
      <c r="AI1196" s="27">
        <f t="shared" si="267"/>
        <v>1769</v>
      </c>
      <c r="AJ1196" s="27">
        <f t="shared" si="268"/>
        <v>74.4000000000001</v>
      </c>
      <c r="AK1196" s="26">
        <f>INDEX(检修、备用和必开!I:I,MATCH(统调负荷!$C1196,检修、备用和必开!$A:$A,0))</f>
        <v>7944.33747228379</v>
      </c>
    </row>
    <row r="1197" ht="13.8" spans="1:37">
      <c r="A1197" s="26">
        <f t="shared" si="256"/>
        <v>1</v>
      </c>
      <c r="B1197" s="26">
        <f t="shared" si="257"/>
        <v>10</v>
      </c>
      <c r="C1197" t="s">
        <v>34</v>
      </c>
      <c r="D1197" s="75">
        <v>0.447916666666667</v>
      </c>
      <c r="E1197" s="26">
        <v>96455</v>
      </c>
      <c r="F1197" s="26">
        <v>46055.2</v>
      </c>
      <c r="G1197" s="26">
        <v>14565</v>
      </c>
      <c r="H1197" s="26">
        <v>24476.7</v>
      </c>
      <c r="I1197" s="26">
        <v>12781</v>
      </c>
      <c r="J1197" s="26">
        <v>-1422.9</v>
      </c>
      <c r="K1197" s="26">
        <f t="shared" si="269"/>
        <v>40338.2</v>
      </c>
      <c r="L1197" s="27">
        <f t="shared" si="258"/>
        <v>1.7055694106331</v>
      </c>
      <c r="M1197" s="75">
        <v>0.447916666666667</v>
      </c>
      <c r="N1197" s="26">
        <v>95271.1</v>
      </c>
      <c r="O1197" s="26">
        <v>41622.18</v>
      </c>
      <c r="P1197" s="26">
        <v>15615.8</v>
      </c>
      <c r="Q1197" s="26">
        <v>24903.4</v>
      </c>
      <c r="R1197" s="26">
        <v>14507.4</v>
      </c>
      <c r="S1197" s="26">
        <v>-1377.68</v>
      </c>
      <c r="T1197" s="26">
        <f t="shared" si="259"/>
        <v>35905.18</v>
      </c>
      <c r="U1197" s="27">
        <f t="shared" si="260"/>
        <v>1.48932421088088</v>
      </c>
      <c r="V1197" s="26">
        <f>INDEX(检修、备用和必开!B:B,MATCH(统调负荷!$C1197,检修、备用和必开!$A:$A,0))</f>
        <v>24712.8</v>
      </c>
      <c r="W1197" s="26">
        <f>INDEX(检修、备用和必开!C:C,MATCH(统调负荷!$C1197,检修、备用和必开!$A:$A,0))</f>
        <v>0</v>
      </c>
      <c r="X1197" s="26">
        <f>INDEX(检修、备用和必开!D:D,MATCH(统调负荷!$C1197,检修、备用和必开!$A:$A,0))</f>
        <v>10290</v>
      </c>
      <c r="Y1197" s="26">
        <f>INDEX(检修、备用和必开!E:E,MATCH(统调负荷!$C1197,检修、备用和必开!$A:$A,0))</f>
        <v>5717</v>
      </c>
      <c r="Z1197" s="26">
        <f>INDEX(检修、备用和必开!F:F,MATCH(统调负荷!$C1197,检修、备用和必开!$A:$A,0))</f>
        <v>980</v>
      </c>
      <c r="AA1197" s="26">
        <f t="shared" si="261"/>
        <v>68799.6</v>
      </c>
      <c r="AB1197" s="26">
        <v>439.66</v>
      </c>
      <c r="AC1197" s="26">
        <v>326.68</v>
      </c>
      <c r="AD1197" s="76">
        <f t="shared" si="262"/>
        <v>45670.4479166667</v>
      </c>
      <c r="AE1197" s="27">
        <f t="shared" si="263"/>
        <v>-1183.89999999999</v>
      </c>
      <c r="AF1197" s="27">
        <f t="shared" si="264"/>
        <v>-4433.02</v>
      </c>
      <c r="AG1197" s="27">
        <f t="shared" si="265"/>
        <v>1050.8</v>
      </c>
      <c r="AH1197" s="27">
        <f t="shared" si="266"/>
        <v>426.700000000001</v>
      </c>
      <c r="AI1197" s="27">
        <f t="shared" si="267"/>
        <v>1726.4</v>
      </c>
      <c r="AJ1197" s="27">
        <f t="shared" si="268"/>
        <v>45.22</v>
      </c>
      <c r="AK1197" s="26">
        <f>INDEX(检修、备用和必开!I:I,MATCH(统调负荷!$C1197,检修、备用和必开!$A:$A,0))</f>
        <v>7944.33747228379</v>
      </c>
    </row>
    <row r="1198" ht="13.8" spans="1:37">
      <c r="A1198" s="26">
        <f t="shared" si="256"/>
        <v>1</v>
      </c>
      <c r="B1198" s="26">
        <f t="shared" si="257"/>
        <v>11</v>
      </c>
      <c r="C1198" t="s">
        <v>34</v>
      </c>
      <c r="D1198" s="75">
        <v>0.458333333333333</v>
      </c>
      <c r="E1198" s="26">
        <v>95940</v>
      </c>
      <c r="F1198" s="26">
        <v>45835.1</v>
      </c>
      <c r="G1198" s="26">
        <v>14033</v>
      </c>
      <c r="H1198" s="26">
        <v>24403.8</v>
      </c>
      <c r="I1198" s="26">
        <v>13091</v>
      </c>
      <c r="J1198" s="26">
        <v>-1422.9</v>
      </c>
      <c r="K1198" s="26">
        <f t="shared" si="269"/>
        <v>40118.1</v>
      </c>
      <c r="L1198" s="27">
        <f t="shared" si="258"/>
        <v>1.71492667898031</v>
      </c>
      <c r="M1198" s="75">
        <v>0.458333333333333</v>
      </c>
      <c r="N1198" s="26">
        <v>94608.8</v>
      </c>
      <c r="O1198" s="26">
        <v>41681.45</v>
      </c>
      <c r="P1198" s="26">
        <v>14632.3</v>
      </c>
      <c r="Q1198" s="26">
        <v>24785.1</v>
      </c>
      <c r="R1198" s="26">
        <v>14892.8</v>
      </c>
      <c r="S1198" s="26">
        <v>-1382.85</v>
      </c>
      <c r="T1198" s="26">
        <f t="shared" si="259"/>
        <v>35964.45</v>
      </c>
      <c r="U1198" s="27">
        <f t="shared" si="260"/>
        <v>1.48741580539818</v>
      </c>
      <c r="V1198" s="26">
        <f>INDEX(检修、备用和必开!B:B,MATCH(统调负荷!$C1198,检修、备用和必开!$A:$A,0))</f>
        <v>24712.8</v>
      </c>
      <c r="W1198" s="26">
        <f>INDEX(检修、备用和必开!C:C,MATCH(统调负荷!$C1198,检修、备用和必开!$A:$A,0))</f>
        <v>0</v>
      </c>
      <c r="X1198" s="26">
        <f>INDEX(检修、备用和必开!D:D,MATCH(统调负荷!$C1198,检修、备用和必开!$A:$A,0))</f>
        <v>10290</v>
      </c>
      <c r="Y1198" s="26">
        <f>INDEX(检修、备用和必开!E:E,MATCH(统调负荷!$C1198,检修、备用和必开!$A:$A,0))</f>
        <v>5717</v>
      </c>
      <c r="Z1198" s="26">
        <f>INDEX(检修、备用和必开!F:F,MATCH(统调负荷!$C1198,检修、备用和必开!$A:$A,0))</f>
        <v>980</v>
      </c>
      <c r="AA1198" s="26">
        <f t="shared" si="261"/>
        <v>68799.6</v>
      </c>
      <c r="AB1198" s="26">
        <v>402.06</v>
      </c>
      <c r="AC1198" s="26">
        <v>337.43</v>
      </c>
      <c r="AD1198" s="76">
        <f t="shared" si="262"/>
        <v>45670.4583333333</v>
      </c>
      <c r="AE1198" s="27">
        <f t="shared" si="263"/>
        <v>-1331.2</v>
      </c>
      <c r="AF1198" s="27">
        <f t="shared" si="264"/>
        <v>-4153.65</v>
      </c>
      <c r="AG1198" s="27">
        <f t="shared" si="265"/>
        <v>599.299999999999</v>
      </c>
      <c r="AH1198" s="27">
        <f t="shared" si="266"/>
        <v>381.299999999999</v>
      </c>
      <c r="AI1198" s="27">
        <f t="shared" si="267"/>
        <v>1801.8</v>
      </c>
      <c r="AJ1198" s="27">
        <f t="shared" si="268"/>
        <v>40.0500000000002</v>
      </c>
      <c r="AK1198" s="26">
        <f>INDEX(检修、备用和必开!I:I,MATCH(统调负荷!$C1198,检修、备用和必开!$A:$A,0))</f>
        <v>7944.33747228379</v>
      </c>
    </row>
    <row r="1199" ht="13.8" spans="1:37">
      <c r="A1199" s="26">
        <f t="shared" si="256"/>
        <v>1</v>
      </c>
      <c r="B1199" s="26">
        <f t="shared" si="257"/>
        <v>11</v>
      </c>
      <c r="C1199" t="s">
        <v>34</v>
      </c>
      <c r="D1199" s="75">
        <v>0.46875</v>
      </c>
      <c r="E1199" s="26">
        <v>95500</v>
      </c>
      <c r="F1199" s="26">
        <v>44548.5</v>
      </c>
      <c r="G1199" s="26">
        <v>14533</v>
      </c>
      <c r="H1199" s="26">
        <v>24480.2</v>
      </c>
      <c r="I1199" s="26">
        <v>13361</v>
      </c>
      <c r="J1199" s="26">
        <v>-1422.7</v>
      </c>
      <c r="K1199" s="26">
        <f t="shared" si="269"/>
        <v>38831.5</v>
      </c>
      <c r="L1199" s="27">
        <f t="shared" si="258"/>
        <v>1.7717471640292</v>
      </c>
      <c r="M1199" s="75">
        <v>0.46875</v>
      </c>
      <c r="N1199" s="26">
        <v>94290.4</v>
      </c>
      <c r="O1199" s="26">
        <v>40304.62</v>
      </c>
      <c r="P1199" s="26">
        <v>15484.3</v>
      </c>
      <c r="Q1199" s="26">
        <v>24697.8</v>
      </c>
      <c r="R1199" s="26">
        <v>15147.6</v>
      </c>
      <c r="S1199" s="26">
        <v>-1343.92</v>
      </c>
      <c r="T1199" s="26">
        <f t="shared" si="259"/>
        <v>34587.62</v>
      </c>
      <c r="U1199" s="27">
        <f t="shared" si="260"/>
        <v>1.5330492125028</v>
      </c>
      <c r="V1199" s="26">
        <f>INDEX(检修、备用和必开!B:B,MATCH(统调负荷!$C1199,检修、备用和必开!$A:$A,0))</f>
        <v>24712.8</v>
      </c>
      <c r="W1199" s="26">
        <f>INDEX(检修、备用和必开!C:C,MATCH(统调负荷!$C1199,检修、备用和必开!$A:$A,0))</f>
        <v>0</v>
      </c>
      <c r="X1199" s="26">
        <f>INDEX(检修、备用和必开!D:D,MATCH(统调负荷!$C1199,检修、备用和必开!$A:$A,0))</f>
        <v>10290</v>
      </c>
      <c r="Y1199" s="26">
        <f>INDEX(检修、备用和必开!E:E,MATCH(统调负荷!$C1199,检修、备用和必开!$A:$A,0))</f>
        <v>5717</v>
      </c>
      <c r="Z1199" s="26">
        <f>INDEX(检修、备用和必开!F:F,MATCH(统调负荷!$C1199,检修、备用和必开!$A:$A,0))</f>
        <v>980</v>
      </c>
      <c r="AA1199" s="26">
        <f t="shared" si="261"/>
        <v>68799.6</v>
      </c>
      <c r="AB1199" s="26">
        <v>392.28</v>
      </c>
      <c r="AC1199" s="26">
        <v>302.27</v>
      </c>
      <c r="AD1199" s="76">
        <f t="shared" si="262"/>
        <v>45670.46875</v>
      </c>
      <c r="AE1199" s="27">
        <f t="shared" si="263"/>
        <v>-1209.60000000001</v>
      </c>
      <c r="AF1199" s="27">
        <f t="shared" si="264"/>
        <v>-4243.88</v>
      </c>
      <c r="AG1199" s="27">
        <f t="shared" si="265"/>
        <v>951.299999999999</v>
      </c>
      <c r="AH1199" s="27">
        <f t="shared" si="266"/>
        <v>217.599999999999</v>
      </c>
      <c r="AI1199" s="27">
        <f t="shared" si="267"/>
        <v>1786.6</v>
      </c>
      <c r="AJ1199" s="27">
        <f t="shared" si="268"/>
        <v>78.78</v>
      </c>
      <c r="AK1199" s="26">
        <f>INDEX(检修、备用和必开!I:I,MATCH(统调负荷!$C1199,检修、备用和必开!$A:$A,0))</f>
        <v>7944.33747228379</v>
      </c>
    </row>
    <row r="1200" ht="13.8" spans="1:37">
      <c r="A1200" s="26">
        <f t="shared" si="256"/>
        <v>1</v>
      </c>
      <c r="B1200" s="26">
        <f t="shared" si="257"/>
        <v>11</v>
      </c>
      <c r="C1200" t="s">
        <v>34</v>
      </c>
      <c r="D1200" s="75">
        <v>0.479166666666667</v>
      </c>
      <c r="E1200" s="26">
        <v>93340</v>
      </c>
      <c r="F1200" s="26">
        <v>42684.1</v>
      </c>
      <c r="G1200" s="26">
        <v>14751</v>
      </c>
      <c r="H1200" s="26">
        <v>23752.6</v>
      </c>
      <c r="I1200" s="26">
        <v>13575</v>
      </c>
      <c r="J1200" s="26">
        <v>-1422.7</v>
      </c>
      <c r="K1200" s="26">
        <f t="shared" si="269"/>
        <v>36967.1</v>
      </c>
      <c r="L1200" s="27">
        <f t="shared" si="258"/>
        <v>1.86110352178018</v>
      </c>
      <c r="M1200" s="75">
        <v>0.479166666666667</v>
      </c>
      <c r="N1200" s="26">
        <v>92525.8</v>
      </c>
      <c r="O1200" s="26">
        <v>39150.53</v>
      </c>
      <c r="P1200" s="26">
        <v>15446.6</v>
      </c>
      <c r="Q1200" s="26">
        <v>23989.8</v>
      </c>
      <c r="R1200" s="26">
        <v>15264.8</v>
      </c>
      <c r="S1200" s="26">
        <v>-1325.93</v>
      </c>
      <c r="T1200" s="26">
        <f t="shared" si="259"/>
        <v>33433.53</v>
      </c>
      <c r="U1200" s="27">
        <f t="shared" si="260"/>
        <v>1.57351430682747</v>
      </c>
      <c r="V1200" s="26">
        <f>INDEX(检修、备用和必开!B:B,MATCH(统调负荷!$C1200,检修、备用和必开!$A:$A,0))</f>
        <v>24712.8</v>
      </c>
      <c r="W1200" s="26">
        <f>INDEX(检修、备用和必开!C:C,MATCH(统调负荷!$C1200,检修、备用和必开!$A:$A,0))</f>
        <v>0</v>
      </c>
      <c r="X1200" s="26">
        <f>INDEX(检修、备用和必开!D:D,MATCH(统调负荷!$C1200,检修、备用和必开!$A:$A,0))</f>
        <v>10290</v>
      </c>
      <c r="Y1200" s="26">
        <f>INDEX(检修、备用和必开!E:E,MATCH(统调负荷!$C1200,检修、备用和必开!$A:$A,0))</f>
        <v>5717</v>
      </c>
      <c r="Z1200" s="26">
        <f>INDEX(检修、备用和必开!F:F,MATCH(统调负荷!$C1200,检修、备用和必开!$A:$A,0))</f>
        <v>980</v>
      </c>
      <c r="AA1200" s="26">
        <f t="shared" si="261"/>
        <v>68799.6</v>
      </c>
      <c r="AB1200" s="26">
        <v>338.05</v>
      </c>
      <c r="AC1200" s="26">
        <v>312.11</v>
      </c>
      <c r="AD1200" s="76">
        <f t="shared" si="262"/>
        <v>45670.4791666667</v>
      </c>
      <c r="AE1200" s="27">
        <f t="shared" si="263"/>
        <v>-814.199999999997</v>
      </c>
      <c r="AF1200" s="27">
        <f t="shared" si="264"/>
        <v>-3533.57</v>
      </c>
      <c r="AG1200" s="27">
        <f t="shared" si="265"/>
        <v>695.6</v>
      </c>
      <c r="AH1200" s="27">
        <f t="shared" si="266"/>
        <v>237.200000000001</v>
      </c>
      <c r="AI1200" s="27">
        <f t="shared" si="267"/>
        <v>1689.8</v>
      </c>
      <c r="AJ1200" s="27">
        <f t="shared" si="268"/>
        <v>96.77</v>
      </c>
      <c r="AK1200" s="26">
        <f>INDEX(检修、备用和必开!I:I,MATCH(统调负荷!$C1200,检修、备用和必开!$A:$A,0))</f>
        <v>7944.33747228379</v>
      </c>
    </row>
    <row r="1201" ht="13.8" spans="1:37">
      <c r="A1201" s="26">
        <f t="shared" si="256"/>
        <v>1</v>
      </c>
      <c r="B1201" s="26">
        <f t="shared" si="257"/>
        <v>11</v>
      </c>
      <c r="C1201" t="s">
        <v>34</v>
      </c>
      <c r="D1201" s="75">
        <v>0.489583333333333</v>
      </c>
      <c r="E1201" s="26">
        <v>90230</v>
      </c>
      <c r="F1201" s="26">
        <v>40811.9</v>
      </c>
      <c r="G1201" s="26">
        <v>14175</v>
      </c>
      <c r="H1201" s="26">
        <v>22993</v>
      </c>
      <c r="I1201" s="26">
        <v>13673</v>
      </c>
      <c r="J1201" s="26">
        <v>-1422.9</v>
      </c>
      <c r="K1201" s="26">
        <f t="shared" si="269"/>
        <v>35094.9</v>
      </c>
      <c r="L1201" s="27">
        <f t="shared" si="258"/>
        <v>1.96038740671721</v>
      </c>
      <c r="M1201" s="75">
        <v>0.489583333333333</v>
      </c>
      <c r="N1201" s="26">
        <v>90150</v>
      </c>
      <c r="O1201" s="26">
        <v>37387.49</v>
      </c>
      <c r="P1201" s="26">
        <v>15279.9</v>
      </c>
      <c r="Q1201" s="26">
        <v>23369.5</v>
      </c>
      <c r="R1201" s="26">
        <v>15470.7</v>
      </c>
      <c r="S1201" s="26">
        <v>-1357.59</v>
      </c>
      <c r="T1201" s="26">
        <f t="shared" si="259"/>
        <v>31670.49</v>
      </c>
      <c r="U1201" s="27">
        <f t="shared" si="260"/>
        <v>1.63962813589641</v>
      </c>
      <c r="V1201" s="26">
        <f>INDEX(检修、备用和必开!B:B,MATCH(统调负荷!$C1201,检修、备用和必开!$A:$A,0))</f>
        <v>24712.8</v>
      </c>
      <c r="W1201" s="26">
        <f>INDEX(检修、备用和必开!C:C,MATCH(统调负荷!$C1201,检修、备用和必开!$A:$A,0))</f>
        <v>0</v>
      </c>
      <c r="X1201" s="26">
        <f>INDEX(检修、备用和必开!D:D,MATCH(统调负荷!$C1201,检修、备用和必开!$A:$A,0))</f>
        <v>10290</v>
      </c>
      <c r="Y1201" s="26">
        <f>INDEX(检修、备用和必开!E:E,MATCH(统调负荷!$C1201,检修、备用和必开!$A:$A,0))</f>
        <v>5717</v>
      </c>
      <c r="Z1201" s="26">
        <f>INDEX(检修、备用和必开!F:F,MATCH(统调负荷!$C1201,检修、备用和必开!$A:$A,0))</f>
        <v>980</v>
      </c>
      <c r="AA1201" s="26">
        <f t="shared" si="261"/>
        <v>68799.6</v>
      </c>
      <c r="AB1201" s="26">
        <v>322.84</v>
      </c>
      <c r="AC1201" s="26">
        <v>301.03</v>
      </c>
      <c r="AD1201" s="76">
        <f t="shared" si="262"/>
        <v>45670.4895833333</v>
      </c>
      <c r="AE1201" s="27">
        <f t="shared" si="263"/>
        <v>-80</v>
      </c>
      <c r="AF1201" s="27">
        <f t="shared" si="264"/>
        <v>-3424.41</v>
      </c>
      <c r="AG1201" s="27">
        <f t="shared" si="265"/>
        <v>1104.9</v>
      </c>
      <c r="AH1201" s="27">
        <f t="shared" si="266"/>
        <v>376.5</v>
      </c>
      <c r="AI1201" s="27">
        <f t="shared" si="267"/>
        <v>1797.7</v>
      </c>
      <c r="AJ1201" s="27">
        <f t="shared" si="268"/>
        <v>65.3100000000002</v>
      </c>
      <c r="AK1201" s="26">
        <f>INDEX(检修、备用和必开!I:I,MATCH(统调负荷!$C1201,检修、备用和必开!$A:$A,0))</f>
        <v>7944.33747228379</v>
      </c>
    </row>
    <row r="1202" ht="13.8" spans="1:37">
      <c r="A1202" s="26">
        <f t="shared" si="256"/>
        <v>1</v>
      </c>
      <c r="B1202" s="26">
        <f t="shared" si="257"/>
        <v>12</v>
      </c>
      <c r="C1202" t="s">
        <v>34</v>
      </c>
      <c r="D1202" s="75">
        <v>0.5</v>
      </c>
      <c r="E1202" s="26">
        <v>84325</v>
      </c>
      <c r="F1202" s="26">
        <v>36375.5</v>
      </c>
      <c r="G1202" s="26">
        <v>13300</v>
      </c>
      <c r="H1202" s="26">
        <v>22317.4</v>
      </c>
      <c r="I1202" s="26">
        <v>13755</v>
      </c>
      <c r="J1202" s="26">
        <v>-1422.9</v>
      </c>
      <c r="K1202" s="26">
        <f t="shared" si="269"/>
        <v>30658.5</v>
      </c>
      <c r="L1202" s="27">
        <f t="shared" si="258"/>
        <v>2.24406282107735</v>
      </c>
      <c r="M1202" s="75">
        <v>0.5</v>
      </c>
      <c r="N1202" s="26">
        <v>83894.9</v>
      </c>
      <c r="O1202" s="26">
        <v>33308.29</v>
      </c>
      <c r="P1202" s="26">
        <v>14725.6</v>
      </c>
      <c r="Q1202" s="26">
        <v>21766.8</v>
      </c>
      <c r="R1202" s="26">
        <v>15483.1</v>
      </c>
      <c r="S1202" s="26">
        <v>-1388.89</v>
      </c>
      <c r="T1202" s="26">
        <f t="shared" si="259"/>
        <v>27591.29</v>
      </c>
      <c r="U1202" s="27">
        <f t="shared" si="260"/>
        <v>1.81618946978838</v>
      </c>
      <c r="V1202" s="26">
        <f>INDEX(检修、备用和必开!B:B,MATCH(统调负荷!$C1202,检修、备用和必开!$A:$A,0))</f>
        <v>24712.8</v>
      </c>
      <c r="W1202" s="26">
        <f>INDEX(检修、备用和必开!C:C,MATCH(统调负荷!$C1202,检修、备用和必开!$A:$A,0))</f>
        <v>0</v>
      </c>
      <c r="X1202" s="26">
        <f>INDEX(检修、备用和必开!D:D,MATCH(统调负荷!$C1202,检修、备用和必开!$A:$A,0))</f>
        <v>10290</v>
      </c>
      <c r="Y1202" s="26">
        <f>INDEX(检修、备用和必开!E:E,MATCH(统调负荷!$C1202,检修、备用和必开!$A:$A,0))</f>
        <v>5717</v>
      </c>
      <c r="Z1202" s="26">
        <f>INDEX(检修、备用和必开!F:F,MATCH(统调负荷!$C1202,检修、备用和必开!$A:$A,0))</f>
        <v>980</v>
      </c>
      <c r="AA1202" s="26">
        <f t="shared" si="261"/>
        <v>68799.6</v>
      </c>
      <c r="AB1202" s="26">
        <v>293.27</v>
      </c>
      <c r="AC1202" s="26">
        <v>0</v>
      </c>
      <c r="AD1202" s="76">
        <f t="shared" si="262"/>
        <v>45670.5</v>
      </c>
      <c r="AE1202" s="27">
        <f t="shared" si="263"/>
        <v>-430.100000000006</v>
      </c>
      <c r="AF1202" s="27">
        <f t="shared" si="264"/>
        <v>-3067.21</v>
      </c>
      <c r="AG1202" s="27">
        <f t="shared" si="265"/>
        <v>1425.6</v>
      </c>
      <c r="AH1202" s="27">
        <f t="shared" si="266"/>
        <v>-550.600000000002</v>
      </c>
      <c r="AI1202" s="27">
        <f t="shared" si="267"/>
        <v>1728.1</v>
      </c>
      <c r="AJ1202" s="27">
        <f t="shared" si="268"/>
        <v>34.01</v>
      </c>
      <c r="AK1202" s="26">
        <f>INDEX(检修、备用和必开!I:I,MATCH(统调负荷!$C1202,检修、备用和必开!$A:$A,0))</f>
        <v>7944.33747228379</v>
      </c>
    </row>
    <row r="1203" ht="13.8" spans="1:37">
      <c r="A1203" s="26">
        <f t="shared" si="256"/>
        <v>1</v>
      </c>
      <c r="B1203" s="26">
        <f t="shared" si="257"/>
        <v>12</v>
      </c>
      <c r="C1203" t="s">
        <v>34</v>
      </c>
      <c r="D1203" s="75">
        <v>0.510416666666667</v>
      </c>
      <c r="E1203" s="26">
        <v>84735</v>
      </c>
      <c r="F1203" s="26">
        <v>37170.49</v>
      </c>
      <c r="G1203" s="26">
        <v>12884</v>
      </c>
      <c r="H1203" s="26">
        <v>22294.4</v>
      </c>
      <c r="I1203" s="26">
        <v>13809</v>
      </c>
      <c r="J1203" s="26">
        <v>-1422.89</v>
      </c>
      <c r="K1203" s="26">
        <f t="shared" si="269"/>
        <v>31453.49</v>
      </c>
      <c r="L1203" s="27">
        <f t="shared" si="258"/>
        <v>2.18734391636667</v>
      </c>
      <c r="M1203" s="75">
        <v>0.510416666666667</v>
      </c>
      <c r="N1203" s="26">
        <v>84653.4</v>
      </c>
      <c r="O1203" s="26">
        <v>33693.8</v>
      </c>
      <c r="P1203" s="26">
        <v>15109.8</v>
      </c>
      <c r="Q1203" s="26">
        <v>21970.4</v>
      </c>
      <c r="R1203" s="26">
        <v>15225.6</v>
      </c>
      <c r="S1203" s="26">
        <v>-1346.2</v>
      </c>
      <c r="T1203" s="26">
        <f t="shared" si="259"/>
        <v>27976.8</v>
      </c>
      <c r="U1203" s="27">
        <f t="shared" si="260"/>
        <v>1.79789269026937</v>
      </c>
      <c r="V1203" s="26">
        <f>INDEX(检修、备用和必开!B:B,MATCH(统调负荷!$C1203,检修、备用和必开!$A:$A,0))</f>
        <v>24712.8</v>
      </c>
      <c r="W1203" s="26">
        <f>INDEX(检修、备用和必开!C:C,MATCH(统调负荷!$C1203,检修、备用和必开!$A:$A,0))</f>
        <v>0</v>
      </c>
      <c r="X1203" s="26">
        <f>INDEX(检修、备用和必开!D:D,MATCH(统调负荷!$C1203,检修、备用和必开!$A:$A,0))</f>
        <v>10290</v>
      </c>
      <c r="Y1203" s="26">
        <f>INDEX(检修、备用和必开!E:E,MATCH(统调负荷!$C1203,检修、备用和必开!$A:$A,0))</f>
        <v>5717</v>
      </c>
      <c r="Z1203" s="26">
        <f>INDEX(检修、备用和必开!F:F,MATCH(统调负荷!$C1203,检修、备用和必开!$A:$A,0))</f>
        <v>980</v>
      </c>
      <c r="AA1203" s="26">
        <f t="shared" si="261"/>
        <v>68799.6</v>
      </c>
      <c r="AB1203" s="26">
        <v>303.5</v>
      </c>
      <c r="AC1203" s="26">
        <v>292.89</v>
      </c>
      <c r="AD1203" s="76">
        <f t="shared" si="262"/>
        <v>45670.5104166667</v>
      </c>
      <c r="AE1203" s="27">
        <f t="shared" si="263"/>
        <v>-81.6000000000058</v>
      </c>
      <c r="AF1203" s="27">
        <f t="shared" si="264"/>
        <v>-3476.69</v>
      </c>
      <c r="AG1203" s="27">
        <f t="shared" si="265"/>
        <v>2225.8</v>
      </c>
      <c r="AH1203" s="27">
        <f t="shared" si="266"/>
        <v>-324</v>
      </c>
      <c r="AI1203" s="27">
        <f t="shared" si="267"/>
        <v>1416.6</v>
      </c>
      <c r="AJ1203" s="27">
        <f t="shared" si="268"/>
        <v>76.6900000000001</v>
      </c>
      <c r="AK1203" s="26">
        <f>INDEX(检修、备用和必开!I:I,MATCH(统调负荷!$C1203,检修、备用和必开!$A:$A,0))</f>
        <v>7944.33747228379</v>
      </c>
    </row>
    <row r="1204" ht="13.8" spans="1:37">
      <c r="A1204" s="26">
        <f t="shared" si="256"/>
        <v>1</v>
      </c>
      <c r="B1204" s="26">
        <f t="shared" si="257"/>
        <v>12</v>
      </c>
      <c r="C1204" t="s">
        <v>34</v>
      </c>
      <c r="D1204" s="75">
        <v>0.520833333333333</v>
      </c>
      <c r="E1204" s="26">
        <v>84045</v>
      </c>
      <c r="F1204" s="26">
        <v>36074.1</v>
      </c>
      <c r="G1204" s="26">
        <v>13366</v>
      </c>
      <c r="H1204" s="26">
        <v>22226.8</v>
      </c>
      <c r="I1204" s="26">
        <v>13801</v>
      </c>
      <c r="J1204" s="26">
        <v>-1422.9</v>
      </c>
      <c r="K1204" s="26">
        <f t="shared" si="269"/>
        <v>30357.1</v>
      </c>
      <c r="L1204" s="27">
        <f t="shared" si="258"/>
        <v>2.26634296424889</v>
      </c>
      <c r="M1204" s="75">
        <v>0.520833333333333</v>
      </c>
      <c r="N1204" s="26">
        <v>83735.6</v>
      </c>
      <c r="O1204" s="26">
        <v>32880.83</v>
      </c>
      <c r="P1204" s="26">
        <v>15568.7</v>
      </c>
      <c r="Q1204" s="26">
        <v>21460.4</v>
      </c>
      <c r="R1204" s="26">
        <v>15173.9</v>
      </c>
      <c r="S1204" s="26">
        <v>-1348.23</v>
      </c>
      <c r="T1204" s="26">
        <f t="shared" si="259"/>
        <v>27163.83</v>
      </c>
      <c r="U1204" s="27">
        <f t="shared" si="260"/>
        <v>1.83691761296508</v>
      </c>
      <c r="V1204" s="26">
        <f>INDEX(检修、备用和必开!B:B,MATCH(统调负荷!$C1204,检修、备用和必开!$A:$A,0))</f>
        <v>24712.8</v>
      </c>
      <c r="W1204" s="26">
        <f>INDEX(检修、备用和必开!C:C,MATCH(统调负荷!$C1204,检修、备用和必开!$A:$A,0))</f>
        <v>0</v>
      </c>
      <c r="X1204" s="26">
        <f>INDEX(检修、备用和必开!D:D,MATCH(统调负荷!$C1204,检修、备用和必开!$A:$A,0))</f>
        <v>10290</v>
      </c>
      <c r="Y1204" s="26">
        <f>INDEX(检修、备用和必开!E:E,MATCH(统调负荷!$C1204,检修、备用和必开!$A:$A,0))</f>
        <v>5717</v>
      </c>
      <c r="Z1204" s="26">
        <f>INDEX(检修、备用和必开!F:F,MATCH(统调负荷!$C1204,检修、备用和必开!$A:$A,0))</f>
        <v>980</v>
      </c>
      <c r="AA1204" s="26">
        <f t="shared" si="261"/>
        <v>68799.6</v>
      </c>
      <c r="AB1204" s="26">
        <v>296.03</v>
      </c>
      <c r="AC1204" s="26">
        <v>272.63</v>
      </c>
      <c r="AD1204" s="76">
        <f t="shared" si="262"/>
        <v>45670.5208333333</v>
      </c>
      <c r="AE1204" s="27">
        <f t="shared" si="263"/>
        <v>-309.399999999994</v>
      </c>
      <c r="AF1204" s="27">
        <f t="shared" si="264"/>
        <v>-3193.27</v>
      </c>
      <c r="AG1204" s="27">
        <f t="shared" si="265"/>
        <v>2202.7</v>
      </c>
      <c r="AH1204" s="27">
        <f t="shared" si="266"/>
        <v>-766.399999999998</v>
      </c>
      <c r="AI1204" s="27">
        <f t="shared" si="267"/>
        <v>1372.9</v>
      </c>
      <c r="AJ1204" s="27">
        <f t="shared" si="268"/>
        <v>74.6700000000001</v>
      </c>
      <c r="AK1204" s="26">
        <f>INDEX(检修、备用和必开!I:I,MATCH(统调负荷!$C1204,检修、备用和必开!$A:$A,0))</f>
        <v>7944.33747228379</v>
      </c>
    </row>
    <row r="1205" ht="13.8" spans="1:37">
      <c r="A1205" s="26">
        <f t="shared" si="256"/>
        <v>1</v>
      </c>
      <c r="B1205" s="26">
        <f t="shared" si="257"/>
        <v>12</v>
      </c>
      <c r="C1205" t="s">
        <v>34</v>
      </c>
      <c r="D1205" s="75">
        <v>0.53125</v>
      </c>
      <c r="E1205" s="26">
        <v>83650</v>
      </c>
      <c r="F1205" s="26">
        <v>35338.7</v>
      </c>
      <c r="G1205" s="26">
        <v>13844</v>
      </c>
      <c r="H1205" s="26">
        <v>22131.2</v>
      </c>
      <c r="I1205" s="26">
        <v>13759</v>
      </c>
      <c r="J1205" s="26">
        <v>-1422.9</v>
      </c>
      <c r="K1205" s="26">
        <f t="shared" si="269"/>
        <v>29621.7</v>
      </c>
      <c r="L1205" s="27">
        <f t="shared" si="258"/>
        <v>2.32260808798955</v>
      </c>
      <c r="M1205" s="75">
        <v>0.53125</v>
      </c>
      <c r="N1205" s="26">
        <v>82986.9</v>
      </c>
      <c r="O1205" s="26">
        <v>32059.63</v>
      </c>
      <c r="P1205" s="26">
        <v>16627.7</v>
      </c>
      <c r="Q1205" s="26">
        <v>20546.1</v>
      </c>
      <c r="R1205" s="26">
        <v>15141.1</v>
      </c>
      <c r="S1205" s="26">
        <v>-1387.63</v>
      </c>
      <c r="T1205" s="26">
        <f t="shared" si="259"/>
        <v>26342.63</v>
      </c>
      <c r="U1205" s="27">
        <f t="shared" si="260"/>
        <v>1.87809611267332</v>
      </c>
      <c r="V1205" s="26">
        <f>INDEX(检修、备用和必开!B:B,MATCH(统调负荷!$C1205,检修、备用和必开!$A:$A,0))</f>
        <v>24712.8</v>
      </c>
      <c r="W1205" s="26">
        <f>INDEX(检修、备用和必开!C:C,MATCH(统调负荷!$C1205,检修、备用和必开!$A:$A,0))</f>
        <v>0</v>
      </c>
      <c r="X1205" s="26">
        <f>INDEX(检修、备用和必开!D:D,MATCH(统调负荷!$C1205,检修、备用和必开!$A:$A,0))</f>
        <v>10290</v>
      </c>
      <c r="Y1205" s="26">
        <f>INDEX(检修、备用和必开!E:E,MATCH(统调负荷!$C1205,检修、备用和必开!$A:$A,0))</f>
        <v>5717</v>
      </c>
      <c r="Z1205" s="26">
        <f>INDEX(检修、备用和必开!F:F,MATCH(统调负荷!$C1205,检修、备用和必开!$A:$A,0))</f>
        <v>980</v>
      </c>
      <c r="AA1205" s="26">
        <f t="shared" si="261"/>
        <v>68799.6</v>
      </c>
      <c r="AB1205" s="26">
        <v>295.83</v>
      </c>
      <c r="AC1205" s="26">
        <v>15.19</v>
      </c>
      <c r="AD1205" s="76">
        <f t="shared" si="262"/>
        <v>45670.53125</v>
      </c>
      <c r="AE1205" s="27">
        <f t="shared" si="263"/>
        <v>-663.100000000006</v>
      </c>
      <c r="AF1205" s="27">
        <f t="shared" si="264"/>
        <v>-3279.07</v>
      </c>
      <c r="AG1205" s="27">
        <f t="shared" si="265"/>
        <v>2783.7</v>
      </c>
      <c r="AH1205" s="27">
        <f t="shared" si="266"/>
        <v>-1585.1</v>
      </c>
      <c r="AI1205" s="27">
        <f t="shared" si="267"/>
        <v>1382.1</v>
      </c>
      <c r="AJ1205" s="27">
        <f t="shared" si="268"/>
        <v>35.27</v>
      </c>
      <c r="AK1205" s="26">
        <f>INDEX(检修、备用和必开!I:I,MATCH(统调负荷!$C1205,检修、备用和必开!$A:$A,0))</f>
        <v>7944.33747228379</v>
      </c>
    </row>
    <row r="1206" ht="13.8" spans="1:37">
      <c r="A1206" s="26">
        <f t="shared" si="256"/>
        <v>1</v>
      </c>
      <c r="B1206" s="26">
        <f t="shared" si="257"/>
        <v>13</v>
      </c>
      <c r="C1206" t="s">
        <v>34</v>
      </c>
      <c r="D1206" s="75">
        <v>0.541666666666667</v>
      </c>
      <c r="E1206" s="26">
        <v>83695</v>
      </c>
      <c r="F1206" s="26">
        <v>35644.6</v>
      </c>
      <c r="G1206" s="26">
        <v>13844</v>
      </c>
      <c r="H1206" s="26">
        <v>21965.1</v>
      </c>
      <c r="I1206" s="26">
        <v>13664</v>
      </c>
      <c r="J1206" s="26">
        <v>-1422.7</v>
      </c>
      <c r="K1206" s="26">
        <f t="shared" si="269"/>
        <v>29927.6</v>
      </c>
      <c r="L1206" s="27">
        <f t="shared" si="258"/>
        <v>2.29886793461554</v>
      </c>
      <c r="M1206" s="75">
        <v>0.541666666666667</v>
      </c>
      <c r="N1206" s="26">
        <v>83156.6</v>
      </c>
      <c r="O1206" s="26">
        <v>31953.83</v>
      </c>
      <c r="P1206" s="26">
        <v>16217</v>
      </c>
      <c r="Q1206" s="26">
        <v>21350.5</v>
      </c>
      <c r="R1206" s="26">
        <v>15052.9</v>
      </c>
      <c r="S1206" s="26">
        <v>-1417.63</v>
      </c>
      <c r="T1206" s="26">
        <f t="shared" si="259"/>
        <v>26236.83</v>
      </c>
      <c r="U1206" s="27">
        <f t="shared" si="260"/>
        <v>1.88353601996122</v>
      </c>
      <c r="V1206" s="26">
        <f>INDEX(检修、备用和必开!B:B,MATCH(统调负荷!$C1206,检修、备用和必开!$A:$A,0))</f>
        <v>24712.8</v>
      </c>
      <c r="W1206" s="26">
        <f>INDEX(检修、备用和必开!C:C,MATCH(统调负荷!$C1206,检修、备用和必开!$A:$A,0))</f>
        <v>0</v>
      </c>
      <c r="X1206" s="26">
        <f>INDEX(检修、备用和必开!D:D,MATCH(统调负荷!$C1206,检修、备用和必开!$A:$A,0))</f>
        <v>10290</v>
      </c>
      <c r="Y1206" s="26">
        <f>INDEX(检修、备用和必开!E:E,MATCH(统调负荷!$C1206,检修、备用和必开!$A:$A,0))</f>
        <v>5717</v>
      </c>
      <c r="Z1206" s="26">
        <f>INDEX(检修、备用和必开!F:F,MATCH(统调负荷!$C1206,检修、备用和必开!$A:$A,0))</f>
        <v>980</v>
      </c>
      <c r="AA1206" s="26">
        <f t="shared" si="261"/>
        <v>68799.6</v>
      </c>
      <c r="AB1206" s="26">
        <v>296.99</v>
      </c>
      <c r="AC1206" s="26">
        <v>271.05</v>
      </c>
      <c r="AD1206" s="76">
        <f t="shared" si="262"/>
        <v>45670.5416666667</v>
      </c>
      <c r="AE1206" s="27">
        <f t="shared" si="263"/>
        <v>-538.399999999994</v>
      </c>
      <c r="AF1206" s="27">
        <f t="shared" si="264"/>
        <v>-3690.77</v>
      </c>
      <c r="AG1206" s="27">
        <f t="shared" si="265"/>
        <v>2373</v>
      </c>
      <c r="AH1206" s="27">
        <f t="shared" si="266"/>
        <v>-614.599999999999</v>
      </c>
      <c r="AI1206" s="27">
        <f t="shared" si="267"/>
        <v>1388.9</v>
      </c>
      <c r="AJ1206" s="27">
        <f t="shared" si="268"/>
        <v>5.06999999999994</v>
      </c>
      <c r="AK1206" s="26">
        <f>INDEX(检修、备用和必开!I:I,MATCH(统调负荷!$C1206,检修、备用和必开!$A:$A,0))</f>
        <v>7944.33747228379</v>
      </c>
    </row>
    <row r="1207" ht="13.8" spans="1:37">
      <c r="A1207" s="26">
        <f t="shared" si="256"/>
        <v>1</v>
      </c>
      <c r="B1207" s="26">
        <f t="shared" si="257"/>
        <v>13</v>
      </c>
      <c r="C1207" t="s">
        <v>34</v>
      </c>
      <c r="D1207" s="75">
        <v>0.552083333333333</v>
      </c>
      <c r="E1207" s="26">
        <v>84595</v>
      </c>
      <c r="F1207" s="26">
        <v>36126.9</v>
      </c>
      <c r="G1207" s="26">
        <v>13844</v>
      </c>
      <c r="H1207" s="26">
        <v>22528</v>
      </c>
      <c r="I1207" s="26">
        <v>13519</v>
      </c>
      <c r="J1207" s="26">
        <v>-1422.9</v>
      </c>
      <c r="K1207" s="26">
        <f t="shared" si="269"/>
        <v>30409.9</v>
      </c>
      <c r="L1207" s="27">
        <f t="shared" si="258"/>
        <v>2.26240796582692</v>
      </c>
      <c r="M1207" s="75">
        <v>0.552083333333333</v>
      </c>
      <c r="N1207" s="26">
        <v>84208.5</v>
      </c>
      <c r="O1207" s="26">
        <v>32916.06</v>
      </c>
      <c r="P1207" s="26">
        <v>15707.9</v>
      </c>
      <c r="Q1207" s="26">
        <v>22019.7</v>
      </c>
      <c r="R1207" s="26">
        <v>14936</v>
      </c>
      <c r="S1207" s="26">
        <v>-1371.16</v>
      </c>
      <c r="T1207" s="26">
        <f t="shared" si="259"/>
        <v>27199.06</v>
      </c>
      <c r="U1207" s="27">
        <f t="shared" si="260"/>
        <v>1.83519138650049</v>
      </c>
      <c r="V1207" s="26">
        <f>INDEX(检修、备用和必开!B:B,MATCH(统调负荷!$C1207,检修、备用和必开!$A:$A,0))</f>
        <v>24712.8</v>
      </c>
      <c r="W1207" s="26">
        <f>INDEX(检修、备用和必开!C:C,MATCH(统调负荷!$C1207,检修、备用和必开!$A:$A,0))</f>
        <v>0</v>
      </c>
      <c r="X1207" s="26">
        <f>INDEX(检修、备用和必开!D:D,MATCH(统调负荷!$C1207,检修、备用和必开!$A:$A,0))</f>
        <v>10290</v>
      </c>
      <c r="Y1207" s="26">
        <f>INDEX(检修、备用和必开!E:E,MATCH(统调负荷!$C1207,检修、备用和必开!$A:$A,0))</f>
        <v>5717</v>
      </c>
      <c r="Z1207" s="26">
        <f>INDEX(检修、备用和必开!F:F,MATCH(统调负荷!$C1207,检修、备用和必开!$A:$A,0))</f>
        <v>980</v>
      </c>
      <c r="AA1207" s="26">
        <f t="shared" si="261"/>
        <v>68799.6</v>
      </c>
      <c r="AB1207" s="26">
        <v>297.61</v>
      </c>
      <c r="AC1207" s="26">
        <v>291.59</v>
      </c>
      <c r="AD1207" s="76">
        <f t="shared" si="262"/>
        <v>45670.5520833333</v>
      </c>
      <c r="AE1207" s="27">
        <f t="shared" si="263"/>
        <v>-386.5</v>
      </c>
      <c r="AF1207" s="27">
        <f t="shared" si="264"/>
        <v>-3210.84</v>
      </c>
      <c r="AG1207" s="27">
        <f t="shared" si="265"/>
        <v>1863.9</v>
      </c>
      <c r="AH1207" s="27">
        <f t="shared" si="266"/>
        <v>-508.299999999999</v>
      </c>
      <c r="AI1207" s="27">
        <f t="shared" si="267"/>
        <v>1417</v>
      </c>
      <c r="AJ1207" s="27">
        <f t="shared" si="268"/>
        <v>51.74</v>
      </c>
      <c r="AK1207" s="26">
        <f>INDEX(检修、备用和必开!I:I,MATCH(统调负荷!$C1207,检修、备用和必开!$A:$A,0))</f>
        <v>7944.33747228379</v>
      </c>
    </row>
    <row r="1208" ht="13.8" spans="1:37">
      <c r="A1208" s="26">
        <f t="shared" si="256"/>
        <v>1</v>
      </c>
      <c r="B1208" s="26">
        <f t="shared" si="257"/>
        <v>13</v>
      </c>
      <c r="C1208" t="s">
        <v>34</v>
      </c>
      <c r="D1208" s="75">
        <v>0.5625</v>
      </c>
      <c r="E1208" s="26">
        <v>86830</v>
      </c>
      <c r="F1208" s="26">
        <v>37616.5</v>
      </c>
      <c r="G1208" s="26">
        <v>13844</v>
      </c>
      <c r="H1208" s="26">
        <v>23467.4</v>
      </c>
      <c r="I1208" s="26">
        <v>13325</v>
      </c>
      <c r="J1208" s="26">
        <v>-1422.9</v>
      </c>
      <c r="K1208" s="26">
        <f t="shared" si="269"/>
        <v>31899.5</v>
      </c>
      <c r="L1208" s="27">
        <f t="shared" si="258"/>
        <v>2.15676107775984</v>
      </c>
      <c r="M1208" s="75">
        <v>0.5625</v>
      </c>
      <c r="N1208" s="26">
        <v>86458.4</v>
      </c>
      <c r="O1208" s="26">
        <v>34399.63</v>
      </c>
      <c r="P1208" s="26">
        <v>16023.6</v>
      </c>
      <c r="Q1208" s="26">
        <v>22552.5</v>
      </c>
      <c r="R1208" s="26">
        <v>14775.7</v>
      </c>
      <c r="S1208" s="26">
        <v>-1293.03</v>
      </c>
      <c r="T1208" s="26">
        <f t="shared" si="259"/>
        <v>28682.63</v>
      </c>
      <c r="U1208" s="27">
        <f t="shared" si="260"/>
        <v>1.76533120808116</v>
      </c>
      <c r="V1208" s="26">
        <f>INDEX(检修、备用和必开!B:B,MATCH(统调负荷!$C1208,检修、备用和必开!$A:$A,0))</f>
        <v>24712.8</v>
      </c>
      <c r="W1208" s="26">
        <f>INDEX(检修、备用和必开!C:C,MATCH(统调负荷!$C1208,检修、备用和必开!$A:$A,0))</f>
        <v>0</v>
      </c>
      <c r="X1208" s="26">
        <f>INDEX(检修、备用和必开!D:D,MATCH(统调负荷!$C1208,检修、备用和必开!$A:$A,0))</f>
        <v>10290</v>
      </c>
      <c r="Y1208" s="26">
        <f>INDEX(检修、备用和必开!E:E,MATCH(统调负荷!$C1208,检修、备用和必开!$A:$A,0))</f>
        <v>5717</v>
      </c>
      <c r="Z1208" s="26">
        <f>INDEX(检修、备用和必开!F:F,MATCH(统调负荷!$C1208,检修、备用和必开!$A:$A,0))</f>
        <v>980</v>
      </c>
      <c r="AA1208" s="26">
        <f t="shared" si="261"/>
        <v>68799.6</v>
      </c>
      <c r="AB1208" s="26">
        <v>305.19</v>
      </c>
      <c r="AC1208" s="26">
        <v>285.29</v>
      </c>
      <c r="AD1208" s="76">
        <f t="shared" si="262"/>
        <v>45670.5625</v>
      </c>
      <c r="AE1208" s="27">
        <f t="shared" si="263"/>
        <v>-371.600000000006</v>
      </c>
      <c r="AF1208" s="27">
        <f t="shared" si="264"/>
        <v>-3216.87</v>
      </c>
      <c r="AG1208" s="27">
        <f t="shared" si="265"/>
        <v>2179.6</v>
      </c>
      <c r="AH1208" s="27">
        <f t="shared" si="266"/>
        <v>-914.900000000001</v>
      </c>
      <c r="AI1208" s="27">
        <f t="shared" si="267"/>
        <v>1450.7</v>
      </c>
      <c r="AJ1208" s="27">
        <f t="shared" si="268"/>
        <v>129.87</v>
      </c>
      <c r="AK1208" s="26">
        <f>INDEX(检修、备用和必开!I:I,MATCH(统调负荷!$C1208,检修、备用和必开!$A:$A,0))</f>
        <v>7944.33747228379</v>
      </c>
    </row>
    <row r="1209" ht="13.8" spans="1:37">
      <c r="A1209" s="26">
        <f t="shared" si="256"/>
        <v>1</v>
      </c>
      <c r="B1209" s="26">
        <f t="shared" si="257"/>
        <v>13</v>
      </c>
      <c r="C1209" t="s">
        <v>34</v>
      </c>
      <c r="D1209" s="75">
        <v>0.572916666666667</v>
      </c>
      <c r="E1209" s="26">
        <v>90610</v>
      </c>
      <c r="F1209" s="26">
        <v>41724.2</v>
      </c>
      <c r="G1209" s="26">
        <v>13844</v>
      </c>
      <c r="H1209" s="26">
        <v>23369.5</v>
      </c>
      <c r="I1209" s="26">
        <v>13095</v>
      </c>
      <c r="J1209" s="26">
        <v>-1422.7</v>
      </c>
      <c r="K1209" s="26">
        <f t="shared" si="269"/>
        <v>36007.2</v>
      </c>
      <c r="L1209" s="27">
        <f t="shared" si="258"/>
        <v>1.91071785642871</v>
      </c>
      <c r="M1209" s="75">
        <v>0.572916666666667</v>
      </c>
      <c r="N1209" s="26">
        <v>89597</v>
      </c>
      <c r="O1209" s="26">
        <v>37096.67</v>
      </c>
      <c r="P1209" s="26">
        <v>15985.5</v>
      </c>
      <c r="Q1209" s="26">
        <v>23283.3</v>
      </c>
      <c r="R1209" s="26">
        <v>14572.1</v>
      </c>
      <c r="S1209" s="26">
        <v>-1340.57</v>
      </c>
      <c r="T1209" s="26">
        <f t="shared" si="259"/>
        <v>31379.67</v>
      </c>
      <c r="U1209" s="27">
        <f t="shared" si="260"/>
        <v>1.65107139077415</v>
      </c>
      <c r="V1209" s="26">
        <f>INDEX(检修、备用和必开!B:B,MATCH(统调负荷!$C1209,检修、备用和必开!$A:$A,0))</f>
        <v>24712.8</v>
      </c>
      <c r="W1209" s="26">
        <f>INDEX(检修、备用和必开!C:C,MATCH(统调负荷!$C1209,检修、备用和必开!$A:$A,0))</f>
        <v>0</v>
      </c>
      <c r="X1209" s="26">
        <f>INDEX(检修、备用和必开!D:D,MATCH(统调负荷!$C1209,检修、备用和必开!$A:$A,0))</f>
        <v>10290</v>
      </c>
      <c r="Y1209" s="26">
        <f>INDEX(检修、备用和必开!E:E,MATCH(统调负荷!$C1209,检修、备用和必开!$A:$A,0))</f>
        <v>5717</v>
      </c>
      <c r="Z1209" s="26">
        <f>INDEX(检修、备用和必开!F:F,MATCH(统调负荷!$C1209,检修、备用和必开!$A:$A,0))</f>
        <v>980</v>
      </c>
      <c r="AA1209" s="26">
        <f t="shared" si="261"/>
        <v>68799.6</v>
      </c>
      <c r="AB1209" s="26">
        <v>336.95</v>
      </c>
      <c r="AC1209" s="26">
        <v>318.96</v>
      </c>
      <c r="AD1209" s="76">
        <f t="shared" si="262"/>
        <v>45670.5729166667</v>
      </c>
      <c r="AE1209" s="27">
        <f t="shared" si="263"/>
        <v>-1013</v>
      </c>
      <c r="AF1209" s="27">
        <f t="shared" si="264"/>
        <v>-4627.53</v>
      </c>
      <c r="AG1209" s="27">
        <f t="shared" si="265"/>
        <v>2141.5</v>
      </c>
      <c r="AH1209" s="27">
        <f t="shared" si="266"/>
        <v>-86.2000000000007</v>
      </c>
      <c r="AI1209" s="27">
        <f t="shared" si="267"/>
        <v>1477.1</v>
      </c>
      <c r="AJ1209" s="27">
        <f t="shared" si="268"/>
        <v>82.1300000000001</v>
      </c>
      <c r="AK1209" s="26">
        <f>INDEX(检修、备用和必开!I:I,MATCH(统调负荷!$C1209,检修、备用和必开!$A:$A,0))</f>
        <v>7944.33747228379</v>
      </c>
    </row>
    <row r="1210" ht="13.8" spans="1:37">
      <c r="A1210" s="26">
        <f t="shared" si="256"/>
        <v>1</v>
      </c>
      <c r="B1210" s="26">
        <f t="shared" si="257"/>
        <v>14</v>
      </c>
      <c r="C1210" t="s">
        <v>34</v>
      </c>
      <c r="D1210" s="75">
        <v>0.583333333333333</v>
      </c>
      <c r="E1210" s="26">
        <v>90055</v>
      </c>
      <c r="F1210" s="26">
        <v>40635.8</v>
      </c>
      <c r="G1210" s="26">
        <v>14471</v>
      </c>
      <c r="H1210" s="26">
        <v>23535.9</v>
      </c>
      <c r="I1210" s="26">
        <v>12835</v>
      </c>
      <c r="J1210" s="26">
        <v>-1422.7</v>
      </c>
      <c r="K1210" s="26">
        <f t="shared" si="269"/>
        <v>34918.8</v>
      </c>
      <c r="L1210" s="27">
        <f t="shared" si="258"/>
        <v>1.97027389257363</v>
      </c>
      <c r="M1210" s="75">
        <v>0.583333333333333</v>
      </c>
      <c r="N1210" s="26">
        <v>89194.5</v>
      </c>
      <c r="O1210" s="26">
        <v>36195.99</v>
      </c>
      <c r="P1210" s="26">
        <v>16219.1</v>
      </c>
      <c r="Q1210" s="26">
        <v>23787.6</v>
      </c>
      <c r="R1210" s="26">
        <v>14379.6</v>
      </c>
      <c r="S1210" s="26">
        <v>-1387.79</v>
      </c>
      <c r="T1210" s="26">
        <f t="shared" si="259"/>
        <v>30478.99</v>
      </c>
      <c r="U1210" s="27">
        <f t="shared" si="260"/>
        <v>1.68754732457194</v>
      </c>
      <c r="V1210" s="26">
        <f>INDEX(检修、备用和必开!B:B,MATCH(统调负荷!$C1210,检修、备用和必开!$A:$A,0))</f>
        <v>24712.8</v>
      </c>
      <c r="W1210" s="26">
        <f>INDEX(检修、备用和必开!C:C,MATCH(统调负荷!$C1210,检修、备用和必开!$A:$A,0))</f>
        <v>0</v>
      </c>
      <c r="X1210" s="26">
        <f>INDEX(检修、备用和必开!D:D,MATCH(统调负荷!$C1210,检修、备用和必开!$A:$A,0))</f>
        <v>10290</v>
      </c>
      <c r="Y1210" s="26">
        <f>INDEX(检修、备用和必开!E:E,MATCH(统调负荷!$C1210,检修、备用和必开!$A:$A,0))</f>
        <v>5717</v>
      </c>
      <c r="Z1210" s="26">
        <f>INDEX(检修、备用和必开!F:F,MATCH(统调负荷!$C1210,检修、备用和必开!$A:$A,0))</f>
        <v>980</v>
      </c>
      <c r="AA1210" s="26">
        <f t="shared" si="261"/>
        <v>68799.6</v>
      </c>
      <c r="AB1210" s="26">
        <v>313.99</v>
      </c>
      <c r="AC1210" s="26">
        <v>277.07</v>
      </c>
      <c r="AD1210" s="76">
        <f t="shared" si="262"/>
        <v>45670.5833333333</v>
      </c>
      <c r="AE1210" s="27">
        <f t="shared" si="263"/>
        <v>-860.5</v>
      </c>
      <c r="AF1210" s="27">
        <f t="shared" si="264"/>
        <v>-4439.81</v>
      </c>
      <c r="AG1210" s="27">
        <f t="shared" si="265"/>
        <v>1748.1</v>
      </c>
      <c r="AH1210" s="27">
        <f t="shared" si="266"/>
        <v>251.699999999997</v>
      </c>
      <c r="AI1210" s="27">
        <f t="shared" si="267"/>
        <v>1544.6</v>
      </c>
      <c r="AJ1210" s="27">
        <f t="shared" si="268"/>
        <v>34.9100000000001</v>
      </c>
      <c r="AK1210" s="26">
        <f>INDEX(检修、备用和必开!I:I,MATCH(统调负荷!$C1210,检修、备用和必开!$A:$A,0))</f>
        <v>7944.33747228379</v>
      </c>
    </row>
    <row r="1211" ht="13.8" spans="1:37">
      <c r="A1211" s="26">
        <f t="shared" si="256"/>
        <v>1</v>
      </c>
      <c r="B1211" s="26">
        <f t="shared" si="257"/>
        <v>14</v>
      </c>
      <c r="C1211" t="s">
        <v>34</v>
      </c>
      <c r="D1211" s="75">
        <v>0.59375</v>
      </c>
      <c r="E1211" s="26">
        <v>89105</v>
      </c>
      <c r="F1211" s="26">
        <v>39888.1</v>
      </c>
      <c r="G1211" s="26">
        <v>14744</v>
      </c>
      <c r="H1211" s="26">
        <v>23377.8</v>
      </c>
      <c r="I1211" s="26">
        <v>12518</v>
      </c>
      <c r="J1211" s="26">
        <v>-1422.9</v>
      </c>
      <c r="K1211" s="26">
        <f t="shared" si="269"/>
        <v>34171.1</v>
      </c>
      <c r="L1211" s="27">
        <f t="shared" si="258"/>
        <v>2.01338558021252</v>
      </c>
      <c r="M1211" s="75">
        <v>0.59375</v>
      </c>
      <c r="N1211" s="26">
        <v>88371.9</v>
      </c>
      <c r="O1211" s="26">
        <v>34758.32</v>
      </c>
      <c r="P1211" s="26">
        <v>16590.9</v>
      </c>
      <c r="Q1211" s="26">
        <v>24015</v>
      </c>
      <c r="R1211" s="26">
        <v>14392.1</v>
      </c>
      <c r="S1211" s="26">
        <v>-1384.42</v>
      </c>
      <c r="T1211" s="26">
        <f t="shared" si="259"/>
        <v>29041.32</v>
      </c>
      <c r="U1211" s="27">
        <f t="shared" si="260"/>
        <v>1.74923190983674</v>
      </c>
      <c r="V1211" s="26">
        <f>INDEX(检修、备用和必开!B:B,MATCH(统调负荷!$C1211,检修、备用和必开!$A:$A,0))</f>
        <v>24712.8</v>
      </c>
      <c r="W1211" s="26">
        <f>INDEX(检修、备用和必开!C:C,MATCH(统调负荷!$C1211,检修、备用和必开!$A:$A,0))</f>
        <v>0</v>
      </c>
      <c r="X1211" s="26">
        <f>INDEX(检修、备用和必开!D:D,MATCH(统调负荷!$C1211,检修、备用和必开!$A:$A,0))</f>
        <v>10290</v>
      </c>
      <c r="Y1211" s="26">
        <f>INDEX(检修、备用和必开!E:E,MATCH(统调负荷!$C1211,检修、备用和必开!$A:$A,0))</f>
        <v>5717</v>
      </c>
      <c r="Z1211" s="26">
        <f>INDEX(检修、备用和必开!F:F,MATCH(统调负荷!$C1211,检修、备用和必开!$A:$A,0))</f>
        <v>980</v>
      </c>
      <c r="AA1211" s="26">
        <f t="shared" si="261"/>
        <v>68799.6</v>
      </c>
      <c r="AB1211" s="26">
        <v>309.19</v>
      </c>
      <c r="AC1211" s="26">
        <v>301.61</v>
      </c>
      <c r="AD1211" s="76">
        <f t="shared" si="262"/>
        <v>45670.59375</v>
      </c>
      <c r="AE1211" s="27">
        <f t="shared" si="263"/>
        <v>-733.100000000006</v>
      </c>
      <c r="AF1211" s="27">
        <f t="shared" si="264"/>
        <v>-5129.78</v>
      </c>
      <c r="AG1211" s="27">
        <f t="shared" si="265"/>
        <v>1846.9</v>
      </c>
      <c r="AH1211" s="27">
        <f t="shared" si="266"/>
        <v>637.200000000001</v>
      </c>
      <c r="AI1211" s="27">
        <f t="shared" si="267"/>
        <v>1874.1</v>
      </c>
      <c r="AJ1211" s="27">
        <f t="shared" si="268"/>
        <v>38.48</v>
      </c>
      <c r="AK1211" s="26">
        <f>INDEX(检修、备用和必开!I:I,MATCH(统调负荷!$C1211,检修、备用和必开!$A:$A,0))</f>
        <v>7944.33747228379</v>
      </c>
    </row>
    <row r="1212" ht="13.8" spans="1:37">
      <c r="A1212" s="26">
        <f t="shared" si="256"/>
        <v>1</v>
      </c>
      <c r="B1212" s="26">
        <f t="shared" si="257"/>
        <v>14</v>
      </c>
      <c r="C1212" t="s">
        <v>34</v>
      </c>
      <c r="D1212" s="75">
        <v>0.604166666666667</v>
      </c>
      <c r="E1212" s="26">
        <v>89105</v>
      </c>
      <c r="F1212" s="26">
        <v>39131.5</v>
      </c>
      <c r="G1212" s="26">
        <v>15988</v>
      </c>
      <c r="H1212" s="26">
        <v>23259.4</v>
      </c>
      <c r="I1212" s="26">
        <v>12149</v>
      </c>
      <c r="J1212" s="26">
        <v>-1422.9</v>
      </c>
      <c r="K1212" s="26">
        <f t="shared" si="269"/>
        <v>33414.5</v>
      </c>
      <c r="L1212" s="27">
        <f t="shared" si="258"/>
        <v>2.05897439734247</v>
      </c>
      <c r="M1212" s="75">
        <v>0.604166666666667</v>
      </c>
      <c r="N1212" s="26">
        <v>88505.9</v>
      </c>
      <c r="O1212" s="26">
        <v>34816.46</v>
      </c>
      <c r="P1212" s="26">
        <v>17982.5</v>
      </c>
      <c r="Q1212" s="26">
        <v>23023.3</v>
      </c>
      <c r="R1212" s="26">
        <v>13989.8</v>
      </c>
      <c r="S1212" s="26">
        <v>-1306.16</v>
      </c>
      <c r="T1212" s="26">
        <f t="shared" si="259"/>
        <v>29099.46</v>
      </c>
      <c r="U1212" s="27">
        <f t="shared" si="260"/>
        <v>1.74664999215526</v>
      </c>
      <c r="V1212" s="26">
        <f>INDEX(检修、备用和必开!B:B,MATCH(统调负荷!$C1212,检修、备用和必开!$A:$A,0))</f>
        <v>24712.8</v>
      </c>
      <c r="W1212" s="26">
        <f>INDEX(检修、备用和必开!C:C,MATCH(统调负荷!$C1212,检修、备用和必开!$A:$A,0))</f>
        <v>0</v>
      </c>
      <c r="X1212" s="26">
        <f>INDEX(检修、备用和必开!D:D,MATCH(统调负荷!$C1212,检修、备用和必开!$A:$A,0))</f>
        <v>10290</v>
      </c>
      <c r="Y1212" s="26">
        <f>INDEX(检修、备用和必开!E:E,MATCH(统调负荷!$C1212,检修、备用和必开!$A:$A,0))</f>
        <v>5717</v>
      </c>
      <c r="Z1212" s="26">
        <f>INDEX(检修、备用和必开!F:F,MATCH(统调负荷!$C1212,检修、备用和必开!$A:$A,0))</f>
        <v>980</v>
      </c>
      <c r="AA1212" s="26">
        <f t="shared" si="261"/>
        <v>68799.6</v>
      </c>
      <c r="AB1212" s="26">
        <v>311.17</v>
      </c>
      <c r="AC1212" s="26">
        <v>291.89</v>
      </c>
      <c r="AD1212" s="76">
        <f t="shared" si="262"/>
        <v>45670.6041666667</v>
      </c>
      <c r="AE1212" s="27">
        <f t="shared" si="263"/>
        <v>-599.100000000006</v>
      </c>
      <c r="AF1212" s="27">
        <f t="shared" si="264"/>
        <v>-4315.04</v>
      </c>
      <c r="AG1212" s="27">
        <f t="shared" si="265"/>
        <v>1994.5</v>
      </c>
      <c r="AH1212" s="27">
        <f t="shared" si="266"/>
        <v>-236.100000000002</v>
      </c>
      <c r="AI1212" s="27">
        <f t="shared" si="267"/>
        <v>1840.8</v>
      </c>
      <c r="AJ1212" s="27">
        <f t="shared" si="268"/>
        <v>116.74</v>
      </c>
      <c r="AK1212" s="26">
        <f>INDEX(检修、备用和必开!I:I,MATCH(统调负荷!$C1212,检修、备用和必开!$A:$A,0))</f>
        <v>7944.33747228379</v>
      </c>
    </row>
    <row r="1213" ht="13.8" spans="1:37">
      <c r="A1213" s="26">
        <f t="shared" si="256"/>
        <v>1</v>
      </c>
      <c r="B1213" s="26">
        <f t="shared" si="257"/>
        <v>14</v>
      </c>
      <c r="C1213" t="s">
        <v>34</v>
      </c>
      <c r="D1213" s="75">
        <v>0.614583333333333</v>
      </c>
      <c r="E1213" s="26">
        <v>90295</v>
      </c>
      <c r="F1213" s="26">
        <v>40331.8</v>
      </c>
      <c r="G1213" s="26">
        <v>16293</v>
      </c>
      <c r="H1213" s="26">
        <v>23341.1</v>
      </c>
      <c r="I1213" s="26">
        <v>11752</v>
      </c>
      <c r="J1213" s="26">
        <v>-1422.9</v>
      </c>
      <c r="K1213" s="26">
        <f t="shared" si="269"/>
        <v>34614.8</v>
      </c>
      <c r="L1213" s="27">
        <f t="shared" si="258"/>
        <v>1.9875775679767</v>
      </c>
      <c r="M1213" s="75">
        <v>0.614583333333333</v>
      </c>
      <c r="N1213" s="26">
        <v>89051.5</v>
      </c>
      <c r="O1213" s="26">
        <v>35139.81</v>
      </c>
      <c r="P1213" s="26">
        <v>18358.1</v>
      </c>
      <c r="Q1213" s="26">
        <v>23335.3</v>
      </c>
      <c r="R1213" s="26">
        <v>13590.7</v>
      </c>
      <c r="S1213" s="26">
        <v>-1372.41</v>
      </c>
      <c r="T1213" s="26">
        <f t="shared" si="259"/>
        <v>29422.81</v>
      </c>
      <c r="U1213" s="27">
        <f t="shared" si="260"/>
        <v>1.73242840282518</v>
      </c>
      <c r="V1213" s="26">
        <f>INDEX(检修、备用和必开!B:B,MATCH(统调负荷!$C1213,检修、备用和必开!$A:$A,0))</f>
        <v>24712.8</v>
      </c>
      <c r="W1213" s="26">
        <f>INDEX(检修、备用和必开!C:C,MATCH(统调负荷!$C1213,检修、备用和必开!$A:$A,0))</f>
        <v>0</v>
      </c>
      <c r="X1213" s="26">
        <f>INDEX(检修、备用和必开!D:D,MATCH(统调负荷!$C1213,检修、备用和必开!$A:$A,0))</f>
        <v>10290</v>
      </c>
      <c r="Y1213" s="26">
        <f>INDEX(检修、备用和必开!E:E,MATCH(统调负荷!$C1213,检修、备用和必开!$A:$A,0))</f>
        <v>5717</v>
      </c>
      <c r="Z1213" s="26">
        <f>INDEX(检修、备用和必开!F:F,MATCH(统调负荷!$C1213,检修、备用和必开!$A:$A,0))</f>
        <v>980</v>
      </c>
      <c r="AA1213" s="26">
        <f t="shared" si="261"/>
        <v>68799.6</v>
      </c>
      <c r="AB1213" s="26">
        <v>331.86</v>
      </c>
      <c r="AC1213" s="26">
        <v>5.57</v>
      </c>
      <c r="AD1213" s="76">
        <f t="shared" si="262"/>
        <v>45670.6145833333</v>
      </c>
      <c r="AE1213" s="27">
        <f t="shared" si="263"/>
        <v>-1243.5</v>
      </c>
      <c r="AF1213" s="27">
        <f t="shared" si="264"/>
        <v>-5191.99000000001</v>
      </c>
      <c r="AG1213" s="27">
        <f t="shared" si="265"/>
        <v>2065.1</v>
      </c>
      <c r="AH1213" s="27">
        <f t="shared" si="266"/>
        <v>-5.79999999999927</v>
      </c>
      <c r="AI1213" s="27">
        <f t="shared" si="267"/>
        <v>1838.7</v>
      </c>
      <c r="AJ1213" s="27">
        <f t="shared" si="268"/>
        <v>50.49</v>
      </c>
      <c r="AK1213" s="26">
        <f>INDEX(检修、备用和必开!I:I,MATCH(统调负荷!$C1213,检修、备用和必开!$A:$A,0))</f>
        <v>7944.33747228379</v>
      </c>
    </row>
    <row r="1214" ht="13.8" spans="1:37">
      <c r="A1214" s="26">
        <f t="shared" si="256"/>
        <v>1</v>
      </c>
      <c r="B1214" s="26">
        <f t="shared" si="257"/>
        <v>15</v>
      </c>
      <c r="C1214" t="s">
        <v>34</v>
      </c>
      <c r="D1214" s="75">
        <v>0.625</v>
      </c>
      <c r="E1214" s="26">
        <v>91005</v>
      </c>
      <c r="F1214" s="26">
        <v>41456.7</v>
      </c>
      <c r="G1214" s="26">
        <v>16398</v>
      </c>
      <c r="H1214" s="26">
        <v>23251.2</v>
      </c>
      <c r="I1214" s="26">
        <v>11322</v>
      </c>
      <c r="J1214" s="26">
        <v>-1422.9</v>
      </c>
      <c r="K1214" s="26">
        <f t="shared" si="269"/>
        <v>35739.7</v>
      </c>
      <c r="L1214" s="27">
        <f t="shared" si="258"/>
        <v>1.92501895651055</v>
      </c>
      <c r="M1214" s="75">
        <v>0.625</v>
      </c>
      <c r="N1214" s="26">
        <v>89848.2</v>
      </c>
      <c r="O1214" s="26">
        <v>35307.18</v>
      </c>
      <c r="P1214" s="26">
        <v>18880.8</v>
      </c>
      <c r="Q1214" s="26">
        <v>23957.2</v>
      </c>
      <c r="R1214" s="26">
        <v>13148.4</v>
      </c>
      <c r="S1214" s="26">
        <v>-1445.38</v>
      </c>
      <c r="T1214" s="26">
        <f t="shared" si="259"/>
        <v>29590.18</v>
      </c>
      <c r="U1214" s="27">
        <f t="shared" si="260"/>
        <v>1.72515770992007</v>
      </c>
      <c r="V1214" s="26">
        <f>INDEX(检修、备用和必开!B:B,MATCH(统调负荷!$C1214,检修、备用和必开!$A:$A,0))</f>
        <v>24712.8</v>
      </c>
      <c r="W1214" s="26">
        <f>INDEX(检修、备用和必开!C:C,MATCH(统调负荷!$C1214,检修、备用和必开!$A:$A,0))</f>
        <v>0</v>
      </c>
      <c r="X1214" s="26">
        <f>INDEX(检修、备用和必开!D:D,MATCH(统调负荷!$C1214,检修、备用和必开!$A:$A,0))</f>
        <v>10290</v>
      </c>
      <c r="Y1214" s="26">
        <f>INDEX(检修、备用和必开!E:E,MATCH(统调负荷!$C1214,检修、备用和必开!$A:$A,0))</f>
        <v>5717</v>
      </c>
      <c r="Z1214" s="26">
        <f>INDEX(检修、备用和必开!F:F,MATCH(统调负荷!$C1214,检修、备用和必开!$A:$A,0))</f>
        <v>980</v>
      </c>
      <c r="AA1214" s="26">
        <f t="shared" si="261"/>
        <v>68799.6</v>
      </c>
      <c r="AB1214" s="26">
        <v>351.93</v>
      </c>
      <c r="AC1214" s="26">
        <v>287.34</v>
      </c>
      <c r="AD1214" s="76">
        <f t="shared" si="262"/>
        <v>45670.625</v>
      </c>
      <c r="AE1214" s="27">
        <f t="shared" si="263"/>
        <v>-1156.8</v>
      </c>
      <c r="AF1214" s="27">
        <f t="shared" si="264"/>
        <v>-6149.52</v>
      </c>
      <c r="AG1214" s="27">
        <f t="shared" si="265"/>
        <v>2482.8</v>
      </c>
      <c r="AH1214" s="27">
        <f t="shared" si="266"/>
        <v>706</v>
      </c>
      <c r="AI1214" s="27">
        <f t="shared" si="267"/>
        <v>1826.4</v>
      </c>
      <c r="AJ1214" s="27">
        <f t="shared" si="268"/>
        <v>-22.48</v>
      </c>
      <c r="AK1214" s="26">
        <f>INDEX(检修、备用和必开!I:I,MATCH(统调负荷!$C1214,检修、备用和必开!$A:$A,0))</f>
        <v>7944.33747228379</v>
      </c>
    </row>
    <row r="1215" ht="13.8" spans="1:37">
      <c r="A1215" s="26">
        <f t="shared" si="256"/>
        <v>1</v>
      </c>
      <c r="B1215" s="26">
        <f t="shared" si="257"/>
        <v>15</v>
      </c>
      <c r="C1215" t="s">
        <v>34</v>
      </c>
      <c r="D1215" s="75">
        <v>0.635416666666667</v>
      </c>
      <c r="E1215" s="26">
        <v>91800</v>
      </c>
      <c r="F1215" s="26">
        <v>42936.2</v>
      </c>
      <c r="G1215" s="26">
        <v>16398</v>
      </c>
      <c r="H1215" s="26">
        <v>23029.7</v>
      </c>
      <c r="I1215" s="26">
        <v>10859</v>
      </c>
      <c r="J1215" s="26">
        <v>-1422.9</v>
      </c>
      <c r="K1215" s="26">
        <f t="shared" si="269"/>
        <v>37219.2</v>
      </c>
      <c r="L1215" s="27">
        <f t="shared" si="258"/>
        <v>1.84849754965179</v>
      </c>
      <c r="M1215" s="75">
        <v>0.635416666666667</v>
      </c>
      <c r="N1215" s="26">
        <v>90605.7</v>
      </c>
      <c r="O1215" s="26">
        <v>37189.12</v>
      </c>
      <c r="P1215" s="26">
        <v>18162.9</v>
      </c>
      <c r="Q1215" s="26">
        <v>23955.3</v>
      </c>
      <c r="R1215" s="26">
        <v>12694.7</v>
      </c>
      <c r="S1215" s="26">
        <v>-1396.32</v>
      </c>
      <c r="T1215" s="26">
        <f t="shared" si="259"/>
        <v>31472.12</v>
      </c>
      <c r="U1215" s="27">
        <f t="shared" si="260"/>
        <v>1.64741636679364</v>
      </c>
      <c r="V1215" s="26">
        <f>INDEX(检修、备用和必开!B:B,MATCH(统调负荷!$C1215,检修、备用和必开!$A:$A,0))</f>
        <v>24712.8</v>
      </c>
      <c r="W1215" s="26">
        <f>INDEX(检修、备用和必开!C:C,MATCH(统调负荷!$C1215,检修、备用和必开!$A:$A,0))</f>
        <v>0</v>
      </c>
      <c r="X1215" s="26">
        <f>INDEX(检修、备用和必开!D:D,MATCH(统调负荷!$C1215,检修、备用和必开!$A:$A,0))</f>
        <v>10290</v>
      </c>
      <c r="Y1215" s="26">
        <f>INDEX(检修、备用和必开!E:E,MATCH(统调负荷!$C1215,检修、备用和必开!$A:$A,0))</f>
        <v>5717</v>
      </c>
      <c r="Z1215" s="26">
        <f>INDEX(检修、备用和必开!F:F,MATCH(统调负荷!$C1215,检修、备用和必开!$A:$A,0))</f>
        <v>980</v>
      </c>
      <c r="AA1215" s="26">
        <f t="shared" si="261"/>
        <v>68799.6</v>
      </c>
      <c r="AB1215" s="26">
        <v>366.87</v>
      </c>
      <c r="AC1215" s="26">
        <v>319.72</v>
      </c>
      <c r="AD1215" s="76">
        <f t="shared" si="262"/>
        <v>45670.6354166667</v>
      </c>
      <c r="AE1215" s="27">
        <f t="shared" si="263"/>
        <v>-1194.3</v>
      </c>
      <c r="AF1215" s="27">
        <f t="shared" si="264"/>
        <v>-5747.07999999999</v>
      </c>
      <c r="AG1215" s="27">
        <f t="shared" si="265"/>
        <v>1764.9</v>
      </c>
      <c r="AH1215" s="27">
        <f t="shared" si="266"/>
        <v>925.599999999999</v>
      </c>
      <c r="AI1215" s="27">
        <f t="shared" si="267"/>
        <v>1835.7</v>
      </c>
      <c r="AJ1215" s="27">
        <f t="shared" si="268"/>
        <v>26.5800000000002</v>
      </c>
      <c r="AK1215" s="26">
        <f>INDEX(检修、备用和必开!I:I,MATCH(统调负荷!$C1215,检修、备用和必开!$A:$A,0))</f>
        <v>7944.33747228379</v>
      </c>
    </row>
    <row r="1216" ht="13.8" spans="1:37">
      <c r="A1216" s="26">
        <f t="shared" si="256"/>
        <v>1</v>
      </c>
      <c r="B1216" s="26">
        <f t="shared" si="257"/>
        <v>15</v>
      </c>
      <c r="C1216" t="s">
        <v>34</v>
      </c>
      <c r="D1216" s="75">
        <v>0.645833333333333</v>
      </c>
      <c r="E1216" s="26">
        <v>92910</v>
      </c>
      <c r="F1216" s="26">
        <v>43925.29</v>
      </c>
      <c r="G1216" s="26">
        <v>17020</v>
      </c>
      <c r="H1216" s="26">
        <v>23012.6</v>
      </c>
      <c r="I1216" s="26">
        <v>10375</v>
      </c>
      <c r="J1216" s="26">
        <v>-1422.89</v>
      </c>
      <c r="K1216" s="26">
        <f t="shared" si="269"/>
        <v>38208.29</v>
      </c>
      <c r="L1216" s="27">
        <f t="shared" si="258"/>
        <v>1.80064588077613</v>
      </c>
      <c r="M1216" s="75">
        <v>0.645833333333333</v>
      </c>
      <c r="N1216" s="26">
        <v>91787</v>
      </c>
      <c r="O1216" s="26">
        <v>38316.94</v>
      </c>
      <c r="P1216" s="26">
        <v>18563.6</v>
      </c>
      <c r="Q1216" s="26">
        <v>24195</v>
      </c>
      <c r="R1216" s="26">
        <v>12087.7</v>
      </c>
      <c r="S1216" s="26">
        <v>-1376.24</v>
      </c>
      <c r="T1216" s="26">
        <f t="shared" si="259"/>
        <v>32599.94</v>
      </c>
      <c r="U1216" s="27">
        <f t="shared" si="260"/>
        <v>1.60409643846552</v>
      </c>
      <c r="V1216" s="26">
        <f>INDEX(检修、备用和必开!B:B,MATCH(统调负荷!$C1216,检修、备用和必开!$A:$A,0))</f>
        <v>24712.8</v>
      </c>
      <c r="W1216" s="26">
        <f>INDEX(检修、备用和必开!C:C,MATCH(统调负荷!$C1216,检修、备用和必开!$A:$A,0))</f>
        <v>0</v>
      </c>
      <c r="X1216" s="26">
        <f>INDEX(检修、备用和必开!D:D,MATCH(统调负荷!$C1216,检修、备用和必开!$A:$A,0))</f>
        <v>10290</v>
      </c>
      <c r="Y1216" s="26">
        <f>INDEX(检修、备用和必开!E:E,MATCH(统调负荷!$C1216,检修、备用和必开!$A:$A,0))</f>
        <v>5717</v>
      </c>
      <c r="Z1216" s="26">
        <f>INDEX(检修、备用和必开!F:F,MATCH(统调负荷!$C1216,检修、备用和必开!$A:$A,0))</f>
        <v>980</v>
      </c>
      <c r="AA1216" s="26">
        <f t="shared" si="261"/>
        <v>68799.6</v>
      </c>
      <c r="AB1216" s="26">
        <v>370.13</v>
      </c>
      <c r="AC1216" s="26">
        <v>315.1</v>
      </c>
      <c r="AD1216" s="76">
        <f t="shared" si="262"/>
        <v>45670.6458333333</v>
      </c>
      <c r="AE1216" s="27">
        <f t="shared" si="263"/>
        <v>-1123</v>
      </c>
      <c r="AF1216" s="27">
        <f t="shared" si="264"/>
        <v>-5608.35</v>
      </c>
      <c r="AG1216" s="27">
        <f t="shared" si="265"/>
        <v>1543.6</v>
      </c>
      <c r="AH1216" s="27">
        <f t="shared" si="266"/>
        <v>1182.4</v>
      </c>
      <c r="AI1216" s="27">
        <f t="shared" si="267"/>
        <v>1712.7</v>
      </c>
      <c r="AJ1216" s="27">
        <f t="shared" si="268"/>
        <v>46.6500000000001</v>
      </c>
      <c r="AK1216" s="26">
        <f>INDEX(检修、备用和必开!I:I,MATCH(统调负荷!$C1216,检修、备用和必开!$A:$A,0))</f>
        <v>7944.33747228379</v>
      </c>
    </row>
    <row r="1217" ht="13.8" spans="1:37">
      <c r="A1217" s="26">
        <f t="shared" si="256"/>
        <v>1</v>
      </c>
      <c r="B1217" s="26">
        <f t="shared" si="257"/>
        <v>15</v>
      </c>
      <c r="C1217" t="s">
        <v>34</v>
      </c>
      <c r="D1217" s="75">
        <v>0.65625</v>
      </c>
      <c r="E1217" s="26">
        <v>94340</v>
      </c>
      <c r="F1217" s="26">
        <v>45541.79</v>
      </c>
      <c r="G1217" s="26">
        <v>17209</v>
      </c>
      <c r="H1217" s="26">
        <v>23130.9</v>
      </c>
      <c r="I1217" s="26">
        <v>9863</v>
      </c>
      <c r="J1217" s="26">
        <v>-1404.69</v>
      </c>
      <c r="K1217" s="26">
        <f t="shared" si="269"/>
        <v>39824.79</v>
      </c>
      <c r="L1217" s="27">
        <f t="shared" si="258"/>
        <v>1.727557132128</v>
      </c>
      <c r="M1217" s="75">
        <v>0.65625</v>
      </c>
      <c r="N1217" s="26">
        <v>92910.4</v>
      </c>
      <c r="O1217" s="26">
        <v>39959.73</v>
      </c>
      <c r="P1217" s="26">
        <v>19002.2</v>
      </c>
      <c r="Q1217" s="26">
        <v>23918.6</v>
      </c>
      <c r="R1217" s="26">
        <v>11411.8</v>
      </c>
      <c r="S1217" s="26">
        <v>-1381.93</v>
      </c>
      <c r="T1217" s="26">
        <f t="shared" si="259"/>
        <v>34242.73</v>
      </c>
      <c r="U1217" s="27">
        <f t="shared" si="260"/>
        <v>1.54492212806176</v>
      </c>
      <c r="V1217" s="26">
        <f>INDEX(检修、备用和必开!B:B,MATCH(统调负荷!$C1217,检修、备用和必开!$A:$A,0))</f>
        <v>24712.8</v>
      </c>
      <c r="W1217" s="26">
        <f>INDEX(检修、备用和必开!C:C,MATCH(统调负荷!$C1217,检修、备用和必开!$A:$A,0))</f>
        <v>0</v>
      </c>
      <c r="X1217" s="26">
        <f>INDEX(检修、备用和必开!D:D,MATCH(统调负荷!$C1217,检修、备用和必开!$A:$A,0))</f>
        <v>10290</v>
      </c>
      <c r="Y1217" s="26">
        <f>INDEX(检修、备用和必开!E:E,MATCH(统调负荷!$C1217,检修、备用和必开!$A:$A,0))</f>
        <v>5717</v>
      </c>
      <c r="Z1217" s="26">
        <f>INDEX(检修、备用和必开!F:F,MATCH(统调负荷!$C1217,检修、备用和必开!$A:$A,0))</f>
        <v>980</v>
      </c>
      <c r="AA1217" s="26">
        <f t="shared" si="261"/>
        <v>68799.6</v>
      </c>
      <c r="AB1217" s="26">
        <v>363.34</v>
      </c>
      <c r="AC1217" s="26">
        <v>325.5</v>
      </c>
      <c r="AD1217" s="76">
        <f t="shared" si="262"/>
        <v>45670.65625</v>
      </c>
      <c r="AE1217" s="27">
        <f t="shared" si="263"/>
        <v>-1429.60000000001</v>
      </c>
      <c r="AF1217" s="27">
        <f t="shared" si="264"/>
        <v>-5582.06</v>
      </c>
      <c r="AG1217" s="27">
        <f t="shared" si="265"/>
        <v>1793.2</v>
      </c>
      <c r="AH1217" s="27">
        <f t="shared" si="266"/>
        <v>787.699999999997</v>
      </c>
      <c r="AI1217" s="27">
        <f t="shared" si="267"/>
        <v>1548.8</v>
      </c>
      <c r="AJ1217" s="27">
        <f t="shared" si="268"/>
        <v>22.76</v>
      </c>
      <c r="AK1217" s="26">
        <f>INDEX(检修、备用和必开!I:I,MATCH(统调负荷!$C1217,检修、备用和必开!$A:$A,0))</f>
        <v>7944.33747228379</v>
      </c>
    </row>
    <row r="1218" ht="13.8" spans="1:37">
      <c r="A1218" s="26">
        <f t="shared" si="256"/>
        <v>1</v>
      </c>
      <c r="B1218" s="26">
        <f t="shared" si="257"/>
        <v>16</v>
      </c>
      <c r="C1218" t="s">
        <v>34</v>
      </c>
      <c r="D1218" s="75">
        <v>0.666666666666667</v>
      </c>
      <c r="E1218" s="26">
        <v>96320</v>
      </c>
      <c r="F1218" s="26">
        <v>47797.5</v>
      </c>
      <c r="G1218" s="26">
        <v>17691</v>
      </c>
      <c r="H1218" s="26">
        <v>22945.2</v>
      </c>
      <c r="I1218" s="26">
        <v>9291</v>
      </c>
      <c r="J1218" s="26">
        <v>-1404.7</v>
      </c>
      <c r="K1218" s="26">
        <f t="shared" si="269"/>
        <v>42080.5</v>
      </c>
      <c r="L1218" s="27">
        <f t="shared" si="258"/>
        <v>1.63495205617804</v>
      </c>
      <c r="M1218" s="75">
        <v>0.666666666666667</v>
      </c>
      <c r="N1218" s="26">
        <v>94663.5</v>
      </c>
      <c r="O1218" s="26">
        <v>41798.38</v>
      </c>
      <c r="P1218" s="26">
        <v>19389.2</v>
      </c>
      <c r="Q1218" s="26">
        <v>24165.7</v>
      </c>
      <c r="R1218" s="26">
        <v>10675.2</v>
      </c>
      <c r="S1218" s="26">
        <v>-1364.98</v>
      </c>
      <c r="T1218" s="26">
        <f t="shared" si="259"/>
        <v>36081.38</v>
      </c>
      <c r="U1218" s="27">
        <f t="shared" si="260"/>
        <v>1.48366514000662</v>
      </c>
      <c r="V1218" s="26">
        <f>INDEX(检修、备用和必开!B:B,MATCH(统调负荷!$C1218,检修、备用和必开!$A:$A,0))</f>
        <v>24712.8</v>
      </c>
      <c r="W1218" s="26">
        <f>INDEX(检修、备用和必开!C:C,MATCH(统调负荷!$C1218,检修、备用和必开!$A:$A,0))</f>
        <v>0</v>
      </c>
      <c r="X1218" s="26">
        <f>INDEX(检修、备用和必开!D:D,MATCH(统调负荷!$C1218,检修、备用和必开!$A:$A,0))</f>
        <v>10290</v>
      </c>
      <c r="Y1218" s="26">
        <f>INDEX(检修、备用和必开!E:E,MATCH(统调负荷!$C1218,检修、备用和必开!$A:$A,0))</f>
        <v>5717</v>
      </c>
      <c r="Z1218" s="26">
        <f>INDEX(检修、备用和必开!F:F,MATCH(统调负荷!$C1218,检修、备用和必开!$A:$A,0))</f>
        <v>980</v>
      </c>
      <c r="AA1218" s="26">
        <f t="shared" si="261"/>
        <v>68799.6</v>
      </c>
      <c r="AB1218" s="26">
        <v>368.25</v>
      </c>
      <c r="AC1218" s="26">
        <v>329</v>
      </c>
      <c r="AD1218" s="76">
        <f t="shared" si="262"/>
        <v>45670.6666666667</v>
      </c>
      <c r="AE1218" s="27">
        <f t="shared" si="263"/>
        <v>-1656.5</v>
      </c>
      <c r="AF1218" s="27">
        <f t="shared" si="264"/>
        <v>-5999.12</v>
      </c>
      <c r="AG1218" s="27">
        <f t="shared" si="265"/>
        <v>1698.2</v>
      </c>
      <c r="AH1218" s="27">
        <f t="shared" si="266"/>
        <v>1220.5</v>
      </c>
      <c r="AI1218" s="27">
        <f t="shared" si="267"/>
        <v>1384.2</v>
      </c>
      <c r="AJ1218" s="27">
        <f t="shared" si="268"/>
        <v>39.72</v>
      </c>
      <c r="AK1218" s="26">
        <f>INDEX(检修、备用和必开!I:I,MATCH(统调负荷!$C1218,检修、备用和必开!$A:$A,0))</f>
        <v>7944.33747228379</v>
      </c>
    </row>
    <row r="1219" ht="13.8" spans="1:37">
      <c r="A1219" s="26">
        <f t="shared" ref="A1219:A1282" si="270">WEEKDAY(C1219,2)</f>
        <v>1</v>
      </c>
      <c r="B1219" s="26">
        <f t="shared" ref="B1219:B1282" si="271">HOUR(D1219)</f>
        <v>16</v>
      </c>
      <c r="C1219" t="s">
        <v>34</v>
      </c>
      <c r="D1219" s="75">
        <v>0.677083333333333</v>
      </c>
      <c r="E1219" s="26">
        <v>98305</v>
      </c>
      <c r="F1219" s="26">
        <v>50869.3</v>
      </c>
      <c r="G1219" s="26">
        <v>16903</v>
      </c>
      <c r="H1219" s="26">
        <v>23151.6</v>
      </c>
      <c r="I1219" s="26">
        <v>8786</v>
      </c>
      <c r="J1219" s="26">
        <v>-1404.9</v>
      </c>
      <c r="K1219" s="26">
        <f t="shared" si="269"/>
        <v>45152.3</v>
      </c>
      <c r="L1219" s="27">
        <f t="shared" ref="L1219:L1282" si="272">AA1219/(K1219+W1219)</f>
        <v>1.52372304400883</v>
      </c>
      <c r="M1219" s="75">
        <v>0.677083333333333</v>
      </c>
      <c r="N1219" s="26">
        <v>96582.2</v>
      </c>
      <c r="O1219" s="26">
        <v>44731.51</v>
      </c>
      <c r="P1219" s="26">
        <v>18679.8</v>
      </c>
      <c r="Q1219" s="26">
        <v>24571.9</v>
      </c>
      <c r="R1219" s="26">
        <v>9905.39</v>
      </c>
      <c r="S1219" s="26">
        <v>-1306.4</v>
      </c>
      <c r="T1219" s="26">
        <f t="shared" ref="T1219:T1282" si="273">O1219-Y1219</f>
        <v>39014.51</v>
      </c>
      <c r="U1219" s="27">
        <f t="shared" ref="U1219:U1282" si="274">AA1219/(T1219+X1219)</f>
        <v>1.3954017593928</v>
      </c>
      <c r="V1219" s="26">
        <f>INDEX(检修、备用和必开!B:B,MATCH(统调负荷!$C1219,检修、备用和必开!$A:$A,0))</f>
        <v>24712.8</v>
      </c>
      <c r="W1219" s="26">
        <f>INDEX(检修、备用和必开!C:C,MATCH(统调负荷!$C1219,检修、备用和必开!$A:$A,0))</f>
        <v>0</v>
      </c>
      <c r="X1219" s="26">
        <f>INDEX(检修、备用和必开!D:D,MATCH(统调负荷!$C1219,检修、备用和必开!$A:$A,0))</f>
        <v>10290</v>
      </c>
      <c r="Y1219" s="26">
        <f>INDEX(检修、备用和必开!E:E,MATCH(统调负荷!$C1219,检修、备用和必开!$A:$A,0))</f>
        <v>5717</v>
      </c>
      <c r="Z1219" s="26">
        <f>INDEX(检修、备用和必开!F:F,MATCH(统调负荷!$C1219,检修、备用和必开!$A:$A,0))</f>
        <v>980</v>
      </c>
      <c r="AA1219" s="26">
        <f t="shared" ref="AA1219:AA1282" si="275">94492.4-V1219-Z1219</f>
        <v>68799.6</v>
      </c>
      <c r="AB1219" s="26">
        <v>386.14</v>
      </c>
      <c r="AC1219" s="26">
        <v>347.55</v>
      </c>
      <c r="AD1219" s="76">
        <f t="shared" ref="AD1219:AD1282" si="276">C1219+D1219</f>
        <v>45670.6770833333</v>
      </c>
      <c r="AE1219" s="27">
        <f t="shared" ref="AE1219:AE1282" si="277">N1219-E1219</f>
        <v>-1722.8</v>
      </c>
      <c r="AF1219" s="27">
        <f t="shared" ref="AF1219:AF1282" si="278">O1219-F1219</f>
        <v>-6137.79</v>
      </c>
      <c r="AG1219" s="27">
        <f t="shared" ref="AG1219:AG1282" si="279">P1219-G1219</f>
        <v>1776.8</v>
      </c>
      <c r="AH1219" s="27">
        <f t="shared" ref="AH1219:AH1282" si="280">Q1219-H1219</f>
        <v>1420.3</v>
      </c>
      <c r="AI1219" s="27">
        <f t="shared" ref="AI1219:AI1282" si="281">R1219-I1219</f>
        <v>1119.39</v>
      </c>
      <c r="AJ1219" s="27">
        <f t="shared" ref="AJ1219:AJ1282" si="282">S1219-J1219</f>
        <v>98.5</v>
      </c>
      <c r="AK1219" s="26">
        <f>INDEX(检修、备用和必开!I:I,MATCH(统调负荷!$C1219,检修、备用和必开!$A:$A,0))</f>
        <v>7944.33747228379</v>
      </c>
    </row>
    <row r="1220" ht="13.8" spans="1:37">
      <c r="A1220" s="26">
        <f t="shared" si="270"/>
        <v>1</v>
      </c>
      <c r="B1220" s="26">
        <f t="shared" si="271"/>
        <v>16</v>
      </c>
      <c r="C1220" t="s">
        <v>34</v>
      </c>
      <c r="D1220" s="75">
        <v>0.6875</v>
      </c>
      <c r="E1220" s="26">
        <v>100125</v>
      </c>
      <c r="F1220" s="26">
        <v>54416.7</v>
      </c>
      <c r="G1220" s="26">
        <v>15881</v>
      </c>
      <c r="H1220" s="26">
        <v>22965.2</v>
      </c>
      <c r="I1220" s="26">
        <v>8267</v>
      </c>
      <c r="J1220" s="26">
        <v>-1404.9</v>
      </c>
      <c r="K1220" s="26">
        <f t="shared" si="269"/>
        <v>48699.7</v>
      </c>
      <c r="L1220" s="27">
        <f t="shared" si="272"/>
        <v>1.41273149526588</v>
      </c>
      <c r="M1220" s="75">
        <v>0.6875</v>
      </c>
      <c r="N1220" s="26">
        <v>97821.4</v>
      </c>
      <c r="O1220" s="26">
        <v>48027.85</v>
      </c>
      <c r="P1220" s="26">
        <v>16646.8</v>
      </c>
      <c r="Q1220" s="26">
        <v>25227.6</v>
      </c>
      <c r="R1220" s="26">
        <v>9247.93</v>
      </c>
      <c r="S1220" s="26">
        <v>-1328.78</v>
      </c>
      <c r="T1220" s="26">
        <f t="shared" si="273"/>
        <v>42310.85</v>
      </c>
      <c r="U1220" s="27">
        <f t="shared" si="274"/>
        <v>1.30795605013987</v>
      </c>
      <c r="V1220" s="26">
        <f>INDEX(检修、备用和必开!B:B,MATCH(统调负荷!$C1220,检修、备用和必开!$A:$A,0))</f>
        <v>24712.8</v>
      </c>
      <c r="W1220" s="26">
        <f>INDEX(检修、备用和必开!C:C,MATCH(统调负荷!$C1220,检修、备用和必开!$A:$A,0))</f>
        <v>0</v>
      </c>
      <c r="X1220" s="26">
        <f>INDEX(检修、备用和必开!D:D,MATCH(统调负荷!$C1220,检修、备用和必开!$A:$A,0))</f>
        <v>10290</v>
      </c>
      <c r="Y1220" s="26">
        <f>INDEX(检修、备用和必开!E:E,MATCH(统调负荷!$C1220,检修、备用和必开!$A:$A,0))</f>
        <v>5717</v>
      </c>
      <c r="Z1220" s="26">
        <f>INDEX(检修、备用和必开!F:F,MATCH(统调负荷!$C1220,检修、备用和必开!$A:$A,0))</f>
        <v>980</v>
      </c>
      <c r="AA1220" s="26">
        <f t="shared" si="275"/>
        <v>68799.6</v>
      </c>
      <c r="AB1220" s="26">
        <v>457.34</v>
      </c>
      <c r="AC1220" s="26">
        <v>358.52</v>
      </c>
      <c r="AD1220" s="76">
        <f t="shared" si="276"/>
        <v>45670.6875</v>
      </c>
      <c r="AE1220" s="27">
        <f t="shared" si="277"/>
        <v>-2303.60000000001</v>
      </c>
      <c r="AF1220" s="27">
        <f t="shared" si="278"/>
        <v>-6388.85</v>
      </c>
      <c r="AG1220" s="27">
        <f t="shared" si="279"/>
        <v>765.799999999999</v>
      </c>
      <c r="AH1220" s="27">
        <f t="shared" si="280"/>
        <v>2262.4</v>
      </c>
      <c r="AI1220" s="27">
        <f t="shared" si="281"/>
        <v>980.93</v>
      </c>
      <c r="AJ1220" s="27">
        <f t="shared" si="282"/>
        <v>76.1200000000001</v>
      </c>
      <c r="AK1220" s="26">
        <f>INDEX(检修、备用和必开!I:I,MATCH(统调负荷!$C1220,检修、备用和必开!$A:$A,0))</f>
        <v>7944.33747228379</v>
      </c>
    </row>
    <row r="1221" ht="13.8" spans="1:37">
      <c r="A1221" s="26">
        <f t="shared" si="270"/>
        <v>1</v>
      </c>
      <c r="B1221" s="26">
        <f t="shared" si="271"/>
        <v>16</v>
      </c>
      <c r="C1221" t="s">
        <v>34</v>
      </c>
      <c r="D1221" s="75">
        <v>0.697916666666667</v>
      </c>
      <c r="E1221" s="26">
        <v>101555</v>
      </c>
      <c r="F1221" s="26">
        <v>56651.39</v>
      </c>
      <c r="G1221" s="26">
        <v>15369</v>
      </c>
      <c r="H1221" s="26">
        <v>23195.3</v>
      </c>
      <c r="I1221" s="26">
        <v>7744</v>
      </c>
      <c r="J1221" s="26">
        <v>-1404.69</v>
      </c>
      <c r="K1221" s="26">
        <f t="shared" si="269"/>
        <v>50934.39</v>
      </c>
      <c r="L1221" s="27">
        <f t="shared" si="272"/>
        <v>1.3507494641636</v>
      </c>
      <c r="M1221" s="75">
        <v>0.697916666666667</v>
      </c>
      <c r="N1221" s="26">
        <v>99898.9</v>
      </c>
      <c r="O1221" s="26">
        <v>50869.95</v>
      </c>
      <c r="P1221" s="26">
        <v>16475.8</v>
      </c>
      <c r="Q1221" s="26">
        <v>25344.3</v>
      </c>
      <c r="R1221" s="26">
        <v>8603.29</v>
      </c>
      <c r="S1221" s="26">
        <v>-1394.44</v>
      </c>
      <c r="T1221" s="26">
        <f t="shared" si="273"/>
        <v>45152.95</v>
      </c>
      <c r="U1221" s="27">
        <f t="shared" si="274"/>
        <v>1.24090799641794</v>
      </c>
      <c r="V1221" s="26">
        <f>INDEX(检修、备用和必开!B:B,MATCH(统调负荷!$C1221,检修、备用和必开!$A:$A,0))</f>
        <v>24712.8</v>
      </c>
      <c r="W1221" s="26">
        <f>INDEX(检修、备用和必开!C:C,MATCH(统调负荷!$C1221,检修、备用和必开!$A:$A,0))</f>
        <v>0</v>
      </c>
      <c r="X1221" s="26">
        <f>INDEX(检修、备用和必开!D:D,MATCH(统调负荷!$C1221,检修、备用和必开!$A:$A,0))</f>
        <v>10290</v>
      </c>
      <c r="Y1221" s="26">
        <f>INDEX(检修、备用和必开!E:E,MATCH(统调负荷!$C1221,检修、备用和必开!$A:$A,0))</f>
        <v>5717</v>
      </c>
      <c r="Z1221" s="26">
        <f>INDEX(检修、备用和必开!F:F,MATCH(统调负荷!$C1221,检修、备用和必开!$A:$A,0))</f>
        <v>980</v>
      </c>
      <c r="AA1221" s="26">
        <f t="shared" si="275"/>
        <v>68799.6</v>
      </c>
      <c r="AB1221" s="26">
        <v>526.82</v>
      </c>
      <c r="AC1221" s="26">
        <v>437.86</v>
      </c>
      <c r="AD1221" s="76">
        <f t="shared" si="276"/>
        <v>45670.6979166667</v>
      </c>
      <c r="AE1221" s="27">
        <f t="shared" si="277"/>
        <v>-1656.10000000001</v>
      </c>
      <c r="AF1221" s="27">
        <f t="shared" si="278"/>
        <v>-5781.44</v>
      </c>
      <c r="AG1221" s="27">
        <f t="shared" si="279"/>
        <v>1106.8</v>
      </c>
      <c r="AH1221" s="27">
        <f t="shared" si="280"/>
        <v>2149</v>
      </c>
      <c r="AI1221" s="27">
        <f t="shared" si="281"/>
        <v>859.290000000001</v>
      </c>
      <c r="AJ1221" s="27">
        <f t="shared" si="282"/>
        <v>10.25</v>
      </c>
      <c r="AK1221" s="26">
        <f>INDEX(检修、备用和必开!I:I,MATCH(统调负荷!$C1221,检修、备用和必开!$A:$A,0))</f>
        <v>7944.33747228379</v>
      </c>
    </row>
    <row r="1222" ht="13.8" spans="1:37">
      <c r="A1222" s="26">
        <f t="shared" si="270"/>
        <v>1</v>
      </c>
      <c r="B1222" s="26">
        <f t="shared" si="271"/>
        <v>17</v>
      </c>
      <c r="C1222" t="s">
        <v>34</v>
      </c>
      <c r="D1222" s="75">
        <v>0.708333333333333</v>
      </c>
      <c r="E1222" s="26">
        <v>102425</v>
      </c>
      <c r="F1222" s="26">
        <v>58144.99</v>
      </c>
      <c r="G1222" s="26">
        <v>15457</v>
      </c>
      <c r="H1222" s="26">
        <v>23010.5</v>
      </c>
      <c r="I1222" s="26">
        <v>7210</v>
      </c>
      <c r="J1222" s="26">
        <v>-1397.49</v>
      </c>
      <c r="K1222" s="26">
        <f t="shared" si="269"/>
        <v>52427.99</v>
      </c>
      <c r="L1222" s="27">
        <f t="shared" si="272"/>
        <v>1.31226850390412</v>
      </c>
      <c r="M1222" s="75">
        <v>0.708333333333333</v>
      </c>
      <c r="N1222" s="26">
        <v>101488</v>
      </c>
      <c r="O1222" s="26">
        <v>53368.69</v>
      </c>
      <c r="P1222" s="26">
        <v>16223.7</v>
      </c>
      <c r="Q1222" s="26">
        <v>25188.8</v>
      </c>
      <c r="R1222" s="26">
        <v>8056.25</v>
      </c>
      <c r="S1222" s="26">
        <v>-1349.44</v>
      </c>
      <c r="T1222" s="26">
        <f t="shared" si="273"/>
        <v>47651.69</v>
      </c>
      <c r="U1222" s="27">
        <f t="shared" si="274"/>
        <v>1.18739374015497</v>
      </c>
      <c r="V1222" s="26">
        <f>INDEX(检修、备用和必开!B:B,MATCH(统调负荷!$C1222,检修、备用和必开!$A:$A,0))</f>
        <v>24712.8</v>
      </c>
      <c r="W1222" s="26">
        <f>INDEX(检修、备用和必开!C:C,MATCH(统调负荷!$C1222,检修、备用和必开!$A:$A,0))</f>
        <v>0</v>
      </c>
      <c r="X1222" s="26">
        <f>INDEX(检修、备用和必开!D:D,MATCH(统调负荷!$C1222,检修、备用和必开!$A:$A,0))</f>
        <v>10290</v>
      </c>
      <c r="Y1222" s="26">
        <f>INDEX(检修、备用和必开!E:E,MATCH(统调负荷!$C1222,检修、备用和必开!$A:$A,0))</f>
        <v>5717</v>
      </c>
      <c r="Z1222" s="26">
        <f>INDEX(检修、备用和必开!F:F,MATCH(统调负荷!$C1222,检修、备用和必开!$A:$A,0))</f>
        <v>980</v>
      </c>
      <c r="AA1222" s="26">
        <f t="shared" si="275"/>
        <v>68799.6</v>
      </c>
      <c r="AB1222" s="26">
        <v>558.9</v>
      </c>
      <c r="AC1222" s="26">
        <v>447.64</v>
      </c>
      <c r="AD1222" s="76">
        <f t="shared" si="276"/>
        <v>45670.7083333333</v>
      </c>
      <c r="AE1222" s="27">
        <f t="shared" si="277"/>
        <v>-937</v>
      </c>
      <c r="AF1222" s="27">
        <f t="shared" si="278"/>
        <v>-4776.3</v>
      </c>
      <c r="AG1222" s="27">
        <f t="shared" si="279"/>
        <v>766.700000000001</v>
      </c>
      <c r="AH1222" s="27">
        <f t="shared" si="280"/>
        <v>2178.3</v>
      </c>
      <c r="AI1222" s="27">
        <f t="shared" si="281"/>
        <v>846.25</v>
      </c>
      <c r="AJ1222" s="27">
        <f t="shared" si="282"/>
        <v>48.05</v>
      </c>
      <c r="AK1222" s="26">
        <f>INDEX(检修、备用和必开!I:I,MATCH(统调负荷!$C1222,检修、备用和必开!$A:$A,0))</f>
        <v>7944.33747228379</v>
      </c>
    </row>
    <row r="1223" ht="13.8" spans="1:37">
      <c r="A1223" s="26">
        <f t="shared" si="270"/>
        <v>1</v>
      </c>
      <c r="B1223" s="26">
        <f t="shared" si="271"/>
        <v>17</v>
      </c>
      <c r="C1223" t="s">
        <v>34</v>
      </c>
      <c r="D1223" s="75">
        <v>0.71875</v>
      </c>
      <c r="E1223" s="26">
        <v>103300</v>
      </c>
      <c r="F1223" s="26">
        <v>58807</v>
      </c>
      <c r="G1223" s="26">
        <v>16070</v>
      </c>
      <c r="H1223" s="26">
        <v>23063.9</v>
      </c>
      <c r="I1223" s="26">
        <v>6757</v>
      </c>
      <c r="J1223" s="26">
        <v>-1397.9</v>
      </c>
      <c r="K1223" s="26">
        <f t="shared" si="269"/>
        <v>53090</v>
      </c>
      <c r="L1223" s="27">
        <f t="shared" si="272"/>
        <v>1.29590506686758</v>
      </c>
      <c r="M1223" s="75">
        <v>0.71875</v>
      </c>
      <c r="N1223" s="26">
        <v>102987</v>
      </c>
      <c r="O1223" s="26">
        <v>54582.52</v>
      </c>
      <c r="P1223" s="26">
        <v>16677.9</v>
      </c>
      <c r="Q1223" s="26">
        <v>25460.1</v>
      </c>
      <c r="R1223" s="26">
        <v>7588.3</v>
      </c>
      <c r="S1223" s="26">
        <v>-1321.82</v>
      </c>
      <c r="T1223" s="26">
        <f t="shared" si="273"/>
        <v>48865.52</v>
      </c>
      <c r="U1223" s="27">
        <f t="shared" si="274"/>
        <v>1.16302924900331</v>
      </c>
      <c r="V1223" s="26">
        <f>INDEX(检修、备用和必开!B:B,MATCH(统调负荷!$C1223,检修、备用和必开!$A:$A,0))</f>
        <v>24712.8</v>
      </c>
      <c r="W1223" s="26">
        <f>INDEX(检修、备用和必开!C:C,MATCH(统调负荷!$C1223,检修、备用和必开!$A:$A,0))</f>
        <v>0</v>
      </c>
      <c r="X1223" s="26">
        <f>INDEX(检修、备用和必开!D:D,MATCH(统调负荷!$C1223,检修、备用和必开!$A:$A,0))</f>
        <v>10290</v>
      </c>
      <c r="Y1223" s="26">
        <f>INDEX(检修、备用和必开!E:E,MATCH(统调负荷!$C1223,检修、备用和必开!$A:$A,0))</f>
        <v>5717</v>
      </c>
      <c r="Z1223" s="26">
        <f>INDEX(检修、备用和必开!F:F,MATCH(统调负荷!$C1223,检修、备用和必开!$A:$A,0))</f>
        <v>980</v>
      </c>
      <c r="AA1223" s="26">
        <f t="shared" si="275"/>
        <v>68799.6</v>
      </c>
      <c r="AB1223" s="26">
        <v>548.94</v>
      </c>
      <c r="AC1223" s="26">
        <v>417.47</v>
      </c>
      <c r="AD1223" s="76">
        <f t="shared" si="276"/>
        <v>45670.71875</v>
      </c>
      <c r="AE1223" s="27">
        <f t="shared" si="277"/>
        <v>-313</v>
      </c>
      <c r="AF1223" s="27">
        <f t="shared" si="278"/>
        <v>-4224.48</v>
      </c>
      <c r="AG1223" s="27">
        <f t="shared" si="279"/>
        <v>607.900000000001</v>
      </c>
      <c r="AH1223" s="27">
        <f t="shared" si="280"/>
        <v>2396.2</v>
      </c>
      <c r="AI1223" s="27">
        <f t="shared" si="281"/>
        <v>831.3</v>
      </c>
      <c r="AJ1223" s="27">
        <f t="shared" si="282"/>
        <v>76.0800000000002</v>
      </c>
      <c r="AK1223" s="26">
        <f>INDEX(检修、备用和必开!I:I,MATCH(统调负荷!$C1223,检修、备用和必开!$A:$A,0))</f>
        <v>7944.33747228379</v>
      </c>
    </row>
    <row r="1224" ht="13.8" spans="1:37">
      <c r="A1224" s="26">
        <f t="shared" si="270"/>
        <v>1</v>
      </c>
      <c r="B1224" s="26">
        <f t="shared" si="271"/>
        <v>17</v>
      </c>
      <c r="C1224" t="s">
        <v>34</v>
      </c>
      <c r="D1224" s="75">
        <v>0.729166666666667</v>
      </c>
      <c r="E1224" s="26">
        <v>102505</v>
      </c>
      <c r="F1224" s="26">
        <v>58103.99</v>
      </c>
      <c r="G1224" s="26">
        <v>16213</v>
      </c>
      <c r="H1224" s="26">
        <v>23246.7</v>
      </c>
      <c r="I1224" s="26">
        <v>6339</v>
      </c>
      <c r="J1224" s="26">
        <v>-1397.69</v>
      </c>
      <c r="K1224" s="26">
        <f t="shared" si="269"/>
        <v>52386.99</v>
      </c>
      <c r="L1224" s="27">
        <f t="shared" si="272"/>
        <v>1.31329553387205</v>
      </c>
      <c r="M1224" s="75">
        <v>0.729166666666667</v>
      </c>
      <c r="N1224" s="26">
        <v>102042</v>
      </c>
      <c r="O1224" s="26">
        <v>55264.58</v>
      </c>
      <c r="P1224" s="26">
        <v>16554.2</v>
      </c>
      <c r="Q1224" s="26">
        <v>24463.9</v>
      </c>
      <c r="R1224" s="26">
        <v>7221.74</v>
      </c>
      <c r="S1224" s="26">
        <v>-1462.42</v>
      </c>
      <c r="T1224" s="26">
        <f t="shared" si="273"/>
        <v>49547.58</v>
      </c>
      <c r="U1224" s="27">
        <f t="shared" si="274"/>
        <v>1.14977243397878</v>
      </c>
      <c r="V1224" s="26">
        <f>INDEX(检修、备用和必开!B:B,MATCH(统调负荷!$C1224,检修、备用和必开!$A:$A,0))</f>
        <v>24712.8</v>
      </c>
      <c r="W1224" s="26">
        <f>INDEX(检修、备用和必开!C:C,MATCH(统调负荷!$C1224,检修、备用和必开!$A:$A,0))</f>
        <v>0</v>
      </c>
      <c r="X1224" s="26">
        <f>INDEX(检修、备用和必开!D:D,MATCH(统调负荷!$C1224,检修、备用和必开!$A:$A,0))</f>
        <v>10290</v>
      </c>
      <c r="Y1224" s="26">
        <f>INDEX(检修、备用和必开!E:E,MATCH(统调负荷!$C1224,检修、备用和必开!$A:$A,0))</f>
        <v>5717</v>
      </c>
      <c r="Z1224" s="26">
        <f>INDEX(检修、备用和必开!F:F,MATCH(统调负荷!$C1224,检修、备用和必开!$A:$A,0))</f>
        <v>980</v>
      </c>
      <c r="AA1224" s="26">
        <f t="shared" si="275"/>
        <v>68799.6</v>
      </c>
      <c r="AB1224" s="26">
        <v>484.95</v>
      </c>
      <c r="AC1224" s="26">
        <v>408.83</v>
      </c>
      <c r="AD1224" s="76">
        <f t="shared" si="276"/>
        <v>45670.7291666667</v>
      </c>
      <c r="AE1224" s="27">
        <f t="shared" si="277"/>
        <v>-463</v>
      </c>
      <c r="AF1224" s="27">
        <f t="shared" si="278"/>
        <v>-2839.41</v>
      </c>
      <c r="AG1224" s="27">
        <f t="shared" si="279"/>
        <v>341.200000000001</v>
      </c>
      <c r="AH1224" s="27">
        <f t="shared" si="280"/>
        <v>1217.2</v>
      </c>
      <c r="AI1224" s="27">
        <f t="shared" si="281"/>
        <v>882.74</v>
      </c>
      <c r="AJ1224" s="27">
        <f t="shared" si="282"/>
        <v>-64.73</v>
      </c>
      <c r="AK1224" s="26">
        <f>INDEX(检修、备用和必开!I:I,MATCH(统调负荷!$C1224,检修、备用和必开!$A:$A,0))</f>
        <v>7944.33747228379</v>
      </c>
    </row>
    <row r="1225" ht="13.8" spans="1:37">
      <c r="A1225" s="26">
        <f t="shared" si="270"/>
        <v>1</v>
      </c>
      <c r="B1225" s="26">
        <f t="shared" si="271"/>
        <v>17</v>
      </c>
      <c r="C1225" t="s">
        <v>34</v>
      </c>
      <c r="D1225" s="75">
        <v>0.739583333333333</v>
      </c>
      <c r="E1225" s="26">
        <v>102665</v>
      </c>
      <c r="F1225" s="26">
        <v>57619.6</v>
      </c>
      <c r="G1225" s="26">
        <v>16892</v>
      </c>
      <c r="H1225" s="26">
        <v>23485.1</v>
      </c>
      <c r="I1225" s="26">
        <v>6066</v>
      </c>
      <c r="J1225" s="26">
        <v>-1397.7</v>
      </c>
      <c r="K1225" s="26">
        <f t="shared" si="269"/>
        <v>51902.6</v>
      </c>
      <c r="L1225" s="27">
        <f t="shared" si="272"/>
        <v>1.32555209180272</v>
      </c>
      <c r="M1225" s="75">
        <v>0.739583333333333</v>
      </c>
      <c r="N1225" s="26">
        <v>102579</v>
      </c>
      <c r="O1225" s="26">
        <v>55016.17</v>
      </c>
      <c r="P1225" s="26">
        <v>17584.8</v>
      </c>
      <c r="Q1225" s="26">
        <v>24506.9</v>
      </c>
      <c r="R1225" s="26">
        <v>6989.31</v>
      </c>
      <c r="S1225" s="26">
        <v>-1518.18</v>
      </c>
      <c r="T1225" s="26">
        <f t="shared" si="273"/>
        <v>49299.17</v>
      </c>
      <c r="U1225" s="27">
        <f t="shared" si="274"/>
        <v>1.15456550242267</v>
      </c>
      <c r="V1225" s="26">
        <f>INDEX(检修、备用和必开!B:B,MATCH(统调负荷!$C1225,检修、备用和必开!$A:$A,0))</f>
        <v>24712.8</v>
      </c>
      <c r="W1225" s="26">
        <f>INDEX(检修、备用和必开!C:C,MATCH(统调负荷!$C1225,检修、备用和必开!$A:$A,0))</f>
        <v>0</v>
      </c>
      <c r="X1225" s="26">
        <f>INDEX(检修、备用和必开!D:D,MATCH(统调负荷!$C1225,检修、备用和必开!$A:$A,0))</f>
        <v>10290</v>
      </c>
      <c r="Y1225" s="26">
        <f>INDEX(检修、备用和必开!E:E,MATCH(统调负荷!$C1225,检修、备用和必开!$A:$A,0))</f>
        <v>5717</v>
      </c>
      <c r="Z1225" s="26">
        <f>INDEX(检修、备用和必开!F:F,MATCH(统调负荷!$C1225,检修、备用和必开!$A:$A,0))</f>
        <v>980</v>
      </c>
      <c r="AA1225" s="26">
        <f t="shared" si="275"/>
        <v>68799.6</v>
      </c>
      <c r="AB1225" s="26">
        <v>432.26</v>
      </c>
      <c r="AC1225" s="26">
        <v>385.63</v>
      </c>
      <c r="AD1225" s="76">
        <f t="shared" si="276"/>
        <v>45670.7395833333</v>
      </c>
      <c r="AE1225" s="27">
        <f t="shared" si="277"/>
        <v>-86</v>
      </c>
      <c r="AF1225" s="27">
        <f t="shared" si="278"/>
        <v>-2603.43</v>
      </c>
      <c r="AG1225" s="27">
        <f t="shared" si="279"/>
        <v>692.799999999999</v>
      </c>
      <c r="AH1225" s="27">
        <f t="shared" si="280"/>
        <v>1021.8</v>
      </c>
      <c r="AI1225" s="27">
        <f t="shared" si="281"/>
        <v>923.31</v>
      </c>
      <c r="AJ1225" s="27">
        <f t="shared" si="282"/>
        <v>-120.48</v>
      </c>
      <c r="AK1225" s="26">
        <f>INDEX(检修、备用和必开!I:I,MATCH(统调负荷!$C1225,检修、备用和必开!$A:$A,0))</f>
        <v>7944.33747228379</v>
      </c>
    </row>
    <row r="1226" ht="13.8" spans="1:37">
      <c r="A1226" s="26">
        <f t="shared" si="270"/>
        <v>1</v>
      </c>
      <c r="B1226" s="26">
        <f t="shared" si="271"/>
        <v>18</v>
      </c>
      <c r="C1226" t="s">
        <v>34</v>
      </c>
      <c r="D1226" s="75">
        <v>0.75</v>
      </c>
      <c r="E1226" s="26">
        <v>104250</v>
      </c>
      <c r="F1226" s="26">
        <v>58563.99</v>
      </c>
      <c r="G1226" s="26">
        <v>16927</v>
      </c>
      <c r="H1226" s="26">
        <v>24319.5</v>
      </c>
      <c r="I1226" s="26">
        <v>5837</v>
      </c>
      <c r="J1226" s="26">
        <v>-1397.49</v>
      </c>
      <c r="K1226" s="26">
        <f t="shared" si="269"/>
        <v>52846.99</v>
      </c>
      <c r="L1226" s="27">
        <f t="shared" si="272"/>
        <v>1.30186411752117</v>
      </c>
      <c r="M1226" s="75">
        <v>0.75</v>
      </c>
      <c r="N1226" s="26">
        <v>103979</v>
      </c>
      <c r="O1226" s="26">
        <v>55457.63</v>
      </c>
      <c r="P1226" s="26">
        <v>18866.1</v>
      </c>
      <c r="Q1226" s="26">
        <v>24535.4</v>
      </c>
      <c r="R1226" s="26">
        <v>6682.03</v>
      </c>
      <c r="S1226" s="26">
        <v>-1562.16</v>
      </c>
      <c r="T1226" s="26">
        <f t="shared" si="273"/>
        <v>49740.63</v>
      </c>
      <c r="U1226" s="27">
        <f t="shared" si="274"/>
        <v>1.14607492874887</v>
      </c>
      <c r="V1226" s="26">
        <f>INDEX(检修、备用和必开!B:B,MATCH(统调负荷!$C1226,检修、备用和必开!$A:$A,0))</f>
        <v>24712.8</v>
      </c>
      <c r="W1226" s="26">
        <f>INDEX(检修、备用和必开!C:C,MATCH(统调负荷!$C1226,检修、备用和必开!$A:$A,0))</f>
        <v>0</v>
      </c>
      <c r="X1226" s="26">
        <f>INDEX(检修、备用和必开!D:D,MATCH(统调负荷!$C1226,检修、备用和必开!$A:$A,0))</f>
        <v>10290</v>
      </c>
      <c r="Y1226" s="26">
        <f>INDEX(检修、备用和必开!E:E,MATCH(统调负荷!$C1226,检修、备用和必开!$A:$A,0))</f>
        <v>5717</v>
      </c>
      <c r="Z1226" s="26">
        <f>INDEX(检修、备用和必开!F:F,MATCH(统调负荷!$C1226,检修、备用和必开!$A:$A,0))</f>
        <v>980</v>
      </c>
      <c r="AA1226" s="26">
        <f t="shared" si="275"/>
        <v>68799.6</v>
      </c>
      <c r="AB1226" s="26">
        <v>453.6</v>
      </c>
      <c r="AC1226" s="26">
        <v>390.29</v>
      </c>
      <c r="AD1226" s="76">
        <f t="shared" si="276"/>
        <v>45670.75</v>
      </c>
      <c r="AE1226" s="27">
        <f t="shared" si="277"/>
        <v>-271</v>
      </c>
      <c r="AF1226" s="27">
        <f t="shared" si="278"/>
        <v>-3106.36</v>
      </c>
      <c r="AG1226" s="27">
        <f t="shared" si="279"/>
        <v>1939.1</v>
      </c>
      <c r="AH1226" s="27">
        <f t="shared" si="280"/>
        <v>215.900000000001</v>
      </c>
      <c r="AI1226" s="27">
        <f t="shared" si="281"/>
        <v>845.03</v>
      </c>
      <c r="AJ1226" s="27">
        <f t="shared" si="282"/>
        <v>-164.67</v>
      </c>
      <c r="AK1226" s="26">
        <f>INDEX(检修、备用和必开!I:I,MATCH(统调负荷!$C1226,检修、备用和必开!$A:$A,0))</f>
        <v>7944.33747228379</v>
      </c>
    </row>
    <row r="1227" ht="13.8" spans="1:37">
      <c r="A1227" s="26">
        <f t="shared" si="270"/>
        <v>1</v>
      </c>
      <c r="B1227" s="26">
        <f t="shared" si="271"/>
        <v>18</v>
      </c>
      <c r="C1227" t="s">
        <v>34</v>
      </c>
      <c r="D1227" s="75">
        <v>0.760416666666667</v>
      </c>
      <c r="E1227" s="26">
        <v>107585</v>
      </c>
      <c r="F1227" s="26">
        <v>61257.19</v>
      </c>
      <c r="G1227" s="26">
        <v>17119</v>
      </c>
      <c r="H1227" s="26">
        <v>24958.5</v>
      </c>
      <c r="I1227" s="26">
        <v>5661</v>
      </c>
      <c r="J1227" s="26">
        <v>-1410.69</v>
      </c>
      <c r="K1227" s="26">
        <f t="shared" si="269"/>
        <v>55540.19</v>
      </c>
      <c r="L1227" s="27">
        <f t="shared" si="272"/>
        <v>1.23873540943954</v>
      </c>
      <c r="M1227" s="75">
        <v>0.760416666666667</v>
      </c>
      <c r="N1227" s="26">
        <v>107102</v>
      </c>
      <c r="O1227" s="26">
        <v>58015.8</v>
      </c>
      <c r="P1227" s="26">
        <v>18534.5</v>
      </c>
      <c r="Q1227" s="26">
        <v>25697.7</v>
      </c>
      <c r="R1227" s="26">
        <v>6532.15</v>
      </c>
      <c r="S1227" s="26">
        <v>-1678.15</v>
      </c>
      <c r="T1227" s="26">
        <f t="shared" si="273"/>
        <v>52298.8</v>
      </c>
      <c r="U1227" s="27">
        <f t="shared" si="274"/>
        <v>1.0992318114423</v>
      </c>
      <c r="V1227" s="26">
        <f>INDEX(检修、备用和必开!B:B,MATCH(统调负荷!$C1227,检修、备用和必开!$A:$A,0))</f>
        <v>24712.8</v>
      </c>
      <c r="W1227" s="26">
        <f>INDEX(检修、备用和必开!C:C,MATCH(统调负荷!$C1227,检修、备用和必开!$A:$A,0))</f>
        <v>0</v>
      </c>
      <c r="X1227" s="26">
        <f>INDEX(检修、备用和必开!D:D,MATCH(统调负荷!$C1227,检修、备用和必开!$A:$A,0))</f>
        <v>10290</v>
      </c>
      <c r="Y1227" s="26">
        <f>INDEX(检修、备用和必开!E:E,MATCH(统调负荷!$C1227,检修、备用和必开!$A:$A,0))</f>
        <v>5717</v>
      </c>
      <c r="Z1227" s="26">
        <f>INDEX(检修、备用和必开!F:F,MATCH(统调负荷!$C1227,检修、备用和必开!$A:$A,0))</f>
        <v>980</v>
      </c>
      <c r="AA1227" s="26">
        <f t="shared" si="275"/>
        <v>68799.6</v>
      </c>
      <c r="AB1227" s="26">
        <v>541.8</v>
      </c>
      <c r="AC1227" s="26">
        <v>433.61</v>
      </c>
      <c r="AD1227" s="76">
        <f t="shared" si="276"/>
        <v>45670.7604166667</v>
      </c>
      <c r="AE1227" s="27">
        <f t="shared" si="277"/>
        <v>-483</v>
      </c>
      <c r="AF1227" s="27">
        <f t="shared" si="278"/>
        <v>-3241.39</v>
      </c>
      <c r="AG1227" s="27">
        <f t="shared" si="279"/>
        <v>1415.5</v>
      </c>
      <c r="AH1227" s="27">
        <f t="shared" si="280"/>
        <v>739.200000000001</v>
      </c>
      <c r="AI1227" s="27">
        <f t="shared" si="281"/>
        <v>871.15</v>
      </c>
      <c r="AJ1227" s="27">
        <f t="shared" si="282"/>
        <v>-267.46</v>
      </c>
      <c r="AK1227" s="26">
        <f>INDEX(检修、备用和必开!I:I,MATCH(统调负荷!$C1227,检修、备用和必开!$A:$A,0))</f>
        <v>7944.33747228379</v>
      </c>
    </row>
    <row r="1228" ht="13.8" spans="1:37">
      <c r="A1228" s="26">
        <f t="shared" si="270"/>
        <v>1</v>
      </c>
      <c r="B1228" s="26">
        <f t="shared" si="271"/>
        <v>18</v>
      </c>
      <c r="C1228" t="s">
        <v>34</v>
      </c>
      <c r="D1228" s="75">
        <v>0.770833333333333</v>
      </c>
      <c r="E1228" s="26">
        <v>109405</v>
      </c>
      <c r="F1228" s="26">
        <v>61899.19</v>
      </c>
      <c r="G1228" s="26">
        <v>17693</v>
      </c>
      <c r="H1228" s="26">
        <v>25640.5</v>
      </c>
      <c r="I1228" s="26">
        <v>5595</v>
      </c>
      <c r="J1228" s="26">
        <v>-1422.69</v>
      </c>
      <c r="K1228" s="26">
        <f t="shared" si="269"/>
        <v>56182.19</v>
      </c>
      <c r="L1228" s="27">
        <f t="shared" si="272"/>
        <v>1.22458024509191</v>
      </c>
      <c r="M1228" s="75">
        <v>0.770833333333333</v>
      </c>
      <c r="N1228" s="26">
        <v>108934</v>
      </c>
      <c r="O1228" s="26">
        <v>58520.56</v>
      </c>
      <c r="P1228" s="26">
        <v>19255.3</v>
      </c>
      <c r="Q1228" s="26">
        <v>26110.7</v>
      </c>
      <c r="R1228" s="26">
        <v>6687.02</v>
      </c>
      <c r="S1228" s="26">
        <v>-1639.58</v>
      </c>
      <c r="T1228" s="26">
        <f t="shared" si="273"/>
        <v>52803.56</v>
      </c>
      <c r="U1228" s="27">
        <f t="shared" si="274"/>
        <v>1.09043775624644</v>
      </c>
      <c r="V1228" s="26">
        <f>INDEX(检修、备用和必开!B:B,MATCH(统调负荷!$C1228,检修、备用和必开!$A:$A,0))</f>
        <v>24712.8</v>
      </c>
      <c r="W1228" s="26">
        <f>INDEX(检修、备用和必开!C:C,MATCH(统调负荷!$C1228,检修、备用和必开!$A:$A,0))</f>
        <v>0</v>
      </c>
      <c r="X1228" s="26">
        <f>INDEX(检修、备用和必开!D:D,MATCH(统调负荷!$C1228,检修、备用和必开!$A:$A,0))</f>
        <v>10290</v>
      </c>
      <c r="Y1228" s="26">
        <f>INDEX(检修、备用和必开!E:E,MATCH(统调负荷!$C1228,检修、备用和必开!$A:$A,0))</f>
        <v>5717</v>
      </c>
      <c r="Z1228" s="26">
        <f>INDEX(检修、备用和必开!F:F,MATCH(统调负荷!$C1228,检修、备用和必开!$A:$A,0))</f>
        <v>980</v>
      </c>
      <c r="AA1228" s="26">
        <f t="shared" si="275"/>
        <v>68799.6</v>
      </c>
      <c r="AB1228" s="26">
        <v>515.28</v>
      </c>
      <c r="AC1228" s="26">
        <v>446.66</v>
      </c>
      <c r="AD1228" s="76">
        <f t="shared" si="276"/>
        <v>45670.7708333333</v>
      </c>
      <c r="AE1228" s="27">
        <f t="shared" si="277"/>
        <v>-471</v>
      </c>
      <c r="AF1228" s="27">
        <f t="shared" si="278"/>
        <v>-3378.63</v>
      </c>
      <c r="AG1228" s="27">
        <f t="shared" si="279"/>
        <v>1562.3</v>
      </c>
      <c r="AH1228" s="27">
        <f t="shared" si="280"/>
        <v>470.200000000001</v>
      </c>
      <c r="AI1228" s="27">
        <f t="shared" si="281"/>
        <v>1092.02</v>
      </c>
      <c r="AJ1228" s="27">
        <f t="shared" si="282"/>
        <v>-216.89</v>
      </c>
      <c r="AK1228" s="26">
        <f>INDEX(检修、备用和必开!I:I,MATCH(统调负荷!$C1228,检修、备用和必开!$A:$A,0))</f>
        <v>7944.33747228379</v>
      </c>
    </row>
    <row r="1229" ht="13.8" spans="1:37">
      <c r="A1229" s="26">
        <f t="shared" si="270"/>
        <v>1</v>
      </c>
      <c r="B1229" s="26">
        <f t="shared" si="271"/>
        <v>18</v>
      </c>
      <c r="C1229" t="s">
        <v>34</v>
      </c>
      <c r="D1229" s="75">
        <v>0.78125</v>
      </c>
      <c r="E1229" s="26">
        <v>110595</v>
      </c>
      <c r="F1229" s="26">
        <v>62493.2</v>
      </c>
      <c r="G1229" s="26">
        <v>18073</v>
      </c>
      <c r="H1229" s="26">
        <v>25983.7</v>
      </c>
      <c r="I1229" s="26">
        <v>5468</v>
      </c>
      <c r="J1229" s="26">
        <v>-1422.9</v>
      </c>
      <c r="K1229" s="26">
        <f t="shared" si="269"/>
        <v>56776.2</v>
      </c>
      <c r="L1229" s="27">
        <f t="shared" si="272"/>
        <v>1.2117683113699</v>
      </c>
      <c r="M1229" s="75">
        <v>0.78125</v>
      </c>
      <c r="N1229" s="26">
        <v>109981</v>
      </c>
      <c r="O1229" s="26">
        <v>58690.45</v>
      </c>
      <c r="P1229" s="26">
        <v>19494.5</v>
      </c>
      <c r="Q1229" s="26">
        <v>26760</v>
      </c>
      <c r="R1229" s="26">
        <v>6773.66</v>
      </c>
      <c r="S1229" s="26">
        <v>-1737.61</v>
      </c>
      <c r="T1229" s="26">
        <f t="shared" si="273"/>
        <v>52973.45</v>
      </c>
      <c r="U1229" s="27">
        <f t="shared" si="274"/>
        <v>1.08750945451125</v>
      </c>
      <c r="V1229" s="26">
        <f>INDEX(检修、备用和必开!B:B,MATCH(统调负荷!$C1229,检修、备用和必开!$A:$A,0))</f>
        <v>24712.8</v>
      </c>
      <c r="W1229" s="26">
        <f>INDEX(检修、备用和必开!C:C,MATCH(统调负荷!$C1229,检修、备用和必开!$A:$A,0))</f>
        <v>0</v>
      </c>
      <c r="X1229" s="26">
        <f>INDEX(检修、备用和必开!D:D,MATCH(统调负荷!$C1229,检修、备用和必开!$A:$A,0))</f>
        <v>10290</v>
      </c>
      <c r="Y1229" s="26">
        <f>INDEX(检修、备用和必开!E:E,MATCH(统调负荷!$C1229,检修、备用和必开!$A:$A,0))</f>
        <v>5717</v>
      </c>
      <c r="Z1229" s="26">
        <f>INDEX(检修、备用和必开!F:F,MATCH(统调负荷!$C1229,检修、备用和必开!$A:$A,0))</f>
        <v>980</v>
      </c>
      <c r="AA1229" s="26">
        <f t="shared" si="275"/>
        <v>68799.6</v>
      </c>
      <c r="AB1229" s="26">
        <v>533.54</v>
      </c>
      <c r="AC1229" s="26">
        <v>456.23</v>
      </c>
      <c r="AD1229" s="76">
        <f t="shared" si="276"/>
        <v>45670.78125</v>
      </c>
      <c r="AE1229" s="27">
        <f t="shared" si="277"/>
        <v>-614</v>
      </c>
      <c r="AF1229" s="27">
        <f t="shared" si="278"/>
        <v>-3802.75</v>
      </c>
      <c r="AG1229" s="27">
        <f t="shared" si="279"/>
        <v>1421.5</v>
      </c>
      <c r="AH1229" s="27">
        <f t="shared" si="280"/>
        <v>776.299999999999</v>
      </c>
      <c r="AI1229" s="27">
        <f t="shared" si="281"/>
        <v>1305.66</v>
      </c>
      <c r="AJ1229" s="27">
        <f t="shared" si="282"/>
        <v>-314.71</v>
      </c>
      <c r="AK1229" s="26">
        <f>INDEX(检修、备用和必开!I:I,MATCH(统调负荷!$C1229,检修、备用和必开!$A:$A,0))</f>
        <v>7944.33747228379</v>
      </c>
    </row>
    <row r="1230" ht="13.8" spans="1:37">
      <c r="A1230" s="26">
        <f t="shared" si="270"/>
        <v>1</v>
      </c>
      <c r="B1230" s="26">
        <f t="shared" si="271"/>
        <v>19</v>
      </c>
      <c r="C1230" t="s">
        <v>34</v>
      </c>
      <c r="D1230" s="75">
        <v>0.791666666666667</v>
      </c>
      <c r="E1230" s="26">
        <v>110675</v>
      </c>
      <c r="F1230" s="26">
        <v>62083.2</v>
      </c>
      <c r="G1230" s="26">
        <v>18473</v>
      </c>
      <c r="H1230" s="26">
        <v>26043.5</v>
      </c>
      <c r="I1230" s="26">
        <v>5498</v>
      </c>
      <c r="J1230" s="26">
        <v>-1422.7</v>
      </c>
      <c r="K1230" s="26">
        <f t="shared" si="269"/>
        <v>56366.2</v>
      </c>
      <c r="L1230" s="27">
        <f t="shared" si="272"/>
        <v>1.22058254769702</v>
      </c>
      <c r="M1230" s="75">
        <v>0.791666666666667</v>
      </c>
      <c r="N1230" s="26">
        <v>109736</v>
      </c>
      <c r="O1230" s="26">
        <v>58511.2</v>
      </c>
      <c r="P1230" s="26">
        <v>18833.9</v>
      </c>
      <c r="Q1230" s="26">
        <v>27254.2</v>
      </c>
      <c r="R1230" s="26">
        <v>6783.95</v>
      </c>
      <c r="S1230" s="26">
        <v>-1647.25</v>
      </c>
      <c r="T1230" s="26">
        <f t="shared" si="273"/>
        <v>52794.2</v>
      </c>
      <c r="U1230" s="27">
        <f t="shared" si="274"/>
        <v>1.09059954790581</v>
      </c>
      <c r="V1230" s="26">
        <f>INDEX(检修、备用和必开!B:B,MATCH(统调负荷!$C1230,检修、备用和必开!$A:$A,0))</f>
        <v>24712.8</v>
      </c>
      <c r="W1230" s="26">
        <f>INDEX(检修、备用和必开!C:C,MATCH(统调负荷!$C1230,检修、备用和必开!$A:$A,0))</f>
        <v>0</v>
      </c>
      <c r="X1230" s="26">
        <f>INDEX(检修、备用和必开!D:D,MATCH(统调负荷!$C1230,检修、备用和必开!$A:$A,0))</f>
        <v>10290</v>
      </c>
      <c r="Y1230" s="26">
        <f>INDEX(检修、备用和必开!E:E,MATCH(统调负荷!$C1230,检修、备用和必开!$A:$A,0))</f>
        <v>5717</v>
      </c>
      <c r="Z1230" s="26">
        <f>INDEX(检修、备用和必开!F:F,MATCH(统调负荷!$C1230,检修、备用和必开!$A:$A,0))</f>
        <v>980</v>
      </c>
      <c r="AA1230" s="26">
        <f t="shared" si="275"/>
        <v>68799.6</v>
      </c>
      <c r="AB1230" s="26">
        <v>484.46</v>
      </c>
      <c r="AC1230" s="26">
        <v>427.95</v>
      </c>
      <c r="AD1230" s="76">
        <f t="shared" si="276"/>
        <v>45670.7916666667</v>
      </c>
      <c r="AE1230" s="27">
        <f t="shared" si="277"/>
        <v>-939</v>
      </c>
      <c r="AF1230" s="27">
        <f t="shared" si="278"/>
        <v>-3572</v>
      </c>
      <c r="AG1230" s="27">
        <f t="shared" si="279"/>
        <v>360.900000000001</v>
      </c>
      <c r="AH1230" s="27">
        <f t="shared" si="280"/>
        <v>1210.7</v>
      </c>
      <c r="AI1230" s="27">
        <f t="shared" si="281"/>
        <v>1285.95</v>
      </c>
      <c r="AJ1230" s="27">
        <f t="shared" si="282"/>
        <v>-224.55</v>
      </c>
      <c r="AK1230" s="26">
        <f>INDEX(检修、备用和必开!I:I,MATCH(统调负荷!$C1230,检修、备用和必开!$A:$A,0))</f>
        <v>7944.33747228379</v>
      </c>
    </row>
    <row r="1231" ht="13.8" spans="1:37">
      <c r="A1231" s="26">
        <f t="shared" si="270"/>
        <v>1</v>
      </c>
      <c r="B1231" s="26">
        <f t="shared" si="271"/>
        <v>19</v>
      </c>
      <c r="C1231" t="s">
        <v>34</v>
      </c>
      <c r="D1231" s="75">
        <v>0.802083333333333</v>
      </c>
      <c r="E1231" s="26">
        <v>112420</v>
      </c>
      <c r="F1231" s="26">
        <v>63715.8</v>
      </c>
      <c r="G1231" s="26">
        <v>18473</v>
      </c>
      <c r="H1231" s="26">
        <v>26085.9</v>
      </c>
      <c r="I1231" s="26">
        <v>5568</v>
      </c>
      <c r="J1231" s="26">
        <v>-1422.7</v>
      </c>
      <c r="K1231" s="26">
        <f t="shared" si="269"/>
        <v>57998.8</v>
      </c>
      <c r="L1231" s="27">
        <f t="shared" si="272"/>
        <v>1.18622454257674</v>
      </c>
      <c r="M1231" s="75">
        <v>0.802083333333333</v>
      </c>
      <c r="N1231" s="26">
        <v>111491</v>
      </c>
      <c r="O1231" s="26">
        <v>60151.96</v>
      </c>
      <c r="P1231" s="26">
        <v>18948.2</v>
      </c>
      <c r="Q1231" s="26">
        <v>27245.9</v>
      </c>
      <c r="R1231" s="26">
        <v>6802.01</v>
      </c>
      <c r="S1231" s="26">
        <v>-1657.07</v>
      </c>
      <c r="T1231" s="26">
        <f t="shared" si="273"/>
        <v>54434.96</v>
      </c>
      <c r="U1231" s="27">
        <f t="shared" si="274"/>
        <v>1.06295314821361</v>
      </c>
      <c r="V1231" s="26">
        <f>INDEX(检修、备用和必开!B:B,MATCH(统调负荷!$C1231,检修、备用和必开!$A:$A,0))</f>
        <v>24712.8</v>
      </c>
      <c r="W1231" s="26">
        <f>INDEX(检修、备用和必开!C:C,MATCH(统调负荷!$C1231,检修、备用和必开!$A:$A,0))</f>
        <v>0</v>
      </c>
      <c r="X1231" s="26">
        <f>INDEX(检修、备用和必开!D:D,MATCH(统调负荷!$C1231,检修、备用和必开!$A:$A,0))</f>
        <v>10290</v>
      </c>
      <c r="Y1231" s="26">
        <f>INDEX(检修、备用和必开!E:E,MATCH(统调负荷!$C1231,检修、备用和必开!$A:$A,0))</f>
        <v>5717</v>
      </c>
      <c r="Z1231" s="26">
        <f>INDEX(检修、备用和必开!F:F,MATCH(统调负荷!$C1231,检修、备用和必开!$A:$A,0))</f>
        <v>980</v>
      </c>
      <c r="AA1231" s="26">
        <f t="shared" si="275"/>
        <v>68799.6</v>
      </c>
      <c r="AB1231" s="26">
        <v>584.33</v>
      </c>
      <c r="AC1231" s="26">
        <v>504.81</v>
      </c>
      <c r="AD1231" s="76">
        <f t="shared" si="276"/>
        <v>45670.8020833333</v>
      </c>
      <c r="AE1231" s="27">
        <f t="shared" si="277"/>
        <v>-929</v>
      </c>
      <c r="AF1231" s="27">
        <f t="shared" si="278"/>
        <v>-3563.84</v>
      </c>
      <c r="AG1231" s="27">
        <f t="shared" si="279"/>
        <v>475.200000000001</v>
      </c>
      <c r="AH1231" s="27">
        <f t="shared" si="280"/>
        <v>1160</v>
      </c>
      <c r="AI1231" s="27">
        <f t="shared" si="281"/>
        <v>1234.01</v>
      </c>
      <c r="AJ1231" s="27">
        <f t="shared" si="282"/>
        <v>-234.37</v>
      </c>
      <c r="AK1231" s="26">
        <f>INDEX(检修、备用和必开!I:I,MATCH(统调负荷!$C1231,检修、备用和必开!$A:$A,0))</f>
        <v>7944.33747228379</v>
      </c>
    </row>
    <row r="1232" ht="13.8" spans="1:37">
      <c r="A1232" s="26">
        <f t="shared" si="270"/>
        <v>1</v>
      </c>
      <c r="B1232" s="26">
        <f t="shared" si="271"/>
        <v>19</v>
      </c>
      <c r="C1232" t="s">
        <v>34</v>
      </c>
      <c r="D1232" s="75">
        <v>0.8125</v>
      </c>
      <c r="E1232" s="26">
        <v>112500</v>
      </c>
      <c r="F1232" s="26">
        <v>63704</v>
      </c>
      <c r="G1232" s="26">
        <v>18489</v>
      </c>
      <c r="H1232" s="26">
        <v>26106.9</v>
      </c>
      <c r="I1232" s="26">
        <v>5623</v>
      </c>
      <c r="J1232" s="26">
        <v>-1422.9</v>
      </c>
      <c r="K1232" s="26">
        <f t="shared" si="269"/>
        <v>57987</v>
      </c>
      <c r="L1232" s="27">
        <f t="shared" si="272"/>
        <v>1.18646593201925</v>
      </c>
      <c r="M1232" s="75">
        <v>0.8125</v>
      </c>
      <c r="N1232" s="26">
        <v>111212</v>
      </c>
      <c r="O1232" s="26">
        <v>59398.77</v>
      </c>
      <c r="P1232" s="26">
        <v>19092.1</v>
      </c>
      <c r="Q1232" s="26">
        <v>27475.4</v>
      </c>
      <c r="R1232" s="26">
        <v>6870.21</v>
      </c>
      <c r="S1232" s="26">
        <v>-1624.48</v>
      </c>
      <c r="T1232" s="26">
        <f t="shared" si="273"/>
        <v>53681.77</v>
      </c>
      <c r="U1232" s="27">
        <f t="shared" si="274"/>
        <v>1.07546813227147</v>
      </c>
      <c r="V1232" s="26">
        <f>INDEX(检修、备用和必开!B:B,MATCH(统调负荷!$C1232,检修、备用和必开!$A:$A,0))</f>
        <v>24712.8</v>
      </c>
      <c r="W1232" s="26">
        <f>INDEX(检修、备用和必开!C:C,MATCH(统调负荷!$C1232,检修、备用和必开!$A:$A,0))</f>
        <v>0</v>
      </c>
      <c r="X1232" s="26">
        <f>INDEX(检修、备用和必开!D:D,MATCH(统调负荷!$C1232,检修、备用和必开!$A:$A,0))</f>
        <v>10290</v>
      </c>
      <c r="Y1232" s="26">
        <f>INDEX(检修、备用和必开!E:E,MATCH(统调负荷!$C1232,检修、备用和必开!$A:$A,0))</f>
        <v>5717</v>
      </c>
      <c r="Z1232" s="26">
        <f>INDEX(检修、备用和必开!F:F,MATCH(统调负荷!$C1232,检修、备用和必开!$A:$A,0))</f>
        <v>980</v>
      </c>
      <c r="AA1232" s="26">
        <f t="shared" si="275"/>
        <v>68799.6</v>
      </c>
      <c r="AB1232" s="26">
        <v>584.13</v>
      </c>
      <c r="AC1232" s="26">
        <v>449.52</v>
      </c>
      <c r="AD1232" s="76">
        <f t="shared" si="276"/>
        <v>45670.8125</v>
      </c>
      <c r="AE1232" s="27">
        <f t="shared" si="277"/>
        <v>-1288</v>
      </c>
      <c r="AF1232" s="27">
        <f t="shared" si="278"/>
        <v>-4305.23</v>
      </c>
      <c r="AG1232" s="27">
        <f t="shared" si="279"/>
        <v>603.099999999999</v>
      </c>
      <c r="AH1232" s="27">
        <f t="shared" si="280"/>
        <v>1368.5</v>
      </c>
      <c r="AI1232" s="27">
        <f t="shared" si="281"/>
        <v>1247.21</v>
      </c>
      <c r="AJ1232" s="27">
        <f t="shared" si="282"/>
        <v>-201.58</v>
      </c>
      <c r="AK1232" s="26">
        <f>INDEX(检修、备用和必开!I:I,MATCH(统调负荷!$C1232,检修、备用和必开!$A:$A,0))</f>
        <v>7944.33747228379</v>
      </c>
    </row>
    <row r="1233" ht="13.8" spans="1:37">
      <c r="A1233" s="26">
        <f t="shared" si="270"/>
        <v>1</v>
      </c>
      <c r="B1233" s="26">
        <f t="shared" si="271"/>
        <v>19</v>
      </c>
      <c r="C1233" t="s">
        <v>34</v>
      </c>
      <c r="D1233" s="75">
        <v>0.822916666666667</v>
      </c>
      <c r="E1233" s="26">
        <v>112185</v>
      </c>
      <c r="F1233" s="26">
        <v>63619</v>
      </c>
      <c r="G1233" s="26">
        <v>18201</v>
      </c>
      <c r="H1233" s="26">
        <v>26125.9</v>
      </c>
      <c r="I1233" s="26">
        <v>5662</v>
      </c>
      <c r="J1233" s="26">
        <v>-1422.9</v>
      </c>
      <c r="K1233" s="26">
        <f t="shared" si="269"/>
        <v>57902</v>
      </c>
      <c r="L1233" s="27">
        <f t="shared" si="272"/>
        <v>1.18820766122068</v>
      </c>
      <c r="M1233" s="75">
        <v>0.822916666666667</v>
      </c>
      <c r="N1233" s="26">
        <v>110428</v>
      </c>
      <c r="O1233" s="26">
        <v>59104.14</v>
      </c>
      <c r="P1233" s="26">
        <v>18647</v>
      </c>
      <c r="Q1233" s="26">
        <v>27381.4</v>
      </c>
      <c r="R1233" s="26">
        <v>6865.13</v>
      </c>
      <c r="S1233" s="26">
        <v>-1569.67</v>
      </c>
      <c r="T1233" s="26">
        <f t="shared" si="273"/>
        <v>53387.14</v>
      </c>
      <c r="U1233" s="27">
        <f t="shared" si="274"/>
        <v>1.08044425362069</v>
      </c>
      <c r="V1233" s="26">
        <f>INDEX(检修、备用和必开!B:B,MATCH(统调负荷!$C1233,检修、备用和必开!$A:$A,0))</f>
        <v>24712.8</v>
      </c>
      <c r="W1233" s="26">
        <f>INDEX(检修、备用和必开!C:C,MATCH(统调负荷!$C1233,检修、备用和必开!$A:$A,0))</f>
        <v>0</v>
      </c>
      <c r="X1233" s="26">
        <f>INDEX(检修、备用和必开!D:D,MATCH(统调负荷!$C1233,检修、备用和必开!$A:$A,0))</f>
        <v>10290</v>
      </c>
      <c r="Y1233" s="26">
        <f>INDEX(检修、备用和必开!E:E,MATCH(统调负荷!$C1233,检修、备用和必开!$A:$A,0))</f>
        <v>5717</v>
      </c>
      <c r="Z1233" s="26">
        <f>INDEX(检修、备用和必开!F:F,MATCH(统调负荷!$C1233,检修、备用和必开!$A:$A,0))</f>
        <v>980</v>
      </c>
      <c r="AA1233" s="26">
        <f t="shared" si="275"/>
        <v>68799.6</v>
      </c>
      <c r="AB1233" s="26">
        <v>560.86</v>
      </c>
      <c r="AC1233" s="26">
        <v>439.54</v>
      </c>
      <c r="AD1233" s="76">
        <f t="shared" si="276"/>
        <v>45670.8229166667</v>
      </c>
      <c r="AE1233" s="27">
        <f t="shared" si="277"/>
        <v>-1757</v>
      </c>
      <c r="AF1233" s="27">
        <f t="shared" si="278"/>
        <v>-4514.86</v>
      </c>
      <c r="AG1233" s="27">
        <f t="shared" si="279"/>
        <v>446</v>
      </c>
      <c r="AH1233" s="27">
        <f t="shared" si="280"/>
        <v>1255.5</v>
      </c>
      <c r="AI1233" s="27">
        <f t="shared" si="281"/>
        <v>1203.13</v>
      </c>
      <c r="AJ1233" s="27">
        <f t="shared" si="282"/>
        <v>-146.77</v>
      </c>
      <c r="AK1233" s="26">
        <f>INDEX(检修、备用和必开!I:I,MATCH(统调负荷!$C1233,检修、备用和必开!$A:$A,0))</f>
        <v>7944.33747228379</v>
      </c>
    </row>
    <row r="1234" ht="13.8" spans="1:37">
      <c r="A1234" s="26">
        <f t="shared" si="270"/>
        <v>1</v>
      </c>
      <c r="B1234" s="26">
        <f t="shared" si="271"/>
        <v>20</v>
      </c>
      <c r="C1234" t="s">
        <v>34</v>
      </c>
      <c r="D1234" s="75">
        <v>0.833333333333333</v>
      </c>
      <c r="E1234" s="26">
        <v>111070</v>
      </c>
      <c r="F1234" s="26">
        <v>62614</v>
      </c>
      <c r="G1234" s="26">
        <v>18028</v>
      </c>
      <c r="H1234" s="26">
        <v>26187.9</v>
      </c>
      <c r="I1234" s="26">
        <v>5663</v>
      </c>
      <c r="J1234" s="26">
        <v>-1422.9</v>
      </c>
      <c r="K1234" s="26">
        <f t="shared" si="269"/>
        <v>56897</v>
      </c>
      <c r="L1234" s="27">
        <f t="shared" si="272"/>
        <v>1.20919556391374</v>
      </c>
      <c r="M1234" s="75">
        <v>0.833333333333333</v>
      </c>
      <c r="N1234" s="26">
        <v>109347</v>
      </c>
      <c r="O1234" s="26">
        <v>59338.08</v>
      </c>
      <c r="P1234" s="26">
        <v>17837.7</v>
      </c>
      <c r="Q1234" s="26">
        <v>26790.7</v>
      </c>
      <c r="R1234" s="26">
        <v>6927.63</v>
      </c>
      <c r="S1234" s="26">
        <v>-1547.11</v>
      </c>
      <c r="T1234" s="26">
        <f t="shared" si="273"/>
        <v>53621.08</v>
      </c>
      <c r="U1234" s="27">
        <f t="shared" si="274"/>
        <v>1.07648939745659</v>
      </c>
      <c r="V1234" s="26">
        <f>INDEX(检修、备用和必开!B:B,MATCH(统调负荷!$C1234,检修、备用和必开!$A:$A,0))</f>
        <v>24712.8</v>
      </c>
      <c r="W1234" s="26">
        <f>INDEX(检修、备用和必开!C:C,MATCH(统调负荷!$C1234,检修、备用和必开!$A:$A,0))</f>
        <v>0</v>
      </c>
      <c r="X1234" s="26">
        <f>INDEX(检修、备用和必开!D:D,MATCH(统调负荷!$C1234,检修、备用和必开!$A:$A,0))</f>
        <v>10290</v>
      </c>
      <c r="Y1234" s="26">
        <f>INDEX(检修、备用和必开!E:E,MATCH(统调负荷!$C1234,检修、备用和必开!$A:$A,0))</f>
        <v>5717</v>
      </c>
      <c r="Z1234" s="26">
        <f>INDEX(检修、备用和必开!F:F,MATCH(统调负荷!$C1234,检修、备用和必开!$A:$A,0))</f>
        <v>980</v>
      </c>
      <c r="AA1234" s="26">
        <f t="shared" si="275"/>
        <v>68799.6</v>
      </c>
      <c r="AB1234" s="26">
        <v>513.68</v>
      </c>
      <c r="AC1234" s="26">
        <v>448.93</v>
      </c>
      <c r="AD1234" s="76">
        <f t="shared" si="276"/>
        <v>45670.8333333333</v>
      </c>
      <c r="AE1234" s="27">
        <f t="shared" si="277"/>
        <v>-1723</v>
      </c>
      <c r="AF1234" s="27">
        <f t="shared" si="278"/>
        <v>-3275.92</v>
      </c>
      <c r="AG1234" s="27">
        <f t="shared" si="279"/>
        <v>-190.299999999999</v>
      </c>
      <c r="AH1234" s="27">
        <f t="shared" si="280"/>
        <v>602.799999999999</v>
      </c>
      <c r="AI1234" s="27">
        <f t="shared" si="281"/>
        <v>1264.63</v>
      </c>
      <c r="AJ1234" s="27">
        <f t="shared" si="282"/>
        <v>-124.21</v>
      </c>
      <c r="AK1234" s="26">
        <f>INDEX(检修、备用和必开!I:I,MATCH(统调负荷!$C1234,检修、备用和必开!$A:$A,0))</f>
        <v>7944.33747228379</v>
      </c>
    </row>
    <row r="1235" ht="13.8" spans="1:37">
      <c r="A1235" s="26">
        <f t="shared" si="270"/>
        <v>1</v>
      </c>
      <c r="B1235" s="26">
        <f t="shared" si="271"/>
        <v>20</v>
      </c>
      <c r="C1235" t="s">
        <v>34</v>
      </c>
      <c r="D1235" s="75">
        <v>0.84375</v>
      </c>
      <c r="E1235" s="26">
        <v>111070</v>
      </c>
      <c r="F1235" s="26">
        <v>62897.49</v>
      </c>
      <c r="G1235" s="26">
        <v>17740</v>
      </c>
      <c r="H1235" s="26">
        <v>26198.2</v>
      </c>
      <c r="I1235" s="26">
        <v>5657</v>
      </c>
      <c r="J1235" s="26">
        <v>-1422.69</v>
      </c>
      <c r="K1235" s="26">
        <f t="shared" si="269"/>
        <v>57180.49</v>
      </c>
      <c r="L1235" s="27">
        <f t="shared" si="272"/>
        <v>1.20320060216343</v>
      </c>
      <c r="M1235" s="75">
        <v>0.84375</v>
      </c>
      <c r="N1235" s="26">
        <v>109586</v>
      </c>
      <c r="O1235" s="26">
        <v>59845.17</v>
      </c>
      <c r="P1235" s="26">
        <v>17417.4</v>
      </c>
      <c r="Q1235" s="26">
        <v>26994.7</v>
      </c>
      <c r="R1235" s="26">
        <v>6851.63</v>
      </c>
      <c r="S1235" s="26">
        <v>-1522.9</v>
      </c>
      <c r="T1235" s="26">
        <f t="shared" si="273"/>
        <v>54128.17</v>
      </c>
      <c r="U1235" s="27">
        <f t="shared" si="274"/>
        <v>1.06801543725939</v>
      </c>
      <c r="V1235" s="26">
        <f>INDEX(检修、备用和必开!B:B,MATCH(统调负荷!$C1235,检修、备用和必开!$A:$A,0))</f>
        <v>24712.8</v>
      </c>
      <c r="W1235" s="26">
        <f>INDEX(检修、备用和必开!C:C,MATCH(统调负荷!$C1235,检修、备用和必开!$A:$A,0))</f>
        <v>0</v>
      </c>
      <c r="X1235" s="26">
        <f>INDEX(检修、备用和必开!D:D,MATCH(统调负荷!$C1235,检修、备用和必开!$A:$A,0))</f>
        <v>10290</v>
      </c>
      <c r="Y1235" s="26">
        <f>INDEX(检修、备用和必开!E:E,MATCH(统调负荷!$C1235,检修、备用和必开!$A:$A,0))</f>
        <v>5717</v>
      </c>
      <c r="Z1235" s="26">
        <f>INDEX(检修、备用和必开!F:F,MATCH(统调负荷!$C1235,检修、备用和必开!$A:$A,0))</f>
        <v>980</v>
      </c>
      <c r="AA1235" s="26">
        <f t="shared" si="275"/>
        <v>68799.6</v>
      </c>
      <c r="AB1235" s="26">
        <v>532.53</v>
      </c>
      <c r="AC1235" s="26">
        <v>482.95</v>
      </c>
      <c r="AD1235" s="76">
        <f t="shared" si="276"/>
        <v>45670.84375</v>
      </c>
      <c r="AE1235" s="27">
        <f t="shared" si="277"/>
        <v>-1484</v>
      </c>
      <c r="AF1235" s="27">
        <f t="shared" si="278"/>
        <v>-3052.32</v>
      </c>
      <c r="AG1235" s="27">
        <f t="shared" si="279"/>
        <v>-322.599999999999</v>
      </c>
      <c r="AH1235" s="27">
        <f t="shared" si="280"/>
        <v>796.5</v>
      </c>
      <c r="AI1235" s="27">
        <f t="shared" si="281"/>
        <v>1194.63</v>
      </c>
      <c r="AJ1235" s="27">
        <f t="shared" si="282"/>
        <v>-100.21</v>
      </c>
      <c r="AK1235" s="26">
        <f>INDEX(检修、备用和必开!I:I,MATCH(统调负荷!$C1235,检修、备用和必开!$A:$A,0))</f>
        <v>7944.33747228379</v>
      </c>
    </row>
    <row r="1236" ht="13.8" spans="1:37">
      <c r="A1236" s="26">
        <f t="shared" si="270"/>
        <v>1</v>
      </c>
      <c r="B1236" s="26">
        <f t="shared" si="271"/>
        <v>20</v>
      </c>
      <c r="C1236" t="s">
        <v>34</v>
      </c>
      <c r="D1236" s="75">
        <v>0.854166666666667</v>
      </c>
      <c r="E1236" s="26">
        <v>110915</v>
      </c>
      <c r="F1236" s="26">
        <v>63058.5</v>
      </c>
      <c r="G1236" s="26">
        <v>17462</v>
      </c>
      <c r="H1236" s="26">
        <v>26142.4</v>
      </c>
      <c r="I1236" s="26">
        <v>5675</v>
      </c>
      <c r="J1236" s="26">
        <v>-1422.9</v>
      </c>
      <c r="K1236" s="26">
        <f t="shared" si="269"/>
        <v>57341.5</v>
      </c>
      <c r="L1236" s="27">
        <f t="shared" si="272"/>
        <v>1.19982211836105</v>
      </c>
      <c r="M1236" s="75">
        <v>0.854166666666667</v>
      </c>
      <c r="N1236" s="26">
        <v>109561</v>
      </c>
      <c r="O1236" s="26">
        <v>60126.45</v>
      </c>
      <c r="P1236" s="26">
        <v>16862.5</v>
      </c>
      <c r="Q1236" s="26">
        <v>27252</v>
      </c>
      <c r="R1236" s="26">
        <v>6806.83</v>
      </c>
      <c r="S1236" s="26">
        <v>-1486.78</v>
      </c>
      <c r="T1236" s="26">
        <f t="shared" si="273"/>
        <v>54409.45</v>
      </c>
      <c r="U1236" s="27">
        <f t="shared" si="274"/>
        <v>1.06337225432365</v>
      </c>
      <c r="V1236" s="26">
        <f>INDEX(检修、备用和必开!B:B,MATCH(统调负荷!$C1236,检修、备用和必开!$A:$A,0))</f>
        <v>24712.8</v>
      </c>
      <c r="W1236" s="26">
        <f>INDEX(检修、备用和必开!C:C,MATCH(统调负荷!$C1236,检修、备用和必开!$A:$A,0))</f>
        <v>0</v>
      </c>
      <c r="X1236" s="26">
        <f>INDEX(检修、备用和必开!D:D,MATCH(统调负荷!$C1236,检修、备用和必开!$A:$A,0))</f>
        <v>10290</v>
      </c>
      <c r="Y1236" s="26">
        <f>INDEX(检修、备用和必开!E:E,MATCH(统调负荷!$C1236,检修、备用和必开!$A:$A,0))</f>
        <v>5717</v>
      </c>
      <c r="Z1236" s="26">
        <f>INDEX(检修、备用和必开!F:F,MATCH(统调负荷!$C1236,检修、备用和必开!$A:$A,0))</f>
        <v>980</v>
      </c>
      <c r="AA1236" s="26">
        <f t="shared" si="275"/>
        <v>68799.6</v>
      </c>
      <c r="AB1236" s="26">
        <v>551.4</v>
      </c>
      <c r="AC1236" s="26">
        <v>504.5</v>
      </c>
      <c r="AD1236" s="76">
        <f t="shared" si="276"/>
        <v>45670.8541666667</v>
      </c>
      <c r="AE1236" s="27">
        <f t="shared" si="277"/>
        <v>-1354</v>
      </c>
      <c r="AF1236" s="27">
        <f t="shared" si="278"/>
        <v>-2932.05</v>
      </c>
      <c r="AG1236" s="27">
        <f t="shared" si="279"/>
        <v>-599.5</v>
      </c>
      <c r="AH1236" s="27">
        <f t="shared" si="280"/>
        <v>1109.6</v>
      </c>
      <c r="AI1236" s="27">
        <f t="shared" si="281"/>
        <v>1131.83</v>
      </c>
      <c r="AJ1236" s="27">
        <f t="shared" si="282"/>
        <v>-63.8799999999999</v>
      </c>
      <c r="AK1236" s="26">
        <f>INDEX(检修、备用和必开!I:I,MATCH(统调负荷!$C1236,检修、备用和必开!$A:$A,0))</f>
        <v>7944.33747228379</v>
      </c>
    </row>
    <row r="1237" ht="13.8" spans="1:37">
      <c r="A1237" s="26">
        <f t="shared" si="270"/>
        <v>1</v>
      </c>
      <c r="B1237" s="26">
        <f t="shared" si="271"/>
        <v>20</v>
      </c>
      <c r="C1237" t="s">
        <v>34</v>
      </c>
      <c r="D1237" s="75">
        <v>0.864583333333333</v>
      </c>
      <c r="E1237" s="26">
        <v>109725</v>
      </c>
      <c r="F1237" s="26">
        <v>62681.39</v>
      </c>
      <c r="G1237" s="26">
        <v>16862</v>
      </c>
      <c r="H1237" s="26">
        <v>25899.3</v>
      </c>
      <c r="I1237" s="26">
        <v>5705</v>
      </c>
      <c r="J1237" s="26">
        <v>-1422.69</v>
      </c>
      <c r="K1237" s="26">
        <f t="shared" si="269"/>
        <v>56964.39</v>
      </c>
      <c r="L1237" s="27">
        <f t="shared" si="272"/>
        <v>1.20776506164641</v>
      </c>
      <c r="M1237" s="75">
        <v>0.864583333333333</v>
      </c>
      <c r="N1237" s="26">
        <v>108965</v>
      </c>
      <c r="O1237" s="26">
        <v>60198.64</v>
      </c>
      <c r="P1237" s="26">
        <v>16995.2</v>
      </c>
      <c r="Q1237" s="26">
        <v>26420.7</v>
      </c>
      <c r="R1237" s="26">
        <v>6874.53</v>
      </c>
      <c r="S1237" s="26">
        <v>-1524.07</v>
      </c>
      <c r="T1237" s="26">
        <f t="shared" si="273"/>
        <v>54481.64</v>
      </c>
      <c r="U1237" s="27">
        <f t="shared" si="274"/>
        <v>1.06218709299317</v>
      </c>
      <c r="V1237" s="26">
        <f>INDEX(检修、备用和必开!B:B,MATCH(统调负荷!$C1237,检修、备用和必开!$A:$A,0))</f>
        <v>24712.8</v>
      </c>
      <c r="W1237" s="26">
        <f>INDEX(检修、备用和必开!C:C,MATCH(统调负荷!$C1237,检修、备用和必开!$A:$A,0))</f>
        <v>0</v>
      </c>
      <c r="X1237" s="26">
        <f>INDEX(检修、备用和必开!D:D,MATCH(统调负荷!$C1237,检修、备用和必开!$A:$A,0))</f>
        <v>10290</v>
      </c>
      <c r="Y1237" s="26">
        <f>INDEX(检修、备用和必开!E:E,MATCH(统调负荷!$C1237,检修、备用和必开!$A:$A,0))</f>
        <v>5717</v>
      </c>
      <c r="Z1237" s="26">
        <f>INDEX(检修、备用和必开!F:F,MATCH(统调负荷!$C1237,检修、备用和必开!$A:$A,0))</f>
        <v>980</v>
      </c>
      <c r="AA1237" s="26">
        <f t="shared" si="275"/>
        <v>68799.6</v>
      </c>
      <c r="AB1237" s="26">
        <v>532.52</v>
      </c>
      <c r="AC1237" s="26">
        <v>711.13</v>
      </c>
      <c r="AD1237" s="76">
        <f t="shared" si="276"/>
        <v>45670.8645833333</v>
      </c>
      <c r="AE1237" s="27">
        <f t="shared" si="277"/>
        <v>-760</v>
      </c>
      <c r="AF1237" s="27">
        <f t="shared" si="278"/>
        <v>-2482.75</v>
      </c>
      <c r="AG1237" s="27">
        <f t="shared" si="279"/>
        <v>133.200000000001</v>
      </c>
      <c r="AH1237" s="27">
        <f t="shared" si="280"/>
        <v>521.400000000001</v>
      </c>
      <c r="AI1237" s="27">
        <f t="shared" si="281"/>
        <v>1169.53</v>
      </c>
      <c r="AJ1237" s="27">
        <f t="shared" si="282"/>
        <v>-101.38</v>
      </c>
      <c r="AK1237" s="26">
        <f>INDEX(检修、备用和必开!I:I,MATCH(统调负荷!$C1237,检修、备用和必开!$A:$A,0))</f>
        <v>7944.33747228379</v>
      </c>
    </row>
    <row r="1238" ht="13.8" spans="1:37">
      <c r="A1238" s="26">
        <f t="shared" si="270"/>
        <v>1</v>
      </c>
      <c r="B1238" s="26">
        <f t="shared" si="271"/>
        <v>21</v>
      </c>
      <c r="C1238" t="s">
        <v>34</v>
      </c>
      <c r="D1238" s="75">
        <v>0.875</v>
      </c>
      <c r="E1238" s="26">
        <v>108695</v>
      </c>
      <c r="F1238" s="26">
        <v>62150.1</v>
      </c>
      <c r="G1238" s="26">
        <v>16425</v>
      </c>
      <c r="H1238" s="26">
        <v>25810.8</v>
      </c>
      <c r="I1238" s="26">
        <v>5732</v>
      </c>
      <c r="J1238" s="26">
        <v>-1422.9</v>
      </c>
      <c r="K1238" s="26">
        <f t="shared" si="269"/>
        <v>56433.1</v>
      </c>
      <c r="L1238" s="27">
        <f t="shared" si="272"/>
        <v>1.21913557823334</v>
      </c>
      <c r="M1238" s="75">
        <v>0.875</v>
      </c>
      <c r="N1238" s="26">
        <v>107609</v>
      </c>
      <c r="O1238" s="26">
        <v>59270.39</v>
      </c>
      <c r="P1238" s="26">
        <v>16801</v>
      </c>
      <c r="Q1238" s="26">
        <v>26233.3</v>
      </c>
      <c r="R1238" s="26">
        <v>6831.15</v>
      </c>
      <c r="S1238" s="26">
        <v>-1526.84</v>
      </c>
      <c r="T1238" s="26">
        <f t="shared" si="273"/>
        <v>53553.39</v>
      </c>
      <c r="U1238" s="27">
        <f t="shared" si="274"/>
        <v>1.0776307461117</v>
      </c>
      <c r="V1238" s="26">
        <f>INDEX(检修、备用和必开!B:B,MATCH(统调负荷!$C1238,检修、备用和必开!$A:$A,0))</f>
        <v>24712.8</v>
      </c>
      <c r="W1238" s="26">
        <f>INDEX(检修、备用和必开!C:C,MATCH(统调负荷!$C1238,检修、备用和必开!$A:$A,0))</f>
        <v>0</v>
      </c>
      <c r="X1238" s="26">
        <f>INDEX(检修、备用和必开!D:D,MATCH(统调负荷!$C1238,检修、备用和必开!$A:$A,0))</f>
        <v>10290</v>
      </c>
      <c r="Y1238" s="26">
        <f>INDEX(检修、备用和必开!E:E,MATCH(统调负荷!$C1238,检修、备用和必开!$A:$A,0))</f>
        <v>5717</v>
      </c>
      <c r="Z1238" s="26">
        <f>INDEX(检修、备用和必开!F:F,MATCH(统调负荷!$C1238,检修、备用和必开!$A:$A,0))</f>
        <v>980</v>
      </c>
      <c r="AA1238" s="26">
        <f t="shared" si="275"/>
        <v>68799.6</v>
      </c>
      <c r="AB1238" s="26">
        <v>525.43</v>
      </c>
      <c r="AC1238" s="26">
        <v>482.02</v>
      </c>
      <c r="AD1238" s="76">
        <f t="shared" si="276"/>
        <v>45670.875</v>
      </c>
      <c r="AE1238" s="27">
        <f t="shared" si="277"/>
        <v>-1086</v>
      </c>
      <c r="AF1238" s="27">
        <f t="shared" si="278"/>
        <v>-2879.71</v>
      </c>
      <c r="AG1238" s="27">
        <f t="shared" si="279"/>
        <v>376</v>
      </c>
      <c r="AH1238" s="27">
        <f t="shared" si="280"/>
        <v>422.5</v>
      </c>
      <c r="AI1238" s="27">
        <f t="shared" si="281"/>
        <v>1099.15</v>
      </c>
      <c r="AJ1238" s="27">
        <f t="shared" si="282"/>
        <v>-103.94</v>
      </c>
      <c r="AK1238" s="26">
        <f>INDEX(检修、备用和必开!I:I,MATCH(统调负荷!$C1238,检修、备用和必开!$A:$A,0))</f>
        <v>7944.33747228379</v>
      </c>
    </row>
    <row r="1239" ht="13.8" spans="1:37">
      <c r="A1239" s="26">
        <f t="shared" si="270"/>
        <v>1</v>
      </c>
      <c r="B1239" s="26">
        <f t="shared" si="271"/>
        <v>21</v>
      </c>
      <c r="C1239" t="s">
        <v>34</v>
      </c>
      <c r="D1239" s="75">
        <v>0.885416666666667</v>
      </c>
      <c r="E1239" s="26">
        <v>107345</v>
      </c>
      <c r="F1239" s="26">
        <v>61961.5</v>
      </c>
      <c r="G1239" s="26">
        <v>15574</v>
      </c>
      <c r="H1239" s="26">
        <v>25485.4</v>
      </c>
      <c r="I1239" s="26">
        <v>5747</v>
      </c>
      <c r="J1239" s="26">
        <v>-1422.9</v>
      </c>
      <c r="K1239" s="26">
        <f t="shared" si="269"/>
        <v>56244.5</v>
      </c>
      <c r="L1239" s="27">
        <f t="shared" si="272"/>
        <v>1.22322360408573</v>
      </c>
      <c r="M1239" s="75">
        <v>0.885416666666667</v>
      </c>
      <c r="N1239" s="26">
        <v>106456</v>
      </c>
      <c r="O1239" s="26">
        <v>59904.05</v>
      </c>
      <c r="P1239" s="26">
        <v>15670.6</v>
      </c>
      <c r="Q1239" s="26">
        <v>25577.8</v>
      </c>
      <c r="R1239" s="26">
        <v>6835.67</v>
      </c>
      <c r="S1239" s="26">
        <v>-1532.12</v>
      </c>
      <c r="T1239" s="26">
        <f t="shared" si="273"/>
        <v>54187.05</v>
      </c>
      <c r="U1239" s="27">
        <f t="shared" si="274"/>
        <v>1.06704013288449</v>
      </c>
      <c r="V1239" s="26">
        <f>INDEX(检修、备用和必开!B:B,MATCH(统调负荷!$C1239,检修、备用和必开!$A:$A,0))</f>
        <v>24712.8</v>
      </c>
      <c r="W1239" s="26">
        <f>INDEX(检修、备用和必开!C:C,MATCH(统调负荷!$C1239,检修、备用和必开!$A:$A,0))</f>
        <v>0</v>
      </c>
      <c r="X1239" s="26">
        <f>INDEX(检修、备用和必开!D:D,MATCH(统调负荷!$C1239,检修、备用和必开!$A:$A,0))</f>
        <v>10290</v>
      </c>
      <c r="Y1239" s="26">
        <f>INDEX(检修、备用和必开!E:E,MATCH(统调负荷!$C1239,检修、备用和必开!$A:$A,0))</f>
        <v>5717</v>
      </c>
      <c r="Z1239" s="26">
        <f>INDEX(检修、备用和必开!F:F,MATCH(统调负荷!$C1239,检修、备用和必开!$A:$A,0))</f>
        <v>980</v>
      </c>
      <c r="AA1239" s="26">
        <f t="shared" si="275"/>
        <v>68799.6</v>
      </c>
      <c r="AB1239" s="26">
        <v>525.39</v>
      </c>
      <c r="AC1239" s="26">
        <v>517.02</v>
      </c>
      <c r="AD1239" s="76">
        <f t="shared" si="276"/>
        <v>45670.8854166667</v>
      </c>
      <c r="AE1239" s="27">
        <f t="shared" si="277"/>
        <v>-889</v>
      </c>
      <c r="AF1239" s="27">
        <f t="shared" si="278"/>
        <v>-2057.45</v>
      </c>
      <c r="AG1239" s="27">
        <f t="shared" si="279"/>
        <v>96.6000000000004</v>
      </c>
      <c r="AH1239" s="27">
        <f t="shared" si="280"/>
        <v>92.3999999999978</v>
      </c>
      <c r="AI1239" s="27">
        <f t="shared" si="281"/>
        <v>1088.67</v>
      </c>
      <c r="AJ1239" s="27">
        <f t="shared" si="282"/>
        <v>-109.22</v>
      </c>
      <c r="AK1239" s="26">
        <f>INDEX(检修、备用和必开!I:I,MATCH(统调负荷!$C1239,检修、备用和必开!$A:$A,0))</f>
        <v>7944.33747228379</v>
      </c>
    </row>
    <row r="1240" ht="13.8" spans="1:37">
      <c r="A1240" s="26">
        <f t="shared" si="270"/>
        <v>1</v>
      </c>
      <c r="B1240" s="26">
        <f t="shared" si="271"/>
        <v>21</v>
      </c>
      <c r="C1240" t="s">
        <v>34</v>
      </c>
      <c r="D1240" s="75">
        <v>0.895833333333333</v>
      </c>
      <c r="E1240" s="26">
        <v>105760</v>
      </c>
      <c r="F1240" s="26">
        <v>61226.5</v>
      </c>
      <c r="G1240" s="26">
        <v>14746</v>
      </c>
      <c r="H1240" s="26">
        <v>25484.4</v>
      </c>
      <c r="I1240" s="26">
        <v>5726</v>
      </c>
      <c r="J1240" s="26">
        <v>-1422.9</v>
      </c>
      <c r="K1240" s="26">
        <f t="shared" si="269"/>
        <v>55509.5</v>
      </c>
      <c r="L1240" s="27">
        <f t="shared" si="272"/>
        <v>1.23942027941163</v>
      </c>
      <c r="M1240" s="75">
        <v>0.895833333333333</v>
      </c>
      <c r="N1240" s="26">
        <v>105473</v>
      </c>
      <c r="O1240" s="26">
        <v>59496.05</v>
      </c>
      <c r="P1240" s="26">
        <v>15303.2</v>
      </c>
      <c r="Q1240" s="26">
        <v>25162.6</v>
      </c>
      <c r="R1240" s="26">
        <v>6830.14</v>
      </c>
      <c r="S1240" s="26">
        <v>-1318.99</v>
      </c>
      <c r="T1240" s="26">
        <f t="shared" si="273"/>
        <v>53779.05</v>
      </c>
      <c r="U1240" s="27">
        <f t="shared" si="274"/>
        <v>1.07383518251012</v>
      </c>
      <c r="V1240" s="26">
        <f>INDEX(检修、备用和必开!B:B,MATCH(统调负荷!$C1240,检修、备用和必开!$A:$A,0))</f>
        <v>24712.8</v>
      </c>
      <c r="W1240" s="26">
        <f>INDEX(检修、备用和必开!C:C,MATCH(统调负荷!$C1240,检修、备用和必开!$A:$A,0))</f>
        <v>0</v>
      </c>
      <c r="X1240" s="26">
        <f>INDEX(检修、备用和必开!D:D,MATCH(统调负荷!$C1240,检修、备用和必开!$A:$A,0))</f>
        <v>10290</v>
      </c>
      <c r="Y1240" s="26">
        <f>INDEX(检修、备用和必开!E:E,MATCH(统调负荷!$C1240,检修、备用和必开!$A:$A,0))</f>
        <v>5717</v>
      </c>
      <c r="Z1240" s="26">
        <f>INDEX(检修、备用和必开!F:F,MATCH(统调负荷!$C1240,检修、备用和必开!$A:$A,0))</f>
        <v>980</v>
      </c>
      <c r="AA1240" s="26">
        <f t="shared" si="275"/>
        <v>68799.6</v>
      </c>
      <c r="AB1240" s="26">
        <v>503.06</v>
      </c>
      <c r="AC1240" s="26">
        <v>507.49</v>
      </c>
      <c r="AD1240" s="76">
        <f t="shared" si="276"/>
        <v>45670.8958333333</v>
      </c>
      <c r="AE1240" s="27">
        <f t="shared" si="277"/>
        <v>-287</v>
      </c>
      <c r="AF1240" s="27">
        <f t="shared" si="278"/>
        <v>-1730.45</v>
      </c>
      <c r="AG1240" s="27">
        <f t="shared" si="279"/>
        <v>557.200000000001</v>
      </c>
      <c r="AH1240" s="27">
        <f t="shared" si="280"/>
        <v>-321.800000000003</v>
      </c>
      <c r="AI1240" s="27">
        <f t="shared" si="281"/>
        <v>1104.14</v>
      </c>
      <c r="AJ1240" s="27">
        <f t="shared" si="282"/>
        <v>103.91</v>
      </c>
      <c r="AK1240" s="26">
        <f>INDEX(检修、备用和必开!I:I,MATCH(统调负荷!$C1240,检修、备用和必开!$A:$A,0))</f>
        <v>7944.33747228379</v>
      </c>
    </row>
    <row r="1241" ht="13.8" spans="1:37">
      <c r="A1241" s="26">
        <f t="shared" si="270"/>
        <v>1</v>
      </c>
      <c r="B1241" s="26">
        <f t="shared" si="271"/>
        <v>21</v>
      </c>
      <c r="C1241" t="s">
        <v>34</v>
      </c>
      <c r="D1241" s="75">
        <v>0.90625</v>
      </c>
      <c r="E1241" s="26">
        <v>103460</v>
      </c>
      <c r="F1241" s="26">
        <v>59647.19</v>
      </c>
      <c r="G1241" s="26">
        <v>14319</v>
      </c>
      <c r="H1241" s="26">
        <v>25185.7</v>
      </c>
      <c r="I1241" s="26">
        <v>5731</v>
      </c>
      <c r="J1241" s="26">
        <v>-1422.89</v>
      </c>
      <c r="K1241" s="26">
        <f t="shared" si="269"/>
        <v>53930.19</v>
      </c>
      <c r="L1241" s="27">
        <f t="shared" si="272"/>
        <v>1.27571588381202</v>
      </c>
      <c r="M1241" s="75">
        <v>0.90625</v>
      </c>
      <c r="N1241" s="26">
        <v>103638</v>
      </c>
      <c r="O1241" s="26">
        <v>58869.75</v>
      </c>
      <c r="P1241" s="26">
        <v>14306</v>
      </c>
      <c r="Q1241" s="26">
        <v>24969.6</v>
      </c>
      <c r="R1241" s="26">
        <v>6896.92</v>
      </c>
      <c r="S1241" s="26">
        <v>-1404.27</v>
      </c>
      <c r="T1241" s="26">
        <f t="shared" si="273"/>
        <v>53152.75</v>
      </c>
      <c r="U1241" s="27">
        <f t="shared" si="274"/>
        <v>1.08443596786079</v>
      </c>
      <c r="V1241" s="26">
        <f>INDEX(检修、备用和必开!B:B,MATCH(统调负荷!$C1241,检修、备用和必开!$A:$A,0))</f>
        <v>24712.8</v>
      </c>
      <c r="W1241" s="26">
        <f>INDEX(检修、备用和必开!C:C,MATCH(统调负荷!$C1241,检修、备用和必开!$A:$A,0))</f>
        <v>0</v>
      </c>
      <c r="X1241" s="26">
        <f>INDEX(检修、备用和必开!D:D,MATCH(统调负荷!$C1241,检修、备用和必开!$A:$A,0))</f>
        <v>10290</v>
      </c>
      <c r="Y1241" s="26">
        <f>INDEX(检修、备用和必开!E:E,MATCH(统调负荷!$C1241,检修、备用和必开!$A:$A,0))</f>
        <v>5717</v>
      </c>
      <c r="Z1241" s="26">
        <f>INDEX(检修、备用和必开!F:F,MATCH(统调负荷!$C1241,检修、备用和必开!$A:$A,0))</f>
        <v>980</v>
      </c>
      <c r="AA1241" s="26">
        <f t="shared" si="275"/>
        <v>68799.6</v>
      </c>
      <c r="AB1241" s="26">
        <v>454.15</v>
      </c>
      <c r="AC1241" s="26">
        <v>507.5</v>
      </c>
      <c r="AD1241" s="76">
        <f t="shared" si="276"/>
        <v>45670.90625</v>
      </c>
      <c r="AE1241" s="27">
        <f t="shared" si="277"/>
        <v>178</v>
      </c>
      <c r="AF1241" s="27">
        <f t="shared" si="278"/>
        <v>-777.440000000002</v>
      </c>
      <c r="AG1241" s="27">
        <f t="shared" si="279"/>
        <v>-13</v>
      </c>
      <c r="AH1241" s="27">
        <f t="shared" si="280"/>
        <v>-216.100000000002</v>
      </c>
      <c r="AI1241" s="27">
        <f t="shared" si="281"/>
        <v>1165.92</v>
      </c>
      <c r="AJ1241" s="27">
        <f t="shared" si="282"/>
        <v>18.6200000000001</v>
      </c>
      <c r="AK1241" s="26">
        <f>INDEX(检修、备用和必开!I:I,MATCH(统调负荷!$C1241,检修、备用和必开!$A:$A,0))</f>
        <v>7944.33747228379</v>
      </c>
    </row>
    <row r="1242" ht="13.8" spans="1:37">
      <c r="A1242" s="26">
        <f t="shared" si="270"/>
        <v>1</v>
      </c>
      <c r="B1242" s="26">
        <f t="shared" si="271"/>
        <v>22</v>
      </c>
      <c r="C1242" t="s">
        <v>34</v>
      </c>
      <c r="D1242" s="75">
        <v>0.916666666666667</v>
      </c>
      <c r="E1242" s="26">
        <v>100920</v>
      </c>
      <c r="F1242" s="26">
        <v>58547.99</v>
      </c>
      <c r="G1242" s="26">
        <v>14364</v>
      </c>
      <c r="H1242" s="26">
        <v>23711.9</v>
      </c>
      <c r="I1242" s="26">
        <v>5719</v>
      </c>
      <c r="J1242" s="26">
        <v>-1422.89</v>
      </c>
      <c r="K1242" s="26">
        <f t="shared" si="269"/>
        <v>52830.99</v>
      </c>
      <c r="L1242" s="27">
        <f t="shared" si="272"/>
        <v>1.30225839038791</v>
      </c>
      <c r="M1242" s="75">
        <v>0.916666666666667</v>
      </c>
      <c r="N1242" s="26">
        <v>101311</v>
      </c>
      <c r="O1242" s="26">
        <v>58227.49</v>
      </c>
      <c r="P1242" s="26">
        <v>14296.7</v>
      </c>
      <c r="Q1242" s="26">
        <v>23246.6</v>
      </c>
      <c r="R1242" s="26">
        <v>6928.17</v>
      </c>
      <c r="S1242" s="26">
        <v>-1387.96</v>
      </c>
      <c r="T1242" s="26">
        <f t="shared" si="273"/>
        <v>52510.49</v>
      </c>
      <c r="U1242" s="27">
        <f t="shared" si="274"/>
        <v>1.09552648394941</v>
      </c>
      <c r="V1242" s="26">
        <f>INDEX(检修、备用和必开!B:B,MATCH(统调负荷!$C1242,检修、备用和必开!$A:$A,0))</f>
        <v>24712.8</v>
      </c>
      <c r="W1242" s="26">
        <f>INDEX(检修、备用和必开!C:C,MATCH(统调负荷!$C1242,检修、备用和必开!$A:$A,0))</f>
        <v>0</v>
      </c>
      <c r="X1242" s="26">
        <f>INDEX(检修、备用和必开!D:D,MATCH(统调负荷!$C1242,检修、备用和必开!$A:$A,0))</f>
        <v>10290</v>
      </c>
      <c r="Y1242" s="26">
        <f>INDEX(检修、备用和必开!E:E,MATCH(统调负荷!$C1242,检修、备用和必开!$A:$A,0))</f>
        <v>5717</v>
      </c>
      <c r="Z1242" s="26">
        <f>INDEX(检修、备用和必开!F:F,MATCH(统调负荷!$C1242,检修、备用和必开!$A:$A,0))</f>
        <v>980</v>
      </c>
      <c r="AA1242" s="26">
        <f t="shared" si="275"/>
        <v>68799.6</v>
      </c>
      <c r="AB1242" s="26">
        <v>457.33</v>
      </c>
      <c r="AC1242" s="26">
        <v>516.76</v>
      </c>
      <c r="AD1242" s="76">
        <f t="shared" si="276"/>
        <v>45670.9166666667</v>
      </c>
      <c r="AE1242" s="27">
        <f t="shared" si="277"/>
        <v>391</v>
      </c>
      <c r="AF1242" s="27">
        <f t="shared" si="278"/>
        <v>-320.5</v>
      </c>
      <c r="AG1242" s="27">
        <f t="shared" si="279"/>
        <v>-67.2999999999993</v>
      </c>
      <c r="AH1242" s="27">
        <f t="shared" si="280"/>
        <v>-465.300000000003</v>
      </c>
      <c r="AI1242" s="27">
        <f t="shared" si="281"/>
        <v>1209.17</v>
      </c>
      <c r="AJ1242" s="27">
        <f t="shared" si="282"/>
        <v>34.9300000000001</v>
      </c>
      <c r="AK1242" s="26">
        <f>INDEX(检修、备用和必开!I:I,MATCH(统调负荷!$C1242,检修、备用和必开!$A:$A,0))</f>
        <v>7944.33747228379</v>
      </c>
    </row>
    <row r="1243" ht="13.8" spans="1:37">
      <c r="A1243" s="26">
        <f t="shared" si="270"/>
        <v>1</v>
      </c>
      <c r="B1243" s="26">
        <f t="shared" si="271"/>
        <v>22</v>
      </c>
      <c r="C1243" t="s">
        <v>34</v>
      </c>
      <c r="D1243" s="75">
        <v>0.927083333333333</v>
      </c>
      <c r="E1243" s="26">
        <v>99570</v>
      </c>
      <c r="F1243" s="26">
        <v>58785.8</v>
      </c>
      <c r="G1243" s="26">
        <v>13313</v>
      </c>
      <c r="H1243" s="26">
        <v>23182.9</v>
      </c>
      <c r="I1243" s="26">
        <v>5711</v>
      </c>
      <c r="J1243" s="26">
        <v>-1422.7</v>
      </c>
      <c r="K1243" s="26">
        <f t="shared" si="269"/>
        <v>53068.8</v>
      </c>
      <c r="L1243" s="27">
        <f t="shared" si="272"/>
        <v>1.2964227568741</v>
      </c>
      <c r="M1243" s="75">
        <v>0.927083333333333</v>
      </c>
      <c r="N1243" s="26">
        <v>99216.3</v>
      </c>
      <c r="O1243" s="26">
        <v>57098.79</v>
      </c>
      <c r="P1243" s="26">
        <v>13586.2</v>
      </c>
      <c r="Q1243" s="26">
        <v>23035.4</v>
      </c>
      <c r="R1243" s="26">
        <v>6932.25</v>
      </c>
      <c r="S1243" s="26">
        <v>-1436.34</v>
      </c>
      <c r="T1243" s="26">
        <f t="shared" si="273"/>
        <v>51381.79</v>
      </c>
      <c r="U1243" s="27">
        <f t="shared" si="274"/>
        <v>1.11557650588705</v>
      </c>
      <c r="V1243" s="26">
        <f>INDEX(检修、备用和必开!B:B,MATCH(统调负荷!$C1243,检修、备用和必开!$A:$A,0))</f>
        <v>24712.8</v>
      </c>
      <c r="W1243" s="26">
        <f>INDEX(检修、备用和必开!C:C,MATCH(统调负荷!$C1243,检修、备用和必开!$A:$A,0))</f>
        <v>0</v>
      </c>
      <c r="X1243" s="26">
        <f>INDEX(检修、备用和必开!D:D,MATCH(统调负荷!$C1243,检修、备用和必开!$A:$A,0))</f>
        <v>10290</v>
      </c>
      <c r="Y1243" s="26">
        <f>INDEX(检修、备用和必开!E:E,MATCH(统调负荷!$C1243,检修、备用和必开!$A:$A,0))</f>
        <v>5717</v>
      </c>
      <c r="Z1243" s="26">
        <f>INDEX(检修、备用和必开!F:F,MATCH(统调负荷!$C1243,检修、备用和必开!$A:$A,0))</f>
        <v>980</v>
      </c>
      <c r="AA1243" s="26">
        <f t="shared" si="275"/>
        <v>68799.6</v>
      </c>
      <c r="AB1243" s="26">
        <v>511.35</v>
      </c>
      <c r="AC1243" s="26">
        <v>484.44</v>
      </c>
      <c r="AD1243" s="76">
        <f t="shared" si="276"/>
        <v>45670.9270833333</v>
      </c>
      <c r="AE1243" s="27">
        <f t="shared" si="277"/>
        <v>-353.699999999997</v>
      </c>
      <c r="AF1243" s="27">
        <f t="shared" si="278"/>
        <v>-1687.01</v>
      </c>
      <c r="AG1243" s="27">
        <f t="shared" si="279"/>
        <v>273.200000000001</v>
      </c>
      <c r="AH1243" s="27">
        <f t="shared" si="280"/>
        <v>-147.5</v>
      </c>
      <c r="AI1243" s="27">
        <f t="shared" si="281"/>
        <v>1221.25</v>
      </c>
      <c r="AJ1243" s="27">
        <f t="shared" si="282"/>
        <v>-13.6399999999999</v>
      </c>
      <c r="AK1243" s="26">
        <f>INDEX(检修、备用和必开!I:I,MATCH(统调负荷!$C1243,检修、备用和必开!$A:$A,0))</f>
        <v>7944.33747228379</v>
      </c>
    </row>
    <row r="1244" ht="13.8" spans="1:37">
      <c r="A1244" s="26">
        <f t="shared" si="270"/>
        <v>1</v>
      </c>
      <c r="B1244" s="26">
        <f t="shared" si="271"/>
        <v>22</v>
      </c>
      <c r="C1244" t="s">
        <v>34</v>
      </c>
      <c r="D1244" s="75">
        <v>0.9375</v>
      </c>
      <c r="E1244" s="26">
        <v>97590</v>
      </c>
      <c r="F1244" s="26">
        <v>58559.75</v>
      </c>
      <c r="G1244" s="26">
        <v>12871</v>
      </c>
      <c r="H1244" s="26">
        <v>21880.4</v>
      </c>
      <c r="I1244" s="26">
        <v>5702</v>
      </c>
      <c r="J1244" s="26">
        <v>-1423.15</v>
      </c>
      <c r="K1244" s="26">
        <f t="shared" si="269"/>
        <v>52842.75</v>
      </c>
      <c r="L1244" s="27">
        <f t="shared" si="272"/>
        <v>1.30196857657862</v>
      </c>
      <c r="M1244" s="75">
        <v>0.9375</v>
      </c>
      <c r="N1244" s="26">
        <v>97287.5</v>
      </c>
      <c r="O1244" s="26">
        <v>56580.09</v>
      </c>
      <c r="P1244" s="26">
        <v>13131.4</v>
      </c>
      <c r="Q1244" s="26">
        <v>22105.4</v>
      </c>
      <c r="R1244" s="26">
        <v>6884.01</v>
      </c>
      <c r="S1244" s="26">
        <v>-1413.4</v>
      </c>
      <c r="T1244" s="26">
        <f t="shared" si="273"/>
        <v>50863.09</v>
      </c>
      <c r="U1244" s="27">
        <f t="shared" si="274"/>
        <v>1.12503881651769</v>
      </c>
      <c r="V1244" s="26">
        <f>INDEX(检修、备用和必开!B:B,MATCH(统调负荷!$C1244,检修、备用和必开!$A:$A,0))</f>
        <v>24712.8</v>
      </c>
      <c r="W1244" s="26">
        <f>INDEX(检修、备用和必开!C:C,MATCH(统调负荷!$C1244,检修、备用和必开!$A:$A,0))</f>
        <v>0</v>
      </c>
      <c r="X1244" s="26">
        <f>INDEX(检修、备用和必开!D:D,MATCH(统调负荷!$C1244,检修、备用和必开!$A:$A,0))</f>
        <v>10290</v>
      </c>
      <c r="Y1244" s="26">
        <f>INDEX(检修、备用和必开!E:E,MATCH(统调负荷!$C1244,检修、备用和必开!$A:$A,0))</f>
        <v>5717</v>
      </c>
      <c r="Z1244" s="26">
        <f>INDEX(检修、备用和必开!F:F,MATCH(统调负荷!$C1244,检修、备用和必开!$A:$A,0))</f>
        <v>980</v>
      </c>
      <c r="AA1244" s="26">
        <f t="shared" si="275"/>
        <v>68799.6</v>
      </c>
      <c r="AB1244" s="26">
        <v>607.54</v>
      </c>
      <c r="AC1244" s="26">
        <v>533.99</v>
      </c>
      <c r="AD1244" s="76">
        <f t="shared" si="276"/>
        <v>45670.9375</v>
      </c>
      <c r="AE1244" s="27">
        <f t="shared" si="277"/>
        <v>-302.5</v>
      </c>
      <c r="AF1244" s="27">
        <f t="shared" si="278"/>
        <v>-1979.66</v>
      </c>
      <c r="AG1244" s="27">
        <f t="shared" si="279"/>
        <v>260.4</v>
      </c>
      <c r="AH1244" s="27">
        <f t="shared" si="280"/>
        <v>225</v>
      </c>
      <c r="AI1244" s="27">
        <f t="shared" si="281"/>
        <v>1182.01</v>
      </c>
      <c r="AJ1244" s="27">
        <f t="shared" si="282"/>
        <v>9.75</v>
      </c>
      <c r="AK1244" s="26">
        <f>INDEX(检修、备用和必开!I:I,MATCH(统调负荷!$C1244,检修、备用和必开!$A:$A,0))</f>
        <v>7944.33747228379</v>
      </c>
    </row>
    <row r="1245" ht="13.8" spans="1:37">
      <c r="A1245" s="26">
        <f t="shared" si="270"/>
        <v>1</v>
      </c>
      <c r="B1245" s="26">
        <f t="shared" si="271"/>
        <v>22</v>
      </c>
      <c r="C1245" t="s">
        <v>34</v>
      </c>
      <c r="D1245" s="75">
        <v>0.947916666666667</v>
      </c>
      <c r="E1245" s="26">
        <v>95210</v>
      </c>
      <c r="F1245" s="26">
        <v>56335.5</v>
      </c>
      <c r="G1245" s="26">
        <v>13030</v>
      </c>
      <c r="H1245" s="26">
        <v>21598.4</v>
      </c>
      <c r="I1245" s="26">
        <v>5669</v>
      </c>
      <c r="J1245" s="26">
        <v>-1422.9</v>
      </c>
      <c r="K1245" s="26">
        <f t="shared" si="269"/>
        <v>50618.5</v>
      </c>
      <c r="L1245" s="27">
        <f t="shared" si="272"/>
        <v>1.35917895631044</v>
      </c>
      <c r="M1245" s="75">
        <v>0.947916666666667</v>
      </c>
      <c r="N1245" s="26">
        <v>94781.5</v>
      </c>
      <c r="O1245" s="26">
        <v>54096.34</v>
      </c>
      <c r="P1245" s="26">
        <v>13097.8</v>
      </c>
      <c r="Q1245" s="26">
        <v>22075.2</v>
      </c>
      <c r="R1245" s="26">
        <v>6906.37</v>
      </c>
      <c r="S1245" s="26">
        <v>-1394.21</v>
      </c>
      <c r="T1245" s="26">
        <f t="shared" si="273"/>
        <v>48379.34</v>
      </c>
      <c r="U1245" s="27">
        <f t="shared" si="274"/>
        <v>1.17266701824156</v>
      </c>
      <c r="V1245" s="26">
        <f>INDEX(检修、备用和必开!B:B,MATCH(统调负荷!$C1245,检修、备用和必开!$A:$A,0))</f>
        <v>24712.8</v>
      </c>
      <c r="W1245" s="26">
        <f>INDEX(检修、备用和必开!C:C,MATCH(统调负荷!$C1245,检修、备用和必开!$A:$A,0))</f>
        <v>0</v>
      </c>
      <c r="X1245" s="26">
        <f>INDEX(检修、备用和必开!D:D,MATCH(统调负荷!$C1245,检修、备用和必开!$A:$A,0))</f>
        <v>10290</v>
      </c>
      <c r="Y1245" s="26">
        <f>INDEX(检修、备用和必开!E:E,MATCH(统调负荷!$C1245,检修、备用和必开!$A:$A,0))</f>
        <v>5717</v>
      </c>
      <c r="Z1245" s="26">
        <f>INDEX(检修、备用和必开!F:F,MATCH(统调负荷!$C1245,检修、备用和必开!$A:$A,0))</f>
        <v>980</v>
      </c>
      <c r="AA1245" s="26">
        <f t="shared" si="275"/>
        <v>68799.6</v>
      </c>
      <c r="AB1245" s="26">
        <v>536.02</v>
      </c>
      <c r="AC1245" s="26">
        <v>641.93</v>
      </c>
      <c r="AD1245" s="76">
        <f t="shared" si="276"/>
        <v>45670.9479166667</v>
      </c>
      <c r="AE1245" s="27">
        <f t="shared" si="277"/>
        <v>-428.5</v>
      </c>
      <c r="AF1245" s="27">
        <f t="shared" si="278"/>
        <v>-2239.16</v>
      </c>
      <c r="AG1245" s="27">
        <f t="shared" si="279"/>
        <v>67.7999999999993</v>
      </c>
      <c r="AH1245" s="27">
        <f t="shared" si="280"/>
        <v>476.799999999999</v>
      </c>
      <c r="AI1245" s="27">
        <f t="shared" si="281"/>
        <v>1237.37</v>
      </c>
      <c r="AJ1245" s="27">
        <f t="shared" si="282"/>
        <v>28.6900000000001</v>
      </c>
      <c r="AK1245" s="26">
        <f>INDEX(检修、备用和必开!I:I,MATCH(统调负荷!$C1245,检修、备用和必开!$A:$A,0))</f>
        <v>7944.33747228379</v>
      </c>
    </row>
    <row r="1246" ht="13.8" spans="1:37">
      <c r="A1246" s="26">
        <f t="shared" si="270"/>
        <v>1</v>
      </c>
      <c r="B1246" s="26">
        <f t="shared" si="271"/>
        <v>23</v>
      </c>
      <c r="C1246" t="s">
        <v>34</v>
      </c>
      <c r="D1246" s="75">
        <v>0.958333333333333</v>
      </c>
      <c r="E1246" s="26">
        <v>92750</v>
      </c>
      <c r="F1246" s="26">
        <v>53786.89</v>
      </c>
      <c r="G1246" s="26">
        <v>13148</v>
      </c>
      <c r="H1246" s="26">
        <v>21634.8</v>
      </c>
      <c r="I1246" s="26">
        <v>5603</v>
      </c>
      <c r="J1246" s="26">
        <v>-1422.69</v>
      </c>
      <c r="K1246" s="26">
        <f t="shared" si="269"/>
        <v>48069.89</v>
      </c>
      <c r="L1246" s="27">
        <f t="shared" si="272"/>
        <v>1.43124105339122</v>
      </c>
      <c r="M1246" s="75">
        <v>0.958333333333333</v>
      </c>
      <c r="N1246" s="26">
        <v>91517.4</v>
      </c>
      <c r="O1246" s="26">
        <v>50645.62</v>
      </c>
      <c r="P1246" s="26">
        <v>13468.1</v>
      </c>
      <c r="Q1246" s="26">
        <v>22062.9</v>
      </c>
      <c r="R1246" s="26">
        <v>6739.52</v>
      </c>
      <c r="S1246" s="26">
        <v>-1398.74</v>
      </c>
      <c r="T1246" s="26">
        <f t="shared" si="273"/>
        <v>44928.62</v>
      </c>
      <c r="U1246" s="27">
        <f t="shared" si="274"/>
        <v>1.24594928304981</v>
      </c>
      <c r="V1246" s="26">
        <f>INDEX(检修、备用和必开!B:B,MATCH(统调负荷!$C1246,检修、备用和必开!$A:$A,0))</f>
        <v>24712.8</v>
      </c>
      <c r="W1246" s="26">
        <f>INDEX(检修、备用和必开!C:C,MATCH(统调负荷!$C1246,检修、备用和必开!$A:$A,0))</f>
        <v>0</v>
      </c>
      <c r="X1246" s="26">
        <f>INDEX(检修、备用和必开!D:D,MATCH(统调负荷!$C1246,检修、备用和必开!$A:$A,0))</f>
        <v>10290</v>
      </c>
      <c r="Y1246" s="26">
        <f>INDEX(检修、备用和必开!E:E,MATCH(统调负荷!$C1246,检修、备用和必开!$A:$A,0))</f>
        <v>5717</v>
      </c>
      <c r="Z1246" s="26">
        <f>INDEX(检修、备用和必开!F:F,MATCH(统调负荷!$C1246,检修、备用和必开!$A:$A,0))</f>
        <v>980</v>
      </c>
      <c r="AA1246" s="26">
        <f t="shared" si="275"/>
        <v>68799.6</v>
      </c>
      <c r="AB1246" s="26">
        <v>438.28</v>
      </c>
      <c r="AC1246" s="26">
        <v>361.42</v>
      </c>
      <c r="AD1246" s="76">
        <f t="shared" si="276"/>
        <v>45670.9583333333</v>
      </c>
      <c r="AE1246" s="27">
        <f t="shared" si="277"/>
        <v>-1232.60000000001</v>
      </c>
      <c r="AF1246" s="27">
        <f t="shared" si="278"/>
        <v>-3141.27</v>
      </c>
      <c r="AG1246" s="27">
        <f t="shared" si="279"/>
        <v>320.1</v>
      </c>
      <c r="AH1246" s="27">
        <f t="shared" si="280"/>
        <v>428.100000000002</v>
      </c>
      <c r="AI1246" s="27">
        <f t="shared" si="281"/>
        <v>1136.52</v>
      </c>
      <c r="AJ1246" s="27">
        <f t="shared" si="282"/>
        <v>23.95</v>
      </c>
      <c r="AK1246" s="26">
        <f>INDEX(检修、备用和必开!I:I,MATCH(统调负荷!$C1246,检修、备用和必开!$A:$A,0))</f>
        <v>7944.33747228379</v>
      </c>
    </row>
    <row r="1247" ht="13.8" spans="1:37">
      <c r="A1247" s="26">
        <f t="shared" si="270"/>
        <v>1</v>
      </c>
      <c r="B1247" s="26">
        <f t="shared" si="271"/>
        <v>23</v>
      </c>
      <c r="C1247" t="s">
        <v>34</v>
      </c>
      <c r="D1247" s="75">
        <v>0.96875</v>
      </c>
      <c r="E1247" s="26">
        <v>90215</v>
      </c>
      <c r="F1247" s="26">
        <v>52640</v>
      </c>
      <c r="G1247" s="26">
        <v>13227</v>
      </c>
      <c r="H1247" s="26">
        <v>20235.9</v>
      </c>
      <c r="I1247" s="26">
        <v>5535</v>
      </c>
      <c r="J1247" s="26">
        <v>-1422.9</v>
      </c>
      <c r="K1247" s="26">
        <f t="shared" si="269"/>
        <v>46923</v>
      </c>
      <c r="L1247" s="27">
        <f t="shared" si="272"/>
        <v>1.46622338725145</v>
      </c>
      <c r="M1247" s="75">
        <v>0.96875</v>
      </c>
      <c r="N1247" s="26">
        <v>88999.8</v>
      </c>
      <c r="O1247" s="26">
        <v>49509.81</v>
      </c>
      <c r="P1247" s="26">
        <v>13023.5</v>
      </c>
      <c r="Q1247" s="26">
        <v>21154.3</v>
      </c>
      <c r="R1247" s="26">
        <v>6682.8</v>
      </c>
      <c r="S1247" s="26">
        <v>-1370.61</v>
      </c>
      <c r="T1247" s="26">
        <f t="shared" si="273"/>
        <v>43792.81</v>
      </c>
      <c r="U1247" s="27">
        <f t="shared" si="274"/>
        <v>1.2721158534477</v>
      </c>
      <c r="V1247" s="26">
        <f>INDEX(检修、备用和必开!B:B,MATCH(统调负荷!$C1247,检修、备用和必开!$A:$A,0))</f>
        <v>24712.8</v>
      </c>
      <c r="W1247" s="26">
        <f>INDEX(检修、备用和必开!C:C,MATCH(统调负荷!$C1247,检修、备用和必开!$A:$A,0))</f>
        <v>0</v>
      </c>
      <c r="X1247" s="26">
        <f>INDEX(检修、备用和必开!D:D,MATCH(统调负荷!$C1247,检修、备用和必开!$A:$A,0))</f>
        <v>10290</v>
      </c>
      <c r="Y1247" s="26">
        <f>INDEX(检修、备用和必开!E:E,MATCH(统调负荷!$C1247,检修、备用和必开!$A:$A,0))</f>
        <v>5717</v>
      </c>
      <c r="Z1247" s="26">
        <f>INDEX(检修、备用和必开!F:F,MATCH(统调负荷!$C1247,检修、备用和必开!$A:$A,0))</f>
        <v>980</v>
      </c>
      <c r="AA1247" s="26">
        <f t="shared" si="275"/>
        <v>68799.6</v>
      </c>
      <c r="AB1247" s="26">
        <v>415.05</v>
      </c>
      <c r="AC1247" s="26">
        <v>385.74</v>
      </c>
      <c r="AD1247" s="76">
        <f t="shared" si="276"/>
        <v>45670.96875</v>
      </c>
      <c r="AE1247" s="27">
        <f t="shared" si="277"/>
        <v>-1215.2</v>
      </c>
      <c r="AF1247" s="27">
        <f t="shared" si="278"/>
        <v>-3130.19</v>
      </c>
      <c r="AG1247" s="27">
        <f t="shared" si="279"/>
        <v>-203.5</v>
      </c>
      <c r="AH1247" s="27">
        <f t="shared" si="280"/>
        <v>918.399999999998</v>
      </c>
      <c r="AI1247" s="27">
        <f t="shared" si="281"/>
        <v>1147.8</v>
      </c>
      <c r="AJ1247" s="27">
        <f t="shared" si="282"/>
        <v>52.2900000000002</v>
      </c>
      <c r="AK1247" s="26">
        <f>INDEX(检修、备用和必开!I:I,MATCH(统调负荷!$C1247,检修、备用和必开!$A:$A,0))</f>
        <v>7944.33747228379</v>
      </c>
    </row>
    <row r="1248" ht="13.8" spans="1:37">
      <c r="A1248" s="26">
        <f t="shared" si="270"/>
        <v>1</v>
      </c>
      <c r="B1248" s="26">
        <f t="shared" si="271"/>
        <v>23</v>
      </c>
      <c r="C1248" t="s">
        <v>34</v>
      </c>
      <c r="D1248" s="75">
        <v>0.979166666666667</v>
      </c>
      <c r="E1248" s="26">
        <v>87785</v>
      </c>
      <c r="F1248" s="26">
        <v>50779.1</v>
      </c>
      <c r="G1248" s="26">
        <v>13287</v>
      </c>
      <c r="H1248" s="26">
        <v>19610.6</v>
      </c>
      <c r="I1248" s="26">
        <v>5531</v>
      </c>
      <c r="J1248" s="26">
        <v>-1422.7</v>
      </c>
      <c r="K1248" s="26">
        <f t="shared" si="269"/>
        <v>45062.1</v>
      </c>
      <c r="L1248" s="27">
        <f t="shared" si="272"/>
        <v>1.5267730531866</v>
      </c>
      <c r="M1248" s="75">
        <v>0.979166666666667</v>
      </c>
      <c r="N1248" s="26">
        <v>86232.8</v>
      </c>
      <c r="O1248" s="26">
        <v>47226.36</v>
      </c>
      <c r="P1248" s="26">
        <v>13444.6</v>
      </c>
      <c r="Q1248" s="26">
        <v>20285.4</v>
      </c>
      <c r="R1248" s="26">
        <v>6687.32</v>
      </c>
      <c r="S1248" s="26">
        <v>-1410.88</v>
      </c>
      <c r="T1248" s="26">
        <f t="shared" si="273"/>
        <v>41509.36</v>
      </c>
      <c r="U1248" s="27">
        <f t="shared" si="274"/>
        <v>1.32819401629673</v>
      </c>
      <c r="V1248" s="26">
        <f>INDEX(检修、备用和必开!B:B,MATCH(统调负荷!$C1248,检修、备用和必开!$A:$A,0))</f>
        <v>24712.8</v>
      </c>
      <c r="W1248" s="26">
        <f>INDEX(检修、备用和必开!C:C,MATCH(统调负荷!$C1248,检修、备用和必开!$A:$A,0))</f>
        <v>0</v>
      </c>
      <c r="X1248" s="26">
        <f>INDEX(检修、备用和必开!D:D,MATCH(统调负荷!$C1248,检修、备用和必开!$A:$A,0))</f>
        <v>10290</v>
      </c>
      <c r="Y1248" s="26">
        <f>INDEX(检修、备用和必开!E:E,MATCH(统调负荷!$C1248,检修、备用和必开!$A:$A,0))</f>
        <v>5717</v>
      </c>
      <c r="Z1248" s="26">
        <f>INDEX(检修、备用和必开!F:F,MATCH(统调负荷!$C1248,检修、备用和必开!$A:$A,0))</f>
        <v>980</v>
      </c>
      <c r="AA1248" s="26">
        <f t="shared" si="275"/>
        <v>68799.6</v>
      </c>
      <c r="AB1248" s="26">
        <v>376.63</v>
      </c>
      <c r="AC1248" s="26">
        <v>350.52</v>
      </c>
      <c r="AD1248" s="76">
        <f t="shared" si="276"/>
        <v>45670.9791666667</v>
      </c>
      <c r="AE1248" s="27">
        <f t="shared" si="277"/>
        <v>-1552.2</v>
      </c>
      <c r="AF1248" s="27">
        <f t="shared" si="278"/>
        <v>-3552.74</v>
      </c>
      <c r="AG1248" s="27">
        <f t="shared" si="279"/>
        <v>157.6</v>
      </c>
      <c r="AH1248" s="27">
        <f t="shared" si="280"/>
        <v>674.800000000003</v>
      </c>
      <c r="AI1248" s="27">
        <f t="shared" si="281"/>
        <v>1156.32</v>
      </c>
      <c r="AJ1248" s="27">
        <f t="shared" si="282"/>
        <v>11.8199999999999</v>
      </c>
      <c r="AK1248" s="26">
        <f>INDEX(检修、备用和必开!I:I,MATCH(统调负荷!$C1248,检修、备用和必开!$A:$A,0))</f>
        <v>7944.33747228379</v>
      </c>
    </row>
    <row r="1249" ht="13.8" spans="1:37">
      <c r="A1249" s="26">
        <f t="shared" si="270"/>
        <v>1</v>
      </c>
      <c r="B1249" s="26">
        <f t="shared" si="271"/>
        <v>23</v>
      </c>
      <c r="C1249" t="s">
        <v>34</v>
      </c>
      <c r="D1249" s="75">
        <v>0.989583333333333</v>
      </c>
      <c r="E1249" s="26">
        <v>85335</v>
      </c>
      <c r="F1249" s="26">
        <v>48350.1</v>
      </c>
      <c r="G1249" s="26">
        <v>13287</v>
      </c>
      <c r="H1249" s="26">
        <v>19606.8</v>
      </c>
      <c r="I1249" s="26">
        <v>5514</v>
      </c>
      <c r="J1249" s="26">
        <v>-1422.9</v>
      </c>
      <c r="K1249" s="26">
        <f t="shared" si="269"/>
        <v>42633.1</v>
      </c>
      <c r="L1249" s="27">
        <f t="shared" si="272"/>
        <v>1.61376020040766</v>
      </c>
      <c r="M1249" s="75">
        <v>0.989583333333333</v>
      </c>
      <c r="N1249" s="26">
        <v>84206.7</v>
      </c>
      <c r="O1249" s="26">
        <v>45771.44</v>
      </c>
      <c r="P1249" s="26">
        <v>13015.3</v>
      </c>
      <c r="Q1249" s="26">
        <v>20034.5</v>
      </c>
      <c r="R1249" s="26">
        <v>6784.5</v>
      </c>
      <c r="S1249" s="26">
        <v>-1399.04</v>
      </c>
      <c r="T1249" s="26">
        <f t="shared" si="273"/>
        <v>40054.44</v>
      </c>
      <c r="U1249" s="27">
        <f t="shared" si="274"/>
        <v>1.36657791803822</v>
      </c>
      <c r="V1249" s="26">
        <f>INDEX(检修、备用和必开!B:B,MATCH(统调负荷!$C1249,检修、备用和必开!$A:$A,0))</f>
        <v>24712.8</v>
      </c>
      <c r="W1249" s="26">
        <f>INDEX(检修、备用和必开!C:C,MATCH(统调负荷!$C1249,检修、备用和必开!$A:$A,0))</f>
        <v>0</v>
      </c>
      <c r="X1249" s="26">
        <f>INDEX(检修、备用和必开!D:D,MATCH(统调负荷!$C1249,检修、备用和必开!$A:$A,0))</f>
        <v>10290</v>
      </c>
      <c r="Y1249" s="26">
        <f>INDEX(检修、备用和必开!E:E,MATCH(统调负荷!$C1249,检修、备用和必开!$A:$A,0))</f>
        <v>5717</v>
      </c>
      <c r="Z1249" s="26">
        <f>INDEX(检修、备用和必开!F:F,MATCH(统调负荷!$C1249,检修、备用和必开!$A:$A,0))</f>
        <v>980</v>
      </c>
      <c r="AA1249" s="26">
        <f t="shared" si="275"/>
        <v>68799.6</v>
      </c>
      <c r="AB1249" s="26">
        <v>352.12</v>
      </c>
      <c r="AC1249" s="26">
        <v>341.71</v>
      </c>
      <c r="AD1249" s="76">
        <f t="shared" si="276"/>
        <v>45670.9895833333</v>
      </c>
      <c r="AE1249" s="27">
        <f t="shared" si="277"/>
        <v>-1128.3</v>
      </c>
      <c r="AF1249" s="27">
        <f t="shared" si="278"/>
        <v>-2578.66</v>
      </c>
      <c r="AG1249" s="27">
        <f t="shared" si="279"/>
        <v>-271.700000000001</v>
      </c>
      <c r="AH1249" s="27">
        <f t="shared" si="280"/>
        <v>427.700000000001</v>
      </c>
      <c r="AI1249" s="27">
        <f t="shared" si="281"/>
        <v>1270.5</v>
      </c>
      <c r="AJ1249" s="27">
        <f t="shared" si="282"/>
        <v>23.8600000000001</v>
      </c>
      <c r="AK1249" s="26">
        <f>INDEX(检修、备用和必开!I:I,MATCH(统调负荷!$C1249,检修、备用和必开!$A:$A,0))</f>
        <v>7944.33747228379</v>
      </c>
    </row>
    <row r="1250" ht="13.8" spans="1:37">
      <c r="A1250" s="26">
        <f t="shared" si="270"/>
        <v>2</v>
      </c>
      <c r="B1250" s="26">
        <f t="shared" si="271"/>
        <v>0</v>
      </c>
      <c r="C1250" t="s">
        <v>35</v>
      </c>
      <c r="D1250" s="75">
        <v>0</v>
      </c>
      <c r="E1250" s="26">
        <v>82015</v>
      </c>
      <c r="F1250" s="26">
        <v>44498.7</v>
      </c>
      <c r="G1250" s="26">
        <v>14257</v>
      </c>
      <c r="H1250" s="26">
        <v>18727.2</v>
      </c>
      <c r="I1250" s="26">
        <v>5717</v>
      </c>
      <c r="J1250" s="26">
        <v>-1184.9</v>
      </c>
      <c r="K1250" s="26">
        <f t="shared" ref="K1250:K1313" si="283">F1250-Y1250</f>
        <v>40108.7</v>
      </c>
      <c r="L1250" s="27">
        <f t="shared" si="272"/>
        <v>1.6928895725865</v>
      </c>
      <c r="M1250" s="75">
        <v>0</v>
      </c>
      <c r="N1250" s="26">
        <v>82301.1</v>
      </c>
      <c r="O1250" s="26">
        <v>43573.49</v>
      </c>
      <c r="P1250" s="26">
        <v>14409.7</v>
      </c>
      <c r="Q1250" s="26">
        <v>19204.1</v>
      </c>
      <c r="R1250" s="26">
        <v>6315.03</v>
      </c>
      <c r="S1250" s="26">
        <v>-1201.22</v>
      </c>
      <c r="T1250" s="26">
        <f t="shared" si="273"/>
        <v>39183.49</v>
      </c>
      <c r="U1250" s="27">
        <f t="shared" si="274"/>
        <v>1.41772086352446</v>
      </c>
      <c r="V1250" s="26">
        <f>INDEX(检修、备用和必开!B:B,MATCH(统调负荷!$C1250,检修、备用和必开!$A:$A,0))</f>
        <v>25612.8</v>
      </c>
      <c r="W1250" s="26">
        <f>INDEX(检修、备用和必开!C:C,MATCH(统调负荷!$C1250,检修、备用和必开!$A:$A,0))</f>
        <v>0</v>
      </c>
      <c r="X1250" s="26">
        <f>INDEX(检修、备用和必开!D:D,MATCH(统调负荷!$C1250,检修、备用和必开!$A:$A,0))</f>
        <v>8710</v>
      </c>
      <c r="Y1250" s="26">
        <f>INDEX(检修、备用和必开!E:E,MATCH(统调负荷!$C1250,检修、备用和必开!$A:$A,0))</f>
        <v>4390</v>
      </c>
      <c r="Z1250" s="26">
        <f>INDEX(检修、备用和必开!F:F,MATCH(统调负荷!$C1250,检修、备用和必开!$A:$A,0))</f>
        <v>980</v>
      </c>
      <c r="AA1250" s="26">
        <f t="shared" si="275"/>
        <v>67899.6</v>
      </c>
      <c r="AB1250" s="26">
        <v>327.4</v>
      </c>
      <c r="AC1250" s="26">
        <v>322.08</v>
      </c>
      <c r="AD1250" s="76">
        <f t="shared" si="276"/>
        <v>45671</v>
      </c>
      <c r="AE1250" s="27">
        <f t="shared" si="277"/>
        <v>286.100000000006</v>
      </c>
      <c r="AF1250" s="27">
        <f t="shared" si="278"/>
        <v>-925.209999999999</v>
      </c>
      <c r="AG1250" s="27">
        <f t="shared" si="279"/>
        <v>152.700000000001</v>
      </c>
      <c r="AH1250" s="27">
        <f t="shared" si="280"/>
        <v>476.899999999998</v>
      </c>
      <c r="AI1250" s="27">
        <f t="shared" si="281"/>
        <v>598.03</v>
      </c>
      <c r="AJ1250" s="27">
        <f t="shared" si="282"/>
        <v>-16.3199999999999</v>
      </c>
      <c r="AK1250" s="26">
        <f>INDEX(检修、备用和必开!I:I,MATCH(统调负荷!$C1250,检修、备用和必开!$A:$A,0))</f>
        <v>7048.7582548339</v>
      </c>
    </row>
    <row r="1251" ht="13.8" spans="1:37">
      <c r="A1251" s="26">
        <f t="shared" si="270"/>
        <v>2</v>
      </c>
      <c r="B1251" s="26">
        <f t="shared" si="271"/>
        <v>0</v>
      </c>
      <c r="C1251" t="s">
        <v>35</v>
      </c>
      <c r="D1251" s="75">
        <v>0.0104166666666667</v>
      </c>
      <c r="E1251" s="26">
        <v>87095</v>
      </c>
      <c r="F1251" s="26">
        <v>49121.99</v>
      </c>
      <c r="G1251" s="26">
        <v>14257</v>
      </c>
      <c r="H1251" s="26">
        <v>19186.7</v>
      </c>
      <c r="I1251" s="26">
        <v>5714</v>
      </c>
      <c r="J1251" s="26">
        <v>-1184.69</v>
      </c>
      <c r="K1251" s="26">
        <f t="shared" si="283"/>
        <v>44731.99</v>
      </c>
      <c r="L1251" s="27">
        <f t="shared" si="272"/>
        <v>1.51792039656631</v>
      </c>
      <c r="M1251" s="75">
        <v>0.0104166666666667</v>
      </c>
      <c r="N1251" s="26">
        <v>87538.9</v>
      </c>
      <c r="O1251" s="26">
        <v>48164.72</v>
      </c>
      <c r="P1251" s="26">
        <v>14655.2</v>
      </c>
      <c r="Q1251" s="26">
        <v>19774.2</v>
      </c>
      <c r="R1251" s="26">
        <v>6112.04</v>
      </c>
      <c r="S1251" s="26">
        <v>-1167.26</v>
      </c>
      <c r="T1251" s="26">
        <f t="shared" si="273"/>
        <v>43774.72</v>
      </c>
      <c r="U1251" s="27">
        <f t="shared" si="274"/>
        <v>1.29370224324337</v>
      </c>
      <c r="V1251" s="26">
        <f>INDEX(检修、备用和必开!B:B,MATCH(统调负荷!$C1251,检修、备用和必开!$A:$A,0))</f>
        <v>25612.8</v>
      </c>
      <c r="W1251" s="26">
        <f>INDEX(检修、备用和必开!C:C,MATCH(统调负荷!$C1251,检修、备用和必开!$A:$A,0))</f>
        <v>0</v>
      </c>
      <c r="X1251" s="26">
        <f>INDEX(检修、备用和必开!D:D,MATCH(统调负荷!$C1251,检修、备用和必开!$A:$A,0))</f>
        <v>8710</v>
      </c>
      <c r="Y1251" s="26">
        <f>INDEX(检修、备用和必开!E:E,MATCH(统调负荷!$C1251,检修、备用和必开!$A:$A,0))</f>
        <v>4390</v>
      </c>
      <c r="Z1251" s="26">
        <f>INDEX(检修、备用和必开!F:F,MATCH(统调负荷!$C1251,检修、备用和必开!$A:$A,0))</f>
        <v>980</v>
      </c>
      <c r="AA1251" s="26">
        <f t="shared" si="275"/>
        <v>67899.6</v>
      </c>
      <c r="AB1251" s="26">
        <v>410.4</v>
      </c>
      <c r="AC1251" s="26">
        <v>459.25</v>
      </c>
      <c r="AD1251" s="76">
        <f t="shared" si="276"/>
        <v>45671.0104166667</v>
      </c>
      <c r="AE1251" s="27">
        <f t="shared" si="277"/>
        <v>443.899999999994</v>
      </c>
      <c r="AF1251" s="27">
        <f t="shared" si="278"/>
        <v>-957.269999999997</v>
      </c>
      <c r="AG1251" s="27">
        <f t="shared" si="279"/>
        <v>398.200000000001</v>
      </c>
      <c r="AH1251" s="27">
        <f t="shared" si="280"/>
        <v>587.5</v>
      </c>
      <c r="AI1251" s="27">
        <f t="shared" si="281"/>
        <v>398.04</v>
      </c>
      <c r="AJ1251" s="27">
        <f t="shared" si="282"/>
        <v>17.4300000000001</v>
      </c>
      <c r="AK1251" s="26">
        <f>INDEX(检修、备用和必开!I:I,MATCH(统调负荷!$C1251,检修、备用和必开!$A:$A,0))</f>
        <v>7048.7582548339</v>
      </c>
    </row>
    <row r="1252" ht="13.8" spans="1:37">
      <c r="A1252" s="26">
        <f t="shared" si="270"/>
        <v>2</v>
      </c>
      <c r="B1252" s="26">
        <f t="shared" si="271"/>
        <v>0</v>
      </c>
      <c r="C1252" t="s">
        <v>35</v>
      </c>
      <c r="D1252" s="75">
        <v>0.0208333333333333</v>
      </c>
      <c r="E1252" s="26">
        <v>86590</v>
      </c>
      <c r="F1252" s="26">
        <v>48191.6</v>
      </c>
      <c r="G1252" s="26">
        <v>14069</v>
      </c>
      <c r="H1252" s="26">
        <v>19824.3</v>
      </c>
      <c r="I1252" s="26">
        <v>5690</v>
      </c>
      <c r="J1252" s="26">
        <v>-1184.9</v>
      </c>
      <c r="K1252" s="26">
        <f t="shared" si="283"/>
        <v>43801.6</v>
      </c>
      <c r="L1252" s="27">
        <f t="shared" si="272"/>
        <v>1.55016255113968</v>
      </c>
      <c r="M1252" s="75">
        <v>0.0208333333333333</v>
      </c>
      <c r="N1252" s="26">
        <v>86599.1</v>
      </c>
      <c r="O1252" s="26">
        <v>47324.64</v>
      </c>
      <c r="P1252" s="26">
        <v>14113.2</v>
      </c>
      <c r="Q1252" s="26">
        <v>20130.7</v>
      </c>
      <c r="R1252" s="26">
        <v>6220.5</v>
      </c>
      <c r="S1252" s="26">
        <v>-1189.94</v>
      </c>
      <c r="T1252" s="26">
        <f t="shared" si="273"/>
        <v>42934.64</v>
      </c>
      <c r="U1252" s="27">
        <f t="shared" si="274"/>
        <v>1.31474631249245</v>
      </c>
      <c r="V1252" s="26">
        <f>INDEX(检修、备用和必开!B:B,MATCH(统调负荷!$C1252,检修、备用和必开!$A:$A,0))</f>
        <v>25612.8</v>
      </c>
      <c r="W1252" s="26">
        <f>INDEX(检修、备用和必开!C:C,MATCH(统调负荷!$C1252,检修、备用和必开!$A:$A,0))</f>
        <v>0</v>
      </c>
      <c r="X1252" s="26">
        <f>INDEX(检修、备用和必开!D:D,MATCH(统调负荷!$C1252,检修、备用和必开!$A:$A,0))</f>
        <v>8710</v>
      </c>
      <c r="Y1252" s="26">
        <f>INDEX(检修、备用和必开!E:E,MATCH(统调负荷!$C1252,检修、备用和必开!$A:$A,0))</f>
        <v>4390</v>
      </c>
      <c r="Z1252" s="26">
        <f>INDEX(检修、备用和必开!F:F,MATCH(统调负荷!$C1252,检修、备用和必开!$A:$A,0))</f>
        <v>980</v>
      </c>
      <c r="AA1252" s="26">
        <f t="shared" si="275"/>
        <v>67899.6</v>
      </c>
      <c r="AB1252" s="26">
        <v>384.07</v>
      </c>
      <c r="AC1252" s="26">
        <v>410.27</v>
      </c>
      <c r="AD1252" s="76">
        <f t="shared" si="276"/>
        <v>45671.0208333333</v>
      </c>
      <c r="AE1252" s="27">
        <f t="shared" si="277"/>
        <v>9.10000000000582</v>
      </c>
      <c r="AF1252" s="27">
        <f t="shared" si="278"/>
        <v>-866.959999999999</v>
      </c>
      <c r="AG1252" s="27">
        <f t="shared" si="279"/>
        <v>44.2000000000007</v>
      </c>
      <c r="AH1252" s="27">
        <f t="shared" si="280"/>
        <v>306.400000000001</v>
      </c>
      <c r="AI1252" s="27">
        <f t="shared" si="281"/>
        <v>530.5</v>
      </c>
      <c r="AJ1252" s="27">
        <f t="shared" si="282"/>
        <v>-5.03999999999996</v>
      </c>
      <c r="AK1252" s="26">
        <f>INDEX(检修、备用和必开!I:I,MATCH(统调负荷!$C1252,检修、备用和必开!$A:$A,0))</f>
        <v>7048.7582548339</v>
      </c>
    </row>
    <row r="1253" ht="13.8" spans="1:37">
      <c r="A1253" s="26">
        <f t="shared" si="270"/>
        <v>2</v>
      </c>
      <c r="B1253" s="26">
        <f t="shared" si="271"/>
        <v>0</v>
      </c>
      <c r="C1253" t="s">
        <v>35</v>
      </c>
      <c r="D1253" s="75">
        <v>0.03125</v>
      </c>
      <c r="E1253" s="26">
        <v>84895</v>
      </c>
      <c r="F1253" s="26">
        <v>46619.79</v>
      </c>
      <c r="G1253" s="26">
        <v>13945</v>
      </c>
      <c r="H1253" s="26">
        <v>19837.1</v>
      </c>
      <c r="I1253" s="26">
        <v>5678</v>
      </c>
      <c r="J1253" s="26">
        <v>-1184.89</v>
      </c>
      <c r="K1253" s="26">
        <f t="shared" si="283"/>
        <v>42229.79</v>
      </c>
      <c r="L1253" s="27">
        <f t="shared" si="272"/>
        <v>1.60786023326187</v>
      </c>
      <c r="M1253" s="75">
        <v>0.03125</v>
      </c>
      <c r="N1253" s="26">
        <v>85004.2</v>
      </c>
      <c r="O1253" s="26">
        <v>45823.48</v>
      </c>
      <c r="P1253" s="26">
        <v>14013.5</v>
      </c>
      <c r="Q1253" s="26">
        <v>20085.1</v>
      </c>
      <c r="R1253" s="26">
        <v>6315.92</v>
      </c>
      <c r="S1253" s="26">
        <v>-1233.8</v>
      </c>
      <c r="T1253" s="26">
        <f t="shared" si="273"/>
        <v>41433.48</v>
      </c>
      <c r="U1253" s="27">
        <f t="shared" si="274"/>
        <v>1.35410625668581</v>
      </c>
      <c r="V1253" s="26">
        <f>INDEX(检修、备用和必开!B:B,MATCH(统调负荷!$C1253,检修、备用和必开!$A:$A,0))</f>
        <v>25612.8</v>
      </c>
      <c r="W1253" s="26">
        <f>INDEX(检修、备用和必开!C:C,MATCH(统调负荷!$C1253,检修、备用和必开!$A:$A,0))</f>
        <v>0</v>
      </c>
      <c r="X1253" s="26">
        <f>INDEX(检修、备用和必开!D:D,MATCH(统调负荷!$C1253,检修、备用和必开!$A:$A,0))</f>
        <v>8710</v>
      </c>
      <c r="Y1253" s="26">
        <f>INDEX(检修、备用和必开!E:E,MATCH(统调负荷!$C1253,检修、备用和必开!$A:$A,0))</f>
        <v>4390</v>
      </c>
      <c r="Z1253" s="26">
        <f>INDEX(检修、备用和必开!F:F,MATCH(统调负荷!$C1253,检修、备用和必开!$A:$A,0))</f>
        <v>980</v>
      </c>
      <c r="AA1253" s="26">
        <f t="shared" si="275"/>
        <v>67899.6</v>
      </c>
      <c r="AB1253" s="26">
        <v>376.27</v>
      </c>
      <c r="AC1253" s="26">
        <v>375.99</v>
      </c>
      <c r="AD1253" s="76">
        <f t="shared" si="276"/>
        <v>45671.03125</v>
      </c>
      <c r="AE1253" s="27">
        <f t="shared" si="277"/>
        <v>109.199999999997</v>
      </c>
      <c r="AF1253" s="27">
        <f t="shared" si="278"/>
        <v>-796.309999999998</v>
      </c>
      <c r="AG1253" s="27">
        <f t="shared" si="279"/>
        <v>68.5</v>
      </c>
      <c r="AH1253" s="27">
        <f t="shared" si="280"/>
        <v>248</v>
      </c>
      <c r="AI1253" s="27">
        <f t="shared" si="281"/>
        <v>637.92</v>
      </c>
      <c r="AJ1253" s="27">
        <f t="shared" si="282"/>
        <v>-48.9099999999999</v>
      </c>
      <c r="AK1253" s="26">
        <f>INDEX(检修、备用和必开!I:I,MATCH(统调负荷!$C1253,检修、备用和必开!$A:$A,0))</f>
        <v>7048.7582548339</v>
      </c>
    </row>
    <row r="1254" ht="13.8" spans="1:37">
      <c r="A1254" s="26">
        <f t="shared" si="270"/>
        <v>2</v>
      </c>
      <c r="B1254" s="26">
        <f t="shared" si="271"/>
        <v>1</v>
      </c>
      <c r="C1254" t="s">
        <v>35</v>
      </c>
      <c r="D1254" s="75">
        <v>0.0416666666666667</v>
      </c>
      <c r="E1254" s="26">
        <v>82695</v>
      </c>
      <c r="F1254" s="26">
        <v>44515.99</v>
      </c>
      <c r="G1254" s="26">
        <v>13945</v>
      </c>
      <c r="H1254" s="26">
        <v>19768.7</v>
      </c>
      <c r="I1254" s="26">
        <v>5650</v>
      </c>
      <c r="J1254" s="26">
        <v>-1184.69</v>
      </c>
      <c r="K1254" s="26">
        <f t="shared" si="283"/>
        <v>40125.99</v>
      </c>
      <c r="L1254" s="27">
        <f t="shared" si="272"/>
        <v>1.69216011866623</v>
      </c>
      <c r="M1254" s="75">
        <v>0.0416666666666667</v>
      </c>
      <c r="N1254" s="26">
        <v>82720.1</v>
      </c>
      <c r="O1254" s="26">
        <v>43205.69</v>
      </c>
      <c r="P1254" s="26">
        <v>14229.1</v>
      </c>
      <c r="Q1254" s="26">
        <v>20233.7</v>
      </c>
      <c r="R1254" s="26">
        <v>6233.16</v>
      </c>
      <c r="S1254" s="26">
        <v>-1181.55</v>
      </c>
      <c r="T1254" s="26">
        <f t="shared" si="273"/>
        <v>38815.69</v>
      </c>
      <c r="U1254" s="27">
        <f t="shared" si="274"/>
        <v>1.42869256606269</v>
      </c>
      <c r="V1254" s="26">
        <f>INDEX(检修、备用和必开!B:B,MATCH(统调负荷!$C1254,检修、备用和必开!$A:$A,0))</f>
        <v>25612.8</v>
      </c>
      <c r="W1254" s="26">
        <f>INDEX(检修、备用和必开!C:C,MATCH(统调负荷!$C1254,检修、备用和必开!$A:$A,0))</f>
        <v>0</v>
      </c>
      <c r="X1254" s="26">
        <f>INDEX(检修、备用和必开!D:D,MATCH(统调负荷!$C1254,检修、备用和必开!$A:$A,0))</f>
        <v>8710</v>
      </c>
      <c r="Y1254" s="26">
        <f>INDEX(检修、备用和必开!E:E,MATCH(统调负荷!$C1254,检修、备用和必开!$A:$A,0))</f>
        <v>4390</v>
      </c>
      <c r="Z1254" s="26">
        <f>INDEX(检修、备用和必开!F:F,MATCH(统调负荷!$C1254,检修、备用和必开!$A:$A,0))</f>
        <v>980</v>
      </c>
      <c r="AA1254" s="26">
        <f t="shared" si="275"/>
        <v>67899.6</v>
      </c>
      <c r="AB1254" s="26">
        <v>356.07</v>
      </c>
      <c r="AC1254" s="26">
        <v>355.76</v>
      </c>
      <c r="AD1254" s="76">
        <f t="shared" si="276"/>
        <v>45671.0416666667</v>
      </c>
      <c r="AE1254" s="27">
        <f t="shared" si="277"/>
        <v>25.1000000000058</v>
      </c>
      <c r="AF1254" s="27">
        <f t="shared" si="278"/>
        <v>-1310.3</v>
      </c>
      <c r="AG1254" s="27">
        <f t="shared" si="279"/>
        <v>284.1</v>
      </c>
      <c r="AH1254" s="27">
        <f t="shared" si="280"/>
        <v>465</v>
      </c>
      <c r="AI1254" s="27">
        <f t="shared" si="281"/>
        <v>583.16</v>
      </c>
      <c r="AJ1254" s="27">
        <f t="shared" si="282"/>
        <v>3.1400000000001</v>
      </c>
      <c r="AK1254" s="26">
        <f>INDEX(检修、备用和必开!I:I,MATCH(统调负荷!$C1254,检修、备用和必开!$A:$A,0))</f>
        <v>7048.7582548339</v>
      </c>
    </row>
    <row r="1255" ht="13.8" spans="1:37">
      <c r="A1255" s="26">
        <f t="shared" si="270"/>
        <v>2</v>
      </c>
      <c r="B1255" s="26">
        <f t="shared" si="271"/>
        <v>1</v>
      </c>
      <c r="C1255" t="s">
        <v>35</v>
      </c>
      <c r="D1255" s="75">
        <v>0.0520833333333333</v>
      </c>
      <c r="E1255" s="26">
        <v>81395</v>
      </c>
      <c r="F1255" s="26">
        <v>43510.19</v>
      </c>
      <c r="G1255" s="26">
        <v>13653</v>
      </c>
      <c r="H1255" s="26">
        <v>19781.1</v>
      </c>
      <c r="I1255" s="26">
        <v>5636</v>
      </c>
      <c r="J1255" s="26">
        <v>-1185.29</v>
      </c>
      <c r="K1255" s="26">
        <f t="shared" si="283"/>
        <v>39120.19</v>
      </c>
      <c r="L1255" s="27">
        <f t="shared" si="272"/>
        <v>1.73566641675309</v>
      </c>
      <c r="M1255" s="75">
        <v>0.0520833333333333</v>
      </c>
      <c r="N1255" s="26">
        <v>81126.1</v>
      </c>
      <c r="O1255" s="26">
        <v>41729.06</v>
      </c>
      <c r="P1255" s="26">
        <v>14118.7</v>
      </c>
      <c r="Q1255" s="26">
        <v>20195</v>
      </c>
      <c r="R1255" s="26">
        <v>6273.37</v>
      </c>
      <c r="S1255" s="26">
        <v>-1190.03</v>
      </c>
      <c r="T1255" s="26">
        <f t="shared" si="273"/>
        <v>37339.06</v>
      </c>
      <c r="U1255" s="27">
        <f t="shared" si="274"/>
        <v>1.47450566851962</v>
      </c>
      <c r="V1255" s="26">
        <f>INDEX(检修、备用和必开!B:B,MATCH(统调负荷!$C1255,检修、备用和必开!$A:$A,0))</f>
        <v>25612.8</v>
      </c>
      <c r="W1255" s="26">
        <f>INDEX(检修、备用和必开!C:C,MATCH(统调负荷!$C1255,检修、备用和必开!$A:$A,0))</f>
        <v>0</v>
      </c>
      <c r="X1255" s="26">
        <f>INDEX(检修、备用和必开!D:D,MATCH(统调负荷!$C1255,检修、备用和必开!$A:$A,0))</f>
        <v>8710</v>
      </c>
      <c r="Y1255" s="26">
        <f>INDEX(检修、备用和必开!E:E,MATCH(统调负荷!$C1255,检修、备用和必开!$A:$A,0))</f>
        <v>4390</v>
      </c>
      <c r="Z1255" s="26">
        <f>INDEX(检修、备用和必开!F:F,MATCH(统调负荷!$C1255,检修、备用和必开!$A:$A,0))</f>
        <v>980</v>
      </c>
      <c r="AA1255" s="26">
        <f t="shared" si="275"/>
        <v>67899.6</v>
      </c>
      <c r="AB1255" s="26">
        <v>352.81</v>
      </c>
      <c r="AC1255" s="26">
        <v>346.6</v>
      </c>
      <c r="AD1255" s="76">
        <f t="shared" si="276"/>
        <v>45671.0520833333</v>
      </c>
      <c r="AE1255" s="27">
        <f t="shared" si="277"/>
        <v>-268.899999999994</v>
      </c>
      <c r="AF1255" s="27">
        <f t="shared" si="278"/>
        <v>-1781.13</v>
      </c>
      <c r="AG1255" s="27">
        <f t="shared" si="279"/>
        <v>465.700000000001</v>
      </c>
      <c r="AH1255" s="27">
        <f t="shared" si="280"/>
        <v>413.900000000001</v>
      </c>
      <c r="AI1255" s="27">
        <f t="shared" si="281"/>
        <v>637.37</v>
      </c>
      <c r="AJ1255" s="27">
        <f t="shared" si="282"/>
        <v>-4.74000000000001</v>
      </c>
      <c r="AK1255" s="26">
        <f>INDEX(检修、备用和必开!I:I,MATCH(统调负荷!$C1255,检修、备用和必开!$A:$A,0))</f>
        <v>7048.7582548339</v>
      </c>
    </row>
    <row r="1256" ht="13.8" spans="1:37">
      <c r="A1256" s="26">
        <f t="shared" si="270"/>
        <v>2</v>
      </c>
      <c r="B1256" s="26">
        <f t="shared" si="271"/>
        <v>1</v>
      </c>
      <c r="C1256" t="s">
        <v>35</v>
      </c>
      <c r="D1256" s="75">
        <v>0.0625</v>
      </c>
      <c r="E1256" s="26">
        <v>79485</v>
      </c>
      <c r="F1256" s="26">
        <v>42147.9</v>
      </c>
      <c r="G1256" s="26">
        <v>13683</v>
      </c>
      <c r="H1256" s="26">
        <v>19216.2</v>
      </c>
      <c r="I1256" s="26">
        <v>5623</v>
      </c>
      <c r="J1256" s="26">
        <v>-1185.1</v>
      </c>
      <c r="K1256" s="26">
        <f t="shared" si="283"/>
        <v>37757.9</v>
      </c>
      <c r="L1256" s="27">
        <f t="shared" si="272"/>
        <v>1.79828857007408</v>
      </c>
      <c r="M1256" s="75">
        <v>0.0625</v>
      </c>
      <c r="N1256" s="26">
        <v>79715.3</v>
      </c>
      <c r="O1256" s="26">
        <v>40782.66</v>
      </c>
      <c r="P1256" s="26">
        <v>14021.1</v>
      </c>
      <c r="Q1256" s="26">
        <v>19796.3</v>
      </c>
      <c r="R1256" s="26">
        <v>6277.18</v>
      </c>
      <c r="S1256" s="26">
        <v>-1161.94</v>
      </c>
      <c r="T1256" s="26">
        <f t="shared" si="273"/>
        <v>36392.66</v>
      </c>
      <c r="U1256" s="27">
        <f t="shared" si="274"/>
        <v>1.50544557682407</v>
      </c>
      <c r="V1256" s="26">
        <f>INDEX(检修、备用和必开!B:B,MATCH(统调负荷!$C1256,检修、备用和必开!$A:$A,0))</f>
        <v>25612.8</v>
      </c>
      <c r="W1256" s="26">
        <f>INDEX(检修、备用和必开!C:C,MATCH(统调负荷!$C1256,检修、备用和必开!$A:$A,0))</f>
        <v>0</v>
      </c>
      <c r="X1256" s="26">
        <f>INDEX(检修、备用和必开!D:D,MATCH(统调负荷!$C1256,检修、备用和必开!$A:$A,0))</f>
        <v>8710</v>
      </c>
      <c r="Y1256" s="26">
        <f>INDEX(检修、备用和必开!E:E,MATCH(统调负荷!$C1256,检修、备用和必开!$A:$A,0))</f>
        <v>4390</v>
      </c>
      <c r="Z1256" s="26">
        <f>INDEX(检修、备用和必开!F:F,MATCH(统调负荷!$C1256,检修、备用和必开!$A:$A,0))</f>
        <v>980</v>
      </c>
      <c r="AA1256" s="26">
        <f t="shared" si="275"/>
        <v>67899.6</v>
      </c>
      <c r="AB1256" s="26">
        <v>346.9</v>
      </c>
      <c r="AC1256" s="26">
        <v>346.6</v>
      </c>
      <c r="AD1256" s="76">
        <f t="shared" si="276"/>
        <v>45671.0625</v>
      </c>
      <c r="AE1256" s="27">
        <f t="shared" si="277"/>
        <v>230.300000000003</v>
      </c>
      <c r="AF1256" s="27">
        <f t="shared" si="278"/>
        <v>-1365.24</v>
      </c>
      <c r="AG1256" s="27">
        <f t="shared" si="279"/>
        <v>338.1</v>
      </c>
      <c r="AH1256" s="27">
        <f t="shared" si="280"/>
        <v>580.099999999999</v>
      </c>
      <c r="AI1256" s="27">
        <f t="shared" si="281"/>
        <v>654.18</v>
      </c>
      <c r="AJ1256" s="27">
        <f t="shared" si="282"/>
        <v>23.1599999999999</v>
      </c>
      <c r="AK1256" s="26">
        <f>INDEX(检修、备用和必开!I:I,MATCH(统调负荷!$C1256,检修、备用和必开!$A:$A,0))</f>
        <v>7048.7582548339</v>
      </c>
    </row>
    <row r="1257" ht="13.8" spans="1:37">
      <c r="A1257" s="26">
        <f t="shared" si="270"/>
        <v>2</v>
      </c>
      <c r="B1257" s="26">
        <f t="shared" si="271"/>
        <v>1</v>
      </c>
      <c r="C1257" t="s">
        <v>35</v>
      </c>
      <c r="D1257" s="75">
        <v>0.0729166666666667</v>
      </c>
      <c r="E1257" s="26">
        <v>78465</v>
      </c>
      <c r="F1257" s="26">
        <v>42075.6</v>
      </c>
      <c r="G1257" s="26">
        <v>13332</v>
      </c>
      <c r="H1257" s="26">
        <v>18634.1</v>
      </c>
      <c r="I1257" s="26">
        <v>5608</v>
      </c>
      <c r="J1257" s="26">
        <v>-1184.7</v>
      </c>
      <c r="K1257" s="26">
        <f t="shared" si="283"/>
        <v>37685.6</v>
      </c>
      <c r="L1257" s="27">
        <f t="shared" si="272"/>
        <v>1.80173859511325</v>
      </c>
      <c r="M1257" s="75">
        <v>0.0729166666666667</v>
      </c>
      <c r="N1257" s="26">
        <v>78743.7</v>
      </c>
      <c r="O1257" s="26">
        <v>40086.33</v>
      </c>
      <c r="P1257" s="26">
        <v>14111.2</v>
      </c>
      <c r="Q1257" s="26">
        <v>19397.8</v>
      </c>
      <c r="R1257" s="26">
        <v>6318.15</v>
      </c>
      <c r="S1257" s="26">
        <v>-1169.78</v>
      </c>
      <c r="T1257" s="26">
        <f t="shared" si="273"/>
        <v>35696.33</v>
      </c>
      <c r="U1257" s="27">
        <f t="shared" si="274"/>
        <v>1.52905227700645</v>
      </c>
      <c r="V1257" s="26">
        <f>INDEX(检修、备用和必开!B:B,MATCH(统调负荷!$C1257,检修、备用和必开!$A:$A,0))</f>
        <v>25612.8</v>
      </c>
      <c r="W1257" s="26">
        <f>INDEX(检修、备用和必开!C:C,MATCH(统调负荷!$C1257,检修、备用和必开!$A:$A,0))</f>
        <v>0</v>
      </c>
      <c r="X1257" s="26">
        <f>INDEX(检修、备用和必开!D:D,MATCH(统调负荷!$C1257,检修、备用和必开!$A:$A,0))</f>
        <v>8710</v>
      </c>
      <c r="Y1257" s="26">
        <f>INDEX(检修、备用和必开!E:E,MATCH(统调负荷!$C1257,检修、备用和必开!$A:$A,0))</f>
        <v>4390</v>
      </c>
      <c r="Z1257" s="26">
        <f>INDEX(检修、备用和必开!F:F,MATCH(统调负荷!$C1257,检修、备用和必开!$A:$A,0))</f>
        <v>980</v>
      </c>
      <c r="AA1257" s="26">
        <f t="shared" si="275"/>
        <v>67899.6</v>
      </c>
      <c r="AB1257" s="26">
        <v>346.9</v>
      </c>
      <c r="AC1257" s="26">
        <v>336.8</v>
      </c>
      <c r="AD1257" s="76">
        <f t="shared" si="276"/>
        <v>45671.0729166667</v>
      </c>
      <c r="AE1257" s="27">
        <f t="shared" si="277"/>
        <v>278.699999999997</v>
      </c>
      <c r="AF1257" s="27">
        <f t="shared" si="278"/>
        <v>-1989.27</v>
      </c>
      <c r="AG1257" s="27">
        <f t="shared" si="279"/>
        <v>779.200000000001</v>
      </c>
      <c r="AH1257" s="27">
        <f t="shared" si="280"/>
        <v>763.700000000001</v>
      </c>
      <c r="AI1257" s="27">
        <f t="shared" si="281"/>
        <v>710.15</v>
      </c>
      <c r="AJ1257" s="27">
        <f t="shared" si="282"/>
        <v>14.9200000000001</v>
      </c>
      <c r="AK1257" s="26">
        <f>INDEX(检修、备用和必开!I:I,MATCH(统调负荷!$C1257,检修、备用和必开!$A:$A,0))</f>
        <v>7048.7582548339</v>
      </c>
    </row>
    <row r="1258" ht="13.8" spans="1:37">
      <c r="A1258" s="26">
        <f t="shared" si="270"/>
        <v>2</v>
      </c>
      <c r="B1258" s="26">
        <f t="shared" si="271"/>
        <v>2</v>
      </c>
      <c r="C1258" t="s">
        <v>35</v>
      </c>
      <c r="D1258" s="75">
        <v>0.0833333333333333</v>
      </c>
      <c r="E1258" s="26">
        <v>77335</v>
      </c>
      <c r="F1258" s="26">
        <v>41561.09</v>
      </c>
      <c r="G1258" s="26">
        <v>12750</v>
      </c>
      <c r="H1258" s="26">
        <v>18614.2</v>
      </c>
      <c r="I1258" s="26">
        <v>5595</v>
      </c>
      <c r="J1258" s="26">
        <v>-1185.29</v>
      </c>
      <c r="K1258" s="26">
        <f t="shared" si="283"/>
        <v>37171.09</v>
      </c>
      <c r="L1258" s="27">
        <f t="shared" si="272"/>
        <v>1.82667766804794</v>
      </c>
      <c r="M1258" s="75">
        <v>0.0833333333333333</v>
      </c>
      <c r="N1258" s="26">
        <v>77154.6</v>
      </c>
      <c r="O1258" s="26">
        <v>39277.62</v>
      </c>
      <c r="P1258" s="26">
        <v>13395.7</v>
      </c>
      <c r="Q1258" s="26">
        <v>19453.3</v>
      </c>
      <c r="R1258" s="26">
        <v>6267.9</v>
      </c>
      <c r="S1258" s="26">
        <v>-1239.92</v>
      </c>
      <c r="T1258" s="26">
        <f t="shared" si="273"/>
        <v>34887.62</v>
      </c>
      <c r="U1258" s="27">
        <f t="shared" si="274"/>
        <v>1.5574152901007</v>
      </c>
      <c r="V1258" s="26">
        <f>INDEX(检修、备用和必开!B:B,MATCH(统调负荷!$C1258,检修、备用和必开!$A:$A,0))</f>
        <v>25612.8</v>
      </c>
      <c r="W1258" s="26">
        <f>INDEX(检修、备用和必开!C:C,MATCH(统调负荷!$C1258,检修、备用和必开!$A:$A,0))</f>
        <v>0</v>
      </c>
      <c r="X1258" s="26">
        <f>INDEX(检修、备用和必开!D:D,MATCH(统调负荷!$C1258,检修、备用和必开!$A:$A,0))</f>
        <v>8710</v>
      </c>
      <c r="Y1258" s="26">
        <f>INDEX(检修、备用和必开!E:E,MATCH(统调负荷!$C1258,检修、备用和必开!$A:$A,0))</f>
        <v>4390</v>
      </c>
      <c r="Z1258" s="26">
        <f>INDEX(检修、备用和必开!F:F,MATCH(统调负荷!$C1258,检修、备用和必开!$A:$A,0))</f>
        <v>980</v>
      </c>
      <c r="AA1258" s="26">
        <f t="shared" si="275"/>
        <v>67899.6</v>
      </c>
      <c r="AB1258" s="26">
        <v>346.01</v>
      </c>
      <c r="AC1258" s="26">
        <v>332.84</v>
      </c>
      <c r="AD1258" s="76">
        <f t="shared" si="276"/>
        <v>45671.0833333333</v>
      </c>
      <c r="AE1258" s="27">
        <f t="shared" si="277"/>
        <v>-180.399999999994</v>
      </c>
      <c r="AF1258" s="27">
        <f t="shared" si="278"/>
        <v>-2283.46999999999</v>
      </c>
      <c r="AG1258" s="27">
        <f t="shared" si="279"/>
        <v>645.700000000001</v>
      </c>
      <c r="AH1258" s="27">
        <f t="shared" si="280"/>
        <v>839.099999999999</v>
      </c>
      <c r="AI1258" s="27">
        <f t="shared" si="281"/>
        <v>672.9</v>
      </c>
      <c r="AJ1258" s="27">
        <f t="shared" si="282"/>
        <v>-54.6300000000001</v>
      </c>
      <c r="AK1258" s="26">
        <f>INDEX(检修、备用和必开!I:I,MATCH(统调负荷!$C1258,检修、备用和必开!$A:$A,0))</f>
        <v>7048.7582548339</v>
      </c>
    </row>
    <row r="1259" ht="13.8" spans="1:37">
      <c r="A1259" s="26">
        <f t="shared" si="270"/>
        <v>2</v>
      </c>
      <c r="B1259" s="26">
        <f t="shared" si="271"/>
        <v>2</v>
      </c>
      <c r="C1259" t="s">
        <v>35</v>
      </c>
      <c r="D1259" s="75">
        <v>0.09375</v>
      </c>
      <c r="E1259" s="26">
        <v>76690</v>
      </c>
      <c r="F1259" s="26">
        <v>41267</v>
      </c>
      <c r="G1259" s="26">
        <v>12750</v>
      </c>
      <c r="H1259" s="26">
        <v>18280.9</v>
      </c>
      <c r="I1259" s="26">
        <v>5577</v>
      </c>
      <c r="J1259" s="26">
        <v>-1184.9</v>
      </c>
      <c r="K1259" s="26">
        <f t="shared" si="283"/>
        <v>36877</v>
      </c>
      <c r="L1259" s="27">
        <f t="shared" si="272"/>
        <v>1.8412452205982</v>
      </c>
      <c r="M1259" s="75">
        <v>0.09375</v>
      </c>
      <c r="N1259" s="26">
        <v>76492.4</v>
      </c>
      <c r="O1259" s="26">
        <v>38447.86</v>
      </c>
      <c r="P1259" s="26">
        <v>13478.1</v>
      </c>
      <c r="Q1259" s="26">
        <v>19530.5</v>
      </c>
      <c r="R1259" s="26">
        <v>6246.94</v>
      </c>
      <c r="S1259" s="26">
        <v>-1211</v>
      </c>
      <c r="T1259" s="26">
        <f t="shared" si="273"/>
        <v>34057.86</v>
      </c>
      <c r="U1259" s="27">
        <f t="shared" si="274"/>
        <v>1.58763145969894</v>
      </c>
      <c r="V1259" s="26">
        <f>INDEX(检修、备用和必开!B:B,MATCH(统调负荷!$C1259,检修、备用和必开!$A:$A,0))</f>
        <v>25612.8</v>
      </c>
      <c r="W1259" s="26">
        <f>INDEX(检修、备用和必开!C:C,MATCH(统调负荷!$C1259,检修、备用和必开!$A:$A,0))</f>
        <v>0</v>
      </c>
      <c r="X1259" s="26">
        <f>INDEX(检修、备用和必开!D:D,MATCH(统调负荷!$C1259,检修、备用和必开!$A:$A,0))</f>
        <v>8710</v>
      </c>
      <c r="Y1259" s="26">
        <f>INDEX(检修、备用和必开!E:E,MATCH(统调负荷!$C1259,检修、备用和必开!$A:$A,0))</f>
        <v>4390</v>
      </c>
      <c r="Z1259" s="26">
        <f>INDEX(检修、备用和必开!F:F,MATCH(统调负荷!$C1259,检修、备用和必开!$A:$A,0))</f>
        <v>980</v>
      </c>
      <c r="AA1259" s="26">
        <f t="shared" si="275"/>
        <v>67899.6</v>
      </c>
      <c r="AB1259" s="26">
        <v>342.03</v>
      </c>
      <c r="AC1259" s="26">
        <v>330.88</v>
      </c>
      <c r="AD1259" s="76">
        <f t="shared" si="276"/>
        <v>45671.09375</v>
      </c>
      <c r="AE1259" s="27">
        <f t="shared" si="277"/>
        <v>-197.600000000006</v>
      </c>
      <c r="AF1259" s="27">
        <f t="shared" si="278"/>
        <v>-2819.14</v>
      </c>
      <c r="AG1259" s="27">
        <f t="shared" si="279"/>
        <v>728.1</v>
      </c>
      <c r="AH1259" s="27">
        <f t="shared" si="280"/>
        <v>1249.6</v>
      </c>
      <c r="AI1259" s="27">
        <f t="shared" si="281"/>
        <v>669.94</v>
      </c>
      <c r="AJ1259" s="27">
        <f t="shared" si="282"/>
        <v>-26.0999999999999</v>
      </c>
      <c r="AK1259" s="26">
        <f>INDEX(检修、备用和必开!I:I,MATCH(统调负荷!$C1259,检修、备用和必开!$A:$A,0))</f>
        <v>7048.7582548339</v>
      </c>
    </row>
    <row r="1260" ht="13.8" spans="1:37">
      <c r="A1260" s="26">
        <f t="shared" si="270"/>
        <v>2</v>
      </c>
      <c r="B1260" s="26">
        <f t="shared" si="271"/>
        <v>2</v>
      </c>
      <c r="C1260" t="s">
        <v>35</v>
      </c>
      <c r="D1260" s="75">
        <v>0.104166666666667</v>
      </c>
      <c r="E1260" s="26">
        <v>75415</v>
      </c>
      <c r="F1260" s="26">
        <v>40655</v>
      </c>
      <c r="G1260" s="26">
        <v>12429</v>
      </c>
      <c r="H1260" s="26">
        <v>17960.9</v>
      </c>
      <c r="I1260" s="26">
        <v>5555</v>
      </c>
      <c r="J1260" s="26">
        <v>-1184.9</v>
      </c>
      <c r="K1260" s="26">
        <f t="shared" si="283"/>
        <v>36265</v>
      </c>
      <c r="L1260" s="27">
        <f t="shared" si="272"/>
        <v>1.87231766165725</v>
      </c>
      <c r="M1260" s="75">
        <v>0.104166666666667</v>
      </c>
      <c r="N1260" s="26">
        <v>75582</v>
      </c>
      <c r="O1260" s="26">
        <v>38044.5</v>
      </c>
      <c r="P1260" s="26">
        <v>13306.6</v>
      </c>
      <c r="Q1260" s="26">
        <v>19241</v>
      </c>
      <c r="R1260" s="26">
        <v>6173.81</v>
      </c>
      <c r="S1260" s="26">
        <v>-1183.91</v>
      </c>
      <c r="T1260" s="26">
        <f t="shared" si="273"/>
        <v>33654.5</v>
      </c>
      <c r="U1260" s="27">
        <f t="shared" si="274"/>
        <v>1.60274758347201</v>
      </c>
      <c r="V1260" s="26">
        <f>INDEX(检修、备用和必开!B:B,MATCH(统调负荷!$C1260,检修、备用和必开!$A:$A,0))</f>
        <v>25612.8</v>
      </c>
      <c r="W1260" s="26">
        <f>INDEX(检修、备用和必开!C:C,MATCH(统调负荷!$C1260,检修、备用和必开!$A:$A,0))</f>
        <v>0</v>
      </c>
      <c r="X1260" s="26">
        <f>INDEX(检修、备用和必开!D:D,MATCH(统调负荷!$C1260,检修、备用和必开!$A:$A,0))</f>
        <v>8710</v>
      </c>
      <c r="Y1260" s="26">
        <f>INDEX(检修、备用和必开!E:E,MATCH(统调负荷!$C1260,检修、备用和必开!$A:$A,0))</f>
        <v>4390</v>
      </c>
      <c r="Z1260" s="26">
        <f>INDEX(检修、备用和必开!F:F,MATCH(统调负荷!$C1260,检修、备用和必开!$A:$A,0))</f>
        <v>980</v>
      </c>
      <c r="AA1260" s="26">
        <f t="shared" si="275"/>
        <v>67899.6</v>
      </c>
      <c r="AB1260" s="26">
        <v>337.15</v>
      </c>
      <c r="AC1260" s="26">
        <v>317.15</v>
      </c>
      <c r="AD1260" s="76">
        <f t="shared" si="276"/>
        <v>45671.1041666667</v>
      </c>
      <c r="AE1260" s="27">
        <f t="shared" si="277"/>
        <v>167</v>
      </c>
      <c r="AF1260" s="27">
        <f t="shared" si="278"/>
        <v>-2610.5</v>
      </c>
      <c r="AG1260" s="27">
        <f t="shared" si="279"/>
        <v>877.6</v>
      </c>
      <c r="AH1260" s="27">
        <f t="shared" si="280"/>
        <v>1280.1</v>
      </c>
      <c r="AI1260" s="27">
        <f t="shared" si="281"/>
        <v>618.81</v>
      </c>
      <c r="AJ1260" s="27">
        <f t="shared" si="282"/>
        <v>0.990000000000009</v>
      </c>
      <c r="AK1260" s="26">
        <f>INDEX(检修、备用和必开!I:I,MATCH(统调负荷!$C1260,检修、备用和必开!$A:$A,0))</f>
        <v>7048.7582548339</v>
      </c>
    </row>
    <row r="1261" ht="13.8" spans="1:37">
      <c r="A1261" s="26">
        <f t="shared" si="270"/>
        <v>2</v>
      </c>
      <c r="B1261" s="26">
        <f t="shared" si="271"/>
        <v>2</v>
      </c>
      <c r="C1261" t="s">
        <v>35</v>
      </c>
      <c r="D1261" s="75">
        <v>0.114583333333333</v>
      </c>
      <c r="E1261" s="26">
        <v>75085</v>
      </c>
      <c r="F1261" s="26">
        <v>40207.99</v>
      </c>
      <c r="G1261" s="26">
        <v>12566</v>
      </c>
      <c r="H1261" s="26">
        <v>17959.9</v>
      </c>
      <c r="I1261" s="26">
        <v>5536</v>
      </c>
      <c r="J1261" s="26">
        <v>-1184.89</v>
      </c>
      <c r="K1261" s="26">
        <f t="shared" si="283"/>
        <v>35817.99</v>
      </c>
      <c r="L1261" s="27">
        <f t="shared" si="272"/>
        <v>1.89568426368984</v>
      </c>
      <c r="M1261" s="75">
        <v>0.114583333333333</v>
      </c>
      <c r="N1261" s="26">
        <v>74794.3</v>
      </c>
      <c r="O1261" s="26">
        <v>37070.7</v>
      </c>
      <c r="P1261" s="26">
        <v>13380</v>
      </c>
      <c r="Q1261" s="26">
        <v>19314</v>
      </c>
      <c r="R1261" s="26">
        <v>6187.32</v>
      </c>
      <c r="S1261" s="26">
        <v>-1157.72</v>
      </c>
      <c r="T1261" s="26">
        <f t="shared" si="273"/>
        <v>32680.7</v>
      </c>
      <c r="U1261" s="27">
        <f t="shared" si="274"/>
        <v>1.64045546463336</v>
      </c>
      <c r="V1261" s="26">
        <f>INDEX(检修、备用和必开!B:B,MATCH(统调负荷!$C1261,检修、备用和必开!$A:$A,0))</f>
        <v>25612.8</v>
      </c>
      <c r="W1261" s="26">
        <f>INDEX(检修、备用和必开!C:C,MATCH(统调负荷!$C1261,检修、备用和必开!$A:$A,0))</f>
        <v>0</v>
      </c>
      <c r="X1261" s="26">
        <f>INDEX(检修、备用和必开!D:D,MATCH(统调负荷!$C1261,检修、备用和必开!$A:$A,0))</f>
        <v>8710</v>
      </c>
      <c r="Y1261" s="26">
        <f>INDEX(检修、备用和必开!E:E,MATCH(统调负荷!$C1261,检修、备用和必开!$A:$A,0))</f>
        <v>4390</v>
      </c>
      <c r="Z1261" s="26">
        <f>INDEX(检修、备用和必开!F:F,MATCH(统调负荷!$C1261,检修、备用和必开!$A:$A,0))</f>
        <v>980</v>
      </c>
      <c r="AA1261" s="26">
        <f t="shared" si="275"/>
        <v>67899.6</v>
      </c>
      <c r="AB1261" s="26">
        <v>328.37</v>
      </c>
      <c r="AC1261" s="26">
        <v>312.23</v>
      </c>
      <c r="AD1261" s="76">
        <f t="shared" si="276"/>
        <v>45671.1145833333</v>
      </c>
      <c r="AE1261" s="27">
        <f t="shared" si="277"/>
        <v>-290.699999999997</v>
      </c>
      <c r="AF1261" s="27">
        <f t="shared" si="278"/>
        <v>-3137.29</v>
      </c>
      <c r="AG1261" s="27">
        <f t="shared" si="279"/>
        <v>814</v>
      </c>
      <c r="AH1261" s="27">
        <f t="shared" si="280"/>
        <v>1354.1</v>
      </c>
      <c r="AI1261" s="27">
        <f t="shared" si="281"/>
        <v>651.32</v>
      </c>
      <c r="AJ1261" s="27">
        <f t="shared" si="282"/>
        <v>27.1700000000001</v>
      </c>
      <c r="AK1261" s="26">
        <f>INDEX(检修、备用和必开!I:I,MATCH(统调负荷!$C1261,检修、备用和必开!$A:$A,0))</f>
        <v>7048.7582548339</v>
      </c>
    </row>
    <row r="1262" ht="13.8" spans="1:37">
      <c r="A1262" s="26">
        <f t="shared" si="270"/>
        <v>2</v>
      </c>
      <c r="B1262" s="26">
        <f t="shared" si="271"/>
        <v>3</v>
      </c>
      <c r="C1262" t="s">
        <v>35</v>
      </c>
      <c r="D1262" s="75">
        <v>0.125</v>
      </c>
      <c r="E1262" s="26">
        <v>74380</v>
      </c>
      <c r="F1262" s="26">
        <v>39508.19</v>
      </c>
      <c r="G1262" s="26">
        <v>12566</v>
      </c>
      <c r="H1262" s="26">
        <v>17988.5</v>
      </c>
      <c r="I1262" s="26">
        <v>5502</v>
      </c>
      <c r="J1262" s="26">
        <v>-1184.69</v>
      </c>
      <c r="K1262" s="26">
        <f t="shared" si="283"/>
        <v>35118.19</v>
      </c>
      <c r="L1262" s="27">
        <f t="shared" si="272"/>
        <v>1.93345955472079</v>
      </c>
      <c r="M1262" s="75">
        <v>0.125</v>
      </c>
      <c r="N1262" s="26">
        <v>74268</v>
      </c>
      <c r="O1262" s="26">
        <v>36610.08</v>
      </c>
      <c r="P1262" s="26">
        <v>13400.5</v>
      </c>
      <c r="Q1262" s="26">
        <v>19198.2</v>
      </c>
      <c r="R1262" s="26">
        <v>6207.52</v>
      </c>
      <c r="S1262" s="26">
        <v>-1148.3</v>
      </c>
      <c r="T1262" s="26">
        <f t="shared" si="273"/>
        <v>32220.08</v>
      </c>
      <c r="U1262" s="27">
        <f t="shared" si="274"/>
        <v>1.65891686505377</v>
      </c>
      <c r="V1262" s="26">
        <f>INDEX(检修、备用和必开!B:B,MATCH(统调负荷!$C1262,检修、备用和必开!$A:$A,0))</f>
        <v>25612.8</v>
      </c>
      <c r="W1262" s="26">
        <f>INDEX(检修、备用和必开!C:C,MATCH(统调负荷!$C1262,检修、备用和必开!$A:$A,0))</f>
        <v>0</v>
      </c>
      <c r="X1262" s="26">
        <f>INDEX(检修、备用和必开!D:D,MATCH(统调负荷!$C1262,检修、备用和必开!$A:$A,0))</f>
        <v>8710</v>
      </c>
      <c r="Y1262" s="26">
        <f>INDEX(检修、备用和必开!E:E,MATCH(统调负荷!$C1262,检修、备用和必开!$A:$A,0))</f>
        <v>4390</v>
      </c>
      <c r="Z1262" s="26">
        <f>INDEX(检修、备用和必开!F:F,MATCH(统调负荷!$C1262,检修、备用和必开!$A:$A,0))</f>
        <v>980</v>
      </c>
      <c r="AA1262" s="26">
        <f t="shared" si="275"/>
        <v>67899.6</v>
      </c>
      <c r="AB1262" s="26">
        <v>326.3</v>
      </c>
      <c r="AC1262" s="26">
        <v>308.28</v>
      </c>
      <c r="AD1262" s="76">
        <f t="shared" si="276"/>
        <v>45671.125</v>
      </c>
      <c r="AE1262" s="27">
        <f t="shared" si="277"/>
        <v>-112</v>
      </c>
      <c r="AF1262" s="27">
        <f t="shared" si="278"/>
        <v>-2898.11</v>
      </c>
      <c r="AG1262" s="27">
        <f t="shared" si="279"/>
        <v>834.5</v>
      </c>
      <c r="AH1262" s="27">
        <f t="shared" si="280"/>
        <v>1209.7</v>
      </c>
      <c r="AI1262" s="27">
        <f t="shared" si="281"/>
        <v>705.52</v>
      </c>
      <c r="AJ1262" s="27">
        <f t="shared" si="282"/>
        <v>36.3900000000001</v>
      </c>
      <c r="AK1262" s="26">
        <f>INDEX(检修、备用和必开!I:I,MATCH(统调负荷!$C1262,检修、备用和必开!$A:$A,0))</f>
        <v>7048.7582548339</v>
      </c>
    </row>
    <row r="1263" ht="13.8" spans="1:37">
      <c r="A1263" s="26">
        <f t="shared" si="270"/>
        <v>2</v>
      </c>
      <c r="B1263" s="26">
        <f t="shared" si="271"/>
        <v>3</v>
      </c>
      <c r="C1263" t="s">
        <v>35</v>
      </c>
      <c r="D1263" s="75">
        <v>0.135416666666667</v>
      </c>
      <c r="E1263" s="26">
        <v>73865</v>
      </c>
      <c r="F1263" s="26">
        <v>39086.3</v>
      </c>
      <c r="G1263" s="26">
        <v>12566</v>
      </c>
      <c r="H1263" s="26">
        <v>17905.6</v>
      </c>
      <c r="I1263" s="26">
        <v>5492</v>
      </c>
      <c r="J1263" s="26">
        <v>-1184.9</v>
      </c>
      <c r="K1263" s="26">
        <f t="shared" si="283"/>
        <v>34696.3</v>
      </c>
      <c r="L1263" s="27">
        <f t="shared" si="272"/>
        <v>1.95696947513135</v>
      </c>
      <c r="M1263" s="75">
        <v>0.135416666666667</v>
      </c>
      <c r="N1263" s="26">
        <v>73546.6</v>
      </c>
      <c r="O1263" s="26">
        <v>36144.55</v>
      </c>
      <c r="P1263" s="26">
        <v>13371.4</v>
      </c>
      <c r="Q1263" s="26">
        <v>19049.1</v>
      </c>
      <c r="R1263" s="26">
        <v>6132.35</v>
      </c>
      <c r="S1263" s="26">
        <v>-1150.8</v>
      </c>
      <c r="T1263" s="26">
        <f t="shared" si="273"/>
        <v>31754.55</v>
      </c>
      <c r="U1263" s="27">
        <f t="shared" si="274"/>
        <v>1.67800210307541</v>
      </c>
      <c r="V1263" s="26">
        <f>INDEX(检修、备用和必开!B:B,MATCH(统调负荷!$C1263,检修、备用和必开!$A:$A,0))</f>
        <v>25612.8</v>
      </c>
      <c r="W1263" s="26">
        <f>INDEX(检修、备用和必开!C:C,MATCH(统调负荷!$C1263,检修、备用和必开!$A:$A,0))</f>
        <v>0</v>
      </c>
      <c r="X1263" s="26">
        <f>INDEX(检修、备用和必开!D:D,MATCH(统调负荷!$C1263,检修、备用和必开!$A:$A,0))</f>
        <v>8710</v>
      </c>
      <c r="Y1263" s="26">
        <f>INDEX(检修、备用和必开!E:E,MATCH(统调负荷!$C1263,检修、备用和必开!$A:$A,0))</f>
        <v>4390</v>
      </c>
      <c r="Z1263" s="26">
        <f>INDEX(检修、备用和必开!F:F,MATCH(统调负荷!$C1263,检修、备用和必开!$A:$A,0))</f>
        <v>980</v>
      </c>
      <c r="AA1263" s="26">
        <f t="shared" si="275"/>
        <v>67899.6</v>
      </c>
      <c r="AB1263" s="26">
        <v>322.47</v>
      </c>
      <c r="AC1263" s="26">
        <v>306.16</v>
      </c>
      <c r="AD1263" s="76">
        <f t="shared" si="276"/>
        <v>45671.1354166667</v>
      </c>
      <c r="AE1263" s="27">
        <f t="shared" si="277"/>
        <v>-318.399999999994</v>
      </c>
      <c r="AF1263" s="27">
        <f t="shared" si="278"/>
        <v>-2941.75</v>
      </c>
      <c r="AG1263" s="27">
        <f t="shared" si="279"/>
        <v>805.4</v>
      </c>
      <c r="AH1263" s="27">
        <f t="shared" si="280"/>
        <v>1143.5</v>
      </c>
      <c r="AI1263" s="27">
        <f t="shared" si="281"/>
        <v>640.35</v>
      </c>
      <c r="AJ1263" s="27">
        <f t="shared" si="282"/>
        <v>34.1000000000001</v>
      </c>
      <c r="AK1263" s="26">
        <f>INDEX(检修、备用和必开!I:I,MATCH(统调负荷!$C1263,检修、备用和必开!$A:$A,0))</f>
        <v>7048.7582548339</v>
      </c>
    </row>
    <row r="1264" ht="13.8" spans="1:37">
      <c r="A1264" s="26">
        <f t="shared" si="270"/>
        <v>2</v>
      </c>
      <c r="B1264" s="26">
        <f t="shared" si="271"/>
        <v>3</v>
      </c>
      <c r="C1264" t="s">
        <v>35</v>
      </c>
      <c r="D1264" s="75">
        <v>0.145833333333333</v>
      </c>
      <c r="E1264" s="26">
        <v>73095</v>
      </c>
      <c r="F1264" s="26">
        <v>38733.8</v>
      </c>
      <c r="G1264" s="26">
        <v>12566</v>
      </c>
      <c r="H1264" s="26">
        <v>17500.1</v>
      </c>
      <c r="I1264" s="26">
        <v>5480</v>
      </c>
      <c r="J1264" s="26">
        <v>-1184.9</v>
      </c>
      <c r="K1264" s="26">
        <f t="shared" si="283"/>
        <v>34343.8</v>
      </c>
      <c r="L1264" s="27">
        <f t="shared" si="272"/>
        <v>1.97705553840868</v>
      </c>
      <c r="M1264" s="75">
        <v>0.145833333333333</v>
      </c>
      <c r="N1264" s="26">
        <v>72935.3</v>
      </c>
      <c r="O1264" s="26">
        <v>35854.46</v>
      </c>
      <c r="P1264" s="26">
        <v>13392.9</v>
      </c>
      <c r="Q1264" s="26">
        <v>18724.5</v>
      </c>
      <c r="R1264" s="26">
        <v>6091.21</v>
      </c>
      <c r="S1264" s="26">
        <v>-1127.77</v>
      </c>
      <c r="T1264" s="26">
        <f t="shared" si="273"/>
        <v>31464.46</v>
      </c>
      <c r="U1264" s="27">
        <f t="shared" si="274"/>
        <v>1.6901185479531</v>
      </c>
      <c r="V1264" s="26">
        <f>INDEX(检修、备用和必开!B:B,MATCH(统调负荷!$C1264,检修、备用和必开!$A:$A,0))</f>
        <v>25612.8</v>
      </c>
      <c r="W1264" s="26">
        <f>INDEX(检修、备用和必开!C:C,MATCH(统调负荷!$C1264,检修、备用和必开!$A:$A,0))</f>
        <v>0</v>
      </c>
      <c r="X1264" s="26">
        <f>INDEX(检修、备用和必开!D:D,MATCH(统调负荷!$C1264,检修、备用和必开!$A:$A,0))</f>
        <v>8710</v>
      </c>
      <c r="Y1264" s="26">
        <f>INDEX(检修、备用和必开!E:E,MATCH(统调负荷!$C1264,检修、备用和必开!$A:$A,0))</f>
        <v>4390</v>
      </c>
      <c r="Z1264" s="26">
        <f>INDEX(检修、备用和必开!F:F,MATCH(统调负荷!$C1264,检修、备用和必开!$A:$A,0))</f>
        <v>980</v>
      </c>
      <c r="AA1264" s="26">
        <f t="shared" si="275"/>
        <v>67899.6</v>
      </c>
      <c r="AB1264" s="26">
        <v>316.41</v>
      </c>
      <c r="AC1264" s="26">
        <v>306.16</v>
      </c>
      <c r="AD1264" s="76">
        <f t="shared" si="276"/>
        <v>45671.1458333333</v>
      </c>
      <c r="AE1264" s="27">
        <f t="shared" si="277"/>
        <v>-159.699999999997</v>
      </c>
      <c r="AF1264" s="27">
        <f t="shared" si="278"/>
        <v>-2879.34</v>
      </c>
      <c r="AG1264" s="27">
        <f t="shared" si="279"/>
        <v>826.9</v>
      </c>
      <c r="AH1264" s="27">
        <f t="shared" si="280"/>
        <v>1224.4</v>
      </c>
      <c r="AI1264" s="27">
        <f t="shared" si="281"/>
        <v>611.21</v>
      </c>
      <c r="AJ1264" s="27">
        <f t="shared" si="282"/>
        <v>57.1300000000001</v>
      </c>
      <c r="AK1264" s="26">
        <f>INDEX(检修、备用和必开!I:I,MATCH(统调负荷!$C1264,检修、备用和必开!$A:$A,0))</f>
        <v>7048.7582548339</v>
      </c>
    </row>
    <row r="1265" ht="13.8" spans="1:37">
      <c r="A1265" s="26">
        <f t="shared" si="270"/>
        <v>2</v>
      </c>
      <c r="B1265" s="26">
        <f t="shared" si="271"/>
        <v>3</v>
      </c>
      <c r="C1265" t="s">
        <v>35</v>
      </c>
      <c r="D1265" s="75">
        <v>0.15625</v>
      </c>
      <c r="E1265" s="26">
        <v>72325</v>
      </c>
      <c r="F1265" s="26">
        <v>38294.69</v>
      </c>
      <c r="G1265" s="26">
        <v>12566</v>
      </c>
      <c r="H1265" s="26">
        <v>17185.2</v>
      </c>
      <c r="I1265" s="26">
        <v>5464</v>
      </c>
      <c r="J1265" s="26">
        <v>-1184.89</v>
      </c>
      <c r="K1265" s="26">
        <f t="shared" si="283"/>
        <v>33904.69</v>
      </c>
      <c r="L1265" s="27">
        <f t="shared" si="272"/>
        <v>2.00266098878946</v>
      </c>
      <c r="M1265" s="75">
        <v>0.15625</v>
      </c>
      <c r="N1265" s="26">
        <v>72226.3</v>
      </c>
      <c r="O1265" s="26">
        <v>35697.42</v>
      </c>
      <c r="P1265" s="26">
        <v>13328.4</v>
      </c>
      <c r="Q1265" s="26">
        <v>18285</v>
      </c>
      <c r="R1265" s="26">
        <v>6043.06</v>
      </c>
      <c r="S1265" s="26">
        <v>-1127.58</v>
      </c>
      <c r="T1265" s="26">
        <f t="shared" si="273"/>
        <v>31307.42</v>
      </c>
      <c r="U1265" s="27">
        <f t="shared" si="274"/>
        <v>1.69675106491123</v>
      </c>
      <c r="V1265" s="26">
        <f>INDEX(检修、备用和必开!B:B,MATCH(统调负荷!$C1265,检修、备用和必开!$A:$A,0))</f>
        <v>25612.8</v>
      </c>
      <c r="W1265" s="26">
        <f>INDEX(检修、备用和必开!C:C,MATCH(统调负荷!$C1265,检修、备用和必开!$A:$A,0))</f>
        <v>0</v>
      </c>
      <c r="X1265" s="26">
        <f>INDEX(检修、备用和必开!D:D,MATCH(统调负荷!$C1265,检修、备用和必开!$A:$A,0))</f>
        <v>8710</v>
      </c>
      <c r="Y1265" s="26">
        <f>INDEX(检修、备用和必开!E:E,MATCH(统调负荷!$C1265,检修、备用和必开!$A:$A,0))</f>
        <v>4390</v>
      </c>
      <c r="Z1265" s="26">
        <f>INDEX(检修、备用和必开!F:F,MATCH(统调负荷!$C1265,检修、备用和必开!$A:$A,0))</f>
        <v>980</v>
      </c>
      <c r="AA1265" s="26">
        <f t="shared" si="275"/>
        <v>67899.6</v>
      </c>
      <c r="AB1265" s="26">
        <v>316.41</v>
      </c>
      <c r="AC1265" s="26">
        <v>302.51</v>
      </c>
      <c r="AD1265" s="76">
        <f t="shared" si="276"/>
        <v>45671.15625</v>
      </c>
      <c r="AE1265" s="27">
        <f t="shared" si="277"/>
        <v>-98.6999999999971</v>
      </c>
      <c r="AF1265" s="27">
        <f t="shared" si="278"/>
        <v>-2597.27</v>
      </c>
      <c r="AG1265" s="27">
        <f t="shared" si="279"/>
        <v>762.4</v>
      </c>
      <c r="AH1265" s="27">
        <f t="shared" si="280"/>
        <v>1099.8</v>
      </c>
      <c r="AI1265" s="27">
        <f t="shared" si="281"/>
        <v>579.06</v>
      </c>
      <c r="AJ1265" s="27">
        <f t="shared" si="282"/>
        <v>57.3100000000002</v>
      </c>
      <c r="AK1265" s="26">
        <f>INDEX(检修、备用和必开!I:I,MATCH(统调负荷!$C1265,检修、备用和必开!$A:$A,0))</f>
        <v>7048.7582548339</v>
      </c>
    </row>
    <row r="1266" ht="13.8" spans="1:37">
      <c r="A1266" s="26">
        <f t="shared" si="270"/>
        <v>2</v>
      </c>
      <c r="B1266" s="26">
        <f t="shared" si="271"/>
        <v>4</v>
      </c>
      <c r="C1266" t="s">
        <v>35</v>
      </c>
      <c r="D1266" s="75">
        <v>0.166666666666667</v>
      </c>
      <c r="E1266" s="26">
        <v>72215</v>
      </c>
      <c r="F1266" s="26">
        <v>38627</v>
      </c>
      <c r="G1266" s="26">
        <v>12566</v>
      </c>
      <c r="H1266" s="26">
        <v>16743.7</v>
      </c>
      <c r="I1266" s="26">
        <v>5463</v>
      </c>
      <c r="J1266" s="26">
        <v>-1184.7</v>
      </c>
      <c r="K1266" s="26">
        <f t="shared" si="283"/>
        <v>34237</v>
      </c>
      <c r="L1266" s="27">
        <f t="shared" si="272"/>
        <v>1.98322282910302</v>
      </c>
      <c r="M1266" s="75">
        <v>0.166666666666667</v>
      </c>
      <c r="N1266" s="26">
        <v>71874</v>
      </c>
      <c r="O1266" s="26">
        <v>35428.08</v>
      </c>
      <c r="P1266" s="26">
        <v>13204.2</v>
      </c>
      <c r="Q1266" s="26">
        <v>18234</v>
      </c>
      <c r="R1266" s="26">
        <v>6110.57</v>
      </c>
      <c r="S1266" s="26">
        <v>-1102.85</v>
      </c>
      <c r="T1266" s="26">
        <f t="shared" si="273"/>
        <v>31038.08</v>
      </c>
      <c r="U1266" s="27">
        <f t="shared" si="274"/>
        <v>1.70824854936389</v>
      </c>
      <c r="V1266" s="26">
        <f>INDEX(检修、备用和必开!B:B,MATCH(统调负荷!$C1266,检修、备用和必开!$A:$A,0))</f>
        <v>25612.8</v>
      </c>
      <c r="W1266" s="26">
        <f>INDEX(检修、备用和必开!C:C,MATCH(统调负荷!$C1266,检修、备用和必开!$A:$A,0))</f>
        <v>0</v>
      </c>
      <c r="X1266" s="26">
        <f>INDEX(检修、备用和必开!D:D,MATCH(统调负荷!$C1266,检修、备用和必开!$A:$A,0))</f>
        <v>8710</v>
      </c>
      <c r="Y1266" s="26">
        <f>INDEX(检修、备用和必开!E:E,MATCH(统调负荷!$C1266,检修、备用和必开!$A:$A,0))</f>
        <v>4390</v>
      </c>
      <c r="Z1266" s="26">
        <f>INDEX(检修、备用和必开!F:F,MATCH(统调负荷!$C1266,检修、备用和必开!$A:$A,0))</f>
        <v>980</v>
      </c>
      <c r="AA1266" s="26">
        <f t="shared" si="275"/>
        <v>67899.6</v>
      </c>
      <c r="AB1266" s="26">
        <v>317.54</v>
      </c>
      <c r="AC1266" s="26">
        <v>305.47</v>
      </c>
      <c r="AD1266" s="76">
        <f t="shared" si="276"/>
        <v>45671.1666666667</v>
      </c>
      <c r="AE1266" s="27">
        <f t="shared" si="277"/>
        <v>-341</v>
      </c>
      <c r="AF1266" s="27">
        <f t="shared" si="278"/>
        <v>-3198.92</v>
      </c>
      <c r="AG1266" s="27">
        <f t="shared" si="279"/>
        <v>638.200000000001</v>
      </c>
      <c r="AH1266" s="27">
        <f t="shared" si="280"/>
        <v>1490.3</v>
      </c>
      <c r="AI1266" s="27">
        <f t="shared" si="281"/>
        <v>647.57</v>
      </c>
      <c r="AJ1266" s="27">
        <f t="shared" si="282"/>
        <v>81.8500000000001</v>
      </c>
      <c r="AK1266" s="26">
        <f>INDEX(检修、备用和必开!I:I,MATCH(统调负荷!$C1266,检修、备用和必开!$A:$A,0))</f>
        <v>7048.7582548339</v>
      </c>
    </row>
    <row r="1267" ht="13.8" spans="1:37">
      <c r="A1267" s="26">
        <f t="shared" si="270"/>
        <v>2</v>
      </c>
      <c r="B1267" s="26">
        <f t="shared" si="271"/>
        <v>4</v>
      </c>
      <c r="C1267" t="s">
        <v>35</v>
      </c>
      <c r="D1267" s="75">
        <v>0.177083333333333</v>
      </c>
      <c r="E1267" s="26">
        <v>71805</v>
      </c>
      <c r="F1267" s="26">
        <v>38218.89</v>
      </c>
      <c r="G1267" s="26">
        <v>12566</v>
      </c>
      <c r="H1267" s="26">
        <v>16748</v>
      </c>
      <c r="I1267" s="26">
        <v>5457</v>
      </c>
      <c r="J1267" s="26">
        <v>-1184.89</v>
      </c>
      <c r="K1267" s="26">
        <f t="shared" si="283"/>
        <v>33828.89</v>
      </c>
      <c r="L1267" s="27">
        <f t="shared" si="272"/>
        <v>2.00714832795282</v>
      </c>
      <c r="M1267" s="75">
        <v>0.177083333333333</v>
      </c>
      <c r="N1267" s="26">
        <v>71718.3</v>
      </c>
      <c r="O1267" s="26">
        <v>35306.9</v>
      </c>
      <c r="P1267" s="26">
        <v>13220.2</v>
      </c>
      <c r="Q1267" s="26">
        <v>18176.1</v>
      </c>
      <c r="R1267" s="26">
        <v>6122.94</v>
      </c>
      <c r="S1267" s="26">
        <v>-1107.84</v>
      </c>
      <c r="T1267" s="26">
        <f t="shared" si="273"/>
        <v>30916.9</v>
      </c>
      <c r="U1267" s="27">
        <f t="shared" si="274"/>
        <v>1.71347241394103</v>
      </c>
      <c r="V1267" s="26">
        <f>INDEX(检修、备用和必开!B:B,MATCH(统调负荷!$C1267,检修、备用和必开!$A:$A,0))</f>
        <v>25612.8</v>
      </c>
      <c r="W1267" s="26">
        <f>INDEX(检修、备用和必开!C:C,MATCH(统调负荷!$C1267,检修、备用和必开!$A:$A,0))</f>
        <v>0</v>
      </c>
      <c r="X1267" s="26">
        <f>INDEX(检修、备用和必开!D:D,MATCH(统调负荷!$C1267,检修、备用和必开!$A:$A,0))</f>
        <v>8710</v>
      </c>
      <c r="Y1267" s="26">
        <f>INDEX(检修、备用和必开!E:E,MATCH(统调负荷!$C1267,检修、备用和必开!$A:$A,0))</f>
        <v>4390</v>
      </c>
      <c r="Z1267" s="26">
        <f>INDEX(检修、备用和必开!F:F,MATCH(统调负荷!$C1267,检修、备用和必开!$A:$A,0))</f>
        <v>980</v>
      </c>
      <c r="AA1267" s="26">
        <f t="shared" si="275"/>
        <v>67899.6</v>
      </c>
      <c r="AB1267" s="26">
        <v>314.56</v>
      </c>
      <c r="AC1267" s="26">
        <v>300.41</v>
      </c>
      <c r="AD1267" s="76">
        <f t="shared" si="276"/>
        <v>45671.1770833333</v>
      </c>
      <c r="AE1267" s="27">
        <f t="shared" si="277"/>
        <v>-86.6999999999971</v>
      </c>
      <c r="AF1267" s="27">
        <f t="shared" si="278"/>
        <v>-2911.99</v>
      </c>
      <c r="AG1267" s="27">
        <f t="shared" si="279"/>
        <v>654.200000000001</v>
      </c>
      <c r="AH1267" s="27">
        <f t="shared" si="280"/>
        <v>1428.1</v>
      </c>
      <c r="AI1267" s="27">
        <f t="shared" si="281"/>
        <v>665.94</v>
      </c>
      <c r="AJ1267" s="27">
        <f t="shared" si="282"/>
        <v>77.0500000000002</v>
      </c>
      <c r="AK1267" s="26">
        <f>INDEX(检修、备用和必开!I:I,MATCH(统调负荷!$C1267,检修、备用和必开!$A:$A,0))</f>
        <v>7048.7582548339</v>
      </c>
    </row>
    <row r="1268" ht="13.8" spans="1:37">
      <c r="A1268" s="26">
        <f t="shared" si="270"/>
        <v>2</v>
      </c>
      <c r="B1268" s="26">
        <f t="shared" si="271"/>
        <v>4</v>
      </c>
      <c r="C1268" t="s">
        <v>35</v>
      </c>
      <c r="D1268" s="75">
        <v>0.1875</v>
      </c>
      <c r="E1268" s="26">
        <v>71415</v>
      </c>
      <c r="F1268" s="26">
        <v>37840</v>
      </c>
      <c r="G1268" s="26">
        <v>12566</v>
      </c>
      <c r="H1268" s="26">
        <v>16756.9</v>
      </c>
      <c r="I1268" s="26">
        <v>5437</v>
      </c>
      <c r="J1268" s="26">
        <v>-1184.9</v>
      </c>
      <c r="K1268" s="26">
        <f t="shared" si="283"/>
        <v>33450</v>
      </c>
      <c r="L1268" s="27">
        <f t="shared" si="272"/>
        <v>2.02988340807175</v>
      </c>
      <c r="M1268" s="75">
        <v>0.1875</v>
      </c>
      <c r="N1268" s="26">
        <v>70873.9</v>
      </c>
      <c r="O1268" s="26">
        <v>34763.56</v>
      </c>
      <c r="P1268" s="26">
        <v>12760.3</v>
      </c>
      <c r="Q1268" s="26">
        <v>18321.5</v>
      </c>
      <c r="R1268" s="26">
        <v>6141.86</v>
      </c>
      <c r="S1268" s="26">
        <v>-1113.32</v>
      </c>
      <c r="T1268" s="26">
        <f t="shared" si="273"/>
        <v>30373.56</v>
      </c>
      <c r="U1268" s="27">
        <f t="shared" si="274"/>
        <v>1.73729312273498</v>
      </c>
      <c r="V1268" s="26">
        <f>INDEX(检修、备用和必开!B:B,MATCH(统调负荷!$C1268,检修、备用和必开!$A:$A,0))</f>
        <v>25612.8</v>
      </c>
      <c r="W1268" s="26">
        <f>INDEX(检修、备用和必开!C:C,MATCH(统调负荷!$C1268,检修、备用和必开!$A:$A,0))</f>
        <v>0</v>
      </c>
      <c r="X1268" s="26">
        <f>INDEX(检修、备用和必开!D:D,MATCH(统调负荷!$C1268,检修、备用和必开!$A:$A,0))</f>
        <v>8710</v>
      </c>
      <c r="Y1268" s="26">
        <f>INDEX(检修、备用和必开!E:E,MATCH(统调负荷!$C1268,检修、备用和必开!$A:$A,0))</f>
        <v>4390</v>
      </c>
      <c r="Z1268" s="26">
        <f>INDEX(检修、备用和必开!F:F,MATCH(统调负荷!$C1268,检修、备用和必开!$A:$A,0))</f>
        <v>980</v>
      </c>
      <c r="AA1268" s="26">
        <f t="shared" si="275"/>
        <v>67899.6</v>
      </c>
      <c r="AB1268" s="26">
        <v>315.56</v>
      </c>
      <c r="AC1268" s="26">
        <v>305.34</v>
      </c>
      <c r="AD1268" s="76">
        <f t="shared" si="276"/>
        <v>45671.1875</v>
      </c>
      <c r="AE1268" s="27">
        <f t="shared" si="277"/>
        <v>-541.100000000006</v>
      </c>
      <c r="AF1268" s="27">
        <f t="shared" si="278"/>
        <v>-3076.44</v>
      </c>
      <c r="AG1268" s="27">
        <f t="shared" si="279"/>
        <v>194.299999999999</v>
      </c>
      <c r="AH1268" s="27">
        <f t="shared" si="280"/>
        <v>1564.6</v>
      </c>
      <c r="AI1268" s="27">
        <f t="shared" si="281"/>
        <v>704.86</v>
      </c>
      <c r="AJ1268" s="27">
        <f t="shared" si="282"/>
        <v>71.5800000000002</v>
      </c>
      <c r="AK1268" s="26">
        <f>INDEX(检修、备用和必开!I:I,MATCH(统调负荷!$C1268,检修、备用和必开!$A:$A,0))</f>
        <v>7048.7582548339</v>
      </c>
    </row>
    <row r="1269" ht="13.8" spans="1:37">
      <c r="A1269" s="26">
        <f t="shared" si="270"/>
        <v>2</v>
      </c>
      <c r="B1269" s="26">
        <f t="shared" si="271"/>
        <v>4</v>
      </c>
      <c r="C1269" t="s">
        <v>35</v>
      </c>
      <c r="D1269" s="75">
        <v>0.197916666666667</v>
      </c>
      <c r="E1269" s="26">
        <v>71000</v>
      </c>
      <c r="F1269" s="26">
        <v>37445.3</v>
      </c>
      <c r="G1269" s="26">
        <v>12546</v>
      </c>
      <c r="H1269" s="26">
        <v>16755.4</v>
      </c>
      <c r="I1269" s="26">
        <v>5438</v>
      </c>
      <c r="J1269" s="26">
        <v>-1184.7</v>
      </c>
      <c r="K1269" s="26">
        <f t="shared" si="283"/>
        <v>33055.3</v>
      </c>
      <c r="L1269" s="27">
        <f t="shared" si="272"/>
        <v>2.05412142682111</v>
      </c>
      <c r="M1269" s="75">
        <v>0.197916666666667</v>
      </c>
      <c r="N1269" s="26">
        <v>71062.3</v>
      </c>
      <c r="O1269" s="26">
        <v>34682.73</v>
      </c>
      <c r="P1269" s="26">
        <v>12853.5</v>
      </c>
      <c r="Q1269" s="26">
        <v>18465.4</v>
      </c>
      <c r="R1269" s="26">
        <v>6173.86</v>
      </c>
      <c r="S1269" s="26">
        <v>-1113.19</v>
      </c>
      <c r="T1269" s="26">
        <f t="shared" si="273"/>
        <v>30292.73</v>
      </c>
      <c r="U1269" s="27">
        <f t="shared" si="274"/>
        <v>1.74089352206884</v>
      </c>
      <c r="V1269" s="26">
        <f>INDEX(检修、备用和必开!B:B,MATCH(统调负荷!$C1269,检修、备用和必开!$A:$A,0))</f>
        <v>25612.8</v>
      </c>
      <c r="W1269" s="26">
        <f>INDEX(检修、备用和必开!C:C,MATCH(统调负荷!$C1269,检修、备用和必开!$A:$A,0))</f>
        <v>0</v>
      </c>
      <c r="X1269" s="26">
        <f>INDEX(检修、备用和必开!D:D,MATCH(统调负荷!$C1269,检修、备用和必开!$A:$A,0))</f>
        <v>8710</v>
      </c>
      <c r="Y1269" s="26">
        <f>INDEX(检修、备用和必开!E:E,MATCH(统调负荷!$C1269,检修、备用和必开!$A:$A,0))</f>
        <v>4390</v>
      </c>
      <c r="Z1269" s="26">
        <f>INDEX(检修、备用和必开!F:F,MATCH(统调负荷!$C1269,检修、备用和必开!$A:$A,0))</f>
        <v>980</v>
      </c>
      <c r="AA1269" s="26">
        <f t="shared" si="275"/>
        <v>67899.6</v>
      </c>
      <c r="AB1269" s="26">
        <v>310.61</v>
      </c>
      <c r="AC1269" s="26">
        <v>297.77</v>
      </c>
      <c r="AD1269" s="76">
        <f t="shared" si="276"/>
        <v>45671.1979166667</v>
      </c>
      <c r="AE1269" s="27">
        <f t="shared" si="277"/>
        <v>62.3000000000029</v>
      </c>
      <c r="AF1269" s="27">
        <f t="shared" si="278"/>
        <v>-2762.57</v>
      </c>
      <c r="AG1269" s="27">
        <f t="shared" si="279"/>
        <v>307.5</v>
      </c>
      <c r="AH1269" s="27">
        <f t="shared" si="280"/>
        <v>1710</v>
      </c>
      <c r="AI1269" s="27">
        <f t="shared" si="281"/>
        <v>735.86</v>
      </c>
      <c r="AJ1269" s="27">
        <f t="shared" si="282"/>
        <v>71.51</v>
      </c>
      <c r="AK1269" s="26">
        <f>INDEX(检修、备用和必开!I:I,MATCH(统调负荷!$C1269,检修、备用和必开!$A:$A,0))</f>
        <v>7048.7582548339</v>
      </c>
    </row>
    <row r="1270" ht="13.8" spans="1:37">
      <c r="A1270" s="26">
        <f t="shared" si="270"/>
        <v>2</v>
      </c>
      <c r="B1270" s="26">
        <f t="shared" si="271"/>
        <v>5</v>
      </c>
      <c r="C1270" t="s">
        <v>35</v>
      </c>
      <c r="D1270" s="75">
        <v>0.208333333333333</v>
      </c>
      <c r="E1270" s="26">
        <v>71085</v>
      </c>
      <c r="F1270" s="26">
        <v>37417.5</v>
      </c>
      <c r="G1270" s="26">
        <v>12624</v>
      </c>
      <c r="H1270" s="26">
        <v>16788.4</v>
      </c>
      <c r="I1270" s="26">
        <v>5440</v>
      </c>
      <c r="J1270" s="26">
        <v>-1184.9</v>
      </c>
      <c r="K1270" s="26">
        <f t="shared" si="283"/>
        <v>33027.5</v>
      </c>
      <c r="L1270" s="27">
        <f t="shared" si="272"/>
        <v>2.05585042767391</v>
      </c>
      <c r="M1270" s="75">
        <v>0.208333333333333</v>
      </c>
      <c r="N1270" s="26">
        <v>70894.9</v>
      </c>
      <c r="O1270" s="26">
        <v>34875.04</v>
      </c>
      <c r="P1270" s="26">
        <v>12815.1</v>
      </c>
      <c r="Q1270" s="26">
        <v>18147.8</v>
      </c>
      <c r="R1270" s="26">
        <v>6192.24</v>
      </c>
      <c r="S1270" s="26">
        <v>-1135.28</v>
      </c>
      <c r="T1270" s="26">
        <f t="shared" si="273"/>
        <v>30485.04</v>
      </c>
      <c r="U1270" s="27">
        <f t="shared" si="274"/>
        <v>1.73235184860125</v>
      </c>
      <c r="V1270" s="26">
        <f>INDEX(检修、备用和必开!B:B,MATCH(统调负荷!$C1270,检修、备用和必开!$A:$A,0))</f>
        <v>25612.8</v>
      </c>
      <c r="W1270" s="26">
        <f>INDEX(检修、备用和必开!C:C,MATCH(统调负荷!$C1270,检修、备用和必开!$A:$A,0))</f>
        <v>0</v>
      </c>
      <c r="X1270" s="26">
        <f>INDEX(检修、备用和必开!D:D,MATCH(统调负荷!$C1270,检修、备用和必开!$A:$A,0))</f>
        <v>8710</v>
      </c>
      <c r="Y1270" s="26">
        <f>INDEX(检修、备用和必开!E:E,MATCH(统调负荷!$C1270,检修、备用和必开!$A:$A,0))</f>
        <v>4390</v>
      </c>
      <c r="Z1270" s="26">
        <f>INDEX(检修、备用和必开!F:F,MATCH(统调负荷!$C1270,检修、备用和必开!$A:$A,0))</f>
        <v>980</v>
      </c>
      <c r="AA1270" s="26">
        <f t="shared" si="275"/>
        <v>67899.6</v>
      </c>
      <c r="AB1270" s="26">
        <v>310.61</v>
      </c>
      <c r="AC1270" s="26">
        <v>302.38</v>
      </c>
      <c r="AD1270" s="76">
        <f t="shared" si="276"/>
        <v>45671.2083333333</v>
      </c>
      <c r="AE1270" s="27">
        <f t="shared" si="277"/>
        <v>-190.100000000006</v>
      </c>
      <c r="AF1270" s="27">
        <f t="shared" si="278"/>
        <v>-2542.46</v>
      </c>
      <c r="AG1270" s="27">
        <f t="shared" si="279"/>
        <v>191.1</v>
      </c>
      <c r="AH1270" s="27">
        <f t="shared" si="280"/>
        <v>1359.4</v>
      </c>
      <c r="AI1270" s="27">
        <f t="shared" si="281"/>
        <v>752.24</v>
      </c>
      <c r="AJ1270" s="27">
        <f t="shared" si="282"/>
        <v>49.6200000000001</v>
      </c>
      <c r="AK1270" s="26">
        <f>INDEX(检修、备用和必开!I:I,MATCH(统调负荷!$C1270,检修、备用和必开!$A:$A,0))</f>
        <v>7048.7582548339</v>
      </c>
    </row>
    <row r="1271" ht="13.8" spans="1:37">
      <c r="A1271" s="26">
        <f t="shared" si="270"/>
        <v>2</v>
      </c>
      <c r="B1271" s="26">
        <f t="shared" si="271"/>
        <v>5</v>
      </c>
      <c r="C1271" t="s">
        <v>35</v>
      </c>
      <c r="D1271" s="75">
        <v>0.21875</v>
      </c>
      <c r="E1271" s="26">
        <v>71475</v>
      </c>
      <c r="F1271" s="26">
        <v>37621.2</v>
      </c>
      <c r="G1271" s="26">
        <v>12805</v>
      </c>
      <c r="H1271" s="26">
        <v>16802.7</v>
      </c>
      <c r="I1271" s="26">
        <v>5431</v>
      </c>
      <c r="J1271" s="26">
        <v>-1184.9</v>
      </c>
      <c r="K1271" s="26">
        <f t="shared" si="283"/>
        <v>33231.2</v>
      </c>
      <c r="L1271" s="27">
        <f t="shared" si="272"/>
        <v>2.0432485134452</v>
      </c>
      <c r="M1271" s="75">
        <v>0.21875</v>
      </c>
      <c r="N1271" s="26">
        <v>71399.9</v>
      </c>
      <c r="O1271" s="26">
        <v>35113.67</v>
      </c>
      <c r="P1271" s="26">
        <v>13086</v>
      </c>
      <c r="Q1271" s="26">
        <v>18136.5</v>
      </c>
      <c r="R1271" s="26">
        <v>6219.56</v>
      </c>
      <c r="S1271" s="26">
        <v>-1155.83</v>
      </c>
      <c r="T1271" s="26">
        <f t="shared" si="273"/>
        <v>30723.67</v>
      </c>
      <c r="U1271" s="27">
        <f t="shared" si="274"/>
        <v>1.7218686467681</v>
      </c>
      <c r="V1271" s="26">
        <f>INDEX(检修、备用和必开!B:B,MATCH(统调负荷!$C1271,检修、备用和必开!$A:$A,0))</f>
        <v>25612.8</v>
      </c>
      <c r="W1271" s="26">
        <f>INDEX(检修、备用和必开!C:C,MATCH(统调负荷!$C1271,检修、备用和必开!$A:$A,0))</f>
        <v>0</v>
      </c>
      <c r="X1271" s="26">
        <f>INDEX(检修、备用和必开!D:D,MATCH(统调负荷!$C1271,检修、备用和必开!$A:$A,0))</f>
        <v>8710</v>
      </c>
      <c r="Y1271" s="26">
        <f>INDEX(检修、备用和必开!E:E,MATCH(统调负荷!$C1271,检修、备用和必开!$A:$A,0))</f>
        <v>4390</v>
      </c>
      <c r="Z1271" s="26">
        <f>INDEX(检修、备用和必开!F:F,MATCH(统调负荷!$C1271,检修、备用和必开!$A:$A,0))</f>
        <v>980</v>
      </c>
      <c r="AA1271" s="26">
        <f t="shared" si="275"/>
        <v>67899.6</v>
      </c>
      <c r="AB1271" s="26">
        <v>313.59</v>
      </c>
      <c r="AC1271" s="26">
        <v>301.71</v>
      </c>
      <c r="AD1271" s="76">
        <f t="shared" si="276"/>
        <v>45671.21875</v>
      </c>
      <c r="AE1271" s="27">
        <f t="shared" si="277"/>
        <v>-75.1000000000058</v>
      </c>
      <c r="AF1271" s="27">
        <f t="shared" si="278"/>
        <v>-2507.53</v>
      </c>
      <c r="AG1271" s="27">
        <f t="shared" si="279"/>
        <v>281</v>
      </c>
      <c r="AH1271" s="27">
        <f t="shared" si="280"/>
        <v>1333.8</v>
      </c>
      <c r="AI1271" s="27">
        <f t="shared" si="281"/>
        <v>788.56</v>
      </c>
      <c r="AJ1271" s="27">
        <f t="shared" si="282"/>
        <v>29.0700000000002</v>
      </c>
      <c r="AK1271" s="26">
        <f>INDEX(检修、备用和必开!I:I,MATCH(统调负荷!$C1271,检修、备用和必开!$A:$A,0))</f>
        <v>7048.7582548339</v>
      </c>
    </row>
    <row r="1272" ht="13.8" spans="1:37">
      <c r="A1272" s="26">
        <f t="shared" si="270"/>
        <v>2</v>
      </c>
      <c r="B1272" s="26">
        <f t="shared" si="271"/>
        <v>5</v>
      </c>
      <c r="C1272" t="s">
        <v>35</v>
      </c>
      <c r="D1272" s="75">
        <v>0.229166666666667</v>
      </c>
      <c r="E1272" s="26">
        <v>71980</v>
      </c>
      <c r="F1272" s="26">
        <v>38118</v>
      </c>
      <c r="G1272" s="26">
        <v>12791</v>
      </c>
      <c r="H1272" s="26">
        <v>16808.5</v>
      </c>
      <c r="I1272" s="26">
        <v>5447</v>
      </c>
      <c r="J1272" s="26">
        <v>-1184.5</v>
      </c>
      <c r="K1272" s="26">
        <f t="shared" si="283"/>
        <v>33728</v>
      </c>
      <c r="L1272" s="27">
        <f t="shared" si="272"/>
        <v>2.01315227703985</v>
      </c>
      <c r="M1272" s="75">
        <v>0.229166666666667</v>
      </c>
      <c r="N1272" s="26">
        <v>71564.3</v>
      </c>
      <c r="O1272" s="26">
        <v>35272.09</v>
      </c>
      <c r="P1272" s="26">
        <v>12866.8</v>
      </c>
      <c r="Q1272" s="26">
        <v>18342.1</v>
      </c>
      <c r="R1272" s="26">
        <v>6225.62</v>
      </c>
      <c r="S1272" s="26">
        <v>-1142.31</v>
      </c>
      <c r="T1272" s="26">
        <f t="shared" si="273"/>
        <v>30882.09</v>
      </c>
      <c r="U1272" s="27">
        <f t="shared" si="274"/>
        <v>1.71497892634615</v>
      </c>
      <c r="V1272" s="26">
        <f>INDEX(检修、备用和必开!B:B,MATCH(统调负荷!$C1272,检修、备用和必开!$A:$A,0))</f>
        <v>25612.8</v>
      </c>
      <c r="W1272" s="26">
        <f>INDEX(检修、备用和必开!C:C,MATCH(统调负荷!$C1272,检修、备用和必开!$A:$A,0))</f>
        <v>0</v>
      </c>
      <c r="X1272" s="26">
        <f>INDEX(检修、备用和必开!D:D,MATCH(统调负荷!$C1272,检修、备用和必开!$A:$A,0))</f>
        <v>8710</v>
      </c>
      <c r="Y1272" s="26">
        <f>INDEX(检修、备用和必开!E:E,MATCH(统调负荷!$C1272,检修、备用和必开!$A:$A,0))</f>
        <v>4390</v>
      </c>
      <c r="Z1272" s="26">
        <f>INDEX(检修、备用和必开!F:F,MATCH(统调负荷!$C1272,检修、备用和必开!$A:$A,0))</f>
        <v>980</v>
      </c>
      <c r="AA1272" s="26">
        <f t="shared" si="275"/>
        <v>67899.6</v>
      </c>
      <c r="AB1272" s="26">
        <v>315.69</v>
      </c>
      <c r="AC1272" s="26">
        <v>302.53</v>
      </c>
      <c r="AD1272" s="76">
        <f t="shared" si="276"/>
        <v>45671.2291666667</v>
      </c>
      <c r="AE1272" s="27">
        <f t="shared" si="277"/>
        <v>-415.699999999997</v>
      </c>
      <c r="AF1272" s="27">
        <f t="shared" si="278"/>
        <v>-2845.91</v>
      </c>
      <c r="AG1272" s="27">
        <f t="shared" si="279"/>
        <v>75.7999999999993</v>
      </c>
      <c r="AH1272" s="27">
        <f t="shared" si="280"/>
        <v>1533.6</v>
      </c>
      <c r="AI1272" s="27">
        <f t="shared" si="281"/>
        <v>778.62</v>
      </c>
      <c r="AJ1272" s="27">
        <f t="shared" si="282"/>
        <v>42.1900000000001</v>
      </c>
      <c r="AK1272" s="26">
        <f>INDEX(检修、备用和必开!I:I,MATCH(统调负荷!$C1272,检修、备用和必开!$A:$A,0))</f>
        <v>7048.7582548339</v>
      </c>
    </row>
    <row r="1273" ht="13.8" spans="1:37">
      <c r="A1273" s="26">
        <f t="shared" si="270"/>
        <v>2</v>
      </c>
      <c r="B1273" s="26">
        <f t="shared" si="271"/>
        <v>5</v>
      </c>
      <c r="C1273" t="s">
        <v>35</v>
      </c>
      <c r="D1273" s="75">
        <v>0.239583333333333</v>
      </c>
      <c r="E1273" s="26">
        <v>72790</v>
      </c>
      <c r="F1273" s="26">
        <v>38901.59</v>
      </c>
      <c r="G1273" s="26">
        <v>12791</v>
      </c>
      <c r="H1273" s="26">
        <v>16825.1</v>
      </c>
      <c r="I1273" s="26">
        <v>5457</v>
      </c>
      <c r="J1273" s="26">
        <v>-1184.69</v>
      </c>
      <c r="K1273" s="26">
        <f t="shared" si="283"/>
        <v>34511.59</v>
      </c>
      <c r="L1273" s="27">
        <f t="shared" si="272"/>
        <v>1.96744340089808</v>
      </c>
      <c r="M1273" s="75">
        <v>0.239583333333333</v>
      </c>
      <c r="N1273" s="26">
        <v>72756.8</v>
      </c>
      <c r="O1273" s="26">
        <v>36433.19</v>
      </c>
      <c r="P1273" s="26">
        <v>12778.8</v>
      </c>
      <c r="Q1273" s="26">
        <v>18299.6</v>
      </c>
      <c r="R1273" s="26">
        <v>6269.33</v>
      </c>
      <c r="S1273" s="26">
        <v>-1024.12</v>
      </c>
      <c r="T1273" s="26">
        <f t="shared" si="273"/>
        <v>32043.19</v>
      </c>
      <c r="U1273" s="27">
        <f t="shared" si="274"/>
        <v>1.66611742540891</v>
      </c>
      <c r="V1273" s="26">
        <f>INDEX(检修、备用和必开!B:B,MATCH(统调负荷!$C1273,检修、备用和必开!$A:$A,0))</f>
        <v>25612.8</v>
      </c>
      <c r="W1273" s="26">
        <f>INDEX(检修、备用和必开!C:C,MATCH(统调负荷!$C1273,检修、备用和必开!$A:$A,0))</f>
        <v>0</v>
      </c>
      <c r="X1273" s="26">
        <f>INDEX(检修、备用和必开!D:D,MATCH(统调负荷!$C1273,检修、备用和必开!$A:$A,0))</f>
        <v>8710</v>
      </c>
      <c r="Y1273" s="26">
        <f>INDEX(检修、备用和必开!E:E,MATCH(统调负荷!$C1273,检修、备用和必开!$A:$A,0))</f>
        <v>4390</v>
      </c>
      <c r="Z1273" s="26">
        <f>INDEX(检修、备用和必开!F:F,MATCH(统调负荷!$C1273,检修、备用和必开!$A:$A,0))</f>
        <v>980</v>
      </c>
      <c r="AA1273" s="26">
        <f t="shared" si="275"/>
        <v>67899.6</v>
      </c>
      <c r="AB1273" s="26">
        <v>317.54</v>
      </c>
      <c r="AC1273" s="26">
        <v>317.15</v>
      </c>
      <c r="AD1273" s="76">
        <f t="shared" si="276"/>
        <v>45671.2395833333</v>
      </c>
      <c r="AE1273" s="27">
        <f t="shared" si="277"/>
        <v>-33.1999999999971</v>
      </c>
      <c r="AF1273" s="27">
        <f t="shared" si="278"/>
        <v>-2468.39999999999</v>
      </c>
      <c r="AG1273" s="27">
        <f t="shared" si="279"/>
        <v>-12.2000000000007</v>
      </c>
      <c r="AH1273" s="27">
        <f t="shared" si="280"/>
        <v>1474.5</v>
      </c>
      <c r="AI1273" s="27">
        <f t="shared" si="281"/>
        <v>812.33</v>
      </c>
      <c r="AJ1273" s="27">
        <f t="shared" si="282"/>
        <v>160.57</v>
      </c>
      <c r="AK1273" s="26">
        <f>INDEX(检修、备用和必开!I:I,MATCH(统调负荷!$C1273,检修、备用和必开!$A:$A,0))</f>
        <v>7048.7582548339</v>
      </c>
    </row>
    <row r="1274" ht="13.8" spans="1:37">
      <c r="A1274" s="26">
        <f t="shared" si="270"/>
        <v>2</v>
      </c>
      <c r="B1274" s="26">
        <f t="shared" si="271"/>
        <v>6</v>
      </c>
      <c r="C1274" t="s">
        <v>35</v>
      </c>
      <c r="D1274" s="75">
        <v>0.25</v>
      </c>
      <c r="E1274" s="26">
        <v>73875</v>
      </c>
      <c r="F1274" s="26">
        <v>39834.29</v>
      </c>
      <c r="G1274" s="26">
        <v>12791</v>
      </c>
      <c r="H1274" s="26">
        <v>16970.4</v>
      </c>
      <c r="I1274" s="26">
        <v>5464</v>
      </c>
      <c r="J1274" s="26">
        <v>-1184.69</v>
      </c>
      <c r="K1274" s="26">
        <f t="shared" si="283"/>
        <v>35444.29</v>
      </c>
      <c r="L1274" s="27">
        <f t="shared" si="272"/>
        <v>1.91567104320611</v>
      </c>
      <c r="M1274" s="75">
        <v>0.25</v>
      </c>
      <c r="N1274" s="26">
        <v>73418.9</v>
      </c>
      <c r="O1274" s="26">
        <v>36424.02</v>
      </c>
      <c r="P1274" s="26">
        <v>13194.2</v>
      </c>
      <c r="Q1274" s="26">
        <v>18521.4</v>
      </c>
      <c r="R1274" s="26">
        <v>6311.13</v>
      </c>
      <c r="S1274" s="26">
        <v>-1031.85</v>
      </c>
      <c r="T1274" s="26">
        <f t="shared" si="273"/>
        <v>32034.02</v>
      </c>
      <c r="U1274" s="27">
        <f t="shared" si="274"/>
        <v>1.66649240796564</v>
      </c>
      <c r="V1274" s="26">
        <f>INDEX(检修、备用和必开!B:B,MATCH(统调负荷!$C1274,检修、备用和必开!$A:$A,0))</f>
        <v>25612.8</v>
      </c>
      <c r="W1274" s="26">
        <f>INDEX(检修、备用和必开!C:C,MATCH(统调负荷!$C1274,检修、备用和必开!$A:$A,0))</f>
        <v>0</v>
      </c>
      <c r="X1274" s="26">
        <f>INDEX(检修、备用和必开!D:D,MATCH(统调负荷!$C1274,检修、备用和必开!$A:$A,0))</f>
        <v>8710</v>
      </c>
      <c r="Y1274" s="26">
        <f>INDEX(检修、备用和必开!E:E,MATCH(统调负荷!$C1274,检修、备用和必开!$A:$A,0))</f>
        <v>4390</v>
      </c>
      <c r="Z1274" s="26">
        <f>INDEX(检修、备用和必开!F:F,MATCH(统调负荷!$C1274,检修、备用和必开!$A:$A,0))</f>
        <v>980</v>
      </c>
      <c r="AA1274" s="26">
        <f t="shared" si="275"/>
        <v>67899.6</v>
      </c>
      <c r="AB1274" s="26">
        <v>325.42</v>
      </c>
      <c r="AC1274" s="26">
        <v>305.34</v>
      </c>
      <c r="AD1274" s="76">
        <f t="shared" si="276"/>
        <v>45671.25</v>
      </c>
      <c r="AE1274" s="27">
        <f t="shared" si="277"/>
        <v>-456.100000000006</v>
      </c>
      <c r="AF1274" s="27">
        <f t="shared" si="278"/>
        <v>-3410.27</v>
      </c>
      <c r="AG1274" s="27">
        <f t="shared" si="279"/>
        <v>403.200000000001</v>
      </c>
      <c r="AH1274" s="27">
        <f t="shared" si="280"/>
        <v>1551</v>
      </c>
      <c r="AI1274" s="27">
        <f t="shared" si="281"/>
        <v>847.13</v>
      </c>
      <c r="AJ1274" s="27">
        <f t="shared" si="282"/>
        <v>152.84</v>
      </c>
      <c r="AK1274" s="26">
        <f>INDEX(检修、备用和必开!I:I,MATCH(统调负荷!$C1274,检修、备用和必开!$A:$A,0))</f>
        <v>7048.7582548339</v>
      </c>
    </row>
    <row r="1275" ht="13.8" spans="1:37">
      <c r="A1275" s="26">
        <f t="shared" si="270"/>
        <v>2</v>
      </c>
      <c r="B1275" s="26">
        <f t="shared" si="271"/>
        <v>6</v>
      </c>
      <c r="C1275" t="s">
        <v>35</v>
      </c>
      <c r="D1275" s="75">
        <v>0.260416666666667</v>
      </c>
      <c r="E1275" s="26">
        <v>75300</v>
      </c>
      <c r="F1275" s="26">
        <v>40861.19</v>
      </c>
      <c r="G1275" s="26">
        <v>12791</v>
      </c>
      <c r="H1275" s="26">
        <v>17286.7</v>
      </c>
      <c r="I1275" s="26">
        <v>5546</v>
      </c>
      <c r="J1275" s="26">
        <v>-1184.89</v>
      </c>
      <c r="K1275" s="26">
        <f t="shared" si="283"/>
        <v>36471.19</v>
      </c>
      <c r="L1275" s="27">
        <f t="shared" si="272"/>
        <v>1.86173250722008</v>
      </c>
      <c r="M1275" s="75">
        <v>0.260416666666667</v>
      </c>
      <c r="N1275" s="26">
        <v>75307.5</v>
      </c>
      <c r="O1275" s="26">
        <v>38081.35</v>
      </c>
      <c r="P1275" s="26">
        <v>13482.4</v>
      </c>
      <c r="Q1275" s="26">
        <v>18445.8</v>
      </c>
      <c r="R1275" s="26">
        <v>6302.21</v>
      </c>
      <c r="S1275" s="26">
        <v>-1004.26</v>
      </c>
      <c r="T1275" s="26">
        <f t="shared" si="273"/>
        <v>33691.35</v>
      </c>
      <c r="U1275" s="27">
        <f t="shared" si="274"/>
        <v>1.60135467384883</v>
      </c>
      <c r="V1275" s="26">
        <f>INDEX(检修、备用和必开!B:B,MATCH(统调负荷!$C1275,检修、备用和必开!$A:$A,0))</f>
        <v>25612.8</v>
      </c>
      <c r="W1275" s="26">
        <f>INDEX(检修、备用和必开!C:C,MATCH(统调负荷!$C1275,检修、备用和必开!$A:$A,0))</f>
        <v>0</v>
      </c>
      <c r="X1275" s="26">
        <f>INDEX(检修、备用和必开!D:D,MATCH(统调负荷!$C1275,检修、备用和必开!$A:$A,0))</f>
        <v>8710</v>
      </c>
      <c r="Y1275" s="26">
        <f>INDEX(检修、备用和必开!E:E,MATCH(统调负荷!$C1275,检修、备用和必开!$A:$A,0))</f>
        <v>4390</v>
      </c>
      <c r="Z1275" s="26">
        <f>INDEX(检修、备用和必开!F:F,MATCH(统调负荷!$C1275,检修、备用和必开!$A:$A,0))</f>
        <v>980</v>
      </c>
      <c r="AA1275" s="26">
        <f t="shared" si="275"/>
        <v>67899.6</v>
      </c>
      <c r="AB1275" s="26">
        <v>331.19</v>
      </c>
      <c r="AC1275" s="26">
        <v>327</v>
      </c>
      <c r="AD1275" s="76">
        <f t="shared" si="276"/>
        <v>45671.2604166667</v>
      </c>
      <c r="AE1275" s="27">
        <f t="shared" si="277"/>
        <v>7.5</v>
      </c>
      <c r="AF1275" s="27">
        <f t="shared" si="278"/>
        <v>-2779.84</v>
      </c>
      <c r="AG1275" s="27">
        <f t="shared" si="279"/>
        <v>691.4</v>
      </c>
      <c r="AH1275" s="27">
        <f t="shared" si="280"/>
        <v>1159.1</v>
      </c>
      <c r="AI1275" s="27">
        <f t="shared" si="281"/>
        <v>756.21</v>
      </c>
      <c r="AJ1275" s="27">
        <f t="shared" si="282"/>
        <v>180.63</v>
      </c>
      <c r="AK1275" s="26">
        <f>INDEX(检修、备用和必开!I:I,MATCH(统调负荷!$C1275,检修、备用和必开!$A:$A,0))</f>
        <v>7048.7582548339</v>
      </c>
    </row>
    <row r="1276" ht="13.8" spans="1:37">
      <c r="A1276" s="26">
        <f t="shared" si="270"/>
        <v>2</v>
      </c>
      <c r="B1276" s="26">
        <f t="shared" si="271"/>
        <v>6</v>
      </c>
      <c r="C1276" t="s">
        <v>35</v>
      </c>
      <c r="D1276" s="75">
        <v>0.270833333333333</v>
      </c>
      <c r="E1276" s="26">
        <v>76880</v>
      </c>
      <c r="F1276" s="26">
        <v>41630.89</v>
      </c>
      <c r="G1276" s="26">
        <v>12791</v>
      </c>
      <c r="H1276" s="26">
        <v>18101</v>
      </c>
      <c r="I1276" s="26">
        <v>5542</v>
      </c>
      <c r="J1276" s="26">
        <v>-1184.89</v>
      </c>
      <c r="K1276" s="26">
        <f t="shared" si="283"/>
        <v>37240.89</v>
      </c>
      <c r="L1276" s="27">
        <f t="shared" si="272"/>
        <v>1.82325395553114</v>
      </c>
      <c r="M1276" s="75">
        <v>0.270833333333333</v>
      </c>
      <c r="N1276" s="26">
        <v>76619.4</v>
      </c>
      <c r="O1276" s="26">
        <v>39004.32</v>
      </c>
      <c r="P1276" s="26">
        <v>12969.6</v>
      </c>
      <c r="Q1276" s="26">
        <v>19449.2</v>
      </c>
      <c r="R1276" s="26">
        <v>6332.28</v>
      </c>
      <c r="S1276" s="26">
        <v>-1136</v>
      </c>
      <c r="T1276" s="26">
        <f t="shared" si="273"/>
        <v>34614.32</v>
      </c>
      <c r="U1276" s="27">
        <f t="shared" si="274"/>
        <v>1.56723983203891</v>
      </c>
      <c r="V1276" s="26">
        <f>INDEX(检修、备用和必开!B:B,MATCH(统调负荷!$C1276,检修、备用和必开!$A:$A,0))</f>
        <v>25612.8</v>
      </c>
      <c r="W1276" s="26">
        <f>INDEX(检修、备用和必开!C:C,MATCH(统调负荷!$C1276,检修、备用和必开!$A:$A,0))</f>
        <v>0</v>
      </c>
      <c r="X1276" s="26">
        <f>INDEX(检修、备用和必开!D:D,MATCH(统调负荷!$C1276,检修、备用和必开!$A:$A,0))</f>
        <v>8710</v>
      </c>
      <c r="Y1276" s="26">
        <f>INDEX(检修、备用和必开!E:E,MATCH(统调负荷!$C1276,检修、备用和必开!$A:$A,0))</f>
        <v>4390</v>
      </c>
      <c r="Z1276" s="26">
        <f>INDEX(检修、备用和必开!F:F,MATCH(统调负荷!$C1276,检修、备用和必开!$A:$A,0))</f>
        <v>980</v>
      </c>
      <c r="AA1276" s="26">
        <f t="shared" si="275"/>
        <v>67899.6</v>
      </c>
      <c r="AB1276" s="26">
        <v>342.03</v>
      </c>
      <c r="AC1276" s="26">
        <v>327</v>
      </c>
      <c r="AD1276" s="76">
        <f t="shared" si="276"/>
        <v>45671.2708333333</v>
      </c>
      <c r="AE1276" s="27">
        <f t="shared" si="277"/>
        <v>-260.600000000006</v>
      </c>
      <c r="AF1276" s="27">
        <f t="shared" si="278"/>
        <v>-2626.57</v>
      </c>
      <c r="AG1276" s="27">
        <f t="shared" si="279"/>
        <v>178.6</v>
      </c>
      <c r="AH1276" s="27">
        <f t="shared" si="280"/>
        <v>1348.2</v>
      </c>
      <c r="AI1276" s="27">
        <f t="shared" si="281"/>
        <v>790.28</v>
      </c>
      <c r="AJ1276" s="27">
        <f t="shared" si="282"/>
        <v>48.8900000000001</v>
      </c>
      <c r="AK1276" s="26">
        <f>INDEX(检修、备用和必开!I:I,MATCH(统调负荷!$C1276,检修、备用和必开!$A:$A,0))</f>
        <v>7048.7582548339</v>
      </c>
    </row>
    <row r="1277" ht="13.8" spans="1:37">
      <c r="A1277" s="26">
        <f t="shared" si="270"/>
        <v>2</v>
      </c>
      <c r="B1277" s="26">
        <f t="shared" si="271"/>
        <v>6</v>
      </c>
      <c r="C1277" t="s">
        <v>35</v>
      </c>
      <c r="D1277" s="75">
        <v>0.28125</v>
      </c>
      <c r="E1277" s="26">
        <v>79025</v>
      </c>
      <c r="F1277" s="26">
        <v>43733.2</v>
      </c>
      <c r="G1277" s="26">
        <v>12791</v>
      </c>
      <c r="H1277" s="26">
        <v>18118.7</v>
      </c>
      <c r="I1277" s="26">
        <v>5567</v>
      </c>
      <c r="J1277" s="26">
        <v>-1184.9</v>
      </c>
      <c r="K1277" s="26">
        <f t="shared" si="283"/>
        <v>39343.2</v>
      </c>
      <c r="L1277" s="27">
        <f t="shared" si="272"/>
        <v>1.72582809735863</v>
      </c>
      <c r="M1277" s="75">
        <v>0.28125</v>
      </c>
      <c r="N1277" s="26">
        <v>78596.6</v>
      </c>
      <c r="O1277" s="26">
        <v>41327.96</v>
      </c>
      <c r="P1277" s="26">
        <v>12727.9</v>
      </c>
      <c r="Q1277" s="26">
        <v>19412.8</v>
      </c>
      <c r="R1277" s="26">
        <v>6374.83</v>
      </c>
      <c r="S1277" s="26">
        <v>-1246.89</v>
      </c>
      <c r="T1277" s="26">
        <f t="shared" si="273"/>
        <v>36937.96</v>
      </c>
      <c r="U1277" s="27">
        <f t="shared" si="274"/>
        <v>1.48746187124244</v>
      </c>
      <c r="V1277" s="26">
        <f>INDEX(检修、备用和必开!B:B,MATCH(统调负荷!$C1277,检修、备用和必开!$A:$A,0))</f>
        <v>25612.8</v>
      </c>
      <c r="W1277" s="26">
        <f>INDEX(检修、备用和必开!C:C,MATCH(统调负荷!$C1277,检修、备用和必开!$A:$A,0))</f>
        <v>0</v>
      </c>
      <c r="X1277" s="26">
        <f>INDEX(检修、备用和必开!D:D,MATCH(统调负荷!$C1277,检修、备用和必开!$A:$A,0))</f>
        <v>8710</v>
      </c>
      <c r="Y1277" s="26">
        <f>INDEX(检修、备用和必开!E:E,MATCH(统调负荷!$C1277,检修、备用和必开!$A:$A,0))</f>
        <v>4390</v>
      </c>
      <c r="Z1277" s="26">
        <f>INDEX(检修、备用和必开!F:F,MATCH(统调负荷!$C1277,检修、备用和必开!$A:$A,0))</f>
        <v>980</v>
      </c>
      <c r="AA1277" s="26">
        <f t="shared" si="275"/>
        <v>67899.6</v>
      </c>
      <c r="AB1277" s="26">
        <v>356.65</v>
      </c>
      <c r="AC1277" s="26">
        <v>365.96</v>
      </c>
      <c r="AD1277" s="76">
        <f t="shared" si="276"/>
        <v>45671.28125</v>
      </c>
      <c r="AE1277" s="27">
        <f t="shared" si="277"/>
        <v>-428.399999999994</v>
      </c>
      <c r="AF1277" s="27">
        <f t="shared" si="278"/>
        <v>-2405.24</v>
      </c>
      <c r="AG1277" s="27">
        <f t="shared" si="279"/>
        <v>-63.1000000000004</v>
      </c>
      <c r="AH1277" s="27">
        <f t="shared" si="280"/>
        <v>1294.1</v>
      </c>
      <c r="AI1277" s="27">
        <f t="shared" si="281"/>
        <v>807.83</v>
      </c>
      <c r="AJ1277" s="27">
        <f t="shared" si="282"/>
        <v>-61.99</v>
      </c>
      <c r="AK1277" s="26">
        <f>INDEX(检修、备用和必开!I:I,MATCH(统调负荷!$C1277,检修、备用和必开!$A:$A,0))</f>
        <v>7048.7582548339</v>
      </c>
    </row>
    <row r="1278" ht="13.8" spans="1:37">
      <c r="A1278" s="26">
        <f t="shared" si="270"/>
        <v>2</v>
      </c>
      <c r="B1278" s="26">
        <f t="shared" si="271"/>
        <v>7</v>
      </c>
      <c r="C1278" t="s">
        <v>35</v>
      </c>
      <c r="D1278" s="75">
        <v>0.291666666666667</v>
      </c>
      <c r="E1278" s="26">
        <v>81240</v>
      </c>
      <c r="F1278" s="26">
        <v>44579.7</v>
      </c>
      <c r="G1278" s="26">
        <v>12791</v>
      </c>
      <c r="H1278" s="26">
        <v>19406.2</v>
      </c>
      <c r="I1278" s="26">
        <v>5648</v>
      </c>
      <c r="J1278" s="26">
        <v>-1184.9</v>
      </c>
      <c r="K1278" s="26">
        <f t="shared" si="283"/>
        <v>40189.7</v>
      </c>
      <c r="L1278" s="27">
        <f t="shared" si="272"/>
        <v>1.68947765223428</v>
      </c>
      <c r="M1278" s="75">
        <v>0.291666666666667</v>
      </c>
      <c r="N1278" s="26">
        <v>80256.1</v>
      </c>
      <c r="O1278" s="26">
        <v>42217.26</v>
      </c>
      <c r="P1278" s="26">
        <v>12945.9</v>
      </c>
      <c r="Q1278" s="26">
        <v>19867</v>
      </c>
      <c r="R1278" s="26">
        <v>6450.42</v>
      </c>
      <c r="S1278" s="26">
        <v>-1224.48</v>
      </c>
      <c r="T1278" s="26">
        <f t="shared" si="273"/>
        <v>37827.26</v>
      </c>
      <c r="U1278" s="27">
        <f t="shared" si="274"/>
        <v>1.45903733911279</v>
      </c>
      <c r="V1278" s="26">
        <f>INDEX(检修、备用和必开!B:B,MATCH(统调负荷!$C1278,检修、备用和必开!$A:$A,0))</f>
        <v>25612.8</v>
      </c>
      <c r="W1278" s="26">
        <f>INDEX(检修、备用和必开!C:C,MATCH(统调负荷!$C1278,检修、备用和必开!$A:$A,0))</f>
        <v>0</v>
      </c>
      <c r="X1278" s="26">
        <f>INDEX(检修、备用和必开!D:D,MATCH(统调负荷!$C1278,检修、备用和必开!$A:$A,0))</f>
        <v>8710</v>
      </c>
      <c r="Y1278" s="26">
        <f>INDEX(检修、备用和必开!E:E,MATCH(统调负荷!$C1278,检修、备用和必开!$A:$A,0))</f>
        <v>4390</v>
      </c>
      <c r="Z1278" s="26">
        <f>INDEX(检修、备用和必开!F:F,MATCH(统调负荷!$C1278,检修、备用和必开!$A:$A,0))</f>
        <v>980</v>
      </c>
      <c r="AA1278" s="26">
        <f t="shared" si="275"/>
        <v>67899.6</v>
      </c>
      <c r="AB1278" s="26">
        <v>357.63</v>
      </c>
      <c r="AC1278" s="26">
        <v>346.97</v>
      </c>
      <c r="AD1278" s="76">
        <f t="shared" si="276"/>
        <v>45671.2916666667</v>
      </c>
      <c r="AE1278" s="27">
        <f t="shared" si="277"/>
        <v>-983.899999999994</v>
      </c>
      <c r="AF1278" s="27">
        <f t="shared" si="278"/>
        <v>-2362.44</v>
      </c>
      <c r="AG1278" s="27">
        <f t="shared" si="279"/>
        <v>154.9</v>
      </c>
      <c r="AH1278" s="27">
        <f t="shared" si="280"/>
        <v>460.799999999999</v>
      </c>
      <c r="AI1278" s="27">
        <f t="shared" si="281"/>
        <v>802.42</v>
      </c>
      <c r="AJ1278" s="27">
        <f t="shared" si="282"/>
        <v>-39.5799999999999</v>
      </c>
      <c r="AK1278" s="26">
        <f>INDEX(检修、备用和必开!I:I,MATCH(统调负荷!$C1278,检修、备用和必开!$A:$A,0))</f>
        <v>7048.7582548339</v>
      </c>
    </row>
    <row r="1279" ht="13.8" spans="1:37">
      <c r="A1279" s="26">
        <f t="shared" si="270"/>
        <v>2</v>
      </c>
      <c r="B1279" s="26">
        <f t="shared" si="271"/>
        <v>7</v>
      </c>
      <c r="C1279" t="s">
        <v>35</v>
      </c>
      <c r="D1279" s="75">
        <v>0.302083333333333</v>
      </c>
      <c r="E1279" s="26">
        <v>83200</v>
      </c>
      <c r="F1279" s="26">
        <v>45463.1</v>
      </c>
      <c r="G1279" s="26">
        <v>12881</v>
      </c>
      <c r="H1279" s="26">
        <v>20142.8</v>
      </c>
      <c r="I1279" s="26">
        <v>5898</v>
      </c>
      <c r="J1279" s="26">
        <v>-1184.9</v>
      </c>
      <c r="K1279" s="26">
        <f t="shared" si="283"/>
        <v>41073.1</v>
      </c>
      <c r="L1279" s="27">
        <f t="shared" si="272"/>
        <v>1.65314037654815</v>
      </c>
      <c r="M1279" s="75">
        <v>0.302083333333333</v>
      </c>
      <c r="N1279" s="26">
        <v>83166.3</v>
      </c>
      <c r="O1279" s="26">
        <v>43697.17</v>
      </c>
      <c r="P1279" s="26">
        <v>13482.4</v>
      </c>
      <c r="Q1279" s="26">
        <v>20602.6</v>
      </c>
      <c r="R1279" s="26">
        <v>6561.29</v>
      </c>
      <c r="S1279" s="26">
        <v>-1177.16</v>
      </c>
      <c r="T1279" s="26">
        <f t="shared" si="273"/>
        <v>39307.17</v>
      </c>
      <c r="U1279" s="27">
        <f t="shared" si="274"/>
        <v>1.41406917567195</v>
      </c>
      <c r="V1279" s="26">
        <f>INDEX(检修、备用和必开!B:B,MATCH(统调负荷!$C1279,检修、备用和必开!$A:$A,0))</f>
        <v>25612.8</v>
      </c>
      <c r="W1279" s="26">
        <f>INDEX(检修、备用和必开!C:C,MATCH(统调负荷!$C1279,检修、备用和必开!$A:$A,0))</f>
        <v>0</v>
      </c>
      <c r="X1279" s="26">
        <f>INDEX(检修、备用和必开!D:D,MATCH(统调负荷!$C1279,检修、备用和必开!$A:$A,0))</f>
        <v>8710</v>
      </c>
      <c r="Y1279" s="26">
        <f>INDEX(检修、备用和必开!E:E,MATCH(统调负荷!$C1279,检修、备用和必开!$A:$A,0))</f>
        <v>4390</v>
      </c>
      <c r="Z1279" s="26">
        <f>INDEX(检修、备用和必开!F:F,MATCH(统调负荷!$C1279,检修、备用和必开!$A:$A,0))</f>
        <v>980</v>
      </c>
      <c r="AA1279" s="26">
        <f t="shared" si="275"/>
        <v>67899.6</v>
      </c>
      <c r="AB1279" s="26">
        <v>366.41</v>
      </c>
      <c r="AC1279" s="26">
        <v>355.53</v>
      </c>
      <c r="AD1279" s="76">
        <f t="shared" si="276"/>
        <v>45671.3020833333</v>
      </c>
      <c r="AE1279" s="27">
        <f t="shared" si="277"/>
        <v>-33.6999999999971</v>
      </c>
      <c r="AF1279" s="27">
        <f t="shared" si="278"/>
        <v>-1765.93</v>
      </c>
      <c r="AG1279" s="27">
        <f t="shared" si="279"/>
        <v>601.4</v>
      </c>
      <c r="AH1279" s="27">
        <f t="shared" si="280"/>
        <v>459.799999999999</v>
      </c>
      <c r="AI1279" s="27">
        <f t="shared" si="281"/>
        <v>663.29</v>
      </c>
      <c r="AJ1279" s="27">
        <f t="shared" si="282"/>
        <v>7.74000000000001</v>
      </c>
      <c r="AK1279" s="26">
        <f>INDEX(检修、备用和必开!I:I,MATCH(统调负荷!$C1279,检修、备用和必开!$A:$A,0))</f>
        <v>7048.7582548339</v>
      </c>
    </row>
    <row r="1280" ht="13.8" spans="1:37">
      <c r="A1280" s="26">
        <f t="shared" si="270"/>
        <v>2</v>
      </c>
      <c r="B1280" s="26">
        <f t="shared" si="271"/>
        <v>7</v>
      </c>
      <c r="C1280" t="s">
        <v>35</v>
      </c>
      <c r="D1280" s="75">
        <v>0.3125</v>
      </c>
      <c r="E1280" s="26">
        <v>85540</v>
      </c>
      <c r="F1280" s="26">
        <v>45506.8</v>
      </c>
      <c r="G1280" s="26">
        <v>13649</v>
      </c>
      <c r="H1280" s="26">
        <v>21515.1</v>
      </c>
      <c r="I1280" s="26">
        <v>6054</v>
      </c>
      <c r="J1280" s="26">
        <v>-1184.9</v>
      </c>
      <c r="K1280" s="26">
        <f t="shared" si="283"/>
        <v>41116.8</v>
      </c>
      <c r="L1280" s="27">
        <f t="shared" si="272"/>
        <v>1.65138337613822</v>
      </c>
      <c r="M1280" s="75">
        <v>0.3125</v>
      </c>
      <c r="N1280" s="26">
        <v>85073.3</v>
      </c>
      <c r="O1280" s="26">
        <v>44317.66</v>
      </c>
      <c r="P1280" s="26">
        <v>13861.6</v>
      </c>
      <c r="Q1280" s="26">
        <v>21468.8</v>
      </c>
      <c r="R1280" s="26">
        <v>6614</v>
      </c>
      <c r="S1280" s="26">
        <v>-1188.76</v>
      </c>
      <c r="T1280" s="26">
        <f t="shared" si="273"/>
        <v>39927.66</v>
      </c>
      <c r="U1280" s="27">
        <f t="shared" si="274"/>
        <v>1.39602933200323</v>
      </c>
      <c r="V1280" s="26">
        <f>INDEX(检修、备用和必开!B:B,MATCH(统调负荷!$C1280,检修、备用和必开!$A:$A,0))</f>
        <v>25612.8</v>
      </c>
      <c r="W1280" s="26">
        <f>INDEX(检修、备用和必开!C:C,MATCH(统调负荷!$C1280,检修、备用和必开!$A:$A,0))</f>
        <v>0</v>
      </c>
      <c r="X1280" s="26">
        <f>INDEX(检修、备用和必开!D:D,MATCH(统调负荷!$C1280,检修、备用和必开!$A:$A,0))</f>
        <v>8710</v>
      </c>
      <c r="Y1280" s="26">
        <f>INDEX(检修、备用和必开!E:E,MATCH(统调负荷!$C1280,检修、备用和必开!$A:$A,0))</f>
        <v>4390</v>
      </c>
      <c r="Z1280" s="26">
        <f>INDEX(检修、备用和必开!F:F,MATCH(统调负荷!$C1280,检修、备用和必开!$A:$A,0))</f>
        <v>980</v>
      </c>
      <c r="AA1280" s="26">
        <f t="shared" si="275"/>
        <v>67899.6</v>
      </c>
      <c r="AB1280" s="26">
        <v>364</v>
      </c>
      <c r="AC1280" s="26">
        <v>355.92</v>
      </c>
      <c r="AD1280" s="76">
        <f t="shared" si="276"/>
        <v>45671.3125</v>
      </c>
      <c r="AE1280" s="27">
        <f t="shared" si="277"/>
        <v>-466.699999999997</v>
      </c>
      <c r="AF1280" s="27">
        <f t="shared" si="278"/>
        <v>-1189.14</v>
      </c>
      <c r="AG1280" s="27">
        <f t="shared" si="279"/>
        <v>212.6</v>
      </c>
      <c r="AH1280" s="27">
        <f t="shared" si="280"/>
        <v>-46.2999999999993</v>
      </c>
      <c r="AI1280" s="27">
        <f t="shared" si="281"/>
        <v>560</v>
      </c>
      <c r="AJ1280" s="27">
        <f t="shared" si="282"/>
        <v>-3.8599999999999</v>
      </c>
      <c r="AK1280" s="26">
        <f>INDEX(检修、备用和必开!I:I,MATCH(统调负荷!$C1280,检修、备用和必开!$A:$A,0))</f>
        <v>7048.7582548339</v>
      </c>
    </row>
    <row r="1281" ht="13.8" spans="1:37">
      <c r="A1281" s="26">
        <f t="shared" si="270"/>
        <v>2</v>
      </c>
      <c r="B1281" s="26">
        <f t="shared" si="271"/>
        <v>7</v>
      </c>
      <c r="C1281" t="s">
        <v>35</v>
      </c>
      <c r="D1281" s="75">
        <v>0.322916666666667</v>
      </c>
      <c r="E1281" s="26">
        <v>87225</v>
      </c>
      <c r="F1281" s="26">
        <v>46208.1</v>
      </c>
      <c r="G1281" s="26">
        <v>14225</v>
      </c>
      <c r="H1281" s="26">
        <v>21666.8</v>
      </c>
      <c r="I1281" s="26">
        <v>6310</v>
      </c>
      <c r="J1281" s="26">
        <v>-1184.9</v>
      </c>
      <c r="K1281" s="26">
        <f t="shared" si="283"/>
        <v>41818.1</v>
      </c>
      <c r="L1281" s="27">
        <f t="shared" si="272"/>
        <v>1.62368926373986</v>
      </c>
      <c r="M1281" s="75">
        <v>0.322916666666667</v>
      </c>
      <c r="N1281" s="26">
        <v>86859.3</v>
      </c>
      <c r="O1281" s="26">
        <v>45544.75</v>
      </c>
      <c r="P1281" s="26">
        <v>14351.8</v>
      </c>
      <c r="Q1281" s="26">
        <v>21445</v>
      </c>
      <c r="R1281" s="26">
        <v>6733.8</v>
      </c>
      <c r="S1281" s="26">
        <v>-1216.05</v>
      </c>
      <c r="T1281" s="26">
        <f t="shared" si="273"/>
        <v>41154.75</v>
      </c>
      <c r="U1281" s="27">
        <f t="shared" si="274"/>
        <v>1.36167533177244</v>
      </c>
      <c r="V1281" s="26">
        <f>INDEX(检修、备用和必开!B:B,MATCH(统调负荷!$C1281,检修、备用和必开!$A:$A,0))</f>
        <v>25612.8</v>
      </c>
      <c r="W1281" s="26">
        <f>INDEX(检修、备用和必开!C:C,MATCH(统调负荷!$C1281,检修、备用和必开!$A:$A,0))</f>
        <v>0</v>
      </c>
      <c r="X1281" s="26">
        <f>INDEX(检修、备用和必开!D:D,MATCH(统调负荷!$C1281,检修、备用和必开!$A:$A,0))</f>
        <v>8710</v>
      </c>
      <c r="Y1281" s="26">
        <f>INDEX(检修、备用和必开!E:E,MATCH(统调负荷!$C1281,检修、备用和必开!$A:$A,0))</f>
        <v>4390</v>
      </c>
      <c r="Z1281" s="26">
        <f>INDEX(检修、备用和必开!F:F,MATCH(统调负荷!$C1281,检修、备用和必开!$A:$A,0))</f>
        <v>980</v>
      </c>
      <c r="AA1281" s="26">
        <f t="shared" si="275"/>
        <v>67899.6</v>
      </c>
      <c r="AB1281" s="26">
        <v>366.41</v>
      </c>
      <c r="AC1281" s="26">
        <v>366.14</v>
      </c>
      <c r="AD1281" s="76">
        <f t="shared" si="276"/>
        <v>45671.3229166667</v>
      </c>
      <c r="AE1281" s="27">
        <f t="shared" si="277"/>
        <v>-365.699999999997</v>
      </c>
      <c r="AF1281" s="27">
        <f t="shared" si="278"/>
        <v>-663.349999999999</v>
      </c>
      <c r="AG1281" s="27">
        <f t="shared" si="279"/>
        <v>126.799999999999</v>
      </c>
      <c r="AH1281" s="27">
        <f t="shared" si="280"/>
        <v>-221.799999999999</v>
      </c>
      <c r="AI1281" s="27">
        <f t="shared" si="281"/>
        <v>423.8</v>
      </c>
      <c r="AJ1281" s="27">
        <f t="shared" si="282"/>
        <v>-31.1499999999999</v>
      </c>
      <c r="AK1281" s="26">
        <f>INDEX(检修、备用和必开!I:I,MATCH(统调负荷!$C1281,检修、备用和必开!$A:$A,0))</f>
        <v>7048.7582548339</v>
      </c>
    </row>
    <row r="1282" ht="13.8" spans="1:37">
      <c r="A1282" s="26">
        <f t="shared" si="270"/>
        <v>2</v>
      </c>
      <c r="B1282" s="26">
        <f t="shared" si="271"/>
        <v>8</v>
      </c>
      <c r="C1282" t="s">
        <v>35</v>
      </c>
      <c r="D1282" s="75">
        <v>0.333333333333333</v>
      </c>
      <c r="E1282" s="26">
        <v>90305</v>
      </c>
      <c r="F1282" s="26">
        <v>46557.79</v>
      </c>
      <c r="G1282" s="26">
        <v>15312</v>
      </c>
      <c r="H1282" s="26">
        <v>23010.1</v>
      </c>
      <c r="I1282" s="26">
        <v>6610</v>
      </c>
      <c r="J1282" s="26">
        <v>-1184.89</v>
      </c>
      <c r="K1282" s="26">
        <f t="shared" si="283"/>
        <v>42167.79</v>
      </c>
      <c r="L1282" s="27">
        <f t="shared" si="272"/>
        <v>1.61022429679146</v>
      </c>
      <c r="M1282" s="75">
        <v>0.333333333333333</v>
      </c>
      <c r="N1282" s="26">
        <v>90403.6</v>
      </c>
      <c r="O1282" s="26">
        <v>46477.6</v>
      </c>
      <c r="P1282" s="26">
        <v>15034.4</v>
      </c>
      <c r="Q1282" s="26">
        <v>23374</v>
      </c>
      <c r="R1282" s="26">
        <v>6847.21</v>
      </c>
      <c r="S1282" s="26">
        <v>-1329.61</v>
      </c>
      <c r="T1282" s="26">
        <f t="shared" si="273"/>
        <v>42087.6</v>
      </c>
      <c r="U1282" s="27">
        <f t="shared" si="274"/>
        <v>1.33666944895034</v>
      </c>
      <c r="V1282" s="26">
        <f>INDEX(检修、备用和必开!B:B,MATCH(统调负荷!$C1282,检修、备用和必开!$A:$A,0))</f>
        <v>25612.8</v>
      </c>
      <c r="W1282" s="26">
        <f>INDEX(检修、备用和必开!C:C,MATCH(统调负荷!$C1282,检修、备用和必开!$A:$A,0))</f>
        <v>0</v>
      </c>
      <c r="X1282" s="26">
        <f>INDEX(检修、备用和必开!D:D,MATCH(统调负荷!$C1282,检修、备用和必开!$A:$A,0))</f>
        <v>8710</v>
      </c>
      <c r="Y1282" s="26">
        <f>INDEX(检修、备用和必开!E:E,MATCH(统调负荷!$C1282,检修、备用和必开!$A:$A,0))</f>
        <v>4390</v>
      </c>
      <c r="Z1282" s="26">
        <f>INDEX(检修、备用和必开!F:F,MATCH(统调负荷!$C1282,检修、备用和必开!$A:$A,0))</f>
        <v>980</v>
      </c>
      <c r="AA1282" s="26">
        <f t="shared" si="275"/>
        <v>67899.6</v>
      </c>
      <c r="AB1282" s="26">
        <v>356.6</v>
      </c>
      <c r="AC1282" s="26">
        <v>374.32</v>
      </c>
      <c r="AD1282" s="76">
        <f t="shared" si="276"/>
        <v>45671.3333333333</v>
      </c>
      <c r="AE1282" s="27">
        <f t="shared" si="277"/>
        <v>98.6000000000058</v>
      </c>
      <c r="AF1282" s="27">
        <f t="shared" si="278"/>
        <v>-80.1900000000023</v>
      </c>
      <c r="AG1282" s="27">
        <f t="shared" si="279"/>
        <v>-277.6</v>
      </c>
      <c r="AH1282" s="27">
        <f t="shared" si="280"/>
        <v>363.900000000001</v>
      </c>
      <c r="AI1282" s="27">
        <f t="shared" si="281"/>
        <v>237.21</v>
      </c>
      <c r="AJ1282" s="27">
        <f t="shared" si="282"/>
        <v>-144.72</v>
      </c>
      <c r="AK1282" s="26">
        <f>INDEX(检修、备用和必开!I:I,MATCH(统调负荷!$C1282,检修、备用和必开!$A:$A,0))</f>
        <v>7048.7582548339</v>
      </c>
    </row>
    <row r="1283" ht="13.8" spans="1:37">
      <c r="A1283" s="26">
        <f t="shared" ref="A1283:A1346" si="284">WEEKDAY(C1283,2)</f>
        <v>2</v>
      </c>
      <c r="B1283" s="26">
        <f t="shared" ref="B1283:B1346" si="285">HOUR(D1283)</f>
        <v>8</v>
      </c>
      <c r="C1283" t="s">
        <v>35</v>
      </c>
      <c r="D1283" s="75">
        <v>0.34375</v>
      </c>
      <c r="E1283" s="26">
        <v>94490</v>
      </c>
      <c r="F1283" s="26">
        <v>49023.4</v>
      </c>
      <c r="G1283" s="26">
        <v>16353</v>
      </c>
      <c r="H1283" s="26">
        <v>23543.5</v>
      </c>
      <c r="I1283" s="26">
        <v>6977</v>
      </c>
      <c r="J1283" s="26">
        <v>-1406.9</v>
      </c>
      <c r="K1283" s="26">
        <f t="shared" si="283"/>
        <v>44633.4</v>
      </c>
      <c r="L1283" s="27">
        <f t="shared" ref="L1283:L1346" si="286">AA1283/(K1283+W1283)</f>
        <v>1.52127330653726</v>
      </c>
      <c r="M1283" s="75">
        <v>0.34375</v>
      </c>
      <c r="N1283" s="26">
        <v>95031</v>
      </c>
      <c r="O1283" s="26">
        <v>48894.88</v>
      </c>
      <c r="P1283" s="26">
        <v>16055.4</v>
      </c>
      <c r="Q1283" s="26">
        <v>24381.2</v>
      </c>
      <c r="R1283" s="26">
        <v>7115.37</v>
      </c>
      <c r="S1283" s="26">
        <v>-1415.85</v>
      </c>
      <c r="T1283" s="26">
        <f t="shared" ref="T1283:T1346" si="287">O1283-Y1283</f>
        <v>44504.88</v>
      </c>
      <c r="U1283" s="27">
        <f t="shared" ref="U1283:U1346" si="288">AA1283/(T1283+X1283)</f>
        <v>1.27595138803282</v>
      </c>
      <c r="V1283" s="26">
        <f>INDEX(检修、备用和必开!B:B,MATCH(统调负荷!$C1283,检修、备用和必开!$A:$A,0))</f>
        <v>25612.8</v>
      </c>
      <c r="W1283" s="26">
        <f>INDEX(检修、备用和必开!C:C,MATCH(统调负荷!$C1283,检修、备用和必开!$A:$A,0))</f>
        <v>0</v>
      </c>
      <c r="X1283" s="26">
        <f>INDEX(检修、备用和必开!D:D,MATCH(统调负荷!$C1283,检修、备用和必开!$A:$A,0))</f>
        <v>8710</v>
      </c>
      <c r="Y1283" s="26">
        <f>INDEX(检修、备用和必开!E:E,MATCH(统调负荷!$C1283,检修、备用和必开!$A:$A,0))</f>
        <v>4390</v>
      </c>
      <c r="Z1283" s="26">
        <f>INDEX(检修、备用和必开!F:F,MATCH(统调负荷!$C1283,检修、备用和必开!$A:$A,0))</f>
        <v>980</v>
      </c>
      <c r="AA1283" s="26">
        <f t="shared" ref="AA1283:AA1346" si="289">94492.4-V1283-Z1283</f>
        <v>67899.6</v>
      </c>
      <c r="AB1283" s="26">
        <v>415.07</v>
      </c>
      <c r="AC1283" s="26">
        <v>534.3</v>
      </c>
      <c r="AD1283" s="76">
        <f t="shared" ref="AD1283:AD1346" si="290">C1283+D1283</f>
        <v>45671.34375</v>
      </c>
      <c r="AE1283" s="27">
        <f t="shared" ref="AE1283:AE1346" si="291">N1283-E1283</f>
        <v>541</v>
      </c>
      <c r="AF1283" s="27">
        <f t="shared" ref="AF1283:AF1346" si="292">O1283-F1283</f>
        <v>-128.520000000004</v>
      </c>
      <c r="AG1283" s="27">
        <f t="shared" ref="AG1283:AG1346" si="293">P1283-G1283</f>
        <v>-297.6</v>
      </c>
      <c r="AH1283" s="27">
        <f t="shared" ref="AH1283:AH1346" si="294">Q1283-H1283</f>
        <v>837.700000000001</v>
      </c>
      <c r="AI1283" s="27">
        <f t="shared" ref="AI1283:AI1346" si="295">R1283-I1283</f>
        <v>138.37</v>
      </c>
      <c r="AJ1283" s="27">
        <f t="shared" ref="AJ1283:AJ1346" si="296">S1283-J1283</f>
        <v>-8.94999999999982</v>
      </c>
      <c r="AK1283" s="26">
        <f>INDEX(检修、备用和必开!I:I,MATCH(统调负荷!$C1283,检修、备用和必开!$A:$A,0))</f>
        <v>7048.7582548339</v>
      </c>
    </row>
    <row r="1284" ht="13.8" spans="1:37">
      <c r="A1284" s="26">
        <f t="shared" si="284"/>
        <v>2</v>
      </c>
      <c r="B1284" s="26">
        <f t="shared" si="285"/>
        <v>8</v>
      </c>
      <c r="C1284" t="s">
        <v>35</v>
      </c>
      <c r="D1284" s="75">
        <v>0.354166666666667</v>
      </c>
      <c r="E1284" s="26">
        <v>96185</v>
      </c>
      <c r="F1284" s="26">
        <v>49891.59</v>
      </c>
      <c r="G1284" s="26">
        <v>16327</v>
      </c>
      <c r="H1284" s="26">
        <v>24002.3</v>
      </c>
      <c r="I1284" s="26">
        <v>7371</v>
      </c>
      <c r="J1284" s="26">
        <v>-1406.89</v>
      </c>
      <c r="K1284" s="26">
        <f t="shared" si="283"/>
        <v>45501.59</v>
      </c>
      <c r="L1284" s="27">
        <f t="shared" si="286"/>
        <v>1.49224675445407</v>
      </c>
      <c r="M1284" s="75">
        <v>0.354166666666667</v>
      </c>
      <c r="N1284" s="26">
        <v>97184.6</v>
      </c>
      <c r="O1284" s="26">
        <v>50293.13</v>
      </c>
      <c r="P1284" s="26">
        <v>16311.7</v>
      </c>
      <c r="Q1284" s="26">
        <v>24674.4</v>
      </c>
      <c r="R1284" s="26">
        <v>7268.85</v>
      </c>
      <c r="S1284" s="26">
        <v>-1363.48</v>
      </c>
      <c r="T1284" s="26">
        <f t="shared" si="287"/>
        <v>45903.13</v>
      </c>
      <c r="U1284" s="27">
        <f t="shared" si="288"/>
        <v>1.24328343751768</v>
      </c>
      <c r="V1284" s="26">
        <f>INDEX(检修、备用和必开!B:B,MATCH(统调负荷!$C1284,检修、备用和必开!$A:$A,0))</f>
        <v>25612.8</v>
      </c>
      <c r="W1284" s="26">
        <f>INDEX(检修、备用和必开!C:C,MATCH(统调负荷!$C1284,检修、备用和必开!$A:$A,0))</f>
        <v>0</v>
      </c>
      <c r="X1284" s="26">
        <f>INDEX(检修、备用和必开!D:D,MATCH(统调负荷!$C1284,检修、备用和必开!$A:$A,0))</f>
        <v>8710</v>
      </c>
      <c r="Y1284" s="26">
        <f>INDEX(检修、备用和必开!E:E,MATCH(统调负荷!$C1284,检修、备用和必开!$A:$A,0))</f>
        <v>4390</v>
      </c>
      <c r="Z1284" s="26">
        <f>INDEX(检修、备用和必开!F:F,MATCH(统调负荷!$C1284,检修、备用和必开!$A:$A,0))</f>
        <v>980</v>
      </c>
      <c r="AA1284" s="26">
        <f t="shared" si="289"/>
        <v>67899.6</v>
      </c>
      <c r="AB1284" s="26">
        <v>426.79</v>
      </c>
      <c r="AC1284" s="26">
        <v>731.34</v>
      </c>
      <c r="AD1284" s="76">
        <f t="shared" si="290"/>
        <v>45671.3541666667</v>
      </c>
      <c r="AE1284" s="27">
        <f t="shared" si="291"/>
        <v>999.600000000006</v>
      </c>
      <c r="AF1284" s="27">
        <f t="shared" si="292"/>
        <v>401.540000000001</v>
      </c>
      <c r="AG1284" s="27">
        <f t="shared" si="293"/>
        <v>-15.2999999999993</v>
      </c>
      <c r="AH1284" s="27">
        <f t="shared" si="294"/>
        <v>672.100000000002</v>
      </c>
      <c r="AI1284" s="27">
        <f t="shared" si="295"/>
        <v>-102.15</v>
      </c>
      <c r="AJ1284" s="27">
        <f t="shared" si="296"/>
        <v>43.4100000000001</v>
      </c>
      <c r="AK1284" s="26">
        <f>INDEX(检修、备用和必开!I:I,MATCH(统调负荷!$C1284,检修、备用和必开!$A:$A,0))</f>
        <v>7048.7582548339</v>
      </c>
    </row>
    <row r="1285" ht="13.8" spans="1:37">
      <c r="A1285" s="26">
        <f t="shared" si="284"/>
        <v>2</v>
      </c>
      <c r="B1285" s="26">
        <f t="shared" si="285"/>
        <v>8</v>
      </c>
      <c r="C1285" t="s">
        <v>35</v>
      </c>
      <c r="D1285" s="75">
        <v>0.364583333333333</v>
      </c>
      <c r="E1285" s="26">
        <v>97485</v>
      </c>
      <c r="F1285" s="26">
        <v>50745.79</v>
      </c>
      <c r="G1285" s="26">
        <v>16327</v>
      </c>
      <c r="H1285" s="26">
        <v>24053.1</v>
      </c>
      <c r="I1285" s="26">
        <v>7766</v>
      </c>
      <c r="J1285" s="26">
        <v>-1406.89</v>
      </c>
      <c r="K1285" s="26">
        <f t="shared" si="283"/>
        <v>46355.79</v>
      </c>
      <c r="L1285" s="27">
        <f t="shared" si="286"/>
        <v>1.46474906370919</v>
      </c>
      <c r="M1285" s="75">
        <v>0.364583333333333</v>
      </c>
      <c r="N1285" s="26">
        <v>98420.7</v>
      </c>
      <c r="O1285" s="26">
        <v>50927.09</v>
      </c>
      <c r="P1285" s="26">
        <v>16469.5</v>
      </c>
      <c r="Q1285" s="26">
        <v>25023.2</v>
      </c>
      <c r="R1285" s="26">
        <v>7406.25</v>
      </c>
      <c r="S1285" s="26">
        <v>-1405.34</v>
      </c>
      <c r="T1285" s="26">
        <f t="shared" si="287"/>
        <v>46537.09</v>
      </c>
      <c r="U1285" s="27">
        <f t="shared" si="288"/>
        <v>1.22901676812299</v>
      </c>
      <c r="V1285" s="26">
        <f>INDEX(检修、备用和必开!B:B,MATCH(统调负荷!$C1285,检修、备用和必开!$A:$A,0))</f>
        <v>25612.8</v>
      </c>
      <c r="W1285" s="26">
        <f>INDEX(检修、备用和必开!C:C,MATCH(统调负荷!$C1285,检修、备用和必开!$A:$A,0))</f>
        <v>0</v>
      </c>
      <c r="X1285" s="26">
        <f>INDEX(检修、备用和必开!D:D,MATCH(统调负荷!$C1285,检修、备用和必开!$A:$A,0))</f>
        <v>8710</v>
      </c>
      <c r="Y1285" s="26">
        <f>INDEX(检修、备用和必开!E:E,MATCH(统调负荷!$C1285,检修、备用和必开!$A:$A,0))</f>
        <v>4390</v>
      </c>
      <c r="Z1285" s="26">
        <f>INDEX(检修、备用和必开!F:F,MATCH(统调负荷!$C1285,检修、备用和必开!$A:$A,0))</f>
        <v>980</v>
      </c>
      <c r="AA1285" s="26">
        <f t="shared" si="289"/>
        <v>67899.6</v>
      </c>
      <c r="AB1285" s="26">
        <v>438.25</v>
      </c>
      <c r="AC1285" s="26">
        <v>726.2</v>
      </c>
      <c r="AD1285" s="76">
        <f t="shared" si="290"/>
        <v>45671.3645833333</v>
      </c>
      <c r="AE1285" s="27">
        <f t="shared" si="291"/>
        <v>935.699999999997</v>
      </c>
      <c r="AF1285" s="27">
        <f t="shared" si="292"/>
        <v>181.299999999996</v>
      </c>
      <c r="AG1285" s="27">
        <f t="shared" si="293"/>
        <v>142.5</v>
      </c>
      <c r="AH1285" s="27">
        <f t="shared" si="294"/>
        <v>970.100000000002</v>
      </c>
      <c r="AI1285" s="27">
        <f t="shared" si="295"/>
        <v>-359.75</v>
      </c>
      <c r="AJ1285" s="27">
        <f t="shared" si="296"/>
        <v>1.55000000000018</v>
      </c>
      <c r="AK1285" s="26">
        <f>INDEX(检修、备用和必开!I:I,MATCH(统调负荷!$C1285,检修、备用和必开!$A:$A,0))</f>
        <v>7048.7582548339</v>
      </c>
    </row>
    <row r="1286" ht="13.8" spans="1:37">
      <c r="A1286" s="26">
        <f t="shared" si="284"/>
        <v>2</v>
      </c>
      <c r="B1286" s="26">
        <f t="shared" si="285"/>
        <v>9</v>
      </c>
      <c r="C1286" t="s">
        <v>35</v>
      </c>
      <c r="D1286" s="75">
        <v>0.375</v>
      </c>
      <c r="E1286" s="26">
        <v>98500</v>
      </c>
      <c r="F1286" s="26">
        <v>50986.19</v>
      </c>
      <c r="G1286" s="26">
        <v>16327</v>
      </c>
      <c r="H1286" s="26">
        <v>24413.7</v>
      </c>
      <c r="I1286" s="26">
        <v>8180</v>
      </c>
      <c r="J1286" s="26">
        <v>-1406.89</v>
      </c>
      <c r="K1286" s="26">
        <f t="shared" si="283"/>
        <v>46596.19</v>
      </c>
      <c r="L1286" s="27">
        <f t="shared" si="286"/>
        <v>1.45719210089924</v>
      </c>
      <c r="M1286" s="75">
        <v>0.375</v>
      </c>
      <c r="N1286" s="26">
        <v>99727.6</v>
      </c>
      <c r="O1286" s="26">
        <v>51316.18</v>
      </c>
      <c r="P1286" s="26">
        <v>16697.9</v>
      </c>
      <c r="Q1286" s="26">
        <v>25169.3</v>
      </c>
      <c r="R1286" s="26">
        <v>7904.04</v>
      </c>
      <c r="S1286" s="26">
        <v>-1359.82</v>
      </c>
      <c r="T1286" s="26">
        <f t="shared" si="287"/>
        <v>46926.18</v>
      </c>
      <c r="U1286" s="27">
        <f t="shared" si="288"/>
        <v>1.22042167524801</v>
      </c>
      <c r="V1286" s="26">
        <f>INDEX(检修、备用和必开!B:B,MATCH(统调负荷!$C1286,检修、备用和必开!$A:$A,0))</f>
        <v>25612.8</v>
      </c>
      <c r="W1286" s="26">
        <f>INDEX(检修、备用和必开!C:C,MATCH(统调负荷!$C1286,检修、备用和必开!$A:$A,0))</f>
        <v>0</v>
      </c>
      <c r="X1286" s="26">
        <f>INDEX(检修、备用和必开!D:D,MATCH(统调负荷!$C1286,检修、备用和必开!$A:$A,0))</f>
        <v>8710</v>
      </c>
      <c r="Y1286" s="26">
        <f>INDEX(检修、备用和必开!E:E,MATCH(统调负荷!$C1286,检修、备用和必开!$A:$A,0))</f>
        <v>4390</v>
      </c>
      <c r="Z1286" s="26">
        <f>INDEX(检修、备用和必开!F:F,MATCH(统调负荷!$C1286,检修、备用和必开!$A:$A,0))</f>
        <v>980</v>
      </c>
      <c r="AA1286" s="26">
        <f t="shared" si="289"/>
        <v>67899.6</v>
      </c>
      <c r="AB1286" s="26">
        <v>434.9</v>
      </c>
      <c r="AC1286" s="26">
        <v>729.11</v>
      </c>
      <c r="AD1286" s="76">
        <f t="shared" si="290"/>
        <v>45671.375</v>
      </c>
      <c r="AE1286" s="27">
        <f t="shared" si="291"/>
        <v>1227.60000000001</v>
      </c>
      <c r="AF1286" s="27">
        <f t="shared" si="292"/>
        <v>329.989999999998</v>
      </c>
      <c r="AG1286" s="27">
        <f t="shared" si="293"/>
        <v>370.900000000001</v>
      </c>
      <c r="AH1286" s="27">
        <f t="shared" si="294"/>
        <v>755.599999999999</v>
      </c>
      <c r="AI1286" s="27">
        <f t="shared" si="295"/>
        <v>-275.96</v>
      </c>
      <c r="AJ1286" s="27">
        <f t="shared" si="296"/>
        <v>47.0700000000002</v>
      </c>
      <c r="AK1286" s="26">
        <f>INDEX(检修、备用和必开!I:I,MATCH(统调负荷!$C1286,检修、备用和必开!$A:$A,0))</f>
        <v>7048.7582548339</v>
      </c>
    </row>
    <row r="1287" ht="13.8" spans="1:37">
      <c r="A1287" s="26">
        <f t="shared" si="284"/>
        <v>2</v>
      </c>
      <c r="B1287" s="26">
        <f t="shared" si="285"/>
        <v>9</v>
      </c>
      <c r="C1287" t="s">
        <v>35</v>
      </c>
      <c r="D1287" s="75">
        <v>0.385416666666667</v>
      </c>
      <c r="E1287" s="26">
        <v>99405</v>
      </c>
      <c r="F1287" s="26">
        <v>52493.4</v>
      </c>
      <c r="G1287" s="26">
        <v>16304</v>
      </c>
      <c r="H1287" s="26">
        <v>23434.5</v>
      </c>
      <c r="I1287" s="26">
        <v>8580</v>
      </c>
      <c r="J1287" s="26">
        <v>-1406.9</v>
      </c>
      <c r="K1287" s="26">
        <f t="shared" si="283"/>
        <v>48103.4</v>
      </c>
      <c r="L1287" s="27">
        <f t="shared" si="286"/>
        <v>1.41153431981939</v>
      </c>
      <c r="M1287" s="75">
        <v>0.385416666666667</v>
      </c>
      <c r="N1287" s="26">
        <v>100680</v>
      </c>
      <c r="O1287" s="26">
        <v>52400.95</v>
      </c>
      <c r="P1287" s="26">
        <v>16440.8</v>
      </c>
      <c r="Q1287" s="26">
        <v>24891.1</v>
      </c>
      <c r="R1287" s="26">
        <v>8268.09</v>
      </c>
      <c r="S1287" s="26">
        <v>-1320.94</v>
      </c>
      <c r="T1287" s="26">
        <f t="shared" si="287"/>
        <v>48010.95</v>
      </c>
      <c r="U1287" s="27">
        <f t="shared" si="288"/>
        <v>1.19708150163211</v>
      </c>
      <c r="V1287" s="26">
        <f>INDEX(检修、备用和必开!B:B,MATCH(统调负荷!$C1287,检修、备用和必开!$A:$A,0))</f>
        <v>25612.8</v>
      </c>
      <c r="W1287" s="26">
        <f>INDEX(检修、备用和必开!C:C,MATCH(统调负荷!$C1287,检修、备用和必开!$A:$A,0))</f>
        <v>0</v>
      </c>
      <c r="X1287" s="26">
        <f>INDEX(检修、备用和必开!D:D,MATCH(统调负荷!$C1287,检修、备用和必开!$A:$A,0))</f>
        <v>8710</v>
      </c>
      <c r="Y1287" s="26">
        <f>INDEX(检修、备用和必开!E:E,MATCH(统调负荷!$C1287,检修、备用和必开!$A:$A,0))</f>
        <v>4390</v>
      </c>
      <c r="Z1287" s="26">
        <f>INDEX(检修、备用和必开!F:F,MATCH(统调负荷!$C1287,检修、备用和必开!$A:$A,0))</f>
        <v>980</v>
      </c>
      <c r="AA1287" s="26">
        <f t="shared" si="289"/>
        <v>67899.6</v>
      </c>
      <c r="AB1287" s="26">
        <v>521.62</v>
      </c>
      <c r="AC1287" s="26">
        <v>728.55</v>
      </c>
      <c r="AD1287" s="76">
        <f t="shared" si="290"/>
        <v>45671.3854166667</v>
      </c>
      <c r="AE1287" s="27">
        <f t="shared" si="291"/>
        <v>1275</v>
      </c>
      <c r="AF1287" s="27">
        <f t="shared" si="292"/>
        <v>-92.4500000000044</v>
      </c>
      <c r="AG1287" s="27">
        <f t="shared" si="293"/>
        <v>136.799999999999</v>
      </c>
      <c r="AH1287" s="27">
        <f t="shared" si="294"/>
        <v>1456.6</v>
      </c>
      <c r="AI1287" s="27">
        <f t="shared" si="295"/>
        <v>-311.91</v>
      </c>
      <c r="AJ1287" s="27">
        <f t="shared" si="296"/>
        <v>85.96</v>
      </c>
      <c r="AK1287" s="26">
        <f>INDEX(检修、备用和必开!I:I,MATCH(统调负荷!$C1287,检修、备用和必开!$A:$A,0))</f>
        <v>7048.7582548339</v>
      </c>
    </row>
    <row r="1288" ht="13.8" spans="1:37">
      <c r="A1288" s="26">
        <f t="shared" si="284"/>
        <v>2</v>
      </c>
      <c r="B1288" s="26">
        <f t="shared" si="285"/>
        <v>9</v>
      </c>
      <c r="C1288" t="s">
        <v>35</v>
      </c>
      <c r="D1288" s="75">
        <v>0.395833333333333</v>
      </c>
      <c r="E1288" s="26">
        <v>99515</v>
      </c>
      <c r="F1288" s="26">
        <v>52277.4</v>
      </c>
      <c r="G1288" s="26">
        <v>16214</v>
      </c>
      <c r="H1288" s="26">
        <v>23467.3</v>
      </c>
      <c r="I1288" s="26">
        <v>8963</v>
      </c>
      <c r="J1288" s="26">
        <v>-1406.7</v>
      </c>
      <c r="K1288" s="26">
        <f t="shared" si="283"/>
        <v>47887.4</v>
      </c>
      <c r="L1288" s="27">
        <f t="shared" si="286"/>
        <v>1.41790115980404</v>
      </c>
      <c r="M1288" s="75">
        <v>0.395833333333333</v>
      </c>
      <c r="N1288" s="26">
        <v>100777</v>
      </c>
      <c r="O1288" s="26">
        <v>52540.72</v>
      </c>
      <c r="P1288" s="26">
        <v>16237</v>
      </c>
      <c r="Q1288" s="26">
        <v>24911.6</v>
      </c>
      <c r="R1288" s="26">
        <v>8527.49</v>
      </c>
      <c r="S1288" s="26">
        <v>-1439.81</v>
      </c>
      <c r="T1288" s="26">
        <f t="shared" si="287"/>
        <v>48150.72</v>
      </c>
      <c r="U1288" s="27">
        <f t="shared" si="288"/>
        <v>1.19413894161031</v>
      </c>
      <c r="V1288" s="26">
        <f>INDEX(检修、备用和必开!B:B,MATCH(统调负荷!$C1288,检修、备用和必开!$A:$A,0))</f>
        <v>25612.8</v>
      </c>
      <c r="W1288" s="26">
        <f>INDEX(检修、备用和必开!C:C,MATCH(统调负荷!$C1288,检修、备用和必开!$A:$A,0))</f>
        <v>0</v>
      </c>
      <c r="X1288" s="26">
        <f>INDEX(检修、备用和必开!D:D,MATCH(统调负荷!$C1288,检修、备用和必开!$A:$A,0))</f>
        <v>8710</v>
      </c>
      <c r="Y1288" s="26">
        <f>INDEX(检修、备用和必开!E:E,MATCH(统调负荷!$C1288,检修、备用和必开!$A:$A,0))</f>
        <v>4390</v>
      </c>
      <c r="Z1288" s="26">
        <f>INDEX(检修、备用和必开!F:F,MATCH(统调负荷!$C1288,检修、备用和必开!$A:$A,0))</f>
        <v>980</v>
      </c>
      <c r="AA1288" s="26">
        <f t="shared" si="289"/>
        <v>67899.6</v>
      </c>
      <c r="AB1288" s="26">
        <v>451.25</v>
      </c>
      <c r="AC1288" s="26">
        <v>802.53</v>
      </c>
      <c r="AD1288" s="76">
        <f t="shared" si="290"/>
        <v>45671.3958333333</v>
      </c>
      <c r="AE1288" s="27">
        <f t="shared" si="291"/>
        <v>1262</v>
      </c>
      <c r="AF1288" s="27">
        <f t="shared" si="292"/>
        <v>263.32</v>
      </c>
      <c r="AG1288" s="27">
        <f t="shared" si="293"/>
        <v>23</v>
      </c>
      <c r="AH1288" s="27">
        <f t="shared" si="294"/>
        <v>1444.3</v>
      </c>
      <c r="AI1288" s="27">
        <f t="shared" si="295"/>
        <v>-435.51</v>
      </c>
      <c r="AJ1288" s="27">
        <f t="shared" si="296"/>
        <v>-33.1099999999999</v>
      </c>
      <c r="AK1288" s="26">
        <f>INDEX(检修、备用和必开!I:I,MATCH(统调负荷!$C1288,检修、备用和必开!$A:$A,0))</f>
        <v>7048.7582548339</v>
      </c>
    </row>
    <row r="1289" ht="13.8" spans="1:37">
      <c r="A1289" s="26">
        <f t="shared" si="284"/>
        <v>2</v>
      </c>
      <c r="B1289" s="26">
        <f t="shared" si="285"/>
        <v>9</v>
      </c>
      <c r="C1289" t="s">
        <v>35</v>
      </c>
      <c r="D1289" s="75">
        <v>0.40625</v>
      </c>
      <c r="E1289" s="26">
        <v>99755</v>
      </c>
      <c r="F1289" s="26">
        <v>52196.7</v>
      </c>
      <c r="G1289" s="26">
        <v>16125</v>
      </c>
      <c r="H1289" s="26">
        <v>23510.2</v>
      </c>
      <c r="I1289" s="26">
        <v>9330</v>
      </c>
      <c r="J1289" s="26">
        <v>-1406.9</v>
      </c>
      <c r="K1289" s="26">
        <f t="shared" si="283"/>
        <v>47806.7</v>
      </c>
      <c r="L1289" s="27">
        <f t="shared" si="286"/>
        <v>1.42029464489287</v>
      </c>
      <c r="M1289" s="75">
        <v>0.40625</v>
      </c>
      <c r="N1289" s="26">
        <v>100558</v>
      </c>
      <c r="O1289" s="26">
        <v>51808.96</v>
      </c>
      <c r="P1289" s="26">
        <v>16561.4</v>
      </c>
      <c r="Q1289" s="26">
        <v>24741.1</v>
      </c>
      <c r="R1289" s="26">
        <v>8830.51</v>
      </c>
      <c r="S1289" s="26">
        <v>-1383.97</v>
      </c>
      <c r="T1289" s="26">
        <f t="shared" si="287"/>
        <v>47418.96</v>
      </c>
      <c r="U1289" s="27">
        <f t="shared" si="288"/>
        <v>1.20970707456543</v>
      </c>
      <c r="V1289" s="26">
        <f>INDEX(检修、备用和必开!B:B,MATCH(统调负荷!$C1289,检修、备用和必开!$A:$A,0))</f>
        <v>25612.8</v>
      </c>
      <c r="W1289" s="26">
        <f>INDEX(检修、备用和必开!C:C,MATCH(统调负荷!$C1289,检修、备用和必开!$A:$A,0))</f>
        <v>0</v>
      </c>
      <c r="X1289" s="26">
        <f>INDEX(检修、备用和必开!D:D,MATCH(统调负荷!$C1289,检修、备用和必开!$A:$A,0))</f>
        <v>8710</v>
      </c>
      <c r="Y1289" s="26">
        <f>INDEX(检修、备用和必开!E:E,MATCH(统调负荷!$C1289,检修、备用和必开!$A:$A,0))</f>
        <v>4390</v>
      </c>
      <c r="Z1289" s="26">
        <f>INDEX(检修、备用和必开!F:F,MATCH(统调负荷!$C1289,检修、备用和必开!$A:$A,0))</f>
        <v>980</v>
      </c>
      <c r="AA1289" s="26">
        <f t="shared" si="289"/>
        <v>67899.6</v>
      </c>
      <c r="AB1289" s="26">
        <v>451.4</v>
      </c>
      <c r="AC1289" s="26">
        <v>785</v>
      </c>
      <c r="AD1289" s="76">
        <f t="shared" si="290"/>
        <v>45671.40625</v>
      </c>
      <c r="AE1289" s="27">
        <f t="shared" si="291"/>
        <v>803</v>
      </c>
      <c r="AF1289" s="27">
        <f t="shared" si="292"/>
        <v>-387.739999999998</v>
      </c>
      <c r="AG1289" s="27">
        <f t="shared" si="293"/>
        <v>436.400000000001</v>
      </c>
      <c r="AH1289" s="27">
        <f t="shared" si="294"/>
        <v>1230.9</v>
      </c>
      <c r="AI1289" s="27">
        <f t="shared" si="295"/>
        <v>-499.49</v>
      </c>
      <c r="AJ1289" s="27">
        <f t="shared" si="296"/>
        <v>22.9300000000001</v>
      </c>
      <c r="AK1289" s="26">
        <f>INDEX(检修、备用和必开!I:I,MATCH(统调负荷!$C1289,检修、备用和必开!$A:$A,0))</f>
        <v>7048.7582548339</v>
      </c>
    </row>
    <row r="1290" ht="13.8" spans="1:37">
      <c r="A1290" s="26">
        <f t="shared" si="284"/>
        <v>2</v>
      </c>
      <c r="B1290" s="26">
        <f t="shared" si="285"/>
        <v>10</v>
      </c>
      <c r="C1290" t="s">
        <v>35</v>
      </c>
      <c r="D1290" s="75">
        <v>0.416666666666667</v>
      </c>
      <c r="E1290" s="26">
        <v>99110</v>
      </c>
      <c r="F1290" s="26">
        <v>52080.29</v>
      </c>
      <c r="G1290" s="26">
        <v>15555</v>
      </c>
      <c r="H1290" s="26">
        <v>23172.2</v>
      </c>
      <c r="I1290" s="26">
        <v>9709</v>
      </c>
      <c r="J1290" s="26">
        <v>-1406.49</v>
      </c>
      <c r="K1290" s="26">
        <f t="shared" si="283"/>
        <v>47690.29</v>
      </c>
      <c r="L1290" s="27">
        <f t="shared" si="286"/>
        <v>1.42376152462063</v>
      </c>
      <c r="M1290" s="75">
        <v>0.416666666666667</v>
      </c>
      <c r="N1290" s="26">
        <v>99859.1</v>
      </c>
      <c r="O1290" s="26">
        <v>51480.33</v>
      </c>
      <c r="P1290" s="26">
        <v>16370.3</v>
      </c>
      <c r="Q1290" s="26">
        <v>24235.3</v>
      </c>
      <c r="R1290" s="26">
        <v>9199.24</v>
      </c>
      <c r="S1290" s="26">
        <v>-1426.07</v>
      </c>
      <c r="T1290" s="26">
        <f t="shared" si="287"/>
        <v>47090.33</v>
      </c>
      <c r="U1290" s="27">
        <f t="shared" si="288"/>
        <v>1.21683151336202</v>
      </c>
      <c r="V1290" s="26">
        <f>INDEX(检修、备用和必开!B:B,MATCH(统调负荷!$C1290,检修、备用和必开!$A:$A,0))</f>
        <v>25612.8</v>
      </c>
      <c r="W1290" s="26">
        <f>INDEX(检修、备用和必开!C:C,MATCH(统调负荷!$C1290,检修、备用和必开!$A:$A,0))</f>
        <v>0</v>
      </c>
      <c r="X1290" s="26">
        <f>INDEX(检修、备用和必开!D:D,MATCH(统调负荷!$C1290,检修、备用和必开!$A:$A,0))</f>
        <v>8710</v>
      </c>
      <c r="Y1290" s="26">
        <f>INDEX(检修、备用和必开!E:E,MATCH(统调负荷!$C1290,检修、备用和必开!$A:$A,0))</f>
        <v>4390</v>
      </c>
      <c r="Z1290" s="26">
        <f>INDEX(检修、备用和必开!F:F,MATCH(统调负荷!$C1290,检修、备用和必开!$A:$A,0))</f>
        <v>980</v>
      </c>
      <c r="AA1290" s="26">
        <f t="shared" si="289"/>
        <v>67899.6</v>
      </c>
      <c r="AB1290" s="26">
        <v>443.33</v>
      </c>
      <c r="AC1290" s="26">
        <v>708.92</v>
      </c>
      <c r="AD1290" s="76">
        <f t="shared" si="290"/>
        <v>45671.4166666667</v>
      </c>
      <c r="AE1290" s="27">
        <f t="shared" si="291"/>
        <v>749.100000000006</v>
      </c>
      <c r="AF1290" s="27">
        <f t="shared" si="292"/>
        <v>-599.959999999999</v>
      </c>
      <c r="AG1290" s="27">
        <f t="shared" si="293"/>
        <v>815.299999999999</v>
      </c>
      <c r="AH1290" s="27">
        <f t="shared" si="294"/>
        <v>1063.1</v>
      </c>
      <c r="AI1290" s="27">
        <f t="shared" si="295"/>
        <v>-509.76</v>
      </c>
      <c r="AJ1290" s="27">
        <f t="shared" si="296"/>
        <v>-19.5799999999999</v>
      </c>
      <c r="AK1290" s="26">
        <f>INDEX(检修、备用和必开!I:I,MATCH(统调负荷!$C1290,检修、备用和必开!$A:$A,0))</f>
        <v>7048.7582548339</v>
      </c>
    </row>
    <row r="1291" ht="13.8" spans="1:37">
      <c r="A1291" s="26">
        <f t="shared" si="284"/>
        <v>2</v>
      </c>
      <c r="B1291" s="26">
        <f t="shared" si="285"/>
        <v>10</v>
      </c>
      <c r="C1291" t="s">
        <v>35</v>
      </c>
      <c r="D1291" s="75">
        <v>0.427083333333333</v>
      </c>
      <c r="E1291" s="26">
        <v>97240</v>
      </c>
      <c r="F1291" s="26">
        <v>49963.79</v>
      </c>
      <c r="G1291" s="26">
        <v>15676</v>
      </c>
      <c r="H1291" s="26">
        <v>22977.9</v>
      </c>
      <c r="I1291" s="26">
        <v>10029</v>
      </c>
      <c r="J1291" s="26">
        <v>-1406.69</v>
      </c>
      <c r="K1291" s="26">
        <f t="shared" si="283"/>
        <v>45573.79</v>
      </c>
      <c r="L1291" s="27">
        <f t="shared" si="286"/>
        <v>1.48988267159699</v>
      </c>
      <c r="M1291" s="75">
        <v>0.427083333333333</v>
      </c>
      <c r="N1291" s="26">
        <v>97966.1</v>
      </c>
      <c r="O1291" s="26">
        <v>49942.88</v>
      </c>
      <c r="P1291" s="26">
        <v>15933</v>
      </c>
      <c r="Q1291" s="26">
        <v>23944</v>
      </c>
      <c r="R1291" s="26">
        <v>9528.16</v>
      </c>
      <c r="S1291" s="26">
        <v>-1381.94</v>
      </c>
      <c r="T1291" s="26">
        <f t="shared" si="287"/>
        <v>45552.88</v>
      </c>
      <c r="U1291" s="27">
        <f t="shared" si="288"/>
        <v>1.25130844511017</v>
      </c>
      <c r="V1291" s="26">
        <f>INDEX(检修、备用和必开!B:B,MATCH(统调负荷!$C1291,检修、备用和必开!$A:$A,0))</f>
        <v>25612.8</v>
      </c>
      <c r="W1291" s="26">
        <f>INDEX(检修、备用和必开!C:C,MATCH(统调负荷!$C1291,检修、备用和必开!$A:$A,0))</f>
        <v>0</v>
      </c>
      <c r="X1291" s="26">
        <f>INDEX(检修、备用和必开!D:D,MATCH(统调负荷!$C1291,检修、备用和必开!$A:$A,0))</f>
        <v>8710</v>
      </c>
      <c r="Y1291" s="26">
        <f>INDEX(检修、备用和必开!E:E,MATCH(统调负荷!$C1291,检修、备用和必开!$A:$A,0))</f>
        <v>4390</v>
      </c>
      <c r="Z1291" s="26">
        <f>INDEX(检修、备用和必开!F:F,MATCH(统调负荷!$C1291,检修、备用和必开!$A:$A,0))</f>
        <v>980</v>
      </c>
      <c r="AA1291" s="26">
        <f t="shared" si="289"/>
        <v>67899.6</v>
      </c>
      <c r="AB1291" s="26">
        <v>388.38</v>
      </c>
      <c r="AC1291" s="26">
        <v>398.17</v>
      </c>
      <c r="AD1291" s="76">
        <f t="shared" si="290"/>
        <v>45671.4270833333</v>
      </c>
      <c r="AE1291" s="27">
        <f t="shared" si="291"/>
        <v>726.100000000006</v>
      </c>
      <c r="AF1291" s="27">
        <f t="shared" si="292"/>
        <v>-20.9100000000035</v>
      </c>
      <c r="AG1291" s="27">
        <f t="shared" si="293"/>
        <v>257</v>
      </c>
      <c r="AH1291" s="27">
        <f t="shared" si="294"/>
        <v>966.099999999999</v>
      </c>
      <c r="AI1291" s="27">
        <f t="shared" si="295"/>
        <v>-500.84</v>
      </c>
      <c r="AJ1291" s="27">
        <f t="shared" si="296"/>
        <v>24.75</v>
      </c>
      <c r="AK1291" s="26">
        <f>INDEX(检修、备用和必开!I:I,MATCH(统调负荷!$C1291,检修、备用和必开!$A:$A,0))</f>
        <v>7048.7582548339</v>
      </c>
    </row>
    <row r="1292" ht="13.8" spans="1:37">
      <c r="A1292" s="26">
        <f t="shared" si="284"/>
        <v>2</v>
      </c>
      <c r="B1292" s="26">
        <f t="shared" si="285"/>
        <v>10</v>
      </c>
      <c r="C1292" t="s">
        <v>35</v>
      </c>
      <c r="D1292" s="75">
        <v>0.4375</v>
      </c>
      <c r="E1292" s="26">
        <v>97410</v>
      </c>
      <c r="F1292" s="26">
        <v>50375.89</v>
      </c>
      <c r="G1292" s="26">
        <v>15370</v>
      </c>
      <c r="H1292" s="26">
        <v>22734.6</v>
      </c>
      <c r="I1292" s="26">
        <v>10336</v>
      </c>
      <c r="J1292" s="26">
        <v>-1406.49</v>
      </c>
      <c r="K1292" s="26">
        <f t="shared" si="283"/>
        <v>45985.89</v>
      </c>
      <c r="L1292" s="27">
        <f t="shared" si="286"/>
        <v>1.47653117075694</v>
      </c>
      <c r="M1292" s="75">
        <v>0.4375</v>
      </c>
      <c r="N1292" s="26">
        <v>98189.6</v>
      </c>
      <c r="O1292" s="26">
        <v>49648.8</v>
      </c>
      <c r="P1292" s="26">
        <v>16206.7</v>
      </c>
      <c r="Q1292" s="26">
        <v>23856.8</v>
      </c>
      <c r="R1292" s="26">
        <v>9886.95</v>
      </c>
      <c r="S1292" s="26">
        <v>-1409.65</v>
      </c>
      <c r="T1292" s="26">
        <f t="shared" si="287"/>
        <v>45258.8</v>
      </c>
      <c r="U1292" s="27">
        <f t="shared" si="288"/>
        <v>1.25812691777471</v>
      </c>
      <c r="V1292" s="26">
        <f>INDEX(检修、备用和必开!B:B,MATCH(统调负荷!$C1292,检修、备用和必开!$A:$A,0))</f>
        <v>25612.8</v>
      </c>
      <c r="W1292" s="26">
        <f>INDEX(检修、备用和必开!C:C,MATCH(统调负荷!$C1292,检修、备用和必开!$A:$A,0))</f>
        <v>0</v>
      </c>
      <c r="X1292" s="26">
        <f>INDEX(检修、备用和必开!D:D,MATCH(统调负荷!$C1292,检修、备用和必开!$A:$A,0))</f>
        <v>8710</v>
      </c>
      <c r="Y1292" s="26">
        <f>INDEX(检修、备用和必开!E:E,MATCH(统调负荷!$C1292,检修、备用和必开!$A:$A,0))</f>
        <v>4390</v>
      </c>
      <c r="Z1292" s="26">
        <f>INDEX(检修、备用和必开!F:F,MATCH(统调负荷!$C1292,检修、备用和必开!$A:$A,0))</f>
        <v>980</v>
      </c>
      <c r="AA1292" s="26">
        <f t="shared" si="289"/>
        <v>67899.6</v>
      </c>
      <c r="AB1292" s="26">
        <v>393.2</v>
      </c>
      <c r="AC1292" s="26">
        <v>386.25</v>
      </c>
      <c r="AD1292" s="76">
        <f t="shared" si="290"/>
        <v>45671.4375</v>
      </c>
      <c r="AE1292" s="27">
        <f t="shared" si="291"/>
        <v>779.600000000006</v>
      </c>
      <c r="AF1292" s="27">
        <f t="shared" si="292"/>
        <v>-727.089999999997</v>
      </c>
      <c r="AG1292" s="27">
        <f t="shared" si="293"/>
        <v>836.700000000001</v>
      </c>
      <c r="AH1292" s="27">
        <f t="shared" si="294"/>
        <v>1122.2</v>
      </c>
      <c r="AI1292" s="27">
        <f t="shared" si="295"/>
        <v>-449.049999999999</v>
      </c>
      <c r="AJ1292" s="27">
        <f t="shared" si="296"/>
        <v>-3.16000000000008</v>
      </c>
      <c r="AK1292" s="26">
        <f>INDEX(检修、备用和必开!I:I,MATCH(统调负荷!$C1292,检修、备用和必开!$A:$A,0))</f>
        <v>7048.7582548339</v>
      </c>
    </row>
    <row r="1293" ht="13.8" spans="1:37">
      <c r="A1293" s="26">
        <f t="shared" si="284"/>
        <v>2</v>
      </c>
      <c r="B1293" s="26">
        <f t="shared" si="285"/>
        <v>10</v>
      </c>
      <c r="C1293" t="s">
        <v>35</v>
      </c>
      <c r="D1293" s="75">
        <v>0.447916666666667</v>
      </c>
      <c r="E1293" s="26">
        <v>97185</v>
      </c>
      <c r="F1293" s="26">
        <v>50418.09</v>
      </c>
      <c r="G1293" s="26">
        <v>14891</v>
      </c>
      <c r="H1293" s="26">
        <v>22661.4</v>
      </c>
      <c r="I1293" s="26">
        <v>10621</v>
      </c>
      <c r="J1293" s="26">
        <v>-1406.49</v>
      </c>
      <c r="K1293" s="26">
        <f t="shared" si="283"/>
        <v>46028.09</v>
      </c>
      <c r="L1293" s="27">
        <f t="shared" si="286"/>
        <v>1.47517744055858</v>
      </c>
      <c r="M1293" s="75">
        <v>0.447916666666667</v>
      </c>
      <c r="N1293" s="26">
        <v>97982.4</v>
      </c>
      <c r="O1293" s="26">
        <v>49168.8</v>
      </c>
      <c r="P1293" s="26">
        <v>16429.7</v>
      </c>
      <c r="Q1293" s="26">
        <v>23707.4</v>
      </c>
      <c r="R1293" s="26">
        <v>10072.5</v>
      </c>
      <c r="S1293" s="26">
        <v>-1396</v>
      </c>
      <c r="T1293" s="26">
        <f t="shared" si="287"/>
        <v>44778.8</v>
      </c>
      <c r="U1293" s="27">
        <f t="shared" si="288"/>
        <v>1.26941714901063</v>
      </c>
      <c r="V1293" s="26">
        <f>INDEX(检修、备用和必开!B:B,MATCH(统调负荷!$C1293,检修、备用和必开!$A:$A,0))</f>
        <v>25612.8</v>
      </c>
      <c r="W1293" s="26">
        <f>INDEX(检修、备用和必开!C:C,MATCH(统调负荷!$C1293,检修、备用和必开!$A:$A,0))</f>
        <v>0</v>
      </c>
      <c r="X1293" s="26">
        <f>INDEX(检修、备用和必开!D:D,MATCH(统调负荷!$C1293,检修、备用和必开!$A:$A,0))</f>
        <v>8710</v>
      </c>
      <c r="Y1293" s="26">
        <f>INDEX(检修、备用和必开!E:E,MATCH(统调负荷!$C1293,检修、备用和必开!$A:$A,0))</f>
        <v>4390</v>
      </c>
      <c r="Z1293" s="26">
        <f>INDEX(检修、备用和必开!F:F,MATCH(统调负荷!$C1293,检修、备用和必开!$A:$A,0))</f>
        <v>980</v>
      </c>
      <c r="AA1293" s="26">
        <f t="shared" si="289"/>
        <v>67899.6</v>
      </c>
      <c r="AB1293" s="26">
        <v>382.34</v>
      </c>
      <c r="AC1293" s="26">
        <v>385.13</v>
      </c>
      <c r="AD1293" s="76">
        <f t="shared" si="290"/>
        <v>45671.4479166667</v>
      </c>
      <c r="AE1293" s="27">
        <f t="shared" si="291"/>
        <v>797.399999999994</v>
      </c>
      <c r="AF1293" s="27">
        <f t="shared" si="292"/>
        <v>-1249.28999999999</v>
      </c>
      <c r="AG1293" s="27">
        <f t="shared" si="293"/>
        <v>1538.7</v>
      </c>
      <c r="AH1293" s="27">
        <f t="shared" si="294"/>
        <v>1046</v>
      </c>
      <c r="AI1293" s="27">
        <f t="shared" si="295"/>
        <v>-548.5</v>
      </c>
      <c r="AJ1293" s="27">
        <f t="shared" si="296"/>
        <v>10.49</v>
      </c>
      <c r="AK1293" s="26">
        <f>INDEX(检修、备用和必开!I:I,MATCH(统调负荷!$C1293,检修、备用和必开!$A:$A,0))</f>
        <v>7048.7582548339</v>
      </c>
    </row>
    <row r="1294" ht="13.8" spans="1:37">
      <c r="A1294" s="26">
        <f t="shared" si="284"/>
        <v>2</v>
      </c>
      <c r="B1294" s="26">
        <f t="shared" si="285"/>
        <v>11</v>
      </c>
      <c r="C1294" t="s">
        <v>35</v>
      </c>
      <c r="D1294" s="75">
        <v>0.458333333333333</v>
      </c>
      <c r="E1294" s="26">
        <v>97145</v>
      </c>
      <c r="F1294" s="26">
        <v>51605.39</v>
      </c>
      <c r="G1294" s="26">
        <v>13298</v>
      </c>
      <c r="H1294" s="26">
        <v>22781.1</v>
      </c>
      <c r="I1294" s="26">
        <v>10867</v>
      </c>
      <c r="J1294" s="26">
        <v>-1406.49</v>
      </c>
      <c r="K1294" s="26">
        <f t="shared" si="283"/>
        <v>47215.39</v>
      </c>
      <c r="L1294" s="27">
        <f t="shared" si="286"/>
        <v>1.43808194743282</v>
      </c>
      <c r="M1294" s="75">
        <v>0.458333333333333</v>
      </c>
      <c r="N1294" s="26">
        <v>97393.3</v>
      </c>
      <c r="O1294" s="26">
        <v>50504.09</v>
      </c>
      <c r="P1294" s="26">
        <v>14467.5</v>
      </c>
      <c r="Q1294" s="26">
        <v>23571.3</v>
      </c>
      <c r="R1294" s="26">
        <v>10272.6</v>
      </c>
      <c r="S1294" s="26">
        <v>-1422.19</v>
      </c>
      <c r="T1294" s="26">
        <f t="shared" si="287"/>
        <v>46114.09</v>
      </c>
      <c r="U1294" s="27">
        <f t="shared" si="288"/>
        <v>1.23849935311284</v>
      </c>
      <c r="V1294" s="26">
        <f>INDEX(检修、备用和必开!B:B,MATCH(统调负荷!$C1294,检修、备用和必开!$A:$A,0))</f>
        <v>25612.8</v>
      </c>
      <c r="W1294" s="26">
        <f>INDEX(检修、备用和必开!C:C,MATCH(统调负荷!$C1294,检修、备用和必开!$A:$A,0))</f>
        <v>0</v>
      </c>
      <c r="X1294" s="26">
        <f>INDEX(检修、备用和必开!D:D,MATCH(统调负荷!$C1294,检修、备用和必开!$A:$A,0))</f>
        <v>8710</v>
      </c>
      <c r="Y1294" s="26">
        <f>INDEX(检修、备用和必开!E:E,MATCH(统调负荷!$C1294,检修、备用和必开!$A:$A,0))</f>
        <v>4390</v>
      </c>
      <c r="Z1294" s="26">
        <f>INDEX(检修、备用和必开!F:F,MATCH(统调负荷!$C1294,检修、备用和必开!$A:$A,0))</f>
        <v>980</v>
      </c>
      <c r="AA1294" s="26">
        <f t="shared" si="289"/>
        <v>67899.6</v>
      </c>
      <c r="AB1294" s="26">
        <v>406.84</v>
      </c>
      <c r="AC1294" s="26">
        <v>486.16</v>
      </c>
      <c r="AD1294" s="76">
        <f t="shared" si="290"/>
        <v>45671.4583333333</v>
      </c>
      <c r="AE1294" s="27">
        <f t="shared" si="291"/>
        <v>248.300000000003</v>
      </c>
      <c r="AF1294" s="27">
        <f t="shared" si="292"/>
        <v>-1101.3</v>
      </c>
      <c r="AG1294" s="27">
        <f t="shared" si="293"/>
        <v>1169.5</v>
      </c>
      <c r="AH1294" s="27">
        <f t="shared" si="294"/>
        <v>790.200000000001</v>
      </c>
      <c r="AI1294" s="27">
        <f t="shared" si="295"/>
        <v>-594.4</v>
      </c>
      <c r="AJ1294" s="27">
        <f t="shared" si="296"/>
        <v>-15.7</v>
      </c>
      <c r="AK1294" s="26">
        <f>INDEX(检修、备用和必开!I:I,MATCH(统调负荷!$C1294,检修、备用和必开!$A:$A,0))</f>
        <v>7048.7582548339</v>
      </c>
    </row>
    <row r="1295" ht="13.8" spans="1:37">
      <c r="A1295" s="26">
        <f t="shared" si="284"/>
        <v>2</v>
      </c>
      <c r="B1295" s="26">
        <f t="shared" si="285"/>
        <v>11</v>
      </c>
      <c r="C1295" t="s">
        <v>35</v>
      </c>
      <c r="D1295" s="75">
        <v>0.46875</v>
      </c>
      <c r="E1295" s="26">
        <v>96830</v>
      </c>
      <c r="F1295" s="26">
        <v>51408.39</v>
      </c>
      <c r="G1295" s="26">
        <v>12928</v>
      </c>
      <c r="H1295" s="26">
        <v>22805.1</v>
      </c>
      <c r="I1295" s="26">
        <v>11095</v>
      </c>
      <c r="J1295" s="26">
        <v>-1406.49</v>
      </c>
      <c r="K1295" s="26">
        <f t="shared" si="283"/>
        <v>47018.39</v>
      </c>
      <c r="L1295" s="27">
        <f t="shared" si="286"/>
        <v>1.44410729503924</v>
      </c>
      <c r="M1295" s="75">
        <v>0.46875</v>
      </c>
      <c r="N1295" s="26">
        <v>97701</v>
      </c>
      <c r="O1295" s="26">
        <v>50538.26</v>
      </c>
      <c r="P1295" s="26">
        <v>14749.5</v>
      </c>
      <c r="Q1295" s="26">
        <v>23229</v>
      </c>
      <c r="R1295" s="26">
        <v>10560</v>
      </c>
      <c r="S1295" s="26">
        <v>-1375.76</v>
      </c>
      <c r="T1295" s="26">
        <f t="shared" si="287"/>
        <v>46148.26</v>
      </c>
      <c r="U1295" s="27">
        <f t="shared" si="288"/>
        <v>1.23772791918665</v>
      </c>
      <c r="V1295" s="26">
        <f>INDEX(检修、备用和必开!B:B,MATCH(统调负荷!$C1295,检修、备用和必开!$A:$A,0))</f>
        <v>25612.8</v>
      </c>
      <c r="W1295" s="26">
        <f>INDEX(检修、备用和必开!C:C,MATCH(统调负荷!$C1295,检修、备用和必开!$A:$A,0))</f>
        <v>0</v>
      </c>
      <c r="X1295" s="26">
        <f>INDEX(检修、备用和必开!D:D,MATCH(统调负荷!$C1295,检修、备用和必开!$A:$A,0))</f>
        <v>8710</v>
      </c>
      <c r="Y1295" s="26">
        <f>INDEX(检修、备用和必开!E:E,MATCH(统调负荷!$C1295,检修、备用和必开!$A:$A,0))</f>
        <v>4390</v>
      </c>
      <c r="Z1295" s="26">
        <f>INDEX(检修、备用和必开!F:F,MATCH(统调负荷!$C1295,检修、备用和必开!$A:$A,0))</f>
        <v>980</v>
      </c>
      <c r="AA1295" s="26">
        <f t="shared" si="289"/>
        <v>67899.6</v>
      </c>
      <c r="AB1295" s="26">
        <v>425.91</v>
      </c>
      <c r="AC1295" s="26">
        <v>458.11</v>
      </c>
      <c r="AD1295" s="76">
        <f t="shared" si="290"/>
        <v>45671.46875</v>
      </c>
      <c r="AE1295" s="27">
        <f t="shared" si="291"/>
        <v>871</v>
      </c>
      <c r="AF1295" s="27">
        <f t="shared" si="292"/>
        <v>-870.129999999997</v>
      </c>
      <c r="AG1295" s="27">
        <f t="shared" si="293"/>
        <v>1821.5</v>
      </c>
      <c r="AH1295" s="27">
        <f t="shared" si="294"/>
        <v>423.900000000001</v>
      </c>
      <c r="AI1295" s="27">
        <f t="shared" si="295"/>
        <v>-535</v>
      </c>
      <c r="AJ1295" s="27">
        <f t="shared" si="296"/>
        <v>30.73</v>
      </c>
      <c r="AK1295" s="26">
        <f>INDEX(检修、备用和必开!I:I,MATCH(统调负荷!$C1295,检修、备用和必开!$A:$A,0))</f>
        <v>7048.7582548339</v>
      </c>
    </row>
    <row r="1296" ht="13.8" spans="1:37">
      <c r="A1296" s="26">
        <f t="shared" si="284"/>
        <v>2</v>
      </c>
      <c r="B1296" s="26">
        <f t="shared" si="285"/>
        <v>11</v>
      </c>
      <c r="C1296" t="s">
        <v>35</v>
      </c>
      <c r="D1296" s="75">
        <v>0.479166666666667</v>
      </c>
      <c r="E1296" s="26">
        <v>94740</v>
      </c>
      <c r="F1296" s="26">
        <v>48904.7</v>
      </c>
      <c r="G1296" s="26">
        <v>13138</v>
      </c>
      <c r="H1296" s="26">
        <v>22784.8</v>
      </c>
      <c r="I1296" s="26">
        <v>11319</v>
      </c>
      <c r="J1296" s="26">
        <v>-1406.5</v>
      </c>
      <c r="K1296" s="26">
        <f t="shared" si="283"/>
        <v>44514.7</v>
      </c>
      <c r="L1296" s="27">
        <f t="shared" si="286"/>
        <v>1.52532983486354</v>
      </c>
      <c r="M1296" s="75">
        <v>0.479166666666667</v>
      </c>
      <c r="N1296" s="26">
        <v>95579.6</v>
      </c>
      <c r="O1296" s="26">
        <v>50102.02</v>
      </c>
      <c r="P1296" s="26">
        <v>14006.9</v>
      </c>
      <c r="Q1296" s="26">
        <v>22131.8</v>
      </c>
      <c r="R1296" s="26">
        <v>10730.6</v>
      </c>
      <c r="S1296" s="26">
        <v>-1391.72</v>
      </c>
      <c r="T1296" s="26">
        <f t="shared" si="287"/>
        <v>45712.02</v>
      </c>
      <c r="U1296" s="27">
        <f t="shared" si="288"/>
        <v>1.24764938897895</v>
      </c>
      <c r="V1296" s="26">
        <f>INDEX(检修、备用和必开!B:B,MATCH(统调负荷!$C1296,检修、备用和必开!$A:$A,0))</f>
        <v>25612.8</v>
      </c>
      <c r="W1296" s="26">
        <f>INDEX(检修、备用和必开!C:C,MATCH(统调负荷!$C1296,检修、备用和必开!$A:$A,0))</f>
        <v>0</v>
      </c>
      <c r="X1296" s="26">
        <f>INDEX(检修、备用和必开!D:D,MATCH(统调负荷!$C1296,检修、备用和必开!$A:$A,0))</f>
        <v>8710</v>
      </c>
      <c r="Y1296" s="26">
        <f>INDEX(检修、备用和必开!E:E,MATCH(统调负荷!$C1296,检修、备用和必开!$A:$A,0))</f>
        <v>4390</v>
      </c>
      <c r="Z1296" s="26">
        <f>INDEX(检修、备用和必开!F:F,MATCH(统调负荷!$C1296,检修、备用和必开!$A:$A,0))</f>
        <v>980</v>
      </c>
      <c r="AA1296" s="26">
        <f t="shared" si="289"/>
        <v>67899.6</v>
      </c>
      <c r="AB1296" s="26">
        <v>367.16</v>
      </c>
      <c r="AC1296" s="26">
        <v>412.6</v>
      </c>
      <c r="AD1296" s="76">
        <f t="shared" si="290"/>
        <v>45671.4791666667</v>
      </c>
      <c r="AE1296" s="27">
        <f t="shared" si="291"/>
        <v>839.600000000006</v>
      </c>
      <c r="AF1296" s="27">
        <f t="shared" si="292"/>
        <v>1197.32</v>
      </c>
      <c r="AG1296" s="27">
        <f t="shared" si="293"/>
        <v>868.9</v>
      </c>
      <c r="AH1296" s="27">
        <f t="shared" si="294"/>
        <v>-653</v>
      </c>
      <c r="AI1296" s="27">
        <f t="shared" si="295"/>
        <v>-588.4</v>
      </c>
      <c r="AJ1296" s="27">
        <f t="shared" si="296"/>
        <v>14.78</v>
      </c>
      <c r="AK1296" s="26">
        <f>INDEX(检修、备用和必开!I:I,MATCH(统调负荷!$C1296,检修、备用和必开!$A:$A,0))</f>
        <v>7048.7582548339</v>
      </c>
    </row>
    <row r="1297" ht="13.8" spans="1:37">
      <c r="A1297" s="26">
        <f t="shared" si="284"/>
        <v>2</v>
      </c>
      <c r="B1297" s="26">
        <f t="shared" si="285"/>
        <v>11</v>
      </c>
      <c r="C1297" t="s">
        <v>35</v>
      </c>
      <c r="D1297" s="75">
        <v>0.489583333333333</v>
      </c>
      <c r="E1297" s="26">
        <v>91905</v>
      </c>
      <c r="F1297" s="26">
        <v>46684.79</v>
      </c>
      <c r="G1297" s="26">
        <v>12669</v>
      </c>
      <c r="H1297" s="26">
        <v>22492.7</v>
      </c>
      <c r="I1297" s="26">
        <v>11465</v>
      </c>
      <c r="J1297" s="26">
        <v>-1406.49</v>
      </c>
      <c r="K1297" s="26">
        <f t="shared" si="283"/>
        <v>42294.79</v>
      </c>
      <c r="L1297" s="27">
        <f t="shared" si="286"/>
        <v>1.60538922169846</v>
      </c>
      <c r="M1297" s="75">
        <v>0.489583333333333</v>
      </c>
      <c r="N1297" s="26">
        <v>93018.9</v>
      </c>
      <c r="O1297" s="26">
        <v>49288.69</v>
      </c>
      <c r="P1297" s="26">
        <v>12885.1</v>
      </c>
      <c r="Q1297" s="26">
        <v>21364.9</v>
      </c>
      <c r="R1297" s="26">
        <v>10829.8</v>
      </c>
      <c r="S1297" s="26">
        <v>-1349.59</v>
      </c>
      <c r="T1297" s="26">
        <f t="shared" si="287"/>
        <v>44898.69</v>
      </c>
      <c r="U1297" s="27">
        <f t="shared" si="288"/>
        <v>1.26657823573007</v>
      </c>
      <c r="V1297" s="26">
        <f>INDEX(检修、备用和必开!B:B,MATCH(统调负荷!$C1297,检修、备用和必开!$A:$A,0))</f>
        <v>25612.8</v>
      </c>
      <c r="W1297" s="26">
        <f>INDEX(检修、备用和必开!C:C,MATCH(统调负荷!$C1297,检修、备用和必开!$A:$A,0))</f>
        <v>0</v>
      </c>
      <c r="X1297" s="26">
        <f>INDEX(检修、备用和必开!D:D,MATCH(统调负荷!$C1297,检修、备用和必开!$A:$A,0))</f>
        <v>8710</v>
      </c>
      <c r="Y1297" s="26">
        <f>INDEX(检修、备用和必开!E:E,MATCH(统调负荷!$C1297,检修、备用和必开!$A:$A,0))</f>
        <v>4390</v>
      </c>
      <c r="Z1297" s="26">
        <f>INDEX(检修、备用和必开!F:F,MATCH(统调负荷!$C1297,检修、备用和必开!$A:$A,0))</f>
        <v>980</v>
      </c>
      <c r="AA1297" s="26">
        <f t="shared" si="289"/>
        <v>67899.6</v>
      </c>
      <c r="AB1297" s="26">
        <v>363.09</v>
      </c>
      <c r="AC1297" s="26">
        <v>374.62</v>
      </c>
      <c r="AD1297" s="76">
        <f t="shared" si="290"/>
        <v>45671.4895833333</v>
      </c>
      <c r="AE1297" s="27">
        <f t="shared" si="291"/>
        <v>1113.89999999999</v>
      </c>
      <c r="AF1297" s="27">
        <f t="shared" si="292"/>
        <v>2603.9</v>
      </c>
      <c r="AG1297" s="27">
        <f t="shared" si="293"/>
        <v>216.1</v>
      </c>
      <c r="AH1297" s="27">
        <f t="shared" si="294"/>
        <v>-1127.8</v>
      </c>
      <c r="AI1297" s="27">
        <f t="shared" si="295"/>
        <v>-635.200000000001</v>
      </c>
      <c r="AJ1297" s="27">
        <f t="shared" si="296"/>
        <v>56.9000000000001</v>
      </c>
      <c r="AK1297" s="26">
        <f>INDEX(检修、备用和必开!I:I,MATCH(统调负荷!$C1297,检修、备用和必开!$A:$A,0))</f>
        <v>7048.7582548339</v>
      </c>
    </row>
    <row r="1298" ht="13.8" spans="1:37">
      <c r="A1298" s="26">
        <f t="shared" si="284"/>
        <v>2</v>
      </c>
      <c r="B1298" s="26">
        <f t="shared" si="285"/>
        <v>12</v>
      </c>
      <c r="C1298" t="s">
        <v>35</v>
      </c>
      <c r="D1298" s="75">
        <v>0.5</v>
      </c>
      <c r="E1298" s="26">
        <v>85980</v>
      </c>
      <c r="F1298" s="26">
        <v>42122.29</v>
      </c>
      <c r="G1298" s="26">
        <v>12674</v>
      </c>
      <c r="H1298" s="26">
        <v>20996.2</v>
      </c>
      <c r="I1298" s="26">
        <v>11594</v>
      </c>
      <c r="J1298" s="26">
        <v>-1406.49</v>
      </c>
      <c r="K1298" s="26">
        <f t="shared" si="283"/>
        <v>37732.29</v>
      </c>
      <c r="L1298" s="27">
        <f t="shared" si="286"/>
        <v>1.79950912070272</v>
      </c>
      <c r="M1298" s="75">
        <v>0.5</v>
      </c>
      <c r="N1298" s="26">
        <v>87203.5</v>
      </c>
      <c r="O1298" s="26">
        <v>45907.27</v>
      </c>
      <c r="P1298" s="26">
        <v>12593</v>
      </c>
      <c r="Q1298" s="26">
        <v>19078.8</v>
      </c>
      <c r="R1298" s="26">
        <v>11018.7</v>
      </c>
      <c r="S1298" s="26">
        <v>-1394.27</v>
      </c>
      <c r="T1298" s="26">
        <f t="shared" si="287"/>
        <v>41517.27</v>
      </c>
      <c r="U1298" s="27">
        <f t="shared" si="288"/>
        <v>1.35184731322248</v>
      </c>
      <c r="V1298" s="26">
        <f>INDEX(检修、备用和必开!B:B,MATCH(统调负荷!$C1298,检修、备用和必开!$A:$A,0))</f>
        <v>25612.8</v>
      </c>
      <c r="W1298" s="26">
        <f>INDEX(检修、备用和必开!C:C,MATCH(统调负荷!$C1298,检修、备用和必开!$A:$A,0))</f>
        <v>0</v>
      </c>
      <c r="X1298" s="26">
        <f>INDEX(检修、备用和必开!D:D,MATCH(统调负荷!$C1298,检修、备用和必开!$A:$A,0))</f>
        <v>8710</v>
      </c>
      <c r="Y1298" s="26">
        <f>INDEX(检修、备用和必开!E:E,MATCH(统调负荷!$C1298,检修、备用和必开!$A:$A,0))</f>
        <v>4390</v>
      </c>
      <c r="Z1298" s="26">
        <f>INDEX(检修、备用和必开!F:F,MATCH(统调负荷!$C1298,检修、备用和必开!$A:$A,0))</f>
        <v>980</v>
      </c>
      <c r="AA1298" s="26">
        <f t="shared" si="289"/>
        <v>67899.6</v>
      </c>
      <c r="AB1298" s="26">
        <v>328.03</v>
      </c>
      <c r="AC1298" s="26">
        <v>316.42</v>
      </c>
      <c r="AD1298" s="76">
        <f t="shared" si="290"/>
        <v>45671.5</v>
      </c>
      <c r="AE1298" s="27">
        <f t="shared" si="291"/>
        <v>1223.5</v>
      </c>
      <c r="AF1298" s="27">
        <f t="shared" si="292"/>
        <v>3784.98</v>
      </c>
      <c r="AG1298" s="27">
        <f t="shared" si="293"/>
        <v>-81</v>
      </c>
      <c r="AH1298" s="27">
        <f t="shared" si="294"/>
        <v>-1917.4</v>
      </c>
      <c r="AI1298" s="27">
        <f t="shared" si="295"/>
        <v>-575.299999999999</v>
      </c>
      <c r="AJ1298" s="27">
        <f t="shared" si="296"/>
        <v>12.22</v>
      </c>
      <c r="AK1298" s="26">
        <f>INDEX(检修、备用和必开!I:I,MATCH(统调负荷!$C1298,检修、备用和必开!$A:$A,0))</f>
        <v>7048.7582548339</v>
      </c>
    </row>
    <row r="1299" ht="13.8" spans="1:37">
      <c r="A1299" s="26">
        <f t="shared" si="284"/>
        <v>2</v>
      </c>
      <c r="B1299" s="26">
        <f t="shared" si="285"/>
        <v>12</v>
      </c>
      <c r="C1299" t="s">
        <v>35</v>
      </c>
      <c r="D1299" s="75">
        <v>0.510416666666667</v>
      </c>
      <c r="E1299" s="26">
        <v>86060</v>
      </c>
      <c r="F1299" s="26">
        <v>42787.8</v>
      </c>
      <c r="G1299" s="26">
        <v>12806</v>
      </c>
      <c r="H1299" s="26">
        <v>20170.9</v>
      </c>
      <c r="I1299" s="26">
        <v>11702</v>
      </c>
      <c r="J1299" s="26">
        <v>-1406.7</v>
      </c>
      <c r="K1299" s="26">
        <f t="shared" si="283"/>
        <v>38397.8</v>
      </c>
      <c r="L1299" s="27">
        <f t="shared" si="286"/>
        <v>1.76832006000344</v>
      </c>
      <c r="M1299" s="75">
        <v>0.510416666666667</v>
      </c>
      <c r="N1299" s="26">
        <v>88032.3</v>
      </c>
      <c r="O1299" s="26">
        <v>47067.07</v>
      </c>
      <c r="P1299" s="26">
        <v>11521.1</v>
      </c>
      <c r="Q1299" s="26">
        <v>19594.9</v>
      </c>
      <c r="R1299" s="26">
        <v>11218.1</v>
      </c>
      <c r="S1299" s="26">
        <v>-1368.87</v>
      </c>
      <c r="T1299" s="26">
        <f t="shared" si="287"/>
        <v>42677.07</v>
      </c>
      <c r="U1299" s="27">
        <f t="shared" si="288"/>
        <v>1.32133628167553</v>
      </c>
      <c r="V1299" s="26">
        <f>INDEX(检修、备用和必开!B:B,MATCH(统调负荷!$C1299,检修、备用和必开!$A:$A,0))</f>
        <v>25612.8</v>
      </c>
      <c r="W1299" s="26">
        <f>INDEX(检修、备用和必开!C:C,MATCH(统调负荷!$C1299,检修、备用和必开!$A:$A,0))</f>
        <v>0</v>
      </c>
      <c r="X1299" s="26">
        <f>INDEX(检修、备用和必开!D:D,MATCH(统调负荷!$C1299,检修、备用和必开!$A:$A,0))</f>
        <v>8710</v>
      </c>
      <c r="Y1299" s="26">
        <f>INDEX(检修、备用和必开!E:E,MATCH(统调负荷!$C1299,检修、备用和必开!$A:$A,0))</f>
        <v>4390</v>
      </c>
      <c r="Z1299" s="26">
        <f>INDEX(检修、备用和必开!F:F,MATCH(统调负荷!$C1299,检修、备用和必开!$A:$A,0))</f>
        <v>980</v>
      </c>
      <c r="AA1299" s="26">
        <f t="shared" si="289"/>
        <v>67899.6</v>
      </c>
      <c r="AB1299" s="26">
        <v>336.86</v>
      </c>
      <c r="AC1299" s="26">
        <v>355.7</v>
      </c>
      <c r="AD1299" s="76">
        <f t="shared" si="290"/>
        <v>45671.5104166667</v>
      </c>
      <c r="AE1299" s="27">
        <f t="shared" si="291"/>
        <v>1972.3</v>
      </c>
      <c r="AF1299" s="27">
        <f t="shared" si="292"/>
        <v>4279.27</v>
      </c>
      <c r="AG1299" s="27">
        <f t="shared" si="293"/>
        <v>-1284.9</v>
      </c>
      <c r="AH1299" s="27">
        <f t="shared" si="294"/>
        <v>-576</v>
      </c>
      <c r="AI1299" s="27">
        <f t="shared" si="295"/>
        <v>-483.9</v>
      </c>
      <c r="AJ1299" s="27">
        <f t="shared" si="296"/>
        <v>37.8300000000002</v>
      </c>
      <c r="AK1299" s="26">
        <f>INDEX(检修、备用和必开!I:I,MATCH(统调负荷!$C1299,检修、备用和必开!$A:$A,0))</f>
        <v>7048.7582548339</v>
      </c>
    </row>
    <row r="1300" ht="13.8" spans="1:37">
      <c r="A1300" s="26">
        <f t="shared" si="284"/>
        <v>2</v>
      </c>
      <c r="B1300" s="26">
        <f t="shared" si="285"/>
        <v>12</v>
      </c>
      <c r="C1300" t="s">
        <v>35</v>
      </c>
      <c r="D1300" s="75">
        <v>0.520833333333333</v>
      </c>
      <c r="E1300" s="26">
        <v>85550</v>
      </c>
      <c r="F1300" s="26">
        <v>41833.49</v>
      </c>
      <c r="G1300" s="26">
        <v>13288</v>
      </c>
      <c r="H1300" s="26">
        <v>20057</v>
      </c>
      <c r="I1300" s="26">
        <v>11778</v>
      </c>
      <c r="J1300" s="26">
        <v>-1406.49</v>
      </c>
      <c r="K1300" s="26">
        <f t="shared" si="283"/>
        <v>37443.49</v>
      </c>
      <c r="L1300" s="27">
        <f t="shared" si="286"/>
        <v>1.81338865581173</v>
      </c>
      <c r="M1300" s="75">
        <v>0.520833333333333</v>
      </c>
      <c r="N1300" s="26">
        <v>86911.8</v>
      </c>
      <c r="O1300" s="26">
        <v>46697.69</v>
      </c>
      <c r="P1300" s="26">
        <v>11412.6</v>
      </c>
      <c r="Q1300" s="26">
        <v>18925.6</v>
      </c>
      <c r="R1300" s="26">
        <v>11199.2</v>
      </c>
      <c r="S1300" s="26">
        <v>-1323.29</v>
      </c>
      <c r="T1300" s="26">
        <f t="shared" si="287"/>
        <v>42307.69</v>
      </c>
      <c r="U1300" s="27">
        <f t="shared" si="288"/>
        <v>1.3309030651917</v>
      </c>
      <c r="V1300" s="26">
        <f>INDEX(检修、备用和必开!B:B,MATCH(统调负荷!$C1300,检修、备用和必开!$A:$A,0))</f>
        <v>25612.8</v>
      </c>
      <c r="W1300" s="26">
        <f>INDEX(检修、备用和必开!C:C,MATCH(统调负荷!$C1300,检修、备用和必开!$A:$A,0))</f>
        <v>0</v>
      </c>
      <c r="X1300" s="26">
        <f>INDEX(检修、备用和必开!D:D,MATCH(统调负荷!$C1300,检修、备用和必开!$A:$A,0))</f>
        <v>8710</v>
      </c>
      <c r="Y1300" s="26">
        <f>INDEX(检修、备用和必开!E:E,MATCH(统调负荷!$C1300,检修、备用和必开!$A:$A,0))</f>
        <v>4390</v>
      </c>
      <c r="Z1300" s="26">
        <f>INDEX(检修、备用和必开!F:F,MATCH(统调负荷!$C1300,检修、备用和必开!$A:$A,0))</f>
        <v>980</v>
      </c>
      <c r="AA1300" s="26">
        <f t="shared" si="289"/>
        <v>67899.6</v>
      </c>
      <c r="AB1300" s="26">
        <v>331.74</v>
      </c>
      <c r="AC1300" s="26">
        <v>383.65</v>
      </c>
      <c r="AD1300" s="76">
        <f t="shared" si="290"/>
        <v>45671.5208333333</v>
      </c>
      <c r="AE1300" s="27">
        <f t="shared" si="291"/>
        <v>1361.8</v>
      </c>
      <c r="AF1300" s="27">
        <f t="shared" si="292"/>
        <v>4864.2</v>
      </c>
      <c r="AG1300" s="27">
        <f t="shared" si="293"/>
        <v>-1875.4</v>
      </c>
      <c r="AH1300" s="27">
        <f t="shared" si="294"/>
        <v>-1131.4</v>
      </c>
      <c r="AI1300" s="27">
        <f t="shared" si="295"/>
        <v>-578.799999999999</v>
      </c>
      <c r="AJ1300" s="27">
        <f t="shared" si="296"/>
        <v>83.2</v>
      </c>
      <c r="AK1300" s="26">
        <f>INDEX(检修、备用和必开!I:I,MATCH(统调负荷!$C1300,检修、备用和必开!$A:$A,0))</f>
        <v>7048.7582548339</v>
      </c>
    </row>
    <row r="1301" ht="13.8" spans="1:37">
      <c r="A1301" s="26">
        <f t="shared" si="284"/>
        <v>2</v>
      </c>
      <c r="B1301" s="26">
        <f t="shared" si="285"/>
        <v>12</v>
      </c>
      <c r="C1301" t="s">
        <v>35</v>
      </c>
      <c r="D1301" s="75">
        <v>0.53125</v>
      </c>
      <c r="E1301" s="26">
        <v>85255</v>
      </c>
      <c r="F1301" s="26">
        <v>41115.39</v>
      </c>
      <c r="G1301" s="26">
        <v>13766</v>
      </c>
      <c r="H1301" s="26">
        <v>19941.1</v>
      </c>
      <c r="I1301" s="26">
        <v>11839</v>
      </c>
      <c r="J1301" s="26">
        <v>-1406.49</v>
      </c>
      <c r="K1301" s="26">
        <f t="shared" si="283"/>
        <v>36725.39</v>
      </c>
      <c r="L1301" s="27">
        <f t="shared" si="286"/>
        <v>1.84884626140117</v>
      </c>
      <c r="M1301" s="75">
        <v>0.53125</v>
      </c>
      <c r="N1301" s="26">
        <v>86662.9</v>
      </c>
      <c r="O1301" s="26">
        <v>46021.91</v>
      </c>
      <c r="P1301" s="26">
        <v>11608.7</v>
      </c>
      <c r="Q1301" s="26">
        <v>19135.2</v>
      </c>
      <c r="R1301" s="26">
        <v>11276.8</v>
      </c>
      <c r="S1301" s="26">
        <v>-1379.71</v>
      </c>
      <c r="T1301" s="26">
        <f t="shared" si="287"/>
        <v>41631.91</v>
      </c>
      <c r="U1301" s="27">
        <f t="shared" si="288"/>
        <v>1.34876884885774</v>
      </c>
      <c r="V1301" s="26">
        <f>INDEX(检修、备用和必开!B:B,MATCH(统调负荷!$C1301,检修、备用和必开!$A:$A,0))</f>
        <v>25612.8</v>
      </c>
      <c r="W1301" s="26">
        <f>INDEX(检修、备用和必开!C:C,MATCH(统调负荷!$C1301,检修、备用和必开!$A:$A,0))</f>
        <v>0</v>
      </c>
      <c r="X1301" s="26">
        <f>INDEX(检修、备用和必开!D:D,MATCH(统调负荷!$C1301,检修、备用和必开!$A:$A,0))</f>
        <v>8710</v>
      </c>
      <c r="Y1301" s="26">
        <f>INDEX(检修、备用和必开!E:E,MATCH(统调负荷!$C1301,检修、备用和必开!$A:$A,0))</f>
        <v>4390</v>
      </c>
      <c r="Z1301" s="26">
        <f>INDEX(检修、备用和必开!F:F,MATCH(统调负荷!$C1301,检修、备用和必开!$A:$A,0))</f>
        <v>980</v>
      </c>
      <c r="AA1301" s="26">
        <f t="shared" si="289"/>
        <v>67899.6</v>
      </c>
      <c r="AB1301" s="26">
        <v>329.96</v>
      </c>
      <c r="AC1301" s="26">
        <v>346.28</v>
      </c>
      <c r="AD1301" s="76">
        <f t="shared" si="290"/>
        <v>45671.53125</v>
      </c>
      <c r="AE1301" s="27">
        <f t="shared" si="291"/>
        <v>1407.89999999999</v>
      </c>
      <c r="AF1301" s="27">
        <f t="shared" si="292"/>
        <v>4906.52</v>
      </c>
      <c r="AG1301" s="27">
        <f t="shared" si="293"/>
        <v>-2157.3</v>
      </c>
      <c r="AH1301" s="27">
        <f t="shared" si="294"/>
        <v>-805.899999999998</v>
      </c>
      <c r="AI1301" s="27">
        <f t="shared" si="295"/>
        <v>-562.200000000001</v>
      </c>
      <c r="AJ1301" s="27">
        <f t="shared" si="296"/>
        <v>26.78</v>
      </c>
      <c r="AK1301" s="26">
        <f>INDEX(检修、备用和必开!I:I,MATCH(统调负荷!$C1301,检修、备用和必开!$A:$A,0))</f>
        <v>7048.7582548339</v>
      </c>
    </row>
    <row r="1302" ht="13.8" spans="1:37">
      <c r="A1302" s="26">
        <f t="shared" si="284"/>
        <v>2</v>
      </c>
      <c r="B1302" s="26">
        <f t="shared" si="285"/>
        <v>13</v>
      </c>
      <c r="C1302" t="s">
        <v>35</v>
      </c>
      <c r="D1302" s="75">
        <v>0.541666666666667</v>
      </c>
      <c r="E1302" s="26">
        <v>85010</v>
      </c>
      <c r="F1302" s="26">
        <v>40904.99</v>
      </c>
      <c r="G1302" s="26">
        <v>13766</v>
      </c>
      <c r="H1302" s="26">
        <v>19892.7</v>
      </c>
      <c r="I1302" s="26">
        <v>11853</v>
      </c>
      <c r="J1302" s="26">
        <v>-1406.69</v>
      </c>
      <c r="K1302" s="26">
        <f t="shared" si="283"/>
        <v>36514.99</v>
      </c>
      <c r="L1302" s="27">
        <f t="shared" si="286"/>
        <v>1.85949934533735</v>
      </c>
      <c r="M1302" s="75">
        <v>0.541666666666667</v>
      </c>
      <c r="N1302" s="26">
        <v>86255</v>
      </c>
      <c r="O1302" s="26">
        <v>46256.27</v>
      </c>
      <c r="P1302" s="26">
        <v>11427.2</v>
      </c>
      <c r="Q1302" s="26">
        <v>18587.6</v>
      </c>
      <c r="R1302" s="26">
        <v>11408.8</v>
      </c>
      <c r="S1302" s="26">
        <v>-1424.87</v>
      </c>
      <c r="T1302" s="26">
        <f t="shared" si="287"/>
        <v>41866.27</v>
      </c>
      <c r="U1302" s="27">
        <f t="shared" si="288"/>
        <v>1.3425189322977</v>
      </c>
      <c r="V1302" s="26">
        <f>INDEX(检修、备用和必开!B:B,MATCH(统调负荷!$C1302,检修、备用和必开!$A:$A,0))</f>
        <v>25612.8</v>
      </c>
      <c r="W1302" s="26">
        <f>INDEX(检修、备用和必开!C:C,MATCH(统调负荷!$C1302,检修、备用和必开!$A:$A,0))</f>
        <v>0</v>
      </c>
      <c r="X1302" s="26">
        <f>INDEX(检修、备用和必开!D:D,MATCH(统调负荷!$C1302,检修、备用和必开!$A:$A,0))</f>
        <v>8710</v>
      </c>
      <c r="Y1302" s="26">
        <f>INDEX(检修、备用和必开!E:E,MATCH(统调负荷!$C1302,检修、备用和必开!$A:$A,0))</f>
        <v>4390</v>
      </c>
      <c r="Z1302" s="26">
        <f>INDEX(检修、备用和必开!F:F,MATCH(统调负荷!$C1302,检修、备用和必开!$A:$A,0))</f>
        <v>980</v>
      </c>
      <c r="AA1302" s="26">
        <f t="shared" si="289"/>
        <v>67899.6</v>
      </c>
      <c r="AB1302" s="26">
        <v>326.5</v>
      </c>
      <c r="AC1302" s="26">
        <v>356.45</v>
      </c>
      <c r="AD1302" s="76">
        <f t="shared" si="290"/>
        <v>45671.5416666667</v>
      </c>
      <c r="AE1302" s="27">
        <f t="shared" si="291"/>
        <v>1245</v>
      </c>
      <c r="AF1302" s="27">
        <f t="shared" si="292"/>
        <v>5351.28</v>
      </c>
      <c r="AG1302" s="27">
        <f t="shared" si="293"/>
        <v>-2338.8</v>
      </c>
      <c r="AH1302" s="27">
        <f t="shared" si="294"/>
        <v>-1305.1</v>
      </c>
      <c r="AI1302" s="27">
        <f t="shared" si="295"/>
        <v>-444.200000000001</v>
      </c>
      <c r="AJ1302" s="27">
        <f t="shared" si="296"/>
        <v>-18.1799999999998</v>
      </c>
      <c r="AK1302" s="26">
        <f>INDEX(检修、备用和必开!I:I,MATCH(统调负荷!$C1302,检修、备用和必开!$A:$A,0))</f>
        <v>7048.7582548339</v>
      </c>
    </row>
    <row r="1303" ht="13.8" spans="1:37">
      <c r="A1303" s="26">
        <f t="shared" si="284"/>
        <v>2</v>
      </c>
      <c r="B1303" s="26">
        <f t="shared" si="285"/>
        <v>13</v>
      </c>
      <c r="C1303" t="s">
        <v>35</v>
      </c>
      <c r="D1303" s="75">
        <v>0.552083333333333</v>
      </c>
      <c r="E1303" s="26">
        <v>86025</v>
      </c>
      <c r="F1303" s="26">
        <v>41363.1</v>
      </c>
      <c r="G1303" s="26">
        <v>13766</v>
      </c>
      <c r="H1303" s="26">
        <v>20467.6</v>
      </c>
      <c r="I1303" s="26">
        <v>11835</v>
      </c>
      <c r="J1303" s="26">
        <v>-1406.7</v>
      </c>
      <c r="K1303" s="26">
        <f t="shared" si="283"/>
        <v>36973.1</v>
      </c>
      <c r="L1303" s="27">
        <f t="shared" si="286"/>
        <v>1.83645948000032</v>
      </c>
      <c r="M1303" s="75">
        <v>0.552083333333333</v>
      </c>
      <c r="N1303" s="26">
        <v>87294</v>
      </c>
      <c r="O1303" s="26">
        <v>46756.66</v>
      </c>
      <c r="P1303" s="26">
        <v>10990.6</v>
      </c>
      <c r="Q1303" s="26">
        <v>19616.3</v>
      </c>
      <c r="R1303" s="26">
        <v>11282.8</v>
      </c>
      <c r="S1303" s="26">
        <v>-1352.36</v>
      </c>
      <c r="T1303" s="26">
        <f t="shared" si="287"/>
        <v>42366.66</v>
      </c>
      <c r="U1303" s="27">
        <f t="shared" si="288"/>
        <v>1.32936648559244</v>
      </c>
      <c r="V1303" s="26">
        <f>INDEX(检修、备用和必开!B:B,MATCH(统调负荷!$C1303,检修、备用和必开!$A:$A,0))</f>
        <v>25612.8</v>
      </c>
      <c r="W1303" s="26">
        <f>INDEX(检修、备用和必开!C:C,MATCH(统调负荷!$C1303,检修、备用和必开!$A:$A,0))</f>
        <v>0</v>
      </c>
      <c r="X1303" s="26">
        <f>INDEX(检修、备用和必开!D:D,MATCH(统调负荷!$C1303,检修、备用和必开!$A:$A,0))</f>
        <v>8710</v>
      </c>
      <c r="Y1303" s="26">
        <f>INDEX(检修、备用和必开!E:E,MATCH(统调负荷!$C1303,检修、备用和必开!$A:$A,0))</f>
        <v>4390</v>
      </c>
      <c r="Z1303" s="26">
        <f>INDEX(检修、备用和必开!F:F,MATCH(统调负荷!$C1303,检修、备用和必开!$A:$A,0))</f>
        <v>980</v>
      </c>
      <c r="AA1303" s="26">
        <f t="shared" si="289"/>
        <v>67899.6</v>
      </c>
      <c r="AB1303" s="26">
        <v>325.38</v>
      </c>
      <c r="AC1303" s="26">
        <v>347.16</v>
      </c>
      <c r="AD1303" s="76">
        <f t="shared" si="290"/>
        <v>45671.5520833333</v>
      </c>
      <c r="AE1303" s="27">
        <f t="shared" si="291"/>
        <v>1269</v>
      </c>
      <c r="AF1303" s="27">
        <f t="shared" si="292"/>
        <v>5393.56</v>
      </c>
      <c r="AG1303" s="27">
        <f t="shared" si="293"/>
        <v>-2775.4</v>
      </c>
      <c r="AH1303" s="27">
        <f t="shared" si="294"/>
        <v>-851.299999999999</v>
      </c>
      <c r="AI1303" s="27">
        <f t="shared" si="295"/>
        <v>-552.200000000001</v>
      </c>
      <c r="AJ1303" s="27">
        <f t="shared" si="296"/>
        <v>54.3400000000001</v>
      </c>
      <c r="AK1303" s="26">
        <f>INDEX(检修、备用和必开!I:I,MATCH(统调负荷!$C1303,检修、备用和必开!$A:$A,0))</f>
        <v>7048.7582548339</v>
      </c>
    </row>
    <row r="1304" ht="13.8" spans="1:37">
      <c r="A1304" s="26">
        <f t="shared" si="284"/>
        <v>2</v>
      </c>
      <c r="B1304" s="26">
        <f t="shared" si="285"/>
        <v>13</v>
      </c>
      <c r="C1304" t="s">
        <v>35</v>
      </c>
      <c r="D1304" s="75">
        <v>0.5625</v>
      </c>
      <c r="E1304" s="26">
        <v>88055</v>
      </c>
      <c r="F1304" s="26">
        <v>42614.39</v>
      </c>
      <c r="G1304" s="26">
        <v>13766</v>
      </c>
      <c r="H1304" s="26">
        <v>21315.1</v>
      </c>
      <c r="I1304" s="26">
        <v>11766</v>
      </c>
      <c r="J1304" s="26">
        <v>-1406.49</v>
      </c>
      <c r="K1304" s="26">
        <f t="shared" si="283"/>
        <v>38224.39</v>
      </c>
      <c r="L1304" s="27">
        <f t="shared" si="286"/>
        <v>1.77634227779698</v>
      </c>
      <c r="M1304" s="75">
        <v>0.5625</v>
      </c>
      <c r="N1304" s="26">
        <v>89033.3</v>
      </c>
      <c r="O1304" s="26">
        <v>48016.01</v>
      </c>
      <c r="P1304" s="26">
        <v>11205.9</v>
      </c>
      <c r="Q1304" s="26">
        <v>20138.6</v>
      </c>
      <c r="R1304" s="26">
        <v>11015.9</v>
      </c>
      <c r="S1304" s="26">
        <v>-1343.11</v>
      </c>
      <c r="T1304" s="26">
        <f t="shared" si="287"/>
        <v>43626.01</v>
      </c>
      <c r="U1304" s="27">
        <f t="shared" si="288"/>
        <v>1.29737822963577</v>
      </c>
      <c r="V1304" s="26">
        <f>INDEX(检修、备用和必开!B:B,MATCH(统调负荷!$C1304,检修、备用和必开!$A:$A,0))</f>
        <v>25612.8</v>
      </c>
      <c r="W1304" s="26">
        <f>INDEX(检修、备用和必开!C:C,MATCH(统调负荷!$C1304,检修、备用和必开!$A:$A,0))</f>
        <v>0</v>
      </c>
      <c r="X1304" s="26">
        <f>INDEX(检修、备用和必开!D:D,MATCH(统调负荷!$C1304,检修、备用和必开!$A:$A,0))</f>
        <v>8710</v>
      </c>
      <c r="Y1304" s="26">
        <f>INDEX(检修、备用和必开!E:E,MATCH(统调负荷!$C1304,检修、备用和必开!$A:$A,0))</f>
        <v>4390</v>
      </c>
      <c r="Z1304" s="26">
        <f>INDEX(检修、备用和必开!F:F,MATCH(统调负荷!$C1304,检修、备用和必开!$A:$A,0))</f>
        <v>980</v>
      </c>
      <c r="AA1304" s="26">
        <f t="shared" si="289"/>
        <v>67899.6</v>
      </c>
      <c r="AB1304" s="26">
        <v>341.44</v>
      </c>
      <c r="AC1304" s="26">
        <v>443.51</v>
      </c>
      <c r="AD1304" s="76">
        <f t="shared" si="290"/>
        <v>45671.5625</v>
      </c>
      <c r="AE1304" s="27">
        <f t="shared" si="291"/>
        <v>978.300000000003</v>
      </c>
      <c r="AF1304" s="27">
        <f t="shared" si="292"/>
        <v>5401.62</v>
      </c>
      <c r="AG1304" s="27">
        <f t="shared" si="293"/>
        <v>-2560.1</v>
      </c>
      <c r="AH1304" s="27">
        <f t="shared" si="294"/>
        <v>-1176.5</v>
      </c>
      <c r="AI1304" s="27">
        <f t="shared" si="295"/>
        <v>-750.1</v>
      </c>
      <c r="AJ1304" s="27">
        <f t="shared" si="296"/>
        <v>63.3800000000001</v>
      </c>
      <c r="AK1304" s="26">
        <f>INDEX(检修、备用和必开!I:I,MATCH(统调负荷!$C1304,检修、备用和必开!$A:$A,0))</f>
        <v>7048.7582548339</v>
      </c>
    </row>
    <row r="1305" ht="13.8" spans="1:37">
      <c r="A1305" s="26">
        <f t="shared" si="284"/>
        <v>2</v>
      </c>
      <c r="B1305" s="26">
        <f t="shared" si="285"/>
        <v>13</v>
      </c>
      <c r="C1305" t="s">
        <v>35</v>
      </c>
      <c r="D1305" s="75">
        <v>0.572916666666667</v>
      </c>
      <c r="E1305" s="26">
        <v>91500</v>
      </c>
      <c r="F1305" s="26">
        <v>46096.39</v>
      </c>
      <c r="G1305" s="26">
        <v>13766</v>
      </c>
      <c r="H1305" s="26">
        <v>21409.1</v>
      </c>
      <c r="I1305" s="26">
        <v>11635</v>
      </c>
      <c r="J1305" s="26">
        <v>-1406.49</v>
      </c>
      <c r="K1305" s="26">
        <f t="shared" si="283"/>
        <v>41706.39</v>
      </c>
      <c r="L1305" s="27">
        <f t="shared" si="286"/>
        <v>1.62803829341259</v>
      </c>
      <c r="M1305" s="75">
        <v>0.572916666666667</v>
      </c>
      <c r="N1305" s="26">
        <v>91705.5</v>
      </c>
      <c r="O1305" s="26">
        <v>49992.56</v>
      </c>
      <c r="P1305" s="26">
        <v>10708.2</v>
      </c>
      <c r="Q1305" s="26">
        <v>21498.6</v>
      </c>
      <c r="R1305" s="26">
        <v>10874.7</v>
      </c>
      <c r="S1305" s="26">
        <v>-1368.56</v>
      </c>
      <c r="T1305" s="26">
        <f t="shared" si="287"/>
        <v>45602.56</v>
      </c>
      <c r="U1305" s="27">
        <f t="shared" si="288"/>
        <v>1.25016386633221</v>
      </c>
      <c r="V1305" s="26">
        <f>INDEX(检修、备用和必开!B:B,MATCH(统调负荷!$C1305,检修、备用和必开!$A:$A,0))</f>
        <v>25612.8</v>
      </c>
      <c r="W1305" s="26">
        <f>INDEX(检修、备用和必开!C:C,MATCH(统调负荷!$C1305,检修、备用和必开!$A:$A,0))</f>
        <v>0</v>
      </c>
      <c r="X1305" s="26">
        <f>INDEX(检修、备用和必开!D:D,MATCH(统调负荷!$C1305,检修、备用和必开!$A:$A,0))</f>
        <v>8710</v>
      </c>
      <c r="Y1305" s="26">
        <f>INDEX(检修、备用和必开!E:E,MATCH(统调负荷!$C1305,检修、备用和必开!$A:$A,0))</f>
        <v>4390</v>
      </c>
      <c r="Z1305" s="26">
        <f>INDEX(检修、备用和必开!F:F,MATCH(统调负荷!$C1305,检修、备用和必开!$A:$A,0))</f>
        <v>980</v>
      </c>
      <c r="AA1305" s="26">
        <f t="shared" si="289"/>
        <v>67899.6</v>
      </c>
      <c r="AB1305" s="26">
        <v>372.28</v>
      </c>
      <c r="AC1305" s="26">
        <v>479.54</v>
      </c>
      <c r="AD1305" s="76">
        <f t="shared" si="290"/>
        <v>45671.5729166667</v>
      </c>
      <c r="AE1305" s="27">
        <f t="shared" si="291"/>
        <v>205.5</v>
      </c>
      <c r="AF1305" s="27">
        <f t="shared" si="292"/>
        <v>3896.17</v>
      </c>
      <c r="AG1305" s="27">
        <f t="shared" si="293"/>
        <v>-3057.8</v>
      </c>
      <c r="AH1305" s="27">
        <f t="shared" si="294"/>
        <v>89.5</v>
      </c>
      <c r="AI1305" s="27">
        <f t="shared" si="295"/>
        <v>-760.299999999999</v>
      </c>
      <c r="AJ1305" s="27">
        <f t="shared" si="296"/>
        <v>37.9300000000001</v>
      </c>
      <c r="AK1305" s="26">
        <f>INDEX(检修、备用和必开!I:I,MATCH(统调负荷!$C1305,检修、备用和必开!$A:$A,0))</f>
        <v>7048.7582548339</v>
      </c>
    </row>
    <row r="1306" ht="13.8" spans="1:37">
      <c r="A1306" s="26">
        <f t="shared" si="284"/>
        <v>2</v>
      </c>
      <c r="B1306" s="26">
        <f t="shared" si="285"/>
        <v>14</v>
      </c>
      <c r="C1306" t="s">
        <v>35</v>
      </c>
      <c r="D1306" s="75">
        <v>0.583333333333333</v>
      </c>
      <c r="E1306" s="26">
        <v>91500</v>
      </c>
      <c r="F1306" s="26">
        <v>46174.39</v>
      </c>
      <c r="G1306" s="26">
        <v>13766</v>
      </c>
      <c r="H1306" s="26">
        <v>21496.1</v>
      </c>
      <c r="I1306" s="26">
        <v>11470</v>
      </c>
      <c r="J1306" s="26">
        <v>-1406.49</v>
      </c>
      <c r="K1306" s="26">
        <f t="shared" si="283"/>
        <v>41784.39</v>
      </c>
      <c r="L1306" s="27">
        <f t="shared" si="286"/>
        <v>1.62499919228209</v>
      </c>
      <c r="M1306" s="75">
        <v>0.583333333333333</v>
      </c>
      <c r="N1306" s="26">
        <v>91838.6</v>
      </c>
      <c r="O1306" s="26">
        <v>49997.47</v>
      </c>
      <c r="P1306" s="26">
        <v>11075</v>
      </c>
      <c r="Q1306" s="26">
        <v>21345.9</v>
      </c>
      <c r="R1306" s="26">
        <v>10806.8</v>
      </c>
      <c r="S1306" s="26">
        <v>-1386.57</v>
      </c>
      <c r="T1306" s="26">
        <f t="shared" si="287"/>
        <v>45607.47</v>
      </c>
      <c r="U1306" s="27">
        <f t="shared" si="288"/>
        <v>1.25005085840706</v>
      </c>
      <c r="V1306" s="26">
        <f>INDEX(检修、备用和必开!B:B,MATCH(统调负荷!$C1306,检修、备用和必开!$A:$A,0))</f>
        <v>25612.8</v>
      </c>
      <c r="W1306" s="26">
        <f>INDEX(检修、备用和必开!C:C,MATCH(统调负荷!$C1306,检修、备用和必开!$A:$A,0))</f>
        <v>0</v>
      </c>
      <c r="X1306" s="26">
        <f>INDEX(检修、备用和必开!D:D,MATCH(统调负荷!$C1306,检修、备用和必开!$A:$A,0))</f>
        <v>8710</v>
      </c>
      <c r="Y1306" s="26">
        <f>INDEX(检修、备用和必开!E:E,MATCH(统调负荷!$C1306,检修、备用和必开!$A:$A,0))</f>
        <v>4390</v>
      </c>
      <c r="Z1306" s="26">
        <f>INDEX(检修、备用和必开!F:F,MATCH(统调负荷!$C1306,检修、备用和必开!$A:$A,0))</f>
        <v>980</v>
      </c>
      <c r="AA1306" s="26">
        <f t="shared" si="289"/>
        <v>67899.6</v>
      </c>
      <c r="AB1306" s="26">
        <v>369.18</v>
      </c>
      <c r="AC1306" s="26">
        <v>415.17</v>
      </c>
      <c r="AD1306" s="76">
        <f t="shared" si="290"/>
        <v>45671.5833333333</v>
      </c>
      <c r="AE1306" s="27">
        <f t="shared" si="291"/>
        <v>338.600000000006</v>
      </c>
      <c r="AF1306" s="27">
        <f t="shared" si="292"/>
        <v>3823.08</v>
      </c>
      <c r="AG1306" s="27">
        <f t="shared" si="293"/>
        <v>-2691</v>
      </c>
      <c r="AH1306" s="27">
        <f t="shared" si="294"/>
        <v>-150.199999999997</v>
      </c>
      <c r="AI1306" s="27">
        <f t="shared" si="295"/>
        <v>-663.200000000001</v>
      </c>
      <c r="AJ1306" s="27">
        <f t="shared" si="296"/>
        <v>19.9200000000001</v>
      </c>
      <c r="AK1306" s="26">
        <f>INDEX(检修、备用和必开!I:I,MATCH(统调负荷!$C1306,检修、备用和必开!$A:$A,0))</f>
        <v>7048.7582548339</v>
      </c>
    </row>
    <row r="1307" ht="13.8" spans="1:37">
      <c r="A1307" s="26">
        <f t="shared" si="284"/>
        <v>2</v>
      </c>
      <c r="B1307" s="26">
        <f t="shared" si="285"/>
        <v>14</v>
      </c>
      <c r="C1307" t="s">
        <v>35</v>
      </c>
      <c r="D1307" s="75">
        <v>0.59375</v>
      </c>
      <c r="E1307" s="26">
        <v>90710</v>
      </c>
      <c r="F1307" s="26">
        <v>45508.79</v>
      </c>
      <c r="G1307" s="26">
        <v>14039</v>
      </c>
      <c r="H1307" s="26">
        <v>21309.7</v>
      </c>
      <c r="I1307" s="26">
        <v>11259</v>
      </c>
      <c r="J1307" s="26">
        <v>-1406.49</v>
      </c>
      <c r="K1307" s="26">
        <f t="shared" si="283"/>
        <v>41118.79</v>
      </c>
      <c r="L1307" s="27">
        <f t="shared" si="286"/>
        <v>1.65130345518436</v>
      </c>
      <c r="M1307" s="75">
        <v>0.59375</v>
      </c>
      <c r="N1307" s="26">
        <v>90865.2</v>
      </c>
      <c r="O1307" s="26">
        <v>49313.88</v>
      </c>
      <c r="P1307" s="26">
        <v>10937.9</v>
      </c>
      <c r="Q1307" s="26">
        <v>21422.7</v>
      </c>
      <c r="R1307" s="26">
        <v>10545.8</v>
      </c>
      <c r="S1307" s="26">
        <v>-1355.08</v>
      </c>
      <c r="T1307" s="26">
        <f t="shared" si="287"/>
        <v>44923.88</v>
      </c>
      <c r="U1307" s="27">
        <f t="shared" si="288"/>
        <v>1.26598336722982</v>
      </c>
      <c r="V1307" s="26">
        <f>INDEX(检修、备用和必开!B:B,MATCH(统调负荷!$C1307,检修、备用和必开!$A:$A,0))</f>
        <v>25612.8</v>
      </c>
      <c r="W1307" s="26">
        <f>INDEX(检修、备用和必开!C:C,MATCH(统调负荷!$C1307,检修、备用和必开!$A:$A,0))</f>
        <v>0</v>
      </c>
      <c r="X1307" s="26">
        <f>INDEX(检修、备用和必开!D:D,MATCH(统调负荷!$C1307,检修、备用和必开!$A:$A,0))</f>
        <v>8710</v>
      </c>
      <c r="Y1307" s="26">
        <f>INDEX(检修、备用和必开!E:E,MATCH(统调负荷!$C1307,检修、备用和必开!$A:$A,0))</f>
        <v>4390</v>
      </c>
      <c r="Z1307" s="26">
        <f>INDEX(检修、备用和必开!F:F,MATCH(统调负荷!$C1307,检修、备用和必开!$A:$A,0))</f>
        <v>980</v>
      </c>
      <c r="AA1307" s="26">
        <f t="shared" si="289"/>
        <v>67899.6</v>
      </c>
      <c r="AB1307" s="26">
        <v>360.77</v>
      </c>
      <c r="AC1307" s="26">
        <v>394.77</v>
      </c>
      <c r="AD1307" s="76">
        <f t="shared" si="290"/>
        <v>45671.59375</v>
      </c>
      <c r="AE1307" s="27">
        <f t="shared" si="291"/>
        <v>155.199999999997</v>
      </c>
      <c r="AF1307" s="27">
        <f t="shared" si="292"/>
        <v>3805.09</v>
      </c>
      <c r="AG1307" s="27">
        <f t="shared" si="293"/>
        <v>-3101.1</v>
      </c>
      <c r="AH1307" s="27">
        <f t="shared" si="294"/>
        <v>113</v>
      </c>
      <c r="AI1307" s="27">
        <f t="shared" si="295"/>
        <v>-713.200000000001</v>
      </c>
      <c r="AJ1307" s="27">
        <f t="shared" si="296"/>
        <v>51.4100000000001</v>
      </c>
      <c r="AK1307" s="26">
        <f>INDEX(检修、备用和必开!I:I,MATCH(统调负荷!$C1307,检修、备用和必开!$A:$A,0))</f>
        <v>7048.7582548339</v>
      </c>
    </row>
    <row r="1308" ht="13.8" spans="1:37">
      <c r="A1308" s="26">
        <f t="shared" si="284"/>
        <v>2</v>
      </c>
      <c r="B1308" s="26">
        <f t="shared" si="285"/>
        <v>14</v>
      </c>
      <c r="C1308" t="s">
        <v>35</v>
      </c>
      <c r="D1308" s="75">
        <v>0.604166666666667</v>
      </c>
      <c r="E1308" s="26">
        <v>90485</v>
      </c>
      <c r="F1308" s="26">
        <v>45142.49</v>
      </c>
      <c r="G1308" s="26">
        <v>14599</v>
      </c>
      <c r="H1308" s="26">
        <v>21162</v>
      </c>
      <c r="I1308" s="26">
        <v>10988</v>
      </c>
      <c r="J1308" s="26">
        <v>-1406.49</v>
      </c>
      <c r="K1308" s="26">
        <f t="shared" si="283"/>
        <v>40752.49</v>
      </c>
      <c r="L1308" s="27">
        <f t="shared" si="286"/>
        <v>1.66614604408221</v>
      </c>
      <c r="M1308" s="75">
        <v>0.604166666666667</v>
      </c>
      <c r="N1308" s="26">
        <v>91063.9</v>
      </c>
      <c r="O1308" s="26">
        <v>49579.62</v>
      </c>
      <c r="P1308" s="26">
        <v>11313.2</v>
      </c>
      <c r="Q1308" s="26">
        <v>21275.5</v>
      </c>
      <c r="R1308" s="26">
        <v>10231.9</v>
      </c>
      <c r="S1308" s="26">
        <v>-1336.32</v>
      </c>
      <c r="T1308" s="26">
        <f t="shared" si="287"/>
        <v>45189.62</v>
      </c>
      <c r="U1308" s="27">
        <f t="shared" si="288"/>
        <v>1.25974171988597</v>
      </c>
      <c r="V1308" s="26">
        <f>INDEX(检修、备用和必开!B:B,MATCH(统调负荷!$C1308,检修、备用和必开!$A:$A,0))</f>
        <v>25612.8</v>
      </c>
      <c r="W1308" s="26">
        <f>INDEX(检修、备用和必开!C:C,MATCH(统调负荷!$C1308,检修、备用和必开!$A:$A,0))</f>
        <v>0</v>
      </c>
      <c r="X1308" s="26">
        <f>INDEX(检修、备用和必开!D:D,MATCH(统调负荷!$C1308,检修、备用和必开!$A:$A,0))</f>
        <v>8710</v>
      </c>
      <c r="Y1308" s="26">
        <f>INDEX(检修、备用和必开!E:E,MATCH(统调负荷!$C1308,检修、备用和必开!$A:$A,0))</f>
        <v>4390</v>
      </c>
      <c r="Z1308" s="26">
        <f>INDEX(检修、备用和必开!F:F,MATCH(统调负荷!$C1308,检修、备用和必开!$A:$A,0))</f>
        <v>980</v>
      </c>
      <c r="AA1308" s="26">
        <f t="shared" si="289"/>
        <v>67899.6</v>
      </c>
      <c r="AB1308" s="26">
        <v>358.62</v>
      </c>
      <c r="AC1308" s="26">
        <v>414.33</v>
      </c>
      <c r="AD1308" s="76">
        <f t="shared" si="290"/>
        <v>45671.6041666667</v>
      </c>
      <c r="AE1308" s="27">
        <f t="shared" si="291"/>
        <v>578.899999999994</v>
      </c>
      <c r="AF1308" s="27">
        <f t="shared" si="292"/>
        <v>4437.13</v>
      </c>
      <c r="AG1308" s="27">
        <f t="shared" si="293"/>
        <v>-3285.8</v>
      </c>
      <c r="AH1308" s="27">
        <f t="shared" si="294"/>
        <v>113.5</v>
      </c>
      <c r="AI1308" s="27">
        <f t="shared" si="295"/>
        <v>-756.1</v>
      </c>
      <c r="AJ1308" s="27">
        <f t="shared" si="296"/>
        <v>70.1700000000001</v>
      </c>
      <c r="AK1308" s="26">
        <f>INDEX(检修、备用和必开!I:I,MATCH(统调负荷!$C1308,检修、备用和必开!$A:$A,0))</f>
        <v>7048.7582548339</v>
      </c>
    </row>
    <row r="1309" ht="13.8" spans="1:37">
      <c r="A1309" s="26">
        <f t="shared" si="284"/>
        <v>2</v>
      </c>
      <c r="B1309" s="26">
        <f t="shared" si="285"/>
        <v>14</v>
      </c>
      <c r="C1309" t="s">
        <v>35</v>
      </c>
      <c r="D1309" s="75">
        <v>0.614583333333333</v>
      </c>
      <c r="E1309" s="26">
        <v>90880</v>
      </c>
      <c r="F1309" s="26">
        <v>45914.49</v>
      </c>
      <c r="G1309" s="26">
        <v>14708</v>
      </c>
      <c r="H1309" s="26">
        <v>20994</v>
      </c>
      <c r="I1309" s="26">
        <v>10670</v>
      </c>
      <c r="J1309" s="26">
        <v>-1406.49</v>
      </c>
      <c r="K1309" s="26">
        <f t="shared" si="283"/>
        <v>41524.49</v>
      </c>
      <c r="L1309" s="27">
        <f t="shared" si="286"/>
        <v>1.63516999245505</v>
      </c>
      <c r="M1309" s="75">
        <v>0.614583333333333</v>
      </c>
      <c r="N1309" s="26">
        <v>91531.6</v>
      </c>
      <c r="O1309" s="26">
        <v>49762.53</v>
      </c>
      <c r="P1309" s="26">
        <v>12129.5</v>
      </c>
      <c r="Q1309" s="26">
        <v>21044.5</v>
      </c>
      <c r="R1309" s="26">
        <v>9987.12</v>
      </c>
      <c r="S1309" s="26">
        <v>-1392.05</v>
      </c>
      <c r="T1309" s="26">
        <f t="shared" si="287"/>
        <v>45372.53</v>
      </c>
      <c r="U1309" s="27">
        <f t="shared" si="288"/>
        <v>1.25548120622316</v>
      </c>
      <c r="V1309" s="26">
        <f>INDEX(检修、备用和必开!B:B,MATCH(统调负荷!$C1309,检修、备用和必开!$A:$A,0))</f>
        <v>25612.8</v>
      </c>
      <c r="W1309" s="26">
        <f>INDEX(检修、备用和必开!C:C,MATCH(统调负荷!$C1309,检修、备用和必开!$A:$A,0))</f>
        <v>0</v>
      </c>
      <c r="X1309" s="26">
        <f>INDEX(检修、备用和必开!D:D,MATCH(统调负荷!$C1309,检修、备用和必开!$A:$A,0))</f>
        <v>8710</v>
      </c>
      <c r="Y1309" s="26">
        <f>INDEX(检修、备用和必开!E:E,MATCH(统调负荷!$C1309,检修、备用和必开!$A:$A,0))</f>
        <v>4390</v>
      </c>
      <c r="Z1309" s="26">
        <f>INDEX(检修、备用和必开!F:F,MATCH(统调负荷!$C1309,检修、备用和必开!$A:$A,0))</f>
        <v>980</v>
      </c>
      <c r="AA1309" s="26">
        <f t="shared" si="289"/>
        <v>67899.6</v>
      </c>
      <c r="AB1309" s="26">
        <v>357.56</v>
      </c>
      <c r="AC1309" s="26">
        <v>404.66</v>
      </c>
      <c r="AD1309" s="76">
        <f t="shared" si="290"/>
        <v>45671.6145833333</v>
      </c>
      <c r="AE1309" s="27">
        <f t="shared" si="291"/>
        <v>651.600000000006</v>
      </c>
      <c r="AF1309" s="27">
        <f t="shared" si="292"/>
        <v>3848.04</v>
      </c>
      <c r="AG1309" s="27">
        <f t="shared" si="293"/>
        <v>-2578.5</v>
      </c>
      <c r="AH1309" s="27">
        <f t="shared" si="294"/>
        <v>50.5</v>
      </c>
      <c r="AI1309" s="27">
        <f t="shared" si="295"/>
        <v>-682.879999999999</v>
      </c>
      <c r="AJ1309" s="27">
        <f t="shared" si="296"/>
        <v>14.4400000000001</v>
      </c>
      <c r="AK1309" s="26">
        <f>INDEX(检修、备用和必开!I:I,MATCH(统调负荷!$C1309,检修、备用和必开!$A:$A,0))</f>
        <v>7048.7582548339</v>
      </c>
    </row>
    <row r="1310" ht="13.8" spans="1:37">
      <c r="A1310" s="26">
        <f t="shared" si="284"/>
        <v>2</v>
      </c>
      <c r="B1310" s="26">
        <f t="shared" si="285"/>
        <v>15</v>
      </c>
      <c r="C1310" t="s">
        <v>35</v>
      </c>
      <c r="D1310" s="75">
        <v>0.625</v>
      </c>
      <c r="E1310" s="26">
        <v>91500</v>
      </c>
      <c r="F1310" s="26">
        <v>46901</v>
      </c>
      <c r="G1310" s="26">
        <v>14813</v>
      </c>
      <c r="H1310" s="26">
        <v>20859.7</v>
      </c>
      <c r="I1310" s="26">
        <v>10333</v>
      </c>
      <c r="J1310" s="26">
        <v>-1406.7</v>
      </c>
      <c r="K1310" s="26">
        <f t="shared" si="283"/>
        <v>42511</v>
      </c>
      <c r="L1310" s="27">
        <f t="shared" si="286"/>
        <v>1.59722424784173</v>
      </c>
      <c r="M1310" s="75">
        <v>0.625</v>
      </c>
      <c r="N1310" s="26">
        <v>92602.8</v>
      </c>
      <c r="O1310" s="26">
        <v>50995</v>
      </c>
      <c r="P1310" s="26">
        <v>12282.5</v>
      </c>
      <c r="Q1310" s="26">
        <v>21041</v>
      </c>
      <c r="R1310" s="26">
        <v>9630.95</v>
      </c>
      <c r="S1310" s="26">
        <v>-1346.65</v>
      </c>
      <c r="T1310" s="26">
        <f t="shared" si="287"/>
        <v>46605</v>
      </c>
      <c r="U1310" s="27">
        <f t="shared" si="288"/>
        <v>1.22750790924704</v>
      </c>
      <c r="V1310" s="26">
        <f>INDEX(检修、备用和必开!B:B,MATCH(统调负荷!$C1310,检修、备用和必开!$A:$A,0))</f>
        <v>25612.8</v>
      </c>
      <c r="W1310" s="26">
        <f>INDEX(检修、备用和必开!C:C,MATCH(统调负荷!$C1310,检修、备用和必开!$A:$A,0))</f>
        <v>0</v>
      </c>
      <c r="X1310" s="26">
        <f>INDEX(检修、备用和必开!D:D,MATCH(统调负荷!$C1310,检修、备用和必开!$A:$A,0))</f>
        <v>8710</v>
      </c>
      <c r="Y1310" s="26">
        <f>INDEX(检修、备用和必开!E:E,MATCH(统调负荷!$C1310,检修、备用和必开!$A:$A,0))</f>
        <v>4390</v>
      </c>
      <c r="Z1310" s="26">
        <f>INDEX(检修、备用和必开!F:F,MATCH(统调负荷!$C1310,检修、备用和必开!$A:$A,0))</f>
        <v>980</v>
      </c>
      <c r="AA1310" s="26">
        <f t="shared" si="289"/>
        <v>67899.6</v>
      </c>
      <c r="AB1310" s="26">
        <v>360.91</v>
      </c>
      <c r="AC1310" s="26">
        <v>414.44</v>
      </c>
      <c r="AD1310" s="76">
        <f t="shared" si="290"/>
        <v>45671.625</v>
      </c>
      <c r="AE1310" s="27">
        <f t="shared" si="291"/>
        <v>1102.8</v>
      </c>
      <c r="AF1310" s="27">
        <f t="shared" si="292"/>
        <v>4094</v>
      </c>
      <c r="AG1310" s="27">
        <f t="shared" si="293"/>
        <v>-2530.5</v>
      </c>
      <c r="AH1310" s="27">
        <f t="shared" si="294"/>
        <v>181.299999999999</v>
      </c>
      <c r="AI1310" s="27">
        <f t="shared" si="295"/>
        <v>-702.049999999999</v>
      </c>
      <c r="AJ1310" s="27">
        <f t="shared" si="296"/>
        <v>60.05</v>
      </c>
      <c r="AK1310" s="26">
        <f>INDEX(检修、备用和必开!I:I,MATCH(统调负荷!$C1310,检修、备用和必开!$A:$A,0))</f>
        <v>7048.7582548339</v>
      </c>
    </row>
    <row r="1311" ht="13.8" spans="1:37">
      <c r="A1311" s="26">
        <f t="shared" si="284"/>
        <v>2</v>
      </c>
      <c r="B1311" s="26">
        <f t="shared" si="285"/>
        <v>15</v>
      </c>
      <c r="C1311" t="s">
        <v>35</v>
      </c>
      <c r="D1311" s="75">
        <v>0.635416666666667</v>
      </c>
      <c r="E1311" s="26">
        <v>92460</v>
      </c>
      <c r="F1311" s="26">
        <v>48380.7</v>
      </c>
      <c r="G1311" s="26">
        <v>14824</v>
      </c>
      <c r="H1311" s="26">
        <v>20697.8</v>
      </c>
      <c r="I1311" s="26">
        <v>9964</v>
      </c>
      <c r="J1311" s="26">
        <v>-1406.5</v>
      </c>
      <c r="K1311" s="26">
        <f t="shared" si="283"/>
        <v>43990.7</v>
      </c>
      <c r="L1311" s="27">
        <f t="shared" si="286"/>
        <v>1.54349896682708</v>
      </c>
      <c r="M1311" s="75">
        <v>0.635416666666667</v>
      </c>
      <c r="N1311" s="26">
        <v>92685.6</v>
      </c>
      <c r="O1311" s="26">
        <v>51301.22</v>
      </c>
      <c r="P1311" s="26">
        <v>12972.9</v>
      </c>
      <c r="Q1311" s="26">
        <v>20436.2</v>
      </c>
      <c r="R1311" s="26">
        <v>9307.78</v>
      </c>
      <c r="S1311" s="26">
        <v>-1332.5</v>
      </c>
      <c r="T1311" s="26">
        <f t="shared" si="287"/>
        <v>46911.22</v>
      </c>
      <c r="U1311" s="27">
        <f t="shared" si="288"/>
        <v>1.22074992242169</v>
      </c>
      <c r="V1311" s="26">
        <f>INDEX(检修、备用和必开!B:B,MATCH(统调负荷!$C1311,检修、备用和必开!$A:$A,0))</f>
        <v>25612.8</v>
      </c>
      <c r="W1311" s="26">
        <f>INDEX(检修、备用和必开!C:C,MATCH(统调负荷!$C1311,检修、备用和必开!$A:$A,0))</f>
        <v>0</v>
      </c>
      <c r="X1311" s="26">
        <f>INDEX(检修、备用和必开!D:D,MATCH(统调负荷!$C1311,检修、备用和必开!$A:$A,0))</f>
        <v>8710</v>
      </c>
      <c r="Y1311" s="26">
        <f>INDEX(检修、备用和必开!E:E,MATCH(统调负荷!$C1311,检修、备用和必开!$A:$A,0))</f>
        <v>4390</v>
      </c>
      <c r="Z1311" s="26">
        <f>INDEX(检修、备用和必开!F:F,MATCH(统调负荷!$C1311,检修、备用和必开!$A:$A,0))</f>
        <v>980</v>
      </c>
      <c r="AA1311" s="26">
        <f t="shared" si="289"/>
        <v>67899.6</v>
      </c>
      <c r="AB1311" s="26">
        <v>362.61</v>
      </c>
      <c r="AC1311" s="26">
        <v>547.73</v>
      </c>
      <c r="AD1311" s="76">
        <f t="shared" si="290"/>
        <v>45671.6354166667</v>
      </c>
      <c r="AE1311" s="27">
        <f t="shared" si="291"/>
        <v>225.600000000006</v>
      </c>
      <c r="AF1311" s="27">
        <f t="shared" si="292"/>
        <v>2920.52</v>
      </c>
      <c r="AG1311" s="27">
        <f t="shared" si="293"/>
        <v>-1851.1</v>
      </c>
      <c r="AH1311" s="27">
        <f t="shared" si="294"/>
        <v>-261.599999999999</v>
      </c>
      <c r="AI1311" s="27">
        <f t="shared" si="295"/>
        <v>-656.219999999999</v>
      </c>
      <c r="AJ1311" s="27">
        <f t="shared" si="296"/>
        <v>74</v>
      </c>
      <c r="AK1311" s="26">
        <f>INDEX(检修、备用和必开!I:I,MATCH(统调负荷!$C1311,检修、备用和必开!$A:$A,0))</f>
        <v>7048.7582548339</v>
      </c>
    </row>
    <row r="1312" ht="13.8" spans="1:37">
      <c r="A1312" s="26">
        <f t="shared" si="284"/>
        <v>2</v>
      </c>
      <c r="B1312" s="26">
        <f t="shared" si="285"/>
        <v>15</v>
      </c>
      <c r="C1312" t="s">
        <v>35</v>
      </c>
      <c r="D1312" s="75">
        <v>0.645833333333333</v>
      </c>
      <c r="E1312" s="26">
        <v>93475</v>
      </c>
      <c r="F1312" s="26">
        <v>48934.09</v>
      </c>
      <c r="G1312" s="26">
        <v>15446</v>
      </c>
      <c r="H1312" s="26">
        <v>20945.4</v>
      </c>
      <c r="I1312" s="26">
        <v>9556</v>
      </c>
      <c r="J1312" s="26">
        <v>-1406.49</v>
      </c>
      <c r="K1312" s="26">
        <f t="shared" si="283"/>
        <v>44544.09</v>
      </c>
      <c r="L1312" s="27">
        <f t="shared" si="286"/>
        <v>1.52432342876462</v>
      </c>
      <c r="M1312" s="75">
        <v>0.645833333333333</v>
      </c>
      <c r="N1312" s="26">
        <v>93742.9</v>
      </c>
      <c r="O1312" s="26">
        <v>52130.18</v>
      </c>
      <c r="P1312" s="26">
        <v>13490.8</v>
      </c>
      <c r="Q1312" s="26">
        <v>20371.6</v>
      </c>
      <c r="R1312" s="26">
        <v>9161.91</v>
      </c>
      <c r="S1312" s="26">
        <v>-1411.59</v>
      </c>
      <c r="T1312" s="26">
        <f t="shared" si="287"/>
        <v>47740.18</v>
      </c>
      <c r="U1312" s="27">
        <f t="shared" si="288"/>
        <v>1.2028234453814</v>
      </c>
      <c r="V1312" s="26">
        <f>INDEX(检修、备用和必开!B:B,MATCH(统调负荷!$C1312,检修、备用和必开!$A:$A,0))</f>
        <v>25612.8</v>
      </c>
      <c r="W1312" s="26">
        <f>INDEX(检修、备用和必开!C:C,MATCH(统调负荷!$C1312,检修、备用和必开!$A:$A,0))</f>
        <v>0</v>
      </c>
      <c r="X1312" s="26">
        <f>INDEX(检修、备用和必开!D:D,MATCH(统调负荷!$C1312,检修、备用和必开!$A:$A,0))</f>
        <v>8710</v>
      </c>
      <c r="Y1312" s="26">
        <f>INDEX(检修、备用和必开!E:E,MATCH(统调负荷!$C1312,检修、备用和必开!$A:$A,0))</f>
        <v>4390</v>
      </c>
      <c r="Z1312" s="26">
        <f>INDEX(检修、备用和必开!F:F,MATCH(统调负荷!$C1312,检修、备用和必开!$A:$A,0))</f>
        <v>980</v>
      </c>
      <c r="AA1312" s="26">
        <f t="shared" si="289"/>
        <v>67899.6</v>
      </c>
      <c r="AB1312" s="26">
        <v>364.28</v>
      </c>
      <c r="AC1312" s="26">
        <v>457.6</v>
      </c>
      <c r="AD1312" s="76">
        <f t="shared" si="290"/>
        <v>45671.6458333333</v>
      </c>
      <c r="AE1312" s="27">
        <f t="shared" si="291"/>
        <v>267.899999999994</v>
      </c>
      <c r="AF1312" s="27">
        <f t="shared" si="292"/>
        <v>3196.09</v>
      </c>
      <c r="AG1312" s="27">
        <f t="shared" si="293"/>
        <v>-1955.2</v>
      </c>
      <c r="AH1312" s="27">
        <f t="shared" si="294"/>
        <v>-573.800000000003</v>
      </c>
      <c r="AI1312" s="27">
        <f t="shared" si="295"/>
        <v>-394.09</v>
      </c>
      <c r="AJ1312" s="27">
        <f t="shared" si="296"/>
        <v>-5.09999999999991</v>
      </c>
      <c r="AK1312" s="26">
        <f>INDEX(检修、备用和必开!I:I,MATCH(统调负荷!$C1312,检修、备用和必开!$A:$A,0))</f>
        <v>7048.7582548339</v>
      </c>
    </row>
    <row r="1313" ht="13.8" spans="1:37">
      <c r="A1313" s="26">
        <f t="shared" si="284"/>
        <v>2</v>
      </c>
      <c r="B1313" s="26">
        <f t="shared" si="285"/>
        <v>15</v>
      </c>
      <c r="C1313" t="s">
        <v>35</v>
      </c>
      <c r="D1313" s="75">
        <v>0.65625</v>
      </c>
      <c r="E1313" s="26">
        <v>94775</v>
      </c>
      <c r="F1313" s="26">
        <v>50379.85</v>
      </c>
      <c r="G1313" s="26">
        <v>15819</v>
      </c>
      <c r="H1313" s="26">
        <v>20851.9</v>
      </c>
      <c r="I1313" s="26">
        <v>9131</v>
      </c>
      <c r="J1313" s="26">
        <v>-1406.75</v>
      </c>
      <c r="K1313" s="26">
        <f t="shared" si="283"/>
        <v>45989.85</v>
      </c>
      <c r="L1313" s="27">
        <f t="shared" si="286"/>
        <v>1.47640403262894</v>
      </c>
      <c r="M1313" s="75">
        <v>0.65625</v>
      </c>
      <c r="N1313" s="26">
        <v>95024.4</v>
      </c>
      <c r="O1313" s="26">
        <v>52828.56</v>
      </c>
      <c r="P1313" s="26">
        <v>14095.6</v>
      </c>
      <c r="Q1313" s="26">
        <v>20585.4</v>
      </c>
      <c r="R1313" s="26">
        <v>8895.24</v>
      </c>
      <c r="S1313" s="26">
        <v>-1380.4</v>
      </c>
      <c r="T1313" s="26">
        <f t="shared" si="287"/>
        <v>48438.56</v>
      </c>
      <c r="U1313" s="27">
        <f t="shared" si="288"/>
        <v>1.18812442518237</v>
      </c>
      <c r="V1313" s="26">
        <f>INDEX(检修、备用和必开!B:B,MATCH(统调负荷!$C1313,检修、备用和必开!$A:$A,0))</f>
        <v>25612.8</v>
      </c>
      <c r="W1313" s="26">
        <f>INDEX(检修、备用和必开!C:C,MATCH(统调负荷!$C1313,检修、备用和必开!$A:$A,0))</f>
        <v>0</v>
      </c>
      <c r="X1313" s="26">
        <f>INDEX(检修、备用和必开!D:D,MATCH(统调负荷!$C1313,检修、备用和必开!$A:$A,0))</f>
        <v>8710</v>
      </c>
      <c r="Y1313" s="26">
        <f>INDEX(检修、备用和必开!E:E,MATCH(统调负荷!$C1313,检修、备用和必开!$A:$A,0))</f>
        <v>4390</v>
      </c>
      <c r="Z1313" s="26">
        <f>INDEX(检修、备用和必开!F:F,MATCH(统调负荷!$C1313,检修、备用和必开!$A:$A,0))</f>
        <v>980</v>
      </c>
      <c r="AA1313" s="26">
        <f t="shared" si="289"/>
        <v>67899.6</v>
      </c>
      <c r="AB1313" s="26">
        <v>367.07</v>
      </c>
      <c r="AC1313" s="26">
        <v>479.71</v>
      </c>
      <c r="AD1313" s="76">
        <f t="shared" si="290"/>
        <v>45671.65625</v>
      </c>
      <c r="AE1313" s="27">
        <f t="shared" si="291"/>
        <v>249.399999999994</v>
      </c>
      <c r="AF1313" s="27">
        <f t="shared" si="292"/>
        <v>2448.71</v>
      </c>
      <c r="AG1313" s="27">
        <f t="shared" si="293"/>
        <v>-1723.4</v>
      </c>
      <c r="AH1313" s="27">
        <f t="shared" si="294"/>
        <v>-266.5</v>
      </c>
      <c r="AI1313" s="27">
        <f t="shared" si="295"/>
        <v>-235.76</v>
      </c>
      <c r="AJ1313" s="27">
        <f t="shared" si="296"/>
        <v>26.3499999999999</v>
      </c>
      <c r="AK1313" s="26">
        <f>INDEX(检修、备用和必开!I:I,MATCH(统调负荷!$C1313,检修、备用和必开!$A:$A,0))</f>
        <v>7048.7582548339</v>
      </c>
    </row>
    <row r="1314" ht="13.8" spans="1:37">
      <c r="A1314" s="26">
        <f t="shared" si="284"/>
        <v>2</v>
      </c>
      <c r="B1314" s="26">
        <f t="shared" si="285"/>
        <v>16</v>
      </c>
      <c r="C1314" t="s">
        <v>35</v>
      </c>
      <c r="D1314" s="75">
        <v>0.666666666666667</v>
      </c>
      <c r="E1314" s="26">
        <v>96300</v>
      </c>
      <c r="F1314" s="26">
        <v>52182.79</v>
      </c>
      <c r="G1314" s="26">
        <v>16124</v>
      </c>
      <c r="H1314" s="26">
        <v>20721.7</v>
      </c>
      <c r="I1314" s="26">
        <v>8678</v>
      </c>
      <c r="J1314" s="26">
        <v>-1406.49</v>
      </c>
      <c r="K1314" s="26">
        <f t="shared" ref="K1314:K1377" si="297">F1314-Y1314</f>
        <v>47792.79</v>
      </c>
      <c r="L1314" s="27">
        <f t="shared" si="286"/>
        <v>1.42070801892921</v>
      </c>
      <c r="M1314" s="75">
        <v>0.666666666666667</v>
      </c>
      <c r="N1314" s="26">
        <v>96454.5</v>
      </c>
      <c r="O1314" s="26">
        <v>53903.59</v>
      </c>
      <c r="P1314" s="26">
        <v>14722.5</v>
      </c>
      <c r="Q1314" s="26">
        <v>20534.7</v>
      </c>
      <c r="R1314" s="26">
        <v>8628.27</v>
      </c>
      <c r="S1314" s="26">
        <v>-1334.56</v>
      </c>
      <c r="T1314" s="26">
        <f t="shared" si="287"/>
        <v>49513.59</v>
      </c>
      <c r="U1314" s="27">
        <f t="shared" si="288"/>
        <v>1.16618710732196</v>
      </c>
      <c r="V1314" s="26">
        <f>INDEX(检修、备用和必开!B:B,MATCH(统调负荷!$C1314,检修、备用和必开!$A:$A,0))</f>
        <v>25612.8</v>
      </c>
      <c r="W1314" s="26">
        <f>INDEX(检修、备用和必开!C:C,MATCH(统调负荷!$C1314,检修、备用和必开!$A:$A,0))</f>
        <v>0</v>
      </c>
      <c r="X1314" s="26">
        <f>INDEX(检修、备用和必开!D:D,MATCH(统调负荷!$C1314,检修、备用和必开!$A:$A,0))</f>
        <v>8710</v>
      </c>
      <c r="Y1314" s="26">
        <f>INDEX(检修、备用和必开!E:E,MATCH(统调负荷!$C1314,检修、备用和必开!$A:$A,0))</f>
        <v>4390</v>
      </c>
      <c r="Z1314" s="26">
        <f>INDEX(检修、备用和必开!F:F,MATCH(统调负荷!$C1314,检修、备用和必开!$A:$A,0))</f>
        <v>980</v>
      </c>
      <c r="AA1314" s="26">
        <f t="shared" si="289"/>
        <v>67899.6</v>
      </c>
      <c r="AB1314" s="26">
        <v>379.74</v>
      </c>
      <c r="AC1314" s="26">
        <v>434.84</v>
      </c>
      <c r="AD1314" s="76">
        <f t="shared" si="290"/>
        <v>45671.6666666667</v>
      </c>
      <c r="AE1314" s="27">
        <f t="shared" si="291"/>
        <v>154.5</v>
      </c>
      <c r="AF1314" s="27">
        <f t="shared" si="292"/>
        <v>1720.8</v>
      </c>
      <c r="AG1314" s="27">
        <f t="shared" si="293"/>
        <v>-1401.5</v>
      </c>
      <c r="AH1314" s="27">
        <f t="shared" si="294"/>
        <v>-187</v>
      </c>
      <c r="AI1314" s="27">
        <f t="shared" si="295"/>
        <v>-49.7299999999996</v>
      </c>
      <c r="AJ1314" s="27">
        <f t="shared" si="296"/>
        <v>71.9300000000001</v>
      </c>
      <c r="AK1314" s="26">
        <f>INDEX(检修、备用和必开!I:I,MATCH(统调负荷!$C1314,检修、备用和必开!$A:$A,0))</f>
        <v>7048.7582548339</v>
      </c>
    </row>
    <row r="1315" ht="13.8" spans="1:37">
      <c r="A1315" s="26">
        <f t="shared" si="284"/>
        <v>2</v>
      </c>
      <c r="B1315" s="26">
        <f t="shared" si="285"/>
        <v>16</v>
      </c>
      <c r="C1315" t="s">
        <v>35</v>
      </c>
      <c r="D1315" s="75">
        <v>0.677083333333333</v>
      </c>
      <c r="E1315" s="26">
        <v>97710</v>
      </c>
      <c r="F1315" s="26">
        <v>53913.39</v>
      </c>
      <c r="G1315" s="26">
        <v>15921</v>
      </c>
      <c r="H1315" s="26">
        <v>21010.3</v>
      </c>
      <c r="I1315" s="26">
        <v>8272</v>
      </c>
      <c r="J1315" s="26">
        <v>-1406.69</v>
      </c>
      <c r="K1315" s="26">
        <f t="shared" si="297"/>
        <v>49523.39</v>
      </c>
      <c r="L1315" s="27">
        <f t="shared" si="286"/>
        <v>1.37106122985523</v>
      </c>
      <c r="M1315" s="75">
        <v>0.677083333333333</v>
      </c>
      <c r="N1315" s="26">
        <v>97919.4</v>
      </c>
      <c r="O1315" s="26">
        <v>54638.43</v>
      </c>
      <c r="P1315" s="26">
        <v>15410.2</v>
      </c>
      <c r="Q1315" s="26">
        <v>21040.3</v>
      </c>
      <c r="R1315" s="26">
        <v>8232.72</v>
      </c>
      <c r="S1315" s="26">
        <v>-1402.25</v>
      </c>
      <c r="T1315" s="26">
        <f t="shared" si="287"/>
        <v>50248.43</v>
      </c>
      <c r="U1315" s="27">
        <f t="shared" si="288"/>
        <v>1.15165210471174</v>
      </c>
      <c r="V1315" s="26">
        <f>INDEX(检修、备用和必开!B:B,MATCH(统调负荷!$C1315,检修、备用和必开!$A:$A,0))</f>
        <v>25612.8</v>
      </c>
      <c r="W1315" s="26">
        <f>INDEX(检修、备用和必开!C:C,MATCH(统调负荷!$C1315,检修、备用和必开!$A:$A,0))</f>
        <v>0</v>
      </c>
      <c r="X1315" s="26">
        <f>INDEX(检修、备用和必开!D:D,MATCH(统调负荷!$C1315,检修、备用和必开!$A:$A,0))</f>
        <v>8710</v>
      </c>
      <c r="Y1315" s="26">
        <f>INDEX(检修、备用和必开!E:E,MATCH(统调负荷!$C1315,检修、备用和必开!$A:$A,0))</f>
        <v>4390</v>
      </c>
      <c r="Z1315" s="26">
        <f>INDEX(检修、备用和必开!F:F,MATCH(统调负荷!$C1315,检修、备用和必开!$A:$A,0))</f>
        <v>980</v>
      </c>
      <c r="AA1315" s="26">
        <f t="shared" si="289"/>
        <v>67899.6</v>
      </c>
      <c r="AB1315" s="26">
        <v>374.28</v>
      </c>
      <c r="AC1315" s="26">
        <v>423.37</v>
      </c>
      <c r="AD1315" s="76">
        <f t="shared" si="290"/>
        <v>45671.6770833333</v>
      </c>
      <c r="AE1315" s="27">
        <f t="shared" si="291"/>
        <v>209.399999999994</v>
      </c>
      <c r="AF1315" s="27">
        <f t="shared" si="292"/>
        <v>725.040000000001</v>
      </c>
      <c r="AG1315" s="27">
        <f t="shared" si="293"/>
        <v>-510.799999999999</v>
      </c>
      <c r="AH1315" s="27">
        <f t="shared" si="294"/>
        <v>30</v>
      </c>
      <c r="AI1315" s="27">
        <f t="shared" si="295"/>
        <v>-39.2800000000007</v>
      </c>
      <c r="AJ1315" s="27">
        <f t="shared" si="296"/>
        <v>4.44000000000005</v>
      </c>
      <c r="AK1315" s="26">
        <f>INDEX(检修、备用和必开!I:I,MATCH(统调负荷!$C1315,检修、备用和必开!$A:$A,0))</f>
        <v>7048.7582548339</v>
      </c>
    </row>
    <row r="1316" ht="13.8" spans="1:37">
      <c r="A1316" s="26">
        <f t="shared" si="284"/>
        <v>2</v>
      </c>
      <c r="B1316" s="26">
        <f t="shared" si="285"/>
        <v>16</v>
      </c>
      <c r="C1316" t="s">
        <v>35</v>
      </c>
      <c r="D1316" s="75">
        <v>0.6875</v>
      </c>
      <c r="E1316" s="26">
        <v>99460</v>
      </c>
      <c r="F1316" s="26">
        <v>56718.4</v>
      </c>
      <c r="G1316" s="26">
        <v>15398</v>
      </c>
      <c r="H1316" s="26">
        <v>20916.3</v>
      </c>
      <c r="I1316" s="26">
        <v>7834</v>
      </c>
      <c r="J1316" s="26">
        <v>-1406.7</v>
      </c>
      <c r="K1316" s="26">
        <f t="shared" si="297"/>
        <v>52328.4</v>
      </c>
      <c r="L1316" s="27">
        <f t="shared" si="286"/>
        <v>1.29756690439608</v>
      </c>
      <c r="M1316" s="75">
        <v>0.6875</v>
      </c>
      <c r="N1316" s="26">
        <v>99093.6</v>
      </c>
      <c r="O1316" s="26">
        <v>55978.16</v>
      </c>
      <c r="P1316" s="26">
        <v>15036.1</v>
      </c>
      <c r="Q1316" s="26">
        <v>21434.3</v>
      </c>
      <c r="R1316" s="26">
        <v>8002.06</v>
      </c>
      <c r="S1316" s="26">
        <v>-1357.02</v>
      </c>
      <c r="T1316" s="26">
        <f t="shared" si="287"/>
        <v>51588.16</v>
      </c>
      <c r="U1316" s="27">
        <f t="shared" si="288"/>
        <v>1.12606421157793</v>
      </c>
      <c r="V1316" s="26">
        <f>INDEX(检修、备用和必开!B:B,MATCH(统调负荷!$C1316,检修、备用和必开!$A:$A,0))</f>
        <v>25612.8</v>
      </c>
      <c r="W1316" s="26">
        <f>INDEX(检修、备用和必开!C:C,MATCH(统调负荷!$C1316,检修、备用和必开!$A:$A,0))</f>
        <v>0</v>
      </c>
      <c r="X1316" s="26">
        <f>INDEX(检修、备用和必开!D:D,MATCH(统调负荷!$C1316,检修、备用和必开!$A:$A,0))</f>
        <v>8710</v>
      </c>
      <c r="Y1316" s="26">
        <f>INDEX(检修、备用和必开!E:E,MATCH(统调负荷!$C1316,检修、备用和必开!$A:$A,0))</f>
        <v>4390</v>
      </c>
      <c r="Z1316" s="26">
        <f>INDEX(检修、备用和必开!F:F,MATCH(统调负荷!$C1316,检修、备用和必开!$A:$A,0))</f>
        <v>980</v>
      </c>
      <c r="AA1316" s="26">
        <f t="shared" si="289"/>
        <v>67899.6</v>
      </c>
      <c r="AB1316" s="26">
        <v>470.02</v>
      </c>
      <c r="AC1316" s="26">
        <v>476.85</v>
      </c>
      <c r="AD1316" s="76">
        <f t="shared" si="290"/>
        <v>45671.6875</v>
      </c>
      <c r="AE1316" s="27">
        <f t="shared" si="291"/>
        <v>-366.399999999994</v>
      </c>
      <c r="AF1316" s="27">
        <f t="shared" si="292"/>
        <v>-740.239999999998</v>
      </c>
      <c r="AG1316" s="27">
        <f t="shared" si="293"/>
        <v>-361.9</v>
      </c>
      <c r="AH1316" s="27">
        <f t="shared" si="294"/>
        <v>518</v>
      </c>
      <c r="AI1316" s="27">
        <f t="shared" si="295"/>
        <v>168.06</v>
      </c>
      <c r="AJ1316" s="27">
        <f t="shared" si="296"/>
        <v>49.6800000000001</v>
      </c>
      <c r="AK1316" s="26">
        <f>INDEX(检修、备用和必开!I:I,MATCH(统调负荷!$C1316,检修、备用和必开!$A:$A,0))</f>
        <v>7048.7582548339</v>
      </c>
    </row>
    <row r="1317" ht="13.8" spans="1:37">
      <c r="A1317" s="26">
        <f t="shared" si="284"/>
        <v>2</v>
      </c>
      <c r="B1317" s="26">
        <f t="shared" si="285"/>
        <v>16</v>
      </c>
      <c r="C1317" t="s">
        <v>35</v>
      </c>
      <c r="D1317" s="75">
        <v>0.697916666666667</v>
      </c>
      <c r="E1317" s="26">
        <v>100815</v>
      </c>
      <c r="F1317" s="26">
        <v>57927.89</v>
      </c>
      <c r="G1317" s="26">
        <v>15667</v>
      </c>
      <c r="H1317" s="26">
        <v>21233.6</v>
      </c>
      <c r="I1317" s="26">
        <v>7393</v>
      </c>
      <c r="J1317" s="26">
        <v>-1406.49</v>
      </c>
      <c r="K1317" s="26">
        <f t="shared" si="297"/>
        <v>53537.89</v>
      </c>
      <c r="L1317" s="27">
        <f t="shared" si="286"/>
        <v>1.2682531941397</v>
      </c>
      <c r="M1317" s="75">
        <v>0.697916666666667</v>
      </c>
      <c r="N1317" s="26">
        <v>100617</v>
      </c>
      <c r="O1317" s="26">
        <v>56159.54</v>
      </c>
      <c r="P1317" s="26">
        <v>15368.2</v>
      </c>
      <c r="Q1317" s="26">
        <v>22805.7</v>
      </c>
      <c r="R1317" s="26">
        <v>7644.12</v>
      </c>
      <c r="S1317" s="26">
        <v>-1360.56</v>
      </c>
      <c r="T1317" s="26">
        <f t="shared" si="287"/>
        <v>51769.54</v>
      </c>
      <c r="U1317" s="27">
        <f t="shared" si="288"/>
        <v>1.12268711038477</v>
      </c>
      <c r="V1317" s="26">
        <f>INDEX(检修、备用和必开!B:B,MATCH(统调负荷!$C1317,检修、备用和必开!$A:$A,0))</f>
        <v>25612.8</v>
      </c>
      <c r="W1317" s="26">
        <f>INDEX(检修、备用和必开!C:C,MATCH(统调负荷!$C1317,检修、备用和必开!$A:$A,0))</f>
        <v>0</v>
      </c>
      <c r="X1317" s="26">
        <f>INDEX(检修、备用和必开!D:D,MATCH(统调负荷!$C1317,检修、备用和必开!$A:$A,0))</f>
        <v>8710</v>
      </c>
      <c r="Y1317" s="26">
        <f>INDEX(检修、备用和必开!E:E,MATCH(统调负荷!$C1317,检修、备用和必开!$A:$A,0))</f>
        <v>4390</v>
      </c>
      <c r="Z1317" s="26">
        <f>INDEX(检修、备用和必开!F:F,MATCH(统调负荷!$C1317,检修、备用和必开!$A:$A,0))</f>
        <v>980</v>
      </c>
      <c r="AA1317" s="26">
        <f t="shared" si="289"/>
        <v>67899.6</v>
      </c>
      <c r="AB1317" s="26">
        <v>502.12</v>
      </c>
      <c r="AC1317" s="26">
        <v>421.75</v>
      </c>
      <c r="AD1317" s="76">
        <f t="shared" si="290"/>
        <v>45671.6979166667</v>
      </c>
      <c r="AE1317" s="27">
        <f t="shared" si="291"/>
        <v>-198</v>
      </c>
      <c r="AF1317" s="27">
        <f t="shared" si="292"/>
        <v>-1768.35</v>
      </c>
      <c r="AG1317" s="27">
        <f t="shared" si="293"/>
        <v>-298.799999999999</v>
      </c>
      <c r="AH1317" s="27">
        <f t="shared" si="294"/>
        <v>1572.1</v>
      </c>
      <c r="AI1317" s="27">
        <f t="shared" si="295"/>
        <v>251.12</v>
      </c>
      <c r="AJ1317" s="27">
        <f t="shared" si="296"/>
        <v>45.9300000000001</v>
      </c>
      <c r="AK1317" s="26">
        <f>INDEX(检修、备用和必开!I:I,MATCH(统调负荷!$C1317,检修、备用和必开!$A:$A,0))</f>
        <v>7048.7582548339</v>
      </c>
    </row>
    <row r="1318" ht="13.8" spans="1:37">
      <c r="A1318" s="26">
        <f t="shared" si="284"/>
        <v>2</v>
      </c>
      <c r="B1318" s="26">
        <f t="shared" si="285"/>
        <v>17</v>
      </c>
      <c r="C1318" t="s">
        <v>35</v>
      </c>
      <c r="D1318" s="75">
        <v>0.708333333333333</v>
      </c>
      <c r="E1318" s="26">
        <v>102025</v>
      </c>
      <c r="F1318" s="26">
        <v>58907.99</v>
      </c>
      <c r="G1318" s="26">
        <v>16412</v>
      </c>
      <c r="H1318" s="26">
        <v>21132.5</v>
      </c>
      <c r="I1318" s="26">
        <v>6979</v>
      </c>
      <c r="J1318" s="26">
        <v>-1406.49</v>
      </c>
      <c r="K1318" s="26">
        <f t="shared" si="297"/>
        <v>54517.99</v>
      </c>
      <c r="L1318" s="27">
        <f t="shared" si="286"/>
        <v>1.24545310639662</v>
      </c>
      <c r="M1318" s="75">
        <v>0.708333333333333</v>
      </c>
      <c r="N1318" s="26">
        <v>101561</v>
      </c>
      <c r="O1318" s="26">
        <v>56032</v>
      </c>
      <c r="P1318" s="26">
        <v>16292.5</v>
      </c>
      <c r="Q1318" s="26">
        <v>23200.4</v>
      </c>
      <c r="R1318" s="26">
        <v>7380.32</v>
      </c>
      <c r="S1318" s="26">
        <v>-1344.22</v>
      </c>
      <c r="T1318" s="26">
        <f t="shared" si="287"/>
        <v>51642</v>
      </c>
      <c r="U1318" s="27">
        <f t="shared" si="288"/>
        <v>1.12505965005302</v>
      </c>
      <c r="V1318" s="26">
        <f>INDEX(检修、备用和必开!B:B,MATCH(统调负荷!$C1318,检修、备用和必开!$A:$A,0))</f>
        <v>25612.8</v>
      </c>
      <c r="W1318" s="26">
        <f>INDEX(检修、备用和必开!C:C,MATCH(统调负荷!$C1318,检修、备用和必开!$A:$A,0))</f>
        <v>0</v>
      </c>
      <c r="X1318" s="26">
        <f>INDEX(检修、备用和必开!D:D,MATCH(统调负荷!$C1318,检修、备用和必开!$A:$A,0))</f>
        <v>8710</v>
      </c>
      <c r="Y1318" s="26">
        <f>INDEX(检修、备用和必开!E:E,MATCH(统调负荷!$C1318,检修、备用和必开!$A:$A,0))</f>
        <v>4390</v>
      </c>
      <c r="Z1318" s="26">
        <f>INDEX(检修、备用和必开!F:F,MATCH(统调负荷!$C1318,检修、备用和必开!$A:$A,0))</f>
        <v>980</v>
      </c>
      <c r="AA1318" s="26">
        <f t="shared" si="289"/>
        <v>67899.6</v>
      </c>
      <c r="AB1318" s="26">
        <v>548.87</v>
      </c>
      <c r="AC1318" s="26">
        <v>424.12</v>
      </c>
      <c r="AD1318" s="76">
        <f t="shared" si="290"/>
        <v>45671.7083333333</v>
      </c>
      <c r="AE1318" s="27">
        <f t="shared" si="291"/>
        <v>-464</v>
      </c>
      <c r="AF1318" s="27">
        <f t="shared" si="292"/>
        <v>-2875.99</v>
      </c>
      <c r="AG1318" s="27">
        <f t="shared" si="293"/>
        <v>-119.5</v>
      </c>
      <c r="AH1318" s="27">
        <f t="shared" si="294"/>
        <v>2067.9</v>
      </c>
      <c r="AI1318" s="27">
        <f t="shared" si="295"/>
        <v>401.32</v>
      </c>
      <c r="AJ1318" s="27">
        <f t="shared" si="296"/>
        <v>62.27</v>
      </c>
      <c r="AK1318" s="26">
        <f>INDEX(检修、备用和必开!I:I,MATCH(统调负荷!$C1318,检修、备用和必开!$A:$A,0))</f>
        <v>7048.7582548339</v>
      </c>
    </row>
    <row r="1319" ht="13.8" spans="1:37">
      <c r="A1319" s="26">
        <f t="shared" si="284"/>
        <v>2</v>
      </c>
      <c r="B1319" s="26">
        <f t="shared" si="285"/>
        <v>17</v>
      </c>
      <c r="C1319" t="s">
        <v>35</v>
      </c>
      <c r="D1319" s="75">
        <v>0.71875</v>
      </c>
      <c r="E1319" s="26">
        <v>102815</v>
      </c>
      <c r="F1319" s="26">
        <v>58760.7</v>
      </c>
      <c r="G1319" s="26">
        <v>17575</v>
      </c>
      <c r="H1319" s="26">
        <v>21249</v>
      </c>
      <c r="I1319" s="26">
        <v>6637</v>
      </c>
      <c r="J1319" s="26">
        <v>-1406.7</v>
      </c>
      <c r="K1319" s="26">
        <f t="shared" si="297"/>
        <v>54370.7</v>
      </c>
      <c r="L1319" s="27">
        <f t="shared" si="286"/>
        <v>1.24882703367807</v>
      </c>
      <c r="M1319" s="75">
        <v>0.71875</v>
      </c>
      <c r="N1319" s="26">
        <v>102814</v>
      </c>
      <c r="O1319" s="26">
        <v>56001.58</v>
      </c>
      <c r="P1319" s="26">
        <v>17558.3</v>
      </c>
      <c r="Q1319" s="26">
        <v>23505.1</v>
      </c>
      <c r="R1319" s="26">
        <v>7101.83</v>
      </c>
      <c r="S1319" s="26">
        <v>-1352.81</v>
      </c>
      <c r="T1319" s="26">
        <f t="shared" si="287"/>
        <v>51611.58</v>
      </c>
      <c r="U1319" s="27">
        <f t="shared" si="288"/>
        <v>1.12562701441176</v>
      </c>
      <c r="V1319" s="26">
        <f>INDEX(检修、备用和必开!B:B,MATCH(统调负荷!$C1319,检修、备用和必开!$A:$A,0))</f>
        <v>25612.8</v>
      </c>
      <c r="W1319" s="26">
        <f>INDEX(检修、备用和必开!C:C,MATCH(统调负荷!$C1319,检修、备用和必开!$A:$A,0))</f>
        <v>0</v>
      </c>
      <c r="X1319" s="26">
        <f>INDEX(检修、备用和必开!D:D,MATCH(统调负荷!$C1319,检修、备用和必开!$A:$A,0))</f>
        <v>8710</v>
      </c>
      <c r="Y1319" s="26">
        <f>INDEX(检修、备用和必开!E:E,MATCH(统调负荷!$C1319,检修、备用和必开!$A:$A,0))</f>
        <v>4390</v>
      </c>
      <c r="Z1319" s="26">
        <f>INDEX(检修、备用和必开!F:F,MATCH(统调负荷!$C1319,检修、备用和必开!$A:$A,0))</f>
        <v>980</v>
      </c>
      <c r="AA1319" s="26">
        <f t="shared" si="289"/>
        <v>67899.6</v>
      </c>
      <c r="AB1319" s="26">
        <v>480.48</v>
      </c>
      <c r="AC1319" s="26">
        <v>396.48</v>
      </c>
      <c r="AD1319" s="76">
        <f t="shared" si="290"/>
        <v>45671.71875</v>
      </c>
      <c r="AE1319" s="27">
        <f t="shared" si="291"/>
        <v>-1</v>
      </c>
      <c r="AF1319" s="27">
        <f t="shared" si="292"/>
        <v>-2759.12</v>
      </c>
      <c r="AG1319" s="27">
        <f t="shared" si="293"/>
        <v>-16.7000000000007</v>
      </c>
      <c r="AH1319" s="27">
        <f t="shared" si="294"/>
        <v>2256.1</v>
      </c>
      <c r="AI1319" s="27">
        <f t="shared" si="295"/>
        <v>464.83</v>
      </c>
      <c r="AJ1319" s="27">
        <f t="shared" si="296"/>
        <v>53.8900000000001</v>
      </c>
      <c r="AK1319" s="26">
        <f>INDEX(检修、备用和必开!I:I,MATCH(统调负荷!$C1319,检修、备用和必开!$A:$A,0))</f>
        <v>7048.7582548339</v>
      </c>
    </row>
    <row r="1320" ht="13.8" spans="1:37">
      <c r="A1320" s="26">
        <f t="shared" si="284"/>
        <v>2</v>
      </c>
      <c r="B1320" s="26">
        <f t="shared" si="285"/>
        <v>17</v>
      </c>
      <c r="C1320" t="s">
        <v>35</v>
      </c>
      <c r="D1320" s="75">
        <v>0.729166666666667</v>
      </c>
      <c r="E1320" s="26">
        <v>101135</v>
      </c>
      <c r="F1320" s="26">
        <v>57021.29</v>
      </c>
      <c r="G1320" s="26">
        <v>17718</v>
      </c>
      <c r="H1320" s="26">
        <v>21467.4</v>
      </c>
      <c r="I1320" s="26">
        <v>6335</v>
      </c>
      <c r="J1320" s="26">
        <v>-1406.69</v>
      </c>
      <c r="K1320" s="26">
        <f t="shared" si="297"/>
        <v>52631.29</v>
      </c>
      <c r="L1320" s="27">
        <f t="shared" si="286"/>
        <v>1.29009948264616</v>
      </c>
      <c r="M1320" s="75">
        <v>0.729166666666667</v>
      </c>
      <c r="N1320" s="26">
        <v>101772</v>
      </c>
      <c r="O1320" s="26">
        <v>55300.68</v>
      </c>
      <c r="P1320" s="26">
        <v>17759.8</v>
      </c>
      <c r="Q1320" s="26">
        <v>23272.9</v>
      </c>
      <c r="R1320" s="26">
        <v>6860.75</v>
      </c>
      <c r="S1320" s="26">
        <v>-1422.13</v>
      </c>
      <c r="T1320" s="26">
        <f t="shared" si="287"/>
        <v>50910.68</v>
      </c>
      <c r="U1320" s="27">
        <f t="shared" si="288"/>
        <v>1.13885987211149</v>
      </c>
      <c r="V1320" s="26">
        <f>INDEX(检修、备用和必开!B:B,MATCH(统调负荷!$C1320,检修、备用和必开!$A:$A,0))</f>
        <v>25612.8</v>
      </c>
      <c r="W1320" s="26">
        <f>INDEX(检修、备用和必开!C:C,MATCH(统调负荷!$C1320,检修、备用和必开!$A:$A,0))</f>
        <v>0</v>
      </c>
      <c r="X1320" s="26">
        <f>INDEX(检修、备用和必开!D:D,MATCH(统调负荷!$C1320,检修、备用和必开!$A:$A,0))</f>
        <v>8710</v>
      </c>
      <c r="Y1320" s="26">
        <f>INDEX(检修、备用和必开!E:E,MATCH(统调负荷!$C1320,检修、备用和必开!$A:$A,0))</f>
        <v>4390</v>
      </c>
      <c r="Z1320" s="26">
        <f>INDEX(检修、备用和必开!F:F,MATCH(统调负荷!$C1320,检修、备用和必开!$A:$A,0))</f>
        <v>980</v>
      </c>
      <c r="AA1320" s="26">
        <f t="shared" si="289"/>
        <v>67899.6</v>
      </c>
      <c r="AB1320" s="26">
        <v>398.42</v>
      </c>
      <c r="AC1320" s="26">
        <v>371.7</v>
      </c>
      <c r="AD1320" s="76">
        <f t="shared" si="290"/>
        <v>45671.7291666667</v>
      </c>
      <c r="AE1320" s="27">
        <f t="shared" si="291"/>
        <v>637</v>
      </c>
      <c r="AF1320" s="27">
        <f t="shared" si="292"/>
        <v>-1720.61</v>
      </c>
      <c r="AG1320" s="27">
        <f t="shared" si="293"/>
        <v>41.7999999999993</v>
      </c>
      <c r="AH1320" s="27">
        <f t="shared" si="294"/>
        <v>1805.5</v>
      </c>
      <c r="AI1320" s="27">
        <f t="shared" si="295"/>
        <v>525.75</v>
      </c>
      <c r="AJ1320" s="27">
        <f t="shared" si="296"/>
        <v>-15.4400000000001</v>
      </c>
      <c r="AK1320" s="26">
        <f>INDEX(检修、备用和必开!I:I,MATCH(统调负荷!$C1320,检修、备用和必开!$A:$A,0))</f>
        <v>7048.7582548339</v>
      </c>
    </row>
    <row r="1321" ht="13.8" spans="1:37">
      <c r="A1321" s="26">
        <f t="shared" si="284"/>
        <v>2</v>
      </c>
      <c r="B1321" s="26">
        <f t="shared" si="285"/>
        <v>17</v>
      </c>
      <c r="C1321" t="s">
        <v>35</v>
      </c>
      <c r="D1321" s="75">
        <v>0.739583333333333</v>
      </c>
      <c r="E1321" s="26">
        <v>100780</v>
      </c>
      <c r="F1321" s="26">
        <v>55751</v>
      </c>
      <c r="G1321" s="26">
        <v>18575</v>
      </c>
      <c r="H1321" s="26">
        <v>21715.7</v>
      </c>
      <c r="I1321" s="26">
        <v>6145</v>
      </c>
      <c r="J1321" s="26">
        <v>-1406.7</v>
      </c>
      <c r="K1321" s="26">
        <f t="shared" si="297"/>
        <v>51361</v>
      </c>
      <c r="L1321" s="27">
        <f t="shared" si="286"/>
        <v>1.32200697026927</v>
      </c>
      <c r="M1321" s="75">
        <v>0.739583333333333</v>
      </c>
      <c r="N1321" s="26">
        <v>102248</v>
      </c>
      <c r="O1321" s="26">
        <v>55154.56</v>
      </c>
      <c r="P1321" s="26">
        <v>18560.6</v>
      </c>
      <c r="Q1321" s="26">
        <v>23411</v>
      </c>
      <c r="R1321" s="26">
        <v>6619</v>
      </c>
      <c r="S1321" s="26">
        <v>-1497.16</v>
      </c>
      <c r="T1321" s="26">
        <f t="shared" si="287"/>
        <v>50764.56</v>
      </c>
      <c r="U1321" s="27">
        <f t="shared" si="288"/>
        <v>1.14165787859549</v>
      </c>
      <c r="V1321" s="26">
        <f>INDEX(检修、备用和必开!B:B,MATCH(统调负荷!$C1321,检修、备用和必开!$A:$A,0))</f>
        <v>25612.8</v>
      </c>
      <c r="W1321" s="26">
        <f>INDEX(检修、备用和必开!C:C,MATCH(统调负荷!$C1321,检修、备用和必开!$A:$A,0))</f>
        <v>0</v>
      </c>
      <c r="X1321" s="26">
        <f>INDEX(检修、备用和必开!D:D,MATCH(统调负荷!$C1321,检修、备用和必开!$A:$A,0))</f>
        <v>8710</v>
      </c>
      <c r="Y1321" s="26">
        <f>INDEX(检修、备用和必开!E:E,MATCH(统调负荷!$C1321,检修、备用和必开!$A:$A,0))</f>
        <v>4390</v>
      </c>
      <c r="Z1321" s="26">
        <f>INDEX(检修、备用和必开!F:F,MATCH(统调负荷!$C1321,检修、备用和必开!$A:$A,0))</f>
        <v>980</v>
      </c>
      <c r="AA1321" s="26">
        <f t="shared" si="289"/>
        <v>67899.6</v>
      </c>
      <c r="AB1321" s="26">
        <v>361.62</v>
      </c>
      <c r="AC1321" s="26">
        <v>380.9</v>
      </c>
      <c r="AD1321" s="76">
        <f t="shared" si="290"/>
        <v>45671.7395833333</v>
      </c>
      <c r="AE1321" s="27">
        <f t="shared" si="291"/>
        <v>1468</v>
      </c>
      <c r="AF1321" s="27">
        <f t="shared" si="292"/>
        <v>-596.440000000002</v>
      </c>
      <c r="AG1321" s="27">
        <f t="shared" si="293"/>
        <v>-14.4000000000015</v>
      </c>
      <c r="AH1321" s="27">
        <f t="shared" si="294"/>
        <v>1695.3</v>
      </c>
      <c r="AI1321" s="27">
        <f t="shared" si="295"/>
        <v>474</v>
      </c>
      <c r="AJ1321" s="27">
        <f t="shared" si="296"/>
        <v>-90.46</v>
      </c>
      <c r="AK1321" s="26">
        <f>INDEX(检修、备用和必开!I:I,MATCH(统调负荷!$C1321,检修、备用和必开!$A:$A,0))</f>
        <v>7048.7582548339</v>
      </c>
    </row>
    <row r="1322" ht="13.8" spans="1:37">
      <c r="A1322" s="26">
        <f t="shared" si="284"/>
        <v>2</v>
      </c>
      <c r="B1322" s="26">
        <f t="shared" si="285"/>
        <v>18</v>
      </c>
      <c r="C1322" t="s">
        <v>35</v>
      </c>
      <c r="D1322" s="75">
        <v>0.75</v>
      </c>
      <c r="E1322" s="26">
        <v>101995</v>
      </c>
      <c r="F1322" s="26">
        <v>56776.9</v>
      </c>
      <c r="G1322" s="26">
        <v>18610</v>
      </c>
      <c r="H1322" s="26">
        <v>22051.8</v>
      </c>
      <c r="I1322" s="26">
        <v>5963</v>
      </c>
      <c r="J1322" s="26">
        <v>-1406.7</v>
      </c>
      <c r="K1322" s="26">
        <f t="shared" si="297"/>
        <v>52386.9</v>
      </c>
      <c r="L1322" s="27">
        <f t="shared" si="286"/>
        <v>1.29611792261042</v>
      </c>
      <c r="M1322" s="75">
        <v>0.75</v>
      </c>
      <c r="N1322" s="26">
        <v>103622</v>
      </c>
      <c r="O1322" s="26">
        <v>56055.04</v>
      </c>
      <c r="P1322" s="26">
        <v>19052</v>
      </c>
      <c r="Q1322" s="26">
        <v>23407.1</v>
      </c>
      <c r="R1322" s="26">
        <v>6583.1</v>
      </c>
      <c r="S1322" s="26">
        <v>-1475.24</v>
      </c>
      <c r="T1322" s="26">
        <f t="shared" si="287"/>
        <v>51665.04</v>
      </c>
      <c r="U1322" s="27">
        <f t="shared" si="288"/>
        <v>1.12463031080393</v>
      </c>
      <c r="V1322" s="26">
        <f>INDEX(检修、备用和必开!B:B,MATCH(统调负荷!$C1322,检修、备用和必开!$A:$A,0))</f>
        <v>25612.8</v>
      </c>
      <c r="W1322" s="26">
        <f>INDEX(检修、备用和必开!C:C,MATCH(统调负荷!$C1322,检修、备用和必开!$A:$A,0))</f>
        <v>0</v>
      </c>
      <c r="X1322" s="26">
        <f>INDEX(检修、备用和必开!D:D,MATCH(统调负荷!$C1322,检修、备用和必开!$A:$A,0))</f>
        <v>8710</v>
      </c>
      <c r="Y1322" s="26">
        <f>INDEX(检修、备用和必开!E:E,MATCH(统调负荷!$C1322,检修、备用和必开!$A:$A,0))</f>
        <v>4390</v>
      </c>
      <c r="Z1322" s="26">
        <f>INDEX(检修、备用和必开!F:F,MATCH(统调负荷!$C1322,检修、备用和必开!$A:$A,0))</f>
        <v>980</v>
      </c>
      <c r="AA1322" s="26">
        <f t="shared" si="289"/>
        <v>67899.6</v>
      </c>
      <c r="AB1322" s="26">
        <v>375.05</v>
      </c>
      <c r="AC1322" s="26">
        <v>413.59</v>
      </c>
      <c r="AD1322" s="76">
        <f t="shared" si="290"/>
        <v>45671.75</v>
      </c>
      <c r="AE1322" s="27">
        <f t="shared" si="291"/>
        <v>1627</v>
      </c>
      <c r="AF1322" s="27">
        <f t="shared" si="292"/>
        <v>-721.860000000001</v>
      </c>
      <c r="AG1322" s="27">
        <f t="shared" si="293"/>
        <v>442</v>
      </c>
      <c r="AH1322" s="27">
        <f t="shared" si="294"/>
        <v>1355.3</v>
      </c>
      <c r="AI1322" s="27">
        <f t="shared" si="295"/>
        <v>620.1</v>
      </c>
      <c r="AJ1322" s="27">
        <f t="shared" si="296"/>
        <v>-68.54</v>
      </c>
      <c r="AK1322" s="26">
        <f>INDEX(检修、备用和必开!I:I,MATCH(统调负荷!$C1322,检修、备用和必开!$A:$A,0))</f>
        <v>7048.7582548339</v>
      </c>
    </row>
    <row r="1323" ht="13.8" spans="1:37">
      <c r="A1323" s="26">
        <f t="shared" si="284"/>
        <v>2</v>
      </c>
      <c r="B1323" s="26">
        <f t="shared" si="285"/>
        <v>18</v>
      </c>
      <c r="C1323" t="s">
        <v>35</v>
      </c>
      <c r="D1323" s="75">
        <v>0.760416666666667</v>
      </c>
      <c r="E1323" s="26">
        <v>105105</v>
      </c>
      <c r="F1323" s="26">
        <v>59262.9</v>
      </c>
      <c r="G1323" s="26">
        <v>18802</v>
      </c>
      <c r="H1323" s="26">
        <v>22638.8</v>
      </c>
      <c r="I1323" s="26">
        <v>5808</v>
      </c>
      <c r="J1323" s="26">
        <v>-1406.7</v>
      </c>
      <c r="K1323" s="26">
        <f t="shared" si="297"/>
        <v>54872.9</v>
      </c>
      <c r="L1323" s="27">
        <f t="shared" si="286"/>
        <v>1.23739769540156</v>
      </c>
      <c r="M1323" s="75">
        <v>0.760416666666667</v>
      </c>
      <c r="N1323" s="26">
        <v>106160</v>
      </c>
      <c r="O1323" s="26">
        <v>58451.5</v>
      </c>
      <c r="P1323" s="26">
        <v>19126.8</v>
      </c>
      <c r="Q1323" s="26">
        <v>23428.5</v>
      </c>
      <c r="R1323" s="26">
        <v>6547.53</v>
      </c>
      <c r="S1323" s="26">
        <v>-1394.33</v>
      </c>
      <c r="T1323" s="26">
        <f t="shared" si="287"/>
        <v>54061.5</v>
      </c>
      <c r="U1323" s="27">
        <f t="shared" si="288"/>
        <v>1.08169471814438</v>
      </c>
      <c r="V1323" s="26">
        <f>INDEX(检修、备用和必开!B:B,MATCH(统调负荷!$C1323,检修、备用和必开!$A:$A,0))</f>
        <v>25612.8</v>
      </c>
      <c r="W1323" s="26">
        <f>INDEX(检修、备用和必开!C:C,MATCH(统调负荷!$C1323,检修、备用和必开!$A:$A,0))</f>
        <v>0</v>
      </c>
      <c r="X1323" s="26">
        <f>INDEX(检修、备用和必开!D:D,MATCH(统调负荷!$C1323,检修、备用和必开!$A:$A,0))</f>
        <v>8710</v>
      </c>
      <c r="Y1323" s="26">
        <f>INDEX(检修、备用和必开!E:E,MATCH(统调负荷!$C1323,检修、备用和必开!$A:$A,0))</f>
        <v>4390</v>
      </c>
      <c r="Z1323" s="26">
        <f>INDEX(检修、备用和必开!F:F,MATCH(统调负荷!$C1323,检修、备用和必开!$A:$A,0))</f>
        <v>980</v>
      </c>
      <c r="AA1323" s="26">
        <f t="shared" si="289"/>
        <v>67899.6</v>
      </c>
      <c r="AB1323" s="26">
        <v>432.96</v>
      </c>
      <c r="AC1323" s="26">
        <v>536.81</v>
      </c>
      <c r="AD1323" s="76">
        <f t="shared" si="290"/>
        <v>45671.7604166667</v>
      </c>
      <c r="AE1323" s="27">
        <f t="shared" si="291"/>
        <v>1055</v>
      </c>
      <c r="AF1323" s="27">
        <f t="shared" si="292"/>
        <v>-811.400000000001</v>
      </c>
      <c r="AG1323" s="27">
        <f t="shared" si="293"/>
        <v>324.799999999999</v>
      </c>
      <c r="AH1323" s="27">
        <f t="shared" si="294"/>
        <v>789.700000000001</v>
      </c>
      <c r="AI1323" s="27">
        <f t="shared" si="295"/>
        <v>739.53</v>
      </c>
      <c r="AJ1323" s="27">
        <f t="shared" si="296"/>
        <v>12.3700000000001</v>
      </c>
      <c r="AK1323" s="26">
        <f>INDEX(检修、备用和必开!I:I,MATCH(统调负荷!$C1323,检修、备用和必开!$A:$A,0))</f>
        <v>7048.7582548339</v>
      </c>
    </row>
    <row r="1324" ht="13.8" spans="1:37">
      <c r="A1324" s="26">
        <f t="shared" si="284"/>
        <v>2</v>
      </c>
      <c r="B1324" s="26">
        <f t="shared" si="285"/>
        <v>18</v>
      </c>
      <c r="C1324" t="s">
        <v>35</v>
      </c>
      <c r="D1324" s="75">
        <v>0.770833333333333</v>
      </c>
      <c r="E1324" s="26">
        <v>106925</v>
      </c>
      <c r="F1324" s="26">
        <v>60280.5</v>
      </c>
      <c r="G1324" s="26">
        <v>19090</v>
      </c>
      <c r="H1324" s="26">
        <v>23192</v>
      </c>
      <c r="I1324" s="26">
        <v>5769</v>
      </c>
      <c r="J1324" s="26">
        <v>-1406.5</v>
      </c>
      <c r="K1324" s="26">
        <f t="shared" si="297"/>
        <v>55890.5</v>
      </c>
      <c r="L1324" s="27">
        <f t="shared" si="286"/>
        <v>1.2148683586656</v>
      </c>
      <c r="M1324" s="75">
        <v>0.770833333333333</v>
      </c>
      <c r="N1324" s="26">
        <v>107640</v>
      </c>
      <c r="O1324" s="26">
        <v>59780.36</v>
      </c>
      <c r="P1324" s="26">
        <v>19730.6</v>
      </c>
      <c r="Q1324" s="26">
        <v>22897</v>
      </c>
      <c r="R1324" s="26">
        <v>6538.78</v>
      </c>
      <c r="S1324" s="26">
        <v>-1306.74</v>
      </c>
      <c r="T1324" s="26">
        <f t="shared" si="287"/>
        <v>55390.36</v>
      </c>
      <c r="U1324" s="27">
        <f t="shared" si="288"/>
        <v>1.05927018194594</v>
      </c>
      <c r="V1324" s="26">
        <f>INDEX(检修、备用和必开!B:B,MATCH(统调负荷!$C1324,检修、备用和必开!$A:$A,0))</f>
        <v>25612.8</v>
      </c>
      <c r="W1324" s="26">
        <f>INDEX(检修、备用和必开!C:C,MATCH(统调负荷!$C1324,检修、备用和必开!$A:$A,0))</f>
        <v>0</v>
      </c>
      <c r="X1324" s="26">
        <f>INDEX(检修、备用和必开!D:D,MATCH(统调负荷!$C1324,检修、备用和必开!$A:$A,0))</f>
        <v>8710</v>
      </c>
      <c r="Y1324" s="26">
        <f>INDEX(检修、备用和必开!E:E,MATCH(统调负荷!$C1324,检修、备用和必开!$A:$A,0))</f>
        <v>4390</v>
      </c>
      <c r="Z1324" s="26">
        <f>INDEX(检修、备用和必开!F:F,MATCH(统调负荷!$C1324,检修、备用和必开!$A:$A,0))</f>
        <v>980</v>
      </c>
      <c r="AA1324" s="26">
        <f t="shared" si="289"/>
        <v>67899.6</v>
      </c>
      <c r="AB1324" s="26">
        <v>471.2</v>
      </c>
      <c r="AC1324" s="26">
        <v>721.01</v>
      </c>
      <c r="AD1324" s="76">
        <f t="shared" si="290"/>
        <v>45671.7708333333</v>
      </c>
      <c r="AE1324" s="27">
        <f t="shared" si="291"/>
        <v>715</v>
      </c>
      <c r="AF1324" s="27">
        <f t="shared" si="292"/>
        <v>-500.139999999999</v>
      </c>
      <c r="AG1324" s="27">
        <f t="shared" si="293"/>
        <v>640.599999999999</v>
      </c>
      <c r="AH1324" s="27">
        <f t="shared" si="294"/>
        <v>-295</v>
      </c>
      <c r="AI1324" s="27">
        <f t="shared" si="295"/>
        <v>769.78</v>
      </c>
      <c r="AJ1324" s="27">
        <f t="shared" si="296"/>
        <v>99.76</v>
      </c>
      <c r="AK1324" s="26">
        <f>INDEX(检修、备用和必开!I:I,MATCH(统调负荷!$C1324,检修、备用和必开!$A:$A,0))</f>
        <v>7048.7582548339</v>
      </c>
    </row>
    <row r="1325" ht="13.8" spans="1:37">
      <c r="A1325" s="26">
        <f t="shared" si="284"/>
        <v>2</v>
      </c>
      <c r="B1325" s="26">
        <f t="shared" si="285"/>
        <v>18</v>
      </c>
      <c r="C1325" t="s">
        <v>35</v>
      </c>
      <c r="D1325" s="75">
        <v>0.78125</v>
      </c>
      <c r="E1325" s="26">
        <v>107560</v>
      </c>
      <c r="F1325" s="26">
        <v>60660.69</v>
      </c>
      <c r="G1325" s="26">
        <v>19090</v>
      </c>
      <c r="H1325" s="26">
        <v>23481</v>
      </c>
      <c r="I1325" s="26">
        <v>5735</v>
      </c>
      <c r="J1325" s="26">
        <v>-1406.69</v>
      </c>
      <c r="K1325" s="26">
        <f t="shared" si="297"/>
        <v>56270.69</v>
      </c>
      <c r="L1325" s="27">
        <f t="shared" si="286"/>
        <v>1.20666016357717</v>
      </c>
      <c r="M1325" s="75">
        <v>0.78125</v>
      </c>
      <c r="N1325" s="26">
        <v>108180</v>
      </c>
      <c r="O1325" s="26">
        <v>60286.56</v>
      </c>
      <c r="P1325" s="26">
        <v>19918.2</v>
      </c>
      <c r="Q1325" s="26">
        <v>22812.7</v>
      </c>
      <c r="R1325" s="26">
        <v>6539.91</v>
      </c>
      <c r="S1325" s="26">
        <v>-1377.37</v>
      </c>
      <c r="T1325" s="26">
        <f t="shared" si="287"/>
        <v>55896.56</v>
      </c>
      <c r="U1325" s="27">
        <f t="shared" si="288"/>
        <v>1.05097067542367</v>
      </c>
      <c r="V1325" s="26">
        <f>INDEX(检修、备用和必开!B:B,MATCH(统调负荷!$C1325,检修、备用和必开!$A:$A,0))</f>
        <v>25612.8</v>
      </c>
      <c r="W1325" s="26">
        <f>INDEX(检修、备用和必开!C:C,MATCH(统调负荷!$C1325,检修、备用和必开!$A:$A,0))</f>
        <v>0</v>
      </c>
      <c r="X1325" s="26">
        <f>INDEX(检修、备用和必开!D:D,MATCH(统调负荷!$C1325,检修、备用和必开!$A:$A,0))</f>
        <v>8710</v>
      </c>
      <c r="Y1325" s="26">
        <f>INDEX(检修、备用和必开!E:E,MATCH(统调负荷!$C1325,检修、备用和必开!$A:$A,0))</f>
        <v>4390</v>
      </c>
      <c r="Z1325" s="26">
        <f>INDEX(检修、备用和必开!F:F,MATCH(统调负荷!$C1325,检修、备用和必开!$A:$A,0))</f>
        <v>980</v>
      </c>
      <c r="AA1325" s="26">
        <f t="shared" si="289"/>
        <v>67899.6</v>
      </c>
      <c r="AB1325" s="26">
        <v>467.1</v>
      </c>
      <c r="AC1325" s="26">
        <v>721.43</v>
      </c>
      <c r="AD1325" s="76">
        <f t="shared" si="290"/>
        <v>45671.78125</v>
      </c>
      <c r="AE1325" s="27">
        <f t="shared" si="291"/>
        <v>620</v>
      </c>
      <c r="AF1325" s="27">
        <f t="shared" si="292"/>
        <v>-374.130000000005</v>
      </c>
      <c r="AG1325" s="27">
        <f t="shared" si="293"/>
        <v>828.200000000001</v>
      </c>
      <c r="AH1325" s="27">
        <f t="shared" si="294"/>
        <v>-668.299999999999</v>
      </c>
      <c r="AI1325" s="27">
        <f t="shared" si="295"/>
        <v>804.91</v>
      </c>
      <c r="AJ1325" s="27">
        <f t="shared" si="296"/>
        <v>29.3200000000002</v>
      </c>
      <c r="AK1325" s="26">
        <f>INDEX(检修、备用和必开!I:I,MATCH(统调负荷!$C1325,检修、备用和必开!$A:$A,0))</f>
        <v>7048.7582548339</v>
      </c>
    </row>
    <row r="1326" ht="13.8" spans="1:37">
      <c r="A1326" s="26">
        <f t="shared" si="284"/>
        <v>2</v>
      </c>
      <c r="B1326" s="26">
        <f t="shared" si="285"/>
        <v>19</v>
      </c>
      <c r="C1326" t="s">
        <v>35</v>
      </c>
      <c r="D1326" s="75">
        <v>0.791666666666667</v>
      </c>
      <c r="E1326" s="26">
        <v>107640</v>
      </c>
      <c r="F1326" s="26">
        <v>60556</v>
      </c>
      <c r="G1326" s="26">
        <v>19204</v>
      </c>
      <c r="H1326" s="26">
        <v>23503.7</v>
      </c>
      <c r="I1326" s="26">
        <v>5783</v>
      </c>
      <c r="J1326" s="26">
        <v>-1406.7</v>
      </c>
      <c r="K1326" s="26">
        <f t="shared" si="297"/>
        <v>56166</v>
      </c>
      <c r="L1326" s="27">
        <f t="shared" si="286"/>
        <v>1.20890930456148</v>
      </c>
      <c r="M1326" s="75">
        <v>0.791666666666667</v>
      </c>
      <c r="N1326" s="26">
        <v>107907</v>
      </c>
      <c r="O1326" s="26">
        <v>59916.24</v>
      </c>
      <c r="P1326" s="26">
        <v>19837.9</v>
      </c>
      <c r="Q1326" s="26">
        <v>22857.5</v>
      </c>
      <c r="R1326" s="26">
        <v>6583.79</v>
      </c>
      <c r="S1326" s="26">
        <v>-1288.43</v>
      </c>
      <c r="T1326" s="26">
        <f t="shared" si="287"/>
        <v>55526.24</v>
      </c>
      <c r="U1326" s="27">
        <f t="shared" si="288"/>
        <v>1.05702948989542</v>
      </c>
      <c r="V1326" s="26">
        <f>INDEX(检修、备用和必开!B:B,MATCH(统调负荷!$C1326,检修、备用和必开!$A:$A,0))</f>
        <v>25612.8</v>
      </c>
      <c r="W1326" s="26">
        <f>INDEX(检修、备用和必开!C:C,MATCH(统调负荷!$C1326,检修、备用和必开!$A:$A,0))</f>
        <v>0</v>
      </c>
      <c r="X1326" s="26">
        <f>INDEX(检修、备用和必开!D:D,MATCH(统调负荷!$C1326,检修、备用和必开!$A:$A,0))</f>
        <v>8710</v>
      </c>
      <c r="Y1326" s="26">
        <f>INDEX(检修、备用和必开!E:E,MATCH(统调负荷!$C1326,检修、备用和必开!$A:$A,0))</f>
        <v>4390</v>
      </c>
      <c r="Z1326" s="26">
        <f>INDEX(检修、备用和必开!F:F,MATCH(统调负荷!$C1326,检修、备用和必开!$A:$A,0))</f>
        <v>980</v>
      </c>
      <c r="AA1326" s="26">
        <f t="shared" si="289"/>
        <v>67899.6</v>
      </c>
      <c r="AB1326" s="26">
        <v>444.73</v>
      </c>
      <c r="AC1326" s="26">
        <v>493.84</v>
      </c>
      <c r="AD1326" s="76">
        <f t="shared" si="290"/>
        <v>45671.7916666667</v>
      </c>
      <c r="AE1326" s="27">
        <f t="shared" si="291"/>
        <v>267</v>
      </c>
      <c r="AF1326" s="27">
        <f t="shared" si="292"/>
        <v>-639.760000000002</v>
      </c>
      <c r="AG1326" s="27">
        <f t="shared" si="293"/>
        <v>633.900000000001</v>
      </c>
      <c r="AH1326" s="27">
        <f t="shared" si="294"/>
        <v>-646.200000000001</v>
      </c>
      <c r="AI1326" s="27">
        <f t="shared" si="295"/>
        <v>800.79</v>
      </c>
      <c r="AJ1326" s="27">
        <f t="shared" si="296"/>
        <v>118.27</v>
      </c>
      <c r="AK1326" s="26">
        <f>INDEX(检修、备用和必开!I:I,MATCH(统调负荷!$C1326,检修、备用和必开!$A:$A,0))</f>
        <v>7048.7582548339</v>
      </c>
    </row>
    <row r="1327" ht="13.8" spans="1:37">
      <c r="A1327" s="26">
        <f t="shared" si="284"/>
        <v>2</v>
      </c>
      <c r="B1327" s="26">
        <f t="shared" si="285"/>
        <v>19</v>
      </c>
      <c r="C1327" t="s">
        <v>35</v>
      </c>
      <c r="D1327" s="75">
        <v>0.802083333333333</v>
      </c>
      <c r="E1327" s="26">
        <v>109500</v>
      </c>
      <c r="F1327" s="26">
        <v>62332.49</v>
      </c>
      <c r="G1327" s="26">
        <v>19204</v>
      </c>
      <c r="H1327" s="26">
        <v>23512</v>
      </c>
      <c r="I1327" s="26">
        <v>5858</v>
      </c>
      <c r="J1327" s="26">
        <v>-1406.49</v>
      </c>
      <c r="K1327" s="26">
        <f t="shared" si="297"/>
        <v>57942.49</v>
      </c>
      <c r="L1327" s="27">
        <f t="shared" si="286"/>
        <v>1.17184470325663</v>
      </c>
      <c r="M1327" s="75">
        <v>0.802083333333333</v>
      </c>
      <c r="N1327" s="26">
        <v>109567</v>
      </c>
      <c r="O1327" s="26">
        <v>61164.09</v>
      </c>
      <c r="P1327" s="26">
        <v>19782.3</v>
      </c>
      <c r="Q1327" s="26">
        <v>23147.4</v>
      </c>
      <c r="R1327" s="26">
        <v>6882.19</v>
      </c>
      <c r="S1327" s="26">
        <v>-1408.98</v>
      </c>
      <c r="T1327" s="26">
        <f t="shared" si="287"/>
        <v>56774.09</v>
      </c>
      <c r="U1327" s="27">
        <f t="shared" si="288"/>
        <v>1.0368869751416</v>
      </c>
      <c r="V1327" s="26">
        <f>INDEX(检修、备用和必开!B:B,MATCH(统调负荷!$C1327,检修、备用和必开!$A:$A,0))</f>
        <v>25612.8</v>
      </c>
      <c r="W1327" s="26">
        <f>INDEX(检修、备用和必开!C:C,MATCH(统调负荷!$C1327,检修、备用和必开!$A:$A,0))</f>
        <v>0</v>
      </c>
      <c r="X1327" s="26">
        <f>INDEX(检修、备用和必开!D:D,MATCH(统调负荷!$C1327,检修、备用和必开!$A:$A,0))</f>
        <v>8710</v>
      </c>
      <c r="Y1327" s="26">
        <f>INDEX(检修、备用和必开!E:E,MATCH(统调负荷!$C1327,检修、备用和必开!$A:$A,0))</f>
        <v>4390</v>
      </c>
      <c r="Z1327" s="26">
        <f>INDEX(检修、备用和必开!F:F,MATCH(统调负荷!$C1327,检修、备用和必开!$A:$A,0))</f>
        <v>980</v>
      </c>
      <c r="AA1327" s="26">
        <f t="shared" si="289"/>
        <v>67899.6</v>
      </c>
      <c r="AB1327" s="26">
        <v>489.32</v>
      </c>
      <c r="AC1327" s="26">
        <v>719.84</v>
      </c>
      <c r="AD1327" s="76">
        <f t="shared" si="290"/>
        <v>45671.8020833333</v>
      </c>
      <c r="AE1327" s="27">
        <f t="shared" si="291"/>
        <v>67</v>
      </c>
      <c r="AF1327" s="27">
        <f t="shared" si="292"/>
        <v>-1168.4</v>
      </c>
      <c r="AG1327" s="27">
        <f t="shared" si="293"/>
        <v>578.299999999999</v>
      </c>
      <c r="AH1327" s="27">
        <f t="shared" si="294"/>
        <v>-364.599999999999</v>
      </c>
      <c r="AI1327" s="27">
        <f t="shared" si="295"/>
        <v>1024.19</v>
      </c>
      <c r="AJ1327" s="27">
        <f t="shared" si="296"/>
        <v>-2.49000000000001</v>
      </c>
      <c r="AK1327" s="26">
        <f>INDEX(检修、备用和必开!I:I,MATCH(统调负荷!$C1327,检修、备用和必开!$A:$A,0))</f>
        <v>7048.7582548339</v>
      </c>
    </row>
    <row r="1328" ht="13.8" spans="1:37">
      <c r="A1328" s="26">
        <f t="shared" si="284"/>
        <v>2</v>
      </c>
      <c r="B1328" s="26">
        <f t="shared" si="285"/>
        <v>19</v>
      </c>
      <c r="C1328" t="s">
        <v>35</v>
      </c>
      <c r="D1328" s="75">
        <v>0.8125</v>
      </c>
      <c r="E1328" s="26">
        <v>109475</v>
      </c>
      <c r="F1328" s="26">
        <v>62236.9</v>
      </c>
      <c r="G1328" s="26">
        <v>19210</v>
      </c>
      <c r="H1328" s="26">
        <v>23506.8</v>
      </c>
      <c r="I1328" s="26">
        <v>5928</v>
      </c>
      <c r="J1328" s="26">
        <v>-1406.7</v>
      </c>
      <c r="K1328" s="26">
        <f t="shared" si="297"/>
        <v>57846.9</v>
      </c>
      <c r="L1328" s="27">
        <f t="shared" si="286"/>
        <v>1.17378113606779</v>
      </c>
      <c r="M1328" s="75">
        <v>0.8125</v>
      </c>
      <c r="N1328" s="26">
        <v>109592</v>
      </c>
      <c r="O1328" s="26">
        <v>60923.97</v>
      </c>
      <c r="P1328" s="26">
        <v>19935.7</v>
      </c>
      <c r="Q1328" s="26">
        <v>23120.6</v>
      </c>
      <c r="R1328" s="26">
        <v>6945.07</v>
      </c>
      <c r="S1328" s="26">
        <v>-1333.34</v>
      </c>
      <c r="T1328" s="26">
        <f t="shared" si="287"/>
        <v>56533.97</v>
      </c>
      <c r="U1328" s="27">
        <f t="shared" si="288"/>
        <v>1.04070307187009</v>
      </c>
      <c r="V1328" s="26">
        <f>INDEX(检修、备用和必开!B:B,MATCH(统调负荷!$C1328,检修、备用和必开!$A:$A,0))</f>
        <v>25612.8</v>
      </c>
      <c r="W1328" s="26">
        <f>INDEX(检修、备用和必开!C:C,MATCH(统调负荷!$C1328,检修、备用和必开!$A:$A,0))</f>
        <v>0</v>
      </c>
      <c r="X1328" s="26">
        <f>INDEX(检修、备用和必开!D:D,MATCH(统调负荷!$C1328,检修、备用和必开!$A:$A,0))</f>
        <v>8710</v>
      </c>
      <c r="Y1328" s="26">
        <f>INDEX(检修、备用和必开!E:E,MATCH(统调负荷!$C1328,检修、备用和必开!$A:$A,0))</f>
        <v>4390</v>
      </c>
      <c r="Z1328" s="26">
        <f>INDEX(检修、备用和必开!F:F,MATCH(统调负荷!$C1328,检修、备用和必开!$A:$A,0))</f>
        <v>980</v>
      </c>
      <c r="AA1328" s="26">
        <f t="shared" si="289"/>
        <v>67899.6</v>
      </c>
      <c r="AB1328" s="26">
        <v>489.28</v>
      </c>
      <c r="AC1328" s="26">
        <v>500.36</v>
      </c>
      <c r="AD1328" s="76">
        <f t="shared" si="290"/>
        <v>45671.8125</v>
      </c>
      <c r="AE1328" s="27">
        <f t="shared" si="291"/>
        <v>117</v>
      </c>
      <c r="AF1328" s="27">
        <f t="shared" si="292"/>
        <v>-1312.93</v>
      </c>
      <c r="AG1328" s="27">
        <f t="shared" si="293"/>
        <v>725.700000000001</v>
      </c>
      <c r="AH1328" s="27">
        <f t="shared" si="294"/>
        <v>-386.200000000001</v>
      </c>
      <c r="AI1328" s="27">
        <f t="shared" si="295"/>
        <v>1017.07</v>
      </c>
      <c r="AJ1328" s="27">
        <f t="shared" si="296"/>
        <v>73.3600000000001</v>
      </c>
      <c r="AK1328" s="26">
        <f>INDEX(检修、备用和必开!I:I,MATCH(统调负荷!$C1328,检修、备用和必开!$A:$A,0))</f>
        <v>7048.7582548339</v>
      </c>
    </row>
    <row r="1329" ht="13.8" spans="1:37">
      <c r="A1329" s="26">
        <f t="shared" si="284"/>
        <v>2</v>
      </c>
      <c r="B1329" s="26">
        <f t="shared" si="285"/>
        <v>19</v>
      </c>
      <c r="C1329" t="s">
        <v>35</v>
      </c>
      <c r="D1329" s="75">
        <v>0.822916666666667</v>
      </c>
      <c r="E1329" s="26">
        <v>108540</v>
      </c>
      <c r="F1329" s="26">
        <v>61262.69</v>
      </c>
      <c r="G1329" s="26">
        <v>19210</v>
      </c>
      <c r="H1329" s="26">
        <v>23500.8</v>
      </c>
      <c r="I1329" s="26">
        <v>5973</v>
      </c>
      <c r="J1329" s="26">
        <v>-1406.49</v>
      </c>
      <c r="K1329" s="26">
        <f t="shared" si="297"/>
        <v>56872.69</v>
      </c>
      <c r="L1329" s="27">
        <f t="shared" si="286"/>
        <v>1.19388761108363</v>
      </c>
      <c r="M1329" s="75">
        <v>0.822916666666667</v>
      </c>
      <c r="N1329" s="26">
        <v>108941</v>
      </c>
      <c r="O1329" s="26">
        <v>60584.49</v>
      </c>
      <c r="P1329" s="26">
        <v>19727.5</v>
      </c>
      <c r="Q1329" s="26">
        <v>22872.6</v>
      </c>
      <c r="R1329" s="26">
        <v>7115.15</v>
      </c>
      <c r="S1329" s="26">
        <v>-1358.74</v>
      </c>
      <c r="T1329" s="26">
        <f t="shared" si="287"/>
        <v>56194.49</v>
      </c>
      <c r="U1329" s="27">
        <f t="shared" si="288"/>
        <v>1.04614642222749</v>
      </c>
      <c r="V1329" s="26">
        <f>INDEX(检修、备用和必开!B:B,MATCH(统调负荷!$C1329,检修、备用和必开!$A:$A,0))</f>
        <v>25612.8</v>
      </c>
      <c r="W1329" s="26">
        <f>INDEX(检修、备用和必开!C:C,MATCH(统调负荷!$C1329,检修、备用和必开!$A:$A,0))</f>
        <v>0</v>
      </c>
      <c r="X1329" s="26">
        <f>INDEX(检修、备用和必开!D:D,MATCH(统调负荷!$C1329,检修、备用和必开!$A:$A,0))</f>
        <v>8710</v>
      </c>
      <c r="Y1329" s="26">
        <f>INDEX(检修、备用和必开!E:E,MATCH(统调负荷!$C1329,检修、备用和必开!$A:$A,0))</f>
        <v>4390</v>
      </c>
      <c r="Z1329" s="26">
        <f>INDEX(检修、备用和必开!F:F,MATCH(统调负荷!$C1329,检修、备用和必开!$A:$A,0))</f>
        <v>980</v>
      </c>
      <c r="AA1329" s="26">
        <f t="shared" si="289"/>
        <v>67899.6</v>
      </c>
      <c r="AB1329" s="26">
        <v>443.69</v>
      </c>
      <c r="AC1329" s="26">
        <v>548.61</v>
      </c>
      <c r="AD1329" s="76">
        <f t="shared" si="290"/>
        <v>45671.8229166667</v>
      </c>
      <c r="AE1329" s="27">
        <f t="shared" si="291"/>
        <v>401</v>
      </c>
      <c r="AF1329" s="27">
        <f t="shared" si="292"/>
        <v>-678.200000000004</v>
      </c>
      <c r="AG1329" s="27">
        <f t="shared" si="293"/>
        <v>517.5</v>
      </c>
      <c r="AH1329" s="27">
        <f t="shared" si="294"/>
        <v>-628.200000000001</v>
      </c>
      <c r="AI1329" s="27">
        <f t="shared" si="295"/>
        <v>1142.15</v>
      </c>
      <c r="AJ1329" s="27">
        <f t="shared" si="296"/>
        <v>47.75</v>
      </c>
      <c r="AK1329" s="26">
        <f>INDEX(检修、备用和必开!I:I,MATCH(统调负荷!$C1329,检修、备用和必开!$A:$A,0))</f>
        <v>7048.7582548339</v>
      </c>
    </row>
    <row r="1330" ht="13.8" spans="1:37">
      <c r="A1330" s="26">
        <f t="shared" si="284"/>
        <v>2</v>
      </c>
      <c r="B1330" s="26">
        <f t="shared" si="285"/>
        <v>20</v>
      </c>
      <c r="C1330" t="s">
        <v>35</v>
      </c>
      <c r="D1330" s="75">
        <v>0.833333333333333</v>
      </c>
      <c r="E1330" s="26">
        <v>107840</v>
      </c>
      <c r="F1330" s="26">
        <v>60480.05</v>
      </c>
      <c r="G1330" s="26">
        <v>19325</v>
      </c>
      <c r="H1330" s="26">
        <v>23456.7</v>
      </c>
      <c r="I1330" s="26">
        <v>5985</v>
      </c>
      <c r="J1330" s="26">
        <v>-1406.75</v>
      </c>
      <c r="K1330" s="26">
        <f t="shared" si="297"/>
        <v>56090.05</v>
      </c>
      <c r="L1330" s="27">
        <f t="shared" si="286"/>
        <v>1.21054625553017</v>
      </c>
      <c r="M1330" s="75">
        <v>0.833333333333333</v>
      </c>
      <c r="N1330" s="26">
        <v>107710</v>
      </c>
      <c r="O1330" s="26">
        <v>60139.07</v>
      </c>
      <c r="P1330" s="26">
        <v>19533.9</v>
      </c>
      <c r="Q1330" s="26">
        <v>22299.1</v>
      </c>
      <c r="R1330" s="26">
        <v>7177.26</v>
      </c>
      <c r="S1330" s="26">
        <v>-1439.33</v>
      </c>
      <c r="T1330" s="26">
        <f t="shared" si="287"/>
        <v>55749.07</v>
      </c>
      <c r="U1330" s="27">
        <f t="shared" si="288"/>
        <v>1.05337542102298</v>
      </c>
      <c r="V1330" s="26">
        <f>INDEX(检修、备用和必开!B:B,MATCH(统调负荷!$C1330,检修、备用和必开!$A:$A,0))</f>
        <v>25612.8</v>
      </c>
      <c r="W1330" s="26">
        <f>INDEX(检修、备用和必开!C:C,MATCH(统调负荷!$C1330,检修、备用和必开!$A:$A,0))</f>
        <v>0</v>
      </c>
      <c r="X1330" s="26">
        <f>INDEX(检修、备用和必开!D:D,MATCH(统调负荷!$C1330,检修、备用和必开!$A:$A,0))</f>
        <v>8710</v>
      </c>
      <c r="Y1330" s="26">
        <f>INDEX(检修、备用和必开!E:E,MATCH(统调负荷!$C1330,检修、备用和必开!$A:$A,0))</f>
        <v>4390</v>
      </c>
      <c r="Z1330" s="26">
        <f>INDEX(检修、备用和必开!F:F,MATCH(统调负荷!$C1330,检修、备用和必开!$A:$A,0))</f>
        <v>980</v>
      </c>
      <c r="AA1330" s="26">
        <f t="shared" si="289"/>
        <v>67899.6</v>
      </c>
      <c r="AB1330" s="26">
        <v>425.85</v>
      </c>
      <c r="AC1330" s="26">
        <v>469.39</v>
      </c>
      <c r="AD1330" s="76">
        <f t="shared" si="290"/>
        <v>45671.8333333333</v>
      </c>
      <c r="AE1330" s="27">
        <f t="shared" si="291"/>
        <v>-130</v>
      </c>
      <c r="AF1330" s="27">
        <f t="shared" si="292"/>
        <v>-340.980000000003</v>
      </c>
      <c r="AG1330" s="27">
        <f t="shared" si="293"/>
        <v>208.900000000001</v>
      </c>
      <c r="AH1330" s="27">
        <f t="shared" si="294"/>
        <v>-1157.6</v>
      </c>
      <c r="AI1330" s="27">
        <f t="shared" si="295"/>
        <v>1192.26</v>
      </c>
      <c r="AJ1330" s="27">
        <f t="shared" si="296"/>
        <v>-32.5799999999999</v>
      </c>
      <c r="AK1330" s="26">
        <f>INDEX(检修、备用和必开!I:I,MATCH(统调负荷!$C1330,检修、备用和必开!$A:$A,0))</f>
        <v>7048.7582548339</v>
      </c>
    </row>
    <row r="1331" ht="13.8" spans="1:37">
      <c r="A1331" s="26">
        <f t="shared" si="284"/>
        <v>2</v>
      </c>
      <c r="B1331" s="26">
        <f t="shared" si="285"/>
        <v>20</v>
      </c>
      <c r="C1331" t="s">
        <v>35</v>
      </c>
      <c r="D1331" s="75">
        <v>0.84375</v>
      </c>
      <c r="E1331" s="26">
        <v>107800</v>
      </c>
      <c r="F1331" s="26">
        <v>60438.3</v>
      </c>
      <c r="G1331" s="26">
        <v>19325</v>
      </c>
      <c r="H1331" s="26">
        <v>23442.4</v>
      </c>
      <c r="I1331" s="26">
        <v>6001</v>
      </c>
      <c r="J1331" s="26">
        <v>-1406.7</v>
      </c>
      <c r="K1331" s="26">
        <f t="shared" si="297"/>
        <v>56048.3</v>
      </c>
      <c r="L1331" s="27">
        <f t="shared" si="286"/>
        <v>1.2114479832573</v>
      </c>
      <c r="M1331" s="75">
        <v>0.84375</v>
      </c>
      <c r="N1331" s="26">
        <v>107551</v>
      </c>
      <c r="O1331" s="26">
        <v>60157.34</v>
      </c>
      <c r="P1331" s="26">
        <v>19654.6</v>
      </c>
      <c r="Q1331" s="26">
        <v>21987.8</v>
      </c>
      <c r="R1331" s="26">
        <v>7100.51</v>
      </c>
      <c r="S1331" s="26">
        <v>-1349.25</v>
      </c>
      <c r="T1331" s="26">
        <f t="shared" si="287"/>
        <v>55767.34</v>
      </c>
      <c r="U1331" s="27">
        <f t="shared" si="288"/>
        <v>1.05307694144951</v>
      </c>
      <c r="V1331" s="26">
        <f>INDEX(检修、备用和必开!B:B,MATCH(统调负荷!$C1331,检修、备用和必开!$A:$A,0))</f>
        <v>25612.8</v>
      </c>
      <c r="W1331" s="26">
        <f>INDEX(检修、备用和必开!C:C,MATCH(统调负荷!$C1331,检修、备用和必开!$A:$A,0))</f>
        <v>0</v>
      </c>
      <c r="X1331" s="26">
        <f>INDEX(检修、备用和必开!D:D,MATCH(统调负荷!$C1331,检修、备用和必开!$A:$A,0))</f>
        <v>8710</v>
      </c>
      <c r="Y1331" s="26">
        <f>INDEX(检修、备用和必开!E:E,MATCH(统调负荷!$C1331,检修、备用和必开!$A:$A,0))</f>
        <v>4390</v>
      </c>
      <c r="Z1331" s="26">
        <f>INDEX(检修、备用和必开!F:F,MATCH(统调负荷!$C1331,检修、备用和必开!$A:$A,0))</f>
        <v>980</v>
      </c>
      <c r="AA1331" s="26">
        <f t="shared" si="289"/>
        <v>67899.6</v>
      </c>
      <c r="AB1331" s="26">
        <v>428.57</v>
      </c>
      <c r="AC1331" s="26">
        <v>498.77</v>
      </c>
      <c r="AD1331" s="76">
        <f t="shared" si="290"/>
        <v>45671.84375</v>
      </c>
      <c r="AE1331" s="27">
        <f t="shared" si="291"/>
        <v>-249</v>
      </c>
      <c r="AF1331" s="27">
        <f t="shared" si="292"/>
        <v>-280.960000000006</v>
      </c>
      <c r="AG1331" s="27">
        <f t="shared" si="293"/>
        <v>329.599999999999</v>
      </c>
      <c r="AH1331" s="27">
        <f t="shared" si="294"/>
        <v>-1454.6</v>
      </c>
      <c r="AI1331" s="27">
        <f t="shared" si="295"/>
        <v>1099.51</v>
      </c>
      <c r="AJ1331" s="27">
        <f t="shared" si="296"/>
        <v>57.45</v>
      </c>
      <c r="AK1331" s="26">
        <f>INDEX(检修、备用和必开!I:I,MATCH(统调负荷!$C1331,检修、备用和必开!$A:$A,0))</f>
        <v>7048.7582548339</v>
      </c>
    </row>
    <row r="1332" ht="13.8" spans="1:37">
      <c r="A1332" s="26">
        <f t="shared" si="284"/>
        <v>2</v>
      </c>
      <c r="B1332" s="26">
        <f t="shared" si="285"/>
        <v>20</v>
      </c>
      <c r="C1332" t="s">
        <v>35</v>
      </c>
      <c r="D1332" s="75">
        <v>0.854166666666667</v>
      </c>
      <c r="E1332" s="26">
        <v>107490</v>
      </c>
      <c r="F1332" s="26">
        <v>60368.8</v>
      </c>
      <c r="G1332" s="26">
        <v>19143</v>
      </c>
      <c r="H1332" s="26">
        <v>23348.9</v>
      </c>
      <c r="I1332" s="26">
        <v>6036</v>
      </c>
      <c r="J1332" s="26">
        <v>-1406.7</v>
      </c>
      <c r="K1332" s="26">
        <f t="shared" si="297"/>
        <v>55978.8</v>
      </c>
      <c r="L1332" s="27">
        <f t="shared" si="286"/>
        <v>1.21295204613175</v>
      </c>
      <c r="M1332" s="75">
        <v>0.854166666666667</v>
      </c>
      <c r="N1332" s="26">
        <v>107394</v>
      </c>
      <c r="O1332" s="26">
        <v>60060.77</v>
      </c>
      <c r="P1332" s="26">
        <v>20051.5</v>
      </c>
      <c r="Q1332" s="26">
        <v>21654.1</v>
      </c>
      <c r="R1332" s="26">
        <v>7067.35</v>
      </c>
      <c r="S1332" s="26">
        <v>-1439.72</v>
      </c>
      <c r="T1332" s="26">
        <f t="shared" si="287"/>
        <v>55670.77</v>
      </c>
      <c r="U1332" s="27">
        <f t="shared" si="288"/>
        <v>1.05465653796933</v>
      </c>
      <c r="V1332" s="26">
        <f>INDEX(检修、备用和必开!B:B,MATCH(统调负荷!$C1332,检修、备用和必开!$A:$A,0))</f>
        <v>25612.8</v>
      </c>
      <c r="W1332" s="26">
        <f>INDEX(检修、备用和必开!C:C,MATCH(统调负荷!$C1332,检修、备用和必开!$A:$A,0))</f>
        <v>0</v>
      </c>
      <c r="X1332" s="26">
        <f>INDEX(检修、备用和必开!D:D,MATCH(统调负荷!$C1332,检修、备用和必开!$A:$A,0))</f>
        <v>8710</v>
      </c>
      <c r="Y1332" s="26">
        <f>INDEX(检修、备用和必开!E:E,MATCH(统调负荷!$C1332,检修、备用和必开!$A:$A,0))</f>
        <v>4390</v>
      </c>
      <c r="Z1332" s="26">
        <f>INDEX(检修、备用和必开!F:F,MATCH(统调负荷!$C1332,检修、备用和必开!$A:$A,0))</f>
        <v>980</v>
      </c>
      <c r="AA1332" s="26">
        <f t="shared" si="289"/>
        <v>67899.6</v>
      </c>
      <c r="AB1332" s="26">
        <v>429.08</v>
      </c>
      <c r="AC1332" s="26">
        <v>487.5</v>
      </c>
      <c r="AD1332" s="76">
        <f t="shared" si="290"/>
        <v>45671.8541666667</v>
      </c>
      <c r="AE1332" s="27">
        <f t="shared" si="291"/>
        <v>-96</v>
      </c>
      <c r="AF1332" s="27">
        <f t="shared" si="292"/>
        <v>-308.030000000006</v>
      </c>
      <c r="AG1332" s="27">
        <f t="shared" si="293"/>
        <v>908.5</v>
      </c>
      <c r="AH1332" s="27">
        <f t="shared" si="294"/>
        <v>-1694.8</v>
      </c>
      <c r="AI1332" s="27">
        <f t="shared" si="295"/>
        <v>1031.35</v>
      </c>
      <c r="AJ1332" s="27">
        <f t="shared" si="296"/>
        <v>-33.02</v>
      </c>
      <c r="AK1332" s="26">
        <f>INDEX(检修、备用和必开!I:I,MATCH(统调负荷!$C1332,检修、备用和必开!$A:$A,0))</f>
        <v>7048.7582548339</v>
      </c>
    </row>
    <row r="1333" ht="13.8" spans="1:37">
      <c r="A1333" s="26">
        <f t="shared" si="284"/>
        <v>2</v>
      </c>
      <c r="B1333" s="26">
        <f t="shared" si="285"/>
        <v>20</v>
      </c>
      <c r="C1333" t="s">
        <v>35</v>
      </c>
      <c r="D1333" s="75">
        <v>0.864583333333333</v>
      </c>
      <c r="E1333" s="26">
        <v>107180</v>
      </c>
      <c r="F1333" s="26">
        <v>60644.7</v>
      </c>
      <c r="G1333" s="26">
        <v>18543</v>
      </c>
      <c r="H1333" s="26">
        <v>23316.8</v>
      </c>
      <c r="I1333" s="26">
        <v>6082</v>
      </c>
      <c r="J1333" s="26">
        <v>-1406.5</v>
      </c>
      <c r="K1333" s="26">
        <f t="shared" si="297"/>
        <v>56254.7</v>
      </c>
      <c r="L1333" s="27">
        <f t="shared" si="286"/>
        <v>1.2070031481814</v>
      </c>
      <c r="M1333" s="75">
        <v>0.864583333333333</v>
      </c>
      <c r="N1333" s="26">
        <v>106730</v>
      </c>
      <c r="O1333" s="26">
        <v>59968.12</v>
      </c>
      <c r="P1333" s="26">
        <v>19502.3</v>
      </c>
      <c r="Q1333" s="26">
        <v>21558.7</v>
      </c>
      <c r="R1333" s="26">
        <v>7131.59</v>
      </c>
      <c r="S1333" s="26">
        <v>-1430.71</v>
      </c>
      <c r="T1333" s="26">
        <f t="shared" si="287"/>
        <v>55578.12</v>
      </c>
      <c r="U1333" s="27">
        <f t="shared" si="288"/>
        <v>1.05617647552923</v>
      </c>
      <c r="V1333" s="26">
        <f>INDEX(检修、备用和必开!B:B,MATCH(统调负荷!$C1333,检修、备用和必开!$A:$A,0))</f>
        <v>25612.8</v>
      </c>
      <c r="W1333" s="26">
        <f>INDEX(检修、备用和必开!C:C,MATCH(统调负荷!$C1333,检修、备用和必开!$A:$A,0))</f>
        <v>0</v>
      </c>
      <c r="X1333" s="26">
        <f>INDEX(检修、备用和必开!D:D,MATCH(统调负荷!$C1333,检修、备用和必开!$A:$A,0))</f>
        <v>8710</v>
      </c>
      <c r="Y1333" s="26">
        <f>INDEX(检修、备用和必开!E:E,MATCH(统调负荷!$C1333,检修、备用和必开!$A:$A,0))</f>
        <v>4390</v>
      </c>
      <c r="Z1333" s="26">
        <f>INDEX(检修、备用和必开!F:F,MATCH(统调负荷!$C1333,检修、备用和必开!$A:$A,0))</f>
        <v>980</v>
      </c>
      <c r="AA1333" s="26">
        <f t="shared" si="289"/>
        <v>67899.6</v>
      </c>
      <c r="AB1333" s="26">
        <v>430.3</v>
      </c>
      <c r="AC1333" s="26">
        <v>486.48</v>
      </c>
      <c r="AD1333" s="76">
        <f t="shared" si="290"/>
        <v>45671.8645833333</v>
      </c>
      <c r="AE1333" s="27">
        <f t="shared" si="291"/>
        <v>-450</v>
      </c>
      <c r="AF1333" s="27">
        <f t="shared" si="292"/>
        <v>-676.579999999994</v>
      </c>
      <c r="AG1333" s="27">
        <f t="shared" si="293"/>
        <v>959.299999999999</v>
      </c>
      <c r="AH1333" s="27">
        <f t="shared" si="294"/>
        <v>-1758.1</v>
      </c>
      <c r="AI1333" s="27">
        <f t="shared" si="295"/>
        <v>1049.59</v>
      </c>
      <c r="AJ1333" s="27">
        <f t="shared" si="296"/>
        <v>-24.21</v>
      </c>
      <c r="AK1333" s="26">
        <f>INDEX(检修、备用和必开!I:I,MATCH(统调负荷!$C1333,检修、备用和必开!$A:$A,0))</f>
        <v>7048.7582548339</v>
      </c>
    </row>
    <row r="1334" ht="13.8" spans="1:37">
      <c r="A1334" s="26">
        <f t="shared" si="284"/>
        <v>2</v>
      </c>
      <c r="B1334" s="26">
        <f t="shared" si="285"/>
        <v>21</v>
      </c>
      <c r="C1334" t="s">
        <v>35</v>
      </c>
      <c r="D1334" s="75">
        <v>0.875</v>
      </c>
      <c r="E1334" s="26">
        <v>105645</v>
      </c>
      <c r="F1334" s="26">
        <v>59377.8</v>
      </c>
      <c r="G1334" s="26">
        <v>18300</v>
      </c>
      <c r="H1334" s="26">
        <v>23243.9</v>
      </c>
      <c r="I1334" s="26">
        <v>6130</v>
      </c>
      <c r="J1334" s="26">
        <v>-1406.7</v>
      </c>
      <c r="K1334" s="26">
        <f t="shared" si="297"/>
        <v>54987.8</v>
      </c>
      <c r="L1334" s="27">
        <f t="shared" si="286"/>
        <v>1.23481208558989</v>
      </c>
      <c r="M1334" s="75">
        <v>0.875</v>
      </c>
      <c r="N1334" s="26">
        <v>105518</v>
      </c>
      <c r="O1334" s="26">
        <v>59361.47</v>
      </c>
      <c r="P1334" s="26">
        <v>18889.3</v>
      </c>
      <c r="Q1334" s="26">
        <v>21632</v>
      </c>
      <c r="R1334" s="26">
        <v>7093.5</v>
      </c>
      <c r="S1334" s="26">
        <v>-1458.27</v>
      </c>
      <c r="T1334" s="26">
        <f t="shared" si="287"/>
        <v>54971.47</v>
      </c>
      <c r="U1334" s="27">
        <f t="shared" si="288"/>
        <v>1.06623794959507</v>
      </c>
      <c r="V1334" s="26">
        <f>INDEX(检修、备用和必开!B:B,MATCH(统调负荷!$C1334,检修、备用和必开!$A:$A,0))</f>
        <v>25612.8</v>
      </c>
      <c r="W1334" s="26">
        <f>INDEX(检修、备用和必开!C:C,MATCH(统调负荷!$C1334,检修、备用和必开!$A:$A,0))</f>
        <v>0</v>
      </c>
      <c r="X1334" s="26">
        <f>INDEX(检修、备用和必开!D:D,MATCH(统调负荷!$C1334,检修、备用和必开!$A:$A,0))</f>
        <v>8710</v>
      </c>
      <c r="Y1334" s="26">
        <f>INDEX(检修、备用和必开!E:E,MATCH(统调负荷!$C1334,检修、备用和必开!$A:$A,0))</f>
        <v>4390</v>
      </c>
      <c r="Z1334" s="26">
        <f>INDEX(检修、备用和必开!F:F,MATCH(统调负荷!$C1334,检修、备用和必开!$A:$A,0))</f>
        <v>980</v>
      </c>
      <c r="AA1334" s="26">
        <f t="shared" si="289"/>
        <v>67899.6</v>
      </c>
      <c r="AB1334" s="26">
        <v>390.19</v>
      </c>
      <c r="AC1334" s="26">
        <v>447.57</v>
      </c>
      <c r="AD1334" s="76">
        <f t="shared" si="290"/>
        <v>45671.875</v>
      </c>
      <c r="AE1334" s="27">
        <f t="shared" si="291"/>
        <v>-127</v>
      </c>
      <c r="AF1334" s="27">
        <f t="shared" si="292"/>
        <v>-16.3300000000017</v>
      </c>
      <c r="AG1334" s="27">
        <f t="shared" si="293"/>
        <v>589.299999999999</v>
      </c>
      <c r="AH1334" s="27">
        <f t="shared" si="294"/>
        <v>-1611.9</v>
      </c>
      <c r="AI1334" s="27">
        <f t="shared" si="295"/>
        <v>963.5</v>
      </c>
      <c r="AJ1334" s="27">
        <f t="shared" si="296"/>
        <v>-51.5699999999999</v>
      </c>
      <c r="AK1334" s="26">
        <f>INDEX(检修、备用和必开!I:I,MATCH(统调负荷!$C1334,检修、备用和必开!$A:$A,0))</f>
        <v>7048.7582548339</v>
      </c>
    </row>
    <row r="1335" ht="13.8" spans="1:37">
      <c r="A1335" s="26">
        <f t="shared" si="284"/>
        <v>2</v>
      </c>
      <c r="B1335" s="26">
        <f t="shared" si="285"/>
        <v>21</v>
      </c>
      <c r="C1335" t="s">
        <v>35</v>
      </c>
      <c r="D1335" s="75">
        <v>0.885416666666667</v>
      </c>
      <c r="E1335" s="26">
        <v>104555</v>
      </c>
      <c r="F1335" s="26">
        <v>59435.69</v>
      </c>
      <c r="G1335" s="26">
        <v>17449</v>
      </c>
      <c r="H1335" s="26">
        <v>22913.8</v>
      </c>
      <c r="I1335" s="26">
        <v>6163</v>
      </c>
      <c r="J1335" s="26">
        <v>-1406.49</v>
      </c>
      <c r="K1335" s="26">
        <f t="shared" si="297"/>
        <v>55045.69</v>
      </c>
      <c r="L1335" s="27">
        <f t="shared" si="286"/>
        <v>1.23351346853859</v>
      </c>
      <c r="M1335" s="75">
        <v>0.885416666666667</v>
      </c>
      <c r="N1335" s="26">
        <v>104626</v>
      </c>
      <c r="O1335" s="26">
        <v>59659.28</v>
      </c>
      <c r="P1335" s="26">
        <v>18286.6</v>
      </c>
      <c r="Q1335" s="26">
        <v>21059.3</v>
      </c>
      <c r="R1335" s="26">
        <v>7021.57</v>
      </c>
      <c r="S1335" s="26">
        <v>-1400.75</v>
      </c>
      <c r="T1335" s="26">
        <f t="shared" si="287"/>
        <v>55269.28</v>
      </c>
      <c r="U1335" s="27">
        <f t="shared" si="288"/>
        <v>1.06127483772871</v>
      </c>
      <c r="V1335" s="26">
        <f>INDEX(检修、备用和必开!B:B,MATCH(统调负荷!$C1335,检修、备用和必开!$A:$A,0))</f>
        <v>25612.8</v>
      </c>
      <c r="W1335" s="26">
        <f>INDEX(检修、备用和必开!C:C,MATCH(统调负荷!$C1335,检修、备用和必开!$A:$A,0))</f>
        <v>0</v>
      </c>
      <c r="X1335" s="26">
        <f>INDEX(检修、备用和必开!D:D,MATCH(统调负荷!$C1335,检修、备用和必开!$A:$A,0))</f>
        <v>8710</v>
      </c>
      <c r="Y1335" s="26">
        <f>INDEX(检修、备用和必开!E:E,MATCH(统调负荷!$C1335,检修、备用和必开!$A:$A,0))</f>
        <v>4390</v>
      </c>
      <c r="Z1335" s="26">
        <f>INDEX(检修、备用和必开!F:F,MATCH(统调负荷!$C1335,检修、备用和必开!$A:$A,0))</f>
        <v>980</v>
      </c>
      <c r="AA1335" s="26">
        <f t="shared" si="289"/>
        <v>67899.6</v>
      </c>
      <c r="AB1335" s="26">
        <v>405.89</v>
      </c>
      <c r="AC1335" s="26">
        <v>493.37</v>
      </c>
      <c r="AD1335" s="76">
        <f t="shared" si="290"/>
        <v>45671.8854166667</v>
      </c>
      <c r="AE1335" s="27">
        <f t="shared" si="291"/>
        <v>71</v>
      </c>
      <c r="AF1335" s="27">
        <f t="shared" si="292"/>
        <v>223.589999999997</v>
      </c>
      <c r="AG1335" s="27">
        <f t="shared" si="293"/>
        <v>837.599999999999</v>
      </c>
      <c r="AH1335" s="27">
        <f t="shared" si="294"/>
        <v>-1854.5</v>
      </c>
      <c r="AI1335" s="27">
        <f t="shared" si="295"/>
        <v>858.57</v>
      </c>
      <c r="AJ1335" s="27">
        <f t="shared" si="296"/>
        <v>5.74000000000001</v>
      </c>
      <c r="AK1335" s="26">
        <f>INDEX(检修、备用和必开!I:I,MATCH(统调负荷!$C1335,检修、备用和必开!$A:$A,0))</f>
        <v>7048.7582548339</v>
      </c>
    </row>
    <row r="1336" ht="13.8" spans="1:37">
      <c r="A1336" s="26">
        <f t="shared" si="284"/>
        <v>2</v>
      </c>
      <c r="B1336" s="26">
        <f t="shared" si="285"/>
        <v>21</v>
      </c>
      <c r="C1336" t="s">
        <v>35</v>
      </c>
      <c r="D1336" s="75">
        <v>0.895833333333333</v>
      </c>
      <c r="E1336" s="26">
        <v>103490</v>
      </c>
      <c r="F1336" s="26">
        <v>59201.8</v>
      </c>
      <c r="G1336" s="26">
        <v>16622</v>
      </c>
      <c r="H1336" s="26">
        <v>22906.9</v>
      </c>
      <c r="I1336" s="26">
        <v>6166</v>
      </c>
      <c r="J1336" s="26">
        <v>-1406.7</v>
      </c>
      <c r="K1336" s="26">
        <f t="shared" si="297"/>
        <v>54811.8</v>
      </c>
      <c r="L1336" s="27">
        <f t="shared" si="286"/>
        <v>1.23877705165676</v>
      </c>
      <c r="M1336" s="75">
        <v>0.895833333333333</v>
      </c>
      <c r="N1336" s="26">
        <v>103349</v>
      </c>
      <c r="O1336" s="26">
        <v>59466.53</v>
      </c>
      <c r="P1336" s="26">
        <v>17642.3</v>
      </c>
      <c r="Q1336" s="26">
        <v>20648.5</v>
      </c>
      <c r="R1336" s="26">
        <v>6968.38</v>
      </c>
      <c r="S1336" s="26">
        <v>-1376.71</v>
      </c>
      <c r="T1336" s="26">
        <f t="shared" si="287"/>
        <v>55076.53</v>
      </c>
      <c r="U1336" s="27">
        <f t="shared" si="288"/>
        <v>1.06448179576472</v>
      </c>
      <c r="V1336" s="26">
        <f>INDEX(检修、备用和必开!B:B,MATCH(统调负荷!$C1336,检修、备用和必开!$A:$A,0))</f>
        <v>25612.8</v>
      </c>
      <c r="W1336" s="26">
        <f>INDEX(检修、备用和必开!C:C,MATCH(统调负荷!$C1336,检修、备用和必开!$A:$A,0))</f>
        <v>0</v>
      </c>
      <c r="X1336" s="26">
        <f>INDEX(检修、备用和必开!D:D,MATCH(统调负荷!$C1336,检修、备用和必开!$A:$A,0))</f>
        <v>8710</v>
      </c>
      <c r="Y1336" s="26">
        <f>INDEX(检修、备用和必开!E:E,MATCH(统调负荷!$C1336,检修、备用和必开!$A:$A,0))</f>
        <v>4390</v>
      </c>
      <c r="Z1336" s="26">
        <f>INDEX(检修、备用和必开!F:F,MATCH(统调负荷!$C1336,检修、备用和必开!$A:$A,0))</f>
        <v>980</v>
      </c>
      <c r="AA1336" s="26">
        <f t="shared" si="289"/>
        <v>67899.6</v>
      </c>
      <c r="AB1336" s="26">
        <v>405.45</v>
      </c>
      <c r="AC1336" s="26">
        <v>494.37</v>
      </c>
      <c r="AD1336" s="76">
        <f t="shared" si="290"/>
        <v>45671.8958333333</v>
      </c>
      <c r="AE1336" s="27">
        <f t="shared" si="291"/>
        <v>-141</v>
      </c>
      <c r="AF1336" s="27">
        <f t="shared" si="292"/>
        <v>264.729999999996</v>
      </c>
      <c r="AG1336" s="27">
        <f t="shared" si="293"/>
        <v>1020.3</v>
      </c>
      <c r="AH1336" s="27">
        <f t="shared" si="294"/>
        <v>-2258.4</v>
      </c>
      <c r="AI1336" s="27">
        <f t="shared" si="295"/>
        <v>802.38</v>
      </c>
      <c r="AJ1336" s="27">
        <f t="shared" si="296"/>
        <v>29.99</v>
      </c>
      <c r="AK1336" s="26">
        <f>INDEX(检修、备用和必开!I:I,MATCH(统调负荷!$C1336,检修、备用和必开!$A:$A,0))</f>
        <v>7048.7582548339</v>
      </c>
    </row>
    <row r="1337" ht="13.8" spans="1:37">
      <c r="A1337" s="26">
        <f t="shared" si="284"/>
        <v>2</v>
      </c>
      <c r="B1337" s="26">
        <f t="shared" si="285"/>
        <v>21</v>
      </c>
      <c r="C1337" t="s">
        <v>35</v>
      </c>
      <c r="D1337" s="75">
        <v>0.90625</v>
      </c>
      <c r="E1337" s="26">
        <v>101830</v>
      </c>
      <c r="F1337" s="26">
        <v>58249</v>
      </c>
      <c r="G1337" s="26">
        <v>16191</v>
      </c>
      <c r="H1337" s="26">
        <v>22605.7</v>
      </c>
      <c r="I1337" s="26">
        <v>6191</v>
      </c>
      <c r="J1337" s="26">
        <v>-1406.7</v>
      </c>
      <c r="K1337" s="26">
        <f t="shared" si="297"/>
        <v>53859</v>
      </c>
      <c r="L1337" s="27">
        <f t="shared" si="286"/>
        <v>1.26069180638333</v>
      </c>
      <c r="M1337" s="75">
        <v>0.90625</v>
      </c>
      <c r="N1337" s="26">
        <v>101764</v>
      </c>
      <c r="O1337" s="26">
        <v>58519.79</v>
      </c>
      <c r="P1337" s="26">
        <v>16990.3</v>
      </c>
      <c r="Q1337" s="26">
        <v>20737.7</v>
      </c>
      <c r="R1337" s="26">
        <v>6943</v>
      </c>
      <c r="S1337" s="26">
        <v>-1426.79</v>
      </c>
      <c r="T1337" s="26">
        <f t="shared" si="287"/>
        <v>54129.79</v>
      </c>
      <c r="U1337" s="27">
        <f t="shared" si="288"/>
        <v>1.08051920606355</v>
      </c>
      <c r="V1337" s="26">
        <f>INDEX(检修、备用和必开!B:B,MATCH(统调负荷!$C1337,检修、备用和必开!$A:$A,0))</f>
        <v>25612.8</v>
      </c>
      <c r="W1337" s="26">
        <f>INDEX(检修、备用和必开!C:C,MATCH(统调负荷!$C1337,检修、备用和必开!$A:$A,0))</f>
        <v>0</v>
      </c>
      <c r="X1337" s="26">
        <f>INDEX(检修、备用和必开!D:D,MATCH(统调负荷!$C1337,检修、备用和必开!$A:$A,0))</f>
        <v>8710</v>
      </c>
      <c r="Y1337" s="26">
        <f>INDEX(检修、备用和必开!E:E,MATCH(统调负荷!$C1337,检修、备用和必开!$A:$A,0))</f>
        <v>4390</v>
      </c>
      <c r="Z1337" s="26">
        <f>INDEX(检修、备用和必开!F:F,MATCH(统调负荷!$C1337,检修、备用和必开!$A:$A,0))</f>
        <v>980</v>
      </c>
      <c r="AA1337" s="26">
        <f t="shared" si="289"/>
        <v>67899.6</v>
      </c>
      <c r="AB1337" s="26">
        <v>384.47</v>
      </c>
      <c r="AC1337" s="26">
        <v>455.98</v>
      </c>
      <c r="AD1337" s="76">
        <f t="shared" si="290"/>
        <v>45671.90625</v>
      </c>
      <c r="AE1337" s="27">
        <f t="shared" si="291"/>
        <v>-66</v>
      </c>
      <c r="AF1337" s="27">
        <f t="shared" si="292"/>
        <v>270.790000000001</v>
      </c>
      <c r="AG1337" s="27">
        <f t="shared" si="293"/>
        <v>799.299999999999</v>
      </c>
      <c r="AH1337" s="27">
        <f t="shared" si="294"/>
        <v>-1868</v>
      </c>
      <c r="AI1337" s="27">
        <f t="shared" si="295"/>
        <v>752</v>
      </c>
      <c r="AJ1337" s="27">
        <f t="shared" si="296"/>
        <v>-20.0899999999999</v>
      </c>
      <c r="AK1337" s="26">
        <f>INDEX(检修、备用和必开!I:I,MATCH(统调负荷!$C1337,检修、备用和必开!$A:$A,0))</f>
        <v>7048.7582548339</v>
      </c>
    </row>
    <row r="1338" ht="13.8" spans="1:37">
      <c r="A1338" s="26">
        <f t="shared" si="284"/>
        <v>2</v>
      </c>
      <c r="B1338" s="26">
        <f t="shared" si="285"/>
        <v>22</v>
      </c>
      <c r="C1338" t="s">
        <v>35</v>
      </c>
      <c r="D1338" s="75">
        <v>0.916666666666667</v>
      </c>
      <c r="E1338" s="26">
        <v>99910</v>
      </c>
      <c r="F1338" s="26">
        <v>57131.8</v>
      </c>
      <c r="G1338" s="26">
        <v>16601</v>
      </c>
      <c r="H1338" s="26">
        <v>21386.7</v>
      </c>
      <c r="I1338" s="26">
        <v>6197</v>
      </c>
      <c r="J1338" s="26">
        <v>-1406.5</v>
      </c>
      <c r="K1338" s="26">
        <f t="shared" si="297"/>
        <v>52741.8</v>
      </c>
      <c r="L1338" s="27">
        <f t="shared" si="286"/>
        <v>1.28739633459609</v>
      </c>
      <c r="M1338" s="75">
        <v>0.916666666666667</v>
      </c>
      <c r="N1338" s="26">
        <v>99397.4</v>
      </c>
      <c r="O1338" s="26">
        <v>56775.25</v>
      </c>
      <c r="P1338" s="26">
        <v>17160.3</v>
      </c>
      <c r="Q1338" s="26">
        <v>19961.6</v>
      </c>
      <c r="R1338" s="26">
        <v>6920.69</v>
      </c>
      <c r="S1338" s="26">
        <v>-1420.44</v>
      </c>
      <c r="T1338" s="26">
        <f t="shared" si="287"/>
        <v>52385.25</v>
      </c>
      <c r="U1338" s="27">
        <f t="shared" si="288"/>
        <v>1.11137281539891</v>
      </c>
      <c r="V1338" s="26">
        <f>INDEX(检修、备用和必开!B:B,MATCH(统调负荷!$C1338,检修、备用和必开!$A:$A,0))</f>
        <v>25612.8</v>
      </c>
      <c r="W1338" s="26">
        <f>INDEX(检修、备用和必开!C:C,MATCH(统调负荷!$C1338,检修、备用和必开!$A:$A,0))</f>
        <v>0</v>
      </c>
      <c r="X1338" s="26">
        <f>INDEX(检修、备用和必开!D:D,MATCH(统调负荷!$C1338,检修、备用和必开!$A:$A,0))</f>
        <v>8710</v>
      </c>
      <c r="Y1338" s="26">
        <f>INDEX(检修、备用和必开!E:E,MATCH(统调负荷!$C1338,检修、备用和必开!$A:$A,0))</f>
        <v>4390</v>
      </c>
      <c r="Z1338" s="26">
        <f>INDEX(检修、备用和必开!F:F,MATCH(统调负荷!$C1338,检修、备用和必开!$A:$A,0))</f>
        <v>980</v>
      </c>
      <c r="AA1338" s="26">
        <f t="shared" si="289"/>
        <v>67899.6</v>
      </c>
      <c r="AB1338" s="26">
        <v>386.59</v>
      </c>
      <c r="AC1338" s="26">
        <v>434.65</v>
      </c>
      <c r="AD1338" s="76">
        <f t="shared" si="290"/>
        <v>45671.9166666667</v>
      </c>
      <c r="AE1338" s="27">
        <f t="shared" si="291"/>
        <v>-512.600000000006</v>
      </c>
      <c r="AF1338" s="27">
        <f t="shared" si="292"/>
        <v>-356.550000000003</v>
      </c>
      <c r="AG1338" s="27">
        <f t="shared" si="293"/>
        <v>559.299999999999</v>
      </c>
      <c r="AH1338" s="27">
        <f t="shared" si="294"/>
        <v>-1425.1</v>
      </c>
      <c r="AI1338" s="27">
        <f t="shared" si="295"/>
        <v>723.69</v>
      </c>
      <c r="AJ1338" s="27">
        <f t="shared" si="296"/>
        <v>-13.9400000000001</v>
      </c>
      <c r="AK1338" s="26">
        <f>INDEX(检修、备用和必开!I:I,MATCH(统调负荷!$C1338,检修、备用和必开!$A:$A,0))</f>
        <v>7048.7582548339</v>
      </c>
    </row>
    <row r="1339" ht="13.8" spans="1:37">
      <c r="A1339" s="26">
        <f t="shared" si="284"/>
        <v>2</v>
      </c>
      <c r="B1339" s="26">
        <f t="shared" si="285"/>
        <v>22</v>
      </c>
      <c r="C1339" t="s">
        <v>35</v>
      </c>
      <c r="D1339" s="75">
        <v>0.927083333333333</v>
      </c>
      <c r="E1339" s="26">
        <v>97540</v>
      </c>
      <c r="F1339" s="26">
        <v>56286.99</v>
      </c>
      <c r="G1339" s="26">
        <v>15551</v>
      </c>
      <c r="H1339" s="26">
        <v>20889.5</v>
      </c>
      <c r="I1339" s="26">
        <v>6219</v>
      </c>
      <c r="J1339" s="26">
        <v>-1406.49</v>
      </c>
      <c r="K1339" s="26">
        <f t="shared" si="297"/>
        <v>51896.99</v>
      </c>
      <c r="L1339" s="27">
        <f t="shared" si="286"/>
        <v>1.30835333609907</v>
      </c>
      <c r="M1339" s="75">
        <v>0.927083333333333</v>
      </c>
      <c r="N1339" s="26">
        <v>96968.6</v>
      </c>
      <c r="O1339" s="26">
        <v>55405.86</v>
      </c>
      <c r="P1339" s="26">
        <v>15943.3</v>
      </c>
      <c r="Q1339" s="26">
        <v>20008.8</v>
      </c>
      <c r="R1339" s="26">
        <v>6969.65</v>
      </c>
      <c r="S1339" s="26">
        <v>-1359.01</v>
      </c>
      <c r="T1339" s="26">
        <f t="shared" si="287"/>
        <v>51015.86</v>
      </c>
      <c r="U1339" s="27">
        <f t="shared" si="288"/>
        <v>1.13685428723839</v>
      </c>
      <c r="V1339" s="26">
        <f>INDEX(检修、备用和必开!B:B,MATCH(统调负荷!$C1339,检修、备用和必开!$A:$A,0))</f>
        <v>25612.8</v>
      </c>
      <c r="W1339" s="26">
        <f>INDEX(检修、备用和必开!C:C,MATCH(统调负荷!$C1339,检修、备用和必开!$A:$A,0))</f>
        <v>0</v>
      </c>
      <c r="X1339" s="26">
        <f>INDEX(检修、备用和必开!D:D,MATCH(统调负荷!$C1339,检修、备用和必开!$A:$A,0))</f>
        <v>8710</v>
      </c>
      <c r="Y1339" s="26">
        <f>INDEX(检修、备用和必开!E:E,MATCH(统调负荷!$C1339,检修、备用和必开!$A:$A,0))</f>
        <v>4390</v>
      </c>
      <c r="Z1339" s="26">
        <f>INDEX(检修、备用和必开!F:F,MATCH(统调负荷!$C1339,检修、备用和必开!$A:$A,0))</f>
        <v>980</v>
      </c>
      <c r="AA1339" s="26">
        <f t="shared" si="289"/>
        <v>67899.6</v>
      </c>
      <c r="AB1339" s="26">
        <v>385.95</v>
      </c>
      <c r="AC1339" s="26">
        <v>403.68</v>
      </c>
      <c r="AD1339" s="76">
        <f t="shared" si="290"/>
        <v>45671.9270833333</v>
      </c>
      <c r="AE1339" s="27">
        <f t="shared" si="291"/>
        <v>-571.399999999994</v>
      </c>
      <c r="AF1339" s="27">
        <f t="shared" si="292"/>
        <v>-881.129999999997</v>
      </c>
      <c r="AG1339" s="27">
        <f t="shared" si="293"/>
        <v>392.299999999999</v>
      </c>
      <c r="AH1339" s="27">
        <f t="shared" si="294"/>
        <v>-880.700000000001</v>
      </c>
      <c r="AI1339" s="27">
        <f t="shared" si="295"/>
        <v>750.65</v>
      </c>
      <c r="AJ1339" s="27">
        <f t="shared" si="296"/>
        <v>47.48</v>
      </c>
      <c r="AK1339" s="26">
        <f>INDEX(检修、备用和必开!I:I,MATCH(统调负荷!$C1339,检修、备用和必开!$A:$A,0))</f>
        <v>7048.7582548339</v>
      </c>
    </row>
    <row r="1340" ht="13.8" spans="1:37">
      <c r="A1340" s="26">
        <f t="shared" si="284"/>
        <v>2</v>
      </c>
      <c r="B1340" s="26">
        <f t="shared" si="285"/>
        <v>22</v>
      </c>
      <c r="C1340" t="s">
        <v>35</v>
      </c>
      <c r="D1340" s="75">
        <v>0.9375</v>
      </c>
      <c r="E1340" s="26">
        <v>95620</v>
      </c>
      <c r="F1340" s="26">
        <v>55607.79</v>
      </c>
      <c r="G1340" s="26">
        <v>15600</v>
      </c>
      <c r="H1340" s="26">
        <v>19578.7</v>
      </c>
      <c r="I1340" s="26">
        <v>6240</v>
      </c>
      <c r="J1340" s="26">
        <v>-1406.49</v>
      </c>
      <c r="K1340" s="26">
        <f t="shared" si="297"/>
        <v>51217.79</v>
      </c>
      <c r="L1340" s="27">
        <f t="shared" si="286"/>
        <v>1.32570343234255</v>
      </c>
      <c r="M1340" s="75">
        <v>0.9375</v>
      </c>
      <c r="N1340" s="26">
        <v>95003.9</v>
      </c>
      <c r="O1340" s="26">
        <v>53950.54</v>
      </c>
      <c r="P1340" s="26">
        <v>16255.2</v>
      </c>
      <c r="Q1340" s="26">
        <v>19199</v>
      </c>
      <c r="R1340" s="26">
        <v>6985.08</v>
      </c>
      <c r="S1340" s="26">
        <v>-1385.92</v>
      </c>
      <c r="T1340" s="26">
        <f t="shared" si="287"/>
        <v>49560.54</v>
      </c>
      <c r="U1340" s="27">
        <f t="shared" si="288"/>
        <v>1.16524748183216</v>
      </c>
      <c r="V1340" s="26">
        <f>INDEX(检修、备用和必开!B:B,MATCH(统调负荷!$C1340,检修、备用和必开!$A:$A,0))</f>
        <v>25612.8</v>
      </c>
      <c r="W1340" s="26">
        <f>INDEX(检修、备用和必开!C:C,MATCH(统调负荷!$C1340,检修、备用和必开!$A:$A,0))</f>
        <v>0</v>
      </c>
      <c r="X1340" s="26">
        <f>INDEX(检修、备用和必开!D:D,MATCH(统调负荷!$C1340,检修、备用和必开!$A:$A,0))</f>
        <v>8710</v>
      </c>
      <c r="Y1340" s="26">
        <f>INDEX(检修、备用和必开!E:E,MATCH(统调负荷!$C1340,检修、备用和必开!$A:$A,0))</f>
        <v>4390</v>
      </c>
      <c r="Z1340" s="26">
        <f>INDEX(检修、备用和必开!F:F,MATCH(统调负荷!$C1340,检修、备用和必开!$A:$A,0))</f>
        <v>980</v>
      </c>
      <c r="AA1340" s="26">
        <f t="shared" si="289"/>
        <v>67899.6</v>
      </c>
      <c r="AB1340" s="26">
        <v>386.74</v>
      </c>
      <c r="AC1340" s="26">
        <v>381.46</v>
      </c>
      <c r="AD1340" s="76">
        <f t="shared" si="290"/>
        <v>45671.9375</v>
      </c>
      <c r="AE1340" s="27">
        <f t="shared" si="291"/>
        <v>-616.100000000006</v>
      </c>
      <c r="AF1340" s="27">
        <f t="shared" si="292"/>
        <v>-1657.25</v>
      </c>
      <c r="AG1340" s="27">
        <f t="shared" si="293"/>
        <v>655.200000000001</v>
      </c>
      <c r="AH1340" s="27">
        <f t="shared" si="294"/>
        <v>-379.700000000001</v>
      </c>
      <c r="AI1340" s="27">
        <f t="shared" si="295"/>
        <v>745.08</v>
      </c>
      <c r="AJ1340" s="27">
        <f t="shared" si="296"/>
        <v>20.5699999999999</v>
      </c>
      <c r="AK1340" s="26">
        <f>INDEX(检修、备用和必开!I:I,MATCH(统调负荷!$C1340,检修、备用和必开!$A:$A,0))</f>
        <v>7048.7582548339</v>
      </c>
    </row>
    <row r="1341" ht="13.8" spans="1:37">
      <c r="A1341" s="26">
        <f t="shared" si="284"/>
        <v>2</v>
      </c>
      <c r="B1341" s="26">
        <f t="shared" si="285"/>
        <v>22</v>
      </c>
      <c r="C1341" t="s">
        <v>35</v>
      </c>
      <c r="D1341" s="75">
        <v>0.947916666666667</v>
      </c>
      <c r="E1341" s="26">
        <v>92740</v>
      </c>
      <c r="F1341" s="26">
        <v>52852.5</v>
      </c>
      <c r="G1341" s="26">
        <v>15759</v>
      </c>
      <c r="H1341" s="26">
        <v>19294</v>
      </c>
      <c r="I1341" s="26">
        <v>6241</v>
      </c>
      <c r="J1341" s="26">
        <v>-1406.5</v>
      </c>
      <c r="K1341" s="26">
        <f t="shared" si="297"/>
        <v>48462.5</v>
      </c>
      <c r="L1341" s="27">
        <f t="shared" si="286"/>
        <v>1.40107505803456</v>
      </c>
      <c r="M1341" s="75">
        <v>0.947916666666667</v>
      </c>
      <c r="N1341" s="26">
        <v>92692.4</v>
      </c>
      <c r="O1341" s="26">
        <v>51706.09</v>
      </c>
      <c r="P1341" s="26">
        <v>16216.2</v>
      </c>
      <c r="Q1341" s="26">
        <v>19076.9</v>
      </c>
      <c r="R1341" s="26">
        <v>7086.6</v>
      </c>
      <c r="S1341" s="26">
        <v>-1393.39</v>
      </c>
      <c r="T1341" s="26">
        <f t="shared" si="287"/>
        <v>47316.09</v>
      </c>
      <c r="U1341" s="27">
        <f t="shared" si="288"/>
        <v>1.21192822843786</v>
      </c>
      <c r="V1341" s="26">
        <f>INDEX(检修、备用和必开!B:B,MATCH(统调负荷!$C1341,检修、备用和必开!$A:$A,0))</f>
        <v>25612.8</v>
      </c>
      <c r="W1341" s="26">
        <f>INDEX(检修、备用和必开!C:C,MATCH(统调负荷!$C1341,检修、备用和必开!$A:$A,0))</f>
        <v>0</v>
      </c>
      <c r="X1341" s="26">
        <f>INDEX(检修、备用和必开!D:D,MATCH(统调负荷!$C1341,检修、备用和必开!$A:$A,0))</f>
        <v>8710</v>
      </c>
      <c r="Y1341" s="26">
        <f>INDEX(检修、备用和必开!E:E,MATCH(统调负荷!$C1341,检修、备用和必开!$A:$A,0))</f>
        <v>4390</v>
      </c>
      <c r="Z1341" s="26">
        <f>INDEX(检修、备用和必开!F:F,MATCH(统调负荷!$C1341,检修、备用和必开!$A:$A,0))</f>
        <v>980</v>
      </c>
      <c r="AA1341" s="26">
        <f t="shared" si="289"/>
        <v>67899.6</v>
      </c>
      <c r="AB1341" s="26">
        <v>358.7</v>
      </c>
      <c r="AC1341" s="26">
        <v>362.64</v>
      </c>
      <c r="AD1341" s="76">
        <f t="shared" si="290"/>
        <v>45671.9479166667</v>
      </c>
      <c r="AE1341" s="27">
        <f t="shared" si="291"/>
        <v>-47.6000000000058</v>
      </c>
      <c r="AF1341" s="27">
        <f t="shared" si="292"/>
        <v>-1146.41</v>
      </c>
      <c r="AG1341" s="27">
        <f t="shared" si="293"/>
        <v>457.200000000001</v>
      </c>
      <c r="AH1341" s="27">
        <f t="shared" si="294"/>
        <v>-217.099999999999</v>
      </c>
      <c r="AI1341" s="27">
        <f t="shared" si="295"/>
        <v>845.6</v>
      </c>
      <c r="AJ1341" s="27">
        <f t="shared" si="296"/>
        <v>13.1099999999999</v>
      </c>
      <c r="AK1341" s="26">
        <f>INDEX(检修、备用和必开!I:I,MATCH(统调负荷!$C1341,检修、备用和必开!$A:$A,0))</f>
        <v>7048.7582548339</v>
      </c>
    </row>
    <row r="1342" ht="13.8" spans="1:37">
      <c r="A1342" s="26">
        <f t="shared" si="284"/>
        <v>2</v>
      </c>
      <c r="B1342" s="26">
        <f t="shared" si="285"/>
        <v>23</v>
      </c>
      <c r="C1342" t="s">
        <v>35</v>
      </c>
      <c r="D1342" s="75">
        <v>0.958333333333333</v>
      </c>
      <c r="E1342" s="26">
        <v>90090</v>
      </c>
      <c r="F1342" s="26">
        <v>50106.59</v>
      </c>
      <c r="G1342" s="26">
        <v>15877</v>
      </c>
      <c r="H1342" s="26">
        <v>19304.9</v>
      </c>
      <c r="I1342" s="26">
        <v>6208</v>
      </c>
      <c r="J1342" s="26">
        <v>-1406.49</v>
      </c>
      <c r="K1342" s="26">
        <f t="shared" si="297"/>
        <v>45716.59</v>
      </c>
      <c r="L1342" s="27">
        <f t="shared" si="286"/>
        <v>1.48522888518151</v>
      </c>
      <c r="M1342" s="75">
        <v>0.958333333333333</v>
      </c>
      <c r="N1342" s="26">
        <v>90199.8</v>
      </c>
      <c r="O1342" s="26">
        <v>49611.76</v>
      </c>
      <c r="P1342" s="26">
        <v>16419.2</v>
      </c>
      <c r="Q1342" s="26">
        <v>18501.8</v>
      </c>
      <c r="R1342" s="26">
        <v>7112.32</v>
      </c>
      <c r="S1342" s="26">
        <v>-1445.28</v>
      </c>
      <c r="T1342" s="26">
        <f t="shared" si="287"/>
        <v>45221.76</v>
      </c>
      <c r="U1342" s="27">
        <f t="shared" si="288"/>
        <v>1.25899099157899</v>
      </c>
      <c r="V1342" s="26">
        <f>INDEX(检修、备用和必开!B:B,MATCH(统调负荷!$C1342,检修、备用和必开!$A:$A,0))</f>
        <v>25612.8</v>
      </c>
      <c r="W1342" s="26">
        <f>INDEX(检修、备用和必开!C:C,MATCH(统调负荷!$C1342,检修、备用和必开!$A:$A,0))</f>
        <v>0</v>
      </c>
      <c r="X1342" s="26">
        <f>INDEX(检修、备用和必开!D:D,MATCH(统调负荷!$C1342,检修、备用和必开!$A:$A,0))</f>
        <v>8710</v>
      </c>
      <c r="Y1342" s="26">
        <f>INDEX(检修、备用和必开!E:E,MATCH(统调负荷!$C1342,检修、备用和必开!$A:$A,0))</f>
        <v>4390</v>
      </c>
      <c r="Z1342" s="26">
        <f>INDEX(检修、备用和必开!F:F,MATCH(统调负荷!$C1342,检修、备用和必开!$A:$A,0))</f>
        <v>980</v>
      </c>
      <c r="AA1342" s="26">
        <f t="shared" si="289"/>
        <v>67899.6</v>
      </c>
      <c r="AB1342" s="26">
        <v>349.41</v>
      </c>
      <c r="AC1342" s="26">
        <v>345.21</v>
      </c>
      <c r="AD1342" s="76">
        <f t="shared" si="290"/>
        <v>45671.9583333333</v>
      </c>
      <c r="AE1342" s="27">
        <f t="shared" si="291"/>
        <v>109.800000000003</v>
      </c>
      <c r="AF1342" s="27">
        <f t="shared" si="292"/>
        <v>-494.829999999994</v>
      </c>
      <c r="AG1342" s="27">
        <f t="shared" si="293"/>
        <v>542.200000000001</v>
      </c>
      <c r="AH1342" s="27">
        <f t="shared" si="294"/>
        <v>-803.100000000002</v>
      </c>
      <c r="AI1342" s="27">
        <f t="shared" si="295"/>
        <v>904.32</v>
      </c>
      <c r="AJ1342" s="27">
        <f t="shared" si="296"/>
        <v>-38.79</v>
      </c>
      <c r="AK1342" s="26">
        <f>INDEX(检修、备用和必开!I:I,MATCH(统调负荷!$C1342,检修、备用和必开!$A:$A,0))</f>
        <v>7048.7582548339</v>
      </c>
    </row>
    <row r="1343" ht="13.8" spans="1:37">
      <c r="A1343" s="26">
        <f t="shared" si="284"/>
        <v>2</v>
      </c>
      <c r="B1343" s="26">
        <f t="shared" si="285"/>
        <v>23</v>
      </c>
      <c r="C1343" t="s">
        <v>35</v>
      </c>
      <c r="D1343" s="75">
        <v>0.96875</v>
      </c>
      <c r="E1343" s="26">
        <v>87265</v>
      </c>
      <c r="F1343" s="26">
        <v>48633.3</v>
      </c>
      <c r="G1343" s="26">
        <v>15956</v>
      </c>
      <c r="H1343" s="26">
        <v>17905.4</v>
      </c>
      <c r="I1343" s="26">
        <v>6177</v>
      </c>
      <c r="J1343" s="26">
        <v>-1406.7</v>
      </c>
      <c r="K1343" s="26">
        <f t="shared" si="297"/>
        <v>44243.3</v>
      </c>
      <c r="L1343" s="27">
        <f t="shared" si="286"/>
        <v>1.53468660791577</v>
      </c>
      <c r="M1343" s="75">
        <v>0.96875</v>
      </c>
      <c r="N1343" s="26">
        <v>87270.6</v>
      </c>
      <c r="O1343" s="26">
        <v>48852.14</v>
      </c>
      <c r="P1343" s="26">
        <v>15918.9</v>
      </c>
      <c r="Q1343" s="26">
        <v>16881.4</v>
      </c>
      <c r="R1343" s="26">
        <v>7019.95</v>
      </c>
      <c r="S1343" s="26">
        <v>-1401.79</v>
      </c>
      <c r="T1343" s="26">
        <f t="shared" si="287"/>
        <v>44462.14</v>
      </c>
      <c r="U1343" s="27">
        <f t="shared" si="288"/>
        <v>1.27697700337056</v>
      </c>
      <c r="V1343" s="26">
        <f>INDEX(检修、备用和必开!B:B,MATCH(统调负荷!$C1343,检修、备用和必开!$A:$A,0))</f>
        <v>25612.8</v>
      </c>
      <c r="W1343" s="26">
        <f>INDEX(检修、备用和必开!C:C,MATCH(统调负荷!$C1343,检修、备用和必开!$A:$A,0))</f>
        <v>0</v>
      </c>
      <c r="X1343" s="26">
        <f>INDEX(检修、备用和必开!D:D,MATCH(统调负荷!$C1343,检修、备用和必开!$A:$A,0))</f>
        <v>8710</v>
      </c>
      <c r="Y1343" s="26">
        <f>INDEX(检修、备用和必开!E:E,MATCH(统调负荷!$C1343,检修、备用和必开!$A:$A,0))</f>
        <v>4390</v>
      </c>
      <c r="Z1343" s="26">
        <f>INDEX(检修、备用和必开!F:F,MATCH(统调负荷!$C1343,检修、备用和必开!$A:$A,0))</f>
        <v>980</v>
      </c>
      <c r="AA1343" s="26">
        <f t="shared" si="289"/>
        <v>67899.6</v>
      </c>
      <c r="AB1343" s="26">
        <v>337.88</v>
      </c>
      <c r="AC1343" s="26">
        <v>346.13</v>
      </c>
      <c r="AD1343" s="76">
        <f t="shared" si="290"/>
        <v>45671.96875</v>
      </c>
      <c r="AE1343" s="27">
        <f t="shared" si="291"/>
        <v>5.60000000000582</v>
      </c>
      <c r="AF1343" s="27">
        <f t="shared" si="292"/>
        <v>218.839999999997</v>
      </c>
      <c r="AG1343" s="27">
        <f t="shared" si="293"/>
        <v>-37.1000000000004</v>
      </c>
      <c r="AH1343" s="27">
        <f t="shared" si="294"/>
        <v>-1024</v>
      </c>
      <c r="AI1343" s="27">
        <f t="shared" si="295"/>
        <v>842.95</v>
      </c>
      <c r="AJ1343" s="27">
        <f t="shared" si="296"/>
        <v>4.91000000000008</v>
      </c>
      <c r="AK1343" s="26">
        <f>INDEX(检修、备用和必开!I:I,MATCH(统调负荷!$C1343,检修、备用和必开!$A:$A,0))</f>
        <v>7048.7582548339</v>
      </c>
    </row>
    <row r="1344" ht="13.8" spans="1:37">
      <c r="A1344" s="26">
        <f t="shared" si="284"/>
        <v>2</v>
      </c>
      <c r="B1344" s="26">
        <f t="shared" si="285"/>
        <v>23</v>
      </c>
      <c r="C1344" t="s">
        <v>35</v>
      </c>
      <c r="D1344" s="75">
        <v>0.979166666666667</v>
      </c>
      <c r="E1344" s="26">
        <v>84950</v>
      </c>
      <c r="F1344" s="26">
        <v>47145.2</v>
      </c>
      <c r="G1344" s="26">
        <v>16016</v>
      </c>
      <c r="H1344" s="26">
        <v>16979.3</v>
      </c>
      <c r="I1344" s="26">
        <v>6216</v>
      </c>
      <c r="J1344" s="26">
        <v>-1406.5</v>
      </c>
      <c r="K1344" s="26">
        <f t="shared" si="297"/>
        <v>42755.2</v>
      </c>
      <c r="L1344" s="27">
        <f t="shared" si="286"/>
        <v>1.58810156425417</v>
      </c>
      <c r="M1344" s="75">
        <v>0.979166666666667</v>
      </c>
      <c r="N1344" s="26">
        <v>85131.4</v>
      </c>
      <c r="O1344" s="26">
        <v>46838.51</v>
      </c>
      <c r="P1344" s="26">
        <v>16620.8</v>
      </c>
      <c r="Q1344" s="26">
        <v>15983</v>
      </c>
      <c r="R1344" s="26">
        <v>7066.91</v>
      </c>
      <c r="S1344" s="26">
        <v>-1377.82</v>
      </c>
      <c r="T1344" s="26">
        <f t="shared" si="287"/>
        <v>42448.51</v>
      </c>
      <c r="U1344" s="27">
        <f t="shared" si="288"/>
        <v>1.32723959317814</v>
      </c>
      <c r="V1344" s="26">
        <f>INDEX(检修、备用和必开!B:B,MATCH(统调负荷!$C1344,检修、备用和必开!$A:$A,0))</f>
        <v>25612.8</v>
      </c>
      <c r="W1344" s="26">
        <f>INDEX(检修、备用和必开!C:C,MATCH(统调负荷!$C1344,检修、备用和必开!$A:$A,0))</f>
        <v>0</v>
      </c>
      <c r="X1344" s="26">
        <f>INDEX(检修、备用和必开!D:D,MATCH(统调负荷!$C1344,检修、备用和必开!$A:$A,0))</f>
        <v>8710</v>
      </c>
      <c r="Y1344" s="26">
        <f>INDEX(检修、备用和必开!E:E,MATCH(统调负荷!$C1344,检修、备用和必开!$A:$A,0))</f>
        <v>4390</v>
      </c>
      <c r="Z1344" s="26">
        <f>INDEX(检修、备用和必开!F:F,MATCH(统调负荷!$C1344,检修、备用和必开!$A:$A,0))</f>
        <v>980</v>
      </c>
      <c r="AA1344" s="26">
        <f t="shared" si="289"/>
        <v>67899.6</v>
      </c>
      <c r="AB1344" s="26">
        <v>321.58</v>
      </c>
      <c r="AC1344" s="26">
        <v>316.45</v>
      </c>
      <c r="AD1344" s="76">
        <f t="shared" si="290"/>
        <v>45671.9791666667</v>
      </c>
      <c r="AE1344" s="27">
        <f t="shared" si="291"/>
        <v>181.399999999994</v>
      </c>
      <c r="AF1344" s="27">
        <f t="shared" si="292"/>
        <v>-306.689999999995</v>
      </c>
      <c r="AG1344" s="27">
        <f t="shared" si="293"/>
        <v>604.799999999999</v>
      </c>
      <c r="AH1344" s="27">
        <f t="shared" si="294"/>
        <v>-996.299999999999</v>
      </c>
      <c r="AI1344" s="27">
        <f t="shared" si="295"/>
        <v>850.91</v>
      </c>
      <c r="AJ1344" s="27">
        <f t="shared" si="296"/>
        <v>28.6800000000001</v>
      </c>
      <c r="AK1344" s="26">
        <f>INDEX(检修、备用和必开!I:I,MATCH(统调负荷!$C1344,检修、备用和必开!$A:$A,0))</f>
        <v>7048.7582548339</v>
      </c>
    </row>
    <row r="1345" ht="15" customHeight="1" spans="1:37">
      <c r="A1345" s="26">
        <f t="shared" si="284"/>
        <v>2</v>
      </c>
      <c r="B1345" s="26">
        <f t="shared" si="285"/>
        <v>23</v>
      </c>
      <c r="C1345" t="s">
        <v>35</v>
      </c>
      <c r="D1345" s="75">
        <v>0.989583333333333</v>
      </c>
      <c r="E1345" s="26">
        <v>82580</v>
      </c>
      <c r="F1345" s="26">
        <v>45046.99</v>
      </c>
      <c r="G1345" s="26">
        <v>16016</v>
      </c>
      <c r="H1345" s="26">
        <v>16683.7</v>
      </c>
      <c r="I1345" s="26">
        <v>6240</v>
      </c>
      <c r="J1345" s="26">
        <v>-1406.69</v>
      </c>
      <c r="K1345" s="26">
        <f t="shared" si="297"/>
        <v>40656.99</v>
      </c>
      <c r="L1345" s="27">
        <f t="shared" si="286"/>
        <v>1.67005968715343</v>
      </c>
      <c r="M1345" s="75">
        <v>0.989583333333333</v>
      </c>
      <c r="N1345" s="26">
        <v>82592.4</v>
      </c>
      <c r="O1345" s="26">
        <v>44869.82</v>
      </c>
      <c r="P1345" s="26">
        <v>16662.6</v>
      </c>
      <c r="Q1345" s="26">
        <v>15275.6</v>
      </c>
      <c r="R1345" s="26">
        <v>7157.66</v>
      </c>
      <c r="S1345" s="26">
        <v>-1373.28</v>
      </c>
      <c r="T1345" s="26">
        <f t="shared" si="287"/>
        <v>40479.82</v>
      </c>
      <c r="U1345" s="27">
        <f t="shared" si="288"/>
        <v>1.38035878155277</v>
      </c>
      <c r="V1345" s="26">
        <f>INDEX(检修、备用和必开!B:B,MATCH(统调负荷!$C1345,检修、备用和必开!$A:$A,0))</f>
        <v>25612.8</v>
      </c>
      <c r="W1345" s="26">
        <f>INDEX(检修、备用和必开!C:C,MATCH(统调负荷!$C1345,检修、备用和必开!$A:$A,0))</f>
        <v>0</v>
      </c>
      <c r="X1345" s="26">
        <f>INDEX(检修、备用和必开!D:D,MATCH(统调负荷!$C1345,检修、备用和必开!$A:$A,0))</f>
        <v>8710</v>
      </c>
      <c r="Y1345" s="26">
        <f>INDEX(检修、备用和必开!E:E,MATCH(统调负荷!$C1345,检修、备用和必开!$A:$A,0))</f>
        <v>4390</v>
      </c>
      <c r="Z1345" s="26">
        <f>INDEX(检修、备用和必开!F:F,MATCH(统调负荷!$C1345,检修、备用和必开!$A:$A,0))</f>
        <v>980</v>
      </c>
      <c r="AA1345" s="26">
        <f t="shared" si="289"/>
        <v>67899.6</v>
      </c>
      <c r="AB1345" s="26">
        <v>309.02</v>
      </c>
      <c r="AC1345" s="26">
        <v>320.26</v>
      </c>
      <c r="AD1345" s="76">
        <f t="shared" si="290"/>
        <v>45671.9895833333</v>
      </c>
      <c r="AE1345" s="27">
        <f t="shared" si="291"/>
        <v>12.3999999999942</v>
      </c>
      <c r="AF1345" s="27">
        <f t="shared" si="292"/>
        <v>-177.169999999998</v>
      </c>
      <c r="AG1345" s="27">
        <f t="shared" si="293"/>
        <v>646.599999999999</v>
      </c>
      <c r="AH1345" s="27">
        <f t="shared" si="294"/>
        <v>-1408.1</v>
      </c>
      <c r="AI1345" s="27">
        <f t="shared" si="295"/>
        <v>917.66</v>
      </c>
      <c r="AJ1345" s="27">
        <f t="shared" si="296"/>
        <v>33.4100000000001</v>
      </c>
      <c r="AK1345" s="26">
        <f>INDEX(检修、备用和必开!I:I,MATCH(统调负荷!$C1345,检修、备用和必开!$A:$A,0))</f>
        <v>7048.7582548339</v>
      </c>
    </row>
    <row r="1346" ht="13.8" spans="1:37">
      <c r="A1346" s="26">
        <f t="shared" si="284"/>
        <v>3</v>
      </c>
      <c r="B1346" s="26">
        <f t="shared" si="285"/>
        <v>0</v>
      </c>
      <c r="C1346" t="s">
        <v>36</v>
      </c>
      <c r="D1346" s="75">
        <v>0</v>
      </c>
      <c r="E1346" s="26">
        <v>81140</v>
      </c>
      <c r="F1346" s="26">
        <v>44436.9</v>
      </c>
      <c r="G1346" s="80">
        <v>14405</v>
      </c>
      <c r="H1346" s="26">
        <v>17044.6</v>
      </c>
      <c r="I1346" s="26">
        <v>6438</v>
      </c>
      <c r="J1346" s="80">
        <v>-1184.5</v>
      </c>
      <c r="K1346" s="26">
        <f t="shared" si="297"/>
        <v>36908.44</v>
      </c>
      <c r="L1346" s="27">
        <f t="shared" si="286"/>
        <v>1.82310062413909</v>
      </c>
      <c r="M1346" s="75">
        <v>0</v>
      </c>
      <c r="N1346" s="26">
        <v>81451.7</v>
      </c>
      <c r="O1346" s="26">
        <v>45012.71</v>
      </c>
      <c r="P1346" s="26">
        <v>15209</v>
      </c>
      <c r="Q1346" s="26">
        <v>15521.4</v>
      </c>
      <c r="R1346" s="26">
        <v>6917.83</v>
      </c>
      <c r="S1346" s="26">
        <v>-1209.24</v>
      </c>
      <c r="T1346" s="26">
        <f t="shared" si="287"/>
        <v>37484.25</v>
      </c>
      <c r="U1346" s="27">
        <f t="shared" si="288"/>
        <v>1.37310131264125</v>
      </c>
      <c r="V1346" s="26">
        <f>INDEX(检修、备用和必开!B:B,MATCH(统调负荷!$C1346,检修、备用和必开!$A:$A,0))</f>
        <v>26224.6</v>
      </c>
      <c r="W1346" s="26">
        <f>INDEX(检修、备用和必开!C:C,MATCH(统调负荷!$C1346,检修、备用和必开!$A:$A,0))</f>
        <v>0</v>
      </c>
      <c r="X1346" s="26">
        <f>INDEX(检修、备用和必开!D:D,MATCH(统调负荷!$C1346,检修、备用和必开!$A:$A,0))</f>
        <v>11520</v>
      </c>
      <c r="Y1346" s="26">
        <f>INDEX(检修、备用和必开!E:E,MATCH(统调负荷!$C1346,检修、备用和必开!$A:$A,0))</f>
        <v>7528.46</v>
      </c>
      <c r="Z1346" s="26">
        <f>INDEX(检修、备用和必开!F:F,MATCH(统调负荷!$C1346,检修、备用和必开!$A:$A,0))</f>
        <v>980</v>
      </c>
      <c r="AA1346" s="26">
        <f t="shared" si="289"/>
        <v>67287.8</v>
      </c>
      <c r="AB1346" s="26">
        <v>318.64</v>
      </c>
      <c r="AC1346" s="26">
        <v>346.15</v>
      </c>
      <c r="AD1346" s="76">
        <f t="shared" si="290"/>
        <v>45672</v>
      </c>
      <c r="AE1346" s="27">
        <f t="shared" si="291"/>
        <v>311.699999999997</v>
      </c>
      <c r="AF1346" s="27">
        <f t="shared" si="292"/>
        <v>575.809999999998</v>
      </c>
      <c r="AG1346" s="27">
        <f t="shared" si="293"/>
        <v>804</v>
      </c>
      <c r="AH1346" s="27">
        <f t="shared" si="294"/>
        <v>-1523.2</v>
      </c>
      <c r="AI1346" s="27">
        <f t="shared" si="295"/>
        <v>479.83</v>
      </c>
      <c r="AJ1346" s="27">
        <f t="shared" si="296"/>
        <v>-24.74</v>
      </c>
      <c r="AK1346" s="26">
        <f>INDEX(检修、备用和必开!I:I,MATCH(统调负荷!$C1346,检修、备用和必开!$A:$A,0))</f>
        <v>6678.65591098749</v>
      </c>
    </row>
    <row r="1347" ht="13.8" spans="1:37">
      <c r="A1347" s="26">
        <f t="shared" ref="A1347:A1410" si="298">WEEKDAY(C1347,2)</f>
        <v>3</v>
      </c>
      <c r="B1347" s="26">
        <f t="shared" ref="B1347:B1410" si="299">HOUR(D1347)</f>
        <v>0</v>
      </c>
      <c r="C1347" t="s">
        <v>36</v>
      </c>
      <c r="D1347" s="75">
        <v>0.0104166666666667</v>
      </c>
      <c r="E1347" s="26">
        <v>86295</v>
      </c>
      <c r="F1347" s="26">
        <v>50020.5</v>
      </c>
      <c r="G1347" s="80">
        <v>13745</v>
      </c>
      <c r="H1347" s="26">
        <v>17221.2</v>
      </c>
      <c r="I1347" s="26">
        <v>6493</v>
      </c>
      <c r="J1347" s="80">
        <v>-1184.7</v>
      </c>
      <c r="K1347" s="26">
        <f t="shared" si="297"/>
        <v>42492.04</v>
      </c>
      <c r="L1347" s="27">
        <f t="shared" ref="L1347:L1410" si="300">AA1347/(K1347+W1347)</f>
        <v>1.58353894046979</v>
      </c>
      <c r="M1347" s="75">
        <v>0.0104166666666667</v>
      </c>
      <c r="N1347" s="26">
        <v>85562.4</v>
      </c>
      <c r="O1347" s="26">
        <v>50293.48</v>
      </c>
      <c r="P1347" s="26">
        <v>14175.3</v>
      </c>
      <c r="Q1347" s="26">
        <v>15761.1</v>
      </c>
      <c r="R1347" s="26">
        <v>6527.65</v>
      </c>
      <c r="S1347" s="26">
        <v>-1195.13</v>
      </c>
      <c r="T1347" s="26">
        <f t="shared" ref="T1347:T1410" si="301">O1347-Y1347</f>
        <v>42765.02</v>
      </c>
      <c r="U1347" s="27">
        <f t="shared" ref="U1347:U1410" si="302">AA1347/(T1347+X1347)</f>
        <v>1.23952795817336</v>
      </c>
      <c r="V1347" s="26">
        <f>INDEX(检修、备用和必开!B:B,MATCH(统调负荷!$C1347,检修、备用和必开!$A:$A,0))</f>
        <v>26224.6</v>
      </c>
      <c r="W1347" s="26">
        <f>INDEX(检修、备用和必开!C:C,MATCH(统调负荷!$C1347,检修、备用和必开!$A:$A,0))</f>
        <v>0</v>
      </c>
      <c r="X1347" s="26">
        <f>INDEX(检修、备用和必开!D:D,MATCH(统调负荷!$C1347,检修、备用和必开!$A:$A,0))</f>
        <v>11520</v>
      </c>
      <c r="Y1347" s="26">
        <f>INDEX(检修、备用和必开!E:E,MATCH(统调负荷!$C1347,检修、备用和必开!$A:$A,0))</f>
        <v>7528.46</v>
      </c>
      <c r="Z1347" s="26">
        <f>INDEX(检修、备用和必开!F:F,MATCH(统调负荷!$C1347,检修、备用和必开!$A:$A,0))</f>
        <v>980</v>
      </c>
      <c r="AA1347" s="26">
        <f t="shared" ref="AA1347:AA1410" si="303">94492.4-V1347-Z1347</f>
        <v>67287.8</v>
      </c>
      <c r="AB1347" s="26">
        <v>408.16</v>
      </c>
      <c r="AC1347" s="26">
        <v>465.05</v>
      </c>
      <c r="AD1347" s="76">
        <f t="shared" ref="AD1347:AD1410" si="304">C1347+D1347</f>
        <v>45672.0104166667</v>
      </c>
      <c r="AE1347" s="27">
        <f t="shared" ref="AE1347:AE1410" si="305">N1347-E1347</f>
        <v>-732.600000000006</v>
      </c>
      <c r="AF1347" s="27">
        <f t="shared" ref="AF1347:AF1410" si="306">O1347-F1347</f>
        <v>272.980000000003</v>
      </c>
      <c r="AG1347" s="27">
        <f t="shared" ref="AG1347:AG1410" si="307">P1347-G1347</f>
        <v>430.299999999999</v>
      </c>
      <c r="AH1347" s="27">
        <f t="shared" ref="AH1347:AH1410" si="308">Q1347-H1347</f>
        <v>-1460.1</v>
      </c>
      <c r="AI1347" s="27">
        <f t="shared" ref="AI1347:AI1410" si="309">R1347-I1347</f>
        <v>34.6499999999996</v>
      </c>
      <c r="AJ1347" s="27">
        <f t="shared" ref="AJ1347:AJ1410" si="310">S1347-J1347</f>
        <v>-10.4300000000001</v>
      </c>
      <c r="AK1347" s="26">
        <f>INDEX(检修、备用和必开!I:I,MATCH(统调负荷!$C1347,检修、备用和必开!$A:$A,0))</f>
        <v>6678.65591098749</v>
      </c>
    </row>
    <row r="1348" ht="13.8" spans="1:37">
      <c r="A1348" s="26">
        <f t="shared" si="298"/>
        <v>3</v>
      </c>
      <c r="B1348" s="26">
        <f t="shared" si="299"/>
        <v>0</v>
      </c>
      <c r="C1348" t="s">
        <v>36</v>
      </c>
      <c r="D1348" s="75">
        <v>0.0208333333333333</v>
      </c>
      <c r="E1348" s="26">
        <v>85480</v>
      </c>
      <c r="F1348" s="26">
        <v>49478.8</v>
      </c>
      <c r="G1348" s="80">
        <v>13463</v>
      </c>
      <c r="H1348" s="26">
        <v>17207.9</v>
      </c>
      <c r="I1348" s="26">
        <v>6515</v>
      </c>
      <c r="J1348" s="80">
        <v>-1184.7</v>
      </c>
      <c r="K1348" s="26">
        <f t="shared" si="297"/>
        <v>41950.34</v>
      </c>
      <c r="L1348" s="27">
        <f t="shared" si="300"/>
        <v>1.60398699986699</v>
      </c>
      <c r="M1348" s="75">
        <v>0.0208333333333333</v>
      </c>
      <c r="N1348" s="26">
        <v>85223.4</v>
      </c>
      <c r="O1348" s="26">
        <v>49227.05</v>
      </c>
      <c r="P1348" s="26">
        <v>14501</v>
      </c>
      <c r="Q1348" s="26">
        <v>16017.1</v>
      </c>
      <c r="R1348" s="26">
        <v>6625.85</v>
      </c>
      <c r="S1348" s="26">
        <v>-1147.6</v>
      </c>
      <c r="T1348" s="26">
        <f t="shared" si="301"/>
        <v>41698.59</v>
      </c>
      <c r="U1348" s="27">
        <f t="shared" si="302"/>
        <v>1.2643664554059</v>
      </c>
      <c r="V1348" s="26">
        <f>INDEX(检修、备用和必开!B:B,MATCH(统调负荷!$C1348,检修、备用和必开!$A:$A,0))</f>
        <v>26224.6</v>
      </c>
      <c r="W1348" s="26">
        <f>INDEX(检修、备用和必开!C:C,MATCH(统调负荷!$C1348,检修、备用和必开!$A:$A,0))</f>
        <v>0</v>
      </c>
      <c r="X1348" s="26">
        <f>INDEX(检修、备用和必开!D:D,MATCH(统调负荷!$C1348,检修、备用和必开!$A:$A,0))</f>
        <v>11520</v>
      </c>
      <c r="Y1348" s="26">
        <f>INDEX(检修、备用和必开!E:E,MATCH(统调负荷!$C1348,检修、备用和必开!$A:$A,0))</f>
        <v>7528.46</v>
      </c>
      <c r="Z1348" s="26">
        <f>INDEX(检修、备用和必开!F:F,MATCH(统调负荷!$C1348,检修、备用和必开!$A:$A,0))</f>
        <v>980</v>
      </c>
      <c r="AA1348" s="26">
        <f t="shared" si="303"/>
        <v>67287.8</v>
      </c>
      <c r="AB1348" s="26">
        <v>384.01</v>
      </c>
      <c r="AC1348" s="26">
        <v>364.15</v>
      </c>
      <c r="AD1348" s="76">
        <f t="shared" si="304"/>
        <v>45672.0208333333</v>
      </c>
      <c r="AE1348" s="27">
        <f t="shared" si="305"/>
        <v>-256.600000000006</v>
      </c>
      <c r="AF1348" s="27">
        <f t="shared" si="306"/>
        <v>-251.75</v>
      </c>
      <c r="AG1348" s="27">
        <f t="shared" si="307"/>
        <v>1038</v>
      </c>
      <c r="AH1348" s="27">
        <f t="shared" si="308"/>
        <v>-1190.8</v>
      </c>
      <c r="AI1348" s="27">
        <f t="shared" si="309"/>
        <v>110.85</v>
      </c>
      <c r="AJ1348" s="27">
        <f t="shared" si="310"/>
        <v>37.1000000000001</v>
      </c>
      <c r="AK1348" s="26">
        <f>INDEX(检修、备用和必开!I:I,MATCH(统调负荷!$C1348,检修、备用和必开!$A:$A,0))</f>
        <v>6678.65591098749</v>
      </c>
    </row>
    <row r="1349" ht="13.8" spans="1:37">
      <c r="A1349" s="26">
        <f t="shared" si="298"/>
        <v>3</v>
      </c>
      <c r="B1349" s="26">
        <f t="shared" si="299"/>
        <v>0</v>
      </c>
      <c r="C1349" t="s">
        <v>36</v>
      </c>
      <c r="D1349" s="75">
        <v>0.03125</v>
      </c>
      <c r="E1349" s="26">
        <v>83860</v>
      </c>
      <c r="F1349" s="26">
        <v>48085.99</v>
      </c>
      <c r="G1349" s="80">
        <v>13190</v>
      </c>
      <c r="H1349" s="26">
        <v>17233.5</v>
      </c>
      <c r="I1349" s="26">
        <v>6535</v>
      </c>
      <c r="J1349" s="80">
        <v>-1184.49</v>
      </c>
      <c r="K1349" s="26">
        <f t="shared" si="297"/>
        <v>40557.53</v>
      </c>
      <c r="L1349" s="27">
        <f t="shared" si="300"/>
        <v>1.65907046114495</v>
      </c>
      <c r="M1349" s="75">
        <v>0.03125</v>
      </c>
      <c r="N1349" s="26">
        <v>83202.6</v>
      </c>
      <c r="O1349" s="26">
        <v>47281.05</v>
      </c>
      <c r="P1349" s="26">
        <v>14402</v>
      </c>
      <c r="Q1349" s="26">
        <v>15917.5</v>
      </c>
      <c r="R1349" s="26">
        <v>6770.4</v>
      </c>
      <c r="S1349" s="26">
        <v>-1168.35</v>
      </c>
      <c r="T1349" s="26">
        <f t="shared" si="301"/>
        <v>39752.59</v>
      </c>
      <c r="U1349" s="27">
        <f t="shared" si="302"/>
        <v>1.31235422279233</v>
      </c>
      <c r="V1349" s="26">
        <f>INDEX(检修、备用和必开!B:B,MATCH(统调负荷!$C1349,检修、备用和必开!$A:$A,0))</f>
        <v>26224.6</v>
      </c>
      <c r="W1349" s="26">
        <f>INDEX(检修、备用和必开!C:C,MATCH(统调负荷!$C1349,检修、备用和必开!$A:$A,0))</f>
        <v>0</v>
      </c>
      <c r="X1349" s="26">
        <f>INDEX(检修、备用和必开!D:D,MATCH(统调负荷!$C1349,检修、备用和必开!$A:$A,0))</f>
        <v>11520</v>
      </c>
      <c r="Y1349" s="26">
        <f>INDEX(检修、备用和必开!E:E,MATCH(统调负荷!$C1349,检修、备用和必开!$A:$A,0))</f>
        <v>7528.46</v>
      </c>
      <c r="Z1349" s="26">
        <f>INDEX(检修、备用和必开!F:F,MATCH(统调负荷!$C1349,检修、备用和必开!$A:$A,0))</f>
        <v>980</v>
      </c>
      <c r="AA1349" s="26">
        <f t="shared" si="303"/>
        <v>67287.8</v>
      </c>
      <c r="AB1349" s="26">
        <v>379.19</v>
      </c>
      <c r="AC1349" s="26">
        <v>358.98</v>
      </c>
      <c r="AD1349" s="76">
        <f t="shared" si="304"/>
        <v>45672.03125</v>
      </c>
      <c r="AE1349" s="27">
        <f t="shared" si="305"/>
        <v>-657.399999999994</v>
      </c>
      <c r="AF1349" s="27">
        <f t="shared" si="306"/>
        <v>-804.939999999995</v>
      </c>
      <c r="AG1349" s="27">
        <f t="shared" si="307"/>
        <v>1212</v>
      </c>
      <c r="AH1349" s="27">
        <f t="shared" si="308"/>
        <v>-1316</v>
      </c>
      <c r="AI1349" s="27">
        <f t="shared" si="309"/>
        <v>235.4</v>
      </c>
      <c r="AJ1349" s="27">
        <f t="shared" si="310"/>
        <v>16.1400000000001</v>
      </c>
      <c r="AK1349" s="26">
        <f>INDEX(检修、备用和必开!I:I,MATCH(统调负荷!$C1349,检修、备用和必开!$A:$A,0))</f>
        <v>6678.65591098749</v>
      </c>
    </row>
    <row r="1350" ht="13.8" spans="1:37">
      <c r="A1350" s="26">
        <f t="shared" si="298"/>
        <v>3</v>
      </c>
      <c r="B1350" s="26">
        <f t="shared" si="299"/>
        <v>1</v>
      </c>
      <c r="C1350" t="s">
        <v>36</v>
      </c>
      <c r="D1350" s="75">
        <v>0.0416666666666667</v>
      </c>
      <c r="E1350" s="26">
        <v>81635</v>
      </c>
      <c r="F1350" s="26">
        <v>45812.99</v>
      </c>
      <c r="G1350" s="80">
        <v>13009</v>
      </c>
      <c r="H1350" s="26">
        <v>17454.7</v>
      </c>
      <c r="I1350" s="26">
        <v>6543</v>
      </c>
      <c r="J1350" s="80">
        <v>-1184.69</v>
      </c>
      <c r="K1350" s="26">
        <f t="shared" si="297"/>
        <v>38284.53</v>
      </c>
      <c r="L1350" s="27">
        <f t="shared" si="300"/>
        <v>1.75757153085071</v>
      </c>
      <c r="M1350" s="75">
        <v>0.0416666666666667</v>
      </c>
      <c r="N1350" s="26">
        <v>81631.1</v>
      </c>
      <c r="O1350" s="26">
        <v>45605.6</v>
      </c>
      <c r="P1350" s="26">
        <v>14441.4</v>
      </c>
      <c r="Q1350" s="26">
        <v>15838.1</v>
      </c>
      <c r="R1350" s="26">
        <v>6885.66</v>
      </c>
      <c r="S1350" s="26">
        <v>-1139.66</v>
      </c>
      <c r="T1350" s="26">
        <f t="shared" si="301"/>
        <v>38077.14</v>
      </c>
      <c r="U1350" s="27">
        <f t="shared" si="302"/>
        <v>1.35668709929645</v>
      </c>
      <c r="V1350" s="26">
        <f>INDEX(检修、备用和必开!B:B,MATCH(统调负荷!$C1350,检修、备用和必开!$A:$A,0))</f>
        <v>26224.6</v>
      </c>
      <c r="W1350" s="26">
        <f>INDEX(检修、备用和必开!C:C,MATCH(统调负荷!$C1350,检修、备用和必开!$A:$A,0))</f>
        <v>0</v>
      </c>
      <c r="X1350" s="26">
        <f>INDEX(检修、备用和必开!D:D,MATCH(统调负荷!$C1350,检修、备用和必开!$A:$A,0))</f>
        <v>11520</v>
      </c>
      <c r="Y1350" s="26">
        <f>INDEX(检修、备用和必开!E:E,MATCH(统调负荷!$C1350,检修、备用和必开!$A:$A,0))</f>
        <v>7528.46</v>
      </c>
      <c r="Z1350" s="26">
        <f>INDEX(检修、备用和必开!F:F,MATCH(统调负荷!$C1350,检修、备用和必开!$A:$A,0))</f>
        <v>980</v>
      </c>
      <c r="AA1350" s="26">
        <f t="shared" si="303"/>
        <v>67287.8</v>
      </c>
      <c r="AB1350" s="26">
        <v>355.01</v>
      </c>
      <c r="AC1350" s="26">
        <v>352.75</v>
      </c>
      <c r="AD1350" s="76">
        <f t="shared" si="304"/>
        <v>45672.0416666667</v>
      </c>
      <c r="AE1350" s="27">
        <f t="shared" si="305"/>
        <v>-3.89999999999418</v>
      </c>
      <c r="AF1350" s="27">
        <f t="shared" si="306"/>
        <v>-207.389999999999</v>
      </c>
      <c r="AG1350" s="27">
        <f t="shared" si="307"/>
        <v>1432.4</v>
      </c>
      <c r="AH1350" s="27">
        <f t="shared" si="308"/>
        <v>-1616.6</v>
      </c>
      <c r="AI1350" s="27">
        <f t="shared" si="309"/>
        <v>342.66</v>
      </c>
      <c r="AJ1350" s="27">
        <f t="shared" si="310"/>
        <v>45.03</v>
      </c>
      <c r="AK1350" s="26">
        <f>INDEX(检修、备用和必开!I:I,MATCH(统调负荷!$C1350,检修、备用和必开!$A:$A,0))</f>
        <v>6678.65591098749</v>
      </c>
    </row>
    <row r="1351" ht="13.8" spans="1:37">
      <c r="A1351" s="26">
        <f t="shared" si="298"/>
        <v>3</v>
      </c>
      <c r="B1351" s="26">
        <f t="shared" si="299"/>
        <v>1</v>
      </c>
      <c r="C1351" t="s">
        <v>36</v>
      </c>
      <c r="D1351" s="75">
        <v>0.0520833333333333</v>
      </c>
      <c r="E1351" s="26">
        <v>80145</v>
      </c>
      <c r="F1351" s="26">
        <v>45005.19</v>
      </c>
      <c r="G1351" s="80">
        <v>12597</v>
      </c>
      <c r="H1351" s="26">
        <v>17169.5</v>
      </c>
      <c r="I1351" s="26">
        <v>6558</v>
      </c>
      <c r="J1351" s="80">
        <v>-1184.69</v>
      </c>
      <c r="K1351" s="26">
        <f t="shared" si="297"/>
        <v>37476.73</v>
      </c>
      <c r="L1351" s="27">
        <f t="shared" si="300"/>
        <v>1.79545547330303</v>
      </c>
      <c r="M1351" s="75">
        <v>0.0520833333333333</v>
      </c>
      <c r="N1351" s="26">
        <v>79749</v>
      </c>
      <c r="O1351" s="26">
        <v>44561.3</v>
      </c>
      <c r="P1351" s="26">
        <v>13847</v>
      </c>
      <c r="Q1351" s="26">
        <v>15731.9</v>
      </c>
      <c r="R1351" s="26">
        <v>6797.84</v>
      </c>
      <c r="S1351" s="26">
        <v>-1189.04</v>
      </c>
      <c r="T1351" s="26">
        <f t="shared" si="301"/>
        <v>37032.84</v>
      </c>
      <c r="U1351" s="27">
        <f t="shared" si="302"/>
        <v>1.38586743844438</v>
      </c>
      <c r="V1351" s="26">
        <f>INDEX(检修、备用和必开!B:B,MATCH(统调负荷!$C1351,检修、备用和必开!$A:$A,0))</f>
        <v>26224.6</v>
      </c>
      <c r="W1351" s="26">
        <f>INDEX(检修、备用和必开!C:C,MATCH(统调负荷!$C1351,检修、备用和必开!$A:$A,0))</f>
        <v>0</v>
      </c>
      <c r="X1351" s="26">
        <f>INDEX(检修、备用和必开!D:D,MATCH(统调负荷!$C1351,检修、备用和必开!$A:$A,0))</f>
        <v>11520</v>
      </c>
      <c r="Y1351" s="26">
        <f>INDEX(检修、备用和必开!E:E,MATCH(统调负荷!$C1351,检修、备用和必开!$A:$A,0))</f>
        <v>7528.46</v>
      </c>
      <c r="Z1351" s="26">
        <f>INDEX(检修、备用和必开!F:F,MATCH(统调负荷!$C1351,检修、备用和必开!$A:$A,0))</f>
        <v>980</v>
      </c>
      <c r="AA1351" s="26">
        <f t="shared" si="303"/>
        <v>67287.8</v>
      </c>
      <c r="AB1351" s="26">
        <v>349.09</v>
      </c>
      <c r="AC1351" s="26">
        <v>358.36</v>
      </c>
      <c r="AD1351" s="76">
        <f t="shared" si="304"/>
        <v>45672.0520833333</v>
      </c>
      <c r="AE1351" s="27">
        <f t="shared" si="305"/>
        <v>-396</v>
      </c>
      <c r="AF1351" s="27">
        <f t="shared" si="306"/>
        <v>-443.889999999999</v>
      </c>
      <c r="AG1351" s="27">
        <f t="shared" si="307"/>
        <v>1250</v>
      </c>
      <c r="AH1351" s="27">
        <f t="shared" si="308"/>
        <v>-1437.6</v>
      </c>
      <c r="AI1351" s="27">
        <f t="shared" si="309"/>
        <v>239.84</v>
      </c>
      <c r="AJ1351" s="27">
        <f t="shared" si="310"/>
        <v>-4.34999999999991</v>
      </c>
      <c r="AK1351" s="26">
        <f>INDEX(检修、备用和必开!I:I,MATCH(统调负荷!$C1351,检修、备用和必开!$A:$A,0))</f>
        <v>6678.65591098749</v>
      </c>
    </row>
    <row r="1352" ht="13.8" spans="1:37">
      <c r="A1352" s="26">
        <f t="shared" si="298"/>
        <v>3</v>
      </c>
      <c r="B1352" s="26">
        <f t="shared" si="299"/>
        <v>1</v>
      </c>
      <c r="C1352" t="s">
        <v>36</v>
      </c>
      <c r="D1352" s="75">
        <v>0.0625</v>
      </c>
      <c r="E1352" s="26">
        <v>78690</v>
      </c>
      <c r="F1352" s="26">
        <v>44677.49</v>
      </c>
      <c r="G1352" s="80">
        <v>11981</v>
      </c>
      <c r="H1352" s="26">
        <v>16623</v>
      </c>
      <c r="I1352" s="26">
        <v>6593</v>
      </c>
      <c r="J1352" s="80">
        <v>-1184.49</v>
      </c>
      <c r="K1352" s="26">
        <f t="shared" si="297"/>
        <v>37149.03</v>
      </c>
      <c r="L1352" s="27">
        <f t="shared" si="300"/>
        <v>1.8112935923226</v>
      </c>
      <c r="M1352" s="75">
        <v>0.0625</v>
      </c>
      <c r="N1352" s="26">
        <v>78542.3</v>
      </c>
      <c r="O1352" s="26">
        <v>43737.39</v>
      </c>
      <c r="P1352" s="26">
        <v>13344.5</v>
      </c>
      <c r="Q1352" s="26">
        <v>15812.9</v>
      </c>
      <c r="R1352" s="26">
        <v>6875.22</v>
      </c>
      <c r="S1352" s="26">
        <v>-1227.71</v>
      </c>
      <c r="T1352" s="26">
        <f t="shared" si="301"/>
        <v>36208.93</v>
      </c>
      <c r="U1352" s="27">
        <f t="shared" si="302"/>
        <v>1.40979066574507</v>
      </c>
      <c r="V1352" s="26">
        <f>INDEX(检修、备用和必开!B:B,MATCH(统调负荷!$C1352,检修、备用和必开!$A:$A,0))</f>
        <v>26224.6</v>
      </c>
      <c r="W1352" s="26">
        <f>INDEX(检修、备用和必开!C:C,MATCH(统调负荷!$C1352,检修、备用和必开!$A:$A,0))</f>
        <v>0</v>
      </c>
      <c r="X1352" s="26">
        <f>INDEX(检修、备用和必开!D:D,MATCH(统调负荷!$C1352,检修、备用和必开!$A:$A,0))</f>
        <v>11520</v>
      </c>
      <c r="Y1352" s="26">
        <f>INDEX(检修、备用和必开!E:E,MATCH(统调负荷!$C1352,检修、备用和必开!$A:$A,0))</f>
        <v>7528.46</v>
      </c>
      <c r="Z1352" s="26">
        <f>INDEX(检修、备用和必开!F:F,MATCH(统调负荷!$C1352,检修、备用和必开!$A:$A,0))</f>
        <v>980</v>
      </c>
      <c r="AA1352" s="26">
        <f t="shared" si="303"/>
        <v>67287.8</v>
      </c>
      <c r="AB1352" s="26">
        <v>349.09</v>
      </c>
      <c r="AC1352" s="26">
        <v>347.17</v>
      </c>
      <c r="AD1352" s="76">
        <f t="shared" si="304"/>
        <v>45672.0625</v>
      </c>
      <c r="AE1352" s="27">
        <f t="shared" si="305"/>
        <v>-147.699999999997</v>
      </c>
      <c r="AF1352" s="27">
        <f t="shared" si="306"/>
        <v>-940.099999999999</v>
      </c>
      <c r="AG1352" s="27">
        <f t="shared" si="307"/>
        <v>1363.5</v>
      </c>
      <c r="AH1352" s="27">
        <f t="shared" si="308"/>
        <v>-810.1</v>
      </c>
      <c r="AI1352" s="27">
        <f t="shared" si="309"/>
        <v>282.22</v>
      </c>
      <c r="AJ1352" s="27">
        <f t="shared" si="310"/>
        <v>-43.22</v>
      </c>
      <c r="AK1352" s="26">
        <f>INDEX(检修、备用和必开!I:I,MATCH(统调负荷!$C1352,检修、备用和必开!$A:$A,0))</f>
        <v>6678.65591098749</v>
      </c>
    </row>
    <row r="1353" ht="13.8" spans="1:37">
      <c r="A1353" s="26">
        <f t="shared" si="298"/>
        <v>3</v>
      </c>
      <c r="B1353" s="26">
        <f t="shared" si="299"/>
        <v>1</v>
      </c>
      <c r="C1353" t="s">
        <v>36</v>
      </c>
      <c r="D1353" s="75">
        <v>0.0729166666666667</v>
      </c>
      <c r="E1353" s="26">
        <v>77745</v>
      </c>
      <c r="F1353" s="26">
        <v>44344.19</v>
      </c>
      <c r="G1353" s="80">
        <v>11907</v>
      </c>
      <c r="H1353" s="26">
        <v>16076.5</v>
      </c>
      <c r="I1353" s="26">
        <v>6602</v>
      </c>
      <c r="J1353" s="80">
        <v>-1184.69</v>
      </c>
      <c r="K1353" s="26">
        <f t="shared" si="297"/>
        <v>36815.73</v>
      </c>
      <c r="L1353" s="27">
        <f t="shared" si="300"/>
        <v>1.82769158726447</v>
      </c>
      <c r="M1353" s="75">
        <v>0.0729166666666667</v>
      </c>
      <c r="N1353" s="26">
        <v>77612.8</v>
      </c>
      <c r="O1353" s="26">
        <v>43008.83</v>
      </c>
      <c r="P1353" s="26">
        <v>13606.1</v>
      </c>
      <c r="Q1353" s="26">
        <v>15243.3</v>
      </c>
      <c r="R1353" s="26">
        <v>6940.98</v>
      </c>
      <c r="S1353" s="26">
        <v>-1186.41</v>
      </c>
      <c r="T1353" s="26">
        <f t="shared" si="301"/>
        <v>35480.37</v>
      </c>
      <c r="U1353" s="27">
        <f t="shared" si="302"/>
        <v>1.43164404875962</v>
      </c>
      <c r="V1353" s="26">
        <f>INDEX(检修、备用和必开!B:B,MATCH(统调负荷!$C1353,检修、备用和必开!$A:$A,0))</f>
        <v>26224.6</v>
      </c>
      <c r="W1353" s="26">
        <f>INDEX(检修、备用和必开!C:C,MATCH(统调负荷!$C1353,检修、备用和必开!$A:$A,0))</f>
        <v>0</v>
      </c>
      <c r="X1353" s="26">
        <f>INDEX(检修、备用和必开!D:D,MATCH(统调负荷!$C1353,检修、备用和必开!$A:$A,0))</f>
        <v>11520</v>
      </c>
      <c r="Y1353" s="26">
        <f>INDEX(检修、备用和必开!E:E,MATCH(统调负荷!$C1353,检修、备用和必开!$A:$A,0))</f>
        <v>7528.46</v>
      </c>
      <c r="Z1353" s="26">
        <f>INDEX(检修、备用和必开!F:F,MATCH(统调负荷!$C1353,检修、备用和必开!$A:$A,0))</f>
        <v>980</v>
      </c>
      <c r="AA1353" s="26">
        <f t="shared" si="303"/>
        <v>67287.8</v>
      </c>
      <c r="AB1353" s="26">
        <v>347.12</v>
      </c>
      <c r="AC1353" s="26">
        <v>327.45</v>
      </c>
      <c r="AD1353" s="76">
        <f t="shared" si="304"/>
        <v>45672.0729166667</v>
      </c>
      <c r="AE1353" s="27">
        <f t="shared" si="305"/>
        <v>-132.199999999997</v>
      </c>
      <c r="AF1353" s="27">
        <f t="shared" si="306"/>
        <v>-1335.36</v>
      </c>
      <c r="AG1353" s="27">
        <f t="shared" si="307"/>
        <v>1699.1</v>
      </c>
      <c r="AH1353" s="27">
        <f t="shared" si="308"/>
        <v>-833.200000000001</v>
      </c>
      <c r="AI1353" s="27">
        <f t="shared" si="309"/>
        <v>338.98</v>
      </c>
      <c r="AJ1353" s="27">
        <f t="shared" si="310"/>
        <v>-1.72000000000003</v>
      </c>
      <c r="AK1353" s="26">
        <f>INDEX(检修、备用和必开!I:I,MATCH(统调负荷!$C1353,检修、备用和必开!$A:$A,0))</f>
        <v>6678.65591098749</v>
      </c>
    </row>
    <row r="1354" ht="13.8" spans="1:37">
      <c r="A1354" s="26">
        <f t="shared" si="298"/>
        <v>3</v>
      </c>
      <c r="B1354" s="26">
        <f t="shared" si="299"/>
        <v>2</v>
      </c>
      <c r="C1354" t="s">
        <v>36</v>
      </c>
      <c r="D1354" s="75">
        <v>0.0833333333333333</v>
      </c>
      <c r="E1354" s="26">
        <v>76200</v>
      </c>
      <c r="F1354" s="26">
        <v>43433.99</v>
      </c>
      <c r="G1354" s="80">
        <v>11266</v>
      </c>
      <c r="H1354" s="26">
        <v>16073.5</v>
      </c>
      <c r="I1354" s="26">
        <v>6611</v>
      </c>
      <c r="J1354" s="80">
        <v>-1184.49</v>
      </c>
      <c r="K1354" s="26">
        <f t="shared" si="297"/>
        <v>35905.53</v>
      </c>
      <c r="L1354" s="27">
        <f t="shared" si="300"/>
        <v>1.87402330504521</v>
      </c>
      <c r="M1354" s="75">
        <v>0.0833333333333333</v>
      </c>
      <c r="N1354" s="26">
        <v>76348.5</v>
      </c>
      <c r="O1354" s="26">
        <v>41859.41</v>
      </c>
      <c r="P1354" s="26">
        <v>13120.1</v>
      </c>
      <c r="Q1354" s="26">
        <v>15538.2</v>
      </c>
      <c r="R1354" s="26">
        <v>7013.92</v>
      </c>
      <c r="S1354" s="26">
        <v>-1183.13</v>
      </c>
      <c r="T1354" s="26">
        <f t="shared" si="301"/>
        <v>34330.95</v>
      </c>
      <c r="U1354" s="27">
        <f t="shared" si="302"/>
        <v>1.46753338807593</v>
      </c>
      <c r="V1354" s="26">
        <f>INDEX(检修、备用和必开!B:B,MATCH(统调负荷!$C1354,检修、备用和必开!$A:$A,0))</f>
        <v>26224.6</v>
      </c>
      <c r="W1354" s="26">
        <f>INDEX(检修、备用和必开!C:C,MATCH(统调负荷!$C1354,检修、备用和必开!$A:$A,0))</f>
        <v>0</v>
      </c>
      <c r="X1354" s="26">
        <f>INDEX(检修、备用和必开!D:D,MATCH(统调负荷!$C1354,检修、备用和必开!$A:$A,0))</f>
        <v>11520</v>
      </c>
      <c r="Y1354" s="26">
        <f>INDEX(检修、备用和必开!E:E,MATCH(统调负荷!$C1354,检修、备用和必开!$A:$A,0))</f>
        <v>7528.46</v>
      </c>
      <c r="Z1354" s="26">
        <f>INDEX(检修、备用和必开!F:F,MATCH(统调负荷!$C1354,检修、备用和必开!$A:$A,0))</f>
        <v>980</v>
      </c>
      <c r="AA1354" s="26">
        <f t="shared" si="303"/>
        <v>67287.8</v>
      </c>
      <c r="AB1354" s="26">
        <v>342.79</v>
      </c>
      <c r="AC1354" s="26">
        <v>338.54</v>
      </c>
      <c r="AD1354" s="76">
        <f t="shared" si="304"/>
        <v>45672.0833333333</v>
      </c>
      <c r="AE1354" s="27">
        <f t="shared" si="305"/>
        <v>148.5</v>
      </c>
      <c r="AF1354" s="27">
        <f t="shared" si="306"/>
        <v>-1574.57999999999</v>
      </c>
      <c r="AG1354" s="27">
        <f t="shared" si="307"/>
        <v>1854.1</v>
      </c>
      <c r="AH1354" s="27">
        <f t="shared" si="308"/>
        <v>-535.299999999999</v>
      </c>
      <c r="AI1354" s="27">
        <f t="shared" si="309"/>
        <v>402.92</v>
      </c>
      <c r="AJ1354" s="27">
        <f t="shared" si="310"/>
        <v>1.3599999999999</v>
      </c>
      <c r="AK1354" s="26">
        <f>INDEX(检修、备用和必开!I:I,MATCH(统调负荷!$C1354,检修、备用和必开!$A:$A,0))</f>
        <v>6678.65591098749</v>
      </c>
    </row>
    <row r="1355" ht="13.8" spans="1:37">
      <c r="A1355" s="26">
        <f t="shared" si="298"/>
        <v>3</v>
      </c>
      <c r="B1355" s="26">
        <f t="shared" si="299"/>
        <v>2</v>
      </c>
      <c r="C1355" t="s">
        <v>36</v>
      </c>
      <c r="D1355" s="75">
        <v>0.09375</v>
      </c>
      <c r="E1355" s="26">
        <v>75620</v>
      </c>
      <c r="F1355" s="26">
        <v>42606.8</v>
      </c>
      <c r="G1355" s="80">
        <v>11766</v>
      </c>
      <c r="H1355" s="26">
        <v>15783.9</v>
      </c>
      <c r="I1355" s="26">
        <v>6648</v>
      </c>
      <c r="J1355" s="80">
        <v>-1184.7</v>
      </c>
      <c r="K1355" s="26">
        <f t="shared" si="297"/>
        <v>35078.34</v>
      </c>
      <c r="L1355" s="27">
        <f t="shared" si="300"/>
        <v>1.91821505806717</v>
      </c>
      <c r="M1355" s="75">
        <v>0.09375</v>
      </c>
      <c r="N1355" s="26">
        <v>75433.6</v>
      </c>
      <c r="O1355" s="26">
        <v>40811.73</v>
      </c>
      <c r="P1355" s="26">
        <v>12758.7</v>
      </c>
      <c r="Q1355" s="26">
        <v>16012.7</v>
      </c>
      <c r="R1355" s="26">
        <v>7032.39</v>
      </c>
      <c r="S1355" s="26">
        <v>-1181.92</v>
      </c>
      <c r="T1355" s="26">
        <f t="shared" si="301"/>
        <v>33283.27</v>
      </c>
      <c r="U1355" s="27">
        <f t="shared" si="302"/>
        <v>1.50185019977336</v>
      </c>
      <c r="V1355" s="26">
        <f>INDEX(检修、备用和必开!B:B,MATCH(统调负荷!$C1355,检修、备用和必开!$A:$A,0))</f>
        <v>26224.6</v>
      </c>
      <c r="W1355" s="26">
        <f>INDEX(检修、备用和必开!C:C,MATCH(统调负荷!$C1355,检修、备用和必开!$A:$A,0))</f>
        <v>0</v>
      </c>
      <c r="X1355" s="26">
        <f>INDEX(检修、备用和必开!D:D,MATCH(统调负荷!$C1355,检修、备用和必开!$A:$A,0))</f>
        <v>11520</v>
      </c>
      <c r="Y1355" s="26">
        <f>INDEX(检修、备用和必开!E:E,MATCH(统调负荷!$C1355,检修、备用和必开!$A:$A,0))</f>
        <v>7528.46</v>
      </c>
      <c r="Z1355" s="26">
        <f>INDEX(检修、备用和必开!F:F,MATCH(统调负荷!$C1355,检修、备用和必开!$A:$A,0))</f>
        <v>980</v>
      </c>
      <c r="AA1355" s="26">
        <f t="shared" si="303"/>
        <v>67287.8</v>
      </c>
      <c r="AB1355" s="26">
        <v>333.44</v>
      </c>
      <c r="AC1355" s="26">
        <v>328.94</v>
      </c>
      <c r="AD1355" s="76">
        <f t="shared" si="304"/>
        <v>45672.09375</v>
      </c>
      <c r="AE1355" s="27">
        <f t="shared" si="305"/>
        <v>-186.399999999994</v>
      </c>
      <c r="AF1355" s="27">
        <f t="shared" si="306"/>
        <v>-1795.07</v>
      </c>
      <c r="AG1355" s="27">
        <f t="shared" si="307"/>
        <v>992.700000000001</v>
      </c>
      <c r="AH1355" s="27">
        <f t="shared" si="308"/>
        <v>228.800000000001</v>
      </c>
      <c r="AI1355" s="27">
        <f t="shared" si="309"/>
        <v>384.39</v>
      </c>
      <c r="AJ1355" s="27">
        <f t="shared" si="310"/>
        <v>2.77999999999997</v>
      </c>
      <c r="AK1355" s="26">
        <f>INDEX(检修、备用和必开!I:I,MATCH(统调负荷!$C1355,检修、备用和必开!$A:$A,0))</f>
        <v>6678.65591098749</v>
      </c>
    </row>
    <row r="1356" ht="13.8" spans="1:37">
      <c r="A1356" s="26">
        <f t="shared" si="298"/>
        <v>3</v>
      </c>
      <c r="B1356" s="26">
        <f t="shared" si="299"/>
        <v>2</v>
      </c>
      <c r="C1356" t="s">
        <v>36</v>
      </c>
      <c r="D1356" s="75">
        <v>0.104166666666667</v>
      </c>
      <c r="E1356" s="26">
        <v>74760</v>
      </c>
      <c r="F1356" s="26">
        <v>41993.8</v>
      </c>
      <c r="G1356" s="80">
        <v>11766</v>
      </c>
      <c r="H1356" s="26">
        <v>15515.9</v>
      </c>
      <c r="I1356" s="26">
        <v>6669</v>
      </c>
      <c r="J1356" s="80">
        <v>-1184.7</v>
      </c>
      <c r="K1356" s="26">
        <f t="shared" si="297"/>
        <v>34465.34</v>
      </c>
      <c r="L1356" s="27">
        <f t="shared" si="300"/>
        <v>1.95233240118914</v>
      </c>
      <c r="M1356" s="75">
        <v>0.104166666666667</v>
      </c>
      <c r="N1356" s="26">
        <v>74421.5</v>
      </c>
      <c r="O1356" s="26">
        <v>39578.82</v>
      </c>
      <c r="P1356" s="26">
        <v>12994.8</v>
      </c>
      <c r="Q1356" s="26">
        <v>15970.2</v>
      </c>
      <c r="R1356" s="26">
        <v>7065.23</v>
      </c>
      <c r="S1356" s="26">
        <v>-1187.55</v>
      </c>
      <c r="T1356" s="26">
        <f t="shared" si="301"/>
        <v>32050.36</v>
      </c>
      <c r="U1356" s="27">
        <f t="shared" si="302"/>
        <v>1.54434803843714</v>
      </c>
      <c r="V1356" s="26">
        <f>INDEX(检修、备用和必开!B:B,MATCH(统调负荷!$C1356,检修、备用和必开!$A:$A,0))</f>
        <v>26224.6</v>
      </c>
      <c r="W1356" s="26">
        <f>INDEX(检修、备用和必开!C:C,MATCH(统调负荷!$C1356,检修、备用和必开!$A:$A,0))</f>
        <v>0</v>
      </c>
      <c r="X1356" s="26">
        <f>INDEX(检修、备用和必开!D:D,MATCH(统调负荷!$C1356,检修、备用和必开!$A:$A,0))</f>
        <v>11520</v>
      </c>
      <c r="Y1356" s="26">
        <f>INDEX(检修、备用和必开!E:E,MATCH(统调负荷!$C1356,检修、备用和必开!$A:$A,0))</f>
        <v>7528.46</v>
      </c>
      <c r="Z1356" s="26">
        <f>INDEX(检修、备用和必开!F:F,MATCH(统调负荷!$C1356,检修、备用和必开!$A:$A,0))</f>
        <v>980</v>
      </c>
      <c r="AA1356" s="26">
        <f t="shared" si="303"/>
        <v>67287.8</v>
      </c>
      <c r="AB1356" s="26">
        <v>329.69</v>
      </c>
      <c r="AC1356" s="26">
        <v>307.38</v>
      </c>
      <c r="AD1356" s="76">
        <f t="shared" si="304"/>
        <v>45672.1041666667</v>
      </c>
      <c r="AE1356" s="27">
        <f t="shared" si="305"/>
        <v>-338.5</v>
      </c>
      <c r="AF1356" s="27">
        <f t="shared" si="306"/>
        <v>-2414.98</v>
      </c>
      <c r="AG1356" s="27">
        <f t="shared" si="307"/>
        <v>1228.8</v>
      </c>
      <c r="AH1356" s="27">
        <f t="shared" si="308"/>
        <v>454.300000000001</v>
      </c>
      <c r="AI1356" s="27">
        <f t="shared" si="309"/>
        <v>396.23</v>
      </c>
      <c r="AJ1356" s="27">
        <f t="shared" si="310"/>
        <v>-2.84999999999991</v>
      </c>
      <c r="AK1356" s="26">
        <f>INDEX(检修、备用和必开!I:I,MATCH(统调负荷!$C1356,检修、备用和必开!$A:$A,0))</f>
        <v>6678.65591098749</v>
      </c>
    </row>
    <row r="1357" ht="13.8" spans="1:37">
      <c r="A1357" s="26">
        <f t="shared" si="298"/>
        <v>3</v>
      </c>
      <c r="B1357" s="26">
        <f t="shared" si="299"/>
        <v>2</v>
      </c>
      <c r="C1357" t="s">
        <v>36</v>
      </c>
      <c r="D1357" s="75">
        <v>0.114583333333333</v>
      </c>
      <c r="E1357" s="26">
        <v>73875</v>
      </c>
      <c r="F1357" s="26">
        <v>40402.19</v>
      </c>
      <c r="G1357" s="80">
        <v>12403</v>
      </c>
      <c r="H1357" s="26">
        <v>15570.3</v>
      </c>
      <c r="I1357" s="26">
        <v>6684</v>
      </c>
      <c r="J1357" s="80">
        <v>-1184.49</v>
      </c>
      <c r="K1357" s="26">
        <f t="shared" si="297"/>
        <v>32873.73</v>
      </c>
      <c r="L1357" s="27">
        <f t="shared" si="300"/>
        <v>2.04685625878171</v>
      </c>
      <c r="M1357" s="75">
        <v>0.114583333333333</v>
      </c>
      <c r="N1357" s="26">
        <v>73317.6</v>
      </c>
      <c r="O1357" s="26">
        <v>38101.74</v>
      </c>
      <c r="P1357" s="26">
        <v>13415.9</v>
      </c>
      <c r="Q1357" s="26">
        <v>15848.7</v>
      </c>
      <c r="R1357" s="26">
        <v>7110.6</v>
      </c>
      <c r="S1357" s="26">
        <v>-1159.34</v>
      </c>
      <c r="T1357" s="26">
        <f t="shared" si="301"/>
        <v>30573.28</v>
      </c>
      <c r="U1357" s="27">
        <f t="shared" si="302"/>
        <v>1.59854019453937</v>
      </c>
      <c r="V1357" s="26">
        <f>INDEX(检修、备用和必开!B:B,MATCH(统调负荷!$C1357,检修、备用和必开!$A:$A,0))</f>
        <v>26224.6</v>
      </c>
      <c r="W1357" s="26">
        <f>INDEX(检修、备用和必开!C:C,MATCH(统调负荷!$C1357,检修、备用和必开!$A:$A,0))</f>
        <v>0</v>
      </c>
      <c r="X1357" s="26">
        <f>INDEX(检修、备用和必开!D:D,MATCH(统调负荷!$C1357,检修、备用和必开!$A:$A,0))</f>
        <v>11520</v>
      </c>
      <c r="Y1357" s="26">
        <f>INDEX(检修、备用和必开!E:E,MATCH(统调负荷!$C1357,检修、备用和必开!$A:$A,0))</f>
        <v>7528.46</v>
      </c>
      <c r="Z1357" s="26">
        <f>INDEX(检修、备用和必开!F:F,MATCH(统调负荷!$C1357,检修、备用和必开!$A:$A,0))</f>
        <v>980</v>
      </c>
      <c r="AA1357" s="26">
        <f t="shared" si="303"/>
        <v>67287.8</v>
      </c>
      <c r="AB1357" s="26">
        <v>315.95</v>
      </c>
      <c r="AC1357" s="26">
        <v>304.53</v>
      </c>
      <c r="AD1357" s="76">
        <f t="shared" si="304"/>
        <v>45672.1145833333</v>
      </c>
      <c r="AE1357" s="27">
        <f t="shared" si="305"/>
        <v>-557.399999999994</v>
      </c>
      <c r="AF1357" s="27">
        <f t="shared" si="306"/>
        <v>-2300.45</v>
      </c>
      <c r="AG1357" s="27">
        <f t="shared" si="307"/>
        <v>1012.9</v>
      </c>
      <c r="AH1357" s="27">
        <f t="shared" si="308"/>
        <v>278.400000000001</v>
      </c>
      <c r="AI1357" s="27">
        <f t="shared" si="309"/>
        <v>426.6</v>
      </c>
      <c r="AJ1357" s="27">
        <f t="shared" si="310"/>
        <v>25.1500000000001</v>
      </c>
      <c r="AK1357" s="26">
        <f>INDEX(检修、备用和必开!I:I,MATCH(统调负荷!$C1357,检修、备用和必开!$A:$A,0))</f>
        <v>6678.65591098749</v>
      </c>
    </row>
    <row r="1358" ht="13.8" spans="1:37">
      <c r="A1358" s="26">
        <f t="shared" si="298"/>
        <v>3</v>
      </c>
      <c r="B1358" s="26">
        <f t="shared" si="299"/>
        <v>3</v>
      </c>
      <c r="C1358" t="s">
        <v>36</v>
      </c>
      <c r="D1358" s="75">
        <v>0.125</v>
      </c>
      <c r="E1358" s="26">
        <v>73375</v>
      </c>
      <c r="F1358" s="26">
        <v>39375.09</v>
      </c>
      <c r="G1358" s="80">
        <v>12903</v>
      </c>
      <c r="H1358" s="26">
        <v>15557.4</v>
      </c>
      <c r="I1358" s="26">
        <v>6724</v>
      </c>
      <c r="J1358" s="80">
        <v>-1184.49</v>
      </c>
      <c r="K1358" s="26">
        <f t="shared" si="297"/>
        <v>31846.63</v>
      </c>
      <c r="L1358" s="27">
        <f t="shared" si="300"/>
        <v>2.11287034138306</v>
      </c>
      <c r="M1358" s="75">
        <v>0.125</v>
      </c>
      <c r="N1358" s="26">
        <v>72794.8</v>
      </c>
      <c r="O1358" s="26">
        <v>37036.57</v>
      </c>
      <c r="P1358" s="26">
        <v>14209.2</v>
      </c>
      <c r="Q1358" s="26">
        <v>15479.3</v>
      </c>
      <c r="R1358" s="26">
        <v>7233.76</v>
      </c>
      <c r="S1358" s="26">
        <v>-1164.03</v>
      </c>
      <c r="T1358" s="26">
        <f t="shared" si="301"/>
        <v>29508.11</v>
      </c>
      <c r="U1358" s="27">
        <f t="shared" si="302"/>
        <v>1.64004142525698</v>
      </c>
      <c r="V1358" s="26">
        <f>INDEX(检修、备用和必开!B:B,MATCH(统调负荷!$C1358,检修、备用和必开!$A:$A,0))</f>
        <v>26224.6</v>
      </c>
      <c r="W1358" s="26">
        <f>INDEX(检修、备用和必开!C:C,MATCH(统调负荷!$C1358,检修、备用和必开!$A:$A,0))</f>
        <v>0</v>
      </c>
      <c r="X1358" s="26">
        <f>INDEX(检修、备用和必开!D:D,MATCH(统调负荷!$C1358,检修、备用和必开!$A:$A,0))</f>
        <v>11520</v>
      </c>
      <c r="Y1358" s="26">
        <f>INDEX(检修、备用和必开!E:E,MATCH(统调负荷!$C1358,检修、备用和必开!$A:$A,0))</f>
        <v>7528.46</v>
      </c>
      <c r="Z1358" s="26">
        <f>INDEX(检修、备用和必开!F:F,MATCH(统调负荷!$C1358,检修、备用和必开!$A:$A,0))</f>
        <v>980</v>
      </c>
      <c r="AA1358" s="26">
        <f t="shared" si="303"/>
        <v>67287.8</v>
      </c>
      <c r="AB1358" s="26">
        <v>311.47</v>
      </c>
      <c r="AC1358" s="26">
        <v>296.69</v>
      </c>
      <c r="AD1358" s="76">
        <f t="shared" si="304"/>
        <v>45672.125</v>
      </c>
      <c r="AE1358" s="27">
        <f t="shared" si="305"/>
        <v>-580.199999999997</v>
      </c>
      <c r="AF1358" s="27">
        <f t="shared" si="306"/>
        <v>-2338.52</v>
      </c>
      <c r="AG1358" s="27">
        <f t="shared" si="307"/>
        <v>1306.2</v>
      </c>
      <c r="AH1358" s="27">
        <f t="shared" si="308"/>
        <v>-78.1000000000004</v>
      </c>
      <c r="AI1358" s="27">
        <f t="shared" si="309"/>
        <v>509.76</v>
      </c>
      <c r="AJ1358" s="27">
        <f t="shared" si="310"/>
        <v>20.46</v>
      </c>
      <c r="AK1358" s="26">
        <f>INDEX(检修、备用和必开!I:I,MATCH(统调负荷!$C1358,检修、备用和必开!$A:$A,0))</f>
        <v>6678.65591098749</v>
      </c>
    </row>
    <row r="1359" ht="13.8" spans="1:37">
      <c r="A1359" s="26">
        <f t="shared" si="298"/>
        <v>3</v>
      </c>
      <c r="B1359" s="26">
        <f t="shared" si="299"/>
        <v>3</v>
      </c>
      <c r="C1359" t="s">
        <v>36</v>
      </c>
      <c r="D1359" s="75">
        <v>0.135416666666667</v>
      </c>
      <c r="E1359" s="26">
        <v>72670</v>
      </c>
      <c r="F1359" s="26">
        <v>38617.99</v>
      </c>
      <c r="G1359" s="80">
        <v>12903</v>
      </c>
      <c r="H1359" s="26">
        <v>15601.5</v>
      </c>
      <c r="I1359" s="26">
        <v>6732</v>
      </c>
      <c r="J1359" s="80">
        <v>-1184.49</v>
      </c>
      <c r="K1359" s="26">
        <f t="shared" si="297"/>
        <v>31089.53</v>
      </c>
      <c r="L1359" s="27">
        <f t="shared" si="300"/>
        <v>2.16432348768219</v>
      </c>
      <c r="M1359" s="75">
        <v>0.135416666666667</v>
      </c>
      <c r="N1359" s="26">
        <v>72162.8</v>
      </c>
      <c r="O1359" s="26">
        <v>36323.23</v>
      </c>
      <c r="P1359" s="26">
        <v>13908.4</v>
      </c>
      <c r="Q1359" s="26">
        <v>15720</v>
      </c>
      <c r="R1359" s="26">
        <v>7365.34</v>
      </c>
      <c r="S1359" s="26">
        <v>-1154.17</v>
      </c>
      <c r="T1359" s="26">
        <f t="shared" si="301"/>
        <v>28794.77</v>
      </c>
      <c r="U1359" s="27">
        <f t="shared" si="302"/>
        <v>1.66906074374231</v>
      </c>
      <c r="V1359" s="26">
        <f>INDEX(检修、备用和必开!B:B,MATCH(统调负荷!$C1359,检修、备用和必开!$A:$A,0))</f>
        <v>26224.6</v>
      </c>
      <c r="W1359" s="26">
        <f>INDEX(检修、备用和必开!C:C,MATCH(统调负荷!$C1359,检修、备用和必开!$A:$A,0))</f>
        <v>0</v>
      </c>
      <c r="X1359" s="26">
        <f>INDEX(检修、备用和必开!D:D,MATCH(统调负荷!$C1359,检修、备用和必开!$A:$A,0))</f>
        <v>11520</v>
      </c>
      <c r="Y1359" s="26">
        <f>INDEX(检修、备用和必开!E:E,MATCH(统调负荷!$C1359,检修、备用和必开!$A:$A,0))</f>
        <v>7528.46</v>
      </c>
      <c r="Z1359" s="26">
        <f>INDEX(检修、备用和必开!F:F,MATCH(统调负荷!$C1359,检修、备用和必开!$A:$A,0))</f>
        <v>980</v>
      </c>
      <c r="AA1359" s="26">
        <f t="shared" si="303"/>
        <v>67287.8</v>
      </c>
      <c r="AB1359" s="26">
        <v>307.65</v>
      </c>
      <c r="AC1359" s="26">
        <v>294.87</v>
      </c>
      <c r="AD1359" s="76">
        <f t="shared" si="304"/>
        <v>45672.1354166667</v>
      </c>
      <c r="AE1359" s="27">
        <f t="shared" si="305"/>
        <v>-507.199999999997</v>
      </c>
      <c r="AF1359" s="27">
        <f t="shared" si="306"/>
        <v>-2294.75999999999</v>
      </c>
      <c r="AG1359" s="27">
        <f t="shared" si="307"/>
        <v>1005.4</v>
      </c>
      <c r="AH1359" s="27">
        <f t="shared" si="308"/>
        <v>118.5</v>
      </c>
      <c r="AI1359" s="27">
        <f t="shared" si="309"/>
        <v>633.34</v>
      </c>
      <c r="AJ1359" s="27">
        <f t="shared" si="310"/>
        <v>30.3199999999999</v>
      </c>
      <c r="AK1359" s="26">
        <f>INDEX(检修、备用和必开!I:I,MATCH(统调负荷!$C1359,检修、备用和必开!$A:$A,0))</f>
        <v>6678.65591098749</v>
      </c>
    </row>
    <row r="1360" ht="13.8" spans="1:37">
      <c r="A1360" s="26">
        <f t="shared" si="298"/>
        <v>3</v>
      </c>
      <c r="B1360" s="26">
        <f t="shared" si="299"/>
        <v>3</v>
      </c>
      <c r="C1360" t="s">
        <v>36</v>
      </c>
      <c r="D1360" s="75">
        <v>0.145833333333333</v>
      </c>
      <c r="E1360" s="26">
        <v>72090</v>
      </c>
      <c r="F1360" s="26">
        <v>37869.2</v>
      </c>
      <c r="G1360" s="80">
        <v>13403</v>
      </c>
      <c r="H1360" s="26">
        <v>15255.3</v>
      </c>
      <c r="I1360" s="26">
        <v>6747</v>
      </c>
      <c r="J1360" s="80">
        <v>-1184.5</v>
      </c>
      <c r="K1360" s="26">
        <f t="shared" si="297"/>
        <v>30340.74</v>
      </c>
      <c r="L1360" s="27">
        <f t="shared" si="300"/>
        <v>2.21773760297211</v>
      </c>
      <c r="M1360" s="75">
        <v>0.145833333333333</v>
      </c>
      <c r="N1360" s="26">
        <v>71414.6</v>
      </c>
      <c r="O1360" s="26">
        <v>35653.67</v>
      </c>
      <c r="P1360" s="26">
        <v>14321.9</v>
      </c>
      <c r="Q1360" s="26">
        <v>15202.3</v>
      </c>
      <c r="R1360" s="26">
        <v>7403.99</v>
      </c>
      <c r="S1360" s="26">
        <v>-1167.26</v>
      </c>
      <c r="T1360" s="26">
        <f t="shared" si="301"/>
        <v>28125.21</v>
      </c>
      <c r="U1360" s="27">
        <f t="shared" si="302"/>
        <v>1.69724917587774</v>
      </c>
      <c r="V1360" s="26">
        <f>INDEX(检修、备用和必开!B:B,MATCH(统调负荷!$C1360,检修、备用和必开!$A:$A,0))</f>
        <v>26224.6</v>
      </c>
      <c r="W1360" s="26">
        <f>INDEX(检修、备用和必开!C:C,MATCH(统调负荷!$C1360,检修、备用和必开!$A:$A,0))</f>
        <v>0</v>
      </c>
      <c r="X1360" s="26">
        <f>INDEX(检修、备用和必开!D:D,MATCH(统调负荷!$C1360,检修、备用和必开!$A:$A,0))</f>
        <v>11520</v>
      </c>
      <c r="Y1360" s="26">
        <f>INDEX(检修、备用和必开!E:E,MATCH(统调负荷!$C1360,检修、备用和必开!$A:$A,0))</f>
        <v>7528.46</v>
      </c>
      <c r="Z1360" s="26">
        <f>INDEX(检修、备用和必开!F:F,MATCH(统调负荷!$C1360,检修、备用和必开!$A:$A,0))</f>
        <v>980</v>
      </c>
      <c r="AA1360" s="26">
        <f t="shared" si="303"/>
        <v>67287.8</v>
      </c>
      <c r="AB1360" s="26">
        <v>306.53</v>
      </c>
      <c r="AC1360" s="26">
        <v>304.76</v>
      </c>
      <c r="AD1360" s="76">
        <f t="shared" si="304"/>
        <v>45672.1458333333</v>
      </c>
      <c r="AE1360" s="27">
        <f t="shared" si="305"/>
        <v>-675.399999999994</v>
      </c>
      <c r="AF1360" s="27">
        <f t="shared" si="306"/>
        <v>-2215.53</v>
      </c>
      <c r="AG1360" s="27">
        <f t="shared" si="307"/>
        <v>918.9</v>
      </c>
      <c r="AH1360" s="27">
        <f t="shared" si="308"/>
        <v>-53</v>
      </c>
      <c r="AI1360" s="27">
        <f t="shared" si="309"/>
        <v>656.99</v>
      </c>
      <c r="AJ1360" s="27">
        <f t="shared" si="310"/>
        <v>17.24</v>
      </c>
      <c r="AK1360" s="26">
        <f>INDEX(检修、备用和必开!I:I,MATCH(统调负荷!$C1360,检修、备用和必开!$A:$A,0))</f>
        <v>6678.65591098749</v>
      </c>
    </row>
    <row r="1361" ht="13.8" spans="1:37">
      <c r="A1361" s="26">
        <f t="shared" si="298"/>
        <v>3</v>
      </c>
      <c r="B1361" s="26">
        <f t="shared" si="299"/>
        <v>3</v>
      </c>
      <c r="C1361" t="s">
        <v>36</v>
      </c>
      <c r="D1361" s="75">
        <v>0.15625</v>
      </c>
      <c r="E1361" s="26">
        <v>71425</v>
      </c>
      <c r="F1361" s="26">
        <v>37423.4</v>
      </c>
      <c r="G1361" s="80">
        <v>13403</v>
      </c>
      <c r="H1361" s="26">
        <v>15004.1</v>
      </c>
      <c r="I1361" s="26">
        <v>6779</v>
      </c>
      <c r="J1361" s="80">
        <v>-1184.5</v>
      </c>
      <c r="K1361" s="26">
        <f t="shared" si="297"/>
        <v>29894.94</v>
      </c>
      <c r="L1361" s="27">
        <f t="shared" si="300"/>
        <v>2.25080899978391</v>
      </c>
      <c r="M1361" s="75">
        <v>0.15625</v>
      </c>
      <c r="N1361" s="26">
        <v>71037.6</v>
      </c>
      <c r="O1361" s="26">
        <v>34912.62</v>
      </c>
      <c r="P1361" s="26">
        <v>14058.7</v>
      </c>
      <c r="Q1361" s="26">
        <v>15808.6</v>
      </c>
      <c r="R1361" s="26">
        <v>7414.25</v>
      </c>
      <c r="S1361" s="26">
        <v>-1156.57</v>
      </c>
      <c r="T1361" s="26">
        <f t="shared" si="301"/>
        <v>27384.16</v>
      </c>
      <c r="U1361" s="27">
        <f t="shared" si="302"/>
        <v>1.72957853350387</v>
      </c>
      <c r="V1361" s="26">
        <f>INDEX(检修、备用和必开!B:B,MATCH(统调负荷!$C1361,检修、备用和必开!$A:$A,0))</f>
        <v>26224.6</v>
      </c>
      <c r="W1361" s="26">
        <f>INDEX(检修、备用和必开!C:C,MATCH(统调负荷!$C1361,检修、备用和必开!$A:$A,0))</f>
        <v>0</v>
      </c>
      <c r="X1361" s="26">
        <f>INDEX(检修、备用和必开!D:D,MATCH(统调负荷!$C1361,检修、备用和必开!$A:$A,0))</f>
        <v>11520</v>
      </c>
      <c r="Y1361" s="26">
        <f>INDEX(检修、备用和必开!E:E,MATCH(统调负荷!$C1361,检修、备用和必开!$A:$A,0))</f>
        <v>7528.46</v>
      </c>
      <c r="Z1361" s="26">
        <f>INDEX(检修、备用和必开!F:F,MATCH(统调负荷!$C1361,检修、备用和必开!$A:$A,0))</f>
        <v>980</v>
      </c>
      <c r="AA1361" s="26">
        <f t="shared" si="303"/>
        <v>67287.8</v>
      </c>
      <c r="AB1361" s="26">
        <v>306.53</v>
      </c>
      <c r="AC1361" s="26">
        <v>296.67</v>
      </c>
      <c r="AD1361" s="76">
        <f t="shared" si="304"/>
        <v>45672.15625</v>
      </c>
      <c r="AE1361" s="27">
        <f t="shared" si="305"/>
        <v>-387.399999999994</v>
      </c>
      <c r="AF1361" s="27">
        <f t="shared" si="306"/>
        <v>-2510.78</v>
      </c>
      <c r="AG1361" s="27">
        <f t="shared" si="307"/>
        <v>655.700000000001</v>
      </c>
      <c r="AH1361" s="27">
        <f t="shared" si="308"/>
        <v>804.5</v>
      </c>
      <c r="AI1361" s="27">
        <f t="shared" si="309"/>
        <v>635.25</v>
      </c>
      <c r="AJ1361" s="27">
        <f t="shared" si="310"/>
        <v>27.9300000000001</v>
      </c>
      <c r="AK1361" s="26">
        <f>INDEX(检修、备用和必开!I:I,MATCH(统调负荷!$C1361,检修、备用和必开!$A:$A,0))</f>
        <v>6678.65591098749</v>
      </c>
    </row>
    <row r="1362" ht="13.8" spans="1:37">
      <c r="A1362" s="26">
        <f t="shared" si="298"/>
        <v>3</v>
      </c>
      <c r="B1362" s="26">
        <f t="shared" si="299"/>
        <v>4</v>
      </c>
      <c r="C1362" t="s">
        <v>36</v>
      </c>
      <c r="D1362" s="75">
        <v>0.166666666666667</v>
      </c>
      <c r="E1362" s="26">
        <v>71075</v>
      </c>
      <c r="F1362" s="26">
        <v>37342.5</v>
      </c>
      <c r="G1362" s="80">
        <v>13403</v>
      </c>
      <c r="H1362" s="26">
        <v>14713.2</v>
      </c>
      <c r="I1362" s="26">
        <v>6801</v>
      </c>
      <c r="J1362" s="80">
        <v>-1184.7</v>
      </c>
      <c r="K1362" s="26">
        <f t="shared" si="297"/>
        <v>29814.04</v>
      </c>
      <c r="L1362" s="27">
        <f t="shared" si="300"/>
        <v>2.25691653999257</v>
      </c>
      <c r="M1362" s="75">
        <v>0.166666666666667</v>
      </c>
      <c r="N1362" s="26">
        <v>70504.6</v>
      </c>
      <c r="O1362" s="26">
        <v>34564</v>
      </c>
      <c r="P1362" s="26">
        <v>14421.4</v>
      </c>
      <c r="Q1362" s="26">
        <v>15224.5</v>
      </c>
      <c r="R1362" s="26">
        <v>7461.71</v>
      </c>
      <c r="S1362" s="26">
        <v>-1167.01</v>
      </c>
      <c r="T1362" s="26">
        <f t="shared" si="301"/>
        <v>27035.54</v>
      </c>
      <c r="U1362" s="27">
        <f t="shared" si="302"/>
        <v>1.74521741881971</v>
      </c>
      <c r="V1362" s="26">
        <f>INDEX(检修、备用和必开!B:B,MATCH(统调负荷!$C1362,检修、备用和必开!$A:$A,0))</f>
        <v>26224.6</v>
      </c>
      <c r="W1362" s="26">
        <f>INDEX(检修、备用和必开!C:C,MATCH(统调负荷!$C1362,检修、备用和必开!$A:$A,0))</f>
        <v>0</v>
      </c>
      <c r="X1362" s="26">
        <f>INDEX(检修、备用和必开!D:D,MATCH(统调负荷!$C1362,检修、备用和必开!$A:$A,0))</f>
        <v>11520</v>
      </c>
      <c r="Y1362" s="26">
        <f>INDEX(检修、备用和必开!E:E,MATCH(统调负荷!$C1362,检修、备用和必开!$A:$A,0))</f>
        <v>7528.46</v>
      </c>
      <c r="Z1362" s="26">
        <f>INDEX(检修、备用和必开!F:F,MATCH(统调负荷!$C1362,检修、备用和必开!$A:$A,0))</f>
        <v>980</v>
      </c>
      <c r="AA1362" s="26">
        <f t="shared" si="303"/>
        <v>67287.8</v>
      </c>
      <c r="AB1362" s="26">
        <v>306.53</v>
      </c>
      <c r="AC1362" s="26">
        <v>291.8</v>
      </c>
      <c r="AD1362" s="76">
        <f t="shared" si="304"/>
        <v>45672.1666666667</v>
      </c>
      <c r="AE1362" s="27">
        <f t="shared" si="305"/>
        <v>-570.399999999994</v>
      </c>
      <c r="AF1362" s="27">
        <f t="shared" si="306"/>
        <v>-2778.5</v>
      </c>
      <c r="AG1362" s="27">
        <f t="shared" si="307"/>
        <v>1018.4</v>
      </c>
      <c r="AH1362" s="27">
        <f t="shared" si="308"/>
        <v>511.299999999999</v>
      </c>
      <c r="AI1362" s="27">
        <f t="shared" si="309"/>
        <v>660.71</v>
      </c>
      <c r="AJ1362" s="27">
        <f t="shared" si="310"/>
        <v>17.6900000000001</v>
      </c>
      <c r="AK1362" s="26">
        <f>INDEX(检修、备用和必开!I:I,MATCH(统调负荷!$C1362,检修、备用和必开!$A:$A,0))</f>
        <v>6678.65591098749</v>
      </c>
    </row>
    <row r="1363" ht="13.8" spans="1:37">
      <c r="A1363" s="26">
        <f t="shared" si="298"/>
        <v>3</v>
      </c>
      <c r="B1363" s="26">
        <f t="shared" si="299"/>
        <v>4</v>
      </c>
      <c r="C1363" t="s">
        <v>36</v>
      </c>
      <c r="D1363" s="75">
        <v>0.177083333333333</v>
      </c>
      <c r="E1363" s="26">
        <v>70885</v>
      </c>
      <c r="F1363" s="26">
        <v>37389.59</v>
      </c>
      <c r="G1363" s="80">
        <v>13403</v>
      </c>
      <c r="H1363" s="26">
        <v>14466.9</v>
      </c>
      <c r="I1363" s="26">
        <v>6810</v>
      </c>
      <c r="J1363" s="80">
        <v>-1184.49</v>
      </c>
      <c r="K1363" s="26">
        <f t="shared" si="297"/>
        <v>29861.13</v>
      </c>
      <c r="L1363" s="27">
        <f t="shared" si="300"/>
        <v>2.25335745834133</v>
      </c>
      <c r="M1363" s="75">
        <v>0.177083333333333</v>
      </c>
      <c r="N1363" s="26">
        <v>70299.3</v>
      </c>
      <c r="O1363" s="26">
        <v>34256.25</v>
      </c>
      <c r="P1363" s="26">
        <v>14798.2</v>
      </c>
      <c r="Q1363" s="26">
        <v>14943.8</v>
      </c>
      <c r="R1363" s="26">
        <v>7467.26</v>
      </c>
      <c r="S1363" s="26">
        <v>-1166.21</v>
      </c>
      <c r="T1363" s="26">
        <f t="shared" si="301"/>
        <v>26727.79</v>
      </c>
      <c r="U1363" s="27">
        <f t="shared" si="302"/>
        <v>1.75925981605735</v>
      </c>
      <c r="V1363" s="26">
        <f>INDEX(检修、备用和必开!B:B,MATCH(统调负荷!$C1363,检修、备用和必开!$A:$A,0))</f>
        <v>26224.6</v>
      </c>
      <c r="W1363" s="26">
        <f>INDEX(检修、备用和必开!C:C,MATCH(统调负荷!$C1363,检修、备用和必开!$A:$A,0))</f>
        <v>0</v>
      </c>
      <c r="X1363" s="26">
        <f>INDEX(检修、备用和必开!D:D,MATCH(统调负荷!$C1363,检修、备用和必开!$A:$A,0))</f>
        <v>11520</v>
      </c>
      <c r="Y1363" s="26">
        <f>INDEX(检修、备用和必开!E:E,MATCH(统调负荷!$C1363,检修、备用和必开!$A:$A,0))</f>
        <v>7528.46</v>
      </c>
      <c r="Z1363" s="26">
        <f>INDEX(检修、备用和必开!F:F,MATCH(统调负荷!$C1363,检修、备用和必开!$A:$A,0))</f>
        <v>980</v>
      </c>
      <c r="AA1363" s="26">
        <f t="shared" si="303"/>
        <v>67287.8</v>
      </c>
      <c r="AB1363" s="26">
        <v>306.53</v>
      </c>
      <c r="AC1363" s="26">
        <v>286.9</v>
      </c>
      <c r="AD1363" s="76">
        <f t="shared" si="304"/>
        <v>45672.1770833333</v>
      </c>
      <c r="AE1363" s="27">
        <f t="shared" si="305"/>
        <v>-585.699999999997</v>
      </c>
      <c r="AF1363" s="27">
        <f t="shared" si="306"/>
        <v>-3133.34</v>
      </c>
      <c r="AG1363" s="27">
        <f t="shared" si="307"/>
        <v>1395.2</v>
      </c>
      <c r="AH1363" s="27">
        <f t="shared" si="308"/>
        <v>476.9</v>
      </c>
      <c r="AI1363" s="27">
        <f t="shared" si="309"/>
        <v>657.26</v>
      </c>
      <c r="AJ1363" s="27">
        <f t="shared" si="310"/>
        <v>18.28</v>
      </c>
      <c r="AK1363" s="26">
        <f>INDEX(检修、备用和必开!I:I,MATCH(统调负荷!$C1363,检修、备用和必开!$A:$A,0))</f>
        <v>6678.65591098749</v>
      </c>
    </row>
    <row r="1364" ht="13.8" spans="1:37">
      <c r="A1364" s="26">
        <f t="shared" si="298"/>
        <v>3</v>
      </c>
      <c r="B1364" s="26">
        <f t="shared" si="299"/>
        <v>4</v>
      </c>
      <c r="C1364" t="s">
        <v>36</v>
      </c>
      <c r="D1364" s="75">
        <v>0.1875</v>
      </c>
      <c r="E1364" s="26">
        <v>70055</v>
      </c>
      <c r="F1364" s="26">
        <v>36759.89</v>
      </c>
      <c r="G1364" s="80">
        <v>13403</v>
      </c>
      <c r="H1364" s="26">
        <v>14241.6</v>
      </c>
      <c r="I1364" s="26">
        <v>6835</v>
      </c>
      <c r="J1364" s="80">
        <v>-1184.49</v>
      </c>
      <c r="K1364" s="26">
        <f t="shared" si="297"/>
        <v>29231.43</v>
      </c>
      <c r="L1364" s="27">
        <f t="shared" si="300"/>
        <v>2.30189901759852</v>
      </c>
      <c r="M1364" s="75">
        <v>0.1875</v>
      </c>
      <c r="N1364" s="26">
        <v>69580.1</v>
      </c>
      <c r="O1364" s="26">
        <v>33157.84</v>
      </c>
      <c r="P1364" s="26">
        <v>14826.6</v>
      </c>
      <c r="Q1364" s="26">
        <v>15221.9</v>
      </c>
      <c r="R1364" s="26">
        <v>7514.62</v>
      </c>
      <c r="S1364" s="26">
        <v>-1140.86</v>
      </c>
      <c r="T1364" s="26">
        <f t="shared" si="301"/>
        <v>25629.38</v>
      </c>
      <c r="U1364" s="27">
        <f t="shared" si="302"/>
        <v>1.81127652736062</v>
      </c>
      <c r="V1364" s="26">
        <f>INDEX(检修、备用和必开!B:B,MATCH(统调负荷!$C1364,检修、备用和必开!$A:$A,0))</f>
        <v>26224.6</v>
      </c>
      <c r="W1364" s="26">
        <f>INDEX(检修、备用和必开!C:C,MATCH(统调负荷!$C1364,检修、备用和必开!$A:$A,0))</f>
        <v>0</v>
      </c>
      <c r="X1364" s="26">
        <f>INDEX(检修、备用和必开!D:D,MATCH(统调负荷!$C1364,检修、备用和必开!$A:$A,0))</f>
        <v>11520</v>
      </c>
      <c r="Y1364" s="26">
        <f>INDEX(检修、备用和必开!E:E,MATCH(统调负荷!$C1364,检修、备用和必开!$A:$A,0))</f>
        <v>7528.46</v>
      </c>
      <c r="Z1364" s="26">
        <f>INDEX(检修、备用和必开!F:F,MATCH(统调负荷!$C1364,检修、备用和必开!$A:$A,0))</f>
        <v>980</v>
      </c>
      <c r="AA1364" s="26">
        <f t="shared" si="303"/>
        <v>67287.8</v>
      </c>
      <c r="AB1364" s="26">
        <v>301.73</v>
      </c>
      <c r="AC1364" s="26">
        <v>252.15</v>
      </c>
      <c r="AD1364" s="76">
        <f t="shared" si="304"/>
        <v>45672.1875</v>
      </c>
      <c r="AE1364" s="27">
        <f t="shared" si="305"/>
        <v>-474.899999999994</v>
      </c>
      <c r="AF1364" s="27">
        <f t="shared" si="306"/>
        <v>-3602.05</v>
      </c>
      <c r="AG1364" s="27">
        <f t="shared" si="307"/>
        <v>1423.6</v>
      </c>
      <c r="AH1364" s="27">
        <f t="shared" si="308"/>
        <v>980.299999999999</v>
      </c>
      <c r="AI1364" s="27">
        <f t="shared" si="309"/>
        <v>679.62</v>
      </c>
      <c r="AJ1364" s="27">
        <f t="shared" si="310"/>
        <v>43.6300000000001</v>
      </c>
      <c r="AK1364" s="26">
        <f>INDEX(检修、备用和必开!I:I,MATCH(统调负荷!$C1364,检修、备用和必开!$A:$A,0))</f>
        <v>6678.65591098749</v>
      </c>
    </row>
    <row r="1365" ht="13.8" spans="1:37">
      <c r="A1365" s="26">
        <f t="shared" si="298"/>
        <v>3</v>
      </c>
      <c r="B1365" s="26">
        <f t="shared" si="299"/>
        <v>4</v>
      </c>
      <c r="C1365" t="s">
        <v>36</v>
      </c>
      <c r="D1365" s="75">
        <v>0.197916666666667</v>
      </c>
      <c r="E1365" s="26">
        <v>70245</v>
      </c>
      <c r="F1365" s="26">
        <v>36879.3</v>
      </c>
      <c r="G1365" s="80">
        <v>13383</v>
      </c>
      <c r="H1365" s="26">
        <v>14312.2</v>
      </c>
      <c r="I1365" s="26">
        <v>6855</v>
      </c>
      <c r="J1365" s="80">
        <v>-1184.5</v>
      </c>
      <c r="K1365" s="26">
        <f t="shared" si="297"/>
        <v>29350.84</v>
      </c>
      <c r="L1365" s="27">
        <f t="shared" si="300"/>
        <v>2.29253404672575</v>
      </c>
      <c r="M1365" s="75">
        <v>0.197916666666667</v>
      </c>
      <c r="N1365" s="26">
        <v>69636.1</v>
      </c>
      <c r="O1365" s="26">
        <v>33076.53</v>
      </c>
      <c r="P1365" s="26">
        <v>14473.8</v>
      </c>
      <c r="Q1365" s="26">
        <v>15590.7</v>
      </c>
      <c r="R1365" s="26">
        <v>7608.1</v>
      </c>
      <c r="S1365" s="26">
        <v>-1113.03</v>
      </c>
      <c r="T1365" s="26">
        <f t="shared" si="301"/>
        <v>25548.07</v>
      </c>
      <c r="U1365" s="27">
        <f t="shared" si="302"/>
        <v>1.81524962049548</v>
      </c>
      <c r="V1365" s="26">
        <f>INDEX(检修、备用和必开!B:B,MATCH(统调负荷!$C1365,检修、备用和必开!$A:$A,0))</f>
        <v>26224.6</v>
      </c>
      <c r="W1365" s="26">
        <f>INDEX(检修、备用和必开!C:C,MATCH(统调负荷!$C1365,检修、备用和必开!$A:$A,0))</f>
        <v>0</v>
      </c>
      <c r="X1365" s="26">
        <f>INDEX(检修、备用和必开!D:D,MATCH(统调负荷!$C1365,检修、备用和必开!$A:$A,0))</f>
        <v>11520</v>
      </c>
      <c r="Y1365" s="26">
        <f>INDEX(检修、备用和必开!E:E,MATCH(统调负荷!$C1365,检修、备用和必开!$A:$A,0))</f>
        <v>7528.46</v>
      </c>
      <c r="Z1365" s="26">
        <f>INDEX(检修、备用和必开!F:F,MATCH(统调负荷!$C1365,检修、备用和必开!$A:$A,0))</f>
        <v>980</v>
      </c>
      <c r="AA1365" s="26">
        <f t="shared" si="303"/>
        <v>67287.8</v>
      </c>
      <c r="AB1365" s="26">
        <v>302.03</v>
      </c>
      <c r="AC1365" s="26">
        <v>289.77</v>
      </c>
      <c r="AD1365" s="76">
        <f t="shared" si="304"/>
        <v>45672.1979166667</v>
      </c>
      <c r="AE1365" s="27">
        <f t="shared" si="305"/>
        <v>-608.899999999994</v>
      </c>
      <c r="AF1365" s="27">
        <f t="shared" si="306"/>
        <v>-3802.77</v>
      </c>
      <c r="AG1365" s="27">
        <f t="shared" si="307"/>
        <v>1090.8</v>
      </c>
      <c r="AH1365" s="27">
        <f t="shared" si="308"/>
        <v>1278.5</v>
      </c>
      <c r="AI1365" s="27">
        <f t="shared" si="309"/>
        <v>753.1</v>
      </c>
      <c r="AJ1365" s="27">
        <f t="shared" si="310"/>
        <v>71.47</v>
      </c>
      <c r="AK1365" s="26">
        <f>INDEX(检修、备用和必开!I:I,MATCH(统调负荷!$C1365,检修、备用和必开!$A:$A,0))</f>
        <v>6678.65591098749</v>
      </c>
    </row>
    <row r="1366" ht="13.8" spans="1:37">
      <c r="A1366" s="26">
        <f t="shared" si="298"/>
        <v>3</v>
      </c>
      <c r="B1366" s="26">
        <f t="shared" si="299"/>
        <v>5</v>
      </c>
      <c r="C1366" t="s">
        <v>36</v>
      </c>
      <c r="D1366" s="75">
        <v>0.208333333333333</v>
      </c>
      <c r="E1366" s="26">
        <v>70000</v>
      </c>
      <c r="F1366" s="26">
        <v>36524.49</v>
      </c>
      <c r="G1366" s="80">
        <v>13383</v>
      </c>
      <c r="H1366" s="26">
        <v>14393</v>
      </c>
      <c r="I1366" s="26">
        <v>6884</v>
      </c>
      <c r="J1366" s="80">
        <v>-1184.49</v>
      </c>
      <c r="K1366" s="26">
        <f t="shared" si="297"/>
        <v>28996.03</v>
      </c>
      <c r="L1366" s="27">
        <f t="shared" si="300"/>
        <v>2.32058664582703</v>
      </c>
      <c r="M1366" s="75">
        <v>0.208333333333333</v>
      </c>
      <c r="N1366" s="26">
        <v>69168.6</v>
      </c>
      <c r="O1366" s="26">
        <v>32653.27</v>
      </c>
      <c r="P1366" s="26">
        <v>14035.3</v>
      </c>
      <c r="Q1366" s="26">
        <v>15909.8</v>
      </c>
      <c r="R1366" s="26">
        <v>7723.28</v>
      </c>
      <c r="S1366" s="26">
        <v>-1153.05</v>
      </c>
      <c r="T1366" s="26">
        <f t="shared" si="301"/>
        <v>25124.81</v>
      </c>
      <c r="U1366" s="27">
        <f t="shared" si="302"/>
        <v>1.83621637006714</v>
      </c>
      <c r="V1366" s="26">
        <f>INDEX(检修、备用和必开!B:B,MATCH(统调负荷!$C1366,检修、备用和必开!$A:$A,0))</f>
        <v>26224.6</v>
      </c>
      <c r="W1366" s="26">
        <f>INDEX(检修、备用和必开!C:C,MATCH(统调负荷!$C1366,检修、备用和必开!$A:$A,0))</f>
        <v>0</v>
      </c>
      <c r="X1366" s="26">
        <f>INDEX(检修、备用和必开!D:D,MATCH(统调负荷!$C1366,检修、备用和必开!$A:$A,0))</f>
        <v>11520</v>
      </c>
      <c r="Y1366" s="26">
        <f>INDEX(检修、备用和必开!E:E,MATCH(统调负荷!$C1366,检修、备用和必开!$A:$A,0))</f>
        <v>7528.46</v>
      </c>
      <c r="Z1366" s="26">
        <f>INDEX(检修、备用和必开!F:F,MATCH(统调负荷!$C1366,检修、备用和必开!$A:$A,0))</f>
        <v>980</v>
      </c>
      <c r="AA1366" s="26">
        <f t="shared" si="303"/>
        <v>67287.8</v>
      </c>
      <c r="AB1366" s="26">
        <v>301.58</v>
      </c>
      <c r="AC1366" s="26">
        <v>288.66</v>
      </c>
      <c r="AD1366" s="76">
        <f t="shared" si="304"/>
        <v>45672.2083333333</v>
      </c>
      <c r="AE1366" s="27">
        <f t="shared" si="305"/>
        <v>-831.399999999994</v>
      </c>
      <c r="AF1366" s="27">
        <f t="shared" si="306"/>
        <v>-3871.22</v>
      </c>
      <c r="AG1366" s="27">
        <f t="shared" si="307"/>
        <v>652.299999999999</v>
      </c>
      <c r="AH1366" s="27">
        <f t="shared" si="308"/>
        <v>1516.8</v>
      </c>
      <c r="AI1366" s="27">
        <f t="shared" si="309"/>
        <v>839.28</v>
      </c>
      <c r="AJ1366" s="27">
        <f t="shared" si="310"/>
        <v>31.4400000000001</v>
      </c>
      <c r="AK1366" s="26">
        <f>INDEX(检修、备用和必开!I:I,MATCH(统调负荷!$C1366,检修、备用和必开!$A:$A,0))</f>
        <v>6678.65591098749</v>
      </c>
    </row>
    <row r="1367" ht="13.8" spans="1:37">
      <c r="A1367" s="26">
        <f t="shared" si="298"/>
        <v>3</v>
      </c>
      <c r="B1367" s="26">
        <f t="shared" si="299"/>
        <v>5</v>
      </c>
      <c r="C1367" t="s">
        <v>36</v>
      </c>
      <c r="D1367" s="75">
        <v>0.21875</v>
      </c>
      <c r="E1367" s="26">
        <v>70620</v>
      </c>
      <c r="F1367" s="26">
        <v>37063.09</v>
      </c>
      <c r="G1367" s="80">
        <v>13383</v>
      </c>
      <c r="H1367" s="26">
        <v>14473.4</v>
      </c>
      <c r="I1367" s="26">
        <v>6885</v>
      </c>
      <c r="J1367" s="80">
        <v>-1184.49</v>
      </c>
      <c r="K1367" s="26">
        <f t="shared" si="297"/>
        <v>29534.63</v>
      </c>
      <c r="L1367" s="27">
        <f t="shared" si="300"/>
        <v>2.27826791803385</v>
      </c>
      <c r="M1367" s="75">
        <v>0.21875</v>
      </c>
      <c r="N1367" s="26">
        <v>69488.5</v>
      </c>
      <c r="O1367" s="26">
        <v>33103.1</v>
      </c>
      <c r="P1367" s="26">
        <v>14157.4</v>
      </c>
      <c r="Q1367" s="26">
        <v>15602</v>
      </c>
      <c r="R1367" s="26">
        <v>7817.26</v>
      </c>
      <c r="S1367" s="26">
        <v>-1191.26</v>
      </c>
      <c r="T1367" s="26">
        <f t="shared" si="301"/>
        <v>25574.64</v>
      </c>
      <c r="U1367" s="27">
        <f t="shared" si="302"/>
        <v>1.81394940077596</v>
      </c>
      <c r="V1367" s="26">
        <f>INDEX(检修、备用和必开!B:B,MATCH(统调负荷!$C1367,检修、备用和必开!$A:$A,0))</f>
        <v>26224.6</v>
      </c>
      <c r="W1367" s="26">
        <f>INDEX(检修、备用和必开!C:C,MATCH(统调负荷!$C1367,检修、备用和必开!$A:$A,0))</f>
        <v>0</v>
      </c>
      <c r="X1367" s="26">
        <f>INDEX(检修、备用和必开!D:D,MATCH(统调负荷!$C1367,检修、备用和必开!$A:$A,0))</f>
        <v>11520</v>
      </c>
      <c r="Y1367" s="26">
        <f>INDEX(检修、备用和必开!E:E,MATCH(统调负荷!$C1367,检修、备用和必开!$A:$A,0))</f>
        <v>7528.46</v>
      </c>
      <c r="Z1367" s="26">
        <f>INDEX(检修、备用和必开!F:F,MATCH(统调负荷!$C1367,检修、备用和必开!$A:$A,0))</f>
        <v>980</v>
      </c>
      <c r="AA1367" s="26">
        <f t="shared" si="303"/>
        <v>67287.8</v>
      </c>
      <c r="AB1367" s="26">
        <v>304.55</v>
      </c>
      <c r="AC1367" s="26">
        <v>289.72</v>
      </c>
      <c r="AD1367" s="76">
        <f t="shared" si="304"/>
        <v>45672.21875</v>
      </c>
      <c r="AE1367" s="27">
        <f t="shared" si="305"/>
        <v>-1131.5</v>
      </c>
      <c r="AF1367" s="27">
        <f t="shared" si="306"/>
        <v>-3959.99</v>
      </c>
      <c r="AG1367" s="27">
        <f t="shared" si="307"/>
        <v>774.4</v>
      </c>
      <c r="AH1367" s="27">
        <f t="shared" si="308"/>
        <v>1128.6</v>
      </c>
      <c r="AI1367" s="27">
        <f t="shared" si="309"/>
        <v>932.26</v>
      </c>
      <c r="AJ1367" s="27">
        <f t="shared" si="310"/>
        <v>-6.76999999999998</v>
      </c>
      <c r="AK1367" s="26">
        <f>INDEX(检修、备用和必开!I:I,MATCH(统调负荷!$C1367,检修、备用和必开!$A:$A,0))</f>
        <v>6678.65591098749</v>
      </c>
    </row>
    <row r="1368" ht="13.8" spans="1:37">
      <c r="A1368" s="26">
        <f t="shared" si="298"/>
        <v>3</v>
      </c>
      <c r="B1368" s="26">
        <f t="shared" si="299"/>
        <v>5</v>
      </c>
      <c r="C1368" t="s">
        <v>36</v>
      </c>
      <c r="D1368" s="75">
        <v>0.229166666666667</v>
      </c>
      <c r="E1368" s="26">
        <v>70780</v>
      </c>
      <c r="F1368" s="26">
        <v>36817</v>
      </c>
      <c r="G1368" s="80">
        <v>13369</v>
      </c>
      <c r="H1368" s="26">
        <v>14874.7</v>
      </c>
      <c r="I1368" s="26">
        <v>6904</v>
      </c>
      <c r="J1368" s="80">
        <v>-1184.7</v>
      </c>
      <c r="K1368" s="26">
        <f t="shared" si="297"/>
        <v>29288.54</v>
      </c>
      <c r="L1368" s="27">
        <f t="shared" si="300"/>
        <v>2.29741052302368</v>
      </c>
      <c r="M1368" s="75">
        <v>0.229166666666667</v>
      </c>
      <c r="N1368" s="26">
        <v>69899.3</v>
      </c>
      <c r="O1368" s="26">
        <v>32886.55</v>
      </c>
      <c r="P1368" s="26">
        <v>14558.9</v>
      </c>
      <c r="Q1368" s="26">
        <v>15712.4</v>
      </c>
      <c r="R1368" s="26">
        <v>7908.76</v>
      </c>
      <c r="S1368" s="26">
        <v>-1167.31</v>
      </c>
      <c r="T1368" s="26">
        <f t="shared" si="301"/>
        <v>25358.09</v>
      </c>
      <c r="U1368" s="27">
        <f t="shared" si="302"/>
        <v>1.82460100292613</v>
      </c>
      <c r="V1368" s="26">
        <f>INDEX(检修、备用和必开!B:B,MATCH(统调负荷!$C1368,检修、备用和必开!$A:$A,0))</f>
        <v>26224.6</v>
      </c>
      <c r="W1368" s="26">
        <f>INDEX(检修、备用和必开!C:C,MATCH(统调负荷!$C1368,检修、备用和必开!$A:$A,0))</f>
        <v>0</v>
      </c>
      <c r="X1368" s="26">
        <f>INDEX(检修、备用和必开!D:D,MATCH(统调负荷!$C1368,检修、备用和必开!$A:$A,0))</f>
        <v>11520</v>
      </c>
      <c r="Y1368" s="26">
        <f>INDEX(检修、备用和必开!E:E,MATCH(统调负荷!$C1368,检修、备用和必开!$A:$A,0))</f>
        <v>7528.46</v>
      </c>
      <c r="Z1368" s="26">
        <f>INDEX(检修、备用和必开!F:F,MATCH(统调负荷!$C1368,检修、备用和必开!$A:$A,0))</f>
        <v>980</v>
      </c>
      <c r="AA1368" s="26">
        <f t="shared" si="303"/>
        <v>67287.8</v>
      </c>
      <c r="AB1368" s="26">
        <v>301.73</v>
      </c>
      <c r="AC1368" s="26">
        <v>247.2</v>
      </c>
      <c r="AD1368" s="76">
        <f t="shared" si="304"/>
        <v>45672.2291666667</v>
      </c>
      <c r="AE1368" s="27">
        <f t="shared" si="305"/>
        <v>-880.699999999997</v>
      </c>
      <c r="AF1368" s="27">
        <f t="shared" si="306"/>
        <v>-3930.45</v>
      </c>
      <c r="AG1368" s="27">
        <f t="shared" si="307"/>
        <v>1189.9</v>
      </c>
      <c r="AH1368" s="27">
        <f t="shared" si="308"/>
        <v>837.699999999999</v>
      </c>
      <c r="AI1368" s="27">
        <f t="shared" si="309"/>
        <v>1004.76</v>
      </c>
      <c r="AJ1368" s="27">
        <f t="shared" si="310"/>
        <v>17.3900000000001</v>
      </c>
      <c r="AK1368" s="26">
        <f>INDEX(检修、备用和必开!I:I,MATCH(统调负荷!$C1368,检修、备用和必开!$A:$A,0))</f>
        <v>6678.65591098749</v>
      </c>
    </row>
    <row r="1369" ht="13.8" spans="1:37">
      <c r="A1369" s="26">
        <f t="shared" si="298"/>
        <v>3</v>
      </c>
      <c r="B1369" s="26">
        <f t="shared" si="299"/>
        <v>5</v>
      </c>
      <c r="C1369" t="s">
        <v>36</v>
      </c>
      <c r="D1369" s="75">
        <v>0.239583333333333</v>
      </c>
      <c r="E1369" s="26">
        <v>71980</v>
      </c>
      <c r="F1369" s="26">
        <v>37616.99</v>
      </c>
      <c r="G1369" s="80">
        <v>13369</v>
      </c>
      <c r="H1369" s="26">
        <v>15277.7</v>
      </c>
      <c r="I1369" s="26">
        <v>6901</v>
      </c>
      <c r="J1369" s="80">
        <v>-1184.69</v>
      </c>
      <c r="K1369" s="26">
        <f t="shared" si="297"/>
        <v>30088.53</v>
      </c>
      <c r="L1369" s="27">
        <f t="shared" si="300"/>
        <v>2.23632726490792</v>
      </c>
      <c r="M1369" s="75">
        <v>0.239583333333333</v>
      </c>
      <c r="N1369" s="26">
        <v>70876.7</v>
      </c>
      <c r="O1369" s="26">
        <v>33417.99</v>
      </c>
      <c r="P1369" s="26">
        <v>14179.1</v>
      </c>
      <c r="Q1369" s="26">
        <v>16264.2</v>
      </c>
      <c r="R1369" s="26">
        <v>7983.07</v>
      </c>
      <c r="S1369" s="26">
        <v>-967.66</v>
      </c>
      <c r="T1369" s="26">
        <f t="shared" si="301"/>
        <v>25889.53</v>
      </c>
      <c r="U1369" s="27">
        <f t="shared" si="302"/>
        <v>1.79868071050345</v>
      </c>
      <c r="V1369" s="26">
        <f>INDEX(检修、备用和必开!B:B,MATCH(统调负荷!$C1369,检修、备用和必开!$A:$A,0))</f>
        <v>26224.6</v>
      </c>
      <c r="W1369" s="26">
        <f>INDEX(检修、备用和必开!C:C,MATCH(统调负荷!$C1369,检修、备用和必开!$A:$A,0))</f>
        <v>0</v>
      </c>
      <c r="X1369" s="26">
        <f>INDEX(检修、备用和必开!D:D,MATCH(统调负荷!$C1369,检修、备用和必开!$A:$A,0))</f>
        <v>11520</v>
      </c>
      <c r="Y1369" s="26">
        <f>INDEX(检修、备用和必开!E:E,MATCH(统调负荷!$C1369,检修、备用和必开!$A:$A,0))</f>
        <v>7528.46</v>
      </c>
      <c r="Z1369" s="26">
        <f>INDEX(检修、备用和必开!F:F,MATCH(统调负荷!$C1369,检修、备用和必开!$A:$A,0))</f>
        <v>980</v>
      </c>
      <c r="AA1369" s="26">
        <f t="shared" si="303"/>
        <v>67287.8</v>
      </c>
      <c r="AB1369" s="26">
        <v>306.53</v>
      </c>
      <c r="AC1369" s="26">
        <v>299.02</v>
      </c>
      <c r="AD1369" s="76">
        <f t="shared" si="304"/>
        <v>45672.2395833333</v>
      </c>
      <c r="AE1369" s="27">
        <f t="shared" si="305"/>
        <v>-1103.3</v>
      </c>
      <c r="AF1369" s="27">
        <f t="shared" si="306"/>
        <v>-4199</v>
      </c>
      <c r="AG1369" s="27">
        <f t="shared" si="307"/>
        <v>810.1</v>
      </c>
      <c r="AH1369" s="27">
        <f t="shared" si="308"/>
        <v>986.5</v>
      </c>
      <c r="AI1369" s="27">
        <f t="shared" si="309"/>
        <v>1082.07</v>
      </c>
      <c r="AJ1369" s="27">
        <f t="shared" si="310"/>
        <v>217.03</v>
      </c>
      <c r="AK1369" s="26">
        <f>INDEX(检修、备用和必开!I:I,MATCH(统调负荷!$C1369,检修、备用和必开!$A:$A,0))</f>
        <v>6678.65591098749</v>
      </c>
    </row>
    <row r="1370" ht="13.8" spans="1:37">
      <c r="A1370" s="26">
        <f t="shared" si="298"/>
        <v>3</v>
      </c>
      <c r="B1370" s="26">
        <f t="shared" si="299"/>
        <v>6</v>
      </c>
      <c r="C1370" t="s">
        <v>36</v>
      </c>
      <c r="D1370" s="75">
        <v>0.25</v>
      </c>
      <c r="E1370" s="26">
        <v>72660</v>
      </c>
      <c r="F1370" s="26">
        <v>38467.29</v>
      </c>
      <c r="G1370" s="80">
        <v>12869</v>
      </c>
      <c r="H1370" s="26">
        <v>15605.2</v>
      </c>
      <c r="I1370" s="26">
        <v>6903</v>
      </c>
      <c r="J1370" s="80">
        <v>-1184.49</v>
      </c>
      <c r="K1370" s="26">
        <f t="shared" si="297"/>
        <v>30938.83</v>
      </c>
      <c r="L1370" s="27">
        <f t="shared" si="300"/>
        <v>2.17486569466266</v>
      </c>
      <c r="M1370" s="75">
        <v>0.25</v>
      </c>
      <c r="N1370" s="26">
        <v>71782.1</v>
      </c>
      <c r="O1370" s="26">
        <v>34085.03</v>
      </c>
      <c r="P1370" s="26">
        <v>13964.5</v>
      </c>
      <c r="Q1370" s="26">
        <v>16553.6</v>
      </c>
      <c r="R1370" s="26">
        <v>8016.67</v>
      </c>
      <c r="S1370" s="26">
        <v>-837.7</v>
      </c>
      <c r="T1370" s="26">
        <f t="shared" si="301"/>
        <v>26556.57</v>
      </c>
      <c r="U1370" s="27">
        <f t="shared" si="302"/>
        <v>1.76717072992657</v>
      </c>
      <c r="V1370" s="26">
        <f>INDEX(检修、备用和必开!B:B,MATCH(统调负荷!$C1370,检修、备用和必开!$A:$A,0))</f>
        <v>26224.6</v>
      </c>
      <c r="W1370" s="26">
        <f>INDEX(检修、备用和必开!C:C,MATCH(统调负荷!$C1370,检修、备用和必开!$A:$A,0))</f>
        <v>0</v>
      </c>
      <c r="X1370" s="26">
        <f>INDEX(检修、备用和必开!D:D,MATCH(统调负荷!$C1370,检修、备用和必开!$A:$A,0))</f>
        <v>11520</v>
      </c>
      <c r="Y1370" s="26">
        <f>INDEX(检修、备用和必开!E:E,MATCH(统调负荷!$C1370,检修、备用和必开!$A:$A,0))</f>
        <v>7528.46</v>
      </c>
      <c r="Z1370" s="26">
        <f>INDEX(检修、备用和必开!F:F,MATCH(统调负荷!$C1370,检修、备用和必开!$A:$A,0))</f>
        <v>980</v>
      </c>
      <c r="AA1370" s="26">
        <f t="shared" si="303"/>
        <v>67287.8</v>
      </c>
      <c r="AB1370" s="26">
        <v>306.66</v>
      </c>
      <c r="AC1370" s="26">
        <v>287.07</v>
      </c>
      <c r="AD1370" s="76">
        <f t="shared" si="304"/>
        <v>45672.25</v>
      </c>
      <c r="AE1370" s="27">
        <f t="shared" si="305"/>
        <v>-877.899999999994</v>
      </c>
      <c r="AF1370" s="27">
        <f t="shared" si="306"/>
        <v>-4382.26</v>
      </c>
      <c r="AG1370" s="27">
        <f t="shared" si="307"/>
        <v>1095.5</v>
      </c>
      <c r="AH1370" s="27">
        <f t="shared" si="308"/>
        <v>948.399999999998</v>
      </c>
      <c r="AI1370" s="27">
        <f t="shared" si="309"/>
        <v>1113.67</v>
      </c>
      <c r="AJ1370" s="27">
        <f t="shared" si="310"/>
        <v>346.79</v>
      </c>
      <c r="AK1370" s="26">
        <f>INDEX(检修、备用和必开!I:I,MATCH(统调负荷!$C1370,检修、备用和必开!$A:$A,0))</f>
        <v>6678.65591098749</v>
      </c>
    </row>
    <row r="1371" ht="13.8" spans="1:37">
      <c r="A1371" s="26">
        <f t="shared" si="298"/>
        <v>3</v>
      </c>
      <c r="B1371" s="26">
        <f t="shared" si="299"/>
        <v>6</v>
      </c>
      <c r="C1371" t="s">
        <v>36</v>
      </c>
      <c r="D1371" s="75">
        <v>0.260416666666667</v>
      </c>
      <c r="E1371" s="26">
        <v>74365</v>
      </c>
      <c r="F1371" s="26">
        <v>39937.59</v>
      </c>
      <c r="G1371" s="80">
        <v>12676</v>
      </c>
      <c r="H1371" s="26">
        <v>15938.1</v>
      </c>
      <c r="I1371" s="26">
        <v>6998</v>
      </c>
      <c r="J1371" s="80">
        <v>-1184.69</v>
      </c>
      <c r="K1371" s="26">
        <f t="shared" si="297"/>
        <v>32409.13</v>
      </c>
      <c r="L1371" s="27">
        <f t="shared" si="300"/>
        <v>2.07619889827342</v>
      </c>
      <c r="M1371" s="75">
        <v>0.260416666666667</v>
      </c>
      <c r="N1371" s="26">
        <v>73752.3</v>
      </c>
      <c r="O1371" s="26">
        <v>36159.91</v>
      </c>
      <c r="P1371" s="26">
        <v>13498.9</v>
      </c>
      <c r="Q1371" s="26">
        <v>17122.3</v>
      </c>
      <c r="R1371" s="26">
        <v>8027.81</v>
      </c>
      <c r="S1371" s="26">
        <v>-1056.62</v>
      </c>
      <c r="T1371" s="26">
        <f t="shared" si="301"/>
        <v>28631.45</v>
      </c>
      <c r="U1371" s="27">
        <f t="shared" si="302"/>
        <v>1.67584981364309</v>
      </c>
      <c r="V1371" s="26">
        <f>INDEX(检修、备用和必开!B:B,MATCH(统调负荷!$C1371,检修、备用和必开!$A:$A,0))</f>
        <v>26224.6</v>
      </c>
      <c r="W1371" s="26">
        <f>INDEX(检修、备用和必开!C:C,MATCH(统调负荷!$C1371,检修、备用和必开!$A:$A,0))</f>
        <v>0</v>
      </c>
      <c r="X1371" s="26">
        <f>INDEX(检修、备用和必开!D:D,MATCH(统调负荷!$C1371,检修、备用和必开!$A:$A,0))</f>
        <v>11520</v>
      </c>
      <c r="Y1371" s="26">
        <f>INDEX(检修、备用和必开!E:E,MATCH(统调负荷!$C1371,检修、备用和必开!$A:$A,0))</f>
        <v>7528.46</v>
      </c>
      <c r="Z1371" s="26">
        <f>INDEX(检修、备用和必开!F:F,MATCH(统调负荷!$C1371,检修、备用和必开!$A:$A,0))</f>
        <v>980</v>
      </c>
      <c r="AA1371" s="26">
        <f t="shared" si="303"/>
        <v>67287.8</v>
      </c>
      <c r="AB1371" s="26">
        <v>311.79</v>
      </c>
      <c r="AC1371" s="26">
        <v>305.71</v>
      </c>
      <c r="AD1371" s="76">
        <f t="shared" si="304"/>
        <v>45672.2604166667</v>
      </c>
      <c r="AE1371" s="27">
        <f t="shared" si="305"/>
        <v>-612.699999999997</v>
      </c>
      <c r="AF1371" s="27">
        <f t="shared" si="306"/>
        <v>-3777.67999999999</v>
      </c>
      <c r="AG1371" s="27">
        <f t="shared" si="307"/>
        <v>822.9</v>
      </c>
      <c r="AH1371" s="27">
        <f t="shared" si="308"/>
        <v>1184.2</v>
      </c>
      <c r="AI1371" s="27">
        <f t="shared" si="309"/>
        <v>1029.81</v>
      </c>
      <c r="AJ1371" s="27">
        <f t="shared" si="310"/>
        <v>128.07</v>
      </c>
      <c r="AK1371" s="26">
        <f>INDEX(检修、备用和必开!I:I,MATCH(统调负荷!$C1371,检修、备用和必开!$A:$A,0))</f>
        <v>6678.65591098749</v>
      </c>
    </row>
    <row r="1372" ht="13.8" spans="1:37">
      <c r="A1372" s="26">
        <f t="shared" si="298"/>
        <v>3</v>
      </c>
      <c r="B1372" s="26">
        <f t="shared" si="299"/>
        <v>6</v>
      </c>
      <c r="C1372" t="s">
        <v>36</v>
      </c>
      <c r="D1372" s="75">
        <v>0.270833333333333</v>
      </c>
      <c r="E1372" s="26">
        <v>75665</v>
      </c>
      <c r="F1372" s="26">
        <v>40822.5</v>
      </c>
      <c r="G1372" s="80">
        <v>12176</v>
      </c>
      <c r="H1372" s="26">
        <v>16846.2</v>
      </c>
      <c r="I1372" s="26">
        <v>7005</v>
      </c>
      <c r="J1372" s="80">
        <v>-1184.7</v>
      </c>
      <c r="K1372" s="26">
        <f t="shared" si="297"/>
        <v>33294.04</v>
      </c>
      <c r="L1372" s="27">
        <f t="shared" si="300"/>
        <v>2.02101637410179</v>
      </c>
      <c r="M1372" s="75">
        <v>0.270833333333333</v>
      </c>
      <c r="N1372" s="26">
        <v>75050.2</v>
      </c>
      <c r="O1372" s="26">
        <v>37049.55</v>
      </c>
      <c r="P1372" s="26">
        <v>13348.2</v>
      </c>
      <c r="Q1372" s="26">
        <v>17723.7</v>
      </c>
      <c r="R1372" s="26">
        <v>8091.03</v>
      </c>
      <c r="S1372" s="26">
        <v>-1162.28</v>
      </c>
      <c r="T1372" s="26">
        <f t="shared" si="301"/>
        <v>29521.09</v>
      </c>
      <c r="U1372" s="27">
        <f t="shared" si="302"/>
        <v>1.63952273197422</v>
      </c>
      <c r="V1372" s="26">
        <f>INDEX(检修、备用和必开!B:B,MATCH(统调负荷!$C1372,检修、备用和必开!$A:$A,0))</f>
        <v>26224.6</v>
      </c>
      <c r="W1372" s="26">
        <f>INDEX(检修、备用和必开!C:C,MATCH(统调负荷!$C1372,检修、备用和必开!$A:$A,0))</f>
        <v>0</v>
      </c>
      <c r="X1372" s="26">
        <f>INDEX(检修、备用和必开!D:D,MATCH(统调负荷!$C1372,检修、备用和必开!$A:$A,0))</f>
        <v>11520</v>
      </c>
      <c r="Y1372" s="26">
        <f>INDEX(检修、备用和必开!E:E,MATCH(统调负荷!$C1372,检修、备用和必开!$A:$A,0))</f>
        <v>7528.46</v>
      </c>
      <c r="Z1372" s="26">
        <f>INDEX(检修、备用和必开!F:F,MATCH(统调负荷!$C1372,检修、备用和必开!$A:$A,0))</f>
        <v>980</v>
      </c>
      <c r="AA1372" s="26">
        <f t="shared" si="303"/>
        <v>67287.8</v>
      </c>
      <c r="AB1372" s="26">
        <v>317.54</v>
      </c>
      <c r="AC1372" s="26">
        <v>307.68</v>
      </c>
      <c r="AD1372" s="76">
        <f t="shared" si="304"/>
        <v>45672.2708333333</v>
      </c>
      <c r="AE1372" s="27">
        <f t="shared" si="305"/>
        <v>-614.800000000003</v>
      </c>
      <c r="AF1372" s="27">
        <f t="shared" si="306"/>
        <v>-3772.95</v>
      </c>
      <c r="AG1372" s="27">
        <f t="shared" si="307"/>
        <v>1172.2</v>
      </c>
      <c r="AH1372" s="27">
        <f t="shared" si="308"/>
        <v>877.5</v>
      </c>
      <c r="AI1372" s="27">
        <f t="shared" si="309"/>
        <v>1086.03</v>
      </c>
      <c r="AJ1372" s="27">
        <f t="shared" si="310"/>
        <v>22.4200000000001</v>
      </c>
      <c r="AK1372" s="26">
        <f>INDEX(检修、备用和必开!I:I,MATCH(统调负荷!$C1372,检修、备用和必开!$A:$A,0))</f>
        <v>6678.65591098749</v>
      </c>
    </row>
    <row r="1373" ht="13.8" spans="1:37">
      <c r="A1373" s="26">
        <f t="shared" si="298"/>
        <v>3</v>
      </c>
      <c r="B1373" s="26">
        <f t="shared" si="299"/>
        <v>6</v>
      </c>
      <c r="C1373" t="s">
        <v>36</v>
      </c>
      <c r="D1373" s="75">
        <v>0.28125</v>
      </c>
      <c r="E1373" s="26">
        <v>77615</v>
      </c>
      <c r="F1373" s="26">
        <v>43137.9</v>
      </c>
      <c r="G1373" s="80">
        <v>11676</v>
      </c>
      <c r="H1373" s="26">
        <v>16937.6</v>
      </c>
      <c r="I1373" s="26">
        <v>7048</v>
      </c>
      <c r="J1373" s="80">
        <v>-1184.5</v>
      </c>
      <c r="K1373" s="26">
        <f t="shared" si="297"/>
        <v>35609.44</v>
      </c>
      <c r="L1373" s="27">
        <f t="shared" si="300"/>
        <v>1.8896056775956</v>
      </c>
      <c r="M1373" s="75">
        <v>0.28125</v>
      </c>
      <c r="N1373" s="26">
        <v>76583.9</v>
      </c>
      <c r="O1373" s="26">
        <v>38629.14</v>
      </c>
      <c r="P1373" s="26">
        <v>13366.1</v>
      </c>
      <c r="Q1373" s="26">
        <v>17764.8</v>
      </c>
      <c r="R1373" s="26">
        <v>8086.87</v>
      </c>
      <c r="S1373" s="26">
        <v>-1263.01</v>
      </c>
      <c r="T1373" s="26">
        <f t="shared" si="301"/>
        <v>31100.68</v>
      </c>
      <c r="U1373" s="27">
        <f t="shared" si="302"/>
        <v>1.57875941913644</v>
      </c>
      <c r="V1373" s="26">
        <f>INDEX(检修、备用和必开!B:B,MATCH(统调负荷!$C1373,检修、备用和必开!$A:$A,0))</f>
        <v>26224.6</v>
      </c>
      <c r="W1373" s="26">
        <f>INDEX(检修、备用和必开!C:C,MATCH(统调负荷!$C1373,检修、备用和必开!$A:$A,0))</f>
        <v>0</v>
      </c>
      <c r="X1373" s="26">
        <f>INDEX(检修、备用和必开!D:D,MATCH(统调负荷!$C1373,检修、备用和必开!$A:$A,0))</f>
        <v>11520</v>
      </c>
      <c r="Y1373" s="26">
        <f>INDEX(检修、备用和必开!E:E,MATCH(统调负荷!$C1373,检修、备用和必开!$A:$A,0))</f>
        <v>7528.46</v>
      </c>
      <c r="Z1373" s="26">
        <f>INDEX(检修、备用和必开!F:F,MATCH(统调负荷!$C1373,检修、备用和必开!$A:$A,0))</f>
        <v>980</v>
      </c>
      <c r="AA1373" s="26">
        <f t="shared" si="303"/>
        <v>67287.8</v>
      </c>
      <c r="AB1373" s="26">
        <v>337.76</v>
      </c>
      <c r="AC1373" s="26">
        <v>313.59</v>
      </c>
      <c r="AD1373" s="76">
        <f t="shared" si="304"/>
        <v>45672.28125</v>
      </c>
      <c r="AE1373" s="27">
        <f t="shared" si="305"/>
        <v>-1031.10000000001</v>
      </c>
      <c r="AF1373" s="27">
        <f t="shared" si="306"/>
        <v>-4508.76</v>
      </c>
      <c r="AG1373" s="27">
        <f t="shared" si="307"/>
        <v>1690.1</v>
      </c>
      <c r="AH1373" s="27">
        <f t="shared" si="308"/>
        <v>827.200000000001</v>
      </c>
      <c r="AI1373" s="27">
        <f t="shared" si="309"/>
        <v>1038.87</v>
      </c>
      <c r="AJ1373" s="27">
        <f t="shared" si="310"/>
        <v>-78.51</v>
      </c>
      <c r="AK1373" s="26">
        <f>INDEX(检修、备用和必开!I:I,MATCH(统调负荷!$C1373,检修、备用和必开!$A:$A,0))</f>
        <v>6678.65591098749</v>
      </c>
    </row>
    <row r="1374" ht="13.8" spans="1:37">
      <c r="A1374" s="26">
        <f t="shared" si="298"/>
        <v>3</v>
      </c>
      <c r="B1374" s="26">
        <f t="shared" si="299"/>
        <v>7</v>
      </c>
      <c r="C1374" t="s">
        <v>36</v>
      </c>
      <c r="D1374" s="75">
        <v>0.291666666666667</v>
      </c>
      <c r="E1374" s="26">
        <v>79185</v>
      </c>
      <c r="F1374" s="26">
        <v>42446.89</v>
      </c>
      <c r="G1374" s="80">
        <v>12497</v>
      </c>
      <c r="H1374" s="26">
        <v>18296.8</v>
      </c>
      <c r="I1374" s="26">
        <v>7129</v>
      </c>
      <c r="J1374" s="80">
        <v>-1184.69</v>
      </c>
      <c r="K1374" s="26">
        <f t="shared" si="297"/>
        <v>34918.43</v>
      </c>
      <c r="L1374" s="27">
        <f t="shared" si="300"/>
        <v>1.92699958159631</v>
      </c>
      <c r="M1374" s="75">
        <v>0.291666666666667</v>
      </c>
      <c r="N1374" s="26">
        <v>78218.6</v>
      </c>
      <c r="O1374" s="26">
        <v>38916.15</v>
      </c>
      <c r="P1374" s="26">
        <v>13946.6</v>
      </c>
      <c r="Q1374" s="26">
        <v>18433.4</v>
      </c>
      <c r="R1374" s="26">
        <v>8123.71</v>
      </c>
      <c r="S1374" s="26">
        <v>-1201.26</v>
      </c>
      <c r="T1374" s="26">
        <f t="shared" si="301"/>
        <v>31387.69</v>
      </c>
      <c r="U1374" s="27">
        <f t="shared" si="302"/>
        <v>1.56819908039794</v>
      </c>
      <c r="V1374" s="26">
        <f>INDEX(检修、备用和必开!B:B,MATCH(统调负荷!$C1374,检修、备用和必开!$A:$A,0))</f>
        <v>26224.6</v>
      </c>
      <c r="W1374" s="26">
        <f>INDEX(检修、备用和必开!C:C,MATCH(统调负荷!$C1374,检修、备用和必开!$A:$A,0))</f>
        <v>0</v>
      </c>
      <c r="X1374" s="26">
        <f>INDEX(检修、备用和必开!D:D,MATCH(统调负荷!$C1374,检修、备用和必开!$A:$A,0))</f>
        <v>11520</v>
      </c>
      <c r="Y1374" s="26">
        <f>INDEX(检修、备用和必开!E:E,MATCH(统调负荷!$C1374,检修、备用和必开!$A:$A,0))</f>
        <v>7528.46</v>
      </c>
      <c r="Z1374" s="26">
        <f>INDEX(检修、备用和必开!F:F,MATCH(统调负荷!$C1374,检修、备用和必开!$A:$A,0))</f>
        <v>980</v>
      </c>
      <c r="AA1374" s="26">
        <f t="shared" si="303"/>
        <v>67287.8</v>
      </c>
      <c r="AB1374" s="26">
        <v>330.65</v>
      </c>
      <c r="AC1374" s="26">
        <v>307.58</v>
      </c>
      <c r="AD1374" s="76">
        <f t="shared" si="304"/>
        <v>45672.2916666667</v>
      </c>
      <c r="AE1374" s="27">
        <f t="shared" si="305"/>
        <v>-966.399999999994</v>
      </c>
      <c r="AF1374" s="27">
        <f t="shared" si="306"/>
        <v>-3530.74</v>
      </c>
      <c r="AG1374" s="27">
        <f t="shared" si="307"/>
        <v>1449.6</v>
      </c>
      <c r="AH1374" s="27">
        <f t="shared" si="308"/>
        <v>136.600000000002</v>
      </c>
      <c r="AI1374" s="27">
        <f t="shared" si="309"/>
        <v>994.71</v>
      </c>
      <c r="AJ1374" s="27">
        <f t="shared" si="310"/>
        <v>-16.5699999999999</v>
      </c>
      <c r="AK1374" s="26">
        <f>INDEX(检修、备用和必开!I:I,MATCH(统调负荷!$C1374,检修、备用和必开!$A:$A,0))</f>
        <v>6678.65591098749</v>
      </c>
    </row>
    <row r="1375" ht="13.8" spans="1:37">
      <c r="A1375" s="26">
        <f t="shared" si="298"/>
        <v>3</v>
      </c>
      <c r="B1375" s="26">
        <f t="shared" si="299"/>
        <v>7</v>
      </c>
      <c r="C1375" t="s">
        <v>36</v>
      </c>
      <c r="D1375" s="75">
        <v>0.302083333333333</v>
      </c>
      <c r="E1375" s="26">
        <v>82105</v>
      </c>
      <c r="F1375" s="26">
        <v>43975.7</v>
      </c>
      <c r="G1375" s="80">
        <v>12891</v>
      </c>
      <c r="H1375" s="26">
        <v>19088.8</v>
      </c>
      <c r="I1375" s="26">
        <v>7334</v>
      </c>
      <c r="J1375" s="80">
        <v>-1184.5</v>
      </c>
      <c r="K1375" s="26">
        <f t="shared" si="297"/>
        <v>36447.24</v>
      </c>
      <c r="L1375" s="27">
        <f t="shared" si="300"/>
        <v>1.84616997062055</v>
      </c>
      <c r="M1375" s="75">
        <v>0.302083333333333</v>
      </c>
      <c r="N1375" s="26">
        <v>81541.7</v>
      </c>
      <c r="O1375" s="26">
        <v>40873.75</v>
      </c>
      <c r="P1375" s="26">
        <v>13802.9</v>
      </c>
      <c r="Q1375" s="26">
        <v>19864.4</v>
      </c>
      <c r="R1375" s="26">
        <v>8188.74</v>
      </c>
      <c r="S1375" s="26">
        <v>-1188.09</v>
      </c>
      <c r="T1375" s="26">
        <f t="shared" si="301"/>
        <v>33345.29</v>
      </c>
      <c r="U1375" s="27">
        <f t="shared" si="302"/>
        <v>1.49977410153818</v>
      </c>
      <c r="V1375" s="26">
        <f>INDEX(检修、备用和必开!B:B,MATCH(统调负荷!$C1375,检修、备用和必开!$A:$A,0))</f>
        <v>26224.6</v>
      </c>
      <c r="W1375" s="26">
        <f>INDEX(检修、备用和必开!C:C,MATCH(统调负荷!$C1375,检修、备用和必开!$A:$A,0))</f>
        <v>0</v>
      </c>
      <c r="X1375" s="26">
        <f>INDEX(检修、备用和必开!D:D,MATCH(统调负荷!$C1375,检修、备用和必开!$A:$A,0))</f>
        <v>11520</v>
      </c>
      <c r="Y1375" s="26">
        <f>INDEX(检修、备用和必开!E:E,MATCH(统调负荷!$C1375,检修、备用和必开!$A:$A,0))</f>
        <v>7528.46</v>
      </c>
      <c r="Z1375" s="26">
        <f>INDEX(检修、备用和必开!F:F,MATCH(统调负荷!$C1375,检修、备用和必开!$A:$A,0))</f>
        <v>980</v>
      </c>
      <c r="AA1375" s="26">
        <f t="shared" si="303"/>
        <v>67287.8</v>
      </c>
      <c r="AB1375" s="26">
        <v>347.12</v>
      </c>
      <c r="AC1375" s="26">
        <v>317.28</v>
      </c>
      <c r="AD1375" s="76">
        <f t="shared" si="304"/>
        <v>45672.3020833333</v>
      </c>
      <c r="AE1375" s="27">
        <f t="shared" si="305"/>
        <v>-563.300000000003</v>
      </c>
      <c r="AF1375" s="27">
        <f t="shared" si="306"/>
        <v>-3101.95</v>
      </c>
      <c r="AG1375" s="27">
        <f t="shared" si="307"/>
        <v>911.9</v>
      </c>
      <c r="AH1375" s="27">
        <f t="shared" si="308"/>
        <v>775.600000000002</v>
      </c>
      <c r="AI1375" s="27">
        <f t="shared" si="309"/>
        <v>854.74</v>
      </c>
      <c r="AJ1375" s="27">
        <f t="shared" si="310"/>
        <v>-3.58999999999992</v>
      </c>
      <c r="AK1375" s="26">
        <f>INDEX(检修、备用和必开!I:I,MATCH(统调负荷!$C1375,检修、备用和必开!$A:$A,0))</f>
        <v>6678.65591098749</v>
      </c>
    </row>
    <row r="1376" ht="13.8" spans="1:37">
      <c r="A1376" s="26">
        <f t="shared" si="298"/>
        <v>3</v>
      </c>
      <c r="B1376" s="26">
        <f t="shared" si="299"/>
        <v>7</v>
      </c>
      <c r="C1376" t="s">
        <v>36</v>
      </c>
      <c r="D1376" s="75">
        <v>0.3125</v>
      </c>
      <c r="E1376" s="26">
        <v>83960</v>
      </c>
      <c r="F1376" s="26">
        <v>44023.99</v>
      </c>
      <c r="G1376" s="80">
        <v>13083</v>
      </c>
      <c r="H1376" s="26">
        <v>20532.7</v>
      </c>
      <c r="I1376" s="26">
        <v>7505</v>
      </c>
      <c r="J1376" s="80">
        <v>-1184.69</v>
      </c>
      <c r="K1376" s="26">
        <f t="shared" si="297"/>
        <v>36495.53</v>
      </c>
      <c r="L1376" s="27">
        <f t="shared" si="300"/>
        <v>1.84372716329918</v>
      </c>
      <c r="M1376" s="75">
        <v>0.3125</v>
      </c>
      <c r="N1376" s="26">
        <v>83039.5</v>
      </c>
      <c r="O1376" s="26">
        <v>40940.32</v>
      </c>
      <c r="P1376" s="26">
        <v>14604.8</v>
      </c>
      <c r="Q1376" s="26">
        <v>20504.9</v>
      </c>
      <c r="R1376" s="26">
        <v>8258.68</v>
      </c>
      <c r="S1376" s="26">
        <v>-1269.2</v>
      </c>
      <c r="T1376" s="26">
        <f t="shared" si="301"/>
        <v>33411.86</v>
      </c>
      <c r="U1376" s="27">
        <f t="shared" si="302"/>
        <v>1.49755207106939</v>
      </c>
      <c r="V1376" s="26">
        <f>INDEX(检修、备用和必开!B:B,MATCH(统调负荷!$C1376,检修、备用和必开!$A:$A,0))</f>
        <v>26224.6</v>
      </c>
      <c r="W1376" s="26">
        <f>INDEX(检修、备用和必开!C:C,MATCH(统调负荷!$C1376,检修、备用和必开!$A:$A,0))</f>
        <v>0</v>
      </c>
      <c r="X1376" s="26">
        <f>INDEX(检修、备用和必开!D:D,MATCH(统调负荷!$C1376,检修、备用和必开!$A:$A,0))</f>
        <v>11520</v>
      </c>
      <c r="Y1376" s="26">
        <f>INDEX(检修、备用和必开!E:E,MATCH(统调负荷!$C1376,检修、备用和必开!$A:$A,0))</f>
        <v>7528.46</v>
      </c>
      <c r="Z1376" s="26">
        <f>INDEX(检修、备用和必开!F:F,MATCH(统调负荷!$C1376,检修、备用和必开!$A:$A,0))</f>
        <v>980</v>
      </c>
      <c r="AA1376" s="26">
        <f t="shared" si="303"/>
        <v>67287.8</v>
      </c>
      <c r="AB1376" s="26">
        <v>347.12</v>
      </c>
      <c r="AC1376" s="26">
        <v>317.28</v>
      </c>
      <c r="AD1376" s="76">
        <f t="shared" si="304"/>
        <v>45672.3125</v>
      </c>
      <c r="AE1376" s="27">
        <f t="shared" si="305"/>
        <v>-920.5</v>
      </c>
      <c r="AF1376" s="27">
        <f t="shared" si="306"/>
        <v>-3083.67</v>
      </c>
      <c r="AG1376" s="27">
        <f t="shared" si="307"/>
        <v>1521.8</v>
      </c>
      <c r="AH1376" s="27">
        <f t="shared" si="308"/>
        <v>-27.7999999999993</v>
      </c>
      <c r="AI1376" s="27">
        <f t="shared" si="309"/>
        <v>753.68</v>
      </c>
      <c r="AJ1376" s="27">
        <f t="shared" si="310"/>
        <v>-84.51</v>
      </c>
      <c r="AK1376" s="26">
        <f>INDEX(检修、备用和必开!I:I,MATCH(统调负荷!$C1376,检修、备用和必开!$A:$A,0))</f>
        <v>6678.65591098749</v>
      </c>
    </row>
    <row r="1377" ht="13.8" spans="1:37">
      <c r="A1377" s="26">
        <f t="shared" si="298"/>
        <v>3</v>
      </c>
      <c r="B1377" s="26">
        <f t="shared" si="299"/>
        <v>7</v>
      </c>
      <c r="C1377" t="s">
        <v>36</v>
      </c>
      <c r="D1377" s="75">
        <v>0.322916666666667</v>
      </c>
      <c r="E1377" s="26">
        <v>85680</v>
      </c>
      <c r="F1377" s="26">
        <v>45287.29</v>
      </c>
      <c r="G1377" s="80">
        <v>13083</v>
      </c>
      <c r="H1377" s="26">
        <v>20737.2</v>
      </c>
      <c r="I1377" s="26">
        <v>7757</v>
      </c>
      <c r="J1377" s="80">
        <v>-1184.49</v>
      </c>
      <c r="K1377" s="26">
        <f t="shared" si="297"/>
        <v>37758.83</v>
      </c>
      <c r="L1377" s="27">
        <f t="shared" si="300"/>
        <v>1.78204144566979</v>
      </c>
      <c r="M1377" s="75">
        <v>0.322916666666667</v>
      </c>
      <c r="N1377" s="26">
        <v>85020.8</v>
      </c>
      <c r="O1377" s="26">
        <v>41832.06</v>
      </c>
      <c r="P1377" s="26">
        <v>14828.8</v>
      </c>
      <c r="Q1377" s="26">
        <v>21234.2</v>
      </c>
      <c r="R1377" s="26">
        <v>8390.04</v>
      </c>
      <c r="S1377" s="26">
        <v>-1264.3</v>
      </c>
      <c r="T1377" s="26">
        <f t="shared" si="301"/>
        <v>34303.6</v>
      </c>
      <c r="U1377" s="27">
        <f t="shared" si="302"/>
        <v>1.46840929128222</v>
      </c>
      <c r="V1377" s="26">
        <f>INDEX(检修、备用和必开!B:B,MATCH(统调负荷!$C1377,检修、备用和必开!$A:$A,0))</f>
        <v>26224.6</v>
      </c>
      <c r="W1377" s="26">
        <f>INDEX(检修、备用和必开!C:C,MATCH(统调负荷!$C1377,检修、备用和必开!$A:$A,0))</f>
        <v>0</v>
      </c>
      <c r="X1377" s="26">
        <f>INDEX(检修、备用和必开!D:D,MATCH(统调负荷!$C1377,检修、备用和必开!$A:$A,0))</f>
        <v>11520</v>
      </c>
      <c r="Y1377" s="26">
        <f>INDEX(检修、备用和必开!E:E,MATCH(统调负荷!$C1377,检修、备用和必开!$A:$A,0))</f>
        <v>7528.46</v>
      </c>
      <c r="Z1377" s="26">
        <f>INDEX(检修、备用和必开!F:F,MATCH(统调负荷!$C1377,检修、备用和必开!$A:$A,0))</f>
        <v>980</v>
      </c>
      <c r="AA1377" s="26">
        <f t="shared" si="303"/>
        <v>67287.8</v>
      </c>
      <c r="AB1377" s="26">
        <v>356.87</v>
      </c>
      <c r="AC1377" s="26">
        <v>317.28</v>
      </c>
      <c r="AD1377" s="76">
        <f t="shared" si="304"/>
        <v>45672.3229166667</v>
      </c>
      <c r="AE1377" s="27">
        <f t="shared" si="305"/>
        <v>-659.199999999997</v>
      </c>
      <c r="AF1377" s="27">
        <f t="shared" si="306"/>
        <v>-3455.23</v>
      </c>
      <c r="AG1377" s="27">
        <f t="shared" si="307"/>
        <v>1745.8</v>
      </c>
      <c r="AH1377" s="27">
        <f t="shared" si="308"/>
        <v>497</v>
      </c>
      <c r="AI1377" s="27">
        <f t="shared" si="309"/>
        <v>633.040000000001</v>
      </c>
      <c r="AJ1377" s="27">
        <f t="shared" si="310"/>
        <v>-79.8099999999999</v>
      </c>
      <c r="AK1377" s="26">
        <f>INDEX(检修、备用和必开!I:I,MATCH(统调负荷!$C1377,检修、备用和必开!$A:$A,0))</f>
        <v>6678.65591098749</v>
      </c>
    </row>
    <row r="1378" ht="13.8" spans="1:37">
      <c r="A1378" s="26">
        <f t="shared" si="298"/>
        <v>3</v>
      </c>
      <c r="B1378" s="26">
        <f t="shared" si="299"/>
        <v>8</v>
      </c>
      <c r="C1378" t="s">
        <v>36</v>
      </c>
      <c r="D1378" s="75">
        <v>0.333333333333333</v>
      </c>
      <c r="E1378" s="26">
        <v>88865</v>
      </c>
      <c r="F1378" s="26">
        <v>46145.49</v>
      </c>
      <c r="G1378" s="80">
        <v>13683</v>
      </c>
      <c r="H1378" s="26">
        <v>22257.2</v>
      </c>
      <c r="I1378" s="26">
        <v>7964</v>
      </c>
      <c r="J1378" s="80">
        <v>-1184.69</v>
      </c>
      <c r="K1378" s="26">
        <f t="shared" ref="K1378:K1441" si="311">F1378-Y1378</f>
        <v>38617.03</v>
      </c>
      <c r="L1378" s="27">
        <f t="shared" si="300"/>
        <v>1.74243850446293</v>
      </c>
      <c r="M1378" s="75">
        <v>0.333333333333333</v>
      </c>
      <c r="N1378" s="26">
        <v>88335.2</v>
      </c>
      <c r="O1378" s="26">
        <v>43962.87</v>
      </c>
      <c r="P1378" s="26">
        <v>15300.7</v>
      </c>
      <c r="Q1378" s="26">
        <v>21833.1</v>
      </c>
      <c r="R1378" s="26">
        <v>8627.24</v>
      </c>
      <c r="S1378" s="26">
        <v>-1388.71</v>
      </c>
      <c r="T1378" s="26">
        <f t="shared" si="301"/>
        <v>36434.41</v>
      </c>
      <c r="U1378" s="27">
        <f t="shared" si="302"/>
        <v>1.40316187812549</v>
      </c>
      <c r="V1378" s="26">
        <f>INDEX(检修、备用和必开!B:B,MATCH(统调负荷!$C1378,检修、备用和必开!$A:$A,0))</f>
        <v>26224.6</v>
      </c>
      <c r="W1378" s="26">
        <f>INDEX(检修、备用和必开!C:C,MATCH(统调负荷!$C1378,检修、备用和必开!$A:$A,0))</f>
        <v>0</v>
      </c>
      <c r="X1378" s="26">
        <f>INDEX(检修、备用和必开!D:D,MATCH(统调负荷!$C1378,检修、备用和必开!$A:$A,0))</f>
        <v>11520</v>
      </c>
      <c r="Y1378" s="26">
        <f>INDEX(检修、备用和必开!E:E,MATCH(统调负荷!$C1378,检修、备用和必开!$A:$A,0))</f>
        <v>7528.46</v>
      </c>
      <c r="Z1378" s="26">
        <f>INDEX(检修、备用和必开!F:F,MATCH(统调负荷!$C1378,检修、备用和必开!$A:$A,0))</f>
        <v>980</v>
      </c>
      <c r="AA1378" s="26">
        <f t="shared" si="303"/>
        <v>67287.8</v>
      </c>
      <c r="AB1378" s="26">
        <v>364.54</v>
      </c>
      <c r="AC1378" s="26">
        <v>383.96</v>
      </c>
      <c r="AD1378" s="76">
        <f t="shared" si="304"/>
        <v>45672.3333333333</v>
      </c>
      <c r="AE1378" s="27">
        <f t="shared" si="305"/>
        <v>-529.800000000003</v>
      </c>
      <c r="AF1378" s="27">
        <f t="shared" si="306"/>
        <v>-2182.62</v>
      </c>
      <c r="AG1378" s="27">
        <f t="shared" si="307"/>
        <v>1617.7</v>
      </c>
      <c r="AH1378" s="27">
        <f t="shared" si="308"/>
        <v>-424.100000000002</v>
      </c>
      <c r="AI1378" s="27">
        <f t="shared" si="309"/>
        <v>663.24</v>
      </c>
      <c r="AJ1378" s="27">
        <f t="shared" si="310"/>
        <v>-204.02</v>
      </c>
      <c r="AK1378" s="26">
        <f>INDEX(检修、备用和必开!I:I,MATCH(统调负荷!$C1378,检修、备用和必开!$A:$A,0))</f>
        <v>6678.65591098749</v>
      </c>
    </row>
    <row r="1379" ht="13.8" spans="1:37">
      <c r="A1379" s="26">
        <f t="shared" si="298"/>
        <v>3</v>
      </c>
      <c r="B1379" s="26">
        <f t="shared" si="299"/>
        <v>8</v>
      </c>
      <c r="C1379" t="s">
        <v>36</v>
      </c>
      <c r="D1379" s="75">
        <v>0.34375</v>
      </c>
      <c r="E1379" s="26">
        <v>93395</v>
      </c>
      <c r="F1379" s="26">
        <v>49723.49</v>
      </c>
      <c r="G1379" s="80">
        <v>14052</v>
      </c>
      <c r="H1379" s="26">
        <v>22635</v>
      </c>
      <c r="I1379" s="26">
        <v>8391</v>
      </c>
      <c r="J1379" s="80">
        <v>-1406.49</v>
      </c>
      <c r="K1379" s="26">
        <f t="shared" si="311"/>
        <v>42195.03</v>
      </c>
      <c r="L1379" s="27">
        <f t="shared" si="300"/>
        <v>1.59468544044168</v>
      </c>
      <c r="M1379" s="75">
        <v>0.34375</v>
      </c>
      <c r="N1379" s="26">
        <v>92650.7</v>
      </c>
      <c r="O1379" s="26">
        <v>47552.63</v>
      </c>
      <c r="P1379" s="26">
        <v>15682.7</v>
      </c>
      <c r="Q1379" s="26">
        <v>21976.5</v>
      </c>
      <c r="R1379" s="26">
        <v>8820.45</v>
      </c>
      <c r="S1379" s="26">
        <v>-1381.58</v>
      </c>
      <c r="T1379" s="26">
        <f t="shared" si="301"/>
        <v>40024.17</v>
      </c>
      <c r="U1379" s="27">
        <f t="shared" si="302"/>
        <v>1.30543958705708</v>
      </c>
      <c r="V1379" s="26">
        <f>INDEX(检修、备用和必开!B:B,MATCH(统调负荷!$C1379,检修、备用和必开!$A:$A,0))</f>
        <v>26224.6</v>
      </c>
      <c r="W1379" s="26">
        <f>INDEX(检修、备用和必开!C:C,MATCH(统调负荷!$C1379,检修、备用和必开!$A:$A,0))</f>
        <v>0</v>
      </c>
      <c r="X1379" s="26">
        <f>INDEX(检修、备用和必开!D:D,MATCH(统调负荷!$C1379,检修、备用和必开!$A:$A,0))</f>
        <v>11520</v>
      </c>
      <c r="Y1379" s="26">
        <f>INDEX(检修、备用和必开!E:E,MATCH(统调负荷!$C1379,检修、备用和必开!$A:$A,0))</f>
        <v>7528.46</v>
      </c>
      <c r="Z1379" s="26">
        <f>INDEX(检修、备用和必开!F:F,MATCH(统调负荷!$C1379,检修、备用和必开!$A:$A,0))</f>
        <v>980</v>
      </c>
      <c r="AA1379" s="26">
        <f t="shared" si="303"/>
        <v>67287.8</v>
      </c>
      <c r="AB1379" s="26">
        <v>442.13</v>
      </c>
      <c r="AC1379" s="26">
        <v>430.78</v>
      </c>
      <c r="AD1379" s="76">
        <f t="shared" si="304"/>
        <v>45672.34375</v>
      </c>
      <c r="AE1379" s="27">
        <f t="shared" si="305"/>
        <v>-744.300000000003</v>
      </c>
      <c r="AF1379" s="27">
        <f t="shared" si="306"/>
        <v>-2170.86</v>
      </c>
      <c r="AG1379" s="27">
        <f t="shared" si="307"/>
        <v>1630.7</v>
      </c>
      <c r="AH1379" s="27">
        <f t="shared" si="308"/>
        <v>-658.5</v>
      </c>
      <c r="AI1379" s="27">
        <f t="shared" si="309"/>
        <v>429.450000000001</v>
      </c>
      <c r="AJ1379" s="27">
        <f t="shared" si="310"/>
        <v>24.9100000000001</v>
      </c>
      <c r="AK1379" s="26">
        <f>INDEX(检修、备用和必开!I:I,MATCH(统调负荷!$C1379,检修、备用和必开!$A:$A,0))</f>
        <v>6678.65591098749</v>
      </c>
    </row>
    <row r="1380" ht="13.8" spans="1:37">
      <c r="A1380" s="26">
        <f t="shared" si="298"/>
        <v>3</v>
      </c>
      <c r="B1380" s="26">
        <f t="shared" si="299"/>
        <v>8</v>
      </c>
      <c r="C1380" t="s">
        <v>36</v>
      </c>
      <c r="D1380" s="75">
        <v>0.354166666666667</v>
      </c>
      <c r="E1380" s="26">
        <v>95250</v>
      </c>
      <c r="F1380" s="26">
        <v>50828.19</v>
      </c>
      <c r="G1380" s="80">
        <v>14031</v>
      </c>
      <c r="H1380" s="26">
        <v>23041.3</v>
      </c>
      <c r="I1380" s="26">
        <v>8756</v>
      </c>
      <c r="J1380" s="80">
        <v>-1406.49</v>
      </c>
      <c r="K1380" s="26">
        <f t="shared" si="311"/>
        <v>43299.73</v>
      </c>
      <c r="L1380" s="27">
        <f t="shared" si="300"/>
        <v>1.55400045219681</v>
      </c>
      <c r="M1380" s="75">
        <v>0.354166666666667</v>
      </c>
      <c r="N1380" s="26">
        <v>94217.1</v>
      </c>
      <c r="O1380" s="26">
        <v>47805.77</v>
      </c>
      <c r="P1380" s="26">
        <v>15712.3</v>
      </c>
      <c r="Q1380" s="26">
        <v>22995</v>
      </c>
      <c r="R1380" s="26">
        <v>9130.06</v>
      </c>
      <c r="S1380" s="26">
        <v>-1426.03</v>
      </c>
      <c r="T1380" s="26">
        <f t="shared" si="301"/>
        <v>40277.31</v>
      </c>
      <c r="U1380" s="27">
        <f t="shared" si="302"/>
        <v>1.29905973881655</v>
      </c>
      <c r="V1380" s="26">
        <f>INDEX(检修、备用和必开!B:B,MATCH(统调负荷!$C1380,检修、备用和必开!$A:$A,0))</f>
        <v>26224.6</v>
      </c>
      <c r="W1380" s="26">
        <f>INDEX(检修、备用和必开!C:C,MATCH(统调负荷!$C1380,检修、备用和必开!$A:$A,0))</f>
        <v>0</v>
      </c>
      <c r="X1380" s="26">
        <f>INDEX(检修、备用和必开!D:D,MATCH(统调负荷!$C1380,检修、备用和必开!$A:$A,0))</f>
        <v>11520</v>
      </c>
      <c r="Y1380" s="26">
        <f>INDEX(检修、备用和必开!E:E,MATCH(统调负荷!$C1380,检修、备用和必开!$A:$A,0))</f>
        <v>7528.46</v>
      </c>
      <c r="Z1380" s="26">
        <f>INDEX(检修、备用和必开!F:F,MATCH(统调负荷!$C1380,检修、备用和必开!$A:$A,0))</f>
        <v>980</v>
      </c>
      <c r="AA1380" s="26">
        <f t="shared" si="303"/>
        <v>67287.8</v>
      </c>
      <c r="AB1380" s="26">
        <v>477.95</v>
      </c>
      <c r="AC1380" s="26">
        <v>458.49</v>
      </c>
      <c r="AD1380" s="76">
        <f t="shared" si="304"/>
        <v>45672.3541666667</v>
      </c>
      <c r="AE1380" s="27">
        <f t="shared" si="305"/>
        <v>-1032.89999999999</v>
      </c>
      <c r="AF1380" s="27">
        <f t="shared" si="306"/>
        <v>-3022.42000000001</v>
      </c>
      <c r="AG1380" s="27">
        <f t="shared" si="307"/>
        <v>1681.3</v>
      </c>
      <c r="AH1380" s="27">
        <f t="shared" si="308"/>
        <v>-46.2999999999993</v>
      </c>
      <c r="AI1380" s="27">
        <f t="shared" si="309"/>
        <v>374.059999999999</v>
      </c>
      <c r="AJ1380" s="27">
        <f t="shared" si="310"/>
        <v>-19.54</v>
      </c>
      <c r="AK1380" s="26">
        <f>INDEX(检修、备用和必开!I:I,MATCH(统调负荷!$C1380,检修、备用和必开!$A:$A,0))</f>
        <v>6678.65591098749</v>
      </c>
    </row>
    <row r="1381" ht="13.8" spans="1:37">
      <c r="A1381" s="26">
        <f t="shared" si="298"/>
        <v>3</v>
      </c>
      <c r="B1381" s="26">
        <f t="shared" si="299"/>
        <v>8</v>
      </c>
      <c r="C1381" t="s">
        <v>36</v>
      </c>
      <c r="D1381" s="75">
        <v>0.364583333333333</v>
      </c>
      <c r="E1381" s="26">
        <v>96440</v>
      </c>
      <c r="F1381" s="26">
        <v>51597.6</v>
      </c>
      <c r="G1381" s="80">
        <v>14031</v>
      </c>
      <c r="H1381" s="26">
        <v>23054.1</v>
      </c>
      <c r="I1381" s="26">
        <v>9164</v>
      </c>
      <c r="J1381" s="80">
        <v>-1406.7</v>
      </c>
      <c r="K1381" s="26">
        <f t="shared" si="311"/>
        <v>44069.14</v>
      </c>
      <c r="L1381" s="27">
        <f t="shared" si="300"/>
        <v>1.52686891552683</v>
      </c>
      <c r="M1381" s="75">
        <v>0.364583333333333</v>
      </c>
      <c r="N1381" s="26">
        <v>95577.1</v>
      </c>
      <c r="O1381" s="26">
        <v>49544.69</v>
      </c>
      <c r="P1381" s="26">
        <v>15528.6</v>
      </c>
      <c r="Q1381" s="26">
        <v>22637.5</v>
      </c>
      <c r="R1381" s="26">
        <v>9256.06</v>
      </c>
      <c r="S1381" s="26">
        <v>-1389.75</v>
      </c>
      <c r="T1381" s="26">
        <f t="shared" si="301"/>
        <v>42016.23</v>
      </c>
      <c r="U1381" s="27">
        <f t="shared" si="302"/>
        <v>1.25686474374456</v>
      </c>
      <c r="V1381" s="26">
        <f>INDEX(检修、备用和必开!B:B,MATCH(统调负荷!$C1381,检修、备用和必开!$A:$A,0))</f>
        <v>26224.6</v>
      </c>
      <c r="W1381" s="26">
        <f>INDEX(检修、备用和必开!C:C,MATCH(统调负荷!$C1381,检修、备用和必开!$A:$A,0))</f>
        <v>0</v>
      </c>
      <c r="X1381" s="26">
        <f>INDEX(检修、备用和必开!D:D,MATCH(统调负荷!$C1381,检修、备用和必开!$A:$A,0))</f>
        <v>11520</v>
      </c>
      <c r="Y1381" s="26">
        <f>INDEX(检修、备用和必开!E:E,MATCH(统调负荷!$C1381,检修、备用和必开!$A:$A,0))</f>
        <v>7528.46</v>
      </c>
      <c r="Z1381" s="26">
        <f>INDEX(检修、备用和必开!F:F,MATCH(统调负荷!$C1381,检修、备用和必开!$A:$A,0))</f>
        <v>980</v>
      </c>
      <c r="AA1381" s="26">
        <f t="shared" si="303"/>
        <v>67287.8</v>
      </c>
      <c r="AB1381" s="26">
        <v>496.7</v>
      </c>
      <c r="AC1381" s="26">
        <v>469.87</v>
      </c>
      <c r="AD1381" s="76">
        <f t="shared" si="304"/>
        <v>45672.3645833333</v>
      </c>
      <c r="AE1381" s="27">
        <f t="shared" si="305"/>
        <v>-862.899999999994</v>
      </c>
      <c r="AF1381" s="27">
        <f t="shared" si="306"/>
        <v>-2052.91</v>
      </c>
      <c r="AG1381" s="27">
        <f t="shared" si="307"/>
        <v>1497.6</v>
      </c>
      <c r="AH1381" s="27">
        <f t="shared" si="308"/>
        <v>-416.599999999999</v>
      </c>
      <c r="AI1381" s="27">
        <f t="shared" si="309"/>
        <v>92.0599999999995</v>
      </c>
      <c r="AJ1381" s="27">
        <f t="shared" si="310"/>
        <v>16.95</v>
      </c>
      <c r="AK1381" s="26">
        <f>INDEX(检修、备用和必开!I:I,MATCH(统调负荷!$C1381,检修、备用和必开!$A:$A,0))</f>
        <v>6678.65591098749</v>
      </c>
    </row>
    <row r="1382" ht="13.8" spans="1:37">
      <c r="A1382" s="26">
        <f t="shared" si="298"/>
        <v>3</v>
      </c>
      <c r="B1382" s="26">
        <f t="shared" si="299"/>
        <v>9</v>
      </c>
      <c r="C1382" t="s">
        <v>36</v>
      </c>
      <c r="D1382" s="75">
        <v>0.375</v>
      </c>
      <c r="E1382" s="26">
        <v>97270</v>
      </c>
      <c r="F1382" s="26">
        <v>51416.89</v>
      </c>
      <c r="G1382" s="80">
        <v>14031</v>
      </c>
      <c r="H1382" s="26">
        <v>23630.8</v>
      </c>
      <c r="I1382" s="26">
        <v>9598</v>
      </c>
      <c r="J1382" s="80">
        <v>-1406.69</v>
      </c>
      <c r="K1382" s="26">
        <f t="shared" si="311"/>
        <v>43888.43</v>
      </c>
      <c r="L1382" s="27">
        <f t="shared" si="300"/>
        <v>1.53315577704648</v>
      </c>
      <c r="M1382" s="75">
        <v>0.375</v>
      </c>
      <c r="N1382" s="26">
        <v>96305.3</v>
      </c>
      <c r="O1382" s="26">
        <v>49413.4</v>
      </c>
      <c r="P1382" s="26">
        <v>15942.7</v>
      </c>
      <c r="Q1382" s="26">
        <v>22776.2</v>
      </c>
      <c r="R1382" s="26">
        <v>9572.13</v>
      </c>
      <c r="S1382" s="26">
        <v>-1399.13</v>
      </c>
      <c r="T1382" s="26">
        <f t="shared" si="301"/>
        <v>41884.94</v>
      </c>
      <c r="U1382" s="27">
        <f t="shared" si="302"/>
        <v>1.25995460345054</v>
      </c>
      <c r="V1382" s="26">
        <f>INDEX(检修、备用和必开!B:B,MATCH(统调负荷!$C1382,检修、备用和必开!$A:$A,0))</f>
        <v>26224.6</v>
      </c>
      <c r="W1382" s="26">
        <f>INDEX(检修、备用和必开!C:C,MATCH(统调负荷!$C1382,检修、备用和必开!$A:$A,0))</f>
        <v>0</v>
      </c>
      <c r="X1382" s="26">
        <f>INDEX(检修、备用和必开!D:D,MATCH(统调负荷!$C1382,检修、备用和必开!$A:$A,0))</f>
        <v>11520</v>
      </c>
      <c r="Y1382" s="26">
        <f>INDEX(检修、备用和必开!E:E,MATCH(统调负荷!$C1382,检修、备用和必开!$A:$A,0))</f>
        <v>7528.46</v>
      </c>
      <c r="Z1382" s="26">
        <f>INDEX(检修、备用和必开!F:F,MATCH(统调负荷!$C1382,检修、备用和必开!$A:$A,0))</f>
        <v>980</v>
      </c>
      <c r="AA1382" s="26">
        <f t="shared" si="303"/>
        <v>67287.8</v>
      </c>
      <c r="AB1382" s="26">
        <v>473.16</v>
      </c>
      <c r="AC1382" s="26">
        <v>429.26</v>
      </c>
      <c r="AD1382" s="76">
        <f t="shared" si="304"/>
        <v>45672.375</v>
      </c>
      <c r="AE1382" s="27">
        <f t="shared" si="305"/>
        <v>-964.699999999997</v>
      </c>
      <c r="AF1382" s="27">
        <f t="shared" si="306"/>
        <v>-2003.49</v>
      </c>
      <c r="AG1382" s="27">
        <f t="shared" si="307"/>
        <v>1911.7</v>
      </c>
      <c r="AH1382" s="27">
        <f t="shared" si="308"/>
        <v>-854.599999999999</v>
      </c>
      <c r="AI1382" s="27">
        <f t="shared" si="309"/>
        <v>-25.8700000000008</v>
      </c>
      <c r="AJ1382" s="27">
        <f t="shared" si="310"/>
        <v>7.55999999999995</v>
      </c>
      <c r="AK1382" s="26">
        <f>INDEX(检修、备用和必开!I:I,MATCH(统调负荷!$C1382,检修、备用和必开!$A:$A,0))</f>
        <v>6678.65591098749</v>
      </c>
    </row>
    <row r="1383" ht="13.8" spans="1:37">
      <c r="A1383" s="26">
        <f t="shared" si="298"/>
        <v>3</v>
      </c>
      <c r="B1383" s="26">
        <f t="shared" si="299"/>
        <v>9</v>
      </c>
      <c r="C1383" t="s">
        <v>36</v>
      </c>
      <c r="D1383" s="75">
        <v>0.385416666666667</v>
      </c>
      <c r="E1383" s="26">
        <v>98065</v>
      </c>
      <c r="F1383" s="26">
        <v>52664.29</v>
      </c>
      <c r="G1383" s="80">
        <v>14013</v>
      </c>
      <c r="H1383" s="26">
        <v>22763.2</v>
      </c>
      <c r="I1383" s="26">
        <v>10031</v>
      </c>
      <c r="J1383" s="80">
        <v>-1406.49</v>
      </c>
      <c r="K1383" s="26">
        <f t="shared" si="311"/>
        <v>45135.83</v>
      </c>
      <c r="L1383" s="27">
        <f t="shared" si="300"/>
        <v>1.49078459396892</v>
      </c>
      <c r="M1383" s="75">
        <v>0.385416666666667</v>
      </c>
      <c r="N1383" s="26">
        <v>96715.7</v>
      </c>
      <c r="O1383" s="26">
        <v>49894.6</v>
      </c>
      <c r="P1383" s="26">
        <v>15570.6</v>
      </c>
      <c r="Q1383" s="26">
        <v>22767.4</v>
      </c>
      <c r="R1383" s="26">
        <v>9897.47</v>
      </c>
      <c r="S1383" s="26">
        <v>-1414.37</v>
      </c>
      <c r="T1383" s="26">
        <f t="shared" si="301"/>
        <v>42366.14</v>
      </c>
      <c r="U1383" s="27">
        <f t="shared" si="302"/>
        <v>1.2487032843696</v>
      </c>
      <c r="V1383" s="26">
        <f>INDEX(检修、备用和必开!B:B,MATCH(统调负荷!$C1383,检修、备用和必开!$A:$A,0))</f>
        <v>26224.6</v>
      </c>
      <c r="W1383" s="26">
        <f>INDEX(检修、备用和必开!C:C,MATCH(统调负荷!$C1383,检修、备用和必开!$A:$A,0))</f>
        <v>0</v>
      </c>
      <c r="X1383" s="26">
        <f>INDEX(检修、备用和必开!D:D,MATCH(统调负荷!$C1383,检修、备用和必开!$A:$A,0))</f>
        <v>11520</v>
      </c>
      <c r="Y1383" s="26">
        <f>INDEX(检修、备用和必开!E:E,MATCH(统调负荷!$C1383,检修、备用和必开!$A:$A,0))</f>
        <v>7528.46</v>
      </c>
      <c r="Z1383" s="26">
        <f>INDEX(检修、备用和必开!F:F,MATCH(统调负荷!$C1383,检修、备用和必开!$A:$A,0))</f>
        <v>980</v>
      </c>
      <c r="AA1383" s="26">
        <f t="shared" si="303"/>
        <v>67287.8</v>
      </c>
      <c r="AB1383" s="26">
        <v>708.77</v>
      </c>
      <c r="AC1383" s="26">
        <v>456.02</v>
      </c>
      <c r="AD1383" s="76">
        <f t="shared" si="304"/>
        <v>45672.3854166667</v>
      </c>
      <c r="AE1383" s="27">
        <f t="shared" si="305"/>
        <v>-1349.3</v>
      </c>
      <c r="AF1383" s="27">
        <f t="shared" si="306"/>
        <v>-2769.69</v>
      </c>
      <c r="AG1383" s="27">
        <f t="shared" si="307"/>
        <v>1557.6</v>
      </c>
      <c r="AH1383" s="27">
        <f t="shared" si="308"/>
        <v>4.20000000000073</v>
      </c>
      <c r="AI1383" s="27">
        <f t="shared" si="309"/>
        <v>-133.530000000001</v>
      </c>
      <c r="AJ1383" s="27">
        <f t="shared" si="310"/>
        <v>-7.87999999999988</v>
      </c>
      <c r="AK1383" s="26">
        <f>INDEX(检修、备用和必开!I:I,MATCH(统调负荷!$C1383,检修、备用和必开!$A:$A,0))</f>
        <v>6678.65591098749</v>
      </c>
    </row>
    <row r="1384" ht="13.8" spans="1:37">
      <c r="A1384" s="26">
        <f t="shared" si="298"/>
        <v>3</v>
      </c>
      <c r="B1384" s="26">
        <f t="shared" si="299"/>
        <v>9</v>
      </c>
      <c r="C1384" t="s">
        <v>36</v>
      </c>
      <c r="D1384" s="75">
        <v>0.395833333333333</v>
      </c>
      <c r="E1384" s="26">
        <v>97945</v>
      </c>
      <c r="F1384" s="26">
        <v>51982.3</v>
      </c>
      <c r="G1384" s="80">
        <v>13923</v>
      </c>
      <c r="H1384" s="26">
        <v>22944.2</v>
      </c>
      <c r="I1384" s="26">
        <v>10502</v>
      </c>
      <c r="J1384" s="80">
        <v>-1406.5</v>
      </c>
      <c r="K1384" s="26">
        <f t="shared" si="311"/>
        <v>44453.84</v>
      </c>
      <c r="L1384" s="27">
        <f t="shared" si="300"/>
        <v>1.5136555132245</v>
      </c>
      <c r="M1384" s="75">
        <v>0.395833333333333</v>
      </c>
      <c r="N1384" s="26">
        <v>96719</v>
      </c>
      <c r="O1384" s="26">
        <v>49655.48</v>
      </c>
      <c r="P1384" s="26">
        <v>15803.8</v>
      </c>
      <c r="Q1384" s="26">
        <v>22473.9</v>
      </c>
      <c r="R1384" s="26">
        <v>10196.7</v>
      </c>
      <c r="S1384" s="26">
        <v>-1410.88</v>
      </c>
      <c r="T1384" s="26">
        <f t="shared" si="301"/>
        <v>42127.02</v>
      </c>
      <c r="U1384" s="27">
        <f t="shared" si="302"/>
        <v>1.25426910944914</v>
      </c>
      <c r="V1384" s="26">
        <f>INDEX(检修、备用和必开!B:B,MATCH(统调负荷!$C1384,检修、备用和必开!$A:$A,0))</f>
        <v>26224.6</v>
      </c>
      <c r="W1384" s="26">
        <f>INDEX(检修、备用和必开!C:C,MATCH(统调负荷!$C1384,检修、备用和必开!$A:$A,0))</f>
        <v>0</v>
      </c>
      <c r="X1384" s="26">
        <f>INDEX(检修、备用和必开!D:D,MATCH(统调负荷!$C1384,检修、备用和必开!$A:$A,0))</f>
        <v>11520</v>
      </c>
      <c r="Y1384" s="26">
        <f>INDEX(检修、备用和必开!E:E,MATCH(统调负荷!$C1384,检修、备用和必开!$A:$A,0))</f>
        <v>7528.46</v>
      </c>
      <c r="Z1384" s="26">
        <f>INDEX(检修、备用和必开!F:F,MATCH(统调负荷!$C1384,检修、备用和必开!$A:$A,0))</f>
        <v>980</v>
      </c>
      <c r="AA1384" s="26">
        <f t="shared" si="303"/>
        <v>67287.8</v>
      </c>
      <c r="AB1384" s="26">
        <v>578.79</v>
      </c>
      <c r="AC1384" s="26">
        <v>428.21</v>
      </c>
      <c r="AD1384" s="76">
        <f t="shared" si="304"/>
        <v>45672.3958333333</v>
      </c>
      <c r="AE1384" s="27">
        <f t="shared" si="305"/>
        <v>-1226</v>
      </c>
      <c r="AF1384" s="27">
        <f t="shared" si="306"/>
        <v>-2326.82</v>
      </c>
      <c r="AG1384" s="27">
        <f t="shared" si="307"/>
        <v>1880.8</v>
      </c>
      <c r="AH1384" s="27">
        <f t="shared" si="308"/>
        <v>-470.299999999999</v>
      </c>
      <c r="AI1384" s="27">
        <f t="shared" si="309"/>
        <v>-305.299999999999</v>
      </c>
      <c r="AJ1384" s="27">
        <f t="shared" si="310"/>
        <v>-4.38000000000011</v>
      </c>
      <c r="AK1384" s="26">
        <f>INDEX(检修、备用和必开!I:I,MATCH(统调负荷!$C1384,检修、备用和必开!$A:$A,0))</f>
        <v>6678.65591098749</v>
      </c>
    </row>
    <row r="1385" ht="13.8" spans="1:37">
      <c r="A1385" s="26">
        <f t="shared" si="298"/>
        <v>3</v>
      </c>
      <c r="B1385" s="26">
        <f t="shared" si="299"/>
        <v>9</v>
      </c>
      <c r="C1385" t="s">
        <v>36</v>
      </c>
      <c r="D1385" s="75">
        <v>0.40625</v>
      </c>
      <c r="E1385" s="26">
        <v>98010</v>
      </c>
      <c r="F1385" s="26">
        <v>51535.49</v>
      </c>
      <c r="G1385" s="80">
        <v>13834</v>
      </c>
      <c r="H1385" s="26">
        <v>23089</v>
      </c>
      <c r="I1385" s="26">
        <v>10958</v>
      </c>
      <c r="J1385" s="80">
        <v>-1406.49</v>
      </c>
      <c r="K1385" s="26">
        <f t="shared" si="311"/>
        <v>44007.03</v>
      </c>
      <c r="L1385" s="27">
        <f t="shared" si="300"/>
        <v>1.52902388550193</v>
      </c>
      <c r="M1385" s="75">
        <v>0.40625</v>
      </c>
      <c r="N1385" s="26">
        <v>96328.8</v>
      </c>
      <c r="O1385" s="26">
        <v>48756.75</v>
      </c>
      <c r="P1385" s="26">
        <v>15310.6</v>
      </c>
      <c r="Q1385" s="26">
        <v>23066.8</v>
      </c>
      <c r="R1385" s="26">
        <v>10641</v>
      </c>
      <c r="S1385" s="26">
        <v>-1446.35</v>
      </c>
      <c r="T1385" s="26">
        <f t="shared" si="301"/>
        <v>41228.29</v>
      </c>
      <c r="U1385" s="27">
        <f t="shared" si="302"/>
        <v>1.27563945674827</v>
      </c>
      <c r="V1385" s="26">
        <f>INDEX(检修、备用和必开!B:B,MATCH(统调负荷!$C1385,检修、备用和必开!$A:$A,0))</f>
        <v>26224.6</v>
      </c>
      <c r="W1385" s="26">
        <f>INDEX(检修、备用和必开!C:C,MATCH(统调负荷!$C1385,检修、备用和必开!$A:$A,0))</f>
        <v>0</v>
      </c>
      <c r="X1385" s="26">
        <f>INDEX(检修、备用和必开!D:D,MATCH(统调负荷!$C1385,检修、备用和必开!$A:$A,0))</f>
        <v>11520</v>
      </c>
      <c r="Y1385" s="26">
        <f>INDEX(检修、备用和必开!E:E,MATCH(统调负荷!$C1385,检修、备用和必开!$A:$A,0))</f>
        <v>7528.46</v>
      </c>
      <c r="Z1385" s="26">
        <f>INDEX(检修、备用和必开!F:F,MATCH(统调负荷!$C1385,检修、备用和必开!$A:$A,0))</f>
        <v>980</v>
      </c>
      <c r="AA1385" s="26">
        <f t="shared" si="303"/>
        <v>67287.8</v>
      </c>
      <c r="AB1385" s="26">
        <v>524.59</v>
      </c>
      <c r="AC1385" s="26">
        <v>381.89</v>
      </c>
      <c r="AD1385" s="76">
        <f t="shared" si="304"/>
        <v>45672.40625</v>
      </c>
      <c r="AE1385" s="27">
        <f t="shared" si="305"/>
        <v>-1681.2</v>
      </c>
      <c r="AF1385" s="27">
        <f t="shared" si="306"/>
        <v>-2778.74</v>
      </c>
      <c r="AG1385" s="27">
        <f t="shared" si="307"/>
        <v>1476.6</v>
      </c>
      <c r="AH1385" s="27">
        <f t="shared" si="308"/>
        <v>-22.2000000000007</v>
      </c>
      <c r="AI1385" s="27">
        <f t="shared" si="309"/>
        <v>-317</v>
      </c>
      <c r="AJ1385" s="27">
        <f t="shared" si="310"/>
        <v>-39.8599999999999</v>
      </c>
      <c r="AK1385" s="26">
        <f>INDEX(检修、备用和必开!I:I,MATCH(统调负荷!$C1385,检修、备用和必开!$A:$A,0))</f>
        <v>6678.65591098749</v>
      </c>
    </row>
    <row r="1386" ht="13.8" spans="1:37">
      <c r="A1386" s="26">
        <f t="shared" si="298"/>
        <v>3</v>
      </c>
      <c r="B1386" s="26">
        <f t="shared" si="299"/>
        <v>10</v>
      </c>
      <c r="C1386" t="s">
        <v>36</v>
      </c>
      <c r="D1386" s="75">
        <v>0.416666666666667</v>
      </c>
      <c r="E1386" s="26">
        <v>97250</v>
      </c>
      <c r="F1386" s="26">
        <v>51194.49</v>
      </c>
      <c r="G1386" s="80">
        <v>13382</v>
      </c>
      <c r="H1386" s="26">
        <v>22689.2</v>
      </c>
      <c r="I1386" s="26">
        <v>11391</v>
      </c>
      <c r="J1386" s="80">
        <v>-1406.69</v>
      </c>
      <c r="K1386" s="26">
        <f t="shared" si="311"/>
        <v>43666.03</v>
      </c>
      <c r="L1386" s="27">
        <f t="shared" si="300"/>
        <v>1.5409644522298</v>
      </c>
      <c r="M1386" s="75">
        <v>0.416666666666667</v>
      </c>
      <c r="N1386" s="26">
        <v>95229.4</v>
      </c>
      <c r="O1386" s="26">
        <v>47364.3</v>
      </c>
      <c r="P1386" s="26">
        <v>15521.7</v>
      </c>
      <c r="Q1386" s="26">
        <v>22629.5</v>
      </c>
      <c r="R1386" s="26">
        <v>11086.5</v>
      </c>
      <c r="S1386" s="26">
        <v>-1372.6</v>
      </c>
      <c r="T1386" s="26">
        <f t="shared" si="301"/>
        <v>39835.84</v>
      </c>
      <c r="U1386" s="27">
        <f t="shared" si="302"/>
        <v>1.3102268408033</v>
      </c>
      <c r="V1386" s="26">
        <f>INDEX(检修、备用和必开!B:B,MATCH(统调负荷!$C1386,检修、备用和必开!$A:$A,0))</f>
        <v>26224.6</v>
      </c>
      <c r="W1386" s="26">
        <f>INDEX(检修、备用和必开!C:C,MATCH(统调负荷!$C1386,检修、备用和必开!$A:$A,0))</f>
        <v>0</v>
      </c>
      <c r="X1386" s="26">
        <f>INDEX(检修、备用和必开!D:D,MATCH(统调负荷!$C1386,检修、备用和必开!$A:$A,0))</f>
        <v>11520</v>
      </c>
      <c r="Y1386" s="26">
        <f>INDEX(检修、备用和必开!E:E,MATCH(统调负荷!$C1386,检修、备用和必开!$A:$A,0))</f>
        <v>7528.46</v>
      </c>
      <c r="Z1386" s="26">
        <f>INDEX(检修、备用和必开!F:F,MATCH(统调负荷!$C1386,检修、备用和必开!$A:$A,0))</f>
        <v>980</v>
      </c>
      <c r="AA1386" s="26">
        <f t="shared" si="303"/>
        <v>67287.8</v>
      </c>
      <c r="AB1386" s="26">
        <v>475.51</v>
      </c>
      <c r="AC1386" s="26">
        <v>347.59</v>
      </c>
      <c r="AD1386" s="76">
        <f t="shared" si="304"/>
        <v>45672.4166666667</v>
      </c>
      <c r="AE1386" s="27">
        <f t="shared" si="305"/>
        <v>-2020.60000000001</v>
      </c>
      <c r="AF1386" s="27">
        <f t="shared" si="306"/>
        <v>-3830.19</v>
      </c>
      <c r="AG1386" s="27">
        <f t="shared" si="307"/>
        <v>2139.7</v>
      </c>
      <c r="AH1386" s="27">
        <f t="shared" si="308"/>
        <v>-59.7000000000007</v>
      </c>
      <c r="AI1386" s="27">
        <f t="shared" si="309"/>
        <v>-304.5</v>
      </c>
      <c r="AJ1386" s="27">
        <f t="shared" si="310"/>
        <v>34.0900000000001</v>
      </c>
      <c r="AK1386" s="26">
        <f>INDEX(检修、备用和必开!I:I,MATCH(统调负荷!$C1386,检修、备用和必开!$A:$A,0))</f>
        <v>6678.65591098749</v>
      </c>
    </row>
    <row r="1387" ht="13.8" spans="1:37">
      <c r="A1387" s="26">
        <f t="shared" si="298"/>
        <v>3</v>
      </c>
      <c r="B1387" s="26">
        <f t="shared" si="299"/>
        <v>10</v>
      </c>
      <c r="C1387" t="s">
        <v>36</v>
      </c>
      <c r="D1387" s="75">
        <v>0.427083333333333</v>
      </c>
      <c r="E1387" s="26">
        <v>95450</v>
      </c>
      <c r="F1387" s="26">
        <v>49583.59</v>
      </c>
      <c r="G1387" s="80">
        <v>12889</v>
      </c>
      <c r="H1387" s="26">
        <v>22602.9</v>
      </c>
      <c r="I1387" s="26">
        <v>11781</v>
      </c>
      <c r="J1387" s="80">
        <v>-1406.49</v>
      </c>
      <c r="K1387" s="26">
        <f t="shared" si="311"/>
        <v>42055.13</v>
      </c>
      <c r="L1387" s="27">
        <f t="shared" si="300"/>
        <v>1.59999029844873</v>
      </c>
      <c r="M1387" s="75">
        <v>0.427083333333333</v>
      </c>
      <c r="N1387" s="26">
        <v>93529.1</v>
      </c>
      <c r="O1387" s="26">
        <v>46680.41</v>
      </c>
      <c r="P1387" s="26">
        <v>14731.9</v>
      </c>
      <c r="Q1387" s="26">
        <v>22082.9</v>
      </c>
      <c r="R1387" s="26">
        <v>11431</v>
      </c>
      <c r="S1387" s="26">
        <v>-1397.11</v>
      </c>
      <c r="T1387" s="26">
        <f t="shared" si="301"/>
        <v>39151.95</v>
      </c>
      <c r="U1387" s="27">
        <f t="shared" si="302"/>
        <v>1.32791021462565</v>
      </c>
      <c r="V1387" s="26">
        <f>INDEX(检修、备用和必开!B:B,MATCH(统调负荷!$C1387,检修、备用和必开!$A:$A,0))</f>
        <v>26224.6</v>
      </c>
      <c r="W1387" s="26">
        <f>INDEX(检修、备用和必开!C:C,MATCH(统调负荷!$C1387,检修、备用和必开!$A:$A,0))</f>
        <v>0</v>
      </c>
      <c r="X1387" s="26">
        <f>INDEX(检修、备用和必开!D:D,MATCH(统调负荷!$C1387,检修、备用和必开!$A:$A,0))</f>
        <v>11520</v>
      </c>
      <c r="Y1387" s="26">
        <f>INDEX(检修、备用和必开!E:E,MATCH(统调负荷!$C1387,检修、备用和必开!$A:$A,0))</f>
        <v>7528.46</v>
      </c>
      <c r="Z1387" s="26">
        <f>INDEX(检修、备用和必开!F:F,MATCH(统调负荷!$C1387,检修、备用和必开!$A:$A,0))</f>
        <v>980</v>
      </c>
      <c r="AA1387" s="26">
        <f t="shared" si="303"/>
        <v>67287.8</v>
      </c>
      <c r="AB1387" s="26">
        <v>421.05</v>
      </c>
      <c r="AC1387" s="26">
        <v>352.41</v>
      </c>
      <c r="AD1387" s="76">
        <f t="shared" si="304"/>
        <v>45672.4270833333</v>
      </c>
      <c r="AE1387" s="27">
        <f t="shared" si="305"/>
        <v>-1920.89999999999</v>
      </c>
      <c r="AF1387" s="27">
        <f t="shared" si="306"/>
        <v>-2903.17999999999</v>
      </c>
      <c r="AG1387" s="27">
        <f t="shared" si="307"/>
        <v>1842.9</v>
      </c>
      <c r="AH1387" s="27">
        <f t="shared" si="308"/>
        <v>-520</v>
      </c>
      <c r="AI1387" s="27">
        <f t="shared" si="309"/>
        <v>-350</v>
      </c>
      <c r="AJ1387" s="27">
        <f t="shared" si="310"/>
        <v>9.38000000000011</v>
      </c>
      <c r="AK1387" s="26">
        <f>INDEX(检修、备用和必开!I:I,MATCH(统调负荷!$C1387,检修、备用和必开!$A:$A,0))</f>
        <v>6678.65591098749</v>
      </c>
    </row>
    <row r="1388" ht="13.8" spans="1:37">
      <c r="A1388" s="26">
        <f t="shared" si="298"/>
        <v>3</v>
      </c>
      <c r="B1388" s="26">
        <f t="shared" si="299"/>
        <v>10</v>
      </c>
      <c r="C1388" t="s">
        <v>36</v>
      </c>
      <c r="D1388" s="75">
        <v>0.4375</v>
      </c>
      <c r="E1388" s="26">
        <v>95055</v>
      </c>
      <c r="F1388" s="26">
        <v>48881.1</v>
      </c>
      <c r="G1388" s="80">
        <v>12771</v>
      </c>
      <c r="H1388" s="26">
        <v>22580.4</v>
      </c>
      <c r="I1388" s="26">
        <v>12229</v>
      </c>
      <c r="J1388" s="80">
        <v>-1406.5</v>
      </c>
      <c r="K1388" s="26">
        <f t="shared" si="311"/>
        <v>41352.64</v>
      </c>
      <c r="L1388" s="27">
        <f t="shared" si="300"/>
        <v>1.62717059902342</v>
      </c>
      <c r="M1388" s="75">
        <v>0.4375</v>
      </c>
      <c r="N1388" s="26">
        <v>93115.8</v>
      </c>
      <c r="O1388" s="26">
        <v>46794.46</v>
      </c>
      <c r="P1388" s="26">
        <v>14219.3</v>
      </c>
      <c r="Q1388" s="26">
        <v>21834.5</v>
      </c>
      <c r="R1388" s="26">
        <v>11677</v>
      </c>
      <c r="S1388" s="26">
        <v>-1409.46</v>
      </c>
      <c r="T1388" s="26">
        <f t="shared" si="301"/>
        <v>39266</v>
      </c>
      <c r="U1388" s="27">
        <f t="shared" si="302"/>
        <v>1.32492812979955</v>
      </c>
      <c r="V1388" s="26">
        <f>INDEX(检修、备用和必开!B:B,MATCH(统调负荷!$C1388,检修、备用和必开!$A:$A,0))</f>
        <v>26224.6</v>
      </c>
      <c r="W1388" s="26">
        <f>INDEX(检修、备用和必开!C:C,MATCH(统调负荷!$C1388,检修、备用和必开!$A:$A,0))</f>
        <v>0</v>
      </c>
      <c r="X1388" s="26">
        <f>INDEX(检修、备用和必开!D:D,MATCH(统调负荷!$C1388,检修、备用和必开!$A:$A,0))</f>
        <v>11520</v>
      </c>
      <c r="Y1388" s="26">
        <f>INDEX(检修、备用和必开!E:E,MATCH(统调负荷!$C1388,检修、备用和必开!$A:$A,0))</f>
        <v>7528.46</v>
      </c>
      <c r="Z1388" s="26">
        <f>INDEX(检修、备用和必开!F:F,MATCH(统调负荷!$C1388,检修、备用和必开!$A:$A,0))</f>
        <v>980</v>
      </c>
      <c r="AA1388" s="26">
        <f t="shared" si="303"/>
        <v>67287.8</v>
      </c>
      <c r="AB1388" s="26">
        <v>418.26</v>
      </c>
      <c r="AC1388" s="26">
        <v>372.86</v>
      </c>
      <c r="AD1388" s="76">
        <f t="shared" si="304"/>
        <v>45672.4375</v>
      </c>
      <c r="AE1388" s="27">
        <f t="shared" si="305"/>
        <v>-1939.2</v>
      </c>
      <c r="AF1388" s="27">
        <f t="shared" si="306"/>
        <v>-2086.64</v>
      </c>
      <c r="AG1388" s="27">
        <f t="shared" si="307"/>
        <v>1448.3</v>
      </c>
      <c r="AH1388" s="27">
        <f t="shared" si="308"/>
        <v>-745.900000000001</v>
      </c>
      <c r="AI1388" s="27">
        <f t="shared" si="309"/>
        <v>-552</v>
      </c>
      <c r="AJ1388" s="27">
        <f t="shared" si="310"/>
        <v>-2.96000000000004</v>
      </c>
      <c r="AK1388" s="26">
        <f>INDEX(检修、备用和必开!I:I,MATCH(统调负荷!$C1388,检修、备用和必开!$A:$A,0))</f>
        <v>6678.65591098749</v>
      </c>
    </row>
    <row r="1389" ht="13.8" spans="1:37">
      <c r="A1389" s="26">
        <f t="shared" si="298"/>
        <v>3</v>
      </c>
      <c r="B1389" s="26">
        <f t="shared" si="299"/>
        <v>10</v>
      </c>
      <c r="C1389" t="s">
        <v>36</v>
      </c>
      <c r="D1389" s="75">
        <v>0.447916666666667</v>
      </c>
      <c r="E1389" s="26">
        <v>94945</v>
      </c>
      <c r="F1389" s="26">
        <v>48499.9</v>
      </c>
      <c r="G1389" s="80">
        <v>12478</v>
      </c>
      <c r="H1389" s="26">
        <v>22720.8</v>
      </c>
      <c r="I1389" s="26">
        <v>12653</v>
      </c>
      <c r="J1389" s="80">
        <v>-1406.7</v>
      </c>
      <c r="K1389" s="26">
        <f t="shared" si="311"/>
        <v>40971.44</v>
      </c>
      <c r="L1389" s="27">
        <f t="shared" si="300"/>
        <v>1.64230986267507</v>
      </c>
      <c r="M1389" s="75">
        <v>0.447916666666667</v>
      </c>
      <c r="N1389" s="26">
        <v>92623.4</v>
      </c>
      <c r="O1389" s="26">
        <v>46782.62</v>
      </c>
      <c r="P1389" s="26">
        <v>13423.9</v>
      </c>
      <c r="Q1389" s="26">
        <v>21735.4</v>
      </c>
      <c r="R1389" s="26">
        <v>12013.3</v>
      </c>
      <c r="S1389" s="26">
        <v>-1331.82</v>
      </c>
      <c r="T1389" s="26">
        <f t="shared" si="301"/>
        <v>39254.16</v>
      </c>
      <c r="U1389" s="27">
        <f t="shared" si="302"/>
        <v>1.32523708910202</v>
      </c>
      <c r="V1389" s="26">
        <f>INDEX(检修、备用和必开!B:B,MATCH(统调负荷!$C1389,检修、备用和必开!$A:$A,0))</f>
        <v>26224.6</v>
      </c>
      <c r="W1389" s="26">
        <f>INDEX(检修、备用和必开!C:C,MATCH(统调负荷!$C1389,检修、备用和必开!$A:$A,0))</f>
        <v>0</v>
      </c>
      <c r="X1389" s="26">
        <f>INDEX(检修、备用和必开!D:D,MATCH(统调负荷!$C1389,检修、备用和必开!$A:$A,0))</f>
        <v>11520</v>
      </c>
      <c r="Y1389" s="26">
        <f>INDEX(检修、备用和必开!E:E,MATCH(统调负荷!$C1389,检修、备用和必开!$A:$A,0))</f>
        <v>7528.46</v>
      </c>
      <c r="Z1389" s="26">
        <f>INDEX(检修、备用和必开!F:F,MATCH(统调负荷!$C1389,检修、备用和必开!$A:$A,0))</f>
        <v>980</v>
      </c>
      <c r="AA1389" s="26">
        <f t="shared" si="303"/>
        <v>67287.8</v>
      </c>
      <c r="AB1389" s="26">
        <v>423.31</v>
      </c>
      <c r="AC1389" s="26">
        <v>355.21</v>
      </c>
      <c r="AD1389" s="76">
        <f t="shared" si="304"/>
        <v>45672.4479166667</v>
      </c>
      <c r="AE1389" s="27">
        <f t="shared" si="305"/>
        <v>-2321.60000000001</v>
      </c>
      <c r="AF1389" s="27">
        <f t="shared" si="306"/>
        <v>-1717.28</v>
      </c>
      <c r="AG1389" s="27">
        <f t="shared" si="307"/>
        <v>945.9</v>
      </c>
      <c r="AH1389" s="27">
        <f t="shared" si="308"/>
        <v>-985.399999999998</v>
      </c>
      <c r="AI1389" s="27">
        <f t="shared" si="309"/>
        <v>-639.700000000001</v>
      </c>
      <c r="AJ1389" s="27">
        <f t="shared" si="310"/>
        <v>74.8800000000001</v>
      </c>
      <c r="AK1389" s="26">
        <f>INDEX(检修、备用和必开!I:I,MATCH(统调负荷!$C1389,检修、备用和必开!$A:$A,0))</f>
        <v>6678.65591098749</v>
      </c>
    </row>
    <row r="1390" ht="13.8" spans="1:37">
      <c r="A1390" s="26">
        <f t="shared" si="298"/>
        <v>3</v>
      </c>
      <c r="B1390" s="26">
        <f t="shared" si="299"/>
        <v>11</v>
      </c>
      <c r="C1390" t="s">
        <v>36</v>
      </c>
      <c r="D1390" s="75">
        <v>0.458333333333333</v>
      </c>
      <c r="E1390" s="26">
        <v>94490</v>
      </c>
      <c r="F1390" s="26">
        <v>47613.1</v>
      </c>
      <c r="G1390" s="80">
        <v>12101</v>
      </c>
      <c r="H1390" s="26">
        <v>23140.4</v>
      </c>
      <c r="I1390" s="26">
        <v>13042</v>
      </c>
      <c r="J1390" s="80">
        <v>-1406.5</v>
      </c>
      <c r="K1390" s="26">
        <f t="shared" si="311"/>
        <v>40084.64</v>
      </c>
      <c r="L1390" s="27">
        <f t="shared" si="300"/>
        <v>1.67864299143013</v>
      </c>
      <c r="M1390" s="75">
        <v>0.458333333333333</v>
      </c>
      <c r="N1390" s="26">
        <v>91958.5</v>
      </c>
      <c r="O1390" s="26">
        <v>46263.78</v>
      </c>
      <c r="P1390" s="26">
        <v>12999.4</v>
      </c>
      <c r="Q1390" s="26">
        <v>21648.1</v>
      </c>
      <c r="R1390" s="26">
        <v>12441.9</v>
      </c>
      <c r="S1390" s="26">
        <v>-1394.68</v>
      </c>
      <c r="T1390" s="26">
        <f t="shared" si="301"/>
        <v>38735.32</v>
      </c>
      <c r="U1390" s="27">
        <f t="shared" si="302"/>
        <v>1.33891894430281</v>
      </c>
      <c r="V1390" s="26">
        <f>INDEX(检修、备用和必开!B:B,MATCH(统调负荷!$C1390,检修、备用和必开!$A:$A,0))</f>
        <v>26224.6</v>
      </c>
      <c r="W1390" s="26">
        <f>INDEX(检修、备用和必开!C:C,MATCH(统调负荷!$C1390,检修、备用和必开!$A:$A,0))</f>
        <v>0</v>
      </c>
      <c r="X1390" s="26">
        <f>INDEX(检修、备用和必开!D:D,MATCH(统调负荷!$C1390,检修、备用和必开!$A:$A,0))</f>
        <v>11520</v>
      </c>
      <c r="Y1390" s="26">
        <f>INDEX(检修、备用和必开!E:E,MATCH(统调负荷!$C1390,检修、备用和必开!$A:$A,0))</f>
        <v>7528.46</v>
      </c>
      <c r="Z1390" s="26">
        <f>INDEX(检修、备用和必开!F:F,MATCH(统调负荷!$C1390,检修、备用和必开!$A:$A,0))</f>
        <v>980</v>
      </c>
      <c r="AA1390" s="26">
        <f t="shared" si="303"/>
        <v>67287.8</v>
      </c>
      <c r="AB1390" s="26">
        <v>414.77</v>
      </c>
      <c r="AC1390" s="26">
        <v>348.45</v>
      </c>
      <c r="AD1390" s="76">
        <f t="shared" si="304"/>
        <v>45672.4583333333</v>
      </c>
      <c r="AE1390" s="27">
        <f t="shared" si="305"/>
        <v>-2531.5</v>
      </c>
      <c r="AF1390" s="27">
        <f t="shared" si="306"/>
        <v>-1349.32</v>
      </c>
      <c r="AG1390" s="27">
        <f t="shared" si="307"/>
        <v>898.4</v>
      </c>
      <c r="AH1390" s="27">
        <f t="shared" si="308"/>
        <v>-1492.3</v>
      </c>
      <c r="AI1390" s="27">
        <f t="shared" si="309"/>
        <v>-600.1</v>
      </c>
      <c r="AJ1390" s="27">
        <f t="shared" si="310"/>
        <v>11.8199999999999</v>
      </c>
      <c r="AK1390" s="26">
        <f>INDEX(检修、备用和必开!I:I,MATCH(统调负荷!$C1390,检修、备用和必开!$A:$A,0))</f>
        <v>6678.65591098749</v>
      </c>
    </row>
    <row r="1391" ht="13.8" spans="1:37">
      <c r="A1391" s="26">
        <f t="shared" si="298"/>
        <v>3</v>
      </c>
      <c r="B1391" s="26">
        <f t="shared" si="299"/>
        <v>11</v>
      </c>
      <c r="C1391" t="s">
        <v>36</v>
      </c>
      <c r="D1391" s="75">
        <v>0.46875</v>
      </c>
      <c r="E1391" s="26">
        <v>94325</v>
      </c>
      <c r="F1391" s="26">
        <v>46795</v>
      </c>
      <c r="G1391" s="80">
        <v>12101</v>
      </c>
      <c r="H1391" s="26">
        <v>23394.7</v>
      </c>
      <c r="I1391" s="26">
        <v>13441</v>
      </c>
      <c r="J1391" s="80">
        <v>-1406.7</v>
      </c>
      <c r="K1391" s="26">
        <f t="shared" si="311"/>
        <v>39266.54</v>
      </c>
      <c r="L1391" s="27">
        <f t="shared" si="300"/>
        <v>1.71361673322885</v>
      </c>
      <c r="M1391" s="75">
        <v>0.46875</v>
      </c>
      <c r="N1391" s="26">
        <v>91456.6</v>
      </c>
      <c r="O1391" s="26">
        <v>45151.48</v>
      </c>
      <c r="P1391" s="26">
        <v>13390.4</v>
      </c>
      <c r="Q1391" s="26">
        <v>21847</v>
      </c>
      <c r="R1391" s="26">
        <v>12488.7</v>
      </c>
      <c r="S1391" s="26">
        <v>-1420.98</v>
      </c>
      <c r="T1391" s="26">
        <f t="shared" si="301"/>
        <v>37623.02</v>
      </c>
      <c r="U1391" s="27">
        <f t="shared" si="302"/>
        <v>1.3692239508276</v>
      </c>
      <c r="V1391" s="26">
        <f>INDEX(检修、备用和必开!B:B,MATCH(统调负荷!$C1391,检修、备用和必开!$A:$A,0))</f>
        <v>26224.6</v>
      </c>
      <c r="W1391" s="26">
        <f>INDEX(检修、备用和必开!C:C,MATCH(统调负荷!$C1391,检修、备用和必开!$A:$A,0))</f>
        <v>0</v>
      </c>
      <c r="X1391" s="26">
        <f>INDEX(检修、备用和必开!D:D,MATCH(统调负荷!$C1391,检修、备用和必开!$A:$A,0))</f>
        <v>11520</v>
      </c>
      <c r="Y1391" s="26">
        <f>INDEX(检修、备用和必开!E:E,MATCH(统调负荷!$C1391,检修、备用和必开!$A:$A,0))</f>
        <v>7528.46</v>
      </c>
      <c r="Z1391" s="26">
        <f>INDEX(检修、备用和必开!F:F,MATCH(统调负荷!$C1391,检修、备用和必开!$A:$A,0))</f>
        <v>980</v>
      </c>
      <c r="AA1391" s="26">
        <f t="shared" si="303"/>
        <v>67287.8</v>
      </c>
      <c r="AB1391" s="26">
        <v>415.74</v>
      </c>
      <c r="AC1391" s="26">
        <v>347.45</v>
      </c>
      <c r="AD1391" s="76">
        <f t="shared" si="304"/>
        <v>45672.46875</v>
      </c>
      <c r="AE1391" s="27">
        <f t="shared" si="305"/>
        <v>-2868.39999999999</v>
      </c>
      <c r="AF1391" s="27">
        <f t="shared" si="306"/>
        <v>-1643.52</v>
      </c>
      <c r="AG1391" s="27">
        <f t="shared" si="307"/>
        <v>1289.4</v>
      </c>
      <c r="AH1391" s="27">
        <f t="shared" si="308"/>
        <v>-1547.7</v>
      </c>
      <c r="AI1391" s="27">
        <f t="shared" si="309"/>
        <v>-952.299999999999</v>
      </c>
      <c r="AJ1391" s="27">
        <f t="shared" si="310"/>
        <v>-14.28</v>
      </c>
      <c r="AK1391" s="26">
        <f>INDEX(检修、备用和必开!I:I,MATCH(统调负荷!$C1391,检修、备用和必开!$A:$A,0))</f>
        <v>6678.65591098749</v>
      </c>
    </row>
    <row r="1392" ht="13.8" spans="1:37">
      <c r="A1392" s="26">
        <f t="shared" si="298"/>
        <v>3</v>
      </c>
      <c r="B1392" s="26">
        <f t="shared" si="299"/>
        <v>11</v>
      </c>
      <c r="C1392" t="s">
        <v>36</v>
      </c>
      <c r="D1392" s="75">
        <v>0.479166666666667</v>
      </c>
      <c r="E1392" s="26">
        <v>92515</v>
      </c>
      <c r="F1392" s="26">
        <v>44442.89</v>
      </c>
      <c r="G1392" s="80">
        <v>11909</v>
      </c>
      <c r="H1392" s="26">
        <v>23750.6</v>
      </c>
      <c r="I1392" s="26">
        <v>13819</v>
      </c>
      <c r="J1392" s="80">
        <v>-1406.49</v>
      </c>
      <c r="K1392" s="26">
        <f t="shared" si="311"/>
        <v>36914.43</v>
      </c>
      <c r="L1392" s="27">
        <f t="shared" si="300"/>
        <v>1.82280479476454</v>
      </c>
      <c r="M1392" s="75">
        <v>0.479166666666667</v>
      </c>
      <c r="N1392" s="26">
        <v>89897.3</v>
      </c>
      <c r="O1392" s="26">
        <v>42725.73</v>
      </c>
      <c r="P1392" s="26">
        <v>14722.2</v>
      </c>
      <c r="Q1392" s="26">
        <v>21041.2</v>
      </c>
      <c r="R1392" s="26">
        <v>12780.4</v>
      </c>
      <c r="S1392" s="26">
        <v>-1372.23</v>
      </c>
      <c r="T1392" s="26">
        <f t="shared" si="301"/>
        <v>35197.27</v>
      </c>
      <c r="U1392" s="27">
        <f t="shared" si="302"/>
        <v>1.4403196077168</v>
      </c>
      <c r="V1392" s="26">
        <f>INDEX(检修、备用和必开!B:B,MATCH(统调负荷!$C1392,检修、备用和必开!$A:$A,0))</f>
        <v>26224.6</v>
      </c>
      <c r="W1392" s="26">
        <f>INDEX(检修、备用和必开!C:C,MATCH(统调负荷!$C1392,检修、备用和必开!$A:$A,0))</f>
        <v>0</v>
      </c>
      <c r="X1392" s="26">
        <f>INDEX(检修、备用和必开!D:D,MATCH(统调负荷!$C1392,检修、备用和必开!$A:$A,0))</f>
        <v>11520</v>
      </c>
      <c r="Y1392" s="26">
        <f>INDEX(检修、备用和必开!E:E,MATCH(统调负荷!$C1392,检修、备用和必开!$A:$A,0))</f>
        <v>7528.46</v>
      </c>
      <c r="Z1392" s="26">
        <f>INDEX(检修、备用和必开!F:F,MATCH(统调负荷!$C1392,检修、备用和必开!$A:$A,0))</f>
        <v>980</v>
      </c>
      <c r="AA1392" s="26">
        <f t="shared" si="303"/>
        <v>67287.8</v>
      </c>
      <c r="AB1392" s="26">
        <v>369.34</v>
      </c>
      <c r="AC1392" s="26">
        <v>175.05</v>
      </c>
      <c r="AD1392" s="76">
        <f t="shared" si="304"/>
        <v>45672.4791666667</v>
      </c>
      <c r="AE1392" s="27">
        <f t="shared" si="305"/>
        <v>-2617.7</v>
      </c>
      <c r="AF1392" s="27">
        <f t="shared" si="306"/>
        <v>-1717.16</v>
      </c>
      <c r="AG1392" s="27">
        <f t="shared" si="307"/>
        <v>2813.2</v>
      </c>
      <c r="AH1392" s="27">
        <f t="shared" si="308"/>
        <v>-2709.4</v>
      </c>
      <c r="AI1392" s="27">
        <f t="shared" si="309"/>
        <v>-1038.6</v>
      </c>
      <c r="AJ1392" s="27">
        <f t="shared" si="310"/>
        <v>34.26</v>
      </c>
      <c r="AK1392" s="26">
        <f>INDEX(检修、备用和必开!I:I,MATCH(统调负荷!$C1392,检修、备用和必开!$A:$A,0))</f>
        <v>6678.65591098749</v>
      </c>
    </row>
    <row r="1393" ht="13.8" spans="1:37">
      <c r="A1393" s="26">
        <f t="shared" si="298"/>
        <v>3</v>
      </c>
      <c r="B1393" s="26">
        <f t="shared" si="299"/>
        <v>11</v>
      </c>
      <c r="C1393" t="s">
        <v>36</v>
      </c>
      <c r="D1393" s="75">
        <v>0.489583333333333</v>
      </c>
      <c r="E1393" s="26">
        <v>90485</v>
      </c>
      <c r="F1393" s="26">
        <v>42747.49</v>
      </c>
      <c r="G1393" s="80">
        <v>11381</v>
      </c>
      <c r="H1393" s="26">
        <v>23605.2</v>
      </c>
      <c r="I1393" s="26">
        <v>14158</v>
      </c>
      <c r="J1393" s="80">
        <v>-1406.69</v>
      </c>
      <c r="K1393" s="26">
        <f t="shared" si="311"/>
        <v>35219.03</v>
      </c>
      <c r="L1393" s="27">
        <f t="shared" si="300"/>
        <v>1.91055233491666</v>
      </c>
      <c r="M1393" s="75">
        <v>0.489583333333333</v>
      </c>
      <c r="N1393" s="26">
        <v>87099.7</v>
      </c>
      <c r="O1393" s="26">
        <v>40329.05</v>
      </c>
      <c r="P1393" s="26">
        <v>13735.7</v>
      </c>
      <c r="Q1393" s="26">
        <v>21240.5</v>
      </c>
      <c r="R1393" s="26">
        <v>13154.9</v>
      </c>
      <c r="S1393" s="26">
        <v>-1360.45</v>
      </c>
      <c r="T1393" s="26">
        <f t="shared" si="301"/>
        <v>32800.59</v>
      </c>
      <c r="U1393" s="27">
        <f t="shared" si="302"/>
        <v>1.5182063235169</v>
      </c>
      <c r="V1393" s="26">
        <f>INDEX(检修、备用和必开!B:B,MATCH(统调负荷!$C1393,检修、备用和必开!$A:$A,0))</f>
        <v>26224.6</v>
      </c>
      <c r="W1393" s="26">
        <f>INDEX(检修、备用和必开!C:C,MATCH(统调负荷!$C1393,检修、备用和必开!$A:$A,0))</f>
        <v>0</v>
      </c>
      <c r="X1393" s="26">
        <f>INDEX(检修、备用和必开!D:D,MATCH(统调负荷!$C1393,检修、备用和必开!$A:$A,0))</f>
        <v>11520</v>
      </c>
      <c r="Y1393" s="26">
        <f>INDEX(检修、备用和必开!E:E,MATCH(统调负荷!$C1393,检修、备用和必开!$A:$A,0))</f>
        <v>7528.46</v>
      </c>
      <c r="Z1393" s="26">
        <f>INDEX(检修、备用和必开!F:F,MATCH(统调负荷!$C1393,检修、备用和必开!$A:$A,0))</f>
        <v>980</v>
      </c>
      <c r="AA1393" s="26">
        <f t="shared" si="303"/>
        <v>67287.8</v>
      </c>
      <c r="AB1393" s="26">
        <v>354.64</v>
      </c>
      <c r="AC1393" s="26">
        <v>289.35</v>
      </c>
      <c r="AD1393" s="76">
        <f t="shared" si="304"/>
        <v>45672.4895833333</v>
      </c>
      <c r="AE1393" s="27">
        <f t="shared" si="305"/>
        <v>-3385.3</v>
      </c>
      <c r="AF1393" s="27">
        <f t="shared" si="306"/>
        <v>-2418.44</v>
      </c>
      <c r="AG1393" s="27">
        <f t="shared" si="307"/>
        <v>2354.7</v>
      </c>
      <c r="AH1393" s="27">
        <f t="shared" si="308"/>
        <v>-2364.7</v>
      </c>
      <c r="AI1393" s="27">
        <f t="shared" si="309"/>
        <v>-1003.1</v>
      </c>
      <c r="AJ1393" s="27">
        <f t="shared" si="310"/>
        <v>46.24</v>
      </c>
      <c r="AK1393" s="26">
        <f>INDEX(检修、备用和必开!I:I,MATCH(统调负荷!$C1393,检修、备用和必开!$A:$A,0))</f>
        <v>6678.65591098749</v>
      </c>
    </row>
    <row r="1394" ht="13.8" spans="1:37">
      <c r="A1394" s="26">
        <f t="shared" si="298"/>
        <v>3</v>
      </c>
      <c r="B1394" s="26">
        <f t="shared" si="299"/>
        <v>12</v>
      </c>
      <c r="C1394" t="s">
        <v>36</v>
      </c>
      <c r="D1394" s="75">
        <v>0.5</v>
      </c>
      <c r="E1394" s="26">
        <v>84160</v>
      </c>
      <c r="F1394" s="26">
        <v>37648.49</v>
      </c>
      <c r="G1394" s="80">
        <v>11395</v>
      </c>
      <c r="H1394" s="26">
        <v>22106</v>
      </c>
      <c r="I1394" s="26">
        <v>14417</v>
      </c>
      <c r="J1394" s="80">
        <v>-1406.49</v>
      </c>
      <c r="K1394" s="26">
        <f t="shared" si="311"/>
        <v>30120.03</v>
      </c>
      <c r="L1394" s="27">
        <f t="shared" si="300"/>
        <v>2.23398847876313</v>
      </c>
      <c r="M1394" s="75">
        <v>0.5</v>
      </c>
      <c r="N1394" s="26">
        <v>81573.5</v>
      </c>
      <c r="O1394" s="26">
        <v>35599.14</v>
      </c>
      <c r="P1394" s="26">
        <v>13868.6</v>
      </c>
      <c r="Q1394" s="26">
        <v>20362.9</v>
      </c>
      <c r="R1394" s="26">
        <v>13196.8</v>
      </c>
      <c r="S1394" s="26">
        <v>-1453.94</v>
      </c>
      <c r="T1394" s="26">
        <f t="shared" si="301"/>
        <v>28070.68</v>
      </c>
      <c r="U1394" s="27">
        <f t="shared" si="302"/>
        <v>1.69958687246594</v>
      </c>
      <c r="V1394" s="26">
        <f>INDEX(检修、备用和必开!B:B,MATCH(统调负荷!$C1394,检修、备用和必开!$A:$A,0))</f>
        <v>26224.6</v>
      </c>
      <c r="W1394" s="26">
        <f>INDEX(检修、备用和必开!C:C,MATCH(统调负荷!$C1394,检修、备用和必开!$A:$A,0))</f>
        <v>0</v>
      </c>
      <c r="X1394" s="26">
        <f>INDEX(检修、备用和必开!D:D,MATCH(统调负荷!$C1394,检修、备用和必开!$A:$A,0))</f>
        <v>11520</v>
      </c>
      <c r="Y1394" s="26">
        <f>INDEX(检修、备用和必开!E:E,MATCH(统调负荷!$C1394,检修、备用和必开!$A:$A,0))</f>
        <v>7528.46</v>
      </c>
      <c r="Z1394" s="26">
        <f>INDEX(检修、备用和必开!F:F,MATCH(统调负荷!$C1394,检修、备用和必开!$A:$A,0))</f>
        <v>980</v>
      </c>
      <c r="AA1394" s="26">
        <f t="shared" si="303"/>
        <v>67287.8</v>
      </c>
      <c r="AB1394" s="26">
        <v>315.06</v>
      </c>
      <c r="AC1394" s="26">
        <v>29.6</v>
      </c>
      <c r="AD1394" s="76">
        <f t="shared" si="304"/>
        <v>45672.5</v>
      </c>
      <c r="AE1394" s="27">
        <f t="shared" si="305"/>
        <v>-2586.5</v>
      </c>
      <c r="AF1394" s="27">
        <f t="shared" si="306"/>
        <v>-2049.35</v>
      </c>
      <c r="AG1394" s="27">
        <f t="shared" si="307"/>
        <v>2473.6</v>
      </c>
      <c r="AH1394" s="27">
        <f t="shared" si="308"/>
        <v>-1743.1</v>
      </c>
      <c r="AI1394" s="27">
        <f t="shared" si="309"/>
        <v>-1220.2</v>
      </c>
      <c r="AJ1394" s="27">
        <f t="shared" si="310"/>
        <v>-47.45</v>
      </c>
      <c r="AK1394" s="26">
        <f>INDEX(检修、备用和必开!I:I,MATCH(统调负荷!$C1394,检修、备用和必开!$A:$A,0))</f>
        <v>6678.65591098749</v>
      </c>
    </row>
    <row r="1395" ht="13.8" spans="1:37">
      <c r="A1395" s="26">
        <f t="shared" si="298"/>
        <v>3</v>
      </c>
      <c r="B1395" s="26">
        <f t="shared" si="299"/>
        <v>12</v>
      </c>
      <c r="C1395" t="s">
        <v>36</v>
      </c>
      <c r="D1395" s="75">
        <v>0.510416666666667</v>
      </c>
      <c r="E1395" s="26">
        <v>84385</v>
      </c>
      <c r="F1395" s="26">
        <v>38036.5</v>
      </c>
      <c r="G1395" s="80">
        <v>11588</v>
      </c>
      <c r="H1395" s="26">
        <v>21484</v>
      </c>
      <c r="I1395" s="26">
        <v>14683</v>
      </c>
      <c r="J1395" s="80">
        <v>-1406.5</v>
      </c>
      <c r="K1395" s="26">
        <f t="shared" si="311"/>
        <v>30508.04</v>
      </c>
      <c r="L1395" s="27">
        <f t="shared" si="300"/>
        <v>2.20557597275997</v>
      </c>
      <c r="M1395" s="75">
        <v>0.510416666666667</v>
      </c>
      <c r="N1395" s="26">
        <v>82057.8</v>
      </c>
      <c r="O1395" s="26">
        <v>36001.71</v>
      </c>
      <c r="P1395" s="26">
        <v>13714.2</v>
      </c>
      <c r="Q1395" s="26">
        <v>20234.3</v>
      </c>
      <c r="R1395" s="26">
        <v>13481.3</v>
      </c>
      <c r="S1395" s="26">
        <v>-1373.71</v>
      </c>
      <c r="T1395" s="26">
        <f t="shared" si="301"/>
        <v>28473.25</v>
      </c>
      <c r="U1395" s="27">
        <f t="shared" si="302"/>
        <v>1.68247891831747</v>
      </c>
      <c r="V1395" s="26">
        <f>INDEX(检修、备用和必开!B:B,MATCH(统调负荷!$C1395,检修、备用和必开!$A:$A,0))</f>
        <v>26224.6</v>
      </c>
      <c r="W1395" s="26">
        <f>INDEX(检修、备用和必开!C:C,MATCH(统调负荷!$C1395,检修、备用和必开!$A:$A,0))</f>
        <v>0</v>
      </c>
      <c r="X1395" s="26">
        <f>INDEX(检修、备用和必开!D:D,MATCH(统调负荷!$C1395,检修、备用和必开!$A:$A,0))</f>
        <v>11520</v>
      </c>
      <c r="Y1395" s="26">
        <f>INDEX(检修、备用和必开!E:E,MATCH(统调负荷!$C1395,检修、备用和必开!$A:$A,0))</f>
        <v>7528.46</v>
      </c>
      <c r="Z1395" s="26">
        <f>INDEX(检修、备用和必开!F:F,MATCH(统调负荷!$C1395,检修、备用和必开!$A:$A,0))</f>
        <v>980</v>
      </c>
      <c r="AA1395" s="26">
        <f t="shared" si="303"/>
        <v>67287.8</v>
      </c>
      <c r="AB1395" s="26">
        <v>325.98</v>
      </c>
      <c r="AC1395" s="26">
        <v>379.84</v>
      </c>
      <c r="AD1395" s="76">
        <f t="shared" si="304"/>
        <v>45672.5104166667</v>
      </c>
      <c r="AE1395" s="27">
        <f t="shared" si="305"/>
        <v>-2327.2</v>
      </c>
      <c r="AF1395" s="27">
        <f t="shared" si="306"/>
        <v>-2034.79</v>
      </c>
      <c r="AG1395" s="27">
        <f t="shared" si="307"/>
        <v>2126.2</v>
      </c>
      <c r="AH1395" s="27">
        <f t="shared" si="308"/>
        <v>-1249.7</v>
      </c>
      <c r="AI1395" s="27">
        <f t="shared" si="309"/>
        <v>-1201.7</v>
      </c>
      <c r="AJ1395" s="27">
        <f t="shared" si="310"/>
        <v>32.79</v>
      </c>
      <c r="AK1395" s="26">
        <f>INDEX(检修、备用和必开!I:I,MATCH(统调负荷!$C1395,检修、备用和必开!$A:$A,0))</f>
        <v>6678.65591098749</v>
      </c>
    </row>
    <row r="1396" ht="13.8" spans="1:37">
      <c r="A1396" s="26">
        <f t="shared" si="298"/>
        <v>3</v>
      </c>
      <c r="B1396" s="26">
        <f t="shared" si="299"/>
        <v>12</v>
      </c>
      <c r="C1396" t="s">
        <v>36</v>
      </c>
      <c r="D1396" s="75">
        <v>0.520833333333333</v>
      </c>
      <c r="E1396" s="26">
        <v>83595</v>
      </c>
      <c r="F1396" s="26">
        <v>36505.3</v>
      </c>
      <c r="G1396" s="80">
        <v>12088</v>
      </c>
      <c r="H1396" s="26">
        <v>21547.4</v>
      </c>
      <c r="I1396" s="26">
        <v>14861</v>
      </c>
      <c r="J1396" s="80">
        <v>-1406.7</v>
      </c>
      <c r="K1396" s="26">
        <f t="shared" si="311"/>
        <v>28976.84</v>
      </c>
      <c r="L1396" s="27">
        <f t="shared" si="300"/>
        <v>2.32212346135741</v>
      </c>
      <c r="M1396" s="75">
        <v>0.520833333333333</v>
      </c>
      <c r="N1396" s="26">
        <v>82281.1</v>
      </c>
      <c r="O1396" s="26">
        <v>36273.42</v>
      </c>
      <c r="P1396" s="26">
        <v>13646.2</v>
      </c>
      <c r="Q1396" s="26">
        <v>19876</v>
      </c>
      <c r="R1396" s="26">
        <v>13813</v>
      </c>
      <c r="S1396" s="26">
        <v>-1327.52</v>
      </c>
      <c r="T1396" s="26">
        <f t="shared" si="301"/>
        <v>28744.96</v>
      </c>
      <c r="U1396" s="27">
        <f t="shared" si="302"/>
        <v>1.67112546492037</v>
      </c>
      <c r="V1396" s="26">
        <f>INDEX(检修、备用和必开!B:B,MATCH(统调负荷!$C1396,检修、备用和必开!$A:$A,0))</f>
        <v>26224.6</v>
      </c>
      <c r="W1396" s="26">
        <f>INDEX(检修、备用和必开!C:C,MATCH(统调负荷!$C1396,检修、备用和必开!$A:$A,0))</f>
        <v>0</v>
      </c>
      <c r="X1396" s="26">
        <f>INDEX(检修、备用和必开!D:D,MATCH(统调负荷!$C1396,检修、备用和必开!$A:$A,0))</f>
        <v>11520</v>
      </c>
      <c r="Y1396" s="26">
        <f>INDEX(检修、备用和必开!E:E,MATCH(统调负荷!$C1396,检修、备用和必开!$A:$A,0))</f>
        <v>7528.46</v>
      </c>
      <c r="Z1396" s="26">
        <f>INDEX(检修、备用和必开!F:F,MATCH(统调负荷!$C1396,检修、备用和必开!$A:$A,0))</f>
        <v>980</v>
      </c>
      <c r="AA1396" s="26">
        <f t="shared" si="303"/>
        <v>67287.8</v>
      </c>
      <c r="AB1396" s="26">
        <v>314.56</v>
      </c>
      <c r="AC1396" s="26">
        <v>139.64</v>
      </c>
      <c r="AD1396" s="76">
        <f t="shared" si="304"/>
        <v>45672.5208333333</v>
      </c>
      <c r="AE1396" s="27">
        <f t="shared" si="305"/>
        <v>-1313.89999999999</v>
      </c>
      <c r="AF1396" s="27">
        <f t="shared" si="306"/>
        <v>-231.880000000005</v>
      </c>
      <c r="AG1396" s="27">
        <f t="shared" si="307"/>
        <v>1558.2</v>
      </c>
      <c r="AH1396" s="27">
        <f t="shared" si="308"/>
        <v>-1671.4</v>
      </c>
      <c r="AI1396" s="27">
        <f t="shared" si="309"/>
        <v>-1048</v>
      </c>
      <c r="AJ1396" s="27">
        <f t="shared" si="310"/>
        <v>79.1800000000001</v>
      </c>
      <c r="AK1396" s="26">
        <f>INDEX(检修、备用和必开!I:I,MATCH(统调负荷!$C1396,检修、备用和必开!$A:$A,0))</f>
        <v>6678.65591098749</v>
      </c>
    </row>
    <row r="1397" ht="13.8" spans="1:37">
      <c r="A1397" s="26">
        <f t="shared" si="298"/>
        <v>3</v>
      </c>
      <c r="B1397" s="26">
        <f t="shared" si="299"/>
        <v>12</v>
      </c>
      <c r="C1397" t="s">
        <v>36</v>
      </c>
      <c r="D1397" s="75">
        <v>0.53125</v>
      </c>
      <c r="E1397" s="26">
        <v>82920</v>
      </c>
      <c r="F1397" s="26">
        <v>35684.19</v>
      </c>
      <c r="G1397" s="80">
        <v>12088</v>
      </c>
      <c r="H1397" s="26">
        <v>21586.3</v>
      </c>
      <c r="I1397" s="26">
        <v>14968</v>
      </c>
      <c r="J1397" s="80">
        <v>-1406.49</v>
      </c>
      <c r="K1397" s="26">
        <f t="shared" si="311"/>
        <v>28155.73</v>
      </c>
      <c r="L1397" s="27">
        <f t="shared" si="300"/>
        <v>2.38984391454244</v>
      </c>
      <c r="M1397" s="75">
        <v>0.53125</v>
      </c>
      <c r="N1397" s="26">
        <v>81716.8</v>
      </c>
      <c r="O1397" s="26">
        <v>36141.26</v>
      </c>
      <c r="P1397" s="26">
        <v>12996.7</v>
      </c>
      <c r="Q1397" s="26">
        <v>20057.9</v>
      </c>
      <c r="R1397" s="26">
        <v>13902.8</v>
      </c>
      <c r="S1397" s="26">
        <v>-1381.86</v>
      </c>
      <c r="T1397" s="26">
        <f t="shared" si="301"/>
        <v>28612.8</v>
      </c>
      <c r="U1397" s="27">
        <f t="shared" si="302"/>
        <v>1.676628593071</v>
      </c>
      <c r="V1397" s="26">
        <f>INDEX(检修、备用和必开!B:B,MATCH(统调负荷!$C1397,检修、备用和必开!$A:$A,0))</f>
        <v>26224.6</v>
      </c>
      <c r="W1397" s="26">
        <f>INDEX(检修、备用和必开!C:C,MATCH(统调负荷!$C1397,检修、备用和必开!$A:$A,0))</f>
        <v>0</v>
      </c>
      <c r="X1397" s="26">
        <f>INDEX(检修、备用和必开!D:D,MATCH(统调负荷!$C1397,检修、备用和必开!$A:$A,0))</f>
        <v>11520</v>
      </c>
      <c r="Y1397" s="26">
        <f>INDEX(检修、备用和必开!E:E,MATCH(统调负荷!$C1397,检修、备用和必开!$A:$A,0))</f>
        <v>7528.46</v>
      </c>
      <c r="Z1397" s="26">
        <f>INDEX(检修、备用和必开!F:F,MATCH(统调负荷!$C1397,检修、备用和必开!$A:$A,0))</f>
        <v>980</v>
      </c>
      <c r="AA1397" s="26">
        <f t="shared" si="303"/>
        <v>67287.8</v>
      </c>
      <c r="AB1397" s="26">
        <v>308.83</v>
      </c>
      <c r="AC1397" s="26">
        <v>296.37</v>
      </c>
      <c r="AD1397" s="76">
        <f t="shared" si="304"/>
        <v>45672.53125</v>
      </c>
      <c r="AE1397" s="27">
        <f t="shared" si="305"/>
        <v>-1203.2</v>
      </c>
      <c r="AF1397" s="27">
        <f t="shared" si="306"/>
        <v>457.07</v>
      </c>
      <c r="AG1397" s="27">
        <f t="shared" si="307"/>
        <v>908.700000000001</v>
      </c>
      <c r="AH1397" s="27">
        <f t="shared" si="308"/>
        <v>-1528.4</v>
      </c>
      <c r="AI1397" s="27">
        <f t="shared" si="309"/>
        <v>-1065.2</v>
      </c>
      <c r="AJ1397" s="27">
        <f t="shared" si="310"/>
        <v>24.6300000000001</v>
      </c>
      <c r="AK1397" s="26">
        <f>INDEX(检修、备用和必开!I:I,MATCH(统调负荷!$C1397,检修、备用和必开!$A:$A,0))</f>
        <v>6678.65591098749</v>
      </c>
    </row>
    <row r="1398" ht="13.8" spans="1:37">
      <c r="A1398" s="26">
        <f t="shared" si="298"/>
        <v>3</v>
      </c>
      <c r="B1398" s="26">
        <f t="shared" si="299"/>
        <v>13</v>
      </c>
      <c r="C1398" t="s">
        <v>36</v>
      </c>
      <c r="D1398" s="75">
        <v>0.541666666666667</v>
      </c>
      <c r="E1398" s="26">
        <v>82635</v>
      </c>
      <c r="F1398" s="26">
        <v>35195.1</v>
      </c>
      <c r="G1398" s="80">
        <v>12088</v>
      </c>
      <c r="H1398" s="26">
        <v>21757.6</v>
      </c>
      <c r="I1398" s="26">
        <v>15001</v>
      </c>
      <c r="J1398" s="80">
        <v>-1406.7</v>
      </c>
      <c r="K1398" s="26">
        <f t="shared" si="311"/>
        <v>27666.64</v>
      </c>
      <c r="L1398" s="27">
        <f t="shared" si="300"/>
        <v>2.43209150081108</v>
      </c>
      <c r="M1398" s="75">
        <v>0.541666666666667</v>
      </c>
      <c r="N1398" s="26">
        <v>81791.1</v>
      </c>
      <c r="O1398" s="26">
        <v>35265.21</v>
      </c>
      <c r="P1398" s="26">
        <v>13772.1</v>
      </c>
      <c r="Q1398" s="26">
        <v>20317.4</v>
      </c>
      <c r="R1398" s="26">
        <v>13870.9</v>
      </c>
      <c r="S1398" s="26">
        <v>-1434.51</v>
      </c>
      <c r="T1398" s="26">
        <f t="shared" si="301"/>
        <v>27736.75</v>
      </c>
      <c r="U1398" s="27">
        <f t="shared" si="302"/>
        <v>1.71404408159106</v>
      </c>
      <c r="V1398" s="26">
        <f>INDEX(检修、备用和必开!B:B,MATCH(统调负荷!$C1398,检修、备用和必开!$A:$A,0))</f>
        <v>26224.6</v>
      </c>
      <c r="W1398" s="26">
        <f>INDEX(检修、备用和必开!C:C,MATCH(统调负荷!$C1398,检修、备用和必开!$A:$A,0))</f>
        <v>0</v>
      </c>
      <c r="X1398" s="26">
        <f>INDEX(检修、备用和必开!D:D,MATCH(统调负荷!$C1398,检修、备用和必开!$A:$A,0))</f>
        <v>11520</v>
      </c>
      <c r="Y1398" s="26">
        <f>INDEX(检修、备用和必开!E:E,MATCH(统调负荷!$C1398,检修、备用和必开!$A:$A,0))</f>
        <v>7528.46</v>
      </c>
      <c r="Z1398" s="26">
        <f>INDEX(检修、备用和必开!F:F,MATCH(统调负荷!$C1398,检修、备用和必开!$A:$A,0))</f>
        <v>980</v>
      </c>
      <c r="AA1398" s="26">
        <f t="shared" si="303"/>
        <v>67287.8</v>
      </c>
      <c r="AB1398" s="26">
        <v>304.46</v>
      </c>
      <c r="AC1398" s="26">
        <v>145.43</v>
      </c>
      <c r="AD1398" s="76">
        <f t="shared" si="304"/>
        <v>45672.5416666667</v>
      </c>
      <c r="AE1398" s="27">
        <f t="shared" si="305"/>
        <v>-843.899999999994</v>
      </c>
      <c r="AF1398" s="27">
        <f t="shared" si="306"/>
        <v>70.1100000000006</v>
      </c>
      <c r="AG1398" s="27">
        <f t="shared" si="307"/>
        <v>1684.1</v>
      </c>
      <c r="AH1398" s="27">
        <f t="shared" si="308"/>
        <v>-1440.2</v>
      </c>
      <c r="AI1398" s="27">
        <f t="shared" si="309"/>
        <v>-1130.1</v>
      </c>
      <c r="AJ1398" s="27">
        <f t="shared" si="310"/>
        <v>-27.8099999999999</v>
      </c>
      <c r="AK1398" s="26">
        <f>INDEX(检修、备用和必开!I:I,MATCH(统调负荷!$C1398,检修、备用和必开!$A:$A,0))</f>
        <v>6678.65591098749</v>
      </c>
    </row>
    <row r="1399" ht="13.8" spans="1:37">
      <c r="A1399" s="26">
        <f t="shared" si="298"/>
        <v>3</v>
      </c>
      <c r="B1399" s="26">
        <f t="shared" si="299"/>
        <v>13</v>
      </c>
      <c r="C1399" t="s">
        <v>36</v>
      </c>
      <c r="D1399" s="75">
        <v>0.552083333333333</v>
      </c>
      <c r="E1399" s="26">
        <v>83415</v>
      </c>
      <c r="F1399" s="26">
        <v>35270.19</v>
      </c>
      <c r="G1399" s="80">
        <v>12088</v>
      </c>
      <c r="H1399" s="26">
        <v>22456.3</v>
      </c>
      <c r="I1399" s="26">
        <v>15007</v>
      </c>
      <c r="J1399" s="80">
        <v>-1406.49</v>
      </c>
      <c r="K1399" s="26">
        <f t="shared" si="311"/>
        <v>27741.73</v>
      </c>
      <c r="L1399" s="27">
        <f t="shared" si="300"/>
        <v>2.42550843080082</v>
      </c>
      <c r="M1399" s="75">
        <v>0.552083333333333</v>
      </c>
      <c r="N1399" s="26">
        <v>82406</v>
      </c>
      <c r="O1399" s="26">
        <v>36064.24</v>
      </c>
      <c r="P1399" s="26">
        <v>13130.1</v>
      </c>
      <c r="Q1399" s="26">
        <v>20710</v>
      </c>
      <c r="R1399" s="26">
        <v>13893.5</v>
      </c>
      <c r="S1399" s="26">
        <v>-1391.84</v>
      </c>
      <c r="T1399" s="26">
        <f t="shared" si="301"/>
        <v>28535.78</v>
      </c>
      <c r="U1399" s="27">
        <f t="shared" si="302"/>
        <v>1.67985244576438</v>
      </c>
      <c r="V1399" s="26">
        <f>INDEX(检修、备用和必开!B:B,MATCH(统调负荷!$C1399,检修、备用和必开!$A:$A,0))</f>
        <v>26224.6</v>
      </c>
      <c r="W1399" s="26">
        <f>INDEX(检修、备用和必开!C:C,MATCH(统调负荷!$C1399,检修、备用和必开!$A:$A,0))</f>
        <v>0</v>
      </c>
      <c r="X1399" s="26">
        <f>INDEX(检修、备用和必开!D:D,MATCH(统调负荷!$C1399,检修、备用和必开!$A:$A,0))</f>
        <v>11520</v>
      </c>
      <c r="Y1399" s="26">
        <f>INDEX(检修、备用和必开!E:E,MATCH(统调负荷!$C1399,检修、备用和必开!$A:$A,0))</f>
        <v>7528.46</v>
      </c>
      <c r="Z1399" s="26">
        <f>INDEX(检修、备用和必开!F:F,MATCH(统调负荷!$C1399,检修、备用和必开!$A:$A,0))</f>
        <v>980</v>
      </c>
      <c r="AA1399" s="26">
        <f t="shared" si="303"/>
        <v>67287.8</v>
      </c>
      <c r="AB1399" s="26">
        <v>304.2</v>
      </c>
      <c r="AC1399" s="26">
        <v>306.15</v>
      </c>
      <c r="AD1399" s="76">
        <f t="shared" si="304"/>
        <v>45672.5520833333</v>
      </c>
      <c r="AE1399" s="27">
        <f t="shared" si="305"/>
        <v>-1009</v>
      </c>
      <c r="AF1399" s="27">
        <f t="shared" si="306"/>
        <v>794.049999999996</v>
      </c>
      <c r="AG1399" s="27">
        <f t="shared" si="307"/>
        <v>1042.1</v>
      </c>
      <c r="AH1399" s="27">
        <f t="shared" si="308"/>
        <v>-1746.3</v>
      </c>
      <c r="AI1399" s="27">
        <f t="shared" si="309"/>
        <v>-1113.5</v>
      </c>
      <c r="AJ1399" s="27">
        <f t="shared" si="310"/>
        <v>14.6500000000001</v>
      </c>
      <c r="AK1399" s="26">
        <f>INDEX(检修、备用和必开!I:I,MATCH(统调负荷!$C1399,检修、备用和必开!$A:$A,0))</f>
        <v>6678.65591098749</v>
      </c>
    </row>
    <row r="1400" ht="13.8" spans="1:37">
      <c r="A1400" s="26">
        <f t="shared" si="298"/>
        <v>3</v>
      </c>
      <c r="B1400" s="26">
        <f t="shared" si="299"/>
        <v>13</v>
      </c>
      <c r="C1400" t="s">
        <v>36</v>
      </c>
      <c r="D1400" s="75">
        <v>0.5625</v>
      </c>
      <c r="E1400" s="26">
        <v>85970</v>
      </c>
      <c r="F1400" s="26">
        <v>36580.89</v>
      </c>
      <c r="G1400" s="80">
        <v>12088</v>
      </c>
      <c r="H1400" s="26">
        <v>23724.6</v>
      </c>
      <c r="I1400" s="26">
        <v>14983</v>
      </c>
      <c r="J1400" s="80">
        <v>-1406.49</v>
      </c>
      <c r="K1400" s="26">
        <f t="shared" si="311"/>
        <v>29052.43</v>
      </c>
      <c r="L1400" s="27">
        <f t="shared" si="300"/>
        <v>2.31608164962449</v>
      </c>
      <c r="M1400" s="75">
        <v>0.5625</v>
      </c>
      <c r="N1400" s="26">
        <v>84712.6</v>
      </c>
      <c r="O1400" s="26">
        <v>36785.64</v>
      </c>
      <c r="P1400" s="26">
        <v>13936.9</v>
      </c>
      <c r="Q1400" s="26">
        <v>21390</v>
      </c>
      <c r="R1400" s="26">
        <v>13911.7</v>
      </c>
      <c r="S1400" s="26">
        <v>-1311.64</v>
      </c>
      <c r="T1400" s="26">
        <f t="shared" si="301"/>
        <v>29257.18</v>
      </c>
      <c r="U1400" s="27">
        <f t="shared" si="302"/>
        <v>1.65013372675599</v>
      </c>
      <c r="V1400" s="26">
        <f>INDEX(检修、备用和必开!B:B,MATCH(统调负荷!$C1400,检修、备用和必开!$A:$A,0))</f>
        <v>26224.6</v>
      </c>
      <c r="W1400" s="26">
        <f>INDEX(检修、备用和必开!C:C,MATCH(统调负荷!$C1400,检修、备用和必开!$A:$A,0))</f>
        <v>0</v>
      </c>
      <c r="X1400" s="26">
        <f>INDEX(检修、备用和必开!D:D,MATCH(统调负荷!$C1400,检修、备用和必开!$A:$A,0))</f>
        <v>11520</v>
      </c>
      <c r="Y1400" s="26">
        <f>INDEX(检修、备用和必开!E:E,MATCH(统调负荷!$C1400,检修、备用和必开!$A:$A,0))</f>
        <v>7528.46</v>
      </c>
      <c r="Z1400" s="26">
        <f>INDEX(检修、备用和必开!F:F,MATCH(统调负荷!$C1400,检修、备用和必开!$A:$A,0))</f>
        <v>980</v>
      </c>
      <c r="AA1400" s="26">
        <f t="shared" si="303"/>
        <v>67287.8</v>
      </c>
      <c r="AB1400" s="26">
        <v>308.54</v>
      </c>
      <c r="AC1400" s="26">
        <v>267.42</v>
      </c>
      <c r="AD1400" s="76">
        <f t="shared" si="304"/>
        <v>45672.5625</v>
      </c>
      <c r="AE1400" s="27">
        <f t="shared" si="305"/>
        <v>-1257.39999999999</v>
      </c>
      <c r="AF1400" s="27">
        <f t="shared" si="306"/>
        <v>204.75</v>
      </c>
      <c r="AG1400" s="27">
        <f t="shared" si="307"/>
        <v>1848.9</v>
      </c>
      <c r="AH1400" s="27">
        <f t="shared" si="308"/>
        <v>-2334.6</v>
      </c>
      <c r="AI1400" s="27">
        <f t="shared" si="309"/>
        <v>-1071.3</v>
      </c>
      <c r="AJ1400" s="27">
        <f t="shared" si="310"/>
        <v>94.8499999999999</v>
      </c>
      <c r="AK1400" s="26">
        <f>INDEX(检修、备用和必开!I:I,MATCH(统调负荷!$C1400,检修、备用和必开!$A:$A,0))</f>
        <v>6678.65591098749</v>
      </c>
    </row>
    <row r="1401" ht="13.8" spans="1:37">
      <c r="A1401" s="26">
        <f t="shared" si="298"/>
        <v>3</v>
      </c>
      <c r="B1401" s="26">
        <f t="shared" si="299"/>
        <v>13</v>
      </c>
      <c r="C1401" t="s">
        <v>36</v>
      </c>
      <c r="D1401" s="75">
        <v>0.572916666666667</v>
      </c>
      <c r="E1401" s="26">
        <v>89300</v>
      </c>
      <c r="F1401" s="26">
        <v>40019.49</v>
      </c>
      <c r="G1401" s="80">
        <v>12088</v>
      </c>
      <c r="H1401" s="26">
        <v>23682</v>
      </c>
      <c r="I1401" s="26">
        <v>14917</v>
      </c>
      <c r="J1401" s="80">
        <v>-1406.49</v>
      </c>
      <c r="K1401" s="26">
        <f t="shared" si="311"/>
        <v>32491.03</v>
      </c>
      <c r="L1401" s="27">
        <f t="shared" si="300"/>
        <v>2.07096543261325</v>
      </c>
      <c r="M1401" s="75">
        <v>0.572916666666667</v>
      </c>
      <c r="N1401" s="26">
        <v>87062.9</v>
      </c>
      <c r="O1401" s="26">
        <v>39003.01</v>
      </c>
      <c r="P1401" s="26">
        <v>14052.6</v>
      </c>
      <c r="Q1401" s="26">
        <v>21796.5</v>
      </c>
      <c r="R1401" s="26">
        <v>13641.1</v>
      </c>
      <c r="S1401" s="26">
        <v>-1430.31</v>
      </c>
      <c r="T1401" s="26">
        <f t="shared" si="301"/>
        <v>31474.55</v>
      </c>
      <c r="U1401" s="27">
        <f t="shared" si="302"/>
        <v>1.56503091670921</v>
      </c>
      <c r="V1401" s="26">
        <f>INDEX(检修、备用和必开!B:B,MATCH(统调负荷!$C1401,检修、备用和必开!$A:$A,0))</f>
        <v>26224.6</v>
      </c>
      <c r="W1401" s="26">
        <f>INDEX(检修、备用和必开!C:C,MATCH(统调负荷!$C1401,检修、备用和必开!$A:$A,0))</f>
        <v>0</v>
      </c>
      <c r="X1401" s="26">
        <f>INDEX(检修、备用和必开!D:D,MATCH(统调负荷!$C1401,检修、备用和必开!$A:$A,0))</f>
        <v>11520</v>
      </c>
      <c r="Y1401" s="26">
        <f>INDEX(检修、备用和必开!E:E,MATCH(统调负荷!$C1401,检修、备用和必开!$A:$A,0))</f>
        <v>7528.46</v>
      </c>
      <c r="Z1401" s="26">
        <f>INDEX(检修、备用和必开!F:F,MATCH(统调负荷!$C1401,检修、备用和必开!$A:$A,0))</f>
        <v>980</v>
      </c>
      <c r="AA1401" s="26">
        <f t="shared" si="303"/>
        <v>67287.8</v>
      </c>
      <c r="AB1401" s="26">
        <v>331.59</v>
      </c>
      <c r="AC1401" s="26">
        <v>294.41</v>
      </c>
      <c r="AD1401" s="76">
        <f t="shared" si="304"/>
        <v>45672.5729166667</v>
      </c>
      <c r="AE1401" s="27">
        <f t="shared" si="305"/>
        <v>-2237.10000000001</v>
      </c>
      <c r="AF1401" s="27">
        <f t="shared" si="306"/>
        <v>-1016.48</v>
      </c>
      <c r="AG1401" s="27">
        <f t="shared" si="307"/>
        <v>1964.6</v>
      </c>
      <c r="AH1401" s="27">
        <f t="shared" si="308"/>
        <v>-1885.5</v>
      </c>
      <c r="AI1401" s="27">
        <f t="shared" si="309"/>
        <v>-1275.9</v>
      </c>
      <c r="AJ1401" s="27">
        <f t="shared" si="310"/>
        <v>-23.8199999999999</v>
      </c>
      <c r="AK1401" s="26">
        <f>INDEX(检修、备用和必开!I:I,MATCH(统调负荷!$C1401,检修、备用和必开!$A:$A,0))</f>
        <v>6678.65591098749</v>
      </c>
    </row>
    <row r="1402" ht="13.8" spans="1:37">
      <c r="A1402" s="26">
        <f t="shared" si="298"/>
        <v>3</v>
      </c>
      <c r="B1402" s="26">
        <f t="shared" si="299"/>
        <v>14</v>
      </c>
      <c r="C1402" t="s">
        <v>36</v>
      </c>
      <c r="D1402" s="75">
        <v>0.583333333333333</v>
      </c>
      <c r="E1402" s="26">
        <v>88790</v>
      </c>
      <c r="F1402" s="26">
        <v>39493.59</v>
      </c>
      <c r="G1402" s="80">
        <v>12088</v>
      </c>
      <c r="H1402" s="26">
        <v>23846.9</v>
      </c>
      <c r="I1402" s="26">
        <v>14768</v>
      </c>
      <c r="J1402" s="80">
        <v>-1406.49</v>
      </c>
      <c r="K1402" s="26">
        <f t="shared" si="311"/>
        <v>31965.13</v>
      </c>
      <c r="L1402" s="27">
        <f t="shared" si="300"/>
        <v>2.10503758314138</v>
      </c>
      <c r="M1402" s="75">
        <v>0.583333333333333</v>
      </c>
      <c r="N1402" s="26">
        <v>86580</v>
      </c>
      <c r="O1402" s="26">
        <v>37966.09</v>
      </c>
      <c r="P1402" s="26">
        <v>14256.2</v>
      </c>
      <c r="Q1402" s="26">
        <v>22221.6</v>
      </c>
      <c r="R1402" s="26">
        <v>13536</v>
      </c>
      <c r="S1402" s="26">
        <v>-1399.89</v>
      </c>
      <c r="T1402" s="26">
        <f t="shared" si="301"/>
        <v>30437.63</v>
      </c>
      <c r="U1402" s="27">
        <f t="shared" si="302"/>
        <v>1.60370831240945</v>
      </c>
      <c r="V1402" s="26">
        <f>INDEX(检修、备用和必开!B:B,MATCH(统调负荷!$C1402,检修、备用和必开!$A:$A,0))</f>
        <v>26224.6</v>
      </c>
      <c r="W1402" s="26">
        <f>INDEX(检修、备用和必开!C:C,MATCH(统调负荷!$C1402,检修、备用和必开!$A:$A,0))</f>
        <v>0</v>
      </c>
      <c r="X1402" s="26">
        <f>INDEX(检修、备用和必开!D:D,MATCH(统调负荷!$C1402,检修、备用和必开!$A:$A,0))</f>
        <v>11520</v>
      </c>
      <c r="Y1402" s="26">
        <f>INDEX(检修、备用和必开!E:E,MATCH(统调负荷!$C1402,检修、备用和必开!$A:$A,0))</f>
        <v>7528.46</v>
      </c>
      <c r="Z1402" s="26">
        <f>INDEX(检修、备用和必开!F:F,MATCH(统调负荷!$C1402,检修、备用和必开!$A:$A,0))</f>
        <v>980</v>
      </c>
      <c r="AA1402" s="26">
        <f t="shared" si="303"/>
        <v>67287.8</v>
      </c>
      <c r="AB1402" s="26">
        <v>324.25</v>
      </c>
      <c r="AC1402" s="26">
        <v>274.69</v>
      </c>
      <c r="AD1402" s="76">
        <f t="shared" si="304"/>
        <v>45672.5833333333</v>
      </c>
      <c r="AE1402" s="27">
        <f t="shared" si="305"/>
        <v>-2210</v>
      </c>
      <c r="AF1402" s="27">
        <f t="shared" si="306"/>
        <v>-1527.5</v>
      </c>
      <c r="AG1402" s="27">
        <f t="shared" si="307"/>
        <v>2168.2</v>
      </c>
      <c r="AH1402" s="27">
        <f t="shared" si="308"/>
        <v>-1625.3</v>
      </c>
      <c r="AI1402" s="27">
        <f t="shared" si="309"/>
        <v>-1232</v>
      </c>
      <c r="AJ1402" s="27">
        <f t="shared" si="310"/>
        <v>6.59999999999991</v>
      </c>
      <c r="AK1402" s="26">
        <f>INDEX(检修、备用和必开!I:I,MATCH(统调负荷!$C1402,检修、备用和必开!$A:$A,0))</f>
        <v>6678.65591098749</v>
      </c>
    </row>
    <row r="1403" ht="13.8" spans="1:37">
      <c r="A1403" s="26">
        <f t="shared" si="298"/>
        <v>3</v>
      </c>
      <c r="B1403" s="26">
        <f t="shared" si="299"/>
        <v>14</v>
      </c>
      <c r="C1403" t="s">
        <v>36</v>
      </c>
      <c r="D1403" s="75">
        <v>0.59375</v>
      </c>
      <c r="E1403" s="26">
        <v>88395</v>
      </c>
      <c r="F1403" s="26">
        <v>39202.8</v>
      </c>
      <c r="G1403" s="80">
        <v>12249</v>
      </c>
      <c r="H1403" s="26">
        <v>23758.9</v>
      </c>
      <c r="I1403" s="26">
        <v>14591</v>
      </c>
      <c r="J1403" s="80">
        <v>-1406.7</v>
      </c>
      <c r="K1403" s="26">
        <f t="shared" si="311"/>
        <v>31674.34</v>
      </c>
      <c r="L1403" s="27">
        <f t="shared" si="300"/>
        <v>2.12436312800835</v>
      </c>
      <c r="M1403" s="75">
        <v>0.59375</v>
      </c>
      <c r="N1403" s="26">
        <v>85520.2</v>
      </c>
      <c r="O1403" s="26">
        <v>36633.35</v>
      </c>
      <c r="P1403" s="26">
        <v>14130.7</v>
      </c>
      <c r="Q1403" s="26">
        <v>22911</v>
      </c>
      <c r="R1403" s="26">
        <v>13224.3</v>
      </c>
      <c r="S1403" s="26">
        <v>-1379.15</v>
      </c>
      <c r="T1403" s="26">
        <f t="shared" si="301"/>
        <v>29104.89</v>
      </c>
      <c r="U1403" s="27">
        <f t="shared" si="302"/>
        <v>1.65631956172681</v>
      </c>
      <c r="V1403" s="26">
        <f>INDEX(检修、备用和必开!B:B,MATCH(统调负荷!$C1403,检修、备用和必开!$A:$A,0))</f>
        <v>26224.6</v>
      </c>
      <c r="W1403" s="26">
        <f>INDEX(检修、备用和必开!C:C,MATCH(统调负荷!$C1403,检修、备用和必开!$A:$A,0))</f>
        <v>0</v>
      </c>
      <c r="X1403" s="26">
        <f>INDEX(检修、备用和必开!D:D,MATCH(统调负荷!$C1403,检修、备用和必开!$A:$A,0))</f>
        <v>11520</v>
      </c>
      <c r="Y1403" s="26">
        <f>INDEX(检修、备用和必开!E:E,MATCH(统调负荷!$C1403,检修、备用和必开!$A:$A,0))</f>
        <v>7528.46</v>
      </c>
      <c r="Z1403" s="26">
        <f>INDEX(检修、备用和必开!F:F,MATCH(统调负荷!$C1403,检修、备用和必开!$A:$A,0))</f>
        <v>980</v>
      </c>
      <c r="AA1403" s="26">
        <f t="shared" si="303"/>
        <v>67287.8</v>
      </c>
      <c r="AB1403" s="26">
        <v>319.54</v>
      </c>
      <c r="AC1403" s="26">
        <v>284.61</v>
      </c>
      <c r="AD1403" s="76">
        <f t="shared" si="304"/>
        <v>45672.59375</v>
      </c>
      <c r="AE1403" s="27">
        <f t="shared" si="305"/>
        <v>-2874.8</v>
      </c>
      <c r="AF1403" s="27">
        <f t="shared" si="306"/>
        <v>-2569.45</v>
      </c>
      <c r="AG1403" s="27">
        <f t="shared" si="307"/>
        <v>1881.7</v>
      </c>
      <c r="AH1403" s="27">
        <f t="shared" si="308"/>
        <v>-847.900000000001</v>
      </c>
      <c r="AI1403" s="27">
        <f t="shared" si="309"/>
        <v>-1366.7</v>
      </c>
      <c r="AJ1403" s="27">
        <f t="shared" si="310"/>
        <v>27.55</v>
      </c>
      <c r="AK1403" s="26">
        <f>INDEX(检修、备用和必开!I:I,MATCH(统调负荷!$C1403,检修、备用和必开!$A:$A,0))</f>
        <v>6678.65591098749</v>
      </c>
    </row>
    <row r="1404" ht="13.8" spans="1:37">
      <c r="A1404" s="26">
        <f t="shared" si="298"/>
        <v>3</v>
      </c>
      <c r="B1404" s="26">
        <f t="shared" si="299"/>
        <v>14</v>
      </c>
      <c r="C1404" t="s">
        <v>36</v>
      </c>
      <c r="D1404" s="75">
        <v>0.604166666666667</v>
      </c>
      <c r="E1404" s="26">
        <v>88450</v>
      </c>
      <c r="F1404" s="26">
        <v>39343.95</v>
      </c>
      <c r="G1404" s="80">
        <v>12536</v>
      </c>
      <c r="H1404" s="26">
        <v>23656</v>
      </c>
      <c r="I1404" s="26">
        <v>14321</v>
      </c>
      <c r="J1404" s="80">
        <v>-1406.95</v>
      </c>
      <c r="K1404" s="26">
        <f t="shared" si="311"/>
        <v>31815.49</v>
      </c>
      <c r="L1404" s="27">
        <f t="shared" si="300"/>
        <v>2.11493835235604</v>
      </c>
      <c r="M1404" s="75">
        <v>0.604166666666667</v>
      </c>
      <c r="N1404" s="26">
        <v>85949.5</v>
      </c>
      <c r="O1404" s="26">
        <v>36745.67</v>
      </c>
      <c r="P1404" s="26">
        <v>14524.1</v>
      </c>
      <c r="Q1404" s="26">
        <v>22853.5</v>
      </c>
      <c r="R1404" s="26">
        <v>13149.2</v>
      </c>
      <c r="S1404" s="26">
        <v>-1322.97</v>
      </c>
      <c r="T1404" s="26">
        <f t="shared" si="301"/>
        <v>29217.21</v>
      </c>
      <c r="U1404" s="27">
        <f t="shared" si="302"/>
        <v>1.65175278326621</v>
      </c>
      <c r="V1404" s="26">
        <f>INDEX(检修、备用和必开!B:B,MATCH(统调负荷!$C1404,检修、备用和必开!$A:$A,0))</f>
        <v>26224.6</v>
      </c>
      <c r="W1404" s="26">
        <f>INDEX(检修、备用和必开!C:C,MATCH(统调负荷!$C1404,检修、备用和必开!$A:$A,0))</f>
        <v>0</v>
      </c>
      <c r="X1404" s="26">
        <f>INDEX(检修、备用和必开!D:D,MATCH(统调负荷!$C1404,检修、备用和必开!$A:$A,0))</f>
        <v>11520</v>
      </c>
      <c r="Y1404" s="26">
        <f>INDEX(检修、备用和必开!E:E,MATCH(统调负荷!$C1404,检修、备用和必开!$A:$A,0))</f>
        <v>7528.46</v>
      </c>
      <c r="Z1404" s="26">
        <f>INDEX(检修、备用和必开!F:F,MATCH(统调负荷!$C1404,检修、备用和必开!$A:$A,0))</f>
        <v>980</v>
      </c>
      <c r="AA1404" s="26">
        <f t="shared" si="303"/>
        <v>67287.8</v>
      </c>
      <c r="AB1404" s="26">
        <v>321.96</v>
      </c>
      <c r="AC1404" s="26">
        <v>280.37</v>
      </c>
      <c r="AD1404" s="76">
        <f t="shared" si="304"/>
        <v>45672.6041666667</v>
      </c>
      <c r="AE1404" s="27">
        <f t="shared" si="305"/>
        <v>-2500.5</v>
      </c>
      <c r="AF1404" s="27">
        <f t="shared" si="306"/>
        <v>-2598.28</v>
      </c>
      <c r="AG1404" s="27">
        <f t="shared" si="307"/>
        <v>1988.1</v>
      </c>
      <c r="AH1404" s="27">
        <f t="shared" si="308"/>
        <v>-802.5</v>
      </c>
      <c r="AI1404" s="27">
        <f t="shared" si="309"/>
        <v>-1171.8</v>
      </c>
      <c r="AJ1404" s="27">
        <f t="shared" si="310"/>
        <v>83.98</v>
      </c>
      <c r="AK1404" s="26">
        <f>INDEX(检修、备用和必开!I:I,MATCH(统调负荷!$C1404,检修、备用和必开!$A:$A,0))</f>
        <v>6678.65591098749</v>
      </c>
    </row>
    <row r="1405" ht="13.8" spans="1:37">
      <c r="A1405" s="26">
        <f t="shared" si="298"/>
        <v>3</v>
      </c>
      <c r="B1405" s="26">
        <f t="shared" si="299"/>
        <v>14</v>
      </c>
      <c r="C1405" t="s">
        <v>36</v>
      </c>
      <c r="D1405" s="75">
        <v>0.614583333333333</v>
      </c>
      <c r="E1405" s="26">
        <v>88960</v>
      </c>
      <c r="F1405" s="26">
        <v>39724</v>
      </c>
      <c r="G1405" s="80">
        <v>13140</v>
      </c>
      <c r="H1405" s="26">
        <v>23524.7</v>
      </c>
      <c r="I1405" s="26">
        <v>13978</v>
      </c>
      <c r="J1405" s="80">
        <v>-1406.7</v>
      </c>
      <c r="K1405" s="26">
        <f t="shared" si="311"/>
        <v>32195.54</v>
      </c>
      <c r="L1405" s="27">
        <f t="shared" si="300"/>
        <v>2.08997271050586</v>
      </c>
      <c r="M1405" s="75">
        <v>0.614583333333333</v>
      </c>
      <c r="N1405" s="26">
        <v>86593.5</v>
      </c>
      <c r="O1405" s="26">
        <v>37392.34</v>
      </c>
      <c r="P1405" s="26">
        <v>14938.5</v>
      </c>
      <c r="Q1405" s="26">
        <v>22917.2</v>
      </c>
      <c r="R1405" s="26">
        <v>12784.2</v>
      </c>
      <c r="S1405" s="26">
        <v>-1438.74</v>
      </c>
      <c r="T1405" s="26">
        <f t="shared" si="301"/>
        <v>29863.88</v>
      </c>
      <c r="U1405" s="27">
        <f t="shared" si="302"/>
        <v>1.62594227510809</v>
      </c>
      <c r="V1405" s="26">
        <f>INDEX(检修、备用和必开!B:B,MATCH(统调负荷!$C1405,检修、备用和必开!$A:$A,0))</f>
        <v>26224.6</v>
      </c>
      <c r="W1405" s="26">
        <f>INDEX(检修、备用和必开!C:C,MATCH(统调负荷!$C1405,检修、备用和必开!$A:$A,0))</f>
        <v>0</v>
      </c>
      <c r="X1405" s="26">
        <f>INDEX(检修、备用和必开!D:D,MATCH(统调负荷!$C1405,检修、备用和必开!$A:$A,0))</f>
        <v>11520</v>
      </c>
      <c r="Y1405" s="26">
        <f>INDEX(检修、备用和必开!E:E,MATCH(统调负荷!$C1405,检修、备用和必开!$A:$A,0))</f>
        <v>7528.46</v>
      </c>
      <c r="Z1405" s="26">
        <f>INDEX(检修、备用和必开!F:F,MATCH(统调负荷!$C1405,检修、备用和必开!$A:$A,0))</f>
        <v>980</v>
      </c>
      <c r="AA1405" s="26">
        <f t="shared" si="303"/>
        <v>67287.8</v>
      </c>
      <c r="AB1405" s="26">
        <v>323.44</v>
      </c>
      <c r="AC1405" s="26">
        <v>0</v>
      </c>
      <c r="AD1405" s="76">
        <f t="shared" si="304"/>
        <v>45672.6145833333</v>
      </c>
      <c r="AE1405" s="27">
        <f t="shared" si="305"/>
        <v>-2366.5</v>
      </c>
      <c r="AF1405" s="27">
        <f t="shared" si="306"/>
        <v>-2331.66</v>
      </c>
      <c r="AG1405" s="27">
        <f t="shared" si="307"/>
        <v>1798.5</v>
      </c>
      <c r="AH1405" s="27">
        <f t="shared" si="308"/>
        <v>-607.5</v>
      </c>
      <c r="AI1405" s="27">
        <f t="shared" si="309"/>
        <v>-1193.8</v>
      </c>
      <c r="AJ1405" s="27">
        <f t="shared" si="310"/>
        <v>-32.04</v>
      </c>
      <c r="AK1405" s="26">
        <f>INDEX(检修、备用和必开!I:I,MATCH(统调负荷!$C1405,检修、备用和必开!$A:$A,0))</f>
        <v>6678.65591098749</v>
      </c>
    </row>
    <row r="1406" ht="13.8" spans="1:37">
      <c r="A1406" s="26">
        <f t="shared" si="298"/>
        <v>3</v>
      </c>
      <c r="B1406" s="26">
        <f t="shared" si="299"/>
        <v>15</v>
      </c>
      <c r="C1406" t="s">
        <v>36</v>
      </c>
      <c r="D1406" s="75">
        <v>0.625</v>
      </c>
      <c r="E1406" s="26">
        <v>89635</v>
      </c>
      <c r="F1406" s="26">
        <v>40748.19</v>
      </c>
      <c r="G1406" s="80">
        <v>13162</v>
      </c>
      <c r="H1406" s="26">
        <v>23530.3</v>
      </c>
      <c r="I1406" s="26">
        <v>13601</v>
      </c>
      <c r="J1406" s="80">
        <v>-1406.49</v>
      </c>
      <c r="K1406" s="26">
        <f t="shared" si="311"/>
        <v>33219.73</v>
      </c>
      <c r="L1406" s="27">
        <f t="shared" si="300"/>
        <v>2.0255372334453</v>
      </c>
      <c r="M1406" s="75">
        <v>0.625</v>
      </c>
      <c r="N1406" s="26">
        <v>86995.2</v>
      </c>
      <c r="O1406" s="26">
        <v>38241.43</v>
      </c>
      <c r="P1406" s="26">
        <v>14434.4</v>
      </c>
      <c r="Q1406" s="26">
        <v>23249.7</v>
      </c>
      <c r="R1406" s="26">
        <v>12472.8</v>
      </c>
      <c r="S1406" s="26">
        <v>-1403.13</v>
      </c>
      <c r="T1406" s="26">
        <f t="shared" si="301"/>
        <v>30712.97</v>
      </c>
      <c r="U1406" s="27">
        <f t="shared" si="302"/>
        <v>1.59325285434579</v>
      </c>
      <c r="V1406" s="26">
        <f>INDEX(检修、备用和必开!B:B,MATCH(统调负荷!$C1406,检修、备用和必开!$A:$A,0))</f>
        <v>26224.6</v>
      </c>
      <c r="W1406" s="26">
        <f>INDEX(检修、备用和必开!C:C,MATCH(统调负荷!$C1406,检修、备用和必开!$A:$A,0))</f>
        <v>0</v>
      </c>
      <c r="X1406" s="26">
        <f>INDEX(检修、备用和必开!D:D,MATCH(统调负荷!$C1406,检修、备用和必开!$A:$A,0))</f>
        <v>11520</v>
      </c>
      <c r="Y1406" s="26">
        <f>INDEX(检修、备用和必开!E:E,MATCH(统调负荷!$C1406,检修、备用和必开!$A:$A,0))</f>
        <v>7528.46</v>
      </c>
      <c r="Z1406" s="26">
        <f>INDEX(检修、备用和必开!F:F,MATCH(统调负荷!$C1406,检修、备用和必开!$A:$A,0))</f>
        <v>980</v>
      </c>
      <c r="AA1406" s="26">
        <f t="shared" si="303"/>
        <v>67287.8</v>
      </c>
      <c r="AB1406" s="26">
        <v>324.94</v>
      </c>
      <c r="AC1406" s="26">
        <v>302.52</v>
      </c>
      <c r="AD1406" s="76">
        <f t="shared" si="304"/>
        <v>45672.625</v>
      </c>
      <c r="AE1406" s="27">
        <f t="shared" si="305"/>
        <v>-2639.8</v>
      </c>
      <c r="AF1406" s="27">
        <f t="shared" si="306"/>
        <v>-2506.76</v>
      </c>
      <c r="AG1406" s="27">
        <f t="shared" si="307"/>
        <v>1272.4</v>
      </c>
      <c r="AH1406" s="27">
        <f t="shared" si="308"/>
        <v>-280.599999999999</v>
      </c>
      <c r="AI1406" s="27">
        <f t="shared" si="309"/>
        <v>-1128.2</v>
      </c>
      <c r="AJ1406" s="27">
        <f t="shared" si="310"/>
        <v>3.3599999999999</v>
      </c>
      <c r="AK1406" s="26">
        <f>INDEX(检修、备用和必开!I:I,MATCH(统调负荷!$C1406,检修、备用和必开!$A:$A,0))</f>
        <v>6678.65591098749</v>
      </c>
    </row>
    <row r="1407" ht="13.8" spans="1:37">
      <c r="A1407" s="26">
        <f t="shared" si="298"/>
        <v>3</v>
      </c>
      <c r="B1407" s="26">
        <f t="shared" si="299"/>
        <v>15</v>
      </c>
      <c r="C1407" t="s">
        <v>36</v>
      </c>
      <c r="D1407" s="75">
        <v>0.635416666666667</v>
      </c>
      <c r="E1407" s="26">
        <v>90425</v>
      </c>
      <c r="F1407" s="26">
        <v>41538.39</v>
      </c>
      <c r="G1407" s="80">
        <v>13772</v>
      </c>
      <c r="H1407" s="26">
        <v>23354.1</v>
      </c>
      <c r="I1407" s="26">
        <v>13167</v>
      </c>
      <c r="J1407" s="80">
        <v>-1406.49</v>
      </c>
      <c r="K1407" s="26">
        <f t="shared" si="311"/>
        <v>34009.93</v>
      </c>
      <c r="L1407" s="27">
        <f t="shared" si="300"/>
        <v>1.97847511006344</v>
      </c>
      <c r="M1407" s="75">
        <v>0.635416666666667</v>
      </c>
      <c r="N1407" s="26">
        <v>87736.7</v>
      </c>
      <c r="O1407" s="26">
        <v>39258.95</v>
      </c>
      <c r="P1407" s="26">
        <v>14349.9</v>
      </c>
      <c r="Q1407" s="26">
        <v>23258</v>
      </c>
      <c r="R1407" s="26">
        <v>12257.6</v>
      </c>
      <c r="S1407" s="26">
        <v>-1387.75</v>
      </c>
      <c r="T1407" s="26">
        <f t="shared" si="301"/>
        <v>31730.49</v>
      </c>
      <c r="U1407" s="27">
        <f t="shared" si="302"/>
        <v>1.55576965717614</v>
      </c>
      <c r="V1407" s="26">
        <f>INDEX(检修、备用和必开!B:B,MATCH(统调负荷!$C1407,检修、备用和必开!$A:$A,0))</f>
        <v>26224.6</v>
      </c>
      <c r="W1407" s="26">
        <f>INDEX(检修、备用和必开!C:C,MATCH(统调负荷!$C1407,检修、备用和必开!$A:$A,0))</f>
        <v>0</v>
      </c>
      <c r="X1407" s="26">
        <f>INDEX(检修、备用和必开!D:D,MATCH(统调负荷!$C1407,检修、备用和必开!$A:$A,0))</f>
        <v>11520</v>
      </c>
      <c r="Y1407" s="26">
        <f>INDEX(检修、备用和必开!E:E,MATCH(统调负荷!$C1407,检修、备用和必开!$A:$A,0))</f>
        <v>7528.46</v>
      </c>
      <c r="Z1407" s="26">
        <f>INDEX(检修、备用和必开!F:F,MATCH(统调负荷!$C1407,检修、备用和必开!$A:$A,0))</f>
        <v>980</v>
      </c>
      <c r="AA1407" s="26">
        <f t="shared" si="303"/>
        <v>67287.8</v>
      </c>
      <c r="AB1407" s="26">
        <v>326.04</v>
      </c>
      <c r="AC1407" s="26">
        <v>302.66</v>
      </c>
      <c r="AD1407" s="76">
        <f t="shared" si="304"/>
        <v>45672.6354166667</v>
      </c>
      <c r="AE1407" s="27">
        <f t="shared" si="305"/>
        <v>-2688.3</v>
      </c>
      <c r="AF1407" s="27">
        <f t="shared" si="306"/>
        <v>-2279.44</v>
      </c>
      <c r="AG1407" s="27">
        <f t="shared" si="307"/>
        <v>577.9</v>
      </c>
      <c r="AH1407" s="27">
        <f t="shared" si="308"/>
        <v>-96.0999999999985</v>
      </c>
      <c r="AI1407" s="27">
        <f t="shared" si="309"/>
        <v>-909.4</v>
      </c>
      <c r="AJ1407" s="27">
        <f t="shared" si="310"/>
        <v>18.74</v>
      </c>
      <c r="AK1407" s="26">
        <f>INDEX(检修、备用和必开!I:I,MATCH(统调负荷!$C1407,检修、备用和必开!$A:$A,0))</f>
        <v>6678.65591098749</v>
      </c>
    </row>
    <row r="1408" ht="13.8" spans="1:37">
      <c r="A1408" s="26">
        <f t="shared" si="298"/>
        <v>3</v>
      </c>
      <c r="B1408" s="26">
        <f t="shared" si="299"/>
        <v>15</v>
      </c>
      <c r="C1408" t="s">
        <v>36</v>
      </c>
      <c r="D1408" s="75">
        <v>0.645833333333333</v>
      </c>
      <c r="E1408" s="26">
        <v>91275</v>
      </c>
      <c r="F1408" s="26">
        <v>42928.3</v>
      </c>
      <c r="G1408" s="80">
        <v>13744</v>
      </c>
      <c r="H1408" s="26">
        <v>23331.4</v>
      </c>
      <c r="I1408" s="26">
        <v>12678</v>
      </c>
      <c r="J1408" s="80">
        <v>-1406.7</v>
      </c>
      <c r="K1408" s="26">
        <f t="shared" si="311"/>
        <v>35399.84</v>
      </c>
      <c r="L1408" s="27">
        <f t="shared" si="300"/>
        <v>1.90079390189334</v>
      </c>
      <c r="M1408" s="75">
        <v>0.645833333333333</v>
      </c>
      <c r="N1408" s="26">
        <v>88901</v>
      </c>
      <c r="O1408" s="26">
        <v>40630.97</v>
      </c>
      <c r="P1408" s="26">
        <v>14603.7</v>
      </c>
      <c r="Q1408" s="26">
        <v>23382.7</v>
      </c>
      <c r="R1408" s="26">
        <v>11635.4</v>
      </c>
      <c r="S1408" s="26">
        <v>-1351.77</v>
      </c>
      <c r="T1408" s="26">
        <f t="shared" si="301"/>
        <v>33102.51</v>
      </c>
      <c r="U1408" s="27">
        <f t="shared" si="302"/>
        <v>1.50793400012684</v>
      </c>
      <c r="V1408" s="26">
        <f>INDEX(检修、备用和必开!B:B,MATCH(统调负荷!$C1408,检修、备用和必开!$A:$A,0))</f>
        <v>26224.6</v>
      </c>
      <c r="W1408" s="26">
        <f>INDEX(检修、备用和必开!C:C,MATCH(统调负荷!$C1408,检修、备用和必开!$A:$A,0))</f>
        <v>0</v>
      </c>
      <c r="X1408" s="26">
        <f>INDEX(检修、备用和必开!D:D,MATCH(统调负荷!$C1408,检修、备用和必开!$A:$A,0))</f>
        <v>11520</v>
      </c>
      <c r="Y1408" s="26">
        <f>INDEX(检修、备用和必开!E:E,MATCH(统调负荷!$C1408,检修、备用和必开!$A:$A,0))</f>
        <v>7528.46</v>
      </c>
      <c r="Z1408" s="26">
        <f>INDEX(检修、备用和必开!F:F,MATCH(统调负荷!$C1408,检修、备用和必开!$A:$A,0))</f>
        <v>980</v>
      </c>
      <c r="AA1408" s="26">
        <f t="shared" si="303"/>
        <v>67287.8</v>
      </c>
      <c r="AB1408" s="26">
        <v>328.29</v>
      </c>
      <c r="AC1408" s="26">
        <v>307.75</v>
      </c>
      <c r="AD1408" s="76">
        <f t="shared" si="304"/>
        <v>45672.6458333333</v>
      </c>
      <c r="AE1408" s="27">
        <f t="shared" si="305"/>
        <v>-2374</v>
      </c>
      <c r="AF1408" s="27">
        <f t="shared" si="306"/>
        <v>-2297.33</v>
      </c>
      <c r="AG1408" s="27">
        <f t="shared" si="307"/>
        <v>859.700000000001</v>
      </c>
      <c r="AH1408" s="27">
        <f t="shared" si="308"/>
        <v>51.2999999999993</v>
      </c>
      <c r="AI1408" s="27">
        <f t="shared" si="309"/>
        <v>-1042.6</v>
      </c>
      <c r="AJ1408" s="27">
        <f t="shared" si="310"/>
        <v>54.9300000000001</v>
      </c>
      <c r="AK1408" s="26">
        <f>INDEX(检修、备用和必开!I:I,MATCH(统调负荷!$C1408,检修、备用和必开!$A:$A,0))</f>
        <v>6678.65591098749</v>
      </c>
    </row>
    <row r="1409" ht="13.8" spans="1:37">
      <c r="A1409" s="26">
        <f t="shared" si="298"/>
        <v>3</v>
      </c>
      <c r="B1409" s="26">
        <f t="shared" si="299"/>
        <v>15</v>
      </c>
      <c r="C1409" t="s">
        <v>36</v>
      </c>
      <c r="D1409" s="75">
        <v>0.65625</v>
      </c>
      <c r="E1409" s="26">
        <v>92630</v>
      </c>
      <c r="F1409" s="26">
        <v>44657.89</v>
      </c>
      <c r="G1409" s="80">
        <v>13825</v>
      </c>
      <c r="H1409" s="26">
        <v>23421.8</v>
      </c>
      <c r="I1409" s="26">
        <v>12132</v>
      </c>
      <c r="J1409" s="80">
        <v>-1406.69</v>
      </c>
      <c r="K1409" s="26">
        <f t="shared" si="311"/>
        <v>37129.43</v>
      </c>
      <c r="L1409" s="27">
        <f t="shared" si="300"/>
        <v>1.81224974366695</v>
      </c>
      <c r="M1409" s="75">
        <v>0.65625</v>
      </c>
      <c r="N1409" s="26">
        <v>90145</v>
      </c>
      <c r="O1409" s="26">
        <v>42057.44</v>
      </c>
      <c r="P1409" s="26">
        <v>14913.7</v>
      </c>
      <c r="Q1409" s="26">
        <v>23343</v>
      </c>
      <c r="R1409" s="26">
        <v>11271.1</v>
      </c>
      <c r="S1409" s="26">
        <v>-1440.24</v>
      </c>
      <c r="T1409" s="26">
        <f t="shared" si="301"/>
        <v>34528.98</v>
      </c>
      <c r="U1409" s="27">
        <f t="shared" si="302"/>
        <v>1.46122237669542</v>
      </c>
      <c r="V1409" s="26">
        <f>INDEX(检修、备用和必开!B:B,MATCH(统调负荷!$C1409,检修、备用和必开!$A:$A,0))</f>
        <v>26224.6</v>
      </c>
      <c r="W1409" s="26">
        <f>INDEX(检修、备用和必开!C:C,MATCH(统调负荷!$C1409,检修、备用和必开!$A:$A,0))</f>
        <v>0</v>
      </c>
      <c r="X1409" s="26">
        <f>INDEX(检修、备用和必开!D:D,MATCH(统调负荷!$C1409,检修、备用和必开!$A:$A,0))</f>
        <v>11520</v>
      </c>
      <c r="Y1409" s="26">
        <f>INDEX(检修、备用和必开!E:E,MATCH(统调负荷!$C1409,检修、备用和必开!$A:$A,0))</f>
        <v>7528.46</v>
      </c>
      <c r="Z1409" s="26">
        <f>INDEX(检修、备用和必开!F:F,MATCH(统调负荷!$C1409,检修、备用和必开!$A:$A,0))</f>
        <v>980</v>
      </c>
      <c r="AA1409" s="26">
        <f t="shared" si="303"/>
        <v>67287.8</v>
      </c>
      <c r="AB1409" s="26">
        <v>335.18</v>
      </c>
      <c r="AC1409" s="26">
        <v>319.96</v>
      </c>
      <c r="AD1409" s="76">
        <f t="shared" si="304"/>
        <v>45672.65625</v>
      </c>
      <c r="AE1409" s="27">
        <f t="shared" si="305"/>
        <v>-2485</v>
      </c>
      <c r="AF1409" s="27">
        <f t="shared" si="306"/>
        <v>-2600.45</v>
      </c>
      <c r="AG1409" s="27">
        <f t="shared" si="307"/>
        <v>1088.7</v>
      </c>
      <c r="AH1409" s="27">
        <f t="shared" si="308"/>
        <v>-78.7999999999993</v>
      </c>
      <c r="AI1409" s="27">
        <f t="shared" si="309"/>
        <v>-860.9</v>
      </c>
      <c r="AJ1409" s="27">
        <f t="shared" si="310"/>
        <v>-33.55</v>
      </c>
      <c r="AK1409" s="26">
        <f>INDEX(检修、备用和必开!I:I,MATCH(统调负荷!$C1409,检修、备用和必开!$A:$A,0))</f>
        <v>6678.65591098749</v>
      </c>
    </row>
    <row r="1410" ht="13.8" spans="1:37">
      <c r="A1410" s="26">
        <f t="shared" si="298"/>
        <v>3</v>
      </c>
      <c r="B1410" s="26">
        <f t="shared" si="299"/>
        <v>16</v>
      </c>
      <c r="C1410" t="s">
        <v>36</v>
      </c>
      <c r="D1410" s="75">
        <v>0.666666666666667</v>
      </c>
      <c r="E1410" s="26">
        <v>94040</v>
      </c>
      <c r="F1410" s="26">
        <v>46914.6</v>
      </c>
      <c r="G1410" s="80">
        <v>13722</v>
      </c>
      <c r="H1410" s="26">
        <v>23243.9</v>
      </c>
      <c r="I1410" s="26">
        <v>11566</v>
      </c>
      <c r="J1410" s="80">
        <v>-1406.5</v>
      </c>
      <c r="K1410" s="26">
        <f t="shared" si="311"/>
        <v>39386.14</v>
      </c>
      <c r="L1410" s="27">
        <f t="shared" si="300"/>
        <v>1.70841316259984</v>
      </c>
      <c r="M1410" s="75">
        <v>0.666666666666667</v>
      </c>
      <c r="N1410" s="26">
        <v>91466</v>
      </c>
      <c r="O1410" s="26">
        <v>44103.58</v>
      </c>
      <c r="P1410" s="26">
        <v>15036.1</v>
      </c>
      <c r="Q1410" s="26">
        <v>22969.2</v>
      </c>
      <c r="R1410" s="26">
        <v>10734.2</v>
      </c>
      <c r="S1410" s="26">
        <v>-1377.08</v>
      </c>
      <c r="T1410" s="26">
        <f t="shared" si="301"/>
        <v>36575.12</v>
      </c>
      <c r="U1410" s="27">
        <f t="shared" si="302"/>
        <v>1.39905670263428</v>
      </c>
      <c r="V1410" s="26">
        <f>INDEX(检修、备用和必开!B:B,MATCH(统调负荷!$C1410,检修、备用和必开!$A:$A,0))</f>
        <v>26224.6</v>
      </c>
      <c r="W1410" s="26">
        <f>INDEX(检修、备用和必开!C:C,MATCH(统调负荷!$C1410,检修、备用和必开!$A:$A,0))</f>
        <v>0</v>
      </c>
      <c r="X1410" s="26">
        <f>INDEX(检修、备用和必开!D:D,MATCH(统调负荷!$C1410,检修、备用和必开!$A:$A,0))</f>
        <v>11520</v>
      </c>
      <c r="Y1410" s="26">
        <f>INDEX(检修、备用和必开!E:E,MATCH(统调负荷!$C1410,检修、备用和必开!$A:$A,0))</f>
        <v>7528.46</v>
      </c>
      <c r="Z1410" s="26">
        <f>INDEX(检修、备用和必开!F:F,MATCH(统调负荷!$C1410,检修、备用和必开!$A:$A,0))</f>
        <v>980</v>
      </c>
      <c r="AA1410" s="26">
        <f t="shared" si="303"/>
        <v>67287.8</v>
      </c>
      <c r="AB1410" s="26">
        <v>351.94</v>
      </c>
      <c r="AC1410" s="26">
        <v>321.54</v>
      </c>
      <c r="AD1410" s="76">
        <f t="shared" si="304"/>
        <v>45672.6666666667</v>
      </c>
      <c r="AE1410" s="27">
        <f t="shared" si="305"/>
        <v>-2574</v>
      </c>
      <c r="AF1410" s="27">
        <f t="shared" si="306"/>
        <v>-2811.02</v>
      </c>
      <c r="AG1410" s="27">
        <f t="shared" si="307"/>
        <v>1314.1</v>
      </c>
      <c r="AH1410" s="27">
        <f t="shared" si="308"/>
        <v>-274.700000000001</v>
      </c>
      <c r="AI1410" s="27">
        <f t="shared" si="309"/>
        <v>-831.799999999999</v>
      </c>
      <c r="AJ1410" s="27">
        <f t="shared" si="310"/>
        <v>29.4200000000001</v>
      </c>
      <c r="AK1410" s="26">
        <f>INDEX(检修、备用和必开!I:I,MATCH(统调负荷!$C1410,检修、备用和必开!$A:$A,0))</f>
        <v>6678.65591098749</v>
      </c>
    </row>
    <row r="1411" ht="13.8" spans="1:37">
      <c r="A1411" s="26">
        <f t="shared" ref="A1411:A1474" si="312">WEEKDAY(C1411,2)</f>
        <v>3</v>
      </c>
      <c r="B1411" s="26">
        <f t="shared" ref="B1411:B1474" si="313">HOUR(D1411)</f>
        <v>16</v>
      </c>
      <c r="C1411" t="s">
        <v>36</v>
      </c>
      <c r="D1411" s="75">
        <v>0.677083333333333</v>
      </c>
      <c r="E1411" s="26">
        <v>95510</v>
      </c>
      <c r="F1411" s="26">
        <v>48178.69</v>
      </c>
      <c r="G1411" s="80">
        <v>14326</v>
      </c>
      <c r="H1411" s="26">
        <v>23414</v>
      </c>
      <c r="I1411" s="26">
        <v>10998</v>
      </c>
      <c r="J1411" s="80">
        <v>-1406.69</v>
      </c>
      <c r="K1411" s="26">
        <f t="shared" si="311"/>
        <v>40650.23</v>
      </c>
      <c r="L1411" s="27">
        <f t="shared" ref="L1411:L1474" si="314">AA1411/(K1411+W1411)</f>
        <v>1.65528706725645</v>
      </c>
      <c r="M1411" s="75">
        <v>0.677083333333333</v>
      </c>
      <c r="N1411" s="26">
        <v>93629.2</v>
      </c>
      <c r="O1411" s="26">
        <v>45844.59</v>
      </c>
      <c r="P1411" s="26">
        <v>15340.3</v>
      </c>
      <c r="Q1411" s="26">
        <v>23395</v>
      </c>
      <c r="R1411" s="26">
        <v>10385.4</v>
      </c>
      <c r="S1411" s="26">
        <v>-1336.09</v>
      </c>
      <c r="T1411" s="26">
        <f t="shared" ref="T1411:T1474" si="315">O1411-Y1411</f>
        <v>38316.13</v>
      </c>
      <c r="U1411" s="27">
        <f t="shared" ref="U1411:U1474" si="316">AA1411/(T1411+X1411)</f>
        <v>1.35018108348301</v>
      </c>
      <c r="V1411" s="26">
        <f>INDEX(检修、备用和必开!B:B,MATCH(统调负荷!$C1411,检修、备用和必开!$A:$A,0))</f>
        <v>26224.6</v>
      </c>
      <c r="W1411" s="26">
        <f>INDEX(检修、备用和必开!C:C,MATCH(统调负荷!$C1411,检修、备用和必开!$A:$A,0))</f>
        <v>0</v>
      </c>
      <c r="X1411" s="26">
        <f>INDEX(检修、备用和必开!D:D,MATCH(统调负荷!$C1411,检修、备用和必开!$A:$A,0))</f>
        <v>11520</v>
      </c>
      <c r="Y1411" s="26">
        <f>INDEX(检修、备用和必开!E:E,MATCH(统调负荷!$C1411,检修、备用和必开!$A:$A,0))</f>
        <v>7528.46</v>
      </c>
      <c r="Z1411" s="26">
        <f>INDEX(检修、备用和必开!F:F,MATCH(统调负荷!$C1411,检修、备用和必开!$A:$A,0))</f>
        <v>980</v>
      </c>
      <c r="AA1411" s="26">
        <f t="shared" ref="AA1411:AA1474" si="317">94492.4-V1411-Z1411</f>
        <v>67287.8</v>
      </c>
      <c r="AB1411" s="26">
        <v>357.13</v>
      </c>
      <c r="AC1411" s="26">
        <v>339.26</v>
      </c>
      <c r="AD1411" s="76">
        <f t="shared" ref="AD1411:AD1474" si="318">C1411+D1411</f>
        <v>45672.6770833333</v>
      </c>
      <c r="AE1411" s="27">
        <f t="shared" ref="AE1411:AE1474" si="319">N1411-E1411</f>
        <v>-1880.8</v>
      </c>
      <c r="AF1411" s="27">
        <f t="shared" ref="AF1411:AF1474" si="320">O1411-F1411</f>
        <v>-2334.10000000001</v>
      </c>
      <c r="AG1411" s="27">
        <f t="shared" ref="AG1411:AG1474" si="321">P1411-G1411</f>
        <v>1014.3</v>
      </c>
      <c r="AH1411" s="27">
        <f t="shared" ref="AH1411:AH1474" si="322">Q1411-H1411</f>
        <v>-19</v>
      </c>
      <c r="AI1411" s="27">
        <f t="shared" ref="AI1411:AI1474" si="323">R1411-I1411</f>
        <v>-612.6</v>
      </c>
      <c r="AJ1411" s="27">
        <f t="shared" ref="AJ1411:AJ1474" si="324">S1411-J1411</f>
        <v>70.6000000000001</v>
      </c>
      <c r="AK1411" s="26">
        <f>INDEX(检修、备用和必开!I:I,MATCH(统调负荷!$C1411,检修、备用和必开!$A:$A,0))</f>
        <v>6678.65591098749</v>
      </c>
    </row>
    <row r="1412" ht="13.8" spans="1:37">
      <c r="A1412" s="26">
        <f t="shared" si="312"/>
        <v>3</v>
      </c>
      <c r="B1412" s="26">
        <f t="shared" si="313"/>
        <v>16</v>
      </c>
      <c r="C1412" t="s">
        <v>36</v>
      </c>
      <c r="D1412" s="75">
        <v>0.6875</v>
      </c>
      <c r="E1412" s="26">
        <v>96865</v>
      </c>
      <c r="F1412" s="26">
        <v>50060.4</v>
      </c>
      <c r="G1412" s="80">
        <v>14607</v>
      </c>
      <c r="H1412" s="26">
        <v>23183.3</v>
      </c>
      <c r="I1412" s="26">
        <v>10421</v>
      </c>
      <c r="J1412" s="80">
        <v>-1406.7</v>
      </c>
      <c r="K1412" s="26">
        <f t="shared" si="311"/>
        <v>42531.94</v>
      </c>
      <c r="L1412" s="27">
        <f t="shared" si="314"/>
        <v>1.58205339328514</v>
      </c>
      <c r="M1412" s="75">
        <v>0.6875</v>
      </c>
      <c r="N1412" s="26">
        <v>94739.8</v>
      </c>
      <c r="O1412" s="26">
        <v>47219.28</v>
      </c>
      <c r="P1412" s="26">
        <v>15877.3</v>
      </c>
      <c r="Q1412" s="26">
        <v>23118.1</v>
      </c>
      <c r="R1412" s="26">
        <v>9910.89</v>
      </c>
      <c r="S1412" s="26">
        <v>-1385.77</v>
      </c>
      <c r="T1412" s="26">
        <f t="shared" si="315"/>
        <v>39690.82</v>
      </c>
      <c r="U1412" s="27">
        <f t="shared" si="316"/>
        <v>1.3139371718711</v>
      </c>
      <c r="V1412" s="26">
        <f>INDEX(检修、备用和必开!B:B,MATCH(统调负荷!$C1412,检修、备用和必开!$A:$A,0))</f>
        <v>26224.6</v>
      </c>
      <c r="W1412" s="26">
        <f>INDEX(检修、备用和必开!C:C,MATCH(统调负荷!$C1412,检修、备用和必开!$A:$A,0))</f>
        <v>0</v>
      </c>
      <c r="X1412" s="26">
        <f>INDEX(检修、备用和必开!D:D,MATCH(统调负荷!$C1412,检修、备用和必开!$A:$A,0))</f>
        <v>11520</v>
      </c>
      <c r="Y1412" s="26">
        <f>INDEX(检修、备用和必开!E:E,MATCH(统调负荷!$C1412,检修、备用和必开!$A:$A,0))</f>
        <v>7528.46</v>
      </c>
      <c r="Z1412" s="26">
        <f>INDEX(检修、备用和必开!F:F,MATCH(统调负荷!$C1412,检修、备用和必开!$A:$A,0))</f>
        <v>980</v>
      </c>
      <c r="AA1412" s="26">
        <f t="shared" si="317"/>
        <v>67287.8</v>
      </c>
      <c r="AB1412" s="26">
        <v>373.7</v>
      </c>
      <c r="AC1412" s="26">
        <v>350.71</v>
      </c>
      <c r="AD1412" s="76">
        <f t="shared" si="318"/>
        <v>45672.6875</v>
      </c>
      <c r="AE1412" s="27">
        <f t="shared" si="319"/>
        <v>-2125.2</v>
      </c>
      <c r="AF1412" s="27">
        <f t="shared" si="320"/>
        <v>-2841.12</v>
      </c>
      <c r="AG1412" s="27">
        <f t="shared" si="321"/>
        <v>1270.3</v>
      </c>
      <c r="AH1412" s="27">
        <f t="shared" si="322"/>
        <v>-65.2000000000007</v>
      </c>
      <c r="AI1412" s="27">
        <f t="shared" si="323"/>
        <v>-510.110000000001</v>
      </c>
      <c r="AJ1412" s="27">
        <f t="shared" si="324"/>
        <v>20.9300000000001</v>
      </c>
      <c r="AK1412" s="26">
        <f>INDEX(检修、备用和必开!I:I,MATCH(统调负荷!$C1412,检修、备用和必开!$A:$A,0))</f>
        <v>6678.65591098749</v>
      </c>
    </row>
    <row r="1413" ht="13.8" spans="1:37">
      <c r="A1413" s="26">
        <f t="shared" si="312"/>
        <v>3</v>
      </c>
      <c r="B1413" s="26">
        <f t="shared" si="313"/>
        <v>16</v>
      </c>
      <c r="C1413" t="s">
        <v>36</v>
      </c>
      <c r="D1413" s="75">
        <v>0.697916666666667</v>
      </c>
      <c r="E1413" s="26">
        <v>98500</v>
      </c>
      <c r="F1413" s="26">
        <v>51146.29</v>
      </c>
      <c r="G1413" s="80">
        <v>15534</v>
      </c>
      <c r="H1413" s="26">
        <v>23398.2</v>
      </c>
      <c r="I1413" s="26">
        <v>9828</v>
      </c>
      <c r="J1413" s="80">
        <v>-1406.49</v>
      </c>
      <c r="K1413" s="26">
        <f t="shared" si="311"/>
        <v>43617.83</v>
      </c>
      <c r="L1413" s="27">
        <f t="shared" si="314"/>
        <v>1.54266729912974</v>
      </c>
      <c r="M1413" s="75">
        <v>0.697916666666667</v>
      </c>
      <c r="N1413" s="26">
        <v>96483.4</v>
      </c>
      <c r="O1413" s="26">
        <v>48673.75</v>
      </c>
      <c r="P1413" s="26">
        <v>16037.2</v>
      </c>
      <c r="Q1413" s="26">
        <v>23532.6</v>
      </c>
      <c r="R1413" s="26">
        <v>9652.77</v>
      </c>
      <c r="S1413" s="26">
        <v>-1412.92</v>
      </c>
      <c r="T1413" s="26">
        <f t="shared" si="315"/>
        <v>41145.29</v>
      </c>
      <c r="U1413" s="27">
        <f t="shared" si="316"/>
        <v>1.27764985249298</v>
      </c>
      <c r="V1413" s="26">
        <f>INDEX(检修、备用和必开!B:B,MATCH(统调负荷!$C1413,检修、备用和必开!$A:$A,0))</f>
        <v>26224.6</v>
      </c>
      <c r="W1413" s="26">
        <f>INDEX(检修、备用和必开!C:C,MATCH(统调负荷!$C1413,检修、备用和必开!$A:$A,0))</f>
        <v>0</v>
      </c>
      <c r="X1413" s="26">
        <f>INDEX(检修、备用和必开!D:D,MATCH(统调负荷!$C1413,检修、备用和必开!$A:$A,0))</f>
        <v>11520</v>
      </c>
      <c r="Y1413" s="26">
        <f>INDEX(检修、备用和必开!E:E,MATCH(统调负荷!$C1413,检修、备用和必开!$A:$A,0))</f>
        <v>7528.46</v>
      </c>
      <c r="Z1413" s="26">
        <f>INDEX(检修、备用和必开!F:F,MATCH(统调负荷!$C1413,检修、备用和必开!$A:$A,0))</f>
        <v>980</v>
      </c>
      <c r="AA1413" s="26">
        <f t="shared" si="317"/>
        <v>67287.8</v>
      </c>
      <c r="AB1413" s="26">
        <v>378.01</v>
      </c>
      <c r="AC1413" s="26">
        <v>362.49</v>
      </c>
      <c r="AD1413" s="76">
        <f t="shared" si="318"/>
        <v>45672.6979166667</v>
      </c>
      <c r="AE1413" s="27">
        <f t="shared" si="319"/>
        <v>-2016.60000000001</v>
      </c>
      <c r="AF1413" s="27">
        <f t="shared" si="320"/>
        <v>-2472.54</v>
      </c>
      <c r="AG1413" s="27">
        <f t="shared" si="321"/>
        <v>503.200000000001</v>
      </c>
      <c r="AH1413" s="27">
        <f t="shared" si="322"/>
        <v>134.399999999998</v>
      </c>
      <c r="AI1413" s="27">
        <f t="shared" si="323"/>
        <v>-175.23</v>
      </c>
      <c r="AJ1413" s="27">
        <f t="shared" si="324"/>
        <v>-6.43000000000006</v>
      </c>
      <c r="AK1413" s="26">
        <f>INDEX(检修、备用和必开!I:I,MATCH(统调负荷!$C1413,检修、备用和必开!$A:$A,0))</f>
        <v>6678.65591098749</v>
      </c>
    </row>
    <row r="1414" ht="13.8" spans="1:37">
      <c r="A1414" s="26">
        <f t="shared" si="312"/>
        <v>3</v>
      </c>
      <c r="B1414" s="26">
        <f t="shared" si="313"/>
        <v>17</v>
      </c>
      <c r="C1414" t="s">
        <v>36</v>
      </c>
      <c r="D1414" s="75">
        <v>0.708333333333333</v>
      </c>
      <c r="E1414" s="26">
        <v>100195</v>
      </c>
      <c r="F1414" s="26">
        <v>52989.2</v>
      </c>
      <c r="G1414" s="80">
        <v>16091</v>
      </c>
      <c r="H1414" s="26">
        <v>23276.5</v>
      </c>
      <c r="I1414" s="26">
        <v>9245</v>
      </c>
      <c r="J1414" s="80">
        <v>-1406.7</v>
      </c>
      <c r="K1414" s="26">
        <f t="shared" si="311"/>
        <v>45460.74</v>
      </c>
      <c r="L1414" s="27">
        <f t="shared" si="314"/>
        <v>1.48012988789888</v>
      </c>
      <c r="M1414" s="75">
        <v>0.708333333333333</v>
      </c>
      <c r="N1414" s="26">
        <v>97753.5</v>
      </c>
      <c r="O1414" s="26">
        <v>50071.34</v>
      </c>
      <c r="P1414" s="26">
        <v>16830</v>
      </c>
      <c r="Q1414" s="26">
        <v>23148.2</v>
      </c>
      <c r="R1414" s="26">
        <v>9196.97</v>
      </c>
      <c r="S1414" s="26">
        <v>-1493.01</v>
      </c>
      <c r="T1414" s="26">
        <f t="shared" si="315"/>
        <v>42542.88</v>
      </c>
      <c r="U1414" s="27">
        <f t="shared" si="316"/>
        <v>1.24462107827034</v>
      </c>
      <c r="V1414" s="26">
        <f>INDEX(检修、备用和必开!B:B,MATCH(统调负荷!$C1414,检修、备用和必开!$A:$A,0))</f>
        <v>26224.6</v>
      </c>
      <c r="W1414" s="26">
        <f>INDEX(检修、备用和必开!C:C,MATCH(统调负荷!$C1414,检修、备用和必开!$A:$A,0))</f>
        <v>0</v>
      </c>
      <c r="X1414" s="26">
        <f>INDEX(检修、备用和必开!D:D,MATCH(统调负荷!$C1414,检修、备用和必开!$A:$A,0))</f>
        <v>11520</v>
      </c>
      <c r="Y1414" s="26">
        <f>INDEX(检修、备用和必开!E:E,MATCH(统调负荷!$C1414,检修、备用和必开!$A:$A,0))</f>
        <v>7528.46</v>
      </c>
      <c r="Z1414" s="26">
        <f>INDEX(检修、备用和必开!F:F,MATCH(统调负荷!$C1414,检修、备用和必开!$A:$A,0))</f>
        <v>980</v>
      </c>
      <c r="AA1414" s="26">
        <f t="shared" si="317"/>
        <v>67287.8</v>
      </c>
      <c r="AB1414" s="26">
        <v>407.31</v>
      </c>
      <c r="AC1414" s="26">
        <v>383.48</v>
      </c>
      <c r="AD1414" s="76">
        <f t="shared" si="318"/>
        <v>45672.7083333333</v>
      </c>
      <c r="AE1414" s="27">
        <f t="shared" si="319"/>
        <v>-2441.5</v>
      </c>
      <c r="AF1414" s="27">
        <f t="shared" si="320"/>
        <v>-2917.86</v>
      </c>
      <c r="AG1414" s="27">
        <f t="shared" si="321"/>
        <v>739</v>
      </c>
      <c r="AH1414" s="27">
        <f t="shared" si="322"/>
        <v>-128.299999999999</v>
      </c>
      <c r="AI1414" s="27">
        <f t="shared" si="323"/>
        <v>-48.0300000000007</v>
      </c>
      <c r="AJ1414" s="27">
        <f t="shared" si="324"/>
        <v>-86.3099999999999</v>
      </c>
      <c r="AK1414" s="26">
        <f>INDEX(检修、备用和必开!I:I,MATCH(统调负荷!$C1414,检修、备用和必开!$A:$A,0))</f>
        <v>6678.65591098749</v>
      </c>
    </row>
    <row r="1415" ht="13.8" spans="1:37">
      <c r="A1415" s="26">
        <f t="shared" si="312"/>
        <v>3</v>
      </c>
      <c r="B1415" s="26">
        <f t="shared" si="313"/>
        <v>17</v>
      </c>
      <c r="C1415" t="s">
        <v>36</v>
      </c>
      <c r="D1415" s="75">
        <v>0.71875</v>
      </c>
      <c r="E1415" s="26">
        <v>101325</v>
      </c>
      <c r="F1415" s="26">
        <v>53676.5</v>
      </c>
      <c r="G1415" s="80">
        <v>17064</v>
      </c>
      <c r="H1415" s="26">
        <v>23295.2</v>
      </c>
      <c r="I1415" s="26">
        <v>8696</v>
      </c>
      <c r="J1415" s="80">
        <v>-1406.7</v>
      </c>
      <c r="K1415" s="26">
        <f t="shared" si="311"/>
        <v>46148.04</v>
      </c>
      <c r="L1415" s="27">
        <f t="shared" si="314"/>
        <v>1.45808576052201</v>
      </c>
      <c r="M1415" s="75">
        <v>0.71875</v>
      </c>
      <c r="N1415" s="26">
        <v>98836.8</v>
      </c>
      <c r="O1415" s="26">
        <v>50834.48</v>
      </c>
      <c r="P1415" s="26">
        <v>17032</v>
      </c>
      <c r="Q1415" s="26">
        <v>23564</v>
      </c>
      <c r="R1415" s="26">
        <v>8741.1</v>
      </c>
      <c r="S1415" s="26">
        <v>-1334.78</v>
      </c>
      <c r="T1415" s="26">
        <f t="shared" si="315"/>
        <v>43306.02</v>
      </c>
      <c r="U1415" s="27">
        <f t="shared" si="316"/>
        <v>1.22729682001356</v>
      </c>
      <c r="V1415" s="26">
        <f>INDEX(检修、备用和必开!B:B,MATCH(统调负荷!$C1415,检修、备用和必开!$A:$A,0))</f>
        <v>26224.6</v>
      </c>
      <c r="W1415" s="26">
        <f>INDEX(检修、备用和必开!C:C,MATCH(统调负荷!$C1415,检修、备用和必开!$A:$A,0))</f>
        <v>0</v>
      </c>
      <c r="X1415" s="26">
        <f>INDEX(检修、备用和必开!D:D,MATCH(统调负荷!$C1415,检修、备用和必开!$A:$A,0))</f>
        <v>11520</v>
      </c>
      <c r="Y1415" s="26">
        <f>INDEX(检修、备用和必开!E:E,MATCH(统调负荷!$C1415,检修、备用和必开!$A:$A,0))</f>
        <v>7528.46</v>
      </c>
      <c r="Z1415" s="26">
        <f>INDEX(检修、备用和必开!F:F,MATCH(统调负荷!$C1415,检修、备用和必开!$A:$A,0))</f>
        <v>980</v>
      </c>
      <c r="AA1415" s="26">
        <f t="shared" si="317"/>
        <v>67287.8</v>
      </c>
      <c r="AB1415" s="26">
        <v>410.65</v>
      </c>
      <c r="AC1415" s="26">
        <v>364.33</v>
      </c>
      <c r="AD1415" s="76">
        <f t="shared" si="318"/>
        <v>45672.71875</v>
      </c>
      <c r="AE1415" s="27">
        <f t="shared" si="319"/>
        <v>-2488.2</v>
      </c>
      <c r="AF1415" s="27">
        <f t="shared" si="320"/>
        <v>-2842.02</v>
      </c>
      <c r="AG1415" s="27">
        <f t="shared" si="321"/>
        <v>-32</v>
      </c>
      <c r="AH1415" s="27">
        <f t="shared" si="322"/>
        <v>268.799999999999</v>
      </c>
      <c r="AI1415" s="27">
        <f t="shared" si="323"/>
        <v>45.1000000000004</v>
      </c>
      <c r="AJ1415" s="27">
        <f t="shared" si="324"/>
        <v>71.9200000000001</v>
      </c>
      <c r="AK1415" s="26">
        <f>INDEX(检修、备用和必开!I:I,MATCH(统调负荷!$C1415,检修、备用和必开!$A:$A,0))</f>
        <v>6678.65591098749</v>
      </c>
    </row>
    <row r="1416" ht="13.8" spans="1:37">
      <c r="A1416" s="26">
        <f t="shared" si="312"/>
        <v>3</v>
      </c>
      <c r="B1416" s="26">
        <f t="shared" si="313"/>
        <v>17</v>
      </c>
      <c r="C1416" t="s">
        <v>36</v>
      </c>
      <c r="D1416" s="75">
        <v>0.729166666666667</v>
      </c>
      <c r="E1416" s="26">
        <v>100590</v>
      </c>
      <c r="F1416" s="26">
        <v>52921.79</v>
      </c>
      <c r="G1416" s="80">
        <v>17375</v>
      </c>
      <c r="H1416" s="26">
        <v>23431.9</v>
      </c>
      <c r="I1416" s="26">
        <v>8268</v>
      </c>
      <c r="J1416" s="80">
        <v>-1406.69</v>
      </c>
      <c r="K1416" s="26">
        <f t="shared" si="311"/>
        <v>45393.33</v>
      </c>
      <c r="L1416" s="27">
        <f t="shared" si="314"/>
        <v>1.4823279102899</v>
      </c>
      <c r="M1416" s="75">
        <v>0.729166666666667</v>
      </c>
      <c r="N1416" s="26">
        <v>97922.4</v>
      </c>
      <c r="O1416" s="26">
        <v>49950.49</v>
      </c>
      <c r="P1416" s="26">
        <v>17635.3</v>
      </c>
      <c r="Q1416" s="26">
        <v>23344.4</v>
      </c>
      <c r="R1416" s="26">
        <v>8400.22</v>
      </c>
      <c r="S1416" s="26">
        <v>-1408.01</v>
      </c>
      <c r="T1416" s="26">
        <f t="shared" si="315"/>
        <v>42422.03</v>
      </c>
      <c r="U1416" s="27">
        <f t="shared" si="316"/>
        <v>1.24740948755544</v>
      </c>
      <c r="V1416" s="26">
        <f>INDEX(检修、备用和必开!B:B,MATCH(统调负荷!$C1416,检修、备用和必开!$A:$A,0))</f>
        <v>26224.6</v>
      </c>
      <c r="W1416" s="26">
        <f>INDEX(检修、备用和必开!C:C,MATCH(统调负荷!$C1416,检修、备用和必开!$A:$A,0))</f>
        <v>0</v>
      </c>
      <c r="X1416" s="26">
        <f>INDEX(检修、备用和必开!D:D,MATCH(统调负荷!$C1416,检修、备用和必开!$A:$A,0))</f>
        <v>11520</v>
      </c>
      <c r="Y1416" s="26">
        <f>INDEX(检修、备用和必开!E:E,MATCH(统调负荷!$C1416,检修、备用和必开!$A:$A,0))</f>
        <v>7528.46</v>
      </c>
      <c r="Z1416" s="26">
        <f>INDEX(检修、备用和必开!F:F,MATCH(统调负荷!$C1416,检修、备用和必开!$A:$A,0))</f>
        <v>980</v>
      </c>
      <c r="AA1416" s="26">
        <f t="shared" si="317"/>
        <v>67287.8</v>
      </c>
      <c r="AB1416" s="26">
        <v>381.58</v>
      </c>
      <c r="AC1416" s="26">
        <v>354.89</v>
      </c>
      <c r="AD1416" s="76">
        <f t="shared" si="318"/>
        <v>45672.7291666667</v>
      </c>
      <c r="AE1416" s="27">
        <f t="shared" si="319"/>
        <v>-2667.60000000001</v>
      </c>
      <c r="AF1416" s="27">
        <f t="shared" si="320"/>
        <v>-2971.3</v>
      </c>
      <c r="AG1416" s="27">
        <f t="shared" si="321"/>
        <v>260.299999999999</v>
      </c>
      <c r="AH1416" s="27">
        <f t="shared" si="322"/>
        <v>-87.5</v>
      </c>
      <c r="AI1416" s="27">
        <f t="shared" si="323"/>
        <v>132.219999999999</v>
      </c>
      <c r="AJ1416" s="27">
        <f t="shared" si="324"/>
        <v>-1.31999999999994</v>
      </c>
      <c r="AK1416" s="26">
        <f>INDEX(检修、备用和必开!I:I,MATCH(统调负荷!$C1416,检修、备用和必开!$A:$A,0))</f>
        <v>6678.65591098749</v>
      </c>
    </row>
    <row r="1417" ht="13.8" spans="1:37">
      <c r="A1417" s="26">
        <f t="shared" si="312"/>
        <v>3</v>
      </c>
      <c r="B1417" s="26">
        <f t="shared" si="313"/>
        <v>17</v>
      </c>
      <c r="C1417" t="s">
        <v>36</v>
      </c>
      <c r="D1417" s="75">
        <v>0.739583333333333</v>
      </c>
      <c r="E1417" s="26">
        <v>100815</v>
      </c>
      <c r="F1417" s="26">
        <v>52685.4</v>
      </c>
      <c r="G1417" s="80">
        <v>18027</v>
      </c>
      <c r="H1417" s="26">
        <v>23621.3</v>
      </c>
      <c r="I1417" s="26">
        <v>7888</v>
      </c>
      <c r="J1417" s="80">
        <v>-1406.7</v>
      </c>
      <c r="K1417" s="26">
        <f t="shared" si="311"/>
        <v>45156.94</v>
      </c>
      <c r="L1417" s="27">
        <f t="shared" si="314"/>
        <v>1.49008768087474</v>
      </c>
      <c r="M1417" s="75">
        <v>0.739583333333333</v>
      </c>
      <c r="N1417" s="26">
        <v>98222.1</v>
      </c>
      <c r="O1417" s="26">
        <v>50409.44</v>
      </c>
      <c r="P1417" s="26">
        <v>17445.8</v>
      </c>
      <c r="Q1417" s="26">
        <v>23412.1</v>
      </c>
      <c r="R1417" s="26">
        <v>8290.91</v>
      </c>
      <c r="S1417" s="26">
        <v>-1336.15</v>
      </c>
      <c r="T1417" s="26">
        <f t="shared" si="315"/>
        <v>42880.98</v>
      </c>
      <c r="U1417" s="27">
        <f t="shared" si="316"/>
        <v>1.23688580610129</v>
      </c>
      <c r="V1417" s="26">
        <f>INDEX(检修、备用和必开!B:B,MATCH(统调负荷!$C1417,检修、备用和必开!$A:$A,0))</f>
        <v>26224.6</v>
      </c>
      <c r="W1417" s="26">
        <f>INDEX(检修、备用和必开!C:C,MATCH(统调负荷!$C1417,检修、备用和必开!$A:$A,0))</f>
        <v>0</v>
      </c>
      <c r="X1417" s="26">
        <f>INDEX(检修、备用和必开!D:D,MATCH(统调负荷!$C1417,检修、备用和必开!$A:$A,0))</f>
        <v>11520</v>
      </c>
      <c r="Y1417" s="26">
        <f>INDEX(检修、备用和必开!E:E,MATCH(统调负荷!$C1417,检修、备用和必开!$A:$A,0))</f>
        <v>7528.46</v>
      </c>
      <c r="Z1417" s="26">
        <f>INDEX(检修、备用和必开!F:F,MATCH(统调负荷!$C1417,检修、备用和必开!$A:$A,0))</f>
        <v>980</v>
      </c>
      <c r="AA1417" s="26">
        <f t="shared" si="317"/>
        <v>67287.8</v>
      </c>
      <c r="AB1417" s="26">
        <v>376.48</v>
      </c>
      <c r="AC1417" s="26">
        <v>366.09</v>
      </c>
      <c r="AD1417" s="76">
        <f t="shared" si="318"/>
        <v>45672.7395833333</v>
      </c>
      <c r="AE1417" s="27">
        <f t="shared" si="319"/>
        <v>-2592.89999999999</v>
      </c>
      <c r="AF1417" s="27">
        <f t="shared" si="320"/>
        <v>-2275.96</v>
      </c>
      <c r="AG1417" s="27">
        <f t="shared" si="321"/>
        <v>-581.200000000001</v>
      </c>
      <c r="AH1417" s="27">
        <f t="shared" si="322"/>
        <v>-209.200000000001</v>
      </c>
      <c r="AI1417" s="27">
        <f t="shared" si="323"/>
        <v>402.91</v>
      </c>
      <c r="AJ1417" s="27">
        <f t="shared" si="324"/>
        <v>70.55</v>
      </c>
      <c r="AK1417" s="26">
        <f>INDEX(检修、备用和必开!I:I,MATCH(统调负荷!$C1417,检修、备用和必开!$A:$A,0))</f>
        <v>6678.65591098749</v>
      </c>
    </row>
    <row r="1418" ht="13.8" spans="1:37">
      <c r="A1418" s="26">
        <f t="shared" si="312"/>
        <v>3</v>
      </c>
      <c r="B1418" s="26">
        <f t="shared" si="313"/>
        <v>18</v>
      </c>
      <c r="C1418" t="s">
        <v>36</v>
      </c>
      <c r="D1418" s="75">
        <v>0.75</v>
      </c>
      <c r="E1418" s="26">
        <v>102225</v>
      </c>
      <c r="F1418" s="26">
        <v>54065.39</v>
      </c>
      <c r="G1418" s="80">
        <v>18062</v>
      </c>
      <c r="H1418" s="26">
        <v>23912.1</v>
      </c>
      <c r="I1418" s="26">
        <v>7592</v>
      </c>
      <c r="J1418" s="80">
        <v>-1406.49</v>
      </c>
      <c r="K1418" s="26">
        <f t="shared" si="311"/>
        <v>46536.93</v>
      </c>
      <c r="L1418" s="27">
        <f t="shared" si="314"/>
        <v>1.44590113701097</v>
      </c>
      <c r="M1418" s="75">
        <v>0.75</v>
      </c>
      <c r="N1418" s="26">
        <v>99691.4</v>
      </c>
      <c r="O1418" s="26">
        <v>51539.89</v>
      </c>
      <c r="P1418" s="26">
        <v>17338.3</v>
      </c>
      <c r="Q1418" s="26">
        <v>24150.8</v>
      </c>
      <c r="R1418" s="26">
        <v>8110.73</v>
      </c>
      <c r="S1418" s="26">
        <v>-1448.32</v>
      </c>
      <c r="T1418" s="26">
        <f t="shared" si="315"/>
        <v>44011.43</v>
      </c>
      <c r="U1418" s="27">
        <f t="shared" si="316"/>
        <v>1.21170659570625</v>
      </c>
      <c r="V1418" s="26">
        <f>INDEX(检修、备用和必开!B:B,MATCH(统调负荷!$C1418,检修、备用和必开!$A:$A,0))</f>
        <v>26224.6</v>
      </c>
      <c r="W1418" s="26">
        <f>INDEX(检修、备用和必开!C:C,MATCH(统调负荷!$C1418,检修、备用和必开!$A:$A,0))</f>
        <v>0</v>
      </c>
      <c r="X1418" s="26">
        <f>INDEX(检修、备用和必开!D:D,MATCH(统调负荷!$C1418,检修、备用和必开!$A:$A,0))</f>
        <v>11520</v>
      </c>
      <c r="Y1418" s="26">
        <f>INDEX(检修、备用和必开!E:E,MATCH(统调负荷!$C1418,检修、备用和必开!$A:$A,0))</f>
        <v>7528.46</v>
      </c>
      <c r="Z1418" s="26">
        <f>INDEX(检修、备用和必开!F:F,MATCH(统调负荷!$C1418,检修、备用和必开!$A:$A,0))</f>
        <v>980</v>
      </c>
      <c r="AA1418" s="26">
        <f t="shared" si="317"/>
        <v>67287.8</v>
      </c>
      <c r="AB1418" s="26">
        <v>384.62</v>
      </c>
      <c r="AC1418" s="26">
        <v>365.73</v>
      </c>
      <c r="AD1418" s="76">
        <f t="shared" si="318"/>
        <v>45672.75</v>
      </c>
      <c r="AE1418" s="27">
        <f t="shared" si="319"/>
        <v>-2533.60000000001</v>
      </c>
      <c r="AF1418" s="27">
        <f t="shared" si="320"/>
        <v>-2525.5</v>
      </c>
      <c r="AG1418" s="27">
        <f t="shared" si="321"/>
        <v>-723.700000000001</v>
      </c>
      <c r="AH1418" s="27">
        <f t="shared" si="322"/>
        <v>238.700000000001</v>
      </c>
      <c r="AI1418" s="27">
        <f t="shared" si="323"/>
        <v>518.73</v>
      </c>
      <c r="AJ1418" s="27">
        <f t="shared" si="324"/>
        <v>-41.8299999999999</v>
      </c>
      <c r="AK1418" s="26">
        <f>INDEX(检修、备用和必开!I:I,MATCH(统调负荷!$C1418,检修、备用和必开!$A:$A,0))</f>
        <v>6678.65591098749</v>
      </c>
    </row>
    <row r="1419" ht="13.8" spans="1:37">
      <c r="A1419" s="26">
        <f t="shared" si="312"/>
        <v>3</v>
      </c>
      <c r="B1419" s="26">
        <f t="shared" si="313"/>
        <v>18</v>
      </c>
      <c r="C1419" t="s">
        <v>36</v>
      </c>
      <c r="D1419" s="75">
        <v>0.760416666666667</v>
      </c>
      <c r="E1419" s="26">
        <v>104475</v>
      </c>
      <c r="F1419" s="26">
        <v>55806.4</v>
      </c>
      <c r="G1419" s="80">
        <v>18254</v>
      </c>
      <c r="H1419" s="26">
        <v>24509.3</v>
      </c>
      <c r="I1419" s="26">
        <v>7312</v>
      </c>
      <c r="J1419" s="80">
        <v>-1406.7</v>
      </c>
      <c r="K1419" s="26">
        <f t="shared" si="311"/>
        <v>48277.94</v>
      </c>
      <c r="L1419" s="27">
        <f t="shared" si="314"/>
        <v>1.39375872292811</v>
      </c>
      <c r="M1419" s="75">
        <v>0.760416666666667</v>
      </c>
      <c r="N1419" s="26">
        <v>102543</v>
      </c>
      <c r="O1419" s="26">
        <v>53707.62</v>
      </c>
      <c r="P1419" s="26">
        <v>17416.9</v>
      </c>
      <c r="Q1419" s="26">
        <v>24634.7</v>
      </c>
      <c r="R1419" s="26">
        <v>8154.37</v>
      </c>
      <c r="S1419" s="26">
        <v>-1370.59</v>
      </c>
      <c r="T1419" s="26">
        <f t="shared" si="315"/>
        <v>46179.16</v>
      </c>
      <c r="U1419" s="27">
        <f t="shared" si="316"/>
        <v>1.16618335518229</v>
      </c>
      <c r="V1419" s="26">
        <f>INDEX(检修、备用和必开!B:B,MATCH(统调负荷!$C1419,检修、备用和必开!$A:$A,0))</f>
        <v>26224.6</v>
      </c>
      <c r="W1419" s="26">
        <f>INDEX(检修、备用和必开!C:C,MATCH(统调负荷!$C1419,检修、备用和必开!$A:$A,0))</f>
        <v>0</v>
      </c>
      <c r="X1419" s="26">
        <f>INDEX(检修、备用和必开!D:D,MATCH(统调负荷!$C1419,检修、备用和必开!$A:$A,0))</f>
        <v>11520</v>
      </c>
      <c r="Y1419" s="26">
        <f>INDEX(检修、备用和必开!E:E,MATCH(统调负荷!$C1419,检修、备用和必开!$A:$A,0))</f>
        <v>7528.46</v>
      </c>
      <c r="Z1419" s="26">
        <f>INDEX(检修、备用和必开!F:F,MATCH(统调负荷!$C1419,检修、备用和必开!$A:$A,0))</f>
        <v>980</v>
      </c>
      <c r="AA1419" s="26">
        <f t="shared" si="317"/>
        <v>67287.8</v>
      </c>
      <c r="AB1419" s="26">
        <v>427.57</v>
      </c>
      <c r="AC1419" s="26">
        <v>376.73</v>
      </c>
      <c r="AD1419" s="76">
        <f t="shared" si="318"/>
        <v>45672.7604166667</v>
      </c>
      <c r="AE1419" s="27">
        <f t="shared" si="319"/>
        <v>-1932</v>
      </c>
      <c r="AF1419" s="27">
        <f t="shared" si="320"/>
        <v>-2098.78</v>
      </c>
      <c r="AG1419" s="27">
        <f t="shared" si="321"/>
        <v>-837.099999999999</v>
      </c>
      <c r="AH1419" s="27">
        <f t="shared" si="322"/>
        <v>125.400000000001</v>
      </c>
      <c r="AI1419" s="27">
        <f t="shared" si="323"/>
        <v>842.37</v>
      </c>
      <c r="AJ1419" s="27">
        <f t="shared" si="324"/>
        <v>36.1100000000001</v>
      </c>
      <c r="AK1419" s="26">
        <f>INDEX(检修、备用和必开!I:I,MATCH(统调负荷!$C1419,检修、备用和必开!$A:$A,0))</f>
        <v>6678.65591098749</v>
      </c>
    </row>
    <row r="1420" ht="13.8" spans="1:37">
      <c r="A1420" s="26">
        <f t="shared" si="312"/>
        <v>3</v>
      </c>
      <c r="B1420" s="26">
        <f t="shared" si="313"/>
        <v>18</v>
      </c>
      <c r="C1420" t="s">
        <v>36</v>
      </c>
      <c r="D1420" s="75">
        <v>0.770833333333333</v>
      </c>
      <c r="E1420" s="26">
        <v>106405</v>
      </c>
      <c r="F1420" s="26">
        <v>56872.1</v>
      </c>
      <c r="G1420" s="80">
        <v>18540</v>
      </c>
      <c r="H1420" s="26">
        <v>25149.6</v>
      </c>
      <c r="I1420" s="26">
        <v>7250</v>
      </c>
      <c r="J1420" s="80">
        <v>-1406.7</v>
      </c>
      <c r="K1420" s="26">
        <f t="shared" si="311"/>
        <v>49343.64</v>
      </c>
      <c r="L1420" s="27">
        <f t="shared" si="314"/>
        <v>1.36365699814606</v>
      </c>
      <c r="M1420" s="75">
        <v>0.770833333333333</v>
      </c>
      <c r="N1420" s="26">
        <v>103700</v>
      </c>
      <c r="O1420" s="26">
        <v>54086.99</v>
      </c>
      <c r="P1420" s="26">
        <v>18252.6</v>
      </c>
      <c r="Q1420" s="26">
        <v>24610.1</v>
      </c>
      <c r="R1420" s="26">
        <v>8153.62</v>
      </c>
      <c r="S1420" s="26">
        <v>-1403.31</v>
      </c>
      <c r="T1420" s="26">
        <f t="shared" si="315"/>
        <v>46558.53</v>
      </c>
      <c r="U1420" s="27">
        <f t="shared" si="316"/>
        <v>1.15856582458268</v>
      </c>
      <c r="V1420" s="26">
        <f>INDEX(检修、备用和必开!B:B,MATCH(统调负荷!$C1420,检修、备用和必开!$A:$A,0))</f>
        <v>26224.6</v>
      </c>
      <c r="W1420" s="26">
        <f>INDEX(检修、备用和必开!C:C,MATCH(统调负荷!$C1420,检修、备用和必开!$A:$A,0))</f>
        <v>0</v>
      </c>
      <c r="X1420" s="26">
        <f>INDEX(检修、备用和必开!D:D,MATCH(统调负荷!$C1420,检修、备用和必开!$A:$A,0))</f>
        <v>11520</v>
      </c>
      <c r="Y1420" s="26">
        <f>INDEX(检修、备用和必开!E:E,MATCH(统调负荷!$C1420,检修、备用和必开!$A:$A,0))</f>
        <v>7528.46</v>
      </c>
      <c r="Z1420" s="26">
        <f>INDEX(检修、备用和必开!F:F,MATCH(统调负荷!$C1420,检修、备用和必开!$A:$A,0))</f>
        <v>980</v>
      </c>
      <c r="AA1420" s="26">
        <f t="shared" si="317"/>
        <v>67287.8</v>
      </c>
      <c r="AB1420" s="26">
        <v>450.03</v>
      </c>
      <c r="AC1420" s="26">
        <v>380.42</v>
      </c>
      <c r="AD1420" s="76">
        <f t="shared" si="318"/>
        <v>45672.7708333333</v>
      </c>
      <c r="AE1420" s="27">
        <f t="shared" si="319"/>
        <v>-2705</v>
      </c>
      <c r="AF1420" s="27">
        <f t="shared" si="320"/>
        <v>-2785.11</v>
      </c>
      <c r="AG1420" s="27">
        <f t="shared" si="321"/>
        <v>-287.400000000001</v>
      </c>
      <c r="AH1420" s="27">
        <f t="shared" si="322"/>
        <v>-539.5</v>
      </c>
      <c r="AI1420" s="27">
        <f t="shared" si="323"/>
        <v>903.62</v>
      </c>
      <c r="AJ1420" s="27">
        <f t="shared" si="324"/>
        <v>3.3900000000001</v>
      </c>
      <c r="AK1420" s="26">
        <f>INDEX(检修、备用和必开!I:I,MATCH(统调负荷!$C1420,检修、备用和必开!$A:$A,0))</f>
        <v>6678.65591098749</v>
      </c>
    </row>
    <row r="1421" ht="13.8" spans="1:37">
      <c r="A1421" s="26">
        <f t="shared" si="312"/>
        <v>3</v>
      </c>
      <c r="B1421" s="26">
        <f t="shared" si="313"/>
        <v>18</v>
      </c>
      <c r="C1421" t="s">
        <v>36</v>
      </c>
      <c r="D1421" s="75">
        <v>0.78125</v>
      </c>
      <c r="E1421" s="26">
        <v>107600</v>
      </c>
      <c r="F1421" s="26">
        <v>57958.79</v>
      </c>
      <c r="G1421" s="80">
        <v>18540</v>
      </c>
      <c r="H1421" s="26">
        <v>25500.7</v>
      </c>
      <c r="I1421" s="26">
        <v>7007</v>
      </c>
      <c r="J1421" s="80">
        <v>-1406.49</v>
      </c>
      <c r="K1421" s="26">
        <f t="shared" si="311"/>
        <v>50430.33</v>
      </c>
      <c r="L1421" s="27">
        <f t="shared" si="314"/>
        <v>1.33427245072558</v>
      </c>
      <c r="M1421" s="75">
        <v>0.78125</v>
      </c>
      <c r="N1421" s="26">
        <v>104363</v>
      </c>
      <c r="O1421" s="26">
        <v>54524.7</v>
      </c>
      <c r="P1421" s="26">
        <v>17892.7</v>
      </c>
      <c r="Q1421" s="26">
        <v>25226.4</v>
      </c>
      <c r="R1421" s="26">
        <v>8110.42</v>
      </c>
      <c r="S1421" s="26">
        <v>-1391.22</v>
      </c>
      <c r="T1421" s="26">
        <f t="shared" si="315"/>
        <v>46996.24</v>
      </c>
      <c r="U1421" s="27">
        <f t="shared" si="316"/>
        <v>1.14989958343188</v>
      </c>
      <c r="V1421" s="26">
        <f>INDEX(检修、备用和必开!B:B,MATCH(统调负荷!$C1421,检修、备用和必开!$A:$A,0))</f>
        <v>26224.6</v>
      </c>
      <c r="W1421" s="26">
        <f>INDEX(检修、备用和必开!C:C,MATCH(统调负荷!$C1421,检修、备用和必开!$A:$A,0))</f>
        <v>0</v>
      </c>
      <c r="X1421" s="26">
        <f>INDEX(检修、备用和必开!D:D,MATCH(统调负荷!$C1421,检修、备用和必开!$A:$A,0))</f>
        <v>11520</v>
      </c>
      <c r="Y1421" s="26">
        <f>INDEX(检修、备用和必开!E:E,MATCH(统调负荷!$C1421,检修、备用和必开!$A:$A,0))</f>
        <v>7528.46</v>
      </c>
      <c r="Z1421" s="26">
        <f>INDEX(检修、备用和必开!F:F,MATCH(统调负荷!$C1421,检修、备用和必开!$A:$A,0))</f>
        <v>980</v>
      </c>
      <c r="AA1421" s="26">
        <f t="shared" si="317"/>
        <v>67287.8</v>
      </c>
      <c r="AB1421" s="26">
        <v>486.85</v>
      </c>
      <c r="AC1421" s="26">
        <v>378.59</v>
      </c>
      <c r="AD1421" s="76">
        <f t="shared" si="318"/>
        <v>45672.78125</v>
      </c>
      <c r="AE1421" s="27">
        <f t="shared" si="319"/>
        <v>-3237</v>
      </c>
      <c r="AF1421" s="27">
        <f t="shared" si="320"/>
        <v>-3434.09</v>
      </c>
      <c r="AG1421" s="27">
        <f t="shared" si="321"/>
        <v>-647.299999999999</v>
      </c>
      <c r="AH1421" s="27">
        <f t="shared" si="322"/>
        <v>-274.299999999999</v>
      </c>
      <c r="AI1421" s="27">
        <f t="shared" si="323"/>
        <v>1103.42</v>
      </c>
      <c r="AJ1421" s="27">
        <f t="shared" si="324"/>
        <v>15.27</v>
      </c>
      <c r="AK1421" s="26">
        <f>INDEX(检修、备用和必开!I:I,MATCH(统调负荷!$C1421,检修、备用和必开!$A:$A,0))</f>
        <v>6678.65591098749</v>
      </c>
    </row>
    <row r="1422" ht="13.8" spans="1:37">
      <c r="A1422" s="26">
        <f t="shared" si="312"/>
        <v>3</v>
      </c>
      <c r="B1422" s="26">
        <f t="shared" si="313"/>
        <v>19</v>
      </c>
      <c r="C1422" t="s">
        <v>36</v>
      </c>
      <c r="D1422" s="75">
        <v>0.791666666666667</v>
      </c>
      <c r="E1422" s="26">
        <v>107310</v>
      </c>
      <c r="F1422" s="26">
        <v>57453</v>
      </c>
      <c r="G1422" s="80">
        <v>18655</v>
      </c>
      <c r="H1422" s="26">
        <v>25579.7</v>
      </c>
      <c r="I1422" s="26">
        <v>7029</v>
      </c>
      <c r="J1422" s="80">
        <v>-1406.7</v>
      </c>
      <c r="K1422" s="26">
        <f t="shared" si="311"/>
        <v>49924.54</v>
      </c>
      <c r="L1422" s="27">
        <f t="shared" si="314"/>
        <v>1.34779008479597</v>
      </c>
      <c r="M1422" s="75">
        <v>0.791666666666667</v>
      </c>
      <c r="N1422" s="26">
        <v>104022</v>
      </c>
      <c r="O1422" s="26">
        <v>53555.99</v>
      </c>
      <c r="P1422" s="26">
        <v>18163.1</v>
      </c>
      <c r="Q1422" s="26">
        <v>25551.4</v>
      </c>
      <c r="R1422" s="26">
        <v>8139.42</v>
      </c>
      <c r="S1422" s="26">
        <v>-1387.91</v>
      </c>
      <c r="T1422" s="26">
        <f t="shared" si="315"/>
        <v>46027.53</v>
      </c>
      <c r="U1422" s="27">
        <f t="shared" si="316"/>
        <v>1.16925609144302</v>
      </c>
      <c r="V1422" s="26">
        <f>INDEX(检修、备用和必开!B:B,MATCH(统调负荷!$C1422,检修、备用和必开!$A:$A,0))</f>
        <v>26224.6</v>
      </c>
      <c r="W1422" s="26">
        <f>INDEX(检修、备用和必开!C:C,MATCH(统调负荷!$C1422,检修、备用和必开!$A:$A,0))</f>
        <v>0</v>
      </c>
      <c r="X1422" s="26">
        <f>INDEX(检修、备用和必开!D:D,MATCH(统调负荷!$C1422,检修、备用和必开!$A:$A,0))</f>
        <v>11520</v>
      </c>
      <c r="Y1422" s="26">
        <f>INDEX(检修、备用和必开!E:E,MATCH(统调负荷!$C1422,检修、备用和必开!$A:$A,0))</f>
        <v>7528.46</v>
      </c>
      <c r="Z1422" s="26">
        <f>INDEX(检修、备用和必开!F:F,MATCH(统调负荷!$C1422,检修、备用和必开!$A:$A,0))</f>
        <v>980</v>
      </c>
      <c r="AA1422" s="26">
        <f t="shared" si="317"/>
        <v>67287.8</v>
      </c>
      <c r="AB1422" s="26">
        <v>435.62</v>
      </c>
      <c r="AC1422" s="26">
        <v>368.05</v>
      </c>
      <c r="AD1422" s="76">
        <f t="shared" si="318"/>
        <v>45672.7916666667</v>
      </c>
      <c r="AE1422" s="27">
        <f t="shared" si="319"/>
        <v>-3288</v>
      </c>
      <c r="AF1422" s="27">
        <f t="shared" si="320"/>
        <v>-3897.01</v>
      </c>
      <c r="AG1422" s="27">
        <f t="shared" si="321"/>
        <v>-491.900000000001</v>
      </c>
      <c r="AH1422" s="27">
        <f t="shared" si="322"/>
        <v>-28.2999999999993</v>
      </c>
      <c r="AI1422" s="27">
        <f t="shared" si="323"/>
        <v>1110.42</v>
      </c>
      <c r="AJ1422" s="27">
        <f t="shared" si="324"/>
        <v>18.79</v>
      </c>
      <c r="AK1422" s="26">
        <f>INDEX(检修、备用和必开!I:I,MATCH(统调负荷!$C1422,检修、备用和必开!$A:$A,0))</f>
        <v>6678.65591098749</v>
      </c>
    </row>
    <row r="1423" ht="13.8" spans="1:37">
      <c r="A1423" s="26">
        <f t="shared" si="312"/>
        <v>3</v>
      </c>
      <c r="B1423" s="26">
        <f t="shared" si="313"/>
        <v>19</v>
      </c>
      <c r="C1423" t="s">
        <v>36</v>
      </c>
      <c r="D1423" s="75">
        <v>0.802083333333333</v>
      </c>
      <c r="E1423" s="26">
        <v>109000</v>
      </c>
      <c r="F1423" s="26">
        <v>59390.09</v>
      </c>
      <c r="G1423" s="80">
        <v>18655</v>
      </c>
      <c r="H1423" s="26">
        <v>25327.6</v>
      </c>
      <c r="I1423" s="26">
        <v>7034</v>
      </c>
      <c r="J1423" s="80">
        <v>-1406.69</v>
      </c>
      <c r="K1423" s="26">
        <f t="shared" si="311"/>
        <v>51861.63</v>
      </c>
      <c r="L1423" s="27">
        <f t="shared" si="314"/>
        <v>1.29744861470802</v>
      </c>
      <c r="M1423" s="75">
        <v>0.802083333333333</v>
      </c>
      <c r="N1423" s="26">
        <v>105509</v>
      </c>
      <c r="O1423" s="26">
        <v>54634.72</v>
      </c>
      <c r="P1423" s="26">
        <v>18538.4</v>
      </c>
      <c r="Q1423" s="26">
        <v>25533.4</v>
      </c>
      <c r="R1423" s="26">
        <v>8217.78</v>
      </c>
      <c r="S1423" s="26">
        <v>-1415.3</v>
      </c>
      <c r="T1423" s="26">
        <f t="shared" si="315"/>
        <v>47106.26</v>
      </c>
      <c r="U1423" s="27">
        <f t="shared" si="316"/>
        <v>1.14774164342054</v>
      </c>
      <c r="V1423" s="26">
        <f>INDEX(检修、备用和必开!B:B,MATCH(统调负荷!$C1423,检修、备用和必开!$A:$A,0))</f>
        <v>26224.6</v>
      </c>
      <c r="W1423" s="26">
        <f>INDEX(检修、备用和必开!C:C,MATCH(统调负荷!$C1423,检修、备用和必开!$A:$A,0))</f>
        <v>0</v>
      </c>
      <c r="X1423" s="26">
        <f>INDEX(检修、备用和必开!D:D,MATCH(统调负荷!$C1423,检修、备用和必开!$A:$A,0))</f>
        <v>11520</v>
      </c>
      <c r="Y1423" s="26">
        <f>INDEX(检修、备用和必开!E:E,MATCH(统调负荷!$C1423,检修、备用和必开!$A:$A,0))</f>
        <v>7528.46</v>
      </c>
      <c r="Z1423" s="26">
        <f>INDEX(检修、备用和必开!F:F,MATCH(统调负荷!$C1423,检修、备用和必开!$A:$A,0))</f>
        <v>980</v>
      </c>
      <c r="AA1423" s="26">
        <f t="shared" si="317"/>
        <v>67287.8</v>
      </c>
      <c r="AB1423" s="26">
        <v>521.68</v>
      </c>
      <c r="AC1423" s="26">
        <v>415.75</v>
      </c>
      <c r="AD1423" s="76">
        <f t="shared" si="318"/>
        <v>45672.8020833333</v>
      </c>
      <c r="AE1423" s="27">
        <f t="shared" si="319"/>
        <v>-3491</v>
      </c>
      <c r="AF1423" s="27">
        <f t="shared" si="320"/>
        <v>-4755.37</v>
      </c>
      <c r="AG1423" s="27">
        <f t="shared" si="321"/>
        <v>-116.599999999999</v>
      </c>
      <c r="AH1423" s="27">
        <f t="shared" si="322"/>
        <v>205.800000000003</v>
      </c>
      <c r="AI1423" s="27">
        <f t="shared" si="323"/>
        <v>1183.78</v>
      </c>
      <c r="AJ1423" s="27">
        <f t="shared" si="324"/>
        <v>-8.6099999999999</v>
      </c>
      <c r="AK1423" s="26">
        <f>INDEX(检修、备用和必开!I:I,MATCH(统调负荷!$C1423,检修、备用和必开!$A:$A,0))</f>
        <v>6678.65591098749</v>
      </c>
    </row>
    <row r="1424" ht="13.8" spans="1:37">
      <c r="A1424" s="26">
        <f t="shared" si="312"/>
        <v>3</v>
      </c>
      <c r="B1424" s="26">
        <f t="shared" si="313"/>
        <v>19</v>
      </c>
      <c r="C1424" t="s">
        <v>36</v>
      </c>
      <c r="D1424" s="75">
        <v>0.8125</v>
      </c>
      <c r="E1424" s="26">
        <v>108760</v>
      </c>
      <c r="F1424" s="26">
        <v>59059.1</v>
      </c>
      <c r="G1424" s="80">
        <v>18652</v>
      </c>
      <c r="H1424" s="26">
        <v>25385.6</v>
      </c>
      <c r="I1424" s="26">
        <v>7070</v>
      </c>
      <c r="J1424" s="80">
        <v>-1406.7</v>
      </c>
      <c r="K1424" s="26">
        <f t="shared" si="311"/>
        <v>51530.64</v>
      </c>
      <c r="L1424" s="27">
        <f t="shared" si="314"/>
        <v>1.30578234619248</v>
      </c>
      <c r="M1424" s="75">
        <v>0.8125</v>
      </c>
      <c r="N1424" s="26">
        <v>105383</v>
      </c>
      <c r="O1424" s="26">
        <v>54344.78</v>
      </c>
      <c r="P1424" s="26">
        <v>18453.2</v>
      </c>
      <c r="Q1424" s="26">
        <v>25697.9</v>
      </c>
      <c r="R1424" s="26">
        <v>8278.37</v>
      </c>
      <c r="S1424" s="26">
        <v>-1391.25</v>
      </c>
      <c r="T1424" s="26">
        <f t="shared" si="315"/>
        <v>46816.32</v>
      </c>
      <c r="U1424" s="27">
        <f t="shared" si="316"/>
        <v>1.15344608641752</v>
      </c>
      <c r="V1424" s="26">
        <f>INDEX(检修、备用和必开!B:B,MATCH(统调负荷!$C1424,检修、备用和必开!$A:$A,0))</f>
        <v>26224.6</v>
      </c>
      <c r="W1424" s="26">
        <f>INDEX(检修、备用和必开!C:C,MATCH(统调负荷!$C1424,检修、备用和必开!$A:$A,0))</f>
        <v>0</v>
      </c>
      <c r="X1424" s="26">
        <f>INDEX(检修、备用和必开!D:D,MATCH(统调负荷!$C1424,检修、备用和必开!$A:$A,0))</f>
        <v>11520</v>
      </c>
      <c r="Y1424" s="26">
        <f>INDEX(检修、备用和必开!E:E,MATCH(统调负荷!$C1424,检修、备用和必开!$A:$A,0))</f>
        <v>7528.46</v>
      </c>
      <c r="Z1424" s="26">
        <f>INDEX(检修、备用和必开!F:F,MATCH(统调负荷!$C1424,检修、备用和必开!$A:$A,0))</f>
        <v>980</v>
      </c>
      <c r="AA1424" s="26">
        <f t="shared" si="317"/>
        <v>67287.8</v>
      </c>
      <c r="AB1424" s="26">
        <v>500.92</v>
      </c>
      <c r="AC1424" s="26">
        <v>380.86</v>
      </c>
      <c r="AD1424" s="76">
        <f t="shared" si="318"/>
        <v>45672.8125</v>
      </c>
      <c r="AE1424" s="27">
        <f t="shared" si="319"/>
        <v>-3377</v>
      </c>
      <c r="AF1424" s="27">
        <f t="shared" si="320"/>
        <v>-4714.32</v>
      </c>
      <c r="AG1424" s="27">
        <f t="shared" si="321"/>
        <v>-198.799999999999</v>
      </c>
      <c r="AH1424" s="27">
        <f t="shared" si="322"/>
        <v>312.300000000003</v>
      </c>
      <c r="AI1424" s="27">
        <f t="shared" si="323"/>
        <v>1208.37</v>
      </c>
      <c r="AJ1424" s="27">
        <f t="shared" si="324"/>
        <v>15.45</v>
      </c>
      <c r="AK1424" s="26">
        <f>INDEX(检修、备用和必开!I:I,MATCH(统调负荷!$C1424,检修、备用和必开!$A:$A,0))</f>
        <v>6678.65591098749</v>
      </c>
    </row>
    <row r="1425" ht="13.8" spans="1:37">
      <c r="A1425" s="26">
        <f t="shared" si="312"/>
        <v>3</v>
      </c>
      <c r="B1425" s="26">
        <f t="shared" si="313"/>
        <v>19</v>
      </c>
      <c r="C1425" t="s">
        <v>36</v>
      </c>
      <c r="D1425" s="75">
        <v>0.822916666666667</v>
      </c>
      <c r="E1425" s="26">
        <v>107935</v>
      </c>
      <c r="F1425" s="26">
        <v>58164.6</v>
      </c>
      <c r="G1425" s="80">
        <v>18652</v>
      </c>
      <c r="H1425" s="26">
        <v>25443.1</v>
      </c>
      <c r="I1425" s="26">
        <v>7082</v>
      </c>
      <c r="J1425" s="80">
        <v>-1406.7</v>
      </c>
      <c r="K1425" s="26">
        <f t="shared" si="311"/>
        <v>50636.14</v>
      </c>
      <c r="L1425" s="27">
        <f t="shared" si="314"/>
        <v>1.32884931592337</v>
      </c>
      <c r="M1425" s="75">
        <v>0.822916666666667</v>
      </c>
      <c r="N1425" s="26">
        <v>104632</v>
      </c>
      <c r="O1425" s="26">
        <v>53852.25</v>
      </c>
      <c r="P1425" s="26">
        <v>18241.3</v>
      </c>
      <c r="Q1425" s="26">
        <v>25561.8</v>
      </c>
      <c r="R1425" s="26">
        <v>8295.75</v>
      </c>
      <c r="S1425" s="26">
        <v>-1319.1</v>
      </c>
      <c r="T1425" s="26">
        <f t="shared" si="315"/>
        <v>46323.79</v>
      </c>
      <c r="U1425" s="27">
        <f t="shared" si="316"/>
        <v>1.16326748299169</v>
      </c>
      <c r="V1425" s="26">
        <f>INDEX(检修、备用和必开!B:B,MATCH(统调负荷!$C1425,检修、备用和必开!$A:$A,0))</f>
        <v>26224.6</v>
      </c>
      <c r="W1425" s="26">
        <f>INDEX(检修、备用和必开!C:C,MATCH(统调负荷!$C1425,检修、备用和必开!$A:$A,0))</f>
        <v>0</v>
      </c>
      <c r="X1425" s="26">
        <f>INDEX(检修、备用和必开!D:D,MATCH(统调负荷!$C1425,检修、备用和必开!$A:$A,0))</f>
        <v>11520</v>
      </c>
      <c r="Y1425" s="26">
        <f>INDEX(检修、备用和必开!E:E,MATCH(统调负荷!$C1425,检修、备用和必开!$A:$A,0))</f>
        <v>7528.46</v>
      </c>
      <c r="Z1425" s="26">
        <f>INDEX(检修、备用和必开!F:F,MATCH(统调负荷!$C1425,检修、备用和必开!$A:$A,0))</f>
        <v>980</v>
      </c>
      <c r="AA1425" s="26">
        <f t="shared" si="317"/>
        <v>67287.8</v>
      </c>
      <c r="AB1425" s="26">
        <v>454.17</v>
      </c>
      <c r="AC1425" s="26">
        <v>372.16</v>
      </c>
      <c r="AD1425" s="76">
        <f t="shared" si="318"/>
        <v>45672.8229166667</v>
      </c>
      <c r="AE1425" s="27">
        <f t="shared" si="319"/>
        <v>-3303</v>
      </c>
      <c r="AF1425" s="27">
        <f t="shared" si="320"/>
        <v>-4312.35</v>
      </c>
      <c r="AG1425" s="27">
        <f t="shared" si="321"/>
        <v>-410.700000000001</v>
      </c>
      <c r="AH1425" s="27">
        <f t="shared" si="322"/>
        <v>118.700000000001</v>
      </c>
      <c r="AI1425" s="27">
        <f t="shared" si="323"/>
        <v>1213.75</v>
      </c>
      <c r="AJ1425" s="27">
        <f t="shared" si="324"/>
        <v>87.6000000000001</v>
      </c>
      <c r="AK1425" s="26">
        <f>INDEX(检修、备用和必开!I:I,MATCH(统调负荷!$C1425,检修、备用和必开!$A:$A,0))</f>
        <v>6678.65591098749</v>
      </c>
    </row>
    <row r="1426" ht="13.8" spans="1:37">
      <c r="A1426" s="26">
        <f t="shared" si="312"/>
        <v>3</v>
      </c>
      <c r="B1426" s="26">
        <f t="shared" si="313"/>
        <v>20</v>
      </c>
      <c r="C1426" t="s">
        <v>36</v>
      </c>
      <c r="D1426" s="75">
        <v>0.833333333333333</v>
      </c>
      <c r="E1426" s="26">
        <v>106885</v>
      </c>
      <c r="F1426" s="26">
        <v>56804.3</v>
      </c>
      <c r="G1426" s="80">
        <v>18768</v>
      </c>
      <c r="H1426" s="26">
        <v>25632.4</v>
      </c>
      <c r="I1426" s="26">
        <v>7087</v>
      </c>
      <c r="J1426" s="80">
        <v>-1406.7</v>
      </c>
      <c r="K1426" s="26">
        <f t="shared" si="311"/>
        <v>49275.84</v>
      </c>
      <c r="L1426" s="27">
        <f t="shared" si="314"/>
        <v>1.36553329177138</v>
      </c>
      <c r="M1426" s="75">
        <v>0.833333333333333</v>
      </c>
      <c r="N1426" s="26">
        <v>103635</v>
      </c>
      <c r="O1426" s="26">
        <v>52452.02</v>
      </c>
      <c r="P1426" s="26">
        <v>18484.4</v>
      </c>
      <c r="Q1426" s="26">
        <v>25730.4</v>
      </c>
      <c r="R1426" s="26">
        <v>8359.15</v>
      </c>
      <c r="S1426" s="26">
        <v>-1390.97</v>
      </c>
      <c r="T1426" s="26">
        <f t="shared" si="315"/>
        <v>44923.56</v>
      </c>
      <c r="U1426" s="27">
        <f t="shared" si="316"/>
        <v>1.19212537267316</v>
      </c>
      <c r="V1426" s="26">
        <f>INDEX(检修、备用和必开!B:B,MATCH(统调负荷!$C1426,检修、备用和必开!$A:$A,0))</f>
        <v>26224.6</v>
      </c>
      <c r="W1426" s="26">
        <f>INDEX(检修、备用和必开!C:C,MATCH(统调负荷!$C1426,检修、备用和必开!$A:$A,0))</f>
        <v>0</v>
      </c>
      <c r="X1426" s="26">
        <f>INDEX(检修、备用和必开!D:D,MATCH(统调负荷!$C1426,检修、备用和必开!$A:$A,0))</f>
        <v>11520</v>
      </c>
      <c r="Y1426" s="26">
        <f>INDEX(检修、备用和必开!E:E,MATCH(统调负荷!$C1426,检修、备用和必开!$A:$A,0))</f>
        <v>7528.46</v>
      </c>
      <c r="Z1426" s="26">
        <f>INDEX(检修、备用和必开!F:F,MATCH(统调负荷!$C1426,检修、备用和必开!$A:$A,0))</f>
        <v>980</v>
      </c>
      <c r="AA1426" s="26">
        <f t="shared" si="317"/>
        <v>67287.8</v>
      </c>
      <c r="AB1426" s="26">
        <v>410.32</v>
      </c>
      <c r="AC1426" s="26">
        <v>352.7</v>
      </c>
      <c r="AD1426" s="76">
        <f t="shared" si="318"/>
        <v>45672.8333333333</v>
      </c>
      <c r="AE1426" s="27">
        <f t="shared" si="319"/>
        <v>-3250</v>
      </c>
      <c r="AF1426" s="27">
        <f t="shared" si="320"/>
        <v>-4352.28000000001</v>
      </c>
      <c r="AG1426" s="27">
        <f t="shared" si="321"/>
        <v>-283.599999999999</v>
      </c>
      <c r="AH1426" s="27">
        <f t="shared" si="322"/>
        <v>98</v>
      </c>
      <c r="AI1426" s="27">
        <f t="shared" si="323"/>
        <v>1272.15</v>
      </c>
      <c r="AJ1426" s="27">
        <f t="shared" si="324"/>
        <v>15.73</v>
      </c>
      <c r="AK1426" s="26">
        <f>INDEX(检修、备用和必开!I:I,MATCH(统调负荷!$C1426,检修、备用和必开!$A:$A,0))</f>
        <v>6678.65591098749</v>
      </c>
    </row>
    <row r="1427" ht="13.8" spans="1:37">
      <c r="A1427" s="26">
        <f t="shared" si="312"/>
        <v>3</v>
      </c>
      <c r="B1427" s="26">
        <f t="shared" si="313"/>
        <v>20</v>
      </c>
      <c r="C1427" t="s">
        <v>36</v>
      </c>
      <c r="D1427" s="75">
        <v>0.84375</v>
      </c>
      <c r="E1427" s="26">
        <v>107070</v>
      </c>
      <c r="F1427" s="26">
        <v>56923.55</v>
      </c>
      <c r="G1427" s="80">
        <v>18768</v>
      </c>
      <c r="H1427" s="26">
        <v>25704.4</v>
      </c>
      <c r="I1427" s="26">
        <v>7081</v>
      </c>
      <c r="J1427" s="80">
        <v>-1406.95</v>
      </c>
      <c r="K1427" s="26">
        <f t="shared" si="311"/>
        <v>49395.09</v>
      </c>
      <c r="L1427" s="27">
        <f t="shared" si="314"/>
        <v>1.3622366109668</v>
      </c>
      <c r="M1427" s="75">
        <v>0.84375</v>
      </c>
      <c r="N1427" s="26">
        <v>103496</v>
      </c>
      <c r="O1427" s="26">
        <v>52075.35</v>
      </c>
      <c r="P1427" s="26">
        <v>18447.3</v>
      </c>
      <c r="Q1427" s="26">
        <v>26028.5</v>
      </c>
      <c r="R1427" s="26">
        <v>8308.9</v>
      </c>
      <c r="S1427" s="26">
        <v>-1364.05</v>
      </c>
      <c r="T1427" s="26">
        <f t="shared" si="315"/>
        <v>44546.89</v>
      </c>
      <c r="U1427" s="27">
        <f t="shared" si="316"/>
        <v>1.20013433953622</v>
      </c>
      <c r="V1427" s="26">
        <f>INDEX(检修、备用和必开!B:B,MATCH(统调负荷!$C1427,检修、备用和必开!$A:$A,0))</f>
        <v>26224.6</v>
      </c>
      <c r="W1427" s="26">
        <f>INDEX(检修、备用和必开!C:C,MATCH(统调负荷!$C1427,检修、备用和必开!$A:$A,0))</f>
        <v>0</v>
      </c>
      <c r="X1427" s="26">
        <f>INDEX(检修、备用和必开!D:D,MATCH(统调负荷!$C1427,检修、备用和必开!$A:$A,0))</f>
        <v>11520</v>
      </c>
      <c r="Y1427" s="26">
        <f>INDEX(检修、备用和必开!E:E,MATCH(统调负荷!$C1427,检修、备用和必开!$A:$A,0))</f>
        <v>7528.46</v>
      </c>
      <c r="Z1427" s="26">
        <f>INDEX(检修、备用和必开!F:F,MATCH(统调负荷!$C1427,检修、备用和必开!$A:$A,0))</f>
        <v>980</v>
      </c>
      <c r="AA1427" s="26">
        <f t="shared" si="317"/>
        <v>67287.8</v>
      </c>
      <c r="AB1427" s="26">
        <v>410.06</v>
      </c>
      <c r="AC1427" s="26">
        <v>352.23</v>
      </c>
      <c r="AD1427" s="76">
        <f t="shared" si="318"/>
        <v>45672.84375</v>
      </c>
      <c r="AE1427" s="27">
        <f t="shared" si="319"/>
        <v>-3574</v>
      </c>
      <c r="AF1427" s="27">
        <f t="shared" si="320"/>
        <v>-4848.2</v>
      </c>
      <c r="AG1427" s="27">
        <f t="shared" si="321"/>
        <v>-320.700000000001</v>
      </c>
      <c r="AH1427" s="27">
        <f t="shared" si="322"/>
        <v>324.099999999999</v>
      </c>
      <c r="AI1427" s="27">
        <f t="shared" si="323"/>
        <v>1227.9</v>
      </c>
      <c r="AJ1427" s="27">
        <f t="shared" si="324"/>
        <v>42.9000000000001</v>
      </c>
      <c r="AK1427" s="26">
        <f>INDEX(检修、备用和必开!I:I,MATCH(统调负荷!$C1427,检修、备用和必开!$A:$A,0))</f>
        <v>6678.65591098749</v>
      </c>
    </row>
    <row r="1428" ht="13.8" spans="1:37">
      <c r="A1428" s="26">
        <f t="shared" si="312"/>
        <v>3</v>
      </c>
      <c r="B1428" s="26">
        <f t="shared" si="313"/>
        <v>20</v>
      </c>
      <c r="C1428" t="s">
        <v>36</v>
      </c>
      <c r="D1428" s="75">
        <v>0.854166666666667</v>
      </c>
      <c r="E1428" s="26">
        <v>106995</v>
      </c>
      <c r="F1428" s="26">
        <v>57018.1</v>
      </c>
      <c r="G1428" s="80">
        <v>18586</v>
      </c>
      <c r="H1428" s="26">
        <v>25696.4</v>
      </c>
      <c r="I1428" s="26">
        <v>7101</v>
      </c>
      <c r="J1428" s="80">
        <v>-1406.5</v>
      </c>
      <c r="K1428" s="26">
        <f t="shared" si="311"/>
        <v>49489.64</v>
      </c>
      <c r="L1428" s="27">
        <f t="shared" si="314"/>
        <v>1.359634056744</v>
      </c>
      <c r="M1428" s="75">
        <v>0.854166666666667</v>
      </c>
      <c r="N1428" s="26">
        <v>103180</v>
      </c>
      <c r="O1428" s="26">
        <v>52147.99</v>
      </c>
      <c r="P1428" s="26">
        <v>18300.5</v>
      </c>
      <c r="Q1428" s="26">
        <v>25818.7</v>
      </c>
      <c r="R1428" s="26">
        <v>8328.14</v>
      </c>
      <c r="S1428" s="26">
        <v>-1415.33</v>
      </c>
      <c r="T1428" s="26">
        <f t="shared" si="315"/>
        <v>44619.53</v>
      </c>
      <c r="U1428" s="27">
        <f t="shared" si="316"/>
        <v>1.19858146300833</v>
      </c>
      <c r="V1428" s="26">
        <f>INDEX(检修、备用和必开!B:B,MATCH(统调负荷!$C1428,检修、备用和必开!$A:$A,0))</f>
        <v>26224.6</v>
      </c>
      <c r="W1428" s="26">
        <f>INDEX(检修、备用和必开!C:C,MATCH(统调负荷!$C1428,检修、备用和必开!$A:$A,0))</f>
        <v>0</v>
      </c>
      <c r="X1428" s="26">
        <f>INDEX(检修、备用和必开!D:D,MATCH(统调负荷!$C1428,检修、备用和必开!$A:$A,0))</f>
        <v>11520</v>
      </c>
      <c r="Y1428" s="26">
        <f>INDEX(检修、备用和必开!E:E,MATCH(统调负荷!$C1428,检修、备用和必开!$A:$A,0))</f>
        <v>7528.46</v>
      </c>
      <c r="Z1428" s="26">
        <f>INDEX(检修、备用和必开!F:F,MATCH(统调负荷!$C1428,检修、备用和必开!$A:$A,0))</f>
        <v>980</v>
      </c>
      <c r="AA1428" s="26">
        <f t="shared" si="317"/>
        <v>67287.8</v>
      </c>
      <c r="AB1428" s="26">
        <v>410.6</v>
      </c>
      <c r="AC1428" s="26">
        <v>351.69</v>
      </c>
      <c r="AD1428" s="76">
        <f t="shared" si="318"/>
        <v>45672.8541666667</v>
      </c>
      <c r="AE1428" s="27">
        <f t="shared" si="319"/>
        <v>-3815</v>
      </c>
      <c r="AF1428" s="27">
        <f t="shared" si="320"/>
        <v>-4870.11</v>
      </c>
      <c r="AG1428" s="27">
        <f t="shared" si="321"/>
        <v>-285.5</v>
      </c>
      <c r="AH1428" s="27">
        <f t="shared" si="322"/>
        <v>122.299999999999</v>
      </c>
      <c r="AI1428" s="27">
        <f t="shared" si="323"/>
        <v>1227.14</v>
      </c>
      <c r="AJ1428" s="27">
        <f t="shared" si="324"/>
        <v>-8.82999999999993</v>
      </c>
      <c r="AK1428" s="26">
        <f>INDEX(检修、备用和必开!I:I,MATCH(统调负荷!$C1428,检修、备用和必开!$A:$A,0))</f>
        <v>6678.65591098749</v>
      </c>
    </row>
    <row r="1429" ht="13.8" spans="1:37">
      <c r="A1429" s="26">
        <f t="shared" si="312"/>
        <v>3</v>
      </c>
      <c r="B1429" s="26">
        <f t="shared" si="313"/>
        <v>20</v>
      </c>
      <c r="C1429" t="s">
        <v>36</v>
      </c>
      <c r="D1429" s="75">
        <v>0.864583333333333</v>
      </c>
      <c r="E1429" s="26">
        <v>106465</v>
      </c>
      <c r="F1429" s="26">
        <v>57049.99</v>
      </c>
      <c r="G1429" s="80">
        <v>17985</v>
      </c>
      <c r="H1429" s="26">
        <v>25729.5</v>
      </c>
      <c r="I1429" s="26">
        <v>7107</v>
      </c>
      <c r="J1429" s="80">
        <v>-1406.49</v>
      </c>
      <c r="K1429" s="26">
        <f t="shared" si="311"/>
        <v>49521.53</v>
      </c>
      <c r="L1429" s="27">
        <f t="shared" si="314"/>
        <v>1.35875850362458</v>
      </c>
      <c r="M1429" s="75">
        <v>0.864583333333333</v>
      </c>
      <c r="N1429" s="26">
        <v>102666</v>
      </c>
      <c r="O1429" s="26">
        <v>52429.85</v>
      </c>
      <c r="P1429" s="26">
        <v>17505.5</v>
      </c>
      <c r="Q1429" s="26">
        <v>25830.3</v>
      </c>
      <c r="R1429" s="26">
        <v>8244.27</v>
      </c>
      <c r="S1429" s="26">
        <v>-1343.92</v>
      </c>
      <c r="T1429" s="26">
        <f t="shared" si="315"/>
        <v>44901.39</v>
      </c>
      <c r="U1429" s="27">
        <f t="shared" si="316"/>
        <v>1.19259380174788</v>
      </c>
      <c r="V1429" s="26">
        <f>INDEX(检修、备用和必开!B:B,MATCH(统调负荷!$C1429,检修、备用和必开!$A:$A,0))</f>
        <v>26224.6</v>
      </c>
      <c r="W1429" s="26">
        <f>INDEX(检修、备用和必开!C:C,MATCH(统调负荷!$C1429,检修、备用和必开!$A:$A,0))</f>
        <v>0</v>
      </c>
      <c r="X1429" s="26">
        <f>INDEX(检修、备用和必开!D:D,MATCH(统调负荷!$C1429,检修、备用和必开!$A:$A,0))</f>
        <v>11520</v>
      </c>
      <c r="Y1429" s="26">
        <f>INDEX(检修、备用和必开!E:E,MATCH(统调负荷!$C1429,检修、备用和必开!$A:$A,0))</f>
        <v>7528.46</v>
      </c>
      <c r="Z1429" s="26">
        <f>INDEX(检修、备用和必开!F:F,MATCH(统调负荷!$C1429,检修、备用和必开!$A:$A,0))</f>
        <v>980</v>
      </c>
      <c r="AA1429" s="26">
        <f t="shared" si="317"/>
        <v>67287.8</v>
      </c>
      <c r="AB1429" s="26">
        <v>409.82</v>
      </c>
      <c r="AC1429" s="26">
        <v>349.21</v>
      </c>
      <c r="AD1429" s="76">
        <f t="shared" si="318"/>
        <v>45672.8645833333</v>
      </c>
      <c r="AE1429" s="27">
        <f t="shared" si="319"/>
        <v>-3799</v>
      </c>
      <c r="AF1429" s="27">
        <f t="shared" si="320"/>
        <v>-4620.14</v>
      </c>
      <c r="AG1429" s="27">
        <f t="shared" si="321"/>
        <v>-479.5</v>
      </c>
      <c r="AH1429" s="27">
        <f t="shared" si="322"/>
        <v>100.799999999999</v>
      </c>
      <c r="AI1429" s="27">
        <f t="shared" si="323"/>
        <v>1137.27</v>
      </c>
      <c r="AJ1429" s="27">
        <f t="shared" si="324"/>
        <v>62.5699999999999</v>
      </c>
      <c r="AK1429" s="26">
        <f>INDEX(检修、备用和必开!I:I,MATCH(统调负荷!$C1429,检修、备用和必开!$A:$A,0))</f>
        <v>6678.65591098749</v>
      </c>
    </row>
    <row r="1430" ht="13.8" spans="1:37">
      <c r="A1430" s="26">
        <f t="shared" si="312"/>
        <v>3</v>
      </c>
      <c r="B1430" s="26">
        <f t="shared" si="313"/>
        <v>21</v>
      </c>
      <c r="C1430" t="s">
        <v>36</v>
      </c>
      <c r="D1430" s="75">
        <v>0.875</v>
      </c>
      <c r="E1430" s="26">
        <v>105150</v>
      </c>
      <c r="F1430" s="26">
        <v>55972.4</v>
      </c>
      <c r="G1430" s="80">
        <v>17739</v>
      </c>
      <c r="H1430" s="26">
        <v>25769.3</v>
      </c>
      <c r="I1430" s="26">
        <v>7076</v>
      </c>
      <c r="J1430" s="80">
        <v>-1406.7</v>
      </c>
      <c r="K1430" s="26">
        <f t="shared" si="311"/>
        <v>48443.94</v>
      </c>
      <c r="L1430" s="27">
        <f t="shared" si="314"/>
        <v>1.38898281188524</v>
      </c>
      <c r="M1430" s="75">
        <v>0.875</v>
      </c>
      <c r="N1430" s="26">
        <v>101632</v>
      </c>
      <c r="O1430" s="26">
        <v>51496.22</v>
      </c>
      <c r="P1430" s="26">
        <v>17471.1</v>
      </c>
      <c r="Q1430" s="26">
        <v>25827.4</v>
      </c>
      <c r="R1430" s="26">
        <v>8188.77</v>
      </c>
      <c r="S1430" s="26">
        <v>-1351.49</v>
      </c>
      <c r="T1430" s="26">
        <f t="shared" si="315"/>
        <v>43967.76</v>
      </c>
      <c r="U1430" s="27">
        <f t="shared" si="316"/>
        <v>1.21266023353619</v>
      </c>
      <c r="V1430" s="26">
        <f>INDEX(检修、备用和必开!B:B,MATCH(统调负荷!$C1430,检修、备用和必开!$A:$A,0))</f>
        <v>26224.6</v>
      </c>
      <c r="W1430" s="26">
        <f>INDEX(检修、备用和必开!C:C,MATCH(统调负荷!$C1430,检修、备用和必开!$A:$A,0))</f>
        <v>0</v>
      </c>
      <c r="X1430" s="26">
        <f>INDEX(检修、备用和必开!D:D,MATCH(统调负荷!$C1430,检修、备用和必开!$A:$A,0))</f>
        <v>11520</v>
      </c>
      <c r="Y1430" s="26">
        <f>INDEX(检修、备用和必开!E:E,MATCH(统调负荷!$C1430,检修、备用和必开!$A:$A,0))</f>
        <v>7528.46</v>
      </c>
      <c r="Z1430" s="26">
        <f>INDEX(检修、备用和必开!F:F,MATCH(统调负荷!$C1430,检修、备用和必开!$A:$A,0))</f>
        <v>980</v>
      </c>
      <c r="AA1430" s="26">
        <f t="shared" si="317"/>
        <v>67287.8</v>
      </c>
      <c r="AB1430" s="26">
        <v>379.97</v>
      </c>
      <c r="AC1430" s="26">
        <v>338.9</v>
      </c>
      <c r="AD1430" s="76">
        <f t="shared" si="318"/>
        <v>45672.875</v>
      </c>
      <c r="AE1430" s="27">
        <f t="shared" si="319"/>
        <v>-3518</v>
      </c>
      <c r="AF1430" s="27">
        <f t="shared" si="320"/>
        <v>-4476.18</v>
      </c>
      <c r="AG1430" s="27">
        <f t="shared" si="321"/>
        <v>-267.900000000001</v>
      </c>
      <c r="AH1430" s="27">
        <f t="shared" si="322"/>
        <v>58.1000000000022</v>
      </c>
      <c r="AI1430" s="27">
        <f t="shared" si="323"/>
        <v>1112.77</v>
      </c>
      <c r="AJ1430" s="27">
        <f t="shared" si="324"/>
        <v>55.21</v>
      </c>
      <c r="AK1430" s="26">
        <f>INDEX(检修、备用和必开!I:I,MATCH(统调负荷!$C1430,检修、备用和必开!$A:$A,0))</f>
        <v>6678.65591098749</v>
      </c>
    </row>
    <row r="1431" ht="13.8" spans="1:37">
      <c r="A1431" s="26">
        <f t="shared" si="312"/>
        <v>3</v>
      </c>
      <c r="B1431" s="26">
        <f t="shared" si="313"/>
        <v>21</v>
      </c>
      <c r="C1431" t="s">
        <v>36</v>
      </c>
      <c r="D1431" s="75">
        <v>0.885416666666667</v>
      </c>
      <c r="E1431" s="26">
        <v>104005</v>
      </c>
      <c r="F1431" s="26">
        <v>55955.19</v>
      </c>
      <c r="G1431" s="80">
        <v>16888</v>
      </c>
      <c r="H1431" s="26">
        <v>25484.3</v>
      </c>
      <c r="I1431" s="26">
        <v>7084</v>
      </c>
      <c r="J1431" s="80">
        <v>-1406.49</v>
      </c>
      <c r="K1431" s="26">
        <f t="shared" si="311"/>
        <v>48426.73</v>
      </c>
      <c r="L1431" s="27">
        <f t="shared" si="314"/>
        <v>1.38947643171447</v>
      </c>
      <c r="M1431" s="75">
        <v>0.885416666666667</v>
      </c>
      <c r="N1431" s="26">
        <v>100642</v>
      </c>
      <c r="O1431" s="26">
        <v>51301.69</v>
      </c>
      <c r="P1431" s="26">
        <v>16954.5</v>
      </c>
      <c r="Q1431" s="26">
        <v>25613.8</v>
      </c>
      <c r="R1431" s="26">
        <v>8090.66</v>
      </c>
      <c r="S1431" s="26">
        <v>-1318.65</v>
      </c>
      <c r="T1431" s="26">
        <f t="shared" si="315"/>
        <v>43773.23</v>
      </c>
      <c r="U1431" s="27">
        <f t="shared" si="316"/>
        <v>1.21692655683164</v>
      </c>
      <c r="V1431" s="26">
        <f>INDEX(检修、备用和必开!B:B,MATCH(统调负荷!$C1431,检修、备用和必开!$A:$A,0))</f>
        <v>26224.6</v>
      </c>
      <c r="W1431" s="26">
        <f>INDEX(检修、备用和必开!C:C,MATCH(统调负荷!$C1431,检修、备用和必开!$A:$A,0))</f>
        <v>0</v>
      </c>
      <c r="X1431" s="26">
        <f>INDEX(检修、备用和必开!D:D,MATCH(统调负荷!$C1431,检修、备用和必开!$A:$A,0))</f>
        <v>11520</v>
      </c>
      <c r="Y1431" s="26">
        <f>INDEX(检修、备用和必开!E:E,MATCH(统调负荷!$C1431,检修、备用和必开!$A:$A,0))</f>
        <v>7528.46</v>
      </c>
      <c r="Z1431" s="26">
        <f>INDEX(检修、备用和必开!F:F,MATCH(统调负荷!$C1431,检修、备用和必开!$A:$A,0))</f>
        <v>980</v>
      </c>
      <c r="AA1431" s="26">
        <f t="shared" si="317"/>
        <v>67287.8</v>
      </c>
      <c r="AB1431" s="26">
        <v>376.92</v>
      </c>
      <c r="AC1431" s="26">
        <v>347.81</v>
      </c>
      <c r="AD1431" s="76">
        <f t="shared" si="318"/>
        <v>45672.8854166667</v>
      </c>
      <c r="AE1431" s="27">
        <f t="shared" si="319"/>
        <v>-3363</v>
      </c>
      <c r="AF1431" s="27">
        <f t="shared" si="320"/>
        <v>-4653.5</v>
      </c>
      <c r="AG1431" s="27">
        <f t="shared" si="321"/>
        <v>66.5</v>
      </c>
      <c r="AH1431" s="27">
        <f t="shared" si="322"/>
        <v>129.5</v>
      </c>
      <c r="AI1431" s="27">
        <f t="shared" si="323"/>
        <v>1006.66</v>
      </c>
      <c r="AJ1431" s="27">
        <f t="shared" si="324"/>
        <v>87.8399999999999</v>
      </c>
      <c r="AK1431" s="26">
        <f>INDEX(检修、备用和必开!I:I,MATCH(统调负荷!$C1431,检修、备用和必开!$A:$A,0))</f>
        <v>6678.65591098749</v>
      </c>
    </row>
    <row r="1432" ht="13.8" spans="1:37">
      <c r="A1432" s="26">
        <f t="shared" si="312"/>
        <v>3</v>
      </c>
      <c r="B1432" s="26">
        <f t="shared" si="313"/>
        <v>21</v>
      </c>
      <c r="C1432" t="s">
        <v>36</v>
      </c>
      <c r="D1432" s="75">
        <v>0.895833333333333</v>
      </c>
      <c r="E1432" s="26">
        <v>102990</v>
      </c>
      <c r="F1432" s="26">
        <v>55711.8</v>
      </c>
      <c r="G1432" s="80">
        <v>16060</v>
      </c>
      <c r="H1432" s="26">
        <v>25548.7</v>
      </c>
      <c r="I1432" s="26">
        <v>7076</v>
      </c>
      <c r="J1432" s="80">
        <v>-1406.5</v>
      </c>
      <c r="K1432" s="26">
        <f t="shared" si="311"/>
        <v>48183.34</v>
      </c>
      <c r="L1432" s="27">
        <f t="shared" si="314"/>
        <v>1.39649513711586</v>
      </c>
      <c r="M1432" s="75">
        <v>0.895833333333333</v>
      </c>
      <c r="N1432" s="26">
        <v>99626.3</v>
      </c>
      <c r="O1432" s="26">
        <v>51661.72</v>
      </c>
      <c r="P1432" s="26">
        <v>16133.8</v>
      </c>
      <c r="Q1432" s="26">
        <v>25110.7</v>
      </c>
      <c r="R1432" s="26">
        <v>8073.16</v>
      </c>
      <c r="S1432" s="26">
        <v>-1353.08</v>
      </c>
      <c r="T1432" s="26">
        <f t="shared" si="315"/>
        <v>44133.26</v>
      </c>
      <c r="U1432" s="27">
        <f t="shared" si="316"/>
        <v>1.20905406080434</v>
      </c>
      <c r="V1432" s="26">
        <f>INDEX(检修、备用和必开!B:B,MATCH(统调负荷!$C1432,检修、备用和必开!$A:$A,0))</f>
        <v>26224.6</v>
      </c>
      <c r="W1432" s="26">
        <f>INDEX(检修、备用和必开!C:C,MATCH(统调负荷!$C1432,检修、备用和必开!$A:$A,0))</f>
        <v>0</v>
      </c>
      <c r="X1432" s="26">
        <f>INDEX(检修、备用和必开!D:D,MATCH(统调负荷!$C1432,检修、备用和必开!$A:$A,0))</f>
        <v>11520</v>
      </c>
      <c r="Y1432" s="26">
        <f>INDEX(检修、备用和必开!E:E,MATCH(统调负荷!$C1432,检修、备用和必开!$A:$A,0))</f>
        <v>7528.46</v>
      </c>
      <c r="Z1432" s="26">
        <f>INDEX(检修、备用和必开!F:F,MATCH(统调负荷!$C1432,检修、备用和必开!$A:$A,0))</f>
        <v>980</v>
      </c>
      <c r="AA1432" s="26">
        <f t="shared" si="317"/>
        <v>67287.8</v>
      </c>
      <c r="AB1432" s="26">
        <v>372.37</v>
      </c>
      <c r="AC1432" s="26">
        <v>346.36</v>
      </c>
      <c r="AD1432" s="76">
        <f t="shared" si="318"/>
        <v>45672.8958333333</v>
      </c>
      <c r="AE1432" s="27">
        <f t="shared" si="319"/>
        <v>-3363.7</v>
      </c>
      <c r="AF1432" s="27">
        <f t="shared" si="320"/>
        <v>-4050.08</v>
      </c>
      <c r="AG1432" s="27">
        <f t="shared" si="321"/>
        <v>73.7999999999993</v>
      </c>
      <c r="AH1432" s="27">
        <f t="shared" si="322"/>
        <v>-438</v>
      </c>
      <c r="AI1432" s="27">
        <f t="shared" si="323"/>
        <v>997.16</v>
      </c>
      <c r="AJ1432" s="27">
        <f t="shared" si="324"/>
        <v>53.4200000000001</v>
      </c>
      <c r="AK1432" s="26">
        <f>INDEX(检修、备用和必开!I:I,MATCH(统调负荷!$C1432,检修、备用和必开!$A:$A,0))</f>
        <v>6678.65591098749</v>
      </c>
    </row>
    <row r="1433" ht="13.8" spans="1:37">
      <c r="A1433" s="26">
        <f t="shared" si="312"/>
        <v>3</v>
      </c>
      <c r="B1433" s="26">
        <f t="shared" si="313"/>
        <v>21</v>
      </c>
      <c r="C1433" t="s">
        <v>36</v>
      </c>
      <c r="D1433" s="75">
        <v>0.90625</v>
      </c>
      <c r="E1433" s="26">
        <v>101120</v>
      </c>
      <c r="F1433" s="26">
        <v>54545.6</v>
      </c>
      <c r="G1433" s="80">
        <v>15613</v>
      </c>
      <c r="H1433" s="26">
        <v>25279.9</v>
      </c>
      <c r="I1433" s="26">
        <v>7088</v>
      </c>
      <c r="J1433" s="80">
        <v>-1406.5</v>
      </c>
      <c r="K1433" s="26">
        <f t="shared" si="311"/>
        <v>47017.14</v>
      </c>
      <c r="L1433" s="27">
        <f t="shared" si="314"/>
        <v>1.43113341219819</v>
      </c>
      <c r="M1433" s="75">
        <v>0.90625</v>
      </c>
      <c r="N1433" s="26">
        <v>97985.4</v>
      </c>
      <c r="O1433" s="26">
        <v>50491.9</v>
      </c>
      <c r="P1433" s="26">
        <v>15882.8</v>
      </c>
      <c r="Q1433" s="26">
        <v>24929.6</v>
      </c>
      <c r="R1433" s="26">
        <v>8122.44</v>
      </c>
      <c r="S1433" s="26">
        <v>-1441.34</v>
      </c>
      <c r="T1433" s="26">
        <f t="shared" si="315"/>
        <v>42963.44</v>
      </c>
      <c r="U1433" s="27">
        <f t="shared" si="316"/>
        <v>1.23501379501735</v>
      </c>
      <c r="V1433" s="26">
        <f>INDEX(检修、备用和必开!B:B,MATCH(统调负荷!$C1433,检修、备用和必开!$A:$A,0))</f>
        <v>26224.6</v>
      </c>
      <c r="W1433" s="26">
        <f>INDEX(检修、备用和必开!C:C,MATCH(统调负荷!$C1433,检修、备用和必开!$A:$A,0))</f>
        <v>0</v>
      </c>
      <c r="X1433" s="26">
        <f>INDEX(检修、备用和必开!D:D,MATCH(统调负荷!$C1433,检修、备用和必开!$A:$A,0))</f>
        <v>11520</v>
      </c>
      <c r="Y1433" s="26">
        <f>INDEX(检修、备用和必开!E:E,MATCH(统调负荷!$C1433,检修、备用和必开!$A:$A,0))</f>
        <v>7528.46</v>
      </c>
      <c r="Z1433" s="26">
        <f>INDEX(检修、备用和必开!F:F,MATCH(统调负荷!$C1433,检修、备用和必开!$A:$A,0))</f>
        <v>980</v>
      </c>
      <c r="AA1433" s="26">
        <f t="shared" si="317"/>
        <v>67287.8</v>
      </c>
      <c r="AB1433" s="26">
        <v>362.93</v>
      </c>
      <c r="AC1433" s="26">
        <v>336.91</v>
      </c>
      <c r="AD1433" s="76">
        <f t="shared" si="318"/>
        <v>45672.90625</v>
      </c>
      <c r="AE1433" s="27">
        <f t="shared" si="319"/>
        <v>-3134.60000000001</v>
      </c>
      <c r="AF1433" s="27">
        <f t="shared" si="320"/>
        <v>-4053.7</v>
      </c>
      <c r="AG1433" s="27">
        <f t="shared" si="321"/>
        <v>269.799999999999</v>
      </c>
      <c r="AH1433" s="27">
        <f t="shared" si="322"/>
        <v>-350.300000000003</v>
      </c>
      <c r="AI1433" s="27">
        <f t="shared" si="323"/>
        <v>1034.44</v>
      </c>
      <c r="AJ1433" s="27">
        <f t="shared" si="324"/>
        <v>-34.8399999999999</v>
      </c>
      <c r="AK1433" s="26">
        <f>INDEX(检修、备用和必开!I:I,MATCH(统调负荷!$C1433,检修、备用和必开!$A:$A,0))</f>
        <v>6678.65591098749</v>
      </c>
    </row>
    <row r="1434" ht="13.8" spans="1:37">
      <c r="A1434" s="26">
        <f t="shared" si="312"/>
        <v>3</v>
      </c>
      <c r="B1434" s="26">
        <f t="shared" si="313"/>
        <v>22</v>
      </c>
      <c r="C1434" t="s">
        <v>36</v>
      </c>
      <c r="D1434" s="75">
        <v>0.916666666666667</v>
      </c>
      <c r="E1434" s="26">
        <v>98945</v>
      </c>
      <c r="F1434" s="26">
        <v>53740.7</v>
      </c>
      <c r="G1434" s="80">
        <v>15731</v>
      </c>
      <c r="H1434" s="26">
        <v>23789</v>
      </c>
      <c r="I1434" s="26">
        <v>7091</v>
      </c>
      <c r="J1434" s="80">
        <v>-1406.7</v>
      </c>
      <c r="K1434" s="26">
        <f t="shared" si="311"/>
        <v>46212.24</v>
      </c>
      <c r="L1434" s="27">
        <f t="shared" si="314"/>
        <v>1.45606012606184</v>
      </c>
      <c r="M1434" s="75">
        <v>0.916666666666667</v>
      </c>
      <c r="N1434" s="26">
        <v>96235.9</v>
      </c>
      <c r="O1434" s="26">
        <v>50129.04</v>
      </c>
      <c r="P1434" s="26">
        <v>16248.4</v>
      </c>
      <c r="Q1434" s="26">
        <v>23173.1</v>
      </c>
      <c r="R1434" s="26">
        <v>8102.84</v>
      </c>
      <c r="S1434" s="26">
        <v>-1417.48</v>
      </c>
      <c r="T1434" s="26">
        <f t="shared" si="315"/>
        <v>42600.58</v>
      </c>
      <c r="U1434" s="27">
        <f t="shared" si="316"/>
        <v>1.24329414060234</v>
      </c>
      <c r="V1434" s="26">
        <f>INDEX(检修、备用和必开!B:B,MATCH(统调负荷!$C1434,检修、备用和必开!$A:$A,0))</f>
        <v>26224.6</v>
      </c>
      <c r="W1434" s="26">
        <f>INDEX(检修、备用和必开!C:C,MATCH(统调负荷!$C1434,检修、备用和必开!$A:$A,0))</f>
        <v>0</v>
      </c>
      <c r="X1434" s="26">
        <f>INDEX(检修、备用和必开!D:D,MATCH(统调负荷!$C1434,检修、备用和必开!$A:$A,0))</f>
        <v>11520</v>
      </c>
      <c r="Y1434" s="26">
        <f>INDEX(检修、备用和必开!E:E,MATCH(统调负荷!$C1434,检修、备用和必开!$A:$A,0))</f>
        <v>7528.46</v>
      </c>
      <c r="Z1434" s="26">
        <f>INDEX(检修、备用和必开!F:F,MATCH(统调负荷!$C1434,检修、备用和必开!$A:$A,0))</f>
        <v>980</v>
      </c>
      <c r="AA1434" s="26">
        <f t="shared" si="317"/>
        <v>67287.8</v>
      </c>
      <c r="AB1434" s="26">
        <v>361.32</v>
      </c>
      <c r="AC1434" s="26">
        <v>349.39</v>
      </c>
      <c r="AD1434" s="76">
        <f t="shared" si="318"/>
        <v>45672.9166666667</v>
      </c>
      <c r="AE1434" s="27">
        <f t="shared" si="319"/>
        <v>-2709.10000000001</v>
      </c>
      <c r="AF1434" s="27">
        <f t="shared" si="320"/>
        <v>-3611.66</v>
      </c>
      <c r="AG1434" s="27">
        <f t="shared" si="321"/>
        <v>517.4</v>
      </c>
      <c r="AH1434" s="27">
        <f t="shared" si="322"/>
        <v>-615.900000000001</v>
      </c>
      <c r="AI1434" s="27">
        <f t="shared" si="323"/>
        <v>1011.84</v>
      </c>
      <c r="AJ1434" s="27">
        <f t="shared" si="324"/>
        <v>-10.78</v>
      </c>
      <c r="AK1434" s="26">
        <f>INDEX(检修、备用和必开!I:I,MATCH(统调负荷!$C1434,检修、备用和必开!$A:$A,0))</f>
        <v>6678.65591098749</v>
      </c>
    </row>
    <row r="1435" ht="13.8" spans="1:37">
      <c r="A1435" s="26">
        <f t="shared" si="312"/>
        <v>3</v>
      </c>
      <c r="B1435" s="26">
        <f t="shared" si="313"/>
        <v>22</v>
      </c>
      <c r="C1435" t="s">
        <v>36</v>
      </c>
      <c r="D1435" s="75">
        <v>0.927083333333333</v>
      </c>
      <c r="E1435" s="26">
        <v>96920</v>
      </c>
      <c r="F1435" s="26">
        <v>53413.1</v>
      </c>
      <c r="G1435" s="80">
        <v>14512</v>
      </c>
      <c r="H1435" s="26">
        <v>23304.6</v>
      </c>
      <c r="I1435" s="26">
        <v>7097</v>
      </c>
      <c r="J1435" s="80">
        <v>-1406.7</v>
      </c>
      <c r="K1435" s="26">
        <f t="shared" si="311"/>
        <v>45884.64</v>
      </c>
      <c r="L1435" s="27">
        <f t="shared" si="314"/>
        <v>1.46645587717371</v>
      </c>
      <c r="M1435" s="75">
        <v>0.927083333333333</v>
      </c>
      <c r="N1435" s="26">
        <v>93742.9</v>
      </c>
      <c r="O1435" s="26">
        <v>49061.84</v>
      </c>
      <c r="P1435" s="26">
        <v>15089.8</v>
      </c>
      <c r="Q1435" s="26">
        <v>22882.5</v>
      </c>
      <c r="R1435" s="26">
        <v>8046.56</v>
      </c>
      <c r="S1435" s="26">
        <v>-1337.8</v>
      </c>
      <c r="T1435" s="26">
        <f t="shared" si="315"/>
        <v>41533.38</v>
      </c>
      <c r="U1435" s="27">
        <f t="shared" si="316"/>
        <v>1.26830373484215</v>
      </c>
      <c r="V1435" s="26">
        <f>INDEX(检修、备用和必开!B:B,MATCH(统调负荷!$C1435,检修、备用和必开!$A:$A,0))</f>
        <v>26224.6</v>
      </c>
      <c r="W1435" s="26">
        <f>INDEX(检修、备用和必开!C:C,MATCH(统调负荷!$C1435,检修、备用和必开!$A:$A,0))</f>
        <v>0</v>
      </c>
      <c r="X1435" s="26">
        <f>INDEX(检修、备用和必开!D:D,MATCH(统调负荷!$C1435,检修、备用和必开!$A:$A,0))</f>
        <v>11520</v>
      </c>
      <c r="Y1435" s="26">
        <f>INDEX(检修、备用和必开!E:E,MATCH(统调负荷!$C1435,检修、备用和必开!$A:$A,0))</f>
        <v>7528.46</v>
      </c>
      <c r="Z1435" s="26">
        <f>INDEX(检修、备用和必开!F:F,MATCH(统调负荷!$C1435,检修、备用和必开!$A:$A,0))</f>
        <v>980</v>
      </c>
      <c r="AA1435" s="26">
        <f t="shared" si="317"/>
        <v>67287.8</v>
      </c>
      <c r="AB1435" s="26">
        <v>360.8</v>
      </c>
      <c r="AC1435" s="26">
        <v>331.06</v>
      </c>
      <c r="AD1435" s="76">
        <f t="shared" si="318"/>
        <v>45672.9270833333</v>
      </c>
      <c r="AE1435" s="27">
        <f t="shared" si="319"/>
        <v>-3177.10000000001</v>
      </c>
      <c r="AF1435" s="27">
        <f t="shared" si="320"/>
        <v>-4351.26</v>
      </c>
      <c r="AG1435" s="27">
        <f t="shared" si="321"/>
        <v>577.799999999999</v>
      </c>
      <c r="AH1435" s="27">
        <f t="shared" si="322"/>
        <v>-422.099999999999</v>
      </c>
      <c r="AI1435" s="27">
        <f t="shared" si="323"/>
        <v>949.56</v>
      </c>
      <c r="AJ1435" s="27">
        <f t="shared" si="324"/>
        <v>68.9000000000001</v>
      </c>
      <c r="AK1435" s="26">
        <f>INDEX(检修、备用和必开!I:I,MATCH(统调负荷!$C1435,检修、备用和必开!$A:$A,0))</f>
        <v>6678.65591098749</v>
      </c>
    </row>
    <row r="1436" ht="13.8" spans="1:37">
      <c r="A1436" s="26">
        <f t="shared" si="312"/>
        <v>3</v>
      </c>
      <c r="B1436" s="26">
        <f t="shared" si="313"/>
        <v>22</v>
      </c>
      <c r="C1436" t="s">
        <v>36</v>
      </c>
      <c r="D1436" s="75">
        <v>0.9375</v>
      </c>
      <c r="E1436" s="26">
        <v>94995</v>
      </c>
      <c r="F1436" s="26">
        <v>52713.7</v>
      </c>
      <c r="G1436" s="80">
        <v>14562</v>
      </c>
      <c r="H1436" s="26">
        <v>22019</v>
      </c>
      <c r="I1436" s="26">
        <v>7107</v>
      </c>
      <c r="J1436" s="80">
        <v>-1406.7</v>
      </c>
      <c r="K1436" s="26">
        <f t="shared" si="311"/>
        <v>45185.24</v>
      </c>
      <c r="L1436" s="27">
        <f t="shared" si="314"/>
        <v>1.48915442299299</v>
      </c>
      <c r="M1436" s="75">
        <v>0.9375</v>
      </c>
      <c r="N1436" s="26">
        <v>91951</v>
      </c>
      <c r="O1436" s="26">
        <v>48398.03</v>
      </c>
      <c r="P1436" s="26">
        <v>14478.4</v>
      </c>
      <c r="Q1436" s="26">
        <v>22392.1</v>
      </c>
      <c r="R1436" s="26">
        <v>8036.66</v>
      </c>
      <c r="S1436" s="26">
        <v>-1354.19</v>
      </c>
      <c r="T1436" s="26">
        <f t="shared" si="315"/>
        <v>40869.57</v>
      </c>
      <c r="U1436" s="27">
        <f t="shared" si="316"/>
        <v>1.28437396985698</v>
      </c>
      <c r="V1436" s="26">
        <f>INDEX(检修、备用和必开!B:B,MATCH(统调负荷!$C1436,检修、备用和必开!$A:$A,0))</f>
        <v>26224.6</v>
      </c>
      <c r="W1436" s="26">
        <f>INDEX(检修、备用和必开!C:C,MATCH(统调负荷!$C1436,检修、备用和必开!$A:$A,0))</f>
        <v>0</v>
      </c>
      <c r="X1436" s="26">
        <f>INDEX(检修、备用和必开!D:D,MATCH(统调负荷!$C1436,检修、备用和必开!$A:$A,0))</f>
        <v>11520</v>
      </c>
      <c r="Y1436" s="26">
        <f>INDEX(检修、备用和必开!E:E,MATCH(统调负荷!$C1436,检修、备用和必开!$A:$A,0))</f>
        <v>7528.46</v>
      </c>
      <c r="Z1436" s="26">
        <f>INDEX(检修、备用和必开!F:F,MATCH(统调负荷!$C1436,检修、备用和必开!$A:$A,0))</f>
        <v>980</v>
      </c>
      <c r="AA1436" s="26">
        <f t="shared" si="317"/>
        <v>67287.8</v>
      </c>
      <c r="AB1436" s="26">
        <v>360.79</v>
      </c>
      <c r="AC1436" s="26">
        <v>331.25</v>
      </c>
      <c r="AD1436" s="76">
        <f t="shared" si="318"/>
        <v>45672.9375</v>
      </c>
      <c r="AE1436" s="27">
        <f t="shared" si="319"/>
        <v>-3044</v>
      </c>
      <c r="AF1436" s="27">
        <f t="shared" si="320"/>
        <v>-4315.67</v>
      </c>
      <c r="AG1436" s="27">
        <f t="shared" si="321"/>
        <v>-83.6000000000004</v>
      </c>
      <c r="AH1436" s="27">
        <f t="shared" si="322"/>
        <v>373.099999999999</v>
      </c>
      <c r="AI1436" s="27">
        <f t="shared" si="323"/>
        <v>929.66</v>
      </c>
      <c r="AJ1436" s="27">
        <f t="shared" si="324"/>
        <v>52.51</v>
      </c>
      <c r="AK1436" s="26">
        <f>INDEX(检修、备用和必开!I:I,MATCH(统调负荷!$C1436,检修、备用和必开!$A:$A,0))</f>
        <v>6678.65591098749</v>
      </c>
    </row>
    <row r="1437" ht="13.8" spans="1:37">
      <c r="A1437" s="26">
        <f t="shared" si="312"/>
        <v>3</v>
      </c>
      <c r="B1437" s="26">
        <f t="shared" si="313"/>
        <v>22</v>
      </c>
      <c r="C1437" t="s">
        <v>36</v>
      </c>
      <c r="D1437" s="75">
        <v>0.947916666666667</v>
      </c>
      <c r="E1437" s="26">
        <v>92560</v>
      </c>
      <c r="F1437" s="26">
        <v>50361.8</v>
      </c>
      <c r="G1437" s="80">
        <v>14721</v>
      </c>
      <c r="H1437" s="26">
        <v>21753.9</v>
      </c>
      <c r="I1437" s="26">
        <v>7130</v>
      </c>
      <c r="J1437" s="80">
        <v>-1406.7</v>
      </c>
      <c r="K1437" s="26">
        <f t="shared" si="311"/>
        <v>42833.34</v>
      </c>
      <c r="L1437" s="27">
        <f t="shared" si="314"/>
        <v>1.57092115627686</v>
      </c>
      <c r="M1437" s="75">
        <v>0.947916666666667</v>
      </c>
      <c r="N1437" s="26">
        <v>89713.1</v>
      </c>
      <c r="O1437" s="26">
        <v>46364.79</v>
      </c>
      <c r="P1437" s="26">
        <v>15021.1</v>
      </c>
      <c r="Q1437" s="26">
        <v>21703.8</v>
      </c>
      <c r="R1437" s="26">
        <v>8003.27</v>
      </c>
      <c r="S1437" s="26">
        <v>-1379.86</v>
      </c>
      <c r="T1437" s="26">
        <f t="shared" si="315"/>
        <v>38836.33</v>
      </c>
      <c r="U1437" s="27">
        <f t="shared" si="316"/>
        <v>1.33623320047351</v>
      </c>
      <c r="V1437" s="26">
        <f>INDEX(检修、备用和必开!B:B,MATCH(统调负荷!$C1437,检修、备用和必开!$A:$A,0))</f>
        <v>26224.6</v>
      </c>
      <c r="W1437" s="26">
        <f>INDEX(检修、备用和必开!C:C,MATCH(统调负荷!$C1437,检修、备用和必开!$A:$A,0))</f>
        <v>0</v>
      </c>
      <c r="X1437" s="26">
        <f>INDEX(检修、备用和必开!D:D,MATCH(统调负荷!$C1437,检修、备用和必开!$A:$A,0))</f>
        <v>11520</v>
      </c>
      <c r="Y1437" s="26">
        <f>INDEX(检修、备用和必开!E:E,MATCH(统调负荷!$C1437,检修、备用和必开!$A:$A,0))</f>
        <v>7528.46</v>
      </c>
      <c r="Z1437" s="26">
        <f>INDEX(检修、备用和必开!F:F,MATCH(统调负荷!$C1437,检修、备用和必开!$A:$A,0))</f>
        <v>980</v>
      </c>
      <c r="AA1437" s="26">
        <f t="shared" si="317"/>
        <v>67287.8</v>
      </c>
      <c r="AB1437" s="26">
        <v>341.18</v>
      </c>
      <c r="AC1437" s="26">
        <v>318.39</v>
      </c>
      <c r="AD1437" s="76">
        <f t="shared" si="318"/>
        <v>45672.9479166667</v>
      </c>
      <c r="AE1437" s="27">
        <f t="shared" si="319"/>
        <v>-2846.89999999999</v>
      </c>
      <c r="AF1437" s="27">
        <f t="shared" si="320"/>
        <v>-3997.01</v>
      </c>
      <c r="AG1437" s="27">
        <f t="shared" si="321"/>
        <v>300.1</v>
      </c>
      <c r="AH1437" s="27">
        <f t="shared" si="322"/>
        <v>-50.1000000000022</v>
      </c>
      <c r="AI1437" s="27">
        <f t="shared" si="323"/>
        <v>873.27</v>
      </c>
      <c r="AJ1437" s="27">
        <f t="shared" si="324"/>
        <v>26.8400000000001</v>
      </c>
      <c r="AK1437" s="26">
        <f>INDEX(检修、备用和必开!I:I,MATCH(统调负荷!$C1437,检修、备用和必开!$A:$A,0))</f>
        <v>6678.65591098749</v>
      </c>
    </row>
    <row r="1438" ht="13.8" spans="1:37">
      <c r="A1438" s="26">
        <f t="shared" si="312"/>
        <v>3</v>
      </c>
      <c r="B1438" s="26">
        <f t="shared" si="313"/>
        <v>23</v>
      </c>
      <c r="C1438" t="s">
        <v>36</v>
      </c>
      <c r="D1438" s="75">
        <v>0.958333333333333</v>
      </c>
      <c r="E1438" s="26">
        <v>89450</v>
      </c>
      <c r="F1438" s="26">
        <v>47546.3</v>
      </c>
      <c r="G1438" s="80">
        <v>14364</v>
      </c>
      <c r="H1438" s="26">
        <v>21909.2</v>
      </c>
      <c r="I1438" s="26">
        <v>7037</v>
      </c>
      <c r="J1438" s="80">
        <v>-1406.5</v>
      </c>
      <c r="K1438" s="26">
        <f t="shared" si="311"/>
        <v>40017.84</v>
      </c>
      <c r="L1438" s="27">
        <f t="shared" si="314"/>
        <v>1.68144507549633</v>
      </c>
      <c r="M1438" s="75">
        <v>0.958333333333333</v>
      </c>
      <c r="N1438" s="26">
        <v>87055.7</v>
      </c>
      <c r="O1438" s="26">
        <v>44235.36</v>
      </c>
      <c r="P1438" s="26">
        <v>14610.6</v>
      </c>
      <c r="Q1438" s="26">
        <v>21776.6</v>
      </c>
      <c r="R1438" s="26">
        <v>7826.61</v>
      </c>
      <c r="S1438" s="26">
        <v>-1393.47</v>
      </c>
      <c r="T1438" s="26">
        <f t="shared" si="315"/>
        <v>36706.9</v>
      </c>
      <c r="U1438" s="27">
        <f t="shared" si="316"/>
        <v>1.39523378031762</v>
      </c>
      <c r="V1438" s="26">
        <f>INDEX(检修、备用和必开!B:B,MATCH(统调负荷!$C1438,检修、备用和必开!$A:$A,0))</f>
        <v>26224.6</v>
      </c>
      <c r="W1438" s="26">
        <f>INDEX(检修、备用和必开!C:C,MATCH(统调负荷!$C1438,检修、备用和必开!$A:$A,0))</f>
        <v>0</v>
      </c>
      <c r="X1438" s="26">
        <f>INDEX(检修、备用和必开!D:D,MATCH(统调负荷!$C1438,检修、备用和必开!$A:$A,0))</f>
        <v>11520</v>
      </c>
      <c r="Y1438" s="26">
        <f>INDEX(检修、备用和必开!E:E,MATCH(统调负荷!$C1438,检修、备用和必开!$A:$A,0))</f>
        <v>7528.46</v>
      </c>
      <c r="Z1438" s="26">
        <f>INDEX(检修、备用和必开!F:F,MATCH(统调负荷!$C1438,检修、备用和必开!$A:$A,0))</f>
        <v>980</v>
      </c>
      <c r="AA1438" s="26">
        <f t="shared" si="317"/>
        <v>67287.8</v>
      </c>
      <c r="AB1438" s="26">
        <v>317.57</v>
      </c>
      <c r="AC1438" s="26">
        <v>306.66</v>
      </c>
      <c r="AD1438" s="76">
        <f t="shared" si="318"/>
        <v>45672.9583333333</v>
      </c>
      <c r="AE1438" s="27">
        <f t="shared" si="319"/>
        <v>-2394.3</v>
      </c>
      <c r="AF1438" s="27">
        <f t="shared" si="320"/>
        <v>-3310.94</v>
      </c>
      <c r="AG1438" s="27">
        <f t="shared" si="321"/>
        <v>246.6</v>
      </c>
      <c r="AH1438" s="27">
        <f t="shared" si="322"/>
        <v>-132.600000000002</v>
      </c>
      <c r="AI1438" s="27">
        <f t="shared" si="323"/>
        <v>789.61</v>
      </c>
      <c r="AJ1438" s="27">
        <f t="shared" si="324"/>
        <v>13.03</v>
      </c>
      <c r="AK1438" s="26">
        <f>INDEX(检修、备用和必开!I:I,MATCH(统调负荷!$C1438,检修、备用和必开!$A:$A,0))</f>
        <v>6678.65591098749</v>
      </c>
    </row>
    <row r="1439" ht="13.8" spans="1:37">
      <c r="A1439" s="26">
        <f t="shared" si="312"/>
        <v>3</v>
      </c>
      <c r="B1439" s="26">
        <f t="shared" si="313"/>
        <v>23</v>
      </c>
      <c r="C1439" t="s">
        <v>36</v>
      </c>
      <c r="D1439" s="75">
        <v>0.96875</v>
      </c>
      <c r="E1439" s="26">
        <v>86880</v>
      </c>
      <c r="F1439" s="26">
        <v>46829.39</v>
      </c>
      <c r="G1439" s="80">
        <v>13962</v>
      </c>
      <c r="H1439" s="26">
        <v>20515.3</v>
      </c>
      <c r="I1439" s="26">
        <v>6980</v>
      </c>
      <c r="J1439" s="80">
        <v>-1406.69</v>
      </c>
      <c r="K1439" s="26">
        <f t="shared" si="311"/>
        <v>39300.93</v>
      </c>
      <c r="L1439" s="27">
        <f t="shared" si="314"/>
        <v>1.71211724506265</v>
      </c>
      <c r="M1439" s="75">
        <v>0.96875</v>
      </c>
      <c r="N1439" s="26">
        <v>84389.4</v>
      </c>
      <c r="O1439" s="26">
        <v>43255.61</v>
      </c>
      <c r="P1439" s="26">
        <v>14574.8</v>
      </c>
      <c r="Q1439" s="26">
        <v>20175.8</v>
      </c>
      <c r="R1439" s="26">
        <v>7764.93</v>
      </c>
      <c r="S1439" s="26">
        <v>-1381.74</v>
      </c>
      <c r="T1439" s="26">
        <f t="shared" si="315"/>
        <v>35727.15</v>
      </c>
      <c r="U1439" s="27">
        <f t="shared" si="316"/>
        <v>1.42416632537624</v>
      </c>
      <c r="V1439" s="26">
        <f>INDEX(检修、备用和必开!B:B,MATCH(统调负荷!$C1439,检修、备用和必开!$A:$A,0))</f>
        <v>26224.6</v>
      </c>
      <c r="W1439" s="26">
        <f>INDEX(检修、备用和必开!C:C,MATCH(统调负荷!$C1439,检修、备用和必开!$A:$A,0))</f>
        <v>0</v>
      </c>
      <c r="X1439" s="26">
        <f>INDEX(检修、备用和必开!D:D,MATCH(统调负荷!$C1439,检修、备用和必开!$A:$A,0))</f>
        <v>11520</v>
      </c>
      <c r="Y1439" s="26">
        <f>INDEX(检修、备用和必开!E:E,MATCH(统调负荷!$C1439,检修、备用和必开!$A:$A,0))</f>
        <v>7528.46</v>
      </c>
      <c r="Z1439" s="26">
        <f>INDEX(检修、备用和必开!F:F,MATCH(统调负荷!$C1439,检修、备用和必开!$A:$A,0))</f>
        <v>980</v>
      </c>
      <c r="AA1439" s="26">
        <f t="shared" si="317"/>
        <v>67287.8</v>
      </c>
      <c r="AB1439" s="26">
        <v>313.74</v>
      </c>
      <c r="AC1439" s="26">
        <v>306.53</v>
      </c>
      <c r="AD1439" s="76">
        <f t="shared" si="318"/>
        <v>45672.96875</v>
      </c>
      <c r="AE1439" s="27">
        <f t="shared" si="319"/>
        <v>-2490.60000000001</v>
      </c>
      <c r="AF1439" s="27">
        <f t="shared" si="320"/>
        <v>-3573.78</v>
      </c>
      <c r="AG1439" s="27">
        <f t="shared" si="321"/>
        <v>612.799999999999</v>
      </c>
      <c r="AH1439" s="27">
        <f t="shared" si="322"/>
        <v>-339.5</v>
      </c>
      <c r="AI1439" s="27">
        <f t="shared" si="323"/>
        <v>784.93</v>
      </c>
      <c r="AJ1439" s="27">
        <f t="shared" si="324"/>
        <v>24.95</v>
      </c>
      <c r="AK1439" s="26">
        <f>INDEX(检修、备用和必开!I:I,MATCH(统调负荷!$C1439,检修、备用和必开!$A:$A,0))</f>
        <v>6678.65591098749</v>
      </c>
    </row>
    <row r="1440" ht="13.8" spans="1:37">
      <c r="A1440" s="26">
        <f t="shared" si="312"/>
        <v>3</v>
      </c>
      <c r="B1440" s="26">
        <f t="shared" si="313"/>
        <v>23</v>
      </c>
      <c r="C1440" t="s">
        <v>36</v>
      </c>
      <c r="D1440" s="75">
        <v>0.979166666666667</v>
      </c>
      <c r="E1440" s="26">
        <v>84200</v>
      </c>
      <c r="F1440" s="26">
        <v>44977.4</v>
      </c>
      <c r="G1440" s="80">
        <v>14022</v>
      </c>
      <c r="H1440" s="26">
        <v>19629.3</v>
      </c>
      <c r="I1440" s="26">
        <v>6978</v>
      </c>
      <c r="J1440" s="80">
        <v>-1406.7</v>
      </c>
      <c r="K1440" s="26">
        <f t="shared" si="311"/>
        <v>37448.94</v>
      </c>
      <c r="L1440" s="27">
        <f t="shared" si="314"/>
        <v>1.79678783965581</v>
      </c>
      <c r="M1440" s="75">
        <v>0.979166666666667</v>
      </c>
      <c r="N1440" s="26">
        <v>82006</v>
      </c>
      <c r="O1440" s="26">
        <v>41699.12</v>
      </c>
      <c r="P1440" s="26">
        <v>14951.8</v>
      </c>
      <c r="Q1440" s="26">
        <v>19020.5</v>
      </c>
      <c r="R1440" s="26">
        <v>7681</v>
      </c>
      <c r="S1440" s="26">
        <v>-1346.42</v>
      </c>
      <c r="T1440" s="26">
        <f t="shared" si="315"/>
        <v>34170.66</v>
      </c>
      <c r="U1440" s="27">
        <f t="shared" si="316"/>
        <v>1.47268172532417</v>
      </c>
      <c r="V1440" s="26">
        <f>INDEX(检修、备用和必开!B:B,MATCH(统调负荷!$C1440,检修、备用和必开!$A:$A,0))</f>
        <v>26224.6</v>
      </c>
      <c r="W1440" s="26">
        <f>INDEX(检修、备用和必开!C:C,MATCH(统调负荷!$C1440,检修、备用和必开!$A:$A,0))</f>
        <v>0</v>
      </c>
      <c r="X1440" s="26">
        <f>INDEX(检修、备用和必开!D:D,MATCH(统调负荷!$C1440,检修、备用和必开!$A:$A,0))</f>
        <v>11520</v>
      </c>
      <c r="Y1440" s="26">
        <f>INDEX(检修、备用和必开!E:E,MATCH(统调负荷!$C1440,检修、备用和必开!$A:$A,0))</f>
        <v>7528.46</v>
      </c>
      <c r="Z1440" s="26">
        <f>INDEX(检修、备用和必开!F:F,MATCH(统调负荷!$C1440,检修、备用和必开!$A:$A,0))</f>
        <v>980</v>
      </c>
      <c r="AA1440" s="26">
        <f t="shared" si="317"/>
        <v>67287.8</v>
      </c>
      <c r="AB1440" s="26">
        <v>308.48</v>
      </c>
      <c r="AC1440" s="26">
        <v>305.71</v>
      </c>
      <c r="AD1440" s="76">
        <f t="shared" si="318"/>
        <v>45672.9791666667</v>
      </c>
      <c r="AE1440" s="27">
        <f t="shared" si="319"/>
        <v>-2194</v>
      </c>
      <c r="AF1440" s="27">
        <f t="shared" si="320"/>
        <v>-3278.28</v>
      </c>
      <c r="AG1440" s="27">
        <f t="shared" si="321"/>
        <v>929.799999999999</v>
      </c>
      <c r="AH1440" s="27">
        <f t="shared" si="322"/>
        <v>-608.799999999999</v>
      </c>
      <c r="AI1440" s="27">
        <f t="shared" si="323"/>
        <v>703</v>
      </c>
      <c r="AJ1440" s="27">
        <f t="shared" si="324"/>
        <v>60.28</v>
      </c>
      <c r="AK1440" s="26">
        <f>INDEX(检修、备用和必开!I:I,MATCH(统调负荷!$C1440,检修、备用和必开!$A:$A,0))</f>
        <v>6678.65591098749</v>
      </c>
    </row>
    <row r="1441" ht="13.8" spans="1:37">
      <c r="A1441" s="26">
        <f t="shared" si="312"/>
        <v>3</v>
      </c>
      <c r="B1441" s="26">
        <f t="shared" si="313"/>
        <v>23</v>
      </c>
      <c r="C1441" t="s">
        <v>36</v>
      </c>
      <c r="D1441" s="75">
        <v>0.989583333333333</v>
      </c>
      <c r="E1441" s="26">
        <v>82215</v>
      </c>
      <c r="F1441" s="26">
        <v>43247.19</v>
      </c>
      <c r="G1441" s="80">
        <v>14022</v>
      </c>
      <c r="H1441" s="26">
        <v>19373.5</v>
      </c>
      <c r="I1441" s="26">
        <v>6979</v>
      </c>
      <c r="J1441" s="80">
        <v>-1406.69</v>
      </c>
      <c r="K1441" s="26">
        <f t="shared" si="311"/>
        <v>35718.73</v>
      </c>
      <c r="L1441" s="27">
        <f t="shared" si="314"/>
        <v>1.88382397694431</v>
      </c>
      <c r="M1441" s="75">
        <v>0.989583333333333</v>
      </c>
      <c r="N1441" s="26">
        <v>79834.5</v>
      </c>
      <c r="O1441" s="26">
        <v>39100.24</v>
      </c>
      <c r="P1441" s="26">
        <v>15695.5</v>
      </c>
      <c r="Q1441" s="26">
        <v>18761.5</v>
      </c>
      <c r="R1441" s="26">
        <v>7644.93</v>
      </c>
      <c r="S1441" s="26">
        <v>-1367.67</v>
      </c>
      <c r="T1441" s="26">
        <f t="shared" si="315"/>
        <v>31571.78</v>
      </c>
      <c r="U1441" s="27">
        <f t="shared" si="316"/>
        <v>1.5614996642051</v>
      </c>
      <c r="V1441" s="26">
        <f>INDEX(检修、备用和必开!B:B,MATCH(统调负荷!$C1441,检修、备用和必开!$A:$A,0))</f>
        <v>26224.6</v>
      </c>
      <c r="W1441" s="26">
        <f>INDEX(检修、备用和必开!C:C,MATCH(统调负荷!$C1441,检修、备用和必开!$A:$A,0))</f>
        <v>0</v>
      </c>
      <c r="X1441" s="26">
        <f>INDEX(检修、备用和必开!D:D,MATCH(统调负荷!$C1441,检修、备用和必开!$A:$A,0))</f>
        <v>11520</v>
      </c>
      <c r="Y1441" s="26">
        <f>INDEX(检修、备用和必开!E:E,MATCH(统调负荷!$C1441,检修、备用和必开!$A:$A,0))</f>
        <v>7528.46</v>
      </c>
      <c r="Z1441" s="26">
        <f>INDEX(检修、备用和必开!F:F,MATCH(统调负荷!$C1441,检修、备用和必开!$A:$A,0))</f>
        <v>980</v>
      </c>
      <c r="AA1441" s="26">
        <f t="shared" si="317"/>
        <v>67287.8</v>
      </c>
      <c r="AB1441" s="26">
        <v>303.54</v>
      </c>
      <c r="AC1441" s="26">
        <v>6.95</v>
      </c>
      <c r="AD1441" s="76">
        <f t="shared" si="318"/>
        <v>45672.9895833333</v>
      </c>
      <c r="AE1441" s="27">
        <f t="shared" si="319"/>
        <v>-2380.5</v>
      </c>
      <c r="AF1441" s="27">
        <f t="shared" si="320"/>
        <v>-4146.95</v>
      </c>
      <c r="AG1441" s="27">
        <f t="shared" si="321"/>
        <v>1673.5</v>
      </c>
      <c r="AH1441" s="27">
        <f t="shared" si="322"/>
        <v>-612</v>
      </c>
      <c r="AI1441" s="27">
        <f t="shared" si="323"/>
        <v>665.93</v>
      </c>
      <c r="AJ1441" s="27">
        <f t="shared" si="324"/>
        <v>39.02</v>
      </c>
      <c r="AK1441" s="26">
        <f>INDEX(检修、备用和必开!I:I,MATCH(统调负荷!$C1441,检修、备用和必开!$A:$A,0))</f>
        <v>6678.65591098749</v>
      </c>
    </row>
    <row r="1442" ht="13.8" spans="1:37">
      <c r="A1442" s="26">
        <f t="shared" si="312"/>
        <v>4</v>
      </c>
      <c r="B1442" s="26">
        <f t="shared" si="313"/>
        <v>0</v>
      </c>
      <c r="C1442" t="s">
        <v>37</v>
      </c>
      <c r="D1442" s="75">
        <v>0</v>
      </c>
      <c r="E1442" s="26">
        <v>77970</v>
      </c>
      <c r="F1442" s="26">
        <v>39309.89</v>
      </c>
      <c r="G1442" s="26">
        <v>13386</v>
      </c>
      <c r="H1442" s="26">
        <v>19544.6</v>
      </c>
      <c r="I1442" s="26">
        <v>6914</v>
      </c>
      <c r="J1442" s="26">
        <v>-1184.49</v>
      </c>
      <c r="K1442" s="26">
        <f t="shared" ref="K1442:K1505" si="325">F1442-Y1442</f>
        <v>33801.43</v>
      </c>
      <c r="L1442" s="27">
        <f t="shared" si="314"/>
        <v>2.01168412105642</v>
      </c>
      <c r="M1442" s="75">
        <v>0</v>
      </c>
      <c r="N1442" s="26">
        <v>78297.1</v>
      </c>
      <c r="O1442" s="26">
        <v>38874.51</v>
      </c>
      <c r="P1442" s="26">
        <v>15308.8</v>
      </c>
      <c r="Q1442" s="26">
        <v>17661.9</v>
      </c>
      <c r="R1442" s="26">
        <v>7632.26</v>
      </c>
      <c r="S1442" s="26">
        <v>-1180.37</v>
      </c>
      <c r="T1442" s="26">
        <f t="shared" si="315"/>
        <v>33366.05</v>
      </c>
      <c r="U1442" s="27">
        <f t="shared" si="316"/>
        <v>1.59409509319311</v>
      </c>
      <c r="V1442" s="26">
        <f>INDEX(检修、备用和必开!B:B,MATCH(统调负荷!$C1442,检修、备用和必开!$A:$A,0))</f>
        <v>26174.6</v>
      </c>
      <c r="W1442" s="26">
        <f>INDEX(检修、备用和必开!C:C,MATCH(统调负荷!$C1442,检修、备用和必开!$A:$A,0))</f>
        <v>0</v>
      </c>
      <c r="X1442" s="26">
        <f>INDEX(检修、备用和必开!D:D,MATCH(统调负荷!$C1442,检修、备用和必开!$A:$A,0))</f>
        <v>9290</v>
      </c>
      <c r="Y1442" s="26">
        <f>INDEX(检修、备用和必开!E:E,MATCH(统调负荷!$C1442,检修、备用和必开!$A:$A,0))</f>
        <v>5508.46</v>
      </c>
      <c r="Z1442" s="26">
        <f>INDEX(检修、备用和必开!F:F,MATCH(统调负荷!$C1442,检修、备用和必开!$A:$A,0))</f>
        <v>320</v>
      </c>
      <c r="AA1442" s="26">
        <f t="shared" si="317"/>
        <v>67997.8</v>
      </c>
      <c r="AB1442" s="26">
        <v>296.64</v>
      </c>
      <c r="AC1442" s="26">
        <v>305.07</v>
      </c>
      <c r="AD1442" s="76">
        <f t="shared" si="318"/>
        <v>45673</v>
      </c>
      <c r="AE1442" s="27">
        <f t="shared" si="319"/>
        <v>327.100000000006</v>
      </c>
      <c r="AF1442" s="27">
        <f t="shared" si="320"/>
        <v>-435.379999999997</v>
      </c>
      <c r="AG1442" s="27">
        <f t="shared" si="321"/>
        <v>1922.8</v>
      </c>
      <c r="AH1442" s="27">
        <f t="shared" si="322"/>
        <v>-1882.7</v>
      </c>
      <c r="AI1442" s="27">
        <f t="shared" si="323"/>
        <v>718.26</v>
      </c>
      <c r="AJ1442" s="27">
        <f t="shared" si="324"/>
        <v>4.12000000000012</v>
      </c>
      <c r="AK1442" s="26">
        <f>INDEX(检修、备用和必开!I:I,MATCH(统调负荷!$C1442,检修、备用和必开!$A:$A,0))</f>
        <v>6855.33927893739</v>
      </c>
    </row>
    <row r="1443" ht="13.8" spans="1:37">
      <c r="A1443" s="26">
        <f t="shared" si="312"/>
        <v>4</v>
      </c>
      <c r="B1443" s="26">
        <f t="shared" si="313"/>
        <v>0</v>
      </c>
      <c r="C1443" t="s">
        <v>37</v>
      </c>
      <c r="D1443" s="75">
        <v>0.0104166666666667</v>
      </c>
      <c r="E1443" s="26">
        <v>83350</v>
      </c>
      <c r="F1443" s="26">
        <v>45958.4</v>
      </c>
      <c r="G1443" s="26">
        <v>12512</v>
      </c>
      <c r="H1443" s="26">
        <v>19259.3</v>
      </c>
      <c r="I1443" s="26">
        <v>6805</v>
      </c>
      <c r="J1443" s="26">
        <v>-1184.7</v>
      </c>
      <c r="K1443" s="26">
        <f t="shared" si="325"/>
        <v>40449.94</v>
      </c>
      <c r="L1443" s="27">
        <f t="shared" si="314"/>
        <v>1.68103586803837</v>
      </c>
      <c r="M1443" s="75">
        <v>0.0104166666666667</v>
      </c>
      <c r="N1443" s="26">
        <v>83048.5</v>
      </c>
      <c r="O1443" s="26">
        <v>43701.7</v>
      </c>
      <c r="P1443" s="26">
        <v>13641.7</v>
      </c>
      <c r="Q1443" s="26">
        <v>19674.9</v>
      </c>
      <c r="R1443" s="26">
        <v>7223.93</v>
      </c>
      <c r="S1443" s="26">
        <v>-1193.73</v>
      </c>
      <c r="T1443" s="26">
        <f t="shared" si="315"/>
        <v>38193.24</v>
      </c>
      <c r="U1443" s="27">
        <f t="shared" si="316"/>
        <v>1.43203791485164</v>
      </c>
      <c r="V1443" s="26">
        <f>INDEX(检修、备用和必开!B:B,MATCH(统调负荷!$C1443,检修、备用和必开!$A:$A,0))</f>
        <v>26174.6</v>
      </c>
      <c r="W1443" s="26">
        <f>INDEX(检修、备用和必开!C:C,MATCH(统调负荷!$C1443,检修、备用和必开!$A:$A,0))</f>
        <v>0</v>
      </c>
      <c r="X1443" s="26">
        <f>INDEX(检修、备用和必开!D:D,MATCH(统调负荷!$C1443,检修、备用和必开!$A:$A,0))</f>
        <v>9290</v>
      </c>
      <c r="Y1443" s="26">
        <f>INDEX(检修、备用和必开!E:E,MATCH(统调负荷!$C1443,检修、备用和必开!$A:$A,0))</f>
        <v>5508.46</v>
      </c>
      <c r="Z1443" s="26">
        <f>INDEX(检修、备用和必开!F:F,MATCH(统调负荷!$C1443,检修、备用和必开!$A:$A,0))</f>
        <v>320</v>
      </c>
      <c r="AA1443" s="26">
        <f t="shared" si="317"/>
        <v>67997.8</v>
      </c>
      <c r="AB1443" s="26">
        <v>349.79</v>
      </c>
      <c r="AC1443" s="26">
        <v>394.39</v>
      </c>
      <c r="AD1443" s="76">
        <f t="shared" si="318"/>
        <v>45673.0104166667</v>
      </c>
      <c r="AE1443" s="27">
        <f t="shared" si="319"/>
        <v>-301.5</v>
      </c>
      <c r="AF1443" s="27">
        <f t="shared" si="320"/>
        <v>-2256.7</v>
      </c>
      <c r="AG1443" s="27">
        <f t="shared" si="321"/>
        <v>1129.7</v>
      </c>
      <c r="AH1443" s="27">
        <f t="shared" si="322"/>
        <v>415.600000000002</v>
      </c>
      <c r="AI1443" s="27">
        <f t="shared" si="323"/>
        <v>418.93</v>
      </c>
      <c r="AJ1443" s="27">
        <f t="shared" si="324"/>
        <v>-9.02999999999997</v>
      </c>
      <c r="AK1443" s="26">
        <f>INDEX(检修、备用和必开!I:I,MATCH(统调负荷!$C1443,检修、备用和必开!$A:$A,0))</f>
        <v>6855.33927893739</v>
      </c>
    </row>
    <row r="1444" ht="13.8" spans="1:37">
      <c r="A1444" s="26">
        <f t="shared" si="312"/>
        <v>4</v>
      </c>
      <c r="B1444" s="26">
        <f t="shared" si="313"/>
        <v>0</v>
      </c>
      <c r="C1444" t="s">
        <v>37</v>
      </c>
      <c r="D1444" s="75">
        <v>0.0208333333333333</v>
      </c>
      <c r="E1444" s="26">
        <v>82500</v>
      </c>
      <c r="F1444" s="26">
        <v>45680.89</v>
      </c>
      <c r="G1444" s="26">
        <v>12324</v>
      </c>
      <c r="H1444" s="26">
        <v>18875.8</v>
      </c>
      <c r="I1444" s="26">
        <v>6804</v>
      </c>
      <c r="J1444" s="26">
        <v>-1184.69</v>
      </c>
      <c r="K1444" s="26">
        <f t="shared" si="325"/>
        <v>40172.43</v>
      </c>
      <c r="L1444" s="27">
        <f t="shared" si="314"/>
        <v>1.69264841584141</v>
      </c>
      <c r="M1444" s="75">
        <v>0.0208333333333333</v>
      </c>
      <c r="N1444" s="26">
        <v>82409.9</v>
      </c>
      <c r="O1444" s="26">
        <v>43264.15</v>
      </c>
      <c r="P1444" s="26">
        <v>13984</v>
      </c>
      <c r="Q1444" s="26">
        <v>19130.6</v>
      </c>
      <c r="R1444" s="26">
        <v>7182.66</v>
      </c>
      <c r="S1444" s="26">
        <v>-1151.51</v>
      </c>
      <c r="T1444" s="26">
        <f t="shared" si="315"/>
        <v>37755.69</v>
      </c>
      <c r="U1444" s="27">
        <f t="shared" si="316"/>
        <v>1.44535663096875</v>
      </c>
      <c r="V1444" s="26">
        <f>INDEX(检修、备用和必开!B:B,MATCH(统调负荷!$C1444,检修、备用和必开!$A:$A,0))</f>
        <v>26174.6</v>
      </c>
      <c r="W1444" s="26">
        <f>INDEX(检修、备用和必开!C:C,MATCH(统调负荷!$C1444,检修、备用和必开!$A:$A,0))</f>
        <v>0</v>
      </c>
      <c r="X1444" s="26">
        <f>INDEX(检修、备用和必开!D:D,MATCH(统调负荷!$C1444,检修、备用和必开!$A:$A,0))</f>
        <v>9290</v>
      </c>
      <c r="Y1444" s="26">
        <f>INDEX(检修、备用和必开!E:E,MATCH(统调负荷!$C1444,检修、备用和必开!$A:$A,0))</f>
        <v>5508.46</v>
      </c>
      <c r="Z1444" s="26">
        <f>INDEX(检修、备用和必开!F:F,MATCH(统调负荷!$C1444,检修、备用和必开!$A:$A,0))</f>
        <v>320</v>
      </c>
      <c r="AA1444" s="26">
        <f t="shared" si="317"/>
        <v>67997.8</v>
      </c>
      <c r="AB1444" s="26">
        <v>349.71</v>
      </c>
      <c r="AC1444" s="26">
        <v>333.3</v>
      </c>
      <c r="AD1444" s="76">
        <f t="shared" si="318"/>
        <v>45673.0208333333</v>
      </c>
      <c r="AE1444" s="27">
        <f t="shared" si="319"/>
        <v>-90.1000000000058</v>
      </c>
      <c r="AF1444" s="27">
        <f t="shared" si="320"/>
        <v>-2416.74</v>
      </c>
      <c r="AG1444" s="27">
        <f t="shared" si="321"/>
        <v>1660</v>
      </c>
      <c r="AH1444" s="27">
        <f t="shared" si="322"/>
        <v>254.799999999999</v>
      </c>
      <c r="AI1444" s="27">
        <f t="shared" si="323"/>
        <v>378.66</v>
      </c>
      <c r="AJ1444" s="27">
        <f t="shared" si="324"/>
        <v>33.1800000000001</v>
      </c>
      <c r="AK1444" s="26">
        <f>INDEX(检修、备用和必开!I:I,MATCH(统调负荷!$C1444,检修、备用和必开!$A:$A,0))</f>
        <v>6855.33927893739</v>
      </c>
    </row>
    <row r="1445" ht="13.8" spans="1:37">
      <c r="A1445" s="26">
        <f t="shared" si="312"/>
        <v>4</v>
      </c>
      <c r="B1445" s="26">
        <f t="shared" si="313"/>
        <v>0</v>
      </c>
      <c r="C1445" t="s">
        <v>37</v>
      </c>
      <c r="D1445" s="75">
        <v>0.03125</v>
      </c>
      <c r="E1445" s="26">
        <v>80550</v>
      </c>
      <c r="F1445" s="26">
        <v>43675</v>
      </c>
      <c r="G1445" s="26">
        <v>11995</v>
      </c>
      <c r="H1445" s="26">
        <v>19246.9</v>
      </c>
      <c r="I1445" s="26">
        <v>6818</v>
      </c>
      <c r="J1445" s="26">
        <v>-1184.9</v>
      </c>
      <c r="K1445" s="26">
        <f t="shared" si="325"/>
        <v>38166.54</v>
      </c>
      <c r="L1445" s="27">
        <f t="shared" si="314"/>
        <v>1.78160765948393</v>
      </c>
      <c r="M1445" s="75">
        <v>0.03125</v>
      </c>
      <c r="N1445" s="26">
        <v>80577.1</v>
      </c>
      <c r="O1445" s="26">
        <v>41309.78</v>
      </c>
      <c r="P1445" s="26">
        <v>14029.6</v>
      </c>
      <c r="Q1445" s="26">
        <v>19152.4</v>
      </c>
      <c r="R1445" s="26">
        <v>7251.31</v>
      </c>
      <c r="S1445" s="26">
        <v>-1165.99</v>
      </c>
      <c r="T1445" s="26">
        <f t="shared" si="315"/>
        <v>35801.32</v>
      </c>
      <c r="U1445" s="27">
        <f t="shared" si="316"/>
        <v>1.50800198353031</v>
      </c>
      <c r="V1445" s="26">
        <f>INDEX(检修、备用和必开!B:B,MATCH(统调负荷!$C1445,检修、备用和必开!$A:$A,0))</f>
        <v>26174.6</v>
      </c>
      <c r="W1445" s="26">
        <f>INDEX(检修、备用和必开!C:C,MATCH(统调负荷!$C1445,检修、备用和必开!$A:$A,0))</f>
        <v>0</v>
      </c>
      <c r="X1445" s="26">
        <f>INDEX(检修、备用和必开!D:D,MATCH(统调负荷!$C1445,检修、备用和必开!$A:$A,0))</f>
        <v>9290</v>
      </c>
      <c r="Y1445" s="26">
        <f>INDEX(检修、备用和必开!E:E,MATCH(统调负荷!$C1445,检修、备用和必开!$A:$A,0))</f>
        <v>5508.46</v>
      </c>
      <c r="Z1445" s="26">
        <f>INDEX(检修、备用和必开!F:F,MATCH(统调负荷!$C1445,检修、备用和必开!$A:$A,0))</f>
        <v>320</v>
      </c>
      <c r="AA1445" s="26">
        <f t="shared" si="317"/>
        <v>67997.8</v>
      </c>
      <c r="AB1445" s="26">
        <v>336.81</v>
      </c>
      <c r="AC1445" s="26">
        <v>319.2</v>
      </c>
      <c r="AD1445" s="76">
        <f t="shared" si="318"/>
        <v>45673.03125</v>
      </c>
      <c r="AE1445" s="27">
        <f t="shared" si="319"/>
        <v>27.1000000000058</v>
      </c>
      <c r="AF1445" s="27">
        <f t="shared" si="320"/>
        <v>-2365.22</v>
      </c>
      <c r="AG1445" s="27">
        <f t="shared" si="321"/>
        <v>2034.6</v>
      </c>
      <c r="AH1445" s="27">
        <f t="shared" si="322"/>
        <v>-94.5</v>
      </c>
      <c r="AI1445" s="27">
        <f t="shared" si="323"/>
        <v>433.31</v>
      </c>
      <c r="AJ1445" s="27">
        <f t="shared" si="324"/>
        <v>18.9100000000001</v>
      </c>
      <c r="AK1445" s="26">
        <f>INDEX(检修、备用和必开!I:I,MATCH(统调负荷!$C1445,检修、备用和必开!$A:$A,0))</f>
        <v>6855.33927893739</v>
      </c>
    </row>
    <row r="1446" ht="13.8" spans="1:37">
      <c r="A1446" s="26">
        <f t="shared" si="312"/>
        <v>4</v>
      </c>
      <c r="B1446" s="26">
        <f t="shared" si="313"/>
        <v>1</v>
      </c>
      <c r="C1446" t="s">
        <v>37</v>
      </c>
      <c r="D1446" s="75">
        <v>0.0416666666666667</v>
      </c>
      <c r="E1446" s="26">
        <v>78665</v>
      </c>
      <c r="F1446" s="26">
        <v>41397.4</v>
      </c>
      <c r="G1446" s="26">
        <v>11956</v>
      </c>
      <c r="H1446" s="26">
        <v>19694.5</v>
      </c>
      <c r="I1446" s="26">
        <v>6802</v>
      </c>
      <c r="J1446" s="26">
        <v>-1184.9</v>
      </c>
      <c r="K1446" s="26">
        <f t="shared" si="325"/>
        <v>35888.94</v>
      </c>
      <c r="L1446" s="27">
        <f t="shared" si="314"/>
        <v>1.89467284349997</v>
      </c>
      <c r="M1446" s="75">
        <v>0.0416666666666667</v>
      </c>
      <c r="N1446" s="26">
        <v>78976</v>
      </c>
      <c r="O1446" s="26">
        <v>39917.39</v>
      </c>
      <c r="P1446" s="26">
        <v>13839.7</v>
      </c>
      <c r="Q1446" s="26">
        <v>19083.4</v>
      </c>
      <c r="R1446" s="26">
        <v>7313.69</v>
      </c>
      <c r="S1446" s="26">
        <v>-1178.18</v>
      </c>
      <c r="T1446" s="26">
        <f t="shared" si="315"/>
        <v>34408.93</v>
      </c>
      <c r="U1446" s="27">
        <f t="shared" si="316"/>
        <v>1.55605183010202</v>
      </c>
      <c r="V1446" s="26">
        <f>INDEX(检修、备用和必开!B:B,MATCH(统调负荷!$C1446,检修、备用和必开!$A:$A,0))</f>
        <v>26174.6</v>
      </c>
      <c r="W1446" s="26">
        <f>INDEX(检修、备用和必开!C:C,MATCH(统调负荷!$C1446,检修、备用和必开!$A:$A,0))</f>
        <v>0</v>
      </c>
      <c r="X1446" s="26">
        <f>INDEX(检修、备用和必开!D:D,MATCH(统调负荷!$C1446,检修、备用和必开!$A:$A,0))</f>
        <v>9290</v>
      </c>
      <c r="Y1446" s="26">
        <f>INDEX(检修、备用和必开!E:E,MATCH(统调负荷!$C1446,检修、备用和必开!$A:$A,0))</f>
        <v>5508.46</v>
      </c>
      <c r="Z1446" s="26">
        <f>INDEX(检修、备用和必开!F:F,MATCH(统调负荷!$C1446,检修、备用和必开!$A:$A,0))</f>
        <v>320</v>
      </c>
      <c r="AA1446" s="26">
        <f t="shared" si="317"/>
        <v>67997.8</v>
      </c>
      <c r="AB1446" s="26">
        <v>316.63</v>
      </c>
      <c r="AC1446" s="26">
        <v>314.3</v>
      </c>
      <c r="AD1446" s="76">
        <f t="shared" si="318"/>
        <v>45673.0416666667</v>
      </c>
      <c r="AE1446" s="27">
        <f t="shared" si="319"/>
        <v>311</v>
      </c>
      <c r="AF1446" s="27">
        <f t="shared" si="320"/>
        <v>-1480.01</v>
      </c>
      <c r="AG1446" s="27">
        <f t="shared" si="321"/>
        <v>1883.7</v>
      </c>
      <c r="AH1446" s="27">
        <f t="shared" si="322"/>
        <v>-611.099999999999</v>
      </c>
      <c r="AI1446" s="27">
        <f t="shared" si="323"/>
        <v>511.69</v>
      </c>
      <c r="AJ1446" s="27">
        <f t="shared" si="324"/>
        <v>6.72000000000003</v>
      </c>
      <c r="AK1446" s="26">
        <f>INDEX(检修、备用和必开!I:I,MATCH(统调负荷!$C1446,检修、备用和必开!$A:$A,0))</f>
        <v>6855.33927893739</v>
      </c>
    </row>
    <row r="1447" ht="13.8" spans="1:37">
      <c r="A1447" s="26">
        <f t="shared" si="312"/>
        <v>4</v>
      </c>
      <c r="B1447" s="26">
        <f t="shared" si="313"/>
        <v>1</v>
      </c>
      <c r="C1447" t="s">
        <v>37</v>
      </c>
      <c r="D1447" s="75">
        <v>0.0520833333333333</v>
      </c>
      <c r="E1447" s="26">
        <v>76835</v>
      </c>
      <c r="F1447" s="26">
        <v>40311.59</v>
      </c>
      <c r="G1447" s="26">
        <v>11476</v>
      </c>
      <c r="H1447" s="26">
        <v>19432.1</v>
      </c>
      <c r="I1447" s="26">
        <v>6800</v>
      </c>
      <c r="J1447" s="26">
        <v>-1184.69</v>
      </c>
      <c r="K1447" s="26">
        <f t="shared" si="325"/>
        <v>34803.13</v>
      </c>
      <c r="L1447" s="27">
        <f t="shared" si="314"/>
        <v>1.95378404183762</v>
      </c>
      <c r="M1447" s="75">
        <v>0.0520833333333333</v>
      </c>
      <c r="N1447" s="26">
        <v>77222.1</v>
      </c>
      <c r="O1447" s="26">
        <v>38668.26</v>
      </c>
      <c r="P1447" s="26">
        <v>13667.7</v>
      </c>
      <c r="Q1447" s="26">
        <v>18723.4</v>
      </c>
      <c r="R1447" s="26">
        <v>7259.6</v>
      </c>
      <c r="S1447" s="26">
        <v>-1096.86</v>
      </c>
      <c r="T1447" s="26">
        <f t="shared" si="315"/>
        <v>33159.8</v>
      </c>
      <c r="U1447" s="27">
        <f t="shared" si="316"/>
        <v>1.60184029135591</v>
      </c>
      <c r="V1447" s="26">
        <f>INDEX(检修、备用和必开!B:B,MATCH(统调负荷!$C1447,检修、备用和必开!$A:$A,0))</f>
        <v>26174.6</v>
      </c>
      <c r="W1447" s="26">
        <f>INDEX(检修、备用和必开!C:C,MATCH(统调负荷!$C1447,检修、备用和必开!$A:$A,0))</f>
        <v>0</v>
      </c>
      <c r="X1447" s="26">
        <f>INDEX(检修、备用和必开!D:D,MATCH(统调负荷!$C1447,检修、备用和必开!$A:$A,0))</f>
        <v>9290</v>
      </c>
      <c r="Y1447" s="26">
        <f>INDEX(检修、备用和必开!E:E,MATCH(统调负荷!$C1447,检修、备用和必开!$A:$A,0))</f>
        <v>5508.46</v>
      </c>
      <c r="Z1447" s="26">
        <f>INDEX(检修、备用和必开!F:F,MATCH(统调负荷!$C1447,检修、备用和必开!$A:$A,0))</f>
        <v>320</v>
      </c>
      <c r="AA1447" s="26">
        <f t="shared" si="317"/>
        <v>67997.8</v>
      </c>
      <c r="AB1447" s="26">
        <v>312.18</v>
      </c>
      <c r="AC1447" s="26">
        <v>311.16</v>
      </c>
      <c r="AD1447" s="76">
        <f t="shared" si="318"/>
        <v>45673.0520833333</v>
      </c>
      <c r="AE1447" s="27">
        <f t="shared" si="319"/>
        <v>387.100000000006</v>
      </c>
      <c r="AF1447" s="27">
        <f t="shared" si="320"/>
        <v>-1643.32999999999</v>
      </c>
      <c r="AG1447" s="27">
        <f t="shared" si="321"/>
        <v>2191.7</v>
      </c>
      <c r="AH1447" s="27">
        <f t="shared" si="322"/>
        <v>-708.699999999997</v>
      </c>
      <c r="AI1447" s="27">
        <f t="shared" si="323"/>
        <v>459.6</v>
      </c>
      <c r="AJ1447" s="27">
        <f t="shared" si="324"/>
        <v>87.8300000000002</v>
      </c>
      <c r="AK1447" s="26">
        <f>INDEX(检修、备用和必开!I:I,MATCH(统调负荷!$C1447,检修、备用和必开!$A:$A,0))</f>
        <v>6855.33927893739</v>
      </c>
    </row>
    <row r="1448" ht="13.8" spans="1:37">
      <c r="A1448" s="26">
        <f t="shared" si="312"/>
        <v>4</v>
      </c>
      <c r="B1448" s="26">
        <f t="shared" si="313"/>
        <v>1</v>
      </c>
      <c r="C1448" t="s">
        <v>37</v>
      </c>
      <c r="D1448" s="75">
        <v>0.0625</v>
      </c>
      <c r="E1448" s="26">
        <v>75380</v>
      </c>
      <c r="F1448" s="26">
        <v>39910.99</v>
      </c>
      <c r="G1448" s="26">
        <v>10948</v>
      </c>
      <c r="H1448" s="26">
        <v>18902.9</v>
      </c>
      <c r="I1448" s="26">
        <v>6803</v>
      </c>
      <c r="J1448" s="26">
        <v>-1184.89</v>
      </c>
      <c r="K1448" s="26">
        <f t="shared" si="325"/>
        <v>34402.53</v>
      </c>
      <c r="L1448" s="27">
        <f t="shared" si="314"/>
        <v>1.97653486531368</v>
      </c>
      <c r="M1448" s="75">
        <v>0.0625</v>
      </c>
      <c r="N1448" s="26">
        <v>76019.2</v>
      </c>
      <c r="O1448" s="26">
        <v>38129.61</v>
      </c>
      <c r="P1448" s="26">
        <v>13412.3</v>
      </c>
      <c r="Q1448" s="26">
        <v>18375.9</v>
      </c>
      <c r="R1448" s="26">
        <v>7243.84</v>
      </c>
      <c r="S1448" s="26">
        <v>-1142.45</v>
      </c>
      <c r="T1448" s="26">
        <f t="shared" si="315"/>
        <v>32621.15</v>
      </c>
      <c r="U1448" s="27">
        <f t="shared" si="316"/>
        <v>1.62242744472533</v>
      </c>
      <c r="V1448" s="26">
        <f>INDEX(检修、备用和必开!B:B,MATCH(统调负荷!$C1448,检修、备用和必开!$A:$A,0))</f>
        <v>26174.6</v>
      </c>
      <c r="W1448" s="26">
        <f>INDEX(检修、备用和必开!C:C,MATCH(统调负荷!$C1448,检修、备用和必开!$A:$A,0))</f>
        <v>0</v>
      </c>
      <c r="X1448" s="26">
        <f>INDEX(检修、备用和必开!D:D,MATCH(统调负荷!$C1448,检修、备用和必开!$A:$A,0))</f>
        <v>9290</v>
      </c>
      <c r="Y1448" s="26">
        <f>INDEX(检修、备用和必开!E:E,MATCH(统调负荷!$C1448,检修、备用和必开!$A:$A,0))</f>
        <v>5508.46</v>
      </c>
      <c r="Z1448" s="26">
        <f>INDEX(检修、备用和必开!F:F,MATCH(统调负荷!$C1448,检修、备用和必开!$A:$A,0))</f>
        <v>320</v>
      </c>
      <c r="AA1448" s="26">
        <f t="shared" si="317"/>
        <v>67997.8</v>
      </c>
      <c r="AB1448" s="26">
        <v>309.99</v>
      </c>
      <c r="AC1448" s="26">
        <v>308.66</v>
      </c>
      <c r="AD1448" s="76">
        <f t="shared" si="318"/>
        <v>45673.0625</v>
      </c>
      <c r="AE1448" s="27">
        <f t="shared" si="319"/>
        <v>639.199999999997</v>
      </c>
      <c r="AF1448" s="27">
        <f t="shared" si="320"/>
        <v>-1781.38</v>
      </c>
      <c r="AG1448" s="27">
        <f t="shared" si="321"/>
        <v>2464.3</v>
      </c>
      <c r="AH1448" s="27">
        <f t="shared" si="322"/>
        <v>-527</v>
      </c>
      <c r="AI1448" s="27">
        <f t="shared" si="323"/>
        <v>440.84</v>
      </c>
      <c r="AJ1448" s="27">
        <f t="shared" si="324"/>
        <v>42.4400000000001</v>
      </c>
      <c r="AK1448" s="26">
        <f>INDEX(检修、备用和必开!I:I,MATCH(统调负荷!$C1448,检修、备用和必开!$A:$A,0))</f>
        <v>6855.33927893739</v>
      </c>
    </row>
    <row r="1449" ht="13.8" spans="1:37">
      <c r="A1449" s="26">
        <f t="shared" si="312"/>
        <v>4</v>
      </c>
      <c r="B1449" s="26">
        <f t="shared" si="313"/>
        <v>1</v>
      </c>
      <c r="C1449" t="s">
        <v>37</v>
      </c>
      <c r="D1449" s="75">
        <v>0.0729166666666667</v>
      </c>
      <c r="E1449" s="26">
        <v>74440</v>
      </c>
      <c r="F1449" s="26">
        <v>39477.9</v>
      </c>
      <c r="G1449" s="26">
        <v>10988</v>
      </c>
      <c r="H1449" s="26">
        <v>18354</v>
      </c>
      <c r="I1449" s="26">
        <v>6805</v>
      </c>
      <c r="J1449" s="26">
        <v>-1184.9</v>
      </c>
      <c r="K1449" s="26">
        <f t="shared" si="325"/>
        <v>33969.44</v>
      </c>
      <c r="L1449" s="27">
        <f t="shared" si="314"/>
        <v>2.00173450018605</v>
      </c>
      <c r="M1449" s="75">
        <v>0.0729166666666667</v>
      </c>
      <c r="N1449" s="26">
        <v>74811.1</v>
      </c>
      <c r="O1449" s="26">
        <v>37350.33</v>
      </c>
      <c r="P1449" s="26">
        <v>13193.1</v>
      </c>
      <c r="Q1449" s="26">
        <v>18227.6</v>
      </c>
      <c r="R1449" s="26">
        <v>7222.09</v>
      </c>
      <c r="S1449" s="26">
        <v>-1182.02</v>
      </c>
      <c r="T1449" s="26">
        <f t="shared" si="315"/>
        <v>31841.87</v>
      </c>
      <c r="U1449" s="27">
        <f t="shared" si="316"/>
        <v>1.65316578118136</v>
      </c>
      <c r="V1449" s="26">
        <f>INDEX(检修、备用和必开!B:B,MATCH(统调负荷!$C1449,检修、备用和必开!$A:$A,0))</f>
        <v>26174.6</v>
      </c>
      <c r="W1449" s="26">
        <f>INDEX(检修、备用和必开!C:C,MATCH(统调负荷!$C1449,检修、备用和必开!$A:$A,0))</f>
        <v>0</v>
      </c>
      <c r="X1449" s="26">
        <f>INDEX(检修、备用和必开!D:D,MATCH(统调负荷!$C1449,检修、备用和必开!$A:$A,0))</f>
        <v>9290</v>
      </c>
      <c r="Y1449" s="26">
        <f>INDEX(检修、备用和必开!E:E,MATCH(统调负荷!$C1449,检修、备用和必开!$A:$A,0))</f>
        <v>5508.46</v>
      </c>
      <c r="Z1449" s="26">
        <f>INDEX(检修、备用和必开!F:F,MATCH(统调负荷!$C1449,检修、备用和必开!$A:$A,0))</f>
        <v>320</v>
      </c>
      <c r="AA1449" s="26">
        <f t="shared" si="317"/>
        <v>67997.8</v>
      </c>
      <c r="AB1449" s="26">
        <v>308.99</v>
      </c>
      <c r="AC1449" s="26">
        <v>305.61</v>
      </c>
      <c r="AD1449" s="76">
        <f t="shared" si="318"/>
        <v>45673.0729166667</v>
      </c>
      <c r="AE1449" s="27">
        <f t="shared" si="319"/>
        <v>371.100000000006</v>
      </c>
      <c r="AF1449" s="27">
        <f t="shared" si="320"/>
        <v>-2127.57</v>
      </c>
      <c r="AG1449" s="27">
        <f t="shared" si="321"/>
        <v>2205.1</v>
      </c>
      <c r="AH1449" s="27">
        <f t="shared" si="322"/>
        <v>-126.400000000001</v>
      </c>
      <c r="AI1449" s="27">
        <f t="shared" si="323"/>
        <v>417.09</v>
      </c>
      <c r="AJ1449" s="27">
        <f t="shared" si="324"/>
        <v>2.88000000000011</v>
      </c>
      <c r="AK1449" s="26">
        <f>INDEX(检修、备用和必开!I:I,MATCH(统调负荷!$C1449,检修、备用和必开!$A:$A,0))</f>
        <v>6855.33927893739</v>
      </c>
    </row>
    <row r="1450" ht="13.8" spans="1:37">
      <c r="A1450" s="26">
        <f t="shared" si="312"/>
        <v>4</v>
      </c>
      <c r="B1450" s="26">
        <f t="shared" si="313"/>
        <v>2</v>
      </c>
      <c r="C1450" t="s">
        <v>37</v>
      </c>
      <c r="D1450" s="75">
        <v>0.0833333333333333</v>
      </c>
      <c r="E1450" s="26">
        <v>72895</v>
      </c>
      <c r="F1450" s="26">
        <v>38151.6</v>
      </c>
      <c r="G1450" s="26">
        <v>10718</v>
      </c>
      <c r="H1450" s="26">
        <v>18405.3</v>
      </c>
      <c r="I1450" s="26">
        <v>6805</v>
      </c>
      <c r="J1450" s="26">
        <v>-1184.9</v>
      </c>
      <c r="K1450" s="26">
        <f t="shared" si="325"/>
        <v>32643.14</v>
      </c>
      <c r="L1450" s="27">
        <f t="shared" si="314"/>
        <v>2.08306553842553</v>
      </c>
      <c r="M1450" s="75">
        <v>0.0833333333333333</v>
      </c>
      <c r="N1450" s="26">
        <v>73586.3</v>
      </c>
      <c r="O1450" s="26">
        <v>36347.13</v>
      </c>
      <c r="P1450" s="26">
        <v>13056.1</v>
      </c>
      <c r="Q1450" s="26">
        <v>18166.8</v>
      </c>
      <c r="R1450" s="26">
        <v>7209.59</v>
      </c>
      <c r="S1450" s="26">
        <v>-1193.32</v>
      </c>
      <c r="T1450" s="26">
        <f t="shared" si="315"/>
        <v>30838.67</v>
      </c>
      <c r="U1450" s="27">
        <f t="shared" si="316"/>
        <v>1.69449423566742</v>
      </c>
      <c r="V1450" s="26">
        <f>INDEX(检修、备用和必开!B:B,MATCH(统调负荷!$C1450,检修、备用和必开!$A:$A,0))</f>
        <v>26174.6</v>
      </c>
      <c r="W1450" s="26">
        <f>INDEX(检修、备用和必开!C:C,MATCH(统调负荷!$C1450,检修、备用和必开!$A:$A,0))</f>
        <v>0</v>
      </c>
      <c r="X1450" s="26">
        <f>INDEX(检修、备用和必开!D:D,MATCH(统调负荷!$C1450,检修、备用和必开!$A:$A,0))</f>
        <v>9290</v>
      </c>
      <c r="Y1450" s="26">
        <f>INDEX(检修、备用和必开!E:E,MATCH(统调负荷!$C1450,检修、备用和必开!$A:$A,0))</f>
        <v>5508.46</v>
      </c>
      <c r="Z1450" s="26">
        <f>INDEX(检修、备用和必开!F:F,MATCH(统调负荷!$C1450,检修、备用和必开!$A:$A,0))</f>
        <v>320</v>
      </c>
      <c r="AA1450" s="26">
        <f t="shared" si="317"/>
        <v>67997.8</v>
      </c>
      <c r="AB1450" s="26">
        <v>305</v>
      </c>
      <c r="AC1450" s="26">
        <v>301.66</v>
      </c>
      <c r="AD1450" s="76">
        <f t="shared" si="318"/>
        <v>45673.0833333333</v>
      </c>
      <c r="AE1450" s="27">
        <f t="shared" si="319"/>
        <v>691.300000000003</v>
      </c>
      <c r="AF1450" s="27">
        <f t="shared" si="320"/>
        <v>-1804.47</v>
      </c>
      <c r="AG1450" s="27">
        <f t="shared" si="321"/>
        <v>2338.1</v>
      </c>
      <c r="AH1450" s="27">
        <f t="shared" si="322"/>
        <v>-238.5</v>
      </c>
      <c r="AI1450" s="27">
        <f t="shared" si="323"/>
        <v>404.59</v>
      </c>
      <c r="AJ1450" s="27">
        <f t="shared" si="324"/>
        <v>-8.41999999999985</v>
      </c>
      <c r="AK1450" s="26">
        <f>INDEX(检修、备用和必开!I:I,MATCH(统调负荷!$C1450,检修、备用和必开!$A:$A,0))</f>
        <v>6855.33927893739</v>
      </c>
    </row>
    <row r="1451" ht="13.8" spans="1:37">
      <c r="A1451" s="26">
        <f t="shared" si="312"/>
        <v>4</v>
      </c>
      <c r="B1451" s="26">
        <f t="shared" si="313"/>
        <v>2</v>
      </c>
      <c r="C1451" t="s">
        <v>37</v>
      </c>
      <c r="D1451" s="75">
        <v>0.09375</v>
      </c>
      <c r="E1451" s="26">
        <v>72315</v>
      </c>
      <c r="F1451" s="26">
        <v>37872</v>
      </c>
      <c r="G1451" s="26">
        <v>10718</v>
      </c>
      <c r="H1451" s="26">
        <v>18105.9</v>
      </c>
      <c r="I1451" s="26">
        <v>6804</v>
      </c>
      <c r="J1451" s="26">
        <v>-1184.9</v>
      </c>
      <c r="K1451" s="26">
        <f t="shared" si="325"/>
        <v>32363.54</v>
      </c>
      <c r="L1451" s="27">
        <f t="shared" si="314"/>
        <v>2.10106187394828</v>
      </c>
      <c r="M1451" s="75">
        <v>0.09375</v>
      </c>
      <c r="N1451" s="26">
        <v>72712.7</v>
      </c>
      <c r="O1451" s="26">
        <v>35395.62</v>
      </c>
      <c r="P1451" s="26">
        <v>13026</v>
      </c>
      <c r="Q1451" s="26">
        <v>18224.9</v>
      </c>
      <c r="R1451" s="26">
        <v>7228.81</v>
      </c>
      <c r="S1451" s="26">
        <v>-1162.63</v>
      </c>
      <c r="T1451" s="26">
        <f t="shared" si="315"/>
        <v>29887.16</v>
      </c>
      <c r="U1451" s="27">
        <f t="shared" si="316"/>
        <v>1.73564903632627</v>
      </c>
      <c r="V1451" s="26">
        <f>INDEX(检修、备用和必开!B:B,MATCH(统调负荷!$C1451,检修、备用和必开!$A:$A,0))</f>
        <v>26174.6</v>
      </c>
      <c r="W1451" s="26">
        <f>INDEX(检修、备用和必开!C:C,MATCH(统调负荷!$C1451,检修、备用和必开!$A:$A,0))</f>
        <v>0</v>
      </c>
      <c r="X1451" s="26">
        <f>INDEX(检修、备用和必开!D:D,MATCH(统调负荷!$C1451,检修、备用和必开!$A:$A,0))</f>
        <v>9290</v>
      </c>
      <c r="Y1451" s="26">
        <f>INDEX(检修、备用和必开!E:E,MATCH(统调负荷!$C1451,检修、备用和必开!$A:$A,0))</f>
        <v>5508.46</v>
      </c>
      <c r="Z1451" s="26">
        <f>INDEX(检修、备用和必开!F:F,MATCH(统调负荷!$C1451,检修、备用和必开!$A:$A,0))</f>
        <v>320</v>
      </c>
      <c r="AA1451" s="26">
        <f t="shared" si="317"/>
        <v>67997.8</v>
      </c>
      <c r="AB1451" s="26">
        <v>304.18</v>
      </c>
      <c r="AC1451" s="26">
        <v>294.79</v>
      </c>
      <c r="AD1451" s="76">
        <f t="shared" si="318"/>
        <v>45673.09375</v>
      </c>
      <c r="AE1451" s="27">
        <f t="shared" si="319"/>
        <v>397.699999999997</v>
      </c>
      <c r="AF1451" s="27">
        <f t="shared" si="320"/>
        <v>-2476.38</v>
      </c>
      <c r="AG1451" s="27">
        <f t="shared" si="321"/>
        <v>2308</v>
      </c>
      <c r="AH1451" s="27">
        <f t="shared" si="322"/>
        <v>119</v>
      </c>
      <c r="AI1451" s="27">
        <f t="shared" si="323"/>
        <v>424.81</v>
      </c>
      <c r="AJ1451" s="27">
        <f t="shared" si="324"/>
        <v>22.27</v>
      </c>
      <c r="AK1451" s="26">
        <f>INDEX(检修、备用和必开!I:I,MATCH(统调负荷!$C1451,检修、备用和必开!$A:$A,0))</f>
        <v>6855.33927893739</v>
      </c>
    </row>
    <row r="1452" ht="13.8" spans="1:37">
      <c r="A1452" s="26">
        <f t="shared" si="312"/>
        <v>4</v>
      </c>
      <c r="B1452" s="26">
        <f t="shared" si="313"/>
        <v>2</v>
      </c>
      <c r="C1452" t="s">
        <v>37</v>
      </c>
      <c r="D1452" s="75">
        <v>0.104166666666667</v>
      </c>
      <c r="E1452" s="26">
        <v>71455</v>
      </c>
      <c r="F1452" s="26">
        <v>37321.9</v>
      </c>
      <c r="G1452" s="26">
        <v>10718</v>
      </c>
      <c r="H1452" s="26">
        <v>17812</v>
      </c>
      <c r="I1452" s="26">
        <v>6788</v>
      </c>
      <c r="J1452" s="26">
        <v>-1184.9</v>
      </c>
      <c r="K1452" s="26">
        <f t="shared" si="325"/>
        <v>31813.44</v>
      </c>
      <c r="L1452" s="27">
        <f t="shared" si="314"/>
        <v>2.13739224679884</v>
      </c>
      <c r="M1452" s="75">
        <v>0.104166666666667</v>
      </c>
      <c r="N1452" s="26">
        <v>71820.1</v>
      </c>
      <c r="O1452" s="26">
        <v>34877.81</v>
      </c>
      <c r="P1452" s="26">
        <v>12540.7</v>
      </c>
      <c r="Q1452" s="26">
        <v>18341.7</v>
      </c>
      <c r="R1452" s="26">
        <v>7254.03</v>
      </c>
      <c r="S1452" s="26">
        <v>-1194.14</v>
      </c>
      <c r="T1452" s="26">
        <f t="shared" si="315"/>
        <v>29369.35</v>
      </c>
      <c r="U1452" s="27">
        <f t="shared" si="316"/>
        <v>1.75889661879985</v>
      </c>
      <c r="V1452" s="26">
        <f>INDEX(检修、备用和必开!B:B,MATCH(统调负荷!$C1452,检修、备用和必开!$A:$A,0))</f>
        <v>26174.6</v>
      </c>
      <c r="W1452" s="26">
        <f>INDEX(检修、备用和必开!C:C,MATCH(统调负荷!$C1452,检修、备用和必开!$A:$A,0))</f>
        <v>0</v>
      </c>
      <c r="X1452" s="26">
        <f>INDEX(检修、备用和必开!D:D,MATCH(统调负荷!$C1452,检修、备用和必开!$A:$A,0))</f>
        <v>9290</v>
      </c>
      <c r="Y1452" s="26">
        <f>INDEX(检修、备用和必开!E:E,MATCH(统调负荷!$C1452,检修、备用和必开!$A:$A,0))</f>
        <v>5508.46</v>
      </c>
      <c r="Z1452" s="26">
        <f>INDEX(检修、备用和必开!F:F,MATCH(统调负荷!$C1452,检修、备用和必开!$A:$A,0))</f>
        <v>320</v>
      </c>
      <c r="AA1452" s="26">
        <f t="shared" si="317"/>
        <v>67997.8</v>
      </c>
      <c r="AB1452" s="26">
        <v>301.35</v>
      </c>
      <c r="AC1452" s="26">
        <v>288.94</v>
      </c>
      <c r="AD1452" s="76">
        <f t="shared" si="318"/>
        <v>45673.1041666667</v>
      </c>
      <c r="AE1452" s="27">
        <f t="shared" si="319"/>
        <v>365.100000000006</v>
      </c>
      <c r="AF1452" s="27">
        <f t="shared" si="320"/>
        <v>-2444.09</v>
      </c>
      <c r="AG1452" s="27">
        <f t="shared" si="321"/>
        <v>1822.7</v>
      </c>
      <c r="AH1452" s="27">
        <f t="shared" si="322"/>
        <v>529.700000000001</v>
      </c>
      <c r="AI1452" s="27">
        <f t="shared" si="323"/>
        <v>466.03</v>
      </c>
      <c r="AJ1452" s="27">
        <f t="shared" si="324"/>
        <v>-9.24000000000001</v>
      </c>
      <c r="AK1452" s="26">
        <f>INDEX(检修、备用和必开!I:I,MATCH(统调负荷!$C1452,检修、备用和必开!$A:$A,0))</f>
        <v>6855.33927893739</v>
      </c>
    </row>
    <row r="1453" ht="13.8" spans="1:37">
      <c r="A1453" s="26">
        <f t="shared" si="312"/>
        <v>4</v>
      </c>
      <c r="B1453" s="26">
        <f t="shared" si="313"/>
        <v>2</v>
      </c>
      <c r="C1453" t="s">
        <v>37</v>
      </c>
      <c r="D1453" s="75">
        <v>0.114583333333333</v>
      </c>
      <c r="E1453" s="26">
        <v>70570</v>
      </c>
      <c r="F1453" s="26">
        <v>36015.4</v>
      </c>
      <c r="G1453" s="26">
        <v>10718</v>
      </c>
      <c r="H1453" s="26">
        <v>18233.5</v>
      </c>
      <c r="I1453" s="26">
        <v>6788</v>
      </c>
      <c r="J1453" s="26">
        <v>-1184.9</v>
      </c>
      <c r="K1453" s="26">
        <f t="shared" si="325"/>
        <v>30506.94</v>
      </c>
      <c r="L1453" s="27">
        <f t="shared" si="314"/>
        <v>2.22892889290109</v>
      </c>
      <c r="M1453" s="75">
        <v>0.114583333333333</v>
      </c>
      <c r="N1453" s="26">
        <v>71030.8</v>
      </c>
      <c r="O1453" s="26">
        <v>33878.2</v>
      </c>
      <c r="P1453" s="26">
        <v>12820.3</v>
      </c>
      <c r="Q1453" s="26">
        <v>18269.2</v>
      </c>
      <c r="R1453" s="26">
        <v>7253.42</v>
      </c>
      <c r="S1453" s="26">
        <v>-1190.32</v>
      </c>
      <c r="T1453" s="26">
        <f t="shared" si="315"/>
        <v>28369.74</v>
      </c>
      <c r="U1453" s="27">
        <f t="shared" si="316"/>
        <v>1.80558336302906</v>
      </c>
      <c r="V1453" s="26">
        <f>INDEX(检修、备用和必开!B:B,MATCH(统调负荷!$C1453,检修、备用和必开!$A:$A,0))</f>
        <v>26174.6</v>
      </c>
      <c r="W1453" s="26">
        <f>INDEX(检修、备用和必开!C:C,MATCH(统调负荷!$C1453,检修、备用和必开!$A:$A,0))</f>
        <v>0</v>
      </c>
      <c r="X1453" s="26">
        <f>INDEX(检修、备用和必开!D:D,MATCH(统调负荷!$C1453,检修、备用和必开!$A:$A,0))</f>
        <v>9290</v>
      </c>
      <c r="Y1453" s="26">
        <f>INDEX(检修、备用和必开!E:E,MATCH(统调负荷!$C1453,检修、备用和必开!$A:$A,0))</f>
        <v>5508.46</v>
      </c>
      <c r="Z1453" s="26">
        <f>INDEX(检修、备用和必开!F:F,MATCH(统调负荷!$C1453,检修、备用和必开!$A:$A,0))</f>
        <v>320</v>
      </c>
      <c r="AA1453" s="26">
        <f t="shared" si="317"/>
        <v>67997.8</v>
      </c>
      <c r="AB1453" s="26">
        <v>296.28</v>
      </c>
      <c r="AC1453" s="26">
        <v>278.1</v>
      </c>
      <c r="AD1453" s="76">
        <f t="shared" si="318"/>
        <v>45673.1145833333</v>
      </c>
      <c r="AE1453" s="27">
        <f t="shared" si="319"/>
        <v>460.800000000003</v>
      </c>
      <c r="AF1453" s="27">
        <f t="shared" si="320"/>
        <v>-2137.2</v>
      </c>
      <c r="AG1453" s="27">
        <f t="shared" si="321"/>
        <v>2102.3</v>
      </c>
      <c r="AH1453" s="27">
        <f t="shared" si="322"/>
        <v>35.7000000000007</v>
      </c>
      <c r="AI1453" s="27">
        <f t="shared" si="323"/>
        <v>465.42</v>
      </c>
      <c r="AJ1453" s="27">
        <f t="shared" si="324"/>
        <v>-5.41999999999985</v>
      </c>
      <c r="AK1453" s="26">
        <f>INDEX(检修、备用和必开!I:I,MATCH(统调负荷!$C1453,检修、备用和必开!$A:$A,0))</f>
        <v>6855.33927893739</v>
      </c>
    </row>
    <row r="1454" ht="13.8" spans="1:37">
      <c r="A1454" s="26">
        <f t="shared" si="312"/>
        <v>4</v>
      </c>
      <c r="B1454" s="26">
        <f t="shared" si="313"/>
        <v>3</v>
      </c>
      <c r="C1454" t="s">
        <v>37</v>
      </c>
      <c r="D1454" s="75">
        <v>0.125</v>
      </c>
      <c r="E1454" s="26">
        <v>70070</v>
      </c>
      <c r="F1454" s="26">
        <v>35397.1</v>
      </c>
      <c r="G1454" s="26">
        <v>10718</v>
      </c>
      <c r="H1454" s="26">
        <v>18361.2</v>
      </c>
      <c r="I1454" s="26">
        <v>6779</v>
      </c>
      <c r="J1454" s="26">
        <v>-1185.3</v>
      </c>
      <c r="K1454" s="26">
        <f t="shared" si="325"/>
        <v>29888.64</v>
      </c>
      <c r="L1454" s="27">
        <f t="shared" si="314"/>
        <v>2.27503827541166</v>
      </c>
      <c r="M1454" s="75">
        <v>0.125</v>
      </c>
      <c r="N1454" s="26">
        <v>70270.1</v>
      </c>
      <c r="O1454" s="26">
        <v>33312.38</v>
      </c>
      <c r="P1454" s="26">
        <v>12916.1</v>
      </c>
      <c r="Q1454" s="26">
        <v>17914.8</v>
      </c>
      <c r="R1454" s="26">
        <v>7314.49</v>
      </c>
      <c r="S1454" s="26">
        <v>-1187.67</v>
      </c>
      <c r="T1454" s="26">
        <f t="shared" si="315"/>
        <v>27803.92</v>
      </c>
      <c r="U1454" s="27">
        <f t="shared" si="316"/>
        <v>1.83312521297291</v>
      </c>
      <c r="V1454" s="26">
        <f>INDEX(检修、备用和必开!B:B,MATCH(统调负荷!$C1454,检修、备用和必开!$A:$A,0))</f>
        <v>26174.6</v>
      </c>
      <c r="W1454" s="26">
        <f>INDEX(检修、备用和必开!C:C,MATCH(统调负荷!$C1454,检修、备用和必开!$A:$A,0))</f>
        <v>0</v>
      </c>
      <c r="X1454" s="26">
        <f>INDEX(检修、备用和必开!D:D,MATCH(统调负荷!$C1454,检修、备用和必开!$A:$A,0))</f>
        <v>9290</v>
      </c>
      <c r="Y1454" s="26">
        <f>INDEX(检修、备用和必开!E:E,MATCH(统调负荷!$C1454,检修、备用和必开!$A:$A,0))</f>
        <v>5508.46</v>
      </c>
      <c r="Z1454" s="26">
        <f>INDEX(检修、备用和必开!F:F,MATCH(统调负荷!$C1454,检修、备用和必开!$A:$A,0))</f>
        <v>320</v>
      </c>
      <c r="AA1454" s="26">
        <f t="shared" si="317"/>
        <v>67997.8</v>
      </c>
      <c r="AB1454" s="26">
        <v>296.28</v>
      </c>
      <c r="AC1454" s="26">
        <v>268.24</v>
      </c>
      <c r="AD1454" s="76">
        <f t="shared" si="318"/>
        <v>45673.125</v>
      </c>
      <c r="AE1454" s="27">
        <f t="shared" si="319"/>
        <v>200.100000000006</v>
      </c>
      <c r="AF1454" s="27">
        <f t="shared" si="320"/>
        <v>-2084.72</v>
      </c>
      <c r="AG1454" s="27">
        <f t="shared" si="321"/>
        <v>2198.1</v>
      </c>
      <c r="AH1454" s="27">
        <f t="shared" si="322"/>
        <v>-446.400000000001</v>
      </c>
      <c r="AI1454" s="27">
        <f t="shared" si="323"/>
        <v>535.49</v>
      </c>
      <c r="AJ1454" s="27">
        <f t="shared" si="324"/>
        <v>-2.37000000000012</v>
      </c>
      <c r="AK1454" s="26">
        <f>INDEX(检修、备用和必开!I:I,MATCH(统调负荷!$C1454,检修、备用和必开!$A:$A,0))</f>
        <v>6855.33927893739</v>
      </c>
    </row>
    <row r="1455" ht="13.8" spans="1:37">
      <c r="A1455" s="26">
        <f t="shared" si="312"/>
        <v>4</v>
      </c>
      <c r="B1455" s="26">
        <f t="shared" si="313"/>
        <v>3</v>
      </c>
      <c r="C1455" t="s">
        <v>37</v>
      </c>
      <c r="D1455" s="75">
        <v>0.135416666666667</v>
      </c>
      <c r="E1455" s="26">
        <v>69365</v>
      </c>
      <c r="F1455" s="26">
        <v>34701.29</v>
      </c>
      <c r="G1455" s="26">
        <v>10718</v>
      </c>
      <c r="H1455" s="26">
        <v>18360.6</v>
      </c>
      <c r="I1455" s="26">
        <v>6770</v>
      </c>
      <c r="J1455" s="26">
        <v>-1184.89</v>
      </c>
      <c r="K1455" s="26">
        <f t="shared" si="325"/>
        <v>29192.83</v>
      </c>
      <c r="L1455" s="27">
        <f t="shared" si="314"/>
        <v>2.32926372674386</v>
      </c>
      <c r="M1455" s="75">
        <v>0.135416666666667</v>
      </c>
      <c r="N1455" s="26">
        <v>69763.5</v>
      </c>
      <c r="O1455" s="26">
        <v>32878.05</v>
      </c>
      <c r="P1455" s="26">
        <v>13026.1</v>
      </c>
      <c r="Q1455" s="26">
        <v>17747.2</v>
      </c>
      <c r="R1455" s="26">
        <v>7278.92</v>
      </c>
      <c r="S1455" s="26">
        <v>-1166.77</v>
      </c>
      <c r="T1455" s="26">
        <f t="shared" si="315"/>
        <v>27369.59</v>
      </c>
      <c r="U1455" s="27">
        <f t="shared" si="316"/>
        <v>1.85484343932924</v>
      </c>
      <c r="V1455" s="26">
        <f>INDEX(检修、备用和必开!B:B,MATCH(统调负荷!$C1455,检修、备用和必开!$A:$A,0))</f>
        <v>26174.6</v>
      </c>
      <c r="W1455" s="26">
        <f>INDEX(检修、备用和必开!C:C,MATCH(统调负荷!$C1455,检修、备用和必开!$A:$A,0))</f>
        <v>0</v>
      </c>
      <c r="X1455" s="26">
        <f>INDEX(检修、备用和必开!D:D,MATCH(统调负荷!$C1455,检修、备用和必开!$A:$A,0))</f>
        <v>9290</v>
      </c>
      <c r="Y1455" s="26">
        <f>INDEX(检修、备用和必开!E:E,MATCH(统调负荷!$C1455,检修、备用和必开!$A:$A,0))</f>
        <v>5508.46</v>
      </c>
      <c r="Z1455" s="26">
        <f>INDEX(检修、备用和必开!F:F,MATCH(统调负荷!$C1455,检修、备用和必开!$A:$A,0))</f>
        <v>320</v>
      </c>
      <c r="AA1455" s="26">
        <f t="shared" si="317"/>
        <v>67997.8</v>
      </c>
      <c r="AB1455" s="26">
        <v>289.37</v>
      </c>
      <c r="AC1455" s="26">
        <v>2.02</v>
      </c>
      <c r="AD1455" s="76">
        <f t="shared" si="318"/>
        <v>45673.1354166667</v>
      </c>
      <c r="AE1455" s="27">
        <f t="shared" si="319"/>
        <v>398.5</v>
      </c>
      <c r="AF1455" s="27">
        <f t="shared" si="320"/>
        <v>-1823.24</v>
      </c>
      <c r="AG1455" s="27">
        <f t="shared" si="321"/>
        <v>2308.1</v>
      </c>
      <c r="AH1455" s="27">
        <f t="shared" si="322"/>
        <v>-613.399999999998</v>
      </c>
      <c r="AI1455" s="27">
        <f t="shared" si="323"/>
        <v>508.92</v>
      </c>
      <c r="AJ1455" s="27">
        <f t="shared" si="324"/>
        <v>18.1200000000001</v>
      </c>
      <c r="AK1455" s="26">
        <f>INDEX(检修、备用和必开!I:I,MATCH(统调负荷!$C1455,检修、备用和必开!$A:$A,0))</f>
        <v>6855.33927893739</v>
      </c>
    </row>
    <row r="1456" ht="13.8" spans="1:37">
      <c r="A1456" s="26">
        <f t="shared" si="312"/>
        <v>4</v>
      </c>
      <c r="B1456" s="26">
        <f t="shared" si="313"/>
        <v>3</v>
      </c>
      <c r="C1456" t="s">
        <v>37</v>
      </c>
      <c r="D1456" s="75">
        <v>0.145833333333333</v>
      </c>
      <c r="E1456" s="26">
        <v>68785</v>
      </c>
      <c r="F1456" s="26">
        <v>34551.1</v>
      </c>
      <c r="G1456" s="26">
        <v>10718</v>
      </c>
      <c r="H1456" s="26">
        <v>17941.6</v>
      </c>
      <c r="I1456" s="26">
        <v>6759</v>
      </c>
      <c r="J1456" s="26">
        <v>-1184.7</v>
      </c>
      <c r="K1456" s="26">
        <f t="shared" si="325"/>
        <v>29042.64</v>
      </c>
      <c r="L1456" s="27">
        <f t="shared" si="314"/>
        <v>2.34130919227729</v>
      </c>
      <c r="M1456" s="75">
        <v>0.145833333333333</v>
      </c>
      <c r="N1456" s="26">
        <v>69112.5</v>
      </c>
      <c r="O1456" s="26">
        <v>31816.72</v>
      </c>
      <c r="P1456" s="26">
        <v>13176.2</v>
      </c>
      <c r="Q1456" s="26">
        <v>18030.2</v>
      </c>
      <c r="R1456" s="26">
        <v>7247.25</v>
      </c>
      <c r="S1456" s="26">
        <v>-1157.87</v>
      </c>
      <c r="T1456" s="26">
        <f t="shared" si="315"/>
        <v>26308.26</v>
      </c>
      <c r="U1456" s="27">
        <f t="shared" si="316"/>
        <v>1.91014392276476</v>
      </c>
      <c r="V1456" s="26">
        <f>INDEX(检修、备用和必开!B:B,MATCH(统调负荷!$C1456,检修、备用和必开!$A:$A,0))</f>
        <v>26174.6</v>
      </c>
      <c r="W1456" s="26">
        <f>INDEX(检修、备用和必开!C:C,MATCH(统调负荷!$C1456,检修、备用和必开!$A:$A,0))</f>
        <v>0</v>
      </c>
      <c r="X1456" s="26">
        <f>INDEX(检修、备用和必开!D:D,MATCH(统调负荷!$C1456,检修、备用和必开!$A:$A,0))</f>
        <v>9290</v>
      </c>
      <c r="Y1456" s="26">
        <f>INDEX(检修、备用和必开!E:E,MATCH(统调负荷!$C1456,检修、备用和必开!$A:$A,0))</f>
        <v>5508.46</v>
      </c>
      <c r="Z1456" s="26">
        <f>INDEX(检修、备用和必开!F:F,MATCH(统调负荷!$C1456,检修、备用和必开!$A:$A,0))</f>
        <v>320</v>
      </c>
      <c r="AA1456" s="26">
        <f t="shared" si="317"/>
        <v>67997.8</v>
      </c>
      <c r="AB1456" s="26">
        <v>289.37</v>
      </c>
      <c r="AC1456" s="26">
        <v>2.02</v>
      </c>
      <c r="AD1456" s="76">
        <f t="shared" si="318"/>
        <v>45673.1458333333</v>
      </c>
      <c r="AE1456" s="27">
        <f t="shared" si="319"/>
        <v>327.5</v>
      </c>
      <c r="AF1456" s="27">
        <f t="shared" si="320"/>
        <v>-2734.38</v>
      </c>
      <c r="AG1456" s="27">
        <f t="shared" si="321"/>
        <v>2458.2</v>
      </c>
      <c r="AH1456" s="27">
        <f t="shared" si="322"/>
        <v>88.6000000000022</v>
      </c>
      <c r="AI1456" s="27">
        <f t="shared" si="323"/>
        <v>488.25</v>
      </c>
      <c r="AJ1456" s="27">
        <f t="shared" si="324"/>
        <v>26.8300000000002</v>
      </c>
      <c r="AK1456" s="26">
        <f>INDEX(检修、备用和必开!I:I,MATCH(统调负荷!$C1456,检修、备用和必开!$A:$A,0))</f>
        <v>6855.33927893739</v>
      </c>
    </row>
    <row r="1457" ht="13.8" spans="1:37">
      <c r="A1457" s="26">
        <f t="shared" si="312"/>
        <v>4</v>
      </c>
      <c r="B1457" s="26">
        <f t="shared" si="313"/>
        <v>3</v>
      </c>
      <c r="C1457" t="s">
        <v>37</v>
      </c>
      <c r="D1457" s="75">
        <v>0.15625</v>
      </c>
      <c r="E1457" s="26">
        <v>68125</v>
      </c>
      <c r="F1457" s="26">
        <v>34225.29</v>
      </c>
      <c r="G1457" s="26">
        <v>10718</v>
      </c>
      <c r="H1457" s="26">
        <v>17620.6</v>
      </c>
      <c r="I1457" s="26">
        <v>6746</v>
      </c>
      <c r="J1457" s="26">
        <v>-1184.89</v>
      </c>
      <c r="K1457" s="26">
        <f t="shared" si="325"/>
        <v>28716.83</v>
      </c>
      <c r="L1457" s="27">
        <f t="shared" si="314"/>
        <v>2.36787277704398</v>
      </c>
      <c r="M1457" s="75">
        <v>0.15625</v>
      </c>
      <c r="N1457" s="26">
        <v>68497.5</v>
      </c>
      <c r="O1457" s="26">
        <v>31951.04</v>
      </c>
      <c r="P1457" s="26">
        <v>12445.7</v>
      </c>
      <c r="Q1457" s="26">
        <v>17945.7</v>
      </c>
      <c r="R1457" s="26">
        <v>7302.95</v>
      </c>
      <c r="S1457" s="26">
        <v>-1147.89</v>
      </c>
      <c r="T1457" s="26">
        <f t="shared" si="315"/>
        <v>26442.58</v>
      </c>
      <c r="U1457" s="27">
        <f t="shared" si="316"/>
        <v>1.90296362591226</v>
      </c>
      <c r="V1457" s="26">
        <f>INDEX(检修、备用和必开!B:B,MATCH(统调负荷!$C1457,检修、备用和必开!$A:$A,0))</f>
        <v>26174.6</v>
      </c>
      <c r="W1457" s="26">
        <f>INDEX(检修、备用和必开!C:C,MATCH(统调负荷!$C1457,检修、备用和必开!$A:$A,0))</f>
        <v>0</v>
      </c>
      <c r="X1457" s="26">
        <f>INDEX(检修、备用和必开!D:D,MATCH(统调负荷!$C1457,检修、备用和必开!$A:$A,0))</f>
        <v>9290</v>
      </c>
      <c r="Y1457" s="26">
        <f>INDEX(检修、备用和必开!E:E,MATCH(统调负荷!$C1457,检修、备用和必开!$A:$A,0))</f>
        <v>5508.46</v>
      </c>
      <c r="Z1457" s="26">
        <f>INDEX(检修、备用和必开!F:F,MATCH(统调负荷!$C1457,检修、备用和必开!$A:$A,0))</f>
        <v>320</v>
      </c>
      <c r="AA1457" s="26">
        <f t="shared" si="317"/>
        <v>67997.8</v>
      </c>
      <c r="AB1457" s="26">
        <v>287.39</v>
      </c>
      <c r="AC1457" s="26">
        <v>268.24</v>
      </c>
      <c r="AD1457" s="76">
        <f t="shared" si="318"/>
        <v>45673.15625</v>
      </c>
      <c r="AE1457" s="27">
        <f t="shared" si="319"/>
        <v>372.5</v>
      </c>
      <c r="AF1457" s="27">
        <f t="shared" si="320"/>
        <v>-2274.25</v>
      </c>
      <c r="AG1457" s="27">
        <f t="shared" si="321"/>
        <v>1727.7</v>
      </c>
      <c r="AH1457" s="27">
        <f t="shared" si="322"/>
        <v>325.100000000002</v>
      </c>
      <c r="AI1457" s="27">
        <f t="shared" si="323"/>
        <v>556.95</v>
      </c>
      <c r="AJ1457" s="27">
        <f t="shared" si="324"/>
        <v>37</v>
      </c>
      <c r="AK1457" s="26">
        <f>INDEX(检修、备用和必开!I:I,MATCH(统调负荷!$C1457,检修、备用和必开!$A:$A,0))</f>
        <v>6855.33927893739</v>
      </c>
    </row>
    <row r="1458" ht="13.8" spans="1:37">
      <c r="A1458" s="26">
        <f t="shared" si="312"/>
        <v>4</v>
      </c>
      <c r="B1458" s="26">
        <f t="shared" si="313"/>
        <v>4</v>
      </c>
      <c r="C1458" t="s">
        <v>37</v>
      </c>
      <c r="D1458" s="75">
        <v>0.166666666666667</v>
      </c>
      <c r="E1458" s="26">
        <v>67770</v>
      </c>
      <c r="F1458" s="26">
        <v>34216.69</v>
      </c>
      <c r="G1458" s="26">
        <v>10718</v>
      </c>
      <c r="H1458" s="26">
        <v>17284.8</v>
      </c>
      <c r="I1458" s="26">
        <v>6735</v>
      </c>
      <c r="J1458" s="26">
        <v>-1184.49</v>
      </c>
      <c r="K1458" s="26">
        <f t="shared" si="325"/>
        <v>28708.23</v>
      </c>
      <c r="L1458" s="27">
        <f t="shared" si="314"/>
        <v>2.36858211042617</v>
      </c>
      <c r="M1458" s="75">
        <v>0.166666666666667</v>
      </c>
      <c r="N1458" s="26">
        <v>67871.1</v>
      </c>
      <c r="O1458" s="26">
        <v>31162.04</v>
      </c>
      <c r="P1458" s="26">
        <v>12647.4</v>
      </c>
      <c r="Q1458" s="26">
        <v>17929.5</v>
      </c>
      <c r="R1458" s="26">
        <v>7274.8</v>
      </c>
      <c r="S1458" s="26">
        <v>-1142.64</v>
      </c>
      <c r="T1458" s="26">
        <f t="shared" si="315"/>
        <v>25653.58</v>
      </c>
      <c r="U1458" s="27">
        <f t="shared" si="316"/>
        <v>1.94593112669051</v>
      </c>
      <c r="V1458" s="26">
        <f>INDEX(检修、备用和必开!B:B,MATCH(统调负荷!$C1458,检修、备用和必开!$A:$A,0))</f>
        <v>26174.6</v>
      </c>
      <c r="W1458" s="26">
        <f>INDEX(检修、备用和必开!C:C,MATCH(统调负荷!$C1458,检修、备用和必开!$A:$A,0))</f>
        <v>0</v>
      </c>
      <c r="X1458" s="26">
        <f>INDEX(检修、备用和必开!D:D,MATCH(统调负荷!$C1458,检修、备用和必开!$A:$A,0))</f>
        <v>9290</v>
      </c>
      <c r="Y1458" s="26">
        <f>INDEX(检修、备用和必开!E:E,MATCH(统调负荷!$C1458,检修、备用和必开!$A:$A,0))</f>
        <v>5508.46</v>
      </c>
      <c r="Z1458" s="26">
        <f>INDEX(检修、备用和必开!F:F,MATCH(统调负荷!$C1458,检修、备用和必开!$A:$A,0))</f>
        <v>320</v>
      </c>
      <c r="AA1458" s="26">
        <f t="shared" si="317"/>
        <v>67997.8</v>
      </c>
      <c r="AB1458" s="26">
        <v>287.39</v>
      </c>
      <c r="AC1458" s="26">
        <v>2.02</v>
      </c>
      <c r="AD1458" s="76">
        <f t="shared" si="318"/>
        <v>45673.1666666667</v>
      </c>
      <c r="AE1458" s="27">
        <f t="shared" si="319"/>
        <v>101.100000000006</v>
      </c>
      <c r="AF1458" s="27">
        <f t="shared" si="320"/>
        <v>-3054.65</v>
      </c>
      <c r="AG1458" s="27">
        <f t="shared" si="321"/>
        <v>1929.4</v>
      </c>
      <c r="AH1458" s="27">
        <f t="shared" si="322"/>
        <v>644.700000000001</v>
      </c>
      <c r="AI1458" s="27">
        <f t="shared" si="323"/>
        <v>539.8</v>
      </c>
      <c r="AJ1458" s="27">
        <f t="shared" si="324"/>
        <v>41.8499999999999</v>
      </c>
      <c r="AK1458" s="26">
        <f>INDEX(检修、备用和必开!I:I,MATCH(统调负荷!$C1458,检修、备用和必开!$A:$A,0))</f>
        <v>6855.33927893739</v>
      </c>
    </row>
    <row r="1459" ht="13.8" spans="1:37">
      <c r="A1459" s="26">
        <f t="shared" si="312"/>
        <v>4</v>
      </c>
      <c r="B1459" s="26">
        <f t="shared" si="313"/>
        <v>4</v>
      </c>
      <c r="C1459" t="s">
        <v>37</v>
      </c>
      <c r="D1459" s="75">
        <v>0.177083333333333</v>
      </c>
      <c r="E1459" s="26">
        <v>67580</v>
      </c>
      <c r="F1459" s="26">
        <v>34055.79</v>
      </c>
      <c r="G1459" s="26">
        <v>10718</v>
      </c>
      <c r="H1459" s="26">
        <v>17263.3</v>
      </c>
      <c r="I1459" s="26">
        <v>6728</v>
      </c>
      <c r="J1459" s="26">
        <v>-1185.09</v>
      </c>
      <c r="K1459" s="26">
        <f t="shared" si="325"/>
        <v>28547.33</v>
      </c>
      <c r="L1459" s="27">
        <f t="shared" si="314"/>
        <v>2.38193204057963</v>
      </c>
      <c r="M1459" s="75">
        <v>0.177083333333333</v>
      </c>
      <c r="N1459" s="26">
        <v>67550.2</v>
      </c>
      <c r="O1459" s="26">
        <v>30875.66</v>
      </c>
      <c r="P1459" s="26">
        <v>12693.4</v>
      </c>
      <c r="Q1459" s="26">
        <v>17830.3</v>
      </c>
      <c r="R1459" s="26">
        <v>7301.35</v>
      </c>
      <c r="S1459" s="26">
        <v>-1150.51</v>
      </c>
      <c r="T1459" s="26">
        <f t="shared" si="315"/>
        <v>25367.2</v>
      </c>
      <c r="U1459" s="27">
        <f t="shared" si="316"/>
        <v>1.96201077986681</v>
      </c>
      <c r="V1459" s="26">
        <f>INDEX(检修、备用和必开!B:B,MATCH(统调负荷!$C1459,检修、备用和必开!$A:$A,0))</f>
        <v>26174.6</v>
      </c>
      <c r="W1459" s="26">
        <f>INDEX(检修、备用和必开!C:C,MATCH(统调负荷!$C1459,检修、备用和必开!$A:$A,0))</f>
        <v>0</v>
      </c>
      <c r="X1459" s="26">
        <f>INDEX(检修、备用和必开!D:D,MATCH(统调负荷!$C1459,检修、备用和必开!$A:$A,0))</f>
        <v>9290</v>
      </c>
      <c r="Y1459" s="26">
        <f>INDEX(检修、备用和必开!E:E,MATCH(统调负荷!$C1459,检修、备用和必开!$A:$A,0))</f>
        <v>5508.46</v>
      </c>
      <c r="Z1459" s="26">
        <f>INDEX(检修、备用和必开!F:F,MATCH(统调负荷!$C1459,检修、备用和必开!$A:$A,0))</f>
        <v>320</v>
      </c>
      <c r="AA1459" s="26">
        <f t="shared" si="317"/>
        <v>67997.8</v>
      </c>
      <c r="AB1459" s="26">
        <v>286.52</v>
      </c>
      <c r="AC1459" s="26">
        <v>2.02</v>
      </c>
      <c r="AD1459" s="76">
        <f t="shared" si="318"/>
        <v>45673.1770833333</v>
      </c>
      <c r="AE1459" s="27">
        <f t="shared" si="319"/>
        <v>-29.8000000000029</v>
      </c>
      <c r="AF1459" s="27">
        <f t="shared" si="320"/>
        <v>-3180.13</v>
      </c>
      <c r="AG1459" s="27">
        <f t="shared" si="321"/>
        <v>1975.4</v>
      </c>
      <c r="AH1459" s="27">
        <f t="shared" si="322"/>
        <v>567</v>
      </c>
      <c r="AI1459" s="27">
        <f t="shared" si="323"/>
        <v>573.35</v>
      </c>
      <c r="AJ1459" s="27">
        <f t="shared" si="324"/>
        <v>34.5799999999999</v>
      </c>
      <c r="AK1459" s="26">
        <f>INDEX(检修、备用和必开!I:I,MATCH(统调负荷!$C1459,检修、备用和必开!$A:$A,0))</f>
        <v>6855.33927893739</v>
      </c>
    </row>
    <row r="1460" ht="13.8" spans="1:37">
      <c r="A1460" s="26">
        <f t="shared" si="312"/>
        <v>4</v>
      </c>
      <c r="B1460" s="26">
        <f t="shared" si="313"/>
        <v>4</v>
      </c>
      <c r="C1460" t="s">
        <v>37</v>
      </c>
      <c r="D1460" s="75">
        <v>0.1875</v>
      </c>
      <c r="E1460" s="26">
        <v>67055</v>
      </c>
      <c r="F1460" s="26">
        <v>33561.09</v>
      </c>
      <c r="G1460" s="26">
        <v>10718</v>
      </c>
      <c r="H1460" s="26">
        <v>17243.4</v>
      </c>
      <c r="I1460" s="26">
        <v>6717</v>
      </c>
      <c r="J1460" s="26">
        <v>-1184.49</v>
      </c>
      <c r="K1460" s="26">
        <f t="shared" si="325"/>
        <v>28052.63</v>
      </c>
      <c r="L1460" s="27">
        <f t="shared" si="314"/>
        <v>2.42393672179756</v>
      </c>
      <c r="M1460" s="75">
        <v>0.1875</v>
      </c>
      <c r="N1460" s="26">
        <v>67011.2</v>
      </c>
      <c r="O1460" s="26">
        <v>29968.76</v>
      </c>
      <c r="P1460" s="26">
        <v>12933.8</v>
      </c>
      <c r="Q1460" s="26">
        <v>17872.5</v>
      </c>
      <c r="R1460" s="26">
        <v>7350.44</v>
      </c>
      <c r="S1460" s="26">
        <v>-1114.3</v>
      </c>
      <c r="T1460" s="26">
        <f t="shared" si="315"/>
        <v>24460.3</v>
      </c>
      <c r="U1460" s="27">
        <f t="shared" si="316"/>
        <v>2.01473172090322</v>
      </c>
      <c r="V1460" s="26">
        <f>INDEX(检修、备用和必开!B:B,MATCH(统调负荷!$C1460,检修、备用和必开!$A:$A,0))</f>
        <v>26174.6</v>
      </c>
      <c r="W1460" s="26">
        <f>INDEX(检修、备用和必开!C:C,MATCH(统调负荷!$C1460,检修、备用和必开!$A:$A,0))</f>
        <v>0</v>
      </c>
      <c r="X1460" s="26">
        <f>INDEX(检修、备用和必开!D:D,MATCH(统调负荷!$C1460,检修、备用和必开!$A:$A,0))</f>
        <v>9290</v>
      </c>
      <c r="Y1460" s="26">
        <f>INDEX(检修、备用和必开!E:E,MATCH(统调负荷!$C1460,检修、备用和必开!$A:$A,0))</f>
        <v>5508.46</v>
      </c>
      <c r="Z1460" s="26">
        <f>INDEX(检修、备用和必开!F:F,MATCH(统调负荷!$C1460,检修、备用和必开!$A:$A,0))</f>
        <v>320</v>
      </c>
      <c r="AA1460" s="26">
        <f t="shared" si="317"/>
        <v>67997.8</v>
      </c>
      <c r="AB1460" s="26">
        <v>281.94</v>
      </c>
      <c r="AC1460" s="26">
        <v>0</v>
      </c>
      <c r="AD1460" s="76">
        <f t="shared" si="318"/>
        <v>45673.1875</v>
      </c>
      <c r="AE1460" s="27">
        <f t="shared" si="319"/>
        <v>-43.8000000000029</v>
      </c>
      <c r="AF1460" s="27">
        <f t="shared" si="320"/>
        <v>-3592.33</v>
      </c>
      <c r="AG1460" s="27">
        <f t="shared" si="321"/>
        <v>2215.8</v>
      </c>
      <c r="AH1460" s="27">
        <f t="shared" si="322"/>
        <v>629.099999999999</v>
      </c>
      <c r="AI1460" s="27">
        <f t="shared" si="323"/>
        <v>633.44</v>
      </c>
      <c r="AJ1460" s="27">
        <f t="shared" si="324"/>
        <v>70.1900000000001</v>
      </c>
      <c r="AK1460" s="26">
        <f>INDEX(检修、备用和必开!I:I,MATCH(统调负荷!$C1460,检修、备用和必开!$A:$A,0))</f>
        <v>6855.33927893739</v>
      </c>
    </row>
    <row r="1461" ht="13.8" spans="1:37">
      <c r="A1461" s="26">
        <f t="shared" si="312"/>
        <v>4</v>
      </c>
      <c r="B1461" s="26">
        <f t="shared" si="313"/>
        <v>4</v>
      </c>
      <c r="C1461" t="s">
        <v>37</v>
      </c>
      <c r="D1461" s="75">
        <v>0.197916666666667</v>
      </c>
      <c r="E1461" s="26">
        <v>67010</v>
      </c>
      <c r="F1461" s="26">
        <v>33556.39</v>
      </c>
      <c r="G1461" s="26">
        <v>10718</v>
      </c>
      <c r="H1461" s="26">
        <v>17214.3</v>
      </c>
      <c r="I1461" s="26">
        <v>6706</v>
      </c>
      <c r="J1461" s="26">
        <v>-1184.69</v>
      </c>
      <c r="K1461" s="26">
        <f t="shared" si="325"/>
        <v>28047.93</v>
      </c>
      <c r="L1461" s="27">
        <f t="shared" si="314"/>
        <v>2.42434290159737</v>
      </c>
      <c r="M1461" s="75">
        <v>0.197916666666667</v>
      </c>
      <c r="N1461" s="26">
        <v>67238.6</v>
      </c>
      <c r="O1461" s="26">
        <v>30129.88</v>
      </c>
      <c r="P1461" s="26">
        <v>13198.5</v>
      </c>
      <c r="Q1461" s="26">
        <v>17592</v>
      </c>
      <c r="R1461" s="26">
        <v>7447.17</v>
      </c>
      <c r="S1461" s="26">
        <v>-1128.95</v>
      </c>
      <c r="T1461" s="26">
        <f t="shared" si="315"/>
        <v>24621.42</v>
      </c>
      <c r="U1461" s="27">
        <f t="shared" si="316"/>
        <v>2.00515932390917</v>
      </c>
      <c r="V1461" s="26">
        <f>INDEX(检修、备用和必开!B:B,MATCH(统调负荷!$C1461,检修、备用和必开!$A:$A,0))</f>
        <v>26174.6</v>
      </c>
      <c r="W1461" s="26">
        <f>INDEX(检修、备用和必开!C:C,MATCH(统调负荷!$C1461,检修、备用和必开!$A:$A,0))</f>
        <v>0</v>
      </c>
      <c r="X1461" s="26">
        <f>INDEX(检修、备用和必开!D:D,MATCH(统调负荷!$C1461,检修、备用和必开!$A:$A,0))</f>
        <v>9290</v>
      </c>
      <c r="Y1461" s="26">
        <f>INDEX(检修、备用和必开!E:E,MATCH(统调负荷!$C1461,检修、备用和必开!$A:$A,0))</f>
        <v>5508.46</v>
      </c>
      <c r="Z1461" s="26">
        <f>INDEX(检修、备用和必开!F:F,MATCH(统调负荷!$C1461,检修、备用和必开!$A:$A,0))</f>
        <v>320</v>
      </c>
      <c r="AA1461" s="26">
        <f t="shared" si="317"/>
        <v>67997.8</v>
      </c>
      <c r="AB1461" s="26">
        <v>281.94</v>
      </c>
      <c r="AC1461" s="26">
        <v>0</v>
      </c>
      <c r="AD1461" s="76">
        <f t="shared" si="318"/>
        <v>45673.1979166667</v>
      </c>
      <c r="AE1461" s="27">
        <f t="shared" si="319"/>
        <v>228.600000000006</v>
      </c>
      <c r="AF1461" s="27">
        <f t="shared" si="320"/>
        <v>-3426.51</v>
      </c>
      <c r="AG1461" s="27">
        <f t="shared" si="321"/>
        <v>2480.5</v>
      </c>
      <c r="AH1461" s="27">
        <f t="shared" si="322"/>
        <v>377.700000000001</v>
      </c>
      <c r="AI1461" s="27">
        <f t="shared" si="323"/>
        <v>741.17</v>
      </c>
      <c r="AJ1461" s="27">
        <f t="shared" si="324"/>
        <v>55.74</v>
      </c>
      <c r="AK1461" s="26">
        <f>INDEX(检修、备用和必开!I:I,MATCH(统调负荷!$C1461,检修、备用和必开!$A:$A,0))</f>
        <v>6855.33927893739</v>
      </c>
    </row>
    <row r="1462" ht="13.8" spans="1:37">
      <c r="A1462" s="26">
        <f t="shared" si="312"/>
        <v>4</v>
      </c>
      <c r="B1462" s="26">
        <f t="shared" si="313"/>
        <v>5</v>
      </c>
      <c r="C1462" t="s">
        <v>37</v>
      </c>
      <c r="D1462" s="75">
        <v>0.208333333333333</v>
      </c>
      <c r="E1462" s="26">
        <v>67000</v>
      </c>
      <c r="F1462" s="26">
        <v>33630</v>
      </c>
      <c r="G1462" s="26">
        <v>10718</v>
      </c>
      <c r="H1462" s="26">
        <v>17129.7</v>
      </c>
      <c r="I1462" s="26">
        <v>6707</v>
      </c>
      <c r="J1462" s="26">
        <v>-1184.7</v>
      </c>
      <c r="K1462" s="26">
        <f t="shared" si="325"/>
        <v>28121.54</v>
      </c>
      <c r="L1462" s="27">
        <f t="shared" si="314"/>
        <v>2.41799702292264</v>
      </c>
      <c r="M1462" s="75">
        <v>0.208333333333333</v>
      </c>
      <c r="N1462" s="26">
        <v>67090.7</v>
      </c>
      <c r="O1462" s="26">
        <v>29976.92</v>
      </c>
      <c r="P1462" s="26">
        <v>13007.8</v>
      </c>
      <c r="Q1462" s="26">
        <v>17711.8</v>
      </c>
      <c r="R1462" s="26">
        <v>7540.12</v>
      </c>
      <c r="S1462" s="26">
        <v>-1145.94</v>
      </c>
      <c r="T1462" s="26">
        <f t="shared" si="315"/>
        <v>24468.46</v>
      </c>
      <c r="U1462" s="27">
        <f t="shared" si="316"/>
        <v>2.01424472561841</v>
      </c>
      <c r="V1462" s="26">
        <f>INDEX(检修、备用和必开!B:B,MATCH(统调负荷!$C1462,检修、备用和必开!$A:$A,0))</f>
        <v>26174.6</v>
      </c>
      <c r="W1462" s="26">
        <f>INDEX(检修、备用和必开!C:C,MATCH(统调负荷!$C1462,检修、备用和必开!$A:$A,0))</f>
        <v>0</v>
      </c>
      <c r="X1462" s="26">
        <f>INDEX(检修、备用和必开!D:D,MATCH(统调负荷!$C1462,检修、备用和必开!$A:$A,0))</f>
        <v>9290</v>
      </c>
      <c r="Y1462" s="26">
        <f>INDEX(检修、备用和必开!E:E,MATCH(统调负荷!$C1462,检修、备用和必开!$A:$A,0))</f>
        <v>5508.46</v>
      </c>
      <c r="Z1462" s="26">
        <f>INDEX(检修、备用和必开!F:F,MATCH(统调负荷!$C1462,检修、备用和必开!$A:$A,0))</f>
        <v>320</v>
      </c>
      <c r="AA1462" s="26">
        <f t="shared" si="317"/>
        <v>67997.8</v>
      </c>
      <c r="AB1462" s="26">
        <v>283.79</v>
      </c>
      <c r="AC1462" s="26">
        <v>0</v>
      </c>
      <c r="AD1462" s="76">
        <f t="shared" si="318"/>
        <v>45673.2083333333</v>
      </c>
      <c r="AE1462" s="27">
        <f t="shared" si="319"/>
        <v>90.6999999999971</v>
      </c>
      <c r="AF1462" s="27">
        <f t="shared" si="320"/>
        <v>-3653.08</v>
      </c>
      <c r="AG1462" s="27">
        <f t="shared" si="321"/>
        <v>2289.8</v>
      </c>
      <c r="AH1462" s="27">
        <f t="shared" si="322"/>
        <v>582.099999999999</v>
      </c>
      <c r="AI1462" s="27">
        <f t="shared" si="323"/>
        <v>833.12</v>
      </c>
      <c r="AJ1462" s="27">
        <f t="shared" si="324"/>
        <v>38.76</v>
      </c>
      <c r="AK1462" s="26">
        <f>INDEX(检修、备用和必开!I:I,MATCH(统调负荷!$C1462,检修、备用和必开!$A:$A,0))</f>
        <v>6855.33927893739</v>
      </c>
    </row>
    <row r="1463" ht="13.8" spans="1:37">
      <c r="A1463" s="26">
        <f t="shared" si="312"/>
        <v>4</v>
      </c>
      <c r="B1463" s="26">
        <f t="shared" si="313"/>
        <v>5</v>
      </c>
      <c r="C1463" t="s">
        <v>37</v>
      </c>
      <c r="D1463" s="75">
        <v>0.21875</v>
      </c>
      <c r="E1463" s="26">
        <v>67120</v>
      </c>
      <c r="F1463" s="26">
        <v>33506.99</v>
      </c>
      <c r="G1463" s="26">
        <v>11017</v>
      </c>
      <c r="H1463" s="26">
        <v>17099.1</v>
      </c>
      <c r="I1463" s="26">
        <v>6682</v>
      </c>
      <c r="J1463" s="26">
        <v>-1185.09</v>
      </c>
      <c r="K1463" s="26">
        <f t="shared" si="325"/>
        <v>27998.53</v>
      </c>
      <c r="L1463" s="27">
        <f t="shared" si="314"/>
        <v>2.42862035971174</v>
      </c>
      <c r="M1463" s="75">
        <v>0.21875</v>
      </c>
      <c r="N1463" s="26">
        <v>67215.7</v>
      </c>
      <c r="O1463" s="26">
        <v>29740.25</v>
      </c>
      <c r="P1463" s="26">
        <v>13083.8</v>
      </c>
      <c r="Q1463" s="26">
        <v>17951.2</v>
      </c>
      <c r="R1463" s="26">
        <v>7567.28</v>
      </c>
      <c r="S1463" s="26">
        <v>-1126.83</v>
      </c>
      <c r="T1463" s="26">
        <f t="shared" si="315"/>
        <v>24231.79</v>
      </c>
      <c r="U1463" s="27">
        <f t="shared" si="316"/>
        <v>2.02846566367727</v>
      </c>
      <c r="V1463" s="26">
        <f>INDEX(检修、备用和必开!B:B,MATCH(统调负荷!$C1463,检修、备用和必开!$A:$A,0))</f>
        <v>26174.6</v>
      </c>
      <c r="W1463" s="26">
        <f>INDEX(检修、备用和必开!C:C,MATCH(统调负荷!$C1463,检修、备用和必开!$A:$A,0))</f>
        <v>0</v>
      </c>
      <c r="X1463" s="26">
        <f>INDEX(检修、备用和必开!D:D,MATCH(统调负荷!$C1463,检修、备用和必开!$A:$A,0))</f>
        <v>9290</v>
      </c>
      <c r="Y1463" s="26">
        <f>INDEX(检修、备用和必开!E:E,MATCH(统调负荷!$C1463,检修、备用和必开!$A:$A,0))</f>
        <v>5508.46</v>
      </c>
      <c r="Z1463" s="26">
        <f>INDEX(检修、备用和必开!F:F,MATCH(统调负荷!$C1463,检修、备用和必开!$A:$A,0))</f>
        <v>320</v>
      </c>
      <c r="AA1463" s="26">
        <f t="shared" si="317"/>
        <v>67997.8</v>
      </c>
      <c r="AB1463" s="26">
        <v>281.94</v>
      </c>
      <c r="AC1463" s="26">
        <v>0</v>
      </c>
      <c r="AD1463" s="76">
        <f t="shared" si="318"/>
        <v>45673.21875</v>
      </c>
      <c r="AE1463" s="27">
        <f t="shared" si="319"/>
        <v>95.6999999999971</v>
      </c>
      <c r="AF1463" s="27">
        <f t="shared" si="320"/>
        <v>-3766.74</v>
      </c>
      <c r="AG1463" s="27">
        <f t="shared" si="321"/>
        <v>2066.8</v>
      </c>
      <c r="AH1463" s="27">
        <f t="shared" si="322"/>
        <v>852.100000000002</v>
      </c>
      <c r="AI1463" s="27">
        <f t="shared" si="323"/>
        <v>885.28</v>
      </c>
      <c r="AJ1463" s="27">
        <f t="shared" si="324"/>
        <v>58.26</v>
      </c>
      <c r="AK1463" s="26">
        <f>INDEX(检修、备用和必开!I:I,MATCH(统调负荷!$C1463,检修、备用和必开!$A:$A,0))</f>
        <v>6855.33927893739</v>
      </c>
    </row>
    <row r="1464" ht="13.8" spans="1:37">
      <c r="A1464" s="26">
        <f t="shared" si="312"/>
        <v>4</v>
      </c>
      <c r="B1464" s="26">
        <f t="shared" si="313"/>
        <v>5</v>
      </c>
      <c r="C1464" t="s">
        <v>37</v>
      </c>
      <c r="D1464" s="75">
        <v>0.229166666666667</v>
      </c>
      <c r="E1464" s="26">
        <v>67280</v>
      </c>
      <c r="F1464" s="26">
        <v>33704.19</v>
      </c>
      <c r="G1464" s="26">
        <v>11017</v>
      </c>
      <c r="H1464" s="26">
        <v>17061.7</v>
      </c>
      <c r="I1464" s="26">
        <v>6682</v>
      </c>
      <c r="J1464" s="26">
        <v>-1184.89</v>
      </c>
      <c r="K1464" s="26">
        <f t="shared" si="325"/>
        <v>28195.73</v>
      </c>
      <c r="L1464" s="27">
        <f t="shared" si="314"/>
        <v>2.41163466950492</v>
      </c>
      <c r="M1464" s="75">
        <v>0.229166666666667</v>
      </c>
      <c r="N1464" s="26">
        <v>67453.1</v>
      </c>
      <c r="O1464" s="26">
        <v>29817.33</v>
      </c>
      <c r="P1464" s="26">
        <v>13299.7</v>
      </c>
      <c r="Q1464" s="26">
        <v>17924.8</v>
      </c>
      <c r="R1464" s="26">
        <v>7540.78</v>
      </c>
      <c r="S1464" s="26">
        <v>-1129.51</v>
      </c>
      <c r="T1464" s="26">
        <f t="shared" si="315"/>
        <v>24308.87</v>
      </c>
      <c r="U1464" s="27">
        <f t="shared" si="316"/>
        <v>2.02381211034776</v>
      </c>
      <c r="V1464" s="26">
        <f>INDEX(检修、备用和必开!B:B,MATCH(统调负荷!$C1464,检修、备用和必开!$A:$A,0))</f>
        <v>26174.6</v>
      </c>
      <c r="W1464" s="26">
        <f>INDEX(检修、备用和必开!C:C,MATCH(统调负荷!$C1464,检修、备用和必开!$A:$A,0))</f>
        <v>0</v>
      </c>
      <c r="X1464" s="26">
        <f>INDEX(检修、备用和必开!D:D,MATCH(统调负荷!$C1464,检修、备用和必开!$A:$A,0))</f>
        <v>9290</v>
      </c>
      <c r="Y1464" s="26">
        <f>INDEX(检修、备用和必开!E:E,MATCH(统调负荷!$C1464,检修、备用和必开!$A:$A,0))</f>
        <v>5508.46</v>
      </c>
      <c r="Z1464" s="26">
        <f>INDEX(检修、备用和必开!F:F,MATCH(统调负荷!$C1464,检修、备用和必开!$A:$A,0))</f>
        <v>320</v>
      </c>
      <c r="AA1464" s="26">
        <f t="shared" si="317"/>
        <v>67997.8</v>
      </c>
      <c r="AB1464" s="26">
        <v>283.79</v>
      </c>
      <c r="AC1464" s="26">
        <v>2.02</v>
      </c>
      <c r="AD1464" s="76">
        <f t="shared" si="318"/>
        <v>45673.2291666667</v>
      </c>
      <c r="AE1464" s="27">
        <f t="shared" si="319"/>
        <v>173.100000000006</v>
      </c>
      <c r="AF1464" s="27">
        <f t="shared" si="320"/>
        <v>-3886.86</v>
      </c>
      <c r="AG1464" s="27">
        <f t="shared" si="321"/>
        <v>2282.7</v>
      </c>
      <c r="AH1464" s="27">
        <f t="shared" si="322"/>
        <v>863.099999999999</v>
      </c>
      <c r="AI1464" s="27">
        <f t="shared" si="323"/>
        <v>858.78</v>
      </c>
      <c r="AJ1464" s="27">
        <f t="shared" si="324"/>
        <v>55.3800000000001</v>
      </c>
      <c r="AK1464" s="26">
        <f>INDEX(检修、备用和必开!I:I,MATCH(统调负荷!$C1464,检修、备用和必开!$A:$A,0))</f>
        <v>6855.33927893739</v>
      </c>
    </row>
    <row r="1465" ht="13.8" spans="1:37">
      <c r="A1465" s="26">
        <f t="shared" si="312"/>
        <v>4</v>
      </c>
      <c r="B1465" s="26">
        <f t="shared" si="313"/>
        <v>5</v>
      </c>
      <c r="C1465" t="s">
        <v>37</v>
      </c>
      <c r="D1465" s="75">
        <v>0.239583333333333</v>
      </c>
      <c r="E1465" s="26">
        <v>68480</v>
      </c>
      <c r="F1465" s="26">
        <v>34996.89</v>
      </c>
      <c r="G1465" s="26">
        <v>10958</v>
      </c>
      <c r="H1465" s="26">
        <v>17036.8</v>
      </c>
      <c r="I1465" s="26">
        <v>6673</v>
      </c>
      <c r="J1465" s="26">
        <v>-1184.69</v>
      </c>
      <c r="K1465" s="26">
        <f t="shared" si="325"/>
        <v>29488.43</v>
      </c>
      <c r="L1465" s="27">
        <f t="shared" si="314"/>
        <v>2.30591455699744</v>
      </c>
      <c r="M1465" s="75">
        <v>0.239583333333333</v>
      </c>
      <c r="N1465" s="26">
        <v>68271.3</v>
      </c>
      <c r="O1465" s="26">
        <v>31019.28</v>
      </c>
      <c r="P1465" s="26">
        <v>13129.9</v>
      </c>
      <c r="Q1465" s="26">
        <v>17682.3</v>
      </c>
      <c r="R1465" s="26">
        <v>7559.73</v>
      </c>
      <c r="S1465" s="26">
        <v>-1119.91</v>
      </c>
      <c r="T1465" s="26">
        <f t="shared" si="315"/>
        <v>25510.82</v>
      </c>
      <c r="U1465" s="27">
        <f t="shared" si="316"/>
        <v>1.95391372961901</v>
      </c>
      <c r="V1465" s="26">
        <f>INDEX(检修、备用和必开!B:B,MATCH(统调负荷!$C1465,检修、备用和必开!$A:$A,0))</f>
        <v>26174.6</v>
      </c>
      <c r="W1465" s="26">
        <f>INDEX(检修、备用和必开!C:C,MATCH(统调负荷!$C1465,检修、备用和必开!$A:$A,0))</f>
        <v>0</v>
      </c>
      <c r="X1465" s="26">
        <f>INDEX(检修、备用和必开!D:D,MATCH(统调负荷!$C1465,检修、备用和必开!$A:$A,0))</f>
        <v>9290</v>
      </c>
      <c r="Y1465" s="26">
        <f>INDEX(检修、备用和必开!E:E,MATCH(统调负荷!$C1465,检修、备用和必开!$A:$A,0))</f>
        <v>5508.46</v>
      </c>
      <c r="Z1465" s="26">
        <f>INDEX(检修、备用和必开!F:F,MATCH(统调负荷!$C1465,检修、备用和必开!$A:$A,0))</f>
        <v>320</v>
      </c>
      <c r="AA1465" s="26">
        <f t="shared" si="317"/>
        <v>67997.8</v>
      </c>
      <c r="AB1465" s="26">
        <v>291.84</v>
      </c>
      <c r="AC1465" s="26">
        <v>199.22</v>
      </c>
      <c r="AD1465" s="76">
        <f t="shared" si="318"/>
        <v>45673.2395833333</v>
      </c>
      <c r="AE1465" s="27">
        <f t="shared" si="319"/>
        <v>-208.699999999997</v>
      </c>
      <c r="AF1465" s="27">
        <f t="shared" si="320"/>
        <v>-3977.61</v>
      </c>
      <c r="AG1465" s="27">
        <f t="shared" si="321"/>
        <v>2171.9</v>
      </c>
      <c r="AH1465" s="27">
        <f t="shared" si="322"/>
        <v>645.5</v>
      </c>
      <c r="AI1465" s="27">
        <f t="shared" si="323"/>
        <v>886.73</v>
      </c>
      <c r="AJ1465" s="27">
        <f t="shared" si="324"/>
        <v>64.78</v>
      </c>
      <c r="AK1465" s="26">
        <f>INDEX(检修、备用和必开!I:I,MATCH(统调负荷!$C1465,检修、备用和必开!$A:$A,0))</f>
        <v>6855.33927893739</v>
      </c>
    </row>
    <row r="1466" ht="13.8" spans="1:37">
      <c r="A1466" s="26">
        <f t="shared" si="312"/>
        <v>4</v>
      </c>
      <c r="B1466" s="26">
        <f t="shared" si="313"/>
        <v>6</v>
      </c>
      <c r="C1466" t="s">
        <v>37</v>
      </c>
      <c r="D1466" s="75">
        <v>0.25</v>
      </c>
      <c r="E1466" s="26">
        <v>69315</v>
      </c>
      <c r="F1466" s="26">
        <v>35716.49</v>
      </c>
      <c r="G1466" s="26">
        <v>10958</v>
      </c>
      <c r="H1466" s="26">
        <v>17175</v>
      </c>
      <c r="I1466" s="26">
        <v>6650</v>
      </c>
      <c r="J1466" s="26">
        <v>-1184.49</v>
      </c>
      <c r="K1466" s="26">
        <f t="shared" si="325"/>
        <v>30208.03</v>
      </c>
      <c r="L1466" s="27">
        <f t="shared" si="314"/>
        <v>2.25098425815917</v>
      </c>
      <c r="M1466" s="75">
        <v>0.25</v>
      </c>
      <c r="N1466" s="26">
        <v>69079.4</v>
      </c>
      <c r="O1466" s="26">
        <v>31792.45</v>
      </c>
      <c r="P1466" s="26">
        <v>12877.4</v>
      </c>
      <c r="Q1466" s="26">
        <v>17957.8</v>
      </c>
      <c r="R1466" s="26">
        <v>7622.91</v>
      </c>
      <c r="S1466" s="26">
        <v>-1171.16</v>
      </c>
      <c r="T1466" s="26">
        <f t="shared" si="315"/>
        <v>26283.99</v>
      </c>
      <c r="U1466" s="27">
        <f t="shared" si="316"/>
        <v>1.91144709941168</v>
      </c>
      <c r="V1466" s="26">
        <f>INDEX(检修、备用和必开!B:B,MATCH(统调负荷!$C1466,检修、备用和必开!$A:$A,0))</f>
        <v>26174.6</v>
      </c>
      <c r="W1466" s="26">
        <f>INDEX(检修、备用和必开!C:C,MATCH(统调负荷!$C1466,检修、备用和必开!$A:$A,0))</f>
        <v>0</v>
      </c>
      <c r="X1466" s="26">
        <f>INDEX(检修、备用和必开!D:D,MATCH(统调负荷!$C1466,检修、备用和必开!$A:$A,0))</f>
        <v>9290</v>
      </c>
      <c r="Y1466" s="26">
        <f>INDEX(检修、备用和必开!E:E,MATCH(统调负荷!$C1466,检修、备用和必开!$A:$A,0))</f>
        <v>5508.46</v>
      </c>
      <c r="Z1466" s="26">
        <f>INDEX(检修、备用和必开!F:F,MATCH(统调负荷!$C1466,检修、备用和必开!$A:$A,0))</f>
        <v>320</v>
      </c>
      <c r="AA1466" s="26">
        <f t="shared" si="317"/>
        <v>67997.8</v>
      </c>
      <c r="AB1466" s="26">
        <v>296.64</v>
      </c>
      <c r="AC1466" s="26">
        <v>2.02</v>
      </c>
      <c r="AD1466" s="76">
        <f t="shared" si="318"/>
        <v>45673.25</v>
      </c>
      <c r="AE1466" s="27">
        <f t="shared" si="319"/>
        <v>-235.600000000006</v>
      </c>
      <c r="AF1466" s="27">
        <f t="shared" si="320"/>
        <v>-3924.04</v>
      </c>
      <c r="AG1466" s="27">
        <f t="shared" si="321"/>
        <v>1919.4</v>
      </c>
      <c r="AH1466" s="27">
        <f t="shared" si="322"/>
        <v>782.799999999999</v>
      </c>
      <c r="AI1466" s="27">
        <f t="shared" si="323"/>
        <v>972.91</v>
      </c>
      <c r="AJ1466" s="27">
        <f t="shared" si="324"/>
        <v>13.3299999999999</v>
      </c>
      <c r="AK1466" s="26">
        <f>INDEX(检修、备用和必开!I:I,MATCH(统调负荷!$C1466,检修、备用和必开!$A:$A,0))</f>
        <v>6855.33927893739</v>
      </c>
    </row>
    <row r="1467" ht="13.8" spans="1:37">
      <c r="A1467" s="26">
        <f t="shared" si="312"/>
        <v>4</v>
      </c>
      <c r="B1467" s="26">
        <f t="shared" si="313"/>
        <v>6</v>
      </c>
      <c r="C1467" t="s">
        <v>37</v>
      </c>
      <c r="D1467" s="75">
        <v>0.260416666666667</v>
      </c>
      <c r="E1467" s="26">
        <v>71235</v>
      </c>
      <c r="F1467" s="26">
        <v>37415.59</v>
      </c>
      <c r="G1467" s="26">
        <v>10982</v>
      </c>
      <c r="H1467" s="26">
        <v>17412.1</v>
      </c>
      <c r="I1467" s="26">
        <v>6610</v>
      </c>
      <c r="J1467" s="26">
        <v>-1184.69</v>
      </c>
      <c r="K1467" s="26">
        <f t="shared" si="325"/>
        <v>31907.13</v>
      </c>
      <c r="L1467" s="27">
        <f t="shared" si="314"/>
        <v>2.13111614864765</v>
      </c>
      <c r="M1467" s="75">
        <v>0.260416666666667</v>
      </c>
      <c r="N1467" s="26">
        <v>70976.4</v>
      </c>
      <c r="O1467" s="26">
        <v>33081.11</v>
      </c>
      <c r="P1467" s="26">
        <v>12880</v>
      </c>
      <c r="Q1467" s="26">
        <v>18513</v>
      </c>
      <c r="R1467" s="26">
        <v>7693.39</v>
      </c>
      <c r="S1467" s="26">
        <v>-1191.1</v>
      </c>
      <c r="T1467" s="26">
        <f t="shared" si="315"/>
        <v>27572.65</v>
      </c>
      <c r="U1467" s="27">
        <f t="shared" si="316"/>
        <v>1.84462592895519</v>
      </c>
      <c r="V1467" s="26">
        <f>INDEX(检修、备用和必开!B:B,MATCH(统调负荷!$C1467,检修、备用和必开!$A:$A,0))</f>
        <v>26174.6</v>
      </c>
      <c r="W1467" s="26">
        <f>INDEX(检修、备用和必开!C:C,MATCH(统调负荷!$C1467,检修、备用和必开!$A:$A,0))</f>
        <v>0</v>
      </c>
      <c r="X1467" s="26">
        <f>INDEX(检修、备用和必开!D:D,MATCH(统调负荷!$C1467,检修、备用和必开!$A:$A,0))</f>
        <v>9290</v>
      </c>
      <c r="Y1467" s="26">
        <f>INDEX(检修、备用和必开!E:E,MATCH(统调负荷!$C1467,检修、备用和必开!$A:$A,0))</f>
        <v>5508.46</v>
      </c>
      <c r="Z1467" s="26">
        <f>INDEX(检修、备用和必开!F:F,MATCH(统调负荷!$C1467,检修、备用和必开!$A:$A,0))</f>
        <v>320</v>
      </c>
      <c r="AA1467" s="26">
        <f t="shared" si="317"/>
        <v>67997.8</v>
      </c>
      <c r="AB1467" s="26">
        <v>302.51</v>
      </c>
      <c r="AC1467" s="26">
        <v>290.69</v>
      </c>
      <c r="AD1467" s="76">
        <f t="shared" si="318"/>
        <v>45673.2604166667</v>
      </c>
      <c r="AE1467" s="27">
        <f t="shared" si="319"/>
        <v>-258.600000000006</v>
      </c>
      <c r="AF1467" s="27">
        <f t="shared" si="320"/>
        <v>-4334.48</v>
      </c>
      <c r="AG1467" s="27">
        <f t="shared" si="321"/>
        <v>1898</v>
      </c>
      <c r="AH1467" s="27">
        <f t="shared" si="322"/>
        <v>1100.9</v>
      </c>
      <c r="AI1467" s="27">
        <f t="shared" si="323"/>
        <v>1083.39</v>
      </c>
      <c r="AJ1467" s="27">
        <f t="shared" si="324"/>
        <v>-6.40999999999985</v>
      </c>
      <c r="AK1467" s="26">
        <f>INDEX(检修、备用和必开!I:I,MATCH(统调负荷!$C1467,检修、备用和必开!$A:$A,0))</f>
        <v>6855.33927893739</v>
      </c>
    </row>
    <row r="1468" ht="13.8" spans="1:37">
      <c r="A1468" s="26">
        <f t="shared" si="312"/>
        <v>4</v>
      </c>
      <c r="B1468" s="26">
        <f t="shared" si="313"/>
        <v>6</v>
      </c>
      <c r="C1468" t="s">
        <v>37</v>
      </c>
      <c r="D1468" s="75">
        <v>0.270833333333333</v>
      </c>
      <c r="E1468" s="26">
        <v>72700</v>
      </c>
      <c r="F1468" s="26">
        <v>38183.75</v>
      </c>
      <c r="G1468" s="26">
        <v>10941</v>
      </c>
      <c r="H1468" s="26">
        <v>18185.4</v>
      </c>
      <c r="I1468" s="26">
        <v>6575</v>
      </c>
      <c r="J1468" s="26">
        <v>-1185.15</v>
      </c>
      <c r="K1468" s="26">
        <f t="shared" si="325"/>
        <v>32675.29</v>
      </c>
      <c r="L1468" s="27">
        <f t="shared" si="314"/>
        <v>2.08101596037862</v>
      </c>
      <c r="M1468" s="75">
        <v>0.270833333333333</v>
      </c>
      <c r="N1468" s="26">
        <v>72251.8</v>
      </c>
      <c r="O1468" s="26">
        <v>33810.4</v>
      </c>
      <c r="P1468" s="26">
        <v>13050.8</v>
      </c>
      <c r="Q1468" s="26">
        <v>18896.2</v>
      </c>
      <c r="R1468" s="26">
        <v>7660.06</v>
      </c>
      <c r="S1468" s="26">
        <v>-1165.66</v>
      </c>
      <c r="T1468" s="26">
        <f t="shared" si="315"/>
        <v>28301.94</v>
      </c>
      <c r="U1468" s="27">
        <f t="shared" si="316"/>
        <v>1.80883987365377</v>
      </c>
      <c r="V1468" s="26">
        <f>INDEX(检修、备用和必开!B:B,MATCH(统调负荷!$C1468,检修、备用和必开!$A:$A,0))</f>
        <v>26174.6</v>
      </c>
      <c r="W1468" s="26">
        <f>INDEX(检修、备用和必开!C:C,MATCH(统调负荷!$C1468,检修、备用和必开!$A:$A,0))</f>
        <v>0</v>
      </c>
      <c r="X1468" s="26">
        <f>INDEX(检修、备用和必开!D:D,MATCH(统调负荷!$C1468,检修、备用和必开!$A:$A,0))</f>
        <v>9290</v>
      </c>
      <c r="Y1468" s="26">
        <f>INDEX(检修、备用和必开!E:E,MATCH(统调负荷!$C1468,检修、备用和必开!$A:$A,0))</f>
        <v>5508.46</v>
      </c>
      <c r="Z1468" s="26">
        <f>INDEX(检修、备用和必开!F:F,MATCH(统调负荷!$C1468,检修、备用和必开!$A:$A,0))</f>
        <v>320</v>
      </c>
      <c r="AA1468" s="26">
        <f t="shared" si="317"/>
        <v>67997.8</v>
      </c>
      <c r="AB1468" s="26">
        <v>305.37</v>
      </c>
      <c r="AC1468" s="26">
        <v>289.74</v>
      </c>
      <c r="AD1468" s="76">
        <f t="shared" si="318"/>
        <v>45673.2708333333</v>
      </c>
      <c r="AE1468" s="27">
        <f t="shared" si="319"/>
        <v>-448.199999999997</v>
      </c>
      <c r="AF1468" s="27">
        <f t="shared" si="320"/>
        <v>-4373.35</v>
      </c>
      <c r="AG1468" s="27">
        <f t="shared" si="321"/>
        <v>2109.8</v>
      </c>
      <c r="AH1468" s="27">
        <f t="shared" si="322"/>
        <v>710.799999999999</v>
      </c>
      <c r="AI1468" s="27">
        <f t="shared" si="323"/>
        <v>1085.06</v>
      </c>
      <c r="AJ1468" s="27">
        <f t="shared" si="324"/>
        <v>19.49</v>
      </c>
      <c r="AK1468" s="26">
        <f>INDEX(检修、备用和必开!I:I,MATCH(统调负荷!$C1468,检修、备用和必开!$A:$A,0))</f>
        <v>6855.33927893739</v>
      </c>
    </row>
    <row r="1469" ht="13.8" spans="1:37">
      <c r="A1469" s="26">
        <f t="shared" si="312"/>
        <v>4</v>
      </c>
      <c r="B1469" s="26">
        <f t="shared" si="313"/>
        <v>6</v>
      </c>
      <c r="C1469" t="s">
        <v>37</v>
      </c>
      <c r="D1469" s="75">
        <v>0.28125</v>
      </c>
      <c r="E1469" s="26">
        <v>74595</v>
      </c>
      <c r="F1469" s="26">
        <v>40002.89</v>
      </c>
      <c r="G1469" s="26">
        <v>10941</v>
      </c>
      <c r="H1469" s="26">
        <v>18137.8</v>
      </c>
      <c r="I1469" s="26">
        <v>6698</v>
      </c>
      <c r="J1469" s="26">
        <v>-1184.69</v>
      </c>
      <c r="K1469" s="26">
        <f t="shared" si="325"/>
        <v>34494.43</v>
      </c>
      <c r="L1469" s="27">
        <f t="shared" si="314"/>
        <v>1.97126898458679</v>
      </c>
      <c r="M1469" s="75">
        <v>0.28125</v>
      </c>
      <c r="N1469" s="26">
        <v>74010.1</v>
      </c>
      <c r="O1469" s="26">
        <v>35482.17</v>
      </c>
      <c r="P1469" s="26">
        <v>12908.2</v>
      </c>
      <c r="Q1469" s="26">
        <v>19100.2</v>
      </c>
      <c r="R1469" s="26">
        <v>7675.24</v>
      </c>
      <c r="S1469" s="26">
        <v>-1155.71</v>
      </c>
      <c r="T1469" s="26">
        <f t="shared" si="315"/>
        <v>29973.71</v>
      </c>
      <c r="U1469" s="27">
        <f t="shared" si="316"/>
        <v>1.73182310077168</v>
      </c>
      <c r="V1469" s="26">
        <f>INDEX(检修、备用和必开!B:B,MATCH(统调负荷!$C1469,检修、备用和必开!$A:$A,0))</f>
        <v>26174.6</v>
      </c>
      <c r="W1469" s="26">
        <f>INDEX(检修、备用和必开!C:C,MATCH(统调负荷!$C1469,检修、备用和必开!$A:$A,0))</f>
        <v>0</v>
      </c>
      <c r="X1469" s="26">
        <f>INDEX(检修、备用和必开!D:D,MATCH(统调负荷!$C1469,检修、备用和必开!$A:$A,0))</f>
        <v>9290</v>
      </c>
      <c r="Y1469" s="26">
        <f>INDEX(检修、备用和必开!E:E,MATCH(统调负荷!$C1469,检修、备用和必开!$A:$A,0))</f>
        <v>5508.46</v>
      </c>
      <c r="Z1469" s="26">
        <f>INDEX(检修、备用和必开!F:F,MATCH(统调负荷!$C1469,检修、备用和必开!$A:$A,0))</f>
        <v>320</v>
      </c>
      <c r="AA1469" s="26">
        <f t="shared" si="317"/>
        <v>67997.8</v>
      </c>
      <c r="AB1469" s="26">
        <v>312.36</v>
      </c>
      <c r="AC1469" s="26">
        <v>299.2</v>
      </c>
      <c r="AD1469" s="76">
        <f t="shared" si="318"/>
        <v>45673.28125</v>
      </c>
      <c r="AE1469" s="27">
        <f t="shared" si="319"/>
        <v>-584.899999999994</v>
      </c>
      <c r="AF1469" s="27">
        <f t="shared" si="320"/>
        <v>-4520.72</v>
      </c>
      <c r="AG1469" s="27">
        <f t="shared" si="321"/>
        <v>1967.2</v>
      </c>
      <c r="AH1469" s="27">
        <f t="shared" si="322"/>
        <v>962.400000000001</v>
      </c>
      <c r="AI1469" s="27">
        <f t="shared" si="323"/>
        <v>977.24</v>
      </c>
      <c r="AJ1469" s="27">
        <f t="shared" si="324"/>
        <v>28.98</v>
      </c>
      <c r="AK1469" s="26">
        <f>INDEX(检修、备用和必开!I:I,MATCH(统调负荷!$C1469,检修、备用和必开!$A:$A,0))</f>
        <v>6855.33927893739</v>
      </c>
    </row>
    <row r="1470" ht="13.8" spans="1:37">
      <c r="A1470" s="26">
        <f t="shared" si="312"/>
        <v>4</v>
      </c>
      <c r="B1470" s="26">
        <f t="shared" si="313"/>
        <v>7</v>
      </c>
      <c r="C1470" t="s">
        <v>37</v>
      </c>
      <c r="D1470" s="75">
        <v>0.291666666666667</v>
      </c>
      <c r="E1470" s="26">
        <v>76535</v>
      </c>
      <c r="F1470" s="26">
        <v>40071.7</v>
      </c>
      <c r="G1470" s="26">
        <v>11493</v>
      </c>
      <c r="H1470" s="26">
        <v>19389.2</v>
      </c>
      <c r="I1470" s="26">
        <v>6766</v>
      </c>
      <c r="J1470" s="26">
        <v>-1184.9</v>
      </c>
      <c r="K1470" s="26">
        <f t="shared" si="325"/>
        <v>34563.24</v>
      </c>
      <c r="L1470" s="27">
        <f t="shared" si="314"/>
        <v>1.96734449663863</v>
      </c>
      <c r="M1470" s="75">
        <v>0.291666666666667</v>
      </c>
      <c r="N1470" s="26">
        <v>75910.6</v>
      </c>
      <c r="O1470" s="26">
        <v>35806.37</v>
      </c>
      <c r="P1470" s="26">
        <v>13493.5</v>
      </c>
      <c r="Q1470" s="26">
        <v>20089.4</v>
      </c>
      <c r="R1470" s="26">
        <v>7688.65</v>
      </c>
      <c r="S1470" s="26">
        <v>-1167.32</v>
      </c>
      <c r="T1470" s="26">
        <f t="shared" si="315"/>
        <v>30297.91</v>
      </c>
      <c r="U1470" s="27">
        <f t="shared" si="316"/>
        <v>1.71764056248486</v>
      </c>
      <c r="V1470" s="26">
        <f>INDEX(检修、备用和必开!B:B,MATCH(统调负荷!$C1470,检修、备用和必开!$A:$A,0))</f>
        <v>26174.6</v>
      </c>
      <c r="W1470" s="26">
        <f>INDEX(检修、备用和必开!C:C,MATCH(统调负荷!$C1470,检修、备用和必开!$A:$A,0))</f>
        <v>0</v>
      </c>
      <c r="X1470" s="26">
        <f>INDEX(检修、备用和必开!D:D,MATCH(统调负荷!$C1470,检修、备用和必开!$A:$A,0))</f>
        <v>9290</v>
      </c>
      <c r="Y1470" s="26">
        <f>INDEX(检修、备用和必开!E:E,MATCH(统调负荷!$C1470,检修、备用和必开!$A:$A,0))</f>
        <v>5508.46</v>
      </c>
      <c r="Z1470" s="26">
        <f>INDEX(检修、备用和必开!F:F,MATCH(统调负荷!$C1470,检修、备用和必开!$A:$A,0))</f>
        <v>320</v>
      </c>
      <c r="AA1470" s="26">
        <f t="shared" si="317"/>
        <v>67997.8</v>
      </c>
      <c r="AB1470" s="26">
        <v>310.48</v>
      </c>
      <c r="AC1470" s="26">
        <v>298.96</v>
      </c>
      <c r="AD1470" s="76">
        <f t="shared" si="318"/>
        <v>45673.2916666667</v>
      </c>
      <c r="AE1470" s="27">
        <f t="shared" si="319"/>
        <v>-624.399999999994</v>
      </c>
      <c r="AF1470" s="27">
        <f t="shared" si="320"/>
        <v>-4265.32999999999</v>
      </c>
      <c r="AG1470" s="27">
        <f t="shared" si="321"/>
        <v>2000.5</v>
      </c>
      <c r="AH1470" s="27">
        <f t="shared" si="322"/>
        <v>700.200000000001</v>
      </c>
      <c r="AI1470" s="27">
        <f t="shared" si="323"/>
        <v>922.65</v>
      </c>
      <c r="AJ1470" s="27">
        <f t="shared" si="324"/>
        <v>17.5800000000002</v>
      </c>
      <c r="AK1470" s="26">
        <f>INDEX(检修、备用和必开!I:I,MATCH(统调负荷!$C1470,检修、备用和必开!$A:$A,0))</f>
        <v>6855.33927893739</v>
      </c>
    </row>
    <row r="1471" ht="13.8" spans="1:37">
      <c r="A1471" s="26">
        <f t="shared" si="312"/>
        <v>4</v>
      </c>
      <c r="B1471" s="26">
        <f t="shared" si="313"/>
        <v>7</v>
      </c>
      <c r="C1471" t="s">
        <v>37</v>
      </c>
      <c r="D1471" s="75">
        <v>0.302083333333333</v>
      </c>
      <c r="E1471" s="26">
        <v>78990</v>
      </c>
      <c r="F1471" s="26">
        <v>40686.4</v>
      </c>
      <c r="G1471" s="26">
        <v>12351</v>
      </c>
      <c r="H1471" s="26">
        <v>20097.7</v>
      </c>
      <c r="I1471" s="26">
        <v>7040</v>
      </c>
      <c r="J1471" s="26">
        <v>-1185.1</v>
      </c>
      <c r="K1471" s="26">
        <f t="shared" si="325"/>
        <v>35177.94</v>
      </c>
      <c r="L1471" s="27">
        <f t="shared" si="314"/>
        <v>1.9329670810741</v>
      </c>
      <c r="M1471" s="75">
        <v>0.302083333333333</v>
      </c>
      <c r="N1471" s="26">
        <v>78776.1</v>
      </c>
      <c r="O1471" s="26">
        <v>36690.82</v>
      </c>
      <c r="P1471" s="26">
        <v>13862.7</v>
      </c>
      <c r="Q1471" s="26">
        <v>21539.7</v>
      </c>
      <c r="R1471" s="26">
        <v>7817.77</v>
      </c>
      <c r="S1471" s="26">
        <v>-1134.89</v>
      </c>
      <c r="T1471" s="26">
        <f t="shared" si="315"/>
        <v>31182.36</v>
      </c>
      <c r="U1471" s="27">
        <f t="shared" si="316"/>
        <v>1.68010464425598</v>
      </c>
      <c r="V1471" s="26">
        <f>INDEX(检修、备用和必开!B:B,MATCH(统调负荷!$C1471,检修、备用和必开!$A:$A,0))</f>
        <v>26174.6</v>
      </c>
      <c r="W1471" s="26">
        <f>INDEX(检修、备用和必开!C:C,MATCH(统调负荷!$C1471,检修、备用和必开!$A:$A,0))</f>
        <v>0</v>
      </c>
      <c r="X1471" s="26">
        <f>INDEX(检修、备用和必开!D:D,MATCH(统调负荷!$C1471,检修、备用和必开!$A:$A,0))</f>
        <v>9290</v>
      </c>
      <c r="Y1471" s="26">
        <f>INDEX(检修、备用和必开!E:E,MATCH(统调负荷!$C1471,检修、备用和必开!$A:$A,0))</f>
        <v>5508.46</v>
      </c>
      <c r="Z1471" s="26">
        <f>INDEX(检修、备用和必开!F:F,MATCH(统调负荷!$C1471,检修、备用和必开!$A:$A,0))</f>
        <v>320</v>
      </c>
      <c r="AA1471" s="26">
        <f t="shared" si="317"/>
        <v>67997.8</v>
      </c>
      <c r="AB1471" s="26">
        <v>315.41</v>
      </c>
      <c r="AC1471" s="26">
        <v>308.43</v>
      </c>
      <c r="AD1471" s="76">
        <f t="shared" si="318"/>
        <v>45673.3020833333</v>
      </c>
      <c r="AE1471" s="27">
        <f t="shared" si="319"/>
        <v>-213.899999999994</v>
      </c>
      <c r="AF1471" s="27">
        <f t="shared" si="320"/>
        <v>-3995.58</v>
      </c>
      <c r="AG1471" s="27">
        <f t="shared" si="321"/>
        <v>1511.7</v>
      </c>
      <c r="AH1471" s="27">
        <f t="shared" si="322"/>
        <v>1442</v>
      </c>
      <c r="AI1471" s="27">
        <f t="shared" si="323"/>
        <v>777.77</v>
      </c>
      <c r="AJ1471" s="27">
        <f t="shared" si="324"/>
        <v>50.2099999999998</v>
      </c>
      <c r="AK1471" s="26">
        <f>INDEX(检修、备用和必开!I:I,MATCH(统调负荷!$C1471,检修、备用和必开!$A:$A,0))</f>
        <v>6855.33927893739</v>
      </c>
    </row>
    <row r="1472" ht="13.8" spans="1:37">
      <c r="A1472" s="26">
        <f t="shared" si="312"/>
        <v>4</v>
      </c>
      <c r="B1472" s="26">
        <f t="shared" si="313"/>
        <v>7</v>
      </c>
      <c r="C1472" t="s">
        <v>37</v>
      </c>
      <c r="D1472" s="75">
        <v>0.3125</v>
      </c>
      <c r="E1472" s="26">
        <v>80610</v>
      </c>
      <c r="F1472" s="26">
        <v>39981.8</v>
      </c>
      <c r="G1472" s="26">
        <v>13119</v>
      </c>
      <c r="H1472" s="26">
        <v>21465.3</v>
      </c>
      <c r="I1472" s="26">
        <v>7229</v>
      </c>
      <c r="J1472" s="26">
        <v>-1185.1</v>
      </c>
      <c r="K1472" s="26">
        <f t="shared" si="325"/>
        <v>34473.34</v>
      </c>
      <c r="L1472" s="27">
        <f t="shared" si="314"/>
        <v>1.97247496181107</v>
      </c>
      <c r="M1472" s="75">
        <v>0.3125</v>
      </c>
      <c r="N1472" s="26">
        <v>80719.2</v>
      </c>
      <c r="O1472" s="26">
        <v>37068.78</v>
      </c>
      <c r="P1472" s="26">
        <v>14707.4</v>
      </c>
      <c r="Q1472" s="26">
        <v>22208.4</v>
      </c>
      <c r="R1472" s="26">
        <v>7973.61</v>
      </c>
      <c r="S1472" s="26">
        <v>-1238.99</v>
      </c>
      <c r="T1472" s="26">
        <f t="shared" si="315"/>
        <v>31560.32</v>
      </c>
      <c r="U1472" s="27">
        <f t="shared" si="316"/>
        <v>1.66455978802614</v>
      </c>
      <c r="V1472" s="26">
        <f>INDEX(检修、备用和必开!B:B,MATCH(统调负荷!$C1472,检修、备用和必开!$A:$A,0))</f>
        <v>26174.6</v>
      </c>
      <c r="W1472" s="26">
        <f>INDEX(检修、备用和必开!C:C,MATCH(统调负荷!$C1472,检修、备用和必开!$A:$A,0))</f>
        <v>0</v>
      </c>
      <c r="X1472" s="26">
        <f>INDEX(检修、备用和必开!D:D,MATCH(统调负荷!$C1472,检修、备用和必开!$A:$A,0))</f>
        <v>9290</v>
      </c>
      <c r="Y1472" s="26">
        <f>INDEX(检修、备用和必开!E:E,MATCH(统调负荷!$C1472,检修、备用和必开!$A:$A,0))</f>
        <v>5508.46</v>
      </c>
      <c r="Z1472" s="26">
        <f>INDEX(检修、备用和必开!F:F,MATCH(统调负荷!$C1472,检修、备用和必开!$A:$A,0))</f>
        <v>320</v>
      </c>
      <c r="AA1472" s="26">
        <f t="shared" si="317"/>
        <v>67997.8</v>
      </c>
      <c r="AB1472" s="26">
        <v>309.75</v>
      </c>
      <c r="AC1472" s="26">
        <v>298.98</v>
      </c>
      <c r="AD1472" s="76">
        <f t="shared" si="318"/>
        <v>45673.3125</v>
      </c>
      <c r="AE1472" s="27">
        <f t="shared" si="319"/>
        <v>109.199999999997</v>
      </c>
      <c r="AF1472" s="27">
        <f t="shared" si="320"/>
        <v>-2913.02</v>
      </c>
      <c r="AG1472" s="27">
        <f t="shared" si="321"/>
        <v>1588.4</v>
      </c>
      <c r="AH1472" s="27">
        <f t="shared" si="322"/>
        <v>743.100000000002</v>
      </c>
      <c r="AI1472" s="27">
        <f t="shared" si="323"/>
        <v>744.61</v>
      </c>
      <c r="AJ1472" s="27">
        <f t="shared" si="324"/>
        <v>-53.8900000000001</v>
      </c>
      <c r="AK1472" s="26">
        <f>INDEX(检修、备用和必开!I:I,MATCH(统调负荷!$C1472,检修、备用和必开!$A:$A,0))</f>
        <v>6855.33927893739</v>
      </c>
    </row>
    <row r="1473" ht="13.8" spans="1:37">
      <c r="A1473" s="26">
        <f t="shared" si="312"/>
        <v>4</v>
      </c>
      <c r="B1473" s="26">
        <f t="shared" si="313"/>
        <v>7</v>
      </c>
      <c r="C1473" t="s">
        <v>37</v>
      </c>
      <c r="D1473" s="75">
        <v>0.322916666666667</v>
      </c>
      <c r="E1473" s="26">
        <v>82485</v>
      </c>
      <c r="F1473" s="26">
        <v>41417.89</v>
      </c>
      <c r="G1473" s="26">
        <v>13119</v>
      </c>
      <c r="H1473" s="26">
        <v>21636.2</v>
      </c>
      <c r="I1473" s="26">
        <v>7497</v>
      </c>
      <c r="J1473" s="26">
        <v>-1185.09</v>
      </c>
      <c r="K1473" s="26">
        <f t="shared" si="325"/>
        <v>35909.43</v>
      </c>
      <c r="L1473" s="27">
        <f t="shared" si="314"/>
        <v>1.89359173899446</v>
      </c>
      <c r="M1473" s="75">
        <v>0.322916666666667</v>
      </c>
      <c r="N1473" s="26">
        <v>82566.2</v>
      </c>
      <c r="O1473" s="26">
        <v>38771.78</v>
      </c>
      <c r="P1473" s="26">
        <v>13265.7</v>
      </c>
      <c r="Q1473" s="26">
        <v>23420.7</v>
      </c>
      <c r="R1473" s="26">
        <v>8260.38</v>
      </c>
      <c r="S1473" s="26">
        <v>-1152.36</v>
      </c>
      <c r="T1473" s="26">
        <f t="shared" si="315"/>
        <v>33263.32</v>
      </c>
      <c r="U1473" s="27">
        <f t="shared" si="316"/>
        <v>1.59794347421071</v>
      </c>
      <c r="V1473" s="26">
        <f>INDEX(检修、备用和必开!B:B,MATCH(统调负荷!$C1473,检修、备用和必开!$A:$A,0))</f>
        <v>26174.6</v>
      </c>
      <c r="W1473" s="26">
        <f>INDEX(检修、备用和必开!C:C,MATCH(统调负荷!$C1473,检修、备用和必开!$A:$A,0))</f>
        <v>0</v>
      </c>
      <c r="X1473" s="26">
        <f>INDEX(检修、备用和必开!D:D,MATCH(统调负荷!$C1473,检修、备用和必开!$A:$A,0))</f>
        <v>9290</v>
      </c>
      <c r="Y1473" s="26">
        <f>INDEX(检修、备用和必开!E:E,MATCH(统调负荷!$C1473,检修、备用和必开!$A:$A,0))</f>
        <v>5508.46</v>
      </c>
      <c r="Z1473" s="26">
        <f>INDEX(检修、备用和必开!F:F,MATCH(统调负荷!$C1473,检修、备用和必开!$A:$A,0))</f>
        <v>320</v>
      </c>
      <c r="AA1473" s="26">
        <f t="shared" si="317"/>
        <v>67997.8</v>
      </c>
      <c r="AB1473" s="26">
        <v>318.14</v>
      </c>
      <c r="AC1473" s="26">
        <v>327.33</v>
      </c>
      <c r="AD1473" s="76">
        <f t="shared" si="318"/>
        <v>45673.3229166667</v>
      </c>
      <c r="AE1473" s="27">
        <f t="shared" si="319"/>
        <v>81.1999999999971</v>
      </c>
      <c r="AF1473" s="27">
        <f t="shared" si="320"/>
        <v>-2646.11</v>
      </c>
      <c r="AG1473" s="27">
        <f t="shared" si="321"/>
        <v>146.700000000001</v>
      </c>
      <c r="AH1473" s="27">
        <f t="shared" si="322"/>
        <v>1784.5</v>
      </c>
      <c r="AI1473" s="27">
        <f t="shared" si="323"/>
        <v>763.379999999999</v>
      </c>
      <c r="AJ1473" s="27">
        <f t="shared" si="324"/>
        <v>32.73</v>
      </c>
      <c r="AK1473" s="26">
        <f>INDEX(检修、备用和必开!I:I,MATCH(统调负荷!$C1473,检修、备用和必开!$A:$A,0))</f>
        <v>6855.33927893739</v>
      </c>
    </row>
    <row r="1474" ht="13.8" spans="1:37">
      <c r="A1474" s="26">
        <f t="shared" si="312"/>
        <v>4</v>
      </c>
      <c r="B1474" s="26">
        <f t="shared" si="313"/>
        <v>8</v>
      </c>
      <c r="C1474" t="s">
        <v>37</v>
      </c>
      <c r="D1474" s="75">
        <v>0.333333333333333</v>
      </c>
      <c r="E1474" s="26">
        <v>85135</v>
      </c>
      <c r="F1474" s="26">
        <v>41775.2</v>
      </c>
      <c r="G1474" s="26">
        <v>13648</v>
      </c>
      <c r="H1474" s="26">
        <v>23117.9</v>
      </c>
      <c r="I1474" s="26">
        <v>7779</v>
      </c>
      <c r="J1474" s="26">
        <v>-1185.1</v>
      </c>
      <c r="K1474" s="26">
        <f t="shared" si="325"/>
        <v>36266.74</v>
      </c>
      <c r="L1474" s="27">
        <f t="shared" si="314"/>
        <v>1.87493554700533</v>
      </c>
      <c r="M1474" s="75">
        <v>0.333333333333333</v>
      </c>
      <c r="N1474" s="26">
        <v>85672.7</v>
      </c>
      <c r="O1474" s="26">
        <v>40663.91</v>
      </c>
      <c r="P1474" s="26">
        <v>13620.9</v>
      </c>
      <c r="Q1474" s="26">
        <v>24222</v>
      </c>
      <c r="R1474" s="26">
        <v>8541.86</v>
      </c>
      <c r="S1474" s="26">
        <v>-1375.97</v>
      </c>
      <c r="T1474" s="26">
        <f t="shared" si="315"/>
        <v>35155.45</v>
      </c>
      <c r="U1474" s="27">
        <f t="shared" si="316"/>
        <v>1.52991588565309</v>
      </c>
      <c r="V1474" s="26">
        <f>INDEX(检修、备用和必开!B:B,MATCH(统调负荷!$C1474,检修、备用和必开!$A:$A,0))</f>
        <v>26174.6</v>
      </c>
      <c r="W1474" s="26">
        <f>INDEX(检修、备用和必开!C:C,MATCH(统调负荷!$C1474,检修、备用和必开!$A:$A,0))</f>
        <v>0</v>
      </c>
      <c r="X1474" s="26">
        <f>INDEX(检修、备用和必开!D:D,MATCH(统调负荷!$C1474,检修、备用和必开!$A:$A,0))</f>
        <v>9290</v>
      </c>
      <c r="Y1474" s="26">
        <f>INDEX(检修、备用和必开!E:E,MATCH(统调负荷!$C1474,检修、备用和必开!$A:$A,0))</f>
        <v>5508.46</v>
      </c>
      <c r="Z1474" s="26">
        <f>INDEX(检修、备用和必开!F:F,MATCH(统调负荷!$C1474,检修、备用和必开!$A:$A,0))</f>
        <v>320</v>
      </c>
      <c r="AA1474" s="26">
        <f t="shared" si="317"/>
        <v>67997.8</v>
      </c>
      <c r="AB1474" s="26">
        <v>319.58</v>
      </c>
      <c r="AC1474" s="26">
        <v>336.67</v>
      </c>
      <c r="AD1474" s="76">
        <f t="shared" si="318"/>
        <v>45673.3333333333</v>
      </c>
      <c r="AE1474" s="27">
        <f t="shared" si="319"/>
        <v>537.699999999997</v>
      </c>
      <c r="AF1474" s="27">
        <f t="shared" si="320"/>
        <v>-1111.28999999999</v>
      </c>
      <c r="AG1474" s="27">
        <f t="shared" si="321"/>
        <v>-27.1000000000004</v>
      </c>
      <c r="AH1474" s="27">
        <f t="shared" si="322"/>
        <v>1104.1</v>
      </c>
      <c r="AI1474" s="27">
        <f t="shared" si="323"/>
        <v>762.860000000001</v>
      </c>
      <c r="AJ1474" s="27">
        <f t="shared" si="324"/>
        <v>-190.87</v>
      </c>
      <c r="AK1474" s="26">
        <f>INDEX(检修、备用和必开!I:I,MATCH(统调负荷!$C1474,检修、备用和必开!$A:$A,0))</f>
        <v>6855.33927893739</v>
      </c>
    </row>
    <row r="1475" ht="13.8" spans="1:37">
      <c r="A1475" s="26">
        <f t="shared" ref="A1475:A1538" si="326">WEEKDAY(C1475,2)</f>
        <v>4</v>
      </c>
      <c r="B1475" s="26">
        <f t="shared" ref="B1475:B1538" si="327">HOUR(D1475)</f>
        <v>8</v>
      </c>
      <c r="C1475" t="s">
        <v>37</v>
      </c>
      <c r="D1475" s="75">
        <v>0.34375</v>
      </c>
      <c r="E1475" s="26">
        <v>88625</v>
      </c>
      <c r="F1475" s="26">
        <v>44393.1</v>
      </c>
      <c r="G1475" s="26">
        <v>13859</v>
      </c>
      <c r="H1475" s="26">
        <v>23523.4</v>
      </c>
      <c r="I1475" s="26">
        <v>8256</v>
      </c>
      <c r="J1475" s="26">
        <v>-1406.5</v>
      </c>
      <c r="K1475" s="26">
        <f t="shared" si="325"/>
        <v>38884.64</v>
      </c>
      <c r="L1475" s="27">
        <f t="shared" ref="L1475:L1538" si="328">AA1475/(K1475+W1475)</f>
        <v>1.74870591575491</v>
      </c>
      <c r="M1475" s="75">
        <v>0.34375</v>
      </c>
      <c r="N1475" s="26">
        <v>89486.8</v>
      </c>
      <c r="O1475" s="26">
        <v>43856.36</v>
      </c>
      <c r="P1475" s="26">
        <v>13433.7</v>
      </c>
      <c r="Q1475" s="26">
        <v>24559.1</v>
      </c>
      <c r="R1475" s="26">
        <v>8997.79</v>
      </c>
      <c r="S1475" s="26">
        <v>-1360.15</v>
      </c>
      <c r="T1475" s="26">
        <f t="shared" ref="T1475:T1538" si="329">O1475-Y1475</f>
        <v>38347.9</v>
      </c>
      <c r="U1475" s="27">
        <f t="shared" ref="U1475:U1538" si="330">AA1475/(T1475+X1475)</f>
        <v>1.42738869681493</v>
      </c>
      <c r="V1475" s="26">
        <f>INDEX(检修、备用和必开!B:B,MATCH(统调负荷!$C1475,检修、备用和必开!$A:$A,0))</f>
        <v>26174.6</v>
      </c>
      <c r="W1475" s="26">
        <f>INDEX(检修、备用和必开!C:C,MATCH(统调负荷!$C1475,检修、备用和必开!$A:$A,0))</f>
        <v>0</v>
      </c>
      <c r="X1475" s="26">
        <f>INDEX(检修、备用和必开!D:D,MATCH(统调负荷!$C1475,检修、备用和必开!$A:$A,0))</f>
        <v>9290</v>
      </c>
      <c r="Y1475" s="26">
        <f>INDEX(检修、备用和必开!E:E,MATCH(统调负荷!$C1475,检修、备用和必开!$A:$A,0))</f>
        <v>5508.46</v>
      </c>
      <c r="Z1475" s="26">
        <f>INDEX(检修、备用和必开!F:F,MATCH(统调负荷!$C1475,检修、备用和必开!$A:$A,0))</f>
        <v>320</v>
      </c>
      <c r="AA1475" s="26">
        <f t="shared" ref="AA1475:AA1538" si="331">94492.4-V1475-Z1475</f>
        <v>67997.8</v>
      </c>
      <c r="AB1475" s="26">
        <v>343.28</v>
      </c>
      <c r="AC1475" s="26">
        <v>377.22</v>
      </c>
      <c r="AD1475" s="76">
        <f t="shared" ref="AD1475:AD1538" si="332">C1475+D1475</f>
        <v>45673.34375</v>
      </c>
      <c r="AE1475" s="27">
        <f t="shared" ref="AE1475:AE1538" si="333">N1475-E1475</f>
        <v>861.800000000003</v>
      </c>
      <c r="AF1475" s="27">
        <f t="shared" ref="AF1475:AF1538" si="334">O1475-F1475</f>
        <v>-536.739999999998</v>
      </c>
      <c r="AG1475" s="27">
        <f t="shared" ref="AG1475:AG1538" si="335">P1475-G1475</f>
        <v>-425.299999999999</v>
      </c>
      <c r="AH1475" s="27">
        <f t="shared" ref="AH1475:AH1538" si="336">Q1475-H1475</f>
        <v>1035.7</v>
      </c>
      <c r="AI1475" s="27">
        <f t="shared" ref="AI1475:AI1538" si="337">R1475-I1475</f>
        <v>741.790000000001</v>
      </c>
      <c r="AJ1475" s="27">
        <f t="shared" ref="AJ1475:AJ1538" si="338">S1475-J1475</f>
        <v>46.3499999999999</v>
      </c>
      <c r="AK1475" s="26">
        <f>INDEX(检修、备用和必开!I:I,MATCH(统调负荷!$C1475,检修、备用和必开!$A:$A,0))</f>
        <v>6855.33927893739</v>
      </c>
    </row>
    <row r="1476" ht="13.8" spans="1:37">
      <c r="A1476" s="26">
        <f t="shared" si="326"/>
        <v>4</v>
      </c>
      <c r="B1476" s="26">
        <f t="shared" si="327"/>
        <v>8</v>
      </c>
      <c r="C1476" t="s">
        <v>37</v>
      </c>
      <c r="D1476" s="75">
        <v>0.354166666666667</v>
      </c>
      <c r="E1476" s="26">
        <v>90500</v>
      </c>
      <c r="F1476" s="26">
        <v>45312.09</v>
      </c>
      <c r="G1476" s="26">
        <v>13787</v>
      </c>
      <c r="H1476" s="26">
        <v>24096.6</v>
      </c>
      <c r="I1476" s="26">
        <v>8711</v>
      </c>
      <c r="J1476" s="26">
        <v>-1406.69</v>
      </c>
      <c r="K1476" s="26">
        <f t="shared" si="325"/>
        <v>39803.63</v>
      </c>
      <c r="L1476" s="27">
        <f t="shared" si="328"/>
        <v>1.70833162704005</v>
      </c>
      <c r="M1476" s="75">
        <v>0.354166666666667</v>
      </c>
      <c r="N1476" s="26">
        <v>91012.7</v>
      </c>
      <c r="O1476" s="26">
        <v>44622.59</v>
      </c>
      <c r="P1476" s="26">
        <v>13538</v>
      </c>
      <c r="Q1476" s="26">
        <v>24615.9</v>
      </c>
      <c r="R1476" s="26">
        <v>9553.96</v>
      </c>
      <c r="S1476" s="26">
        <v>-1317.75</v>
      </c>
      <c r="T1476" s="26">
        <f t="shared" si="329"/>
        <v>39114.13</v>
      </c>
      <c r="U1476" s="27">
        <f t="shared" si="330"/>
        <v>1.40479335131114</v>
      </c>
      <c r="V1476" s="26">
        <f>INDEX(检修、备用和必开!B:B,MATCH(统调负荷!$C1476,检修、备用和必开!$A:$A,0))</f>
        <v>26174.6</v>
      </c>
      <c r="W1476" s="26">
        <f>INDEX(检修、备用和必开!C:C,MATCH(统调负荷!$C1476,检修、备用和必开!$A:$A,0))</f>
        <v>0</v>
      </c>
      <c r="X1476" s="26">
        <f>INDEX(检修、备用和必开!D:D,MATCH(统调负荷!$C1476,检修、备用和必开!$A:$A,0))</f>
        <v>9290</v>
      </c>
      <c r="Y1476" s="26">
        <f>INDEX(检修、备用和必开!E:E,MATCH(统调负荷!$C1476,检修、备用和必开!$A:$A,0))</f>
        <v>5508.46</v>
      </c>
      <c r="Z1476" s="26">
        <f>INDEX(检修、备用和必开!F:F,MATCH(统调负荷!$C1476,检修、备用和必开!$A:$A,0))</f>
        <v>320</v>
      </c>
      <c r="AA1476" s="26">
        <f t="shared" si="331"/>
        <v>67997.8</v>
      </c>
      <c r="AB1476" s="26">
        <v>350.43</v>
      </c>
      <c r="AC1476" s="26">
        <v>337.24</v>
      </c>
      <c r="AD1476" s="76">
        <f t="shared" si="332"/>
        <v>45673.3541666667</v>
      </c>
      <c r="AE1476" s="27">
        <f t="shared" si="333"/>
        <v>512.699999999997</v>
      </c>
      <c r="AF1476" s="27">
        <f t="shared" si="334"/>
        <v>-689.5</v>
      </c>
      <c r="AG1476" s="27">
        <f t="shared" si="335"/>
        <v>-249</v>
      </c>
      <c r="AH1476" s="27">
        <f t="shared" si="336"/>
        <v>519.300000000003</v>
      </c>
      <c r="AI1476" s="27">
        <f t="shared" si="337"/>
        <v>842.959999999999</v>
      </c>
      <c r="AJ1476" s="27">
        <f t="shared" si="338"/>
        <v>88.9400000000001</v>
      </c>
      <c r="AK1476" s="26">
        <f>INDEX(检修、备用和必开!I:I,MATCH(统调负荷!$C1476,检修、备用和必开!$A:$A,0))</f>
        <v>6855.33927893739</v>
      </c>
    </row>
    <row r="1477" ht="13.8" spans="1:37">
      <c r="A1477" s="26">
        <f t="shared" si="326"/>
        <v>4</v>
      </c>
      <c r="B1477" s="26">
        <f t="shared" si="327"/>
        <v>8</v>
      </c>
      <c r="C1477" t="s">
        <v>37</v>
      </c>
      <c r="D1477" s="75">
        <v>0.364583333333333</v>
      </c>
      <c r="E1477" s="26">
        <v>91895</v>
      </c>
      <c r="F1477" s="26">
        <v>46011.79</v>
      </c>
      <c r="G1477" s="26">
        <v>13787</v>
      </c>
      <c r="H1477" s="26">
        <v>24289.1</v>
      </c>
      <c r="I1477" s="26">
        <v>9214</v>
      </c>
      <c r="J1477" s="26">
        <v>-1406.89</v>
      </c>
      <c r="K1477" s="26">
        <f t="shared" si="325"/>
        <v>40503.33</v>
      </c>
      <c r="L1477" s="27">
        <f t="shared" si="328"/>
        <v>1.6788199883812</v>
      </c>
      <c r="M1477" s="75">
        <v>0.364583333333333</v>
      </c>
      <c r="N1477" s="26">
        <v>91778</v>
      </c>
      <c r="O1477" s="26">
        <v>44416.53</v>
      </c>
      <c r="P1477" s="26">
        <v>13761.3</v>
      </c>
      <c r="Q1477" s="26">
        <v>24943.1</v>
      </c>
      <c r="R1477" s="26">
        <v>10009</v>
      </c>
      <c r="S1477" s="26">
        <v>-1351.93</v>
      </c>
      <c r="T1477" s="26">
        <f t="shared" si="329"/>
        <v>38908.07</v>
      </c>
      <c r="U1477" s="27">
        <f t="shared" si="330"/>
        <v>1.41079922909776</v>
      </c>
      <c r="V1477" s="26">
        <f>INDEX(检修、备用和必开!B:B,MATCH(统调负荷!$C1477,检修、备用和必开!$A:$A,0))</f>
        <v>26174.6</v>
      </c>
      <c r="W1477" s="26">
        <f>INDEX(检修、备用和必开!C:C,MATCH(统调负荷!$C1477,检修、备用和必开!$A:$A,0))</f>
        <v>0</v>
      </c>
      <c r="X1477" s="26">
        <f>INDEX(检修、备用和必开!D:D,MATCH(统调负荷!$C1477,检修、备用和必开!$A:$A,0))</f>
        <v>9290</v>
      </c>
      <c r="Y1477" s="26">
        <f>INDEX(检修、备用和必开!E:E,MATCH(统调负荷!$C1477,检修、备用和必开!$A:$A,0))</f>
        <v>5508.46</v>
      </c>
      <c r="Z1477" s="26">
        <f>INDEX(检修、备用和必开!F:F,MATCH(统调负荷!$C1477,检修、备用和必开!$A:$A,0))</f>
        <v>320</v>
      </c>
      <c r="AA1477" s="26">
        <f t="shared" si="331"/>
        <v>67997.8</v>
      </c>
      <c r="AB1477" s="26">
        <v>353.9</v>
      </c>
      <c r="AC1477" s="26">
        <v>345.32</v>
      </c>
      <c r="AD1477" s="76">
        <f t="shared" si="332"/>
        <v>45673.3645833333</v>
      </c>
      <c r="AE1477" s="27">
        <f t="shared" si="333"/>
        <v>-117</v>
      </c>
      <c r="AF1477" s="27">
        <f t="shared" si="334"/>
        <v>-1595.26</v>
      </c>
      <c r="AG1477" s="27">
        <f t="shared" si="335"/>
        <v>-25.7000000000007</v>
      </c>
      <c r="AH1477" s="27">
        <f t="shared" si="336"/>
        <v>654</v>
      </c>
      <c r="AI1477" s="27">
        <f t="shared" si="337"/>
        <v>795</v>
      </c>
      <c r="AJ1477" s="27">
        <f t="shared" si="338"/>
        <v>54.96</v>
      </c>
      <c r="AK1477" s="26">
        <f>INDEX(检修、备用和必开!I:I,MATCH(统调负荷!$C1477,检修、备用和必开!$A:$A,0))</f>
        <v>6855.33927893739</v>
      </c>
    </row>
    <row r="1478" ht="13.8" spans="1:37">
      <c r="A1478" s="26">
        <f t="shared" si="326"/>
        <v>4</v>
      </c>
      <c r="B1478" s="26">
        <f t="shared" si="327"/>
        <v>9</v>
      </c>
      <c r="C1478" t="s">
        <v>37</v>
      </c>
      <c r="D1478" s="75">
        <v>0.375</v>
      </c>
      <c r="E1478" s="26">
        <v>92540</v>
      </c>
      <c r="F1478" s="26">
        <v>44949.3</v>
      </c>
      <c r="G1478" s="26">
        <v>13719</v>
      </c>
      <c r="H1478" s="26">
        <v>25531.8</v>
      </c>
      <c r="I1478" s="26">
        <v>9747</v>
      </c>
      <c r="J1478" s="26">
        <v>-1407.1</v>
      </c>
      <c r="K1478" s="26">
        <f t="shared" si="325"/>
        <v>39440.84</v>
      </c>
      <c r="L1478" s="27">
        <f t="shared" si="328"/>
        <v>1.72404543108108</v>
      </c>
      <c r="M1478" s="75">
        <v>0.375</v>
      </c>
      <c r="N1478" s="26">
        <v>92228.4</v>
      </c>
      <c r="O1478" s="26">
        <v>43399.47</v>
      </c>
      <c r="P1478" s="26">
        <v>13751</v>
      </c>
      <c r="Q1478" s="26">
        <v>25904.9</v>
      </c>
      <c r="R1478" s="26">
        <v>10590.3</v>
      </c>
      <c r="S1478" s="26">
        <v>-1417.27</v>
      </c>
      <c r="T1478" s="26">
        <f t="shared" si="329"/>
        <v>37891.01</v>
      </c>
      <c r="U1478" s="27">
        <f t="shared" si="330"/>
        <v>1.44121119916678</v>
      </c>
      <c r="V1478" s="26">
        <f>INDEX(检修、备用和必开!B:B,MATCH(统调负荷!$C1478,检修、备用和必开!$A:$A,0))</f>
        <v>26174.6</v>
      </c>
      <c r="W1478" s="26">
        <f>INDEX(检修、备用和必开!C:C,MATCH(统调负荷!$C1478,检修、备用和必开!$A:$A,0))</f>
        <v>0</v>
      </c>
      <c r="X1478" s="26">
        <f>INDEX(检修、备用和必开!D:D,MATCH(统调负荷!$C1478,检修、备用和必开!$A:$A,0))</f>
        <v>9290</v>
      </c>
      <c r="Y1478" s="26">
        <f>INDEX(检修、备用和必开!E:E,MATCH(统调负荷!$C1478,检修、备用和必开!$A:$A,0))</f>
        <v>5508.46</v>
      </c>
      <c r="Z1478" s="26">
        <f>INDEX(检修、备用和必开!F:F,MATCH(统调负荷!$C1478,检修、备用和必开!$A:$A,0))</f>
        <v>320</v>
      </c>
      <c r="AA1478" s="26">
        <f t="shared" si="331"/>
        <v>67997.8</v>
      </c>
      <c r="AB1478" s="26">
        <v>345.62</v>
      </c>
      <c r="AC1478" s="26">
        <v>327.41</v>
      </c>
      <c r="AD1478" s="76">
        <f t="shared" si="332"/>
        <v>45673.375</v>
      </c>
      <c r="AE1478" s="27">
        <f t="shared" si="333"/>
        <v>-311.600000000006</v>
      </c>
      <c r="AF1478" s="27">
        <f t="shared" si="334"/>
        <v>-1549.83</v>
      </c>
      <c r="AG1478" s="27">
        <f t="shared" si="335"/>
        <v>32</v>
      </c>
      <c r="AH1478" s="27">
        <f t="shared" si="336"/>
        <v>373.100000000002</v>
      </c>
      <c r="AI1478" s="27">
        <f t="shared" si="337"/>
        <v>843.299999999999</v>
      </c>
      <c r="AJ1478" s="27">
        <f t="shared" si="338"/>
        <v>-10.1700000000001</v>
      </c>
      <c r="AK1478" s="26">
        <f>INDEX(检修、备用和必开!I:I,MATCH(统调负荷!$C1478,检修、备用和必开!$A:$A,0))</f>
        <v>6855.33927893739</v>
      </c>
    </row>
    <row r="1479" ht="13.8" spans="1:37">
      <c r="A1479" s="26">
        <f t="shared" si="326"/>
        <v>4</v>
      </c>
      <c r="B1479" s="26">
        <f t="shared" si="327"/>
        <v>9</v>
      </c>
      <c r="C1479" t="s">
        <v>37</v>
      </c>
      <c r="D1479" s="75">
        <v>0.385416666666667</v>
      </c>
      <c r="E1479" s="26">
        <v>93220</v>
      </c>
      <c r="F1479" s="26">
        <v>46540.6</v>
      </c>
      <c r="G1479" s="26">
        <v>13708</v>
      </c>
      <c r="H1479" s="26">
        <v>24103.3</v>
      </c>
      <c r="I1479" s="26">
        <v>10275</v>
      </c>
      <c r="J1479" s="26">
        <v>-1406.9</v>
      </c>
      <c r="K1479" s="26">
        <f t="shared" si="325"/>
        <v>41032.14</v>
      </c>
      <c r="L1479" s="27">
        <f t="shared" si="328"/>
        <v>1.65718385636235</v>
      </c>
      <c r="M1479" s="75">
        <v>0.385416666666667</v>
      </c>
      <c r="N1479" s="26">
        <v>92727.8</v>
      </c>
      <c r="O1479" s="26">
        <v>43526.81</v>
      </c>
      <c r="P1479" s="26">
        <v>13311.9</v>
      </c>
      <c r="Q1479" s="26">
        <v>26144.2</v>
      </c>
      <c r="R1479" s="26">
        <v>11144.7</v>
      </c>
      <c r="S1479" s="26">
        <v>-1399.81</v>
      </c>
      <c r="T1479" s="26">
        <f t="shared" si="329"/>
        <v>38018.35</v>
      </c>
      <c r="U1479" s="27">
        <f t="shared" si="330"/>
        <v>1.43733188749978</v>
      </c>
      <c r="V1479" s="26">
        <f>INDEX(检修、备用和必开!B:B,MATCH(统调负荷!$C1479,检修、备用和必开!$A:$A,0))</f>
        <v>26174.6</v>
      </c>
      <c r="W1479" s="26">
        <f>INDEX(检修、备用和必开!C:C,MATCH(统调负荷!$C1479,检修、备用和必开!$A:$A,0))</f>
        <v>0</v>
      </c>
      <c r="X1479" s="26">
        <f>INDEX(检修、备用和必开!D:D,MATCH(统调负荷!$C1479,检修、备用和必开!$A:$A,0))</f>
        <v>9290</v>
      </c>
      <c r="Y1479" s="26">
        <f>INDEX(检修、备用和必开!E:E,MATCH(统调负荷!$C1479,检修、备用和必开!$A:$A,0))</f>
        <v>5508.46</v>
      </c>
      <c r="Z1479" s="26">
        <f>INDEX(检修、备用和必开!F:F,MATCH(统调负荷!$C1479,检修、备用和必开!$A:$A,0))</f>
        <v>320</v>
      </c>
      <c r="AA1479" s="26">
        <f t="shared" si="331"/>
        <v>67997.8</v>
      </c>
      <c r="AB1479" s="26">
        <v>358.37</v>
      </c>
      <c r="AC1479" s="26">
        <v>331.65</v>
      </c>
      <c r="AD1479" s="76">
        <f t="shared" si="332"/>
        <v>45673.3854166667</v>
      </c>
      <c r="AE1479" s="27">
        <f t="shared" si="333"/>
        <v>-492.199999999997</v>
      </c>
      <c r="AF1479" s="27">
        <f t="shared" si="334"/>
        <v>-3013.79</v>
      </c>
      <c r="AG1479" s="27">
        <f t="shared" si="335"/>
        <v>-396.1</v>
      </c>
      <c r="AH1479" s="27">
        <f t="shared" si="336"/>
        <v>2040.9</v>
      </c>
      <c r="AI1479" s="27">
        <f t="shared" si="337"/>
        <v>869.700000000001</v>
      </c>
      <c r="AJ1479" s="27">
        <f t="shared" si="338"/>
        <v>7.09000000000015</v>
      </c>
      <c r="AK1479" s="26">
        <f>INDEX(检修、备用和必开!I:I,MATCH(统调负荷!$C1479,检修、备用和必开!$A:$A,0))</f>
        <v>6855.33927893739</v>
      </c>
    </row>
    <row r="1480" ht="13.8" spans="1:37">
      <c r="A1480" s="26">
        <f t="shared" si="326"/>
        <v>4</v>
      </c>
      <c r="B1480" s="26">
        <f t="shared" si="327"/>
        <v>9</v>
      </c>
      <c r="C1480" t="s">
        <v>37</v>
      </c>
      <c r="D1480" s="75">
        <v>0.395833333333333</v>
      </c>
      <c r="E1480" s="26">
        <v>93095</v>
      </c>
      <c r="F1480" s="26">
        <v>45708</v>
      </c>
      <c r="G1480" s="26">
        <v>13618</v>
      </c>
      <c r="H1480" s="26">
        <v>24326.7</v>
      </c>
      <c r="I1480" s="26">
        <v>10849</v>
      </c>
      <c r="J1480" s="26">
        <v>-1406.7</v>
      </c>
      <c r="K1480" s="26">
        <f t="shared" si="325"/>
        <v>40199.54</v>
      </c>
      <c r="L1480" s="27">
        <f t="shared" si="328"/>
        <v>1.69150691774085</v>
      </c>
      <c r="M1480" s="75">
        <v>0.395833333333333</v>
      </c>
      <c r="N1480" s="26">
        <v>92737.5</v>
      </c>
      <c r="O1480" s="26">
        <v>42683.07</v>
      </c>
      <c r="P1480" s="26">
        <v>13309.6</v>
      </c>
      <c r="Q1480" s="26">
        <v>26468.7</v>
      </c>
      <c r="R1480" s="26">
        <v>11658.4</v>
      </c>
      <c r="S1480" s="26">
        <v>-1382.27</v>
      </c>
      <c r="T1480" s="26">
        <f t="shared" si="329"/>
        <v>37174.61</v>
      </c>
      <c r="U1480" s="27">
        <f t="shared" si="330"/>
        <v>1.46343206151951</v>
      </c>
      <c r="V1480" s="26">
        <f>INDEX(检修、备用和必开!B:B,MATCH(统调负荷!$C1480,检修、备用和必开!$A:$A,0))</f>
        <v>26174.6</v>
      </c>
      <c r="W1480" s="26">
        <f>INDEX(检修、备用和必开!C:C,MATCH(统调负荷!$C1480,检修、备用和必开!$A:$A,0))</f>
        <v>0</v>
      </c>
      <c r="X1480" s="26">
        <f>INDEX(检修、备用和必开!D:D,MATCH(统调负荷!$C1480,检修、备用和必开!$A:$A,0))</f>
        <v>9290</v>
      </c>
      <c r="Y1480" s="26">
        <f>INDEX(检修、备用和必开!E:E,MATCH(统调负荷!$C1480,检修、备用和必开!$A:$A,0))</f>
        <v>5508.46</v>
      </c>
      <c r="Z1480" s="26">
        <f>INDEX(检修、备用和必开!F:F,MATCH(统调负荷!$C1480,检修、备用和必开!$A:$A,0))</f>
        <v>320</v>
      </c>
      <c r="AA1480" s="26">
        <f t="shared" si="331"/>
        <v>67997.8</v>
      </c>
      <c r="AB1480" s="26">
        <v>353.15</v>
      </c>
      <c r="AC1480" s="26">
        <v>334.74</v>
      </c>
      <c r="AD1480" s="76">
        <f t="shared" si="332"/>
        <v>45673.3958333333</v>
      </c>
      <c r="AE1480" s="27">
        <f t="shared" si="333"/>
        <v>-357.5</v>
      </c>
      <c r="AF1480" s="27">
        <f t="shared" si="334"/>
        <v>-3024.93</v>
      </c>
      <c r="AG1480" s="27">
        <f t="shared" si="335"/>
        <v>-308.4</v>
      </c>
      <c r="AH1480" s="27">
        <f t="shared" si="336"/>
        <v>2142</v>
      </c>
      <c r="AI1480" s="27">
        <f t="shared" si="337"/>
        <v>809.4</v>
      </c>
      <c r="AJ1480" s="27">
        <f t="shared" si="338"/>
        <v>24.4300000000001</v>
      </c>
      <c r="AK1480" s="26">
        <f>INDEX(检修、备用和必开!I:I,MATCH(统调负荷!$C1480,检修、备用和必开!$A:$A,0))</f>
        <v>6855.33927893739</v>
      </c>
    </row>
    <row r="1481" ht="13.8" spans="1:37">
      <c r="A1481" s="26">
        <f t="shared" si="326"/>
        <v>4</v>
      </c>
      <c r="B1481" s="26">
        <f t="shared" si="327"/>
        <v>9</v>
      </c>
      <c r="C1481" t="s">
        <v>37</v>
      </c>
      <c r="D1481" s="75">
        <v>0.40625</v>
      </c>
      <c r="E1481" s="26">
        <v>92870</v>
      </c>
      <c r="F1481" s="26">
        <v>44756.49</v>
      </c>
      <c r="G1481" s="26">
        <v>13654</v>
      </c>
      <c r="H1481" s="26">
        <v>24500.4</v>
      </c>
      <c r="I1481" s="26">
        <v>11366</v>
      </c>
      <c r="J1481" s="26">
        <v>-1406.89</v>
      </c>
      <c r="K1481" s="26">
        <f t="shared" si="325"/>
        <v>39248.03</v>
      </c>
      <c r="L1481" s="27">
        <f t="shared" si="328"/>
        <v>1.73251498228064</v>
      </c>
      <c r="M1481" s="75">
        <v>0.40625</v>
      </c>
      <c r="N1481" s="26">
        <v>92290.6</v>
      </c>
      <c r="O1481" s="26">
        <v>41325.93</v>
      </c>
      <c r="P1481" s="26">
        <v>13418</v>
      </c>
      <c r="Q1481" s="26">
        <v>26810.9</v>
      </c>
      <c r="R1481" s="26">
        <v>12166.1</v>
      </c>
      <c r="S1481" s="26">
        <v>-1430.33</v>
      </c>
      <c r="T1481" s="26">
        <f t="shared" si="329"/>
        <v>35817.47</v>
      </c>
      <c r="U1481" s="27">
        <f t="shared" si="330"/>
        <v>1.50746206781271</v>
      </c>
      <c r="V1481" s="26">
        <f>INDEX(检修、备用和必开!B:B,MATCH(统调负荷!$C1481,检修、备用和必开!$A:$A,0))</f>
        <v>26174.6</v>
      </c>
      <c r="W1481" s="26">
        <f>INDEX(检修、备用和必开!C:C,MATCH(统调负荷!$C1481,检修、备用和必开!$A:$A,0))</f>
        <v>0</v>
      </c>
      <c r="X1481" s="26">
        <f>INDEX(检修、备用和必开!D:D,MATCH(统调负荷!$C1481,检修、备用和必开!$A:$A,0))</f>
        <v>9290</v>
      </c>
      <c r="Y1481" s="26">
        <f>INDEX(检修、备用和必开!E:E,MATCH(统调负荷!$C1481,检修、备用和必开!$A:$A,0))</f>
        <v>5508.46</v>
      </c>
      <c r="Z1481" s="26">
        <f>INDEX(检修、备用和必开!F:F,MATCH(统调负荷!$C1481,检修、备用和必开!$A:$A,0))</f>
        <v>320</v>
      </c>
      <c r="AA1481" s="26">
        <f t="shared" si="331"/>
        <v>67997.8</v>
      </c>
      <c r="AB1481" s="26">
        <v>346.06</v>
      </c>
      <c r="AC1481" s="26">
        <v>315.62</v>
      </c>
      <c r="AD1481" s="76">
        <f t="shared" si="332"/>
        <v>45673.40625</v>
      </c>
      <c r="AE1481" s="27">
        <f t="shared" si="333"/>
        <v>-579.399999999994</v>
      </c>
      <c r="AF1481" s="27">
        <f t="shared" si="334"/>
        <v>-3430.56</v>
      </c>
      <c r="AG1481" s="27">
        <f t="shared" si="335"/>
        <v>-236</v>
      </c>
      <c r="AH1481" s="27">
        <f t="shared" si="336"/>
        <v>2310.5</v>
      </c>
      <c r="AI1481" s="27">
        <f t="shared" si="337"/>
        <v>800.1</v>
      </c>
      <c r="AJ1481" s="27">
        <f t="shared" si="338"/>
        <v>-23.4399999999998</v>
      </c>
      <c r="AK1481" s="26">
        <f>INDEX(检修、备用和必开!I:I,MATCH(统调负荷!$C1481,检修、备用和必开!$A:$A,0))</f>
        <v>6855.33927893739</v>
      </c>
    </row>
    <row r="1482" ht="13.8" spans="1:37">
      <c r="A1482" s="26">
        <f t="shared" si="326"/>
        <v>4</v>
      </c>
      <c r="B1482" s="26">
        <f t="shared" si="327"/>
        <v>10</v>
      </c>
      <c r="C1482" t="s">
        <v>37</v>
      </c>
      <c r="D1482" s="75">
        <v>0.416666666666667</v>
      </c>
      <c r="E1482" s="26">
        <v>91970</v>
      </c>
      <c r="F1482" s="26">
        <v>44194.8</v>
      </c>
      <c r="G1482" s="26">
        <v>13010</v>
      </c>
      <c r="H1482" s="26">
        <v>24297.1</v>
      </c>
      <c r="I1482" s="26">
        <v>11875</v>
      </c>
      <c r="J1482" s="26">
        <v>-1406.9</v>
      </c>
      <c r="K1482" s="26">
        <f t="shared" si="325"/>
        <v>38686.34</v>
      </c>
      <c r="L1482" s="27">
        <f t="shared" si="328"/>
        <v>1.75766950298219</v>
      </c>
      <c r="M1482" s="75">
        <v>0.416666666666667</v>
      </c>
      <c r="N1482" s="26">
        <v>91948.5</v>
      </c>
      <c r="O1482" s="26">
        <v>41051.9</v>
      </c>
      <c r="P1482" s="26">
        <v>12998.2</v>
      </c>
      <c r="Q1482" s="26">
        <v>26415.5</v>
      </c>
      <c r="R1482" s="26">
        <v>12935.7</v>
      </c>
      <c r="S1482" s="26">
        <v>-1452.8</v>
      </c>
      <c r="T1482" s="26">
        <f t="shared" si="329"/>
        <v>35543.44</v>
      </c>
      <c r="U1482" s="27">
        <f t="shared" si="330"/>
        <v>1.516675945455</v>
      </c>
      <c r="V1482" s="26">
        <f>INDEX(检修、备用和必开!B:B,MATCH(统调负荷!$C1482,检修、备用和必开!$A:$A,0))</f>
        <v>26174.6</v>
      </c>
      <c r="W1482" s="26">
        <f>INDEX(检修、备用和必开!C:C,MATCH(统调负荷!$C1482,检修、备用和必开!$A:$A,0))</f>
        <v>0</v>
      </c>
      <c r="X1482" s="26">
        <f>INDEX(检修、备用和必开!D:D,MATCH(统调负荷!$C1482,检修、备用和必开!$A:$A,0))</f>
        <v>9290</v>
      </c>
      <c r="Y1482" s="26">
        <f>INDEX(检修、备用和必开!E:E,MATCH(统调负荷!$C1482,检修、备用和必开!$A:$A,0))</f>
        <v>5508.46</v>
      </c>
      <c r="Z1482" s="26">
        <f>INDEX(检修、备用和必开!F:F,MATCH(统调负荷!$C1482,检修、备用和必开!$A:$A,0))</f>
        <v>320</v>
      </c>
      <c r="AA1482" s="26">
        <f t="shared" si="331"/>
        <v>67997.8</v>
      </c>
      <c r="AB1482" s="26">
        <v>342.55</v>
      </c>
      <c r="AC1482" s="26">
        <v>327.56</v>
      </c>
      <c r="AD1482" s="76">
        <f t="shared" si="332"/>
        <v>45673.4166666667</v>
      </c>
      <c r="AE1482" s="27">
        <f t="shared" si="333"/>
        <v>-21.5</v>
      </c>
      <c r="AF1482" s="27">
        <f t="shared" si="334"/>
        <v>-3142.9</v>
      </c>
      <c r="AG1482" s="27">
        <f t="shared" si="335"/>
        <v>-11.7999999999993</v>
      </c>
      <c r="AH1482" s="27">
        <f t="shared" si="336"/>
        <v>2118.4</v>
      </c>
      <c r="AI1482" s="27">
        <f t="shared" si="337"/>
        <v>1060.7</v>
      </c>
      <c r="AJ1482" s="27">
        <f t="shared" si="338"/>
        <v>-45.8999999999999</v>
      </c>
      <c r="AK1482" s="26">
        <f>INDEX(检修、备用和必开!I:I,MATCH(统调负荷!$C1482,检修、备用和必开!$A:$A,0))</f>
        <v>6855.33927893739</v>
      </c>
    </row>
    <row r="1483" ht="13.8" spans="1:37">
      <c r="A1483" s="26">
        <f t="shared" si="326"/>
        <v>4</v>
      </c>
      <c r="B1483" s="26">
        <f t="shared" si="327"/>
        <v>10</v>
      </c>
      <c r="C1483" t="s">
        <v>37</v>
      </c>
      <c r="D1483" s="75">
        <v>0.427083333333333</v>
      </c>
      <c r="E1483" s="26">
        <v>90265</v>
      </c>
      <c r="F1483" s="26">
        <v>42396.3</v>
      </c>
      <c r="G1483" s="26">
        <v>12671</v>
      </c>
      <c r="H1483" s="26">
        <v>24232.2</v>
      </c>
      <c r="I1483" s="26">
        <v>12372</v>
      </c>
      <c r="J1483" s="26">
        <v>-1406.5</v>
      </c>
      <c r="K1483" s="26">
        <f t="shared" si="325"/>
        <v>36887.84</v>
      </c>
      <c r="L1483" s="27">
        <f t="shared" si="328"/>
        <v>1.84336626920958</v>
      </c>
      <c r="M1483" s="75">
        <v>0.427083333333333</v>
      </c>
      <c r="N1483" s="26">
        <v>90053.2</v>
      </c>
      <c r="O1483" s="26">
        <v>38866.75</v>
      </c>
      <c r="P1483" s="26">
        <v>12847.5</v>
      </c>
      <c r="Q1483" s="26">
        <v>26361.8</v>
      </c>
      <c r="R1483" s="26">
        <v>13425.6</v>
      </c>
      <c r="S1483" s="26">
        <v>-1448.45</v>
      </c>
      <c r="T1483" s="26">
        <f t="shared" si="329"/>
        <v>33358.29</v>
      </c>
      <c r="U1483" s="27">
        <f t="shared" si="330"/>
        <v>1.59438514416404</v>
      </c>
      <c r="V1483" s="26">
        <f>INDEX(检修、备用和必开!B:B,MATCH(统调负荷!$C1483,检修、备用和必开!$A:$A,0))</f>
        <v>26174.6</v>
      </c>
      <c r="W1483" s="26">
        <f>INDEX(检修、备用和必开!C:C,MATCH(统调负荷!$C1483,检修、备用和必开!$A:$A,0))</f>
        <v>0</v>
      </c>
      <c r="X1483" s="26">
        <f>INDEX(检修、备用和必开!D:D,MATCH(统调负荷!$C1483,检修、备用和必开!$A:$A,0))</f>
        <v>9290</v>
      </c>
      <c r="Y1483" s="26">
        <f>INDEX(检修、备用和必开!E:E,MATCH(统调负荷!$C1483,检修、备用和必开!$A:$A,0))</f>
        <v>5508.46</v>
      </c>
      <c r="Z1483" s="26">
        <f>INDEX(检修、备用和必开!F:F,MATCH(统调负荷!$C1483,检修、备用和必开!$A:$A,0))</f>
        <v>320</v>
      </c>
      <c r="AA1483" s="26">
        <f t="shared" si="331"/>
        <v>67997.8</v>
      </c>
      <c r="AB1483" s="26">
        <v>329.54</v>
      </c>
      <c r="AC1483" s="26">
        <v>141.71</v>
      </c>
      <c r="AD1483" s="76">
        <f t="shared" si="332"/>
        <v>45673.4270833333</v>
      </c>
      <c r="AE1483" s="27">
        <f t="shared" si="333"/>
        <v>-211.800000000003</v>
      </c>
      <c r="AF1483" s="27">
        <f t="shared" si="334"/>
        <v>-3529.55</v>
      </c>
      <c r="AG1483" s="27">
        <f t="shared" si="335"/>
        <v>176.5</v>
      </c>
      <c r="AH1483" s="27">
        <f t="shared" si="336"/>
        <v>2129.6</v>
      </c>
      <c r="AI1483" s="27">
        <f t="shared" si="337"/>
        <v>1053.6</v>
      </c>
      <c r="AJ1483" s="27">
        <f t="shared" si="338"/>
        <v>-41.95</v>
      </c>
      <c r="AK1483" s="26">
        <f>INDEX(检修、备用和必开!I:I,MATCH(统调负荷!$C1483,检修、备用和必开!$A:$A,0))</f>
        <v>6855.33927893739</v>
      </c>
    </row>
    <row r="1484" ht="13.8" spans="1:37">
      <c r="A1484" s="26">
        <f t="shared" si="326"/>
        <v>4</v>
      </c>
      <c r="B1484" s="26">
        <f t="shared" si="327"/>
        <v>10</v>
      </c>
      <c r="C1484" t="s">
        <v>37</v>
      </c>
      <c r="D1484" s="75">
        <v>0.4375</v>
      </c>
      <c r="E1484" s="26">
        <v>89955</v>
      </c>
      <c r="F1484" s="26">
        <v>41908.9</v>
      </c>
      <c r="G1484" s="26">
        <v>12518</v>
      </c>
      <c r="H1484" s="26">
        <v>24075</v>
      </c>
      <c r="I1484" s="26">
        <v>12860</v>
      </c>
      <c r="J1484" s="26">
        <v>-1406.9</v>
      </c>
      <c r="K1484" s="26">
        <f t="shared" si="325"/>
        <v>36400.44</v>
      </c>
      <c r="L1484" s="27">
        <f t="shared" si="328"/>
        <v>1.86804884776118</v>
      </c>
      <c r="M1484" s="75">
        <v>0.4375</v>
      </c>
      <c r="N1484" s="26">
        <v>89679.8</v>
      </c>
      <c r="O1484" s="26">
        <v>37964.04</v>
      </c>
      <c r="P1484" s="26">
        <v>13020.5</v>
      </c>
      <c r="Q1484" s="26">
        <v>26293.7</v>
      </c>
      <c r="R1484" s="26">
        <v>13834.7</v>
      </c>
      <c r="S1484" s="26">
        <v>-1433.14</v>
      </c>
      <c r="T1484" s="26">
        <f t="shared" si="329"/>
        <v>32455.58</v>
      </c>
      <c r="U1484" s="27">
        <f t="shared" si="330"/>
        <v>1.62886226517873</v>
      </c>
      <c r="V1484" s="26">
        <f>INDEX(检修、备用和必开!B:B,MATCH(统调负荷!$C1484,检修、备用和必开!$A:$A,0))</f>
        <v>26174.6</v>
      </c>
      <c r="W1484" s="26">
        <f>INDEX(检修、备用和必开!C:C,MATCH(统调负荷!$C1484,检修、备用和必开!$A:$A,0))</f>
        <v>0</v>
      </c>
      <c r="X1484" s="26">
        <f>INDEX(检修、备用和必开!D:D,MATCH(统调负荷!$C1484,检修、备用和必开!$A:$A,0))</f>
        <v>9290</v>
      </c>
      <c r="Y1484" s="26">
        <f>INDEX(检修、备用和必开!E:E,MATCH(统调负荷!$C1484,检修、备用和必开!$A:$A,0))</f>
        <v>5508.46</v>
      </c>
      <c r="Z1484" s="26">
        <f>INDEX(检修、备用和必开!F:F,MATCH(统调负荷!$C1484,检修、备用和必开!$A:$A,0))</f>
        <v>320</v>
      </c>
      <c r="AA1484" s="26">
        <f t="shared" si="331"/>
        <v>67997.8</v>
      </c>
      <c r="AB1484" s="26">
        <v>326.38</v>
      </c>
      <c r="AC1484" s="26">
        <v>193.17</v>
      </c>
      <c r="AD1484" s="76">
        <f t="shared" si="332"/>
        <v>45673.4375</v>
      </c>
      <c r="AE1484" s="27">
        <f t="shared" si="333"/>
        <v>-275.199999999997</v>
      </c>
      <c r="AF1484" s="27">
        <f t="shared" si="334"/>
        <v>-3944.86</v>
      </c>
      <c r="AG1484" s="27">
        <f t="shared" si="335"/>
        <v>502.5</v>
      </c>
      <c r="AH1484" s="27">
        <f t="shared" si="336"/>
        <v>2218.7</v>
      </c>
      <c r="AI1484" s="27">
        <f t="shared" si="337"/>
        <v>974.700000000001</v>
      </c>
      <c r="AJ1484" s="27">
        <f t="shared" si="338"/>
        <v>-26.24</v>
      </c>
      <c r="AK1484" s="26">
        <f>INDEX(检修、备用和必开!I:I,MATCH(统调负荷!$C1484,检修、备用和必开!$A:$A,0))</f>
        <v>6855.33927893739</v>
      </c>
    </row>
    <row r="1485" ht="13.8" spans="1:37">
      <c r="A1485" s="26">
        <f t="shared" si="326"/>
        <v>4</v>
      </c>
      <c r="B1485" s="26">
        <f t="shared" si="327"/>
        <v>10</v>
      </c>
      <c r="C1485" t="s">
        <v>37</v>
      </c>
      <c r="D1485" s="75">
        <v>0.447916666666667</v>
      </c>
      <c r="E1485" s="26">
        <v>89495</v>
      </c>
      <c r="F1485" s="26">
        <v>41150.99</v>
      </c>
      <c r="G1485" s="26">
        <v>12359</v>
      </c>
      <c r="H1485" s="26">
        <v>24089.9</v>
      </c>
      <c r="I1485" s="26">
        <v>13302</v>
      </c>
      <c r="J1485" s="26">
        <v>-1406.89</v>
      </c>
      <c r="K1485" s="26">
        <f t="shared" si="325"/>
        <v>35642.53</v>
      </c>
      <c r="L1485" s="27">
        <f t="shared" si="328"/>
        <v>1.90777141802223</v>
      </c>
      <c r="M1485" s="75">
        <v>0.447916666666667</v>
      </c>
      <c r="N1485" s="26">
        <v>89398.4</v>
      </c>
      <c r="O1485" s="26">
        <v>37481.84</v>
      </c>
      <c r="P1485" s="26">
        <v>12905.4</v>
      </c>
      <c r="Q1485" s="26">
        <v>26344.7</v>
      </c>
      <c r="R1485" s="26">
        <v>14161.6</v>
      </c>
      <c r="S1485" s="26">
        <v>-1495.14</v>
      </c>
      <c r="T1485" s="26">
        <f t="shared" si="329"/>
        <v>31973.38</v>
      </c>
      <c r="U1485" s="27">
        <f t="shared" si="330"/>
        <v>1.64789699728912</v>
      </c>
      <c r="V1485" s="26">
        <f>INDEX(检修、备用和必开!B:B,MATCH(统调负荷!$C1485,检修、备用和必开!$A:$A,0))</f>
        <v>26174.6</v>
      </c>
      <c r="W1485" s="26">
        <f>INDEX(检修、备用和必开!C:C,MATCH(统调负荷!$C1485,检修、备用和必开!$A:$A,0))</f>
        <v>0</v>
      </c>
      <c r="X1485" s="26">
        <f>INDEX(检修、备用和必开!D:D,MATCH(统调负荷!$C1485,检修、备用和必开!$A:$A,0))</f>
        <v>9290</v>
      </c>
      <c r="Y1485" s="26">
        <f>INDEX(检修、备用和必开!E:E,MATCH(统调负荷!$C1485,检修、备用和必开!$A:$A,0))</f>
        <v>5508.46</v>
      </c>
      <c r="Z1485" s="26">
        <f>INDEX(检修、备用和必开!F:F,MATCH(统调负荷!$C1485,检修、备用和必开!$A:$A,0))</f>
        <v>320</v>
      </c>
      <c r="AA1485" s="26">
        <f t="shared" si="331"/>
        <v>67997.8</v>
      </c>
      <c r="AB1485" s="26">
        <v>323.68</v>
      </c>
      <c r="AC1485" s="26">
        <v>416.81</v>
      </c>
      <c r="AD1485" s="76">
        <f t="shared" si="332"/>
        <v>45673.4479166667</v>
      </c>
      <c r="AE1485" s="27">
        <f t="shared" si="333"/>
        <v>-96.6000000000058</v>
      </c>
      <c r="AF1485" s="27">
        <f t="shared" si="334"/>
        <v>-3669.15</v>
      </c>
      <c r="AG1485" s="27">
        <f t="shared" si="335"/>
        <v>546.4</v>
      </c>
      <c r="AH1485" s="27">
        <f t="shared" si="336"/>
        <v>2254.8</v>
      </c>
      <c r="AI1485" s="27">
        <f t="shared" si="337"/>
        <v>859.6</v>
      </c>
      <c r="AJ1485" s="27">
        <f t="shared" si="338"/>
        <v>-88.25</v>
      </c>
      <c r="AK1485" s="26">
        <f>INDEX(检修、备用和必开!I:I,MATCH(统调负荷!$C1485,检修、备用和必开!$A:$A,0))</f>
        <v>6855.33927893739</v>
      </c>
    </row>
    <row r="1486" ht="13.8" spans="1:37">
      <c r="A1486" s="26">
        <f t="shared" si="326"/>
        <v>4</v>
      </c>
      <c r="B1486" s="26">
        <f t="shared" si="327"/>
        <v>11</v>
      </c>
      <c r="C1486" t="s">
        <v>37</v>
      </c>
      <c r="D1486" s="75">
        <v>0.458333333333333</v>
      </c>
      <c r="E1486" s="26">
        <v>88700</v>
      </c>
      <c r="F1486" s="26">
        <v>40003.19</v>
      </c>
      <c r="G1486" s="26">
        <v>12096</v>
      </c>
      <c r="H1486" s="26">
        <v>24302.5</v>
      </c>
      <c r="I1486" s="26">
        <v>13705</v>
      </c>
      <c r="J1486" s="26">
        <v>-1406.69</v>
      </c>
      <c r="K1486" s="26">
        <f t="shared" si="325"/>
        <v>34494.73</v>
      </c>
      <c r="L1486" s="27">
        <f t="shared" si="328"/>
        <v>1.97125184049853</v>
      </c>
      <c r="M1486" s="75">
        <v>0.458333333333333</v>
      </c>
      <c r="N1486" s="26">
        <v>88922.2</v>
      </c>
      <c r="O1486" s="26">
        <v>38154.01</v>
      </c>
      <c r="P1486" s="26">
        <v>12456.6</v>
      </c>
      <c r="Q1486" s="26">
        <v>25217.6</v>
      </c>
      <c r="R1486" s="26">
        <v>14458.9</v>
      </c>
      <c r="S1486" s="26">
        <v>-1364.91</v>
      </c>
      <c r="T1486" s="26">
        <f t="shared" si="329"/>
        <v>32645.55</v>
      </c>
      <c r="U1486" s="27">
        <f t="shared" si="330"/>
        <v>1.62148344304534</v>
      </c>
      <c r="V1486" s="26">
        <f>INDEX(检修、备用和必开!B:B,MATCH(统调负荷!$C1486,检修、备用和必开!$A:$A,0))</f>
        <v>26174.6</v>
      </c>
      <c r="W1486" s="26">
        <f>INDEX(检修、备用和必开!C:C,MATCH(统调负荷!$C1486,检修、备用和必开!$A:$A,0))</f>
        <v>0</v>
      </c>
      <c r="X1486" s="26">
        <f>INDEX(检修、备用和必开!D:D,MATCH(统调负荷!$C1486,检修、备用和必开!$A:$A,0))</f>
        <v>9290</v>
      </c>
      <c r="Y1486" s="26">
        <f>INDEX(检修、备用和必开!E:E,MATCH(统调负荷!$C1486,检修、备用和必开!$A:$A,0))</f>
        <v>5508.46</v>
      </c>
      <c r="Z1486" s="26">
        <f>INDEX(检修、备用和必开!F:F,MATCH(统调负荷!$C1486,检修、备用和必开!$A:$A,0))</f>
        <v>320</v>
      </c>
      <c r="AA1486" s="26">
        <f t="shared" si="331"/>
        <v>67997.8</v>
      </c>
      <c r="AB1486" s="26">
        <v>310.58</v>
      </c>
      <c r="AC1486" s="26">
        <v>211.12</v>
      </c>
      <c r="AD1486" s="76">
        <f t="shared" si="332"/>
        <v>45673.4583333333</v>
      </c>
      <c r="AE1486" s="27">
        <f t="shared" si="333"/>
        <v>222.199999999997</v>
      </c>
      <c r="AF1486" s="27">
        <f t="shared" si="334"/>
        <v>-1849.18</v>
      </c>
      <c r="AG1486" s="27">
        <f t="shared" si="335"/>
        <v>360.6</v>
      </c>
      <c r="AH1486" s="27">
        <f t="shared" si="336"/>
        <v>915.099999999999</v>
      </c>
      <c r="AI1486" s="27">
        <f t="shared" si="337"/>
        <v>753.9</v>
      </c>
      <c r="AJ1486" s="27">
        <f t="shared" si="338"/>
        <v>41.78</v>
      </c>
      <c r="AK1486" s="26">
        <f>INDEX(检修、备用和必开!I:I,MATCH(统调负荷!$C1486,检修、备用和必开!$A:$A,0))</f>
        <v>6855.33927893739</v>
      </c>
    </row>
    <row r="1487" ht="13.8" spans="1:37">
      <c r="A1487" s="26">
        <f t="shared" si="326"/>
        <v>4</v>
      </c>
      <c r="B1487" s="26">
        <f t="shared" si="327"/>
        <v>11</v>
      </c>
      <c r="C1487" t="s">
        <v>37</v>
      </c>
      <c r="D1487" s="75">
        <v>0.46875</v>
      </c>
      <c r="E1487" s="26">
        <v>88535</v>
      </c>
      <c r="F1487" s="26">
        <v>40438.8</v>
      </c>
      <c r="G1487" s="26">
        <v>11520</v>
      </c>
      <c r="H1487" s="26">
        <v>23944.1</v>
      </c>
      <c r="I1487" s="26">
        <v>14039</v>
      </c>
      <c r="J1487" s="26">
        <v>-1406.9</v>
      </c>
      <c r="K1487" s="26">
        <f t="shared" si="325"/>
        <v>34930.34</v>
      </c>
      <c r="L1487" s="27">
        <f t="shared" si="328"/>
        <v>1.94666871264351</v>
      </c>
      <c r="M1487" s="75">
        <v>0.46875</v>
      </c>
      <c r="N1487" s="26">
        <v>88617.4</v>
      </c>
      <c r="O1487" s="26">
        <v>39117.66</v>
      </c>
      <c r="P1487" s="26">
        <v>12304.3</v>
      </c>
      <c r="Q1487" s="26">
        <v>23734.3</v>
      </c>
      <c r="R1487" s="26">
        <v>14726.2</v>
      </c>
      <c r="S1487" s="26">
        <v>-1265.06</v>
      </c>
      <c r="T1487" s="26">
        <f t="shared" si="329"/>
        <v>33609.2</v>
      </c>
      <c r="U1487" s="27">
        <f t="shared" si="330"/>
        <v>1.58505986125615</v>
      </c>
      <c r="V1487" s="26">
        <f>INDEX(检修、备用和必开!B:B,MATCH(统调负荷!$C1487,检修、备用和必开!$A:$A,0))</f>
        <v>26174.6</v>
      </c>
      <c r="W1487" s="26">
        <f>INDEX(检修、备用和必开!C:C,MATCH(统调负荷!$C1487,检修、备用和必开!$A:$A,0))</f>
        <v>0</v>
      </c>
      <c r="X1487" s="26">
        <f>INDEX(检修、备用和必开!D:D,MATCH(统调负荷!$C1487,检修、备用和必开!$A:$A,0))</f>
        <v>9290</v>
      </c>
      <c r="Y1487" s="26">
        <f>INDEX(检修、备用和必开!E:E,MATCH(统调负荷!$C1487,检修、备用和必开!$A:$A,0))</f>
        <v>5508.46</v>
      </c>
      <c r="Z1487" s="26">
        <f>INDEX(检修、备用和必开!F:F,MATCH(统调负荷!$C1487,检修、备用和必开!$A:$A,0))</f>
        <v>320</v>
      </c>
      <c r="AA1487" s="26">
        <f t="shared" si="331"/>
        <v>67997.8</v>
      </c>
      <c r="AB1487" s="26">
        <v>319.41</v>
      </c>
      <c r="AC1487" s="26">
        <v>367.18</v>
      </c>
      <c r="AD1487" s="76">
        <f t="shared" si="332"/>
        <v>45673.46875</v>
      </c>
      <c r="AE1487" s="27">
        <f t="shared" si="333"/>
        <v>82.3999999999942</v>
      </c>
      <c r="AF1487" s="27">
        <f t="shared" si="334"/>
        <v>-1321.14</v>
      </c>
      <c r="AG1487" s="27">
        <f t="shared" si="335"/>
        <v>784.299999999999</v>
      </c>
      <c r="AH1487" s="27">
        <f t="shared" si="336"/>
        <v>-209.799999999999</v>
      </c>
      <c r="AI1487" s="27">
        <f t="shared" si="337"/>
        <v>687.200000000001</v>
      </c>
      <c r="AJ1487" s="27">
        <f t="shared" si="338"/>
        <v>141.84</v>
      </c>
      <c r="AK1487" s="26">
        <f>INDEX(检修、备用和必开!I:I,MATCH(统调负荷!$C1487,检修、备用和必开!$A:$A,0))</f>
        <v>6855.33927893739</v>
      </c>
    </row>
    <row r="1488" ht="13.8" spans="1:37">
      <c r="A1488" s="26">
        <f t="shared" si="326"/>
        <v>4</v>
      </c>
      <c r="B1488" s="26">
        <f t="shared" si="327"/>
        <v>11</v>
      </c>
      <c r="C1488" t="s">
        <v>37</v>
      </c>
      <c r="D1488" s="75">
        <v>0.479166666666667</v>
      </c>
      <c r="E1488" s="26">
        <v>87260</v>
      </c>
      <c r="F1488" s="26">
        <v>39167.79</v>
      </c>
      <c r="G1488" s="26">
        <v>11245</v>
      </c>
      <c r="H1488" s="26">
        <v>23966.1</v>
      </c>
      <c r="I1488" s="26">
        <v>14288</v>
      </c>
      <c r="J1488" s="26">
        <v>-1406.89</v>
      </c>
      <c r="K1488" s="26">
        <f t="shared" si="325"/>
        <v>33659.33</v>
      </c>
      <c r="L1488" s="27">
        <f t="shared" si="328"/>
        <v>2.0201768722075</v>
      </c>
      <c r="M1488" s="75">
        <v>0.479166666666667</v>
      </c>
      <c r="N1488" s="26">
        <v>87386.7</v>
      </c>
      <c r="O1488" s="26">
        <v>39553.93</v>
      </c>
      <c r="P1488" s="26">
        <v>11605.1</v>
      </c>
      <c r="Q1488" s="26">
        <v>22737</v>
      </c>
      <c r="R1488" s="26">
        <v>14825.1</v>
      </c>
      <c r="S1488" s="26">
        <v>-1334.43</v>
      </c>
      <c r="T1488" s="26">
        <f t="shared" si="329"/>
        <v>34045.47</v>
      </c>
      <c r="U1488" s="27">
        <f t="shared" si="330"/>
        <v>1.56910263117026</v>
      </c>
      <c r="V1488" s="26">
        <f>INDEX(检修、备用和必开!B:B,MATCH(统调负荷!$C1488,检修、备用和必开!$A:$A,0))</f>
        <v>26174.6</v>
      </c>
      <c r="W1488" s="26">
        <f>INDEX(检修、备用和必开!C:C,MATCH(统调负荷!$C1488,检修、备用和必开!$A:$A,0))</f>
        <v>0</v>
      </c>
      <c r="X1488" s="26">
        <f>INDEX(检修、备用和必开!D:D,MATCH(统调负荷!$C1488,检修、备用和必开!$A:$A,0))</f>
        <v>9290</v>
      </c>
      <c r="Y1488" s="26">
        <f>INDEX(检修、备用和必开!E:E,MATCH(统调负荷!$C1488,检修、备用和必开!$A:$A,0))</f>
        <v>5508.46</v>
      </c>
      <c r="Z1488" s="26">
        <f>INDEX(检修、备用和必开!F:F,MATCH(统调负荷!$C1488,检修、备用和必开!$A:$A,0))</f>
        <v>320</v>
      </c>
      <c r="AA1488" s="26">
        <f t="shared" si="331"/>
        <v>67997.8</v>
      </c>
      <c r="AB1488" s="26">
        <v>302.88</v>
      </c>
      <c r="AC1488" s="26">
        <v>367.37</v>
      </c>
      <c r="AD1488" s="76">
        <f t="shared" si="332"/>
        <v>45673.4791666667</v>
      </c>
      <c r="AE1488" s="27">
        <f t="shared" si="333"/>
        <v>126.699999999997</v>
      </c>
      <c r="AF1488" s="27">
        <f t="shared" si="334"/>
        <v>386.139999999999</v>
      </c>
      <c r="AG1488" s="27">
        <f t="shared" si="335"/>
        <v>360.1</v>
      </c>
      <c r="AH1488" s="27">
        <f t="shared" si="336"/>
        <v>-1229.1</v>
      </c>
      <c r="AI1488" s="27">
        <f t="shared" si="337"/>
        <v>537.1</v>
      </c>
      <c r="AJ1488" s="27">
        <f t="shared" si="338"/>
        <v>72.46</v>
      </c>
      <c r="AK1488" s="26">
        <f>INDEX(检修、备用和必开!I:I,MATCH(统调负荷!$C1488,检修、备用和必开!$A:$A,0))</f>
        <v>6855.33927893739</v>
      </c>
    </row>
    <row r="1489" ht="13.8" spans="1:37">
      <c r="A1489" s="26">
        <f t="shared" si="326"/>
        <v>4</v>
      </c>
      <c r="B1489" s="26">
        <f t="shared" si="327"/>
        <v>11</v>
      </c>
      <c r="C1489" t="s">
        <v>37</v>
      </c>
      <c r="D1489" s="75">
        <v>0.489583333333333</v>
      </c>
      <c r="E1489" s="26">
        <v>84430</v>
      </c>
      <c r="F1489" s="26">
        <v>37499.8</v>
      </c>
      <c r="G1489" s="26">
        <v>10693</v>
      </c>
      <c r="H1489" s="26">
        <v>23180.3</v>
      </c>
      <c r="I1489" s="26">
        <v>14464</v>
      </c>
      <c r="J1489" s="26">
        <v>-1407.1</v>
      </c>
      <c r="K1489" s="26">
        <f t="shared" si="325"/>
        <v>31991.34</v>
      </c>
      <c r="L1489" s="27">
        <f t="shared" si="328"/>
        <v>2.12550646518714</v>
      </c>
      <c r="M1489" s="75">
        <v>0.489583333333333</v>
      </c>
      <c r="N1489" s="26">
        <v>84517.7</v>
      </c>
      <c r="O1489" s="26">
        <v>37885.64</v>
      </c>
      <c r="P1489" s="26">
        <v>10996.8</v>
      </c>
      <c r="Q1489" s="26">
        <v>22058.2</v>
      </c>
      <c r="R1489" s="26">
        <v>14908.9</v>
      </c>
      <c r="S1489" s="26">
        <v>-1331.84</v>
      </c>
      <c r="T1489" s="26">
        <f t="shared" si="329"/>
        <v>32377.18</v>
      </c>
      <c r="U1489" s="27">
        <f t="shared" si="330"/>
        <v>1.63192709465819</v>
      </c>
      <c r="V1489" s="26">
        <f>INDEX(检修、备用和必开!B:B,MATCH(统调负荷!$C1489,检修、备用和必开!$A:$A,0))</f>
        <v>26174.6</v>
      </c>
      <c r="W1489" s="26">
        <f>INDEX(检修、备用和必开!C:C,MATCH(统调负荷!$C1489,检修、备用和必开!$A:$A,0))</f>
        <v>0</v>
      </c>
      <c r="X1489" s="26">
        <f>INDEX(检修、备用和必开!D:D,MATCH(统调负荷!$C1489,检修、备用和必开!$A:$A,0))</f>
        <v>9290</v>
      </c>
      <c r="Y1489" s="26">
        <f>INDEX(检修、备用和必开!E:E,MATCH(统调负荷!$C1489,检修、备用和必开!$A:$A,0))</f>
        <v>5508.46</v>
      </c>
      <c r="Z1489" s="26">
        <f>INDEX(检修、备用和必开!F:F,MATCH(统调负荷!$C1489,检修、备用和必开!$A:$A,0))</f>
        <v>320</v>
      </c>
      <c r="AA1489" s="26">
        <f t="shared" si="331"/>
        <v>67997.8</v>
      </c>
      <c r="AB1489" s="26">
        <v>294.71</v>
      </c>
      <c r="AC1489" s="26">
        <v>316.06</v>
      </c>
      <c r="AD1489" s="76">
        <f t="shared" si="332"/>
        <v>45673.4895833333</v>
      </c>
      <c r="AE1489" s="27">
        <f t="shared" si="333"/>
        <v>87.6999999999971</v>
      </c>
      <c r="AF1489" s="27">
        <f t="shared" si="334"/>
        <v>385.839999999997</v>
      </c>
      <c r="AG1489" s="27">
        <f t="shared" si="335"/>
        <v>303.799999999999</v>
      </c>
      <c r="AH1489" s="27">
        <f t="shared" si="336"/>
        <v>-1122.1</v>
      </c>
      <c r="AI1489" s="27">
        <f t="shared" si="337"/>
        <v>444.9</v>
      </c>
      <c r="AJ1489" s="27">
        <f t="shared" si="338"/>
        <v>75.26</v>
      </c>
      <c r="AK1489" s="26">
        <f>INDEX(检修、备用和必开!I:I,MATCH(统调负荷!$C1489,检修、备用和必开!$A:$A,0))</f>
        <v>6855.33927893739</v>
      </c>
    </row>
    <row r="1490" ht="13.8" spans="1:37">
      <c r="A1490" s="26">
        <f t="shared" si="326"/>
        <v>4</v>
      </c>
      <c r="B1490" s="26">
        <f t="shared" si="327"/>
        <v>12</v>
      </c>
      <c r="C1490" t="s">
        <v>37</v>
      </c>
      <c r="D1490" s="75">
        <v>0.5</v>
      </c>
      <c r="E1490" s="26">
        <v>79075</v>
      </c>
      <c r="F1490" s="26">
        <v>34123.5</v>
      </c>
      <c r="G1490" s="26">
        <v>10226</v>
      </c>
      <c r="H1490" s="26">
        <v>21552.2</v>
      </c>
      <c r="I1490" s="26">
        <v>14580</v>
      </c>
      <c r="J1490" s="26">
        <v>-1406.7</v>
      </c>
      <c r="K1490" s="26">
        <f t="shared" si="325"/>
        <v>28615.04</v>
      </c>
      <c r="L1490" s="27">
        <f t="shared" si="328"/>
        <v>2.37629582205721</v>
      </c>
      <c r="M1490" s="75">
        <v>0.5</v>
      </c>
      <c r="N1490" s="26">
        <v>79074.7</v>
      </c>
      <c r="O1490" s="26">
        <v>34313.59</v>
      </c>
      <c r="P1490" s="26">
        <v>10658.1</v>
      </c>
      <c r="Q1490" s="26">
        <v>20620.3</v>
      </c>
      <c r="R1490" s="26">
        <v>14879.5</v>
      </c>
      <c r="S1490" s="26">
        <v>-1396.79</v>
      </c>
      <c r="T1490" s="26">
        <f t="shared" si="329"/>
        <v>28805.13</v>
      </c>
      <c r="U1490" s="27">
        <f t="shared" si="330"/>
        <v>1.78494731478801</v>
      </c>
      <c r="V1490" s="26">
        <f>INDEX(检修、备用和必开!B:B,MATCH(统调负荷!$C1490,检修、备用和必开!$A:$A,0))</f>
        <v>26174.6</v>
      </c>
      <c r="W1490" s="26">
        <f>INDEX(检修、备用和必开!C:C,MATCH(统调负荷!$C1490,检修、备用和必开!$A:$A,0))</f>
        <v>0</v>
      </c>
      <c r="X1490" s="26">
        <f>INDEX(检修、备用和必开!D:D,MATCH(统调负荷!$C1490,检修、备用和必开!$A:$A,0))</f>
        <v>9290</v>
      </c>
      <c r="Y1490" s="26">
        <f>INDEX(检修、备用和必开!E:E,MATCH(统调负荷!$C1490,检修、备用和必开!$A:$A,0))</f>
        <v>5508.46</v>
      </c>
      <c r="Z1490" s="26">
        <f>INDEX(检修、备用和必开!F:F,MATCH(统调负荷!$C1490,检修、备用和必开!$A:$A,0))</f>
        <v>320</v>
      </c>
      <c r="AA1490" s="26">
        <f t="shared" si="331"/>
        <v>67997.8</v>
      </c>
      <c r="AB1490" s="26">
        <v>200.45</v>
      </c>
      <c r="AC1490" s="26">
        <v>48.28</v>
      </c>
      <c r="AD1490" s="76">
        <f t="shared" si="332"/>
        <v>45673.5</v>
      </c>
      <c r="AE1490" s="27">
        <f t="shared" si="333"/>
        <v>-0.30000000000291</v>
      </c>
      <c r="AF1490" s="27">
        <f t="shared" si="334"/>
        <v>190.089999999997</v>
      </c>
      <c r="AG1490" s="27">
        <f t="shared" si="335"/>
        <v>432.1</v>
      </c>
      <c r="AH1490" s="27">
        <f t="shared" si="336"/>
        <v>-931.900000000001</v>
      </c>
      <c r="AI1490" s="27">
        <f t="shared" si="337"/>
        <v>299.5</v>
      </c>
      <c r="AJ1490" s="27">
        <f t="shared" si="338"/>
        <v>9.91000000000008</v>
      </c>
      <c r="AK1490" s="26">
        <f>INDEX(检修、备用和必开!I:I,MATCH(统调负荷!$C1490,检修、备用和必开!$A:$A,0))</f>
        <v>6855.33927893739</v>
      </c>
    </row>
    <row r="1491" ht="13.8" spans="1:37">
      <c r="A1491" s="26">
        <f t="shared" si="326"/>
        <v>4</v>
      </c>
      <c r="B1491" s="26">
        <f t="shared" si="327"/>
        <v>12</v>
      </c>
      <c r="C1491" t="s">
        <v>37</v>
      </c>
      <c r="D1491" s="75">
        <v>0.510416666666667</v>
      </c>
      <c r="E1491" s="26">
        <v>80085</v>
      </c>
      <c r="F1491" s="26">
        <v>36135.19</v>
      </c>
      <c r="G1491" s="26">
        <v>10072</v>
      </c>
      <c r="H1491" s="26">
        <v>20628.3</v>
      </c>
      <c r="I1491" s="26">
        <v>14656</v>
      </c>
      <c r="J1491" s="26">
        <v>-1406.49</v>
      </c>
      <c r="K1491" s="26">
        <f t="shared" si="325"/>
        <v>30626.73</v>
      </c>
      <c r="L1491" s="27">
        <f t="shared" si="328"/>
        <v>2.22021090726956</v>
      </c>
      <c r="M1491" s="75">
        <v>0.510416666666667</v>
      </c>
      <c r="N1491" s="26">
        <v>80083.6</v>
      </c>
      <c r="O1491" s="26">
        <v>36749.29</v>
      </c>
      <c r="P1491" s="26">
        <v>9705.67</v>
      </c>
      <c r="Q1491" s="26">
        <v>20063</v>
      </c>
      <c r="R1491" s="26">
        <v>14898.4</v>
      </c>
      <c r="S1491" s="26">
        <v>-1332.76</v>
      </c>
      <c r="T1491" s="26">
        <f t="shared" si="329"/>
        <v>31240.83</v>
      </c>
      <c r="U1491" s="27">
        <f t="shared" si="330"/>
        <v>1.6776809159842</v>
      </c>
      <c r="V1491" s="26">
        <f>INDEX(检修、备用和必开!B:B,MATCH(统调负荷!$C1491,检修、备用和必开!$A:$A,0))</f>
        <v>26174.6</v>
      </c>
      <c r="W1491" s="26">
        <f>INDEX(检修、备用和必开!C:C,MATCH(统调负荷!$C1491,检修、备用和必开!$A:$A,0))</f>
        <v>0</v>
      </c>
      <c r="X1491" s="26">
        <f>INDEX(检修、备用和必开!D:D,MATCH(统调负荷!$C1491,检修、备用和必开!$A:$A,0))</f>
        <v>9290</v>
      </c>
      <c r="Y1491" s="26">
        <f>INDEX(检修、备用和必开!E:E,MATCH(统调负荷!$C1491,检修、备用和必开!$A:$A,0))</f>
        <v>5508.46</v>
      </c>
      <c r="Z1491" s="26">
        <f>INDEX(检修、备用和必开!F:F,MATCH(统调负荷!$C1491,检修、备用和必开!$A:$A,0))</f>
        <v>320</v>
      </c>
      <c r="AA1491" s="26">
        <f t="shared" si="331"/>
        <v>67997.8</v>
      </c>
      <c r="AB1491" s="26">
        <v>289.25</v>
      </c>
      <c r="AC1491" s="26">
        <v>469.44</v>
      </c>
      <c r="AD1491" s="76">
        <f t="shared" si="332"/>
        <v>45673.5104166667</v>
      </c>
      <c r="AE1491" s="27">
        <f t="shared" si="333"/>
        <v>-1.39999999999418</v>
      </c>
      <c r="AF1491" s="27">
        <f t="shared" si="334"/>
        <v>614.099999999999</v>
      </c>
      <c r="AG1491" s="27">
        <f t="shared" si="335"/>
        <v>-366.33</v>
      </c>
      <c r="AH1491" s="27">
        <f t="shared" si="336"/>
        <v>-565.299999999999</v>
      </c>
      <c r="AI1491" s="27">
        <f t="shared" si="337"/>
        <v>242.4</v>
      </c>
      <c r="AJ1491" s="27">
        <f t="shared" si="338"/>
        <v>73.73</v>
      </c>
      <c r="AK1491" s="26">
        <f>INDEX(检修、备用和必开!I:I,MATCH(统调负荷!$C1491,检修、备用和必开!$A:$A,0))</f>
        <v>6855.33927893739</v>
      </c>
    </row>
    <row r="1492" ht="13.8" spans="1:37">
      <c r="A1492" s="26">
        <f t="shared" si="326"/>
        <v>4</v>
      </c>
      <c r="B1492" s="26">
        <f t="shared" si="327"/>
        <v>12</v>
      </c>
      <c r="C1492" t="s">
        <v>37</v>
      </c>
      <c r="D1492" s="75">
        <v>0.520833333333333</v>
      </c>
      <c r="E1492" s="26">
        <v>79210</v>
      </c>
      <c r="F1492" s="26">
        <v>35409.1</v>
      </c>
      <c r="G1492" s="26">
        <v>10072</v>
      </c>
      <c r="H1492" s="26">
        <v>20446.8</v>
      </c>
      <c r="I1492" s="26">
        <v>14689</v>
      </c>
      <c r="J1492" s="26">
        <v>-1406.9</v>
      </c>
      <c r="K1492" s="26">
        <f t="shared" si="325"/>
        <v>29900.64</v>
      </c>
      <c r="L1492" s="27">
        <f t="shared" si="328"/>
        <v>2.27412523611535</v>
      </c>
      <c r="M1492" s="75">
        <v>0.520833333333333</v>
      </c>
      <c r="N1492" s="26">
        <v>79554.4</v>
      </c>
      <c r="O1492" s="26">
        <v>36346.74</v>
      </c>
      <c r="P1492" s="26">
        <v>9618.81</v>
      </c>
      <c r="Q1492" s="26">
        <v>20054.2</v>
      </c>
      <c r="R1492" s="26">
        <v>14813.5</v>
      </c>
      <c r="S1492" s="26">
        <v>-1278.85</v>
      </c>
      <c r="T1492" s="26">
        <f t="shared" si="329"/>
        <v>30838.28</v>
      </c>
      <c r="U1492" s="27">
        <f t="shared" si="330"/>
        <v>1.69451070417172</v>
      </c>
      <c r="V1492" s="26">
        <f>INDEX(检修、备用和必开!B:B,MATCH(统调负荷!$C1492,检修、备用和必开!$A:$A,0))</f>
        <v>26174.6</v>
      </c>
      <c r="W1492" s="26">
        <f>INDEX(检修、备用和必开!C:C,MATCH(统调负荷!$C1492,检修、备用和必开!$A:$A,0))</f>
        <v>0</v>
      </c>
      <c r="X1492" s="26">
        <f>INDEX(检修、备用和必开!D:D,MATCH(统调负荷!$C1492,检修、备用和必开!$A:$A,0))</f>
        <v>9290</v>
      </c>
      <c r="Y1492" s="26">
        <f>INDEX(检修、备用和必开!E:E,MATCH(统调负荷!$C1492,检修、备用和必开!$A:$A,0))</f>
        <v>5508.46</v>
      </c>
      <c r="Z1492" s="26">
        <f>INDEX(检修、备用和必开!F:F,MATCH(统调负荷!$C1492,检修、备用和必开!$A:$A,0))</f>
        <v>320</v>
      </c>
      <c r="AA1492" s="26">
        <f t="shared" si="331"/>
        <v>67997.8</v>
      </c>
      <c r="AB1492" s="26">
        <v>284.4</v>
      </c>
      <c r="AC1492" s="26">
        <v>301.42</v>
      </c>
      <c r="AD1492" s="76">
        <f t="shared" si="332"/>
        <v>45673.5208333333</v>
      </c>
      <c r="AE1492" s="27">
        <f t="shared" si="333"/>
        <v>344.399999999994</v>
      </c>
      <c r="AF1492" s="27">
        <f t="shared" si="334"/>
        <v>937.639999999999</v>
      </c>
      <c r="AG1492" s="27">
        <f t="shared" si="335"/>
        <v>-453.190000000001</v>
      </c>
      <c r="AH1492" s="27">
        <f t="shared" si="336"/>
        <v>-392.599999999999</v>
      </c>
      <c r="AI1492" s="27">
        <f t="shared" si="337"/>
        <v>124.5</v>
      </c>
      <c r="AJ1492" s="27">
        <f t="shared" si="338"/>
        <v>128.05</v>
      </c>
      <c r="AK1492" s="26">
        <f>INDEX(检修、备用和必开!I:I,MATCH(统调负荷!$C1492,检修、备用和必开!$A:$A,0))</f>
        <v>6855.33927893739</v>
      </c>
    </row>
    <row r="1493" ht="13.8" spans="1:37">
      <c r="A1493" s="26">
        <f t="shared" si="326"/>
        <v>4</v>
      </c>
      <c r="B1493" s="26">
        <f t="shared" si="327"/>
        <v>12</v>
      </c>
      <c r="C1493" t="s">
        <v>37</v>
      </c>
      <c r="D1493" s="75">
        <v>0.53125</v>
      </c>
      <c r="E1493" s="26">
        <v>78825</v>
      </c>
      <c r="F1493" s="26">
        <v>35190.29</v>
      </c>
      <c r="G1493" s="26">
        <v>10072</v>
      </c>
      <c r="H1493" s="26">
        <v>20296.6</v>
      </c>
      <c r="I1493" s="26">
        <v>14673</v>
      </c>
      <c r="J1493" s="26">
        <v>-1406.89</v>
      </c>
      <c r="K1493" s="26">
        <f t="shared" si="325"/>
        <v>29681.83</v>
      </c>
      <c r="L1493" s="27">
        <f t="shared" si="328"/>
        <v>2.29088974635324</v>
      </c>
      <c r="M1493" s="75">
        <v>0.53125</v>
      </c>
      <c r="N1493" s="26">
        <v>78622.7</v>
      </c>
      <c r="O1493" s="26">
        <v>36471.57</v>
      </c>
      <c r="P1493" s="26">
        <v>8972.8</v>
      </c>
      <c r="Q1493" s="26">
        <v>19718.4</v>
      </c>
      <c r="R1493" s="26">
        <v>14824.2</v>
      </c>
      <c r="S1493" s="26">
        <v>-1364.27</v>
      </c>
      <c r="T1493" s="26">
        <f t="shared" si="329"/>
        <v>30963.11</v>
      </c>
      <c r="U1493" s="27">
        <f t="shared" si="330"/>
        <v>1.68925581153854</v>
      </c>
      <c r="V1493" s="26">
        <f>INDEX(检修、备用和必开!B:B,MATCH(统调负荷!$C1493,检修、备用和必开!$A:$A,0))</f>
        <v>26174.6</v>
      </c>
      <c r="W1493" s="26">
        <f>INDEX(检修、备用和必开!C:C,MATCH(统调负荷!$C1493,检修、备用和必开!$A:$A,0))</f>
        <v>0</v>
      </c>
      <c r="X1493" s="26">
        <f>INDEX(检修、备用和必开!D:D,MATCH(统调负荷!$C1493,检修、备用和必开!$A:$A,0))</f>
        <v>9290</v>
      </c>
      <c r="Y1493" s="26">
        <f>INDEX(检修、备用和必开!E:E,MATCH(统调负荷!$C1493,检修、备用和必开!$A:$A,0))</f>
        <v>5508.46</v>
      </c>
      <c r="Z1493" s="26">
        <f>INDEX(检修、备用和必开!F:F,MATCH(统调负荷!$C1493,检修、备用和必开!$A:$A,0))</f>
        <v>320</v>
      </c>
      <c r="AA1493" s="26">
        <f t="shared" si="331"/>
        <v>67997.8</v>
      </c>
      <c r="AB1493" s="26">
        <v>283.47</v>
      </c>
      <c r="AC1493" s="26">
        <v>302.25</v>
      </c>
      <c r="AD1493" s="76">
        <f t="shared" si="332"/>
        <v>45673.53125</v>
      </c>
      <c r="AE1493" s="27">
        <f t="shared" si="333"/>
        <v>-202.300000000003</v>
      </c>
      <c r="AF1493" s="27">
        <f t="shared" si="334"/>
        <v>1281.28</v>
      </c>
      <c r="AG1493" s="27">
        <f t="shared" si="335"/>
        <v>-1099.2</v>
      </c>
      <c r="AH1493" s="27">
        <f t="shared" si="336"/>
        <v>-578.199999999997</v>
      </c>
      <c r="AI1493" s="27">
        <f t="shared" si="337"/>
        <v>151.200000000001</v>
      </c>
      <c r="AJ1493" s="27">
        <f t="shared" si="338"/>
        <v>42.6200000000001</v>
      </c>
      <c r="AK1493" s="26">
        <f>INDEX(检修、备用和必开!I:I,MATCH(统调负荷!$C1493,检修、备用和必开!$A:$A,0))</f>
        <v>6855.33927893739</v>
      </c>
    </row>
    <row r="1494" ht="13.8" spans="1:37">
      <c r="A1494" s="26">
        <f t="shared" si="326"/>
        <v>4</v>
      </c>
      <c r="B1494" s="26">
        <f t="shared" si="327"/>
        <v>13</v>
      </c>
      <c r="C1494" t="s">
        <v>37</v>
      </c>
      <c r="D1494" s="75">
        <v>0.541666666666667</v>
      </c>
      <c r="E1494" s="26">
        <v>78375</v>
      </c>
      <c r="F1494" s="26">
        <v>34764.2</v>
      </c>
      <c r="G1494" s="26">
        <v>10072</v>
      </c>
      <c r="H1494" s="26">
        <v>20360.7</v>
      </c>
      <c r="I1494" s="26">
        <v>14585</v>
      </c>
      <c r="J1494" s="26">
        <v>-1406.9</v>
      </c>
      <c r="K1494" s="26">
        <f t="shared" si="325"/>
        <v>29255.74</v>
      </c>
      <c r="L1494" s="27">
        <f t="shared" si="328"/>
        <v>2.32425500089897</v>
      </c>
      <c r="M1494" s="75">
        <v>0.541666666666667</v>
      </c>
      <c r="N1494" s="26">
        <v>78563.7</v>
      </c>
      <c r="O1494" s="26">
        <v>36605.74</v>
      </c>
      <c r="P1494" s="26">
        <v>9368.62</v>
      </c>
      <c r="Q1494" s="26">
        <v>19143.5</v>
      </c>
      <c r="R1494" s="26">
        <v>14816</v>
      </c>
      <c r="S1494" s="26">
        <v>-1370.16</v>
      </c>
      <c r="T1494" s="26">
        <f t="shared" si="329"/>
        <v>31097.28</v>
      </c>
      <c r="U1494" s="27">
        <f t="shared" si="330"/>
        <v>1.68364395918715</v>
      </c>
      <c r="V1494" s="26">
        <f>INDEX(检修、备用和必开!B:B,MATCH(统调负荷!$C1494,检修、备用和必开!$A:$A,0))</f>
        <v>26174.6</v>
      </c>
      <c r="W1494" s="26">
        <f>INDEX(检修、备用和必开!C:C,MATCH(统调负荷!$C1494,检修、备用和必开!$A:$A,0))</f>
        <v>0</v>
      </c>
      <c r="X1494" s="26">
        <f>INDEX(检修、备用和必开!D:D,MATCH(统调负荷!$C1494,检修、备用和必开!$A:$A,0))</f>
        <v>9290</v>
      </c>
      <c r="Y1494" s="26">
        <f>INDEX(检修、备用和必开!E:E,MATCH(统调负荷!$C1494,检修、备用和必开!$A:$A,0))</f>
        <v>5508.46</v>
      </c>
      <c r="Z1494" s="26">
        <f>INDEX(检修、备用和必开!F:F,MATCH(统调负荷!$C1494,检修、备用和必开!$A:$A,0))</f>
        <v>320</v>
      </c>
      <c r="AA1494" s="26">
        <f t="shared" si="331"/>
        <v>67997.8</v>
      </c>
      <c r="AB1494" s="26">
        <v>277.29</v>
      </c>
      <c r="AC1494" s="26">
        <v>287.41</v>
      </c>
      <c r="AD1494" s="76">
        <f t="shared" si="332"/>
        <v>45673.5416666667</v>
      </c>
      <c r="AE1494" s="27">
        <f t="shared" si="333"/>
        <v>188.699999999997</v>
      </c>
      <c r="AF1494" s="27">
        <f t="shared" si="334"/>
        <v>1841.54</v>
      </c>
      <c r="AG1494" s="27">
        <f t="shared" si="335"/>
        <v>-703.379999999999</v>
      </c>
      <c r="AH1494" s="27">
        <f t="shared" si="336"/>
        <v>-1217.2</v>
      </c>
      <c r="AI1494" s="27">
        <f t="shared" si="337"/>
        <v>231</v>
      </c>
      <c r="AJ1494" s="27">
        <f t="shared" si="338"/>
        <v>36.74</v>
      </c>
      <c r="AK1494" s="26">
        <f>INDEX(检修、备用和必开!I:I,MATCH(统调负荷!$C1494,检修、备用和必开!$A:$A,0))</f>
        <v>6855.33927893739</v>
      </c>
    </row>
    <row r="1495" ht="13.8" spans="1:37">
      <c r="A1495" s="26">
        <f t="shared" si="326"/>
        <v>4</v>
      </c>
      <c r="B1495" s="26">
        <f t="shared" si="327"/>
        <v>13</v>
      </c>
      <c r="C1495" t="s">
        <v>37</v>
      </c>
      <c r="D1495" s="75">
        <v>0.552083333333333</v>
      </c>
      <c r="E1495" s="26">
        <v>79595</v>
      </c>
      <c r="F1495" s="26">
        <v>35892.6</v>
      </c>
      <c r="G1495" s="26">
        <v>10072</v>
      </c>
      <c r="H1495" s="26">
        <v>20568.3</v>
      </c>
      <c r="I1495" s="26">
        <v>14469</v>
      </c>
      <c r="J1495" s="26">
        <v>-1406.9</v>
      </c>
      <c r="K1495" s="26">
        <f t="shared" si="325"/>
        <v>30384.14</v>
      </c>
      <c r="L1495" s="27">
        <f t="shared" si="328"/>
        <v>2.23793729228472</v>
      </c>
      <c r="M1495" s="75">
        <v>0.552083333333333</v>
      </c>
      <c r="N1495" s="26">
        <v>79324.3</v>
      </c>
      <c r="O1495" s="26">
        <v>36718.22</v>
      </c>
      <c r="P1495" s="26">
        <v>10134.9</v>
      </c>
      <c r="Q1495" s="26">
        <v>19228.3</v>
      </c>
      <c r="R1495" s="26">
        <v>14596.7</v>
      </c>
      <c r="S1495" s="26">
        <v>-1353.82</v>
      </c>
      <c r="T1495" s="26">
        <f t="shared" si="329"/>
        <v>31209.76</v>
      </c>
      <c r="U1495" s="27">
        <f t="shared" si="330"/>
        <v>1.6789679741312</v>
      </c>
      <c r="V1495" s="26">
        <f>INDEX(检修、备用和必开!B:B,MATCH(统调负荷!$C1495,检修、备用和必开!$A:$A,0))</f>
        <v>26174.6</v>
      </c>
      <c r="W1495" s="26">
        <f>INDEX(检修、备用和必开!C:C,MATCH(统调负荷!$C1495,检修、备用和必开!$A:$A,0))</f>
        <v>0</v>
      </c>
      <c r="X1495" s="26">
        <f>INDEX(检修、备用和必开!D:D,MATCH(统调负荷!$C1495,检修、备用和必开!$A:$A,0))</f>
        <v>9290</v>
      </c>
      <c r="Y1495" s="26">
        <f>INDEX(检修、备用和必开!E:E,MATCH(统调负荷!$C1495,检修、备用和必开!$A:$A,0))</f>
        <v>5508.46</v>
      </c>
      <c r="Z1495" s="26">
        <f>INDEX(检修、备用和必开!F:F,MATCH(统调负荷!$C1495,检修、备用和必开!$A:$A,0))</f>
        <v>320</v>
      </c>
      <c r="AA1495" s="26">
        <f t="shared" si="331"/>
        <v>67997.8</v>
      </c>
      <c r="AB1495" s="26">
        <v>286.65</v>
      </c>
      <c r="AC1495" s="26">
        <v>280</v>
      </c>
      <c r="AD1495" s="76">
        <f t="shared" si="332"/>
        <v>45673.5520833333</v>
      </c>
      <c r="AE1495" s="27">
        <f t="shared" si="333"/>
        <v>-270.699999999997</v>
      </c>
      <c r="AF1495" s="27">
        <f t="shared" si="334"/>
        <v>825.620000000003</v>
      </c>
      <c r="AG1495" s="27">
        <f t="shared" si="335"/>
        <v>62.8999999999996</v>
      </c>
      <c r="AH1495" s="27">
        <f t="shared" si="336"/>
        <v>-1340</v>
      </c>
      <c r="AI1495" s="27">
        <f t="shared" si="337"/>
        <v>127.700000000001</v>
      </c>
      <c r="AJ1495" s="27">
        <f t="shared" si="338"/>
        <v>53.0800000000002</v>
      </c>
      <c r="AK1495" s="26">
        <f>INDEX(检修、备用和必开!I:I,MATCH(统调负荷!$C1495,检修、备用和必开!$A:$A,0))</f>
        <v>6855.33927893739</v>
      </c>
    </row>
    <row r="1496" ht="13.8" spans="1:37">
      <c r="A1496" s="26">
        <f t="shared" si="326"/>
        <v>4</v>
      </c>
      <c r="B1496" s="26">
        <f t="shared" si="327"/>
        <v>13</v>
      </c>
      <c r="C1496" t="s">
        <v>37</v>
      </c>
      <c r="D1496" s="75">
        <v>0.5625</v>
      </c>
      <c r="E1496" s="26">
        <v>81000</v>
      </c>
      <c r="F1496" s="26">
        <v>36281.6</v>
      </c>
      <c r="G1496" s="26">
        <v>10072</v>
      </c>
      <c r="H1496" s="26">
        <v>21704.3</v>
      </c>
      <c r="I1496" s="26">
        <v>14349</v>
      </c>
      <c r="J1496" s="26">
        <v>-1406.9</v>
      </c>
      <c r="K1496" s="26">
        <f t="shared" si="325"/>
        <v>30773.14</v>
      </c>
      <c r="L1496" s="27">
        <f t="shared" si="328"/>
        <v>2.20964776425155</v>
      </c>
      <c r="M1496" s="75">
        <v>0.5625</v>
      </c>
      <c r="N1496" s="26">
        <v>81290.5</v>
      </c>
      <c r="O1496" s="26">
        <v>38252.7</v>
      </c>
      <c r="P1496" s="26">
        <v>10272.5</v>
      </c>
      <c r="Q1496" s="26">
        <v>19642.9</v>
      </c>
      <c r="R1496" s="26">
        <v>14424.1</v>
      </c>
      <c r="S1496" s="26">
        <v>-1301.7</v>
      </c>
      <c r="T1496" s="26">
        <f t="shared" si="329"/>
        <v>32744.24</v>
      </c>
      <c r="U1496" s="27">
        <f t="shared" si="330"/>
        <v>1.61767644663018</v>
      </c>
      <c r="V1496" s="26">
        <f>INDEX(检修、备用和必开!B:B,MATCH(统调负荷!$C1496,检修、备用和必开!$A:$A,0))</f>
        <v>26174.6</v>
      </c>
      <c r="W1496" s="26">
        <f>INDEX(检修、备用和必开!C:C,MATCH(统调负荷!$C1496,检修、备用和必开!$A:$A,0))</f>
        <v>0</v>
      </c>
      <c r="X1496" s="26">
        <f>INDEX(检修、备用和必开!D:D,MATCH(统调负荷!$C1496,检修、备用和必开!$A:$A,0))</f>
        <v>9290</v>
      </c>
      <c r="Y1496" s="26">
        <f>INDEX(检修、备用和必开!E:E,MATCH(统调负荷!$C1496,检修、备用和必开!$A:$A,0))</f>
        <v>5508.46</v>
      </c>
      <c r="Z1496" s="26">
        <f>INDEX(检修、备用和必开!F:F,MATCH(统调负荷!$C1496,检修、备用和必开!$A:$A,0))</f>
        <v>320</v>
      </c>
      <c r="AA1496" s="26">
        <f t="shared" si="331"/>
        <v>67997.8</v>
      </c>
      <c r="AB1496" s="26">
        <v>280.72</v>
      </c>
      <c r="AC1496" s="26">
        <v>318.4</v>
      </c>
      <c r="AD1496" s="76">
        <f t="shared" si="332"/>
        <v>45673.5625</v>
      </c>
      <c r="AE1496" s="27">
        <f t="shared" si="333"/>
        <v>290.5</v>
      </c>
      <c r="AF1496" s="27">
        <f t="shared" si="334"/>
        <v>1971.1</v>
      </c>
      <c r="AG1496" s="27">
        <f t="shared" si="335"/>
        <v>200.5</v>
      </c>
      <c r="AH1496" s="27">
        <f t="shared" si="336"/>
        <v>-2061.4</v>
      </c>
      <c r="AI1496" s="27">
        <f t="shared" si="337"/>
        <v>75.1000000000004</v>
      </c>
      <c r="AJ1496" s="27">
        <f t="shared" si="338"/>
        <v>105.2</v>
      </c>
      <c r="AK1496" s="26">
        <f>INDEX(检修、备用和必开!I:I,MATCH(统调负荷!$C1496,检修、备用和必开!$A:$A,0))</f>
        <v>6855.33927893739</v>
      </c>
    </row>
    <row r="1497" ht="13.8" spans="1:37">
      <c r="A1497" s="26">
        <f t="shared" si="326"/>
        <v>4</v>
      </c>
      <c r="B1497" s="26">
        <f t="shared" si="327"/>
        <v>13</v>
      </c>
      <c r="C1497" t="s">
        <v>37</v>
      </c>
      <c r="D1497" s="75">
        <v>0.572916666666667</v>
      </c>
      <c r="E1497" s="26">
        <v>83995</v>
      </c>
      <c r="F1497" s="26">
        <v>39543.5</v>
      </c>
      <c r="G1497" s="26">
        <v>10072</v>
      </c>
      <c r="H1497" s="26">
        <v>21630.4</v>
      </c>
      <c r="I1497" s="26">
        <v>14156</v>
      </c>
      <c r="J1497" s="26">
        <v>-1406.9</v>
      </c>
      <c r="K1497" s="26">
        <f t="shared" si="325"/>
        <v>34035.04</v>
      </c>
      <c r="L1497" s="27">
        <f t="shared" si="328"/>
        <v>1.9978763063008</v>
      </c>
      <c r="M1497" s="75">
        <v>0.572916666666667</v>
      </c>
      <c r="N1497" s="26">
        <v>83786.5</v>
      </c>
      <c r="O1497" s="26">
        <v>40284.77</v>
      </c>
      <c r="P1497" s="26">
        <v>10604.3</v>
      </c>
      <c r="Q1497" s="26">
        <v>20051</v>
      </c>
      <c r="R1497" s="26">
        <v>14164.4</v>
      </c>
      <c r="S1497" s="26">
        <v>-1317.97</v>
      </c>
      <c r="T1497" s="26">
        <f t="shared" si="329"/>
        <v>34776.31</v>
      </c>
      <c r="U1497" s="27">
        <f t="shared" si="330"/>
        <v>1.54307905517843</v>
      </c>
      <c r="V1497" s="26">
        <f>INDEX(检修、备用和必开!B:B,MATCH(统调负荷!$C1497,检修、备用和必开!$A:$A,0))</f>
        <v>26174.6</v>
      </c>
      <c r="W1497" s="26">
        <f>INDEX(检修、备用和必开!C:C,MATCH(统调负荷!$C1497,检修、备用和必开!$A:$A,0))</f>
        <v>0</v>
      </c>
      <c r="X1497" s="26">
        <f>INDEX(检修、备用和必开!D:D,MATCH(统调负荷!$C1497,检修、备用和必开!$A:$A,0))</f>
        <v>9290</v>
      </c>
      <c r="Y1497" s="26">
        <f>INDEX(检修、备用和必开!E:E,MATCH(统调负荷!$C1497,检修、备用和必开!$A:$A,0))</f>
        <v>5508.46</v>
      </c>
      <c r="Z1497" s="26">
        <f>INDEX(检修、备用和必开!F:F,MATCH(统调负荷!$C1497,检修、备用和必开!$A:$A,0))</f>
        <v>320</v>
      </c>
      <c r="AA1497" s="26">
        <f t="shared" si="331"/>
        <v>67997.8</v>
      </c>
      <c r="AB1497" s="26">
        <v>303</v>
      </c>
      <c r="AC1497" s="26">
        <v>315.99</v>
      </c>
      <c r="AD1497" s="76">
        <f t="shared" si="332"/>
        <v>45673.5729166667</v>
      </c>
      <c r="AE1497" s="27">
        <f t="shared" si="333"/>
        <v>-208.5</v>
      </c>
      <c r="AF1497" s="27">
        <f t="shared" si="334"/>
        <v>741.269999999997</v>
      </c>
      <c r="AG1497" s="27">
        <f t="shared" si="335"/>
        <v>532.299999999999</v>
      </c>
      <c r="AH1497" s="27">
        <f t="shared" si="336"/>
        <v>-1579.4</v>
      </c>
      <c r="AI1497" s="27">
        <f t="shared" si="337"/>
        <v>8.39999999999964</v>
      </c>
      <c r="AJ1497" s="27">
        <f t="shared" si="338"/>
        <v>88.9300000000001</v>
      </c>
      <c r="AK1497" s="26">
        <f>INDEX(检修、备用和必开!I:I,MATCH(统调负荷!$C1497,检修、备用和必开!$A:$A,0))</f>
        <v>6855.33927893739</v>
      </c>
    </row>
    <row r="1498" ht="13.8" spans="1:37">
      <c r="A1498" s="26">
        <f t="shared" si="326"/>
        <v>4</v>
      </c>
      <c r="B1498" s="26">
        <f t="shared" si="327"/>
        <v>14</v>
      </c>
      <c r="C1498" t="s">
        <v>37</v>
      </c>
      <c r="D1498" s="75">
        <v>0.583333333333333</v>
      </c>
      <c r="E1498" s="26">
        <v>84260</v>
      </c>
      <c r="F1498" s="26">
        <v>39917.79</v>
      </c>
      <c r="G1498" s="26">
        <v>10073</v>
      </c>
      <c r="H1498" s="26">
        <v>21757.3</v>
      </c>
      <c r="I1498" s="26">
        <v>13919</v>
      </c>
      <c r="J1498" s="26">
        <v>-1407.09</v>
      </c>
      <c r="K1498" s="26">
        <f t="shared" si="325"/>
        <v>34409.33</v>
      </c>
      <c r="L1498" s="27">
        <f t="shared" si="328"/>
        <v>1.97614426087343</v>
      </c>
      <c r="M1498" s="75">
        <v>0.583333333333333</v>
      </c>
      <c r="N1498" s="26">
        <v>84057.8</v>
      </c>
      <c r="O1498" s="26">
        <v>40362.32</v>
      </c>
      <c r="P1498" s="26">
        <v>10548.5</v>
      </c>
      <c r="Q1498" s="26">
        <v>20532</v>
      </c>
      <c r="R1498" s="26">
        <v>13979.7</v>
      </c>
      <c r="S1498" s="26">
        <v>-1364.72</v>
      </c>
      <c r="T1498" s="26">
        <f t="shared" si="329"/>
        <v>34853.86</v>
      </c>
      <c r="U1498" s="27">
        <f t="shared" si="330"/>
        <v>1.54036824147231</v>
      </c>
      <c r="V1498" s="26">
        <f>INDEX(检修、备用和必开!B:B,MATCH(统调负荷!$C1498,检修、备用和必开!$A:$A,0))</f>
        <v>26174.6</v>
      </c>
      <c r="W1498" s="26">
        <f>INDEX(检修、备用和必开!C:C,MATCH(统调负荷!$C1498,检修、备用和必开!$A:$A,0))</f>
        <v>0</v>
      </c>
      <c r="X1498" s="26">
        <f>INDEX(检修、备用和必开!D:D,MATCH(统调负荷!$C1498,检修、备用和必开!$A:$A,0))</f>
        <v>9290</v>
      </c>
      <c r="Y1498" s="26">
        <f>INDEX(检修、备用和必开!E:E,MATCH(统调负荷!$C1498,检修、备用和必开!$A:$A,0))</f>
        <v>5508.46</v>
      </c>
      <c r="Z1498" s="26">
        <f>INDEX(检修、备用和必开!F:F,MATCH(统调负荷!$C1498,检修、备用和必开!$A:$A,0))</f>
        <v>320</v>
      </c>
      <c r="AA1498" s="26">
        <f t="shared" si="331"/>
        <v>67997.8</v>
      </c>
      <c r="AB1498" s="26">
        <v>302.59</v>
      </c>
      <c r="AC1498" s="26">
        <v>309.91</v>
      </c>
      <c r="AD1498" s="76">
        <f t="shared" si="332"/>
        <v>45673.5833333333</v>
      </c>
      <c r="AE1498" s="27">
        <f t="shared" si="333"/>
        <v>-202.199999999997</v>
      </c>
      <c r="AF1498" s="27">
        <f t="shared" si="334"/>
        <v>444.529999999999</v>
      </c>
      <c r="AG1498" s="27">
        <f t="shared" si="335"/>
        <v>475.5</v>
      </c>
      <c r="AH1498" s="27">
        <f t="shared" si="336"/>
        <v>-1225.3</v>
      </c>
      <c r="AI1498" s="27">
        <f t="shared" si="337"/>
        <v>60.7000000000007</v>
      </c>
      <c r="AJ1498" s="27">
        <f t="shared" si="338"/>
        <v>42.3699999999999</v>
      </c>
      <c r="AK1498" s="26">
        <f>INDEX(检修、备用和必开!I:I,MATCH(统调负荷!$C1498,检修、备用和必开!$A:$A,0))</f>
        <v>6855.33927893739</v>
      </c>
    </row>
    <row r="1499" ht="13.8" spans="1:37">
      <c r="A1499" s="26">
        <f t="shared" si="326"/>
        <v>4</v>
      </c>
      <c r="B1499" s="26">
        <f t="shared" si="327"/>
        <v>14</v>
      </c>
      <c r="C1499" t="s">
        <v>37</v>
      </c>
      <c r="D1499" s="75">
        <v>0.59375</v>
      </c>
      <c r="E1499" s="26">
        <v>83315</v>
      </c>
      <c r="F1499" s="26">
        <v>39205.8</v>
      </c>
      <c r="G1499" s="26">
        <v>10352</v>
      </c>
      <c r="H1499" s="26">
        <v>21558.9</v>
      </c>
      <c r="I1499" s="26">
        <v>13605</v>
      </c>
      <c r="J1499" s="26">
        <v>-1406.7</v>
      </c>
      <c r="K1499" s="26">
        <f t="shared" si="325"/>
        <v>33697.34</v>
      </c>
      <c r="L1499" s="27">
        <f t="shared" si="328"/>
        <v>2.01789814863725</v>
      </c>
      <c r="M1499" s="75">
        <v>0.59375</v>
      </c>
      <c r="N1499" s="26">
        <v>82970.2</v>
      </c>
      <c r="O1499" s="26">
        <v>39210.85</v>
      </c>
      <c r="P1499" s="26">
        <v>10799.7</v>
      </c>
      <c r="Q1499" s="26">
        <v>20549.8</v>
      </c>
      <c r="R1499" s="26">
        <v>13747.8</v>
      </c>
      <c r="S1499" s="26">
        <v>-1337.95</v>
      </c>
      <c r="T1499" s="26">
        <f t="shared" si="329"/>
        <v>33702.39</v>
      </c>
      <c r="U1499" s="27">
        <f t="shared" si="330"/>
        <v>1.58162409672968</v>
      </c>
      <c r="V1499" s="26">
        <f>INDEX(检修、备用和必开!B:B,MATCH(统调负荷!$C1499,检修、备用和必开!$A:$A,0))</f>
        <v>26174.6</v>
      </c>
      <c r="W1499" s="26">
        <f>INDEX(检修、备用和必开!C:C,MATCH(统调负荷!$C1499,检修、备用和必开!$A:$A,0))</f>
        <v>0</v>
      </c>
      <c r="X1499" s="26">
        <f>INDEX(检修、备用和必开!D:D,MATCH(统调负荷!$C1499,检修、备用和必开!$A:$A,0))</f>
        <v>9290</v>
      </c>
      <c r="Y1499" s="26">
        <f>INDEX(检修、备用和必开!E:E,MATCH(统调负荷!$C1499,检修、备用和必开!$A:$A,0))</f>
        <v>5508.46</v>
      </c>
      <c r="Z1499" s="26">
        <f>INDEX(检修、备用和必开!F:F,MATCH(统调负荷!$C1499,检修、备用和必开!$A:$A,0))</f>
        <v>320</v>
      </c>
      <c r="AA1499" s="26">
        <f t="shared" si="331"/>
        <v>67997.8</v>
      </c>
      <c r="AB1499" s="26">
        <v>300.28</v>
      </c>
      <c r="AC1499" s="26">
        <v>310.2</v>
      </c>
      <c r="AD1499" s="76">
        <f t="shared" si="332"/>
        <v>45673.59375</v>
      </c>
      <c r="AE1499" s="27">
        <f t="shared" si="333"/>
        <v>-344.800000000003</v>
      </c>
      <c r="AF1499" s="27">
        <f t="shared" si="334"/>
        <v>5.04999999999563</v>
      </c>
      <c r="AG1499" s="27">
        <f t="shared" si="335"/>
        <v>447.700000000001</v>
      </c>
      <c r="AH1499" s="27">
        <f t="shared" si="336"/>
        <v>-1009.1</v>
      </c>
      <c r="AI1499" s="27">
        <f t="shared" si="337"/>
        <v>142.799999999999</v>
      </c>
      <c r="AJ1499" s="27">
        <f t="shared" si="338"/>
        <v>68.75</v>
      </c>
      <c r="AK1499" s="26">
        <f>INDEX(检修、备用和必开!I:I,MATCH(统调负荷!$C1499,检修、备用和必开!$A:$A,0))</f>
        <v>6855.33927893739</v>
      </c>
    </row>
    <row r="1500" ht="13.8" spans="1:37">
      <c r="A1500" s="26">
        <f t="shared" si="326"/>
        <v>4</v>
      </c>
      <c r="B1500" s="26">
        <f t="shared" si="327"/>
        <v>14</v>
      </c>
      <c r="C1500" t="s">
        <v>37</v>
      </c>
      <c r="D1500" s="75">
        <v>0.604166666666667</v>
      </c>
      <c r="E1500" s="26">
        <v>83470</v>
      </c>
      <c r="F1500" s="26">
        <v>39630.99</v>
      </c>
      <c r="G1500" s="26">
        <v>10639</v>
      </c>
      <c r="H1500" s="26">
        <v>21384.9</v>
      </c>
      <c r="I1500" s="26">
        <v>13222</v>
      </c>
      <c r="J1500" s="26">
        <v>-1406.89</v>
      </c>
      <c r="K1500" s="26">
        <f t="shared" si="325"/>
        <v>34122.53</v>
      </c>
      <c r="L1500" s="27">
        <f t="shared" si="328"/>
        <v>1.99275376122462</v>
      </c>
      <c r="M1500" s="75">
        <v>0.604166666666667</v>
      </c>
      <c r="N1500" s="26">
        <v>83342.8</v>
      </c>
      <c r="O1500" s="26">
        <v>39582.81</v>
      </c>
      <c r="P1500" s="26">
        <v>10928.5</v>
      </c>
      <c r="Q1500" s="26">
        <v>20665.2</v>
      </c>
      <c r="R1500" s="26">
        <v>13422.5</v>
      </c>
      <c r="S1500" s="26">
        <v>-1256.21</v>
      </c>
      <c r="T1500" s="26">
        <f t="shared" si="329"/>
        <v>34074.35</v>
      </c>
      <c r="U1500" s="27">
        <f t="shared" si="330"/>
        <v>1.56805763259452</v>
      </c>
      <c r="V1500" s="26">
        <f>INDEX(检修、备用和必开!B:B,MATCH(统调负荷!$C1500,检修、备用和必开!$A:$A,0))</f>
        <v>26174.6</v>
      </c>
      <c r="W1500" s="26">
        <f>INDEX(检修、备用和必开!C:C,MATCH(统调负荷!$C1500,检修、备用和必开!$A:$A,0))</f>
        <v>0</v>
      </c>
      <c r="X1500" s="26">
        <f>INDEX(检修、备用和必开!D:D,MATCH(统调负荷!$C1500,检修、备用和必开!$A:$A,0))</f>
        <v>9290</v>
      </c>
      <c r="Y1500" s="26">
        <f>INDEX(检修、备用和必开!E:E,MATCH(统调负荷!$C1500,检修、备用和必开!$A:$A,0))</f>
        <v>5508.46</v>
      </c>
      <c r="Z1500" s="26">
        <f>INDEX(检修、备用和必开!F:F,MATCH(统调负荷!$C1500,检修、备用和必开!$A:$A,0))</f>
        <v>320</v>
      </c>
      <c r="AA1500" s="26">
        <f t="shared" si="331"/>
        <v>67997.8</v>
      </c>
      <c r="AB1500" s="26">
        <v>302.41</v>
      </c>
      <c r="AC1500" s="26">
        <v>296.75</v>
      </c>
      <c r="AD1500" s="76">
        <f t="shared" si="332"/>
        <v>45673.6041666667</v>
      </c>
      <c r="AE1500" s="27">
        <f t="shared" si="333"/>
        <v>-127.199999999997</v>
      </c>
      <c r="AF1500" s="27">
        <f t="shared" si="334"/>
        <v>-48.1800000000003</v>
      </c>
      <c r="AG1500" s="27">
        <f t="shared" si="335"/>
        <v>289.5</v>
      </c>
      <c r="AH1500" s="27">
        <f t="shared" si="336"/>
        <v>-719.700000000001</v>
      </c>
      <c r="AI1500" s="27">
        <f t="shared" si="337"/>
        <v>200.5</v>
      </c>
      <c r="AJ1500" s="27">
        <f t="shared" si="338"/>
        <v>150.68</v>
      </c>
      <c r="AK1500" s="26">
        <f>INDEX(检修、备用和必开!I:I,MATCH(统调负荷!$C1500,检修、备用和必开!$A:$A,0))</f>
        <v>6855.33927893739</v>
      </c>
    </row>
    <row r="1501" ht="13.8" spans="1:37">
      <c r="A1501" s="26">
        <f t="shared" si="326"/>
        <v>4</v>
      </c>
      <c r="B1501" s="26">
        <f t="shared" si="327"/>
        <v>14</v>
      </c>
      <c r="C1501" t="s">
        <v>37</v>
      </c>
      <c r="D1501" s="75">
        <v>0.614583333333333</v>
      </c>
      <c r="E1501" s="26">
        <v>83835</v>
      </c>
      <c r="F1501" s="26">
        <v>40066.9</v>
      </c>
      <c r="G1501" s="26">
        <v>10931</v>
      </c>
      <c r="H1501" s="26">
        <v>21502.2</v>
      </c>
      <c r="I1501" s="26">
        <v>12742</v>
      </c>
      <c r="J1501" s="26">
        <v>-1407.1</v>
      </c>
      <c r="K1501" s="26">
        <f t="shared" si="325"/>
        <v>34558.44</v>
      </c>
      <c r="L1501" s="27">
        <f t="shared" si="328"/>
        <v>1.96761775126423</v>
      </c>
      <c r="M1501" s="75">
        <v>0.614583333333333</v>
      </c>
      <c r="N1501" s="26">
        <v>83863</v>
      </c>
      <c r="O1501" s="26">
        <v>39570.14</v>
      </c>
      <c r="P1501" s="26">
        <v>11106</v>
      </c>
      <c r="Q1501" s="26">
        <v>21552.2</v>
      </c>
      <c r="R1501" s="26">
        <v>12990.7</v>
      </c>
      <c r="S1501" s="26">
        <v>-1356.04</v>
      </c>
      <c r="T1501" s="26">
        <f t="shared" si="329"/>
        <v>34061.68</v>
      </c>
      <c r="U1501" s="27">
        <f t="shared" si="330"/>
        <v>1.56851591449282</v>
      </c>
      <c r="V1501" s="26">
        <f>INDEX(检修、备用和必开!B:B,MATCH(统调负荷!$C1501,检修、备用和必开!$A:$A,0))</f>
        <v>26174.6</v>
      </c>
      <c r="W1501" s="26">
        <f>INDEX(检修、备用和必开!C:C,MATCH(统调负荷!$C1501,检修、备用和必开!$A:$A,0))</f>
        <v>0</v>
      </c>
      <c r="X1501" s="26">
        <f>INDEX(检修、备用和必开!D:D,MATCH(统调负荷!$C1501,检修、备用和必开!$A:$A,0))</f>
        <v>9290</v>
      </c>
      <c r="Y1501" s="26">
        <f>INDEX(检修、备用和必开!E:E,MATCH(统调负荷!$C1501,检修、备用和必开!$A:$A,0))</f>
        <v>5508.46</v>
      </c>
      <c r="Z1501" s="26">
        <f>INDEX(检修、备用和必开!F:F,MATCH(统调负荷!$C1501,检修、备用和必开!$A:$A,0))</f>
        <v>320</v>
      </c>
      <c r="AA1501" s="26">
        <f t="shared" si="331"/>
        <v>67997.8</v>
      </c>
      <c r="AB1501" s="26">
        <v>304.22</v>
      </c>
      <c r="AC1501" s="26">
        <v>316.72</v>
      </c>
      <c r="AD1501" s="76">
        <f t="shared" si="332"/>
        <v>45673.6145833333</v>
      </c>
      <c r="AE1501" s="27">
        <f t="shared" si="333"/>
        <v>28</v>
      </c>
      <c r="AF1501" s="27">
        <f t="shared" si="334"/>
        <v>-496.760000000002</v>
      </c>
      <c r="AG1501" s="27">
        <f t="shared" si="335"/>
        <v>175</v>
      </c>
      <c r="AH1501" s="27">
        <f t="shared" si="336"/>
        <v>50</v>
      </c>
      <c r="AI1501" s="27">
        <f t="shared" si="337"/>
        <v>248.700000000001</v>
      </c>
      <c r="AJ1501" s="27">
        <f t="shared" si="338"/>
        <v>51.0599999999999</v>
      </c>
      <c r="AK1501" s="26">
        <f>INDEX(检修、备用和必开!I:I,MATCH(统调负荷!$C1501,检修、备用和必开!$A:$A,0))</f>
        <v>6855.33927893739</v>
      </c>
    </row>
    <row r="1502" ht="13.8" spans="1:37">
      <c r="A1502" s="26">
        <f t="shared" si="326"/>
        <v>4</v>
      </c>
      <c r="B1502" s="26">
        <f t="shared" si="327"/>
        <v>15</v>
      </c>
      <c r="C1502" t="s">
        <v>37</v>
      </c>
      <c r="D1502" s="75">
        <v>0.625</v>
      </c>
      <c r="E1502" s="26">
        <v>85235</v>
      </c>
      <c r="F1502" s="26">
        <v>41986</v>
      </c>
      <c r="G1502" s="26">
        <v>11160</v>
      </c>
      <c r="H1502" s="26">
        <v>21234.9</v>
      </c>
      <c r="I1502" s="26">
        <v>12261</v>
      </c>
      <c r="J1502" s="26">
        <v>-1406.9</v>
      </c>
      <c r="K1502" s="26">
        <f t="shared" si="325"/>
        <v>36477.54</v>
      </c>
      <c r="L1502" s="27">
        <f t="shared" si="328"/>
        <v>1.86410048484629</v>
      </c>
      <c r="M1502" s="75">
        <v>0.625</v>
      </c>
      <c r="N1502" s="26">
        <v>84415.2</v>
      </c>
      <c r="O1502" s="26">
        <v>40498.7</v>
      </c>
      <c r="P1502" s="26">
        <v>11652.1</v>
      </c>
      <c r="Q1502" s="26">
        <v>21185.1</v>
      </c>
      <c r="R1502" s="26">
        <v>12493.7</v>
      </c>
      <c r="S1502" s="26">
        <v>-1414.4</v>
      </c>
      <c r="T1502" s="26">
        <f t="shared" si="329"/>
        <v>34990.24</v>
      </c>
      <c r="U1502" s="27">
        <f t="shared" si="330"/>
        <v>1.53562401649133</v>
      </c>
      <c r="V1502" s="26">
        <f>INDEX(检修、备用和必开!B:B,MATCH(统调负荷!$C1502,检修、备用和必开!$A:$A,0))</f>
        <v>26174.6</v>
      </c>
      <c r="W1502" s="26">
        <f>INDEX(检修、备用和必开!C:C,MATCH(统调负荷!$C1502,检修、备用和必开!$A:$A,0))</f>
        <v>0</v>
      </c>
      <c r="X1502" s="26">
        <f>INDEX(检修、备用和必开!D:D,MATCH(统调负荷!$C1502,检修、备用和必开!$A:$A,0))</f>
        <v>9290</v>
      </c>
      <c r="Y1502" s="26">
        <f>INDEX(检修、备用和必开!E:E,MATCH(统调负荷!$C1502,检修、备用和必开!$A:$A,0))</f>
        <v>5508.46</v>
      </c>
      <c r="Z1502" s="26">
        <f>INDEX(检修、备用和必开!F:F,MATCH(统调负荷!$C1502,检修、备用和必开!$A:$A,0))</f>
        <v>320</v>
      </c>
      <c r="AA1502" s="26">
        <f t="shared" si="331"/>
        <v>67997.8</v>
      </c>
      <c r="AB1502" s="26">
        <v>315.79</v>
      </c>
      <c r="AC1502" s="26">
        <v>357.14</v>
      </c>
      <c r="AD1502" s="76">
        <f t="shared" si="332"/>
        <v>45673.625</v>
      </c>
      <c r="AE1502" s="27">
        <f t="shared" si="333"/>
        <v>-819.800000000003</v>
      </c>
      <c r="AF1502" s="27">
        <f t="shared" si="334"/>
        <v>-1487.3</v>
      </c>
      <c r="AG1502" s="27">
        <f t="shared" si="335"/>
        <v>492.1</v>
      </c>
      <c r="AH1502" s="27">
        <f t="shared" si="336"/>
        <v>-49.8000000000029</v>
      </c>
      <c r="AI1502" s="27">
        <f t="shared" si="337"/>
        <v>232.700000000001</v>
      </c>
      <c r="AJ1502" s="27">
        <f t="shared" si="338"/>
        <v>-7.5</v>
      </c>
      <c r="AK1502" s="26">
        <f>INDEX(检修、备用和必开!I:I,MATCH(统调负荷!$C1502,检修、备用和必开!$A:$A,0))</f>
        <v>6855.33927893739</v>
      </c>
    </row>
    <row r="1503" ht="13.8" spans="1:37">
      <c r="A1503" s="26">
        <f t="shared" si="326"/>
        <v>4</v>
      </c>
      <c r="B1503" s="26">
        <f t="shared" si="327"/>
        <v>15</v>
      </c>
      <c r="C1503" t="s">
        <v>37</v>
      </c>
      <c r="D1503" s="75">
        <v>0.635416666666667</v>
      </c>
      <c r="E1503" s="26">
        <v>85060</v>
      </c>
      <c r="F1503" s="26">
        <v>42100.19</v>
      </c>
      <c r="G1503" s="26">
        <v>11652</v>
      </c>
      <c r="H1503" s="26">
        <v>20946.5</v>
      </c>
      <c r="I1503" s="26">
        <v>11768</v>
      </c>
      <c r="J1503" s="26">
        <v>-1406.69</v>
      </c>
      <c r="K1503" s="26">
        <f t="shared" si="325"/>
        <v>36591.73</v>
      </c>
      <c r="L1503" s="27">
        <f t="shared" si="328"/>
        <v>1.85828327876271</v>
      </c>
      <c r="M1503" s="75">
        <v>0.635416666666667</v>
      </c>
      <c r="N1503" s="26">
        <v>85204.1</v>
      </c>
      <c r="O1503" s="26">
        <v>42209.99</v>
      </c>
      <c r="P1503" s="26">
        <v>11472.9</v>
      </c>
      <c r="Q1503" s="26">
        <v>20732.2</v>
      </c>
      <c r="R1503" s="26">
        <v>12113.2</v>
      </c>
      <c r="S1503" s="26">
        <v>-1324.19</v>
      </c>
      <c r="T1503" s="26">
        <f t="shared" si="329"/>
        <v>36701.53</v>
      </c>
      <c r="U1503" s="27">
        <f t="shared" si="330"/>
        <v>1.47848527761525</v>
      </c>
      <c r="V1503" s="26">
        <f>INDEX(检修、备用和必开!B:B,MATCH(统调负荷!$C1503,检修、备用和必开!$A:$A,0))</f>
        <v>26174.6</v>
      </c>
      <c r="W1503" s="26">
        <f>INDEX(检修、备用和必开!C:C,MATCH(统调负荷!$C1503,检修、备用和必开!$A:$A,0))</f>
        <v>0</v>
      </c>
      <c r="X1503" s="26">
        <f>INDEX(检修、备用和必开!D:D,MATCH(统调负荷!$C1503,检修、备用和必开!$A:$A,0))</f>
        <v>9290</v>
      </c>
      <c r="Y1503" s="26">
        <f>INDEX(检修、备用和必开!E:E,MATCH(统调负荷!$C1503,检修、备用和必开!$A:$A,0))</f>
        <v>5508.46</v>
      </c>
      <c r="Z1503" s="26">
        <f>INDEX(检修、备用和必开!F:F,MATCH(统调负荷!$C1503,检修、备用和必开!$A:$A,0))</f>
        <v>320</v>
      </c>
      <c r="AA1503" s="26">
        <f t="shared" si="331"/>
        <v>67997.8</v>
      </c>
      <c r="AB1503" s="26">
        <v>313.49</v>
      </c>
      <c r="AC1503" s="26">
        <v>341.17</v>
      </c>
      <c r="AD1503" s="76">
        <f t="shared" si="332"/>
        <v>45673.6354166667</v>
      </c>
      <c r="AE1503" s="27">
        <f t="shared" si="333"/>
        <v>144.100000000006</v>
      </c>
      <c r="AF1503" s="27">
        <f t="shared" si="334"/>
        <v>109.799999999996</v>
      </c>
      <c r="AG1503" s="27">
        <f t="shared" si="335"/>
        <v>-179.1</v>
      </c>
      <c r="AH1503" s="27">
        <f t="shared" si="336"/>
        <v>-214.299999999999</v>
      </c>
      <c r="AI1503" s="27">
        <f t="shared" si="337"/>
        <v>345.200000000001</v>
      </c>
      <c r="AJ1503" s="27">
        <f t="shared" si="338"/>
        <v>82.5</v>
      </c>
      <c r="AK1503" s="26">
        <f>INDEX(检修、备用和必开!I:I,MATCH(统调负荷!$C1503,检修、备用和必开!$A:$A,0))</f>
        <v>6855.33927893739</v>
      </c>
    </row>
    <row r="1504" ht="13.8" spans="1:37">
      <c r="A1504" s="26">
        <f t="shared" si="326"/>
        <v>4</v>
      </c>
      <c r="B1504" s="26">
        <f t="shared" si="327"/>
        <v>15</v>
      </c>
      <c r="C1504" t="s">
        <v>37</v>
      </c>
      <c r="D1504" s="75">
        <v>0.645833333333333</v>
      </c>
      <c r="E1504" s="26">
        <v>86410</v>
      </c>
      <c r="F1504" s="26">
        <v>43580.09</v>
      </c>
      <c r="G1504" s="26">
        <v>12124</v>
      </c>
      <c r="H1504" s="26">
        <v>20877.8</v>
      </c>
      <c r="I1504" s="26">
        <v>11235</v>
      </c>
      <c r="J1504" s="26">
        <v>-1406.89</v>
      </c>
      <c r="K1504" s="26">
        <f t="shared" si="325"/>
        <v>38071.63</v>
      </c>
      <c r="L1504" s="27">
        <f t="shared" si="328"/>
        <v>1.78604908694479</v>
      </c>
      <c r="M1504" s="75">
        <v>0.645833333333333</v>
      </c>
      <c r="N1504" s="26">
        <v>86428.8</v>
      </c>
      <c r="O1504" s="26">
        <v>43535.96</v>
      </c>
      <c r="P1504" s="26">
        <v>12460.2</v>
      </c>
      <c r="Q1504" s="26">
        <v>20178.7</v>
      </c>
      <c r="R1504" s="26">
        <v>11568.4</v>
      </c>
      <c r="S1504" s="26">
        <v>-1314.46</v>
      </c>
      <c r="T1504" s="26">
        <f t="shared" si="329"/>
        <v>38027.5</v>
      </c>
      <c r="U1504" s="27">
        <f t="shared" si="330"/>
        <v>1.43705394410102</v>
      </c>
      <c r="V1504" s="26">
        <f>INDEX(检修、备用和必开!B:B,MATCH(统调负荷!$C1504,检修、备用和必开!$A:$A,0))</f>
        <v>26174.6</v>
      </c>
      <c r="W1504" s="26">
        <f>INDEX(检修、备用和必开!C:C,MATCH(统调负荷!$C1504,检修、备用和必开!$A:$A,0))</f>
        <v>0</v>
      </c>
      <c r="X1504" s="26">
        <f>INDEX(检修、备用和必开!D:D,MATCH(统调负荷!$C1504,检修、备用和必开!$A:$A,0))</f>
        <v>9290</v>
      </c>
      <c r="Y1504" s="26">
        <f>INDEX(检修、备用和必开!E:E,MATCH(统调负荷!$C1504,检修、备用和必开!$A:$A,0))</f>
        <v>5508.46</v>
      </c>
      <c r="Z1504" s="26">
        <f>INDEX(检修、备用和必开!F:F,MATCH(统调负荷!$C1504,检修、备用和必开!$A:$A,0))</f>
        <v>320</v>
      </c>
      <c r="AA1504" s="26">
        <f t="shared" si="331"/>
        <v>67997.8</v>
      </c>
      <c r="AB1504" s="26">
        <v>316.9</v>
      </c>
      <c r="AC1504" s="26">
        <v>329.66</v>
      </c>
      <c r="AD1504" s="76">
        <f t="shared" si="332"/>
        <v>45673.6458333333</v>
      </c>
      <c r="AE1504" s="27">
        <f t="shared" si="333"/>
        <v>18.8000000000029</v>
      </c>
      <c r="AF1504" s="27">
        <f t="shared" si="334"/>
        <v>-44.1299999999974</v>
      </c>
      <c r="AG1504" s="27">
        <f t="shared" si="335"/>
        <v>336.200000000001</v>
      </c>
      <c r="AH1504" s="27">
        <f t="shared" si="336"/>
        <v>-699.099999999999</v>
      </c>
      <c r="AI1504" s="27">
        <f t="shared" si="337"/>
        <v>333.4</v>
      </c>
      <c r="AJ1504" s="27">
        <f t="shared" si="338"/>
        <v>92.4300000000001</v>
      </c>
      <c r="AK1504" s="26">
        <f>INDEX(检修、备用和必开!I:I,MATCH(统调负荷!$C1504,检修、备用和必开!$A:$A,0))</f>
        <v>6855.33927893739</v>
      </c>
    </row>
    <row r="1505" ht="13.8" spans="1:37">
      <c r="A1505" s="26">
        <f t="shared" si="326"/>
        <v>4</v>
      </c>
      <c r="B1505" s="26">
        <f t="shared" si="327"/>
        <v>15</v>
      </c>
      <c r="C1505" t="s">
        <v>37</v>
      </c>
      <c r="D1505" s="75">
        <v>0.65625</v>
      </c>
      <c r="E1505" s="26">
        <v>87390</v>
      </c>
      <c r="F1505" s="26">
        <v>44443.9</v>
      </c>
      <c r="G1505" s="26">
        <v>12705</v>
      </c>
      <c r="H1505" s="26">
        <v>20963</v>
      </c>
      <c r="I1505" s="26">
        <v>10685</v>
      </c>
      <c r="J1505" s="26">
        <v>-1406.9</v>
      </c>
      <c r="K1505" s="26">
        <f t="shared" si="325"/>
        <v>38935.44</v>
      </c>
      <c r="L1505" s="27">
        <f t="shared" si="328"/>
        <v>1.74642433731325</v>
      </c>
      <c r="M1505" s="75">
        <v>0.65625</v>
      </c>
      <c r="N1505" s="26">
        <v>87571.8</v>
      </c>
      <c r="O1505" s="26">
        <v>45235.07</v>
      </c>
      <c r="P1505" s="26">
        <v>12615.9</v>
      </c>
      <c r="Q1505" s="26">
        <v>20190.9</v>
      </c>
      <c r="R1505" s="26">
        <v>10852.9</v>
      </c>
      <c r="S1505" s="26">
        <v>-1322.97</v>
      </c>
      <c r="T1505" s="26">
        <f t="shared" si="329"/>
        <v>39726.61</v>
      </c>
      <c r="U1505" s="27">
        <f t="shared" si="330"/>
        <v>1.38723995804687</v>
      </c>
      <c r="V1505" s="26">
        <f>INDEX(检修、备用和必开!B:B,MATCH(统调负荷!$C1505,检修、备用和必开!$A:$A,0))</f>
        <v>26174.6</v>
      </c>
      <c r="W1505" s="26">
        <f>INDEX(检修、备用和必开!C:C,MATCH(统调负荷!$C1505,检修、备用和必开!$A:$A,0))</f>
        <v>0</v>
      </c>
      <c r="X1505" s="26">
        <f>INDEX(检修、备用和必开!D:D,MATCH(统调负荷!$C1505,检修、备用和必开!$A:$A,0))</f>
        <v>9290</v>
      </c>
      <c r="Y1505" s="26">
        <f>INDEX(检修、备用和必开!E:E,MATCH(统调负荷!$C1505,检修、备用和必开!$A:$A,0))</f>
        <v>5508.46</v>
      </c>
      <c r="Z1505" s="26">
        <f>INDEX(检修、备用和必开!F:F,MATCH(统调负荷!$C1505,检修、备用和必开!$A:$A,0))</f>
        <v>320</v>
      </c>
      <c r="AA1505" s="26">
        <f t="shared" si="331"/>
        <v>67997.8</v>
      </c>
      <c r="AB1505" s="26">
        <v>324.05</v>
      </c>
      <c r="AC1505" s="26">
        <v>333.95</v>
      </c>
      <c r="AD1505" s="76">
        <f t="shared" si="332"/>
        <v>45673.65625</v>
      </c>
      <c r="AE1505" s="27">
        <f t="shared" si="333"/>
        <v>181.800000000003</v>
      </c>
      <c r="AF1505" s="27">
        <f t="shared" si="334"/>
        <v>791.169999999998</v>
      </c>
      <c r="AG1505" s="27">
        <f t="shared" si="335"/>
        <v>-89.1000000000004</v>
      </c>
      <c r="AH1505" s="27">
        <f t="shared" si="336"/>
        <v>-772.099999999999</v>
      </c>
      <c r="AI1505" s="27">
        <f t="shared" si="337"/>
        <v>167.9</v>
      </c>
      <c r="AJ1505" s="27">
        <f t="shared" si="338"/>
        <v>83.9300000000001</v>
      </c>
      <c r="AK1505" s="26">
        <f>INDEX(检修、备用和必开!I:I,MATCH(统调负荷!$C1505,检修、备用和必开!$A:$A,0))</f>
        <v>6855.33927893739</v>
      </c>
    </row>
    <row r="1506" ht="13.8" spans="1:37">
      <c r="A1506" s="26">
        <f t="shared" si="326"/>
        <v>4</v>
      </c>
      <c r="B1506" s="26">
        <f t="shared" si="327"/>
        <v>16</v>
      </c>
      <c r="C1506" t="s">
        <v>37</v>
      </c>
      <c r="D1506" s="75">
        <v>0.666666666666667</v>
      </c>
      <c r="E1506" s="26">
        <v>88610</v>
      </c>
      <c r="F1506" s="26">
        <v>45782</v>
      </c>
      <c r="G1506" s="26">
        <v>12727</v>
      </c>
      <c r="H1506" s="26">
        <v>21302.9</v>
      </c>
      <c r="I1506" s="26">
        <v>10205</v>
      </c>
      <c r="J1506" s="26">
        <v>-1406.9</v>
      </c>
      <c r="K1506" s="26">
        <f t="shared" ref="K1506:K1569" si="339">F1506-Y1506</f>
        <v>40273.54</v>
      </c>
      <c r="L1506" s="27">
        <f t="shared" si="328"/>
        <v>1.68839888423019</v>
      </c>
      <c r="M1506" s="75">
        <v>0.666666666666667</v>
      </c>
      <c r="N1506" s="26">
        <v>89256</v>
      </c>
      <c r="O1506" s="26">
        <v>46767.05</v>
      </c>
      <c r="P1506" s="26">
        <v>13263.4</v>
      </c>
      <c r="Q1506" s="26">
        <v>20346.9</v>
      </c>
      <c r="R1506" s="26">
        <v>10221.4</v>
      </c>
      <c r="S1506" s="26">
        <v>-1342.75</v>
      </c>
      <c r="T1506" s="26">
        <f t="shared" si="329"/>
        <v>41258.59</v>
      </c>
      <c r="U1506" s="27">
        <f t="shared" si="330"/>
        <v>1.34519677007806</v>
      </c>
      <c r="V1506" s="26">
        <f>INDEX(检修、备用和必开!B:B,MATCH(统调负荷!$C1506,检修、备用和必开!$A:$A,0))</f>
        <v>26174.6</v>
      </c>
      <c r="W1506" s="26">
        <f>INDEX(检修、备用和必开!C:C,MATCH(统调负荷!$C1506,检修、备用和必开!$A:$A,0))</f>
        <v>0</v>
      </c>
      <c r="X1506" s="26">
        <f>INDEX(检修、备用和必开!D:D,MATCH(统调负荷!$C1506,检修、备用和必开!$A:$A,0))</f>
        <v>9290</v>
      </c>
      <c r="Y1506" s="26">
        <f>INDEX(检修、备用和必开!E:E,MATCH(统调负荷!$C1506,检修、备用和必开!$A:$A,0))</f>
        <v>5508.46</v>
      </c>
      <c r="Z1506" s="26">
        <f>INDEX(检修、备用和必开!F:F,MATCH(统调负荷!$C1506,检修、备用和必开!$A:$A,0))</f>
        <v>320</v>
      </c>
      <c r="AA1506" s="26">
        <f t="shared" si="331"/>
        <v>67997.8</v>
      </c>
      <c r="AB1506" s="26">
        <v>333.39</v>
      </c>
      <c r="AC1506" s="26">
        <v>361.64</v>
      </c>
      <c r="AD1506" s="76">
        <f t="shared" si="332"/>
        <v>45673.6666666667</v>
      </c>
      <c r="AE1506" s="27">
        <f t="shared" si="333"/>
        <v>646</v>
      </c>
      <c r="AF1506" s="27">
        <f t="shared" si="334"/>
        <v>985.050000000003</v>
      </c>
      <c r="AG1506" s="27">
        <f t="shared" si="335"/>
        <v>536.4</v>
      </c>
      <c r="AH1506" s="27">
        <f t="shared" si="336"/>
        <v>-956</v>
      </c>
      <c r="AI1506" s="27">
        <f t="shared" si="337"/>
        <v>16.3999999999996</v>
      </c>
      <c r="AJ1506" s="27">
        <f t="shared" si="338"/>
        <v>64.1500000000001</v>
      </c>
      <c r="AK1506" s="26">
        <f>INDEX(检修、备用和必开!I:I,MATCH(统调负荷!$C1506,检修、备用和必开!$A:$A,0))</f>
        <v>6855.33927893739</v>
      </c>
    </row>
    <row r="1507" ht="13.8" spans="1:37">
      <c r="A1507" s="26">
        <f t="shared" si="326"/>
        <v>4</v>
      </c>
      <c r="B1507" s="26">
        <f t="shared" si="327"/>
        <v>16</v>
      </c>
      <c r="C1507" t="s">
        <v>37</v>
      </c>
      <c r="D1507" s="75">
        <v>0.677083333333333</v>
      </c>
      <c r="E1507" s="26">
        <v>90405</v>
      </c>
      <c r="F1507" s="26">
        <v>46853.8</v>
      </c>
      <c r="G1507" s="26">
        <v>13843</v>
      </c>
      <c r="H1507" s="26">
        <v>21462.3</v>
      </c>
      <c r="I1507" s="26">
        <v>9653</v>
      </c>
      <c r="J1507" s="26">
        <v>-1407.1</v>
      </c>
      <c r="K1507" s="26">
        <f t="shared" si="339"/>
        <v>41345.34</v>
      </c>
      <c r="L1507" s="27">
        <f t="shared" si="328"/>
        <v>1.64463032593274</v>
      </c>
      <c r="M1507" s="75">
        <v>0.677083333333333</v>
      </c>
      <c r="N1507" s="26">
        <v>91339.3</v>
      </c>
      <c r="O1507" s="26">
        <v>48769.02</v>
      </c>
      <c r="P1507" s="26">
        <v>13765.7</v>
      </c>
      <c r="Q1507" s="26">
        <v>20588.3</v>
      </c>
      <c r="R1507" s="26">
        <v>9503.12</v>
      </c>
      <c r="S1507" s="26">
        <v>-1286.84</v>
      </c>
      <c r="T1507" s="26">
        <f t="shared" si="329"/>
        <v>43260.56</v>
      </c>
      <c r="U1507" s="27">
        <f t="shared" si="330"/>
        <v>1.2939500549566</v>
      </c>
      <c r="V1507" s="26">
        <f>INDEX(检修、备用和必开!B:B,MATCH(统调负荷!$C1507,检修、备用和必开!$A:$A,0))</f>
        <v>26174.6</v>
      </c>
      <c r="W1507" s="26">
        <f>INDEX(检修、备用和必开!C:C,MATCH(统调负荷!$C1507,检修、备用和必开!$A:$A,0))</f>
        <v>0</v>
      </c>
      <c r="X1507" s="26">
        <f>INDEX(检修、备用和必开!D:D,MATCH(统调负荷!$C1507,检修、备用和必开!$A:$A,0))</f>
        <v>9290</v>
      </c>
      <c r="Y1507" s="26">
        <f>INDEX(检修、备用和必开!E:E,MATCH(统调负荷!$C1507,检修、备用和必开!$A:$A,0))</f>
        <v>5508.46</v>
      </c>
      <c r="Z1507" s="26">
        <f>INDEX(检修、备用和必开!F:F,MATCH(统调负荷!$C1507,检修、备用和必开!$A:$A,0))</f>
        <v>320</v>
      </c>
      <c r="AA1507" s="26">
        <f t="shared" si="331"/>
        <v>67997.8</v>
      </c>
      <c r="AB1507" s="26">
        <v>339.83</v>
      </c>
      <c r="AC1507" s="26">
        <v>371.15</v>
      </c>
      <c r="AD1507" s="76">
        <f t="shared" si="332"/>
        <v>45673.6770833333</v>
      </c>
      <c r="AE1507" s="27">
        <f t="shared" si="333"/>
        <v>934.300000000003</v>
      </c>
      <c r="AF1507" s="27">
        <f t="shared" si="334"/>
        <v>1915.21999999999</v>
      </c>
      <c r="AG1507" s="27">
        <f t="shared" si="335"/>
        <v>-77.2999999999993</v>
      </c>
      <c r="AH1507" s="27">
        <f t="shared" si="336"/>
        <v>-874</v>
      </c>
      <c r="AI1507" s="27">
        <f t="shared" si="337"/>
        <v>-149.879999999999</v>
      </c>
      <c r="AJ1507" s="27">
        <f t="shared" si="338"/>
        <v>120.26</v>
      </c>
      <c r="AK1507" s="26">
        <f>INDEX(检修、备用和必开!I:I,MATCH(统调负荷!$C1507,检修、备用和必开!$A:$A,0))</f>
        <v>6855.33927893739</v>
      </c>
    </row>
    <row r="1508" ht="13.8" spans="1:37">
      <c r="A1508" s="26">
        <f t="shared" si="326"/>
        <v>4</v>
      </c>
      <c r="B1508" s="26">
        <f t="shared" si="327"/>
        <v>16</v>
      </c>
      <c r="C1508" t="s">
        <v>37</v>
      </c>
      <c r="D1508" s="75">
        <v>0.6875</v>
      </c>
      <c r="E1508" s="26">
        <v>91450</v>
      </c>
      <c r="F1508" s="26">
        <v>48582</v>
      </c>
      <c r="G1508" s="26">
        <v>13944</v>
      </c>
      <c r="H1508" s="26">
        <v>21231.1</v>
      </c>
      <c r="I1508" s="26">
        <v>9100</v>
      </c>
      <c r="J1508" s="26">
        <v>-1407.1</v>
      </c>
      <c r="K1508" s="26">
        <f t="shared" si="339"/>
        <v>43073.54</v>
      </c>
      <c r="L1508" s="27">
        <f t="shared" si="328"/>
        <v>1.57864433710347</v>
      </c>
      <c r="M1508" s="75">
        <v>0.6875</v>
      </c>
      <c r="N1508" s="26">
        <v>92885.6</v>
      </c>
      <c r="O1508" s="26">
        <v>51239.98</v>
      </c>
      <c r="P1508" s="26">
        <v>13666.7</v>
      </c>
      <c r="Q1508" s="26">
        <v>20478.8</v>
      </c>
      <c r="R1508" s="26">
        <v>8833.58</v>
      </c>
      <c r="S1508" s="26">
        <v>-1333.46</v>
      </c>
      <c r="T1508" s="26">
        <f t="shared" si="329"/>
        <v>45731.52</v>
      </c>
      <c r="U1508" s="27">
        <f t="shared" si="330"/>
        <v>1.23584008584278</v>
      </c>
      <c r="V1508" s="26">
        <f>INDEX(检修、备用和必开!B:B,MATCH(统调负荷!$C1508,检修、备用和必开!$A:$A,0))</f>
        <v>26174.6</v>
      </c>
      <c r="W1508" s="26">
        <f>INDEX(检修、备用和必开!C:C,MATCH(统调负荷!$C1508,检修、备用和必开!$A:$A,0))</f>
        <v>0</v>
      </c>
      <c r="X1508" s="26">
        <f>INDEX(检修、备用和必开!D:D,MATCH(统调负荷!$C1508,检修、备用和必开!$A:$A,0))</f>
        <v>9290</v>
      </c>
      <c r="Y1508" s="26">
        <f>INDEX(检修、备用和必开!E:E,MATCH(统调负荷!$C1508,检修、备用和必开!$A:$A,0))</f>
        <v>5508.46</v>
      </c>
      <c r="Z1508" s="26">
        <f>INDEX(检修、备用和必开!F:F,MATCH(统调负荷!$C1508,检修、备用和必开!$A:$A,0))</f>
        <v>320</v>
      </c>
      <c r="AA1508" s="26">
        <f t="shared" si="331"/>
        <v>67997.8</v>
      </c>
      <c r="AB1508" s="26">
        <v>355.78</v>
      </c>
      <c r="AC1508" s="26">
        <v>436</v>
      </c>
      <c r="AD1508" s="76">
        <f t="shared" si="332"/>
        <v>45673.6875</v>
      </c>
      <c r="AE1508" s="27">
        <f t="shared" si="333"/>
        <v>1435.60000000001</v>
      </c>
      <c r="AF1508" s="27">
        <f t="shared" si="334"/>
        <v>2657.98</v>
      </c>
      <c r="AG1508" s="27">
        <f t="shared" si="335"/>
        <v>-277.299999999999</v>
      </c>
      <c r="AH1508" s="27">
        <f t="shared" si="336"/>
        <v>-752.299999999999</v>
      </c>
      <c r="AI1508" s="27">
        <f t="shared" si="337"/>
        <v>-266.42</v>
      </c>
      <c r="AJ1508" s="27">
        <f t="shared" si="338"/>
        <v>73.6399999999999</v>
      </c>
      <c r="AK1508" s="26">
        <f>INDEX(检修、备用和必开!I:I,MATCH(统调负荷!$C1508,检修、备用和必开!$A:$A,0))</f>
        <v>6855.33927893739</v>
      </c>
    </row>
    <row r="1509" ht="13.8" spans="1:37">
      <c r="A1509" s="26">
        <f t="shared" si="326"/>
        <v>4</v>
      </c>
      <c r="B1509" s="26">
        <f t="shared" si="327"/>
        <v>16</v>
      </c>
      <c r="C1509" t="s">
        <v>37</v>
      </c>
      <c r="D1509" s="75">
        <v>0.697916666666667</v>
      </c>
      <c r="E1509" s="26">
        <v>93290</v>
      </c>
      <c r="F1509" s="26">
        <v>50549.8</v>
      </c>
      <c r="G1509" s="26">
        <v>14237</v>
      </c>
      <c r="H1509" s="26">
        <v>21396.9</v>
      </c>
      <c r="I1509" s="26">
        <v>8513</v>
      </c>
      <c r="J1509" s="26">
        <v>-1406.7</v>
      </c>
      <c r="K1509" s="26">
        <f t="shared" si="339"/>
        <v>45041.34</v>
      </c>
      <c r="L1509" s="27">
        <f t="shared" si="328"/>
        <v>1.50967533381556</v>
      </c>
      <c r="M1509" s="75">
        <v>0.697916666666667</v>
      </c>
      <c r="N1509" s="26">
        <v>94779.8</v>
      </c>
      <c r="O1509" s="26">
        <v>53100.77</v>
      </c>
      <c r="P1509" s="26">
        <v>14070.7</v>
      </c>
      <c r="Q1509" s="26">
        <v>20729.7</v>
      </c>
      <c r="R1509" s="26">
        <v>8251.02</v>
      </c>
      <c r="S1509" s="26">
        <v>-1372.39</v>
      </c>
      <c r="T1509" s="26">
        <f t="shared" si="329"/>
        <v>47592.31</v>
      </c>
      <c r="U1509" s="27">
        <f t="shared" si="330"/>
        <v>1.1954120709936</v>
      </c>
      <c r="V1509" s="26">
        <f>INDEX(检修、备用和必开!B:B,MATCH(统调负荷!$C1509,检修、备用和必开!$A:$A,0))</f>
        <v>26174.6</v>
      </c>
      <c r="W1509" s="26">
        <f>INDEX(检修、备用和必开!C:C,MATCH(统调负荷!$C1509,检修、备用和必开!$A:$A,0))</f>
        <v>0</v>
      </c>
      <c r="X1509" s="26">
        <f>INDEX(检修、备用和必开!D:D,MATCH(统调负荷!$C1509,检修、备用和必开!$A:$A,0))</f>
        <v>9290</v>
      </c>
      <c r="Y1509" s="26">
        <f>INDEX(检修、备用和必开!E:E,MATCH(统调负荷!$C1509,检修、备用和必开!$A:$A,0))</f>
        <v>5508.46</v>
      </c>
      <c r="Z1509" s="26">
        <f>INDEX(检修、备用和必开!F:F,MATCH(统调负荷!$C1509,检修、备用和必开!$A:$A,0))</f>
        <v>320</v>
      </c>
      <c r="AA1509" s="26">
        <f t="shared" si="331"/>
        <v>67997.8</v>
      </c>
      <c r="AB1509" s="26">
        <v>376.03</v>
      </c>
      <c r="AC1509" s="26">
        <v>483.15</v>
      </c>
      <c r="AD1509" s="76">
        <f t="shared" si="332"/>
        <v>45673.6979166667</v>
      </c>
      <c r="AE1509" s="27">
        <f t="shared" si="333"/>
        <v>1489.8</v>
      </c>
      <c r="AF1509" s="27">
        <f t="shared" si="334"/>
        <v>2550.96999999999</v>
      </c>
      <c r="AG1509" s="27">
        <f t="shared" si="335"/>
        <v>-166.299999999999</v>
      </c>
      <c r="AH1509" s="27">
        <f t="shared" si="336"/>
        <v>-667.200000000001</v>
      </c>
      <c r="AI1509" s="27">
        <f t="shared" si="337"/>
        <v>-261.98</v>
      </c>
      <c r="AJ1509" s="27">
        <f t="shared" si="338"/>
        <v>34.3099999999999</v>
      </c>
      <c r="AK1509" s="26">
        <f>INDEX(检修、备用和必开!I:I,MATCH(统调负荷!$C1509,检修、备用和必开!$A:$A,0))</f>
        <v>6855.33927893739</v>
      </c>
    </row>
    <row r="1510" ht="13.8" spans="1:37">
      <c r="A1510" s="26">
        <f t="shared" si="326"/>
        <v>4</v>
      </c>
      <c r="B1510" s="26">
        <f t="shared" si="327"/>
        <v>17</v>
      </c>
      <c r="C1510" t="s">
        <v>37</v>
      </c>
      <c r="D1510" s="75">
        <v>0.708333333333333</v>
      </c>
      <c r="E1510" s="26">
        <v>94900</v>
      </c>
      <c r="F1510" s="26">
        <v>52952.6</v>
      </c>
      <c r="G1510" s="26">
        <v>14118</v>
      </c>
      <c r="H1510" s="26">
        <v>21264.3</v>
      </c>
      <c r="I1510" s="26">
        <v>7972</v>
      </c>
      <c r="J1510" s="26">
        <v>-1406.9</v>
      </c>
      <c r="K1510" s="26">
        <f t="shared" si="339"/>
        <v>47444.14</v>
      </c>
      <c r="L1510" s="27">
        <f t="shared" si="328"/>
        <v>1.43321809605991</v>
      </c>
      <c r="M1510" s="75">
        <v>0.708333333333333</v>
      </c>
      <c r="N1510" s="26">
        <v>95805.7</v>
      </c>
      <c r="O1510" s="26">
        <v>54548.21</v>
      </c>
      <c r="P1510" s="26">
        <v>14113</v>
      </c>
      <c r="Q1510" s="26">
        <v>20845.4</v>
      </c>
      <c r="R1510" s="26">
        <v>7708.29</v>
      </c>
      <c r="S1510" s="26">
        <v>-1409.2</v>
      </c>
      <c r="T1510" s="26">
        <f t="shared" si="329"/>
        <v>49039.75</v>
      </c>
      <c r="U1510" s="27">
        <f t="shared" si="330"/>
        <v>1.16574818167402</v>
      </c>
      <c r="V1510" s="26">
        <f>INDEX(检修、备用和必开!B:B,MATCH(统调负荷!$C1510,检修、备用和必开!$A:$A,0))</f>
        <v>26174.6</v>
      </c>
      <c r="W1510" s="26">
        <f>INDEX(检修、备用和必开!C:C,MATCH(统调负荷!$C1510,检修、备用和必开!$A:$A,0))</f>
        <v>0</v>
      </c>
      <c r="X1510" s="26">
        <f>INDEX(检修、备用和必开!D:D,MATCH(统调负荷!$C1510,检修、备用和必开!$A:$A,0))</f>
        <v>9290</v>
      </c>
      <c r="Y1510" s="26">
        <f>INDEX(检修、备用和必开!E:E,MATCH(统调负荷!$C1510,检修、备用和必开!$A:$A,0))</f>
        <v>5508.46</v>
      </c>
      <c r="Z1510" s="26">
        <f>INDEX(检修、备用和必开!F:F,MATCH(统调负荷!$C1510,检修、备用和必开!$A:$A,0))</f>
        <v>320</v>
      </c>
      <c r="AA1510" s="26">
        <f t="shared" si="331"/>
        <v>67997.8</v>
      </c>
      <c r="AB1510" s="26">
        <v>405.49</v>
      </c>
      <c r="AC1510" s="26">
        <v>567.98</v>
      </c>
      <c r="AD1510" s="76">
        <f t="shared" si="332"/>
        <v>45673.7083333333</v>
      </c>
      <c r="AE1510" s="27">
        <f t="shared" si="333"/>
        <v>905.699999999997</v>
      </c>
      <c r="AF1510" s="27">
        <f t="shared" si="334"/>
        <v>1595.61</v>
      </c>
      <c r="AG1510" s="27">
        <f t="shared" si="335"/>
        <v>-5</v>
      </c>
      <c r="AH1510" s="27">
        <f t="shared" si="336"/>
        <v>-418.899999999998</v>
      </c>
      <c r="AI1510" s="27">
        <f t="shared" si="337"/>
        <v>-263.71</v>
      </c>
      <c r="AJ1510" s="27">
        <f t="shared" si="338"/>
        <v>-2.29999999999995</v>
      </c>
      <c r="AK1510" s="26">
        <f>INDEX(检修、备用和必开!I:I,MATCH(统调负荷!$C1510,检修、备用和必开!$A:$A,0))</f>
        <v>6855.33927893739</v>
      </c>
    </row>
    <row r="1511" ht="13.8" spans="1:37">
      <c r="A1511" s="26">
        <f t="shared" si="326"/>
        <v>4</v>
      </c>
      <c r="B1511" s="26">
        <f t="shared" si="327"/>
        <v>17</v>
      </c>
      <c r="C1511" t="s">
        <v>37</v>
      </c>
      <c r="D1511" s="75">
        <v>0.71875</v>
      </c>
      <c r="E1511" s="26">
        <v>96500</v>
      </c>
      <c r="F1511" s="26">
        <v>53954.8</v>
      </c>
      <c r="G1511" s="26">
        <v>15209</v>
      </c>
      <c r="H1511" s="26">
        <v>21275.9</v>
      </c>
      <c r="I1511" s="26">
        <v>7467</v>
      </c>
      <c r="J1511" s="26">
        <v>-1406.7</v>
      </c>
      <c r="K1511" s="26">
        <f t="shared" si="339"/>
        <v>48446.34</v>
      </c>
      <c r="L1511" s="27">
        <f t="shared" si="328"/>
        <v>1.40356939244533</v>
      </c>
      <c r="M1511" s="75">
        <v>0.71875</v>
      </c>
      <c r="N1511" s="26">
        <v>97409.9</v>
      </c>
      <c r="O1511" s="26">
        <v>55523.13</v>
      </c>
      <c r="P1511" s="26">
        <v>14211.1</v>
      </c>
      <c r="Q1511" s="26">
        <v>21737.5</v>
      </c>
      <c r="R1511" s="26">
        <v>7271.13</v>
      </c>
      <c r="S1511" s="26">
        <v>-1332.96</v>
      </c>
      <c r="T1511" s="26">
        <f t="shared" si="329"/>
        <v>50014.67</v>
      </c>
      <c r="U1511" s="27">
        <f t="shared" si="330"/>
        <v>1.14658424033048</v>
      </c>
      <c r="V1511" s="26">
        <f>INDEX(检修、备用和必开!B:B,MATCH(统调负荷!$C1511,检修、备用和必开!$A:$A,0))</f>
        <v>26174.6</v>
      </c>
      <c r="W1511" s="26">
        <f>INDEX(检修、备用和必开!C:C,MATCH(统调负荷!$C1511,检修、备用和必开!$A:$A,0))</f>
        <v>0</v>
      </c>
      <c r="X1511" s="26">
        <f>INDEX(检修、备用和必开!D:D,MATCH(统调负荷!$C1511,检修、备用和必开!$A:$A,0))</f>
        <v>9290</v>
      </c>
      <c r="Y1511" s="26">
        <f>INDEX(检修、备用和必开!E:E,MATCH(统调负荷!$C1511,检修、备用和必开!$A:$A,0))</f>
        <v>5508.46</v>
      </c>
      <c r="Z1511" s="26">
        <f>INDEX(检修、备用和必开!F:F,MATCH(统调负荷!$C1511,检修、备用和必开!$A:$A,0))</f>
        <v>320</v>
      </c>
      <c r="AA1511" s="26">
        <f t="shared" si="331"/>
        <v>67997.8</v>
      </c>
      <c r="AB1511" s="26">
        <v>408.25</v>
      </c>
      <c r="AC1511" s="26">
        <v>528.83</v>
      </c>
      <c r="AD1511" s="76">
        <f t="shared" si="332"/>
        <v>45673.71875</v>
      </c>
      <c r="AE1511" s="27">
        <f t="shared" si="333"/>
        <v>909.899999999994</v>
      </c>
      <c r="AF1511" s="27">
        <f t="shared" si="334"/>
        <v>1568.32999999999</v>
      </c>
      <c r="AG1511" s="27">
        <f t="shared" si="335"/>
        <v>-997.9</v>
      </c>
      <c r="AH1511" s="27">
        <f t="shared" si="336"/>
        <v>461.599999999999</v>
      </c>
      <c r="AI1511" s="27">
        <f t="shared" si="337"/>
        <v>-195.87</v>
      </c>
      <c r="AJ1511" s="27">
        <f t="shared" si="338"/>
        <v>73.74</v>
      </c>
      <c r="AK1511" s="26">
        <f>INDEX(检修、备用和必开!I:I,MATCH(统调负荷!$C1511,检修、备用和必开!$A:$A,0))</f>
        <v>6855.33927893739</v>
      </c>
    </row>
    <row r="1512" ht="13.8" spans="1:37">
      <c r="A1512" s="26">
        <f t="shared" si="326"/>
        <v>4</v>
      </c>
      <c r="B1512" s="26">
        <f t="shared" si="327"/>
        <v>17</v>
      </c>
      <c r="C1512" t="s">
        <v>37</v>
      </c>
      <c r="D1512" s="75">
        <v>0.729166666666667</v>
      </c>
      <c r="E1512" s="26">
        <v>95960</v>
      </c>
      <c r="F1512" s="26">
        <v>53965.4</v>
      </c>
      <c r="G1512" s="26">
        <v>14888</v>
      </c>
      <c r="H1512" s="26">
        <v>21429.5</v>
      </c>
      <c r="I1512" s="26">
        <v>7084</v>
      </c>
      <c r="J1512" s="26">
        <v>-1406.9</v>
      </c>
      <c r="K1512" s="26">
        <f t="shared" si="339"/>
        <v>48456.94</v>
      </c>
      <c r="L1512" s="27">
        <f t="shared" si="328"/>
        <v>1.4032623603554</v>
      </c>
      <c r="M1512" s="75">
        <v>0.729166666666667</v>
      </c>
      <c r="N1512" s="26">
        <v>96399.6</v>
      </c>
      <c r="O1512" s="26">
        <v>54877.6</v>
      </c>
      <c r="P1512" s="26">
        <v>14370.8</v>
      </c>
      <c r="Q1512" s="26">
        <v>21607.8</v>
      </c>
      <c r="R1512" s="26">
        <v>6933.35</v>
      </c>
      <c r="S1512" s="26">
        <v>-1389.95</v>
      </c>
      <c r="T1512" s="26">
        <f t="shared" si="329"/>
        <v>49369.14</v>
      </c>
      <c r="U1512" s="27">
        <f t="shared" si="330"/>
        <v>1.15920212945502</v>
      </c>
      <c r="V1512" s="26">
        <f>INDEX(检修、备用和必开!B:B,MATCH(统调负荷!$C1512,检修、备用和必开!$A:$A,0))</f>
        <v>26174.6</v>
      </c>
      <c r="W1512" s="26">
        <f>INDEX(检修、备用和必开!C:C,MATCH(统调负荷!$C1512,检修、备用和必开!$A:$A,0))</f>
        <v>0</v>
      </c>
      <c r="X1512" s="26">
        <f>INDEX(检修、备用和必开!D:D,MATCH(统调负荷!$C1512,检修、备用和必开!$A:$A,0))</f>
        <v>9290</v>
      </c>
      <c r="Y1512" s="26">
        <f>INDEX(检修、备用和必开!E:E,MATCH(统调负荷!$C1512,检修、备用和必开!$A:$A,0))</f>
        <v>5508.46</v>
      </c>
      <c r="Z1512" s="26">
        <f>INDEX(检修、备用和必开!F:F,MATCH(统调负荷!$C1512,检修、备用和必开!$A:$A,0))</f>
        <v>320</v>
      </c>
      <c r="AA1512" s="26">
        <f t="shared" si="331"/>
        <v>67997.8</v>
      </c>
      <c r="AB1512" s="26">
        <v>396.53</v>
      </c>
      <c r="AC1512" s="26">
        <v>487.72</v>
      </c>
      <c r="AD1512" s="76">
        <f t="shared" si="332"/>
        <v>45673.7291666667</v>
      </c>
      <c r="AE1512" s="27">
        <f t="shared" si="333"/>
        <v>439.600000000006</v>
      </c>
      <c r="AF1512" s="27">
        <f t="shared" si="334"/>
        <v>912.199999999997</v>
      </c>
      <c r="AG1512" s="27">
        <f t="shared" si="335"/>
        <v>-517.200000000001</v>
      </c>
      <c r="AH1512" s="27">
        <f t="shared" si="336"/>
        <v>178.299999999999</v>
      </c>
      <c r="AI1512" s="27">
        <f t="shared" si="337"/>
        <v>-150.65</v>
      </c>
      <c r="AJ1512" s="27">
        <f t="shared" si="338"/>
        <v>16.95</v>
      </c>
      <c r="AK1512" s="26">
        <f>INDEX(检修、备用和必开!I:I,MATCH(统调负荷!$C1512,检修、备用和必开!$A:$A,0))</f>
        <v>6855.33927893739</v>
      </c>
    </row>
    <row r="1513" ht="13.8" spans="1:37">
      <c r="A1513" s="26">
        <f t="shared" si="326"/>
        <v>4</v>
      </c>
      <c r="B1513" s="26">
        <f t="shared" si="327"/>
        <v>17</v>
      </c>
      <c r="C1513" t="s">
        <v>37</v>
      </c>
      <c r="D1513" s="75">
        <v>0.739583333333333</v>
      </c>
      <c r="E1513" s="26">
        <v>96240</v>
      </c>
      <c r="F1513" s="26">
        <v>53584.49</v>
      </c>
      <c r="G1513" s="26">
        <v>15659</v>
      </c>
      <c r="H1513" s="26">
        <v>21622.6</v>
      </c>
      <c r="I1513" s="26">
        <v>6781</v>
      </c>
      <c r="J1513" s="26">
        <v>-1407.09</v>
      </c>
      <c r="K1513" s="26">
        <f t="shared" si="339"/>
        <v>48076.03</v>
      </c>
      <c r="L1513" s="27">
        <f t="shared" si="328"/>
        <v>1.41438051353242</v>
      </c>
      <c r="M1513" s="75">
        <v>0.739583333333333</v>
      </c>
      <c r="N1513" s="26">
        <v>97084.6</v>
      </c>
      <c r="O1513" s="26">
        <v>54507.35</v>
      </c>
      <c r="P1513" s="26">
        <v>15392.7</v>
      </c>
      <c r="Q1513" s="26">
        <v>21856.3</v>
      </c>
      <c r="R1513" s="26">
        <v>6735.06</v>
      </c>
      <c r="S1513" s="26">
        <v>-1406.81</v>
      </c>
      <c r="T1513" s="26">
        <f t="shared" si="329"/>
        <v>48998.89</v>
      </c>
      <c r="U1513" s="27">
        <f t="shared" si="330"/>
        <v>1.16656536091183</v>
      </c>
      <c r="V1513" s="26">
        <f>INDEX(检修、备用和必开!B:B,MATCH(统调负荷!$C1513,检修、备用和必开!$A:$A,0))</f>
        <v>26174.6</v>
      </c>
      <c r="W1513" s="26">
        <f>INDEX(检修、备用和必开!C:C,MATCH(统调负荷!$C1513,检修、备用和必开!$A:$A,0))</f>
        <v>0</v>
      </c>
      <c r="X1513" s="26">
        <f>INDEX(检修、备用和必开!D:D,MATCH(统调负荷!$C1513,检修、备用和必开!$A:$A,0))</f>
        <v>9290</v>
      </c>
      <c r="Y1513" s="26">
        <f>INDEX(检修、备用和必开!E:E,MATCH(统调负荷!$C1513,检修、备用和必开!$A:$A,0))</f>
        <v>5508.46</v>
      </c>
      <c r="Z1513" s="26">
        <f>INDEX(检修、备用和必开!F:F,MATCH(统调负荷!$C1513,检修、备用和必开!$A:$A,0))</f>
        <v>320</v>
      </c>
      <c r="AA1513" s="26">
        <f t="shared" si="331"/>
        <v>67997.8</v>
      </c>
      <c r="AB1513" s="26">
        <v>380.98</v>
      </c>
      <c r="AC1513" s="26">
        <v>418.81</v>
      </c>
      <c r="AD1513" s="76">
        <f t="shared" si="332"/>
        <v>45673.7395833333</v>
      </c>
      <c r="AE1513" s="27">
        <f t="shared" si="333"/>
        <v>844.600000000006</v>
      </c>
      <c r="AF1513" s="27">
        <f t="shared" si="334"/>
        <v>922.860000000001</v>
      </c>
      <c r="AG1513" s="27">
        <f t="shared" si="335"/>
        <v>-266.299999999999</v>
      </c>
      <c r="AH1513" s="27">
        <f t="shared" si="336"/>
        <v>233.700000000001</v>
      </c>
      <c r="AI1513" s="27">
        <f t="shared" si="337"/>
        <v>-45.9399999999996</v>
      </c>
      <c r="AJ1513" s="27">
        <f t="shared" si="338"/>
        <v>0.279999999999973</v>
      </c>
      <c r="AK1513" s="26">
        <f>INDEX(检修、备用和必开!I:I,MATCH(统调负荷!$C1513,检修、备用和必开!$A:$A,0))</f>
        <v>6855.33927893739</v>
      </c>
    </row>
    <row r="1514" ht="13.8" spans="1:37">
      <c r="A1514" s="26">
        <f t="shared" si="326"/>
        <v>4</v>
      </c>
      <c r="B1514" s="26">
        <f t="shared" si="327"/>
        <v>18</v>
      </c>
      <c r="C1514" t="s">
        <v>37</v>
      </c>
      <c r="D1514" s="75">
        <v>0.75</v>
      </c>
      <c r="E1514" s="26">
        <v>97750</v>
      </c>
      <c r="F1514" s="26">
        <v>55035.89</v>
      </c>
      <c r="G1514" s="26">
        <v>15924</v>
      </c>
      <c r="H1514" s="26">
        <v>21637.8</v>
      </c>
      <c r="I1514" s="26">
        <v>6559</v>
      </c>
      <c r="J1514" s="26">
        <v>-1406.69</v>
      </c>
      <c r="K1514" s="26">
        <f t="shared" si="339"/>
        <v>49527.43</v>
      </c>
      <c r="L1514" s="27">
        <f t="shared" si="328"/>
        <v>1.37293213074048</v>
      </c>
      <c r="M1514" s="75">
        <v>0.75</v>
      </c>
      <c r="N1514" s="26">
        <v>98570.1</v>
      </c>
      <c r="O1514" s="26">
        <v>55162.52</v>
      </c>
      <c r="P1514" s="26">
        <v>16231.3</v>
      </c>
      <c r="Q1514" s="26">
        <v>21947.7</v>
      </c>
      <c r="R1514" s="26">
        <v>6676.38</v>
      </c>
      <c r="S1514" s="26">
        <v>-1447.8</v>
      </c>
      <c r="T1514" s="26">
        <f t="shared" si="329"/>
        <v>49654.06</v>
      </c>
      <c r="U1514" s="27">
        <f t="shared" si="330"/>
        <v>1.15359885287847</v>
      </c>
      <c r="V1514" s="26">
        <f>INDEX(检修、备用和必开!B:B,MATCH(统调负荷!$C1514,检修、备用和必开!$A:$A,0))</f>
        <v>26174.6</v>
      </c>
      <c r="W1514" s="26">
        <f>INDEX(检修、备用和必开!C:C,MATCH(统调负荷!$C1514,检修、备用和必开!$A:$A,0))</f>
        <v>0</v>
      </c>
      <c r="X1514" s="26">
        <f>INDEX(检修、备用和必开!D:D,MATCH(统调负荷!$C1514,检修、备用和必开!$A:$A,0))</f>
        <v>9290</v>
      </c>
      <c r="Y1514" s="26">
        <f>INDEX(检修、备用和必开!E:E,MATCH(统调负荷!$C1514,检修、备用和必开!$A:$A,0))</f>
        <v>5508.46</v>
      </c>
      <c r="Z1514" s="26">
        <f>INDEX(检修、备用和必开!F:F,MATCH(统调负荷!$C1514,检修、备用和必开!$A:$A,0))</f>
        <v>320</v>
      </c>
      <c r="AA1514" s="26">
        <f t="shared" si="331"/>
        <v>67997.8</v>
      </c>
      <c r="AB1514" s="26">
        <v>386.97</v>
      </c>
      <c r="AC1514" s="26">
        <v>409.02</v>
      </c>
      <c r="AD1514" s="76">
        <f t="shared" si="332"/>
        <v>45673.75</v>
      </c>
      <c r="AE1514" s="27">
        <f t="shared" si="333"/>
        <v>820.100000000006</v>
      </c>
      <c r="AF1514" s="27">
        <f t="shared" si="334"/>
        <v>126.629999999997</v>
      </c>
      <c r="AG1514" s="27">
        <f t="shared" si="335"/>
        <v>307.299999999999</v>
      </c>
      <c r="AH1514" s="27">
        <f t="shared" si="336"/>
        <v>309.900000000001</v>
      </c>
      <c r="AI1514" s="27">
        <f t="shared" si="337"/>
        <v>117.38</v>
      </c>
      <c r="AJ1514" s="27">
        <f t="shared" si="338"/>
        <v>-41.1099999999999</v>
      </c>
      <c r="AK1514" s="26">
        <f>INDEX(检修、备用和必开!I:I,MATCH(统调负荷!$C1514,检修、备用和必开!$A:$A,0))</f>
        <v>6855.33927893739</v>
      </c>
    </row>
    <row r="1515" ht="13.8" spans="1:37">
      <c r="A1515" s="26">
        <f t="shared" si="326"/>
        <v>4</v>
      </c>
      <c r="B1515" s="26">
        <f t="shared" si="327"/>
        <v>18</v>
      </c>
      <c r="C1515" t="s">
        <v>37</v>
      </c>
      <c r="D1515" s="75">
        <v>0.760416666666667</v>
      </c>
      <c r="E1515" s="26">
        <v>100155</v>
      </c>
      <c r="F1515" s="26">
        <v>57290.39</v>
      </c>
      <c r="G1515" s="26">
        <v>16079</v>
      </c>
      <c r="H1515" s="26">
        <v>21822.7</v>
      </c>
      <c r="I1515" s="26">
        <v>6370</v>
      </c>
      <c r="J1515" s="26">
        <v>-1407.09</v>
      </c>
      <c r="K1515" s="26">
        <f t="shared" si="339"/>
        <v>51781.93</v>
      </c>
      <c r="L1515" s="27">
        <f t="shared" si="328"/>
        <v>1.31315692559161</v>
      </c>
      <c r="M1515" s="75">
        <v>0.760416666666667</v>
      </c>
      <c r="N1515" s="26">
        <v>101680</v>
      </c>
      <c r="O1515" s="26">
        <v>57605.25</v>
      </c>
      <c r="P1515" s="26">
        <v>16817.7</v>
      </c>
      <c r="Q1515" s="26">
        <v>22025.3</v>
      </c>
      <c r="R1515" s="26">
        <v>6688.08</v>
      </c>
      <c r="S1515" s="26">
        <v>-1456.33</v>
      </c>
      <c r="T1515" s="26">
        <f t="shared" si="329"/>
        <v>52096.79</v>
      </c>
      <c r="U1515" s="27">
        <f t="shared" si="330"/>
        <v>1.10769434270793</v>
      </c>
      <c r="V1515" s="26">
        <f>INDEX(检修、备用和必开!B:B,MATCH(统调负荷!$C1515,检修、备用和必开!$A:$A,0))</f>
        <v>26174.6</v>
      </c>
      <c r="W1515" s="26">
        <f>INDEX(检修、备用和必开!C:C,MATCH(统调负荷!$C1515,检修、备用和必开!$A:$A,0))</f>
        <v>0</v>
      </c>
      <c r="X1515" s="26">
        <f>INDEX(检修、备用和必开!D:D,MATCH(统调负荷!$C1515,检修、备用和必开!$A:$A,0))</f>
        <v>9290</v>
      </c>
      <c r="Y1515" s="26">
        <f>INDEX(检修、备用和必开!E:E,MATCH(统调负荷!$C1515,检修、备用和必开!$A:$A,0))</f>
        <v>5508.46</v>
      </c>
      <c r="Z1515" s="26">
        <f>INDEX(检修、备用和必开!F:F,MATCH(统调负荷!$C1515,检修、备用和必开!$A:$A,0))</f>
        <v>320</v>
      </c>
      <c r="AA1515" s="26">
        <f t="shared" si="331"/>
        <v>67997.8</v>
      </c>
      <c r="AB1515" s="26">
        <v>421.62</v>
      </c>
      <c r="AC1515" s="26">
        <v>487.24</v>
      </c>
      <c r="AD1515" s="76">
        <f t="shared" si="332"/>
        <v>45673.7604166667</v>
      </c>
      <c r="AE1515" s="27">
        <f t="shared" si="333"/>
        <v>1525</v>
      </c>
      <c r="AF1515" s="27">
        <f t="shared" si="334"/>
        <v>314.860000000001</v>
      </c>
      <c r="AG1515" s="27">
        <f t="shared" si="335"/>
        <v>738.700000000001</v>
      </c>
      <c r="AH1515" s="27">
        <f t="shared" si="336"/>
        <v>202.599999999999</v>
      </c>
      <c r="AI1515" s="27">
        <f t="shared" si="337"/>
        <v>318.08</v>
      </c>
      <c r="AJ1515" s="27">
        <f t="shared" si="338"/>
        <v>-49.24</v>
      </c>
      <c r="AK1515" s="26">
        <f>INDEX(检修、备用和必开!I:I,MATCH(统调负荷!$C1515,检修、备用和必开!$A:$A,0))</f>
        <v>6855.33927893739</v>
      </c>
    </row>
    <row r="1516" ht="13.8" spans="1:37">
      <c r="A1516" s="26">
        <f t="shared" si="326"/>
        <v>4</v>
      </c>
      <c r="B1516" s="26">
        <f t="shared" si="327"/>
        <v>18</v>
      </c>
      <c r="C1516" t="s">
        <v>37</v>
      </c>
      <c r="D1516" s="75">
        <v>0.770833333333333</v>
      </c>
      <c r="E1516" s="26">
        <v>101480</v>
      </c>
      <c r="F1516" s="26">
        <v>57716.9</v>
      </c>
      <c r="G1516" s="26">
        <v>16365</v>
      </c>
      <c r="H1516" s="26">
        <v>22473</v>
      </c>
      <c r="I1516" s="26">
        <v>6332</v>
      </c>
      <c r="J1516" s="26">
        <v>-1406.9</v>
      </c>
      <c r="K1516" s="26">
        <f t="shared" si="339"/>
        <v>52208.44</v>
      </c>
      <c r="L1516" s="27">
        <f t="shared" si="328"/>
        <v>1.30242926239512</v>
      </c>
      <c r="M1516" s="75">
        <v>0.770833333333333</v>
      </c>
      <c r="N1516" s="26">
        <v>102994</v>
      </c>
      <c r="O1516" s="26">
        <v>57548.69</v>
      </c>
      <c r="P1516" s="26">
        <v>17311.8</v>
      </c>
      <c r="Q1516" s="26">
        <v>22714.1</v>
      </c>
      <c r="R1516" s="26">
        <v>6743.44</v>
      </c>
      <c r="S1516" s="26">
        <v>-1324.03</v>
      </c>
      <c r="T1516" s="26">
        <f t="shared" si="329"/>
        <v>52040.23</v>
      </c>
      <c r="U1516" s="27">
        <f t="shared" si="330"/>
        <v>1.10871588122203</v>
      </c>
      <c r="V1516" s="26">
        <f>INDEX(检修、备用和必开!B:B,MATCH(统调负荷!$C1516,检修、备用和必开!$A:$A,0))</f>
        <v>26174.6</v>
      </c>
      <c r="W1516" s="26">
        <f>INDEX(检修、备用和必开!C:C,MATCH(统调负荷!$C1516,检修、备用和必开!$A:$A,0))</f>
        <v>0</v>
      </c>
      <c r="X1516" s="26">
        <f>INDEX(检修、备用和必开!D:D,MATCH(统调负荷!$C1516,检修、备用和必开!$A:$A,0))</f>
        <v>9290</v>
      </c>
      <c r="Y1516" s="26">
        <f>INDEX(检修、备用和必开!E:E,MATCH(统调负荷!$C1516,检修、备用和必开!$A:$A,0))</f>
        <v>5508.46</v>
      </c>
      <c r="Z1516" s="26">
        <f>INDEX(检修、备用和必开!F:F,MATCH(统调负荷!$C1516,检修、备用和必开!$A:$A,0))</f>
        <v>320</v>
      </c>
      <c r="AA1516" s="26">
        <f t="shared" si="331"/>
        <v>67997.8</v>
      </c>
      <c r="AB1516" s="26">
        <v>421.06</v>
      </c>
      <c r="AC1516" s="26">
        <v>482.54</v>
      </c>
      <c r="AD1516" s="76">
        <f t="shared" si="332"/>
        <v>45673.7708333333</v>
      </c>
      <c r="AE1516" s="27">
        <f t="shared" si="333"/>
        <v>1514</v>
      </c>
      <c r="AF1516" s="27">
        <f t="shared" si="334"/>
        <v>-168.209999999999</v>
      </c>
      <c r="AG1516" s="27">
        <f t="shared" si="335"/>
        <v>946.799999999999</v>
      </c>
      <c r="AH1516" s="27">
        <f t="shared" si="336"/>
        <v>241.099999999999</v>
      </c>
      <c r="AI1516" s="27">
        <f t="shared" si="337"/>
        <v>411.44</v>
      </c>
      <c r="AJ1516" s="27">
        <f t="shared" si="338"/>
        <v>82.8700000000001</v>
      </c>
      <c r="AK1516" s="26">
        <f>INDEX(检修、备用和必开!I:I,MATCH(统调负荷!$C1516,检修、备用和必开!$A:$A,0))</f>
        <v>6855.33927893739</v>
      </c>
    </row>
    <row r="1517" ht="13.8" spans="1:37">
      <c r="A1517" s="26">
        <f t="shared" si="326"/>
        <v>4</v>
      </c>
      <c r="B1517" s="26">
        <f t="shared" si="327"/>
        <v>18</v>
      </c>
      <c r="C1517" t="s">
        <v>37</v>
      </c>
      <c r="D1517" s="75">
        <v>0.78125</v>
      </c>
      <c r="E1517" s="26">
        <v>102425</v>
      </c>
      <c r="F1517" s="26">
        <v>58506</v>
      </c>
      <c r="G1517" s="26">
        <v>16365</v>
      </c>
      <c r="H1517" s="26">
        <v>22788.9</v>
      </c>
      <c r="I1517" s="26">
        <v>6172</v>
      </c>
      <c r="J1517" s="26">
        <v>-1406.9</v>
      </c>
      <c r="K1517" s="26">
        <f t="shared" si="339"/>
        <v>52997.54</v>
      </c>
      <c r="L1517" s="27">
        <f t="shared" si="328"/>
        <v>1.28303691076982</v>
      </c>
      <c r="M1517" s="75">
        <v>0.78125</v>
      </c>
      <c r="N1517" s="26">
        <v>103466</v>
      </c>
      <c r="O1517" s="26">
        <v>57805.57</v>
      </c>
      <c r="P1517" s="26">
        <v>17167.9</v>
      </c>
      <c r="Q1517" s="26">
        <v>22996.7</v>
      </c>
      <c r="R1517" s="26">
        <v>6811.86</v>
      </c>
      <c r="S1517" s="26">
        <v>-1316.03</v>
      </c>
      <c r="T1517" s="26">
        <f t="shared" si="329"/>
        <v>52297.11</v>
      </c>
      <c r="U1517" s="27">
        <f t="shared" si="330"/>
        <v>1.10409142432564</v>
      </c>
      <c r="V1517" s="26">
        <f>INDEX(检修、备用和必开!B:B,MATCH(统调负荷!$C1517,检修、备用和必开!$A:$A,0))</f>
        <v>26174.6</v>
      </c>
      <c r="W1517" s="26">
        <f>INDEX(检修、备用和必开!C:C,MATCH(统调负荷!$C1517,检修、备用和必开!$A:$A,0))</f>
        <v>0</v>
      </c>
      <c r="X1517" s="26">
        <f>INDEX(检修、备用和必开!D:D,MATCH(统调负荷!$C1517,检修、备用和必开!$A:$A,0))</f>
        <v>9290</v>
      </c>
      <c r="Y1517" s="26">
        <f>INDEX(检修、备用和必开!E:E,MATCH(统调负荷!$C1517,检修、备用和必开!$A:$A,0))</f>
        <v>5508.46</v>
      </c>
      <c r="Z1517" s="26">
        <f>INDEX(检修、备用和必开!F:F,MATCH(统调负荷!$C1517,检修、备用和必开!$A:$A,0))</f>
        <v>320</v>
      </c>
      <c r="AA1517" s="26">
        <f t="shared" si="331"/>
        <v>67997.8</v>
      </c>
      <c r="AB1517" s="26">
        <v>424.53</v>
      </c>
      <c r="AC1517" s="26">
        <v>439.99</v>
      </c>
      <c r="AD1517" s="76">
        <f t="shared" si="332"/>
        <v>45673.78125</v>
      </c>
      <c r="AE1517" s="27">
        <f t="shared" si="333"/>
        <v>1041</v>
      </c>
      <c r="AF1517" s="27">
        <f t="shared" si="334"/>
        <v>-700.43</v>
      </c>
      <c r="AG1517" s="27">
        <f t="shared" si="335"/>
        <v>802.900000000001</v>
      </c>
      <c r="AH1517" s="27">
        <f t="shared" si="336"/>
        <v>207.799999999999</v>
      </c>
      <c r="AI1517" s="27">
        <f t="shared" si="337"/>
        <v>639.86</v>
      </c>
      <c r="AJ1517" s="27">
        <f t="shared" si="338"/>
        <v>90.8700000000001</v>
      </c>
      <c r="AK1517" s="26">
        <f>INDEX(检修、备用和必开!I:I,MATCH(统调负荷!$C1517,检修、备用和必开!$A:$A,0))</f>
        <v>6855.33927893739</v>
      </c>
    </row>
    <row r="1518" ht="13.8" spans="1:37">
      <c r="A1518" s="26">
        <f t="shared" si="326"/>
        <v>4</v>
      </c>
      <c r="B1518" s="26">
        <f t="shared" si="327"/>
        <v>19</v>
      </c>
      <c r="C1518" t="s">
        <v>37</v>
      </c>
      <c r="D1518" s="75">
        <v>0.791666666666667</v>
      </c>
      <c r="E1518" s="26">
        <v>102270</v>
      </c>
      <c r="F1518" s="26">
        <v>58068.6</v>
      </c>
      <c r="G1518" s="26">
        <v>16480</v>
      </c>
      <c r="H1518" s="26">
        <v>22909.3</v>
      </c>
      <c r="I1518" s="26">
        <v>6219</v>
      </c>
      <c r="J1518" s="26">
        <v>-1406.9</v>
      </c>
      <c r="K1518" s="26">
        <f t="shared" si="339"/>
        <v>52560.14</v>
      </c>
      <c r="L1518" s="27">
        <f t="shared" si="328"/>
        <v>1.29371421004586</v>
      </c>
      <c r="M1518" s="75">
        <v>0.791666666666667</v>
      </c>
      <c r="N1518" s="26">
        <v>103327</v>
      </c>
      <c r="O1518" s="26">
        <v>57421.48</v>
      </c>
      <c r="P1518" s="26">
        <v>17261.8</v>
      </c>
      <c r="Q1518" s="26">
        <v>23165.1</v>
      </c>
      <c r="R1518" s="26">
        <v>6851.14</v>
      </c>
      <c r="S1518" s="26">
        <v>-1372.52</v>
      </c>
      <c r="T1518" s="26">
        <f t="shared" si="329"/>
        <v>51913.02</v>
      </c>
      <c r="U1518" s="27">
        <f t="shared" si="330"/>
        <v>1.11102033853885</v>
      </c>
      <c r="V1518" s="26">
        <f>INDEX(检修、备用和必开!B:B,MATCH(统调负荷!$C1518,检修、备用和必开!$A:$A,0))</f>
        <v>26174.6</v>
      </c>
      <c r="W1518" s="26">
        <f>INDEX(检修、备用和必开!C:C,MATCH(统调负荷!$C1518,检修、备用和必开!$A:$A,0))</f>
        <v>0</v>
      </c>
      <c r="X1518" s="26">
        <f>INDEX(检修、备用和必开!D:D,MATCH(统调负荷!$C1518,检修、备用和必开!$A:$A,0))</f>
        <v>9290</v>
      </c>
      <c r="Y1518" s="26">
        <f>INDEX(检修、备用和必开!E:E,MATCH(统调负荷!$C1518,检修、备用和必开!$A:$A,0))</f>
        <v>5508.46</v>
      </c>
      <c r="Z1518" s="26">
        <f>INDEX(检修、备用和必开!F:F,MATCH(统调负荷!$C1518,检修、备用和必开!$A:$A,0))</f>
        <v>320</v>
      </c>
      <c r="AA1518" s="26">
        <f t="shared" si="331"/>
        <v>67997.8</v>
      </c>
      <c r="AB1518" s="26">
        <v>406.76</v>
      </c>
      <c r="AC1518" s="26">
        <v>408.31</v>
      </c>
      <c r="AD1518" s="76">
        <f t="shared" si="332"/>
        <v>45673.7916666667</v>
      </c>
      <c r="AE1518" s="27">
        <f t="shared" si="333"/>
        <v>1057</v>
      </c>
      <c r="AF1518" s="27">
        <f t="shared" si="334"/>
        <v>-647.119999999995</v>
      </c>
      <c r="AG1518" s="27">
        <f t="shared" si="335"/>
        <v>781.799999999999</v>
      </c>
      <c r="AH1518" s="27">
        <f t="shared" si="336"/>
        <v>255.799999999999</v>
      </c>
      <c r="AI1518" s="27">
        <f t="shared" si="337"/>
        <v>632.14</v>
      </c>
      <c r="AJ1518" s="27">
        <f t="shared" si="338"/>
        <v>34.3800000000001</v>
      </c>
      <c r="AK1518" s="26">
        <f>INDEX(检修、备用和必开!I:I,MATCH(统调负荷!$C1518,检修、备用和必开!$A:$A,0))</f>
        <v>6855.33927893739</v>
      </c>
    </row>
    <row r="1519" ht="13.8" spans="1:37">
      <c r="A1519" s="26">
        <f t="shared" si="326"/>
        <v>4</v>
      </c>
      <c r="B1519" s="26">
        <f t="shared" si="327"/>
        <v>19</v>
      </c>
      <c r="C1519" t="s">
        <v>37</v>
      </c>
      <c r="D1519" s="75">
        <v>0.802083333333333</v>
      </c>
      <c r="E1519" s="26">
        <v>103990</v>
      </c>
      <c r="F1519" s="26">
        <v>59683.4</v>
      </c>
      <c r="G1519" s="26">
        <v>16480</v>
      </c>
      <c r="H1519" s="26">
        <v>22968.7</v>
      </c>
      <c r="I1519" s="26">
        <v>6265</v>
      </c>
      <c r="J1519" s="26">
        <v>-1407.1</v>
      </c>
      <c r="K1519" s="26">
        <f t="shared" si="339"/>
        <v>54174.94</v>
      </c>
      <c r="L1519" s="27">
        <f t="shared" si="328"/>
        <v>1.25515228997023</v>
      </c>
      <c r="M1519" s="75">
        <v>0.802083333333333</v>
      </c>
      <c r="N1519" s="26">
        <v>104650</v>
      </c>
      <c r="O1519" s="26">
        <v>58086.34</v>
      </c>
      <c r="P1519" s="26">
        <v>17723.4</v>
      </c>
      <c r="Q1519" s="26">
        <v>23327.9</v>
      </c>
      <c r="R1519" s="26">
        <v>6917.84</v>
      </c>
      <c r="S1519" s="26">
        <v>-1405.48</v>
      </c>
      <c r="T1519" s="26">
        <f t="shared" si="329"/>
        <v>52577.88</v>
      </c>
      <c r="U1519" s="27">
        <f t="shared" si="330"/>
        <v>1.0990808154409</v>
      </c>
      <c r="V1519" s="26">
        <f>INDEX(检修、备用和必开!B:B,MATCH(统调负荷!$C1519,检修、备用和必开!$A:$A,0))</f>
        <v>26174.6</v>
      </c>
      <c r="W1519" s="26">
        <f>INDEX(检修、备用和必开!C:C,MATCH(统调负荷!$C1519,检修、备用和必开!$A:$A,0))</f>
        <v>0</v>
      </c>
      <c r="X1519" s="26">
        <f>INDEX(检修、备用和必开!D:D,MATCH(统调负荷!$C1519,检修、备用和必开!$A:$A,0))</f>
        <v>9290</v>
      </c>
      <c r="Y1519" s="26">
        <f>INDEX(检修、备用和必开!E:E,MATCH(统调负荷!$C1519,检修、备用和必开!$A:$A,0))</f>
        <v>5508.46</v>
      </c>
      <c r="Z1519" s="26">
        <f>INDEX(检修、备用和必开!F:F,MATCH(统调负荷!$C1519,检修、备用和必开!$A:$A,0))</f>
        <v>320</v>
      </c>
      <c r="AA1519" s="26">
        <f t="shared" si="331"/>
        <v>67997.8</v>
      </c>
      <c r="AB1519" s="26">
        <v>446.26</v>
      </c>
      <c r="AC1519" s="26">
        <v>435.9</v>
      </c>
      <c r="AD1519" s="76">
        <f t="shared" si="332"/>
        <v>45673.8020833333</v>
      </c>
      <c r="AE1519" s="27">
        <f t="shared" si="333"/>
        <v>660</v>
      </c>
      <c r="AF1519" s="27">
        <f t="shared" si="334"/>
        <v>-1597.06</v>
      </c>
      <c r="AG1519" s="27">
        <f t="shared" si="335"/>
        <v>1243.4</v>
      </c>
      <c r="AH1519" s="27">
        <f t="shared" si="336"/>
        <v>359.200000000001</v>
      </c>
      <c r="AI1519" s="27">
        <f t="shared" si="337"/>
        <v>652.84</v>
      </c>
      <c r="AJ1519" s="27">
        <f t="shared" si="338"/>
        <v>1.61999999999989</v>
      </c>
      <c r="AK1519" s="26">
        <f>INDEX(检修、备用和必开!I:I,MATCH(统调负荷!$C1519,检修、备用和必开!$A:$A,0))</f>
        <v>6855.33927893739</v>
      </c>
    </row>
    <row r="1520" ht="13.8" spans="1:37">
      <c r="A1520" s="26">
        <f t="shared" si="326"/>
        <v>4</v>
      </c>
      <c r="B1520" s="26">
        <f t="shared" si="327"/>
        <v>19</v>
      </c>
      <c r="C1520" t="s">
        <v>37</v>
      </c>
      <c r="D1520" s="75">
        <v>0.8125</v>
      </c>
      <c r="E1520" s="26">
        <v>104000</v>
      </c>
      <c r="F1520" s="26">
        <v>59643</v>
      </c>
      <c r="G1520" s="26">
        <v>16472</v>
      </c>
      <c r="H1520" s="26">
        <v>22962.9</v>
      </c>
      <c r="I1520" s="26">
        <v>6329</v>
      </c>
      <c r="J1520" s="26">
        <v>-1406.9</v>
      </c>
      <c r="K1520" s="26">
        <f t="shared" si="339"/>
        <v>54134.54</v>
      </c>
      <c r="L1520" s="27">
        <f t="shared" si="328"/>
        <v>1.25608899604578</v>
      </c>
      <c r="M1520" s="75">
        <v>0.8125</v>
      </c>
      <c r="N1520" s="26">
        <v>104568</v>
      </c>
      <c r="O1520" s="26">
        <v>57878.65</v>
      </c>
      <c r="P1520" s="26">
        <v>17667.8</v>
      </c>
      <c r="Q1520" s="26">
        <v>23369.5</v>
      </c>
      <c r="R1520" s="26">
        <v>6970.78</v>
      </c>
      <c r="S1520" s="26">
        <v>-1318.73</v>
      </c>
      <c r="T1520" s="26">
        <f t="shared" si="329"/>
        <v>52370.19</v>
      </c>
      <c r="U1520" s="27">
        <f t="shared" si="330"/>
        <v>1.10278284903112</v>
      </c>
      <c r="V1520" s="26">
        <f>INDEX(检修、备用和必开!B:B,MATCH(统调负荷!$C1520,检修、备用和必开!$A:$A,0))</f>
        <v>26174.6</v>
      </c>
      <c r="W1520" s="26">
        <f>INDEX(检修、备用和必开!C:C,MATCH(统调负荷!$C1520,检修、备用和必开!$A:$A,0))</f>
        <v>0</v>
      </c>
      <c r="X1520" s="26">
        <f>INDEX(检修、备用和必开!D:D,MATCH(统调负荷!$C1520,检修、备用和必开!$A:$A,0))</f>
        <v>9290</v>
      </c>
      <c r="Y1520" s="26">
        <f>INDEX(检修、备用和必开!E:E,MATCH(统调负荷!$C1520,检修、备用和必开!$A:$A,0))</f>
        <v>5508.46</v>
      </c>
      <c r="Z1520" s="26">
        <f>INDEX(检修、备用和必开!F:F,MATCH(统调负荷!$C1520,检修、备用和必开!$A:$A,0))</f>
        <v>320</v>
      </c>
      <c r="AA1520" s="26">
        <f t="shared" si="331"/>
        <v>67997.8</v>
      </c>
      <c r="AB1520" s="26">
        <v>441.52</v>
      </c>
      <c r="AC1520" s="26">
        <v>416.79</v>
      </c>
      <c r="AD1520" s="76">
        <f t="shared" si="332"/>
        <v>45673.8125</v>
      </c>
      <c r="AE1520" s="27">
        <f t="shared" si="333"/>
        <v>568</v>
      </c>
      <c r="AF1520" s="27">
        <f t="shared" si="334"/>
        <v>-1764.35</v>
      </c>
      <c r="AG1520" s="27">
        <f t="shared" si="335"/>
        <v>1195.8</v>
      </c>
      <c r="AH1520" s="27">
        <f t="shared" si="336"/>
        <v>406.599999999999</v>
      </c>
      <c r="AI1520" s="27">
        <f t="shared" si="337"/>
        <v>641.78</v>
      </c>
      <c r="AJ1520" s="27">
        <f t="shared" si="338"/>
        <v>88.1700000000001</v>
      </c>
      <c r="AK1520" s="26">
        <f>INDEX(检修、备用和必开!I:I,MATCH(统调负荷!$C1520,检修、备用和必开!$A:$A,0))</f>
        <v>6855.33927893739</v>
      </c>
    </row>
    <row r="1521" ht="13.8" spans="1:37">
      <c r="A1521" s="26">
        <f t="shared" si="326"/>
        <v>4</v>
      </c>
      <c r="B1521" s="26">
        <f t="shared" si="327"/>
        <v>19</v>
      </c>
      <c r="C1521" t="s">
        <v>37</v>
      </c>
      <c r="D1521" s="75">
        <v>0.822916666666667</v>
      </c>
      <c r="E1521" s="26">
        <v>103345</v>
      </c>
      <c r="F1521" s="26">
        <v>58915.3</v>
      </c>
      <c r="G1521" s="26">
        <v>16472</v>
      </c>
      <c r="H1521" s="26">
        <v>23001.4</v>
      </c>
      <c r="I1521" s="26">
        <v>6363</v>
      </c>
      <c r="J1521" s="26">
        <v>-1406.7</v>
      </c>
      <c r="K1521" s="26">
        <f t="shared" si="339"/>
        <v>53406.84</v>
      </c>
      <c r="L1521" s="27">
        <f t="shared" si="328"/>
        <v>1.27320395664675</v>
      </c>
      <c r="M1521" s="75">
        <v>0.822916666666667</v>
      </c>
      <c r="N1521" s="26">
        <v>104190</v>
      </c>
      <c r="O1521" s="26">
        <v>57471.98</v>
      </c>
      <c r="P1521" s="26">
        <v>17615.5</v>
      </c>
      <c r="Q1521" s="26">
        <v>23496.1</v>
      </c>
      <c r="R1521" s="26">
        <v>6978.78</v>
      </c>
      <c r="S1521" s="26">
        <v>-1372.36</v>
      </c>
      <c r="T1521" s="26">
        <f t="shared" si="329"/>
        <v>51963.52</v>
      </c>
      <c r="U1521" s="27">
        <f t="shared" si="330"/>
        <v>1.11010436624703</v>
      </c>
      <c r="V1521" s="26">
        <f>INDEX(检修、备用和必开!B:B,MATCH(统调负荷!$C1521,检修、备用和必开!$A:$A,0))</f>
        <v>26174.6</v>
      </c>
      <c r="W1521" s="26">
        <f>INDEX(检修、备用和必开!C:C,MATCH(统调负荷!$C1521,检修、备用和必开!$A:$A,0))</f>
        <v>0</v>
      </c>
      <c r="X1521" s="26">
        <f>INDEX(检修、备用和必开!D:D,MATCH(统调负荷!$C1521,检修、备用和必开!$A:$A,0))</f>
        <v>9290</v>
      </c>
      <c r="Y1521" s="26">
        <f>INDEX(检修、备用和必开!E:E,MATCH(统调负荷!$C1521,检修、备用和必开!$A:$A,0))</f>
        <v>5508.46</v>
      </c>
      <c r="Z1521" s="26">
        <f>INDEX(检修、备用和必开!F:F,MATCH(统调负荷!$C1521,检修、备用和必开!$A:$A,0))</f>
        <v>320</v>
      </c>
      <c r="AA1521" s="26">
        <f t="shared" si="331"/>
        <v>67997.8</v>
      </c>
      <c r="AB1521" s="26">
        <v>415.86</v>
      </c>
      <c r="AC1521" s="26">
        <v>386.55</v>
      </c>
      <c r="AD1521" s="76">
        <f t="shared" si="332"/>
        <v>45673.8229166667</v>
      </c>
      <c r="AE1521" s="27">
        <f t="shared" si="333"/>
        <v>845</v>
      </c>
      <c r="AF1521" s="27">
        <f t="shared" si="334"/>
        <v>-1443.32</v>
      </c>
      <c r="AG1521" s="27">
        <f t="shared" si="335"/>
        <v>1143.5</v>
      </c>
      <c r="AH1521" s="27">
        <f t="shared" si="336"/>
        <v>494.699999999997</v>
      </c>
      <c r="AI1521" s="27">
        <f t="shared" si="337"/>
        <v>615.78</v>
      </c>
      <c r="AJ1521" s="27">
        <f t="shared" si="338"/>
        <v>34.3400000000001</v>
      </c>
      <c r="AK1521" s="26">
        <f>INDEX(检修、备用和必开!I:I,MATCH(统调负荷!$C1521,检修、备用和必开!$A:$A,0))</f>
        <v>6855.33927893739</v>
      </c>
    </row>
    <row r="1522" ht="13.8" spans="1:37">
      <c r="A1522" s="26">
        <f t="shared" si="326"/>
        <v>4</v>
      </c>
      <c r="B1522" s="26">
        <f t="shared" si="327"/>
        <v>20</v>
      </c>
      <c r="C1522" t="s">
        <v>37</v>
      </c>
      <c r="D1522" s="75">
        <v>0.833333333333333</v>
      </c>
      <c r="E1522" s="26">
        <v>102545</v>
      </c>
      <c r="F1522" s="26">
        <v>57990.1</v>
      </c>
      <c r="G1522" s="26">
        <v>16588</v>
      </c>
      <c r="H1522" s="26">
        <v>22971</v>
      </c>
      <c r="I1522" s="26">
        <v>6403</v>
      </c>
      <c r="J1522" s="26">
        <v>-1407.1</v>
      </c>
      <c r="K1522" s="26">
        <f t="shared" si="339"/>
        <v>52481.64</v>
      </c>
      <c r="L1522" s="27">
        <f t="shared" si="328"/>
        <v>1.29564929754482</v>
      </c>
      <c r="M1522" s="75">
        <v>0.833333333333333</v>
      </c>
      <c r="N1522" s="26">
        <v>103105</v>
      </c>
      <c r="O1522" s="26">
        <v>56295.75</v>
      </c>
      <c r="P1522" s="26">
        <v>17755.8</v>
      </c>
      <c r="Q1522" s="26">
        <v>23494.2</v>
      </c>
      <c r="R1522" s="26">
        <v>6978.67</v>
      </c>
      <c r="S1522" s="26">
        <v>-1419.42</v>
      </c>
      <c r="T1522" s="26">
        <f t="shared" si="329"/>
        <v>50787.29</v>
      </c>
      <c r="U1522" s="27">
        <f t="shared" si="330"/>
        <v>1.13183866982016</v>
      </c>
      <c r="V1522" s="26">
        <f>INDEX(检修、备用和必开!B:B,MATCH(统调负荷!$C1522,检修、备用和必开!$A:$A,0))</f>
        <v>26174.6</v>
      </c>
      <c r="W1522" s="26">
        <f>INDEX(检修、备用和必开!C:C,MATCH(统调负荷!$C1522,检修、备用和必开!$A:$A,0))</f>
        <v>0</v>
      </c>
      <c r="X1522" s="26">
        <f>INDEX(检修、备用和必开!D:D,MATCH(统调负荷!$C1522,检修、备用和必开!$A:$A,0))</f>
        <v>9290</v>
      </c>
      <c r="Y1522" s="26">
        <f>INDEX(检修、备用和必开!E:E,MATCH(统调负荷!$C1522,检修、备用和必开!$A:$A,0))</f>
        <v>5508.46</v>
      </c>
      <c r="Z1522" s="26">
        <f>INDEX(检修、备用和必开!F:F,MATCH(统调负荷!$C1522,检修、备用和必开!$A:$A,0))</f>
        <v>320</v>
      </c>
      <c r="AA1522" s="26">
        <f t="shared" si="331"/>
        <v>67997.8</v>
      </c>
      <c r="AB1522" s="26">
        <v>397.06</v>
      </c>
      <c r="AC1522" s="26">
        <v>378.36</v>
      </c>
      <c r="AD1522" s="76">
        <f t="shared" si="332"/>
        <v>45673.8333333333</v>
      </c>
      <c r="AE1522" s="27">
        <f t="shared" si="333"/>
        <v>560</v>
      </c>
      <c r="AF1522" s="27">
        <f t="shared" si="334"/>
        <v>-1694.35</v>
      </c>
      <c r="AG1522" s="27">
        <f t="shared" si="335"/>
        <v>1167.8</v>
      </c>
      <c r="AH1522" s="27">
        <f t="shared" si="336"/>
        <v>523.200000000001</v>
      </c>
      <c r="AI1522" s="27">
        <f t="shared" si="337"/>
        <v>575.67</v>
      </c>
      <c r="AJ1522" s="27">
        <f t="shared" si="338"/>
        <v>-12.3200000000002</v>
      </c>
      <c r="AK1522" s="26">
        <f>INDEX(检修、备用和必开!I:I,MATCH(统调负荷!$C1522,检修、备用和必开!$A:$A,0))</f>
        <v>6855.33927893739</v>
      </c>
    </row>
    <row r="1523" ht="13.8" spans="1:37">
      <c r="A1523" s="26">
        <f t="shared" si="326"/>
        <v>4</v>
      </c>
      <c r="B1523" s="26">
        <f t="shared" si="327"/>
        <v>20</v>
      </c>
      <c r="C1523" t="s">
        <v>37</v>
      </c>
      <c r="D1523" s="75">
        <v>0.84375</v>
      </c>
      <c r="E1523" s="26">
        <v>102440</v>
      </c>
      <c r="F1523" s="26">
        <v>58044</v>
      </c>
      <c r="G1523" s="26">
        <v>16588</v>
      </c>
      <c r="H1523" s="26">
        <v>23006.1</v>
      </c>
      <c r="I1523" s="26">
        <v>6209</v>
      </c>
      <c r="J1523" s="26">
        <v>-1407.1</v>
      </c>
      <c r="K1523" s="26">
        <f t="shared" si="339"/>
        <v>52535.54</v>
      </c>
      <c r="L1523" s="27">
        <f t="shared" si="328"/>
        <v>1.29431999747219</v>
      </c>
      <c r="M1523" s="75">
        <v>0.84375</v>
      </c>
      <c r="N1523" s="26">
        <v>103064</v>
      </c>
      <c r="O1523" s="26">
        <v>56154.85</v>
      </c>
      <c r="P1523" s="26">
        <v>17733.7</v>
      </c>
      <c r="Q1523" s="26">
        <v>23667.8</v>
      </c>
      <c r="R1523" s="26">
        <v>6934.59</v>
      </c>
      <c r="S1523" s="26">
        <v>-1426.94</v>
      </c>
      <c r="T1523" s="26">
        <f t="shared" si="329"/>
        <v>50646.39</v>
      </c>
      <c r="U1523" s="27">
        <f t="shared" si="330"/>
        <v>1.13449942514055</v>
      </c>
      <c r="V1523" s="26">
        <f>INDEX(检修、备用和必开!B:B,MATCH(统调负荷!$C1523,检修、备用和必开!$A:$A,0))</f>
        <v>26174.6</v>
      </c>
      <c r="W1523" s="26">
        <f>INDEX(检修、备用和必开!C:C,MATCH(统调负荷!$C1523,检修、备用和必开!$A:$A,0))</f>
        <v>0</v>
      </c>
      <c r="X1523" s="26">
        <f>INDEX(检修、备用和必开!D:D,MATCH(统调负荷!$C1523,检修、备用和必开!$A:$A,0))</f>
        <v>9290</v>
      </c>
      <c r="Y1523" s="26">
        <f>INDEX(检修、备用和必开!E:E,MATCH(统调负荷!$C1523,检修、备用和必开!$A:$A,0))</f>
        <v>5508.46</v>
      </c>
      <c r="Z1523" s="26">
        <f>INDEX(检修、备用和必开!F:F,MATCH(统调负荷!$C1523,检修、备用和必开!$A:$A,0))</f>
        <v>320</v>
      </c>
      <c r="AA1523" s="26">
        <f t="shared" si="331"/>
        <v>67997.8</v>
      </c>
      <c r="AB1523" s="26">
        <v>406.11</v>
      </c>
      <c r="AC1523" s="26">
        <v>377.62</v>
      </c>
      <c r="AD1523" s="76">
        <f t="shared" si="332"/>
        <v>45673.84375</v>
      </c>
      <c r="AE1523" s="27">
        <f t="shared" si="333"/>
        <v>624</v>
      </c>
      <c r="AF1523" s="27">
        <f t="shared" si="334"/>
        <v>-1889.15</v>
      </c>
      <c r="AG1523" s="27">
        <f t="shared" si="335"/>
        <v>1145.7</v>
      </c>
      <c r="AH1523" s="27">
        <f t="shared" si="336"/>
        <v>661.700000000001</v>
      </c>
      <c r="AI1523" s="27">
        <f t="shared" si="337"/>
        <v>725.59</v>
      </c>
      <c r="AJ1523" s="27">
        <f t="shared" si="338"/>
        <v>-19.8400000000001</v>
      </c>
      <c r="AK1523" s="26">
        <f>INDEX(检修、备用和必开!I:I,MATCH(统调负荷!$C1523,检修、备用和必开!$A:$A,0))</f>
        <v>6855.33927893739</v>
      </c>
    </row>
    <row r="1524" ht="13.8" spans="1:37">
      <c r="A1524" s="26">
        <f t="shared" si="326"/>
        <v>4</v>
      </c>
      <c r="B1524" s="26">
        <f t="shared" si="327"/>
        <v>20</v>
      </c>
      <c r="C1524" t="s">
        <v>37</v>
      </c>
      <c r="D1524" s="75">
        <v>0.854166666666667</v>
      </c>
      <c r="E1524" s="26">
        <v>102290</v>
      </c>
      <c r="F1524" s="26">
        <v>58058.59</v>
      </c>
      <c r="G1524" s="26">
        <v>16406</v>
      </c>
      <c r="H1524" s="26">
        <v>23004.3</v>
      </c>
      <c r="I1524" s="26">
        <v>6228</v>
      </c>
      <c r="J1524" s="26">
        <v>-1406.89</v>
      </c>
      <c r="K1524" s="26">
        <f t="shared" si="339"/>
        <v>52550.13</v>
      </c>
      <c r="L1524" s="27">
        <f t="shared" si="328"/>
        <v>1.29396064291373</v>
      </c>
      <c r="M1524" s="75">
        <v>0.854166666666667</v>
      </c>
      <c r="N1524" s="26">
        <v>102646</v>
      </c>
      <c r="O1524" s="26">
        <v>56522.64</v>
      </c>
      <c r="P1524" s="26">
        <v>17231.7</v>
      </c>
      <c r="Q1524" s="26">
        <v>23378.8</v>
      </c>
      <c r="R1524" s="26">
        <v>6910.98</v>
      </c>
      <c r="S1524" s="26">
        <v>-1398.12</v>
      </c>
      <c r="T1524" s="26">
        <f t="shared" si="329"/>
        <v>51014.18</v>
      </c>
      <c r="U1524" s="27">
        <f t="shared" si="330"/>
        <v>1.12758021085769</v>
      </c>
      <c r="V1524" s="26">
        <f>INDEX(检修、备用和必开!B:B,MATCH(统调负荷!$C1524,检修、备用和必开!$A:$A,0))</f>
        <v>26174.6</v>
      </c>
      <c r="W1524" s="26">
        <f>INDEX(检修、备用和必开!C:C,MATCH(统调负荷!$C1524,检修、备用和必开!$A:$A,0))</f>
        <v>0</v>
      </c>
      <c r="X1524" s="26">
        <f>INDEX(检修、备用和必开!D:D,MATCH(统调负荷!$C1524,检修、备用和必开!$A:$A,0))</f>
        <v>9290</v>
      </c>
      <c r="Y1524" s="26">
        <f>INDEX(检修、备用和必开!E:E,MATCH(统调负荷!$C1524,检修、备用和必开!$A:$A,0))</f>
        <v>5508.46</v>
      </c>
      <c r="Z1524" s="26">
        <f>INDEX(检修、备用和必开!F:F,MATCH(统调负荷!$C1524,检修、备用和必开!$A:$A,0))</f>
        <v>320</v>
      </c>
      <c r="AA1524" s="26">
        <f t="shared" si="331"/>
        <v>67997.8</v>
      </c>
      <c r="AB1524" s="26">
        <v>406.22</v>
      </c>
      <c r="AC1524" s="26">
        <v>408.99</v>
      </c>
      <c r="AD1524" s="76">
        <f t="shared" si="332"/>
        <v>45673.8541666667</v>
      </c>
      <c r="AE1524" s="27">
        <f t="shared" si="333"/>
        <v>356</v>
      </c>
      <c r="AF1524" s="27">
        <f t="shared" si="334"/>
        <v>-1535.95</v>
      </c>
      <c r="AG1524" s="27">
        <f t="shared" si="335"/>
        <v>825.700000000001</v>
      </c>
      <c r="AH1524" s="27">
        <f t="shared" si="336"/>
        <v>374.5</v>
      </c>
      <c r="AI1524" s="27">
        <f t="shared" si="337"/>
        <v>682.98</v>
      </c>
      <c r="AJ1524" s="27">
        <f t="shared" si="338"/>
        <v>8.77000000000021</v>
      </c>
      <c r="AK1524" s="26">
        <f>INDEX(检修、备用和必开!I:I,MATCH(统调负荷!$C1524,检修、备用和必开!$A:$A,0))</f>
        <v>6855.33927893739</v>
      </c>
    </row>
    <row r="1525" ht="13.8" spans="1:37">
      <c r="A1525" s="26">
        <f t="shared" si="326"/>
        <v>4</v>
      </c>
      <c r="B1525" s="26">
        <f t="shared" si="327"/>
        <v>20</v>
      </c>
      <c r="C1525" t="s">
        <v>37</v>
      </c>
      <c r="D1525" s="75">
        <v>0.864583333333333</v>
      </c>
      <c r="E1525" s="26">
        <v>101655</v>
      </c>
      <c r="F1525" s="26">
        <v>58020.7</v>
      </c>
      <c r="G1525" s="26">
        <v>15766</v>
      </c>
      <c r="H1525" s="26">
        <v>23026.2</v>
      </c>
      <c r="I1525" s="26">
        <v>6249</v>
      </c>
      <c r="J1525" s="26">
        <v>-1406.9</v>
      </c>
      <c r="K1525" s="26">
        <f t="shared" si="339"/>
        <v>52512.24</v>
      </c>
      <c r="L1525" s="27">
        <f t="shared" si="328"/>
        <v>1.29489429512053</v>
      </c>
      <c r="M1525" s="75">
        <v>0.864583333333333</v>
      </c>
      <c r="N1525" s="26">
        <v>102056</v>
      </c>
      <c r="O1525" s="26">
        <v>57024.49</v>
      </c>
      <c r="P1525" s="26">
        <v>16084.6</v>
      </c>
      <c r="Q1525" s="26">
        <v>23416.6</v>
      </c>
      <c r="R1525" s="26">
        <v>6882.37</v>
      </c>
      <c r="S1525" s="26">
        <v>-1352.06</v>
      </c>
      <c r="T1525" s="26">
        <f t="shared" si="329"/>
        <v>51516.03</v>
      </c>
      <c r="U1525" s="27">
        <f t="shared" si="330"/>
        <v>1.11827396065818</v>
      </c>
      <c r="V1525" s="26">
        <f>INDEX(检修、备用和必开!B:B,MATCH(统调负荷!$C1525,检修、备用和必开!$A:$A,0))</f>
        <v>26174.6</v>
      </c>
      <c r="W1525" s="26">
        <f>INDEX(检修、备用和必开!C:C,MATCH(统调负荷!$C1525,检修、备用和必开!$A:$A,0))</f>
        <v>0</v>
      </c>
      <c r="X1525" s="26">
        <f>INDEX(检修、备用和必开!D:D,MATCH(统调负荷!$C1525,检修、备用和必开!$A:$A,0))</f>
        <v>9290</v>
      </c>
      <c r="Y1525" s="26">
        <f>INDEX(检修、备用和必开!E:E,MATCH(统调负荷!$C1525,检修、备用和必开!$A:$A,0))</f>
        <v>5508.46</v>
      </c>
      <c r="Z1525" s="26">
        <f>INDEX(检修、备用和必开!F:F,MATCH(统调负荷!$C1525,检修、备用和必开!$A:$A,0))</f>
        <v>320</v>
      </c>
      <c r="AA1525" s="26">
        <f t="shared" si="331"/>
        <v>67997.8</v>
      </c>
      <c r="AB1525" s="26">
        <v>406.06</v>
      </c>
      <c r="AC1525" s="26">
        <v>410.5</v>
      </c>
      <c r="AD1525" s="76">
        <f t="shared" si="332"/>
        <v>45673.8645833333</v>
      </c>
      <c r="AE1525" s="27">
        <f t="shared" si="333"/>
        <v>401</v>
      </c>
      <c r="AF1525" s="27">
        <f t="shared" si="334"/>
        <v>-996.209999999999</v>
      </c>
      <c r="AG1525" s="27">
        <f t="shared" si="335"/>
        <v>318.6</v>
      </c>
      <c r="AH1525" s="27">
        <f t="shared" si="336"/>
        <v>390.399999999998</v>
      </c>
      <c r="AI1525" s="27">
        <f t="shared" si="337"/>
        <v>633.37</v>
      </c>
      <c r="AJ1525" s="27">
        <f t="shared" si="338"/>
        <v>54.8400000000001</v>
      </c>
      <c r="AK1525" s="26">
        <f>INDEX(检修、备用和必开!I:I,MATCH(统调负荷!$C1525,检修、备用和必开!$A:$A,0))</f>
        <v>6855.33927893739</v>
      </c>
    </row>
    <row r="1526" ht="13.8" spans="1:37">
      <c r="A1526" s="26">
        <f t="shared" si="326"/>
        <v>4</v>
      </c>
      <c r="B1526" s="26">
        <f t="shared" si="327"/>
        <v>21</v>
      </c>
      <c r="C1526" t="s">
        <v>37</v>
      </c>
      <c r="D1526" s="75">
        <v>0.875</v>
      </c>
      <c r="E1526" s="26">
        <v>100320</v>
      </c>
      <c r="F1526" s="26">
        <v>56955.8</v>
      </c>
      <c r="G1526" s="26">
        <v>15517</v>
      </c>
      <c r="H1526" s="26">
        <v>23008.3</v>
      </c>
      <c r="I1526" s="26">
        <v>6246</v>
      </c>
      <c r="J1526" s="26">
        <v>-1407.1</v>
      </c>
      <c r="K1526" s="26">
        <f t="shared" si="339"/>
        <v>51447.34</v>
      </c>
      <c r="L1526" s="27">
        <f t="shared" si="328"/>
        <v>1.32169709843113</v>
      </c>
      <c r="M1526" s="75">
        <v>0.875</v>
      </c>
      <c r="N1526" s="26">
        <v>101016</v>
      </c>
      <c r="O1526" s="26">
        <v>56727.99</v>
      </c>
      <c r="P1526" s="26">
        <v>15438.7</v>
      </c>
      <c r="Q1526" s="26">
        <v>23394.5</v>
      </c>
      <c r="R1526" s="26">
        <v>6816.77</v>
      </c>
      <c r="S1526" s="26">
        <v>-1361.96</v>
      </c>
      <c r="T1526" s="26">
        <f t="shared" si="329"/>
        <v>51219.53</v>
      </c>
      <c r="U1526" s="27">
        <f t="shared" si="330"/>
        <v>1.123753564108</v>
      </c>
      <c r="V1526" s="26">
        <f>INDEX(检修、备用和必开!B:B,MATCH(统调负荷!$C1526,检修、备用和必开!$A:$A,0))</f>
        <v>26174.6</v>
      </c>
      <c r="W1526" s="26">
        <f>INDEX(检修、备用和必开!C:C,MATCH(统调负荷!$C1526,检修、备用和必开!$A:$A,0))</f>
        <v>0</v>
      </c>
      <c r="X1526" s="26">
        <f>INDEX(检修、备用和必开!D:D,MATCH(统调负荷!$C1526,检修、备用和必开!$A:$A,0))</f>
        <v>9290</v>
      </c>
      <c r="Y1526" s="26">
        <f>INDEX(检修、备用和必开!E:E,MATCH(统调负荷!$C1526,检修、备用和必开!$A:$A,0))</f>
        <v>5508.46</v>
      </c>
      <c r="Z1526" s="26">
        <f>INDEX(检修、备用和必开!F:F,MATCH(统调负荷!$C1526,检修、备用和必开!$A:$A,0))</f>
        <v>320</v>
      </c>
      <c r="AA1526" s="26">
        <f t="shared" si="331"/>
        <v>67997.8</v>
      </c>
      <c r="AB1526" s="26">
        <v>382.27</v>
      </c>
      <c r="AC1526" s="26">
        <v>397.26</v>
      </c>
      <c r="AD1526" s="76">
        <f t="shared" si="332"/>
        <v>45673.875</v>
      </c>
      <c r="AE1526" s="27">
        <f t="shared" si="333"/>
        <v>696</v>
      </c>
      <c r="AF1526" s="27">
        <f t="shared" si="334"/>
        <v>-227.810000000005</v>
      </c>
      <c r="AG1526" s="27">
        <f t="shared" si="335"/>
        <v>-78.2999999999993</v>
      </c>
      <c r="AH1526" s="27">
        <f t="shared" si="336"/>
        <v>386.200000000001</v>
      </c>
      <c r="AI1526" s="27">
        <f t="shared" si="337"/>
        <v>570.77</v>
      </c>
      <c r="AJ1526" s="27">
        <f t="shared" si="338"/>
        <v>45.1399999999999</v>
      </c>
      <c r="AK1526" s="26">
        <f>INDEX(检修、备用和必开!I:I,MATCH(统调负荷!$C1526,检修、备用和必开!$A:$A,0))</f>
        <v>6855.33927893739</v>
      </c>
    </row>
    <row r="1527" ht="13.8" spans="1:37">
      <c r="A1527" s="26">
        <f t="shared" si="326"/>
        <v>4</v>
      </c>
      <c r="B1527" s="26">
        <f t="shared" si="327"/>
        <v>21</v>
      </c>
      <c r="C1527" t="s">
        <v>37</v>
      </c>
      <c r="D1527" s="75">
        <v>0.885416666666667</v>
      </c>
      <c r="E1527" s="26">
        <v>99565</v>
      </c>
      <c r="F1527" s="26">
        <v>57283.99</v>
      </c>
      <c r="G1527" s="26">
        <v>14735</v>
      </c>
      <c r="H1527" s="26">
        <v>22724.9</v>
      </c>
      <c r="I1527" s="26">
        <v>6228</v>
      </c>
      <c r="J1527" s="26">
        <v>-1406.89</v>
      </c>
      <c r="K1527" s="26">
        <f t="shared" si="339"/>
        <v>51775.53</v>
      </c>
      <c r="L1527" s="27">
        <f t="shared" si="328"/>
        <v>1.31331924559729</v>
      </c>
      <c r="M1527" s="75">
        <v>0.885416666666667</v>
      </c>
      <c r="N1527" s="26">
        <v>100243</v>
      </c>
      <c r="O1527" s="26">
        <v>56359.46</v>
      </c>
      <c r="P1527" s="26">
        <v>15219.4</v>
      </c>
      <c r="Q1527" s="26">
        <v>23137.4</v>
      </c>
      <c r="R1527" s="26">
        <v>6821.63</v>
      </c>
      <c r="S1527" s="26">
        <v>-1294.89</v>
      </c>
      <c r="T1527" s="26">
        <f t="shared" si="329"/>
        <v>50851</v>
      </c>
      <c r="U1527" s="27">
        <f t="shared" si="330"/>
        <v>1.13063966345754</v>
      </c>
      <c r="V1527" s="26">
        <f>INDEX(检修、备用和必开!B:B,MATCH(统调负荷!$C1527,检修、备用和必开!$A:$A,0))</f>
        <v>26174.6</v>
      </c>
      <c r="W1527" s="26">
        <f>INDEX(检修、备用和必开!C:C,MATCH(统调负荷!$C1527,检修、备用和必开!$A:$A,0))</f>
        <v>0</v>
      </c>
      <c r="X1527" s="26">
        <f>INDEX(检修、备用和必开!D:D,MATCH(统调负荷!$C1527,检修、备用和必开!$A:$A,0))</f>
        <v>9290</v>
      </c>
      <c r="Y1527" s="26">
        <f>INDEX(检修、备用和必开!E:E,MATCH(统调负荷!$C1527,检修、备用和必开!$A:$A,0))</f>
        <v>5508.46</v>
      </c>
      <c r="Z1527" s="26">
        <f>INDEX(检修、备用和必开!F:F,MATCH(统调负荷!$C1527,检修、备用和必开!$A:$A,0))</f>
        <v>320</v>
      </c>
      <c r="AA1527" s="26">
        <f t="shared" si="331"/>
        <v>67997.8</v>
      </c>
      <c r="AB1527" s="26">
        <v>396.26</v>
      </c>
      <c r="AC1527" s="26">
        <v>397.46</v>
      </c>
      <c r="AD1527" s="76">
        <f t="shared" si="332"/>
        <v>45673.8854166667</v>
      </c>
      <c r="AE1527" s="27">
        <f t="shared" si="333"/>
        <v>678</v>
      </c>
      <c r="AF1527" s="27">
        <f t="shared" si="334"/>
        <v>-924.529999999999</v>
      </c>
      <c r="AG1527" s="27">
        <f t="shared" si="335"/>
        <v>484.4</v>
      </c>
      <c r="AH1527" s="27">
        <f t="shared" si="336"/>
        <v>412.5</v>
      </c>
      <c r="AI1527" s="27">
        <f t="shared" si="337"/>
        <v>593.63</v>
      </c>
      <c r="AJ1527" s="27">
        <f t="shared" si="338"/>
        <v>112</v>
      </c>
      <c r="AK1527" s="26">
        <f>INDEX(检修、备用和必开!I:I,MATCH(统调负荷!$C1527,检修、备用和必开!$A:$A,0))</f>
        <v>6855.33927893739</v>
      </c>
    </row>
    <row r="1528" ht="13.8" spans="1:37">
      <c r="A1528" s="26">
        <f t="shared" si="326"/>
        <v>4</v>
      </c>
      <c r="B1528" s="26">
        <f t="shared" si="327"/>
        <v>21</v>
      </c>
      <c r="C1528" t="s">
        <v>37</v>
      </c>
      <c r="D1528" s="75">
        <v>0.895833333333333</v>
      </c>
      <c r="E1528" s="26">
        <v>98355</v>
      </c>
      <c r="F1528" s="26">
        <v>56919.99</v>
      </c>
      <c r="G1528" s="26">
        <v>13869</v>
      </c>
      <c r="H1528" s="26">
        <v>22764.1</v>
      </c>
      <c r="I1528" s="26">
        <v>6209</v>
      </c>
      <c r="J1528" s="26">
        <v>-1407.09</v>
      </c>
      <c r="K1528" s="26">
        <f t="shared" si="339"/>
        <v>51411.53</v>
      </c>
      <c r="L1528" s="27">
        <f t="shared" si="328"/>
        <v>1.32261770851791</v>
      </c>
      <c r="M1528" s="75">
        <v>0.895833333333333</v>
      </c>
      <c r="N1528" s="26">
        <v>99064.3</v>
      </c>
      <c r="O1528" s="26">
        <v>56435.88</v>
      </c>
      <c r="P1528" s="26">
        <v>14222.5</v>
      </c>
      <c r="Q1528" s="26">
        <v>23039.6</v>
      </c>
      <c r="R1528" s="26">
        <v>6727.43</v>
      </c>
      <c r="S1528" s="26">
        <v>-1361.11</v>
      </c>
      <c r="T1528" s="26">
        <f t="shared" si="329"/>
        <v>50927.42</v>
      </c>
      <c r="U1528" s="27">
        <f t="shared" si="330"/>
        <v>1.12920480485547</v>
      </c>
      <c r="V1528" s="26">
        <f>INDEX(检修、备用和必开!B:B,MATCH(统调负荷!$C1528,检修、备用和必开!$A:$A,0))</f>
        <v>26174.6</v>
      </c>
      <c r="W1528" s="26">
        <f>INDEX(检修、备用和必开!C:C,MATCH(统调负荷!$C1528,检修、备用和必开!$A:$A,0))</f>
        <v>0</v>
      </c>
      <c r="X1528" s="26">
        <f>INDEX(检修、备用和必开!D:D,MATCH(统调负荷!$C1528,检修、备用和必开!$A:$A,0))</f>
        <v>9290</v>
      </c>
      <c r="Y1528" s="26">
        <f>INDEX(检修、备用和必开!E:E,MATCH(统调负荷!$C1528,检修、备用和必开!$A:$A,0))</f>
        <v>5508.46</v>
      </c>
      <c r="Z1528" s="26">
        <f>INDEX(检修、备用和必开!F:F,MATCH(统调负荷!$C1528,检修、备用和必开!$A:$A,0))</f>
        <v>320</v>
      </c>
      <c r="AA1528" s="26">
        <f t="shared" si="331"/>
        <v>67997.8</v>
      </c>
      <c r="AB1528" s="26">
        <v>391.97</v>
      </c>
      <c r="AC1528" s="26">
        <v>405.03</v>
      </c>
      <c r="AD1528" s="76">
        <f t="shared" si="332"/>
        <v>45673.8958333333</v>
      </c>
      <c r="AE1528" s="27">
        <f t="shared" si="333"/>
        <v>709.300000000003</v>
      </c>
      <c r="AF1528" s="27">
        <f t="shared" si="334"/>
        <v>-484.110000000001</v>
      </c>
      <c r="AG1528" s="27">
        <f t="shared" si="335"/>
        <v>353.5</v>
      </c>
      <c r="AH1528" s="27">
        <f t="shared" si="336"/>
        <v>275.5</v>
      </c>
      <c r="AI1528" s="27">
        <f t="shared" si="337"/>
        <v>518.43</v>
      </c>
      <c r="AJ1528" s="27">
        <f t="shared" si="338"/>
        <v>45.98</v>
      </c>
      <c r="AK1528" s="26">
        <f>INDEX(检修、备用和必开!I:I,MATCH(统调负荷!$C1528,检修、备用和必开!$A:$A,0))</f>
        <v>6855.33927893739</v>
      </c>
    </row>
    <row r="1529" ht="13.8" spans="1:37">
      <c r="A1529" s="26">
        <f t="shared" si="326"/>
        <v>4</v>
      </c>
      <c r="B1529" s="26">
        <f t="shared" si="327"/>
        <v>21</v>
      </c>
      <c r="C1529" t="s">
        <v>37</v>
      </c>
      <c r="D1529" s="75">
        <v>0.90625</v>
      </c>
      <c r="E1529" s="26">
        <v>96855</v>
      </c>
      <c r="F1529" s="26">
        <v>56170.6</v>
      </c>
      <c r="G1529" s="26">
        <v>13371</v>
      </c>
      <c r="H1529" s="26">
        <v>22508.3</v>
      </c>
      <c r="I1529" s="26">
        <v>6212</v>
      </c>
      <c r="J1529" s="26">
        <v>-1406.9</v>
      </c>
      <c r="K1529" s="26">
        <f t="shared" si="339"/>
        <v>50662.14</v>
      </c>
      <c r="L1529" s="27">
        <f t="shared" si="328"/>
        <v>1.34218175544894</v>
      </c>
      <c r="M1529" s="75">
        <v>0.90625</v>
      </c>
      <c r="N1529" s="26">
        <v>97444.2</v>
      </c>
      <c r="O1529" s="26">
        <v>55567.99</v>
      </c>
      <c r="P1529" s="26">
        <v>13343.5</v>
      </c>
      <c r="Q1529" s="26">
        <v>23342.5</v>
      </c>
      <c r="R1529" s="26">
        <v>6596.41</v>
      </c>
      <c r="S1529" s="26">
        <v>-1406.2</v>
      </c>
      <c r="T1529" s="26">
        <f t="shared" si="329"/>
        <v>50059.53</v>
      </c>
      <c r="U1529" s="27">
        <f t="shared" si="330"/>
        <v>1.14571758192525</v>
      </c>
      <c r="V1529" s="26">
        <f>INDEX(检修、备用和必开!B:B,MATCH(统调负荷!$C1529,检修、备用和必开!$A:$A,0))</f>
        <v>26174.6</v>
      </c>
      <c r="W1529" s="26">
        <f>INDEX(检修、备用和必开!C:C,MATCH(统调负荷!$C1529,检修、备用和必开!$A:$A,0))</f>
        <v>0</v>
      </c>
      <c r="X1529" s="26">
        <f>INDEX(检修、备用和必开!D:D,MATCH(统调负荷!$C1529,检修、备用和必开!$A:$A,0))</f>
        <v>9290</v>
      </c>
      <c r="Y1529" s="26">
        <f>INDEX(检修、备用和必开!E:E,MATCH(统调负荷!$C1529,检修、备用和必开!$A:$A,0))</f>
        <v>5508.46</v>
      </c>
      <c r="Z1529" s="26">
        <f>INDEX(检修、备用和必开!F:F,MATCH(统调负荷!$C1529,检修、备用和必开!$A:$A,0))</f>
        <v>320</v>
      </c>
      <c r="AA1529" s="26">
        <f t="shared" si="331"/>
        <v>67997.8</v>
      </c>
      <c r="AB1529" s="26">
        <v>377.86</v>
      </c>
      <c r="AC1529" s="26">
        <v>397.29</v>
      </c>
      <c r="AD1529" s="76">
        <f t="shared" si="332"/>
        <v>45673.90625</v>
      </c>
      <c r="AE1529" s="27">
        <f t="shared" si="333"/>
        <v>589.199999999997</v>
      </c>
      <c r="AF1529" s="27">
        <f t="shared" si="334"/>
        <v>-602.610000000001</v>
      </c>
      <c r="AG1529" s="27">
        <f t="shared" si="335"/>
        <v>-27.5</v>
      </c>
      <c r="AH1529" s="27">
        <f t="shared" si="336"/>
        <v>834.200000000001</v>
      </c>
      <c r="AI1529" s="27">
        <f t="shared" si="337"/>
        <v>384.41</v>
      </c>
      <c r="AJ1529" s="27">
        <f t="shared" si="338"/>
        <v>0.700000000000045</v>
      </c>
      <c r="AK1529" s="26">
        <f>INDEX(检修、备用和必开!I:I,MATCH(统调负荷!$C1529,检修、备用和必开!$A:$A,0))</f>
        <v>6855.33927893739</v>
      </c>
    </row>
    <row r="1530" ht="13.8" spans="1:37">
      <c r="A1530" s="26">
        <f t="shared" si="326"/>
        <v>4</v>
      </c>
      <c r="B1530" s="26">
        <f t="shared" si="327"/>
        <v>22</v>
      </c>
      <c r="C1530" t="s">
        <v>37</v>
      </c>
      <c r="D1530" s="75">
        <v>0.916666666666667</v>
      </c>
      <c r="E1530" s="26">
        <v>94525</v>
      </c>
      <c r="F1530" s="26">
        <v>54862.8</v>
      </c>
      <c r="G1530" s="26">
        <v>13489</v>
      </c>
      <c r="H1530" s="26">
        <v>21398.1</v>
      </c>
      <c r="I1530" s="26">
        <v>6182</v>
      </c>
      <c r="J1530" s="26">
        <v>-1406.9</v>
      </c>
      <c r="K1530" s="26">
        <f t="shared" si="339"/>
        <v>49354.34</v>
      </c>
      <c r="L1530" s="27">
        <f t="shared" si="328"/>
        <v>1.37774712416375</v>
      </c>
      <c r="M1530" s="75">
        <v>0.916666666666667</v>
      </c>
      <c r="N1530" s="26">
        <v>95558.3</v>
      </c>
      <c r="O1530" s="26">
        <v>55570.01</v>
      </c>
      <c r="P1530" s="26">
        <v>14009.5</v>
      </c>
      <c r="Q1530" s="26">
        <v>20936</v>
      </c>
      <c r="R1530" s="26">
        <v>6509.66</v>
      </c>
      <c r="S1530" s="26">
        <v>-1466.87</v>
      </c>
      <c r="T1530" s="26">
        <f t="shared" si="329"/>
        <v>50061.55</v>
      </c>
      <c r="U1530" s="27">
        <f t="shared" si="330"/>
        <v>1.14567858800655</v>
      </c>
      <c r="V1530" s="26">
        <f>INDEX(检修、备用和必开!B:B,MATCH(统调负荷!$C1530,检修、备用和必开!$A:$A,0))</f>
        <v>26174.6</v>
      </c>
      <c r="W1530" s="26">
        <f>INDEX(检修、备用和必开!C:C,MATCH(统调负荷!$C1530,检修、备用和必开!$A:$A,0))</f>
        <v>0</v>
      </c>
      <c r="X1530" s="26">
        <f>INDEX(检修、备用和必开!D:D,MATCH(统调负荷!$C1530,检修、备用和必开!$A:$A,0))</f>
        <v>9290</v>
      </c>
      <c r="Y1530" s="26">
        <f>INDEX(检修、备用和必开!E:E,MATCH(统调负荷!$C1530,检修、备用和必开!$A:$A,0))</f>
        <v>5508.46</v>
      </c>
      <c r="Z1530" s="26">
        <f>INDEX(检修、备用和必开!F:F,MATCH(统调负荷!$C1530,检修、备用和必开!$A:$A,0))</f>
        <v>320</v>
      </c>
      <c r="AA1530" s="26">
        <f t="shared" si="331"/>
        <v>67997.8</v>
      </c>
      <c r="AB1530" s="26">
        <v>372.3</v>
      </c>
      <c r="AC1530" s="26">
        <v>387.96</v>
      </c>
      <c r="AD1530" s="76">
        <f t="shared" si="332"/>
        <v>45673.9166666667</v>
      </c>
      <c r="AE1530" s="27">
        <f t="shared" si="333"/>
        <v>1033.3</v>
      </c>
      <c r="AF1530" s="27">
        <f t="shared" si="334"/>
        <v>707.209999999999</v>
      </c>
      <c r="AG1530" s="27">
        <f t="shared" si="335"/>
        <v>520.5</v>
      </c>
      <c r="AH1530" s="27">
        <f t="shared" si="336"/>
        <v>-462.099999999999</v>
      </c>
      <c r="AI1530" s="27">
        <f t="shared" si="337"/>
        <v>327.66</v>
      </c>
      <c r="AJ1530" s="27">
        <f t="shared" si="338"/>
        <v>-59.9699999999998</v>
      </c>
      <c r="AK1530" s="26">
        <f>INDEX(检修、备用和必开!I:I,MATCH(统调负荷!$C1530,检修、备用和必开!$A:$A,0))</f>
        <v>6855.33927893739</v>
      </c>
    </row>
    <row r="1531" ht="13.8" spans="1:37">
      <c r="A1531" s="26">
        <f t="shared" si="326"/>
        <v>4</v>
      </c>
      <c r="B1531" s="26">
        <f t="shared" si="327"/>
        <v>22</v>
      </c>
      <c r="C1531" t="s">
        <v>37</v>
      </c>
      <c r="D1531" s="75">
        <v>0.927083333333333</v>
      </c>
      <c r="E1531" s="26">
        <v>92165</v>
      </c>
      <c r="F1531" s="26">
        <v>54265.59</v>
      </c>
      <c r="G1531" s="26">
        <v>12219</v>
      </c>
      <c r="H1531" s="26">
        <v>20907.3</v>
      </c>
      <c r="I1531" s="26">
        <v>6180</v>
      </c>
      <c r="J1531" s="26">
        <v>-1406.89</v>
      </c>
      <c r="K1531" s="26">
        <f t="shared" si="339"/>
        <v>48757.13</v>
      </c>
      <c r="L1531" s="27">
        <f t="shared" si="328"/>
        <v>1.39462269415776</v>
      </c>
      <c r="M1531" s="75">
        <v>0.927083333333333</v>
      </c>
      <c r="N1531" s="26">
        <v>93546.1</v>
      </c>
      <c r="O1531" s="26">
        <v>55193.73</v>
      </c>
      <c r="P1531" s="26">
        <v>12836.1</v>
      </c>
      <c r="Q1531" s="26">
        <v>20407.9</v>
      </c>
      <c r="R1531" s="26">
        <v>6489.25</v>
      </c>
      <c r="S1531" s="26">
        <v>-1380.88</v>
      </c>
      <c r="T1531" s="26">
        <f t="shared" si="329"/>
        <v>49685.27</v>
      </c>
      <c r="U1531" s="27">
        <f t="shared" si="330"/>
        <v>1.15298836274934</v>
      </c>
      <c r="V1531" s="26">
        <f>INDEX(检修、备用和必开!B:B,MATCH(统调负荷!$C1531,检修、备用和必开!$A:$A,0))</f>
        <v>26174.6</v>
      </c>
      <c r="W1531" s="26">
        <f>INDEX(检修、备用和必开!C:C,MATCH(统调负荷!$C1531,检修、备用和必开!$A:$A,0))</f>
        <v>0</v>
      </c>
      <c r="X1531" s="26">
        <f>INDEX(检修、备用和必开!D:D,MATCH(统调负荷!$C1531,检修、备用和必开!$A:$A,0))</f>
        <v>9290</v>
      </c>
      <c r="Y1531" s="26">
        <f>INDEX(检修、备用和必开!E:E,MATCH(统调负荷!$C1531,检修、备用和必开!$A:$A,0))</f>
        <v>5508.46</v>
      </c>
      <c r="Z1531" s="26">
        <f>INDEX(检修、备用和必开!F:F,MATCH(统调负荷!$C1531,检修、备用和必开!$A:$A,0))</f>
        <v>320</v>
      </c>
      <c r="AA1531" s="26">
        <f t="shared" si="331"/>
        <v>67997.8</v>
      </c>
      <c r="AB1531" s="26">
        <v>376.54</v>
      </c>
      <c r="AC1531" s="26">
        <v>403.96</v>
      </c>
      <c r="AD1531" s="76">
        <f t="shared" si="332"/>
        <v>45673.9270833333</v>
      </c>
      <c r="AE1531" s="27">
        <f t="shared" si="333"/>
        <v>1381.10000000001</v>
      </c>
      <c r="AF1531" s="27">
        <f t="shared" si="334"/>
        <v>928.140000000007</v>
      </c>
      <c r="AG1531" s="27">
        <f t="shared" si="335"/>
        <v>617.1</v>
      </c>
      <c r="AH1531" s="27">
        <f t="shared" si="336"/>
        <v>-499.399999999998</v>
      </c>
      <c r="AI1531" s="27">
        <f t="shared" si="337"/>
        <v>309.25</v>
      </c>
      <c r="AJ1531" s="27">
        <f t="shared" si="338"/>
        <v>26.01</v>
      </c>
      <c r="AK1531" s="26">
        <f>INDEX(检修、备用和必开!I:I,MATCH(统调负荷!$C1531,检修、备用和必开!$A:$A,0))</f>
        <v>6855.33927893739</v>
      </c>
    </row>
    <row r="1532" ht="13.8" spans="1:37">
      <c r="A1532" s="26">
        <f t="shared" si="326"/>
        <v>4</v>
      </c>
      <c r="B1532" s="26">
        <f t="shared" si="327"/>
        <v>22</v>
      </c>
      <c r="C1532" t="s">
        <v>37</v>
      </c>
      <c r="D1532" s="75">
        <v>0.9375</v>
      </c>
      <c r="E1532" s="26">
        <v>90155</v>
      </c>
      <c r="F1532" s="26">
        <v>53607.5</v>
      </c>
      <c r="G1532" s="26">
        <v>12129</v>
      </c>
      <c r="H1532" s="26">
        <v>19665.4</v>
      </c>
      <c r="I1532" s="26">
        <v>6160</v>
      </c>
      <c r="J1532" s="26">
        <v>-1406.9</v>
      </c>
      <c r="K1532" s="26">
        <f t="shared" si="339"/>
        <v>48099.04</v>
      </c>
      <c r="L1532" s="27">
        <f t="shared" si="328"/>
        <v>1.41370389097163</v>
      </c>
      <c r="M1532" s="75">
        <v>0.9375</v>
      </c>
      <c r="N1532" s="26">
        <v>91543.7</v>
      </c>
      <c r="O1532" s="26">
        <v>54659.6</v>
      </c>
      <c r="P1532" s="26">
        <v>12016.6</v>
      </c>
      <c r="Q1532" s="26">
        <v>19849.3</v>
      </c>
      <c r="R1532" s="26">
        <v>6367.77</v>
      </c>
      <c r="S1532" s="26">
        <v>-1349.57</v>
      </c>
      <c r="T1532" s="26">
        <f t="shared" si="329"/>
        <v>49151.14</v>
      </c>
      <c r="U1532" s="27">
        <f t="shared" si="330"/>
        <v>1.163526241959</v>
      </c>
      <c r="V1532" s="26">
        <f>INDEX(检修、备用和必开!B:B,MATCH(统调负荷!$C1532,检修、备用和必开!$A:$A,0))</f>
        <v>26174.6</v>
      </c>
      <c r="W1532" s="26">
        <f>INDEX(检修、备用和必开!C:C,MATCH(统调负荷!$C1532,检修、备用和必开!$A:$A,0))</f>
        <v>0</v>
      </c>
      <c r="X1532" s="26">
        <f>INDEX(检修、备用和必开!D:D,MATCH(统调负荷!$C1532,检修、备用和必开!$A:$A,0))</f>
        <v>9290</v>
      </c>
      <c r="Y1532" s="26">
        <f>INDEX(检修、备用和必开!E:E,MATCH(统调负荷!$C1532,检修、备用和必开!$A:$A,0))</f>
        <v>5508.46</v>
      </c>
      <c r="Z1532" s="26">
        <f>INDEX(检修、备用和必开!F:F,MATCH(统调负荷!$C1532,检修、备用和必开!$A:$A,0))</f>
        <v>320</v>
      </c>
      <c r="AA1532" s="26">
        <f t="shared" si="331"/>
        <v>67997.8</v>
      </c>
      <c r="AB1532" s="26">
        <v>377.65</v>
      </c>
      <c r="AC1532" s="26">
        <v>410.31</v>
      </c>
      <c r="AD1532" s="76">
        <f t="shared" si="332"/>
        <v>45673.9375</v>
      </c>
      <c r="AE1532" s="27">
        <f t="shared" si="333"/>
        <v>1388.7</v>
      </c>
      <c r="AF1532" s="27">
        <f t="shared" si="334"/>
        <v>1052.1</v>
      </c>
      <c r="AG1532" s="27">
        <f t="shared" si="335"/>
        <v>-112.4</v>
      </c>
      <c r="AH1532" s="27">
        <f t="shared" si="336"/>
        <v>183.899999999998</v>
      </c>
      <c r="AI1532" s="27">
        <f t="shared" si="337"/>
        <v>207.77</v>
      </c>
      <c r="AJ1532" s="27">
        <f t="shared" si="338"/>
        <v>57.3300000000002</v>
      </c>
      <c r="AK1532" s="26">
        <f>INDEX(检修、备用和必开!I:I,MATCH(统调负荷!$C1532,检修、备用和必开!$A:$A,0))</f>
        <v>6855.33927893739</v>
      </c>
    </row>
    <row r="1533" ht="13.8" spans="1:37">
      <c r="A1533" s="26">
        <f t="shared" si="326"/>
        <v>4</v>
      </c>
      <c r="B1533" s="26">
        <f t="shared" si="327"/>
        <v>22</v>
      </c>
      <c r="C1533" t="s">
        <v>37</v>
      </c>
      <c r="D1533" s="75">
        <v>0.947916666666667</v>
      </c>
      <c r="E1533" s="26">
        <v>87935</v>
      </c>
      <c r="F1533" s="26">
        <v>51625.69</v>
      </c>
      <c r="G1533" s="26">
        <v>12150</v>
      </c>
      <c r="H1533" s="26">
        <v>19418</v>
      </c>
      <c r="I1533" s="26">
        <v>6148</v>
      </c>
      <c r="J1533" s="26">
        <v>-1406.69</v>
      </c>
      <c r="K1533" s="26">
        <f t="shared" si="339"/>
        <v>46117.23</v>
      </c>
      <c r="L1533" s="27">
        <f t="shared" si="328"/>
        <v>1.47445542587879</v>
      </c>
      <c r="M1533" s="75">
        <v>0.947916666666667</v>
      </c>
      <c r="N1533" s="26">
        <v>89219.5</v>
      </c>
      <c r="O1533" s="26">
        <v>52841.77</v>
      </c>
      <c r="P1533" s="26">
        <v>12094.1</v>
      </c>
      <c r="Q1533" s="26">
        <v>19313.2</v>
      </c>
      <c r="R1533" s="26">
        <v>6395.62</v>
      </c>
      <c r="S1533" s="26">
        <v>-1425.19</v>
      </c>
      <c r="T1533" s="26">
        <f t="shared" si="329"/>
        <v>47333.31</v>
      </c>
      <c r="U1533" s="27">
        <f t="shared" si="330"/>
        <v>1.20087999094366</v>
      </c>
      <c r="V1533" s="26">
        <f>INDEX(检修、备用和必开!B:B,MATCH(统调负荷!$C1533,检修、备用和必开!$A:$A,0))</f>
        <v>26174.6</v>
      </c>
      <c r="W1533" s="26">
        <f>INDEX(检修、备用和必开!C:C,MATCH(统调负荷!$C1533,检修、备用和必开!$A:$A,0))</f>
        <v>0</v>
      </c>
      <c r="X1533" s="26">
        <f>INDEX(检修、备用和必开!D:D,MATCH(统调负荷!$C1533,检修、备用和必开!$A:$A,0))</f>
        <v>9290</v>
      </c>
      <c r="Y1533" s="26">
        <f>INDEX(检修、备用和必开!E:E,MATCH(统调负荷!$C1533,检修、备用和必开!$A:$A,0))</f>
        <v>5508.46</v>
      </c>
      <c r="Z1533" s="26">
        <f>INDEX(检修、备用和必开!F:F,MATCH(统调负荷!$C1533,检修、备用和必开!$A:$A,0))</f>
        <v>320</v>
      </c>
      <c r="AA1533" s="26">
        <f t="shared" si="331"/>
        <v>67997.8</v>
      </c>
      <c r="AB1533" s="26">
        <v>368.01</v>
      </c>
      <c r="AC1533" s="26">
        <v>380.65</v>
      </c>
      <c r="AD1533" s="76">
        <f t="shared" si="332"/>
        <v>45673.9479166667</v>
      </c>
      <c r="AE1533" s="27">
        <f t="shared" si="333"/>
        <v>1284.5</v>
      </c>
      <c r="AF1533" s="27">
        <f t="shared" si="334"/>
        <v>1216.07999999999</v>
      </c>
      <c r="AG1533" s="27">
        <f t="shared" si="335"/>
        <v>-55.8999999999996</v>
      </c>
      <c r="AH1533" s="27">
        <f t="shared" si="336"/>
        <v>-104.799999999999</v>
      </c>
      <c r="AI1533" s="27">
        <f t="shared" si="337"/>
        <v>247.62</v>
      </c>
      <c r="AJ1533" s="27">
        <f t="shared" si="338"/>
        <v>-18.5</v>
      </c>
      <c r="AK1533" s="26">
        <f>INDEX(检修、备用和必开!I:I,MATCH(统调负荷!$C1533,检修、备用和必开!$A:$A,0))</f>
        <v>6855.33927893739</v>
      </c>
    </row>
    <row r="1534" ht="13.8" spans="1:37">
      <c r="A1534" s="26">
        <f t="shared" si="326"/>
        <v>4</v>
      </c>
      <c r="B1534" s="26">
        <f t="shared" si="327"/>
        <v>23</v>
      </c>
      <c r="C1534" t="s">
        <v>37</v>
      </c>
      <c r="D1534" s="75">
        <v>0.958333333333333</v>
      </c>
      <c r="E1534" s="26">
        <v>85480</v>
      </c>
      <c r="F1534" s="26">
        <v>49018.9</v>
      </c>
      <c r="G1534" s="26">
        <v>12369</v>
      </c>
      <c r="H1534" s="26">
        <v>19449</v>
      </c>
      <c r="I1534" s="26">
        <v>6050</v>
      </c>
      <c r="J1534" s="26">
        <v>-1406.9</v>
      </c>
      <c r="K1534" s="26">
        <f t="shared" si="339"/>
        <v>43510.44</v>
      </c>
      <c r="L1534" s="27">
        <f t="shared" si="328"/>
        <v>1.56279274583295</v>
      </c>
      <c r="M1534" s="75">
        <v>0.958333333333333</v>
      </c>
      <c r="N1534" s="26">
        <v>86768.5</v>
      </c>
      <c r="O1534" s="26">
        <v>50117.34</v>
      </c>
      <c r="P1534" s="26">
        <v>12369.5</v>
      </c>
      <c r="Q1534" s="26">
        <v>19403.6</v>
      </c>
      <c r="R1534" s="26">
        <v>6328.49</v>
      </c>
      <c r="S1534" s="26">
        <v>-1450.43</v>
      </c>
      <c r="T1534" s="26">
        <f t="shared" si="329"/>
        <v>44608.88</v>
      </c>
      <c r="U1534" s="27">
        <f t="shared" si="330"/>
        <v>1.2615809456523</v>
      </c>
      <c r="V1534" s="26">
        <f>INDEX(检修、备用和必开!B:B,MATCH(统调负荷!$C1534,检修、备用和必开!$A:$A,0))</f>
        <v>26174.6</v>
      </c>
      <c r="W1534" s="26">
        <f>INDEX(检修、备用和必开!C:C,MATCH(统调负荷!$C1534,检修、备用和必开!$A:$A,0))</f>
        <v>0</v>
      </c>
      <c r="X1534" s="26">
        <f>INDEX(检修、备用和必开!D:D,MATCH(统调负荷!$C1534,检修、备用和必开!$A:$A,0))</f>
        <v>9290</v>
      </c>
      <c r="Y1534" s="26">
        <f>INDEX(检修、备用和必开!E:E,MATCH(统调负荷!$C1534,检修、备用和必开!$A:$A,0))</f>
        <v>5508.46</v>
      </c>
      <c r="Z1534" s="26">
        <f>INDEX(检修、备用和必开!F:F,MATCH(统调负荷!$C1534,检修、备用和必开!$A:$A,0))</f>
        <v>320</v>
      </c>
      <c r="AA1534" s="26">
        <f t="shared" si="331"/>
        <v>67997.8</v>
      </c>
      <c r="AB1534" s="26">
        <v>347.62</v>
      </c>
      <c r="AC1534" s="26">
        <v>356.94</v>
      </c>
      <c r="AD1534" s="76">
        <f t="shared" si="332"/>
        <v>45673.9583333333</v>
      </c>
      <c r="AE1534" s="27">
        <f t="shared" si="333"/>
        <v>1288.5</v>
      </c>
      <c r="AF1534" s="27">
        <f t="shared" si="334"/>
        <v>1098.44</v>
      </c>
      <c r="AG1534" s="27">
        <f t="shared" si="335"/>
        <v>0.5</v>
      </c>
      <c r="AH1534" s="27">
        <f t="shared" si="336"/>
        <v>-45.4000000000015</v>
      </c>
      <c r="AI1534" s="27">
        <f t="shared" si="337"/>
        <v>278.49</v>
      </c>
      <c r="AJ1534" s="27">
        <f t="shared" si="338"/>
        <v>-43.53</v>
      </c>
      <c r="AK1534" s="26">
        <f>INDEX(检修、备用和必开!I:I,MATCH(统调负荷!$C1534,检修、备用和必开!$A:$A,0))</f>
        <v>6855.33927893739</v>
      </c>
    </row>
    <row r="1535" ht="13.8" spans="1:37">
      <c r="A1535" s="26">
        <f t="shared" si="326"/>
        <v>4</v>
      </c>
      <c r="B1535" s="26">
        <f t="shared" si="327"/>
        <v>23</v>
      </c>
      <c r="C1535" t="s">
        <v>37</v>
      </c>
      <c r="D1535" s="75">
        <v>0.96875</v>
      </c>
      <c r="E1535" s="26">
        <v>82535</v>
      </c>
      <c r="F1535" s="26">
        <v>47849.6</v>
      </c>
      <c r="G1535" s="26">
        <v>12009</v>
      </c>
      <c r="H1535" s="26">
        <v>18107.3</v>
      </c>
      <c r="I1535" s="26">
        <v>5976</v>
      </c>
      <c r="J1535" s="26">
        <v>-1406.9</v>
      </c>
      <c r="K1535" s="26">
        <f t="shared" si="339"/>
        <v>42341.14</v>
      </c>
      <c r="L1535" s="27">
        <f t="shared" si="328"/>
        <v>1.60595109153887</v>
      </c>
      <c r="M1535" s="75">
        <v>0.96875</v>
      </c>
      <c r="N1535" s="26">
        <v>84171.9</v>
      </c>
      <c r="O1535" s="26">
        <v>48575.51</v>
      </c>
      <c r="P1535" s="26">
        <v>12036.8</v>
      </c>
      <c r="Q1535" s="26">
        <v>18738.6</v>
      </c>
      <c r="R1535" s="26">
        <v>6253.61</v>
      </c>
      <c r="S1535" s="26">
        <v>-1432.62</v>
      </c>
      <c r="T1535" s="26">
        <f t="shared" si="329"/>
        <v>43067.05</v>
      </c>
      <c r="U1535" s="27">
        <f t="shared" si="330"/>
        <v>1.29873245341363</v>
      </c>
      <c r="V1535" s="26">
        <f>INDEX(检修、备用和必开!B:B,MATCH(统调负荷!$C1535,检修、备用和必开!$A:$A,0))</f>
        <v>26174.6</v>
      </c>
      <c r="W1535" s="26">
        <f>INDEX(检修、备用和必开!C:C,MATCH(统调负荷!$C1535,检修、备用和必开!$A:$A,0))</f>
        <v>0</v>
      </c>
      <c r="X1535" s="26">
        <f>INDEX(检修、备用和必开!D:D,MATCH(统调负荷!$C1535,检修、备用和必开!$A:$A,0))</f>
        <v>9290</v>
      </c>
      <c r="Y1535" s="26">
        <f>INDEX(检修、备用和必开!E:E,MATCH(统调负荷!$C1535,检修、备用和必开!$A:$A,0))</f>
        <v>5508.46</v>
      </c>
      <c r="Z1535" s="26">
        <f>INDEX(检修、备用和必开!F:F,MATCH(统调负荷!$C1535,检修、备用和必开!$A:$A,0))</f>
        <v>320</v>
      </c>
      <c r="AA1535" s="26">
        <f t="shared" si="331"/>
        <v>67997.8</v>
      </c>
      <c r="AB1535" s="26">
        <v>336.88</v>
      </c>
      <c r="AC1535" s="26">
        <v>350.9</v>
      </c>
      <c r="AD1535" s="76">
        <f t="shared" si="332"/>
        <v>45673.96875</v>
      </c>
      <c r="AE1535" s="27">
        <f t="shared" si="333"/>
        <v>1636.89999999999</v>
      </c>
      <c r="AF1535" s="27">
        <f t="shared" si="334"/>
        <v>725.910000000003</v>
      </c>
      <c r="AG1535" s="27">
        <f t="shared" si="335"/>
        <v>27.7999999999993</v>
      </c>
      <c r="AH1535" s="27">
        <f t="shared" si="336"/>
        <v>631.299999999999</v>
      </c>
      <c r="AI1535" s="27">
        <f t="shared" si="337"/>
        <v>277.61</v>
      </c>
      <c r="AJ1535" s="27">
        <f t="shared" si="338"/>
        <v>-25.7199999999998</v>
      </c>
      <c r="AK1535" s="26">
        <f>INDEX(检修、备用和必开!I:I,MATCH(统调负荷!$C1535,检修、备用和必开!$A:$A,0))</f>
        <v>6855.33927893739</v>
      </c>
    </row>
    <row r="1536" ht="13.8" spans="1:37">
      <c r="A1536" s="26">
        <f t="shared" si="326"/>
        <v>4</v>
      </c>
      <c r="B1536" s="26">
        <f t="shared" si="327"/>
        <v>23</v>
      </c>
      <c r="C1536" t="s">
        <v>37</v>
      </c>
      <c r="D1536" s="75">
        <v>0.979166666666667</v>
      </c>
      <c r="E1536" s="26">
        <v>80565</v>
      </c>
      <c r="F1536" s="26">
        <v>46721.1</v>
      </c>
      <c r="G1536" s="26">
        <v>12070</v>
      </c>
      <c r="H1536" s="26">
        <v>17205.8</v>
      </c>
      <c r="I1536" s="26">
        <v>5975</v>
      </c>
      <c r="J1536" s="26">
        <v>-1406.9</v>
      </c>
      <c r="K1536" s="26">
        <f t="shared" si="339"/>
        <v>41212.64</v>
      </c>
      <c r="L1536" s="27">
        <f t="shared" si="328"/>
        <v>1.64992584799227</v>
      </c>
      <c r="M1536" s="75">
        <v>0.979166666666667</v>
      </c>
      <c r="N1536" s="26">
        <v>81517.3</v>
      </c>
      <c r="O1536" s="26">
        <v>47264.6</v>
      </c>
      <c r="P1536" s="26">
        <v>12016.9</v>
      </c>
      <c r="Q1536" s="26">
        <v>17403.4</v>
      </c>
      <c r="R1536" s="26">
        <v>6179.39</v>
      </c>
      <c r="S1536" s="26">
        <v>-1346.99</v>
      </c>
      <c r="T1536" s="26">
        <f t="shared" si="329"/>
        <v>41756.14</v>
      </c>
      <c r="U1536" s="27">
        <f t="shared" si="330"/>
        <v>1.33208505089709</v>
      </c>
      <c r="V1536" s="26">
        <f>INDEX(检修、备用和必开!B:B,MATCH(统调负荷!$C1536,检修、备用和必开!$A:$A,0))</f>
        <v>26174.6</v>
      </c>
      <c r="W1536" s="26">
        <f>INDEX(检修、备用和必开!C:C,MATCH(统调负荷!$C1536,检修、备用和必开!$A:$A,0))</f>
        <v>0</v>
      </c>
      <c r="X1536" s="26">
        <f>INDEX(检修、备用和必开!D:D,MATCH(统调负荷!$C1536,检修、备用和必开!$A:$A,0))</f>
        <v>9290</v>
      </c>
      <c r="Y1536" s="26">
        <f>INDEX(检修、备用和必开!E:E,MATCH(统调负荷!$C1536,检修、备用和必开!$A:$A,0))</f>
        <v>5508.46</v>
      </c>
      <c r="Z1536" s="26">
        <f>INDEX(检修、备用和必开!F:F,MATCH(统调负荷!$C1536,检修、备用和必开!$A:$A,0))</f>
        <v>320</v>
      </c>
      <c r="AA1536" s="26">
        <f t="shared" si="331"/>
        <v>67997.8</v>
      </c>
      <c r="AB1536" s="26">
        <v>327.37</v>
      </c>
      <c r="AC1536" s="26">
        <v>339.59</v>
      </c>
      <c r="AD1536" s="76">
        <f t="shared" si="332"/>
        <v>45673.9791666667</v>
      </c>
      <c r="AE1536" s="27">
        <f t="shared" si="333"/>
        <v>952.300000000003</v>
      </c>
      <c r="AF1536" s="27">
        <f t="shared" si="334"/>
        <v>543.5</v>
      </c>
      <c r="AG1536" s="27">
        <f t="shared" si="335"/>
        <v>-53.1000000000004</v>
      </c>
      <c r="AH1536" s="27">
        <f t="shared" si="336"/>
        <v>197.600000000002</v>
      </c>
      <c r="AI1536" s="27">
        <f t="shared" si="337"/>
        <v>204.39</v>
      </c>
      <c r="AJ1536" s="27">
        <f t="shared" si="338"/>
        <v>59.9100000000001</v>
      </c>
      <c r="AK1536" s="26">
        <f>INDEX(检修、备用和必开!I:I,MATCH(统调负荷!$C1536,检修、备用和必开!$A:$A,0))</f>
        <v>6855.33927893739</v>
      </c>
    </row>
    <row r="1537" ht="13.8" spans="1:37">
      <c r="A1537" s="26">
        <f t="shared" si="326"/>
        <v>4</v>
      </c>
      <c r="B1537" s="26">
        <f t="shared" si="327"/>
        <v>23</v>
      </c>
      <c r="C1537" t="s">
        <v>37</v>
      </c>
      <c r="D1537" s="75">
        <v>0.989583333333333</v>
      </c>
      <c r="E1537" s="26">
        <v>78095</v>
      </c>
      <c r="F1537" s="26">
        <v>44506.19</v>
      </c>
      <c r="G1537" s="26">
        <v>12151</v>
      </c>
      <c r="H1537" s="26">
        <v>16933.7</v>
      </c>
      <c r="I1537" s="26">
        <v>5911</v>
      </c>
      <c r="J1537" s="26">
        <v>-1406.89</v>
      </c>
      <c r="K1537" s="26">
        <f t="shared" si="339"/>
        <v>38997.73</v>
      </c>
      <c r="L1537" s="27">
        <f t="shared" si="328"/>
        <v>1.74363482182168</v>
      </c>
      <c r="M1537" s="75">
        <v>0.989583333333333</v>
      </c>
      <c r="N1537" s="26">
        <v>79278.3</v>
      </c>
      <c r="O1537" s="26">
        <v>45499.8</v>
      </c>
      <c r="P1537" s="26">
        <v>12233.9</v>
      </c>
      <c r="Q1537" s="26">
        <v>16793.4</v>
      </c>
      <c r="R1537" s="26">
        <v>6064.19</v>
      </c>
      <c r="S1537" s="26">
        <v>-1312.99</v>
      </c>
      <c r="T1537" s="26">
        <f t="shared" si="329"/>
        <v>39991.34</v>
      </c>
      <c r="U1537" s="27">
        <f t="shared" si="330"/>
        <v>1.37978796842781</v>
      </c>
      <c r="V1537" s="26">
        <f>INDEX(检修、备用和必开!B:B,MATCH(统调负荷!$C1537,检修、备用和必开!$A:$A,0))</f>
        <v>26174.6</v>
      </c>
      <c r="W1537" s="26">
        <f>INDEX(检修、备用和必开!C:C,MATCH(统调负荷!$C1537,检修、备用和必开!$A:$A,0))</f>
        <v>0</v>
      </c>
      <c r="X1537" s="26">
        <f>INDEX(检修、备用和必开!D:D,MATCH(统调负荷!$C1537,检修、备用和必开!$A:$A,0))</f>
        <v>9290</v>
      </c>
      <c r="Y1537" s="26">
        <f>INDEX(检修、备用和必开!E:E,MATCH(统调负荷!$C1537,检修、备用和必开!$A:$A,0))</f>
        <v>5508.46</v>
      </c>
      <c r="Z1537" s="26">
        <f>INDEX(检修、备用和必开!F:F,MATCH(统调负荷!$C1537,检修、备用和必开!$A:$A,0))</f>
        <v>320</v>
      </c>
      <c r="AA1537" s="26">
        <f t="shared" si="331"/>
        <v>67997.8</v>
      </c>
      <c r="AB1537" s="26">
        <v>312.5</v>
      </c>
      <c r="AC1537" s="26">
        <v>320.22</v>
      </c>
      <c r="AD1537" s="76">
        <f t="shared" si="332"/>
        <v>45673.9895833333</v>
      </c>
      <c r="AE1537" s="27">
        <f t="shared" si="333"/>
        <v>1183.3</v>
      </c>
      <c r="AF1537" s="27">
        <f t="shared" si="334"/>
        <v>993.610000000001</v>
      </c>
      <c r="AG1537" s="27">
        <f t="shared" si="335"/>
        <v>82.8999999999996</v>
      </c>
      <c r="AH1537" s="27">
        <f t="shared" si="336"/>
        <v>-140.299999999999</v>
      </c>
      <c r="AI1537" s="27">
        <f t="shared" si="337"/>
        <v>153.19</v>
      </c>
      <c r="AJ1537" s="27">
        <f t="shared" si="338"/>
        <v>93.9000000000001</v>
      </c>
      <c r="AK1537" s="26">
        <f>INDEX(检修、备用和必开!I:I,MATCH(统调负荷!$C1537,检修、备用和必开!$A:$A,0))</f>
        <v>6855.33927893739</v>
      </c>
    </row>
    <row r="1538" ht="13.8" spans="1:37">
      <c r="A1538" s="26">
        <f t="shared" si="326"/>
        <v>5</v>
      </c>
      <c r="B1538" s="26">
        <f t="shared" si="327"/>
        <v>0</v>
      </c>
      <c r="C1538" t="s">
        <v>38</v>
      </c>
      <c r="D1538" s="75">
        <v>0</v>
      </c>
      <c r="E1538" s="26">
        <v>77325</v>
      </c>
      <c r="F1538" s="26">
        <v>43654.9</v>
      </c>
      <c r="G1538" s="26">
        <v>12247</v>
      </c>
      <c r="H1538" s="26">
        <v>16979</v>
      </c>
      <c r="I1538" s="26">
        <v>5629</v>
      </c>
      <c r="J1538" s="26">
        <v>-1184.9</v>
      </c>
      <c r="K1538" s="26">
        <f t="shared" si="339"/>
        <v>37872.44</v>
      </c>
      <c r="L1538" s="27">
        <f t="shared" si="328"/>
        <v>1.78043981322566</v>
      </c>
      <c r="M1538" s="75">
        <v>0</v>
      </c>
      <c r="N1538" s="26">
        <v>77566.8</v>
      </c>
      <c r="O1538" s="26">
        <v>44348.85</v>
      </c>
      <c r="P1538" s="26">
        <v>12512.2</v>
      </c>
      <c r="Q1538" s="26">
        <v>16133.7</v>
      </c>
      <c r="R1538" s="26">
        <v>5815.19</v>
      </c>
      <c r="S1538" s="26">
        <v>-1243.14</v>
      </c>
      <c r="T1538" s="26">
        <f t="shared" si="329"/>
        <v>38566.39</v>
      </c>
      <c r="U1538" s="27">
        <f t="shared" si="330"/>
        <v>1.40459634644471</v>
      </c>
      <c r="V1538" s="26">
        <f>INDEX(检修、备用和必开!B:B,MATCH(统调负荷!$C1538,检修、备用和必开!$A:$A,0))</f>
        <v>26742.8</v>
      </c>
      <c r="W1538" s="26">
        <f>INDEX(检修、备用和必开!C:C,MATCH(统调负荷!$C1538,检修、备用和必开!$A:$A,0))</f>
        <v>0</v>
      </c>
      <c r="X1538" s="26">
        <f>INDEX(检修、备用和必开!D:D,MATCH(统调负荷!$C1538,检修、备用和必开!$A:$A,0))</f>
        <v>9440</v>
      </c>
      <c r="Y1538" s="26">
        <f>INDEX(检修、备用和必开!E:E,MATCH(统调负荷!$C1538,检修、备用和必开!$A:$A,0))</f>
        <v>5782.46</v>
      </c>
      <c r="Z1538" s="26">
        <f>INDEX(检修、备用和必开!F:F,MATCH(统调负荷!$C1538,检修、备用和必开!$A:$A,0))</f>
        <v>320</v>
      </c>
      <c r="AA1538" s="26">
        <f t="shared" si="331"/>
        <v>67429.6</v>
      </c>
      <c r="AB1538" s="26">
        <v>312.6</v>
      </c>
      <c r="AC1538" s="26">
        <v>319.62</v>
      </c>
      <c r="AD1538" s="76">
        <f t="shared" si="332"/>
        <v>45674</v>
      </c>
      <c r="AE1538" s="27">
        <f t="shared" si="333"/>
        <v>241.800000000003</v>
      </c>
      <c r="AF1538" s="27">
        <f t="shared" si="334"/>
        <v>693.949999999997</v>
      </c>
      <c r="AG1538" s="27">
        <f t="shared" si="335"/>
        <v>265.200000000001</v>
      </c>
      <c r="AH1538" s="27">
        <f t="shared" si="336"/>
        <v>-845.299999999999</v>
      </c>
      <c r="AI1538" s="27">
        <f t="shared" si="337"/>
        <v>186.19</v>
      </c>
      <c r="AJ1538" s="27">
        <f t="shared" si="338"/>
        <v>-58.24</v>
      </c>
      <c r="AK1538" s="26">
        <f>INDEX(检修、备用和必开!I:I,MATCH(统调负荷!$C1538,检修、备用和必开!$A:$A,0))</f>
        <v>6126.0153034301</v>
      </c>
    </row>
    <row r="1539" ht="13.8" spans="1:37">
      <c r="A1539" s="26">
        <f t="shared" ref="A1539:A1602" si="340">WEEKDAY(C1539,2)</f>
        <v>5</v>
      </c>
      <c r="B1539" s="26">
        <f t="shared" ref="B1539:B1602" si="341">HOUR(D1539)</f>
        <v>0</v>
      </c>
      <c r="C1539" t="s">
        <v>38</v>
      </c>
      <c r="D1539" s="75">
        <v>0.0104166666666667</v>
      </c>
      <c r="E1539" s="26">
        <v>81780</v>
      </c>
      <c r="F1539" s="26">
        <v>48240.4</v>
      </c>
      <c r="G1539" s="26">
        <v>11974</v>
      </c>
      <c r="H1539" s="26">
        <v>17188.5</v>
      </c>
      <c r="I1539" s="26">
        <v>5562</v>
      </c>
      <c r="J1539" s="26">
        <v>-1184.9</v>
      </c>
      <c r="K1539" s="26">
        <f t="shared" si="339"/>
        <v>42457.94</v>
      </c>
      <c r="L1539" s="27">
        <f t="shared" ref="L1539:L1602" si="342">AA1539/(K1539+W1539)</f>
        <v>1.58815053203241</v>
      </c>
      <c r="M1539" s="75">
        <v>0.0104166666666667</v>
      </c>
      <c r="N1539" s="26">
        <v>82694.3</v>
      </c>
      <c r="O1539" s="26">
        <v>48757.42</v>
      </c>
      <c r="P1539" s="26">
        <v>12312.5</v>
      </c>
      <c r="Q1539" s="26">
        <v>17268.3</v>
      </c>
      <c r="R1539" s="26">
        <v>5653.72</v>
      </c>
      <c r="S1539" s="26">
        <v>-1297.64</v>
      </c>
      <c r="T1539" s="26">
        <f t="shared" ref="T1539:T1602" si="343">O1539-Y1539</f>
        <v>42974.96</v>
      </c>
      <c r="U1539" s="27">
        <f t="shared" ref="U1539:U1602" si="344">AA1539/(T1539+X1539)</f>
        <v>1.28645714887505</v>
      </c>
      <c r="V1539" s="26">
        <f>INDEX(检修、备用和必开!B:B,MATCH(统调负荷!$C1539,检修、备用和必开!$A:$A,0))</f>
        <v>26742.8</v>
      </c>
      <c r="W1539" s="26">
        <f>INDEX(检修、备用和必开!C:C,MATCH(统调负荷!$C1539,检修、备用和必开!$A:$A,0))</f>
        <v>0</v>
      </c>
      <c r="X1539" s="26">
        <f>INDEX(检修、备用和必开!D:D,MATCH(统调负荷!$C1539,检修、备用和必开!$A:$A,0))</f>
        <v>9440</v>
      </c>
      <c r="Y1539" s="26">
        <f>INDEX(检修、备用和必开!E:E,MATCH(统调负荷!$C1539,检修、备用和必开!$A:$A,0))</f>
        <v>5782.46</v>
      </c>
      <c r="Z1539" s="26">
        <f>INDEX(检修、备用和必开!F:F,MATCH(统调负荷!$C1539,检修、备用和必开!$A:$A,0))</f>
        <v>320</v>
      </c>
      <c r="AA1539" s="26">
        <f t="shared" ref="AA1539:AA1602" si="345">94492.4-V1539-Z1539</f>
        <v>67429.6</v>
      </c>
      <c r="AB1539" s="26">
        <v>368.03</v>
      </c>
      <c r="AC1539" s="26">
        <v>470.18</v>
      </c>
      <c r="AD1539" s="76">
        <f t="shared" ref="AD1539:AD1602" si="346">C1539+D1539</f>
        <v>45674.0104166667</v>
      </c>
      <c r="AE1539" s="27">
        <f t="shared" ref="AE1539:AE1602" si="347">N1539-E1539</f>
        <v>914.300000000003</v>
      </c>
      <c r="AF1539" s="27">
        <f t="shared" ref="AF1539:AF1602" si="348">O1539-F1539</f>
        <v>517.019999999997</v>
      </c>
      <c r="AG1539" s="27">
        <f t="shared" ref="AG1539:AG1602" si="349">P1539-G1539</f>
        <v>338.5</v>
      </c>
      <c r="AH1539" s="27">
        <f t="shared" ref="AH1539:AH1602" si="350">Q1539-H1539</f>
        <v>79.7999999999993</v>
      </c>
      <c r="AI1539" s="27">
        <f t="shared" ref="AI1539:AI1602" si="351">R1539-I1539</f>
        <v>91.7200000000003</v>
      </c>
      <c r="AJ1539" s="27">
        <f t="shared" ref="AJ1539:AJ1602" si="352">S1539-J1539</f>
        <v>-112.74</v>
      </c>
      <c r="AK1539" s="26">
        <f>INDEX(检修、备用和必开!I:I,MATCH(统调负荷!$C1539,检修、备用和必开!$A:$A,0))</f>
        <v>6126.0153034301</v>
      </c>
    </row>
    <row r="1540" ht="13.8" spans="1:37">
      <c r="A1540" s="26">
        <f t="shared" si="340"/>
        <v>5</v>
      </c>
      <c r="B1540" s="26">
        <f t="shared" si="341"/>
        <v>0</v>
      </c>
      <c r="C1540" t="s">
        <v>38</v>
      </c>
      <c r="D1540" s="75">
        <v>0.0208333333333333</v>
      </c>
      <c r="E1540" s="26">
        <v>81020</v>
      </c>
      <c r="F1540" s="26">
        <v>47681.69</v>
      </c>
      <c r="G1540" s="26">
        <v>11786</v>
      </c>
      <c r="H1540" s="26">
        <v>17188.2</v>
      </c>
      <c r="I1540" s="26">
        <v>5549</v>
      </c>
      <c r="J1540" s="26">
        <v>-1184.89</v>
      </c>
      <c r="K1540" s="26">
        <f t="shared" si="339"/>
        <v>41899.23</v>
      </c>
      <c r="L1540" s="27">
        <f t="shared" si="342"/>
        <v>1.60932790411661</v>
      </c>
      <c r="M1540" s="75">
        <v>0.0208333333333333</v>
      </c>
      <c r="N1540" s="26">
        <v>82086.5</v>
      </c>
      <c r="O1540" s="26">
        <v>48716.52</v>
      </c>
      <c r="P1540" s="26">
        <v>12075.5</v>
      </c>
      <c r="Q1540" s="26">
        <v>16876.6</v>
      </c>
      <c r="R1540" s="26">
        <v>5624.83</v>
      </c>
      <c r="S1540" s="26">
        <v>-1206.95</v>
      </c>
      <c r="T1540" s="26">
        <f t="shared" si="343"/>
        <v>42934.06</v>
      </c>
      <c r="U1540" s="27">
        <f t="shared" si="344"/>
        <v>1.28746177019693</v>
      </c>
      <c r="V1540" s="26">
        <f>INDEX(检修、备用和必开!B:B,MATCH(统调负荷!$C1540,检修、备用和必开!$A:$A,0))</f>
        <v>26742.8</v>
      </c>
      <c r="W1540" s="26">
        <f>INDEX(检修、备用和必开!C:C,MATCH(统调负荷!$C1540,检修、备用和必开!$A:$A,0))</f>
        <v>0</v>
      </c>
      <c r="X1540" s="26">
        <f>INDEX(检修、备用和必开!D:D,MATCH(统调负荷!$C1540,检修、备用和必开!$A:$A,0))</f>
        <v>9440</v>
      </c>
      <c r="Y1540" s="26">
        <f>INDEX(检修、备用和必开!E:E,MATCH(统调负荷!$C1540,检修、备用和必开!$A:$A,0))</f>
        <v>5782.46</v>
      </c>
      <c r="Z1540" s="26">
        <f>INDEX(检修、备用和必开!F:F,MATCH(统调负荷!$C1540,检修、备用和必开!$A:$A,0))</f>
        <v>320</v>
      </c>
      <c r="AA1540" s="26">
        <f t="shared" si="345"/>
        <v>67429.6</v>
      </c>
      <c r="AB1540" s="26">
        <v>373.62</v>
      </c>
      <c r="AC1540" s="26">
        <v>389.53</v>
      </c>
      <c r="AD1540" s="76">
        <f t="shared" si="346"/>
        <v>45674.0208333333</v>
      </c>
      <c r="AE1540" s="27">
        <f t="shared" si="347"/>
        <v>1066.5</v>
      </c>
      <c r="AF1540" s="27">
        <f t="shared" si="348"/>
        <v>1034.82999999999</v>
      </c>
      <c r="AG1540" s="27">
        <f t="shared" si="349"/>
        <v>289.5</v>
      </c>
      <c r="AH1540" s="27">
        <f t="shared" si="350"/>
        <v>-311.600000000002</v>
      </c>
      <c r="AI1540" s="27">
        <f t="shared" si="351"/>
        <v>75.8299999999999</v>
      </c>
      <c r="AJ1540" s="27">
        <f t="shared" si="352"/>
        <v>-22.0599999999999</v>
      </c>
      <c r="AK1540" s="26">
        <f>INDEX(检修、备用和必开!I:I,MATCH(统调负荷!$C1540,检修、备用和必开!$A:$A,0))</f>
        <v>6126.0153034301</v>
      </c>
    </row>
    <row r="1541" ht="13.8" spans="1:37">
      <c r="A1541" s="26">
        <f t="shared" si="340"/>
        <v>5</v>
      </c>
      <c r="B1541" s="26">
        <f t="shared" si="341"/>
        <v>0</v>
      </c>
      <c r="C1541" t="s">
        <v>38</v>
      </c>
      <c r="D1541" s="75">
        <v>0.03125</v>
      </c>
      <c r="E1541" s="26">
        <v>79050</v>
      </c>
      <c r="F1541" s="26">
        <v>45867.6</v>
      </c>
      <c r="G1541" s="26">
        <v>11605</v>
      </c>
      <c r="H1541" s="26">
        <v>17220.3</v>
      </c>
      <c r="I1541" s="26">
        <v>5542</v>
      </c>
      <c r="J1541" s="26">
        <v>-1184.9</v>
      </c>
      <c r="K1541" s="26">
        <f t="shared" si="339"/>
        <v>40085.14</v>
      </c>
      <c r="L1541" s="27">
        <f t="shared" si="342"/>
        <v>1.68215952345433</v>
      </c>
      <c r="M1541" s="75">
        <v>0.03125</v>
      </c>
      <c r="N1541" s="26">
        <v>80231.3</v>
      </c>
      <c r="O1541" s="26">
        <v>46491.27</v>
      </c>
      <c r="P1541" s="26">
        <v>12364</v>
      </c>
      <c r="Q1541" s="26">
        <v>16915.9</v>
      </c>
      <c r="R1541" s="26">
        <v>5595.18</v>
      </c>
      <c r="S1541" s="26">
        <v>-1135.05</v>
      </c>
      <c r="T1541" s="26">
        <f t="shared" si="343"/>
        <v>40708.81</v>
      </c>
      <c r="U1541" s="27">
        <f t="shared" si="344"/>
        <v>1.34459023055582</v>
      </c>
      <c r="V1541" s="26">
        <f>INDEX(检修、备用和必开!B:B,MATCH(统调负荷!$C1541,检修、备用和必开!$A:$A,0))</f>
        <v>26742.8</v>
      </c>
      <c r="W1541" s="26">
        <f>INDEX(检修、备用和必开!C:C,MATCH(统调负荷!$C1541,检修、备用和必开!$A:$A,0))</f>
        <v>0</v>
      </c>
      <c r="X1541" s="26">
        <f>INDEX(检修、备用和必开!D:D,MATCH(统调负荷!$C1541,检修、备用和必开!$A:$A,0))</f>
        <v>9440</v>
      </c>
      <c r="Y1541" s="26">
        <f>INDEX(检修、备用和必开!E:E,MATCH(统调负荷!$C1541,检修、备用和必开!$A:$A,0))</f>
        <v>5782.46</v>
      </c>
      <c r="Z1541" s="26">
        <f>INDEX(检修、备用和必开!F:F,MATCH(统调负荷!$C1541,检修、备用和必开!$A:$A,0))</f>
        <v>320</v>
      </c>
      <c r="AA1541" s="26">
        <f t="shared" si="345"/>
        <v>67429.6</v>
      </c>
      <c r="AB1541" s="26">
        <v>357.85</v>
      </c>
      <c r="AC1541" s="26">
        <v>359.57</v>
      </c>
      <c r="AD1541" s="76">
        <f t="shared" si="346"/>
        <v>45674.03125</v>
      </c>
      <c r="AE1541" s="27">
        <f t="shared" si="347"/>
        <v>1181.3</v>
      </c>
      <c r="AF1541" s="27">
        <f t="shared" si="348"/>
        <v>623.669999999998</v>
      </c>
      <c r="AG1541" s="27">
        <f t="shared" si="349"/>
        <v>759</v>
      </c>
      <c r="AH1541" s="27">
        <f t="shared" si="350"/>
        <v>-304.399999999998</v>
      </c>
      <c r="AI1541" s="27">
        <f t="shared" si="351"/>
        <v>53.1800000000003</v>
      </c>
      <c r="AJ1541" s="27">
        <f t="shared" si="352"/>
        <v>49.8500000000001</v>
      </c>
      <c r="AK1541" s="26">
        <f>INDEX(检修、备用和必开!I:I,MATCH(统调负荷!$C1541,检修、备用和必开!$A:$A,0))</f>
        <v>6126.0153034301</v>
      </c>
    </row>
    <row r="1542" ht="13.8" spans="1:37">
      <c r="A1542" s="26">
        <f t="shared" si="340"/>
        <v>5</v>
      </c>
      <c r="B1542" s="26">
        <f t="shared" si="341"/>
        <v>1</v>
      </c>
      <c r="C1542" t="s">
        <v>38</v>
      </c>
      <c r="D1542" s="75">
        <v>0.0416666666666667</v>
      </c>
      <c r="E1542" s="26">
        <v>77480</v>
      </c>
      <c r="F1542" s="26">
        <v>44061</v>
      </c>
      <c r="G1542" s="26">
        <v>11626</v>
      </c>
      <c r="H1542" s="26">
        <v>17439.9</v>
      </c>
      <c r="I1542" s="26">
        <v>5538</v>
      </c>
      <c r="J1542" s="26">
        <v>-1184.9</v>
      </c>
      <c r="K1542" s="26">
        <f t="shared" si="339"/>
        <v>38278.54</v>
      </c>
      <c r="L1542" s="27">
        <f t="shared" si="342"/>
        <v>1.76155098914431</v>
      </c>
      <c r="M1542" s="75">
        <v>0.0416666666666667</v>
      </c>
      <c r="N1542" s="26">
        <v>78121.6</v>
      </c>
      <c r="O1542" s="26">
        <v>44042.11</v>
      </c>
      <c r="P1542" s="26">
        <v>12398.7</v>
      </c>
      <c r="Q1542" s="26">
        <v>17199.7</v>
      </c>
      <c r="R1542" s="26">
        <v>5641.35</v>
      </c>
      <c r="S1542" s="26">
        <v>-1160.26</v>
      </c>
      <c r="T1542" s="26">
        <f t="shared" si="343"/>
        <v>38259.65</v>
      </c>
      <c r="U1542" s="27">
        <f t="shared" si="344"/>
        <v>1.41362882117584</v>
      </c>
      <c r="V1542" s="26">
        <f>INDEX(检修、备用和必开!B:B,MATCH(统调负荷!$C1542,检修、备用和必开!$A:$A,0))</f>
        <v>26742.8</v>
      </c>
      <c r="W1542" s="26">
        <f>INDEX(检修、备用和必开!C:C,MATCH(统调负荷!$C1542,检修、备用和必开!$A:$A,0))</f>
        <v>0</v>
      </c>
      <c r="X1542" s="26">
        <f>INDEX(检修、备用和必开!D:D,MATCH(统调负荷!$C1542,检修、备用和必开!$A:$A,0))</f>
        <v>9440</v>
      </c>
      <c r="Y1542" s="26">
        <f>INDEX(检修、备用和必开!E:E,MATCH(统调负荷!$C1542,检修、备用和必开!$A:$A,0))</f>
        <v>5782.46</v>
      </c>
      <c r="Z1542" s="26">
        <f>INDEX(检修、备用和必开!F:F,MATCH(统调负荷!$C1542,检修、备用和必开!$A:$A,0))</f>
        <v>320</v>
      </c>
      <c r="AA1542" s="26">
        <f t="shared" si="345"/>
        <v>67429.6</v>
      </c>
      <c r="AB1542" s="26">
        <v>339.82</v>
      </c>
      <c r="AC1542" s="26">
        <v>349.58</v>
      </c>
      <c r="AD1542" s="76">
        <f t="shared" si="346"/>
        <v>45674.0416666667</v>
      </c>
      <c r="AE1542" s="27">
        <f t="shared" si="347"/>
        <v>641.600000000006</v>
      </c>
      <c r="AF1542" s="27">
        <f t="shared" si="348"/>
        <v>-18.8899999999994</v>
      </c>
      <c r="AG1542" s="27">
        <f t="shared" si="349"/>
        <v>772.700000000001</v>
      </c>
      <c r="AH1542" s="27">
        <f t="shared" si="350"/>
        <v>-240.200000000001</v>
      </c>
      <c r="AI1542" s="27">
        <f t="shared" si="351"/>
        <v>103.35</v>
      </c>
      <c r="AJ1542" s="27">
        <f t="shared" si="352"/>
        <v>24.6400000000001</v>
      </c>
      <c r="AK1542" s="26">
        <f>INDEX(检修、备用和必开!I:I,MATCH(统调负荷!$C1542,检修、备用和必开!$A:$A,0))</f>
        <v>6126.0153034301</v>
      </c>
    </row>
    <row r="1543" ht="13.8" spans="1:37">
      <c r="A1543" s="26">
        <f t="shared" si="340"/>
        <v>5</v>
      </c>
      <c r="B1543" s="26">
        <f t="shared" si="341"/>
        <v>1</v>
      </c>
      <c r="C1543" t="s">
        <v>38</v>
      </c>
      <c r="D1543" s="75">
        <v>0.0520833333333333</v>
      </c>
      <c r="E1543" s="26">
        <v>75650</v>
      </c>
      <c r="F1543" s="26">
        <v>42614.5</v>
      </c>
      <c r="G1543" s="26">
        <v>10894</v>
      </c>
      <c r="H1543" s="26">
        <v>17792.4</v>
      </c>
      <c r="I1543" s="26">
        <v>5534</v>
      </c>
      <c r="J1543" s="26">
        <v>-1184.9</v>
      </c>
      <c r="K1543" s="26">
        <f t="shared" si="339"/>
        <v>36832.04</v>
      </c>
      <c r="L1543" s="27">
        <f t="shared" si="342"/>
        <v>1.83073215602503</v>
      </c>
      <c r="M1543" s="75">
        <v>0.0520833333333333</v>
      </c>
      <c r="N1543" s="26">
        <v>76809.3</v>
      </c>
      <c r="O1543" s="26">
        <v>43276.2</v>
      </c>
      <c r="P1543" s="26">
        <v>11400</v>
      </c>
      <c r="Q1543" s="26">
        <v>17568.8</v>
      </c>
      <c r="R1543" s="26">
        <v>5713.71</v>
      </c>
      <c r="S1543" s="26">
        <v>-1149.41</v>
      </c>
      <c r="T1543" s="26">
        <f t="shared" si="343"/>
        <v>37493.74</v>
      </c>
      <c r="U1543" s="27">
        <f t="shared" si="344"/>
        <v>1.436697778613</v>
      </c>
      <c r="V1543" s="26">
        <f>INDEX(检修、备用和必开!B:B,MATCH(统调负荷!$C1543,检修、备用和必开!$A:$A,0))</f>
        <v>26742.8</v>
      </c>
      <c r="W1543" s="26">
        <f>INDEX(检修、备用和必开!C:C,MATCH(统调负荷!$C1543,检修、备用和必开!$A:$A,0))</f>
        <v>0</v>
      </c>
      <c r="X1543" s="26">
        <f>INDEX(检修、备用和必开!D:D,MATCH(统调负荷!$C1543,检修、备用和必开!$A:$A,0))</f>
        <v>9440</v>
      </c>
      <c r="Y1543" s="26">
        <f>INDEX(检修、备用和必开!E:E,MATCH(统调负荷!$C1543,检修、备用和必开!$A:$A,0))</f>
        <v>5782.46</v>
      </c>
      <c r="Z1543" s="26">
        <f>INDEX(检修、备用和必开!F:F,MATCH(统调负荷!$C1543,检修、备用和必开!$A:$A,0))</f>
        <v>320</v>
      </c>
      <c r="AA1543" s="26">
        <f t="shared" si="345"/>
        <v>67429.6</v>
      </c>
      <c r="AB1543" s="26">
        <v>330.29</v>
      </c>
      <c r="AC1543" s="26">
        <v>339.88</v>
      </c>
      <c r="AD1543" s="76">
        <f t="shared" si="346"/>
        <v>45674.0520833333</v>
      </c>
      <c r="AE1543" s="27">
        <f t="shared" si="347"/>
        <v>1159.3</v>
      </c>
      <c r="AF1543" s="27">
        <f t="shared" si="348"/>
        <v>661.699999999997</v>
      </c>
      <c r="AG1543" s="27">
        <f t="shared" si="349"/>
        <v>506</v>
      </c>
      <c r="AH1543" s="27">
        <f t="shared" si="350"/>
        <v>-223.600000000002</v>
      </c>
      <c r="AI1543" s="27">
        <f t="shared" si="351"/>
        <v>179.71</v>
      </c>
      <c r="AJ1543" s="27">
        <f t="shared" si="352"/>
        <v>35.49</v>
      </c>
      <c r="AK1543" s="26">
        <f>INDEX(检修、备用和必开!I:I,MATCH(统调负荷!$C1543,检修、备用和必开!$A:$A,0))</f>
        <v>6126.0153034301</v>
      </c>
    </row>
    <row r="1544" ht="13.8" spans="1:37">
      <c r="A1544" s="26">
        <f t="shared" si="340"/>
        <v>5</v>
      </c>
      <c r="B1544" s="26">
        <f t="shared" si="341"/>
        <v>1</v>
      </c>
      <c r="C1544" t="s">
        <v>38</v>
      </c>
      <c r="D1544" s="75">
        <v>0.0625</v>
      </c>
      <c r="E1544" s="26">
        <v>74460</v>
      </c>
      <c r="F1544" s="26">
        <v>41679.79</v>
      </c>
      <c r="G1544" s="26">
        <v>10894</v>
      </c>
      <c r="H1544" s="26">
        <v>17548.1</v>
      </c>
      <c r="I1544" s="26">
        <v>5523</v>
      </c>
      <c r="J1544" s="26">
        <v>-1184.89</v>
      </c>
      <c r="K1544" s="26">
        <f t="shared" si="339"/>
        <v>35897.33</v>
      </c>
      <c r="L1544" s="27">
        <f t="shared" si="342"/>
        <v>1.87840154128455</v>
      </c>
      <c r="M1544" s="75">
        <v>0.0625</v>
      </c>
      <c r="N1544" s="26">
        <v>75347.2</v>
      </c>
      <c r="O1544" s="26">
        <v>41710.06</v>
      </c>
      <c r="P1544" s="26">
        <v>11583.3</v>
      </c>
      <c r="Q1544" s="26">
        <v>17537.5</v>
      </c>
      <c r="R1544" s="26">
        <v>5681.73</v>
      </c>
      <c r="S1544" s="26">
        <v>-1165.39</v>
      </c>
      <c r="T1544" s="26">
        <f t="shared" si="343"/>
        <v>35927.6</v>
      </c>
      <c r="U1544" s="27">
        <f t="shared" si="344"/>
        <v>1.48629418351423</v>
      </c>
      <c r="V1544" s="26">
        <f>INDEX(检修、备用和必开!B:B,MATCH(统调负荷!$C1544,检修、备用和必开!$A:$A,0))</f>
        <v>26742.8</v>
      </c>
      <c r="W1544" s="26">
        <f>INDEX(检修、备用和必开!C:C,MATCH(统调负荷!$C1544,检修、备用和必开!$A:$A,0))</f>
        <v>0</v>
      </c>
      <c r="X1544" s="26">
        <f>INDEX(检修、备用和必开!D:D,MATCH(统调负荷!$C1544,检修、备用和必开!$A:$A,0))</f>
        <v>9440</v>
      </c>
      <c r="Y1544" s="26">
        <f>INDEX(检修、备用和必开!E:E,MATCH(统调负荷!$C1544,检修、备用和必开!$A:$A,0))</f>
        <v>5782.46</v>
      </c>
      <c r="Z1544" s="26">
        <f>INDEX(检修、备用和必开!F:F,MATCH(统调负荷!$C1544,检修、备用和必开!$A:$A,0))</f>
        <v>320</v>
      </c>
      <c r="AA1544" s="26">
        <f t="shared" si="345"/>
        <v>67429.6</v>
      </c>
      <c r="AB1544" s="26">
        <v>325.6</v>
      </c>
      <c r="AC1544" s="26">
        <v>329.92</v>
      </c>
      <c r="AD1544" s="76">
        <f t="shared" si="346"/>
        <v>45674.0625</v>
      </c>
      <c r="AE1544" s="27">
        <f t="shared" si="347"/>
        <v>887.199999999997</v>
      </c>
      <c r="AF1544" s="27">
        <f t="shared" si="348"/>
        <v>30.2699999999968</v>
      </c>
      <c r="AG1544" s="27">
        <f t="shared" si="349"/>
        <v>689.299999999999</v>
      </c>
      <c r="AH1544" s="27">
        <f t="shared" si="350"/>
        <v>-10.5999999999985</v>
      </c>
      <c r="AI1544" s="27">
        <f t="shared" si="351"/>
        <v>158.73</v>
      </c>
      <c r="AJ1544" s="27">
        <f t="shared" si="352"/>
        <v>19.5</v>
      </c>
      <c r="AK1544" s="26">
        <f>INDEX(检修、备用和必开!I:I,MATCH(统调负荷!$C1544,检修、备用和必开!$A:$A,0))</f>
        <v>6126.0153034301</v>
      </c>
    </row>
    <row r="1545" ht="13.8" spans="1:37">
      <c r="A1545" s="26">
        <f t="shared" si="340"/>
        <v>5</v>
      </c>
      <c r="B1545" s="26">
        <f t="shared" si="341"/>
        <v>1</v>
      </c>
      <c r="C1545" t="s">
        <v>38</v>
      </c>
      <c r="D1545" s="75">
        <v>0.0729166666666667</v>
      </c>
      <c r="E1545" s="26">
        <v>73675</v>
      </c>
      <c r="F1545" s="26">
        <v>41468.7</v>
      </c>
      <c r="G1545" s="26">
        <v>10894</v>
      </c>
      <c r="H1545" s="26">
        <v>16980.2</v>
      </c>
      <c r="I1545" s="26">
        <v>5517</v>
      </c>
      <c r="J1545" s="26">
        <v>-1184.9</v>
      </c>
      <c r="K1545" s="26">
        <f t="shared" si="339"/>
        <v>35686.24</v>
      </c>
      <c r="L1545" s="27">
        <f t="shared" si="342"/>
        <v>1.88951259645174</v>
      </c>
      <c r="M1545" s="75">
        <v>0.0729166666666667</v>
      </c>
      <c r="N1545" s="26">
        <v>74176.6</v>
      </c>
      <c r="O1545" s="26">
        <v>41111.84</v>
      </c>
      <c r="P1545" s="26">
        <v>11019.1</v>
      </c>
      <c r="Q1545" s="26">
        <v>17518.4</v>
      </c>
      <c r="R1545" s="26">
        <v>5692.33</v>
      </c>
      <c r="S1545" s="26">
        <v>-1165.07</v>
      </c>
      <c r="T1545" s="26">
        <f t="shared" si="343"/>
        <v>35329.38</v>
      </c>
      <c r="U1545" s="27">
        <f t="shared" si="344"/>
        <v>1.50615442965706</v>
      </c>
      <c r="V1545" s="26">
        <f>INDEX(检修、备用和必开!B:B,MATCH(统调负荷!$C1545,检修、备用和必开!$A:$A,0))</f>
        <v>26742.8</v>
      </c>
      <c r="W1545" s="26">
        <f>INDEX(检修、备用和必开!C:C,MATCH(统调负荷!$C1545,检修、备用和必开!$A:$A,0))</f>
        <v>0</v>
      </c>
      <c r="X1545" s="26">
        <f>INDEX(检修、备用和必开!D:D,MATCH(统调负荷!$C1545,检修、备用和必开!$A:$A,0))</f>
        <v>9440</v>
      </c>
      <c r="Y1545" s="26">
        <f>INDEX(检修、备用和必开!E:E,MATCH(统调负荷!$C1545,检修、备用和必开!$A:$A,0))</f>
        <v>5782.46</v>
      </c>
      <c r="Z1545" s="26">
        <f>INDEX(检修、备用和必开!F:F,MATCH(统调负荷!$C1545,检修、备用和必开!$A:$A,0))</f>
        <v>320</v>
      </c>
      <c r="AA1545" s="26">
        <f t="shared" si="345"/>
        <v>67429.6</v>
      </c>
      <c r="AB1545" s="26">
        <v>324.48</v>
      </c>
      <c r="AC1545" s="26">
        <v>320.36</v>
      </c>
      <c r="AD1545" s="76">
        <f t="shared" si="346"/>
        <v>45674.0729166667</v>
      </c>
      <c r="AE1545" s="27">
        <f t="shared" si="347"/>
        <v>501.600000000006</v>
      </c>
      <c r="AF1545" s="27">
        <f t="shared" si="348"/>
        <v>-356.860000000001</v>
      </c>
      <c r="AG1545" s="27">
        <f t="shared" si="349"/>
        <v>125.1</v>
      </c>
      <c r="AH1545" s="27">
        <f t="shared" si="350"/>
        <v>538.200000000001</v>
      </c>
      <c r="AI1545" s="27">
        <f t="shared" si="351"/>
        <v>175.33</v>
      </c>
      <c r="AJ1545" s="27">
        <f t="shared" si="352"/>
        <v>19.8300000000002</v>
      </c>
      <c r="AK1545" s="26">
        <f>INDEX(检修、备用和必开!I:I,MATCH(统调负荷!$C1545,检修、备用和必开!$A:$A,0))</f>
        <v>6126.0153034301</v>
      </c>
    </row>
    <row r="1546" ht="13.8" spans="1:37">
      <c r="A1546" s="26">
        <f t="shared" si="340"/>
        <v>5</v>
      </c>
      <c r="B1546" s="26">
        <f t="shared" si="341"/>
        <v>2</v>
      </c>
      <c r="C1546" t="s">
        <v>38</v>
      </c>
      <c r="D1546" s="75">
        <v>0.0833333333333333</v>
      </c>
      <c r="E1546" s="26">
        <v>72465</v>
      </c>
      <c r="F1546" s="26">
        <v>40390.8</v>
      </c>
      <c r="G1546" s="26">
        <v>10672</v>
      </c>
      <c r="H1546" s="26">
        <v>17070.1</v>
      </c>
      <c r="I1546" s="26">
        <v>5517</v>
      </c>
      <c r="J1546" s="26">
        <v>-1184.9</v>
      </c>
      <c r="K1546" s="26">
        <f t="shared" si="339"/>
        <v>34608.34</v>
      </c>
      <c r="L1546" s="27">
        <f t="shared" si="342"/>
        <v>1.94836273568741</v>
      </c>
      <c r="M1546" s="75">
        <v>0.0833333333333333</v>
      </c>
      <c r="N1546" s="26">
        <v>72930.9</v>
      </c>
      <c r="O1546" s="26">
        <v>40094.78</v>
      </c>
      <c r="P1546" s="26">
        <v>10854.3</v>
      </c>
      <c r="Q1546" s="26">
        <v>17429.7</v>
      </c>
      <c r="R1546" s="26">
        <v>5752.17</v>
      </c>
      <c r="S1546" s="26">
        <v>-1200.05</v>
      </c>
      <c r="T1546" s="26">
        <f t="shared" si="343"/>
        <v>34312.32</v>
      </c>
      <c r="U1546" s="27">
        <f t="shared" si="344"/>
        <v>1.54116627415415</v>
      </c>
      <c r="V1546" s="26">
        <f>INDEX(检修、备用和必开!B:B,MATCH(统调负荷!$C1546,检修、备用和必开!$A:$A,0))</f>
        <v>26742.8</v>
      </c>
      <c r="W1546" s="26">
        <f>INDEX(检修、备用和必开!C:C,MATCH(统调负荷!$C1546,检修、备用和必开!$A:$A,0))</f>
        <v>0</v>
      </c>
      <c r="X1546" s="26">
        <f>INDEX(检修、备用和必开!D:D,MATCH(统调负荷!$C1546,检修、备用和必开!$A:$A,0))</f>
        <v>9440</v>
      </c>
      <c r="Y1546" s="26">
        <f>INDEX(检修、备用和必开!E:E,MATCH(统调负荷!$C1546,检修、备用和必开!$A:$A,0))</f>
        <v>5782.46</v>
      </c>
      <c r="Z1546" s="26">
        <f>INDEX(检修、备用和必开!F:F,MATCH(统调负荷!$C1546,检修、备用和必开!$A:$A,0))</f>
        <v>320</v>
      </c>
      <c r="AA1546" s="26">
        <f t="shared" si="345"/>
        <v>67429.6</v>
      </c>
      <c r="AB1546" s="26">
        <v>315.98</v>
      </c>
      <c r="AC1546" s="26">
        <v>311.74</v>
      </c>
      <c r="AD1546" s="76">
        <f t="shared" si="346"/>
        <v>45674.0833333333</v>
      </c>
      <c r="AE1546" s="27">
        <f t="shared" si="347"/>
        <v>465.899999999994</v>
      </c>
      <c r="AF1546" s="27">
        <f t="shared" si="348"/>
        <v>-296.020000000004</v>
      </c>
      <c r="AG1546" s="27">
        <f t="shared" si="349"/>
        <v>182.299999999999</v>
      </c>
      <c r="AH1546" s="27">
        <f t="shared" si="350"/>
        <v>359.600000000002</v>
      </c>
      <c r="AI1546" s="27">
        <f t="shared" si="351"/>
        <v>235.17</v>
      </c>
      <c r="AJ1546" s="27">
        <f t="shared" si="352"/>
        <v>-15.1499999999999</v>
      </c>
      <c r="AK1546" s="26">
        <f>INDEX(检修、备用和必开!I:I,MATCH(统调负荷!$C1546,检修、备用和必开!$A:$A,0))</f>
        <v>6126.0153034301</v>
      </c>
    </row>
    <row r="1547" ht="13.8" spans="1:37">
      <c r="A1547" s="26">
        <f t="shared" si="340"/>
        <v>5</v>
      </c>
      <c r="B1547" s="26">
        <f t="shared" si="341"/>
        <v>2</v>
      </c>
      <c r="C1547" t="s">
        <v>38</v>
      </c>
      <c r="D1547" s="75">
        <v>0.09375</v>
      </c>
      <c r="E1547" s="26">
        <v>71460</v>
      </c>
      <c r="F1547" s="26">
        <v>40001.5</v>
      </c>
      <c r="G1547" s="26">
        <v>10672</v>
      </c>
      <c r="H1547" s="26">
        <v>16465.4</v>
      </c>
      <c r="I1547" s="26">
        <v>5506</v>
      </c>
      <c r="J1547" s="26">
        <v>-1184.9</v>
      </c>
      <c r="K1547" s="26">
        <f t="shared" si="339"/>
        <v>34219.04</v>
      </c>
      <c r="L1547" s="27">
        <f t="shared" si="342"/>
        <v>1.97052868812217</v>
      </c>
      <c r="M1547" s="75">
        <v>0.09375</v>
      </c>
      <c r="N1547" s="26">
        <v>71831.5</v>
      </c>
      <c r="O1547" s="26">
        <v>39447.21</v>
      </c>
      <c r="P1547" s="26">
        <v>10374.8</v>
      </c>
      <c r="Q1547" s="26">
        <v>17415.7</v>
      </c>
      <c r="R1547" s="26">
        <v>5870.71</v>
      </c>
      <c r="S1547" s="26">
        <v>-1276.92</v>
      </c>
      <c r="T1547" s="26">
        <f t="shared" si="343"/>
        <v>33664.75</v>
      </c>
      <c r="U1547" s="27">
        <f t="shared" si="344"/>
        <v>1.56431947755178</v>
      </c>
      <c r="V1547" s="26">
        <f>INDEX(检修、备用和必开!B:B,MATCH(统调负荷!$C1547,检修、备用和必开!$A:$A,0))</f>
        <v>26742.8</v>
      </c>
      <c r="W1547" s="26">
        <f>INDEX(检修、备用和必开!C:C,MATCH(统调负荷!$C1547,检修、备用和必开!$A:$A,0))</f>
        <v>0</v>
      </c>
      <c r="X1547" s="26">
        <f>INDEX(检修、备用和必开!D:D,MATCH(统调负荷!$C1547,检修、备用和必开!$A:$A,0))</f>
        <v>9440</v>
      </c>
      <c r="Y1547" s="26">
        <f>INDEX(检修、备用和必开!E:E,MATCH(统调负荷!$C1547,检修、备用和必开!$A:$A,0))</f>
        <v>5782.46</v>
      </c>
      <c r="Z1547" s="26">
        <f>INDEX(检修、备用和必开!F:F,MATCH(统调负荷!$C1547,检修、备用和必开!$A:$A,0))</f>
        <v>320</v>
      </c>
      <c r="AA1547" s="26">
        <f t="shared" si="345"/>
        <v>67429.6</v>
      </c>
      <c r="AB1547" s="26">
        <v>320.7</v>
      </c>
      <c r="AC1547" s="26">
        <v>316.29</v>
      </c>
      <c r="AD1547" s="76">
        <f t="shared" si="346"/>
        <v>45674.09375</v>
      </c>
      <c r="AE1547" s="27">
        <f t="shared" si="347"/>
        <v>371.5</v>
      </c>
      <c r="AF1547" s="27">
        <f t="shared" si="348"/>
        <v>-554.290000000001</v>
      </c>
      <c r="AG1547" s="27">
        <f t="shared" si="349"/>
        <v>-297.200000000001</v>
      </c>
      <c r="AH1547" s="27">
        <f t="shared" si="350"/>
        <v>950.299999999999</v>
      </c>
      <c r="AI1547" s="27">
        <f t="shared" si="351"/>
        <v>364.71</v>
      </c>
      <c r="AJ1547" s="27">
        <f t="shared" si="352"/>
        <v>-92.02</v>
      </c>
      <c r="AK1547" s="26">
        <f>INDEX(检修、备用和必开!I:I,MATCH(统调负荷!$C1547,检修、备用和必开!$A:$A,0))</f>
        <v>6126.0153034301</v>
      </c>
    </row>
    <row r="1548" ht="13.8" spans="1:37">
      <c r="A1548" s="26">
        <f t="shared" si="340"/>
        <v>5</v>
      </c>
      <c r="B1548" s="26">
        <f t="shared" si="341"/>
        <v>2</v>
      </c>
      <c r="C1548" t="s">
        <v>38</v>
      </c>
      <c r="D1548" s="75">
        <v>0.104166666666667</v>
      </c>
      <c r="E1548" s="26">
        <v>70515</v>
      </c>
      <c r="F1548" s="26">
        <v>39638.5</v>
      </c>
      <c r="G1548" s="26">
        <v>10672</v>
      </c>
      <c r="H1548" s="26">
        <v>15877.4</v>
      </c>
      <c r="I1548" s="26">
        <v>5512</v>
      </c>
      <c r="J1548" s="26">
        <v>-1184.9</v>
      </c>
      <c r="K1548" s="26">
        <f t="shared" si="339"/>
        <v>33856.04</v>
      </c>
      <c r="L1548" s="27">
        <f t="shared" si="342"/>
        <v>1.99165643707888</v>
      </c>
      <c r="M1548" s="75">
        <v>0.104166666666667</v>
      </c>
      <c r="N1548" s="26">
        <v>70921</v>
      </c>
      <c r="O1548" s="26">
        <v>38569.82</v>
      </c>
      <c r="P1548" s="26">
        <v>11085.8</v>
      </c>
      <c r="Q1548" s="26">
        <v>16610.8</v>
      </c>
      <c r="R1548" s="26">
        <v>5868.57</v>
      </c>
      <c r="S1548" s="26">
        <v>-1213.99</v>
      </c>
      <c r="T1548" s="26">
        <f t="shared" si="343"/>
        <v>32787.36</v>
      </c>
      <c r="U1548" s="27">
        <f t="shared" si="344"/>
        <v>1.59682253401586</v>
      </c>
      <c r="V1548" s="26">
        <f>INDEX(检修、备用和必开!B:B,MATCH(统调负荷!$C1548,检修、备用和必开!$A:$A,0))</f>
        <v>26742.8</v>
      </c>
      <c r="W1548" s="26">
        <f>INDEX(检修、备用和必开!C:C,MATCH(统调负荷!$C1548,检修、备用和必开!$A:$A,0))</f>
        <v>0</v>
      </c>
      <c r="X1548" s="26">
        <f>INDEX(检修、备用和必开!D:D,MATCH(统调负荷!$C1548,检修、备用和必开!$A:$A,0))</f>
        <v>9440</v>
      </c>
      <c r="Y1548" s="26">
        <f>INDEX(检修、备用和必开!E:E,MATCH(统调负荷!$C1548,检修、备用和必开!$A:$A,0))</f>
        <v>5782.46</v>
      </c>
      <c r="Z1548" s="26">
        <f>INDEX(检修、备用和必开!F:F,MATCH(统调负荷!$C1548,检修、备用和必开!$A:$A,0))</f>
        <v>320</v>
      </c>
      <c r="AA1548" s="26">
        <f t="shared" si="345"/>
        <v>67429.6</v>
      </c>
      <c r="AB1548" s="26">
        <v>316.84</v>
      </c>
      <c r="AC1548" s="26">
        <v>312.6</v>
      </c>
      <c r="AD1548" s="76">
        <f t="shared" si="346"/>
        <v>45674.1041666667</v>
      </c>
      <c r="AE1548" s="27">
        <f t="shared" si="347"/>
        <v>406</v>
      </c>
      <c r="AF1548" s="27">
        <f t="shared" si="348"/>
        <v>-1068.68</v>
      </c>
      <c r="AG1548" s="27">
        <f t="shared" si="349"/>
        <v>413.799999999999</v>
      </c>
      <c r="AH1548" s="27">
        <f t="shared" si="350"/>
        <v>733.4</v>
      </c>
      <c r="AI1548" s="27">
        <f t="shared" si="351"/>
        <v>356.57</v>
      </c>
      <c r="AJ1548" s="27">
        <f t="shared" si="352"/>
        <v>-29.0899999999999</v>
      </c>
      <c r="AK1548" s="26">
        <f>INDEX(检修、备用和必开!I:I,MATCH(统调负荷!$C1548,检修、备用和必开!$A:$A,0))</f>
        <v>6126.0153034301</v>
      </c>
    </row>
    <row r="1549" ht="13.8" spans="1:37">
      <c r="A1549" s="26">
        <f t="shared" si="340"/>
        <v>5</v>
      </c>
      <c r="B1549" s="26">
        <f t="shared" si="341"/>
        <v>2</v>
      </c>
      <c r="C1549" t="s">
        <v>38</v>
      </c>
      <c r="D1549" s="75">
        <v>0.114583333333333</v>
      </c>
      <c r="E1549" s="26">
        <v>69455</v>
      </c>
      <c r="F1549" s="26">
        <v>38845.2</v>
      </c>
      <c r="G1549" s="26">
        <v>10672</v>
      </c>
      <c r="H1549" s="26">
        <v>15609.7</v>
      </c>
      <c r="I1549" s="26">
        <v>5513</v>
      </c>
      <c r="J1549" s="26">
        <v>-1184.9</v>
      </c>
      <c r="K1549" s="26">
        <f t="shared" si="339"/>
        <v>33062.74</v>
      </c>
      <c r="L1549" s="27">
        <f t="shared" si="342"/>
        <v>2.0394437968541</v>
      </c>
      <c r="M1549" s="75">
        <v>0.114583333333333</v>
      </c>
      <c r="N1549" s="26">
        <v>70322.9</v>
      </c>
      <c r="O1549" s="26">
        <v>38140.74</v>
      </c>
      <c r="P1549" s="26">
        <v>10736.9</v>
      </c>
      <c r="Q1549" s="26">
        <v>16720.8</v>
      </c>
      <c r="R1549" s="26">
        <v>5905.72</v>
      </c>
      <c r="S1549" s="26">
        <v>-1181.26</v>
      </c>
      <c r="T1549" s="26">
        <f t="shared" si="343"/>
        <v>32358.28</v>
      </c>
      <c r="U1549" s="27">
        <f t="shared" si="344"/>
        <v>1.61321470644247</v>
      </c>
      <c r="V1549" s="26">
        <f>INDEX(检修、备用和必开!B:B,MATCH(统调负荷!$C1549,检修、备用和必开!$A:$A,0))</f>
        <v>26742.8</v>
      </c>
      <c r="W1549" s="26">
        <f>INDEX(检修、备用和必开!C:C,MATCH(统调负荷!$C1549,检修、备用和必开!$A:$A,0))</f>
        <v>0</v>
      </c>
      <c r="X1549" s="26">
        <f>INDEX(检修、备用和必开!D:D,MATCH(统调负荷!$C1549,检修、备用和必开!$A:$A,0))</f>
        <v>9440</v>
      </c>
      <c r="Y1549" s="26">
        <f>INDEX(检修、备用和必开!E:E,MATCH(统调负荷!$C1549,检修、备用和必开!$A:$A,0))</f>
        <v>5782.46</v>
      </c>
      <c r="Z1549" s="26">
        <f>INDEX(检修、备用和必开!F:F,MATCH(统调负荷!$C1549,检修、备用和必开!$A:$A,0))</f>
        <v>320</v>
      </c>
      <c r="AA1549" s="26">
        <f t="shared" si="345"/>
        <v>67429.6</v>
      </c>
      <c r="AB1549" s="26">
        <v>313.06</v>
      </c>
      <c r="AC1549" s="26">
        <v>310.8</v>
      </c>
      <c r="AD1549" s="76">
        <f t="shared" si="346"/>
        <v>45674.1145833333</v>
      </c>
      <c r="AE1549" s="27">
        <f t="shared" si="347"/>
        <v>867.899999999994</v>
      </c>
      <c r="AF1549" s="27">
        <f t="shared" si="348"/>
        <v>-704.459999999999</v>
      </c>
      <c r="AG1549" s="27">
        <f t="shared" si="349"/>
        <v>64.8999999999996</v>
      </c>
      <c r="AH1549" s="27">
        <f t="shared" si="350"/>
        <v>1111.1</v>
      </c>
      <c r="AI1549" s="27">
        <f t="shared" si="351"/>
        <v>392.72</v>
      </c>
      <c r="AJ1549" s="27">
        <f t="shared" si="352"/>
        <v>3.6400000000001</v>
      </c>
      <c r="AK1549" s="26">
        <f>INDEX(检修、备用和必开!I:I,MATCH(统调负荷!$C1549,检修、备用和必开!$A:$A,0))</f>
        <v>6126.0153034301</v>
      </c>
    </row>
    <row r="1550" ht="13.8" spans="1:37">
      <c r="A1550" s="26">
        <f t="shared" si="340"/>
        <v>5</v>
      </c>
      <c r="B1550" s="26">
        <f t="shared" si="341"/>
        <v>3</v>
      </c>
      <c r="C1550" t="s">
        <v>38</v>
      </c>
      <c r="D1550" s="75">
        <v>0.125</v>
      </c>
      <c r="E1550" s="26">
        <v>68890</v>
      </c>
      <c r="F1550" s="26">
        <v>38316.99</v>
      </c>
      <c r="G1550" s="26">
        <v>10672</v>
      </c>
      <c r="H1550" s="26">
        <v>15585.9</v>
      </c>
      <c r="I1550" s="26">
        <v>5500</v>
      </c>
      <c r="J1550" s="26">
        <v>-1184.89</v>
      </c>
      <c r="K1550" s="26">
        <f t="shared" si="339"/>
        <v>32534.53</v>
      </c>
      <c r="L1550" s="27">
        <f t="shared" si="342"/>
        <v>2.0725549131953</v>
      </c>
      <c r="M1550" s="75">
        <v>0.125</v>
      </c>
      <c r="N1550" s="26">
        <v>69444.6</v>
      </c>
      <c r="O1550" s="26">
        <v>37554.32</v>
      </c>
      <c r="P1550" s="26">
        <v>10522.2</v>
      </c>
      <c r="Q1550" s="26">
        <v>16570.2</v>
      </c>
      <c r="R1550" s="26">
        <v>5953.9</v>
      </c>
      <c r="S1550" s="26">
        <v>-1156.02</v>
      </c>
      <c r="T1550" s="26">
        <f t="shared" si="343"/>
        <v>31771.86</v>
      </c>
      <c r="U1550" s="27">
        <f t="shared" si="344"/>
        <v>1.63616978219377</v>
      </c>
      <c r="V1550" s="26">
        <f>INDEX(检修、备用和必开!B:B,MATCH(统调负荷!$C1550,检修、备用和必开!$A:$A,0))</f>
        <v>26742.8</v>
      </c>
      <c r="W1550" s="26">
        <f>INDEX(检修、备用和必开!C:C,MATCH(统调负荷!$C1550,检修、备用和必开!$A:$A,0))</f>
        <v>0</v>
      </c>
      <c r="X1550" s="26">
        <f>INDEX(检修、备用和必开!D:D,MATCH(统调负荷!$C1550,检修、备用和必开!$A:$A,0))</f>
        <v>9440</v>
      </c>
      <c r="Y1550" s="26">
        <f>INDEX(检修、备用和必开!E:E,MATCH(统调负荷!$C1550,检修、备用和必开!$A:$A,0))</f>
        <v>5782.46</v>
      </c>
      <c r="Z1550" s="26">
        <f>INDEX(检修、备用和必开!F:F,MATCH(统调负荷!$C1550,检修、备用和必开!$A:$A,0))</f>
        <v>320</v>
      </c>
      <c r="AA1550" s="26">
        <f t="shared" si="345"/>
        <v>67429.6</v>
      </c>
      <c r="AB1550" s="26">
        <v>311.16</v>
      </c>
      <c r="AC1550" s="26">
        <v>308.89</v>
      </c>
      <c r="AD1550" s="76">
        <f t="shared" si="346"/>
        <v>45674.125</v>
      </c>
      <c r="AE1550" s="27">
        <f t="shared" si="347"/>
        <v>554.600000000006</v>
      </c>
      <c r="AF1550" s="27">
        <f t="shared" si="348"/>
        <v>-762.669999999998</v>
      </c>
      <c r="AG1550" s="27">
        <f t="shared" si="349"/>
        <v>-149.799999999999</v>
      </c>
      <c r="AH1550" s="27">
        <f t="shared" si="350"/>
        <v>984.300000000001</v>
      </c>
      <c r="AI1550" s="27">
        <f t="shared" si="351"/>
        <v>453.9</v>
      </c>
      <c r="AJ1550" s="27">
        <f t="shared" si="352"/>
        <v>28.8700000000001</v>
      </c>
      <c r="AK1550" s="26">
        <f>INDEX(检修、备用和必开!I:I,MATCH(统调负荷!$C1550,检修、备用和必开!$A:$A,0))</f>
        <v>6126.0153034301</v>
      </c>
    </row>
    <row r="1551" ht="13.8" spans="1:37">
      <c r="A1551" s="26">
        <f t="shared" si="340"/>
        <v>5</v>
      </c>
      <c r="B1551" s="26">
        <f t="shared" si="341"/>
        <v>3</v>
      </c>
      <c r="C1551" t="s">
        <v>38</v>
      </c>
      <c r="D1551" s="75">
        <v>0.135416666666667</v>
      </c>
      <c r="E1551" s="26">
        <v>68330</v>
      </c>
      <c r="F1551" s="26">
        <v>37708.4</v>
      </c>
      <c r="G1551" s="26">
        <v>10672</v>
      </c>
      <c r="H1551" s="26">
        <v>15623.5</v>
      </c>
      <c r="I1551" s="26">
        <v>5511</v>
      </c>
      <c r="J1551" s="26">
        <v>-1184.9</v>
      </c>
      <c r="K1551" s="26">
        <f t="shared" si="339"/>
        <v>31925.94</v>
      </c>
      <c r="L1551" s="27">
        <f t="shared" si="342"/>
        <v>2.11206310605107</v>
      </c>
      <c r="M1551" s="75">
        <v>0.135416666666667</v>
      </c>
      <c r="N1551" s="26">
        <v>68685.4</v>
      </c>
      <c r="O1551" s="26">
        <v>36596.26</v>
      </c>
      <c r="P1551" s="26">
        <v>10704.8</v>
      </c>
      <c r="Q1551" s="26">
        <v>16549.2</v>
      </c>
      <c r="R1551" s="26">
        <v>5987</v>
      </c>
      <c r="S1551" s="26">
        <v>-1151.86</v>
      </c>
      <c r="T1551" s="26">
        <f t="shared" si="343"/>
        <v>30813.8</v>
      </c>
      <c r="U1551" s="27">
        <f t="shared" si="344"/>
        <v>1.67511141805246</v>
      </c>
      <c r="V1551" s="26">
        <f>INDEX(检修、备用和必开!B:B,MATCH(统调负荷!$C1551,检修、备用和必开!$A:$A,0))</f>
        <v>26742.8</v>
      </c>
      <c r="W1551" s="26">
        <f>INDEX(检修、备用和必开!C:C,MATCH(统调负荷!$C1551,检修、备用和必开!$A:$A,0))</f>
        <v>0</v>
      </c>
      <c r="X1551" s="26">
        <f>INDEX(检修、备用和必开!D:D,MATCH(统调负荷!$C1551,检修、备用和必开!$A:$A,0))</f>
        <v>9440</v>
      </c>
      <c r="Y1551" s="26">
        <f>INDEX(检修、备用和必开!E:E,MATCH(统调负荷!$C1551,检修、备用和必开!$A:$A,0))</f>
        <v>5782.46</v>
      </c>
      <c r="Z1551" s="26">
        <f>INDEX(检修、备用和必开!F:F,MATCH(统调负荷!$C1551,检修、备用和必开!$A:$A,0))</f>
        <v>320</v>
      </c>
      <c r="AA1551" s="26">
        <f t="shared" si="345"/>
        <v>67429.6</v>
      </c>
      <c r="AB1551" s="26">
        <v>309.24</v>
      </c>
      <c r="AC1551" s="26">
        <v>300.13</v>
      </c>
      <c r="AD1551" s="76">
        <f t="shared" si="346"/>
        <v>45674.1354166667</v>
      </c>
      <c r="AE1551" s="27">
        <f t="shared" si="347"/>
        <v>355.399999999994</v>
      </c>
      <c r="AF1551" s="27">
        <f t="shared" si="348"/>
        <v>-1112.14</v>
      </c>
      <c r="AG1551" s="27">
        <f t="shared" si="349"/>
        <v>32.7999999999993</v>
      </c>
      <c r="AH1551" s="27">
        <f t="shared" si="350"/>
        <v>925.700000000001</v>
      </c>
      <c r="AI1551" s="27">
        <f t="shared" si="351"/>
        <v>476</v>
      </c>
      <c r="AJ1551" s="27">
        <f t="shared" si="352"/>
        <v>33.0400000000002</v>
      </c>
      <c r="AK1551" s="26">
        <f>INDEX(检修、备用和必开!I:I,MATCH(统调负荷!$C1551,检修、备用和必开!$A:$A,0))</f>
        <v>6126.0153034301</v>
      </c>
    </row>
    <row r="1552" ht="13.8" spans="1:37">
      <c r="A1552" s="26">
        <f t="shared" si="340"/>
        <v>5</v>
      </c>
      <c r="B1552" s="26">
        <f t="shared" si="341"/>
        <v>3</v>
      </c>
      <c r="C1552" t="s">
        <v>38</v>
      </c>
      <c r="D1552" s="75">
        <v>0.145833333333333</v>
      </c>
      <c r="E1552" s="26">
        <v>67615</v>
      </c>
      <c r="F1552" s="26">
        <v>37354.2</v>
      </c>
      <c r="G1552" s="26">
        <v>10672</v>
      </c>
      <c r="H1552" s="26">
        <v>15261.7</v>
      </c>
      <c r="I1552" s="26">
        <v>5512</v>
      </c>
      <c r="J1552" s="26">
        <v>-1184.9</v>
      </c>
      <c r="K1552" s="26">
        <f t="shared" si="339"/>
        <v>31571.74</v>
      </c>
      <c r="L1552" s="27">
        <f t="shared" si="342"/>
        <v>2.1357581178611</v>
      </c>
      <c r="M1552" s="75">
        <v>0.145833333333333</v>
      </c>
      <c r="N1552" s="26">
        <v>68197</v>
      </c>
      <c r="O1552" s="26">
        <v>36072.59</v>
      </c>
      <c r="P1552" s="26">
        <v>10663.5</v>
      </c>
      <c r="Q1552" s="26">
        <v>16581.8</v>
      </c>
      <c r="R1552" s="26">
        <v>6018.66</v>
      </c>
      <c r="S1552" s="26">
        <v>-1139.55</v>
      </c>
      <c r="T1552" s="26">
        <f t="shared" si="343"/>
        <v>30290.13</v>
      </c>
      <c r="U1552" s="27">
        <f t="shared" si="344"/>
        <v>1.69719052014177</v>
      </c>
      <c r="V1552" s="26">
        <f>INDEX(检修、备用和必开!B:B,MATCH(统调负荷!$C1552,检修、备用和必开!$A:$A,0))</f>
        <v>26742.8</v>
      </c>
      <c r="W1552" s="26">
        <f>INDEX(检修、备用和必开!C:C,MATCH(统调负荷!$C1552,检修、备用和必开!$A:$A,0))</f>
        <v>0</v>
      </c>
      <c r="X1552" s="26">
        <f>INDEX(检修、备用和必开!D:D,MATCH(统调负荷!$C1552,检修、备用和必开!$A:$A,0))</f>
        <v>9440</v>
      </c>
      <c r="Y1552" s="26">
        <f>INDEX(检修、备用和必开!E:E,MATCH(统调负荷!$C1552,检修、备用和必开!$A:$A,0))</f>
        <v>5782.46</v>
      </c>
      <c r="Z1552" s="26">
        <f>INDEX(检修、备用和必开!F:F,MATCH(统调负荷!$C1552,检修、备用和必开!$A:$A,0))</f>
        <v>320</v>
      </c>
      <c r="AA1552" s="26">
        <f t="shared" si="345"/>
        <v>67429.6</v>
      </c>
      <c r="AB1552" s="26">
        <v>308.7</v>
      </c>
      <c r="AC1552" s="26">
        <v>301.47</v>
      </c>
      <c r="AD1552" s="76">
        <f t="shared" si="346"/>
        <v>45674.1458333333</v>
      </c>
      <c r="AE1552" s="27">
        <f t="shared" si="347"/>
        <v>582</v>
      </c>
      <c r="AF1552" s="27">
        <f t="shared" si="348"/>
        <v>-1281.61</v>
      </c>
      <c r="AG1552" s="27">
        <f t="shared" si="349"/>
        <v>-8.5</v>
      </c>
      <c r="AH1552" s="27">
        <f t="shared" si="350"/>
        <v>1320.1</v>
      </c>
      <c r="AI1552" s="27">
        <f t="shared" si="351"/>
        <v>506.66</v>
      </c>
      <c r="AJ1552" s="27">
        <f t="shared" si="352"/>
        <v>45.3500000000001</v>
      </c>
      <c r="AK1552" s="26">
        <f>INDEX(检修、备用和必开!I:I,MATCH(统调负荷!$C1552,检修、备用和必开!$A:$A,0))</f>
        <v>6126.0153034301</v>
      </c>
    </row>
    <row r="1553" ht="13.8" spans="1:37">
      <c r="A1553" s="26">
        <f t="shared" si="340"/>
        <v>5</v>
      </c>
      <c r="B1553" s="26">
        <f t="shared" si="341"/>
        <v>3</v>
      </c>
      <c r="C1553" t="s">
        <v>38</v>
      </c>
      <c r="D1553" s="75">
        <v>0.15625</v>
      </c>
      <c r="E1553" s="26">
        <v>67290</v>
      </c>
      <c r="F1553" s="26">
        <v>37290.7</v>
      </c>
      <c r="G1553" s="26">
        <v>10672</v>
      </c>
      <c r="H1553" s="26">
        <v>14991.2</v>
      </c>
      <c r="I1553" s="26">
        <v>5521</v>
      </c>
      <c r="J1553" s="26">
        <v>-1184.9</v>
      </c>
      <c r="K1553" s="26">
        <f t="shared" si="339"/>
        <v>31508.24</v>
      </c>
      <c r="L1553" s="27">
        <f t="shared" si="342"/>
        <v>2.1400624090714</v>
      </c>
      <c r="M1553" s="75">
        <v>0.15625</v>
      </c>
      <c r="N1553" s="26">
        <v>67450.6</v>
      </c>
      <c r="O1553" s="26">
        <v>35622.74</v>
      </c>
      <c r="P1553" s="26">
        <v>10612.9</v>
      </c>
      <c r="Q1553" s="26">
        <v>16297.2</v>
      </c>
      <c r="R1553" s="26">
        <v>6048.19</v>
      </c>
      <c r="S1553" s="26">
        <v>-1130.43</v>
      </c>
      <c r="T1553" s="26">
        <f t="shared" si="343"/>
        <v>29840.28</v>
      </c>
      <c r="U1553" s="27">
        <f t="shared" si="344"/>
        <v>1.716627274551</v>
      </c>
      <c r="V1553" s="26">
        <f>INDEX(检修、备用和必开!B:B,MATCH(统调负荷!$C1553,检修、备用和必开!$A:$A,0))</f>
        <v>26742.8</v>
      </c>
      <c r="W1553" s="26">
        <f>INDEX(检修、备用和必开!C:C,MATCH(统调负荷!$C1553,检修、备用和必开!$A:$A,0))</f>
        <v>0</v>
      </c>
      <c r="X1553" s="26">
        <f>INDEX(检修、备用和必开!D:D,MATCH(统调负荷!$C1553,检修、备用和必开!$A:$A,0))</f>
        <v>9440</v>
      </c>
      <c r="Y1553" s="26">
        <f>INDEX(检修、备用和必开!E:E,MATCH(统调负荷!$C1553,检修、备用和必开!$A:$A,0))</f>
        <v>5782.46</v>
      </c>
      <c r="Z1553" s="26">
        <f>INDEX(检修、备用和必开!F:F,MATCH(统调负荷!$C1553,检修、备用和必开!$A:$A,0))</f>
        <v>320</v>
      </c>
      <c r="AA1553" s="26">
        <f t="shared" si="345"/>
        <v>67429.6</v>
      </c>
      <c r="AB1553" s="26">
        <v>305.76</v>
      </c>
      <c r="AC1553" s="26">
        <v>305.26</v>
      </c>
      <c r="AD1553" s="76">
        <f t="shared" si="346"/>
        <v>45674.15625</v>
      </c>
      <c r="AE1553" s="27">
        <f t="shared" si="347"/>
        <v>160.600000000006</v>
      </c>
      <c r="AF1553" s="27">
        <f t="shared" si="348"/>
        <v>-1667.96</v>
      </c>
      <c r="AG1553" s="27">
        <f t="shared" si="349"/>
        <v>-59.1000000000004</v>
      </c>
      <c r="AH1553" s="27">
        <f t="shared" si="350"/>
        <v>1306</v>
      </c>
      <c r="AI1553" s="27">
        <f t="shared" si="351"/>
        <v>527.19</v>
      </c>
      <c r="AJ1553" s="27">
        <f t="shared" si="352"/>
        <v>54.47</v>
      </c>
      <c r="AK1553" s="26">
        <f>INDEX(检修、备用和必开!I:I,MATCH(统调负荷!$C1553,检修、备用和必开!$A:$A,0))</f>
        <v>6126.0153034301</v>
      </c>
    </row>
    <row r="1554" ht="13.8" spans="1:37">
      <c r="A1554" s="26">
        <f t="shared" si="340"/>
        <v>5</v>
      </c>
      <c r="B1554" s="26">
        <f t="shared" si="341"/>
        <v>4</v>
      </c>
      <c r="C1554" t="s">
        <v>38</v>
      </c>
      <c r="D1554" s="75">
        <v>0.166666666666667</v>
      </c>
      <c r="E1554" s="26">
        <v>66795</v>
      </c>
      <c r="F1554" s="26">
        <v>37118.7</v>
      </c>
      <c r="G1554" s="26">
        <v>10672</v>
      </c>
      <c r="H1554" s="26">
        <v>14663.4</v>
      </c>
      <c r="I1554" s="26">
        <v>5526</v>
      </c>
      <c r="J1554" s="26">
        <v>-1185.1</v>
      </c>
      <c r="K1554" s="26">
        <f t="shared" si="339"/>
        <v>31336.24</v>
      </c>
      <c r="L1554" s="27">
        <f t="shared" si="342"/>
        <v>2.15180889602582</v>
      </c>
      <c r="M1554" s="75">
        <v>0.166666666666667</v>
      </c>
      <c r="N1554" s="26">
        <v>67069.6</v>
      </c>
      <c r="O1554" s="26">
        <v>35355.81</v>
      </c>
      <c r="P1554" s="26">
        <v>10362.3</v>
      </c>
      <c r="Q1554" s="26">
        <v>16336.1</v>
      </c>
      <c r="R1554" s="26">
        <v>6150.47</v>
      </c>
      <c r="S1554" s="26">
        <v>-1135.08</v>
      </c>
      <c r="T1554" s="26">
        <f t="shared" si="343"/>
        <v>29573.35</v>
      </c>
      <c r="U1554" s="27">
        <f t="shared" si="344"/>
        <v>1.72837246737335</v>
      </c>
      <c r="V1554" s="26">
        <f>INDEX(检修、备用和必开!B:B,MATCH(统调负荷!$C1554,检修、备用和必开!$A:$A,0))</f>
        <v>26742.8</v>
      </c>
      <c r="W1554" s="26">
        <f>INDEX(检修、备用和必开!C:C,MATCH(统调负荷!$C1554,检修、备用和必开!$A:$A,0))</f>
        <v>0</v>
      </c>
      <c r="X1554" s="26">
        <f>INDEX(检修、备用和必开!D:D,MATCH(统调负荷!$C1554,检修、备用和必开!$A:$A,0))</f>
        <v>9440</v>
      </c>
      <c r="Y1554" s="26">
        <f>INDEX(检修、备用和必开!E:E,MATCH(统调负荷!$C1554,检修、备用和必开!$A:$A,0))</f>
        <v>5782.46</v>
      </c>
      <c r="Z1554" s="26">
        <f>INDEX(检修、备用和必开!F:F,MATCH(统调负荷!$C1554,检修、备用和必开!$A:$A,0))</f>
        <v>320</v>
      </c>
      <c r="AA1554" s="26">
        <f t="shared" si="345"/>
        <v>67429.6</v>
      </c>
      <c r="AB1554" s="26">
        <v>304.81</v>
      </c>
      <c r="AC1554" s="26">
        <v>301.48</v>
      </c>
      <c r="AD1554" s="76">
        <f t="shared" si="346"/>
        <v>45674.1666666667</v>
      </c>
      <c r="AE1554" s="27">
        <f t="shared" si="347"/>
        <v>274.600000000006</v>
      </c>
      <c r="AF1554" s="27">
        <f t="shared" si="348"/>
        <v>-1762.89</v>
      </c>
      <c r="AG1554" s="27">
        <f t="shared" si="349"/>
        <v>-309.700000000001</v>
      </c>
      <c r="AH1554" s="27">
        <f t="shared" si="350"/>
        <v>1672.7</v>
      </c>
      <c r="AI1554" s="27">
        <f t="shared" si="351"/>
        <v>624.47</v>
      </c>
      <c r="AJ1554" s="27">
        <f t="shared" si="352"/>
        <v>50.02</v>
      </c>
      <c r="AK1554" s="26">
        <f>INDEX(检修、备用和必开!I:I,MATCH(统调负荷!$C1554,检修、备用和必开!$A:$A,0))</f>
        <v>6126.0153034301</v>
      </c>
    </row>
    <row r="1555" ht="13.8" spans="1:37">
      <c r="A1555" s="26">
        <f t="shared" si="340"/>
        <v>5</v>
      </c>
      <c r="B1555" s="26">
        <f t="shared" si="341"/>
        <v>4</v>
      </c>
      <c r="C1555" t="s">
        <v>38</v>
      </c>
      <c r="D1555" s="75">
        <v>0.177083333333333</v>
      </c>
      <c r="E1555" s="26">
        <v>66465</v>
      </c>
      <c r="F1555" s="26">
        <v>36748.59</v>
      </c>
      <c r="G1555" s="26">
        <v>10672</v>
      </c>
      <c r="H1555" s="26">
        <v>14693.3</v>
      </c>
      <c r="I1555" s="26">
        <v>5536</v>
      </c>
      <c r="J1555" s="26">
        <v>-1184.89</v>
      </c>
      <c r="K1555" s="26">
        <f t="shared" si="339"/>
        <v>30966.13</v>
      </c>
      <c r="L1555" s="27">
        <f t="shared" si="342"/>
        <v>2.17752751151016</v>
      </c>
      <c r="M1555" s="75">
        <v>0.177083333333333</v>
      </c>
      <c r="N1555" s="26">
        <v>66501.3</v>
      </c>
      <c r="O1555" s="26">
        <v>34388.31</v>
      </c>
      <c r="P1555" s="26">
        <v>10895.8</v>
      </c>
      <c r="Q1555" s="26">
        <v>16196.4</v>
      </c>
      <c r="R1555" s="26">
        <v>6104.62</v>
      </c>
      <c r="S1555" s="26">
        <v>-1083.83</v>
      </c>
      <c r="T1555" s="26">
        <f t="shared" si="343"/>
        <v>28605.85</v>
      </c>
      <c r="U1555" s="27">
        <f t="shared" si="344"/>
        <v>1.7723247082139</v>
      </c>
      <c r="V1555" s="26">
        <f>INDEX(检修、备用和必开!B:B,MATCH(统调负荷!$C1555,检修、备用和必开!$A:$A,0))</f>
        <v>26742.8</v>
      </c>
      <c r="W1555" s="26">
        <f>INDEX(检修、备用和必开!C:C,MATCH(统调负荷!$C1555,检修、备用和必开!$A:$A,0))</f>
        <v>0</v>
      </c>
      <c r="X1555" s="26">
        <f>INDEX(检修、备用和必开!D:D,MATCH(统调负荷!$C1555,检修、备用和必开!$A:$A,0))</f>
        <v>9440</v>
      </c>
      <c r="Y1555" s="26">
        <f>INDEX(检修、备用和必开!E:E,MATCH(统调负荷!$C1555,检修、备用和必开!$A:$A,0))</f>
        <v>5782.46</v>
      </c>
      <c r="Z1555" s="26">
        <f>INDEX(检修、备用和必开!F:F,MATCH(统调负荷!$C1555,检修、备用和必开!$A:$A,0))</f>
        <v>320</v>
      </c>
      <c r="AA1555" s="26">
        <f t="shared" si="345"/>
        <v>67429.6</v>
      </c>
      <c r="AB1555" s="26">
        <v>303.02</v>
      </c>
      <c r="AC1555" s="26">
        <v>291.4</v>
      </c>
      <c r="AD1555" s="76">
        <f t="shared" si="346"/>
        <v>45674.1770833333</v>
      </c>
      <c r="AE1555" s="27">
        <f t="shared" si="347"/>
        <v>36.3000000000029</v>
      </c>
      <c r="AF1555" s="27">
        <f t="shared" si="348"/>
        <v>-2360.28</v>
      </c>
      <c r="AG1555" s="27">
        <f t="shared" si="349"/>
        <v>223.799999999999</v>
      </c>
      <c r="AH1555" s="27">
        <f t="shared" si="350"/>
        <v>1503.1</v>
      </c>
      <c r="AI1555" s="27">
        <f t="shared" si="351"/>
        <v>568.62</v>
      </c>
      <c r="AJ1555" s="27">
        <f t="shared" si="352"/>
        <v>101.06</v>
      </c>
      <c r="AK1555" s="26">
        <f>INDEX(检修、备用和必开!I:I,MATCH(统调负荷!$C1555,检修、备用和必开!$A:$A,0))</f>
        <v>6126.0153034301</v>
      </c>
    </row>
    <row r="1556" ht="13.8" spans="1:37">
      <c r="A1556" s="26">
        <f t="shared" si="340"/>
        <v>5</v>
      </c>
      <c r="B1556" s="26">
        <f t="shared" si="341"/>
        <v>4</v>
      </c>
      <c r="C1556" t="s">
        <v>38</v>
      </c>
      <c r="D1556" s="75">
        <v>0.1875</v>
      </c>
      <c r="E1556" s="26">
        <v>65860</v>
      </c>
      <c r="F1556" s="26">
        <v>36083.49</v>
      </c>
      <c r="G1556" s="26">
        <v>10672</v>
      </c>
      <c r="H1556" s="26">
        <v>14742.4</v>
      </c>
      <c r="I1556" s="26">
        <v>5547</v>
      </c>
      <c r="J1556" s="26">
        <v>-1184.89</v>
      </c>
      <c r="K1556" s="26">
        <f t="shared" si="339"/>
        <v>30301.03</v>
      </c>
      <c r="L1556" s="27">
        <f t="shared" si="342"/>
        <v>2.22532369361702</v>
      </c>
      <c r="M1556" s="75">
        <v>0.1875</v>
      </c>
      <c r="N1556" s="26">
        <v>66208.1</v>
      </c>
      <c r="O1556" s="26">
        <v>33551.15</v>
      </c>
      <c r="P1556" s="26">
        <v>11032.1</v>
      </c>
      <c r="Q1556" s="26">
        <v>16598.9</v>
      </c>
      <c r="R1556" s="26">
        <v>6108.46</v>
      </c>
      <c r="S1556" s="26">
        <v>-1082.51</v>
      </c>
      <c r="T1556" s="26">
        <f t="shared" si="343"/>
        <v>27768.69</v>
      </c>
      <c r="U1556" s="27">
        <f t="shared" si="344"/>
        <v>1.81220032202155</v>
      </c>
      <c r="V1556" s="26">
        <f>INDEX(检修、备用和必开!B:B,MATCH(统调负荷!$C1556,检修、备用和必开!$A:$A,0))</f>
        <v>26742.8</v>
      </c>
      <c r="W1556" s="26">
        <f>INDEX(检修、备用和必开!C:C,MATCH(统调负荷!$C1556,检修、备用和必开!$A:$A,0))</f>
        <v>0</v>
      </c>
      <c r="X1556" s="26">
        <f>INDEX(检修、备用和必开!D:D,MATCH(统调负荷!$C1556,检修、备用和必开!$A:$A,0))</f>
        <v>9440</v>
      </c>
      <c r="Y1556" s="26">
        <f>INDEX(检修、备用和必开!E:E,MATCH(统调负荷!$C1556,检修、备用和必开!$A:$A,0))</f>
        <v>5782.46</v>
      </c>
      <c r="Z1556" s="26">
        <f>INDEX(检修、备用和必开!F:F,MATCH(统调负荷!$C1556,检修、备用和必开!$A:$A,0))</f>
        <v>320</v>
      </c>
      <c r="AA1556" s="26">
        <f t="shared" si="345"/>
        <v>67429.6</v>
      </c>
      <c r="AB1556" s="26">
        <v>300.81</v>
      </c>
      <c r="AC1556" s="26">
        <v>298.31</v>
      </c>
      <c r="AD1556" s="76">
        <f t="shared" si="346"/>
        <v>45674.1875</v>
      </c>
      <c r="AE1556" s="27">
        <f t="shared" si="347"/>
        <v>348.100000000006</v>
      </c>
      <c r="AF1556" s="27">
        <f t="shared" si="348"/>
        <v>-2532.34</v>
      </c>
      <c r="AG1556" s="27">
        <f t="shared" si="349"/>
        <v>360.1</v>
      </c>
      <c r="AH1556" s="27">
        <f t="shared" si="350"/>
        <v>1856.5</v>
      </c>
      <c r="AI1556" s="27">
        <f t="shared" si="351"/>
        <v>561.46</v>
      </c>
      <c r="AJ1556" s="27">
        <f t="shared" si="352"/>
        <v>102.38</v>
      </c>
      <c r="AK1556" s="26">
        <f>INDEX(检修、备用和必开!I:I,MATCH(统调负荷!$C1556,检修、备用和必开!$A:$A,0))</f>
        <v>6126.0153034301</v>
      </c>
    </row>
    <row r="1557" ht="13.8" spans="1:37">
      <c r="A1557" s="26">
        <f t="shared" si="340"/>
        <v>5</v>
      </c>
      <c r="B1557" s="26">
        <f t="shared" si="341"/>
        <v>4</v>
      </c>
      <c r="C1557" t="s">
        <v>38</v>
      </c>
      <c r="D1557" s="75">
        <v>0.197916666666667</v>
      </c>
      <c r="E1557" s="26">
        <v>65800</v>
      </c>
      <c r="F1557" s="26">
        <v>35970</v>
      </c>
      <c r="G1557" s="26">
        <v>10672</v>
      </c>
      <c r="H1557" s="26">
        <v>14784.9</v>
      </c>
      <c r="I1557" s="26">
        <v>5558</v>
      </c>
      <c r="J1557" s="26">
        <v>-1184.9</v>
      </c>
      <c r="K1557" s="26">
        <f t="shared" si="339"/>
        <v>30187.54</v>
      </c>
      <c r="L1557" s="27">
        <f t="shared" si="342"/>
        <v>2.2336897938686</v>
      </c>
      <c r="M1557" s="75">
        <v>0.197916666666667</v>
      </c>
      <c r="N1557" s="26">
        <v>65976</v>
      </c>
      <c r="O1557" s="26">
        <v>33164.17</v>
      </c>
      <c r="P1557" s="26">
        <v>10972.8</v>
      </c>
      <c r="Q1557" s="26">
        <v>16794.9</v>
      </c>
      <c r="R1557" s="26">
        <v>6160.61</v>
      </c>
      <c r="S1557" s="26">
        <v>-1116.48</v>
      </c>
      <c r="T1557" s="26">
        <f t="shared" si="343"/>
        <v>27381.71</v>
      </c>
      <c r="U1557" s="27">
        <f t="shared" si="344"/>
        <v>1.83124575148737</v>
      </c>
      <c r="V1557" s="26">
        <f>INDEX(检修、备用和必开!B:B,MATCH(统调负荷!$C1557,检修、备用和必开!$A:$A,0))</f>
        <v>26742.8</v>
      </c>
      <c r="W1557" s="26">
        <f>INDEX(检修、备用和必开!C:C,MATCH(统调负荷!$C1557,检修、备用和必开!$A:$A,0))</f>
        <v>0</v>
      </c>
      <c r="X1557" s="26">
        <f>INDEX(检修、备用和必开!D:D,MATCH(统调负荷!$C1557,检修、备用和必开!$A:$A,0))</f>
        <v>9440</v>
      </c>
      <c r="Y1557" s="26">
        <f>INDEX(检修、备用和必开!E:E,MATCH(统调负荷!$C1557,检修、备用和必开!$A:$A,0))</f>
        <v>5782.46</v>
      </c>
      <c r="Z1557" s="26">
        <f>INDEX(检修、备用和必开!F:F,MATCH(统调负荷!$C1557,检修、备用和必开!$A:$A,0))</f>
        <v>320</v>
      </c>
      <c r="AA1557" s="26">
        <f t="shared" si="345"/>
        <v>67429.6</v>
      </c>
      <c r="AB1557" s="26">
        <v>299.26</v>
      </c>
      <c r="AC1557" s="26">
        <v>281.14</v>
      </c>
      <c r="AD1557" s="76">
        <f t="shared" si="346"/>
        <v>45674.1979166667</v>
      </c>
      <c r="AE1557" s="27">
        <f t="shared" si="347"/>
        <v>176</v>
      </c>
      <c r="AF1557" s="27">
        <f t="shared" si="348"/>
        <v>-2805.83</v>
      </c>
      <c r="AG1557" s="27">
        <f t="shared" si="349"/>
        <v>300.799999999999</v>
      </c>
      <c r="AH1557" s="27">
        <f t="shared" si="350"/>
        <v>2010</v>
      </c>
      <c r="AI1557" s="27">
        <f t="shared" si="351"/>
        <v>602.61</v>
      </c>
      <c r="AJ1557" s="27">
        <f t="shared" si="352"/>
        <v>68.4200000000001</v>
      </c>
      <c r="AK1557" s="26">
        <f>INDEX(检修、备用和必开!I:I,MATCH(统调负荷!$C1557,检修、备用和必开!$A:$A,0))</f>
        <v>6126.0153034301</v>
      </c>
    </row>
    <row r="1558" ht="13.8" spans="1:37">
      <c r="A1558" s="26">
        <f t="shared" si="340"/>
        <v>5</v>
      </c>
      <c r="B1558" s="26">
        <f t="shared" si="341"/>
        <v>5</v>
      </c>
      <c r="C1558" t="s">
        <v>38</v>
      </c>
      <c r="D1558" s="75">
        <v>0.208333333333333</v>
      </c>
      <c r="E1558" s="26">
        <v>65500</v>
      </c>
      <c r="F1558" s="26">
        <v>35609.7</v>
      </c>
      <c r="G1558" s="26">
        <v>10672</v>
      </c>
      <c r="H1558" s="26">
        <v>14836.2</v>
      </c>
      <c r="I1558" s="26">
        <v>5567</v>
      </c>
      <c r="J1558" s="26">
        <v>-1184.9</v>
      </c>
      <c r="K1558" s="26">
        <f t="shared" si="339"/>
        <v>29827.24</v>
      </c>
      <c r="L1558" s="27">
        <f t="shared" si="342"/>
        <v>2.26067178860666</v>
      </c>
      <c r="M1558" s="75">
        <v>0.208333333333333</v>
      </c>
      <c r="N1558" s="26">
        <v>65830</v>
      </c>
      <c r="O1558" s="26">
        <v>32839.1</v>
      </c>
      <c r="P1558" s="26">
        <v>11474.2</v>
      </c>
      <c r="Q1558" s="26">
        <v>16517.7</v>
      </c>
      <c r="R1558" s="26">
        <v>6162.5</v>
      </c>
      <c r="S1558" s="26">
        <v>-1163.5</v>
      </c>
      <c r="T1558" s="26">
        <f t="shared" si="343"/>
        <v>27056.64</v>
      </c>
      <c r="U1558" s="27">
        <f t="shared" si="344"/>
        <v>1.84755637779259</v>
      </c>
      <c r="V1558" s="26">
        <f>INDEX(检修、备用和必开!B:B,MATCH(统调负荷!$C1558,检修、备用和必开!$A:$A,0))</f>
        <v>26742.8</v>
      </c>
      <c r="W1558" s="26">
        <f>INDEX(检修、备用和必开!C:C,MATCH(统调负荷!$C1558,检修、备用和必开!$A:$A,0))</f>
        <v>0</v>
      </c>
      <c r="X1558" s="26">
        <f>INDEX(检修、备用和必开!D:D,MATCH(统调负荷!$C1558,检修、备用和必开!$A:$A,0))</f>
        <v>9440</v>
      </c>
      <c r="Y1558" s="26">
        <f>INDEX(检修、备用和必开!E:E,MATCH(统调负荷!$C1558,检修、备用和必开!$A:$A,0))</f>
        <v>5782.46</v>
      </c>
      <c r="Z1558" s="26">
        <f>INDEX(检修、备用和必开!F:F,MATCH(统调负荷!$C1558,检修、备用和必开!$A:$A,0))</f>
        <v>320</v>
      </c>
      <c r="AA1558" s="26">
        <f t="shared" si="345"/>
        <v>67429.6</v>
      </c>
      <c r="AB1558" s="26">
        <v>298.08</v>
      </c>
      <c r="AC1558" s="26">
        <v>282.49</v>
      </c>
      <c r="AD1558" s="76">
        <f t="shared" si="346"/>
        <v>45674.2083333333</v>
      </c>
      <c r="AE1558" s="27">
        <f t="shared" si="347"/>
        <v>330</v>
      </c>
      <c r="AF1558" s="27">
        <f t="shared" si="348"/>
        <v>-2770.6</v>
      </c>
      <c r="AG1558" s="27">
        <f t="shared" si="349"/>
        <v>802.200000000001</v>
      </c>
      <c r="AH1558" s="27">
        <f t="shared" si="350"/>
        <v>1681.5</v>
      </c>
      <c r="AI1558" s="27">
        <f t="shared" si="351"/>
        <v>595.5</v>
      </c>
      <c r="AJ1558" s="27">
        <f t="shared" si="352"/>
        <v>21.4000000000001</v>
      </c>
      <c r="AK1558" s="26">
        <f>INDEX(检修、备用和必开!I:I,MATCH(统调负荷!$C1558,检修、备用和必开!$A:$A,0))</f>
        <v>6126.0153034301</v>
      </c>
    </row>
    <row r="1559" ht="13.8" spans="1:37">
      <c r="A1559" s="26">
        <f t="shared" si="340"/>
        <v>5</v>
      </c>
      <c r="B1559" s="26">
        <f t="shared" si="341"/>
        <v>5</v>
      </c>
      <c r="C1559" t="s">
        <v>38</v>
      </c>
      <c r="D1559" s="75">
        <v>0.21875</v>
      </c>
      <c r="E1559" s="26">
        <v>65690</v>
      </c>
      <c r="F1559" s="26">
        <v>35442.5</v>
      </c>
      <c r="G1559" s="26">
        <v>10971</v>
      </c>
      <c r="H1559" s="26">
        <v>14877.4</v>
      </c>
      <c r="I1559" s="26">
        <v>5584</v>
      </c>
      <c r="J1559" s="26">
        <v>-1184.9</v>
      </c>
      <c r="K1559" s="26">
        <f t="shared" si="339"/>
        <v>29660.04</v>
      </c>
      <c r="L1559" s="27">
        <f t="shared" si="342"/>
        <v>2.27341567981702</v>
      </c>
      <c r="M1559" s="75">
        <v>0.21875</v>
      </c>
      <c r="N1559" s="26">
        <v>66062</v>
      </c>
      <c r="O1559" s="26">
        <v>33223.12</v>
      </c>
      <c r="P1559" s="26">
        <v>11574.2</v>
      </c>
      <c r="Q1559" s="26">
        <v>16260</v>
      </c>
      <c r="R1559" s="26">
        <v>6161.71</v>
      </c>
      <c r="S1559" s="26">
        <v>-1157.03</v>
      </c>
      <c r="T1559" s="26">
        <f t="shared" si="343"/>
        <v>27440.66</v>
      </c>
      <c r="U1559" s="27">
        <f t="shared" si="344"/>
        <v>1.82831869060912</v>
      </c>
      <c r="V1559" s="26">
        <f>INDEX(检修、备用和必开!B:B,MATCH(统调负荷!$C1559,检修、备用和必开!$A:$A,0))</f>
        <v>26742.8</v>
      </c>
      <c r="W1559" s="26">
        <f>INDEX(检修、备用和必开!C:C,MATCH(统调负荷!$C1559,检修、备用和必开!$A:$A,0))</f>
        <v>0</v>
      </c>
      <c r="X1559" s="26">
        <f>INDEX(检修、备用和必开!D:D,MATCH(统调负荷!$C1559,检修、备用和必开!$A:$A,0))</f>
        <v>9440</v>
      </c>
      <c r="Y1559" s="26">
        <f>INDEX(检修、备用和必开!E:E,MATCH(统调负荷!$C1559,检修、备用和必开!$A:$A,0))</f>
        <v>5782.46</v>
      </c>
      <c r="Z1559" s="26">
        <f>INDEX(检修、备用和必开!F:F,MATCH(统调负荷!$C1559,检修、备用和必开!$A:$A,0))</f>
        <v>320</v>
      </c>
      <c r="AA1559" s="26">
        <f t="shared" si="345"/>
        <v>67429.6</v>
      </c>
      <c r="AB1559" s="26">
        <v>298.08</v>
      </c>
      <c r="AC1559" s="26">
        <v>288.34</v>
      </c>
      <c r="AD1559" s="76">
        <f t="shared" si="346"/>
        <v>45674.21875</v>
      </c>
      <c r="AE1559" s="27">
        <f t="shared" si="347"/>
        <v>372</v>
      </c>
      <c r="AF1559" s="27">
        <f t="shared" si="348"/>
        <v>-2219.38</v>
      </c>
      <c r="AG1559" s="27">
        <f t="shared" si="349"/>
        <v>603.200000000001</v>
      </c>
      <c r="AH1559" s="27">
        <f t="shared" si="350"/>
        <v>1382.6</v>
      </c>
      <c r="AI1559" s="27">
        <f t="shared" si="351"/>
        <v>577.71</v>
      </c>
      <c r="AJ1559" s="27">
        <f t="shared" si="352"/>
        <v>27.8700000000001</v>
      </c>
      <c r="AK1559" s="26">
        <f>INDEX(检修、备用和必开!I:I,MATCH(统调负荷!$C1559,检修、备用和必开!$A:$A,0))</f>
        <v>6126.0153034301</v>
      </c>
    </row>
    <row r="1560" ht="13.8" spans="1:37">
      <c r="A1560" s="26">
        <f t="shared" si="340"/>
        <v>5</v>
      </c>
      <c r="B1560" s="26">
        <f t="shared" si="341"/>
        <v>5</v>
      </c>
      <c r="C1560" t="s">
        <v>38</v>
      </c>
      <c r="D1560" s="75">
        <v>0.229166666666667</v>
      </c>
      <c r="E1560" s="26">
        <v>66185</v>
      </c>
      <c r="F1560" s="26">
        <v>35884.39</v>
      </c>
      <c r="G1560" s="26">
        <v>10971</v>
      </c>
      <c r="H1560" s="26">
        <v>14919.3</v>
      </c>
      <c r="I1560" s="26">
        <v>5595</v>
      </c>
      <c r="J1560" s="26">
        <v>-1184.69</v>
      </c>
      <c r="K1560" s="26">
        <f t="shared" si="339"/>
        <v>30101.93</v>
      </c>
      <c r="L1560" s="27">
        <f t="shared" si="342"/>
        <v>2.24004241588496</v>
      </c>
      <c r="M1560" s="75">
        <v>0.229166666666667</v>
      </c>
      <c r="N1560" s="26">
        <v>66409.2</v>
      </c>
      <c r="O1560" s="26">
        <v>33652.14</v>
      </c>
      <c r="P1560" s="26">
        <v>11680.6</v>
      </c>
      <c r="Q1560" s="26">
        <v>16118.9</v>
      </c>
      <c r="R1560" s="26">
        <v>6155.56</v>
      </c>
      <c r="S1560" s="26">
        <v>-1198</v>
      </c>
      <c r="T1560" s="26">
        <f t="shared" si="343"/>
        <v>27869.68</v>
      </c>
      <c r="U1560" s="27">
        <f t="shared" si="344"/>
        <v>1.807295050507</v>
      </c>
      <c r="V1560" s="26">
        <f>INDEX(检修、备用和必开!B:B,MATCH(统调负荷!$C1560,检修、备用和必开!$A:$A,0))</f>
        <v>26742.8</v>
      </c>
      <c r="W1560" s="26">
        <f>INDEX(检修、备用和必开!C:C,MATCH(统调负荷!$C1560,检修、备用和必开!$A:$A,0))</f>
        <v>0</v>
      </c>
      <c r="X1560" s="26">
        <f>INDEX(检修、备用和必开!D:D,MATCH(统调负荷!$C1560,检修、备用和必开!$A:$A,0))</f>
        <v>9440</v>
      </c>
      <c r="Y1560" s="26">
        <f>INDEX(检修、备用和必开!E:E,MATCH(统调负荷!$C1560,检修、备用和必开!$A:$A,0))</f>
        <v>5782.46</v>
      </c>
      <c r="Z1560" s="26">
        <f>INDEX(检修、备用和必开!F:F,MATCH(统调负荷!$C1560,检修、备用和必开!$A:$A,0))</f>
        <v>320</v>
      </c>
      <c r="AA1560" s="26">
        <f t="shared" si="345"/>
        <v>67429.6</v>
      </c>
      <c r="AB1560" s="26">
        <v>299.23</v>
      </c>
      <c r="AC1560" s="26">
        <v>287.46</v>
      </c>
      <c r="AD1560" s="76">
        <f t="shared" si="346"/>
        <v>45674.2291666667</v>
      </c>
      <c r="AE1560" s="27">
        <f t="shared" si="347"/>
        <v>224.199999999997</v>
      </c>
      <c r="AF1560" s="27">
        <f t="shared" si="348"/>
        <v>-2232.25</v>
      </c>
      <c r="AG1560" s="27">
        <f t="shared" si="349"/>
        <v>709.6</v>
      </c>
      <c r="AH1560" s="27">
        <f t="shared" si="350"/>
        <v>1199.6</v>
      </c>
      <c r="AI1560" s="27">
        <f t="shared" si="351"/>
        <v>560.56</v>
      </c>
      <c r="AJ1560" s="27">
        <f t="shared" si="352"/>
        <v>-13.3099999999999</v>
      </c>
      <c r="AK1560" s="26">
        <f>INDEX(检修、备用和必开!I:I,MATCH(统调负荷!$C1560,检修、备用和必开!$A:$A,0))</f>
        <v>6126.0153034301</v>
      </c>
    </row>
    <row r="1561" ht="13.8" spans="1:37">
      <c r="A1561" s="26">
        <f t="shared" si="340"/>
        <v>5</v>
      </c>
      <c r="B1561" s="26">
        <f t="shared" si="341"/>
        <v>5</v>
      </c>
      <c r="C1561" t="s">
        <v>38</v>
      </c>
      <c r="D1561" s="75">
        <v>0.239583333333333</v>
      </c>
      <c r="E1561" s="26">
        <v>67205</v>
      </c>
      <c r="F1561" s="26">
        <v>36829.6</v>
      </c>
      <c r="G1561" s="26">
        <v>10971</v>
      </c>
      <c r="H1561" s="26">
        <v>14979.3</v>
      </c>
      <c r="I1561" s="26">
        <v>5610</v>
      </c>
      <c r="J1561" s="26">
        <v>-1184.9</v>
      </c>
      <c r="K1561" s="26">
        <f t="shared" si="339"/>
        <v>31047.14</v>
      </c>
      <c r="L1561" s="27">
        <f t="shared" si="342"/>
        <v>2.17184578031986</v>
      </c>
      <c r="M1561" s="75">
        <v>0.239583333333333</v>
      </c>
      <c r="N1561" s="26">
        <v>67230</v>
      </c>
      <c r="O1561" s="26">
        <v>34495.94</v>
      </c>
      <c r="P1561" s="26">
        <v>11877.7</v>
      </c>
      <c r="Q1561" s="26">
        <v>15850.4</v>
      </c>
      <c r="R1561" s="26">
        <v>6218.66</v>
      </c>
      <c r="S1561" s="26">
        <v>-1212.7</v>
      </c>
      <c r="T1561" s="26">
        <f t="shared" si="343"/>
        <v>28713.48</v>
      </c>
      <c r="U1561" s="27">
        <f t="shared" si="344"/>
        <v>1.76732502513532</v>
      </c>
      <c r="V1561" s="26">
        <f>INDEX(检修、备用和必开!B:B,MATCH(统调负荷!$C1561,检修、备用和必开!$A:$A,0))</f>
        <v>26742.8</v>
      </c>
      <c r="W1561" s="26">
        <f>INDEX(检修、备用和必开!C:C,MATCH(统调负荷!$C1561,检修、备用和必开!$A:$A,0))</f>
        <v>0</v>
      </c>
      <c r="X1561" s="26">
        <f>INDEX(检修、备用和必开!D:D,MATCH(统调负荷!$C1561,检修、备用和必开!$A:$A,0))</f>
        <v>9440</v>
      </c>
      <c r="Y1561" s="26">
        <f>INDEX(检修、备用和必开!E:E,MATCH(统调负荷!$C1561,检修、备用和必开!$A:$A,0))</f>
        <v>5782.46</v>
      </c>
      <c r="Z1561" s="26">
        <f>INDEX(检修、备用和必开!F:F,MATCH(统调负荷!$C1561,检修、备用和必开!$A:$A,0))</f>
        <v>320</v>
      </c>
      <c r="AA1561" s="26">
        <f t="shared" si="345"/>
        <v>67429.6</v>
      </c>
      <c r="AB1561" s="26">
        <v>303.17</v>
      </c>
      <c r="AC1561" s="26">
        <v>297.36</v>
      </c>
      <c r="AD1561" s="76">
        <f t="shared" si="346"/>
        <v>45674.2395833333</v>
      </c>
      <c r="AE1561" s="27">
        <f t="shared" si="347"/>
        <v>25</v>
      </c>
      <c r="AF1561" s="27">
        <f t="shared" si="348"/>
        <v>-2333.66</v>
      </c>
      <c r="AG1561" s="27">
        <f t="shared" si="349"/>
        <v>906.700000000001</v>
      </c>
      <c r="AH1561" s="27">
        <f t="shared" si="350"/>
        <v>871.1</v>
      </c>
      <c r="AI1561" s="27">
        <f t="shared" si="351"/>
        <v>608.66</v>
      </c>
      <c r="AJ1561" s="27">
        <f t="shared" si="352"/>
        <v>-27.8</v>
      </c>
      <c r="AK1561" s="26">
        <f>INDEX(检修、备用和必开!I:I,MATCH(统调负荷!$C1561,检修、备用和必开!$A:$A,0))</f>
        <v>6126.0153034301</v>
      </c>
    </row>
    <row r="1562" ht="13.8" spans="1:37">
      <c r="A1562" s="26">
        <f t="shared" si="340"/>
        <v>5</v>
      </c>
      <c r="B1562" s="26">
        <f t="shared" si="341"/>
        <v>6</v>
      </c>
      <c r="C1562" t="s">
        <v>38</v>
      </c>
      <c r="D1562" s="75">
        <v>0.25</v>
      </c>
      <c r="E1562" s="26">
        <v>67960</v>
      </c>
      <c r="F1562" s="26">
        <v>37308.49</v>
      </c>
      <c r="G1562" s="26">
        <v>10971</v>
      </c>
      <c r="H1562" s="26">
        <v>15245.4</v>
      </c>
      <c r="I1562" s="26">
        <v>5620</v>
      </c>
      <c r="J1562" s="26">
        <v>-1184.89</v>
      </c>
      <c r="K1562" s="26">
        <f t="shared" si="339"/>
        <v>31526.03</v>
      </c>
      <c r="L1562" s="27">
        <f t="shared" si="342"/>
        <v>2.13885478127122</v>
      </c>
      <c r="M1562" s="75">
        <v>0.25</v>
      </c>
      <c r="N1562" s="26">
        <v>67883.4</v>
      </c>
      <c r="O1562" s="26">
        <v>34654.34</v>
      </c>
      <c r="P1562" s="26">
        <v>11732.5</v>
      </c>
      <c r="Q1562" s="26">
        <v>16309.1</v>
      </c>
      <c r="R1562" s="26">
        <v>6286.13</v>
      </c>
      <c r="S1562" s="26">
        <v>-1098.67</v>
      </c>
      <c r="T1562" s="26">
        <f t="shared" si="343"/>
        <v>28871.88</v>
      </c>
      <c r="U1562" s="27">
        <f t="shared" si="344"/>
        <v>1.76001804140126</v>
      </c>
      <c r="V1562" s="26">
        <f>INDEX(检修、备用和必开!B:B,MATCH(统调负荷!$C1562,检修、备用和必开!$A:$A,0))</f>
        <v>26742.8</v>
      </c>
      <c r="W1562" s="26">
        <f>INDEX(检修、备用和必开!C:C,MATCH(统调负荷!$C1562,检修、备用和必开!$A:$A,0))</f>
        <v>0</v>
      </c>
      <c r="X1562" s="26">
        <f>INDEX(检修、备用和必开!D:D,MATCH(统调负荷!$C1562,检修、备用和必开!$A:$A,0))</f>
        <v>9440</v>
      </c>
      <c r="Y1562" s="26">
        <f>INDEX(检修、备用和必开!E:E,MATCH(统调负荷!$C1562,检修、备用和必开!$A:$A,0))</f>
        <v>5782.46</v>
      </c>
      <c r="Z1562" s="26">
        <f>INDEX(检修、备用和必开!F:F,MATCH(统调负荷!$C1562,检修、备用和必开!$A:$A,0))</f>
        <v>320</v>
      </c>
      <c r="AA1562" s="26">
        <f t="shared" si="345"/>
        <v>67429.6</v>
      </c>
      <c r="AB1562" s="26">
        <v>306.11</v>
      </c>
      <c r="AC1562" s="26">
        <v>297.85</v>
      </c>
      <c r="AD1562" s="76">
        <f t="shared" si="346"/>
        <v>45674.25</v>
      </c>
      <c r="AE1562" s="27">
        <f t="shared" si="347"/>
        <v>-76.6000000000058</v>
      </c>
      <c r="AF1562" s="27">
        <f t="shared" si="348"/>
        <v>-2654.15</v>
      </c>
      <c r="AG1562" s="27">
        <f t="shared" si="349"/>
        <v>761.5</v>
      </c>
      <c r="AH1562" s="27">
        <f t="shared" si="350"/>
        <v>1063.7</v>
      </c>
      <c r="AI1562" s="27">
        <f t="shared" si="351"/>
        <v>666.13</v>
      </c>
      <c r="AJ1562" s="27">
        <f t="shared" si="352"/>
        <v>86.22</v>
      </c>
      <c r="AK1562" s="26">
        <f>INDEX(检修、备用和必开!I:I,MATCH(统调负荷!$C1562,检修、备用和必开!$A:$A,0))</f>
        <v>6126.0153034301</v>
      </c>
    </row>
    <row r="1563" ht="13.8" spans="1:37">
      <c r="A1563" s="26">
        <f t="shared" si="340"/>
        <v>5</v>
      </c>
      <c r="B1563" s="26">
        <f t="shared" si="341"/>
        <v>6</v>
      </c>
      <c r="C1563" t="s">
        <v>38</v>
      </c>
      <c r="D1563" s="75">
        <v>0.260416666666667</v>
      </c>
      <c r="E1563" s="26">
        <v>69745</v>
      </c>
      <c r="F1563" s="26">
        <v>38664.09</v>
      </c>
      <c r="G1563" s="26">
        <v>10971</v>
      </c>
      <c r="H1563" s="26">
        <v>15602.6</v>
      </c>
      <c r="I1563" s="26">
        <v>5692</v>
      </c>
      <c r="J1563" s="26">
        <v>-1184.69</v>
      </c>
      <c r="K1563" s="26">
        <f t="shared" si="339"/>
        <v>32881.63</v>
      </c>
      <c r="L1563" s="27">
        <f t="shared" si="342"/>
        <v>2.05067692812066</v>
      </c>
      <c r="M1563" s="75">
        <v>0.260416666666667</v>
      </c>
      <c r="N1563" s="26">
        <v>69643</v>
      </c>
      <c r="O1563" s="26">
        <v>36112.75</v>
      </c>
      <c r="P1563" s="26">
        <v>12420.1</v>
      </c>
      <c r="Q1563" s="26">
        <v>15951.2</v>
      </c>
      <c r="R1563" s="26">
        <v>6364.38</v>
      </c>
      <c r="S1563" s="26">
        <v>-1205.43</v>
      </c>
      <c r="T1563" s="26">
        <f t="shared" si="343"/>
        <v>30330.29</v>
      </c>
      <c r="U1563" s="27">
        <f t="shared" si="344"/>
        <v>1.6954766988121</v>
      </c>
      <c r="V1563" s="26">
        <f>INDEX(检修、备用和必开!B:B,MATCH(统调负荷!$C1563,检修、备用和必开!$A:$A,0))</f>
        <v>26742.8</v>
      </c>
      <c r="W1563" s="26">
        <f>INDEX(检修、备用和必开!C:C,MATCH(统调负荷!$C1563,检修、备用和必开!$A:$A,0))</f>
        <v>0</v>
      </c>
      <c r="X1563" s="26">
        <f>INDEX(检修、备用和必开!D:D,MATCH(统调负荷!$C1563,检修、备用和必开!$A:$A,0))</f>
        <v>9440</v>
      </c>
      <c r="Y1563" s="26">
        <f>INDEX(检修、备用和必开!E:E,MATCH(统调负荷!$C1563,检修、备用和必开!$A:$A,0))</f>
        <v>5782.46</v>
      </c>
      <c r="Z1563" s="26">
        <f>INDEX(检修、备用和必开!F:F,MATCH(统调负荷!$C1563,检修、备用和必开!$A:$A,0))</f>
        <v>320</v>
      </c>
      <c r="AA1563" s="26">
        <f t="shared" si="345"/>
        <v>67429.6</v>
      </c>
      <c r="AB1563" s="26">
        <v>310.96</v>
      </c>
      <c r="AC1563" s="26">
        <v>301.47</v>
      </c>
      <c r="AD1563" s="76">
        <f t="shared" si="346"/>
        <v>45674.2604166667</v>
      </c>
      <c r="AE1563" s="27">
        <f t="shared" si="347"/>
        <v>-102</v>
      </c>
      <c r="AF1563" s="27">
        <f t="shared" si="348"/>
        <v>-2551.34</v>
      </c>
      <c r="AG1563" s="27">
        <f t="shared" si="349"/>
        <v>1449.1</v>
      </c>
      <c r="AH1563" s="27">
        <f t="shared" si="350"/>
        <v>348.6</v>
      </c>
      <c r="AI1563" s="27">
        <f t="shared" si="351"/>
        <v>672.38</v>
      </c>
      <c r="AJ1563" s="27">
        <f t="shared" si="352"/>
        <v>-20.74</v>
      </c>
      <c r="AK1563" s="26">
        <f>INDEX(检修、备用和必开!I:I,MATCH(统调负荷!$C1563,检修、备用和必开!$A:$A,0))</f>
        <v>6126.0153034301</v>
      </c>
    </row>
    <row r="1564" ht="13.8" spans="1:37">
      <c r="A1564" s="26">
        <f t="shared" si="340"/>
        <v>5</v>
      </c>
      <c r="B1564" s="26">
        <f t="shared" si="341"/>
        <v>6</v>
      </c>
      <c r="C1564" t="s">
        <v>38</v>
      </c>
      <c r="D1564" s="75">
        <v>0.270833333333333</v>
      </c>
      <c r="E1564" s="26">
        <v>70995</v>
      </c>
      <c r="F1564" s="26">
        <v>39000.69</v>
      </c>
      <c r="G1564" s="26">
        <v>10971</v>
      </c>
      <c r="H1564" s="26">
        <v>16474.2</v>
      </c>
      <c r="I1564" s="26">
        <v>5734</v>
      </c>
      <c r="J1564" s="26">
        <v>-1184.89</v>
      </c>
      <c r="K1564" s="26">
        <f t="shared" si="339"/>
        <v>33218.23</v>
      </c>
      <c r="L1564" s="27">
        <f t="shared" si="342"/>
        <v>2.02989743884608</v>
      </c>
      <c r="M1564" s="75">
        <v>0.270833333333333</v>
      </c>
      <c r="N1564" s="26">
        <v>70896.1</v>
      </c>
      <c r="O1564" s="26">
        <v>37001.39</v>
      </c>
      <c r="P1564" s="26">
        <v>12380.6</v>
      </c>
      <c r="Q1564" s="26">
        <v>16459.4</v>
      </c>
      <c r="R1564" s="26">
        <v>6364.86</v>
      </c>
      <c r="S1564" s="26">
        <v>-1310.15</v>
      </c>
      <c r="T1564" s="26">
        <f t="shared" si="343"/>
        <v>31218.93</v>
      </c>
      <c r="U1564" s="27">
        <f t="shared" si="344"/>
        <v>1.65842042572198</v>
      </c>
      <c r="V1564" s="26">
        <f>INDEX(检修、备用和必开!B:B,MATCH(统调负荷!$C1564,检修、备用和必开!$A:$A,0))</f>
        <v>26742.8</v>
      </c>
      <c r="W1564" s="26">
        <f>INDEX(检修、备用和必开!C:C,MATCH(统调负荷!$C1564,检修、备用和必开!$A:$A,0))</f>
        <v>0</v>
      </c>
      <c r="X1564" s="26">
        <f>INDEX(检修、备用和必开!D:D,MATCH(统调负荷!$C1564,检修、备用和必开!$A:$A,0))</f>
        <v>9440</v>
      </c>
      <c r="Y1564" s="26">
        <f>INDEX(检修、备用和必开!E:E,MATCH(统调负荷!$C1564,检修、备用和必开!$A:$A,0))</f>
        <v>5782.46</v>
      </c>
      <c r="Z1564" s="26">
        <f>INDEX(检修、备用和必开!F:F,MATCH(统调负荷!$C1564,检修、备用和必开!$A:$A,0))</f>
        <v>320</v>
      </c>
      <c r="AA1564" s="26">
        <f t="shared" si="345"/>
        <v>67429.6</v>
      </c>
      <c r="AB1564" s="26">
        <v>312.92</v>
      </c>
      <c r="AC1564" s="26">
        <v>302.46</v>
      </c>
      <c r="AD1564" s="76">
        <f t="shared" si="346"/>
        <v>45674.2708333333</v>
      </c>
      <c r="AE1564" s="27">
        <f t="shared" si="347"/>
        <v>-98.8999999999942</v>
      </c>
      <c r="AF1564" s="27">
        <f t="shared" si="348"/>
        <v>-1999.3</v>
      </c>
      <c r="AG1564" s="27">
        <f t="shared" si="349"/>
        <v>1409.6</v>
      </c>
      <c r="AH1564" s="27">
        <f t="shared" si="350"/>
        <v>-14.7999999999993</v>
      </c>
      <c r="AI1564" s="27">
        <f t="shared" si="351"/>
        <v>630.86</v>
      </c>
      <c r="AJ1564" s="27">
        <f t="shared" si="352"/>
        <v>-125.26</v>
      </c>
      <c r="AK1564" s="26">
        <f>INDEX(检修、备用和必开!I:I,MATCH(统调负荷!$C1564,检修、备用和必开!$A:$A,0))</f>
        <v>6126.0153034301</v>
      </c>
    </row>
    <row r="1565" ht="13.8" spans="1:37">
      <c r="A1565" s="26">
        <f t="shared" si="340"/>
        <v>5</v>
      </c>
      <c r="B1565" s="26">
        <f t="shared" si="341"/>
        <v>6</v>
      </c>
      <c r="C1565" t="s">
        <v>38</v>
      </c>
      <c r="D1565" s="75">
        <v>0.28125</v>
      </c>
      <c r="E1565" s="26">
        <v>72310</v>
      </c>
      <c r="F1565" s="26">
        <v>40297.2</v>
      </c>
      <c r="G1565" s="26">
        <v>10891</v>
      </c>
      <c r="H1565" s="26">
        <v>16520.1</v>
      </c>
      <c r="I1565" s="26">
        <v>5787</v>
      </c>
      <c r="J1565" s="26">
        <v>-1185.3</v>
      </c>
      <c r="K1565" s="26">
        <f t="shared" si="339"/>
        <v>34514.74</v>
      </c>
      <c r="L1565" s="27">
        <f t="shared" si="342"/>
        <v>1.95364647104397</v>
      </c>
      <c r="M1565" s="75">
        <v>0.28125</v>
      </c>
      <c r="N1565" s="26">
        <v>72585.5</v>
      </c>
      <c r="O1565" s="26">
        <v>38186.04</v>
      </c>
      <c r="P1565" s="26">
        <v>12396.4</v>
      </c>
      <c r="Q1565" s="26">
        <v>17092.6</v>
      </c>
      <c r="R1565" s="26">
        <v>6378.54</v>
      </c>
      <c r="S1565" s="26">
        <v>-1468.08</v>
      </c>
      <c r="T1565" s="26">
        <f t="shared" si="343"/>
        <v>32403.58</v>
      </c>
      <c r="U1565" s="27">
        <f t="shared" si="344"/>
        <v>1.61146823479253</v>
      </c>
      <c r="V1565" s="26">
        <f>INDEX(检修、备用和必开!B:B,MATCH(统调负荷!$C1565,检修、备用和必开!$A:$A,0))</f>
        <v>26742.8</v>
      </c>
      <c r="W1565" s="26">
        <f>INDEX(检修、备用和必开!C:C,MATCH(统调负荷!$C1565,检修、备用和必开!$A:$A,0))</f>
        <v>0</v>
      </c>
      <c r="X1565" s="26">
        <f>INDEX(检修、备用和必开!D:D,MATCH(统调负荷!$C1565,检修、备用和必开!$A:$A,0))</f>
        <v>9440</v>
      </c>
      <c r="Y1565" s="26">
        <f>INDEX(检修、备用和必开!E:E,MATCH(统调负荷!$C1565,检修、备用和必开!$A:$A,0))</f>
        <v>5782.46</v>
      </c>
      <c r="Z1565" s="26">
        <f>INDEX(检修、备用和必开!F:F,MATCH(统调负荷!$C1565,检修、备用和必开!$A:$A,0))</f>
        <v>320</v>
      </c>
      <c r="AA1565" s="26">
        <f t="shared" si="345"/>
        <v>67429.6</v>
      </c>
      <c r="AB1565" s="26">
        <v>322.38</v>
      </c>
      <c r="AC1565" s="26">
        <v>307.48</v>
      </c>
      <c r="AD1565" s="76">
        <f t="shared" si="346"/>
        <v>45674.28125</v>
      </c>
      <c r="AE1565" s="27">
        <f t="shared" si="347"/>
        <v>275.5</v>
      </c>
      <c r="AF1565" s="27">
        <f t="shared" si="348"/>
        <v>-2111.16</v>
      </c>
      <c r="AG1565" s="27">
        <f t="shared" si="349"/>
        <v>1505.4</v>
      </c>
      <c r="AH1565" s="27">
        <f t="shared" si="350"/>
        <v>572.5</v>
      </c>
      <c r="AI1565" s="27">
        <f t="shared" si="351"/>
        <v>591.54</v>
      </c>
      <c r="AJ1565" s="27">
        <f t="shared" si="352"/>
        <v>-282.78</v>
      </c>
      <c r="AK1565" s="26">
        <f>INDEX(检修、备用和必开!I:I,MATCH(统调负荷!$C1565,检修、备用和必开!$A:$A,0))</f>
        <v>6126.0153034301</v>
      </c>
    </row>
    <row r="1566" ht="13.8" spans="1:37">
      <c r="A1566" s="26">
        <f t="shared" si="340"/>
        <v>5</v>
      </c>
      <c r="B1566" s="26">
        <f t="shared" si="341"/>
        <v>7</v>
      </c>
      <c r="C1566" t="s">
        <v>38</v>
      </c>
      <c r="D1566" s="75">
        <v>0.291666666666667</v>
      </c>
      <c r="E1566" s="26">
        <v>73670</v>
      </c>
      <c r="F1566" s="26">
        <v>39978.4</v>
      </c>
      <c r="G1566" s="26">
        <v>11131</v>
      </c>
      <c r="H1566" s="26">
        <v>17849.5</v>
      </c>
      <c r="I1566" s="26">
        <v>5896</v>
      </c>
      <c r="J1566" s="26">
        <v>-1184.9</v>
      </c>
      <c r="K1566" s="26">
        <f t="shared" si="339"/>
        <v>34195.94</v>
      </c>
      <c r="L1566" s="27">
        <f t="shared" si="342"/>
        <v>1.97185981727655</v>
      </c>
      <c r="M1566" s="75">
        <v>0.291666666666667</v>
      </c>
      <c r="N1566" s="26">
        <v>74702.4</v>
      </c>
      <c r="O1566" s="26">
        <v>39273.79</v>
      </c>
      <c r="P1566" s="26">
        <v>12845.1</v>
      </c>
      <c r="Q1566" s="26">
        <v>17391.1</v>
      </c>
      <c r="R1566" s="26">
        <v>6495.8</v>
      </c>
      <c r="S1566" s="26">
        <v>-1303.39</v>
      </c>
      <c r="T1566" s="26">
        <f t="shared" si="343"/>
        <v>33491.33</v>
      </c>
      <c r="U1566" s="27">
        <f t="shared" si="344"/>
        <v>1.57063850572531</v>
      </c>
      <c r="V1566" s="26">
        <f>INDEX(检修、备用和必开!B:B,MATCH(统调负荷!$C1566,检修、备用和必开!$A:$A,0))</f>
        <v>26742.8</v>
      </c>
      <c r="W1566" s="26">
        <f>INDEX(检修、备用和必开!C:C,MATCH(统调负荷!$C1566,检修、备用和必开!$A:$A,0))</f>
        <v>0</v>
      </c>
      <c r="X1566" s="26">
        <f>INDEX(检修、备用和必开!D:D,MATCH(统调负荷!$C1566,检修、备用和必开!$A:$A,0))</f>
        <v>9440</v>
      </c>
      <c r="Y1566" s="26">
        <f>INDEX(检修、备用和必开!E:E,MATCH(统调负荷!$C1566,检修、备用和必开!$A:$A,0))</f>
        <v>5782.46</v>
      </c>
      <c r="Z1566" s="26">
        <f>INDEX(检修、备用和必开!F:F,MATCH(统调负荷!$C1566,检修、备用和必开!$A:$A,0))</f>
        <v>320</v>
      </c>
      <c r="AA1566" s="26">
        <f t="shared" si="345"/>
        <v>67429.6</v>
      </c>
      <c r="AB1566" s="26">
        <v>317.65</v>
      </c>
      <c r="AC1566" s="26">
        <v>310.67</v>
      </c>
      <c r="AD1566" s="76">
        <f t="shared" si="346"/>
        <v>45674.2916666667</v>
      </c>
      <c r="AE1566" s="27">
        <f t="shared" si="347"/>
        <v>1032.39999999999</v>
      </c>
      <c r="AF1566" s="27">
        <f t="shared" si="348"/>
        <v>-704.610000000001</v>
      </c>
      <c r="AG1566" s="27">
        <f t="shared" si="349"/>
        <v>1714.1</v>
      </c>
      <c r="AH1566" s="27">
        <f t="shared" si="350"/>
        <v>-458.400000000001</v>
      </c>
      <c r="AI1566" s="27">
        <f t="shared" si="351"/>
        <v>599.8</v>
      </c>
      <c r="AJ1566" s="27">
        <f t="shared" si="352"/>
        <v>-118.49</v>
      </c>
      <c r="AK1566" s="26">
        <f>INDEX(检修、备用和必开!I:I,MATCH(统调负荷!$C1566,检修、备用和必开!$A:$A,0))</f>
        <v>6126.0153034301</v>
      </c>
    </row>
    <row r="1567" ht="13.8" spans="1:37">
      <c r="A1567" s="26">
        <f t="shared" si="340"/>
        <v>5</v>
      </c>
      <c r="B1567" s="26">
        <f t="shared" si="341"/>
        <v>7</v>
      </c>
      <c r="C1567" t="s">
        <v>38</v>
      </c>
      <c r="D1567" s="75">
        <v>0.302083333333333</v>
      </c>
      <c r="E1567" s="26">
        <v>76520</v>
      </c>
      <c r="F1567" s="26">
        <v>41321.85</v>
      </c>
      <c r="G1567" s="26">
        <v>11605</v>
      </c>
      <c r="H1567" s="26">
        <v>18664.3</v>
      </c>
      <c r="I1567" s="26">
        <v>6114</v>
      </c>
      <c r="J1567" s="26">
        <v>-1185.15</v>
      </c>
      <c r="K1567" s="26">
        <f t="shared" si="339"/>
        <v>35539.39</v>
      </c>
      <c r="L1567" s="27">
        <f t="shared" si="342"/>
        <v>1.89732012845465</v>
      </c>
      <c r="M1567" s="75">
        <v>0.302083333333333</v>
      </c>
      <c r="N1567" s="26">
        <v>77569.9</v>
      </c>
      <c r="O1567" s="26">
        <v>41126.22</v>
      </c>
      <c r="P1567" s="26">
        <v>12422.6</v>
      </c>
      <c r="Q1567" s="26">
        <v>18675.9</v>
      </c>
      <c r="R1567" s="26">
        <v>6623.92</v>
      </c>
      <c r="S1567" s="26">
        <v>-1278.74</v>
      </c>
      <c r="T1567" s="26">
        <f t="shared" si="343"/>
        <v>35343.76</v>
      </c>
      <c r="U1567" s="27">
        <f t="shared" si="344"/>
        <v>1.50567080566705</v>
      </c>
      <c r="V1567" s="26">
        <f>INDEX(检修、备用和必开!B:B,MATCH(统调负荷!$C1567,检修、备用和必开!$A:$A,0))</f>
        <v>26742.8</v>
      </c>
      <c r="W1567" s="26">
        <f>INDEX(检修、备用和必开!C:C,MATCH(统调负荷!$C1567,检修、备用和必开!$A:$A,0))</f>
        <v>0</v>
      </c>
      <c r="X1567" s="26">
        <f>INDEX(检修、备用和必开!D:D,MATCH(统调负荷!$C1567,检修、备用和必开!$A:$A,0))</f>
        <v>9440</v>
      </c>
      <c r="Y1567" s="26">
        <f>INDEX(检修、备用和必开!E:E,MATCH(统调负荷!$C1567,检修、备用和必开!$A:$A,0))</f>
        <v>5782.46</v>
      </c>
      <c r="Z1567" s="26">
        <f>INDEX(检修、备用和必开!F:F,MATCH(统调负荷!$C1567,检修、备用和必开!$A:$A,0))</f>
        <v>320</v>
      </c>
      <c r="AA1567" s="26">
        <f t="shared" si="345"/>
        <v>67429.6</v>
      </c>
      <c r="AB1567" s="26">
        <v>327.24</v>
      </c>
      <c r="AC1567" s="26">
        <v>326.28</v>
      </c>
      <c r="AD1567" s="76">
        <f t="shared" si="346"/>
        <v>45674.3020833333</v>
      </c>
      <c r="AE1567" s="27">
        <f t="shared" si="347"/>
        <v>1049.89999999999</v>
      </c>
      <c r="AF1567" s="27">
        <f t="shared" si="348"/>
        <v>-195.629999999997</v>
      </c>
      <c r="AG1567" s="27">
        <f t="shared" si="349"/>
        <v>817.6</v>
      </c>
      <c r="AH1567" s="27">
        <f t="shared" si="350"/>
        <v>11.6000000000022</v>
      </c>
      <c r="AI1567" s="27">
        <f t="shared" si="351"/>
        <v>509.92</v>
      </c>
      <c r="AJ1567" s="27">
        <f t="shared" si="352"/>
        <v>-93.5899999999999</v>
      </c>
      <c r="AK1567" s="26">
        <f>INDEX(检修、备用和必开!I:I,MATCH(统调负荷!$C1567,检修、备用和必开!$A:$A,0))</f>
        <v>6126.0153034301</v>
      </c>
    </row>
    <row r="1568" ht="13.8" spans="1:37">
      <c r="A1568" s="26">
        <f t="shared" si="340"/>
        <v>5</v>
      </c>
      <c r="B1568" s="26">
        <f t="shared" si="341"/>
        <v>7</v>
      </c>
      <c r="C1568" t="s">
        <v>38</v>
      </c>
      <c r="D1568" s="75">
        <v>0.3125</v>
      </c>
      <c r="E1568" s="26">
        <v>78040</v>
      </c>
      <c r="F1568" s="26">
        <v>40315.99</v>
      </c>
      <c r="G1568" s="26">
        <v>12085</v>
      </c>
      <c r="H1568" s="26">
        <v>20461.9</v>
      </c>
      <c r="I1568" s="26">
        <v>6362</v>
      </c>
      <c r="J1568" s="26">
        <v>-1184.89</v>
      </c>
      <c r="K1568" s="26">
        <f t="shared" si="339"/>
        <v>34533.53</v>
      </c>
      <c r="L1568" s="27">
        <f t="shared" si="342"/>
        <v>1.9525834746694</v>
      </c>
      <c r="M1568" s="75">
        <v>0.3125</v>
      </c>
      <c r="N1568" s="26">
        <v>79565.3</v>
      </c>
      <c r="O1568" s="26">
        <v>40813.08</v>
      </c>
      <c r="P1568" s="26">
        <v>13756.2</v>
      </c>
      <c r="Q1568" s="26">
        <v>19424.6</v>
      </c>
      <c r="R1568" s="26">
        <v>6734.04</v>
      </c>
      <c r="S1568" s="26">
        <v>-1162.62</v>
      </c>
      <c r="T1568" s="26">
        <f t="shared" si="343"/>
        <v>35030.62</v>
      </c>
      <c r="U1568" s="27">
        <f t="shared" si="344"/>
        <v>1.51627299102194</v>
      </c>
      <c r="V1568" s="26">
        <f>INDEX(检修、备用和必开!B:B,MATCH(统调负荷!$C1568,检修、备用和必开!$A:$A,0))</f>
        <v>26742.8</v>
      </c>
      <c r="W1568" s="26">
        <f>INDEX(检修、备用和必开!C:C,MATCH(统调负荷!$C1568,检修、备用和必开!$A:$A,0))</f>
        <v>0</v>
      </c>
      <c r="X1568" s="26">
        <f>INDEX(检修、备用和必开!D:D,MATCH(统调负荷!$C1568,检修、备用和必开!$A:$A,0))</f>
        <v>9440</v>
      </c>
      <c r="Y1568" s="26">
        <f>INDEX(检修、备用和必开!E:E,MATCH(统调负荷!$C1568,检修、备用和必开!$A:$A,0))</f>
        <v>5782.46</v>
      </c>
      <c r="Z1568" s="26">
        <f>INDEX(检修、备用和必开!F:F,MATCH(统调负荷!$C1568,检修、备用和必开!$A:$A,0))</f>
        <v>320</v>
      </c>
      <c r="AA1568" s="26">
        <f t="shared" si="345"/>
        <v>67429.6</v>
      </c>
      <c r="AB1568" s="26">
        <v>317.9</v>
      </c>
      <c r="AC1568" s="26">
        <v>306.92</v>
      </c>
      <c r="AD1568" s="76">
        <f t="shared" si="346"/>
        <v>45674.3125</v>
      </c>
      <c r="AE1568" s="27">
        <f t="shared" si="347"/>
        <v>1525.3</v>
      </c>
      <c r="AF1568" s="27">
        <f t="shared" si="348"/>
        <v>497.090000000004</v>
      </c>
      <c r="AG1568" s="27">
        <f t="shared" si="349"/>
        <v>1671.2</v>
      </c>
      <c r="AH1568" s="27">
        <f t="shared" si="350"/>
        <v>-1037.3</v>
      </c>
      <c r="AI1568" s="27">
        <f t="shared" si="351"/>
        <v>372.04</v>
      </c>
      <c r="AJ1568" s="27">
        <f t="shared" si="352"/>
        <v>22.2700000000002</v>
      </c>
      <c r="AK1568" s="26">
        <f>INDEX(检修、备用和必开!I:I,MATCH(统调负荷!$C1568,检修、备用和必开!$A:$A,0))</f>
        <v>6126.0153034301</v>
      </c>
    </row>
    <row r="1569" ht="13.8" spans="1:37">
      <c r="A1569" s="26">
        <f t="shared" si="340"/>
        <v>5</v>
      </c>
      <c r="B1569" s="26">
        <f t="shared" si="341"/>
        <v>7</v>
      </c>
      <c r="C1569" t="s">
        <v>38</v>
      </c>
      <c r="D1569" s="75">
        <v>0.322916666666667</v>
      </c>
      <c r="E1569" s="26">
        <v>79690</v>
      </c>
      <c r="F1569" s="26">
        <v>41399.9</v>
      </c>
      <c r="G1569" s="26">
        <v>12085</v>
      </c>
      <c r="H1569" s="26">
        <v>20751.8</v>
      </c>
      <c r="I1569" s="26">
        <v>6638</v>
      </c>
      <c r="J1569" s="26">
        <v>-1184.7</v>
      </c>
      <c r="K1569" s="26">
        <f t="shared" si="339"/>
        <v>35617.44</v>
      </c>
      <c r="L1569" s="27">
        <f t="shared" si="342"/>
        <v>1.89316245075446</v>
      </c>
      <c r="M1569" s="75">
        <v>0.322916666666667</v>
      </c>
      <c r="N1569" s="26">
        <v>81179.4</v>
      </c>
      <c r="O1569" s="26">
        <v>41911.98</v>
      </c>
      <c r="P1569" s="26">
        <v>13491.6</v>
      </c>
      <c r="Q1569" s="26">
        <v>19711.5</v>
      </c>
      <c r="R1569" s="26">
        <v>7071.4</v>
      </c>
      <c r="S1569" s="26">
        <v>-1007.08</v>
      </c>
      <c r="T1569" s="26">
        <f t="shared" si="343"/>
        <v>36129.52</v>
      </c>
      <c r="U1569" s="27">
        <f t="shared" si="344"/>
        <v>1.47970836646952</v>
      </c>
      <c r="V1569" s="26">
        <f>INDEX(检修、备用和必开!B:B,MATCH(统调负荷!$C1569,检修、备用和必开!$A:$A,0))</f>
        <v>26742.8</v>
      </c>
      <c r="W1569" s="26">
        <f>INDEX(检修、备用和必开!C:C,MATCH(统调负荷!$C1569,检修、备用和必开!$A:$A,0))</f>
        <v>0</v>
      </c>
      <c r="X1569" s="26">
        <f>INDEX(检修、备用和必开!D:D,MATCH(统调负荷!$C1569,检修、备用和必开!$A:$A,0))</f>
        <v>9440</v>
      </c>
      <c r="Y1569" s="26">
        <f>INDEX(检修、备用和必开!E:E,MATCH(统调负荷!$C1569,检修、备用和必开!$A:$A,0))</f>
        <v>5782.46</v>
      </c>
      <c r="Z1569" s="26">
        <f>INDEX(检修、备用和必开!F:F,MATCH(统调负荷!$C1569,检修、备用和必开!$A:$A,0))</f>
        <v>320</v>
      </c>
      <c r="AA1569" s="26">
        <f t="shared" si="345"/>
        <v>67429.6</v>
      </c>
      <c r="AB1569" s="26">
        <v>327.17</v>
      </c>
      <c r="AC1569" s="26">
        <v>337.89</v>
      </c>
      <c r="AD1569" s="76">
        <f t="shared" si="346"/>
        <v>45674.3229166667</v>
      </c>
      <c r="AE1569" s="27">
        <f t="shared" si="347"/>
        <v>1489.39999999999</v>
      </c>
      <c r="AF1569" s="27">
        <f t="shared" si="348"/>
        <v>512.080000000002</v>
      </c>
      <c r="AG1569" s="27">
        <f t="shared" si="349"/>
        <v>1406.6</v>
      </c>
      <c r="AH1569" s="27">
        <f t="shared" si="350"/>
        <v>-1040.3</v>
      </c>
      <c r="AI1569" s="27">
        <f t="shared" si="351"/>
        <v>433.4</v>
      </c>
      <c r="AJ1569" s="27">
        <f t="shared" si="352"/>
        <v>177.62</v>
      </c>
      <c r="AK1569" s="26">
        <f>INDEX(检修、备用和必开!I:I,MATCH(统调负荷!$C1569,检修、备用和必开!$A:$A,0))</f>
        <v>6126.0153034301</v>
      </c>
    </row>
    <row r="1570" ht="13.8" spans="1:37">
      <c r="A1570" s="26">
        <f t="shared" si="340"/>
        <v>5</v>
      </c>
      <c r="B1570" s="26">
        <f t="shared" si="341"/>
        <v>8</v>
      </c>
      <c r="C1570" t="s">
        <v>38</v>
      </c>
      <c r="D1570" s="75">
        <v>0.333333333333333</v>
      </c>
      <c r="E1570" s="26">
        <v>82720</v>
      </c>
      <c r="F1570" s="26">
        <v>41850.09</v>
      </c>
      <c r="G1570" s="26">
        <v>12692</v>
      </c>
      <c r="H1570" s="26">
        <v>22355</v>
      </c>
      <c r="I1570" s="26">
        <v>7008</v>
      </c>
      <c r="J1570" s="26">
        <v>-1185.09</v>
      </c>
      <c r="K1570" s="26">
        <f t="shared" ref="K1570:K1633" si="353">F1570-Y1570</f>
        <v>36067.63</v>
      </c>
      <c r="L1570" s="27">
        <f t="shared" si="342"/>
        <v>1.86953232025503</v>
      </c>
      <c r="M1570" s="75">
        <v>0.333333333333333</v>
      </c>
      <c r="N1570" s="26">
        <v>83997.7</v>
      </c>
      <c r="O1570" s="26">
        <v>43443.39</v>
      </c>
      <c r="P1570" s="26">
        <v>14901.8</v>
      </c>
      <c r="Q1570" s="26">
        <v>19461.4</v>
      </c>
      <c r="R1570" s="26">
        <v>7447.06</v>
      </c>
      <c r="S1570" s="26">
        <v>-1255.95</v>
      </c>
      <c r="T1570" s="26">
        <f t="shared" si="343"/>
        <v>37660.93</v>
      </c>
      <c r="U1570" s="27">
        <f t="shared" si="344"/>
        <v>1.43159805974107</v>
      </c>
      <c r="V1570" s="26">
        <f>INDEX(检修、备用和必开!B:B,MATCH(统调负荷!$C1570,检修、备用和必开!$A:$A,0))</f>
        <v>26742.8</v>
      </c>
      <c r="W1570" s="26">
        <f>INDEX(检修、备用和必开!C:C,MATCH(统调负荷!$C1570,检修、备用和必开!$A:$A,0))</f>
        <v>0</v>
      </c>
      <c r="X1570" s="26">
        <f>INDEX(检修、备用和必开!D:D,MATCH(统调负荷!$C1570,检修、备用和必开!$A:$A,0))</f>
        <v>9440</v>
      </c>
      <c r="Y1570" s="26">
        <f>INDEX(检修、备用和必开!E:E,MATCH(统调负荷!$C1570,检修、备用和必开!$A:$A,0))</f>
        <v>5782.46</v>
      </c>
      <c r="Z1570" s="26">
        <f>INDEX(检修、备用和必开!F:F,MATCH(统调负荷!$C1570,检修、备用和必开!$A:$A,0))</f>
        <v>320</v>
      </c>
      <c r="AA1570" s="26">
        <f t="shared" si="345"/>
        <v>67429.6</v>
      </c>
      <c r="AB1570" s="26">
        <v>327.17</v>
      </c>
      <c r="AC1570" s="26">
        <v>398.85</v>
      </c>
      <c r="AD1570" s="76">
        <f t="shared" si="346"/>
        <v>45674.3333333333</v>
      </c>
      <c r="AE1570" s="27">
        <f t="shared" si="347"/>
        <v>1277.7</v>
      </c>
      <c r="AF1570" s="27">
        <f t="shared" si="348"/>
        <v>1593.3</v>
      </c>
      <c r="AG1570" s="27">
        <f t="shared" si="349"/>
        <v>2209.8</v>
      </c>
      <c r="AH1570" s="27">
        <f t="shared" si="350"/>
        <v>-2893.6</v>
      </c>
      <c r="AI1570" s="27">
        <f t="shared" si="351"/>
        <v>439.06</v>
      </c>
      <c r="AJ1570" s="27">
        <f t="shared" si="352"/>
        <v>-70.8600000000001</v>
      </c>
      <c r="AK1570" s="26">
        <f>INDEX(检修、备用和必开!I:I,MATCH(统调负荷!$C1570,检修、备用和必开!$A:$A,0))</f>
        <v>6126.0153034301</v>
      </c>
    </row>
    <row r="1571" ht="13.8" spans="1:37">
      <c r="A1571" s="26">
        <f t="shared" si="340"/>
        <v>5</v>
      </c>
      <c r="B1571" s="26">
        <f t="shared" si="341"/>
        <v>8</v>
      </c>
      <c r="C1571" t="s">
        <v>38</v>
      </c>
      <c r="D1571" s="75">
        <v>0.34375</v>
      </c>
      <c r="E1571" s="26">
        <v>86765</v>
      </c>
      <c r="F1571" s="26">
        <v>44654.09</v>
      </c>
      <c r="G1571" s="26">
        <v>13061</v>
      </c>
      <c r="H1571" s="26">
        <v>22871.8</v>
      </c>
      <c r="I1571" s="26">
        <v>7585</v>
      </c>
      <c r="J1571" s="26">
        <v>-1406.89</v>
      </c>
      <c r="K1571" s="26">
        <f t="shared" si="353"/>
        <v>38871.63</v>
      </c>
      <c r="L1571" s="27">
        <f t="shared" si="342"/>
        <v>1.73467384825385</v>
      </c>
      <c r="M1571" s="75">
        <v>0.34375</v>
      </c>
      <c r="N1571" s="26">
        <v>87308.4</v>
      </c>
      <c r="O1571" s="26">
        <v>44564.19</v>
      </c>
      <c r="P1571" s="26">
        <v>14632.5</v>
      </c>
      <c r="Q1571" s="26">
        <v>21386</v>
      </c>
      <c r="R1571" s="26">
        <v>7948.93</v>
      </c>
      <c r="S1571" s="26">
        <v>-1223.22</v>
      </c>
      <c r="T1571" s="26">
        <f t="shared" si="343"/>
        <v>38781.73</v>
      </c>
      <c r="U1571" s="27">
        <f t="shared" si="344"/>
        <v>1.39832395063387</v>
      </c>
      <c r="V1571" s="26">
        <f>INDEX(检修、备用和必开!B:B,MATCH(统调负荷!$C1571,检修、备用和必开!$A:$A,0))</f>
        <v>26742.8</v>
      </c>
      <c r="W1571" s="26">
        <f>INDEX(检修、备用和必开!C:C,MATCH(统调负荷!$C1571,检修、备用和必开!$A:$A,0))</f>
        <v>0</v>
      </c>
      <c r="X1571" s="26">
        <f>INDEX(检修、备用和必开!D:D,MATCH(统调负荷!$C1571,检修、备用和必开!$A:$A,0))</f>
        <v>9440</v>
      </c>
      <c r="Y1571" s="26">
        <f>INDEX(检修、备用和必开!E:E,MATCH(统调负荷!$C1571,检修、备用和必开!$A:$A,0))</f>
        <v>5782.46</v>
      </c>
      <c r="Z1571" s="26">
        <f>INDEX(检修、备用和必开!F:F,MATCH(统调负荷!$C1571,检修、备用和必开!$A:$A,0))</f>
        <v>320</v>
      </c>
      <c r="AA1571" s="26">
        <f t="shared" si="345"/>
        <v>67429.6</v>
      </c>
      <c r="AB1571" s="26">
        <v>357.47</v>
      </c>
      <c r="AC1571" s="26">
        <v>358.16</v>
      </c>
      <c r="AD1571" s="76">
        <f t="shared" si="346"/>
        <v>45674.34375</v>
      </c>
      <c r="AE1571" s="27">
        <f t="shared" si="347"/>
        <v>543.399999999994</v>
      </c>
      <c r="AF1571" s="27">
        <f t="shared" si="348"/>
        <v>-89.8999999999942</v>
      </c>
      <c r="AG1571" s="27">
        <f t="shared" si="349"/>
        <v>1571.5</v>
      </c>
      <c r="AH1571" s="27">
        <f t="shared" si="350"/>
        <v>-1485.8</v>
      </c>
      <c r="AI1571" s="27">
        <f t="shared" si="351"/>
        <v>363.93</v>
      </c>
      <c r="AJ1571" s="27">
        <f t="shared" si="352"/>
        <v>183.67</v>
      </c>
      <c r="AK1571" s="26">
        <f>INDEX(检修、备用和必开!I:I,MATCH(统调负荷!$C1571,检修、备用和必开!$A:$A,0))</f>
        <v>6126.0153034301</v>
      </c>
    </row>
    <row r="1572" ht="13.8" spans="1:37">
      <c r="A1572" s="26">
        <f t="shared" si="340"/>
        <v>5</v>
      </c>
      <c r="B1572" s="26">
        <f t="shared" si="341"/>
        <v>8</v>
      </c>
      <c r="C1572" t="s">
        <v>38</v>
      </c>
      <c r="D1572" s="75">
        <v>0.354166666666667</v>
      </c>
      <c r="E1572" s="26">
        <v>88110</v>
      </c>
      <c r="F1572" s="26">
        <v>44887.9</v>
      </c>
      <c r="G1572" s="26">
        <v>13050</v>
      </c>
      <c r="H1572" s="26">
        <v>23508.8</v>
      </c>
      <c r="I1572" s="26">
        <v>8070</v>
      </c>
      <c r="J1572" s="26">
        <v>-1406.7</v>
      </c>
      <c r="K1572" s="26">
        <f t="shared" si="353"/>
        <v>39105.44</v>
      </c>
      <c r="L1572" s="27">
        <f t="shared" si="342"/>
        <v>1.72430229656027</v>
      </c>
      <c r="M1572" s="75">
        <v>0.354166666666667</v>
      </c>
      <c r="N1572" s="26">
        <v>88987.1</v>
      </c>
      <c r="O1572" s="26">
        <v>44390.86</v>
      </c>
      <c r="P1572" s="26">
        <v>15006.6</v>
      </c>
      <c r="Q1572" s="26">
        <v>22413.1</v>
      </c>
      <c r="R1572" s="26">
        <v>8538.45</v>
      </c>
      <c r="S1572" s="26">
        <v>-1361.91</v>
      </c>
      <c r="T1572" s="26">
        <f t="shared" si="343"/>
        <v>38608.4</v>
      </c>
      <c r="U1572" s="27">
        <f t="shared" si="344"/>
        <v>1.40336827032742</v>
      </c>
      <c r="V1572" s="26">
        <f>INDEX(检修、备用和必开!B:B,MATCH(统调负荷!$C1572,检修、备用和必开!$A:$A,0))</f>
        <v>26742.8</v>
      </c>
      <c r="W1572" s="26">
        <f>INDEX(检修、备用和必开!C:C,MATCH(统调负荷!$C1572,检修、备用和必开!$A:$A,0))</f>
        <v>0</v>
      </c>
      <c r="X1572" s="26">
        <f>INDEX(检修、备用和必开!D:D,MATCH(统调负荷!$C1572,检修、备用和必开!$A:$A,0))</f>
        <v>9440</v>
      </c>
      <c r="Y1572" s="26">
        <f>INDEX(检修、备用和必开!E:E,MATCH(统调负荷!$C1572,检修、备用和必开!$A:$A,0))</f>
        <v>5782.46</v>
      </c>
      <c r="Z1572" s="26">
        <f>INDEX(检修、备用和必开!F:F,MATCH(统调负荷!$C1572,检修、备用和必开!$A:$A,0))</f>
        <v>320</v>
      </c>
      <c r="AA1572" s="26">
        <f t="shared" si="345"/>
        <v>67429.6</v>
      </c>
      <c r="AB1572" s="26">
        <v>356.45</v>
      </c>
      <c r="AC1572" s="26">
        <v>394.67</v>
      </c>
      <c r="AD1572" s="76">
        <f t="shared" si="346"/>
        <v>45674.3541666667</v>
      </c>
      <c r="AE1572" s="27">
        <f t="shared" si="347"/>
        <v>877.100000000006</v>
      </c>
      <c r="AF1572" s="27">
        <f t="shared" si="348"/>
        <v>-497.040000000001</v>
      </c>
      <c r="AG1572" s="27">
        <f t="shared" si="349"/>
        <v>1956.6</v>
      </c>
      <c r="AH1572" s="27">
        <f t="shared" si="350"/>
        <v>-1095.7</v>
      </c>
      <c r="AI1572" s="27">
        <f t="shared" si="351"/>
        <v>468.450000000001</v>
      </c>
      <c r="AJ1572" s="27">
        <f t="shared" si="352"/>
        <v>44.79</v>
      </c>
      <c r="AK1572" s="26">
        <f>INDEX(检修、备用和必开!I:I,MATCH(统调负荷!$C1572,检修、备用和必开!$A:$A,0))</f>
        <v>6126.0153034301</v>
      </c>
    </row>
    <row r="1573" ht="13.8" spans="1:37">
      <c r="A1573" s="26">
        <f t="shared" si="340"/>
        <v>5</v>
      </c>
      <c r="B1573" s="26">
        <f t="shared" si="341"/>
        <v>8</v>
      </c>
      <c r="C1573" t="s">
        <v>38</v>
      </c>
      <c r="D1573" s="75">
        <v>0.364583333333333</v>
      </c>
      <c r="E1573" s="26">
        <v>89190</v>
      </c>
      <c r="F1573" s="26">
        <v>45124.09</v>
      </c>
      <c r="G1573" s="26">
        <v>13050</v>
      </c>
      <c r="H1573" s="26">
        <v>23806.8</v>
      </c>
      <c r="I1573" s="26">
        <v>8616</v>
      </c>
      <c r="J1573" s="26">
        <v>-1406.89</v>
      </c>
      <c r="K1573" s="26">
        <f t="shared" si="353"/>
        <v>39341.63</v>
      </c>
      <c r="L1573" s="27">
        <f t="shared" si="342"/>
        <v>1.71395033708568</v>
      </c>
      <c r="M1573" s="75">
        <v>0.364583333333333</v>
      </c>
      <c r="N1573" s="26">
        <v>89467.7</v>
      </c>
      <c r="O1573" s="26">
        <v>43493.93</v>
      </c>
      <c r="P1573" s="26">
        <v>15140.1</v>
      </c>
      <c r="Q1573" s="26">
        <v>23027.1</v>
      </c>
      <c r="R1573" s="26">
        <v>9107.37</v>
      </c>
      <c r="S1573" s="26">
        <v>-1300.8</v>
      </c>
      <c r="T1573" s="26">
        <f t="shared" si="343"/>
        <v>37711.47</v>
      </c>
      <c r="U1573" s="27">
        <f t="shared" si="344"/>
        <v>1.43006358020227</v>
      </c>
      <c r="V1573" s="26">
        <f>INDEX(检修、备用和必开!B:B,MATCH(统调负荷!$C1573,检修、备用和必开!$A:$A,0))</f>
        <v>26742.8</v>
      </c>
      <c r="W1573" s="26">
        <f>INDEX(检修、备用和必开!C:C,MATCH(统调负荷!$C1573,检修、备用和必开!$A:$A,0))</f>
        <v>0</v>
      </c>
      <c r="X1573" s="26">
        <f>INDEX(检修、备用和必开!D:D,MATCH(统调负荷!$C1573,检修、备用和必开!$A:$A,0))</f>
        <v>9440</v>
      </c>
      <c r="Y1573" s="26">
        <f>INDEX(检修、备用和必开!E:E,MATCH(统调负荷!$C1573,检修、备用和必开!$A:$A,0))</f>
        <v>5782.46</v>
      </c>
      <c r="Z1573" s="26">
        <f>INDEX(检修、备用和必开!F:F,MATCH(统调负荷!$C1573,检修、备用和必开!$A:$A,0))</f>
        <v>320</v>
      </c>
      <c r="AA1573" s="26">
        <f t="shared" si="345"/>
        <v>67429.6</v>
      </c>
      <c r="AB1573" s="26">
        <v>360.89</v>
      </c>
      <c r="AC1573" s="26">
        <v>330.89</v>
      </c>
      <c r="AD1573" s="76">
        <f t="shared" si="346"/>
        <v>45674.3645833333</v>
      </c>
      <c r="AE1573" s="27">
        <f t="shared" si="347"/>
        <v>277.699999999997</v>
      </c>
      <c r="AF1573" s="27">
        <f t="shared" si="348"/>
        <v>-1630.16</v>
      </c>
      <c r="AG1573" s="27">
        <f t="shared" si="349"/>
        <v>2090.1</v>
      </c>
      <c r="AH1573" s="27">
        <f t="shared" si="350"/>
        <v>-779.700000000001</v>
      </c>
      <c r="AI1573" s="27">
        <f t="shared" si="351"/>
        <v>491.370000000001</v>
      </c>
      <c r="AJ1573" s="27">
        <f t="shared" si="352"/>
        <v>106.09</v>
      </c>
      <c r="AK1573" s="26">
        <f>INDEX(检修、备用和必开!I:I,MATCH(统调负荷!$C1573,检修、备用和必开!$A:$A,0))</f>
        <v>6126.0153034301</v>
      </c>
    </row>
    <row r="1574" ht="13.8" spans="1:37">
      <c r="A1574" s="26">
        <f t="shared" si="340"/>
        <v>5</v>
      </c>
      <c r="B1574" s="26">
        <f t="shared" si="341"/>
        <v>9</v>
      </c>
      <c r="C1574" t="s">
        <v>38</v>
      </c>
      <c r="D1574" s="75">
        <v>0.375</v>
      </c>
      <c r="E1574" s="26">
        <v>89890</v>
      </c>
      <c r="F1574" s="26">
        <v>44684.29</v>
      </c>
      <c r="G1574" s="26">
        <v>13050</v>
      </c>
      <c r="H1574" s="26">
        <v>24407.8</v>
      </c>
      <c r="I1574" s="26">
        <v>9155</v>
      </c>
      <c r="J1574" s="26">
        <v>-1407.09</v>
      </c>
      <c r="K1574" s="26">
        <f t="shared" si="353"/>
        <v>38901.83</v>
      </c>
      <c r="L1574" s="27">
        <f t="shared" si="342"/>
        <v>1.73332719823206</v>
      </c>
      <c r="M1574" s="75">
        <v>0.375</v>
      </c>
      <c r="N1574" s="26">
        <v>89871.7</v>
      </c>
      <c r="O1574" s="26">
        <v>42301.37</v>
      </c>
      <c r="P1574" s="26">
        <v>15275.7</v>
      </c>
      <c r="Q1574" s="26">
        <v>23862.4</v>
      </c>
      <c r="R1574" s="26">
        <v>9759.96</v>
      </c>
      <c r="S1574" s="26">
        <v>-1327.73</v>
      </c>
      <c r="T1574" s="26">
        <f t="shared" si="343"/>
        <v>36518.91</v>
      </c>
      <c r="U1574" s="27">
        <f t="shared" si="344"/>
        <v>1.4671714363983</v>
      </c>
      <c r="V1574" s="26">
        <f>INDEX(检修、备用和必开!B:B,MATCH(统调负荷!$C1574,检修、备用和必开!$A:$A,0))</f>
        <v>26742.8</v>
      </c>
      <c r="W1574" s="26">
        <f>INDEX(检修、备用和必开!C:C,MATCH(统调负荷!$C1574,检修、备用和必开!$A:$A,0))</f>
        <v>0</v>
      </c>
      <c r="X1574" s="26">
        <f>INDEX(检修、备用和必开!D:D,MATCH(统调负荷!$C1574,检修、备用和必开!$A:$A,0))</f>
        <v>9440</v>
      </c>
      <c r="Y1574" s="26">
        <f>INDEX(检修、备用和必开!E:E,MATCH(统调负荷!$C1574,检修、备用和必开!$A:$A,0))</f>
        <v>5782.46</v>
      </c>
      <c r="Z1574" s="26">
        <f>INDEX(检修、备用和必开!F:F,MATCH(统调负荷!$C1574,检修、备用和必开!$A:$A,0))</f>
        <v>320</v>
      </c>
      <c r="AA1574" s="26">
        <f t="shared" si="345"/>
        <v>67429.6</v>
      </c>
      <c r="AB1574" s="26">
        <v>355.3</v>
      </c>
      <c r="AC1574" s="26">
        <v>465.32</v>
      </c>
      <c r="AD1574" s="76">
        <f t="shared" si="346"/>
        <v>45674.375</v>
      </c>
      <c r="AE1574" s="27">
        <f t="shared" si="347"/>
        <v>-18.3000000000029</v>
      </c>
      <c r="AF1574" s="27">
        <f t="shared" si="348"/>
        <v>-2382.92</v>
      </c>
      <c r="AG1574" s="27">
        <f t="shared" si="349"/>
        <v>2225.7</v>
      </c>
      <c r="AH1574" s="27">
        <f t="shared" si="350"/>
        <v>-545.399999999998</v>
      </c>
      <c r="AI1574" s="27">
        <f t="shared" si="351"/>
        <v>604.959999999999</v>
      </c>
      <c r="AJ1574" s="27">
        <f t="shared" si="352"/>
        <v>79.3599999999999</v>
      </c>
      <c r="AK1574" s="26">
        <f>INDEX(检修、备用和必开!I:I,MATCH(统调负荷!$C1574,检修、备用和必开!$A:$A,0))</f>
        <v>6126.0153034301</v>
      </c>
    </row>
    <row r="1575" ht="13.8" spans="1:37">
      <c r="A1575" s="26">
        <f t="shared" si="340"/>
        <v>5</v>
      </c>
      <c r="B1575" s="26">
        <f t="shared" si="341"/>
        <v>9</v>
      </c>
      <c r="C1575" t="s">
        <v>38</v>
      </c>
      <c r="D1575" s="75">
        <v>0.385416666666667</v>
      </c>
      <c r="E1575" s="26">
        <v>90270</v>
      </c>
      <c r="F1575" s="26">
        <v>45249.09</v>
      </c>
      <c r="G1575" s="26">
        <v>13039</v>
      </c>
      <c r="H1575" s="26">
        <v>23642.8</v>
      </c>
      <c r="I1575" s="26">
        <v>9746</v>
      </c>
      <c r="J1575" s="26">
        <v>-1406.89</v>
      </c>
      <c r="K1575" s="26">
        <f t="shared" si="353"/>
        <v>39466.63</v>
      </c>
      <c r="L1575" s="27">
        <f t="shared" si="342"/>
        <v>1.70852185757943</v>
      </c>
      <c r="M1575" s="75">
        <v>0.385416666666667</v>
      </c>
      <c r="N1575" s="26">
        <v>90044.3</v>
      </c>
      <c r="O1575" s="26">
        <v>41615.07</v>
      </c>
      <c r="P1575" s="26">
        <v>15181</v>
      </c>
      <c r="Q1575" s="26">
        <v>24168.9</v>
      </c>
      <c r="R1575" s="26">
        <v>10468.8</v>
      </c>
      <c r="S1575" s="26">
        <v>-1389.47</v>
      </c>
      <c r="T1575" s="26">
        <f t="shared" si="343"/>
        <v>35832.61</v>
      </c>
      <c r="U1575" s="27">
        <f t="shared" si="344"/>
        <v>1.48941269345858</v>
      </c>
      <c r="V1575" s="26">
        <f>INDEX(检修、备用和必开!B:B,MATCH(统调负荷!$C1575,检修、备用和必开!$A:$A,0))</f>
        <v>26742.8</v>
      </c>
      <c r="W1575" s="26">
        <f>INDEX(检修、备用和必开!C:C,MATCH(统调负荷!$C1575,检修、备用和必开!$A:$A,0))</f>
        <v>0</v>
      </c>
      <c r="X1575" s="26">
        <f>INDEX(检修、备用和必开!D:D,MATCH(统调负荷!$C1575,检修、备用和必开!$A:$A,0))</f>
        <v>9440</v>
      </c>
      <c r="Y1575" s="26">
        <f>INDEX(检修、备用和必开!E:E,MATCH(统调负荷!$C1575,检修、备用和必开!$A:$A,0))</f>
        <v>5782.46</v>
      </c>
      <c r="Z1575" s="26">
        <f>INDEX(检修、备用和必开!F:F,MATCH(统调负荷!$C1575,检修、备用和必开!$A:$A,0))</f>
        <v>320</v>
      </c>
      <c r="AA1575" s="26">
        <f t="shared" si="345"/>
        <v>67429.6</v>
      </c>
      <c r="AB1575" s="26">
        <v>357.44</v>
      </c>
      <c r="AC1575" s="26">
        <v>334.7</v>
      </c>
      <c r="AD1575" s="76">
        <f t="shared" si="346"/>
        <v>45674.3854166667</v>
      </c>
      <c r="AE1575" s="27">
        <f t="shared" si="347"/>
        <v>-225.699999999997</v>
      </c>
      <c r="AF1575" s="27">
        <f t="shared" si="348"/>
        <v>-3634.02</v>
      </c>
      <c r="AG1575" s="27">
        <f t="shared" si="349"/>
        <v>2142</v>
      </c>
      <c r="AH1575" s="27">
        <f t="shared" si="350"/>
        <v>526.100000000002</v>
      </c>
      <c r="AI1575" s="27">
        <f t="shared" si="351"/>
        <v>722.799999999999</v>
      </c>
      <c r="AJ1575" s="27">
        <f t="shared" si="352"/>
        <v>17.4200000000001</v>
      </c>
      <c r="AK1575" s="26">
        <f>INDEX(检修、备用和必开!I:I,MATCH(统调负荷!$C1575,检修、备用和必开!$A:$A,0))</f>
        <v>6126.0153034301</v>
      </c>
    </row>
    <row r="1576" ht="13.8" spans="1:37">
      <c r="A1576" s="26">
        <f t="shared" si="340"/>
        <v>5</v>
      </c>
      <c r="B1576" s="26">
        <f t="shared" si="341"/>
        <v>9</v>
      </c>
      <c r="C1576" t="s">
        <v>38</v>
      </c>
      <c r="D1576" s="75">
        <v>0.395833333333333</v>
      </c>
      <c r="E1576" s="26">
        <v>90265</v>
      </c>
      <c r="F1576" s="26">
        <v>44271.89</v>
      </c>
      <c r="G1576" s="26">
        <v>12949</v>
      </c>
      <c r="H1576" s="26">
        <v>24144.4</v>
      </c>
      <c r="I1576" s="26">
        <v>10307</v>
      </c>
      <c r="J1576" s="26">
        <v>-1407.29</v>
      </c>
      <c r="K1576" s="26">
        <f t="shared" si="353"/>
        <v>38489.43</v>
      </c>
      <c r="L1576" s="27">
        <f t="shared" si="342"/>
        <v>1.75189915776877</v>
      </c>
      <c r="M1576" s="75">
        <v>0.395833333333333</v>
      </c>
      <c r="N1576" s="26">
        <v>89999.5</v>
      </c>
      <c r="O1576" s="26">
        <v>40790.15</v>
      </c>
      <c r="P1576" s="26">
        <v>15256.4</v>
      </c>
      <c r="Q1576" s="26">
        <v>24071.7</v>
      </c>
      <c r="R1576" s="26">
        <v>11230.2</v>
      </c>
      <c r="S1576" s="26">
        <v>-1348.95</v>
      </c>
      <c r="T1576" s="26">
        <f t="shared" si="343"/>
        <v>35007.69</v>
      </c>
      <c r="U1576" s="27">
        <f t="shared" si="344"/>
        <v>1.51705521704278</v>
      </c>
      <c r="V1576" s="26">
        <f>INDEX(检修、备用和必开!B:B,MATCH(统调负荷!$C1576,检修、备用和必开!$A:$A,0))</f>
        <v>26742.8</v>
      </c>
      <c r="W1576" s="26">
        <f>INDEX(检修、备用和必开!C:C,MATCH(统调负荷!$C1576,检修、备用和必开!$A:$A,0))</f>
        <v>0</v>
      </c>
      <c r="X1576" s="26">
        <f>INDEX(检修、备用和必开!D:D,MATCH(统调负荷!$C1576,检修、备用和必开!$A:$A,0))</f>
        <v>9440</v>
      </c>
      <c r="Y1576" s="26">
        <f>INDEX(检修、备用和必开!E:E,MATCH(统调负荷!$C1576,检修、备用和必开!$A:$A,0))</f>
        <v>5782.46</v>
      </c>
      <c r="Z1576" s="26">
        <f>INDEX(检修、备用和必开!F:F,MATCH(统调负荷!$C1576,检修、备用和必开!$A:$A,0))</f>
        <v>320</v>
      </c>
      <c r="AA1576" s="26">
        <f t="shared" si="345"/>
        <v>67429.6</v>
      </c>
      <c r="AB1576" s="26">
        <v>371.47</v>
      </c>
      <c r="AC1576" s="26">
        <v>289.37</v>
      </c>
      <c r="AD1576" s="76">
        <f t="shared" si="346"/>
        <v>45674.3958333333</v>
      </c>
      <c r="AE1576" s="27">
        <f t="shared" si="347"/>
        <v>-265.5</v>
      </c>
      <c r="AF1576" s="27">
        <f t="shared" si="348"/>
        <v>-3481.74</v>
      </c>
      <c r="AG1576" s="27">
        <f t="shared" si="349"/>
        <v>2307.4</v>
      </c>
      <c r="AH1576" s="27">
        <f t="shared" si="350"/>
        <v>-72.7000000000007</v>
      </c>
      <c r="AI1576" s="27">
        <f t="shared" si="351"/>
        <v>923.200000000001</v>
      </c>
      <c r="AJ1576" s="27">
        <f t="shared" si="352"/>
        <v>58.3399999999999</v>
      </c>
      <c r="AK1576" s="26">
        <f>INDEX(检修、备用和必开!I:I,MATCH(统调负荷!$C1576,检修、备用和必开!$A:$A,0))</f>
        <v>6126.0153034301</v>
      </c>
    </row>
    <row r="1577" ht="13.8" spans="1:37">
      <c r="A1577" s="26">
        <f t="shared" si="340"/>
        <v>5</v>
      </c>
      <c r="B1577" s="26">
        <f t="shared" si="341"/>
        <v>9</v>
      </c>
      <c r="C1577" t="s">
        <v>38</v>
      </c>
      <c r="D1577" s="75">
        <v>0.40625</v>
      </c>
      <c r="E1577" s="26">
        <v>89695</v>
      </c>
      <c r="F1577" s="26">
        <v>42729.1</v>
      </c>
      <c r="G1577" s="26">
        <v>12860</v>
      </c>
      <c r="H1577" s="26">
        <v>24664.8</v>
      </c>
      <c r="I1577" s="26">
        <v>10848</v>
      </c>
      <c r="J1577" s="26">
        <v>-1406.9</v>
      </c>
      <c r="K1577" s="26">
        <f t="shared" si="353"/>
        <v>36946.64</v>
      </c>
      <c r="L1577" s="27">
        <f t="shared" si="342"/>
        <v>1.82505364493226</v>
      </c>
      <c r="M1577" s="75">
        <v>0.40625</v>
      </c>
      <c r="N1577" s="26">
        <v>89228.9</v>
      </c>
      <c r="O1577" s="26">
        <v>38584.8</v>
      </c>
      <c r="P1577" s="26">
        <v>14971.8</v>
      </c>
      <c r="Q1577" s="26">
        <v>25330</v>
      </c>
      <c r="R1577" s="26">
        <v>11759.9</v>
      </c>
      <c r="S1577" s="26">
        <v>-1417.6</v>
      </c>
      <c r="T1577" s="26">
        <f t="shared" si="343"/>
        <v>32802.34</v>
      </c>
      <c r="U1577" s="27">
        <f t="shared" si="344"/>
        <v>1.5962562680003</v>
      </c>
      <c r="V1577" s="26">
        <f>INDEX(检修、备用和必开!B:B,MATCH(统调负荷!$C1577,检修、备用和必开!$A:$A,0))</f>
        <v>26742.8</v>
      </c>
      <c r="W1577" s="26">
        <f>INDEX(检修、备用和必开!C:C,MATCH(统调负荷!$C1577,检修、备用和必开!$A:$A,0))</f>
        <v>0</v>
      </c>
      <c r="X1577" s="26">
        <f>INDEX(检修、备用和必开!D:D,MATCH(统调负荷!$C1577,检修、备用和必开!$A:$A,0))</f>
        <v>9440</v>
      </c>
      <c r="Y1577" s="26">
        <f>INDEX(检修、备用和必开!E:E,MATCH(统调负荷!$C1577,检修、备用和必开!$A:$A,0))</f>
        <v>5782.46</v>
      </c>
      <c r="Z1577" s="26">
        <f>INDEX(检修、备用和必开!F:F,MATCH(统调负荷!$C1577,检修、备用和必开!$A:$A,0))</f>
        <v>320</v>
      </c>
      <c r="AA1577" s="26">
        <f t="shared" si="345"/>
        <v>67429.6</v>
      </c>
      <c r="AB1577" s="26">
        <v>367.86</v>
      </c>
      <c r="AC1577" s="26">
        <v>147.23</v>
      </c>
      <c r="AD1577" s="76">
        <f t="shared" si="346"/>
        <v>45674.40625</v>
      </c>
      <c r="AE1577" s="27">
        <f t="shared" si="347"/>
        <v>-466.100000000006</v>
      </c>
      <c r="AF1577" s="27">
        <f t="shared" si="348"/>
        <v>-4144.3</v>
      </c>
      <c r="AG1577" s="27">
        <f t="shared" si="349"/>
        <v>2111.8</v>
      </c>
      <c r="AH1577" s="27">
        <f t="shared" si="350"/>
        <v>665.200000000001</v>
      </c>
      <c r="AI1577" s="27">
        <f t="shared" si="351"/>
        <v>911.9</v>
      </c>
      <c r="AJ1577" s="27">
        <f t="shared" si="352"/>
        <v>-10.6999999999998</v>
      </c>
      <c r="AK1577" s="26">
        <f>INDEX(检修、备用和必开!I:I,MATCH(统调负荷!$C1577,检修、备用和必开!$A:$A,0))</f>
        <v>6126.0153034301</v>
      </c>
    </row>
    <row r="1578" ht="13.8" spans="1:37">
      <c r="A1578" s="26">
        <f t="shared" si="340"/>
        <v>5</v>
      </c>
      <c r="B1578" s="26">
        <f t="shared" si="341"/>
        <v>10</v>
      </c>
      <c r="C1578" t="s">
        <v>38</v>
      </c>
      <c r="D1578" s="75">
        <v>0.416666666666667</v>
      </c>
      <c r="E1578" s="26">
        <v>88380</v>
      </c>
      <c r="F1578" s="26">
        <v>40748.19</v>
      </c>
      <c r="G1578" s="26">
        <v>13084</v>
      </c>
      <c r="H1578" s="26">
        <v>24580.7</v>
      </c>
      <c r="I1578" s="26">
        <v>11374</v>
      </c>
      <c r="J1578" s="26">
        <v>-1406.89</v>
      </c>
      <c r="K1578" s="26">
        <f t="shared" si="353"/>
        <v>34965.73</v>
      </c>
      <c r="L1578" s="27">
        <f t="shared" si="342"/>
        <v>1.92844822630616</v>
      </c>
      <c r="M1578" s="75">
        <v>0.416666666666667</v>
      </c>
      <c r="N1578" s="26">
        <v>88383.3</v>
      </c>
      <c r="O1578" s="26">
        <v>36443.08</v>
      </c>
      <c r="P1578" s="26">
        <v>15758</v>
      </c>
      <c r="Q1578" s="26">
        <v>25287.3</v>
      </c>
      <c r="R1578" s="26">
        <v>12285.7</v>
      </c>
      <c r="S1578" s="26">
        <v>-1390.78</v>
      </c>
      <c r="T1578" s="26">
        <f t="shared" si="343"/>
        <v>30660.62</v>
      </c>
      <c r="U1578" s="27">
        <f t="shared" si="344"/>
        <v>1.68151016118953</v>
      </c>
      <c r="V1578" s="26">
        <f>INDEX(检修、备用和必开!B:B,MATCH(统调负荷!$C1578,检修、备用和必开!$A:$A,0))</f>
        <v>26742.8</v>
      </c>
      <c r="W1578" s="26">
        <f>INDEX(检修、备用和必开!C:C,MATCH(统调负荷!$C1578,检修、备用和必开!$A:$A,0))</f>
        <v>0</v>
      </c>
      <c r="X1578" s="26">
        <f>INDEX(检修、备用和必开!D:D,MATCH(统调负荷!$C1578,检修、备用和必开!$A:$A,0))</f>
        <v>9440</v>
      </c>
      <c r="Y1578" s="26">
        <f>INDEX(检修、备用和必开!E:E,MATCH(统调负荷!$C1578,检修、备用和必开!$A:$A,0))</f>
        <v>5782.46</v>
      </c>
      <c r="Z1578" s="26">
        <f>INDEX(检修、备用和必开!F:F,MATCH(统调负荷!$C1578,检修、备用和必开!$A:$A,0))</f>
        <v>320</v>
      </c>
      <c r="AA1578" s="26">
        <f t="shared" si="345"/>
        <v>67429.6</v>
      </c>
      <c r="AB1578" s="26">
        <v>322.86</v>
      </c>
      <c r="AC1578" s="26">
        <v>169.96</v>
      </c>
      <c r="AD1578" s="76">
        <f t="shared" si="346"/>
        <v>45674.4166666667</v>
      </c>
      <c r="AE1578" s="27">
        <f t="shared" si="347"/>
        <v>3.30000000000291</v>
      </c>
      <c r="AF1578" s="27">
        <f t="shared" si="348"/>
        <v>-4305.11</v>
      </c>
      <c r="AG1578" s="27">
        <f t="shared" si="349"/>
        <v>2674</v>
      </c>
      <c r="AH1578" s="27">
        <f t="shared" si="350"/>
        <v>706.599999999999</v>
      </c>
      <c r="AI1578" s="27">
        <f t="shared" si="351"/>
        <v>911.700000000001</v>
      </c>
      <c r="AJ1578" s="27">
        <f t="shared" si="352"/>
        <v>16.1100000000001</v>
      </c>
      <c r="AK1578" s="26">
        <f>INDEX(检修、备用和必开!I:I,MATCH(统调负荷!$C1578,检修、备用和必开!$A:$A,0))</f>
        <v>6126.0153034301</v>
      </c>
    </row>
    <row r="1579" ht="13.8" spans="1:37">
      <c r="A1579" s="26">
        <f t="shared" si="340"/>
        <v>5</v>
      </c>
      <c r="B1579" s="26">
        <f t="shared" si="341"/>
        <v>10</v>
      </c>
      <c r="C1579" t="s">
        <v>38</v>
      </c>
      <c r="D1579" s="75">
        <v>0.427083333333333</v>
      </c>
      <c r="E1579" s="26">
        <v>86805</v>
      </c>
      <c r="F1579" s="26">
        <v>39102.09</v>
      </c>
      <c r="G1579" s="26">
        <v>12586</v>
      </c>
      <c r="H1579" s="26">
        <v>24634</v>
      </c>
      <c r="I1579" s="26">
        <v>11890</v>
      </c>
      <c r="J1579" s="26">
        <v>-1407.09</v>
      </c>
      <c r="K1579" s="26">
        <f t="shared" si="353"/>
        <v>33319.63</v>
      </c>
      <c r="L1579" s="27">
        <f t="shared" si="342"/>
        <v>2.02371995127197</v>
      </c>
      <c r="M1579" s="75">
        <v>0.427083333333333</v>
      </c>
      <c r="N1579" s="26">
        <v>86821.6</v>
      </c>
      <c r="O1579" s="26">
        <v>34491.08</v>
      </c>
      <c r="P1579" s="26">
        <v>15468.9</v>
      </c>
      <c r="Q1579" s="26">
        <v>25426.6</v>
      </c>
      <c r="R1579" s="26">
        <v>12820.8</v>
      </c>
      <c r="S1579" s="26">
        <v>-1385.78</v>
      </c>
      <c r="T1579" s="26">
        <f t="shared" si="343"/>
        <v>28708.62</v>
      </c>
      <c r="U1579" s="27">
        <f t="shared" si="344"/>
        <v>1.76755017612695</v>
      </c>
      <c r="V1579" s="26">
        <f>INDEX(检修、备用和必开!B:B,MATCH(统调负荷!$C1579,检修、备用和必开!$A:$A,0))</f>
        <v>26742.8</v>
      </c>
      <c r="W1579" s="26">
        <f>INDEX(检修、备用和必开!C:C,MATCH(统调负荷!$C1579,检修、备用和必开!$A:$A,0))</f>
        <v>0</v>
      </c>
      <c r="X1579" s="26">
        <f>INDEX(检修、备用和必开!D:D,MATCH(统调负荷!$C1579,检修、备用和必开!$A:$A,0))</f>
        <v>9440</v>
      </c>
      <c r="Y1579" s="26">
        <f>INDEX(检修、备用和必开!E:E,MATCH(统调负荷!$C1579,检修、备用和必开!$A:$A,0))</f>
        <v>5782.46</v>
      </c>
      <c r="Z1579" s="26">
        <f>INDEX(检修、备用和必开!F:F,MATCH(统调负荷!$C1579,检修、备用和必开!$A:$A,0))</f>
        <v>320</v>
      </c>
      <c r="AA1579" s="26">
        <f t="shared" si="345"/>
        <v>67429.6</v>
      </c>
      <c r="AB1579" s="26">
        <v>313.97</v>
      </c>
      <c r="AC1579" s="26">
        <v>141.58</v>
      </c>
      <c r="AD1579" s="76">
        <f t="shared" si="346"/>
        <v>45674.4270833333</v>
      </c>
      <c r="AE1579" s="27">
        <f t="shared" si="347"/>
        <v>16.6000000000058</v>
      </c>
      <c r="AF1579" s="27">
        <f t="shared" si="348"/>
        <v>-4611.00999999999</v>
      </c>
      <c r="AG1579" s="27">
        <f t="shared" si="349"/>
        <v>2882.9</v>
      </c>
      <c r="AH1579" s="27">
        <f t="shared" si="350"/>
        <v>792.599999999999</v>
      </c>
      <c r="AI1579" s="27">
        <f t="shared" si="351"/>
        <v>930.799999999999</v>
      </c>
      <c r="AJ1579" s="27">
        <f t="shared" si="352"/>
        <v>21.3099999999999</v>
      </c>
      <c r="AK1579" s="26">
        <f>INDEX(检修、备用和必开!I:I,MATCH(统调负荷!$C1579,检修、备用和必开!$A:$A,0))</f>
        <v>6126.0153034301</v>
      </c>
    </row>
    <row r="1580" ht="13.8" spans="1:37">
      <c r="A1580" s="26">
        <f t="shared" si="340"/>
        <v>5</v>
      </c>
      <c r="B1580" s="26">
        <f t="shared" si="341"/>
        <v>10</v>
      </c>
      <c r="C1580" t="s">
        <v>38</v>
      </c>
      <c r="D1580" s="75">
        <v>0.4375</v>
      </c>
      <c r="E1580" s="26">
        <v>86330</v>
      </c>
      <c r="F1580" s="26">
        <v>38453.59</v>
      </c>
      <c r="G1580" s="26">
        <v>12286</v>
      </c>
      <c r="H1580" s="26">
        <v>24600.3</v>
      </c>
      <c r="I1580" s="26">
        <v>12397</v>
      </c>
      <c r="J1580" s="26">
        <v>-1406.89</v>
      </c>
      <c r="K1580" s="26">
        <f t="shared" si="353"/>
        <v>32671.13</v>
      </c>
      <c r="L1580" s="27">
        <f t="shared" si="342"/>
        <v>2.06388943388245</v>
      </c>
      <c r="M1580" s="75">
        <v>0.4375</v>
      </c>
      <c r="N1580" s="26">
        <v>86399.3</v>
      </c>
      <c r="O1580" s="26">
        <v>33872.36</v>
      </c>
      <c r="P1580" s="26">
        <v>15130.5</v>
      </c>
      <c r="Q1580" s="26">
        <v>25541.6</v>
      </c>
      <c r="R1580" s="26">
        <v>13243.8</v>
      </c>
      <c r="S1580" s="26">
        <v>-1388.96</v>
      </c>
      <c r="T1580" s="26">
        <f t="shared" si="343"/>
        <v>28089.9</v>
      </c>
      <c r="U1580" s="27">
        <f t="shared" si="344"/>
        <v>1.79669010575568</v>
      </c>
      <c r="V1580" s="26">
        <f>INDEX(检修、备用和必开!B:B,MATCH(统调负荷!$C1580,检修、备用和必开!$A:$A,0))</f>
        <v>26742.8</v>
      </c>
      <c r="W1580" s="26">
        <f>INDEX(检修、备用和必开!C:C,MATCH(统调负荷!$C1580,检修、备用和必开!$A:$A,0))</f>
        <v>0</v>
      </c>
      <c r="X1580" s="26">
        <f>INDEX(检修、备用和必开!D:D,MATCH(统调负荷!$C1580,检修、备用和必开!$A:$A,0))</f>
        <v>9440</v>
      </c>
      <c r="Y1580" s="26">
        <f>INDEX(检修、备用和必开!E:E,MATCH(统调负荷!$C1580,检修、备用和必开!$A:$A,0))</f>
        <v>5782.46</v>
      </c>
      <c r="Z1580" s="26">
        <f>INDEX(检修、备用和必开!F:F,MATCH(统调负荷!$C1580,检修、备用和必开!$A:$A,0))</f>
        <v>320</v>
      </c>
      <c r="AA1580" s="26">
        <f t="shared" si="345"/>
        <v>67429.6</v>
      </c>
      <c r="AB1580" s="26">
        <v>311.2</v>
      </c>
      <c r="AC1580" s="26">
        <v>142.46</v>
      </c>
      <c r="AD1580" s="76">
        <f t="shared" si="346"/>
        <v>45674.4375</v>
      </c>
      <c r="AE1580" s="27">
        <f t="shared" si="347"/>
        <v>69.3000000000029</v>
      </c>
      <c r="AF1580" s="27">
        <f t="shared" si="348"/>
        <v>-4581.23</v>
      </c>
      <c r="AG1580" s="27">
        <f t="shared" si="349"/>
        <v>2844.5</v>
      </c>
      <c r="AH1580" s="27">
        <f t="shared" si="350"/>
        <v>941.299999999999</v>
      </c>
      <c r="AI1580" s="27">
        <f t="shared" si="351"/>
        <v>846.799999999999</v>
      </c>
      <c r="AJ1580" s="27">
        <f t="shared" si="352"/>
        <v>17.9300000000001</v>
      </c>
      <c r="AK1580" s="26">
        <f>INDEX(检修、备用和必开!I:I,MATCH(统调负荷!$C1580,检修、备用和必开!$A:$A,0))</f>
        <v>6126.0153034301</v>
      </c>
    </row>
    <row r="1581" ht="13.8" spans="1:37">
      <c r="A1581" s="26">
        <f t="shared" si="340"/>
        <v>5</v>
      </c>
      <c r="B1581" s="26">
        <f t="shared" si="341"/>
        <v>10</v>
      </c>
      <c r="C1581" t="s">
        <v>38</v>
      </c>
      <c r="D1581" s="75">
        <v>0.447916666666667</v>
      </c>
      <c r="E1581" s="26">
        <v>85675</v>
      </c>
      <c r="F1581" s="26">
        <v>37532.49</v>
      </c>
      <c r="G1581" s="26">
        <v>12121</v>
      </c>
      <c r="H1581" s="26">
        <v>24626.2</v>
      </c>
      <c r="I1581" s="26">
        <v>12802</v>
      </c>
      <c r="J1581" s="26">
        <v>-1406.69</v>
      </c>
      <c r="K1581" s="26">
        <f t="shared" si="353"/>
        <v>31750.03</v>
      </c>
      <c r="L1581" s="27">
        <f t="shared" si="342"/>
        <v>2.12376492242684</v>
      </c>
      <c r="M1581" s="75">
        <v>0.447916666666667</v>
      </c>
      <c r="N1581" s="26">
        <v>85989.2</v>
      </c>
      <c r="O1581" s="26">
        <v>33821.32</v>
      </c>
      <c r="P1581" s="26">
        <v>14831.1</v>
      </c>
      <c r="Q1581" s="26">
        <v>25169</v>
      </c>
      <c r="R1581" s="26">
        <v>13600.5</v>
      </c>
      <c r="S1581" s="26">
        <v>-1432.72</v>
      </c>
      <c r="T1581" s="26">
        <f t="shared" si="343"/>
        <v>28038.86</v>
      </c>
      <c r="U1581" s="27">
        <f t="shared" si="344"/>
        <v>1.79913690010849</v>
      </c>
      <c r="V1581" s="26">
        <f>INDEX(检修、备用和必开!B:B,MATCH(统调负荷!$C1581,检修、备用和必开!$A:$A,0))</f>
        <v>26742.8</v>
      </c>
      <c r="W1581" s="26">
        <f>INDEX(检修、备用和必开!C:C,MATCH(统调负荷!$C1581,检修、备用和必开!$A:$A,0))</f>
        <v>0</v>
      </c>
      <c r="X1581" s="26">
        <f>INDEX(检修、备用和必开!D:D,MATCH(统调负荷!$C1581,检修、备用和必开!$A:$A,0))</f>
        <v>9440</v>
      </c>
      <c r="Y1581" s="26">
        <f>INDEX(检修、备用和必开!E:E,MATCH(统调负荷!$C1581,检修、备用和必开!$A:$A,0))</f>
        <v>5782.46</v>
      </c>
      <c r="Z1581" s="26">
        <f>INDEX(检修、备用和必开!F:F,MATCH(统调负荷!$C1581,检修、备用和必开!$A:$A,0))</f>
        <v>320</v>
      </c>
      <c r="AA1581" s="26">
        <f t="shared" si="345"/>
        <v>67429.6</v>
      </c>
      <c r="AB1581" s="26">
        <v>299.93</v>
      </c>
      <c r="AC1581" s="26">
        <v>153.25</v>
      </c>
      <c r="AD1581" s="76">
        <f t="shared" si="346"/>
        <v>45674.4479166667</v>
      </c>
      <c r="AE1581" s="27">
        <f t="shared" si="347"/>
        <v>314.199999999997</v>
      </c>
      <c r="AF1581" s="27">
        <f t="shared" si="348"/>
        <v>-3711.17</v>
      </c>
      <c r="AG1581" s="27">
        <f t="shared" si="349"/>
        <v>2710.1</v>
      </c>
      <c r="AH1581" s="27">
        <f t="shared" si="350"/>
        <v>542.799999999999</v>
      </c>
      <c r="AI1581" s="27">
        <f t="shared" si="351"/>
        <v>798.5</v>
      </c>
      <c r="AJ1581" s="27">
        <f t="shared" si="352"/>
        <v>-26.03</v>
      </c>
      <c r="AK1581" s="26">
        <f>INDEX(检修、备用和必开!I:I,MATCH(统调负荷!$C1581,检修、备用和必开!$A:$A,0))</f>
        <v>6126.0153034301</v>
      </c>
    </row>
    <row r="1582" ht="13.8" spans="1:37">
      <c r="A1582" s="26">
        <f t="shared" si="340"/>
        <v>5</v>
      </c>
      <c r="B1582" s="26">
        <f t="shared" si="341"/>
        <v>11</v>
      </c>
      <c r="C1582" t="s">
        <v>38</v>
      </c>
      <c r="D1582" s="75">
        <v>0.458333333333333</v>
      </c>
      <c r="E1582" s="26">
        <v>85125</v>
      </c>
      <c r="F1582" s="26">
        <v>36428.39</v>
      </c>
      <c r="G1582" s="26">
        <v>12484</v>
      </c>
      <c r="H1582" s="26">
        <v>24444.5</v>
      </c>
      <c r="I1582" s="26">
        <v>13175</v>
      </c>
      <c r="J1582" s="26">
        <v>-1406.89</v>
      </c>
      <c r="K1582" s="26">
        <f t="shared" si="353"/>
        <v>30645.93</v>
      </c>
      <c r="L1582" s="27">
        <f t="shared" si="342"/>
        <v>2.20027912352472</v>
      </c>
      <c r="M1582" s="75">
        <v>0.458333333333333</v>
      </c>
      <c r="N1582" s="26">
        <v>85591.8</v>
      </c>
      <c r="O1582" s="26">
        <v>34249.58</v>
      </c>
      <c r="P1582" s="26">
        <v>14052.8</v>
      </c>
      <c r="Q1582" s="26">
        <v>24751.4</v>
      </c>
      <c r="R1582" s="26">
        <v>13886.8</v>
      </c>
      <c r="S1582" s="26">
        <v>-1348.78</v>
      </c>
      <c r="T1582" s="26">
        <f t="shared" si="343"/>
        <v>28467.12</v>
      </c>
      <c r="U1582" s="27">
        <f t="shared" si="344"/>
        <v>1.77881094633409</v>
      </c>
      <c r="V1582" s="26">
        <f>INDEX(检修、备用和必开!B:B,MATCH(统调负荷!$C1582,检修、备用和必开!$A:$A,0))</f>
        <v>26742.8</v>
      </c>
      <c r="W1582" s="26">
        <f>INDEX(检修、备用和必开!C:C,MATCH(统调负荷!$C1582,检修、备用和必开!$A:$A,0))</f>
        <v>0</v>
      </c>
      <c r="X1582" s="26">
        <f>INDEX(检修、备用和必开!D:D,MATCH(统调负荷!$C1582,检修、备用和必开!$A:$A,0))</f>
        <v>9440</v>
      </c>
      <c r="Y1582" s="26">
        <f>INDEX(检修、备用和必开!E:E,MATCH(统调负荷!$C1582,检修、备用和必开!$A:$A,0))</f>
        <v>5782.46</v>
      </c>
      <c r="Z1582" s="26">
        <f>INDEX(检修、备用和必开!F:F,MATCH(统调负荷!$C1582,检修、备用和必开!$A:$A,0))</f>
        <v>320</v>
      </c>
      <c r="AA1582" s="26">
        <f t="shared" si="345"/>
        <v>67429.6</v>
      </c>
      <c r="AB1582" s="26">
        <v>296.17</v>
      </c>
      <c r="AC1582" s="26">
        <v>24.2</v>
      </c>
      <c r="AD1582" s="76">
        <f t="shared" si="346"/>
        <v>45674.4583333333</v>
      </c>
      <c r="AE1582" s="27">
        <f t="shared" si="347"/>
        <v>466.800000000003</v>
      </c>
      <c r="AF1582" s="27">
        <f t="shared" si="348"/>
        <v>-2178.81</v>
      </c>
      <c r="AG1582" s="27">
        <f t="shared" si="349"/>
        <v>1568.8</v>
      </c>
      <c r="AH1582" s="27">
        <f t="shared" si="350"/>
        <v>306.900000000001</v>
      </c>
      <c r="AI1582" s="27">
        <f t="shared" si="351"/>
        <v>711.799999999999</v>
      </c>
      <c r="AJ1582" s="27">
        <f t="shared" si="352"/>
        <v>58.1100000000001</v>
      </c>
      <c r="AK1582" s="26">
        <f>INDEX(检修、备用和必开!I:I,MATCH(统调负荷!$C1582,检修、备用和必开!$A:$A,0))</f>
        <v>6126.0153034301</v>
      </c>
    </row>
    <row r="1583" ht="13.8" spans="1:37">
      <c r="A1583" s="26">
        <f t="shared" si="340"/>
        <v>5</v>
      </c>
      <c r="B1583" s="26">
        <f t="shared" si="341"/>
        <v>11</v>
      </c>
      <c r="C1583" t="s">
        <v>38</v>
      </c>
      <c r="D1583" s="75">
        <v>0.46875</v>
      </c>
      <c r="E1583" s="26">
        <v>84445</v>
      </c>
      <c r="F1583" s="26">
        <v>35735.59</v>
      </c>
      <c r="G1583" s="26">
        <v>12196</v>
      </c>
      <c r="H1583" s="26">
        <v>24467.5</v>
      </c>
      <c r="I1583" s="26">
        <v>13453</v>
      </c>
      <c r="J1583" s="26">
        <v>-1407.09</v>
      </c>
      <c r="K1583" s="26">
        <f t="shared" si="353"/>
        <v>29953.13</v>
      </c>
      <c r="L1583" s="27">
        <f t="shared" si="342"/>
        <v>2.25117041190687</v>
      </c>
      <c r="M1583" s="75">
        <v>0.46875</v>
      </c>
      <c r="N1583" s="26">
        <v>85580.3</v>
      </c>
      <c r="O1583" s="26">
        <v>36015.7</v>
      </c>
      <c r="P1583" s="26">
        <v>12877.1</v>
      </c>
      <c r="Q1583" s="26">
        <v>24009</v>
      </c>
      <c r="R1583" s="26">
        <v>14107.6</v>
      </c>
      <c r="S1583" s="26">
        <v>-1429.1</v>
      </c>
      <c r="T1583" s="26">
        <f t="shared" si="343"/>
        <v>30233.24</v>
      </c>
      <c r="U1583" s="27">
        <f t="shared" si="344"/>
        <v>1.69962423033763</v>
      </c>
      <c r="V1583" s="26">
        <f>INDEX(检修、备用和必开!B:B,MATCH(统调负荷!$C1583,检修、备用和必开!$A:$A,0))</f>
        <v>26742.8</v>
      </c>
      <c r="W1583" s="26">
        <f>INDEX(检修、备用和必开!C:C,MATCH(统调负荷!$C1583,检修、备用和必开!$A:$A,0))</f>
        <v>0</v>
      </c>
      <c r="X1583" s="26">
        <f>INDEX(检修、备用和必开!D:D,MATCH(统调负荷!$C1583,检修、备用和必开!$A:$A,0))</f>
        <v>9440</v>
      </c>
      <c r="Y1583" s="26">
        <f>INDEX(检修、备用和必开!E:E,MATCH(统调负荷!$C1583,检修、备用和必开!$A:$A,0))</f>
        <v>5782.46</v>
      </c>
      <c r="Z1583" s="26">
        <f>INDEX(检修、备用和必开!F:F,MATCH(统调负荷!$C1583,检修、备用和必开!$A:$A,0))</f>
        <v>320</v>
      </c>
      <c r="AA1583" s="26">
        <f t="shared" si="345"/>
        <v>67429.6</v>
      </c>
      <c r="AB1583" s="26">
        <v>295.47</v>
      </c>
      <c r="AC1583" s="26">
        <v>300.86</v>
      </c>
      <c r="AD1583" s="76">
        <f t="shared" si="346"/>
        <v>45674.46875</v>
      </c>
      <c r="AE1583" s="27">
        <f t="shared" si="347"/>
        <v>1135.3</v>
      </c>
      <c r="AF1583" s="27">
        <f t="shared" si="348"/>
        <v>280.110000000001</v>
      </c>
      <c r="AG1583" s="27">
        <f t="shared" si="349"/>
        <v>681.1</v>
      </c>
      <c r="AH1583" s="27">
        <f t="shared" si="350"/>
        <v>-458.5</v>
      </c>
      <c r="AI1583" s="27">
        <f t="shared" si="351"/>
        <v>654.6</v>
      </c>
      <c r="AJ1583" s="27">
        <f t="shared" si="352"/>
        <v>-22.01</v>
      </c>
      <c r="AK1583" s="26">
        <f>INDEX(检修、备用和必开!I:I,MATCH(统调负荷!$C1583,检修、备用和必开!$A:$A,0))</f>
        <v>6126.0153034301</v>
      </c>
    </row>
    <row r="1584" ht="13.8" spans="1:37">
      <c r="A1584" s="26">
        <f t="shared" si="340"/>
        <v>5</v>
      </c>
      <c r="B1584" s="26">
        <f t="shared" si="341"/>
        <v>11</v>
      </c>
      <c r="C1584" t="s">
        <v>38</v>
      </c>
      <c r="D1584" s="75">
        <v>0.479166666666667</v>
      </c>
      <c r="E1584" s="26">
        <v>82810</v>
      </c>
      <c r="F1584" s="26">
        <v>34735.59</v>
      </c>
      <c r="G1584" s="26">
        <v>11648</v>
      </c>
      <c r="H1584" s="26">
        <v>24181.1</v>
      </c>
      <c r="I1584" s="26">
        <v>13652</v>
      </c>
      <c r="J1584" s="26">
        <v>-1406.69</v>
      </c>
      <c r="K1584" s="26">
        <f t="shared" si="353"/>
        <v>28953.13</v>
      </c>
      <c r="L1584" s="27">
        <f t="shared" si="342"/>
        <v>2.32892264152442</v>
      </c>
      <c r="M1584" s="75">
        <v>0.479166666666667</v>
      </c>
      <c r="N1584" s="26">
        <v>84047.4</v>
      </c>
      <c r="O1584" s="26">
        <v>36097.13</v>
      </c>
      <c r="P1584" s="26">
        <v>10948.9</v>
      </c>
      <c r="Q1584" s="26">
        <v>24198.1</v>
      </c>
      <c r="R1584" s="26">
        <v>14207</v>
      </c>
      <c r="S1584" s="26">
        <v>-1403.73</v>
      </c>
      <c r="T1584" s="26">
        <f t="shared" si="343"/>
        <v>30314.67</v>
      </c>
      <c r="U1584" s="27">
        <f t="shared" si="344"/>
        <v>1.69614286824667</v>
      </c>
      <c r="V1584" s="26">
        <f>INDEX(检修、备用和必开!B:B,MATCH(统调负荷!$C1584,检修、备用和必开!$A:$A,0))</f>
        <v>26742.8</v>
      </c>
      <c r="W1584" s="26">
        <f>INDEX(检修、备用和必开!C:C,MATCH(统调负荷!$C1584,检修、备用和必开!$A:$A,0))</f>
        <v>0</v>
      </c>
      <c r="X1584" s="26">
        <f>INDEX(检修、备用和必开!D:D,MATCH(统调负荷!$C1584,检修、备用和必开!$A:$A,0))</f>
        <v>9440</v>
      </c>
      <c r="Y1584" s="26">
        <f>INDEX(检修、备用和必开!E:E,MATCH(统调负荷!$C1584,检修、备用和必开!$A:$A,0))</f>
        <v>5782.46</v>
      </c>
      <c r="Z1584" s="26">
        <f>INDEX(检修、备用和必开!F:F,MATCH(统调负荷!$C1584,检修、备用和必开!$A:$A,0))</f>
        <v>320</v>
      </c>
      <c r="AA1584" s="26">
        <f t="shared" si="345"/>
        <v>67429.6</v>
      </c>
      <c r="AB1584" s="26">
        <v>288.78</v>
      </c>
      <c r="AC1584" s="26">
        <v>293.5</v>
      </c>
      <c r="AD1584" s="76">
        <f t="shared" si="346"/>
        <v>45674.4791666667</v>
      </c>
      <c r="AE1584" s="27">
        <f t="shared" si="347"/>
        <v>1237.39999999999</v>
      </c>
      <c r="AF1584" s="27">
        <f t="shared" si="348"/>
        <v>1361.54</v>
      </c>
      <c r="AG1584" s="27">
        <f t="shared" si="349"/>
        <v>-699.1</v>
      </c>
      <c r="AH1584" s="27">
        <f t="shared" si="350"/>
        <v>17</v>
      </c>
      <c r="AI1584" s="27">
        <f t="shared" si="351"/>
        <v>555</v>
      </c>
      <c r="AJ1584" s="27">
        <f t="shared" si="352"/>
        <v>2.96000000000004</v>
      </c>
      <c r="AK1584" s="26">
        <f>INDEX(检修、备用和必开!I:I,MATCH(统调负荷!$C1584,检修、备用和必开!$A:$A,0))</f>
        <v>6126.0153034301</v>
      </c>
    </row>
    <row r="1585" ht="13.8" spans="1:37">
      <c r="A1585" s="26">
        <f t="shared" si="340"/>
        <v>5</v>
      </c>
      <c r="B1585" s="26">
        <f t="shared" si="341"/>
        <v>11</v>
      </c>
      <c r="C1585" t="s">
        <v>38</v>
      </c>
      <c r="D1585" s="75">
        <v>0.489583333333333</v>
      </c>
      <c r="E1585" s="26">
        <v>80190</v>
      </c>
      <c r="F1585" s="26">
        <v>33658.69</v>
      </c>
      <c r="G1585" s="26">
        <v>10240</v>
      </c>
      <c r="H1585" s="26">
        <v>23891.2</v>
      </c>
      <c r="I1585" s="26">
        <v>13807</v>
      </c>
      <c r="J1585" s="26">
        <v>-1406.89</v>
      </c>
      <c r="K1585" s="26">
        <f t="shared" si="353"/>
        <v>27876.23</v>
      </c>
      <c r="L1585" s="27">
        <f t="shared" si="342"/>
        <v>2.41889236815739</v>
      </c>
      <c r="M1585" s="75">
        <v>0.489583333333333</v>
      </c>
      <c r="N1585" s="26">
        <v>81754.4</v>
      </c>
      <c r="O1585" s="26">
        <v>34875.62</v>
      </c>
      <c r="P1585" s="26">
        <v>10100</v>
      </c>
      <c r="Q1585" s="26">
        <v>23731.3</v>
      </c>
      <c r="R1585" s="26">
        <v>14384.5</v>
      </c>
      <c r="S1585" s="26">
        <v>-1337.02</v>
      </c>
      <c r="T1585" s="26">
        <f t="shared" si="343"/>
        <v>29093.16</v>
      </c>
      <c r="U1585" s="27">
        <f t="shared" si="344"/>
        <v>1.74991098575876</v>
      </c>
      <c r="V1585" s="26">
        <f>INDEX(检修、备用和必开!B:B,MATCH(统调负荷!$C1585,检修、备用和必开!$A:$A,0))</f>
        <v>26742.8</v>
      </c>
      <c r="W1585" s="26">
        <f>INDEX(检修、备用和必开!C:C,MATCH(统调负荷!$C1585,检修、备用和必开!$A:$A,0))</f>
        <v>0</v>
      </c>
      <c r="X1585" s="26">
        <f>INDEX(检修、备用和必开!D:D,MATCH(统调负荷!$C1585,检修、备用和必开!$A:$A,0))</f>
        <v>9440</v>
      </c>
      <c r="Y1585" s="26">
        <f>INDEX(检修、备用和必开!E:E,MATCH(统调负荷!$C1585,检修、备用和必开!$A:$A,0))</f>
        <v>5782.46</v>
      </c>
      <c r="Z1585" s="26">
        <f>INDEX(检修、备用和必开!F:F,MATCH(统调负荷!$C1585,检修、备用和必开!$A:$A,0))</f>
        <v>320</v>
      </c>
      <c r="AA1585" s="26">
        <f t="shared" si="345"/>
        <v>67429.6</v>
      </c>
      <c r="AB1585" s="26">
        <v>280.91</v>
      </c>
      <c r="AC1585" s="26">
        <v>299.72</v>
      </c>
      <c r="AD1585" s="76">
        <f t="shared" si="346"/>
        <v>45674.4895833333</v>
      </c>
      <c r="AE1585" s="27">
        <f t="shared" si="347"/>
        <v>1564.39999999999</v>
      </c>
      <c r="AF1585" s="27">
        <f t="shared" si="348"/>
        <v>1216.93</v>
      </c>
      <c r="AG1585" s="27">
        <f t="shared" si="349"/>
        <v>-140</v>
      </c>
      <c r="AH1585" s="27">
        <f t="shared" si="350"/>
        <v>-159.900000000001</v>
      </c>
      <c r="AI1585" s="27">
        <f t="shared" si="351"/>
        <v>577.5</v>
      </c>
      <c r="AJ1585" s="27">
        <f t="shared" si="352"/>
        <v>69.8700000000001</v>
      </c>
      <c r="AK1585" s="26">
        <f>INDEX(检修、备用和必开!I:I,MATCH(统调负荷!$C1585,检修、备用和必开!$A:$A,0))</f>
        <v>6126.0153034301</v>
      </c>
    </row>
    <row r="1586" ht="13.8" spans="1:37">
      <c r="A1586" s="26">
        <f t="shared" si="340"/>
        <v>5</v>
      </c>
      <c r="B1586" s="26">
        <f t="shared" si="341"/>
        <v>12</v>
      </c>
      <c r="C1586" t="s">
        <v>38</v>
      </c>
      <c r="D1586" s="75">
        <v>0.5</v>
      </c>
      <c r="E1586" s="26">
        <v>74835</v>
      </c>
      <c r="F1586" s="26">
        <v>30385.19</v>
      </c>
      <c r="G1586" s="26">
        <v>9592</v>
      </c>
      <c r="H1586" s="26">
        <v>22298.7</v>
      </c>
      <c r="I1586" s="26">
        <v>13966</v>
      </c>
      <c r="J1586" s="26">
        <v>-1406.89</v>
      </c>
      <c r="K1586" s="26">
        <f t="shared" si="353"/>
        <v>24602.73</v>
      </c>
      <c r="L1586" s="27">
        <f t="shared" si="342"/>
        <v>2.74073649550273</v>
      </c>
      <c r="M1586" s="75">
        <v>0.5</v>
      </c>
      <c r="N1586" s="26">
        <v>76927.2</v>
      </c>
      <c r="O1586" s="26">
        <v>31811.67</v>
      </c>
      <c r="P1586" s="26">
        <v>9492.4</v>
      </c>
      <c r="Q1586" s="26">
        <v>22583.6</v>
      </c>
      <c r="R1586" s="26">
        <v>14426.9</v>
      </c>
      <c r="S1586" s="26">
        <v>-1387.37</v>
      </c>
      <c r="T1586" s="26">
        <f t="shared" si="343"/>
        <v>26029.21</v>
      </c>
      <c r="U1586" s="27">
        <f t="shared" si="344"/>
        <v>1.90107419928439</v>
      </c>
      <c r="V1586" s="26">
        <f>INDEX(检修、备用和必开!B:B,MATCH(统调负荷!$C1586,检修、备用和必开!$A:$A,0))</f>
        <v>26742.8</v>
      </c>
      <c r="W1586" s="26">
        <f>INDEX(检修、备用和必开!C:C,MATCH(统调负荷!$C1586,检修、备用和必开!$A:$A,0))</f>
        <v>0</v>
      </c>
      <c r="X1586" s="26">
        <f>INDEX(检修、备用和必开!D:D,MATCH(统调负荷!$C1586,检修、备用和必开!$A:$A,0))</f>
        <v>9440</v>
      </c>
      <c r="Y1586" s="26">
        <f>INDEX(检修、备用和必开!E:E,MATCH(统调负荷!$C1586,检修、备用和必开!$A:$A,0))</f>
        <v>5782.46</v>
      </c>
      <c r="Z1586" s="26">
        <f>INDEX(检修、备用和必开!F:F,MATCH(统调负荷!$C1586,检修、备用和必开!$A:$A,0))</f>
        <v>320</v>
      </c>
      <c r="AA1586" s="26">
        <f t="shared" si="345"/>
        <v>67429.6</v>
      </c>
      <c r="AB1586" s="26">
        <v>197.08</v>
      </c>
      <c r="AC1586" s="26">
        <v>38.02</v>
      </c>
      <c r="AD1586" s="76">
        <f t="shared" si="346"/>
        <v>45674.5</v>
      </c>
      <c r="AE1586" s="27">
        <f t="shared" si="347"/>
        <v>2092.2</v>
      </c>
      <c r="AF1586" s="27">
        <f t="shared" si="348"/>
        <v>1426.48</v>
      </c>
      <c r="AG1586" s="27">
        <f t="shared" si="349"/>
        <v>-99.6000000000004</v>
      </c>
      <c r="AH1586" s="27">
        <f t="shared" si="350"/>
        <v>284.899999999998</v>
      </c>
      <c r="AI1586" s="27">
        <f t="shared" si="351"/>
        <v>460.9</v>
      </c>
      <c r="AJ1586" s="27">
        <f t="shared" si="352"/>
        <v>19.5200000000002</v>
      </c>
      <c r="AK1586" s="26">
        <f>INDEX(检修、备用和必开!I:I,MATCH(统调负荷!$C1586,检修、备用和必开!$A:$A,0))</f>
        <v>6126.0153034301</v>
      </c>
    </row>
    <row r="1587" ht="13.8" spans="1:37">
      <c r="A1587" s="26">
        <f t="shared" si="340"/>
        <v>5</v>
      </c>
      <c r="B1587" s="26">
        <f t="shared" si="341"/>
        <v>12</v>
      </c>
      <c r="C1587" t="s">
        <v>38</v>
      </c>
      <c r="D1587" s="75">
        <v>0.510416666666667</v>
      </c>
      <c r="E1587" s="26">
        <v>75130</v>
      </c>
      <c r="F1587" s="26">
        <v>32114.09</v>
      </c>
      <c r="G1587" s="26">
        <v>8828</v>
      </c>
      <c r="H1587" s="26">
        <v>21566</v>
      </c>
      <c r="I1587" s="26">
        <v>14029</v>
      </c>
      <c r="J1587" s="26">
        <v>-1407.09</v>
      </c>
      <c r="K1587" s="26">
        <f t="shared" si="353"/>
        <v>26331.63</v>
      </c>
      <c r="L1587" s="27">
        <f t="shared" si="342"/>
        <v>2.56078336206304</v>
      </c>
      <c r="M1587" s="75">
        <v>0.510416666666667</v>
      </c>
      <c r="N1587" s="26">
        <v>77339.7</v>
      </c>
      <c r="O1587" s="26">
        <v>34015.48</v>
      </c>
      <c r="P1587" s="26">
        <v>8786.89</v>
      </c>
      <c r="Q1587" s="26">
        <v>21538.9</v>
      </c>
      <c r="R1587" s="26">
        <v>14373.8</v>
      </c>
      <c r="S1587" s="26">
        <v>-1375.37</v>
      </c>
      <c r="T1587" s="26">
        <f t="shared" si="343"/>
        <v>28233.02</v>
      </c>
      <c r="U1587" s="27">
        <f t="shared" si="344"/>
        <v>1.78986447064769</v>
      </c>
      <c r="V1587" s="26">
        <f>INDEX(检修、备用和必开!B:B,MATCH(统调负荷!$C1587,检修、备用和必开!$A:$A,0))</f>
        <v>26742.8</v>
      </c>
      <c r="W1587" s="26">
        <f>INDEX(检修、备用和必开!C:C,MATCH(统调负荷!$C1587,检修、备用和必开!$A:$A,0))</f>
        <v>0</v>
      </c>
      <c r="X1587" s="26">
        <f>INDEX(检修、备用和必开!D:D,MATCH(统调负荷!$C1587,检修、备用和必开!$A:$A,0))</f>
        <v>9440</v>
      </c>
      <c r="Y1587" s="26">
        <f>INDEX(检修、备用和必开!E:E,MATCH(统调负荷!$C1587,检修、备用和必开!$A:$A,0))</f>
        <v>5782.46</v>
      </c>
      <c r="Z1587" s="26">
        <f>INDEX(检修、备用和必开!F:F,MATCH(统调负荷!$C1587,检修、备用和必开!$A:$A,0))</f>
        <v>320</v>
      </c>
      <c r="AA1587" s="26">
        <f t="shared" si="345"/>
        <v>67429.6</v>
      </c>
      <c r="AB1587" s="26">
        <v>279.72</v>
      </c>
      <c r="AC1587" s="26">
        <v>358.36</v>
      </c>
      <c r="AD1587" s="76">
        <f t="shared" si="346"/>
        <v>45674.5104166667</v>
      </c>
      <c r="AE1587" s="27">
        <f t="shared" si="347"/>
        <v>2209.7</v>
      </c>
      <c r="AF1587" s="27">
        <f t="shared" si="348"/>
        <v>1901.39</v>
      </c>
      <c r="AG1587" s="27">
        <f t="shared" si="349"/>
        <v>-41.1100000000006</v>
      </c>
      <c r="AH1587" s="27">
        <f t="shared" si="350"/>
        <v>-27.0999999999985</v>
      </c>
      <c r="AI1587" s="27">
        <f t="shared" si="351"/>
        <v>344.799999999999</v>
      </c>
      <c r="AJ1587" s="27">
        <f t="shared" si="352"/>
        <v>31.72</v>
      </c>
      <c r="AK1587" s="26">
        <f>INDEX(检修、备用和必开!I:I,MATCH(统调负荷!$C1587,检修、备用和必开!$A:$A,0))</f>
        <v>6126.0153034301</v>
      </c>
    </row>
    <row r="1588" ht="13.8" spans="1:37">
      <c r="A1588" s="26">
        <f t="shared" si="340"/>
        <v>5</v>
      </c>
      <c r="B1588" s="26">
        <f t="shared" si="341"/>
        <v>12</v>
      </c>
      <c r="C1588" t="s">
        <v>38</v>
      </c>
      <c r="D1588" s="75">
        <v>0.520833333333333</v>
      </c>
      <c r="E1588" s="26">
        <v>75980</v>
      </c>
      <c r="F1588" s="26">
        <v>33370.5</v>
      </c>
      <c r="G1588" s="26">
        <v>8828</v>
      </c>
      <c r="H1588" s="26">
        <v>21107.4</v>
      </c>
      <c r="I1588" s="26">
        <v>14081</v>
      </c>
      <c r="J1588" s="26">
        <v>-1406.9</v>
      </c>
      <c r="K1588" s="26">
        <f t="shared" si="353"/>
        <v>27588.04</v>
      </c>
      <c r="L1588" s="27">
        <f t="shared" si="342"/>
        <v>2.44416058552909</v>
      </c>
      <c r="M1588" s="75">
        <v>0.520833333333333</v>
      </c>
      <c r="N1588" s="26">
        <v>76898.3</v>
      </c>
      <c r="O1588" s="26">
        <v>34520.15</v>
      </c>
      <c r="P1588" s="26">
        <v>8433.27</v>
      </c>
      <c r="Q1588" s="26">
        <v>20959.6</v>
      </c>
      <c r="R1588" s="26">
        <v>14350.3</v>
      </c>
      <c r="S1588" s="26">
        <v>-1365.02</v>
      </c>
      <c r="T1588" s="26">
        <f t="shared" si="343"/>
        <v>28737.69</v>
      </c>
      <c r="U1588" s="27">
        <f t="shared" si="344"/>
        <v>1.76620429365946</v>
      </c>
      <c r="V1588" s="26">
        <f>INDEX(检修、备用和必开!B:B,MATCH(统调负荷!$C1588,检修、备用和必开!$A:$A,0))</f>
        <v>26742.8</v>
      </c>
      <c r="W1588" s="26">
        <f>INDEX(检修、备用和必开!C:C,MATCH(统调负荷!$C1588,检修、备用和必开!$A:$A,0))</f>
        <v>0</v>
      </c>
      <c r="X1588" s="26">
        <f>INDEX(检修、备用和必开!D:D,MATCH(统调负荷!$C1588,检修、备用和必开!$A:$A,0))</f>
        <v>9440</v>
      </c>
      <c r="Y1588" s="26">
        <f>INDEX(检修、备用和必开!E:E,MATCH(统调负荷!$C1588,检修、备用和必开!$A:$A,0))</f>
        <v>5782.46</v>
      </c>
      <c r="Z1588" s="26">
        <f>INDEX(检修、备用和必开!F:F,MATCH(统调负荷!$C1588,检修、备用和必开!$A:$A,0))</f>
        <v>320</v>
      </c>
      <c r="AA1588" s="26">
        <f t="shared" si="345"/>
        <v>67429.6</v>
      </c>
      <c r="AB1588" s="26">
        <v>286.34</v>
      </c>
      <c r="AC1588" s="26">
        <v>302.33</v>
      </c>
      <c r="AD1588" s="76">
        <f t="shared" si="346"/>
        <v>45674.5208333333</v>
      </c>
      <c r="AE1588" s="27">
        <f t="shared" si="347"/>
        <v>918.300000000003</v>
      </c>
      <c r="AF1588" s="27">
        <f t="shared" si="348"/>
        <v>1149.65</v>
      </c>
      <c r="AG1588" s="27">
        <f t="shared" si="349"/>
        <v>-394.73</v>
      </c>
      <c r="AH1588" s="27">
        <f t="shared" si="350"/>
        <v>-147.800000000003</v>
      </c>
      <c r="AI1588" s="27">
        <f t="shared" si="351"/>
        <v>269.299999999999</v>
      </c>
      <c r="AJ1588" s="27">
        <f t="shared" si="352"/>
        <v>41.8800000000001</v>
      </c>
      <c r="AK1588" s="26">
        <f>INDEX(检修、备用和必开!I:I,MATCH(统调负荷!$C1588,检修、备用和必开!$A:$A,0))</f>
        <v>6126.0153034301</v>
      </c>
    </row>
    <row r="1589" ht="13.8" spans="1:37">
      <c r="A1589" s="26">
        <f t="shared" si="340"/>
        <v>5</v>
      </c>
      <c r="B1589" s="26">
        <f t="shared" si="341"/>
        <v>12</v>
      </c>
      <c r="C1589" t="s">
        <v>38</v>
      </c>
      <c r="D1589" s="75">
        <v>0.53125</v>
      </c>
      <c r="E1589" s="26">
        <v>75380</v>
      </c>
      <c r="F1589" s="26">
        <v>32844.19</v>
      </c>
      <c r="G1589" s="26">
        <v>8828</v>
      </c>
      <c r="H1589" s="26">
        <v>21040.7</v>
      </c>
      <c r="I1589" s="26">
        <v>14074</v>
      </c>
      <c r="J1589" s="26">
        <v>-1406.89</v>
      </c>
      <c r="K1589" s="26">
        <f t="shared" si="353"/>
        <v>27061.73</v>
      </c>
      <c r="L1589" s="27">
        <f t="shared" si="342"/>
        <v>2.49169583762753</v>
      </c>
      <c r="M1589" s="75">
        <v>0.53125</v>
      </c>
      <c r="N1589" s="26">
        <v>76708.6</v>
      </c>
      <c r="O1589" s="26">
        <v>34128.65</v>
      </c>
      <c r="P1589" s="26">
        <v>9840.71</v>
      </c>
      <c r="Q1589" s="26">
        <v>19847</v>
      </c>
      <c r="R1589" s="26">
        <v>14273</v>
      </c>
      <c r="S1589" s="26">
        <v>-1380.76</v>
      </c>
      <c r="T1589" s="26">
        <f t="shared" si="343"/>
        <v>28346.19</v>
      </c>
      <c r="U1589" s="27">
        <f t="shared" si="344"/>
        <v>1.78450380946055</v>
      </c>
      <c r="V1589" s="26">
        <f>INDEX(检修、备用和必开!B:B,MATCH(统调负荷!$C1589,检修、备用和必开!$A:$A,0))</f>
        <v>26742.8</v>
      </c>
      <c r="W1589" s="26">
        <f>INDEX(检修、备用和必开!C:C,MATCH(统调负荷!$C1589,检修、备用和必开!$A:$A,0))</f>
        <v>0</v>
      </c>
      <c r="X1589" s="26">
        <f>INDEX(检修、备用和必开!D:D,MATCH(统调负荷!$C1589,检修、备用和必开!$A:$A,0))</f>
        <v>9440</v>
      </c>
      <c r="Y1589" s="26">
        <f>INDEX(检修、备用和必开!E:E,MATCH(统调负荷!$C1589,检修、备用和必开!$A:$A,0))</f>
        <v>5782.46</v>
      </c>
      <c r="Z1589" s="26">
        <f>INDEX(检修、备用和必开!F:F,MATCH(统调负荷!$C1589,检修、备用和必开!$A:$A,0))</f>
        <v>320</v>
      </c>
      <c r="AA1589" s="26">
        <f t="shared" si="345"/>
        <v>67429.6</v>
      </c>
      <c r="AB1589" s="26">
        <v>285.9</v>
      </c>
      <c r="AC1589" s="26">
        <v>281.76</v>
      </c>
      <c r="AD1589" s="76">
        <f t="shared" si="346"/>
        <v>45674.53125</v>
      </c>
      <c r="AE1589" s="27">
        <f t="shared" si="347"/>
        <v>1328.60000000001</v>
      </c>
      <c r="AF1589" s="27">
        <f t="shared" si="348"/>
        <v>1284.46</v>
      </c>
      <c r="AG1589" s="27">
        <f t="shared" si="349"/>
        <v>1012.71</v>
      </c>
      <c r="AH1589" s="27">
        <f t="shared" si="350"/>
        <v>-1193.7</v>
      </c>
      <c r="AI1589" s="27">
        <f t="shared" si="351"/>
        <v>199</v>
      </c>
      <c r="AJ1589" s="27">
        <f t="shared" si="352"/>
        <v>26.1300000000001</v>
      </c>
      <c r="AK1589" s="26">
        <f>INDEX(检修、备用和必开!I:I,MATCH(统调负荷!$C1589,检修、备用和必开!$A:$A,0))</f>
        <v>6126.0153034301</v>
      </c>
    </row>
    <row r="1590" ht="13.8" spans="1:37">
      <c r="A1590" s="26">
        <f t="shared" si="340"/>
        <v>5</v>
      </c>
      <c r="B1590" s="26">
        <f t="shared" si="341"/>
        <v>13</v>
      </c>
      <c r="C1590" t="s">
        <v>38</v>
      </c>
      <c r="D1590" s="75">
        <v>0.541666666666667</v>
      </c>
      <c r="E1590" s="26">
        <v>75760</v>
      </c>
      <c r="F1590" s="26">
        <v>33213.5</v>
      </c>
      <c r="G1590" s="26">
        <v>8828</v>
      </c>
      <c r="H1590" s="26">
        <v>21123.4</v>
      </c>
      <c r="I1590" s="26">
        <v>14002</v>
      </c>
      <c r="J1590" s="26">
        <v>-1406.9</v>
      </c>
      <c r="K1590" s="26">
        <f t="shared" si="353"/>
        <v>27431.04</v>
      </c>
      <c r="L1590" s="27">
        <f t="shared" si="342"/>
        <v>2.45814959986934</v>
      </c>
      <c r="M1590" s="75">
        <v>0.541666666666667</v>
      </c>
      <c r="N1590" s="26">
        <v>76514.4</v>
      </c>
      <c r="O1590" s="26">
        <v>33519.33</v>
      </c>
      <c r="P1590" s="26">
        <v>9800.37</v>
      </c>
      <c r="Q1590" s="26">
        <v>20323.1</v>
      </c>
      <c r="R1590" s="26">
        <v>14263.3</v>
      </c>
      <c r="S1590" s="26">
        <v>-1391.7</v>
      </c>
      <c r="T1590" s="26">
        <f t="shared" si="343"/>
        <v>27736.87</v>
      </c>
      <c r="U1590" s="27">
        <f t="shared" si="344"/>
        <v>1.81375139972784</v>
      </c>
      <c r="V1590" s="26">
        <f>INDEX(检修、备用和必开!B:B,MATCH(统调负荷!$C1590,检修、备用和必开!$A:$A,0))</f>
        <v>26742.8</v>
      </c>
      <c r="W1590" s="26">
        <f>INDEX(检修、备用和必开!C:C,MATCH(统调负荷!$C1590,检修、备用和必开!$A:$A,0))</f>
        <v>0</v>
      </c>
      <c r="X1590" s="26">
        <f>INDEX(检修、备用和必开!D:D,MATCH(统调负荷!$C1590,检修、备用和必开!$A:$A,0))</f>
        <v>9440</v>
      </c>
      <c r="Y1590" s="26">
        <f>INDEX(检修、备用和必开!E:E,MATCH(统调负荷!$C1590,检修、备用和必开!$A:$A,0))</f>
        <v>5782.46</v>
      </c>
      <c r="Z1590" s="26">
        <f>INDEX(检修、备用和必开!F:F,MATCH(统调负荷!$C1590,检修、备用和必开!$A:$A,0))</f>
        <v>320</v>
      </c>
      <c r="AA1590" s="26">
        <f t="shared" si="345"/>
        <v>67429.6</v>
      </c>
      <c r="AB1590" s="26">
        <v>286.87</v>
      </c>
      <c r="AC1590" s="26">
        <v>203.04</v>
      </c>
      <c r="AD1590" s="76">
        <f t="shared" si="346"/>
        <v>45674.5416666667</v>
      </c>
      <c r="AE1590" s="27">
        <f t="shared" si="347"/>
        <v>754.399999999994</v>
      </c>
      <c r="AF1590" s="27">
        <f t="shared" si="348"/>
        <v>305.830000000002</v>
      </c>
      <c r="AG1590" s="27">
        <f t="shared" si="349"/>
        <v>972.370000000001</v>
      </c>
      <c r="AH1590" s="27">
        <f t="shared" si="350"/>
        <v>-800.300000000003</v>
      </c>
      <c r="AI1590" s="27">
        <f t="shared" si="351"/>
        <v>261.299999999999</v>
      </c>
      <c r="AJ1590" s="27">
        <f t="shared" si="352"/>
        <v>15.2</v>
      </c>
      <c r="AK1590" s="26">
        <f>INDEX(检修、备用和必开!I:I,MATCH(统调负荷!$C1590,检修、备用和必开!$A:$A,0))</f>
        <v>6126.0153034301</v>
      </c>
    </row>
    <row r="1591" ht="13.8" spans="1:37">
      <c r="A1591" s="26">
        <f t="shared" si="340"/>
        <v>5</v>
      </c>
      <c r="B1591" s="26">
        <f t="shared" si="341"/>
        <v>13</v>
      </c>
      <c r="C1591" t="s">
        <v>38</v>
      </c>
      <c r="D1591" s="75">
        <v>0.552083333333333</v>
      </c>
      <c r="E1591" s="26">
        <v>76260</v>
      </c>
      <c r="F1591" s="26">
        <v>33121.59</v>
      </c>
      <c r="G1591" s="26">
        <v>8828</v>
      </c>
      <c r="H1591" s="26">
        <v>21803.1</v>
      </c>
      <c r="I1591" s="26">
        <v>13914</v>
      </c>
      <c r="J1591" s="26">
        <v>-1406.69</v>
      </c>
      <c r="K1591" s="26">
        <f t="shared" si="353"/>
        <v>27339.13</v>
      </c>
      <c r="L1591" s="27">
        <f t="shared" si="342"/>
        <v>2.46641352522922</v>
      </c>
      <c r="M1591" s="75">
        <v>0.552083333333333</v>
      </c>
      <c r="N1591" s="26">
        <v>77737.6</v>
      </c>
      <c r="O1591" s="26">
        <v>34140.64</v>
      </c>
      <c r="P1591" s="26">
        <v>10292.8</v>
      </c>
      <c r="Q1591" s="26">
        <v>20504.2</v>
      </c>
      <c r="R1591" s="26">
        <v>14170.8</v>
      </c>
      <c r="S1591" s="26">
        <v>-1370.84</v>
      </c>
      <c r="T1591" s="26">
        <f t="shared" si="343"/>
        <v>28358.18</v>
      </c>
      <c r="U1591" s="27">
        <f t="shared" si="344"/>
        <v>1.78393774515069</v>
      </c>
      <c r="V1591" s="26">
        <f>INDEX(检修、备用和必开!B:B,MATCH(统调负荷!$C1591,检修、备用和必开!$A:$A,0))</f>
        <v>26742.8</v>
      </c>
      <c r="W1591" s="26">
        <f>INDEX(检修、备用和必开!C:C,MATCH(统调负荷!$C1591,检修、备用和必开!$A:$A,0))</f>
        <v>0</v>
      </c>
      <c r="X1591" s="26">
        <f>INDEX(检修、备用和必开!D:D,MATCH(统调负荷!$C1591,检修、备用和必开!$A:$A,0))</f>
        <v>9440</v>
      </c>
      <c r="Y1591" s="26">
        <f>INDEX(检修、备用和必开!E:E,MATCH(统调负荷!$C1591,检修、备用和必开!$A:$A,0))</f>
        <v>5782.46</v>
      </c>
      <c r="Z1591" s="26">
        <f>INDEX(检修、备用和必开!F:F,MATCH(统调负荷!$C1591,检修、备用和必开!$A:$A,0))</f>
        <v>320</v>
      </c>
      <c r="AA1591" s="26">
        <f t="shared" si="345"/>
        <v>67429.6</v>
      </c>
      <c r="AB1591" s="26">
        <v>285.43</v>
      </c>
      <c r="AC1591" s="26">
        <v>288.42</v>
      </c>
      <c r="AD1591" s="76">
        <f t="shared" si="346"/>
        <v>45674.5520833333</v>
      </c>
      <c r="AE1591" s="27">
        <f t="shared" si="347"/>
        <v>1477.60000000001</v>
      </c>
      <c r="AF1591" s="27">
        <f t="shared" si="348"/>
        <v>1019.05</v>
      </c>
      <c r="AG1591" s="27">
        <f t="shared" si="349"/>
        <v>1464.8</v>
      </c>
      <c r="AH1591" s="27">
        <f t="shared" si="350"/>
        <v>-1298.9</v>
      </c>
      <c r="AI1591" s="27">
        <f t="shared" si="351"/>
        <v>256.799999999999</v>
      </c>
      <c r="AJ1591" s="27">
        <f t="shared" si="352"/>
        <v>35.8500000000001</v>
      </c>
      <c r="AK1591" s="26">
        <f>INDEX(检修、备用和必开!I:I,MATCH(统调负荷!$C1591,检修、备用和必开!$A:$A,0))</f>
        <v>6126.0153034301</v>
      </c>
    </row>
    <row r="1592" ht="13.8" spans="1:37">
      <c r="A1592" s="26">
        <f t="shared" si="340"/>
        <v>5</v>
      </c>
      <c r="B1592" s="26">
        <f t="shared" si="341"/>
        <v>13</v>
      </c>
      <c r="C1592" t="s">
        <v>38</v>
      </c>
      <c r="D1592" s="75">
        <v>0.5625</v>
      </c>
      <c r="E1592" s="26">
        <v>78660</v>
      </c>
      <c r="F1592" s="26">
        <v>34689</v>
      </c>
      <c r="G1592" s="26">
        <v>8828</v>
      </c>
      <c r="H1592" s="26">
        <v>22779.7</v>
      </c>
      <c r="I1592" s="26">
        <v>13770</v>
      </c>
      <c r="J1592" s="26">
        <v>-1406.7</v>
      </c>
      <c r="K1592" s="26">
        <f t="shared" si="353"/>
        <v>28906.54</v>
      </c>
      <c r="L1592" s="27">
        <f t="shared" si="342"/>
        <v>2.33267627325858</v>
      </c>
      <c r="M1592" s="75">
        <v>0.5625</v>
      </c>
      <c r="N1592" s="26">
        <v>79078.5</v>
      </c>
      <c r="O1592" s="26">
        <v>35167.08</v>
      </c>
      <c r="P1592" s="26">
        <v>9652.1</v>
      </c>
      <c r="Q1592" s="26">
        <v>21566.3</v>
      </c>
      <c r="R1592" s="26">
        <v>14024.3</v>
      </c>
      <c r="S1592" s="26">
        <v>-1331.28</v>
      </c>
      <c r="T1592" s="26">
        <f t="shared" si="343"/>
        <v>29384.62</v>
      </c>
      <c r="U1592" s="27">
        <f t="shared" si="344"/>
        <v>1.73677424273567</v>
      </c>
      <c r="V1592" s="26">
        <f>INDEX(检修、备用和必开!B:B,MATCH(统调负荷!$C1592,检修、备用和必开!$A:$A,0))</f>
        <v>26742.8</v>
      </c>
      <c r="W1592" s="26">
        <f>INDEX(检修、备用和必开!C:C,MATCH(统调负荷!$C1592,检修、备用和必开!$A:$A,0))</f>
        <v>0</v>
      </c>
      <c r="X1592" s="26">
        <f>INDEX(检修、备用和必开!D:D,MATCH(统调负荷!$C1592,检修、备用和必开!$A:$A,0))</f>
        <v>9440</v>
      </c>
      <c r="Y1592" s="26">
        <f>INDEX(检修、备用和必开!E:E,MATCH(统调负荷!$C1592,检修、备用和必开!$A:$A,0))</f>
        <v>5782.46</v>
      </c>
      <c r="Z1592" s="26">
        <f>INDEX(检修、备用和必开!F:F,MATCH(统调负荷!$C1592,检修、备用和必开!$A:$A,0))</f>
        <v>320</v>
      </c>
      <c r="AA1592" s="26">
        <f t="shared" si="345"/>
        <v>67429.6</v>
      </c>
      <c r="AB1592" s="26">
        <v>291.74</v>
      </c>
      <c r="AC1592" s="26">
        <v>298.65</v>
      </c>
      <c r="AD1592" s="76">
        <f t="shared" si="346"/>
        <v>45674.5625</v>
      </c>
      <c r="AE1592" s="27">
        <f t="shared" si="347"/>
        <v>418.5</v>
      </c>
      <c r="AF1592" s="27">
        <f t="shared" si="348"/>
        <v>478.080000000002</v>
      </c>
      <c r="AG1592" s="27">
        <f t="shared" si="349"/>
        <v>824.1</v>
      </c>
      <c r="AH1592" s="27">
        <f t="shared" si="350"/>
        <v>-1213.4</v>
      </c>
      <c r="AI1592" s="27">
        <f t="shared" si="351"/>
        <v>254.299999999999</v>
      </c>
      <c r="AJ1592" s="27">
        <f t="shared" si="352"/>
        <v>75.4200000000001</v>
      </c>
      <c r="AK1592" s="26">
        <f>INDEX(检修、备用和必开!I:I,MATCH(统调负荷!$C1592,检修、备用和必开!$A:$A,0))</f>
        <v>6126.0153034301</v>
      </c>
    </row>
    <row r="1593" ht="13.8" spans="1:37">
      <c r="A1593" s="26">
        <f t="shared" si="340"/>
        <v>5</v>
      </c>
      <c r="B1593" s="26">
        <f t="shared" si="341"/>
        <v>13</v>
      </c>
      <c r="C1593" t="s">
        <v>38</v>
      </c>
      <c r="D1593" s="75">
        <v>0.572916666666667</v>
      </c>
      <c r="E1593" s="26">
        <v>81045</v>
      </c>
      <c r="F1593" s="26">
        <v>37003.1</v>
      </c>
      <c r="G1593" s="26">
        <v>8828</v>
      </c>
      <c r="H1593" s="26">
        <v>23036.8</v>
      </c>
      <c r="I1593" s="26">
        <v>13584</v>
      </c>
      <c r="J1593" s="26">
        <v>-1406.9</v>
      </c>
      <c r="K1593" s="26">
        <f t="shared" si="353"/>
        <v>31220.64</v>
      </c>
      <c r="L1593" s="27">
        <f t="shared" si="342"/>
        <v>2.15977635307924</v>
      </c>
      <c r="M1593" s="75">
        <v>0.572916666666667</v>
      </c>
      <c r="N1593" s="26">
        <v>81452.9</v>
      </c>
      <c r="O1593" s="26">
        <v>37067.05</v>
      </c>
      <c r="P1593" s="26">
        <v>9478.07</v>
      </c>
      <c r="Q1593" s="26">
        <v>22488.6</v>
      </c>
      <c r="R1593" s="26">
        <v>13789.4</v>
      </c>
      <c r="S1593" s="26">
        <v>-1370.22</v>
      </c>
      <c r="T1593" s="26">
        <f t="shared" si="343"/>
        <v>31284.59</v>
      </c>
      <c r="U1593" s="27">
        <f t="shared" si="344"/>
        <v>1.65574656491324</v>
      </c>
      <c r="V1593" s="26">
        <f>INDEX(检修、备用和必开!B:B,MATCH(统调负荷!$C1593,检修、备用和必开!$A:$A,0))</f>
        <v>26742.8</v>
      </c>
      <c r="W1593" s="26">
        <f>INDEX(检修、备用和必开!C:C,MATCH(统调负荷!$C1593,检修、备用和必开!$A:$A,0))</f>
        <v>0</v>
      </c>
      <c r="X1593" s="26">
        <f>INDEX(检修、备用和必开!D:D,MATCH(统调负荷!$C1593,检修、备用和必开!$A:$A,0))</f>
        <v>9440</v>
      </c>
      <c r="Y1593" s="26">
        <f>INDEX(检修、备用和必开!E:E,MATCH(统调负荷!$C1593,检修、备用和必开!$A:$A,0))</f>
        <v>5782.46</v>
      </c>
      <c r="Z1593" s="26">
        <f>INDEX(检修、备用和必开!F:F,MATCH(统调负荷!$C1593,检修、备用和必开!$A:$A,0))</f>
        <v>320</v>
      </c>
      <c r="AA1593" s="26">
        <f t="shared" si="345"/>
        <v>67429.6</v>
      </c>
      <c r="AB1593" s="26">
        <v>302.18</v>
      </c>
      <c r="AC1593" s="26">
        <v>297.32</v>
      </c>
      <c r="AD1593" s="76">
        <f t="shared" si="346"/>
        <v>45674.5729166667</v>
      </c>
      <c r="AE1593" s="27">
        <f t="shared" si="347"/>
        <v>407.899999999994</v>
      </c>
      <c r="AF1593" s="27">
        <f t="shared" si="348"/>
        <v>63.9500000000044</v>
      </c>
      <c r="AG1593" s="27">
        <f t="shared" si="349"/>
        <v>650.07</v>
      </c>
      <c r="AH1593" s="27">
        <f t="shared" si="350"/>
        <v>-548.200000000001</v>
      </c>
      <c r="AI1593" s="27">
        <f t="shared" si="351"/>
        <v>205.4</v>
      </c>
      <c r="AJ1593" s="27">
        <f t="shared" si="352"/>
        <v>36.6800000000001</v>
      </c>
      <c r="AK1593" s="26">
        <f>INDEX(检修、备用和必开!I:I,MATCH(统调负荷!$C1593,检修、备用和必开!$A:$A,0))</f>
        <v>6126.0153034301</v>
      </c>
    </row>
    <row r="1594" ht="13.8" spans="1:37">
      <c r="A1594" s="26">
        <f t="shared" si="340"/>
        <v>5</v>
      </c>
      <c r="B1594" s="26">
        <f t="shared" si="341"/>
        <v>14</v>
      </c>
      <c r="C1594" t="s">
        <v>38</v>
      </c>
      <c r="D1594" s="75">
        <v>0.583333333333333</v>
      </c>
      <c r="E1594" s="26">
        <v>80535</v>
      </c>
      <c r="F1594" s="26">
        <v>36582.4</v>
      </c>
      <c r="G1594" s="26">
        <v>8829</v>
      </c>
      <c r="H1594" s="26">
        <v>23196.7</v>
      </c>
      <c r="I1594" s="26">
        <v>13334</v>
      </c>
      <c r="J1594" s="26">
        <v>-1407.1</v>
      </c>
      <c r="K1594" s="26">
        <f t="shared" si="353"/>
        <v>30799.94</v>
      </c>
      <c r="L1594" s="27">
        <f t="shared" si="342"/>
        <v>2.18927699209804</v>
      </c>
      <c r="M1594" s="75">
        <v>0.583333333333333</v>
      </c>
      <c r="N1594" s="26">
        <v>81090.8</v>
      </c>
      <c r="O1594" s="26">
        <v>34892.79</v>
      </c>
      <c r="P1594" s="26">
        <v>10606.8</v>
      </c>
      <c r="Q1594" s="26">
        <v>23398</v>
      </c>
      <c r="R1594" s="26">
        <v>13583.3</v>
      </c>
      <c r="S1594" s="26">
        <v>-1390.09</v>
      </c>
      <c r="T1594" s="26">
        <f t="shared" si="343"/>
        <v>29110.33</v>
      </c>
      <c r="U1594" s="27">
        <f t="shared" si="344"/>
        <v>1.74913158979443</v>
      </c>
      <c r="V1594" s="26">
        <f>INDEX(检修、备用和必开!B:B,MATCH(统调负荷!$C1594,检修、备用和必开!$A:$A,0))</f>
        <v>26742.8</v>
      </c>
      <c r="W1594" s="26">
        <f>INDEX(检修、备用和必开!C:C,MATCH(统调负荷!$C1594,检修、备用和必开!$A:$A,0))</f>
        <v>0</v>
      </c>
      <c r="X1594" s="26">
        <f>INDEX(检修、备用和必开!D:D,MATCH(统调负荷!$C1594,检修、备用和必开!$A:$A,0))</f>
        <v>9440</v>
      </c>
      <c r="Y1594" s="26">
        <f>INDEX(检修、备用和必开!E:E,MATCH(统调负荷!$C1594,检修、备用和必开!$A:$A,0))</f>
        <v>5782.46</v>
      </c>
      <c r="Z1594" s="26">
        <f>INDEX(检修、备用和必开!F:F,MATCH(统调负荷!$C1594,检修、备用和必开!$A:$A,0))</f>
        <v>320</v>
      </c>
      <c r="AA1594" s="26">
        <f t="shared" si="345"/>
        <v>67429.6</v>
      </c>
      <c r="AB1594" s="26">
        <v>288.05</v>
      </c>
      <c r="AC1594" s="26">
        <v>273.91</v>
      </c>
      <c r="AD1594" s="76">
        <f t="shared" si="346"/>
        <v>45674.5833333333</v>
      </c>
      <c r="AE1594" s="27">
        <f t="shared" si="347"/>
        <v>555.800000000003</v>
      </c>
      <c r="AF1594" s="27">
        <f t="shared" si="348"/>
        <v>-1689.61</v>
      </c>
      <c r="AG1594" s="27">
        <f t="shared" si="349"/>
        <v>1777.8</v>
      </c>
      <c r="AH1594" s="27">
        <f t="shared" si="350"/>
        <v>201.299999999999</v>
      </c>
      <c r="AI1594" s="27">
        <f t="shared" si="351"/>
        <v>249.299999999999</v>
      </c>
      <c r="AJ1594" s="27">
        <f t="shared" si="352"/>
        <v>17.01</v>
      </c>
      <c r="AK1594" s="26">
        <f>INDEX(检修、备用和必开!I:I,MATCH(统调负荷!$C1594,检修、备用和必开!$A:$A,0))</f>
        <v>6126.0153034301</v>
      </c>
    </row>
    <row r="1595" ht="13.8" spans="1:37">
      <c r="A1595" s="26">
        <f t="shared" si="340"/>
        <v>5</v>
      </c>
      <c r="B1595" s="26">
        <f t="shared" si="341"/>
        <v>14</v>
      </c>
      <c r="C1595" t="s">
        <v>38</v>
      </c>
      <c r="D1595" s="75">
        <v>0.59375</v>
      </c>
      <c r="E1595" s="26">
        <v>79735</v>
      </c>
      <c r="F1595" s="26">
        <v>35955.4</v>
      </c>
      <c r="G1595" s="26">
        <v>9108</v>
      </c>
      <c r="H1595" s="26">
        <v>23023.5</v>
      </c>
      <c r="I1595" s="26">
        <v>13055</v>
      </c>
      <c r="J1595" s="26">
        <v>-1406.9</v>
      </c>
      <c r="K1595" s="26">
        <f t="shared" si="353"/>
        <v>30172.94</v>
      </c>
      <c r="L1595" s="27">
        <f t="shared" si="342"/>
        <v>2.23477062560029</v>
      </c>
      <c r="M1595" s="75">
        <v>0.59375</v>
      </c>
      <c r="N1595" s="26">
        <v>80157.5</v>
      </c>
      <c r="O1595" s="26">
        <v>33247.85</v>
      </c>
      <c r="P1595" s="26">
        <v>11704.9</v>
      </c>
      <c r="Q1595" s="26">
        <v>23248.6</v>
      </c>
      <c r="R1595" s="26">
        <v>13342.1</v>
      </c>
      <c r="S1595" s="26">
        <v>-1385.95</v>
      </c>
      <c r="T1595" s="26">
        <f t="shared" si="343"/>
        <v>27465.39</v>
      </c>
      <c r="U1595" s="27">
        <f t="shared" si="344"/>
        <v>1.82709354920785</v>
      </c>
      <c r="V1595" s="26">
        <f>INDEX(检修、备用和必开!B:B,MATCH(统调负荷!$C1595,检修、备用和必开!$A:$A,0))</f>
        <v>26742.8</v>
      </c>
      <c r="W1595" s="26">
        <f>INDEX(检修、备用和必开!C:C,MATCH(统调负荷!$C1595,检修、备用和必开!$A:$A,0))</f>
        <v>0</v>
      </c>
      <c r="X1595" s="26">
        <f>INDEX(检修、备用和必开!D:D,MATCH(统调负荷!$C1595,检修、备用和必开!$A:$A,0))</f>
        <v>9440</v>
      </c>
      <c r="Y1595" s="26">
        <f>INDEX(检修、备用和必开!E:E,MATCH(统调负荷!$C1595,检修、备用和必开!$A:$A,0))</f>
        <v>5782.46</v>
      </c>
      <c r="Z1595" s="26">
        <f>INDEX(检修、备用和必开!F:F,MATCH(统调负荷!$C1595,检修、备用和必开!$A:$A,0))</f>
        <v>320</v>
      </c>
      <c r="AA1595" s="26">
        <f t="shared" si="345"/>
        <v>67429.6</v>
      </c>
      <c r="AB1595" s="26">
        <v>287.74</v>
      </c>
      <c r="AC1595" s="26">
        <v>202.88</v>
      </c>
      <c r="AD1595" s="76">
        <f t="shared" si="346"/>
        <v>45674.59375</v>
      </c>
      <c r="AE1595" s="27">
        <f t="shared" si="347"/>
        <v>422.5</v>
      </c>
      <c r="AF1595" s="27">
        <f t="shared" si="348"/>
        <v>-2707.55</v>
      </c>
      <c r="AG1595" s="27">
        <f t="shared" si="349"/>
        <v>2596.9</v>
      </c>
      <c r="AH1595" s="27">
        <f t="shared" si="350"/>
        <v>225.099999999999</v>
      </c>
      <c r="AI1595" s="27">
        <f t="shared" si="351"/>
        <v>287.1</v>
      </c>
      <c r="AJ1595" s="27">
        <f t="shared" si="352"/>
        <v>20.95</v>
      </c>
      <c r="AK1595" s="26">
        <f>INDEX(检修、备用和必开!I:I,MATCH(统调负荷!$C1595,检修、备用和必开!$A:$A,0))</f>
        <v>6126.0153034301</v>
      </c>
    </row>
    <row r="1596" ht="13.8" spans="1:37">
      <c r="A1596" s="26">
        <f t="shared" si="340"/>
        <v>5</v>
      </c>
      <c r="B1596" s="26">
        <f t="shared" si="341"/>
        <v>14</v>
      </c>
      <c r="C1596" t="s">
        <v>38</v>
      </c>
      <c r="D1596" s="75">
        <v>0.604166666666667</v>
      </c>
      <c r="E1596" s="26">
        <v>80185</v>
      </c>
      <c r="F1596" s="26">
        <v>35315.6</v>
      </c>
      <c r="G1596" s="26">
        <v>10497</v>
      </c>
      <c r="H1596" s="26">
        <v>23043.3</v>
      </c>
      <c r="I1596" s="26">
        <v>12736</v>
      </c>
      <c r="J1596" s="26">
        <v>-1406.9</v>
      </c>
      <c r="K1596" s="26">
        <f t="shared" si="353"/>
        <v>29533.14</v>
      </c>
      <c r="L1596" s="27">
        <f t="shared" si="342"/>
        <v>2.28318424657859</v>
      </c>
      <c r="M1596" s="75">
        <v>0.604166666666667</v>
      </c>
      <c r="N1596" s="26">
        <v>80435.6</v>
      </c>
      <c r="O1596" s="26">
        <v>33037.48</v>
      </c>
      <c r="P1596" s="26">
        <v>12330.7</v>
      </c>
      <c r="Q1596" s="26">
        <v>23460.2</v>
      </c>
      <c r="R1596" s="26">
        <v>12937.3</v>
      </c>
      <c r="S1596" s="26">
        <v>-1330.08</v>
      </c>
      <c r="T1596" s="26">
        <f t="shared" si="343"/>
        <v>27255.02</v>
      </c>
      <c r="U1596" s="27">
        <f t="shared" si="344"/>
        <v>1.83756814957452</v>
      </c>
      <c r="V1596" s="26">
        <f>INDEX(检修、备用和必开!B:B,MATCH(统调负荷!$C1596,检修、备用和必开!$A:$A,0))</f>
        <v>26742.8</v>
      </c>
      <c r="W1596" s="26">
        <f>INDEX(检修、备用和必开!C:C,MATCH(统调负荷!$C1596,检修、备用和必开!$A:$A,0))</f>
        <v>0</v>
      </c>
      <c r="X1596" s="26">
        <f>INDEX(检修、备用和必开!D:D,MATCH(统调负荷!$C1596,检修、备用和必开!$A:$A,0))</f>
        <v>9440</v>
      </c>
      <c r="Y1596" s="26">
        <f>INDEX(检修、备用和必开!E:E,MATCH(统调负荷!$C1596,检修、备用和必开!$A:$A,0))</f>
        <v>5782.46</v>
      </c>
      <c r="Z1596" s="26">
        <f>INDEX(检修、备用和必开!F:F,MATCH(统调负荷!$C1596,检修、备用和必开!$A:$A,0))</f>
        <v>320</v>
      </c>
      <c r="AA1596" s="26">
        <f t="shared" si="345"/>
        <v>67429.6</v>
      </c>
      <c r="AB1596" s="26">
        <v>287.94</v>
      </c>
      <c r="AC1596" s="26">
        <v>0</v>
      </c>
      <c r="AD1596" s="76">
        <f t="shared" si="346"/>
        <v>45674.6041666667</v>
      </c>
      <c r="AE1596" s="27">
        <f t="shared" si="347"/>
        <v>250.600000000006</v>
      </c>
      <c r="AF1596" s="27">
        <f t="shared" si="348"/>
        <v>-2278.12</v>
      </c>
      <c r="AG1596" s="27">
        <f t="shared" si="349"/>
        <v>1833.7</v>
      </c>
      <c r="AH1596" s="27">
        <f t="shared" si="350"/>
        <v>416.900000000001</v>
      </c>
      <c r="AI1596" s="27">
        <f t="shared" si="351"/>
        <v>201.299999999999</v>
      </c>
      <c r="AJ1596" s="27">
        <f t="shared" si="352"/>
        <v>76.8200000000002</v>
      </c>
      <c r="AK1596" s="26">
        <f>INDEX(检修、备用和必开!I:I,MATCH(统调负荷!$C1596,检修、备用和必开!$A:$A,0))</f>
        <v>6126.0153034301</v>
      </c>
    </row>
    <row r="1597" ht="13.8" spans="1:37">
      <c r="A1597" s="26">
        <f t="shared" si="340"/>
        <v>5</v>
      </c>
      <c r="B1597" s="26">
        <f t="shared" si="341"/>
        <v>14</v>
      </c>
      <c r="C1597" t="s">
        <v>38</v>
      </c>
      <c r="D1597" s="75">
        <v>0.614583333333333</v>
      </c>
      <c r="E1597" s="26">
        <v>80895</v>
      </c>
      <c r="F1597" s="26">
        <v>35675.99</v>
      </c>
      <c r="G1597" s="26">
        <v>11464</v>
      </c>
      <c r="H1597" s="26">
        <v>22856.5</v>
      </c>
      <c r="I1597" s="26">
        <v>12305</v>
      </c>
      <c r="J1597" s="26">
        <v>-1406.49</v>
      </c>
      <c r="K1597" s="26">
        <f t="shared" si="353"/>
        <v>29893.53</v>
      </c>
      <c r="L1597" s="27">
        <f t="shared" si="342"/>
        <v>2.25565866593875</v>
      </c>
      <c r="M1597" s="75">
        <v>0.614583333333333</v>
      </c>
      <c r="N1597" s="26">
        <v>80888.2</v>
      </c>
      <c r="O1597" s="26">
        <v>32961.78</v>
      </c>
      <c r="P1597" s="26">
        <v>12995</v>
      </c>
      <c r="Q1597" s="26">
        <v>23763.5</v>
      </c>
      <c r="R1597" s="26">
        <v>12578.8</v>
      </c>
      <c r="S1597" s="26">
        <v>-1410.88</v>
      </c>
      <c r="T1597" s="26">
        <f t="shared" si="343"/>
        <v>27179.32</v>
      </c>
      <c r="U1597" s="27">
        <f t="shared" si="344"/>
        <v>1.84136679763578</v>
      </c>
      <c r="V1597" s="26">
        <f>INDEX(检修、备用和必开!B:B,MATCH(统调负荷!$C1597,检修、备用和必开!$A:$A,0))</f>
        <v>26742.8</v>
      </c>
      <c r="W1597" s="26">
        <f>INDEX(检修、备用和必开!C:C,MATCH(统调负荷!$C1597,检修、备用和必开!$A:$A,0))</f>
        <v>0</v>
      </c>
      <c r="X1597" s="26">
        <f>INDEX(检修、备用和必开!D:D,MATCH(统调负荷!$C1597,检修、备用和必开!$A:$A,0))</f>
        <v>9440</v>
      </c>
      <c r="Y1597" s="26">
        <f>INDEX(检修、备用和必开!E:E,MATCH(统调负荷!$C1597,检修、备用和必开!$A:$A,0))</f>
        <v>5782.46</v>
      </c>
      <c r="Z1597" s="26">
        <f>INDEX(检修、备用和必开!F:F,MATCH(统调负荷!$C1597,检修、备用和必开!$A:$A,0))</f>
        <v>320</v>
      </c>
      <c r="AA1597" s="26">
        <f t="shared" si="345"/>
        <v>67429.6</v>
      </c>
      <c r="AB1597" s="26">
        <v>292.06</v>
      </c>
      <c r="AC1597" s="26">
        <v>12.61</v>
      </c>
      <c r="AD1597" s="76">
        <f t="shared" si="346"/>
        <v>45674.6145833333</v>
      </c>
      <c r="AE1597" s="27">
        <f t="shared" si="347"/>
        <v>-6.80000000000291</v>
      </c>
      <c r="AF1597" s="27">
        <f t="shared" si="348"/>
        <v>-2714.21</v>
      </c>
      <c r="AG1597" s="27">
        <f t="shared" si="349"/>
        <v>1531</v>
      </c>
      <c r="AH1597" s="27">
        <f t="shared" si="350"/>
        <v>907</v>
      </c>
      <c r="AI1597" s="27">
        <f t="shared" si="351"/>
        <v>273.799999999999</v>
      </c>
      <c r="AJ1597" s="27">
        <f t="shared" si="352"/>
        <v>-4.3900000000001</v>
      </c>
      <c r="AK1597" s="26">
        <f>INDEX(检修、备用和必开!I:I,MATCH(统调负荷!$C1597,检修、备用和必开!$A:$A,0))</f>
        <v>6126.0153034301</v>
      </c>
    </row>
    <row r="1598" ht="13.8" spans="1:37">
      <c r="A1598" s="26">
        <f t="shared" si="340"/>
        <v>5</v>
      </c>
      <c r="B1598" s="26">
        <f t="shared" si="341"/>
        <v>15</v>
      </c>
      <c r="C1598" t="s">
        <v>38</v>
      </c>
      <c r="D1598" s="75">
        <v>0.625</v>
      </c>
      <c r="E1598" s="26">
        <v>81385</v>
      </c>
      <c r="F1598" s="26">
        <v>35693.09</v>
      </c>
      <c r="G1598" s="26">
        <v>12351</v>
      </c>
      <c r="H1598" s="26">
        <v>22937</v>
      </c>
      <c r="I1598" s="26">
        <v>11811</v>
      </c>
      <c r="J1598" s="26">
        <v>-1407.09</v>
      </c>
      <c r="K1598" s="26">
        <f t="shared" si="353"/>
        <v>29910.63</v>
      </c>
      <c r="L1598" s="27">
        <f t="shared" si="342"/>
        <v>2.25436909887889</v>
      </c>
      <c r="M1598" s="75">
        <v>0.625</v>
      </c>
      <c r="N1598" s="26">
        <v>81474.4</v>
      </c>
      <c r="O1598" s="26">
        <v>33243.04</v>
      </c>
      <c r="P1598" s="26">
        <v>13782</v>
      </c>
      <c r="Q1598" s="26">
        <v>23780.1</v>
      </c>
      <c r="R1598" s="26">
        <v>12088.5</v>
      </c>
      <c r="S1598" s="26">
        <v>-1419.24</v>
      </c>
      <c r="T1598" s="26">
        <f t="shared" si="343"/>
        <v>27460.58</v>
      </c>
      <c r="U1598" s="27">
        <f t="shared" si="344"/>
        <v>1.82733171131727</v>
      </c>
      <c r="V1598" s="26">
        <f>INDEX(检修、备用和必开!B:B,MATCH(统调负荷!$C1598,检修、备用和必开!$A:$A,0))</f>
        <v>26742.8</v>
      </c>
      <c r="W1598" s="26">
        <f>INDEX(检修、备用和必开!C:C,MATCH(统调负荷!$C1598,检修、备用和必开!$A:$A,0))</f>
        <v>0</v>
      </c>
      <c r="X1598" s="26">
        <f>INDEX(检修、备用和必开!D:D,MATCH(统调负荷!$C1598,检修、备用和必开!$A:$A,0))</f>
        <v>9440</v>
      </c>
      <c r="Y1598" s="26">
        <f>INDEX(检修、备用和必开!E:E,MATCH(统调负荷!$C1598,检修、备用和必开!$A:$A,0))</f>
        <v>5782.46</v>
      </c>
      <c r="Z1598" s="26">
        <f>INDEX(检修、备用和必开!F:F,MATCH(统调负荷!$C1598,检修、备用和必开!$A:$A,0))</f>
        <v>320</v>
      </c>
      <c r="AA1598" s="26">
        <f t="shared" si="345"/>
        <v>67429.6</v>
      </c>
      <c r="AB1598" s="26">
        <v>296.78</v>
      </c>
      <c r="AC1598" s="26">
        <v>52.29</v>
      </c>
      <c r="AD1598" s="76">
        <f t="shared" si="346"/>
        <v>45674.625</v>
      </c>
      <c r="AE1598" s="27">
        <f t="shared" si="347"/>
        <v>89.3999999999942</v>
      </c>
      <c r="AF1598" s="27">
        <f t="shared" si="348"/>
        <v>-2450.05</v>
      </c>
      <c r="AG1598" s="27">
        <f t="shared" si="349"/>
        <v>1431</v>
      </c>
      <c r="AH1598" s="27">
        <f t="shared" si="350"/>
        <v>843.099999999999</v>
      </c>
      <c r="AI1598" s="27">
        <f t="shared" si="351"/>
        <v>277.5</v>
      </c>
      <c r="AJ1598" s="27">
        <f t="shared" si="352"/>
        <v>-12.1500000000001</v>
      </c>
      <c r="AK1598" s="26">
        <f>INDEX(检修、备用和必开!I:I,MATCH(统调负荷!$C1598,检修、备用和必开!$A:$A,0))</f>
        <v>6126.0153034301</v>
      </c>
    </row>
    <row r="1599" ht="13.8" spans="1:37">
      <c r="A1599" s="26">
        <f t="shared" si="340"/>
        <v>5</v>
      </c>
      <c r="B1599" s="26">
        <f t="shared" si="341"/>
        <v>15</v>
      </c>
      <c r="C1599" t="s">
        <v>38</v>
      </c>
      <c r="D1599" s="75">
        <v>0.635416666666667</v>
      </c>
      <c r="E1599" s="26">
        <v>82105</v>
      </c>
      <c r="F1599" s="26">
        <v>36402.29</v>
      </c>
      <c r="G1599" s="26">
        <v>12904</v>
      </c>
      <c r="H1599" s="26">
        <v>22886</v>
      </c>
      <c r="I1599" s="26">
        <v>11320</v>
      </c>
      <c r="J1599" s="26">
        <v>-1407.29</v>
      </c>
      <c r="K1599" s="26">
        <f t="shared" si="353"/>
        <v>30619.83</v>
      </c>
      <c r="L1599" s="27">
        <f t="shared" si="342"/>
        <v>2.20215461679572</v>
      </c>
      <c r="M1599" s="75">
        <v>0.635416666666667</v>
      </c>
      <c r="N1599" s="26">
        <v>81854.3</v>
      </c>
      <c r="O1599" s="26">
        <v>33465.97</v>
      </c>
      <c r="P1599" s="26">
        <v>14633.7</v>
      </c>
      <c r="Q1599" s="26">
        <v>23451.2</v>
      </c>
      <c r="R1599" s="26">
        <v>11663.8</v>
      </c>
      <c r="S1599" s="26">
        <v>-1360.37</v>
      </c>
      <c r="T1599" s="26">
        <f t="shared" si="343"/>
        <v>27683.51</v>
      </c>
      <c r="U1599" s="27">
        <f t="shared" si="344"/>
        <v>1.81635842084975</v>
      </c>
      <c r="V1599" s="26">
        <f>INDEX(检修、备用和必开!B:B,MATCH(统调负荷!$C1599,检修、备用和必开!$A:$A,0))</f>
        <v>26742.8</v>
      </c>
      <c r="W1599" s="26">
        <f>INDEX(检修、备用和必开!C:C,MATCH(统调负荷!$C1599,检修、备用和必开!$A:$A,0))</f>
        <v>0</v>
      </c>
      <c r="X1599" s="26">
        <f>INDEX(检修、备用和必开!D:D,MATCH(统调负荷!$C1599,检修、备用和必开!$A:$A,0))</f>
        <v>9440</v>
      </c>
      <c r="Y1599" s="26">
        <f>INDEX(检修、备用和必开!E:E,MATCH(统调负荷!$C1599,检修、备用和必开!$A:$A,0))</f>
        <v>5782.46</v>
      </c>
      <c r="Z1599" s="26">
        <f>INDEX(检修、备用和必开!F:F,MATCH(统调负荷!$C1599,检修、备用和必开!$A:$A,0))</f>
        <v>320</v>
      </c>
      <c r="AA1599" s="26">
        <f t="shared" si="345"/>
        <v>67429.6</v>
      </c>
      <c r="AB1599" s="26">
        <v>296.78</v>
      </c>
      <c r="AC1599" s="26">
        <v>70.9</v>
      </c>
      <c r="AD1599" s="76">
        <f t="shared" si="346"/>
        <v>45674.6354166667</v>
      </c>
      <c r="AE1599" s="27">
        <f t="shared" si="347"/>
        <v>-250.699999999997</v>
      </c>
      <c r="AF1599" s="27">
        <f t="shared" si="348"/>
        <v>-2936.32</v>
      </c>
      <c r="AG1599" s="27">
        <f t="shared" si="349"/>
        <v>1729.7</v>
      </c>
      <c r="AH1599" s="27">
        <f t="shared" si="350"/>
        <v>565.200000000001</v>
      </c>
      <c r="AI1599" s="27">
        <f t="shared" si="351"/>
        <v>343.799999999999</v>
      </c>
      <c r="AJ1599" s="27">
        <f t="shared" si="352"/>
        <v>46.9200000000001</v>
      </c>
      <c r="AK1599" s="26">
        <f>INDEX(检修、备用和必开!I:I,MATCH(统调负荷!$C1599,检修、备用和必开!$A:$A,0))</f>
        <v>6126.0153034301</v>
      </c>
    </row>
    <row r="1600" ht="13.8" spans="1:37">
      <c r="A1600" s="26">
        <f t="shared" si="340"/>
        <v>5</v>
      </c>
      <c r="B1600" s="26">
        <f t="shared" si="341"/>
        <v>15</v>
      </c>
      <c r="C1600" t="s">
        <v>38</v>
      </c>
      <c r="D1600" s="75">
        <v>0.645833333333333</v>
      </c>
      <c r="E1600" s="26">
        <v>83270</v>
      </c>
      <c r="F1600" s="26">
        <v>38131.4</v>
      </c>
      <c r="G1600" s="26">
        <v>12987</v>
      </c>
      <c r="H1600" s="26">
        <v>22829.5</v>
      </c>
      <c r="I1600" s="26">
        <v>10729</v>
      </c>
      <c r="J1600" s="26">
        <v>-1406.9</v>
      </c>
      <c r="K1600" s="26">
        <f t="shared" si="353"/>
        <v>32348.94</v>
      </c>
      <c r="L1600" s="27">
        <f t="shared" si="342"/>
        <v>2.08444542541425</v>
      </c>
      <c r="M1600" s="75">
        <v>0.645833333333333</v>
      </c>
      <c r="N1600" s="26">
        <v>83060.6</v>
      </c>
      <c r="O1600" s="26">
        <v>34996.99</v>
      </c>
      <c r="P1600" s="26">
        <v>14611.6</v>
      </c>
      <c r="Q1600" s="26">
        <v>23613.7</v>
      </c>
      <c r="R1600" s="26">
        <v>11209</v>
      </c>
      <c r="S1600" s="26">
        <v>-1370.69</v>
      </c>
      <c r="T1600" s="26">
        <f t="shared" si="343"/>
        <v>29214.53</v>
      </c>
      <c r="U1600" s="27">
        <f t="shared" si="344"/>
        <v>1.74441650176577</v>
      </c>
      <c r="V1600" s="26">
        <f>INDEX(检修、备用和必开!B:B,MATCH(统调负荷!$C1600,检修、备用和必开!$A:$A,0))</f>
        <v>26742.8</v>
      </c>
      <c r="W1600" s="26">
        <f>INDEX(检修、备用和必开!C:C,MATCH(统调负荷!$C1600,检修、备用和必开!$A:$A,0))</f>
        <v>0</v>
      </c>
      <c r="X1600" s="26">
        <f>INDEX(检修、备用和必开!D:D,MATCH(统调负荷!$C1600,检修、备用和必开!$A:$A,0))</f>
        <v>9440</v>
      </c>
      <c r="Y1600" s="26">
        <f>INDEX(检修、备用和必开!E:E,MATCH(统调负荷!$C1600,检修、备用和必开!$A:$A,0))</f>
        <v>5782.46</v>
      </c>
      <c r="Z1600" s="26">
        <f>INDEX(检修、备用和必开!F:F,MATCH(统调负荷!$C1600,检修、备用和必开!$A:$A,0))</f>
        <v>320</v>
      </c>
      <c r="AA1600" s="26">
        <f t="shared" si="345"/>
        <v>67429.6</v>
      </c>
      <c r="AB1600" s="26">
        <v>302.94</v>
      </c>
      <c r="AC1600" s="26">
        <v>242.49</v>
      </c>
      <c r="AD1600" s="76">
        <f t="shared" si="346"/>
        <v>45674.6458333333</v>
      </c>
      <c r="AE1600" s="27">
        <f t="shared" si="347"/>
        <v>-209.399999999994</v>
      </c>
      <c r="AF1600" s="27">
        <f t="shared" si="348"/>
        <v>-3134.41</v>
      </c>
      <c r="AG1600" s="27">
        <f t="shared" si="349"/>
        <v>1624.6</v>
      </c>
      <c r="AH1600" s="27">
        <f t="shared" si="350"/>
        <v>784.200000000001</v>
      </c>
      <c r="AI1600" s="27">
        <f t="shared" si="351"/>
        <v>480</v>
      </c>
      <c r="AJ1600" s="27">
        <f t="shared" si="352"/>
        <v>36.21</v>
      </c>
      <c r="AK1600" s="26">
        <f>INDEX(检修、备用和必开!I:I,MATCH(统调负荷!$C1600,检修、备用和必开!$A:$A,0))</f>
        <v>6126.0153034301</v>
      </c>
    </row>
    <row r="1601" ht="13.8" spans="1:37">
      <c r="A1601" s="26">
        <f t="shared" si="340"/>
        <v>5</v>
      </c>
      <c r="B1601" s="26">
        <f t="shared" si="341"/>
        <v>15</v>
      </c>
      <c r="C1601" t="s">
        <v>38</v>
      </c>
      <c r="D1601" s="75">
        <v>0.65625</v>
      </c>
      <c r="E1601" s="26">
        <v>84420</v>
      </c>
      <c r="F1601" s="26">
        <v>39669.09</v>
      </c>
      <c r="G1601" s="26">
        <v>13076</v>
      </c>
      <c r="H1601" s="26">
        <v>22908.8</v>
      </c>
      <c r="I1601" s="26">
        <v>10173</v>
      </c>
      <c r="J1601" s="26">
        <v>-1406.89</v>
      </c>
      <c r="K1601" s="26">
        <f t="shared" si="353"/>
        <v>33886.63</v>
      </c>
      <c r="L1601" s="27">
        <f t="shared" si="342"/>
        <v>1.98985853712806</v>
      </c>
      <c r="M1601" s="75">
        <v>0.65625</v>
      </c>
      <c r="N1601" s="26">
        <v>84448.7</v>
      </c>
      <c r="O1601" s="26">
        <v>36365.36</v>
      </c>
      <c r="P1601" s="26">
        <v>15177.8</v>
      </c>
      <c r="Q1601" s="26">
        <v>23710.3</v>
      </c>
      <c r="R1601" s="26">
        <v>10591.2</v>
      </c>
      <c r="S1601" s="26">
        <v>-1395.96</v>
      </c>
      <c r="T1601" s="26">
        <f t="shared" si="343"/>
        <v>30582.9</v>
      </c>
      <c r="U1601" s="27">
        <f t="shared" si="344"/>
        <v>1.68477546604569</v>
      </c>
      <c r="V1601" s="26">
        <f>INDEX(检修、备用和必开!B:B,MATCH(统调负荷!$C1601,检修、备用和必开!$A:$A,0))</f>
        <v>26742.8</v>
      </c>
      <c r="W1601" s="26">
        <f>INDEX(检修、备用和必开!C:C,MATCH(统调负荷!$C1601,检修、备用和必开!$A:$A,0))</f>
        <v>0</v>
      </c>
      <c r="X1601" s="26">
        <f>INDEX(检修、备用和必开!D:D,MATCH(统调负荷!$C1601,检修、备用和必开!$A:$A,0))</f>
        <v>9440</v>
      </c>
      <c r="Y1601" s="26">
        <f>INDEX(检修、备用和必开!E:E,MATCH(统调负荷!$C1601,检修、备用和必开!$A:$A,0))</f>
        <v>5782.46</v>
      </c>
      <c r="Z1601" s="26">
        <f>INDEX(检修、备用和必开!F:F,MATCH(统调负荷!$C1601,检修、备用和必开!$A:$A,0))</f>
        <v>320</v>
      </c>
      <c r="AA1601" s="26">
        <f t="shared" si="345"/>
        <v>67429.6</v>
      </c>
      <c r="AB1601" s="26">
        <v>323.32</v>
      </c>
      <c r="AC1601" s="26">
        <v>291.05</v>
      </c>
      <c r="AD1601" s="76">
        <f t="shared" si="346"/>
        <v>45674.65625</v>
      </c>
      <c r="AE1601" s="27">
        <f t="shared" si="347"/>
        <v>28.6999999999971</v>
      </c>
      <c r="AF1601" s="27">
        <f t="shared" si="348"/>
        <v>-3303.73</v>
      </c>
      <c r="AG1601" s="27">
        <f t="shared" si="349"/>
        <v>2101.8</v>
      </c>
      <c r="AH1601" s="27">
        <f t="shared" si="350"/>
        <v>801.5</v>
      </c>
      <c r="AI1601" s="27">
        <f t="shared" si="351"/>
        <v>418.200000000001</v>
      </c>
      <c r="AJ1601" s="27">
        <f t="shared" si="352"/>
        <v>10.9300000000001</v>
      </c>
      <c r="AK1601" s="26">
        <f>INDEX(检修、备用和必开!I:I,MATCH(统调负荷!$C1601,检修、备用和必开!$A:$A,0))</f>
        <v>6126.0153034301</v>
      </c>
    </row>
    <row r="1602" ht="13.8" spans="1:37">
      <c r="A1602" s="26">
        <f t="shared" si="340"/>
        <v>5</v>
      </c>
      <c r="B1602" s="26">
        <f t="shared" si="341"/>
        <v>16</v>
      </c>
      <c r="C1602" t="s">
        <v>38</v>
      </c>
      <c r="D1602" s="75">
        <v>0.666666666666667</v>
      </c>
      <c r="E1602" s="26">
        <v>85925</v>
      </c>
      <c r="F1602" s="26">
        <v>41847.3</v>
      </c>
      <c r="G1602" s="26">
        <v>13097</v>
      </c>
      <c r="H1602" s="26">
        <v>22722.6</v>
      </c>
      <c r="I1602" s="26">
        <v>9665</v>
      </c>
      <c r="J1602" s="26">
        <v>-1406.9</v>
      </c>
      <c r="K1602" s="26">
        <f t="shared" si="353"/>
        <v>36064.84</v>
      </c>
      <c r="L1602" s="27">
        <f t="shared" si="342"/>
        <v>1.86967694851828</v>
      </c>
      <c r="M1602" s="75">
        <v>0.666666666666667</v>
      </c>
      <c r="N1602" s="26">
        <v>85864.6</v>
      </c>
      <c r="O1602" s="26">
        <v>38195.61</v>
      </c>
      <c r="P1602" s="26">
        <v>15573.6</v>
      </c>
      <c r="Q1602" s="26">
        <v>23554.2</v>
      </c>
      <c r="R1602" s="26">
        <v>9949.81</v>
      </c>
      <c r="S1602" s="26">
        <v>-1408.62</v>
      </c>
      <c r="T1602" s="26">
        <f t="shared" si="343"/>
        <v>32413.15</v>
      </c>
      <c r="U1602" s="27">
        <f t="shared" si="344"/>
        <v>1.61109976190561</v>
      </c>
      <c r="V1602" s="26">
        <f>INDEX(检修、备用和必开!B:B,MATCH(统调负荷!$C1602,检修、备用和必开!$A:$A,0))</f>
        <v>26742.8</v>
      </c>
      <c r="W1602" s="26">
        <f>INDEX(检修、备用和必开!C:C,MATCH(统调负荷!$C1602,检修、备用和必开!$A:$A,0))</f>
        <v>0</v>
      </c>
      <c r="X1602" s="26">
        <f>INDEX(检修、备用和必开!D:D,MATCH(统调负荷!$C1602,检修、备用和必开!$A:$A,0))</f>
        <v>9440</v>
      </c>
      <c r="Y1602" s="26">
        <f>INDEX(检修、备用和必开!E:E,MATCH(统调负荷!$C1602,检修、备用和必开!$A:$A,0))</f>
        <v>5782.46</v>
      </c>
      <c r="Z1602" s="26">
        <f>INDEX(检修、备用和必开!F:F,MATCH(统调负荷!$C1602,检修、备用和必开!$A:$A,0))</f>
        <v>320</v>
      </c>
      <c r="AA1602" s="26">
        <f t="shared" si="345"/>
        <v>67429.6</v>
      </c>
      <c r="AB1602" s="26">
        <v>316.26</v>
      </c>
      <c r="AC1602" s="26">
        <v>301.83</v>
      </c>
      <c r="AD1602" s="76">
        <f t="shared" si="346"/>
        <v>45674.6666666667</v>
      </c>
      <c r="AE1602" s="27">
        <f t="shared" si="347"/>
        <v>-60.3999999999942</v>
      </c>
      <c r="AF1602" s="27">
        <f t="shared" si="348"/>
        <v>-3651.69</v>
      </c>
      <c r="AG1602" s="27">
        <f t="shared" si="349"/>
        <v>2476.6</v>
      </c>
      <c r="AH1602" s="27">
        <f t="shared" si="350"/>
        <v>831.600000000002</v>
      </c>
      <c r="AI1602" s="27">
        <f t="shared" si="351"/>
        <v>284.809999999999</v>
      </c>
      <c r="AJ1602" s="27">
        <f t="shared" si="352"/>
        <v>-1.7199999999998</v>
      </c>
      <c r="AK1602" s="26">
        <f>INDEX(检修、备用和必开!I:I,MATCH(统调负荷!$C1602,检修、备用和必开!$A:$A,0))</f>
        <v>6126.0153034301</v>
      </c>
    </row>
    <row r="1603" ht="13.8" spans="1:37">
      <c r="A1603" s="26">
        <f t="shared" ref="A1603:A1666" si="354">WEEKDAY(C1603,2)</f>
        <v>5</v>
      </c>
      <c r="B1603" s="26">
        <f t="shared" ref="B1603:B1666" si="355">HOUR(D1603)</f>
        <v>16</v>
      </c>
      <c r="C1603" t="s">
        <v>38</v>
      </c>
      <c r="D1603" s="75">
        <v>0.677083333333333</v>
      </c>
      <c r="E1603" s="26">
        <v>87870</v>
      </c>
      <c r="F1603" s="26">
        <v>43705.7</v>
      </c>
      <c r="G1603" s="26">
        <v>13426</v>
      </c>
      <c r="H1603" s="26">
        <v>23038.2</v>
      </c>
      <c r="I1603" s="26">
        <v>9107</v>
      </c>
      <c r="J1603" s="26">
        <v>-1406.9</v>
      </c>
      <c r="K1603" s="26">
        <f t="shared" si="353"/>
        <v>37923.24</v>
      </c>
      <c r="L1603" s="27">
        <f t="shared" ref="L1603:L1666" si="356">AA1603/(K1603+W1603)</f>
        <v>1.77805482864861</v>
      </c>
      <c r="M1603" s="75">
        <v>0.677083333333333</v>
      </c>
      <c r="N1603" s="26">
        <v>87505.2</v>
      </c>
      <c r="O1603" s="26">
        <v>40086.4</v>
      </c>
      <c r="P1603" s="26">
        <v>15481.2</v>
      </c>
      <c r="Q1603" s="26">
        <v>24014.2</v>
      </c>
      <c r="R1603" s="26">
        <v>9273.03</v>
      </c>
      <c r="S1603" s="26">
        <v>-1349.63</v>
      </c>
      <c r="T1603" s="26">
        <f t="shared" ref="T1603:T1666" si="357">O1603-Y1603</f>
        <v>34303.94</v>
      </c>
      <c r="U1603" s="27">
        <f t="shared" ref="U1603:U1666" si="358">AA1603/(T1603+X1603)</f>
        <v>1.54146151444063</v>
      </c>
      <c r="V1603" s="26">
        <f>INDEX(检修、备用和必开!B:B,MATCH(统调负荷!$C1603,检修、备用和必开!$A:$A,0))</f>
        <v>26742.8</v>
      </c>
      <c r="W1603" s="26">
        <f>INDEX(检修、备用和必开!C:C,MATCH(统调负荷!$C1603,检修、备用和必开!$A:$A,0))</f>
        <v>0</v>
      </c>
      <c r="X1603" s="26">
        <f>INDEX(检修、备用和必开!D:D,MATCH(统调负荷!$C1603,检修、备用和必开!$A:$A,0))</f>
        <v>9440</v>
      </c>
      <c r="Y1603" s="26">
        <f>INDEX(检修、备用和必开!E:E,MATCH(统调负荷!$C1603,检修、备用和必开!$A:$A,0))</f>
        <v>5782.46</v>
      </c>
      <c r="Z1603" s="26">
        <f>INDEX(检修、备用和必开!F:F,MATCH(统调负荷!$C1603,检修、备用和必开!$A:$A,0))</f>
        <v>320</v>
      </c>
      <c r="AA1603" s="26">
        <f t="shared" ref="AA1603:AA1666" si="359">94492.4-V1603-Z1603</f>
        <v>67429.6</v>
      </c>
      <c r="AB1603" s="26">
        <v>345.02</v>
      </c>
      <c r="AC1603" s="26">
        <v>308.73</v>
      </c>
      <c r="AD1603" s="76">
        <f t="shared" ref="AD1603:AD1666" si="360">C1603+D1603</f>
        <v>45674.6770833333</v>
      </c>
      <c r="AE1603" s="27">
        <f t="shared" ref="AE1603:AE1666" si="361">N1603-E1603</f>
        <v>-364.800000000003</v>
      </c>
      <c r="AF1603" s="27">
        <f t="shared" ref="AF1603:AF1666" si="362">O1603-F1603</f>
        <v>-3619.3</v>
      </c>
      <c r="AG1603" s="27">
        <f t="shared" ref="AG1603:AG1666" si="363">P1603-G1603</f>
        <v>2055.2</v>
      </c>
      <c r="AH1603" s="27">
        <f t="shared" ref="AH1603:AH1666" si="364">Q1603-H1603</f>
        <v>976</v>
      </c>
      <c r="AI1603" s="27">
        <f t="shared" ref="AI1603:AI1666" si="365">R1603-I1603</f>
        <v>166.030000000001</v>
      </c>
      <c r="AJ1603" s="27">
        <f t="shared" ref="AJ1603:AJ1666" si="366">S1603-J1603</f>
        <v>57.27</v>
      </c>
      <c r="AK1603" s="26">
        <f>INDEX(检修、备用和必开!I:I,MATCH(统调负荷!$C1603,检修、备用和必开!$A:$A,0))</f>
        <v>6126.0153034301</v>
      </c>
    </row>
    <row r="1604" ht="13.8" spans="1:37">
      <c r="A1604" s="26">
        <f t="shared" si="354"/>
        <v>5</v>
      </c>
      <c r="B1604" s="26">
        <f t="shared" si="355"/>
        <v>16</v>
      </c>
      <c r="C1604" t="s">
        <v>38</v>
      </c>
      <c r="D1604" s="75">
        <v>0.6875</v>
      </c>
      <c r="E1604" s="26">
        <v>88920</v>
      </c>
      <c r="F1604" s="26">
        <v>45442.79</v>
      </c>
      <c r="G1604" s="26">
        <v>13509</v>
      </c>
      <c r="H1604" s="26">
        <v>22817.1</v>
      </c>
      <c r="I1604" s="26">
        <v>8558</v>
      </c>
      <c r="J1604" s="26">
        <v>-1406.89</v>
      </c>
      <c r="K1604" s="26">
        <f t="shared" si="353"/>
        <v>39660.33</v>
      </c>
      <c r="L1604" s="27">
        <f t="shared" si="356"/>
        <v>1.70017748213391</v>
      </c>
      <c r="M1604" s="75">
        <v>0.6875</v>
      </c>
      <c r="N1604" s="26">
        <v>89298.5</v>
      </c>
      <c r="O1604" s="26">
        <v>42410.31</v>
      </c>
      <c r="P1604" s="26">
        <v>16049.8</v>
      </c>
      <c r="Q1604" s="26">
        <v>23648.3</v>
      </c>
      <c r="R1604" s="26">
        <v>8571.37</v>
      </c>
      <c r="S1604" s="26">
        <v>-1381.28</v>
      </c>
      <c r="T1604" s="26">
        <f t="shared" si="357"/>
        <v>36627.85</v>
      </c>
      <c r="U1604" s="27">
        <f t="shared" si="358"/>
        <v>1.46370190924907</v>
      </c>
      <c r="V1604" s="26">
        <f>INDEX(检修、备用和必开!B:B,MATCH(统调负荷!$C1604,检修、备用和必开!$A:$A,0))</f>
        <v>26742.8</v>
      </c>
      <c r="W1604" s="26">
        <f>INDEX(检修、备用和必开!C:C,MATCH(统调负荷!$C1604,检修、备用和必开!$A:$A,0))</f>
        <v>0</v>
      </c>
      <c r="X1604" s="26">
        <f>INDEX(检修、备用和必开!D:D,MATCH(统调负荷!$C1604,检修、备用和必开!$A:$A,0))</f>
        <v>9440</v>
      </c>
      <c r="Y1604" s="26">
        <f>INDEX(检修、备用和必开!E:E,MATCH(统调负荷!$C1604,检修、备用和必开!$A:$A,0))</f>
        <v>5782.46</v>
      </c>
      <c r="Z1604" s="26">
        <f>INDEX(检修、备用和必开!F:F,MATCH(统调负荷!$C1604,检修、备用和必开!$A:$A,0))</f>
        <v>320</v>
      </c>
      <c r="AA1604" s="26">
        <f t="shared" si="359"/>
        <v>67429.6</v>
      </c>
      <c r="AB1604" s="26">
        <v>343.94</v>
      </c>
      <c r="AC1604" s="26">
        <v>320.64</v>
      </c>
      <c r="AD1604" s="76">
        <f t="shared" si="360"/>
        <v>45674.6875</v>
      </c>
      <c r="AE1604" s="27">
        <f t="shared" si="361"/>
        <v>378.5</v>
      </c>
      <c r="AF1604" s="27">
        <f t="shared" si="362"/>
        <v>-3032.48</v>
      </c>
      <c r="AG1604" s="27">
        <f t="shared" si="363"/>
        <v>2540.8</v>
      </c>
      <c r="AH1604" s="27">
        <f t="shared" si="364"/>
        <v>831.200000000001</v>
      </c>
      <c r="AI1604" s="27">
        <f t="shared" si="365"/>
        <v>13.3700000000008</v>
      </c>
      <c r="AJ1604" s="27">
        <f t="shared" si="366"/>
        <v>25.6100000000001</v>
      </c>
      <c r="AK1604" s="26">
        <f>INDEX(检修、备用和必开!I:I,MATCH(统调负荷!$C1604,检修、备用和必开!$A:$A,0))</f>
        <v>6126.0153034301</v>
      </c>
    </row>
    <row r="1605" ht="13.8" spans="1:37">
      <c r="A1605" s="26">
        <f t="shared" si="354"/>
        <v>5</v>
      </c>
      <c r="B1605" s="26">
        <f t="shared" si="355"/>
        <v>16</v>
      </c>
      <c r="C1605" t="s">
        <v>38</v>
      </c>
      <c r="D1605" s="75">
        <v>0.697916666666667</v>
      </c>
      <c r="E1605" s="26">
        <v>90680</v>
      </c>
      <c r="F1605" s="26">
        <v>46957</v>
      </c>
      <c r="G1605" s="26">
        <v>14255</v>
      </c>
      <c r="H1605" s="26">
        <v>22854.9</v>
      </c>
      <c r="I1605" s="26">
        <v>8020</v>
      </c>
      <c r="J1605" s="26">
        <v>-1406.9</v>
      </c>
      <c r="K1605" s="26">
        <f t="shared" si="353"/>
        <v>41174.54</v>
      </c>
      <c r="L1605" s="27">
        <f t="shared" si="356"/>
        <v>1.63765278252046</v>
      </c>
      <c r="M1605" s="75">
        <v>0.697916666666667</v>
      </c>
      <c r="N1605" s="26">
        <v>90982.2</v>
      </c>
      <c r="O1605" s="26">
        <v>44491.79</v>
      </c>
      <c r="P1605" s="26">
        <v>16300.9</v>
      </c>
      <c r="Q1605" s="26">
        <v>23606.8</v>
      </c>
      <c r="R1605" s="26">
        <v>7954.4</v>
      </c>
      <c r="S1605" s="26">
        <v>-1371.69</v>
      </c>
      <c r="T1605" s="26">
        <f t="shared" si="357"/>
        <v>38709.33</v>
      </c>
      <c r="U1605" s="27">
        <f t="shared" si="358"/>
        <v>1.40042654799143</v>
      </c>
      <c r="V1605" s="26">
        <f>INDEX(检修、备用和必开!B:B,MATCH(统调负荷!$C1605,检修、备用和必开!$A:$A,0))</f>
        <v>26742.8</v>
      </c>
      <c r="W1605" s="26">
        <f>INDEX(检修、备用和必开!C:C,MATCH(统调负荷!$C1605,检修、备用和必开!$A:$A,0))</f>
        <v>0</v>
      </c>
      <c r="X1605" s="26">
        <f>INDEX(检修、备用和必开!D:D,MATCH(统调负荷!$C1605,检修、备用和必开!$A:$A,0))</f>
        <v>9440</v>
      </c>
      <c r="Y1605" s="26">
        <f>INDEX(检修、备用和必开!E:E,MATCH(统调负荷!$C1605,检修、备用和必开!$A:$A,0))</f>
        <v>5782.46</v>
      </c>
      <c r="Z1605" s="26">
        <f>INDEX(检修、备用和必开!F:F,MATCH(统调负荷!$C1605,检修、备用和必开!$A:$A,0))</f>
        <v>320</v>
      </c>
      <c r="AA1605" s="26">
        <f t="shared" si="359"/>
        <v>67429.6</v>
      </c>
      <c r="AB1605" s="26">
        <v>373.31</v>
      </c>
      <c r="AC1605" s="26">
        <v>371.7</v>
      </c>
      <c r="AD1605" s="76">
        <f t="shared" si="360"/>
        <v>45674.6979166667</v>
      </c>
      <c r="AE1605" s="27">
        <f t="shared" si="361"/>
        <v>302.199999999997</v>
      </c>
      <c r="AF1605" s="27">
        <f t="shared" si="362"/>
        <v>-2465.21</v>
      </c>
      <c r="AG1605" s="27">
        <f t="shared" si="363"/>
        <v>2045.9</v>
      </c>
      <c r="AH1605" s="27">
        <f t="shared" si="364"/>
        <v>751.899999999998</v>
      </c>
      <c r="AI1605" s="27">
        <f t="shared" si="365"/>
        <v>-65.6000000000004</v>
      </c>
      <c r="AJ1605" s="27">
        <f t="shared" si="366"/>
        <v>35.21</v>
      </c>
      <c r="AK1605" s="26">
        <f>INDEX(检修、备用和必开!I:I,MATCH(统调负荷!$C1605,检修、备用和必开!$A:$A,0))</f>
        <v>6126.0153034301</v>
      </c>
    </row>
    <row r="1606" ht="13.8" spans="1:37">
      <c r="A1606" s="26">
        <f t="shared" si="354"/>
        <v>5</v>
      </c>
      <c r="B1606" s="26">
        <f t="shared" si="355"/>
        <v>17</v>
      </c>
      <c r="C1606" t="s">
        <v>38</v>
      </c>
      <c r="D1606" s="75">
        <v>0.708333333333333</v>
      </c>
      <c r="E1606" s="26">
        <v>92095</v>
      </c>
      <c r="F1606" s="26">
        <v>49106.9</v>
      </c>
      <c r="G1606" s="26">
        <v>14164</v>
      </c>
      <c r="H1606" s="26">
        <v>22664</v>
      </c>
      <c r="I1606" s="26">
        <v>7567</v>
      </c>
      <c r="J1606" s="26">
        <v>-1406.9</v>
      </c>
      <c r="K1606" s="26">
        <f t="shared" si="353"/>
        <v>43324.44</v>
      </c>
      <c r="L1606" s="27">
        <f t="shared" si="356"/>
        <v>1.55638711083167</v>
      </c>
      <c r="M1606" s="75">
        <v>0.708333333333333</v>
      </c>
      <c r="N1606" s="26">
        <v>92402.9</v>
      </c>
      <c r="O1606" s="26">
        <v>46117.51</v>
      </c>
      <c r="P1606" s="26">
        <v>16538</v>
      </c>
      <c r="Q1606" s="26">
        <v>23720.2</v>
      </c>
      <c r="R1606" s="26">
        <v>7350.24</v>
      </c>
      <c r="S1606" s="26">
        <v>-1323.05</v>
      </c>
      <c r="T1606" s="26">
        <f t="shared" si="357"/>
        <v>40335.05</v>
      </c>
      <c r="U1606" s="27">
        <f t="shared" si="358"/>
        <v>1.35468673562357</v>
      </c>
      <c r="V1606" s="26">
        <f>INDEX(检修、备用和必开!B:B,MATCH(统调负荷!$C1606,检修、备用和必开!$A:$A,0))</f>
        <v>26742.8</v>
      </c>
      <c r="W1606" s="26">
        <f>INDEX(检修、备用和必开!C:C,MATCH(统调负荷!$C1606,检修、备用和必开!$A:$A,0))</f>
        <v>0</v>
      </c>
      <c r="X1606" s="26">
        <f>INDEX(检修、备用和必开!D:D,MATCH(统调负荷!$C1606,检修、备用和必开!$A:$A,0))</f>
        <v>9440</v>
      </c>
      <c r="Y1606" s="26">
        <f>INDEX(检修、备用和必开!E:E,MATCH(统调负荷!$C1606,检修、备用和必开!$A:$A,0))</f>
        <v>5782.46</v>
      </c>
      <c r="Z1606" s="26">
        <f>INDEX(检修、备用和必开!F:F,MATCH(统调负荷!$C1606,检修、备用和必开!$A:$A,0))</f>
        <v>320</v>
      </c>
      <c r="AA1606" s="26">
        <f t="shared" si="359"/>
        <v>67429.6</v>
      </c>
      <c r="AB1606" s="26">
        <v>396.66</v>
      </c>
      <c r="AC1606" s="26">
        <v>371.66</v>
      </c>
      <c r="AD1606" s="76">
        <f t="shared" si="360"/>
        <v>45674.7083333333</v>
      </c>
      <c r="AE1606" s="27">
        <f t="shared" si="361"/>
        <v>307.899999999994</v>
      </c>
      <c r="AF1606" s="27">
        <f t="shared" si="362"/>
        <v>-2989.39</v>
      </c>
      <c r="AG1606" s="27">
        <f t="shared" si="363"/>
        <v>2374</v>
      </c>
      <c r="AH1606" s="27">
        <f t="shared" si="364"/>
        <v>1056.2</v>
      </c>
      <c r="AI1606" s="27">
        <f t="shared" si="365"/>
        <v>-216.76</v>
      </c>
      <c r="AJ1606" s="27">
        <f t="shared" si="366"/>
        <v>83.8500000000001</v>
      </c>
      <c r="AK1606" s="26">
        <f>INDEX(检修、备用和必开!I:I,MATCH(统调负荷!$C1606,检修、备用和必开!$A:$A,0))</f>
        <v>6126.0153034301</v>
      </c>
    </row>
    <row r="1607" ht="13.8" spans="1:37">
      <c r="A1607" s="26">
        <f t="shared" si="354"/>
        <v>5</v>
      </c>
      <c r="B1607" s="26">
        <f t="shared" si="355"/>
        <v>17</v>
      </c>
      <c r="C1607" t="s">
        <v>38</v>
      </c>
      <c r="D1607" s="75">
        <v>0.71875</v>
      </c>
      <c r="E1607" s="26">
        <v>93150</v>
      </c>
      <c r="F1607" s="26">
        <v>49685.69</v>
      </c>
      <c r="G1607" s="26">
        <v>15255</v>
      </c>
      <c r="H1607" s="26">
        <v>22484.2</v>
      </c>
      <c r="I1607" s="26">
        <v>7132</v>
      </c>
      <c r="J1607" s="26">
        <v>-1406.89</v>
      </c>
      <c r="K1607" s="26">
        <f t="shared" si="353"/>
        <v>43903.23</v>
      </c>
      <c r="L1607" s="27">
        <f t="shared" si="356"/>
        <v>1.53586877320871</v>
      </c>
      <c r="M1607" s="75">
        <v>0.71875</v>
      </c>
      <c r="N1607" s="26">
        <v>93979.2</v>
      </c>
      <c r="O1607" s="26">
        <v>47262.99</v>
      </c>
      <c r="P1607" s="26">
        <v>16983</v>
      </c>
      <c r="Q1607" s="26">
        <v>24298.5</v>
      </c>
      <c r="R1607" s="26">
        <v>6776.47</v>
      </c>
      <c r="S1607" s="26">
        <v>-1341.76</v>
      </c>
      <c r="T1607" s="26">
        <f t="shared" si="357"/>
        <v>41480.53</v>
      </c>
      <c r="U1607" s="27">
        <f t="shared" si="358"/>
        <v>1.32421245419087</v>
      </c>
      <c r="V1607" s="26">
        <f>INDEX(检修、备用和必开!B:B,MATCH(统调负荷!$C1607,检修、备用和必开!$A:$A,0))</f>
        <v>26742.8</v>
      </c>
      <c r="W1607" s="26">
        <f>INDEX(检修、备用和必开!C:C,MATCH(统调负荷!$C1607,检修、备用和必开!$A:$A,0))</f>
        <v>0</v>
      </c>
      <c r="X1607" s="26">
        <f>INDEX(检修、备用和必开!D:D,MATCH(统调负荷!$C1607,检修、备用和必开!$A:$A,0))</f>
        <v>9440</v>
      </c>
      <c r="Y1607" s="26">
        <f>INDEX(检修、备用和必开!E:E,MATCH(统调负荷!$C1607,检修、备用和必开!$A:$A,0))</f>
        <v>5782.46</v>
      </c>
      <c r="Z1607" s="26">
        <f>INDEX(检修、备用和必开!F:F,MATCH(统调负荷!$C1607,检修、备用和必开!$A:$A,0))</f>
        <v>320</v>
      </c>
      <c r="AA1607" s="26">
        <f t="shared" si="359"/>
        <v>67429.6</v>
      </c>
      <c r="AB1607" s="26">
        <v>446.59</v>
      </c>
      <c r="AC1607" s="26">
        <v>391.72</v>
      </c>
      <c r="AD1607" s="76">
        <f t="shared" si="360"/>
        <v>45674.71875</v>
      </c>
      <c r="AE1607" s="27">
        <f t="shared" si="361"/>
        <v>829.199999999997</v>
      </c>
      <c r="AF1607" s="27">
        <f t="shared" si="362"/>
        <v>-2422.7</v>
      </c>
      <c r="AG1607" s="27">
        <f t="shared" si="363"/>
        <v>1728</v>
      </c>
      <c r="AH1607" s="27">
        <f t="shared" si="364"/>
        <v>1814.3</v>
      </c>
      <c r="AI1607" s="27">
        <f t="shared" si="365"/>
        <v>-355.53</v>
      </c>
      <c r="AJ1607" s="27">
        <f t="shared" si="366"/>
        <v>65.1300000000001</v>
      </c>
      <c r="AK1607" s="26">
        <f>INDEX(检修、备用和必开!I:I,MATCH(统调负荷!$C1607,检修、备用和必开!$A:$A,0))</f>
        <v>6126.0153034301</v>
      </c>
    </row>
    <row r="1608" ht="13.8" spans="1:37">
      <c r="A1608" s="26">
        <f t="shared" si="354"/>
        <v>5</v>
      </c>
      <c r="B1608" s="26">
        <f t="shared" si="355"/>
        <v>17</v>
      </c>
      <c r="C1608" t="s">
        <v>38</v>
      </c>
      <c r="D1608" s="75">
        <v>0.729166666666667</v>
      </c>
      <c r="E1608" s="26">
        <v>92325</v>
      </c>
      <c r="F1608" s="26">
        <v>48995.3</v>
      </c>
      <c r="G1608" s="26">
        <v>15414</v>
      </c>
      <c r="H1608" s="26">
        <v>22625.6</v>
      </c>
      <c r="I1608" s="26">
        <v>6697</v>
      </c>
      <c r="J1608" s="26">
        <v>-1406.9</v>
      </c>
      <c r="K1608" s="26">
        <f t="shared" si="353"/>
        <v>43212.84</v>
      </c>
      <c r="L1608" s="27">
        <f t="shared" si="356"/>
        <v>1.56040658285824</v>
      </c>
      <c r="M1608" s="75">
        <v>0.729166666666667</v>
      </c>
      <c r="N1608" s="26">
        <v>93314.5</v>
      </c>
      <c r="O1608" s="26">
        <v>46867.92</v>
      </c>
      <c r="P1608" s="26">
        <v>17096.5</v>
      </c>
      <c r="Q1608" s="26">
        <v>24288.3</v>
      </c>
      <c r="R1608" s="26">
        <v>6443.38</v>
      </c>
      <c r="S1608" s="26">
        <v>-1381.6</v>
      </c>
      <c r="T1608" s="26">
        <f t="shared" si="357"/>
        <v>41085.46</v>
      </c>
      <c r="U1608" s="27">
        <f t="shared" si="358"/>
        <v>1.33456677089135</v>
      </c>
      <c r="V1608" s="26">
        <f>INDEX(检修、备用和必开!B:B,MATCH(统调负荷!$C1608,检修、备用和必开!$A:$A,0))</f>
        <v>26742.8</v>
      </c>
      <c r="W1608" s="26">
        <f>INDEX(检修、备用和必开!C:C,MATCH(统调负荷!$C1608,检修、备用和必开!$A:$A,0))</f>
        <v>0</v>
      </c>
      <c r="X1608" s="26">
        <f>INDEX(检修、备用和必开!D:D,MATCH(统调负荷!$C1608,检修、备用和必开!$A:$A,0))</f>
        <v>9440</v>
      </c>
      <c r="Y1608" s="26">
        <f>INDEX(检修、备用和必开!E:E,MATCH(统调负荷!$C1608,检修、备用和必开!$A:$A,0))</f>
        <v>5782.46</v>
      </c>
      <c r="Z1608" s="26">
        <f>INDEX(检修、备用和必开!F:F,MATCH(统调负荷!$C1608,检修、备用和必开!$A:$A,0))</f>
        <v>320</v>
      </c>
      <c r="AA1608" s="26">
        <f t="shared" si="359"/>
        <v>67429.6</v>
      </c>
      <c r="AB1608" s="26">
        <v>375.44</v>
      </c>
      <c r="AC1608" s="26">
        <v>372.3</v>
      </c>
      <c r="AD1608" s="76">
        <f t="shared" si="360"/>
        <v>45674.7291666667</v>
      </c>
      <c r="AE1608" s="27">
        <f t="shared" si="361"/>
        <v>989.5</v>
      </c>
      <c r="AF1608" s="27">
        <f t="shared" si="362"/>
        <v>-2127.38</v>
      </c>
      <c r="AG1608" s="27">
        <f t="shared" si="363"/>
        <v>1682.5</v>
      </c>
      <c r="AH1608" s="27">
        <f t="shared" si="364"/>
        <v>1662.7</v>
      </c>
      <c r="AI1608" s="27">
        <f t="shared" si="365"/>
        <v>-253.62</v>
      </c>
      <c r="AJ1608" s="27">
        <f t="shared" si="366"/>
        <v>25.3000000000002</v>
      </c>
      <c r="AK1608" s="26">
        <f>INDEX(检修、备用和必开!I:I,MATCH(统调负荷!$C1608,检修、备用和必开!$A:$A,0))</f>
        <v>6126.0153034301</v>
      </c>
    </row>
    <row r="1609" ht="13.8" spans="1:37">
      <c r="A1609" s="26">
        <f t="shared" si="354"/>
        <v>5</v>
      </c>
      <c r="B1609" s="26">
        <f t="shared" si="355"/>
        <v>17</v>
      </c>
      <c r="C1609" t="s">
        <v>38</v>
      </c>
      <c r="D1609" s="75">
        <v>0.739583333333333</v>
      </c>
      <c r="E1609" s="26">
        <v>92655</v>
      </c>
      <c r="F1609" s="26">
        <v>48552.1</v>
      </c>
      <c r="G1609" s="26">
        <v>16235</v>
      </c>
      <c r="H1609" s="26">
        <v>22894.8</v>
      </c>
      <c r="I1609" s="26">
        <v>6380</v>
      </c>
      <c r="J1609" s="26">
        <v>-1406.9</v>
      </c>
      <c r="K1609" s="26">
        <f t="shared" si="353"/>
        <v>42769.64</v>
      </c>
      <c r="L1609" s="27">
        <f t="shared" si="356"/>
        <v>1.57657628168018</v>
      </c>
      <c r="M1609" s="75">
        <v>0.739583333333333</v>
      </c>
      <c r="N1609" s="26">
        <v>94171.4</v>
      </c>
      <c r="O1609" s="26">
        <v>47178.72</v>
      </c>
      <c r="P1609" s="26">
        <v>18150.8</v>
      </c>
      <c r="Q1609" s="26">
        <v>23976.3</v>
      </c>
      <c r="R1609" s="26">
        <v>6140.72</v>
      </c>
      <c r="S1609" s="26">
        <v>-1275.14</v>
      </c>
      <c r="T1609" s="26">
        <f t="shared" si="357"/>
        <v>41396.26</v>
      </c>
      <c r="U1609" s="27">
        <f t="shared" si="358"/>
        <v>1.32640756814132</v>
      </c>
      <c r="V1609" s="26">
        <f>INDEX(检修、备用和必开!B:B,MATCH(统调负荷!$C1609,检修、备用和必开!$A:$A,0))</f>
        <v>26742.8</v>
      </c>
      <c r="W1609" s="26">
        <f>INDEX(检修、备用和必开!C:C,MATCH(统调负荷!$C1609,检修、备用和必开!$A:$A,0))</f>
        <v>0</v>
      </c>
      <c r="X1609" s="26">
        <f>INDEX(检修、备用和必开!D:D,MATCH(统调负荷!$C1609,检修、备用和必开!$A:$A,0))</f>
        <v>9440</v>
      </c>
      <c r="Y1609" s="26">
        <f>INDEX(检修、备用和必开!E:E,MATCH(统调负荷!$C1609,检修、备用和必开!$A:$A,0))</f>
        <v>5782.46</v>
      </c>
      <c r="Z1609" s="26">
        <f>INDEX(检修、备用和必开!F:F,MATCH(统调负荷!$C1609,检修、备用和必开!$A:$A,0))</f>
        <v>320</v>
      </c>
      <c r="AA1609" s="26">
        <f t="shared" si="359"/>
        <v>67429.6</v>
      </c>
      <c r="AB1609" s="26">
        <v>366.28</v>
      </c>
      <c r="AC1609" s="26">
        <v>387.25</v>
      </c>
      <c r="AD1609" s="76">
        <f t="shared" si="360"/>
        <v>45674.7395833333</v>
      </c>
      <c r="AE1609" s="27">
        <f t="shared" si="361"/>
        <v>1516.39999999999</v>
      </c>
      <c r="AF1609" s="27">
        <f t="shared" si="362"/>
        <v>-1373.38</v>
      </c>
      <c r="AG1609" s="27">
        <f t="shared" si="363"/>
        <v>1915.8</v>
      </c>
      <c r="AH1609" s="27">
        <f t="shared" si="364"/>
        <v>1081.5</v>
      </c>
      <c r="AI1609" s="27">
        <f t="shared" si="365"/>
        <v>-239.28</v>
      </c>
      <c r="AJ1609" s="27">
        <f t="shared" si="366"/>
        <v>131.76</v>
      </c>
      <c r="AK1609" s="26">
        <f>INDEX(检修、备用和必开!I:I,MATCH(统调负荷!$C1609,检修、备用和必开!$A:$A,0))</f>
        <v>6126.0153034301</v>
      </c>
    </row>
    <row r="1610" ht="13.8" spans="1:37">
      <c r="A1610" s="26">
        <f t="shared" si="354"/>
        <v>5</v>
      </c>
      <c r="B1610" s="26">
        <f t="shared" si="355"/>
        <v>18</v>
      </c>
      <c r="C1610" t="s">
        <v>38</v>
      </c>
      <c r="D1610" s="75">
        <v>0.75</v>
      </c>
      <c r="E1610" s="26">
        <v>94040</v>
      </c>
      <c r="F1610" s="26">
        <v>49699.09</v>
      </c>
      <c r="G1610" s="26">
        <v>16386</v>
      </c>
      <c r="H1610" s="26">
        <v>23223.8</v>
      </c>
      <c r="I1610" s="26">
        <v>6138</v>
      </c>
      <c r="J1610" s="26">
        <v>-1406.89</v>
      </c>
      <c r="K1610" s="26">
        <f t="shared" si="353"/>
        <v>43916.63</v>
      </c>
      <c r="L1610" s="27">
        <f t="shared" si="356"/>
        <v>1.53540014340809</v>
      </c>
      <c r="M1610" s="75">
        <v>0.75</v>
      </c>
      <c r="N1610" s="26">
        <v>95641.2</v>
      </c>
      <c r="O1610" s="26">
        <v>47991.79</v>
      </c>
      <c r="P1610" s="26">
        <v>18885.6</v>
      </c>
      <c r="Q1610" s="26">
        <v>24105.3</v>
      </c>
      <c r="R1610" s="26">
        <v>5999.82</v>
      </c>
      <c r="S1610" s="26">
        <v>-1341.31</v>
      </c>
      <c r="T1610" s="26">
        <f t="shared" si="357"/>
        <v>42209.33</v>
      </c>
      <c r="U1610" s="27">
        <f t="shared" si="358"/>
        <v>1.3055270997707</v>
      </c>
      <c r="V1610" s="26">
        <f>INDEX(检修、备用和必开!B:B,MATCH(统调负荷!$C1610,检修、备用和必开!$A:$A,0))</f>
        <v>26742.8</v>
      </c>
      <c r="W1610" s="26">
        <f>INDEX(检修、备用和必开!C:C,MATCH(统调负荷!$C1610,检修、备用和必开!$A:$A,0))</f>
        <v>0</v>
      </c>
      <c r="X1610" s="26">
        <f>INDEX(检修、备用和必开!D:D,MATCH(统调负荷!$C1610,检修、备用和必开!$A:$A,0))</f>
        <v>9440</v>
      </c>
      <c r="Y1610" s="26">
        <f>INDEX(检修、备用和必开!E:E,MATCH(统调负荷!$C1610,检修、备用和必开!$A:$A,0))</f>
        <v>5782.46</v>
      </c>
      <c r="Z1610" s="26">
        <f>INDEX(检修、备用和必开!F:F,MATCH(统调负荷!$C1610,检修、备用和必开!$A:$A,0))</f>
        <v>320</v>
      </c>
      <c r="AA1610" s="26">
        <f t="shared" si="359"/>
        <v>67429.6</v>
      </c>
      <c r="AB1610" s="26">
        <v>360.39</v>
      </c>
      <c r="AC1610" s="26">
        <v>396.61</v>
      </c>
      <c r="AD1610" s="76">
        <f t="shared" si="360"/>
        <v>45674.75</v>
      </c>
      <c r="AE1610" s="27">
        <f t="shared" si="361"/>
        <v>1601.2</v>
      </c>
      <c r="AF1610" s="27">
        <f t="shared" si="362"/>
        <v>-1707.3</v>
      </c>
      <c r="AG1610" s="27">
        <f t="shared" si="363"/>
        <v>2499.6</v>
      </c>
      <c r="AH1610" s="27">
        <f t="shared" si="364"/>
        <v>881.5</v>
      </c>
      <c r="AI1610" s="27">
        <f t="shared" si="365"/>
        <v>-138.18</v>
      </c>
      <c r="AJ1610" s="27">
        <f t="shared" si="366"/>
        <v>65.5800000000002</v>
      </c>
      <c r="AK1610" s="26">
        <f>INDEX(检修、备用和必开!I:I,MATCH(统调负荷!$C1610,检修、备用和必开!$A:$A,0))</f>
        <v>6126.0153034301</v>
      </c>
    </row>
    <row r="1611" ht="13.8" spans="1:37">
      <c r="A1611" s="26">
        <f t="shared" si="354"/>
        <v>5</v>
      </c>
      <c r="B1611" s="26">
        <f t="shared" si="355"/>
        <v>18</v>
      </c>
      <c r="C1611" t="s">
        <v>38</v>
      </c>
      <c r="D1611" s="75">
        <v>0.760416666666667</v>
      </c>
      <c r="E1611" s="26">
        <v>96860</v>
      </c>
      <c r="F1611" s="26">
        <v>51819.6</v>
      </c>
      <c r="G1611" s="26">
        <v>16655</v>
      </c>
      <c r="H1611" s="26">
        <v>23836.5</v>
      </c>
      <c r="I1611" s="26">
        <v>5956</v>
      </c>
      <c r="J1611" s="26">
        <v>-1407.1</v>
      </c>
      <c r="K1611" s="26">
        <f t="shared" si="353"/>
        <v>46037.14</v>
      </c>
      <c r="L1611" s="27">
        <f t="shared" si="356"/>
        <v>1.46467830104129</v>
      </c>
      <c r="M1611" s="75">
        <v>0.760416666666667</v>
      </c>
      <c r="N1611" s="26">
        <v>98345.2</v>
      </c>
      <c r="O1611" s="26">
        <v>50420.1</v>
      </c>
      <c r="P1611" s="26">
        <v>18318.9</v>
      </c>
      <c r="Q1611" s="26">
        <v>25109.2</v>
      </c>
      <c r="R1611" s="26">
        <v>5950.71</v>
      </c>
      <c r="S1611" s="26">
        <v>-1453.71</v>
      </c>
      <c r="T1611" s="26">
        <f t="shared" si="357"/>
        <v>44637.64</v>
      </c>
      <c r="U1611" s="27">
        <f t="shared" si="358"/>
        <v>1.24690352611541</v>
      </c>
      <c r="V1611" s="26">
        <f>INDEX(检修、备用和必开!B:B,MATCH(统调负荷!$C1611,检修、备用和必开!$A:$A,0))</f>
        <v>26742.8</v>
      </c>
      <c r="W1611" s="26">
        <f>INDEX(检修、备用和必开!C:C,MATCH(统调负荷!$C1611,检修、备用和必开!$A:$A,0))</f>
        <v>0</v>
      </c>
      <c r="X1611" s="26">
        <f>INDEX(检修、备用和必开!D:D,MATCH(统调负荷!$C1611,检修、备用和必开!$A:$A,0))</f>
        <v>9440</v>
      </c>
      <c r="Y1611" s="26">
        <f>INDEX(检修、备用和必开!E:E,MATCH(统调负荷!$C1611,检修、备用和必开!$A:$A,0))</f>
        <v>5782.46</v>
      </c>
      <c r="Z1611" s="26">
        <f>INDEX(检修、备用和必开!F:F,MATCH(统调负荷!$C1611,检修、备用和必开!$A:$A,0))</f>
        <v>320</v>
      </c>
      <c r="AA1611" s="26">
        <f t="shared" si="359"/>
        <v>67429.6</v>
      </c>
      <c r="AB1611" s="26">
        <v>390.65</v>
      </c>
      <c r="AC1611" s="26">
        <v>454.59</v>
      </c>
      <c r="AD1611" s="76">
        <f t="shared" si="360"/>
        <v>45674.7604166667</v>
      </c>
      <c r="AE1611" s="27">
        <f t="shared" si="361"/>
        <v>1485.2</v>
      </c>
      <c r="AF1611" s="27">
        <f t="shared" si="362"/>
        <v>-1399.5</v>
      </c>
      <c r="AG1611" s="27">
        <f t="shared" si="363"/>
        <v>1663.9</v>
      </c>
      <c r="AH1611" s="27">
        <f t="shared" si="364"/>
        <v>1272.7</v>
      </c>
      <c r="AI1611" s="27">
        <f t="shared" si="365"/>
        <v>-5.28999999999996</v>
      </c>
      <c r="AJ1611" s="27">
        <f t="shared" si="366"/>
        <v>-46.6100000000001</v>
      </c>
      <c r="AK1611" s="26">
        <f>INDEX(检修、备用和必开!I:I,MATCH(统调负荷!$C1611,检修、备用和必开!$A:$A,0))</f>
        <v>6126.0153034301</v>
      </c>
    </row>
    <row r="1612" ht="13.8" spans="1:37">
      <c r="A1612" s="26">
        <f t="shared" si="354"/>
        <v>5</v>
      </c>
      <c r="B1612" s="26">
        <f t="shared" si="355"/>
        <v>18</v>
      </c>
      <c r="C1612" t="s">
        <v>38</v>
      </c>
      <c r="D1612" s="75">
        <v>0.770833333333333</v>
      </c>
      <c r="E1612" s="26">
        <v>98125</v>
      </c>
      <c r="F1612" s="26">
        <v>52180.3</v>
      </c>
      <c r="G1612" s="26">
        <v>16941</v>
      </c>
      <c r="H1612" s="26">
        <v>24516.6</v>
      </c>
      <c r="I1612" s="26">
        <v>5894</v>
      </c>
      <c r="J1612" s="26">
        <v>-1406.9</v>
      </c>
      <c r="K1612" s="26">
        <f t="shared" si="353"/>
        <v>46397.84</v>
      </c>
      <c r="L1612" s="27">
        <f t="shared" si="356"/>
        <v>1.45329179116959</v>
      </c>
      <c r="M1612" s="75">
        <v>0.770833333333333</v>
      </c>
      <c r="N1612" s="26">
        <v>100099</v>
      </c>
      <c r="O1612" s="26">
        <v>51278.35</v>
      </c>
      <c r="P1612" s="26">
        <v>19091.7</v>
      </c>
      <c r="Q1612" s="26">
        <v>25051</v>
      </c>
      <c r="R1612" s="26">
        <v>6022.62</v>
      </c>
      <c r="S1612" s="26">
        <v>-1344.67</v>
      </c>
      <c r="T1612" s="26">
        <f t="shared" si="357"/>
        <v>45495.89</v>
      </c>
      <c r="U1612" s="27">
        <f t="shared" si="358"/>
        <v>1.22742345668742</v>
      </c>
      <c r="V1612" s="26">
        <f>INDEX(检修、备用和必开!B:B,MATCH(统调负荷!$C1612,检修、备用和必开!$A:$A,0))</f>
        <v>26742.8</v>
      </c>
      <c r="W1612" s="26">
        <f>INDEX(检修、备用和必开!C:C,MATCH(统调负荷!$C1612,检修、备用和必开!$A:$A,0))</f>
        <v>0</v>
      </c>
      <c r="X1612" s="26">
        <f>INDEX(检修、备用和必开!D:D,MATCH(统调负荷!$C1612,检修、备用和必开!$A:$A,0))</f>
        <v>9440</v>
      </c>
      <c r="Y1612" s="26">
        <f>INDEX(检修、备用和必开!E:E,MATCH(统调负荷!$C1612,检修、备用和必开!$A:$A,0))</f>
        <v>5782.46</v>
      </c>
      <c r="Z1612" s="26">
        <f>INDEX(检修、备用和必开!F:F,MATCH(统调负荷!$C1612,检修、备用和必开!$A:$A,0))</f>
        <v>320</v>
      </c>
      <c r="AA1612" s="26">
        <f t="shared" si="359"/>
        <v>67429.6</v>
      </c>
      <c r="AB1612" s="26">
        <v>389.58</v>
      </c>
      <c r="AC1612" s="26">
        <v>415</v>
      </c>
      <c r="AD1612" s="76">
        <f t="shared" si="360"/>
        <v>45674.7708333333</v>
      </c>
      <c r="AE1612" s="27">
        <f t="shared" si="361"/>
        <v>1974</v>
      </c>
      <c r="AF1612" s="27">
        <f t="shared" si="362"/>
        <v>-901.950000000004</v>
      </c>
      <c r="AG1612" s="27">
        <f t="shared" si="363"/>
        <v>2150.7</v>
      </c>
      <c r="AH1612" s="27">
        <f t="shared" si="364"/>
        <v>534.400000000001</v>
      </c>
      <c r="AI1612" s="27">
        <f t="shared" si="365"/>
        <v>128.62</v>
      </c>
      <c r="AJ1612" s="27">
        <f t="shared" si="366"/>
        <v>62.23</v>
      </c>
      <c r="AK1612" s="26">
        <f>INDEX(检修、备用和必开!I:I,MATCH(统调负荷!$C1612,检修、备用和必开!$A:$A,0))</f>
        <v>6126.0153034301</v>
      </c>
    </row>
    <row r="1613" ht="13.8" spans="1:37">
      <c r="A1613" s="26">
        <f t="shared" si="354"/>
        <v>5</v>
      </c>
      <c r="B1613" s="26">
        <f t="shared" si="355"/>
        <v>18</v>
      </c>
      <c r="C1613" t="s">
        <v>38</v>
      </c>
      <c r="D1613" s="75">
        <v>0.78125</v>
      </c>
      <c r="E1613" s="26">
        <v>98835</v>
      </c>
      <c r="F1613" s="26">
        <v>52710.1</v>
      </c>
      <c r="G1613" s="26">
        <v>16941</v>
      </c>
      <c r="H1613" s="26">
        <v>24853.8</v>
      </c>
      <c r="I1613" s="26">
        <v>5737</v>
      </c>
      <c r="J1613" s="26">
        <v>-1406.9</v>
      </c>
      <c r="K1613" s="26">
        <f t="shared" si="353"/>
        <v>46927.64</v>
      </c>
      <c r="L1613" s="27">
        <f t="shared" si="356"/>
        <v>1.4368845311633</v>
      </c>
      <c r="M1613" s="75">
        <v>0.78125</v>
      </c>
      <c r="N1613" s="26">
        <v>100651</v>
      </c>
      <c r="O1613" s="26">
        <v>51782.7</v>
      </c>
      <c r="P1613" s="26">
        <v>19125.5</v>
      </c>
      <c r="Q1613" s="26">
        <v>25156.5</v>
      </c>
      <c r="R1613" s="26">
        <v>5962.34</v>
      </c>
      <c r="S1613" s="26">
        <v>-1376.04</v>
      </c>
      <c r="T1613" s="26">
        <f t="shared" si="357"/>
        <v>46000.24</v>
      </c>
      <c r="U1613" s="27">
        <f t="shared" si="358"/>
        <v>1.21625736107924</v>
      </c>
      <c r="V1613" s="26">
        <f>INDEX(检修、备用和必开!B:B,MATCH(统调负荷!$C1613,检修、备用和必开!$A:$A,0))</f>
        <v>26742.8</v>
      </c>
      <c r="W1613" s="26">
        <f>INDEX(检修、备用和必开!C:C,MATCH(统调负荷!$C1613,检修、备用和必开!$A:$A,0))</f>
        <v>0</v>
      </c>
      <c r="X1613" s="26">
        <f>INDEX(检修、备用和必开!D:D,MATCH(统调负荷!$C1613,检修、备用和必开!$A:$A,0))</f>
        <v>9440</v>
      </c>
      <c r="Y1613" s="26">
        <f>INDEX(检修、备用和必开!E:E,MATCH(统调负荷!$C1613,检修、备用和必开!$A:$A,0))</f>
        <v>5782.46</v>
      </c>
      <c r="Z1613" s="26">
        <f>INDEX(检修、备用和必开!F:F,MATCH(统调负荷!$C1613,检修、备用和必开!$A:$A,0))</f>
        <v>320</v>
      </c>
      <c r="AA1613" s="26">
        <f t="shared" si="359"/>
        <v>67429.6</v>
      </c>
      <c r="AB1613" s="26">
        <v>404.8</v>
      </c>
      <c r="AC1613" s="26">
        <v>410.04</v>
      </c>
      <c r="AD1613" s="76">
        <f t="shared" si="360"/>
        <v>45674.78125</v>
      </c>
      <c r="AE1613" s="27">
        <f t="shared" si="361"/>
        <v>1816</v>
      </c>
      <c r="AF1613" s="27">
        <f t="shared" si="362"/>
        <v>-927.400000000001</v>
      </c>
      <c r="AG1613" s="27">
        <f t="shared" si="363"/>
        <v>2184.5</v>
      </c>
      <c r="AH1613" s="27">
        <f t="shared" si="364"/>
        <v>302.700000000001</v>
      </c>
      <c r="AI1613" s="27">
        <f t="shared" si="365"/>
        <v>225.34</v>
      </c>
      <c r="AJ1613" s="27">
        <f t="shared" si="366"/>
        <v>30.8600000000001</v>
      </c>
      <c r="AK1613" s="26">
        <f>INDEX(检修、备用和必开!I:I,MATCH(统调负荷!$C1613,检修、备用和必开!$A:$A,0))</f>
        <v>6126.0153034301</v>
      </c>
    </row>
    <row r="1614" ht="13.8" spans="1:37">
      <c r="A1614" s="26">
        <f t="shared" si="354"/>
        <v>5</v>
      </c>
      <c r="B1614" s="26">
        <f t="shared" si="355"/>
        <v>19</v>
      </c>
      <c r="C1614" t="s">
        <v>38</v>
      </c>
      <c r="D1614" s="75">
        <v>0.791666666666667</v>
      </c>
      <c r="E1614" s="26">
        <v>98630</v>
      </c>
      <c r="F1614" s="26">
        <v>52228.89</v>
      </c>
      <c r="G1614" s="26">
        <v>17055</v>
      </c>
      <c r="H1614" s="26">
        <v>24966.2</v>
      </c>
      <c r="I1614" s="26">
        <v>5787</v>
      </c>
      <c r="J1614" s="26">
        <v>-1407.09</v>
      </c>
      <c r="K1614" s="26">
        <f t="shared" si="353"/>
        <v>46446.43</v>
      </c>
      <c r="L1614" s="27">
        <f t="shared" si="356"/>
        <v>1.45177142785786</v>
      </c>
      <c r="M1614" s="75">
        <v>0.791666666666667</v>
      </c>
      <c r="N1614" s="26">
        <v>100733</v>
      </c>
      <c r="O1614" s="26">
        <v>51605.76</v>
      </c>
      <c r="P1614" s="26">
        <v>18941.3</v>
      </c>
      <c r="Q1614" s="26">
        <v>25521.3</v>
      </c>
      <c r="R1614" s="26">
        <v>6008.13</v>
      </c>
      <c r="S1614" s="26">
        <v>-1343.49</v>
      </c>
      <c r="T1614" s="26">
        <f t="shared" si="357"/>
        <v>45823.3</v>
      </c>
      <c r="U1614" s="27">
        <f t="shared" si="358"/>
        <v>1.22015152913416</v>
      </c>
      <c r="V1614" s="26">
        <f>INDEX(检修、备用和必开!B:B,MATCH(统调负荷!$C1614,检修、备用和必开!$A:$A,0))</f>
        <v>26742.8</v>
      </c>
      <c r="W1614" s="26">
        <f>INDEX(检修、备用和必开!C:C,MATCH(统调负荷!$C1614,检修、备用和必开!$A:$A,0))</f>
        <v>0</v>
      </c>
      <c r="X1614" s="26">
        <f>INDEX(检修、备用和必开!D:D,MATCH(统调负荷!$C1614,检修、备用和必开!$A:$A,0))</f>
        <v>9440</v>
      </c>
      <c r="Y1614" s="26">
        <f>INDEX(检修、备用和必开!E:E,MATCH(统调负荷!$C1614,检修、备用和必开!$A:$A,0))</f>
        <v>5782.46</v>
      </c>
      <c r="Z1614" s="26">
        <f>INDEX(检修、备用和必开!F:F,MATCH(统调负荷!$C1614,检修、备用和必开!$A:$A,0))</f>
        <v>320</v>
      </c>
      <c r="AA1614" s="26">
        <f t="shared" si="359"/>
        <v>67429.6</v>
      </c>
      <c r="AB1614" s="26">
        <v>394.96</v>
      </c>
      <c r="AC1614" s="26">
        <v>415.19</v>
      </c>
      <c r="AD1614" s="76">
        <f t="shared" si="360"/>
        <v>45674.7916666667</v>
      </c>
      <c r="AE1614" s="27">
        <f t="shared" si="361"/>
        <v>2103</v>
      </c>
      <c r="AF1614" s="27">
        <f t="shared" si="362"/>
        <v>-623.129999999997</v>
      </c>
      <c r="AG1614" s="27">
        <f t="shared" si="363"/>
        <v>1886.3</v>
      </c>
      <c r="AH1614" s="27">
        <f t="shared" si="364"/>
        <v>555.099999999999</v>
      </c>
      <c r="AI1614" s="27">
        <f t="shared" si="365"/>
        <v>221.13</v>
      </c>
      <c r="AJ1614" s="27">
        <f t="shared" si="366"/>
        <v>63.5999999999999</v>
      </c>
      <c r="AK1614" s="26">
        <f>INDEX(检修、备用和必开!I:I,MATCH(统调负荷!$C1614,检修、备用和必开!$A:$A,0))</f>
        <v>6126.0153034301</v>
      </c>
    </row>
    <row r="1615" ht="13.8" spans="1:37">
      <c r="A1615" s="26">
        <f t="shared" si="354"/>
        <v>5</v>
      </c>
      <c r="B1615" s="26">
        <f t="shared" si="355"/>
        <v>19</v>
      </c>
      <c r="C1615" t="s">
        <v>38</v>
      </c>
      <c r="D1615" s="75">
        <v>0.802083333333333</v>
      </c>
      <c r="E1615" s="26">
        <v>100000</v>
      </c>
      <c r="F1615" s="26">
        <v>53487.59</v>
      </c>
      <c r="G1615" s="26">
        <v>17055</v>
      </c>
      <c r="H1615" s="26">
        <v>25040.3</v>
      </c>
      <c r="I1615" s="26">
        <v>5824</v>
      </c>
      <c r="J1615" s="26">
        <v>-1406.89</v>
      </c>
      <c r="K1615" s="26">
        <f t="shared" si="353"/>
        <v>47705.13</v>
      </c>
      <c r="L1615" s="27">
        <f t="shared" si="356"/>
        <v>1.41346643432268</v>
      </c>
      <c r="M1615" s="75">
        <v>0.802083333333333</v>
      </c>
      <c r="N1615" s="26">
        <v>101553</v>
      </c>
      <c r="O1615" s="26">
        <v>52532</v>
      </c>
      <c r="P1615" s="26">
        <v>18594.5</v>
      </c>
      <c r="Q1615" s="26">
        <v>25854.6</v>
      </c>
      <c r="R1615" s="26">
        <v>6019.51</v>
      </c>
      <c r="S1615" s="26">
        <v>-1447.61</v>
      </c>
      <c r="T1615" s="26">
        <f t="shared" si="357"/>
        <v>46749.54</v>
      </c>
      <c r="U1615" s="27">
        <f t="shared" si="358"/>
        <v>1.20003829894318</v>
      </c>
      <c r="V1615" s="26">
        <f>INDEX(检修、备用和必开!B:B,MATCH(统调负荷!$C1615,检修、备用和必开!$A:$A,0))</f>
        <v>26742.8</v>
      </c>
      <c r="W1615" s="26">
        <f>INDEX(检修、备用和必开!C:C,MATCH(统调负荷!$C1615,检修、备用和必开!$A:$A,0))</f>
        <v>0</v>
      </c>
      <c r="X1615" s="26">
        <f>INDEX(检修、备用和必开!D:D,MATCH(统调负荷!$C1615,检修、备用和必开!$A:$A,0))</f>
        <v>9440</v>
      </c>
      <c r="Y1615" s="26">
        <f>INDEX(检修、备用和必开!E:E,MATCH(统调负荷!$C1615,检修、备用和必开!$A:$A,0))</f>
        <v>5782.46</v>
      </c>
      <c r="Z1615" s="26">
        <f>INDEX(检修、备用和必开!F:F,MATCH(统调负荷!$C1615,检修、备用和必开!$A:$A,0))</f>
        <v>320</v>
      </c>
      <c r="AA1615" s="26">
        <f t="shared" si="359"/>
        <v>67429.6</v>
      </c>
      <c r="AB1615" s="26">
        <v>424.8</v>
      </c>
      <c r="AC1615" s="26">
        <v>437.58</v>
      </c>
      <c r="AD1615" s="76">
        <f t="shared" si="360"/>
        <v>45674.8020833333</v>
      </c>
      <c r="AE1615" s="27">
        <f t="shared" si="361"/>
        <v>1553</v>
      </c>
      <c r="AF1615" s="27">
        <f t="shared" si="362"/>
        <v>-955.589999999997</v>
      </c>
      <c r="AG1615" s="27">
        <f t="shared" si="363"/>
        <v>1539.5</v>
      </c>
      <c r="AH1615" s="27">
        <f t="shared" si="364"/>
        <v>814.299999999999</v>
      </c>
      <c r="AI1615" s="27">
        <f t="shared" si="365"/>
        <v>195.51</v>
      </c>
      <c r="AJ1615" s="27">
        <f t="shared" si="366"/>
        <v>-40.7199999999998</v>
      </c>
      <c r="AK1615" s="26">
        <f>INDEX(检修、备用和必开!I:I,MATCH(统调负荷!$C1615,检修、备用和必开!$A:$A,0))</f>
        <v>6126.0153034301</v>
      </c>
    </row>
    <row r="1616" ht="13.8" spans="1:37">
      <c r="A1616" s="26">
        <f t="shared" si="354"/>
        <v>5</v>
      </c>
      <c r="B1616" s="26">
        <f t="shared" si="355"/>
        <v>19</v>
      </c>
      <c r="C1616" t="s">
        <v>38</v>
      </c>
      <c r="D1616" s="75">
        <v>0.8125</v>
      </c>
      <c r="E1616" s="26">
        <v>99960</v>
      </c>
      <c r="F1616" s="26">
        <v>53355.9</v>
      </c>
      <c r="G1616" s="26">
        <v>17048</v>
      </c>
      <c r="H1616" s="26">
        <v>25079</v>
      </c>
      <c r="I1616" s="26">
        <v>5884</v>
      </c>
      <c r="J1616" s="26">
        <v>-1406.9</v>
      </c>
      <c r="K1616" s="26">
        <f t="shared" si="353"/>
        <v>47573.44</v>
      </c>
      <c r="L1616" s="27">
        <f t="shared" si="356"/>
        <v>1.41737910901545</v>
      </c>
      <c r="M1616" s="75">
        <v>0.8125</v>
      </c>
      <c r="N1616" s="26">
        <v>101433</v>
      </c>
      <c r="O1616" s="26">
        <v>52430.07</v>
      </c>
      <c r="P1616" s="26">
        <v>18267.5</v>
      </c>
      <c r="Q1616" s="26">
        <v>26082.1</v>
      </c>
      <c r="R1616" s="26">
        <v>6031.76</v>
      </c>
      <c r="S1616" s="26">
        <v>-1378.43</v>
      </c>
      <c r="T1616" s="26">
        <f t="shared" si="357"/>
        <v>46647.61</v>
      </c>
      <c r="U1616" s="27">
        <f t="shared" si="358"/>
        <v>1.2022191710433</v>
      </c>
      <c r="V1616" s="26">
        <f>INDEX(检修、备用和必开!B:B,MATCH(统调负荷!$C1616,检修、备用和必开!$A:$A,0))</f>
        <v>26742.8</v>
      </c>
      <c r="W1616" s="26">
        <f>INDEX(检修、备用和必开!C:C,MATCH(统调负荷!$C1616,检修、备用和必开!$A:$A,0))</f>
        <v>0</v>
      </c>
      <c r="X1616" s="26">
        <f>INDEX(检修、备用和必开!D:D,MATCH(统调负荷!$C1616,检修、备用和必开!$A:$A,0))</f>
        <v>9440</v>
      </c>
      <c r="Y1616" s="26">
        <f>INDEX(检修、备用和必开!E:E,MATCH(统调负荷!$C1616,检修、备用和必开!$A:$A,0))</f>
        <v>5782.46</v>
      </c>
      <c r="Z1616" s="26">
        <f>INDEX(检修、备用和必开!F:F,MATCH(统调负荷!$C1616,检修、备用和必开!$A:$A,0))</f>
        <v>320</v>
      </c>
      <c r="AA1616" s="26">
        <f t="shared" si="359"/>
        <v>67429.6</v>
      </c>
      <c r="AB1616" s="26">
        <v>419.5</v>
      </c>
      <c r="AC1616" s="26">
        <v>418.42</v>
      </c>
      <c r="AD1616" s="76">
        <f t="shared" si="360"/>
        <v>45674.8125</v>
      </c>
      <c r="AE1616" s="27">
        <f t="shared" si="361"/>
        <v>1473</v>
      </c>
      <c r="AF1616" s="27">
        <f t="shared" si="362"/>
        <v>-925.830000000002</v>
      </c>
      <c r="AG1616" s="27">
        <f t="shared" si="363"/>
        <v>1219.5</v>
      </c>
      <c r="AH1616" s="27">
        <f t="shared" si="364"/>
        <v>1003.1</v>
      </c>
      <c r="AI1616" s="27">
        <f t="shared" si="365"/>
        <v>147.76</v>
      </c>
      <c r="AJ1616" s="27">
        <f t="shared" si="366"/>
        <v>28.47</v>
      </c>
      <c r="AK1616" s="26">
        <f>INDEX(检修、备用和必开!I:I,MATCH(统调负荷!$C1616,检修、备用和必开!$A:$A,0))</f>
        <v>6126.0153034301</v>
      </c>
    </row>
    <row r="1617" ht="13.8" spans="1:37">
      <c r="A1617" s="26">
        <f t="shared" si="354"/>
        <v>5</v>
      </c>
      <c r="B1617" s="26">
        <f t="shared" si="355"/>
        <v>19</v>
      </c>
      <c r="C1617" t="s">
        <v>38</v>
      </c>
      <c r="D1617" s="75">
        <v>0.822916666666667</v>
      </c>
      <c r="E1617" s="26">
        <v>99260</v>
      </c>
      <c r="F1617" s="26">
        <v>52550</v>
      </c>
      <c r="G1617" s="26">
        <v>17048</v>
      </c>
      <c r="H1617" s="26">
        <v>25126.9</v>
      </c>
      <c r="I1617" s="26">
        <v>5942</v>
      </c>
      <c r="J1617" s="26">
        <v>-1406.9</v>
      </c>
      <c r="K1617" s="26">
        <f t="shared" si="353"/>
        <v>46767.54</v>
      </c>
      <c r="L1617" s="27">
        <f t="shared" si="356"/>
        <v>1.4418034388809</v>
      </c>
      <c r="M1617" s="75">
        <v>0.822916666666667</v>
      </c>
      <c r="N1617" s="26">
        <v>100917</v>
      </c>
      <c r="O1617" s="26">
        <v>51944.53</v>
      </c>
      <c r="P1617" s="26">
        <v>17872</v>
      </c>
      <c r="Q1617" s="26">
        <v>26327.4</v>
      </c>
      <c r="R1617" s="26">
        <v>6060.38</v>
      </c>
      <c r="S1617" s="26">
        <v>-1287.31</v>
      </c>
      <c r="T1617" s="26">
        <f t="shared" si="357"/>
        <v>46162.07</v>
      </c>
      <c r="U1617" s="27">
        <f t="shared" si="358"/>
        <v>1.21271744019602</v>
      </c>
      <c r="V1617" s="26">
        <f>INDEX(检修、备用和必开!B:B,MATCH(统调负荷!$C1617,检修、备用和必开!$A:$A,0))</f>
        <v>26742.8</v>
      </c>
      <c r="W1617" s="26">
        <f>INDEX(检修、备用和必开!C:C,MATCH(统调负荷!$C1617,检修、备用和必开!$A:$A,0))</f>
        <v>0</v>
      </c>
      <c r="X1617" s="26">
        <f>INDEX(检修、备用和必开!D:D,MATCH(统调负荷!$C1617,检修、备用和必开!$A:$A,0))</f>
        <v>9440</v>
      </c>
      <c r="Y1617" s="26">
        <f>INDEX(检修、备用和必开!E:E,MATCH(统调负荷!$C1617,检修、备用和必开!$A:$A,0))</f>
        <v>5782.46</v>
      </c>
      <c r="Z1617" s="26">
        <f>INDEX(检修、备用和必开!F:F,MATCH(统调负荷!$C1617,检修、备用和必开!$A:$A,0))</f>
        <v>320</v>
      </c>
      <c r="AA1617" s="26">
        <f t="shared" si="359"/>
        <v>67429.6</v>
      </c>
      <c r="AB1617" s="26">
        <v>409.85</v>
      </c>
      <c r="AC1617" s="26">
        <v>399.53</v>
      </c>
      <c r="AD1617" s="76">
        <f t="shared" si="360"/>
        <v>45674.8229166667</v>
      </c>
      <c r="AE1617" s="27">
        <f t="shared" si="361"/>
        <v>1657</v>
      </c>
      <c r="AF1617" s="27">
        <f t="shared" si="362"/>
        <v>-605.470000000001</v>
      </c>
      <c r="AG1617" s="27">
        <f t="shared" si="363"/>
        <v>824</v>
      </c>
      <c r="AH1617" s="27">
        <f t="shared" si="364"/>
        <v>1200.5</v>
      </c>
      <c r="AI1617" s="27">
        <f t="shared" si="365"/>
        <v>118.38</v>
      </c>
      <c r="AJ1617" s="27">
        <f t="shared" si="366"/>
        <v>119.59</v>
      </c>
      <c r="AK1617" s="26">
        <f>INDEX(检修、备用和必开!I:I,MATCH(统调负荷!$C1617,检修、备用和必开!$A:$A,0))</f>
        <v>6126.0153034301</v>
      </c>
    </row>
    <row r="1618" ht="13.8" spans="1:37">
      <c r="A1618" s="26">
        <f t="shared" si="354"/>
        <v>5</v>
      </c>
      <c r="B1618" s="26">
        <f t="shared" si="355"/>
        <v>20</v>
      </c>
      <c r="C1618" t="s">
        <v>38</v>
      </c>
      <c r="D1618" s="75">
        <v>0.833333333333333</v>
      </c>
      <c r="E1618" s="26">
        <v>98375</v>
      </c>
      <c r="F1618" s="26">
        <v>51378.39</v>
      </c>
      <c r="G1618" s="26">
        <v>17164</v>
      </c>
      <c r="H1618" s="26">
        <v>25289.5</v>
      </c>
      <c r="I1618" s="26">
        <v>5950</v>
      </c>
      <c r="J1618" s="26">
        <v>-1406.89</v>
      </c>
      <c r="K1618" s="26">
        <f t="shared" si="353"/>
        <v>45595.93</v>
      </c>
      <c r="L1618" s="27">
        <f t="shared" si="356"/>
        <v>1.47885129220963</v>
      </c>
      <c r="M1618" s="75">
        <v>0.833333333333333</v>
      </c>
      <c r="N1618" s="26">
        <v>99774.2</v>
      </c>
      <c r="O1618" s="26">
        <v>50548.94</v>
      </c>
      <c r="P1618" s="26">
        <v>18089.1</v>
      </c>
      <c r="Q1618" s="26">
        <v>26407.9</v>
      </c>
      <c r="R1618" s="26">
        <v>6115.11</v>
      </c>
      <c r="S1618" s="26">
        <v>-1386.85</v>
      </c>
      <c r="T1618" s="26">
        <f t="shared" si="357"/>
        <v>44766.48</v>
      </c>
      <c r="U1618" s="27">
        <f t="shared" si="358"/>
        <v>1.24393983892701</v>
      </c>
      <c r="V1618" s="26">
        <f>INDEX(检修、备用和必开!B:B,MATCH(统调负荷!$C1618,检修、备用和必开!$A:$A,0))</f>
        <v>26742.8</v>
      </c>
      <c r="W1618" s="26">
        <f>INDEX(检修、备用和必开!C:C,MATCH(统调负荷!$C1618,检修、备用和必开!$A:$A,0))</f>
        <v>0</v>
      </c>
      <c r="X1618" s="26">
        <f>INDEX(检修、备用和必开!D:D,MATCH(统调负荷!$C1618,检修、备用和必开!$A:$A,0))</f>
        <v>9440</v>
      </c>
      <c r="Y1618" s="26">
        <f>INDEX(检修、备用和必开!E:E,MATCH(统调负荷!$C1618,检修、备用和必开!$A:$A,0))</f>
        <v>5782.46</v>
      </c>
      <c r="Z1618" s="26">
        <f>INDEX(检修、备用和必开!F:F,MATCH(统调负荷!$C1618,检修、备用和必开!$A:$A,0))</f>
        <v>320</v>
      </c>
      <c r="AA1618" s="26">
        <f t="shared" si="359"/>
        <v>67429.6</v>
      </c>
      <c r="AB1618" s="26">
        <v>379.98</v>
      </c>
      <c r="AC1618" s="26">
        <v>376.22</v>
      </c>
      <c r="AD1618" s="76">
        <f t="shared" si="360"/>
        <v>45674.8333333333</v>
      </c>
      <c r="AE1618" s="27">
        <f t="shared" si="361"/>
        <v>1399.2</v>
      </c>
      <c r="AF1618" s="27">
        <f t="shared" si="362"/>
        <v>-829.449999999997</v>
      </c>
      <c r="AG1618" s="27">
        <f t="shared" si="363"/>
        <v>925.099999999999</v>
      </c>
      <c r="AH1618" s="27">
        <f t="shared" si="364"/>
        <v>1118.4</v>
      </c>
      <c r="AI1618" s="27">
        <f t="shared" si="365"/>
        <v>165.11</v>
      </c>
      <c r="AJ1618" s="27">
        <f t="shared" si="366"/>
        <v>20.0400000000002</v>
      </c>
      <c r="AK1618" s="26">
        <f>INDEX(检修、备用和必开!I:I,MATCH(统调负荷!$C1618,检修、备用和必开!$A:$A,0))</f>
        <v>6126.0153034301</v>
      </c>
    </row>
    <row r="1619" ht="13.8" spans="1:37">
      <c r="A1619" s="26">
        <f t="shared" si="354"/>
        <v>5</v>
      </c>
      <c r="B1619" s="26">
        <f t="shared" si="355"/>
        <v>20</v>
      </c>
      <c r="C1619" t="s">
        <v>38</v>
      </c>
      <c r="D1619" s="75">
        <v>0.84375</v>
      </c>
      <c r="E1619" s="26">
        <v>98660</v>
      </c>
      <c r="F1619" s="26">
        <v>52060.59</v>
      </c>
      <c r="G1619" s="26">
        <v>17164</v>
      </c>
      <c r="H1619" s="26">
        <v>25080.3</v>
      </c>
      <c r="I1619" s="26">
        <v>5762</v>
      </c>
      <c r="J1619" s="26">
        <v>-1406.89</v>
      </c>
      <c r="K1619" s="26">
        <f t="shared" si="353"/>
        <v>46278.13</v>
      </c>
      <c r="L1619" s="27">
        <f t="shared" si="356"/>
        <v>1.45705109519335</v>
      </c>
      <c r="M1619" s="75">
        <v>0.84375</v>
      </c>
      <c r="N1619" s="26">
        <v>99981.9</v>
      </c>
      <c r="O1619" s="26">
        <v>50403.98</v>
      </c>
      <c r="P1619" s="26">
        <v>18114.1</v>
      </c>
      <c r="Q1619" s="26">
        <v>26649.8</v>
      </c>
      <c r="R1619" s="26">
        <v>6206.42</v>
      </c>
      <c r="S1619" s="26">
        <v>-1392.4</v>
      </c>
      <c r="T1619" s="26">
        <f t="shared" si="357"/>
        <v>44621.52</v>
      </c>
      <c r="U1619" s="27">
        <f t="shared" si="358"/>
        <v>1.24727532633193</v>
      </c>
      <c r="V1619" s="26">
        <f>INDEX(检修、备用和必开!B:B,MATCH(统调负荷!$C1619,检修、备用和必开!$A:$A,0))</f>
        <v>26742.8</v>
      </c>
      <c r="W1619" s="26">
        <f>INDEX(检修、备用和必开!C:C,MATCH(统调负荷!$C1619,检修、备用和必开!$A:$A,0))</f>
        <v>0</v>
      </c>
      <c r="X1619" s="26">
        <f>INDEX(检修、备用和必开!D:D,MATCH(统调负荷!$C1619,检修、备用和必开!$A:$A,0))</f>
        <v>9440</v>
      </c>
      <c r="Y1619" s="26">
        <f>INDEX(检修、备用和必开!E:E,MATCH(统调负荷!$C1619,检修、备用和必开!$A:$A,0))</f>
        <v>5782.46</v>
      </c>
      <c r="Z1619" s="26">
        <f>INDEX(检修、备用和必开!F:F,MATCH(统调负荷!$C1619,检修、备用和必开!$A:$A,0))</f>
        <v>320</v>
      </c>
      <c r="AA1619" s="26">
        <f t="shared" si="359"/>
        <v>67429.6</v>
      </c>
      <c r="AB1619" s="26">
        <v>390.57</v>
      </c>
      <c r="AC1619" s="26">
        <v>390.96</v>
      </c>
      <c r="AD1619" s="76">
        <f t="shared" si="360"/>
        <v>45674.84375</v>
      </c>
      <c r="AE1619" s="27">
        <f t="shared" si="361"/>
        <v>1321.89999999999</v>
      </c>
      <c r="AF1619" s="27">
        <f t="shared" si="362"/>
        <v>-1656.60999999999</v>
      </c>
      <c r="AG1619" s="27">
        <f t="shared" si="363"/>
        <v>950.099999999999</v>
      </c>
      <c r="AH1619" s="27">
        <f t="shared" si="364"/>
        <v>1569.5</v>
      </c>
      <c r="AI1619" s="27">
        <f t="shared" si="365"/>
        <v>444.42</v>
      </c>
      <c r="AJ1619" s="27">
        <f t="shared" si="366"/>
        <v>14.49</v>
      </c>
      <c r="AK1619" s="26">
        <f>INDEX(检修、备用和必开!I:I,MATCH(统调负荷!$C1619,检修、备用和必开!$A:$A,0))</f>
        <v>6126.0153034301</v>
      </c>
    </row>
    <row r="1620" ht="13.8" spans="1:37">
      <c r="A1620" s="26">
        <f t="shared" si="354"/>
        <v>5</v>
      </c>
      <c r="B1620" s="26">
        <f t="shared" si="355"/>
        <v>20</v>
      </c>
      <c r="C1620" t="s">
        <v>38</v>
      </c>
      <c r="D1620" s="75">
        <v>0.854166666666667</v>
      </c>
      <c r="E1620" s="26">
        <v>98065</v>
      </c>
      <c r="F1620" s="26">
        <v>51796.3</v>
      </c>
      <c r="G1620" s="26">
        <v>17021</v>
      </c>
      <c r="H1620" s="26">
        <v>24843.4</v>
      </c>
      <c r="I1620" s="26">
        <v>5811</v>
      </c>
      <c r="J1620" s="26">
        <v>-1406.7</v>
      </c>
      <c r="K1620" s="26">
        <f t="shared" si="353"/>
        <v>46013.84</v>
      </c>
      <c r="L1620" s="27">
        <f t="shared" si="356"/>
        <v>1.46541996929619</v>
      </c>
      <c r="M1620" s="75">
        <v>0.854166666666667</v>
      </c>
      <c r="N1620" s="26">
        <v>100114</v>
      </c>
      <c r="O1620" s="26">
        <v>50494.37</v>
      </c>
      <c r="P1620" s="26">
        <v>18312</v>
      </c>
      <c r="Q1620" s="26">
        <v>26578.4</v>
      </c>
      <c r="R1620" s="26">
        <v>6244.2</v>
      </c>
      <c r="S1620" s="26">
        <v>-1514.97</v>
      </c>
      <c r="T1620" s="26">
        <f t="shared" si="357"/>
        <v>44711.91</v>
      </c>
      <c r="U1620" s="27">
        <f t="shared" si="358"/>
        <v>1.24519338283728</v>
      </c>
      <c r="V1620" s="26">
        <f>INDEX(检修、备用和必开!B:B,MATCH(统调负荷!$C1620,检修、备用和必开!$A:$A,0))</f>
        <v>26742.8</v>
      </c>
      <c r="W1620" s="26">
        <f>INDEX(检修、备用和必开!C:C,MATCH(统调负荷!$C1620,检修、备用和必开!$A:$A,0))</f>
        <v>0</v>
      </c>
      <c r="X1620" s="26">
        <f>INDEX(检修、备用和必开!D:D,MATCH(统调负荷!$C1620,检修、备用和必开!$A:$A,0))</f>
        <v>9440</v>
      </c>
      <c r="Y1620" s="26">
        <f>INDEX(检修、备用和必开!E:E,MATCH(统调负荷!$C1620,检修、备用和必开!$A:$A,0))</f>
        <v>5782.46</v>
      </c>
      <c r="Z1620" s="26">
        <f>INDEX(检修、备用和必开!F:F,MATCH(统调负荷!$C1620,检修、备用和必开!$A:$A,0))</f>
        <v>320</v>
      </c>
      <c r="AA1620" s="26">
        <f t="shared" si="359"/>
        <v>67429.6</v>
      </c>
      <c r="AB1620" s="26">
        <v>385.1</v>
      </c>
      <c r="AC1620" s="26">
        <v>391.25</v>
      </c>
      <c r="AD1620" s="76">
        <f t="shared" si="360"/>
        <v>45674.8541666667</v>
      </c>
      <c r="AE1620" s="27">
        <f t="shared" si="361"/>
        <v>2049</v>
      </c>
      <c r="AF1620" s="27">
        <f t="shared" si="362"/>
        <v>-1301.93</v>
      </c>
      <c r="AG1620" s="27">
        <f t="shared" si="363"/>
        <v>1291</v>
      </c>
      <c r="AH1620" s="27">
        <f t="shared" si="364"/>
        <v>1735</v>
      </c>
      <c r="AI1620" s="27">
        <f t="shared" si="365"/>
        <v>433.2</v>
      </c>
      <c r="AJ1620" s="27">
        <f t="shared" si="366"/>
        <v>-108.27</v>
      </c>
      <c r="AK1620" s="26">
        <f>INDEX(检修、备用和必开!I:I,MATCH(统调负荷!$C1620,检修、备用和必开!$A:$A,0))</f>
        <v>6126.0153034301</v>
      </c>
    </row>
    <row r="1621" ht="13.8" spans="1:37">
      <c r="A1621" s="26">
        <f t="shared" si="354"/>
        <v>5</v>
      </c>
      <c r="B1621" s="26">
        <f t="shared" si="355"/>
        <v>20</v>
      </c>
      <c r="C1621" t="s">
        <v>38</v>
      </c>
      <c r="D1621" s="75">
        <v>0.864583333333333</v>
      </c>
      <c r="E1621" s="26">
        <v>97725</v>
      </c>
      <c r="F1621" s="26">
        <v>52016.3</v>
      </c>
      <c r="G1621" s="26">
        <v>16440</v>
      </c>
      <c r="H1621" s="26">
        <v>24859.6</v>
      </c>
      <c r="I1621" s="26">
        <v>5816</v>
      </c>
      <c r="J1621" s="26">
        <v>-1406.9</v>
      </c>
      <c r="K1621" s="26">
        <f t="shared" si="353"/>
        <v>46233.84</v>
      </c>
      <c r="L1621" s="27">
        <f t="shared" si="356"/>
        <v>1.45844688652294</v>
      </c>
      <c r="M1621" s="75">
        <v>0.864583333333333</v>
      </c>
      <c r="N1621" s="26">
        <v>99451.2</v>
      </c>
      <c r="O1621" s="26">
        <v>50483.15</v>
      </c>
      <c r="P1621" s="26">
        <v>17920.4</v>
      </c>
      <c r="Q1621" s="26">
        <v>26300.8</v>
      </c>
      <c r="R1621" s="26">
        <v>6227.46</v>
      </c>
      <c r="S1621" s="26">
        <v>-1480.61</v>
      </c>
      <c r="T1621" s="26">
        <f t="shared" si="357"/>
        <v>44700.69</v>
      </c>
      <c r="U1621" s="27">
        <f t="shared" si="358"/>
        <v>1.24545143403233</v>
      </c>
      <c r="V1621" s="26">
        <f>INDEX(检修、备用和必开!B:B,MATCH(统调负荷!$C1621,检修、备用和必开!$A:$A,0))</f>
        <v>26742.8</v>
      </c>
      <c r="W1621" s="26">
        <f>INDEX(检修、备用和必开!C:C,MATCH(统调负荷!$C1621,检修、备用和必开!$A:$A,0))</f>
        <v>0</v>
      </c>
      <c r="X1621" s="26">
        <f>INDEX(检修、备用和必开!D:D,MATCH(统调负荷!$C1621,检修、备用和必开!$A:$A,0))</f>
        <v>9440</v>
      </c>
      <c r="Y1621" s="26">
        <f>INDEX(检修、备用和必开!E:E,MATCH(统调负荷!$C1621,检修、备用和必开!$A:$A,0))</f>
        <v>5782.46</v>
      </c>
      <c r="Z1621" s="26">
        <f>INDEX(检修、备用和必开!F:F,MATCH(统调负荷!$C1621,检修、备用和必开!$A:$A,0))</f>
        <v>320</v>
      </c>
      <c r="AA1621" s="26">
        <f t="shared" si="359"/>
        <v>67429.6</v>
      </c>
      <c r="AB1621" s="26">
        <v>388.58</v>
      </c>
      <c r="AC1621" s="26">
        <v>395.11</v>
      </c>
      <c r="AD1621" s="76">
        <f t="shared" si="360"/>
        <v>45674.8645833333</v>
      </c>
      <c r="AE1621" s="27">
        <f t="shared" si="361"/>
        <v>1726.2</v>
      </c>
      <c r="AF1621" s="27">
        <f t="shared" si="362"/>
        <v>-1533.15</v>
      </c>
      <c r="AG1621" s="27">
        <f t="shared" si="363"/>
        <v>1480.4</v>
      </c>
      <c r="AH1621" s="27">
        <f t="shared" si="364"/>
        <v>1441.2</v>
      </c>
      <c r="AI1621" s="27">
        <f t="shared" si="365"/>
        <v>411.46</v>
      </c>
      <c r="AJ1621" s="27">
        <f t="shared" si="366"/>
        <v>-73.7099999999998</v>
      </c>
      <c r="AK1621" s="26">
        <f>INDEX(检修、备用和必开!I:I,MATCH(统调负荷!$C1621,检修、备用和必开!$A:$A,0))</f>
        <v>6126.0153034301</v>
      </c>
    </row>
    <row r="1622" ht="13.8" spans="1:37">
      <c r="A1622" s="26">
        <f t="shared" si="354"/>
        <v>5</v>
      </c>
      <c r="B1622" s="26">
        <f t="shared" si="355"/>
        <v>21</v>
      </c>
      <c r="C1622" t="s">
        <v>38</v>
      </c>
      <c r="D1622" s="75">
        <v>0.875</v>
      </c>
      <c r="E1622" s="26">
        <v>96355</v>
      </c>
      <c r="F1622" s="26">
        <v>50915.69</v>
      </c>
      <c r="G1622" s="26">
        <v>16192</v>
      </c>
      <c r="H1622" s="26">
        <v>24825.4</v>
      </c>
      <c r="I1622" s="26">
        <v>5829</v>
      </c>
      <c r="J1622" s="26">
        <v>-1407.09</v>
      </c>
      <c r="K1622" s="26">
        <f t="shared" si="353"/>
        <v>45133.23</v>
      </c>
      <c r="L1622" s="27">
        <f t="shared" si="356"/>
        <v>1.49401228318913</v>
      </c>
      <c r="M1622" s="75">
        <v>0.875</v>
      </c>
      <c r="N1622" s="26">
        <v>98412.7</v>
      </c>
      <c r="O1622" s="26">
        <v>50041.04</v>
      </c>
      <c r="P1622" s="26">
        <v>17675.3</v>
      </c>
      <c r="Q1622" s="26">
        <v>25945.5</v>
      </c>
      <c r="R1622" s="26">
        <v>6211.44</v>
      </c>
      <c r="S1622" s="26">
        <v>-1460.58</v>
      </c>
      <c r="T1622" s="26">
        <f t="shared" si="357"/>
        <v>44258.58</v>
      </c>
      <c r="U1622" s="27">
        <f t="shared" si="358"/>
        <v>1.25570545813316</v>
      </c>
      <c r="V1622" s="26">
        <f>INDEX(检修、备用和必开!B:B,MATCH(统调负荷!$C1622,检修、备用和必开!$A:$A,0))</f>
        <v>26742.8</v>
      </c>
      <c r="W1622" s="26">
        <f>INDEX(检修、备用和必开!C:C,MATCH(统调负荷!$C1622,检修、备用和必开!$A:$A,0))</f>
        <v>0</v>
      </c>
      <c r="X1622" s="26">
        <f>INDEX(检修、备用和必开!D:D,MATCH(统调负荷!$C1622,检修、备用和必开!$A:$A,0))</f>
        <v>9440</v>
      </c>
      <c r="Y1622" s="26">
        <f>INDEX(检修、备用和必开!E:E,MATCH(统调负荷!$C1622,检修、备用和必开!$A:$A,0))</f>
        <v>5782.46</v>
      </c>
      <c r="Z1622" s="26">
        <f>INDEX(检修、备用和必开!F:F,MATCH(统调负荷!$C1622,检修、备用和必开!$A:$A,0))</f>
        <v>320</v>
      </c>
      <c r="AA1622" s="26">
        <f t="shared" si="359"/>
        <v>67429.6</v>
      </c>
      <c r="AB1622" s="26">
        <v>378.65</v>
      </c>
      <c r="AC1622" s="26">
        <v>389.62</v>
      </c>
      <c r="AD1622" s="76">
        <f t="shared" si="360"/>
        <v>45674.875</v>
      </c>
      <c r="AE1622" s="27">
        <f t="shared" si="361"/>
        <v>2057.7</v>
      </c>
      <c r="AF1622" s="27">
        <f t="shared" si="362"/>
        <v>-874.650000000001</v>
      </c>
      <c r="AG1622" s="27">
        <f t="shared" si="363"/>
        <v>1483.3</v>
      </c>
      <c r="AH1622" s="27">
        <f t="shared" si="364"/>
        <v>1120.1</v>
      </c>
      <c r="AI1622" s="27">
        <f t="shared" si="365"/>
        <v>382.44</v>
      </c>
      <c r="AJ1622" s="27">
        <f t="shared" si="366"/>
        <v>-53.49</v>
      </c>
      <c r="AK1622" s="26">
        <f>INDEX(检修、备用和必开!I:I,MATCH(统调负荷!$C1622,检修、备用和必开!$A:$A,0))</f>
        <v>6126.0153034301</v>
      </c>
    </row>
    <row r="1623" ht="13.8" spans="1:37">
      <c r="A1623" s="26">
        <f t="shared" si="354"/>
        <v>5</v>
      </c>
      <c r="B1623" s="26">
        <f t="shared" si="355"/>
        <v>21</v>
      </c>
      <c r="C1623" t="s">
        <v>38</v>
      </c>
      <c r="D1623" s="75">
        <v>0.885416666666667</v>
      </c>
      <c r="E1623" s="26">
        <v>95760</v>
      </c>
      <c r="F1623" s="26">
        <v>51452.19</v>
      </c>
      <c r="G1623" s="26">
        <v>15381</v>
      </c>
      <c r="H1623" s="26">
        <v>24516.5</v>
      </c>
      <c r="I1623" s="26">
        <v>5817</v>
      </c>
      <c r="J1623" s="26">
        <v>-1406.69</v>
      </c>
      <c r="K1623" s="26">
        <f t="shared" si="353"/>
        <v>45669.73</v>
      </c>
      <c r="L1623" s="27">
        <f t="shared" si="356"/>
        <v>1.47646154247025</v>
      </c>
      <c r="M1623" s="75">
        <v>0.885416666666667</v>
      </c>
      <c r="N1623" s="26">
        <v>97868.9</v>
      </c>
      <c r="O1623" s="26">
        <v>49928.54</v>
      </c>
      <c r="P1623" s="26">
        <v>17028.3</v>
      </c>
      <c r="Q1623" s="26">
        <v>26059.1</v>
      </c>
      <c r="R1623" s="26">
        <v>6268.17</v>
      </c>
      <c r="S1623" s="26">
        <v>-1415.21</v>
      </c>
      <c r="T1623" s="26">
        <f t="shared" si="357"/>
        <v>44146.08</v>
      </c>
      <c r="U1623" s="27">
        <f t="shared" si="358"/>
        <v>1.25834171859558</v>
      </c>
      <c r="V1623" s="26">
        <f>INDEX(检修、备用和必开!B:B,MATCH(统调负荷!$C1623,检修、备用和必开!$A:$A,0))</f>
        <v>26742.8</v>
      </c>
      <c r="W1623" s="26">
        <f>INDEX(检修、备用和必开!C:C,MATCH(统调负荷!$C1623,检修、备用和必开!$A:$A,0))</f>
        <v>0</v>
      </c>
      <c r="X1623" s="26">
        <f>INDEX(检修、备用和必开!D:D,MATCH(统调负荷!$C1623,检修、备用和必开!$A:$A,0))</f>
        <v>9440</v>
      </c>
      <c r="Y1623" s="26">
        <f>INDEX(检修、备用和必开!E:E,MATCH(统调负荷!$C1623,检修、备用和必开!$A:$A,0))</f>
        <v>5782.46</v>
      </c>
      <c r="Z1623" s="26">
        <f>INDEX(检修、备用和必开!F:F,MATCH(统调负荷!$C1623,检修、备用和必开!$A:$A,0))</f>
        <v>320</v>
      </c>
      <c r="AA1623" s="26">
        <f t="shared" si="359"/>
        <v>67429.6</v>
      </c>
      <c r="AB1623" s="26">
        <v>378.82</v>
      </c>
      <c r="AC1623" s="26">
        <v>377.99</v>
      </c>
      <c r="AD1623" s="76">
        <f t="shared" si="360"/>
        <v>45674.8854166667</v>
      </c>
      <c r="AE1623" s="27">
        <f t="shared" si="361"/>
        <v>2108.89999999999</v>
      </c>
      <c r="AF1623" s="27">
        <f t="shared" si="362"/>
        <v>-1523.65</v>
      </c>
      <c r="AG1623" s="27">
        <f t="shared" si="363"/>
        <v>1647.3</v>
      </c>
      <c r="AH1623" s="27">
        <f t="shared" si="364"/>
        <v>1542.6</v>
      </c>
      <c r="AI1623" s="27">
        <f t="shared" si="365"/>
        <v>451.17</v>
      </c>
      <c r="AJ1623" s="27">
        <f t="shared" si="366"/>
        <v>-8.51999999999998</v>
      </c>
      <c r="AK1623" s="26">
        <f>INDEX(检修、备用和必开!I:I,MATCH(统调负荷!$C1623,检修、备用和必开!$A:$A,0))</f>
        <v>6126.0153034301</v>
      </c>
    </row>
    <row r="1624" ht="13.8" spans="1:37">
      <c r="A1624" s="26">
        <f t="shared" si="354"/>
        <v>5</v>
      </c>
      <c r="B1624" s="26">
        <f t="shared" si="355"/>
        <v>21</v>
      </c>
      <c r="C1624" t="s">
        <v>38</v>
      </c>
      <c r="D1624" s="75">
        <v>0.895833333333333</v>
      </c>
      <c r="E1624" s="26">
        <v>94785</v>
      </c>
      <c r="F1624" s="26">
        <v>51317.5</v>
      </c>
      <c r="G1624" s="26">
        <v>14515</v>
      </c>
      <c r="H1624" s="26">
        <v>24561.4</v>
      </c>
      <c r="I1624" s="26">
        <v>5798</v>
      </c>
      <c r="J1624" s="26">
        <v>-1406.9</v>
      </c>
      <c r="K1624" s="26">
        <f t="shared" si="353"/>
        <v>45535.04</v>
      </c>
      <c r="L1624" s="27">
        <f t="shared" si="356"/>
        <v>1.48082882984181</v>
      </c>
      <c r="M1624" s="75">
        <v>0.895833333333333</v>
      </c>
      <c r="N1624" s="26">
        <v>96696</v>
      </c>
      <c r="O1624" s="26">
        <v>49592.56</v>
      </c>
      <c r="P1624" s="26">
        <v>16506.2</v>
      </c>
      <c r="Q1624" s="26">
        <v>25711</v>
      </c>
      <c r="R1624" s="26">
        <v>6259.67</v>
      </c>
      <c r="S1624" s="26">
        <v>-1373.43</v>
      </c>
      <c r="T1624" s="26">
        <f t="shared" si="357"/>
        <v>43810.1</v>
      </c>
      <c r="U1624" s="27">
        <f t="shared" si="358"/>
        <v>1.26628119008227</v>
      </c>
      <c r="V1624" s="26">
        <f>INDEX(检修、备用和必开!B:B,MATCH(统调负荷!$C1624,检修、备用和必开!$A:$A,0))</f>
        <v>26742.8</v>
      </c>
      <c r="W1624" s="26">
        <f>INDEX(检修、备用和必开!C:C,MATCH(统调负荷!$C1624,检修、备用和必开!$A:$A,0))</f>
        <v>0</v>
      </c>
      <c r="X1624" s="26">
        <f>INDEX(检修、备用和必开!D:D,MATCH(统调负荷!$C1624,检修、备用和必开!$A:$A,0))</f>
        <v>9440</v>
      </c>
      <c r="Y1624" s="26">
        <f>INDEX(检修、备用和必开!E:E,MATCH(统调负荷!$C1624,检修、备用和必开!$A:$A,0))</f>
        <v>5782.46</v>
      </c>
      <c r="Z1624" s="26">
        <f>INDEX(检修、备用和必开!F:F,MATCH(统调负荷!$C1624,检修、备用和必开!$A:$A,0))</f>
        <v>320</v>
      </c>
      <c r="AA1624" s="26">
        <f t="shared" si="359"/>
        <v>67429.6</v>
      </c>
      <c r="AB1624" s="26">
        <v>383.76</v>
      </c>
      <c r="AC1624" s="26">
        <v>378.78</v>
      </c>
      <c r="AD1624" s="76">
        <f t="shared" si="360"/>
        <v>45674.8958333333</v>
      </c>
      <c r="AE1624" s="27">
        <f t="shared" si="361"/>
        <v>1911</v>
      </c>
      <c r="AF1624" s="27">
        <f t="shared" si="362"/>
        <v>-1724.94</v>
      </c>
      <c r="AG1624" s="27">
        <f t="shared" si="363"/>
        <v>1991.2</v>
      </c>
      <c r="AH1624" s="27">
        <f t="shared" si="364"/>
        <v>1149.6</v>
      </c>
      <c r="AI1624" s="27">
        <f t="shared" si="365"/>
        <v>461.67</v>
      </c>
      <c r="AJ1624" s="27">
        <f t="shared" si="366"/>
        <v>33.47</v>
      </c>
      <c r="AK1624" s="26">
        <f>INDEX(检修、备用和必开!I:I,MATCH(统调负荷!$C1624,检修、备用和必开!$A:$A,0))</f>
        <v>6126.0153034301</v>
      </c>
    </row>
    <row r="1625" ht="13.8" spans="1:37">
      <c r="A1625" s="26">
        <f t="shared" si="354"/>
        <v>5</v>
      </c>
      <c r="B1625" s="26">
        <f t="shared" si="355"/>
        <v>21</v>
      </c>
      <c r="C1625" t="s">
        <v>38</v>
      </c>
      <c r="D1625" s="75">
        <v>0.90625</v>
      </c>
      <c r="E1625" s="26">
        <v>93300</v>
      </c>
      <c r="F1625" s="26">
        <v>50593.89</v>
      </c>
      <c r="G1625" s="26">
        <v>14040</v>
      </c>
      <c r="H1625" s="26">
        <v>24269.2</v>
      </c>
      <c r="I1625" s="26">
        <v>5804</v>
      </c>
      <c r="J1625" s="26">
        <v>-1407.09</v>
      </c>
      <c r="K1625" s="26">
        <f t="shared" si="353"/>
        <v>44811.43</v>
      </c>
      <c r="L1625" s="27">
        <f t="shared" si="356"/>
        <v>1.50474108949435</v>
      </c>
      <c r="M1625" s="75">
        <v>0.90625</v>
      </c>
      <c r="N1625" s="26">
        <v>95308.5</v>
      </c>
      <c r="O1625" s="26">
        <v>48983.57</v>
      </c>
      <c r="P1625" s="26">
        <v>15843.6</v>
      </c>
      <c r="Q1625" s="26">
        <v>25639.6</v>
      </c>
      <c r="R1625" s="26">
        <v>6278.35</v>
      </c>
      <c r="S1625" s="26">
        <v>-1436.62</v>
      </c>
      <c r="T1625" s="26">
        <f t="shared" si="357"/>
        <v>43201.11</v>
      </c>
      <c r="U1625" s="27">
        <f t="shared" si="358"/>
        <v>1.28093043630729</v>
      </c>
      <c r="V1625" s="26">
        <f>INDEX(检修、备用和必开!B:B,MATCH(统调负荷!$C1625,检修、备用和必开!$A:$A,0))</f>
        <v>26742.8</v>
      </c>
      <c r="W1625" s="26">
        <f>INDEX(检修、备用和必开!C:C,MATCH(统调负荷!$C1625,检修、备用和必开!$A:$A,0))</f>
        <v>0</v>
      </c>
      <c r="X1625" s="26">
        <f>INDEX(检修、备用和必开!D:D,MATCH(统调负荷!$C1625,检修、备用和必开!$A:$A,0))</f>
        <v>9440</v>
      </c>
      <c r="Y1625" s="26">
        <f>INDEX(检修、备用和必开!E:E,MATCH(统调负荷!$C1625,检修、备用和必开!$A:$A,0))</f>
        <v>5782.46</v>
      </c>
      <c r="Z1625" s="26">
        <f>INDEX(检修、备用和必开!F:F,MATCH(统调负荷!$C1625,检修、备用和必开!$A:$A,0))</f>
        <v>320</v>
      </c>
      <c r="AA1625" s="26">
        <f t="shared" si="359"/>
        <v>67429.6</v>
      </c>
      <c r="AB1625" s="26">
        <v>378.82</v>
      </c>
      <c r="AC1625" s="26">
        <v>368.93</v>
      </c>
      <c r="AD1625" s="76">
        <f t="shared" si="360"/>
        <v>45674.90625</v>
      </c>
      <c r="AE1625" s="27">
        <f t="shared" si="361"/>
        <v>2008.5</v>
      </c>
      <c r="AF1625" s="27">
        <f t="shared" si="362"/>
        <v>-1610.32</v>
      </c>
      <c r="AG1625" s="27">
        <f t="shared" si="363"/>
        <v>1803.6</v>
      </c>
      <c r="AH1625" s="27">
        <f t="shared" si="364"/>
        <v>1370.4</v>
      </c>
      <c r="AI1625" s="27">
        <f t="shared" si="365"/>
        <v>474.35</v>
      </c>
      <c r="AJ1625" s="27">
        <f t="shared" si="366"/>
        <v>-29.53</v>
      </c>
      <c r="AK1625" s="26">
        <f>INDEX(检修、备用和必开!I:I,MATCH(统调负荷!$C1625,检修、备用和必开!$A:$A,0))</f>
        <v>6126.0153034301</v>
      </c>
    </row>
    <row r="1626" ht="13.8" spans="1:37">
      <c r="A1626" s="26">
        <f t="shared" si="354"/>
        <v>5</v>
      </c>
      <c r="B1626" s="26">
        <f t="shared" si="355"/>
        <v>22</v>
      </c>
      <c r="C1626" t="s">
        <v>38</v>
      </c>
      <c r="D1626" s="75">
        <v>0.916666666666667</v>
      </c>
      <c r="E1626" s="26">
        <v>92020</v>
      </c>
      <c r="F1626" s="26">
        <v>50647.69</v>
      </c>
      <c r="G1626" s="26">
        <v>14157</v>
      </c>
      <c r="H1626" s="26">
        <v>22844.2</v>
      </c>
      <c r="I1626" s="26">
        <v>5778</v>
      </c>
      <c r="J1626" s="26">
        <v>-1406.89</v>
      </c>
      <c r="K1626" s="26">
        <f t="shared" si="353"/>
        <v>44865.23</v>
      </c>
      <c r="L1626" s="27">
        <f t="shared" si="356"/>
        <v>1.50293668393096</v>
      </c>
      <c r="M1626" s="75">
        <v>0.916666666666667</v>
      </c>
      <c r="N1626" s="26">
        <v>93685.5</v>
      </c>
      <c r="O1626" s="26">
        <v>48671.63</v>
      </c>
      <c r="P1626" s="26">
        <v>15948.4</v>
      </c>
      <c r="Q1626" s="26">
        <v>24193</v>
      </c>
      <c r="R1626" s="26">
        <v>6226.48</v>
      </c>
      <c r="S1626" s="26">
        <v>-1354.01</v>
      </c>
      <c r="T1626" s="26">
        <f t="shared" si="357"/>
        <v>42889.17</v>
      </c>
      <c r="U1626" s="27">
        <f t="shared" si="358"/>
        <v>1.28856620504396</v>
      </c>
      <c r="V1626" s="26">
        <f>INDEX(检修、备用和必开!B:B,MATCH(统调负荷!$C1626,检修、备用和必开!$A:$A,0))</f>
        <v>26742.8</v>
      </c>
      <c r="W1626" s="26">
        <f>INDEX(检修、备用和必开!C:C,MATCH(统调负荷!$C1626,检修、备用和必开!$A:$A,0))</f>
        <v>0</v>
      </c>
      <c r="X1626" s="26">
        <f>INDEX(检修、备用和必开!D:D,MATCH(统调负荷!$C1626,检修、备用和必开!$A:$A,0))</f>
        <v>9440</v>
      </c>
      <c r="Y1626" s="26">
        <f>INDEX(检修、备用和必开!E:E,MATCH(统调负荷!$C1626,检修、备用和必开!$A:$A,0))</f>
        <v>5782.46</v>
      </c>
      <c r="Z1626" s="26">
        <f>INDEX(检修、备用和必开!F:F,MATCH(统调负荷!$C1626,检修、备用和必开!$A:$A,0))</f>
        <v>320</v>
      </c>
      <c r="AA1626" s="26">
        <f t="shared" si="359"/>
        <v>67429.6</v>
      </c>
      <c r="AB1626" s="26">
        <v>396.64</v>
      </c>
      <c r="AC1626" s="26">
        <v>377.81</v>
      </c>
      <c r="AD1626" s="76">
        <f t="shared" si="360"/>
        <v>45674.9166666667</v>
      </c>
      <c r="AE1626" s="27">
        <f t="shared" si="361"/>
        <v>1665.5</v>
      </c>
      <c r="AF1626" s="27">
        <f t="shared" si="362"/>
        <v>-1976.06</v>
      </c>
      <c r="AG1626" s="27">
        <f t="shared" si="363"/>
        <v>1791.4</v>
      </c>
      <c r="AH1626" s="27">
        <f t="shared" si="364"/>
        <v>1348.8</v>
      </c>
      <c r="AI1626" s="27">
        <f t="shared" si="365"/>
        <v>448.48</v>
      </c>
      <c r="AJ1626" s="27">
        <f t="shared" si="366"/>
        <v>52.8800000000001</v>
      </c>
      <c r="AK1626" s="26">
        <f>INDEX(检修、备用和必开!I:I,MATCH(统调负荷!$C1626,检修、备用和必开!$A:$A,0))</f>
        <v>6126.0153034301</v>
      </c>
    </row>
    <row r="1627" ht="13.8" spans="1:37">
      <c r="A1627" s="26">
        <f t="shared" si="354"/>
        <v>5</v>
      </c>
      <c r="B1627" s="26">
        <f t="shared" si="355"/>
        <v>22</v>
      </c>
      <c r="C1627" t="s">
        <v>38</v>
      </c>
      <c r="D1627" s="75">
        <v>0.927083333333333</v>
      </c>
      <c r="E1627" s="26">
        <v>89615</v>
      </c>
      <c r="F1627" s="26">
        <v>49758.79</v>
      </c>
      <c r="G1627" s="26">
        <v>12928</v>
      </c>
      <c r="H1627" s="26">
        <v>22561.1</v>
      </c>
      <c r="I1627" s="26">
        <v>5774</v>
      </c>
      <c r="J1627" s="26">
        <v>-1406.89</v>
      </c>
      <c r="K1627" s="26">
        <f t="shared" si="353"/>
        <v>43976.33</v>
      </c>
      <c r="L1627" s="27">
        <f t="shared" si="356"/>
        <v>1.53331576327538</v>
      </c>
      <c r="M1627" s="75">
        <v>0.927083333333333</v>
      </c>
      <c r="N1627" s="26">
        <v>91947.4</v>
      </c>
      <c r="O1627" s="26">
        <v>48021.16</v>
      </c>
      <c r="P1627" s="26">
        <v>14693</v>
      </c>
      <c r="Q1627" s="26">
        <v>24449</v>
      </c>
      <c r="R1627" s="26">
        <v>6160.23</v>
      </c>
      <c r="S1627" s="26">
        <v>-1375.99</v>
      </c>
      <c r="T1627" s="26">
        <f t="shared" si="357"/>
        <v>42238.7</v>
      </c>
      <c r="U1627" s="27">
        <f t="shared" si="358"/>
        <v>1.30478514358914</v>
      </c>
      <c r="V1627" s="26">
        <f>INDEX(检修、备用和必开!B:B,MATCH(统调负荷!$C1627,检修、备用和必开!$A:$A,0))</f>
        <v>26742.8</v>
      </c>
      <c r="W1627" s="26">
        <f>INDEX(检修、备用和必开!C:C,MATCH(统调负荷!$C1627,检修、备用和必开!$A:$A,0))</f>
        <v>0</v>
      </c>
      <c r="X1627" s="26">
        <f>INDEX(检修、备用和必开!D:D,MATCH(统调负荷!$C1627,检修、备用和必开!$A:$A,0))</f>
        <v>9440</v>
      </c>
      <c r="Y1627" s="26">
        <f>INDEX(检修、备用和必开!E:E,MATCH(统调负荷!$C1627,检修、备用和必开!$A:$A,0))</f>
        <v>5782.46</v>
      </c>
      <c r="Z1627" s="26">
        <f>INDEX(检修、备用和必开!F:F,MATCH(统调负荷!$C1627,检修、备用和必开!$A:$A,0))</f>
        <v>320</v>
      </c>
      <c r="AA1627" s="26">
        <f t="shared" si="359"/>
        <v>67429.6</v>
      </c>
      <c r="AB1627" s="26">
        <v>375.66</v>
      </c>
      <c r="AC1627" s="26">
        <v>368.95</v>
      </c>
      <c r="AD1627" s="76">
        <f t="shared" si="360"/>
        <v>45674.9270833333</v>
      </c>
      <c r="AE1627" s="27">
        <f t="shared" si="361"/>
        <v>2332.39999999999</v>
      </c>
      <c r="AF1627" s="27">
        <f t="shared" si="362"/>
        <v>-1737.63</v>
      </c>
      <c r="AG1627" s="27">
        <f t="shared" si="363"/>
        <v>1765</v>
      </c>
      <c r="AH1627" s="27">
        <f t="shared" si="364"/>
        <v>1887.9</v>
      </c>
      <c r="AI1627" s="27">
        <f t="shared" si="365"/>
        <v>386.23</v>
      </c>
      <c r="AJ1627" s="27">
        <f t="shared" si="366"/>
        <v>30.9000000000001</v>
      </c>
      <c r="AK1627" s="26">
        <f>INDEX(检修、备用和必开!I:I,MATCH(统调负荷!$C1627,检修、备用和必开!$A:$A,0))</f>
        <v>6126.0153034301</v>
      </c>
    </row>
    <row r="1628" ht="13.8" spans="1:37">
      <c r="A1628" s="26">
        <f t="shared" si="354"/>
        <v>5</v>
      </c>
      <c r="B1628" s="26">
        <f t="shared" si="355"/>
        <v>22</v>
      </c>
      <c r="C1628" t="s">
        <v>38</v>
      </c>
      <c r="D1628" s="75">
        <v>0.9375</v>
      </c>
      <c r="E1628" s="26">
        <v>87910</v>
      </c>
      <c r="F1628" s="26">
        <v>49478.89</v>
      </c>
      <c r="G1628" s="26">
        <v>12838</v>
      </c>
      <c r="H1628" s="26">
        <v>21249.2</v>
      </c>
      <c r="I1628" s="26">
        <v>5751</v>
      </c>
      <c r="J1628" s="26">
        <v>-1407.09</v>
      </c>
      <c r="K1628" s="26">
        <f t="shared" si="353"/>
        <v>43696.43</v>
      </c>
      <c r="L1628" s="27">
        <f t="shared" si="356"/>
        <v>1.54313750574132</v>
      </c>
      <c r="M1628" s="75">
        <v>0.9375</v>
      </c>
      <c r="N1628" s="26">
        <v>90258.1</v>
      </c>
      <c r="O1628" s="26">
        <v>47686.4</v>
      </c>
      <c r="P1628" s="26">
        <v>14598.7</v>
      </c>
      <c r="Q1628" s="26">
        <v>23328.4</v>
      </c>
      <c r="R1628" s="26">
        <v>6001.01</v>
      </c>
      <c r="S1628" s="26">
        <v>-1356.41</v>
      </c>
      <c r="T1628" s="26">
        <f t="shared" si="357"/>
        <v>41903.94</v>
      </c>
      <c r="U1628" s="27">
        <f t="shared" si="358"/>
        <v>1.31329227947836</v>
      </c>
      <c r="V1628" s="26">
        <f>INDEX(检修、备用和必开!B:B,MATCH(统调负荷!$C1628,检修、备用和必开!$A:$A,0))</f>
        <v>26742.8</v>
      </c>
      <c r="W1628" s="26">
        <f>INDEX(检修、备用和必开!C:C,MATCH(统调负荷!$C1628,检修、备用和必开!$A:$A,0))</f>
        <v>0</v>
      </c>
      <c r="X1628" s="26">
        <f>INDEX(检修、备用和必开!D:D,MATCH(统调负荷!$C1628,检修、备用和必开!$A:$A,0))</f>
        <v>9440</v>
      </c>
      <c r="Y1628" s="26">
        <f>INDEX(检修、备用和必开!E:E,MATCH(统调负荷!$C1628,检修、备用和必开!$A:$A,0))</f>
        <v>5782.46</v>
      </c>
      <c r="Z1628" s="26">
        <f>INDEX(检修、备用和必开!F:F,MATCH(统调负荷!$C1628,检修、备用和必开!$A:$A,0))</f>
        <v>320</v>
      </c>
      <c r="AA1628" s="26">
        <f t="shared" si="359"/>
        <v>67429.6</v>
      </c>
      <c r="AB1628" s="26">
        <v>371.04</v>
      </c>
      <c r="AC1628" s="26">
        <v>369.08</v>
      </c>
      <c r="AD1628" s="76">
        <f t="shared" si="360"/>
        <v>45674.9375</v>
      </c>
      <c r="AE1628" s="27">
        <f t="shared" si="361"/>
        <v>2348.10000000001</v>
      </c>
      <c r="AF1628" s="27">
        <f t="shared" si="362"/>
        <v>-1792.49</v>
      </c>
      <c r="AG1628" s="27">
        <f t="shared" si="363"/>
        <v>1760.7</v>
      </c>
      <c r="AH1628" s="27">
        <f t="shared" si="364"/>
        <v>2079.2</v>
      </c>
      <c r="AI1628" s="27">
        <f t="shared" si="365"/>
        <v>250.01</v>
      </c>
      <c r="AJ1628" s="27">
        <f t="shared" si="366"/>
        <v>50.6799999999998</v>
      </c>
      <c r="AK1628" s="26">
        <f>INDEX(检修、备用和必开!I:I,MATCH(统调负荷!$C1628,检修、备用和必开!$A:$A,0))</f>
        <v>6126.0153034301</v>
      </c>
    </row>
    <row r="1629" ht="13.8" spans="1:37">
      <c r="A1629" s="26">
        <f t="shared" si="354"/>
        <v>5</v>
      </c>
      <c r="B1629" s="26">
        <f t="shared" si="355"/>
        <v>22</v>
      </c>
      <c r="C1629" t="s">
        <v>38</v>
      </c>
      <c r="D1629" s="75">
        <v>0.947916666666667</v>
      </c>
      <c r="E1629" s="26">
        <v>85665</v>
      </c>
      <c r="F1629" s="26">
        <v>47467.49</v>
      </c>
      <c r="G1629" s="26">
        <v>12919</v>
      </c>
      <c r="H1629" s="26">
        <v>20957.6</v>
      </c>
      <c r="I1629" s="26">
        <v>5728</v>
      </c>
      <c r="J1629" s="26">
        <v>-1407.09</v>
      </c>
      <c r="K1629" s="26">
        <f t="shared" si="353"/>
        <v>41685.03</v>
      </c>
      <c r="L1629" s="27">
        <f t="shared" si="356"/>
        <v>1.61759749243313</v>
      </c>
      <c r="M1629" s="75">
        <v>0.947916666666667</v>
      </c>
      <c r="N1629" s="26">
        <v>87952.5</v>
      </c>
      <c r="O1629" s="26">
        <v>45955.44</v>
      </c>
      <c r="P1629" s="26">
        <v>14488.5</v>
      </c>
      <c r="Q1629" s="26">
        <v>22982.4</v>
      </c>
      <c r="R1629" s="26">
        <v>5944.68</v>
      </c>
      <c r="S1629" s="26">
        <v>-1418.52</v>
      </c>
      <c r="T1629" s="26">
        <f t="shared" si="357"/>
        <v>40172.98</v>
      </c>
      <c r="U1629" s="27">
        <f t="shared" si="358"/>
        <v>1.35911207107495</v>
      </c>
      <c r="V1629" s="26">
        <f>INDEX(检修、备用和必开!B:B,MATCH(统调负荷!$C1629,检修、备用和必开!$A:$A,0))</f>
        <v>26742.8</v>
      </c>
      <c r="W1629" s="26">
        <f>INDEX(检修、备用和必开!C:C,MATCH(统调负荷!$C1629,检修、备用和必开!$A:$A,0))</f>
        <v>0</v>
      </c>
      <c r="X1629" s="26">
        <f>INDEX(检修、备用和必开!D:D,MATCH(统调负荷!$C1629,检修、备用和必开!$A:$A,0))</f>
        <v>9440</v>
      </c>
      <c r="Y1629" s="26">
        <f>INDEX(检修、备用和必开!E:E,MATCH(统调负荷!$C1629,检修、备用和必开!$A:$A,0))</f>
        <v>5782.46</v>
      </c>
      <c r="Z1629" s="26">
        <f>INDEX(检修、备用和必开!F:F,MATCH(统调负荷!$C1629,检修、备用和必开!$A:$A,0))</f>
        <v>320</v>
      </c>
      <c r="AA1629" s="26">
        <f t="shared" si="359"/>
        <v>67429.6</v>
      </c>
      <c r="AB1629" s="26">
        <v>358.94</v>
      </c>
      <c r="AC1629" s="26">
        <v>352.27</v>
      </c>
      <c r="AD1629" s="76">
        <f t="shared" si="360"/>
        <v>45674.9479166667</v>
      </c>
      <c r="AE1629" s="27">
        <f t="shared" si="361"/>
        <v>2287.5</v>
      </c>
      <c r="AF1629" s="27">
        <f t="shared" si="362"/>
        <v>-1512.05</v>
      </c>
      <c r="AG1629" s="27">
        <f t="shared" si="363"/>
        <v>1569.5</v>
      </c>
      <c r="AH1629" s="27">
        <f t="shared" si="364"/>
        <v>2024.8</v>
      </c>
      <c r="AI1629" s="27">
        <f t="shared" si="365"/>
        <v>216.68</v>
      </c>
      <c r="AJ1629" s="27">
        <f t="shared" si="366"/>
        <v>-11.4300000000001</v>
      </c>
      <c r="AK1629" s="26">
        <f>INDEX(检修、备用和必开!I:I,MATCH(统调负荷!$C1629,检修、备用和必开!$A:$A,0))</f>
        <v>6126.0153034301</v>
      </c>
    </row>
    <row r="1630" ht="13.8" spans="1:37">
      <c r="A1630" s="26">
        <f t="shared" si="354"/>
        <v>5</v>
      </c>
      <c r="B1630" s="26">
        <f t="shared" si="355"/>
        <v>23</v>
      </c>
      <c r="C1630" t="s">
        <v>38</v>
      </c>
      <c r="D1630" s="75">
        <v>0.958333333333333</v>
      </c>
      <c r="E1630" s="26">
        <v>83175</v>
      </c>
      <c r="F1630" s="26">
        <v>44810.39</v>
      </c>
      <c r="G1630" s="26">
        <v>13178</v>
      </c>
      <c r="H1630" s="26">
        <v>21010.5</v>
      </c>
      <c r="I1630" s="26">
        <v>5583</v>
      </c>
      <c r="J1630" s="26">
        <v>-1406.89</v>
      </c>
      <c r="K1630" s="26">
        <f t="shared" si="353"/>
        <v>39027.93</v>
      </c>
      <c r="L1630" s="27">
        <f t="shared" si="356"/>
        <v>1.72772678438236</v>
      </c>
      <c r="M1630" s="75">
        <v>0.958333333333333</v>
      </c>
      <c r="N1630" s="26">
        <v>85582.7</v>
      </c>
      <c r="O1630" s="26">
        <v>43788.98</v>
      </c>
      <c r="P1630" s="26">
        <v>14826.5</v>
      </c>
      <c r="Q1630" s="26">
        <v>22648.2</v>
      </c>
      <c r="R1630" s="26">
        <v>5801.7</v>
      </c>
      <c r="S1630" s="26">
        <v>-1482.68</v>
      </c>
      <c r="T1630" s="26">
        <f t="shared" si="357"/>
        <v>38006.52</v>
      </c>
      <c r="U1630" s="27">
        <f t="shared" si="358"/>
        <v>1.42117061483118</v>
      </c>
      <c r="V1630" s="26">
        <f>INDEX(检修、备用和必开!B:B,MATCH(统调负荷!$C1630,检修、备用和必开!$A:$A,0))</f>
        <v>26742.8</v>
      </c>
      <c r="W1630" s="26">
        <f>INDEX(检修、备用和必开!C:C,MATCH(统调负荷!$C1630,检修、备用和必开!$A:$A,0))</f>
        <v>0</v>
      </c>
      <c r="X1630" s="26">
        <f>INDEX(检修、备用和必开!D:D,MATCH(统调负荷!$C1630,检修、备用和必开!$A:$A,0))</f>
        <v>9440</v>
      </c>
      <c r="Y1630" s="26">
        <f>INDEX(检修、备用和必开!E:E,MATCH(统调负荷!$C1630,检修、备用和必开!$A:$A,0))</f>
        <v>5782.46</v>
      </c>
      <c r="Z1630" s="26">
        <f>INDEX(检修、备用和必开!F:F,MATCH(统调负荷!$C1630,检修、备用和必开!$A:$A,0))</f>
        <v>320</v>
      </c>
      <c r="AA1630" s="26">
        <f t="shared" si="359"/>
        <v>67429.6</v>
      </c>
      <c r="AB1630" s="26">
        <v>330.59</v>
      </c>
      <c r="AC1630" s="26">
        <v>321.2</v>
      </c>
      <c r="AD1630" s="76">
        <f t="shared" si="360"/>
        <v>45674.9583333333</v>
      </c>
      <c r="AE1630" s="27">
        <f t="shared" si="361"/>
        <v>2407.7</v>
      </c>
      <c r="AF1630" s="27">
        <f t="shared" si="362"/>
        <v>-1021.41</v>
      </c>
      <c r="AG1630" s="27">
        <f t="shared" si="363"/>
        <v>1648.5</v>
      </c>
      <c r="AH1630" s="27">
        <f t="shared" si="364"/>
        <v>1637.7</v>
      </c>
      <c r="AI1630" s="27">
        <f t="shared" si="365"/>
        <v>218.7</v>
      </c>
      <c r="AJ1630" s="27">
        <f t="shared" si="366"/>
        <v>-75.79</v>
      </c>
      <c r="AK1630" s="26">
        <f>INDEX(检修、备用和必开!I:I,MATCH(统调负荷!$C1630,检修、备用和必开!$A:$A,0))</f>
        <v>6126.0153034301</v>
      </c>
    </row>
    <row r="1631" ht="13.8" spans="1:37">
      <c r="A1631" s="26">
        <f t="shared" si="354"/>
        <v>5</v>
      </c>
      <c r="B1631" s="26">
        <f t="shared" si="355"/>
        <v>23</v>
      </c>
      <c r="C1631" t="s">
        <v>38</v>
      </c>
      <c r="D1631" s="75">
        <v>0.96875</v>
      </c>
      <c r="E1631" s="26">
        <v>80610</v>
      </c>
      <c r="F1631" s="26">
        <v>44053.59</v>
      </c>
      <c r="G1631" s="26">
        <v>12819</v>
      </c>
      <c r="H1631" s="26">
        <v>19662.5</v>
      </c>
      <c r="I1631" s="26">
        <v>5482</v>
      </c>
      <c r="J1631" s="26">
        <v>-1407.09</v>
      </c>
      <c r="K1631" s="26">
        <f t="shared" si="353"/>
        <v>38271.13</v>
      </c>
      <c r="L1631" s="27">
        <f t="shared" si="356"/>
        <v>1.76189205806048</v>
      </c>
      <c r="M1631" s="75">
        <v>0.96875</v>
      </c>
      <c r="N1631" s="26">
        <v>83128</v>
      </c>
      <c r="O1631" s="26">
        <v>43319.41</v>
      </c>
      <c r="P1631" s="26">
        <v>14452.6</v>
      </c>
      <c r="Q1631" s="26">
        <v>21161.9</v>
      </c>
      <c r="R1631" s="26">
        <v>5660.54</v>
      </c>
      <c r="S1631" s="26">
        <v>-1466.45</v>
      </c>
      <c r="T1631" s="26">
        <f t="shared" si="357"/>
        <v>37536.95</v>
      </c>
      <c r="U1631" s="27">
        <f t="shared" si="358"/>
        <v>1.4353762856039</v>
      </c>
      <c r="V1631" s="26">
        <f>INDEX(检修、备用和必开!B:B,MATCH(统调负荷!$C1631,检修、备用和必开!$A:$A,0))</f>
        <v>26742.8</v>
      </c>
      <c r="W1631" s="26">
        <f>INDEX(检修、备用和必开!C:C,MATCH(统调负荷!$C1631,检修、备用和必开!$A:$A,0))</f>
        <v>0</v>
      </c>
      <c r="X1631" s="26">
        <f>INDEX(检修、备用和必开!D:D,MATCH(统调负荷!$C1631,检修、备用和必开!$A:$A,0))</f>
        <v>9440</v>
      </c>
      <c r="Y1631" s="26">
        <f>INDEX(检修、备用和必开!E:E,MATCH(统调负荷!$C1631,检修、备用和必开!$A:$A,0))</f>
        <v>5782.46</v>
      </c>
      <c r="Z1631" s="26">
        <f>INDEX(检修、备用和必开!F:F,MATCH(统调负荷!$C1631,检修、备用和必开!$A:$A,0))</f>
        <v>320</v>
      </c>
      <c r="AA1631" s="26">
        <f t="shared" si="359"/>
        <v>67429.6</v>
      </c>
      <c r="AB1631" s="26">
        <v>330.39</v>
      </c>
      <c r="AC1631" s="26">
        <v>324.9</v>
      </c>
      <c r="AD1631" s="76">
        <f t="shared" si="360"/>
        <v>45674.96875</v>
      </c>
      <c r="AE1631" s="27">
        <f t="shared" si="361"/>
        <v>2518</v>
      </c>
      <c r="AF1631" s="27">
        <f t="shared" si="362"/>
        <v>-734.179999999993</v>
      </c>
      <c r="AG1631" s="27">
        <f t="shared" si="363"/>
        <v>1633.6</v>
      </c>
      <c r="AH1631" s="27">
        <f t="shared" si="364"/>
        <v>1499.4</v>
      </c>
      <c r="AI1631" s="27">
        <f t="shared" si="365"/>
        <v>178.54</v>
      </c>
      <c r="AJ1631" s="27">
        <f t="shared" si="366"/>
        <v>-59.3600000000001</v>
      </c>
      <c r="AK1631" s="26">
        <f>INDEX(检修、备用和必开!I:I,MATCH(统调负荷!$C1631,检修、备用和必开!$A:$A,0))</f>
        <v>6126.0153034301</v>
      </c>
    </row>
    <row r="1632" ht="13.8" spans="1:37">
      <c r="A1632" s="26">
        <f t="shared" si="354"/>
        <v>5</v>
      </c>
      <c r="B1632" s="26">
        <f t="shared" si="355"/>
        <v>23</v>
      </c>
      <c r="C1632" t="s">
        <v>38</v>
      </c>
      <c r="D1632" s="75">
        <v>0.979166666666667</v>
      </c>
      <c r="E1632" s="26">
        <v>78310</v>
      </c>
      <c r="F1632" s="26">
        <v>42645.59</v>
      </c>
      <c r="G1632" s="26">
        <v>12880</v>
      </c>
      <c r="H1632" s="26">
        <v>18736.3</v>
      </c>
      <c r="I1632" s="26">
        <v>5455</v>
      </c>
      <c r="J1632" s="26">
        <v>-1406.89</v>
      </c>
      <c r="K1632" s="26">
        <f t="shared" si="353"/>
        <v>36863.13</v>
      </c>
      <c r="L1632" s="27">
        <f t="shared" si="356"/>
        <v>1.82918813459411</v>
      </c>
      <c r="M1632" s="75">
        <v>0.979166666666667</v>
      </c>
      <c r="N1632" s="26">
        <v>80831.4</v>
      </c>
      <c r="O1632" s="26">
        <v>41580.59</v>
      </c>
      <c r="P1632" s="26">
        <v>15002.7</v>
      </c>
      <c r="Q1632" s="26">
        <v>19903.8</v>
      </c>
      <c r="R1632" s="26">
        <v>5687.42</v>
      </c>
      <c r="S1632" s="26">
        <v>-1343.11</v>
      </c>
      <c r="T1632" s="26">
        <f t="shared" si="357"/>
        <v>35798.13</v>
      </c>
      <c r="U1632" s="27">
        <f t="shared" si="358"/>
        <v>1.49054790726319</v>
      </c>
      <c r="V1632" s="26">
        <f>INDEX(检修、备用和必开!B:B,MATCH(统调负荷!$C1632,检修、备用和必开!$A:$A,0))</f>
        <v>26742.8</v>
      </c>
      <c r="W1632" s="26">
        <f>INDEX(检修、备用和必开!C:C,MATCH(统调负荷!$C1632,检修、备用和必开!$A:$A,0))</f>
        <v>0</v>
      </c>
      <c r="X1632" s="26">
        <f>INDEX(检修、备用和必开!D:D,MATCH(统调负荷!$C1632,检修、备用和必开!$A:$A,0))</f>
        <v>9440</v>
      </c>
      <c r="Y1632" s="26">
        <f>INDEX(检修、备用和必开!E:E,MATCH(统调负荷!$C1632,检修、备用和必开!$A:$A,0))</f>
        <v>5782.46</v>
      </c>
      <c r="Z1632" s="26">
        <f>INDEX(检修、备用和必开!F:F,MATCH(统调负荷!$C1632,检修、备用和必开!$A:$A,0))</f>
        <v>320</v>
      </c>
      <c r="AA1632" s="26">
        <f t="shared" si="359"/>
        <v>67429.6</v>
      </c>
      <c r="AB1632" s="26">
        <v>316.29</v>
      </c>
      <c r="AC1632" s="26">
        <v>312.58</v>
      </c>
      <c r="AD1632" s="76">
        <f t="shared" si="360"/>
        <v>45674.9791666667</v>
      </c>
      <c r="AE1632" s="27">
        <f t="shared" si="361"/>
        <v>2521.39999999999</v>
      </c>
      <c r="AF1632" s="27">
        <f t="shared" si="362"/>
        <v>-1065</v>
      </c>
      <c r="AG1632" s="27">
        <f t="shared" si="363"/>
        <v>2122.7</v>
      </c>
      <c r="AH1632" s="27">
        <f t="shared" si="364"/>
        <v>1167.5</v>
      </c>
      <c r="AI1632" s="27">
        <f t="shared" si="365"/>
        <v>232.42</v>
      </c>
      <c r="AJ1632" s="27">
        <f t="shared" si="366"/>
        <v>63.7800000000002</v>
      </c>
      <c r="AK1632" s="26">
        <f>INDEX(检修、备用和必开!I:I,MATCH(统调负荷!$C1632,检修、备用和必开!$A:$A,0))</f>
        <v>6126.0153034301</v>
      </c>
    </row>
    <row r="1633" ht="13.8" spans="1:37">
      <c r="A1633" s="26">
        <f t="shared" si="354"/>
        <v>5</v>
      </c>
      <c r="B1633" s="26">
        <f t="shared" si="355"/>
        <v>23</v>
      </c>
      <c r="C1633" t="s">
        <v>38</v>
      </c>
      <c r="D1633" s="75">
        <v>0.989583333333333</v>
      </c>
      <c r="E1633" s="26">
        <v>76220</v>
      </c>
      <c r="F1633" s="26">
        <v>40745.19</v>
      </c>
      <c r="G1633" s="26">
        <v>12960</v>
      </c>
      <c r="H1633" s="26">
        <v>18424.7</v>
      </c>
      <c r="I1633" s="26">
        <v>5497</v>
      </c>
      <c r="J1633" s="26">
        <v>-1406.89</v>
      </c>
      <c r="K1633" s="26">
        <f t="shared" si="353"/>
        <v>34962.73</v>
      </c>
      <c r="L1633" s="27">
        <f t="shared" si="356"/>
        <v>1.9286136980722</v>
      </c>
      <c r="M1633" s="75">
        <v>0.989583333333333</v>
      </c>
      <c r="N1633" s="26">
        <v>78551.9</v>
      </c>
      <c r="O1633" s="26">
        <v>40176.26</v>
      </c>
      <c r="P1633" s="26">
        <v>14722.2</v>
      </c>
      <c r="Q1633" s="26">
        <v>19432.5</v>
      </c>
      <c r="R1633" s="26">
        <v>5637.32</v>
      </c>
      <c r="S1633" s="26">
        <v>-1416.38</v>
      </c>
      <c r="T1633" s="26">
        <f t="shared" si="357"/>
        <v>34393.8</v>
      </c>
      <c r="U1633" s="27">
        <f t="shared" si="358"/>
        <v>1.53830149336813</v>
      </c>
      <c r="V1633" s="26">
        <f>INDEX(检修、备用和必开!B:B,MATCH(统调负荷!$C1633,检修、备用和必开!$A:$A,0))</f>
        <v>26742.8</v>
      </c>
      <c r="W1633" s="26">
        <f>INDEX(检修、备用和必开!C:C,MATCH(统调负荷!$C1633,检修、备用和必开!$A:$A,0))</f>
        <v>0</v>
      </c>
      <c r="X1633" s="26">
        <f>INDEX(检修、备用和必开!D:D,MATCH(统调负荷!$C1633,检修、备用和必开!$A:$A,0))</f>
        <v>9440</v>
      </c>
      <c r="Y1633" s="26">
        <f>INDEX(检修、备用和必开!E:E,MATCH(统调负荷!$C1633,检修、备用和必开!$A:$A,0))</f>
        <v>5782.46</v>
      </c>
      <c r="Z1633" s="26">
        <f>INDEX(检修、备用和必开!F:F,MATCH(统调负荷!$C1633,检修、备用和必开!$A:$A,0))</f>
        <v>320</v>
      </c>
      <c r="AA1633" s="26">
        <f t="shared" si="359"/>
        <v>67429.6</v>
      </c>
      <c r="AB1633" s="26">
        <v>311.4</v>
      </c>
      <c r="AC1633" s="26">
        <v>310.97</v>
      </c>
      <c r="AD1633" s="76">
        <f t="shared" si="360"/>
        <v>45674.9895833333</v>
      </c>
      <c r="AE1633" s="27">
        <f t="shared" si="361"/>
        <v>2331.89999999999</v>
      </c>
      <c r="AF1633" s="27">
        <f t="shared" si="362"/>
        <v>-568.93</v>
      </c>
      <c r="AG1633" s="27">
        <f t="shared" si="363"/>
        <v>1762.2</v>
      </c>
      <c r="AH1633" s="27">
        <f t="shared" si="364"/>
        <v>1007.8</v>
      </c>
      <c r="AI1633" s="27">
        <f t="shared" si="365"/>
        <v>140.32</v>
      </c>
      <c r="AJ1633" s="27">
        <f t="shared" si="366"/>
        <v>-9.49000000000001</v>
      </c>
      <c r="AK1633" s="26">
        <f>INDEX(检修、备用和必开!I:I,MATCH(统调负荷!$C1633,检修、备用和必开!$A:$A,0))</f>
        <v>6126.0153034301</v>
      </c>
    </row>
    <row r="1634" ht="13.8" spans="1:37">
      <c r="A1634" s="26">
        <f t="shared" si="354"/>
        <v>6</v>
      </c>
      <c r="B1634" s="26">
        <f t="shared" si="355"/>
        <v>0</v>
      </c>
      <c r="C1634" t="s">
        <v>39</v>
      </c>
      <c r="D1634" s="75">
        <v>0</v>
      </c>
      <c r="E1634" s="26">
        <v>77280</v>
      </c>
      <c r="F1634" s="26">
        <v>41635</v>
      </c>
      <c r="G1634" s="26">
        <v>12782</v>
      </c>
      <c r="H1634" s="26">
        <v>18569</v>
      </c>
      <c r="I1634" s="26">
        <v>5479</v>
      </c>
      <c r="J1634" s="26">
        <v>-1185</v>
      </c>
      <c r="K1634" s="26">
        <f t="shared" ref="K1634:K1697" si="367">F1634-Y1634</f>
        <v>38195</v>
      </c>
      <c r="L1634" s="27">
        <f t="shared" si="356"/>
        <v>1.77980363921979</v>
      </c>
      <c r="M1634" s="75">
        <v>0</v>
      </c>
      <c r="N1634" s="26">
        <v>77122.1</v>
      </c>
      <c r="O1634" s="26">
        <v>39229.3</v>
      </c>
      <c r="P1634" s="26">
        <v>14833</v>
      </c>
      <c r="Q1634" s="26">
        <v>18560.8</v>
      </c>
      <c r="R1634" s="26">
        <v>5729.77</v>
      </c>
      <c r="S1634" s="26">
        <v>-1230.77</v>
      </c>
      <c r="T1634" s="26">
        <f t="shared" si="357"/>
        <v>35789.3</v>
      </c>
      <c r="U1634" s="27">
        <f t="shared" si="358"/>
        <v>1.41714805094091</v>
      </c>
      <c r="V1634" s="26">
        <f>INDEX(检修、备用和必开!B:B,MATCH(统调负荷!$C1634,检修、备用和必开!$A:$A,0))</f>
        <v>26192.8</v>
      </c>
      <c r="W1634" s="26">
        <f>INDEX(检修、备用和必开!C:C,MATCH(统调负荷!$C1634,检修、备用和必开!$A:$A,0))</f>
        <v>0</v>
      </c>
      <c r="X1634" s="26">
        <f>INDEX(检修、备用和必开!D:D,MATCH(统调负荷!$C1634,检修、备用和必开!$A:$A,0))</f>
        <v>12180</v>
      </c>
      <c r="Y1634" s="26">
        <f>INDEX(检修、备用和必开!E:E,MATCH(统调负荷!$C1634,检修、备用和必开!$A:$A,0))</f>
        <v>3440</v>
      </c>
      <c r="Z1634" s="26">
        <f>INDEX(检修、备用和必开!F:F,MATCH(统调负荷!$C1634,检修、备用和必开!$A:$A,0))</f>
        <v>320</v>
      </c>
      <c r="AA1634" s="26">
        <f t="shared" si="359"/>
        <v>67979.6</v>
      </c>
      <c r="AB1634" s="26">
        <v>324.08</v>
      </c>
      <c r="AC1634" s="26">
        <v>320.8</v>
      </c>
      <c r="AD1634" s="76">
        <f t="shared" si="360"/>
        <v>45675</v>
      </c>
      <c r="AE1634" s="27">
        <f t="shared" si="361"/>
        <v>-157.899999999994</v>
      </c>
      <c r="AF1634" s="27">
        <f t="shared" si="362"/>
        <v>-2405.7</v>
      </c>
      <c r="AG1634" s="27">
        <f t="shared" si="363"/>
        <v>2051</v>
      </c>
      <c r="AH1634" s="27">
        <f t="shared" si="364"/>
        <v>-8.20000000000073</v>
      </c>
      <c r="AI1634" s="27">
        <f t="shared" si="365"/>
        <v>250.77</v>
      </c>
      <c r="AJ1634" s="27">
        <f t="shared" si="366"/>
        <v>-45.77</v>
      </c>
      <c r="AK1634" s="26">
        <f>INDEX(检修、备用和必开!I:I,MATCH(统调负荷!$C1634,检修、备用和必开!$A:$A,0))</f>
        <v>6764.4868525896</v>
      </c>
    </row>
    <row r="1635" ht="13.8" spans="1:37">
      <c r="A1635" s="26">
        <f t="shared" si="354"/>
        <v>6</v>
      </c>
      <c r="B1635" s="26">
        <f t="shared" si="355"/>
        <v>0</v>
      </c>
      <c r="C1635" t="s">
        <v>39</v>
      </c>
      <c r="D1635" s="75">
        <v>0.0104166666666667</v>
      </c>
      <c r="E1635" s="26">
        <v>81940</v>
      </c>
      <c r="F1635" s="26">
        <v>45979</v>
      </c>
      <c r="G1635" s="26">
        <v>13277</v>
      </c>
      <c r="H1635" s="26">
        <v>18517</v>
      </c>
      <c r="I1635" s="26">
        <v>5352</v>
      </c>
      <c r="J1635" s="26">
        <v>-1185</v>
      </c>
      <c r="K1635" s="26">
        <f t="shared" si="367"/>
        <v>42539</v>
      </c>
      <c r="L1635" s="27">
        <f t="shared" si="356"/>
        <v>1.59805355085921</v>
      </c>
      <c r="M1635" s="75">
        <v>0.0104166666666667</v>
      </c>
      <c r="N1635" s="26">
        <v>82029.8</v>
      </c>
      <c r="O1635" s="26">
        <v>44067.09</v>
      </c>
      <c r="P1635" s="26">
        <v>14171.3</v>
      </c>
      <c r="Q1635" s="26">
        <v>19357.3</v>
      </c>
      <c r="R1635" s="26">
        <v>5580.35</v>
      </c>
      <c r="S1635" s="26">
        <v>-1146.24</v>
      </c>
      <c r="T1635" s="26">
        <f t="shared" si="357"/>
        <v>40627.09</v>
      </c>
      <c r="U1635" s="27">
        <f t="shared" si="358"/>
        <v>1.28731956258146</v>
      </c>
      <c r="V1635" s="26">
        <f>INDEX(检修、备用和必开!B:B,MATCH(统调负荷!$C1635,检修、备用和必开!$A:$A,0))</f>
        <v>26192.8</v>
      </c>
      <c r="W1635" s="26">
        <f>INDEX(检修、备用和必开!C:C,MATCH(统调负荷!$C1635,检修、备用和必开!$A:$A,0))</f>
        <v>0</v>
      </c>
      <c r="X1635" s="26">
        <f>INDEX(检修、备用和必开!D:D,MATCH(统调负荷!$C1635,检修、备用和必开!$A:$A,0))</f>
        <v>12180</v>
      </c>
      <c r="Y1635" s="26">
        <f>INDEX(检修、备用和必开!E:E,MATCH(统调负荷!$C1635,检修、备用和必开!$A:$A,0))</f>
        <v>3440</v>
      </c>
      <c r="Z1635" s="26">
        <f>INDEX(检修、备用和必开!F:F,MATCH(统调负荷!$C1635,检修、备用和必开!$A:$A,0))</f>
        <v>320</v>
      </c>
      <c r="AA1635" s="26">
        <f t="shared" si="359"/>
        <v>67979.6</v>
      </c>
      <c r="AB1635" s="26">
        <v>360.17</v>
      </c>
      <c r="AC1635" s="26">
        <v>369.29</v>
      </c>
      <c r="AD1635" s="76">
        <f t="shared" si="360"/>
        <v>45675.0104166667</v>
      </c>
      <c r="AE1635" s="27">
        <f t="shared" si="361"/>
        <v>89.8000000000029</v>
      </c>
      <c r="AF1635" s="27">
        <f t="shared" si="362"/>
        <v>-1911.91</v>
      </c>
      <c r="AG1635" s="27">
        <f t="shared" si="363"/>
        <v>894.299999999999</v>
      </c>
      <c r="AH1635" s="27">
        <f t="shared" si="364"/>
        <v>840.299999999999</v>
      </c>
      <c r="AI1635" s="27">
        <f t="shared" si="365"/>
        <v>228.35</v>
      </c>
      <c r="AJ1635" s="27">
        <f t="shared" si="366"/>
        <v>38.76</v>
      </c>
      <c r="AK1635" s="26">
        <f>INDEX(检修、备用和必开!I:I,MATCH(统调负荷!$C1635,检修、备用和必开!$A:$A,0))</f>
        <v>6764.4868525896</v>
      </c>
    </row>
    <row r="1636" ht="13.8" spans="1:37">
      <c r="A1636" s="26">
        <f t="shared" si="354"/>
        <v>6</v>
      </c>
      <c r="B1636" s="26">
        <f t="shared" si="355"/>
        <v>0</v>
      </c>
      <c r="C1636" t="s">
        <v>39</v>
      </c>
      <c r="D1636" s="75">
        <v>0.0208333333333333</v>
      </c>
      <c r="E1636" s="26">
        <v>81280</v>
      </c>
      <c r="F1636" s="26">
        <v>45767</v>
      </c>
      <c r="G1636" s="26">
        <v>12888</v>
      </c>
      <c r="H1636" s="26">
        <v>18492</v>
      </c>
      <c r="I1636" s="26">
        <v>5318</v>
      </c>
      <c r="J1636" s="26">
        <v>-1185</v>
      </c>
      <c r="K1636" s="26">
        <f t="shared" si="367"/>
        <v>42327</v>
      </c>
      <c r="L1636" s="27">
        <f t="shared" si="356"/>
        <v>1.60605759916838</v>
      </c>
      <c r="M1636" s="75">
        <v>0.0208333333333333</v>
      </c>
      <c r="N1636" s="26">
        <v>81135.2</v>
      </c>
      <c r="O1636" s="26">
        <v>43825.8</v>
      </c>
      <c r="P1636" s="26">
        <v>13917.8</v>
      </c>
      <c r="Q1636" s="26">
        <v>18934.5</v>
      </c>
      <c r="R1636" s="26">
        <v>5633.87</v>
      </c>
      <c r="S1636" s="26">
        <v>-1176.77</v>
      </c>
      <c r="T1636" s="26">
        <f t="shared" si="357"/>
        <v>40385.8</v>
      </c>
      <c r="U1636" s="27">
        <f t="shared" si="358"/>
        <v>1.29322867720077</v>
      </c>
      <c r="V1636" s="26">
        <f>INDEX(检修、备用和必开!B:B,MATCH(统调负荷!$C1636,检修、备用和必开!$A:$A,0))</f>
        <v>26192.8</v>
      </c>
      <c r="W1636" s="26">
        <f>INDEX(检修、备用和必开!C:C,MATCH(统调负荷!$C1636,检修、备用和必开!$A:$A,0))</f>
        <v>0</v>
      </c>
      <c r="X1636" s="26">
        <f>INDEX(检修、备用和必开!D:D,MATCH(统调负荷!$C1636,检修、备用和必开!$A:$A,0))</f>
        <v>12180</v>
      </c>
      <c r="Y1636" s="26">
        <f>INDEX(检修、备用和必开!E:E,MATCH(统调负荷!$C1636,检修、备用和必开!$A:$A,0))</f>
        <v>3440</v>
      </c>
      <c r="Z1636" s="26">
        <f>INDEX(检修、备用和必开!F:F,MATCH(统调负荷!$C1636,检修、备用和必开!$A:$A,0))</f>
        <v>320</v>
      </c>
      <c r="AA1636" s="26">
        <f t="shared" si="359"/>
        <v>67979.6</v>
      </c>
      <c r="AB1636" s="26">
        <v>364.82</v>
      </c>
      <c r="AC1636" s="26">
        <v>381.22</v>
      </c>
      <c r="AD1636" s="76">
        <f t="shared" si="360"/>
        <v>45675.0208333333</v>
      </c>
      <c r="AE1636" s="27">
        <f t="shared" si="361"/>
        <v>-144.800000000003</v>
      </c>
      <c r="AF1636" s="27">
        <f t="shared" si="362"/>
        <v>-1941.2</v>
      </c>
      <c r="AG1636" s="27">
        <f t="shared" si="363"/>
        <v>1029.8</v>
      </c>
      <c r="AH1636" s="27">
        <f t="shared" si="364"/>
        <v>442.5</v>
      </c>
      <c r="AI1636" s="27">
        <f t="shared" si="365"/>
        <v>315.87</v>
      </c>
      <c r="AJ1636" s="27">
        <f t="shared" si="366"/>
        <v>8.23000000000002</v>
      </c>
      <c r="AK1636" s="26">
        <f>INDEX(检修、备用和必开!I:I,MATCH(统调负荷!$C1636,检修、备用和必开!$A:$A,0))</f>
        <v>6764.4868525896</v>
      </c>
    </row>
    <row r="1637" ht="13.8" spans="1:37">
      <c r="A1637" s="26">
        <f t="shared" si="354"/>
        <v>6</v>
      </c>
      <c r="B1637" s="26">
        <f t="shared" si="355"/>
        <v>0</v>
      </c>
      <c r="C1637" t="s">
        <v>39</v>
      </c>
      <c r="D1637" s="75">
        <v>0.03125</v>
      </c>
      <c r="E1637" s="26">
        <v>79440</v>
      </c>
      <c r="F1637" s="26">
        <v>43967</v>
      </c>
      <c r="G1637" s="26">
        <v>12892</v>
      </c>
      <c r="H1637" s="26">
        <v>18475</v>
      </c>
      <c r="I1637" s="26">
        <v>5291</v>
      </c>
      <c r="J1637" s="26">
        <v>-1185</v>
      </c>
      <c r="K1637" s="26">
        <f t="shared" si="367"/>
        <v>40527</v>
      </c>
      <c r="L1637" s="27">
        <f t="shared" si="356"/>
        <v>1.67739038172083</v>
      </c>
      <c r="M1637" s="75">
        <v>0.03125</v>
      </c>
      <c r="N1637" s="26">
        <v>79419.1</v>
      </c>
      <c r="O1637" s="26">
        <v>41992.22</v>
      </c>
      <c r="P1637" s="26">
        <v>14093.8</v>
      </c>
      <c r="Q1637" s="26">
        <v>18925.8</v>
      </c>
      <c r="R1637" s="26">
        <v>5619.52</v>
      </c>
      <c r="S1637" s="26">
        <v>-1212.24</v>
      </c>
      <c r="T1637" s="26">
        <f t="shared" si="357"/>
        <v>38552.22</v>
      </c>
      <c r="U1637" s="27">
        <f t="shared" si="358"/>
        <v>1.33996895858293</v>
      </c>
      <c r="V1637" s="26">
        <f>INDEX(检修、备用和必开!B:B,MATCH(统调负荷!$C1637,检修、备用和必开!$A:$A,0))</f>
        <v>26192.8</v>
      </c>
      <c r="W1637" s="26">
        <f>INDEX(检修、备用和必开!C:C,MATCH(统调负荷!$C1637,检修、备用和必开!$A:$A,0))</f>
        <v>0</v>
      </c>
      <c r="X1637" s="26">
        <f>INDEX(检修、备用和必开!D:D,MATCH(统调负荷!$C1637,检修、备用和必开!$A:$A,0))</f>
        <v>12180</v>
      </c>
      <c r="Y1637" s="26">
        <f>INDEX(检修、备用和必开!E:E,MATCH(统调负荷!$C1637,检修、备用和必开!$A:$A,0))</f>
        <v>3440</v>
      </c>
      <c r="Z1637" s="26">
        <f>INDEX(检修、备用和必开!F:F,MATCH(统调负荷!$C1637,检修、备用和必开!$A:$A,0))</f>
        <v>320</v>
      </c>
      <c r="AA1637" s="26">
        <f t="shared" si="359"/>
        <v>67979.6</v>
      </c>
      <c r="AB1637" s="26">
        <v>350.33</v>
      </c>
      <c r="AC1637" s="26">
        <v>325</v>
      </c>
      <c r="AD1637" s="76">
        <f t="shared" si="360"/>
        <v>45675.03125</v>
      </c>
      <c r="AE1637" s="27">
        <f t="shared" si="361"/>
        <v>-20.8999999999942</v>
      </c>
      <c r="AF1637" s="27">
        <f t="shared" si="362"/>
        <v>-1974.78</v>
      </c>
      <c r="AG1637" s="27">
        <f t="shared" si="363"/>
        <v>1201.8</v>
      </c>
      <c r="AH1637" s="27">
        <f t="shared" si="364"/>
        <v>450.799999999999</v>
      </c>
      <c r="AI1637" s="27">
        <f t="shared" si="365"/>
        <v>328.52</v>
      </c>
      <c r="AJ1637" s="27">
        <f t="shared" si="366"/>
        <v>-27.24</v>
      </c>
      <c r="AK1637" s="26">
        <f>INDEX(检修、备用和必开!I:I,MATCH(统调负荷!$C1637,检修、备用和必开!$A:$A,0))</f>
        <v>6764.4868525896</v>
      </c>
    </row>
    <row r="1638" ht="13.8" spans="1:37">
      <c r="A1638" s="26">
        <f t="shared" si="354"/>
        <v>6</v>
      </c>
      <c r="B1638" s="26">
        <f t="shared" si="355"/>
        <v>1</v>
      </c>
      <c r="C1638" t="s">
        <v>39</v>
      </c>
      <c r="D1638" s="75">
        <v>0.0416666666666667</v>
      </c>
      <c r="E1638" s="26">
        <v>77365</v>
      </c>
      <c r="F1638" s="26">
        <v>41520</v>
      </c>
      <c r="G1638" s="26">
        <v>13031</v>
      </c>
      <c r="H1638" s="26">
        <v>18725</v>
      </c>
      <c r="I1638" s="26">
        <v>5274</v>
      </c>
      <c r="J1638" s="26">
        <v>-1185</v>
      </c>
      <c r="K1638" s="26">
        <f t="shared" si="367"/>
        <v>38080</v>
      </c>
      <c r="L1638" s="27">
        <f t="shared" si="356"/>
        <v>1.78517857142857</v>
      </c>
      <c r="M1638" s="75">
        <v>0.0416666666666667</v>
      </c>
      <c r="N1638" s="26">
        <v>77679.4</v>
      </c>
      <c r="O1638" s="26">
        <v>40431.43</v>
      </c>
      <c r="P1638" s="26">
        <v>14321.3</v>
      </c>
      <c r="Q1638" s="26">
        <v>18512.9</v>
      </c>
      <c r="R1638" s="26">
        <v>5617.2</v>
      </c>
      <c r="S1638" s="26">
        <v>-1203.43</v>
      </c>
      <c r="T1638" s="26">
        <f t="shared" si="357"/>
        <v>36991.43</v>
      </c>
      <c r="U1638" s="27">
        <f t="shared" si="358"/>
        <v>1.38250199353568</v>
      </c>
      <c r="V1638" s="26">
        <f>INDEX(检修、备用和必开!B:B,MATCH(统调负荷!$C1638,检修、备用和必开!$A:$A,0))</f>
        <v>26192.8</v>
      </c>
      <c r="W1638" s="26">
        <f>INDEX(检修、备用和必开!C:C,MATCH(统调负荷!$C1638,检修、备用和必开!$A:$A,0))</f>
        <v>0</v>
      </c>
      <c r="X1638" s="26">
        <f>INDEX(检修、备用和必开!D:D,MATCH(统调负荷!$C1638,检修、备用和必开!$A:$A,0))</f>
        <v>12180</v>
      </c>
      <c r="Y1638" s="26">
        <f>INDEX(检修、备用和必开!E:E,MATCH(统调负荷!$C1638,检修、备用和必开!$A:$A,0))</f>
        <v>3440</v>
      </c>
      <c r="Z1638" s="26">
        <f>INDEX(检修、备用和必开!F:F,MATCH(统调负荷!$C1638,检修、备用和必开!$A:$A,0))</f>
        <v>320</v>
      </c>
      <c r="AA1638" s="26">
        <f t="shared" si="359"/>
        <v>67979.6</v>
      </c>
      <c r="AB1638" s="26">
        <v>330.99</v>
      </c>
      <c r="AC1638" s="26">
        <v>320.44</v>
      </c>
      <c r="AD1638" s="76">
        <f t="shared" si="360"/>
        <v>45675.0416666667</v>
      </c>
      <c r="AE1638" s="27">
        <f t="shared" si="361"/>
        <v>314.399999999994</v>
      </c>
      <c r="AF1638" s="27">
        <f t="shared" si="362"/>
        <v>-1088.57</v>
      </c>
      <c r="AG1638" s="27">
        <f t="shared" si="363"/>
        <v>1290.3</v>
      </c>
      <c r="AH1638" s="27">
        <f t="shared" si="364"/>
        <v>-212.099999999999</v>
      </c>
      <c r="AI1638" s="27">
        <f t="shared" si="365"/>
        <v>343.2</v>
      </c>
      <c r="AJ1638" s="27">
        <f t="shared" si="366"/>
        <v>-18.4300000000001</v>
      </c>
      <c r="AK1638" s="26">
        <f>INDEX(检修、备用和必开!I:I,MATCH(统调负荷!$C1638,检修、备用和必开!$A:$A,0))</f>
        <v>6764.4868525896</v>
      </c>
    </row>
    <row r="1639" ht="13.8" spans="1:37">
      <c r="A1639" s="26">
        <f t="shared" si="354"/>
        <v>6</v>
      </c>
      <c r="B1639" s="26">
        <f t="shared" si="355"/>
        <v>1</v>
      </c>
      <c r="C1639" t="s">
        <v>39</v>
      </c>
      <c r="D1639" s="75">
        <v>0.0520833333333333</v>
      </c>
      <c r="E1639" s="26">
        <v>75940</v>
      </c>
      <c r="F1639" s="26">
        <v>40314</v>
      </c>
      <c r="G1639" s="26">
        <v>12539</v>
      </c>
      <c r="H1639" s="26">
        <v>19023</v>
      </c>
      <c r="I1639" s="26">
        <v>5249</v>
      </c>
      <c r="J1639" s="26">
        <v>-1185</v>
      </c>
      <c r="K1639" s="26">
        <f t="shared" si="367"/>
        <v>36874</v>
      </c>
      <c r="L1639" s="27">
        <f t="shared" si="356"/>
        <v>1.84356457124261</v>
      </c>
      <c r="M1639" s="75">
        <v>0.0520833333333333</v>
      </c>
      <c r="N1639" s="26">
        <v>75964.1</v>
      </c>
      <c r="O1639" s="26">
        <v>39366.67</v>
      </c>
      <c r="P1639" s="26">
        <v>13696</v>
      </c>
      <c r="Q1639" s="26">
        <v>18518.3</v>
      </c>
      <c r="R1639" s="26">
        <v>5584.53</v>
      </c>
      <c r="S1639" s="26">
        <v>-1201.4</v>
      </c>
      <c r="T1639" s="26">
        <f t="shared" si="357"/>
        <v>35926.67</v>
      </c>
      <c r="U1639" s="27">
        <f t="shared" si="358"/>
        <v>1.41310134332724</v>
      </c>
      <c r="V1639" s="26">
        <f>INDEX(检修、备用和必开!B:B,MATCH(统调负荷!$C1639,检修、备用和必开!$A:$A,0))</f>
        <v>26192.8</v>
      </c>
      <c r="W1639" s="26">
        <f>INDEX(检修、备用和必开!C:C,MATCH(统调负荷!$C1639,检修、备用和必开!$A:$A,0))</f>
        <v>0</v>
      </c>
      <c r="X1639" s="26">
        <f>INDEX(检修、备用和必开!D:D,MATCH(统调负荷!$C1639,检修、备用和必开!$A:$A,0))</f>
        <v>12180</v>
      </c>
      <c r="Y1639" s="26">
        <f>INDEX(检修、备用和必开!E:E,MATCH(统调负荷!$C1639,检修、备用和必开!$A:$A,0))</f>
        <v>3440</v>
      </c>
      <c r="Z1639" s="26">
        <f>INDEX(检修、备用和必开!F:F,MATCH(统调负荷!$C1639,检修、备用和必开!$A:$A,0))</f>
        <v>320</v>
      </c>
      <c r="AA1639" s="26">
        <f t="shared" si="359"/>
        <v>67979.6</v>
      </c>
      <c r="AB1639" s="26">
        <v>326.2</v>
      </c>
      <c r="AC1639" s="26">
        <v>316.71</v>
      </c>
      <c r="AD1639" s="76">
        <f t="shared" si="360"/>
        <v>45675.0520833333</v>
      </c>
      <c r="AE1639" s="27">
        <f t="shared" si="361"/>
        <v>24.1000000000058</v>
      </c>
      <c r="AF1639" s="27">
        <f t="shared" si="362"/>
        <v>-947.330000000002</v>
      </c>
      <c r="AG1639" s="27">
        <f t="shared" si="363"/>
        <v>1157</v>
      </c>
      <c r="AH1639" s="27">
        <f t="shared" si="364"/>
        <v>-504.700000000001</v>
      </c>
      <c r="AI1639" s="27">
        <f t="shared" si="365"/>
        <v>335.53</v>
      </c>
      <c r="AJ1639" s="27">
        <f t="shared" si="366"/>
        <v>-16.4000000000001</v>
      </c>
      <c r="AK1639" s="26">
        <f>INDEX(检修、备用和必开!I:I,MATCH(统调负荷!$C1639,检修、备用和必开!$A:$A,0))</f>
        <v>6764.4868525896</v>
      </c>
    </row>
    <row r="1640" ht="13.8" spans="1:37">
      <c r="A1640" s="26">
        <f t="shared" si="354"/>
        <v>6</v>
      </c>
      <c r="B1640" s="26">
        <f t="shared" si="355"/>
        <v>1</v>
      </c>
      <c r="C1640" t="s">
        <v>39</v>
      </c>
      <c r="D1640" s="75">
        <v>0.0625</v>
      </c>
      <c r="E1640" s="26">
        <v>74415</v>
      </c>
      <c r="F1640" s="26">
        <v>39969</v>
      </c>
      <c r="G1640" s="26">
        <v>11675</v>
      </c>
      <c r="H1640" s="26">
        <v>18750</v>
      </c>
      <c r="I1640" s="26">
        <v>5206</v>
      </c>
      <c r="J1640" s="26">
        <v>-1185</v>
      </c>
      <c r="K1640" s="26">
        <f t="shared" si="367"/>
        <v>36529</v>
      </c>
      <c r="L1640" s="27">
        <f t="shared" si="356"/>
        <v>1.86097621068192</v>
      </c>
      <c r="M1640" s="75">
        <v>0.0625</v>
      </c>
      <c r="N1640" s="26">
        <v>74559.7</v>
      </c>
      <c r="O1640" s="26">
        <v>38455.9</v>
      </c>
      <c r="P1640" s="26">
        <v>13209.2</v>
      </c>
      <c r="Q1640" s="26">
        <v>18564.7</v>
      </c>
      <c r="R1640" s="26">
        <v>5492.81</v>
      </c>
      <c r="S1640" s="26">
        <v>-1162.91</v>
      </c>
      <c r="T1640" s="26">
        <f t="shared" si="357"/>
        <v>35015.9</v>
      </c>
      <c r="U1640" s="27">
        <f t="shared" si="358"/>
        <v>1.44037087967387</v>
      </c>
      <c r="V1640" s="26">
        <f>INDEX(检修、备用和必开!B:B,MATCH(统调负荷!$C1640,检修、备用和必开!$A:$A,0))</f>
        <v>26192.8</v>
      </c>
      <c r="W1640" s="26">
        <f>INDEX(检修、备用和必开!C:C,MATCH(统调负荷!$C1640,检修、备用和必开!$A:$A,0))</f>
        <v>0</v>
      </c>
      <c r="X1640" s="26">
        <f>INDEX(检修、备用和必开!D:D,MATCH(统调负荷!$C1640,检修、备用和必开!$A:$A,0))</f>
        <v>12180</v>
      </c>
      <c r="Y1640" s="26">
        <f>INDEX(检修、备用和必开!E:E,MATCH(统调负荷!$C1640,检修、备用和必开!$A:$A,0))</f>
        <v>3440</v>
      </c>
      <c r="Z1640" s="26">
        <f>INDEX(检修、备用和必开!F:F,MATCH(统调负荷!$C1640,检修、备用和必开!$A:$A,0))</f>
        <v>320</v>
      </c>
      <c r="AA1640" s="26">
        <f t="shared" si="359"/>
        <v>67979.6</v>
      </c>
      <c r="AB1640" s="26">
        <v>321.4</v>
      </c>
      <c r="AC1640" s="26">
        <v>316.71</v>
      </c>
      <c r="AD1640" s="76">
        <f t="shared" si="360"/>
        <v>45675.0625</v>
      </c>
      <c r="AE1640" s="27">
        <f t="shared" si="361"/>
        <v>144.699999999997</v>
      </c>
      <c r="AF1640" s="27">
        <f t="shared" si="362"/>
        <v>-1513.1</v>
      </c>
      <c r="AG1640" s="27">
        <f t="shared" si="363"/>
        <v>1534.2</v>
      </c>
      <c r="AH1640" s="27">
        <f t="shared" si="364"/>
        <v>-185.299999999999</v>
      </c>
      <c r="AI1640" s="27">
        <f t="shared" si="365"/>
        <v>286.81</v>
      </c>
      <c r="AJ1640" s="27">
        <f t="shared" si="366"/>
        <v>22.0899999999999</v>
      </c>
      <c r="AK1640" s="26">
        <f>INDEX(检修、备用和必开!I:I,MATCH(统调负荷!$C1640,检修、备用和必开!$A:$A,0))</f>
        <v>6764.4868525896</v>
      </c>
    </row>
    <row r="1641" ht="13.8" spans="1:37">
      <c r="A1641" s="26">
        <f t="shared" si="354"/>
        <v>6</v>
      </c>
      <c r="B1641" s="26">
        <f t="shared" si="355"/>
        <v>1</v>
      </c>
      <c r="C1641" t="s">
        <v>39</v>
      </c>
      <c r="D1641" s="75">
        <v>0.0729166666666667</v>
      </c>
      <c r="E1641" s="26">
        <v>73190</v>
      </c>
      <c r="F1641" s="26">
        <v>39361</v>
      </c>
      <c r="G1641" s="26">
        <v>11675</v>
      </c>
      <c r="H1641" s="26">
        <v>18154</v>
      </c>
      <c r="I1641" s="26">
        <v>5185</v>
      </c>
      <c r="J1641" s="26">
        <v>-1185</v>
      </c>
      <c r="K1641" s="26">
        <f t="shared" si="367"/>
        <v>35921</v>
      </c>
      <c r="L1641" s="27">
        <f t="shared" si="356"/>
        <v>1.89247515380975</v>
      </c>
      <c r="M1641" s="75">
        <v>0.0729166666666667</v>
      </c>
      <c r="N1641" s="26">
        <v>73265.8</v>
      </c>
      <c r="O1641" s="26">
        <v>37029.48</v>
      </c>
      <c r="P1641" s="26">
        <v>13188.7</v>
      </c>
      <c r="Q1641" s="26">
        <v>18734.2</v>
      </c>
      <c r="R1641" s="26">
        <v>5499.21</v>
      </c>
      <c r="S1641" s="26">
        <v>-1185.79</v>
      </c>
      <c r="T1641" s="26">
        <f t="shared" si="357"/>
        <v>33589.48</v>
      </c>
      <c r="U1641" s="27">
        <f t="shared" si="358"/>
        <v>1.48526048362358</v>
      </c>
      <c r="V1641" s="26">
        <f>INDEX(检修、备用和必开!B:B,MATCH(统调负荷!$C1641,检修、备用和必开!$A:$A,0))</f>
        <v>26192.8</v>
      </c>
      <c r="W1641" s="26">
        <f>INDEX(检修、备用和必开!C:C,MATCH(统调负荷!$C1641,检修、备用和必开!$A:$A,0))</f>
        <v>0</v>
      </c>
      <c r="X1641" s="26">
        <f>INDEX(检修、备用和必开!D:D,MATCH(统调负荷!$C1641,检修、备用和必开!$A:$A,0))</f>
        <v>12180</v>
      </c>
      <c r="Y1641" s="26">
        <f>INDEX(检修、备用和必开!E:E,MATCH(统调负荷!$C1641,检修、备用和必开!$A:$A,0))</f>
        <v>3440</v>
      </c>
      <c r="Z1641" s="26">
        <f>INDEX(检修、备用和必开!F:F,MATCH(统调负荷!$C1641,检修、备用和必开!$A:$A,0))</f>
        <v>320</v>
      </c>
      <c r="AA1641" s="26">
        <f t="shared" si="359"/>
        <v>67979.6</v>
      </c>
      <c r="AB1641" s="26">
        <v>321.2</v>
      </c>
      <c r="AC1641" s="26">
        <v>314.88</v>
      </c>
      <c r="AD1641" s="76">
        <f t="shared" si="360"/>
        <v>45675.0729166667</v>
      </c>
      <c r="AE1641" s="27">
        <f t="shared" si="361"/>
        <v>75.8000000000029</v>
      </c>
      <c r="AF1641" s="27">
        <f t="shared" si="362"/>
        <v>-2331.52</v>
      </c>
      <c r="AG1641" s="27">
        <f t="shared" si="363"/>
        <v>1513.7</v>
      </c>
      <c r="AH1641" s="27">
        <f t="shared" si="364"/>
        <v>580.200000000001</v>
      </c>
      <c r="AI1641" s="27">
        <f t="shared" si="365"/>
        <v>314.21</v>
      </c>
      <c r="AJ1641" s="27">
        <f t="shared" si="366"/>
        <v>-0.789999999999964</v>
      </c>
      <c r="AK1641" s="26">
        <f>INDEX(检修、备用和必开!I:I,MATCH(统调负荷!$C1641,检修、备用和必开!$A:$A,0))</f>
        <v>6764.4868525896</v>
      </c>
    </row>
    <row r="1642" ht="13.8" spans="1:37">
      <c r="A1642" s="26">
        <f t="shared" si="354"/>
        <v>6</v>
      </c>
      <c r="B1642" s="26">
        <f t="shared" si="355"/>
        <v>2</v>
      </c>
      <c r="C1642" t="s">
        <v>39</v>
      </c>
      <c r="D1642" s="75">
        <v>0.0833333333333333</v>
      </c>
      <c r="E1642" s="26">
        <v>71895</v>
      </c>
      <c r="F1642" s="26">
        <v>38879</v>
      </c>
      <c r="G1642" s="26">
        <v>10870</v>
      </c>
      <c r="H1642" s="26">
        <v>18163</v>
      </c>
      <c r="I1642" s="26">
        <v>5168</v>
      </c>
      <c r="J1642" s="26">
        <v>-1185</v>
      </c>
      <c r="K1642" s="26">
        <f t="shared" si="367"/>
        <v>35439</v>
      </c>
      <c r="L1642" s="27">
        <f t="shared" si="356"/>
        <v>1.91821439656875</v>
      </c>
      <c r="M1642" s="75">
        <v>0.0833333333333333</v>
      </c>
      <c r="N1642" s="26">
        <v>71947.5</v>
      </c>
      <c r="O1642" s="26">
        <v>35845.63</v>
      </c>
      <c r="P1642" s="26">
        <v>12892.3</v>
      </c>
      <c r="Q1642" s="26">
        <v>18953.2</v>
      </c>
      <c r="R1642" s="26">
        <v>5443.56</v>
      </c>
      <c r="S1642" s="26">
        <v>-1187.19</v>
      </c>
      <c r="T1642" s="26">
        <f t="shared" si="357"/>
        <v>32405.63</v>
      </c>
      <c r="U1642" s="27">
        <f t="shared" si="358"/>
        <v>1.52469753146922</v>
      </c>
      <c r="V1642" s="26">
        <f>INDEX(检修、备用和必开!B:B,MATCH(统调负荷!$C1642,检修、备用和必开!$A:$A,0))</f>
        <v>26192.8</v>
      </c>
      <c r="W1642" s="26">
        <f>INDEX(检修、备用和必开!C:C,MATCH(统调负荷!$C1642,检修、备用和必开!$A:$A,0))</f>
        <v>0</v>
      </c>
      <c r="X1642" s="26">
        <f>INDEX(检修、备用和必开!D:D,MATCH(统调负荷!$C1642,检修、备用和必开!$A:$A,0))</f>
        <v>12180</v>
      </c>
      <c r="Y1642" s="26">
        <f>INDEX(检修、备用和必开!E:E,MATCH(统调负荷!$C1642,检修、备用和必开!$A:$A,0))</f>
        <v>3440</v>
      </c>
      <c r="Z1642" s="26">
        <f>INDEX(检修、备用和必开!F:F,MATCH(统调负荷!$C1642,检修、备用和必开!$A:$A,0))</f>
        <v>320</v>
      </c>
      <c r="AA1642" s="26">
        <f t="shared" si="359"/>
        <v>67979.6</v>
      </c>
      <c r="AB1642" s="26">
        <v>321.2</v>
      </c>
      <c r="AC1642" s="26">
        <v>309.68</v>
      </c>
      <c r="AD1642" s="76">
        <f t="shared" si="360"/>
        <v>45675.0833333333</v>
      </c>
      <c r="AE1642" s="27">
        <f t="shared" si="361"/>
        <v>52.5</v>
      </c>
      <c r="AF1642" s="27">
        <f t="shared" si="362"/>
        <v>-3033.37</v>
      </c>
      <c r="AG1642" s="27">
        <f t="shared" si="363"/>
        <v>2022.3</v>
      </c>
      <c r="AH1642" s="27">
        <f t="shared" si="364"/>
        <v>790.200000000001</v>
      </c>
      <c r="AI1642" s="27">
        <f t="shared" si="365"/>
        <v>275.56</v>
      </c>
      <c r="AJ1642" s="27">
        <f t="shared" si="366"/>
        <v>-2.19000000000005</v>
      </c>
      <c r="AK1642" s="26">
        <f>INDEX(检修、备用和必开!I:I,MATCH(统调负荷!$C1642,检修、备用和必开!$A:$A,0))</f>
        <v>6764.4868525896</v>
      </c>
    </row>
    <row r="1643" ht="13.8" spans="1:37">
      <c r="A1643" s="26">
        <f t="shared" si="354"/>
        <v>6</v>
      </c>
      <c r="B1643" s="26">
        <f t="shared" si="355"/>
        <v>2</v>
      </c>
      <c r="C1643" t="s">
        <v>39</v>
      </c>
      <c r="D1643" s="75">
        <v>0.09375</v>
      </c>
      <c r="E1643" s="26">
        <v>70785</v>
      </c>
      <c r="F1643" s="26">
        <v>39285</v>
      </c>
      <c r="G1643" s="26">
        <v>10017</v>
      </c>
      <c r="H1643" s="26">
        <v>17518</v>
      </c>
      <c r="I1643" s="26">
        <v>5150</v>
      </c>
      <c r="J1643" s="26">
        <v>-1185</v>
      </c>
      <c r="K1643" s="26">
        <f t="shared" si="367"/>
        <v>35845</v>
      </c>
      <c r="L1643" s="27">
        <f t="shared" si="356"/>
        <v>1.89648765518203</v>
      </c>
      <c r="M1643" s="75">
        <v>0.09375</v>
      </c>
      <c r="N1643" s="26">
        <v>70751</v>
      </c>
      <c r="O1643" s="26">
        <v>35556.98</v>
      </c>
      <c r="P1643" s="26">
        <v>11980.3</v>
      </c>
      <c r="Q1643" s="26">
        <v>18977.8</v>
      </c>
      <c r="R1643" s="26">
        <v>5433.83</v>
      </c>
      <c r="S1643" s="26">
        <v>-1197.91</v>
      </c>
      <c r="T1643" s="26">
        <f t="shared" si="357"/>
        <v>32116.98</v>
      </c>
      <c r="U1643" s="27">
        <f t="shared" si="358"/>
        <v>1.53463283501494</v>
      </c>
      <c r="V1643" s="26">
        <f>INDEX(检修、备用和必开!B:B,MATCH(统调负荷!$C1643,检修、备用和必开!$A:$A,0))</f>
        <v>26192.8</v>
      </c>
      <c r="W1643" s="26">
        <f>INDEX(检修、备用和必开!C:C,MATCH(统调负荷!$C1643,检修、备用和必开!$A:$A,0))</f>
        <v>0</v>
      </c>
      <c r="X1643" s="26">
        <f>INDEX(检修、备用和必开!D:D,MATCH(统调负荷!$C1643,检修、备用和必开!$A:$A,0))</f>
        <v>12180</v>
      </c>
      <c r="Y1643" s="26">
        <f>INDEX(检修、备用和必开!E:E,MATCH(统调负荷!$C1643,检修、备用和必开!$A:$A,0))</f>
        <v>3440</v>
      </c>
      <c r="Z1643" s="26">
        <f>INDEX(检修、备用和必开!F:F,MATCH(统调负荷!$C1643,检修、备用和必开!$A:$A,0))</f>
        <v>320</v>
      </c>
      <c r="AA1643" s="26">
        <f t="shared" si="359"/>
        <v>67979.6</v>
      </c>
      <c r="AB1643" s="26">
        <v>320.8</v>
      </c>
      <c r="AC1643" s="26">
        <v>311.34</v>
      </c>
      <c r="AD1643" s="76">
        <f t="shared" si="360"/>
        <v>45675.09375</v>
      </c>
      <c r="AE1643" s="27">
        <f t="shared" si="361"/>
        <v>-34</v>
      </c>
      <c r="AF1643" s="27">
        <f t="shared" si="362"/>
        <v>-3728.02</v>
      </c>
      <c r="AG1643" s="27">
        <f t="shared" si="363"/>
        <v>1963.3</v>
      </c>
      <c r="AH1643" s="27">
        <f t="shared" si="364"/>
        <v>1459.8</v>
      </c>
      <c r="AI1643" s="27">
        <f t="shared" si="365"/>
        <v>283.83</v>
      </c>
      <c r="AJ1643" s="27">
        <f t="shared" si="366"/>
        <v>-12.9100000000001</v>
      </c>
      <c r="AK1643" s="26">
        <f>INDEX(检修、备用和必开!I:I,MATCH(统调负荷!$C1643,检修、备用和必开!$A:$A,0))</f>
        <v>6764.4868525896</v>
      </c>
    </row>
    <row r="1644" ht="13.8" spans="1:37">
      <c r="A1644" s="26">
        <f t="shared" si="354"/>
        <v>6</v>
      </c>
      <c r="B1644" s="26">
        <f t="shared" si="355"/>
        <v>2</v>
      </c>
      <c r="C1644" t="s">
        <v>39</v>
      </c>
      <c r="D1644" s="75">
        <v>0.104166666666667</v>
      </c>
      <c r="E1644" s="26">
        <v>69810</v>
      </c>
      <c r="F1644" s="26">
        <v>38949</v>
      </c>
      <c r="G1644" s="26">
        <v>10017</v>
      </c>
      <c r="H1644" s="26">
        <v>16888</v>
      </c>
      <c r="I1644" s="26">
        <v>5141</v>
      </c>
      <c r="J1644" s="26">
        <v>-1185</v>
      </c>
      <c r="K1644" s="26">
        <f t="shared" si="367"/>
        <v>35509</v>
      </c>
      <c r="L1644" s="27">
        <f t="shared" si="356"/>
        <v>1.91443296065786</v>
      </c>
      <c r="M1644" s="75">
        <v>0.104166666666667</v>
      </c>
      <c r="N1644" s="26">
        <v>69877.3</v>
      </c>
      <c r="O1644" s="26">
        <v>35462.71</v>
      </c>
      <c r="P1644" s="26">
        <v>11696</v>
      </c>
      <c r="Q1644" s="26">
        <v>18548.1</v>
      </c>
      <c r="R1644" s="26">
        <v>5383.84</v>
      </c>
      <c r="S1644" s="26">
        <v>-1213.35</v>
      </c>
      <c r="T1644" s="26">
        <f t="shared" si="357"/>
        <v>32022.71</v>
      </c>
      <c r="U1644" s="27">
        <f t="shared" si="358"/>
        <v>1.53790570759123</v>
      </c>
      <c r="V1644" s="26">
        <f>INDEX(检修、备用和必开!B:B,MATCH(统调负荷!$C1644,检修、备用和必开!$A:$A,0))</f>
        <v>26192.8</v>
      </c>
      <c r="W1644" s="26">
        <f>INDEX(检修、备用和必开!C:C,MATCH(统调负荷!$C1644,检修、备用和必开!$A:$A,0))</f>
        <v>0</v>
      </c>
      <c r="X1644" s="26">
        <f>INDEX(检修、备用和必开!D:D,MATCH(统调负荷!$C1644,检修、备用和必开!$A:$A,0))</f>
        <v>12180</v>
      </c>
      <c r="Y1644" s="26">
        <f>INDEX(检修、备用和必开!E:E,MATCH(统调负荷!$C1644,检修、备用和必开!$A:$A,0))</f>
        <v>3440</v>
      </c>
      <c r="Z1644" s="26">
        <f>INDEX(检修、备用和必开!F:F,MATCH(统调负荷!$C1644,检修、备用和必开!$A:$A,0))</f>
        <v>320</v>
      </c>
      <c r="AA1644" s="26">
        <f t="shared" si="359"/>
        <v>67979.6</v>
      </c>
      <c r="AB1644" s="26">
        <v>320.8</v>
      </c>
      <c r="AC1644" s="26">
        <v>311.2</v>
      </c>
      <c r="AD1644" s="76">
        <f t="shared" si="360"/>
        <v>45675.1041666667</v>
      </c>
      <c r="AE1644" s="27">
        <f t="shared" si="361"/>
        <v>67.3000000000029</v>
      </c>
      <c r="AF1644" s="27">
        <f t="shared" si="362"/>
        <v>-3486.29</v>
      </c>
      <c r="AG1644" s="27">
        <f t="shared" si="363"/>
        <v>1679</v>
      </c>
      <c r="AH1644" s="27">
        <f t="shared" si="364"/>
        <v>1660.1</v>
      </c>
      <c r="AI1644" s="27">
        <f t="shared" si="365"/>
        <v>242.84</v>
      </c>
      <c r="AJ1644" s="27">
        <f t="shared" si="366"/>
        <v>-28.3499999999999</v>
      </c>
      <c r="AK1644" s="26">
        <f>INDEX(检修、备用和必开!I:I,MATCH(统调负荷!$C1644,检修、备用和必开!$A:$A,0))</f>
        <v>6764.4868525896</v>
      </c>
    </row>
    <row r="1645" ht="13.8" spans="1:37">
      <c r="A1645" s="26">
        <f t="shared" si="354"/>
        <v>6</v>
      </c>
      <c r="B1645" s="26">
        <f t="shared" si="355"/>
        <v>2</v>
      </c>
      <c r="C1645" t="s">
        <v>39</v>
      </c>
      <c r="D1645" s="75">
        <v>0.114583333333333</v>
      </c>
      <c r="E1645" s="26">
        <v>69110</v>
      </c>
      <c r="F1645" s="26">
        <v>38569</v>
      </c>
      <c r="G1645" s="26">
        <v>10017</v>
      </c>
      <c r="H1645" s="26">
        <v>16581</v>
      </c>
      <c r="I1645" s="26">
        <v>5128</v>
      </c>
      <c r="J1645" s="26">
        <v>-1185</v>
      </c>
      <c r="K1645" s="26">
        <f t="shared" si="367"/>
        <v>35129</v>
      </c>
      <c r="L1645" s="27">
        <f t="shared" si="356"/>
        <v>1.93514190554812</v>
      </c>
      <c r="M1645" s="75">
        <v>0.114583333333333</v>
      </c>
      <c r="N1645" s="26">
        <v>68922.3</v>
      </c>
      <c r="O1645" s="26">
        <v>34731.66</v>
      </c>
      <c r="P1645" s="26">
        <v>11819.3</v>
      </c>
      <c r="Q1645" s="26">
        <v>18207.9</v>
      </c>
      <c r="R1645" s="26">
        <v>5407.3</v>
      </c>
      <c r="S1645" s="26">
        <v>-1243.86</v>
      </c>
      <c r="T1645" s="26">
        <f t="shared" si="357"/>
        <v>31291.66</v>
      </c>
      <c r="U1645" s="27">
        <f t="shared" si="358"/>
        <v>1.56376821128984</v>
      </c>
      <c r="V1645" s="26">
        <f>INDEX(检修、备用和必开!B:B,MATCH(统调负荷!$C1645,检修、备用和必开!$A:$A,0))</f>
        <v>26192.8</v>
      </c>
      <c r="W1645" s="26">
        <f>INDEX(检修、备用和必开!C:C,MATCH(统调负荷!$C1645,检修、备用和必开!$A:$A,0))</f>
        <v>0</v>
      </c>
      <c r="X1645" s="26">
        <f>INDEX(检修、备用和必开!D:D,MATCH(统调负荷!$C1645,检修、备用和必开!$A:$A,0))</f>
        <v>12180</v>
      </c>
      <c r="Y1645" s="26">
        <f>INDEX(检修、备用和必开!E:E,MATCH(统调负荷!$C1645,检修、备用和必开!$A:$A,0))</f>
        <v>3440</v>
      </c>
      <c r="Z1645" s="26">
        <f>INDEX(检修、备用和必开!F:F,MATCH(统调负荷!$C1645,检修、备用和必开!$A:$A,0))</f>
        <v>320</v>
      </c>
      <c r="AA1645" s="26">
        <f t="shared" si="359"/>
        <v>67979.6</v>
      </c>
      <c r="AB1645" s="26">
        <v>319.84</v>
      </c>
      <c r="AC1645" s="26">
        <v>308</v>
      </c>
      <c r="AD1645" s="76">
        <f t="shared" si="360"/>
        <v>45675.1145833333</v>
      </c>
      <c r="AE1645" s="27">
        <f t="shared" si="361"/>
        <v>-187.699999999997</v>
      </c>
      <c r="AF1645" s="27">
        <f t="shared" si="362"/>
        <v>-3837.34</v>
      </c>
      <c r="AG1645" s="27">
        <f t="shared" si="363"/>
        <v>1802.3</v>
      </c>
      <c r="AH1645" s="27">
        <f t="shared" si="364"/>
        <v>1626.9</v>
      </c>
      <c r="AI1645" s="27">
        <f t="shared" si="365"/>
        <v>279.3</v>
      </c>
      <c r="AJ1645" s="27">
        <f t="shared" si="366"/>
        <v>-58.8599999999999</v>
      </c>
      <c r="AK1645" s="26">
        <f>INDEX(检修、备用和必开!I:I,MATCH(统调负荷!$C1645,检修、备用和必开!$A:$A,0))</f>
        <v>6764.4868525896</v>
      </c>
    </row>
    <row r="1646" ht="13.8" spans="1:37">
      <c r="A1646" s="26">
        <f t="shared" si="354"/>
        <v>6</v>
      </c>
      <c r="B1646" s="26">
        <f t="shared" si="355"/>
        <v>3</v>
      </c>
      <c r="C1646" t="s">
        <v>39</v>
      </c>
      <c r="D1646" s="75">
        <v>0.125</v>
      </c>
      <c r="E1646" s="26">
        <v>68200</v>
      </c>
      <c r="F1646" s="26">
        <v>37680</v>
      </c>
      <c r="G1646" s="26">
        <v>10017</v>
      </c>
      <c r="H1646" s="26">
        <v>16585</v>
      </c>
      <c r="I1646" s="26">
        <v>5103</v>
      </c>
      <c r="J1646" s="26">
        <v>-1185</v>
      </c>
      <c r="K1646" s="26">
        <f t="shared" si="367"/>
        <v>34240</v>
      </c>
      <c r="L1646" s="27">
        <f t="shared" si="356"/>
        <v>1.98538551401869</v>
      </c>
      <c r="M1646" s="75">
        <v>0.125</v>
      </c>
      <c r="N1646" s="26">
        <v>68242.7</v>
      </c>
      <c r="O1646" s="26">
        <v>34135.39</v>
      </c>
      <c r="P1646" s="26">
        <v>12003.8</v>
      </c>
      <c r="Q1646" s="26">
        <v>17900.9</v>
      </c>
      <c r="R1646" s="26">
        <v>5452.21</v>
      </c>
      <c r="S1646" s="26">
        <v>-1249.6</v>
      </c>
      <c r="T1646" s="26">
        <f t="shared" si="357"/>
        <v>30695.39</v>
      </c>
      <c r="U1646" s="27">
        <f t="shared" si="358"/>
        <v>1.58551560697174</v>
      </c>
      <c r="V1646" s="26">
        <f>INDEX(检修、备用和必开!B:B,MATCH(统调负荷!$C1646,检修、备用和必开!$A:$A,0))</f>
        <v>26192.8</v>
      </c>
      <c r="W1646" s="26">
        <f>INDEX(检修、备用和必开!C:C,MATCH(统调负荷!$C1646,检修、备用和必开!$A:$A,0))</f>
        <v>0</v>
      </c>
      <c r="X1646" s="26">
        <f>INDEX(检修、备用和必开!D:D,MATCH(统调负荷!$C1646,检修、备用和必开!$A:$A,0))</f>
        <v>12180</v>
      </c>
      <c r="Y1646" s="26">
        <f>INDEX(检修、备用和必开!E:E,MATCH(统调负荷!$C1646,检修、备用和必开!$A:$A,0))</f>
        <v>3440</v>
      </c>
      <c r="Z1646" s="26">
        <f>INDEX(检修、备用和必开!F:F,MATCH(统调负荷!$C1646,检修、备用和必开!$A:$A,0))</f>
        <v>320</v>
      </c>
      <c r="AA1646" s="26">
        <f t="shared" si="359"/>
        <v>67979.6</v>
      </c>
      <c r="AB1646" s="26">
        <v>316</v>
      </c>
      <c r="AC1646" s="26">
        <v>305.42</v>
      </c>
      <c r="AD1646" s="76">
        <f t="shared" si="360"/>
        <v>45675.125</v>
      </c>
      <c r="AE1646" s="27">
        <f t="shared" si="361"/>
        <v>42.6999999999971</v>
      </c>
      <c r="AF1646" s="27">
        <f t="shared" si="362"/>
        <v>-3544.61</v>
      </c>
      <c r="AG1646" s="27">
        <f t="shared" si="363"/>
        <v>1986.8</v>
      </c>
      <c r="AH1646" s="27">
        <f t="shared" si="364"/>
        <v>1315.9</v>
      </c>
      <c r="AI1646" s="27">
        <f t="shared" si="365"/>
        <v>349.21</v>
      </c>
      <c r="AJ1646" s="27">
        <f t="shared" si="366"/>
        <v>-64.5999999999999</v>
      </c>
      <c r="AK1646" s="26">
        <f>INDEX(检修、备用和必开!I:I,MATCH(统调负荷!$C1646,检修、备用和必开!$A:$A,0))</f>
        <v>6764.4868525896</v>
      </c>
    </row>
    <row r="1647" ht="13.8" spans="1:37">
      <c r="A1647" s="26">
        <f t="shared" si="354"/>
        <v>6</v>
      </c>
      <c r="B1647" s="26">
        <f t="shared" si="355"/>
        <v>3</v>
      </c>
      <c r="C1647" t="s">
        <v>39</v>
      </c>
      <c r="D1647" s="75">
        <v>0.135416666666667</v>
      </c>
      <c r="E1647" s="26">
        <v>67470</v>
      </c>
      <c r="F1647" s="26">
        <v>36952</v>
      </c>
      <c r="G1647" s="26">
        <v>10017</v>
      </c>
      <c r="H1647" s="26">
        <v>16584</v>
      </c>
      <c r="I1647" s="26">
        <v>5102</v>
      </c>
      <c r="J1647" s="26">
        <v>-1185</v>
      </c>
      <c r="K1647" s="26">
        <f t="shared" si="367"/>
        <v>33512</v>
      </c>
      <c r="L1647" s="27">
        <f t="shared" si="356"/>
        <v>2.0285151587491</v>
      </c>
      <c r="M1647" s="75">
        <v>0.135416666666667</v>
      </c>
      <c r="N1647" s="26">
        <v>67528.7</v>
      </c>
      <c r="O1647" s="26">
        <v>33885.26</v>
      </c>
      <c r="P1647" s="26">
        <v>11574.8</v>
      </c>
      <c r="Q1647" s="26">
        <v>17763.8</v>
      </c>
      <c r="R1647" s="26">
        <v>5521.76</v>
      </c>
      <c r="S1647" s="26">
        <v>-1216.92</v>
      </c>
      <c r="T1647" s="26">
        <f t="shared" si="357"/>
        <v>30445.26</v>
      </c>
      <c r="U1647" s="27">
        <f t="shared" si="358"/>
        <v>1.59481959758134</v>
      </c>
      <c r="V1647" s="26">
        <f>INDEX(检修、备用和必开!B:B,MATCH(统调负荷!$C1647,检修、备用和必开!$A:$A,0))</f>
        <v>26192.8</v>
      </c>
      <c r="W1647" s="26">
        <f>INDEX(检修、备用和必开!C:C,MATCH(统调负荷!$C1647,检修、备用和必开!$A:$A,0))</f>
        <v>0</v>
      </c>
      <c r="X1647" s="26">
        <f>INDEX(检修、备用和必开!D:D,MATCH(统调负荷!$C1647,检修、备用和必开!$A:$A,0))</f>
        <v>12180</v>
      </c>
      <c r="Y1647" s="26">
        <f>INDEX(检修、备用和必开!E:E,MATCH(统调负荷!$C1647,检修、备用和必开!$A:$A,0))</f>
        <v>3440</v>
      </c>
      <c r="Z1647" s="26">
        <f>INDEX(检修、备用和必开!F:F,MATCH(统调负荷!$C1647,检修、备用和必开!$A:$A,0))</f>
        <v>320</v>
      </c>
      <c r="AA1647" s="26">
        <f t="shared" si="359"/>
        <v>67979.6</v>
      </c>
      <c r="AB1647" s="26">
        <v>311.51</v>
      </c>
      <c r="AC1647" s="26">
        <v>300</v>
      </c>
      <c r="AD1647" s="76">
        <f t="shared" si="360"/>
        <v>45675.1354166667</v>
      </c>
      <c r="AE1647" s="27">
        <f t="shared" si="361"/>
        <v>58.6999999999971</v>
      </c>
      <c r="AF1647" s="27">
        <f t="shared" si="362"/>
        <v>-3066.74</v>
      </c>
      <c r="AG1647" s="27">
        <f t="shared" si="363"/>
        <v>1557.8</v>
      </c>
      <c r="AH1647" s="27">
        <f t="shared" si="364"/>
        <v>1179.8</v>
      </c>
      <c r="AI1647" s="27">
        <f t="shared" si="365"/>
        <v>419.76</v>
      </c>
      <c r="AJ1647" s="27">
        <f t="shared" si="366"/>
        <v>-31.9200000000001</v>
      </c>
      <c r="AK1647" s="26">
        <f>INDEX(检修、备用和必开!I:I,MATCH(统调负荷!$C1647,检修、备用和必开!$A:$A,0))</f>
        <v>6764.4868525896</v>
      </c>
    </row>
    <row r="1648" ht="13.8" spans="1:37">
      <c r="A1648" s="26">
        <f t="shared" si="354"/>
        <v>6</v>
      </c>
      <c r="B1648" s="26">
        <f t="shared" si="355"/>
        <v>3</v>
      </c>
      <c r="C1648" t="s">
        <v>39</v>
      </c>
      <c r="D1648" s="75">
        <v>0.145833333333333</v>
      </c>
      <c r="E1648" s="26">
        <v>66905</v>
      </c>
      <c r="F1648" s="26">
        <v>36801</v>
      </c>
      <c r="G1648" s="26">
        <v>10017</v>
      </c>
      <c r="H1648" s="26">
        <v>16179</v>
      </c>
      <c r="I1648" s="26">
        <v>5093</v>
      </c>
      <c r="J1648" s="26">
        <v>-1185</v>
      </c>
      <c r="K1648" s="26">
        <f t="shared" si="367"/>
        <v>33361</v>
      </c>
      <c r="L1648" s="27">
        <f t="shared" si="356"/>
        <v>2.03769671172926</v>
      </c>
      <c r="M1648" s="75">
        <v>0.145833333333333</v>
      </c>
      <c r="N1648" s="26">
        <v>66851.3</v>
      </c>
      <c r="O1648" s="26">
        <v>33438.57</v>
      </c>
      <c r="P1648" s="26">
        <v>11755.6</v>
      </c>
      <c r="Q1648" s="26">
        <v>17283.8</v>
      </c>
      <c r="R1648" s="26">
        <v>5566.98</v>
      </c>
      <c r="S1648" s="26">
        <v>-1193.65</v>
      </c>
      <c r="T1648" s="26">
        <f t="shared" si="357"/>
        <v>29998.57</v>
      </c>
      <c r="U1648" s="27">
        <f t="shared" si="358"/>
        <v>1.61170945340252</v>
      </c>
      <c r="V1648" s="26">
        <f>INDEX(检修、备用和必开!B:B,MATCH(统调负荷!$C1648,检修、备用和必开!$A:$A,0))</f>
        <v>26192.8</v>
      </c>
      <c r="W1648" s="26">
        <f>INDEX(检修、备用和必开!C:C,MATCH(统调负荷!$C1648,检修、备用和必开!$A:$A,0))</f>
        <v>0</v>
      </c>
      <c r="X1648" s="26">
        <f>INDEX(检修、备用和必开!D:D,MATCH(统调负荷!$C1648,检修、备用和必开!$A:$A,0))</f>
        <v>12180</v>
      </c>
      <c r="Y1648" s="26">
        <f>INDEX(检修、备用和必开!E:E,MATCH(统调负荷!$C1648,检修、备用和必开!$A:$A,0))</f>
        <v>3440</v>
      </c>
      <c r="Z1648" s="26">
        <f>INDEX(检修、备用和必开!F:F,MATCH(统调负荷!$C1648,检修、备用和必开!$A:$A,0))</f>
        <v>320</v>
      </c>
      <c r="AA1648" s="26">
        <f t="shared" si="359"/>
        <v>67979.6</v>
      </c>
      <c r="AB1648" s="26">
        <v>311.34</v>
      </c>
      <c r="AC1648" s="26">
        <v>300.49</v>
      </c>
      <c r="AD1648" s="76">
        <f t="shared" si="360"/>
        <v>45675.1458333333</v>
      </c>
      <c r="AE1648" s="27">
        <f t="shared" si="361"/>
        <v>-53.6999999999971</v>
      </c>
      <c r="AF1648" s="27">
        <f t="shared" si="362"/>
        <v>-3362.43</v>
      </c>
      <c r="AG1648" s="27">
        <f t="shared" si="363"/>
        <v>1738.6</v>
      </c>
      <c r="AH1648" s="27">
        <f t="shared" si="364"/>
        <v>1104.8</v>
      </c>
      <c r="AI1648" s="27">
        <f t="shared" si="365"/>
        <v>473.98</v>
      </c>
      <c r="AJ1648" s="27">
        <f t="shared" si="366"/>
        <v>-8.65000000000009</v>
      </c>
      <c r="AK1648" s="26">
        <f>INDEX(检修、备用和必开!I:I,MATCH(统调负荷!$C1648,检修、备用和必开!$A:$A,0))</f>
        <v>6764.4868525896</v>
      </c>
    </row>
    <row r="1649" ht="13.8" spans="1:37">
      <c r="A1649" s="26">
        <f t="shared" si="354"/>
        <v>6</v>
      </c>
      <c r="B1649" s="26">
        <f t="shared" si="355"/>
        <v>3</v>
      </c>
      <c r="C1649" t="s">
        <v>39</v>
      </c>
      <c r="D1649" s="75">
        <v>0.15625</v>
      </c>
      <c r="E1649" s="26">
        <v>66220</v>
      </c>
      <c r="F1649" s="26">
        <v>36435</v>
      </c>
      <c r="G1649" s="26">
        <v>10017</v>
      </c>
      <c r="H1649" s="26">
        <v>15864</v>
      </c>
      <c r="I1649" s="26">
        <v>5089</v>
      </c>
      <c r="J1649" s="26">
        <v>-1185</v>
      </c>
      <c r="K1649" s="26">
        <f t="shared" si="367"/>
        <v>32995</v>
      </c>
      <c r="L1649" s="27">
        <f t="shared" si="356"/>
        <v>2.06030004546143</v>
      </c>
      <c r="M1649" s="75">
        <v>0.15625</v>
      </c>
      <c r="N1649" s="26">
        <v>66295.5</v>
      </c>
      <c r="O1649" s="26">
        <v>33305.94</v>
      </c>
      <c r="P1649" s="26">
        <v>11645</v>
      </c>
      <c r="Q1649" s="26">
        <v>16923.7</v>
      </c>
      <c r="R1649" s="26">
        <v>5607.78</v>
      </c>
      <c r="S1649" s="26">
        <v>-1186.92</v>
      </c>
      <c r="T1649" s="26">
        <f t="shared" si="357"/>
        <v>29865.94</v>
      </c>
      <c r="U1649" s="27">
        <f t="shared" si="358"/>
        <v>1.61679344069844</v>
      </c>
      <c r="V1649" s="26">
        <f>INDEX(检修、备用和必开!B:B,MATCH(统调负荷!$C1649,检修、备用和必开!$A:$A,0))</f>
        <v>26192.8</v>
      </c>
      <c r="W1649" s="26">
        <f>INDEX(检修、备用和必开!C:C,MATCH(统调负荷!$C1649,检修、备用和必开!$A:$A,0))</f>
        <v>0</v>
      </c>
      <c r="X1649" s="26">
        <f>INDEX(检修、备用和必开!D:D,MATCH(统调负荷!$C1649,检修、备用和必开!$A:$A,0))</f>
        <v>12180</v>
      </c>
      <c r="Y1649" s="26">
        <f>INDEX(检修、备用和必开!E:E,MATCH(统调负荷!$C1649,检修、备用和必开!$A:$A,0))</f>
        <v>3440</v>
      </c>
      <c r="Z1649" s="26">
        <f>INDEX(检修、备用和必开!F:F,MATCH(统调负荷!$C1649,检修、备用和必开!$A:$A,0))</f>
        <v>320</v>
      </c>
      <c r="AA1649" s="26">
        <f t="shared" si="359"/>
        <v>67979.6</v>
      </c>
      <c r="AB1649" s="26">
        <v>311.2</v>
      </c>
      <c r="AC1649" s="26">
        <v>300.7</v>
      </c>
      <c r="AD1649" s="76">
        <f t="shared" si="360"/>
        <v>45675.15625</v>
      </c>
      <c r="AE1649" s="27">
        <f t="shared" si="361"/>
        <v>75.5</v>
      </c>
      <c r="AF1649" s="27">
        <f t="shared" si="362"/>
        <v>-3129.06</v>
      </c>
      <c r="AG1649" s="27">
        <f t="shared" si="363"/>
        <v>1628</v>
      </c>
      <c r="AH1649" s="27">
        <f t="shared" si="364"/>
        <v>1059.7</v>
      </c>
      <c r="AI1649" s="27">
        <f t="shared" si="365"/>
        <v>518.78</v>
      </c>
      <c r="AJ1649" s="27">
        <f t="shared" si="366"/>
        <v>-1.92000000000007</v>
      </c>
      <c r="AK1649" s="26">
        <f>INDEX(检修、备用和必开!I:I,MATCH(统调负荷!$C1649,检修、备用和必开!$A:$A,0))</f>
        <v>6764.4868525896</v>
      </c>
    </row>
    <row r="1650" ht="13.8" spans="1:37">
      <c r="A1650" s="26">
        <f t="shared" si="354"/>
        <v>6</v>
      </c>
      <c r="B1650" s="26">
        <f t="shared" si="355"/>
        <v>4</v>
      </c>
      <c r="C1650" t="s">
        <v>39</v>
      </c>
      <c r="D1650" s="75">
        <v>0.166666666666667</v>
      </c>
      <c r="E1650" s="26">
        <v>65765</v>
      </c>
      <c r="F1650" s="26">
        <v>36309</v>
      </c>
      <c r="G1650" s="26">
        <v>10017</v>
      </c>
      <c r="H1650" s="26">
        <v>15546</v>
      </c>
      <c r="I1650" s="26">
        <v>5078</v>
      </c>
      <c r="J1650" s="26">
        <v>-1185</v>
      </c>
      <c r="K1650" s="26">
        <f t="shared" si="367"/>
        <v>32869</v>
      </c>
      <c r="L1650" s="27">
        <f t="shared" si="356"/>
        <v>2.06819799811372</v>
      </c>
      <c r="M1650" s="75">
        <v>0.166666666666667</v>
      </c>
      <c r="N1650" s="26">
        <v>65522.5</v>
      </c>
      <c r="O1650" s="26">
        <v>32460.81</v>
      </c>
      <c r="P1650" s="26">
        <v>11612.9</v>
      </c>
      <c r="Q1650" s="26">
        <v>17036.6</v>
      </c>
      <c r="R1650" s="26">
        <v>5598.23</v>
      </c>
      <c r="S1650" s="26">
        <v>-1186.04</v>
      </c>
      <c r="T1650" s="26">
        <f t="shared" si="357"/>
        <v>29020.81</v>
      </c>
      <c r="U1650" s="27">
        <f t="shared" si="358"/>
        <v>1.64995785277037</v>
      </c>
      <c r="V1650" s="26">
        <f>INDEX(检修、备用和必开!B:B,MATCH(统调负荷!$C1650,检修、备用和必开!$A:$A,0))</f>
        <v>26192.8</v>
      </c>
      <c r="W1650" s="26">
        <f>INDEX(检修、备用和必开!C:C,MATCH(统调负荷!$C1650,检修、备用和必开!$A:$A,0))</f>
        <v>0</v>
      </c>
      <c r="X1650" s="26">
        <f>INDEX(检修、备用和必开!D:D,MATCH(统调负荷!$C1650,检修、备用和必开!$A:$A,0))</f>
        <v>12180</v>
      </c>
      <c r="Y1650" s="26">
        <f>INDEX(检修、备用和必开!E:E,MATCH(统调负荷!$C1650,检修、备用和必开!$A:$A,0))</f>
        <v>3440</v>
      </c>
      <c r="Z1650" s="26">
        <f>INDEX(检修、备用和必开!F:F,MATCH(统调负荷!$C1650,检修、备用和必开!$A:$A,0))</f>
        <v>320</v>
      </c>
      <c r="AA1650" s="26">
        <f t="shared" si="359"/>
        <v>67979.6</v>
      </c>
      <c r="AB1650" s="26">
        <v>311.2</v>
      </c>
      <c r="AC1650" s="26">
        <v>291.03</v>
      </c>
      <c r="AD1650" s="76">
        <f t="shared" si="360"/>
        <v>45675.1666666667</v>
      </c>
      <c r="AE1650" s="27">
        <f t="shared" si="361"/>
        <v>-242.5</v>
      </c>
      <c r="AF1650" s="27">
        <f t="shared" si="362"/>
        <v>-3848.19</v>
      </c>
      <c r="AG1650" s="27">
        <f t="shared" si="363"/>
        <v>1595.9</v>
      </c>
      <c r="AH1650" s="27">
        <f t="shared" si="364"/>
        <v>1490.6</v>
      </c>
      <c r="AI1650" s="27">
        <f t="shared" si="365"/>
        <v>520.23</v>
      </c>
      <c r="AJ1650" s="27">
        <f t="shared" si="366"/>
        <v>-1.03999999999996</v>
      </c>
      <c r="AK1650" s="26">
        <f>INDEX(检修、备用和必开!I:I,MATCH(统调负荷!$C1650,检修、备用和必开!$A:$A,0))</f>
        <v>6764.4868525896</v>
      </c>
    </row>
    <row r="1651" ht="13.8" spans="1:37">
      <c r="A1651" s="26">
        <f t="shared" si="354"/>
        <v>6</v>
      </c>
      <c r="B1651" s="26">
        <f t="shared" si="355"/>
        <v>4</v>
      </c>
      <c r="C1651" t="s">
        <v>39</v>
      </c>
      <c r="D1651" s="75">
        <v>0.177083333333333</v>
      </c>
      <c r="E1651" s="26">
        <v>65265</v>
      </c>
      <c r="F1651" s="26">
        <v>35825</v>
      </c>
      <c r="G1651" s="26">
        <v>10017</v>
      </c>
      <c r="H1651" s="26">
        <v>15533</v>
      </c>
      <c r="I1651" s="26">
        <v>5075</v>
      </c>
      <c r="J1651" s="26">
        <v>-1185</v>
      </c>
      <c r="K1651" s="26">
        <f t="shared" si="367"/>
        <v>32385</v>
      </c>
      <c r="L1651" s="27">
        <f t="shared" si="356"/>
        <v>2.09910761154856</v>
      </c>
      <c r="M1651" s="75">
        <v>0.177083333333333</v>
      </c>
      <c r="N1651" s="26">
        <v>65109</v>
      </c>
      <c r="O1651" s="26">
        <v>32232.54</v>
      </c>
      <c r="P1651" s="26">
        <v>11408.1</v>
      </c>
      <c r="Q1651" s="26">
        <v>17010.9</v>
      </c>
      <c r="R1651" s="26">
        <v>5648.78</v>
      </c>
      <c r="S1651" s="26">
        <v>-1191.32</v>
      </c>
      <c r="T1651" s="26">
        <f t="shared" si="357"/>
        <v>28792.54</v>
      </c>
      <c r="U1651" s="27">
        <f t="shared" si="358"/>
        <v>1.65915025038721</v>
      </c>
      <c r="V1651" s="26">
        <f>INDEX(检修、备用和必开!B:B,MATCH(统调负荷!$C1651,检修、备用和必开!$A:$A,0))</f>
        <v>26192.8</v>
      </c>
      <c r="W1651" s="26">
        <f>INDEX(检修、备用和必开!C:C,MATCH(统调负荷!$C1651,检修、备用和必开!$A:$A,0))</f>
        <v>0</v>
      </c>
      <c r="X1651" s="26">
        <f>INDEX(检修、备用和必开!D:D,MATCH(统调负荷!$C1651,检修、备用和必开!$A:$A,0))</f>
        <v>12180</v>
      </c>
      <c r="Y1651" s="26">
        <f>INDEX(检修、备用和必开!E:E,MATCH(统调负荷!$C1651,检修、备用和必开!$A:$A,0))</f>
        <v>3440</v>
      </c>
      <c r="Z1651" s="26">
        <f>INDEX(检修、备用和必开!F:F,MATCH(统调负荷!$C1651,检修、备用和必开!$A:$A,0))</f>
        <v>320</v>
      </c>
      <c r="AA1651" s="26">
        <f t="shared" si="359"/>
        <v>67979.6</v>
      </c>
      <c r="AB1651" s="26">
        <v>308.32</v>
      </c>
      <c r="AC1651" s="26">
        <v>300.51</v>
      </c>
      <c r="AD1651" s="76">
        <f t="shared" si="360"/>
        <v>45675.1770833333</v>
      </c>
      <c r="AE1651" s="27">
        <f t="shared" si="361"/>
        <v>-156</v>
      </c>
      <c r="AF1651" s="27">
        <f t="shared" si="362"/>
        <v>-3592.46</v>
      </c>
      <c r="AG1651" s="27">
        <f t="shared" si="363"/>
        <v>1391.1</v>
      </c>
      <c r="AH1651" s="27">
        <f t="shared" si="364"/>
        <v>1477.9</v>
      </c>
      <c r="AI1651" s="27">
        <f t="shared" si="365"/>
        <v>573.78</v>
      </c>
      <c r="AJ1651" s="27">
        <f t="shared" si="366"/>
        <v>-6.31999999999994</v>
      </c>
      <c r="AK1651" s="26">
        <f>INDEX(检修、备用和必开!I:I,MATCH(统调负荷!$C1651,检修、备用和必开!$A:$A,0))</f>
        <v>6764.4868525896</v>
      </c>
    </row>
    <row r="1652" ht="13.8" spans="1:37">
      <c r="A1652" s="26">
        <f t="shared" si="354"/>
        <v>6</v>
      </c>
      <c r="B1652" s="26">
        <f t="shared" si="355"/>
        <v>4</v>
      </c>
      <c r="C1652" t="s">
        <v>39</v>
      </c>
      <c r="D1652" s="75">
        <v>0.1875</v>
      </c>
      <c r="E1652" s="26">
        <v>64860</v>
      </c>
      <c r="F1652" s="26">
        <v>35430</v>
      </c>
      <c r="G1652" s="26">
        <v>10017</v>
      </c>
      <c r="H1652" s="26">
        <v>15523</v>
      </c>
      <c r="I1652" s="26">
        <v>5075</v>
      </c>
      <c r="J1652" s="26">
        <v>-1185</v>
      </c>
      <c r="K1652" s="26">
        <f t="shared" si="367"/>
        <v>31990</v>
      </c>
      <c r="L1652" s="27">
        <f t="shared" si="356"/>
        <v>2.12502657080338</v>
      </c>
      <c r="M1652" s="75">
        <v>0.1875</v>
      </c>
      <c r="N1652" s="26">
        <v>64614.7</v>
      </c>
      <c r="O1652" s="26">
        <v>31751.74</v>
      </c>
      <c r="P1652" s="26">
        <v>11176</v>
      </c>
      <c r="Q1652" s="26">
        <v>17256.2</v>
      </c>
      <c r="R1652" s="26">
        <v>5626.26</v>
      </c>
      <c r="S1652" s="26">
        <v>-1195.5</v>
      </c>
      <c r="T1652" s="26">
        <f t="shared" si="357"/>
        <v>28311.74</v>
      </c>
      <c r="U1652" s="27">
        <f t="shared" si="358"/>
        <v>1.6788510446822</v>
      </c>
      <c r="V1652" s="26">
        <f>INDEX(检修、备用和必开!B:B,MATCH(统调负荷!$C1652,检修、备用和必开!$A:$A,0))</f>
        <v>26192.8</v>
      </c>
      <c r="W1652" s="26">
        <f>INDEX(检修、备用和必开!C:C,MATCH(统调负荷!$C1652,检修、备用和必开!$A:$A,0))</f>
        <v>0</v>
      </c>
      <c r="X1652" s="26">
        <f>INDEX(检修、备用和必开!D:D,MATCH(统调负荷!$C1652,检修、备用和必开!$A:$A,0))</f>
        <v>12180</v>
      </c>
      <c r="Y1652" s="26">
        <f>INDEX(检修、备用和必开!E:E,MATCH(统调负荷!$C1652,检修、备用和必开!$A:$A,0))</f>
        <v>3440</v>
      </c>
      <c r="Z1652" s="26">
        <f>INDEX(检修、备用和必开!F:F,MATCH(统调负荷!$C1652,检修、备用和必开!$A:$A,0))</f>
        <v>320</v>
      </c>
      <c r="AA1652" s="26">
        <f t="shared" si="359"/>
        <v>67979.6</v>
      </c>
      <c r="AB1652" s="26">
        <v>307.36</v>
      </c>
      <c r="AC1652" s="26">
        <v>295.71</v>
      </c>
      <c r="AD1652" s="76">
        <f t="shared" si="360"/>
        <v>45675.1875</v>
      </c>
      <c r="AE1652" s="27">
        <f t="shared" si="361"/>
        <v>-245.300000000003</v>
      </c>
      <c r="AF1652" s="27">
        <f t="shared" si="362"/>
        <v>-3678.26</v>
      </c>
      <c r="AG1652" s="27">
        <f t="shared" si="363"/>
        <v>1159</v>
      </c>
      <c r="AH1652" s="27">
        <f t="shared" si="364"/>
        <v>1733.2</v>
      </c>
      <c r="AI1652" s="27">
        <f t="shared" si="365"/>
        <v>551.26</v>
      </c>
      <c r="AJ1652" s="27">
        <f t="shared" si="366"/>
        <v>-10.5</v>
      </c>
      <c r="AK1652" s="26">
        <f>INDEX(检修、备用和必开!I:I,MATCH(统调负荷!$C1652,检修、备用和必开!$A:$A,0))</f>
        <v>6764.4868525896</v>
      </c>
    </row>
    <row r="1653" ht="13.8" spans="1:37">
      <c r="A1653" s="26">
        <f t="shared" si="354"/>
        <v>6</v>
      </c>
      <c r="B1653" s="26">
        <f t="shared" si="355"/>
        <v>4</v>
      </c>
      <c r="C1653" t="s">
        <v>39</v>
      </c>
      <c r="D1653" s="75">
        <v>0.197916666666667</v>
      </c>
      <c r="E1653" s="26">
        <v>64660</v>
      </c>
      <c r="F1653" s="26">
        <v>35253</v>
      </c>
      <c r="G1653" s="26">
        <v>10017</v>
      </c>
      <c r="H1653" s="26">
        <v>15506</v>
      </c>
      <c r="I1653" s="26">
        <v>5069</v>
      </c>
      <c r="J1653" s="26">
        <v>-1185</v>
      </c>
      <c r="K1653" s="26">
        <f t="shared" si="367"/>
        <v>31813</v>
      </c>
      <c r="L1653" s="27">
        <f t="shared" si="356"/>
        <v>2.1368497155251</v>
      </c>
      <c r="M1653" s="75">
        <v>0.197916666666667</v>
      </c>
      <c r="N1653" s="26">
        <v>64315.9</v>
      </c>
      <c r="O1653" s="26">
        <v>31643.51</v>
      </c>
      <c r="P1653" s="26">
        <v>11147.7</v>
      </c>
      <c r="Q1653" s="26">
        <v>17097.5</v>
      </c>
      <c r="R1653" s="26">
        <v>5635.83</v>
      </c>
      <c r="S1653" s="26">
        <v>-1208.64</v>
      </c>
      <c r="T1653" s="26">
        <f t="shared" si="357"/>
        <v>28203.51</v>
      </c>
      <c r="U1653" s="27">
        <f t="shared" si="358"/>
        <v>1.68335045665917</v>
      </c>
      <c r="V1653" s="26">
        <f>INDEX(检修、备用和必开!B:B,MATCH(统调负荷!$C1653,检修、备用和必开!$A:$A,0))</f>
        <v>26192.8</v>
      </c>
      <c r="W1653" s="26">
        <f>INDEX(检修、备用和必开!C:C,MATCH(统调负荷!$C1653,检修、备用和必开!$A:$A,0))</f>
        <v>0</v>
      </c>
      <c r="X1653" s="26">
        <f>INDEX(检修、备用和必开!D:D,MATCH(统调负荷!$C1653,检修、备用和必开!$A:$A,0))</f>
        <v>12180</v>
      </c>
      <c r="Y1653" s="26">
        <f>INDEX(检修、备用和必开!E:E,MATCH(统调负荷!$C1653,检修、备用和必开!$A:$A,0))</f>
        <v>3440</v>
      </c>
      <c r="Z1653" s="26">
        <f>INDEX(检修、备用和必开!F:F,MATCH(统调负荷!$C1653,检修、备用和必开!$A:$A,0))</f>
        <v>320</v>
      </c>
      <c r="AA1653" s="26">
        <f t="shared" si="359"/>
        <v>67979.6</v>
      </c>
      <c r="AB1653" s="26">
        <v>306.4</v>
      </c>
      <c r="AC1653" s="26">
        <v>291.34</v>
      </c>
      <c r="AD1653" s="76">
        <f t="shared" si="360"/>
        <v>45675.1979166667</v>
      </c>
      <c r="AE1653" s="27">
        <f t="shared" si="361"/>
        <v>-344.099999999999</v>
      </c>
      <c r="AF1653" s="27">
        <f t="shared" si="362"/>
        <v>-3609.49</v>
      </c>
      <c r="AG1653" s="27">
        <f t="shared" si="363"/>
        <v>1130.7</v>
      </c>
      <c r="AH1653" s="27">
        <f t="shared" si="364"/>
        <v>1591.5</v>
      </c>
      <c r="AI1653" s="27">
        <f t="shared" si="365"/>
        <v>566.83</v>
      </c>
      <c r="AJ1653" s="27">
        <f t="shared" si="366"/>
        <v>-23.6400000000001</v>
      </c>
      <c r="AK1653" s="26">
        <f>INDEX(检修、备用和必开!I:I,MATCH(统调负荷!$C1653,检修、备用和必开!$A:$A,0))</f>
        <v>6764.4868525896</v>
      </c>
    </row>
    <row r="1654" ht="13.8" spans="1:37">
      <c r="A1654" s="26">
        <f t="shared" si="354"/>
        <v>6</v>
      </c>
      <c r="B1654" s="26">
        <f t="shared" si="355"/>
        <v>5</v>
      </c>
      <c r="C1654" t="s">
        <v>39</v>
      </c>
      <c r="D1654" s="75">
        <v>0.208333333333333</v>
      </c>
      <c r="E1654" s="26">
        <v>64500</v>
      </c>
      <c r="F1654" s="26">
        <v>35105</v>
      </c>
      <c r="G1654" s="26">
        <v>10017</v>
      </c>
      <c r="H1654" s="26">
        <v>15498</v>
      </c>
      <c r="I1654" s="26">
        <v>5065</v>
      </c>
      <c r="J1654" s="26">
        <v>-1185</v>
      </c>
      <c r="K1654" s="26">
        <f t="shared" si="367"/>
        <v>31665</v>
      </c>
      <c r="L1654" s="27">
        <f t="shared" si="356"/>
        <v>2.146837201958</v>
      </c>
      <c r="M1654" s="75">
        <v>0.208333333333333</v>
      </c>
      <c r="N1654" s="26">
        <v>64176.1</v>
      </c>
      <c r="O1654" s="26">
        <v>31466.84</v>
      </c>
      <c r="P1654" s="26">
        <v>11268.5</v>
      </c>
      <c r="Q1654" s="26">
        <v>16998.4</v>
      </c>
      <c r="R1654" s="26">
        <v>5686.98</v>
      </c>
      <c r="S1654" s="26">
        <v>-1244.62</v>
      </c>
      <c r="T1654" s="26">
        <f t="shared" si="357"/>
        <v>28026.84</v>
      </c>
      <c r="U1654" s="27">
        <f t="shared" si="358"/>
        <v>1.69074714650542</v>
      </c>
      <c r="V1654" s="26">
        <f>INDEX(检修、备用和必开!B:B,MATCH(统调负荷!$C1654,检修、备用和必开!$A:$A,0))</f>
        <v>26192.8</v>
      </c>
      <c r="W1654" s="26">
        <f>INDEX(检修、备用和必开!C:C,MATCH(统调负荷!$C1654,检修、备用和必开!$A:$A,0))</f>
        <v>0</v>
      </c>
      <c r="X1654" s="26">
        <f>INDEX(检修、备用和必开!D:D,MATCH(统调负荷!$C1654,检修、备用和必开!$A:$A,0))</f>
        <v>12180</v>
      </c>
      <c r="Y1654" s="26">
        <f>INDEX(检修、备用和必开!E:E,MATCH(统调负荷!$C1654,检修、备用和必开!$A:$A,0))</f>
        <v>3440</v>
      </c>
      <c r="Z1654" s="26">
        <f>INDEX(检修、备用和必开!F:F,MATCH(统调负荷!$C1654,检修、备用和必开!$A:$A,0))</f>
        <v>320</v>
      </c>
      <c r="AA1654" s="26">
        <f t="shared" si="359"/>
        <v>67979.6</v>
      </c>
      <c r="AB1654" s="26">
        <v>305.46</v>
      </c>
      <c r="AC1654" s="26">
        <v>291.03</v>
      </c>
      <c r="AD1654" s="76">
        <f t="shared" si="360"/>
        <v>45675.2083333333</v>
      </c>
      <c r="AE1654" s="27">
        <f t="shared" si="361"/>
        <v>-323.900000000001</v>
      </c>
      <c r="AF1654" s="27">
        <f t="shared" si="362"/>
        <v>-3638.16</v>
      </c>
      <c r="AG1654" s="27">
        <f t="shared" si="363"/>
        <v>1251.5</v>
      </c>
      <c r="AH1654" s="27">
        <f t="shared" si="364"/>
        <v>1500.4</v>
      </c>
      <c r="AI1654" s="27">
        <f t="shared" si="365"/>
        <v>621.98</v>
      </c>
      <c r="AJ1654" s="27">
        <f t="shared" si="366"/>
        <v>-59.6199999999999</v>
      </c>
      <c r="AK1654" s="26">
        <f>INDEX(检修、备用和必开!I:I,MATCH(统调负荷!$C1654,检修、备用和必开!$A:$A,0))</f>
        <v>6764.4868525896</v>
      </c>
    </row>
    <row r="1655" ht="13.8" spans="1:37">
      <c r="A1655" s="26">
        <f t="shared" si="354"/>
        <v>6</v>
      </c>
      <c r="B1655" s="26">
        <f t="shared" si="355"/>
        <v>5</v>
      </c>
      <c r="C1655" t="s">
        <v>39</v>
      </c>
      <c r="D1655" s="75">
        <v>0.21875</v>
      </c>
      <c r="E1655" s="26">
        <v>64645</v>
      </c>
      <c r="F1655" s="26">
        <v>35265</v>
      </c>
      <c r="G1655" s="26">
        <v>10017</v>
      </c>
      <c r="H1655" s="26">
        <v>15476</v>
      </c>
      <c r="I1655" s="26">
        <v>5072</v>
      </c>
      <c r="J1655" s="26">
        <v>-1185</v>
      </c>
      <c r="K1655" s="26">
        <f t="shared" si="367"/>
        <v>31825</v>
      </c>
      <c r="L1655" s="27">
        <f t="shared" si="356"/>
        <v>2.13604399057345</v>
      </c>
      <c r="M1655" s="75">
        <v>0.21875</v>
      </c>
      <c r="N1655" s="26">
        <v>64610</v>
      </c>
      <c r="O1655" s="26">
        <v>31948.94</v>
      </c>
      <c r="P1655" s="26">
        <v>11292.7</v>
      </c>
      <c r="Q1655" s="26">
        <v>16946</v>
      </c>
      <c r="R1655" s="26">
        <v>5714.37</v>
      </c>
      <c r="S1655" s="26">
        <v>-1292.01</v>
      </c>
      <c r="T1655" s="26">
        <f t="shared" si="357"/>
        <v>28508.94</v>
      </c>
      <c r="U1655" s="27">
        <f t="shared" si="358"/>
        <v>1.670714449676</v>
      </c>
      <c r="V1655" s="26">
        <f>INDEX(检修、备用和必开!B:B,MATCH(统调负荷!$C1655,检修、备用和必开!$A:$A,0))</f>
        <v>26192.8</v>
      </c>
      <c r="W1655" s="26">
        <f>INDEX(检修、备用和必开!C:C,MATCH(统调负荷!$C1655,检修、备用和必开!$A:$A,0))</f>
        <v>0</v>
      </c>
      <c r="X1655" s="26">
        <f>INDEX(检修、备用和必开!D:D,MATCH(统调负荷!$C1655,检修、备用和必开!$A:$A,0))</f>
        <v>12180</v>
      </c>
      <c r="Y1655" s="26">
        <f>INDEX(检修、备用和必开!E:E,MATCH(统调负荷!$C1655,检修、备用和必开!$A:$A,0))</f>
        <v>3440</v>
      </c>
      <c r="Z1655" s="26">
        <f>INDEX(检修、备用和必开!F:F,MATCH(统调负荷!$C1655,检修、备用和必开!$A:$A,0))</f>
        <v>320</v>
      </c>
      <c r="AA1655" s="26">
        <f t="shared" si="359"/>
        <v>67979.6</v>
      </c>
      <c r="AB1655" s="26">
        <v>306.4</v>
      </c>
      <c r="AC1655" s="26">
        <v>300.51</v>
      </c>
      <c r="AD1655" s="76">
        <f t="shared" si="360"/>
        <v>45675.21875</v>
      </c>
      <c r="AE1655" s="27">
        <f t="shared" si="361"/>
        <v>-35</v>
      </c>
      <c r="AF1655" s="27">
        <f t="shared" si="362"/>
        <v>-3316.06</v>
      </c>
      <c r="AG1655" s="27">
        <f t="shared" si="363"/>
        <v>1275.7</v>
      </c>
      <c r="AH1655" s="27">
        <f t="shared" si="364"/>
        <v>1470</v>
      </c>
      <c r="AI1655" s="27">
        <f t="shared" si="365"/>
        <v>642.37</v>
      </c>
      <c r="AJ1655" s="27">
        <f t="shared" si="366"/>
        <v>-107.01</v>
      </c>
      <c r="AK1655" s="26">
        <f>INDEX(检修、备用和必开!I:I,MATCH(统调负荷!$C1655,检修、备用和必开!$A:$A,0))</f>
        <v>6764.4868525896</v>
      </c>
    </row>
    <row r="1656" ht="13.8" spans="1:37">
      <c r="A1656" s="26">
        <f t="shared" si="354"/>
        <v>6</v>
      </c>
      <c r="B1656" s="26">
        <f t="shared" si="355"/>
        <v>5</v>
      </c>
      <c r="C1656" t="s">
        <v>39</v>
      </c>
      <c r="D1656" s="75">
        <v>0.229166666666667</v>
      </c>
      <c r="E1656" s="26">
        <v>64980</v>
      </c>
      <c r="F1656" s="26">
        <v>35627</v>
      </c>
      <c r="G1656" s="26">
        <v>10017</v>
      </c>
      <c r="H1656" s="26">
        <v>15448</v>
      </c>
      <c r="I1656" s="26">
        <v>5073</v>
      </c>
      <c r="J1656" s="26">
        <v>-1185</v>
      </c>
      <c r="K1656" s="26">
        <f t="shared" si="367"/>
        <v>32187</v>
      </c>
      <c r="L1656" s="27">
        <f t="shared" si="356"/>
        <v>2.11202038089912</v>
      </c>
      <c r="M1656" s="75">
        <v>0.229166666666667</v>
      </c>
      <c r="N1656" s="26">
        <v>64580.7</v>
      </c>
      <c r="O1656" s="26">
        <v>32009.66</v>
      </c>
      <c r="P1656" s="26">
        <v>10955.7</v>
      </c>
      <c r="Q1656" s="26">
        <v>17165</v>
      </c>
      <c r="R1656" s="26">
        <v>5758.27</v>
      </c>
      <c r="S1656" s="26">
        <v>-1307.93</v>
      </c>
      <c r="T1656" s="26">
        <f t="shared" si="357"/>
        <v>28569.66</v>
      </c>
      <c r="U1656" s="27">
        <f t="shared" si="358"/>
        <v>1.66822496187698</v>
      </c>
      <c r="V1656" s="26">
        <f>INDEX(检修、备用和必开!B:B,MATCH(统调负荷!$C1656,检修、备用和必开!$A:$A,0))</f>
        <v>26192.8</v>
      </c>
      <c r="W1656" s="26">
        <f>INDEX(检修、备用和必开!C:C,MATCH(统调负荷!$C1656,检修、备用和必开!$A:$A,0))</f>
        <v>0</v>
      </c>
      <c r="X1656" s="26">
        <f>INDEX(检修、备用和必开!D:D,MATCH(统调负荷!$C1656,检修、备用和必开!$A:$A,0))</f>
        <v>12180</v>
      </c>
      <c r="Y1656" s="26">
        <f>INDEX(检修、备用和必开!E:E,MATCH(统调负荷!$C1656,检修、备用和必开!$A:$A,0))</f>
        <v>3440</v>
      </c>
      <c r="Z1656" s="26">
        <f>INDEX(检修、备用和必开!F:F,MATCH(统调负荷!$C1656,检修、备用和必开!$A:$A,0))</f>
        <v>320</v>
      </c>
      <c r="AA1656" s="26">
        <f t="shared" si="359"/>
        <v>67979.6</v>
      </c>
      <c r="AB1656" s="26">
        <v>309.28</v>
      </c>
      <c r="AC1656" s="26">
        <v>295.59</v>
      </c>
      <c r="AD1656" s="76">
        <f t="shared" si="360"/>
        <v>45675.2291666667</v>
      </c>
      <c r="AE1656" s="27">
        <f t="shared" si="361"/>
        <v>-399.300000000003</v>
      </c>
      <c r="AF1656" s="27">
        <f t="shared" si="362"/>
        <v>-3617.34</v>
      </c>
      <c r="AG1656" s="27">
        <f t="shared" si="363"/>
        <v>938.700000000001</v>
      </c>
      <c r="AH1656" s="27">
        <f t="shared" si="364"/>
        <v>1717</v>
      </c>
      <c r="AI1656" s="27">
        <f t="shared" si="365"/>
        <v>685.27</v>
      </c>
      <c r="AJ1656" s="27">
        <f t="shared" si="366"/>
        <v>-122.93</v>
      </c>
      <c r="AK1656" s="26">
        <f>INDEX(检修、备用和必开!I:I,MATCH(统调负荷!$C1656,检修、备用和必开!$A:$A,0))</f>
        <v>6764.4868525896</v>
      </c>
    </row>
    <row r="1657" ht="13.8" spans="1:37">
      <c r="A1657" s="26">
        <f t="shared" si="354"/>
        <v>6</v>
      </c>
      <c r="B1657" s="26">
        <f t="shared" si="355"/>
        <v>5</v>
      </c>
      <c r="C1657" t="s">
        <v>39</v>
      </c>
      <c r="D1657" s="75">
        <v>0.239583333333333</v>
      </c>
      <c r="E1657" s="26">
        <v>65620</v>
      </c>
      <c r="F1657" s="26">
        <v>36281</v>
      </c>
      <c r="G1657" s="26">
        <v>10017</v>
      </c>
      <c r="H1657" s="26">
        <v>15428</v>
      </c>
      <c r="I1657" s="26">
        <v>5079</v>
      </c>
      <c r="J1657" s="26">
        <v>-1185</v>
      </c>
      <c r="K1657" s="26">
        <f t="shared" si="367"/>
        <v>32841</v>
      </c>
      <c r="L1657" s="27">
        <f t="shared" si="356"/>
        <v>2.06996132882677</v>
      </c>
      <c r="M1657" s="75">
        <v>0.239583333333333</v>
      </c>
      <c r="N1657" s="26">
        <v>65221.9</v>
      </c>
      <c r="O1657" s="26">
        <v>32362.92</v>
      </c>
      <c r="P1657" s="26">
        <v>11269.8</v>
      </c>
      <c r="Q1657" s="26">
        <v>17030.1</v>
      </c>
      <c r="R1657" s="26">
        <v>5818.99</v>
      </c>
      <c r="S1657" s="26">
        <v>-1259.91</v>
      </c>
      <c r="T1657" s="26">
        <f t="shared" si="357"/>
        <v>28922.92</v>
      </c>
      <c r="U1657" s="27">
        <f t="shared" si="358"/>
        <v>1.65388736372014</v>
      </c>
      <c r="V1657" s="26">
        <f>INDEX(检修、备用和必开!B:B,MATCH(统调负荷!$C1657,检修、备用和必开!$A:$A,0))</f>
        <v>26192.8</v>
      </c>
      <c r="W1657" s="26">
        <f>INDEX(检修、备用和必开!C:C,MATCH(统调负荷!$C1657,检修、备用和必开!$A:$A,0))</f>
        <v>0</v>
      </c>
      <c r="X1657" s="26">
        <f>INDEX(检修、备用和必开!D:D,MATCH(统调负荷!$C1657,检修、备用和必开!$A:$A,0))</f>
        <v>12180</v>
      </c>
      <c r="Y1657" s="26">
        <f>INDEX(检修、备用和必开!E:E,MATCH(统调负荷!$C1657,检修、备用和必开!$A:$A,0))</f>
        <v>3440</v>
      </c>
      <c r="Z1657" s="26">
        <f>INDEX(检修、备用和必开!F:F,MATCH(统调负荷!$C1657,检修、备用和必开!$A:$A,0))</f>
        <v>320</v>
      </c>
      <c r="AA1657" s="26">
        <f t="shared" si="359"/>
        <v>67979.6</v>
      </c>
      <c r="AB1657" s="26">
        <v>311.2</v>
      </c>
      <c r="AC1657" s="26">
        <v>301.6</v>
      </c>
      <c r="AD1657" s="76">
        <f t="shared" si="360"/>
        <v>45675.2395833333</v>
      </c>
      <c r="AE1657" s="27">
        <f t="shared" si="361"/>
        <v>-398.099999999999</v>
      </c>
      <c r="AF1657" s="27">
        <f t="shared" si="362"/>
        <v>-3918.08</v>
      </c>
      <c r="AG1657" s="27">
        <f t="shared" si="363"/>
        <v>1252.8</v>
      </c>
      <c r="AH1657" s="27">
        <f t="shared" si="364"/>
        <v>1602.1</v>
      </c>
      <c r="AI1657" s="27">
        <f t="shared" si="365"/>
        <v>739.99</v>
      </c>
      <c r="AJ1657" s="27">
        <f t="shared" si="366"/>
        <v>-74.9100000000001</v>
      </c>
      <c r="AK1657" s="26">
        <f>INDEX(检修、备用和必开!I:I,MATCH(统调负荷!$C1657,检修、备用和必开!$A:$A,0))</f>
        <v>6764.4868525896</v>
      </c>
    </row>
    <row r="1658" ht="13.8" spans="1:37">
      <c r="A1658" s="26">
        <f t="shared" si="354"/>
        <v>6</v>
      </c>
      <c r="B1658" s="26">
        <f t="shared" si="355"/>
        <v>6</v>
      </c>
      <c r="C1658" t="s">
        <v>39</v>
      </c>
      <c r="D1658" s="75">
        <v>0.25</v>
      </c>
      <c r="E1658" s="26">
        <v>66045</v>
      </c>
      <c r="F1658" s="26">
        <v>36586</v>
      </c>
      <c r="G1658" s="26">
        <v>10017</v>
      </c>
      <c r="H1658" s="26">
        <v>15555</v>
      </c>
      <c r="I1658" s="26">
        <v>5072</v>
      </c>
      <c r="J1658" s="26">
        <v>-1185</v>
      </c>
      <c r="K1658" s="26">
        <f t="shared" si="367"/>
        <v>33146</v>
      </c>
      <c r="L1658" s="27">
        <f t="shared" si="356"/>
        <v>2.05091413745248</v>
      </c>
      <c r="M1658" s="75">
        <v>0.25</v>
      </c>
      <c r="N1658" s="26">
        <v>65968.7</v>
      </c>
      <c r="O1658" s="26">
        <v>32355.34</v>
      </c>
      <c r="P1658" s="26">
        <v>11555.1</v>
      </c>
      <c r="Q1658" s="26">
        <v>17190.7</v>
      </c>
      <c r="R1658" s="26">
        <v>5947.38</v>
      </c>
      <c r="S1658" s="26">
        <v>-1079.82</v>
      </c>
      <c r="T1658" s="26">
        <f t="shared" si="357"/>
        <v>28915.34</v>
      </c>
      <c r="U1658" s="27">
        <f t="shared" si="358"/>
        <v>1.65419242181717</v>
      </c>
      <c r="V1658" s="26">
        <f>INDEX(检修、备用和必开!B:B,MATCH(统调负荷!$C1658,检修、备用和必开!$A:$A,0))</f>
        <v>26192.8</v>
      </c>
      <c r="W1658" s="26">
        <f>INDEX(检修、备用和必开!C:C,MATCH(统调负荷!$C1658,检修、备用和必开!$A:$A,0))</f>
        <v>0</v>
      </c>
      <c r="X1658" s="26">
        <f>INDEX(检修、备用和必开!D:D,MATCH(统调负荷!$C1658,检修、备用和必开!$A:$A,0))</f>
        <v>12180</v>
      </c>
      <c r="Y1658" s="26">
        <f>INDEX(检修、备用和必开!E:E,MATCH(统调负荷!$C1658,检修、备用和必开!$A:$A,0))</f>
        <v>3440</v>
      </c>
      <c r="Z1658" s="26">
        <f>INDEX(检修、备用和必开!F:F,MATCH(统调负荷!$C1658,检修、备用和必开!$A:$A,0))</f>
        <v>320</v>
      </c>
      <c r="AA1658" s="26">
        <f t="shared" si="359"/>
        <v>67979.6</v>
      </c>
      <c r="AB1658" s="26">
        <v>313.24</v>
      </c>
      <c r="AC1658" s="26">
        <v>301.6</v>
      </c>
      <c r="AD1658" s="76">
        <f t="shared" si="360"/>
        <v>45675.25</v>
      </c>
      <c r="AE1658" s="27">
        <f t="shared" si="361"/>
        <v>-76.3000000000029</v>
      </c>
      <c r="AF1658" s="27">
        <f t="shared" si="362"/>
        <v>-4230.66</v>
      </c>
      <c r="AG1658" s="27">
        <f t="shared" si="363"/>
        <v>1538.1</v>
      </c>
      <c r="AH1658" s="27">
        <f t="shared" si="364"/>
        <v>1635.7</v>
      </c>
      <c r="AI1658" s="27">
        <f t="shared" si="365"/>
        <v>875.38</v>
      </c>
      <c r="AJ1658" s="27">
        <f t="shared" si="366"/>
        <v>105.18</v>
      </c>
      <c r="AK1658" s="26">
        <f>INDEX(检修、备用和必开!I:I,MATCH(统调负荷!$C1658,检修、备用和必开!$A:$A,0))</f>
        <v>6764.4868525896</v>
      </c>
    </row>
    <row r="1659" ht="13.8" spans="1:37">
      <c r="A1659" s="26">
        <f t="shared" si="354"/>
        <v>6</v>
      </c>
      <c r="B1659" s="26">
        <f t="shared" si="355"/>
        <v>6</v>
      </c>
      <c r="C1659" t="s">
        <v>39</v>
      </c>
      <c r="D1659" s="75">
        <v>0.260416666666667</v>
      </c>
      <c r="E1659" s="26">
        <v>67295</v>
      </c>
      <c r="F1659" s="26">
        <v>37467</v>
      </c>
      <c r="G1659" s="26">
        <v>10017</v>
      </c>
      <c r="H1659" s="26">
        <v>15807</v>
      </c>
      <c r="I1659" s="26">
        <v>5189</v>
      </c>
      <c r="J1659" s="26">
        <v>-1185</v>
      </c>
      <c r="K1659" s="26">
        <f t="shared" si="367"/>
        <v>34027</v>
      </c>
      <c r="L1659" s="27">
        <f t="shared" si="356"/>
        <v>1.99781350104329</v>
      </c>
      <c r="M1659" s="75">
        <v>0.260416666666667</v>
      </c>
      <c r="N1659" s="26">
        <v>66979.2</v>
      </c>
      <c r="O1659" s="26">
        <v>33546.61</v>
      </c>
      <c r="P1659" s="26">
        <v>11188.7</v>
      </c>
      <c r="Q1659" s="26">
        <v>17412</v>
      </c>
      <c r="R1659" s="26">
        <v>5928.13</v>
      </c>
      <c r="S1659" s="26">
        <v>-1096.24</v>
      </c>
      <c r="T1659" s="26">
        <f t="shared" si="357"/>
        <v>30106.61</v>
      </c>
      <c r="U1659" s="27">
        <f t="shared" si="358"/>
        <v>1.60759162297474</v>
      </c>
      <c r="V1659" s="26">
        <f>INDEX(检修、备用和必开!B:B,MATCH(统调负荷!$C1659,检修、备用和必开!$A:$A,0))</f>
        <v>26192.8</v>
      </c>
      <c r="W1659" s="26">
        <f>INDEX(检修、备用和必开!C:C,MATCH(统调负荷!$C1659,检修、备用和必开!$A:$A,0))</f>
        <v>0</v>
      </c>
      <c r="X1659" s="26">
        <f>INDEX(检修、备用和必开!D:D,MATCH(统调负荷!$C1659,检修、备用和必开!$A:$A,0))</f>
        <v>12180</v>
      </c>
      <c r="Y1659" s="26">
        <f>INDEX(检修、备用和必开!E:E,MATCH(统调负荷!$C1659,检修、备用和必开!$A:$A,0))</f>
        <v>3440</v>
      </c>
      <c r="Z1659" s="26">
        <f>INDEX(检修、备用和必开!F:F,MATCH(统调负荷!$C1659,检修、备用和必开!$A:$A,0))</f>
        <v>320</v>
      </c>
      <c r="AA1659" s="26">
        <f t="shared" si="359"/>
        <v>67979.6</v>
      </c>
      <c r="AB1659" s="26">
        <v>316</v>
      </c>
      <c r="AC1659" s="26">
        <v>302.7</v>
      </c>
      <c r="AD1659" s="76">
        <f t="shared" si="360"/>
        <v>45675.2604166667</v>
      </c>
      <c r="AE1659" s="27">
        <f t="shared" si="361"/>
        <v>-315.800000000003</v>
      </c>
      <c r="AF1659" s="27">
        <f t="shared" si="362"/>
        <v>-3920.39</v>
      </c>
      <c r="AG1659" s="27">
        <f t="shared" si="363"/>
        <v>1171.7</v>
      </c>
      <c r="AH1659" s="27">
        <f t="shared" si="364"/>
        <v>1605</v>
      </c>
      <c r="AI1659" s="27">
        <f t="shared" si="365"/>
        <v>739.13</v>
      </c>
      <c r="AJ1659" s="27">
        <f t="shared" si="366"/>
        <v>88.76</v>
      </c>
      <c r="AK1659" s="26">
        <f>INDEX(检修、备用和必开!I:I,MATCH(统调负荷!$C1659,检修、备用和必开!$A:$A,0))</f>
        <v>6764.4868525896</v>
      </c>
    </row>
    <row r="1660" ht="13.8" spans="1:37">
      <c r="A1660" s="26">
        <f t="shared" si="354"/>
        <v>6</v>
      </c>
      <c r="B1660" s="26">
        <f t="shared" si="355"/>
        <v>6</v>
      </c>
      <c r="C1660" t="s">
        <v>39</v>
      </c>
      <c r="D1660" s="75">
        <v>0.270833333333333</v>
      </c>
      <c r="E1660" s="26">
        <v>68300</v>
      </c>
      <c r="F1660" s="26">
        <v>37421</v>
      </c>
      <c r="G1660" s="26">
        <v>10198</v>
      </c>
      <c r="H1660" s="26">
        <v>16605</v>
      </c>
      <c r="I1660" s="26">
        <v>5261</v>
      </c>
      <c r="J1660" s="26">
        <v>-1185</v>
      </c>
      <c r="K1660" s="26">
        <f t="shared" si="367"/>
        <v>33981</v>
      </c>
      <c r="L1660" s="27">
        <f t="shared" si="356"/>
        <v>2.00051793649392</v>
      </c>
      <c r="M1660" s="75">
        <v>0.270833333333333</v>
      </c>
      <c r="N1660" s="26">
        <v>68166</v>
      </c>
      <c r="O1660" s="26">
        <v>34317.95</v>
      </c>
      <c r="P1660" s="26">
        <v>11222.2</v>
      </c>
      <c r="Q1660" s="26">
        <v>17698.4</v>
      </c>
      <c r="R1660" s="26">
        <v>6026.54</v>
      </c>
      <c r="S1660" s="26">
        <v>-1099.09</v>
      </c>
      <c r="T1660" s="26">
        <f t="shared" si="357"/>
        <v>30877.95</v>
      </c>
      <c r="U1660" s="27">
        <f t="shared" si="358"/>
        <v>1.5787932309829</v>
      </c>
      <c r="V1660" s="26">
        <f>INDEX(检修、备用和必开!B:B,MATCH(统调负荷!$C1660,检修、备用和必开!$A:$A,0))</f>
        <v>26192.8</v>
      </c>
      <c r="W1660" s="26">
        <f>INDEX(检修、备用和必开!C:C,MATCH(统调负荷!$C1660,检修、备用和必开!$A:$A,0))</f>
        <v>0</v>
      </c>
      <c r="X1660" s="26">
        <f>INDEX(检修、备用和必开!D:D,MATCH(统调负荷!$C1660,检修、备用和必开!$A:$A,0))</f>
        <v>12180</v>
      </c>
      <c r="Y1660" s="26">
        <f>INDEX(检修、备用和必开!E:E,MATCH(统调负荷!$C1660,检修、备用和必开!$A:$A,0))</f>
        <v>3440</v>
      </c>
      <c r="Z1660" s="26">
        <f>INDEX(检修、备用和必开!F:F,MATCH(统调负荷!$C1660,检修、备用和必开!$A:$A,0))</f>
        <v>320</v>
      </c>
      <c r="AA1660" s="26">
        <f t="shared" si="359"/>
        <v>67979.6</v>
      </c>
      <c r="AB1660" s="26">
        <v>316.4</v>
      </c>
      <c r="AC1660" s="26">
        <v>306.4</v>
      </c>
      <c r="AD1660" s="76">
        <f t="shared" si="360"/>
        <v>45675.2708333333</v>
      </c>
      <c r="AE1660" s="27">
        <f t="shared" si="361"/>
        <v>-134</v>
      </c>
      <c r="AF1660" s="27">
        <f t="shared" si="362"/>
        <v>-3103.05</v>
      </c>
      <c r="AG1660" s="27">
        <f t="shared" si="363"/>
        <v>1024.2</v>
      </c>
      <c r="AH1660" s="27">
        <f t="shared" si="364"/>
        <v>1093.4</v>
      </c>
      <c r="AI1660" s="27">
        <f t="shared" si="365"/>
        <v>765.54</v>
      </c>
      <c r="AJ1660" s="27">
        <f t="shared" si="366"/>
        <v>85.9100000000001</v>
      </c>
      <c r="AK1660" s="26">
        <f>INDEX(检修、备用和必开!I:I,MATCH(统调负荷!$C1660,检修、备用和必开!$A:$A,0))</f>
        <v>6764.4868525896</v>
      </c>
    </row>
    <row r="1661" ht="13.8" spans="1:37">
      <c r="A1661" s="26">
        <f t="shared" si="354"/>
        <v>6</v>
      </c>
      <c r="B1661" s="26">
        <f t="shared" si="355"/>
        <v>6</v>
      </c>
      <c r="C1661" t="s">
        <v>39</v>
      </c>
      <c r="D1661" s="75">
        <v>0.28125</v>
      </c>
      <c r="E1661" s="26">
        <v>69915</v>
      </c>
      <c r="F1661" s="26">
        <v>39072</v>
      </c>
      <c r="G1661" s="26">
        <v>10119</v>
      </c>
      <c r="H1661" s="26">
        <v>16573</v>
      </c>
      <c r="I1661" s="26">
        <v>5336</v>
      </c>
      <c r="J1661" s="26">
        <v>-1185</v>
      </c>
      <c r="K1661" s="26">
        <f t="shared" si="367"/>
        <v>35632</v>
      </c>
      <c r="L1661" s="27">
        <f t="shared" si="356"/>
        <v>1.90782442748092</v>
      </c>
      <c r="M1661" s="75">
        <v>0.28125</v>
      </c>
      <c r="N1661" s="26">
        <v>69412.6</v>
      </c>
      <c r="O1661" s="26">
        <v>35452.03</v>
      </c>
      <c r="P1661" s="26">
        <v>11283.9</v>
      </c>
      <c r="Q1661" s="26">
        <v>17553</v>
      </c>
      <c r="R1661" s="26">
        <v>6063.62</v>
      </c>
      <c r="S1661" s="26">
        <v>-939.95</v>
      </c>
      <c r="T1661" s="26">
        <f t="shared" si="357"/>
        <v>32012.03</v>
      </c>
      <c r="U1661" s="27">
        <f t="shared" si="358"/>
        <v>1.53827737716507</v>
      </c>
      <c r="V1661" s="26">
        <f>INDEX(检修、备用和必开!B:B,MATCH(统调负荷!$C1661,检修、备用和必开!$A:$A,0))</f>
        <v>26192.8</v>
      </c>
      <c r="W1661" s="26">
        <f>INDEX(检修、备用和必开!C:C,MATCH(统调负荷!$C1661,检修、备用和必开!$A:$A,0))</f>
        <v>0</v>
      </c>
      <c r="X1661" s="26">
        <f>INDEX(检修、备用和必开!D:D,MATCH(统调负荷!$C1661,检修、备用和必开!$A:$A,0))</f>
        <v>12180</v>
      </c>
      <c r="Y1661" s="26">
        <f>INDEX(检修、备用和必开!E:E,MATCH(统调负荷!$C1661,检修、备用和必开!$A:$A,0))</f>
        <v>3440</v>
      </c>
      <c r="Z1661" s="26">
        <f>INDEX(检修、备用和必开!F:F,MATCH(统调负荷!$C1661,检修、备用和必开!$A:$A,0))</f>
        <v>320</v>
      </c>
      <c r="AA1661" s="26">
        <f t="shared" si="359"/>
        <v>67979.6</v>
      </c>
      <c r="AB1661" s="26">
        <v>321.2</v>
      </c>
      <c r="AC1661" s="26">
        <v>311.2</v>
      </c>
      <c r="AD1661" s="76">
        <f t="shared" si="360"/>
        <v>45675.28125</v>
      </c>
      <c r="AE1661" s="27">
        <f t="shared" si="361"/>
        <v>-502.399999999994</v>
      </c>
      <c r="AF1661" s="27">
        <f t="shared" si="362"/>
        <v>-3619.97</v>
      </c>
      <c r="AG1661" s="27">
        <f t="shared" si="363"/>
        <v>1164.9</v>
      </c>
      <c r="AH1661" s="27">
        <f t="shared" si="364"/>
        <v>980</v>
      </c>
      <c r="AI1661" s="27">
        <f t="shared" si="365"/>
        <v>727.62</v>
      </c>
      <c r="AJ1661" s="27">
        <f t="shared" si="366"/>
        <v>245.05</v>
      </c>
      <c r="AK1661" s="26">
        <f>INDEX(检修、备用和必开!I:I,MATCH(统调负荷!$C1661,检修、备用和必开!$A:$A,0))</f>
        <v>6764.4868525896</v>
      </c>
    </row>
    <row r="1662" ht="13.8" spans="1:37">
      <c r="A1662" s="26">
        <f t="shared" si="354"/>
        <v>6</v>
      </c>
      <c r="B1662" s="26">
        <f t="shared" si="355"/>
        <v>7</v>
      </c>
      <c r="C1662" t="s">
        <v>39</v>
      </c>
      <c r="D1662" s="75">
        <v>0.291666666666667</v>
      </c>
      <c r="E1662" s="26">
        <v>71200</v>
      </c>
      <c r="F1662" s="26">
        <v>38728</v>
      </c>
      <c r="G1662" s="26">
        <v>10359</v>
      </c>
      <c r="H1662" s="26">
        <v>17820</v>
      </c>
      <c r="I1662" s="26">
        <v>5478</v>
      </c>
      <c r="J1662" s="26">
        <v>-1185</v>
      </c>
      <c r="K1662" s="26">
        <f t="shared" si="367"/>
        <v>35288</v>
      </c>
      <c r="L1662" s="27">
        <f t="shared" si="356"/>
        <v>1.92642257991385</v>
      </c>
      <c r="M1662" s="75">
        <v>0.291666666666667</v>
      </c>
      <c r="N1662" s="26">
        <v>70910.2</v>
      </c>
      <c r="O1662" s="26">
        <v>36541.9</v>
      </c>
      <c r="P1662" s="26">
        <v>11170.3</v>
      </c>
      <c r="Q1662" s="26">
        <v>18034.4</v>
      </c>
      <c r="R1662" s="26">
        <v>6046.84</v>
      </c>
      <c r="S1662" s="26">
        <v>-883.24</v>
      </c>
      <c r="T1662" s="26">
        <f t="shared" si="357"/>
        <v>33101.9</v>
      </c>
      <c r="U1662" s="27">
        <f t="shared" si="358"/>
        <v>1.50125326013264</v>
      </c>
      <c r="V1662" s="26">
        <f>INDEX(检修、备用和必开!B:B,MATCH(统调负荷!$C1662,检修、备用和必开!$A:$A,0))</f>
        <v>26192.8</v>
      </c>
      <c r="W1662" s="26">
        <f>INDEX(检修、备用和必开!C:C,MATCH(统调负荷!$C1662,检修、备用和必开!$A:$A,0))</f>
        <v>0</v>
      </c>
      <c r="X1662" s="26">
        <f>INDEX(检修、备用和必开!D:D,MATCH(统调负荷!$C1662,检修、备用和必开!$A:$A,0))</f>
        <v>12180</v>
      </c>
      <c r="Y1662" s="26">
        <f>INDEX(检修、备用和必开!E:E,MATCH(统调负荷!$C1662,检修、备用和必开!$A:$A,0))</f>
        <v>3440</v>
      </c>
      <c r="Z1662" s="26">
        <f>INDEX(检修、备用和必开!F:F,MATCH(统调负荷!$C1662,检修、备用和必开!$A:$A,0))</f>
        <v>320</v>
      </c>
      <c r="AA1662" s="26">
        <f t="shared" si="359"/>
        <v>67979.6</v>
      </c>
      <c r="AB1662" s="26">
        <v>321.4</v>
      </c>
      <c r="AC1662" s="26">
        <v>316.4</v>
      </c>
      <c r="AD1662" s="76">
        <f t="shared" si="360"/>
        <v>45675.2916666667</v>
      </c>
      <c r="AE1662" s="27">
        <f t="shared" si="361"/>
        <v>-289.800000000003</v>
      </c>
      <c r="AF1662" s="27">
        <f t="shared" si="362"/>
        <v>-2186.1</v>
      </c>
      <c r="AG1662" s="27">
        <f t="shared" si="363"/>
        <v>811.299999999999</v>
      </c>
      <c r="AH1662" s="27">
        <f t="shared" si="364"/>
        <v>214.400000000001</v>
      </c>
      <c r="AI1662" s="27">
        <f t="shared" si="365"/>
        <v>568.84</v>
      </c>
      <c r="AJ1662" s="27">
        <f t="shared" si="366"/>
        <v>301.76</v>
      </c>
      <c r="AK1662" s="26">
        <f>INDEX(检修、备用和必开!I:I,MATCH(统调负荷!$C1662,检修、备用和必开!$A:$A,0))</f>
        <v>6764.4868525896</v>
      </c>
    </row>
    <row r="1663" ht="13.8" spans="1:37">
      <c r="A1663" s="26">
        <f t="shared" si="354"/>
        <v>6</v>
      </c>
      <c r="B1663" s="26">
        <f t="shared" si="355"/>
        <v>7</v>
      </c>
      <c r="C1663" t="s">
        <v>39</v>
      </c>
      <c r="D1663" s="75">
        <v>0.302083333333333</v>
      </c>
      <c r="E1663" s="26">
        <v>73595</v>
      </c>
      <c r="F1663" s="26">
        <v>39257</v>
      </c>
      <c r="G1663" s="26">
        <v>11222</v>
      </c>
      <c r="H1663" s="26">
        <v>18554</v>
      </c>
      <c r="I1663" s="26">
        <v>5747</v>
      </c>
      <c r="J1663" s="26">
        <v>-1185</v>
      </c>
      <c r="K1663" s="26">
        <f t="shared" si="367"/>
        <v>35817</v>
      </c>
      <c r="L1663" s="27">
        <f t="shared" si="356"/>
        <v>1.89797023759667</v>
      </c>
      <c r="M1663" s="75">
        <v>0.302083333333333</v>
      </c>
      <c r="N1663" s="26">
        <v>73368</v>
      </c>
      <c r="O1663" s="26">
        <v>38416.22</v>
      </c>
      <c r="P1663" s="26">
        <v>11648.1</v>
      </c>
      <c r="Q1663" s="26">
        <v>18236.2</v>
      </c>
      <c r="R1663" s="26">
        <v>6169.85</v>
      </c>
      <c r="S1663" s="26">
        <v>-1102.37</v>
      </c>
      <c r="T1663" s="26">
        <f t="shared" si="357"/>
        <v>34976.22</v>
      </c>
      <c r="U1663" s="27">
        <f t="shared" si="358"/>
        <v>1.44158289192815</v>
      </c>
      <c r="V1663" s="26">
        <f>INDEX(检修、备用和必开!B:B,MATCH(统调负荷!$C1663,检修、备用和必开!$A:$A,0))</f>
        <v>26192.8</v>
      </c>
      <c r="W1663" s="26">
        <f>INDEX(检修、备用和必开!C:C,MATCH(统调负荷!$C1663,检修、备用和必开!$A:$A,0))</f>
        <v>0</v>
      </c>
      <c r="X1663" s="26">
        <f>INDEX(检修、备用和必开!D:D,MATCH(统调负荷!$C1663,检修、备用和必开!$A:$A,0))</f>
        <v>12180</v>
      </c>
      <c r="Y1663" s="26">
        <f>INDEX(检修、备用和必开!E:E,MATCH(统调负荷!$C1663,检修、备用和必开!$A:$A,0))</f>
        <v>3440</v>
      </c>
      <c r="Z1663" s="26">
        <f>INDEX(检修、备用和必开!F:F,MATCH(统调负荷!$C1663,检修、备用和必开!$A:$A,0))</f>
        <v>320</v>
      </c>
      <c r="AA1663" s="26">
        <f t="shared" si="359"/>
        <v>67979.6</v>
      </c>
      <c r="AB1663" s="26">
        <v>321.4</v>
      </c>
      <c r="AC1663" s="26">
        <v>321.2</v>
      </c>
      <c r="AD1663" s="76">
        <f t="shared" si="360"/>
        <v>45675.3020833333</v>
      </c>
      <c r="AE1663" s="27">
        <f t="shared" si="361"/>
        <v>-227</v>
      </c>
      <c r="AF1663" s="27">
        <f t="shared" si="362"/>
        <v>-840.779999999999</v>
      </c>
      <c r="AG1663" s="27">
        <f t="shared" si="363"/>
        <v>426.1</v>
      </c>
      <c r="AH1663" s="27">
        <f t="shared" si="364"/>
        <v>-317.799999999999</v>
      </c>
      <c r="AI1663" s="27">
        <f t="shared" si="365"/>
        <v>422.85</v>
      </c>
      <c r="AJ1663" s="27">
        <f t="shared" si="366"/>
        <v>82.6300000000001</v>
      </c>
      <c r="AK1663" s="26">
        <f>INDEX(检修、备用和必开!I:I,MATCH(统调负荷!$C1663,检修、备用和必开!$A:$A,0))</f>
        <v>6764.4868525896</v>
      </c>
    </row>
    <row r="1664" ht="13.8" spans="1:37">
      <c r="A1664" s="26">
        <f t="shared" si="354"/>
        <v>6</v>
      </c>
      <c r="B1664" s="26">
        <f t="shared" si="355"/>
        <v>7</v>
      </c>
      <c r="C1664" t="s">
        <v>39</v>
      </c>
      <c r="D1664" s="75">
        <v>0.3125</v>
      </c>
      <c r="E1664" s="26">
        <v>75560</v>
      </c>
      <c r="F1664" s="26">
        <v>38716</v>
      </c>
      <c r="G1664" s="26">
        <v>11702</v>
      </c>
      <c r="H1664" s="26">
        <v>20236</v>
      </c>
      <c r="I1664" s="26">
        <v>6091</v>
      </c>
      <c r="J1664" s="26">
        <v>-1185</v>
      </c>
      <c r="K1664" s="26">
        <f t="shared" si="367"/>
        <v>35276</v>
      </c>
      <c r="L1664" s="27">
        <f t="shared" si="356"/>
        <v>1.92707789998866</v>
      </c>
      <c r="M1664" s="75">
        <v>0.3125</v>
      </c>
      <c r="N1664" s="26">
        <v>75324.4</v>
      </c>
      <c r="O1664" s="26">
        <v>39038.46</v>
      </c>
      <c r="P1664" s="26">
        <v>12246.8</v>
      </c>
      <c r="Q1664" s="26">
        <v>18846.2</v>
      </c>
      <c r="R1664" s="26">
        <v>6234.39</v>
      </c>
      <c r="S1664" s="26">
        <v>-1041.45</v>
      </c>
      <c r="T1664" s="26">
        <f t="shared" si="357"/>
        <v>35598.46</v>
      </c>
      <c r="U1664" s="27">
        <f t="shared" si="358"/>
        <v>1.42280852082717</v>
      </c>
      <c r="V1664" s="26">
        <f>INDEX(检修、备用和必开!B:B,MATCH(统调负荷!$C1664,检修、备用和必开!$A:$A,0))</f>
        <v>26192.8</v>
      </c>
      <c r="W1664" s="26">
        <f>INDEX(检修、备用和必开!C:C,MATCH(统调负荷!$C1664,检修、备用和必开!$A:$A,0))</f>
        <v>0</v>
      </c>
      <c r="X1664" s="26">
        <f>INDEX(检修、备用和必开!D:D,MATCH(统调负荷!$C1664,检修、备用和必开!$A:$A,0))</f>
        <v>12180</v>
      </c>
      <c r="Y1664" s="26">
        <f>INDEX(检修、备用和必开!E:E,MATCH(统调负荷!$C1664,检修、备用和必开!$A:$A,0))</f>
        <v>3440</v>
      </c>
      <c r="Z1664" s="26">
        <f>INDEX(检修、备用和必开!F:F,MATCH(统调负荷!$C1664,检修、备用和必开!$A:$A,0))</f>
        <v>320</v>
      </c>
      <c r="AA1664" s="26">
        <f t="shared" si="359"/>
        <v>67979.6</v>
      </c>
      <c r="AB1664" s="26">
        <v>321.4</v>
      </c>
      <c r="AC1664" s="26">
        <v>311.9</v>
      </c>
      <c r="AD1664" s="76">
        <f t="shared" si="360"/>
        <v>45675.3125</v>
      </c>
      <c r="AE1664" s="27">
        <f t="shared" si="361"/>
        <v>-235.600000000006</v>
      </c>
      <c r="AF1664" s="27">
        <f t="shared" si="362"/>
        <v>322.459999999999</v>
      </c>
      <c r="AG1664" s="27">
        <f t="shared" si="363"/>
        <v>544.799999999999</v>
      </c>
      <c r="AH1664" s="27">
        <f t="shared" si="364"/>
        <v>-1389.8</v>
      </c>
      <c r="AI1664" s="27">
        <f t="shared" si="365"/>
        <v>143.39</v>
      </c>
      <c r="AJ1664" s="27">
        <f t="shared" si="366"/>
        <v>143.55</v>
      </c>
      <c r="AK1664" s="26">
        <f>INDEX(检修、备用和必开!I:I,MATCH(统调负荷!$C1664,检修、备用和必开!$A:$A,0))</f>
        <v>6764.4868525896</v>
      </c>
    </row>
    <row r="1665" ht="13.8" spans="1:37">
      <c r="A1665" s="26">
        <f t="shared" si="354"/>
        <v>6</v>
      </c>
      <c r="B1665" s="26">
        <f t="shared" si="355"/>
        <v>7</v>
      </c>
      <c r="C1665" t="s">
        <v>39</v>
      </c>
      <c r="D1665" s="75">
        <v>0.322916666666667</v>
      </c>
      <c r="E1665" s="26">
        <v>77115</v>
      </c>
      <c r="F1665" s="26">
        <v>39686</v>
      </c>
      <c r="G1665" s="26">
        <v>11702</v>
      </c>
      <c r="H1665" s="26">
        <v>20430</v>
      </c>
      <c r="I1665" s="26">
        <v>6482</v>
      </c>
      <c r="J1665" s="26">
        <v>-1185</v>
      </c>
      <c r="K1665" s="26">
        <f t="shared" si="367"/>
        <v>36246</v>
      </c>
      <c r="L1665" s="27">
        <f t="shared" si="356"/>
        <v>1.87550626276003</v>
      </c>
      <c r="M1665" s="75">
        <v>0.322916666666667</v>
      </c>
      <c r="N1665" s="26">
        <v>77076.8</v>
      </c>
      <c r="O1665" s="26">
        <v>41057.63</v>
      </c>
      <c r="P1665" s="26">
        <v>11926.5</v>
      </c>
      <c r="Q1665" s="26">
        <v>18596.4</v>
      </c>
      <c r="R1665" s="26">
        <v>6591.45</v>
      </c>
      <c r="S1665" s="26">
        <v>-1095.18</v>
      </c>
      <c r="T1665" s="26">
        <f t="shared" si="357"/>
        <v>37617.63</v>
      </c>
      <c r="U1665" s="27">
        <f t="shared" si="358"/>
        <v>1.36511717525513</v>
      </c>
      <c r="V1665" s="26">
        <f>INDEX(检修、备用和必开!B:B,MATCH(统调负荷!$C1665,检修、备用和必开!$A:$A,0))</f>
        <v>26192.8</v>
      </c>
      <c r="W1665" s="26">
        <f>INDEX(检修、备用和必开!C:C,MATCH(统调负荷!$C1665,检修、备用和必开!$A:$A,0))</f>
        <v>0</v>
      </c>
      <c r="X1665" s="26">
        <f>INDEX(检修、备用和必开!D:D,MATCH(统调负荷!$C1665,检修、备用和必开!$A:$A,0))</f>
        <v>12180</v>
      </c>
      <c r="Y1665" s="26">
        <f>INDEX(检修、备用和必开!E:E,MATCH(统调负荷!$C1665,检修、备用和必开!$A:$A,0))</f>
        <v>3440</v>
      </c>
      <c r="Z1665" s="26">
        <f>INDEX(检修、备用和必开!F:F,MATCH(统调负荷!$C1665,检修、备用和必开!$A:$A,0))</f>
        <v>320</v>
      </c>
      <c r="AA1665" s="26">
        <f t="shared" si="359"/>
        <v>67979.6</v>
      </c>
      <c r="AB1665" s="26">
        <v>326.2</v>
      </c>
      <c r="AC1665" s="26">
        <v>345.4</v>
      </c>
      <c r="AD1665" s="76">
        <f t="shared" si="360"/>
        <v>45675.3229166667</v>
      </c>
      <c r="AE1665" s="27">
        <f t="shared" si="361"/>
        <v>-38.1999999999971</v>
      </c>
      <c r="AF1665" s="27">
        <f t="shared" si="362"/>
        <v>1371.63</v>
      </c>
      <c r="AG1665" s="27">
        <f t="shared" si="363"/>
        <v>224.5</v>
      </c>
      <c r="AH1665" s="27">
        <f t="shared" si="364"/>
        <v>-1833.6</v>
      </c>
      <c r="AI1665" s="27">
        <f t="shared" si="365"/>
        <v>109.45</v>
      </c>
      <c r="AJ1665" s="27">
        <f t="shared" si="366"/>
        <v>89.8199999999999</v>
      </c>
      <c r="AK1665" s="26">
        <f>INDEX(检修、备用和必开!I:I,MATCH(统调负荷!$C1665,检修、备用和必开!$A:$A,0))</f>
        <v>6764.4868525896</v>
      </c>
    </row>
    <row r="1666" ht="13.8" spans="1:37">
      <c r="A1666" s="26">
        <f t="shared" si="354"/>
        <v>6</v>
      </c>
      <c r="B1666" s="26">
        <f t="shared" si="355"/>
        <v>8</v>
      </c>
      <c r="C1666" t="s">
        <v>39</v>
      </c>
      <c r="D1666" s="75">
        <v>0.333333333333333</v>
      </c>
      <c r="E1666" s="26">
        <v>79540</v>
      </c>
      <c r="F1666" s="26">
        <v>39513</v>
      </c>
      <c r="G1666" s="26">
        <v>12309</v>
      </c>
      <c r="H1666" s="26">
        <v>21929</v>
      </c>
      <c r="I1666" s="26">
        <v>6974</v>
      </c>
      <c r="J1666" s="26">
        <v>-1185</v>
      </c>
      <c r="K1666" s="26">
        <f t="shared" si="367"/>
        <v>36073</v>
      </c>
      <c r="L1666" s="27">
        <f t="shared" si="356"/>
        <v>1.88450087322928</v>
      </c>
      <c r="M1666" s="75">
        <v>0.333333333333333</v>
      </c>
      <c r="N1666" s="26">
        <v>79716.1</v>
      </c>
      <c r="O1666" s="26">
        <v>42589.62</v>
      </c>
      <c r="P1666" s="26">
        <v>12531.8</v>
      </c>
      <c r="Q1666" s="26">
        <v>18781</v>
      </c>
      <c r="R1666" s="26">
        <v>7009.45</v>
      </c>
      <c r="S1666" s="26">
        <v>-1195.77</v>
      </c>
      <c r="T1666" s="26">
        <f t="shared" si="357"/>
        <v>39149.62</v>
      </c>
      <c r="U1666" s="27">
        <f t="shared" si="358"/>
        <v>1.32437372417719</v>
      </c>
      <c r="V1666" s="26">
        <f>INDEX(检修、备用和必开!B:B,MATCH(统调负荷!$C1666,检修、备用和必开!$A:$A,0))</f>
        <v>26192.8</v>
      </c>
      <c r="W1666" s="26">
        <f>INDEX(检修、备用和必开!C:C,MATCH(统调负荷!$C1666,检修、备用和必开!$A:$A,0))</f>
        <v>0</v>
      </c>
      <c r="X1666" s="26">
        <f>INDEX(检修、备用和必开!D:D,MATCH(统调负荷!$C1666,检修、备用和必开!$A:$A,0))</f>
        <v>12180</v>
      </c>
      <c r="Y1666" s="26">
        <f>INDEX(检修、备用和必开!E:E,MATCH(统调负荷!$C1666,检修、备用和必开!$A:$A,0))</f>
        <v>3440</v>
      </c>
      <c r="Z1666" s="26">
        <f>INDEX(检修、备用和必开!F:F,MATCH(统调负荷!$C1666,检修、备用和必开!$A:$A,0))</f>
        <v>320</v>
      </c>
      <c r="AA1666" s="26">
        <f t="shared" si="359"/>
        <v>67979.6</v>
      </c>
      <c r="AB1666" s="26">
        <v>322.29</v>
      </c>
      <c r="AC1666" s="26">
        <v>340.55</v>
      </c>
      <c r="AD1666" s="76">
        <f t="shared" si="360"/>
        <v>45675.3333333333</v>
      </c>
      <c r="AE1666" s="27">
        <f t="shared" si="361"/>
        <v>176.100000000006</v>
      </c>
      <c r="AF1666" s="27">
        <f t="shared" si="362"/>
        <v>3076.62</v>
      </c>
      <c r="AG1666" s="27">
        <f t="shared" si="363"/>
        <v>222.799999999999</v>
      </c>
      <c r="AH1666" s="27">
        <f t="shared" si="364"/>
        <v>-3148</v>
      </c>
      <c r="AI1666" s="27">
        <f t="shared" si="365"/>
        <v>35.4499999999998</v>
      </c>
      <c r="AJ1666" s="27">
        <f t="shared" si="366"/>
        <v>-10.77</v>
      </c>
      <c r="AK1666" s="26">
        <f>INDEX(检修、备用和必开!I:I,MATCH(统调负荷!$C1666,检修、备用和必开!$A:$A,0))</f>
        <v>6764.4868525896</v>
      </c>
    </row>
    <row r="1667" ht="13.8" spans="1:37">
      <c r="A1667" s="26">
        <f t="shared" ref="A1667:A1730" si="368">WEEKDAY(C1667,2)</f>
        <v>6</v>
      </c>
      <c r="B1667" s="26">
        <f t="shared" ref="B1667:B1730" si="369">HOUR(D1667)</f>
        <v>8</v>
      </c>
      <c r="C1667" t="s">
        <v>39</v>
      </c>
      <c r="D1667" s="75">
        <v>0.34375</v>
      </c>
      <c r="E1667" s="26">
        <v>83175</v>
      </c>
      <c r="F1667" s="26">
        <v>41854</v>
      </c>
      <c r="G1667" s="26">
        <v>12678</v>
      </c>
      <c r="H1667" s="26">
        <v>22404</v>
      </c>
      <c r="I1667" s="26">
        <v>7646</v>
      </c>
      <c r="J1667" s="26">
        <v>-1407</v>
      </c>
      <c r="K1667" s="26">
        <f t="shared" si="367"/>
        <v>38414</v>
      </c>
      <c r="L1667" s="27">
        <f t="shared" ref="L1667:L1730" si="370">AA1667/(K1667+W1667)</f>
        <v>1.76965689592336</v>
      </c>
      <c r="M1667" s="75">
        <v>0.34375</v>
      </c>
      <c r="N1667" s="26">
        <v>82583.8</v>
      </c>
      <c r="O1667" s="26">
        <v>43717.69</v>
      </c>
      <c r="P1667" s="26">
        <v>12693.8</v>
      </c>
      <c r="Q1667" s="26">
        <v>20057.2</v>
      </c>
      <c r="R1667" s="26">
        <v>7389.31</v>
      </c>
      <c r="S1667" s="26">
        <v>-1274.2</v>
      </c>
      <c r="T1667" s="26">
        <f t="shared" ref="T1667:T1730" si="371">O1667-Y1667</f>
        <v>40277.69</v>
      </c>
      <c r="U1667" s="27">
        <f t="shared" ref="U1667:U1730" si="372">AA1667/(T1667+X1667)</f>
        <v>1.2958938908671</v>
      </c>
      <c r="V1667" s="26">
        <f>INDEX(检修、备用和必开!B:B,MATCH(统调负荷!$C1667,检修、备用和必开!$A:$A,0))</f>
        <v>26192.8</v>
      </c>
      <c r="W1667" s="26">
        <f>INDEX(检修、备用和必开!C:C,MATCH(统调负荷!$C1667,检修、备用和必开!$A:$A,0))</f>
        <v>0</v>
      </c>
      <c r="X1667" s="26">
        <f>INDEX(检修、备用和必开!D:D,MATCH(统调负荷!$C1667,检修、备用和必开!$A:$A,0))</f>
        <v>12180</v>
      </c>
      <c r="Y1667" s="26">
        <f>INDEX(检修、备用和必开!E:E,MATCH(统调负荷!$C1667,检修、备用和必开!$A:$A,0))</f>
        <v>3440</v>
      </c>
      <c r="Z1667" s="26">
        <f>INDEX(检修、备用和必开!F:F,MATCH(统调负荷!$C1667,检修、备用和必开!$A:$A,0))</f>
        <v>320</v>
      </c>
      <c r="AA1667" s="26">
        <f t="shared" ref="AA1667:AA1730" si="373">94492.4-V1667-Z1667</f>
        <v>67979.6</v>
      </c>
      <c r="AB1667" s="26">
        <v>338.32</v>
      </c>
      <c r="AC1667" s="26">
        <v>366.23</v>
      </c>
      <c r="AD1667" s="76">
        <f t="shared" ref="AD1667:AD1730" si="374">C1667+D1667</f>
        <v>45675.34375</v>
      </c>
      <c r="AE1667" s="27">
        <f t="shared" ref="AE1667:AE1730" si="375">N1667-E1667</f>
        <v>-591.199999999997</v>
      </c>
      <c r="AF1667" s="27">
        <f t="shared" ref="AF1667:AF1730" si="376">O1667-F1667</f>
        <v>1863.69</v>
      </c>
      <c r="AG1667" s="27">
        <f t="shared" ref="AG1667:AG1730" si="377">P1667-G1667</f>
        <v>15.7999999999993</v>
      </c>
      <c r="AH1667" s="27">
        <f t="shared" ref="AH1667:AH1730" si="378">Q1667-H1667</f>
        <v>-2346.8</v>
      </c>
      <c r="AI1667" s="27">
        <f t="shared" ref="AI1667:AI1730" si="379">R1667-I1667</f>
        <v>-256.69</v>
      </c>
      <c r="AJ1667" s="27">
        <f t="shared" ref="AJ1667:AJ1730" si="380">S1667-J1667</f>
        <v>132.8</v>
      </c>
      <c r="AK1667" s="26">
        <f>INDEX(检修、备用和必开!I:I,MATCH(统调负荷!$C1667,检修、备用和必开!$A:$A,0))</f>
        <v>6764.4868525896</v>
      </c>
    </row>
    <row r="1668" ht="13.8" spans="1:37">
      <c r="A1668" s="26">
        <f t="shared" si="368"/>
        <v>6</v>
      </c>
      <c r="B1668" s="26">
        <f t="shared" si="369"/>
        <v>8</v>
      </c>
      <c r="C1668" t="s">
        <v>39</v>
      </c>
      <c r="D1668" s="75">
        <v>0.354166666666667</v>
      </c>
      <c r="E1668" s="26">
        <v>84730</v>
      </c>
      <c r="F1668" s="26">
        <v>42145</v>
      </c>
      <c r="G1668" s="26">
        <v>12673</v>
      </c>
      <c r="H1668" s="26">
        <v>22988</v>
      </c>
      <c r="I1668" s="26">
        <v>8331</v>
      </c>
      <c r="J1668" s="26">
        <v>-1407</v>
      </c>
      <c r="K1668" s="26">
        <f t="shared" si="367"/>
        <v>38705</v>
      </c>
      <c r="L1668" s="27">
        <f t="shared" si="370"/>
        <v>1.75635189252035</v>
      </c>
      <c r="M1668" s="75">
        <v>0.354166666666667</v>
      </c>
      <c r="N1668" s="26">
        <v>83494.8</v>
      </c>
      <c r="O1668" s="26">
        <v>42830.03</v>
      </c>
      <c r="P1668" s="26">
        <v>13340.5</v>
      </c>
      <c r="Q1668" s="26">
        <v>20684.3</v>
      </c>
      <c r="R1668" s="26">
        <v>7939.43</v>
      </c>
      <c r="S1668" s="26">
        <v>-1299.46</v>
      </c>
      <c r="T1668" s="26">
        <f t="shared" si="371"/>
        <v>39390.03</v>
      </c>
      <c r="U1668" s="27">
        <f t="shared" si="372"/>
        <v>1.31819973732806</v>
      </c>
      <c r="V1668" s="26">
        <f>INDEX(检修、备用和必开!B:B,MATCH(统调负荷!$C1668,检修、备用和必开!$A:$A,0))</f>
        <v>26192.8</v>
      </c>
      <c r="W1668" s="26">
        <f>INDEX(检修、备用和必开!C:C,MATCH(统调负荷!$C1668,检修、备用和必开!$A:$A,0))</f>
        <v>0</v>
      </c>
      <c r="X1668" s="26">
        <f>INDEX(检修、备用和必开!D:D,MATCH(统调负荷!$C1668,检修、备用和必开!$A:$A,0))</f>
        <v>12180</v>
      </c>
      <c r="Y1668" s="26">
        <f>INDEX(检修、备用和必开!E:E,MATCH(统调负荷!$C1668,检修、备用和必开!$A:$A,0))</f>
        <v>3440</v>
      </c>
      <c r="Z1668" s="26">
        <f>INDEX(检修、备用和必开!F:F,MATCH(统调负荷!$C1668,检修、备用和必开!$A:$A,0))</f>
        <v>320</v>
      </c>
      <c r="AA1668" s="26">
        <f t="shared" si="373"/>
        <v>67979.6</v>
      </c>
      <c r="AB1668" s="26">
        <v>342.55</v>
      </c>
      <c r="AC1668" s="26">
        <v>371.29</v>
      </c>
      <c r="AD1668" s="76">
        <f t="shared" si="374"/>
        <v>45675.3541666667</v>
      </c>
      <c r="AE1668" s="27">
        <f t="shared" si="375"/>
        <v>-1235.2</v>
      </c>
      <c r="AF1668" s="27">
        <f t="shared" si="376"/>
        <v>685.029999999999</v>
      </c>
      <c r="AG1668" s="27">
        <f t="shared" si="377"/>
        <v>667.5</v>
      </c>
      <c r="AH1668" s="27">
        <f t="shared" si="378"/>
        <v>-2303.7</v>
      </c>
      <c r="AI1668" s="27">
        <f t="shared" si="379"/>
        <v>-391.57</v>
      </c>
      <c r="AJ1668" s="27">
        <f t="shared" si="380"/>
        <v>107.54</v>
      </c>
      <c r="AK1668" s="26">
        <f>INDEX(检修、备用和必开!I:I,MATCH(统调负荷!$C1668,检修、备用和必开!$A:$A,0))</f>
        <v>6764.4868525896</v>
      </c>
    </row>
    <row r="1669" ht="13.8" spans="1:37">
      <c r="A1669" s="26">
        <f t="shared" si="368"/>
        <v>6</v>
      </c>
      <c r="B1669" s="26">
        <f t="shared" si="369"/>
        <v>8</v>
      </c>
      <c r="C1669" t="s">
        <v>39</v>
      </c>
      <c r="D1669" s="75">
        <v>0.364583333333333</v>
      </c>
      <c r="E1669" s="26">
        <v>85660</v>
      </c>
      <c r="F1669" s="26">
        <v>41944</v>
      </c>
      <c r="G1669" s="26">
        <v>12673</v>
      </c>
      <c r="H1669" s="26">
        <v>23361</v>
      </c>
      <c r="I1669" s="26">
        <v>9089</v>
      </c>
      <c r="J1669" s="26">
        <v>-1407</v>
      </c>
      <c r="K1669" s="26">
        <f t="shared" si="367"/>
        <v>38504</v>
      </c>
      <c r="L1669" s="27">
        <f t="shared" si="370"/>
        <v>1.76552046540619</v>
      </c>
      <c r="M1669" s="75">
        <v>0.364583333333333</v>
      </c>
      <c r="N1669" s="26">
        <v>84240.3</v>
      </c>
      <c r="O1669" s="26">
        <v>42224.39</v>
      </c>
      <c r="P1669" s="26">
        <v>13362.1</v>
      </c>
      <c r="Q1669" s="26">
        <v>21417.3</v>
      </c>
      <c r="R1669" s="26">
        <v>8511.45</v>
      </c>
      <c r="S1669" s="26">
        <v>-1274.94</v>
      </c>
      <c r="T1669" s="26">
        <f t="shared" si="371"/>
        <v>38784.39</v>
      </c>
      <c r="U1669" s="27">
        <f t="shared" si="372"/>
        <v>1.33386468473379</v>
      </c>
      <c r="V1669" s="26">
        <f>INDEX(检修、备用和必开!B:B,MATCH(统调负荷!$C1669,检修、备用和必开!$A:$A,0))</f>
        <v>26192.8</v>
      </c>
      <c r="W1669" s="26">
        <f>INDEX(检修、备用和必开!C:C,MATCH(统调负荷!$C1669,检修、备用和必开!$A:$A,0))</f>
        <v>0</v>
      </c>
      <c r="X1669" s="26">
        <f>INDEX(检修、备用和必开!D:D,MATCH(统调负荷!$C1669,检修、备用和必开!$A:$A,0))</f>
        <v>12180</v>
      </c>
      <c r="Y1669" s="26">
        <f>INDEX(检修、备用和必开!E:E,MATCH(统调负荷!$C1669,检修、备用和必开!$A:$A,0))</f>
        <v>3440</v>
      </c>
      <c r="Z1669" s="26">
        <f>INDEX(检修、备用和必开!F:F,MATCH(统调负荷!$C1669,检修、备用和必开!$A:$A,0))</f>
        <v>320</v>
      </c>
      <c r="AA1669" s="26">
        <f t="shared" si="373"/>
        <v>67979.6</v>
      </c>
      <c r="AB1669" s="26">
        <v>342.55</v>
      </c>
      <c r="AC1669" s="26">
        <v>352.03</v>
      </c>
      <c r="AD1669" s="76">
        <f t="shared" si="374"/>
        <v>45675.3645833333</v>
      </c>
      <c r="AE1669" s="27">
        <f t="shared" si="375"/>
        <v>-1419.7</v>
      </c>
      <c r="AF1669" s="27">
        <f t="shared" si="376"/>
        <v>280.389999999999</v>
      </c>
      <c r="AG1669" s="27">
        <f t="shared" si="377"/>
        <v>689.1</v>
      </c>
      <c r="AH1669" s="27">
        <f t="shared" si="378"/>
        <v>-1943.7</v>
      </c>
      <c r="AI1669" s="27">
        <f t="shared" si="379"/>
        <v>-577.549999999999</v>
      </c>
      <c r="AJ1669" s="27">
        <f t="shared" si="380"/>
        <v>132.06</v>
      </c>
      <c r="AK1669" s="26">
        <f>INDEX(检修、备用和必开!I:I,MATCH(统调负荷!$C1669,检修、备用和必开!$A:$A,0))</f>
        <v>6764.4868525896</v>
      </c>
    </row>
    <row r="1670" ht="13.8" spans="1:37">
      <c r="A1670" s="26">
        <f t="shared" si="368"/>
        <v>6</v>
      </c>
      <c r="B1670" s="26">
        <f t="shared" si="369"/>
        <v>9</v>
      </c>
      <c r="C1670" t="s">
        <v>39</v>
      </c>
      <c r="D1670" s="75">
        <v>0.375</v>
      </c>
      <c r="E1670" s="26">
        <v>86390</v>
      </c>
      <c r="F1670" s="26">
        <v>41325</v>
      </c>
      <c r="G1670" s="26">
        <v>12673</v>
      </c>
      <c r="H1670" s="26">
        <v>23926</v>
      </c>
      <c r="I1670" s="26">
        <v>9873</v>
      </c>
      <c r="J1670" s="26">
        <v>-1407</v>
      </c>
      <c r="K1670" s="26">
        <f t="shared" si="367"/>
        <v>37885</v>
      </c>
      <c r="L1670" s="27">
        <f t="shared" si="370"/>
        <v>1.79436716378514</v>
      </c>
      <c r="M1670" s="75">
        <v>0.375</v>
      </c>
      <c r="N1670" s="26">
        <v>84715.5</v>
      </c>
      <c r="O1670" s="26">
        <v>41588.82</v>
      </c>
      <c r="P1670" s="26">
        <v>13378.3</v>
      </c>
      <c r="Q1670" s="26">
        <v>21836</v>
      </c>
      <c r="R1670" s="26">
        <v>9192.72</v>
      </c>
      <c r="S1670" s="26">
        <v>-1280.34</v>
      </c>
      <c r="T1670" s="26">
        <f t="shared" si="371"/>
        <v>38148.82</v>
      </c>
      <c r="U1670" s="27">
        <f t="shared" si="372"/>
        <v>1.35070919604314</v>
      </c>
      <c r="V1670" s="26">
        <f>INDEX(检修、备用和必开!B:B,MATCH(统调负荷!$C1670,检修、备用和必开!$A:$A,0))</f>
        <v>26192.8</v>
      </c>
      <c r="W1670" s="26">
        <f>INDEX(检修、备用和必开!C:C,MATCH(统调负荷!$C1670,检修、备用和必开!$A:$A,0))</f>
        <v>0</v>
      </c>
      <c r="X1670" s="26">
        <f>INDEX(检修、备用和必开!D:D,MATCH(统调负荷!$C1670,检修、备用和必开!$A:$A,0))</f>
        <v>12180</v>
      </c>
      <c r="Y1670" s="26">
        <f>INDEX(检修、备用和必开!E:E,MATCH(统调负荷!$C1670,检修、备用和必开!$A:$A,0))</f>
        <v>3440</v>
      </c>
      <c r="Z1670" s="26">
        <f>INDEX(检修、备用和必开!F:F,MATCH(统调负荷!$C1670,检修、备用和必开!$A:$A,0))</f>
        <v>320</v>
      </c>
      <c r="AA1670" s="26">
        <f t="shared" si="373"/>
        <v>67979.6</v>
      </c>
      <c r="AB1670" s="26">
        <v>344.99</v>
      </c>
      <c r="AC1670" s="26">
        <v>334.22</v>
      </c>
      <c r="AD1670" s="76">
        <f t="shared" si="374"/>
        <v>45675.375</v>
      </c>
      <c r="AE1670" s="27">
        <f t="shared" si="375"/>
        <v>-1674.5</v>
      </c>
      <c r="AF1670" s="27">
        <f t="shared" si="376"/>
        <v>263.82</v>
      </c>
      <c r="AG1670" s="27">
        <f t="shared" si="377"/>
        <v>705.299999999999</v>
      </c>
      <c r="AH1670" s="27">
        <f t="shared" si="378"/>
        <v>-2090</v>
      </c>
      <c r="AI1670" s="27">
        <f t="shared" si="379"/>
        <v>-680.280000000001</v>
      </c>
      <c r="AJ1670" s="27">
        <f t="shared" si="380"/>
        <v>126.66</v>
      </c>
      <c r="AK1670" s="26">
        <f>INDEX(检修、备用和必开!I:I,MATCH(统调负荷!$C1670,检修、备用和必开!$A:$A,0))</f>
        <v>6764.4868525896</v>
      </c>
    </row>
    <row r="1671" ht="13.8" spans="1:37">
      <c r="A1671" s="26">
        <f t="shared" si="368"/>
        <v>6</v>
      </c>
      <c r="B1671" s="26">
        <f t="shared" si="369"/>
        <v>9</v>
      </c>
      <c r="C1671" t="s">
        <v>39</v>
      </c>
      <c r="D1671" s="75">
        <v>0.385416666666667</v>
      </c>
      <c r="E1671" s="26">
        <v>86720</v>
      </c>
      <c r="F1671" s="26">
        <v>41610</v>
      </c>
      <c r="G1671" s="26">
        <v>12668</v>
      </c>
      <c r="H1671" s="26">
        <v>23140</v>
      </c>
      <c r="I1671" s="26">
        <v>10709</v>
      </c>
      <c r="J1671" s="26">
        <v>-1407</v>
      </c>
      <c r="K1671" s="26">
        <f t="shared" si="367"/>
        <v>38170</v>
      </c>
      <c r="L1671" s="27">
        <f t="shared" si="370"/>
        <v>1.78096934765523</v>
      </c>
      <c r="M1671" s="75">
        <v>0.385416666666667</v>
      </c>
      <c r="N1671" s="26">
        <v>84733.3</v>
      </c>
      <c r="O1671" s="26">
        <v>41011.05</v>
      </c>
      <c r="P1671" s="26">
        <v>13098.5</v>
      </c>
      <c r="Q1671" s="26">
        <v>22292.2</v>
      </c>
      <c r="R1671" s="26">
        <v>9663.41</v>
      </c>
      <c r="S1671" s="26">
        <v>-1331.86</v>
      </c>
      <c r="T1671" s="26">
        <f t="shared" si="371"/>
        <v>37571.05</v>
      </c>
      <c r="U1671" s="27">
        <f t="shared" si="372"/>
        <v>1.36639528210962</v>
      </c>
      <c r="V1671" s="26">
        <f>INDEX(检修、备用和必开!B:B,MATCH(统调负荷!$C1671,检修、备用和必开!$A:$A,0))</f>
        <v>26192.8</v>
      </c>
      <c r="W1671" s="26">
        <f>INDEX(检修、备用和必开!C:C,MATCH(统调负荷!$C1671,检修、备用和必开!$A:$A,0))</f>
        <v>0</v>
      </c>
      <c r="X1671" s="26">
        <f>INDEX(检修、备用和必开!D:D,MATCH(统调负荷!$C1671,检修、备用和必开!$A:$A,0))</f>
        <v>12180</v>
      </c>
      <c r="Y1671" s="26">
        <f>INDEX(检修、备用和必开!E:E,MATCH(统调负荷!$C1671,检修、备用和必开!$A:$A,0))</f>
        <v>3440</v>
      </c>
      <c r="Z1671" s="26">
        <f>INDEX(检修、备用和必开!F:F,MATCH(统调负荷!$C1671,检修、备用和必开!$A:$A,0))</f>
        <v>320</v>
      </c>
      <c r="AA1671" s="26">
        <f t="shared" si="373"/>
        <v>67979.6</v>
      </c>
      <c r="AB1671" s="26">
        <v>360.27</v>
      </c>
      <c r="AC1671" s="26">
        <v>366.82</v>
      </c>
      <c r="AD1671" s="76">
        <f t="shared" si="374"/>
        <v>45675.3854166667</v>
      </c>
      <c r="AE1671" s="27">
        <f t="shared" si="375"/>
        <v>-1986.7</v>
      </c>
      <c r="AF1671" s="27">
        <f t="shared" si="376"/>
        <v>-598.949999999997</v>
      </c>
      <c r="AG1671" s="27">
        <f t="shared" si="377"/>
        <v>430.5</v>
      </c>
      <c r="AH1671" s="27">
        <f t="shared" si="378"/>
        <v>-847.799999999999</v>
      </c>
      <c r="AI1671" s="27">
        <f t="shared" si="379"/>
        <v>-1045.59</v>
      </c>
      <c r="AJ1671" s="27">
        <f t="shared" si="380"/>
        <v>75.1400000000001</v>
      </c>
      <c r="AK1671" s="26">
        <f>INDEX(检修、备用和必开!I:I,MATCH(统调负荷!$C1671,检修、备用和必开!$A:$A,0))</f>
        <v>6764.4868525896</v>
      </c>
    </row>
    <row r="1672" ht="13.8" spans="1:37">
      <c r="A1672" s="26">
        <f t="shared" si="368"/>
        <v>6</v>
      </c>
      <c r="B1672" s="26">
        <f t="shared" si="369"/>
        <v>9</v>
      </c>
      <c r="C1672" t="s">
        <v>39</v>
      </c>
      <c r="D1672" s="75">
        <v>0.395833333333333</v>
      </c>
      <c r="E1672" s="26">
        <v>86815</v>
      </c>
      <c r="F1672" s="26">
        <v>40547</v>
      </c>
      <c r="G1672" s="26">
        <v>12578</v>
      </c>
      <c r="H1672" s="26">
        <v>23565</v>
      </c>
      <c r="I1672" s="26">
        <v>11532</v>
      </c>
      <c r="J1672" s="26">
        <v>-1407</v>
      </c>
      <c r="K1672" s="26">
        <f t="shared" si="367"/>
        <v>37107</v>
      </c>
      <c r="L1672" s="27">
        <f t="shared" si="370"/>
        <v>1.8319885735845</v>
      </c>
      <c r="M1672" s="75">
        <v>0.395833333333333</v>
      </c>
      <c r="N1672" s="26">
        <v>84861.6</v>
      </c>
      <c r="O1672" s="26">
        <v>40688.95</v>
      </c>
      <c r="P1672" s="26">
        <v>12518.6</v>
      </c>
      <c r="Q1672" s="26">
        <v>22720.2</v>
      </c>
      <c r="R1672" s="26">
        <v>10281.9</v>
      </c>
      <c r="S1672" s="26">
        <v>-1348.05</v>
      </c>
      <c r="T1672" s="26">
        <f t="shared" si="371"/>
        <v>37248.95</v>
      </c>
      <c r="U1672" s="27">
        <f t="shared" si="372"/>
        <v>1.37529929322796</v>
      </c>
      <c r="V1672" s="26">
        <f>INDEX(检修、备用和必开!B:B,MATCH(统调负荷!$C1672,检修、备用和必开!$A:$A,0))</f>
        <v>26192.8</v>
      </c>
      <c r="W1672" s="26">
        <f>INDEX(检修、备用和必开!C:C,MATCH(统调负荷!$C1672,检修、备用和必开!$A:$A,0))</f>
        <v>0</v>
      </c>
      <c r="X1672" s="26">
        <f>INDEX(检修、备用和必开!D:D,MATCH(统调负荷!$C1672,检修、备用和必开!$A:$A,0))</f>
        <v>12180</v>
      </c>
      <c r="Y1672" s="26">
        <f>INDEX(检修、备用和必开!E:E,MATCH(统调负荷!$C1672,检修、备用和必开!$A:$A,0))</f>
        <v>3440</v>
      </c>
      <c r="Z1672" s="26">
        <f>INDEX(检修、备用和必开!F:F,MATCH(统调负荷!$C1672,检修、备用和必开!$A:$A,0))</f>
        <v>320</v>
      </c>
      <c r="AA1672" s="26">
        <f t="shared" si="373"/>
        <v>67979.6</v>
      </c>
      <c r="AB1672" s="26">
        <v>338.23</v>
      </c>
      <c r="AC1672" s="26">
        <v>340.8</v>
      </c>
      <c r="AD1672" s="76">
        <f t="shared" si="374"/>
        <v>45675.3958333333</v>
      </c>
      <c r="AE1672" s="27">
        <f t="shared" si="375"/>
        <v>-1953.39999999999</v>
      </c>
      <c r="AF1672" s="27">
        <f t="shared" si="376"/>
        <v>141.949999999997</v>
      </c>
      <c r="AG1672" s="27">
        <f t="shared" si="377"/>
        <v>-59.3999999999996</v>
      </c>
      <c r="AH1672" s="27">
        <f t="shared" si="378"/>
        <v>-844.799999999999</v>
      </c>
      <c r="AI1672" s="27">
        <f t="shared" si="379"/>
        <v>-1250.1</v>
      </c>
      <c r="AJ1672" s="27">
        <f t="shared" si="380"/>
        <v>58.95</v>
      </c>
      <c r="AK1672" s="26">
        <f>INDEX(检修、备用和必开!I:I,MATCH(统调负荷!$C1672,检修、备用和必开!$A:$A,0))</f>
        <v>6764.4868525896</v>
      </c>
    </row>
    <row r="1673" ht="13.8" spans="1:37">
      <c r="A1673" s="26">
        <f t="shared" si="368"/>
        <v>6</v>
      </c>
      <c r="B1673" s="26">
        <f t="shared" si="369"/>
        <v>9</v>
      </c>
      <c r="C1673" t="s">
        <v>39</v>
      </c>
      <c r="D1673" s="75">
        <v>0.40625</v>
      </c>
      <c r="E1673" s="26">
        <v>86330</v>
      </c>
      <c r="F1673" s="26">
        <v>38668</v>
      </c>
      <c r="G1673" s="26">
        <v>12675</v>
      </c>
      <c r="H1673" s="26">
        <v>24074</v>
      </c>
      <c r="I1673" s="26">
        <v>12320</v>
      </c>
      <c r="J1673" s="26">
        <v>-1407</v>
      </c>
      <c r="K1673" s="26">
        <f t="shared" si="367"/>
        <v>35228</v>
      </c>
      <c r="L1673" s="27">
        <f t="shared" si="370"/>
        <v>1.92970364482798</v>
      </c>
      <c r="M1673" s="75">
        <v>0.40625</v>
      </c>
      <c r="N1673" s="26">
        <v>84209.6</v>
      </c>
      <c r="O1673" s="26">
        <v>38979.71</v>
      </c>
      <c r="P1673" s="26">
        <v>12850.5</v>
      </c>
      <c r="Q1673" s="26">
        <v>22748.1</v>
      </c>
      <c r="R1673" s="26">
        <v>10902.6</v>
      </c>
      <c r="S1673" s="26">
        <v>-1271.31</v>
      </c>
      <c r="T1673" s="26">
        <f t="shared" si="371"/>
        <v>35539.71</v>
      </c>
      <c r="U1673" s="27">
        <f t="shared" si="372"/>
        <v>1.42456020793085</v>
      </c>
      <c r="V1673" s="26">
        <f>INDEX(检修、备用和必开!B:B,MATCH(统调负荷!$C1673,检修、备用和必开!$A:$A,0))</f>
        <v>26192.8</v>
      </c>
      <c r="W1673" s="26">
        <f>INDEX(检修、备用和必开!C:C,MATCH(统调负荷!$C1673,检修、备用和必开!$A:$A,0))</f>
        <v>0</v>
      </c>
      <c r="X1673" s="26">
        <f>INDEX(检修、备用和必开!D:D,MATCH(统调负荷!$C1673,检修、备用和必开!$A:$A,0))</f>
        <v>12180</v>
      </c>
      <c r="Y1673" s="26">
        <f>INDEX(检修、备用和必开!E:E,MATCH(统调负荷!$C1673,检修、备用和必开!$A:$A,0))</f>
        <v>3440</v>
      </c>
      <c r="Z1673" s="26">
        <f>INDEX(检修、备用和必开!F:F,MATCH(统调负荷!$C1673,检修、备用和必开!$A:$A,0))</f>
        <v>320</v>
      </c>
      <c r="AA1673" s="26">
        <f t="shared" si="373"/>
        <v>67979.6</v>
      </c>
      <c r="AB1673" s="26">
        <v>331.76</v>
      </c>
      <c r="AC1673" s="26">
        <v>287.01</v>
      </c>
      <c r="AD1673" s="76">
        <f t="shared" si="374"/>
        <v>45675.40625</v>
      </c>
      <c r="AE1673" s="27">
        <f t="shared" si="375"/>
        <v>-2120.39999999999</v>
      </c>
      <c r="AF1673" s="27">
        <f t="shared" si="376"/>
        <v>311.709999999999</v>
      </c>
      <c r="AG1673" s="27">
        <f t="shared" si="377"/>
        <v>175.5</v>
      </c>
      <c r="AH1673" s="27">
        <f t="shared" si="378"/>
        <v>-1325.9</v>
      </c>
      <c r="AI1673" s="27">
        <f t="shared" si="379"/>
        <v>-1417.4</v>
      </c>
      <c r="AJ1673" s="27">
        <f t="shared" si="380"/>
        <v>135.69</v>
      </c>
      <c r="AK1673" s="26">
        <f>INDEX(检修、备用和必开!I:I,MATCH(统调负荷!$C1673,检修、备用和必开!$A:$A,0))</f>
        <v>6764.4868525896</v>
      </c>
    </row>
    <row r="1674" ht="13.8" spans="1:37">
      <c r="A1674" s="26">
        <f t="shared" si="368"/>
        <v>6</v>
      </c>
      <c r="B1674" s="26">
        <f t="shared" si="369"/>
        <v>10</v>
      </c>
      <c r="C1674" t="s">
        <v>39</v>
      </c>
      <c r="D1674" s="75">
        <v>0.416666666666667</v>
      </c>
      <c r="E1674" s="26">
        <v>85555</v>
      </c>
      <c r="F1674" s="26">
        <v>37355</v>
      </c>
      <c r="G1674" s="26">
        <v>12736</v>
      </c>
      <c r="H1674" s="26">
        <v>23771</v>
      </c>
      <c r="I1674" s="26">
        <v>13100</v>
      </c>
      <c r="J1674" s="26">
        <v>-1407</v>
      </c>
      <c r="K1674" s="26">
        <f t="shared" si="367"/>
        <v>33915</v>
      </c>
      <c r="L1674" s="27">
        <f t="shared" si="370"/>
        <v>2.00441102756892</v>
      </c>
      <c r="M1674" s="75">
        <v>0.416666666666667</v>
      </c>
      <c r="N1674" s="26">
        <v>83633.9</v>
      </c>
      <c r="O1674" s="26">
        <v>37607.42</v>
      </c>
      <c r="P1674" s="26">
        <v>12855.5</v>
      </c>
      <c r="Q1674" s="26">
        <v>23032.4</v>
      </c>
      <c r="R1674" s="26">
        <v>11406.5</v>
      </c>
      <c r="S1674" s="26">
        <v>-1267.92</v>
      </c>
      <c r="T1674" s="26">
        <f t="shared" si="371"/>
        <v>34167.42</v>
      </c>
      <c r="U1674" s="27">
        <f t="shared" si="372"/>
        <v>1.4667396804396</v>
      </c>
      <c r="V1674" s="26">
        <f>INDEX(检修、备用和必开!B:B,MATCH(统调负荷!$C1674,检修、备用和必开!$A:$A,0))</f>
        <v>26192.8</v>
      </c>
      <c r="W1674" s="26">
        <f>INDEX(检修、备用和必开!C:C,MATCH(统调负荷!$C1674,检修、备用和必开!$A:$A,0))</f>
        <v>0</v>
      </c>
      <c r="X1674" s="26">
        <f>INDEX(检修、备用和必开!D:D,MATCH(统调负荷!$C1674,检修、备用和必开!$A:$A,0))</f>
        <v>12180</v>
      </c>
      <c r="Y1674" s="26">
        <f>INDEX(检修、备用和必开!E:E,MATCH(统调负荷!$C1674,检修、备用和必开!$A:$A,0))</f>
        <v>3440</v>
      </c>
      <c r="Z1674" s="26">
        <f>INDEX(检修、备用和必开!F:F,MATCH(统调负荷!$C1674,检修、备用和必开!$A:$A,0))</f>
        <v>320</v>
      </c>
      <c r="AA1674" s="26">
        <f t="shared" si="373"/>
        <v>67979.6</v>
      </c>
      <c r="AB1674" s="26">
        <v>325.91</v>
      </c>
      <c r="AC1674" s="26">
        <v>311.32</v>
      </c>
      <c r="AD1674" s="76">
        <f t="shared" si="374"/>
        <v>45675.4166666667</v>
      </c>
      <c r="AE1674" s="27">
        <f t="shared" si="375"/>
        <v>-1921.10000000001</v>
      </c>
      <c r="AF1674" s="27">
        <f t="shared" si="376"/>
        <v>252.419999999998</v>
      </c>
      <c r="AG1674" s="27">
        <f t="shared" si="377"/>
        <v>119.5</v>
      </c>
      <c r="AH1674" s="27">
        <f t="shared" si="378"/>
        <v>-738.599999999999</v>
      </c>
      <c r="AI1674" s="27">
        <f t="shared" si="379"/>
        <v>-1693.5</v>
      </c>
      <c r="AJ1674" s="27">
        <f t="shared" si="380"/>
        <v>139.08</v>
      </c>
      <c r="AK1674" s="26">
        <f>INDEX(检修、备用和必开!I:I,MATCH(统调负荷!$C1674,检修、备用和必开!$A:$A,0))</f>
        <v>6764.4868525896</v>
      </c>
    </row>
    <row r="1675" ht="13.8" spans="1:37">
      <c r="A1675" s="26">
        <f t="shared" si="368"/>
        <v>6</v>
      </c>
      <c r="B1675" s="26">
        <f t="shared" si="369"/>
        <v>10</v>
      </c>
      <c r="C1675" t="s">
        <v>39</v>
      </c>
      <c r="D1675" s="75">
        <v>0.427083333333333</v>
      </c>
      <c r="E1675" s="26">
        <v>83775</v>
      </c>
      <c r="F1675" s="26">
        <v>35357</v>
      </c>
      <c r="G1675" s="26">
        <v>12243</v>
      </c>
      <c r="H1675" s="26">
        <v>23735</v>
      </c>
      <c r="I1675" s="26">
        <v>13847</v>
      </c>
      <c r="J1675" s="26">
        <v>-1407</v>
      </c>
      <c r="K1675" s="26">
        <f t="shared" si="367"/>
        <v>31917</v>
      </c>
      <c r="L1675" s="27">
        <f t="shared" si="370"/>
        <v>2.12988689413165</v>
      </c>
      <c r="M1675" s="75">
        <v>0.427083333333333</v>
      </c>
      <c r="N1675" s="26">
        <v>81945.6</v>
      </c>
      <c r="O1675" s="26">
        <v>35796.7</v>
      </c>
      <c r="P1675" s="26">
        <v>12525.3</v>
      </c>
      <c r="Q1675" s="26">
        <v>23008.6</v>
      </c>
      <c r="R1675" s="26">
        <v>11945.2</v>
      </c>
      <c r="S1675" s="26">
        <v>-1330.2</v>
      </c>
      <c r="T1675" s="26">
        <f t="shared" si="371"/>
        <v>32356.7</v>
      </c>
      <c r="U1675" s="27">
        <f t="shared" si="372"/>
        <v>1.52637263200911</v>
      </c>
      <c r="V1675" s="26">
        <f>INDEX(检修、备用和必开!B:B,MATCH(统调负荷!$C1675,检修、备用和必开!$A:$A,0))</f>
        <v>26192.8</v>
      </c>
      <c r="W1675" s="26">
        <f>INDEX(检修、备用和必开!C:C,MATCH(统调负荷!$C1675,检修、备用和必开!$A:$A,0))</f>
        <v>0</v>
      </c>
      <c r="X1675" s="26">
        <f>INDEX(检修、备用和必开!D:D,MATCH(统调负荷!$C1675,检修、备用和必开!$A:$A,0))</f>
        <v>12180</v>
      </c>
      <c r="Y1675" s="26">
        <f>INDEX(检修、备用和必开!E:E,MATCH(统调负荷!$C1675,检修、备用和必开!$A:$A,0))</f>
        <v>3440</v>
      </c>
      <c r="Z1675" s="26">
        <f>INDEX(检修、备用和必开!F:F,MATCH(统调负荷!$C1675,检修、备用和必开!$A:$A,0))</f>
        <v>320</v>
      </c>
      <c r="AA1675" s="26">
        <f t="shared" si="373"/>
        <v>67979.6</v>
      </c>
      <c r="AB1675" s="26">
        <v>315.97</v>
      </c>
      <c r="AC1675" s="26">
        <v>271.44</v>
      </c>
      <c r="AD1675" s="76">
        <f t="shared" si="374"/>
        <v>45675.4270833333</v>
      </c>
      <c r="AE1675" s="27">
        <f t="shared" si="375"/>
        <v>-1829.39999999999</v>
      </c>
      <c r="AF1675" s="27">
        <f t="shared" si="376"/>
        <v>439.699999999997</v>
      </c>
      <c r="AG1675" s="27">
        <f t="shared" si="377"/>
        <v>282.299999999999</v>
      </c>
      <c r="AH1675" s="27">
        <f t="shared" si="378"/>
        <v>-726.400000000001</v>
      </c>
      <c r="AI1675" s="27">
        <f t="shared" si="379"/>
        <v>-1901.8</v>
      </c>
      <c r="AJ1675" s="27">
        <f t="shared" si="380"/>
        <v>76.8</v>
      </c>
      <c r="AK1675" s="26">
        <f>INDEX(检修、备用和必开!I:I,MATCH(统调负荷!$C1675,检修、备用和必开!$A:$A,0))</f>
        <v>6764.4868525896</v>
      </c>
    </row>
    <row r="1676" ht="13.8" spans="1:37">
      <c r="A1676" s="26">
        <f t="shared" si="368"/>
        <v>6</v>
      </c>
      <c r="B1676" s="26">
        <f t="shared" si="369"/>
        <v>10</v>
      </c>
      <c r="C1676" t="s">
        <v>39</v>
      </c>
      <c r="D1676" s="75">
        <v>0.4375</v>
      </c>
      <c r="E1676" s="26">
        <v>83780</v>
      </c>
      <c r="F1676" s="26">
        <v>34703</v>
      </c>
      <c r="G1676" s="26">
        <v>12307</v>
      </c>
      <c r="H1676" s="26">
        <v>23605</v>
      </c>
      <c r="I1676" s="26">
        <v>14572</v>
      </c>
      <c r="J1676" s="26">
        <v>-1407</v>
      </c>
      <c r="K1676" s="26">
        <f t="shared" si="367"/>
        <v>31263</v>
      </c>
      <c r="L1676" s="27">
        <f t="shared" si="370"/>
        <v>2.17444263186514</v>
      </c>
      <c r="M1676" s="75">
        <v>0.4375</v>
      </c>
      <c r="N1676" s="26">
        <v>81918.1</v>
      </c>
      <c r="O1676" s="26">
        <v>35170.41</v>
      </c>
      <c r="P1676" s="26">
        <v>12618.8</v>
      </c>
      <c r="Q1676" s="26">
        <v>23127.8</v>
      </c>
      <c r="R1676" s="26">
        <v>12363.2</v>
      </c>
      <c r="S1676" s="26">
        <v>-1362.11</v>
      </c>
      <c r="T1676" s="26">
        <f t="shared" si="371"/>
        <v>31730.41</v>
      </c>
      <c r="U1676" s="27">
        <f t="shared" si="372"/>
        <v>1.54814313963363</v>
      </c>
      <c r="V1676" s="26">
        <f>INDEX(检修、备用和必开!B:B,MATCH(统调负荷!$C1676,检修、备用和必开!$A:$A,0))</f>
        <v>26192.8</v>
      </c>
      <c r="W1676" s="26">
        <f>INDEX(检修、备用和必开!C:C,MATCH(统调负荷!$C1676,检修、备用和必开!$A:$A,0))</f>
        <v>0</v>
      </c>
      <c r="X1676" s="26">
        <f>INDEX(检修、备用和必开!D:D,MATCH(统调负荷!$C1676,检修、备用和必开!$A:$A,0))</f>
        <v>12180</v>
      </c>
      <c r="Y1676" s="26">
        <f>INDEX(检修、备用和必开!E:E,MATCH(统调负荷!$C1676,检修、备用和必开!$A:$A,0))</f>
        <v>3440</v>
      </c>
      <c r="Z1676" s="26">
        <f>INDEX(检修、备用和必开!F:F,MATCH(统调负荷!$C1676,检修、备用和必开!$A:$A,0))</f>
        <v>320</v>
      </c>
      <c r="AA1676" s="26">
        <f t="shared" si="373"/>
        <v>67979.6</v>
      </c>
      <c r="AB1676" s="26">
        <v>316.63</v>
      </c>
      <c r="AC1676" s="26">
        <v>153.3</v>
      </c>
      <c r="AD1676" s="76">
        <f t="shared" si="374"/>
        <v>45675.4375</v>
      </c>
      <c r="AE1676" s="27">
        <f t="shared" si="375"/>
        <v>-1861.89999999999</v>
      </c>
      <c r="AF1676" s="27">
        <f t="shared" si="376"/>
        <v>467.410000000003</v>
      </c>
      <c r="AG1676" s="27">
        <f t="shared" si="377"/>
        <v>311.799999999999</v>
      </c>
      <c r="AH1676" s="27">
        <f t="shared" si="378"/>
        <v>-477.200000000001</v>
      </c>
      <c r="AI1676" s="27">
        <f t="shared" si="379"/>
        <v>-2208.8</v>
      </c>
      <c r="AJ1676" s="27">
        <f t="shared" si="380"/>
        <v>44.8900000000001</v>
      </c>
      <c r="AK1676" s="26">
        <f>INDEX(检修、备用和必开!I:I,MATCH(统调负荷!$C1676,检修、备用和必开!$A:$A,0))</f>
        <v>6764.4868525896</v>
      </c>
    </row>
    <row r="1677" ht="13.8" spans="1:37">
      <c r="A1677" s="26">
        <f t="shared" si="368"/>
        <v>6</v>
      </c>
      <c r="B1677" s="26">
        <f t="shared" si="369"/>
        <v>10</v>
      </c>
      <c r="C1677" t="s">
        <v>39</v>
      </c>
      <c r="D1677" s="75">
        <v>0.447916666666667</v>
      </c>
      <c r="E1677" s="26">
        <v>83370</v>
      </c>
      <c r="F1677" s="26">
        <v>33868</v>
      </c>
      <c r="G1677" s="26">
        <v>12195</v>
      </c>
      <c r="H1677" s="26">
        <v>23546</v>
      </c>
      <c r="I1677" s="26">
        <v>15168</v>
      </c>
      <c r="J1677" s="26">
        <v>-1407</v>
      </c>
      <c r="K1677" s="26">
        <f t="shared" si="367"/>
        <v>30428</v>
      </c>
      <c r="L1677" s="27">
        <f t="shared" si="370"/>
        <v>2.234113316682</v>
      </c>
      <c r="M1677" s="75">
        <v>0.447916666666667</v>
      </c>
      <c r="N1677" s="26">
        <v>81448.7</v>
      </c>
      <c r="O1677" s="26">
        <v>33917.79</v>
      </c>
      <c r="P1677" s="26">
        <v>12825.1</v>
      </c>
      <c r="Q1677" s="26">
        <v>23248.3</v>
      </c>
      <c r="R1677" s="26">
        <v>12860.1</v>
      </c>
      <c r="S1677" s="26">
        <v>-1402.59</v>
      </c>
      <c r="T1677" s="26">
        <f t="shared" si="371"/>
        <v>30477.79</v>
      </c>
      <c r="U1677" s="27">
        <f t="shared" si="372"/>
        <v>1.59360341921136</v>
      </c>
      <c r="V1677" s="26">
        <f>INDEX(检修、备用和必开!B:B,MATCH(统调负荷!$C1677,检修、备用和必开!$A:$A,0))</f>
        <v>26192.8</v>
      </c>
      <c r="W1677" s="26">
        <f>INDEX(检修、备用和必开!C:C,MATCH(统调负荷!$C1677,检修、备用和必开!$A:$A,0))</f>
        <v>0</v>
      </c>
      <c r="X1677" s="26">
        <f>INDEX(检修、备用和必开!D:D,MATCH(统调负荷!$C1677,检修、备用和必开!$A:$A,0))</f>
        <v>12180</v>
      </c>
      <c r="Y1677" s="26">
        <f>INDEX(检修、备用和必开!E:E,MATCH(统调负荷!$C1677,检修、备用和必开!$A:$A,0))</f>
        <v>3440</v>
      </c>
      <c r="Z1677" s="26">
        <f>INDEX(检修、备用和必开!F:F,MATCH(统调负荷!$C1677,检修、备用和必开!$A:$A,0))</f>
        <v>320</v>
      </c>
      <c r="AA1677" s="26">
        <f t="shared" si="373"/>
        <v>67979.6</v>
      </c>
      <c r="AB1677" s="26">
        <v>313.31</v>
      </c>
      <c r="AC1677" s="26">
        <v>144.27</v>
      </c>
      <c r="AD1677" s="76">
        <f t="shared" si="374"/>
        <v>45675.4479166667</v>
      </c>
      <c r="AE1677" s="27">
        <f t="shared" si="375"/>
        <v>-1921.3</v>
      </c>
      <c r="AF1677" s="27">
        <f t="shared" si="376"/>
        <v>49.7900000000009</v>
      </c>
      <c r="AG1677" s="27">
        <f t="shared" si="377"/>
        <v>630.1</v>
      </c>
      <c r="AH1677" s="27">
        <f t="shared" si="378"/>
        <v>-297.700000000001</v>
      </c>
      <c r="AI1677" s="27">
        <f t="shared" si="379"/>
        <v>-2307.9</v>
      </c>
      <c r="AJ1677" s="27">
        <f t="shared" si="380"/>
        <v>4.41000000000008</v>
      </c>
      <c r="AK1677" s="26">
        <f>INDEX(检修、备用和必开!I:I,MATCH(统调负荷!$C1677,检修、备用和必开!$A:$A,0))</f>
        <v>6764.4868525896</v>
      </c>
    </row>
    <row r="1678" ht="13.8" spans="1:37">
      <c r="A1678" s="26">
        <f t="shared" si="368"/>
        <v>6</v>
      </c>
      <c r="B1678" s="26">
        <f t="shared" si="369"/>
        <v>11</v>
      </c>
      <c r="C1678" t="s">
        <v>39</v>
      </c>
      <c r="D1678" s="75">
        <v>0.458333333333333</v>
      </c>
      <c r="E1678" s="26">
        <v>82610</v>
      </c>
      <c r="F1678" s="26">
        <v>32269</v>
      </c>
      <c r="G1678" s="26">
        <v>12498</v>
      </c>
      <c r="H1678" s="26">
        <v>23541</v>
      </c>
      <c r="I1678" s="26">
        <v>15709</v>
      </c>
      <c r="J1678" s="26">
        <v>-1407</v>
      </c>
      <c r="K1678" s="26">
        <f t="shared" si="367"/>
        <v>28829</v>
      </c>
      <c r="L1678" s="27">
        <f t="shared" si="370"/>
        <v>2.35802837420653</v>
      </c>
      <c r="M1678" s="75">
        <v>0.458333333333333</v>
      </c>
      <c r="N1678" s="26">
        <v>81164.2</v>
      </c>
      <c r="O1678" s="26">
        <v>33339.29</v>
      </c>
      <c r="P1678" s="26">
        <v>12830.8</v>
      </c>
      <c r="Q1678" s="26">
        <v>23287.1</v>
      </c>
      <c r="R1678" s="26">
        <v>13057.7</v>
      </c>
      <c r="S1678" s="26">
        <v>-1350.69</v>
      </c>
      <c r="T1678" s="26">
        <f t="shared" si="371"/>
        <v>29899.29</v>
      </c>
      <c r="U1678" s="27">
        <f t="shared" si="372"/>
        <v>1.6155120488012</v>
      </c>
      <c r="V1678" s="26">
        <f>INDEX(检修、备用和必开!B:B,MATCH(统调负荷!$C1678,检修、备用和必开!$A:$A,0))</f>
        <v>26192.8</v>
      </c>
      <c r="W1678" s="26">
        <f>INDEX(检修、备用和必开!C:C,MATCH(统调负荷!$C1678,检修、备用和必开!$A:$A,0))</f>
        <v>0</v>
      </c>
      <c r="X1678" s="26">
        <f>INDEX(检修、备用和必开!D:D,MATCH(统调负荷!$C1678,检修、备用和必开!$A:$A,0))</f>
        <v>12180</v>
      </c>
      <c r="Y1678" s="26">
        <f>INDEX(检修、备用和必开!E:E,MATCH(统调负荷!$C1678,检修、备用和必开!$A:$A,0))</f>
        <v>3440</v>
      </c>
      <c r="Z1678" s="26">
        <f>INDEX(检修、备用和必开!F:F,MATCH(统调负荷!$C1678,检修、备用和必开!$A:$A,0))</f>
        <v>320</v>
      </c>
      <c r="AA1678" s="26">
        <f t="shared" si="373"/>
        <v>67979.6</v>
      </c>
      <c r="AB1678" s="26">
        <v>297.51</v>
      </c>
      <c r="AC1678" s="26">
        <v>145.37</v>
      </c>
      <c r="AD1678" s="76">
        <f t="shared" si="374"/>
        <v>45675.4583333333</v>
      </c>
      <c r="AE1678" s="27">
        <f t="shared" si="375"/>
        <v>-1445.8</v>
      </c>
      <c r="AF1678" s="27">
        <f t="shared" si="376"/>
        <v>1070.29</v>
      </c>
      <c r="AG1678" s="27">
        <f t="shared" si="377"/>
        <v>332.799999999999</v>
      </c>
      <c r="AH1678" s="27">
        <f t="shared" si="378"/>
        <v>-253.900000000001</v>
      </c>
      <c r="AI1678" s="27">
        <f t="shared" si="379"/>
        <v>-2651.3</v>
      </c>
      <c r="AJ1678" s="27">
        <f t="shared" si="380"/>
        <v>56.3099999999999</v>
      </c>
      <c r="AK1678" s="26">
        <f>INDEX(检修、备用和必开!I:I,MATCH(统调负荷!$C1678,检修、备用和必开!$A:$A,0))</f>
        <v>6764.4868525896</v>
      </c>
    </row>
    <row r="1679" ht="13.8" spans="1:37">
      <c r="A1679" s="26">
        <f t="shared" si="368"/>
        <v>6</v>
      </c>
      <c r="B1679" s="26">
        <f t="shared" si="369"/>
        <v>11</v>
      </c>
      <c r="C1679" t="s">
        <v>39</v>
      </c>
      <c r="D1679" s="75">
        <v>0.46875</v>
      </c>
      <c r="E1679" s="26">
        <v>82380</v>
      </c>
      <c r="F1679" s="26">
        <v>32237</v>
      </c>
      <c r="G1679" s="26">
        <v>12020</v>
      </c>
      <c r="H1679" s="26">
        <v>23331</v>
      </c>
      <c r="I1679" s="26">
        <v>16199</v>
      </c>
      <c r="J1679" s="26">
        <v>-1407</v>
      </c>
      <c r="K1679" s="26">
        <f t="shared" si="367"/>
        <v>28797</v>
      </c>
      <c r="L1679" s="27">
        <f t="shared" si="370"/>
        <v>2.36064867868181</v>
      </c>
      <c r="M1679" s="75">
        <v>0.46875</v>
      </c>
      <c r="N1679" s="26">
        <v>81111.6</v>
      </c>
      <c r="O1679" s="26">
        <v>34164.55</v>
      </c>
      <c r="P1679" s="26">
        <v>12654</v>
      </c>
      <c r="Q1679" s="26">
        <v>22412.2</v>
      </c>
      <c r="R1679" s="26">
        <v>13247.4</v>
      </c>
      <c r="S1679" s="26">
        <v>-1366.55</v>
      </c>
      <c r="T1679" s="26">
        <f t="shared" si="371"/>
        <v>30724.55</v>
      </c>
      <c r="U1679" s="27">
        <f t="shared" si="372"/>
        <v>1.58443801415001</v>
      </c>
      <c r="V1679" s="26">
        <f>INDEX(检修、备用和必开!B:B,MATCH(统调负荷!$C1679,检修、备用和必开!$A:$A,0))</f>
        <v>26192.8</v>
      </c>
      <c r="W1679" s="26">
        <f>INDEX(检修、备用和必开!C:C,MATCH(统调负荷!$C1679,检修、备用和必开!$A:$A,0))</f>
        <v>0</v>
      </c>
      <c r="X1679" s="26">
        <f>INDEX(检修、备用和必开!D:D,MATCH(统调负荷!$C1679,检修、备用和必开!$A:$A,0))</f>
        <v>12180</v>
      </c>
      <c r="Y1679" s="26">
        <f>INDEX(检修、备用和必开!E:E,MATCH(统调负荷!$C1679,检修、备用和必开!$A:$A,0))</f>
        <v>3440</v>
      </c>
      <c r="Z1679" s="26">
        <f>INDEX(检修、备用和必开!F:F,MATCH(统调负荷!$C1679,检修、备用和必开!$A:$A,0))</f>
        <v>320</v>
      </c>
      <c r="AA1679" s="26">
        <f t="shared" si="373"/>
        <v>67979.6</v>
      </c>
      <c r="AB1679" s="26">
        <v>301.34</v>
      </c>
      <c r="AC1679" s="26">
        <v>301.5</v>
      </c>
      <c r="AD1679" s="76">
        <f t="shared" si="374"/>
        <v>45675.46875</v>
      </c>
      <c r="AE1679" s="27">
        <f t="shared" si="375"/>
        <v>-1268.39999999999</v>
      </c>
      <c r="AF1679" s="27">
        <f t="shared" si="376"/>
        <v>1927.55</v>
      </c>
      <c r="AG1679" s="27">
        <f t="shared" si="377"/>
        <v>634</v>
      </c>
      <c r="AH1679" s="27">
        <f t="shared" si="378"/>
        <v>-918.799999999999</v>
      </c>
      <c r="AI1679" s="27">
        <f t="shared" si="379"/>
        <v>-2951.6</v>
      </c>
      <c r="AJ1679" s="27">
        <f t="shared" si="380"/>
        <v>40.45</v>
      </c>
      <c r="AK1679" s="26">
        <f>INDEX(检修、备用和必开!I:I,MATCH(统调负荷!$C1679,检修、备用和必开!$A:$A,0))</f>
        <v>6764.4868525896</v>
      </c>
    </row>
    <row r="1680" ht="13.8" spans="1:37">
      <c r="A1680" s="26">
        <f t="shared" si="368"/>
        <v>6</v>
      </c>
      <c r="B1680" s="26">
        <f t="shared" si="369"/>
        <v>11</v>
      </c>
      <c r="C1680" t="s">
        <v>39</v>
      </c>
      <c r="D1680" s="75">
        <v>0.479166666666667</v>
      </c>
      <c r="E1680" s="26">
        <v>81105</v>
      </c>
      <c r="F1680" s="26">
        <v>31257</v>
      </c>
      <c r="G1680" s="26">
        <v>11652</v>
      </c>
      <c r="H1680" s="26">
        <v>23024</v>
      </c>
      <c r="I1680" s="26">
        <v>16579</v>
      </c>
      <c r="J1680" s="26">
        <v>-1407</v>
      </c>
      <c r="K1680" s="26">
        <f t="shared" si="367"/>
        <v>27817</v>
      </c>
      <c r="L1680" s="27">
        <f t="shared" si="370"/>
        <v>2.44381493331416</v>
      </c>
      <c r="M1680" s="75">
        <v>0.479166666666667</v>
      </c>
      <c r="N1680" s="26">
        <v>79765.4</v>
      </c>
      <c r="O1680" s="26">
        <v>33933.79</v>
      </c>
      <c r="P1680" s="26">
        <v>11858.1</v>
      </c>
      <c r="Q1680" s="26">
        <v>22031.5</v>
      </c>
      <c r="R1680" s="26">
        <v>13311.4</v>
      </c>
      <c r="S1680" s="26">
        <v>-1369.39</v>
      </c>
      <c r="T1680" s="26">
        <f t="shared" si="371"/>
        <v>30493.79</v>
      </c>
      <c r="U1680" s="27">
        <f t="shared" si="372"/>
        <v>1.5930059176839</v>
      </c>
      <c r="V1680" s="26">
        <f>INDEX(检修、备用和必开!B:B,MATCH(统调负荷!$C1680,检修、备用和必开!$A:$A,0))</f>
        <v>26192.8</v>
      </c>
      <c r="W1680" s="26">
        <f>INDEX(检修、备用和必开!C:C,MATCH(统调负荷!$C1680,检修、备用和必开!$A:$A,0))</f>
        <v>0</v>
      </c>
      <c r="X1680" s="26">
        <f>INDEX(检修、备用和必开!D:D,MATCH(统调负荷!$C1680,检修、备用和必开!$A:$A,0))</f>
        <v>12180</v>
      </c>
      <c r="Y1680" s="26">
        <f>INDEX(检修、备用和必开!E:E,MATCH(统调负荷!$C1680,检修、备用和必开!$A:$A,0))</f>
        <v>3440</v>
      </c>
      <c r="Z1680" s="26">
        <f>INDEX(检修、备用和必开!F:F,MATCH(统调负荷!$C1680,检修、备用和必开!$A:$A,0))</f>
        <v>320</v>
      </c>
      <c r="AA1680" s="26">
        <f t="shared" si="373"/>
        <v>67979.6</v>
      </c>
      <c r="AB1680" s="26">
        <v>297.26</v>
      </c>
      <c r="AC1680" s="26">
        <v>189.29</v>
      </c>
      <c r="AD1680" s="76">
        <f t="shared" si="374"/>
        <v>45675.4791666667</v>
      </c>
      <c r="AE1680" s="27">
        <f t="shared" si="375"/>
        <v>-1339.60000000001</v>
      </c>
      <c r="AF1680" s="27">
        <f t="shared" si="376"/>
        <v>2676.79</v>
      </c>
      <c r="AG1680" s="27">
        <f t="shared" si="377"/>
        <v>206.1</v>
      </c>
      <c r="AH1680" s="27">
        <f t="shared" si="378"/>
        <v>-992.5</v>
      </c>
      <c r="AI1680" s="27">
        <f t="shared" si="379"/>
        <v>-3267.6</v>
      </c>
      <c r="AJ1680" s="27">
        <f t="shared" si="380"/>
        <v>37.6099999999999</v>
      </c>
      <c r="AK1680" s="26">
        <f>INDEX(检修、备用和必开!I:I,MATCH(统调负荷!$C1680,检修、备用和必开!$A:$A,0))</f>
        <v>6764.4868525896</v>
      </c>
    </row>
    <row r="1681" ht="13.8" spans="1:37">
      <c r="A1681" s="26">
        <f t="shared" si="368"/>
        <v>6</v>
      </c>
      <c r="B1681" s="26">
        <f t="shared" si="369"/>
        <v>11</v>
      </c>
      <c r="C1681" t="s">
        <v>39</v>
      </c>
      <c r="D1681" s="75">
        <v>0.489583333333333</v>
      </c>
      <c r="E1681" s="26">
        <v>78705</v>
      </c>
      <c r="F1681" s="26">
        <v>30998</v>
      </c>
      <c r="G1681" s="26">
        <v>9727</v>
      </c>
      <c r="H1681" s="26">
        <v>22486</v>
      </c>
      <c r="I1681" s="26">
        <v>16901</v>
      </c>
      <c r="J1681" s="26">
        <v>-1407</v>
      </c>
      <c r="K1681" s="26">
        <f t="shared" si="367"/>
        <v>27558</v>
      </c>
      <c r="L1681" s="27">
        <f t="shared" si="370"/>
        <v>2.46678278539807</v>
      </c>
      <c r="M1681" s="75">
        <v>0.489583333333333</v>
      </c>
      <c r="N1681" s="26">
        <v>77585.5</v>
      </c>
      <c r="O1681" s="26">
        <v>34401.07</v>
      </c>
      <c r="P1681" s="26">
        <v>10777.4</v>
      </c>
      <c r="Q1681" s="26">
        <v>20398.6</v>
      </c>
      <c r="R1681" s="26">
        <v>13377.3</v>
      </c>
      <c r="S1681" s="26">
        <v>-1368.87</v>
      </c>
      <c r="T1681" s="26">
        <f t="shared" si="371"/>
        <v>30961.07</v>
      </c>
      <c r="U1681" s="27">
        <f t="shared" si="372"/>
        <v>1.57575136638938</v>
      </c>
      <c r="V1681" s="26">
        <f>INDEX(检修、备用和必开!B:B,MATCH(统调负荷!$C1681,检修、备用和必开!$A:$A,0))</f>
        <v>26192.8</v>
      </c>
      <c r="W1681" s="26">
        <f>INDEX(检修、备用和必开!C:C,MATCH(统调负荷!$C1681,检修、备用和必开!$A:$A,0))</f>
        <v>0</v>
      </c>
      <c r="X1681" s="26">
        <f>INDEX(检修、备用和必开!D:D,MATCH(统调负荷!$C1681,检修、备用和必开!$A:$A,0))</f>
        <v>12180</v>
      </c>
      <c r="Y1681" s="26">
        <f>INDEX(检修、备用和必开!E:E,MATCH(统调负荷!$C1681,检修、备用和必开!$A:$A,0))</f>
        <v>3440</v>
      </c>
      <c r="Z1681" s="26">
        <f>INDEX(检修、备用和必开!F:F,MATCH(统调负荷!$C1681,检修、备用和必开!$A:$A,0))</f>
        <v>320</v>
      </c>
      <c r="AA1681" s="26">
        <f t="shared" si="373"/>
        <v>67979.6</v>
      </c>
      <c r="AB1681" s="26">
        <v>302.71</v>
      </c>
      <c r="AC1681" s="26">
        <v>305.61</v>
      </c>
      <c r="AD1681" s="76">
        <f t="shared" si="374"/>
        <v>45675.4895833333</v>
      </c>
      <c r="AE1681" s="27">
        <f t="shared" si="375"/>
        <v>-1119.5</v>
      </c>
      <c r="AF1681" s="27">
        <f t="shared" si="376"/>
        <v>3403.07</v>
      </c>
      <c r="AG1681" s="27">
        <f t="shared" si="377"/>
        <v>1050.4</v>
      </c>
      <c r="AH1681" s="27">
        <f t="shared" si="378"/>
        <v>-2087.4</v>
      </c>
      <c r="AI1681" s="27">
        <f t="shared" si="379"/>
        <v>-3523.7</v>
      </c>
      <c r="AJ1681" s="27">
        <f t="shared" si="380"/>
        <v>38.1300000000001</v>
      </c>
      <c r="AK1681" s="26">
        <f>INDEX(检修、备用和必开!I:I,MATCH(统调负荷!$C1681,检修、备用和必开!$A:$A,0))</f>
        <v>6764.4868525896</v>
      </c>
    </row>
    <row r="1682" ht="13.8" spans="1:37">
      <c r="A1682" s="26">
        <f t="shared" si="368"/>
        <v>6</v>
      </c>
      <c r="B1682" s="26">
        <f t="shared" si="369"/>
        <v>12</v>
      </c>
      <c r="C1682" t="s">
        <v>39</v>
      </c>
      <c r="D1682" s="75">
        <v>0.5</v>
      </c>
      <c r="E1682" s="26">
        <v>73465</v>
      </c>
      <c r="F1682" s="26">
        <v>27918</v>
      </c>
      <c r="G1682" s="26">
        <v>9080</v>
      </c>
      <c r="H1682" s="26">
        <v>20686</v>
      </c>
      <c r="I1682" s="26">
        <v>17188</v>
      </c>
      <c r="J1682" s="26">
        <v>-1407</v>
      </c>
      <c r="K1682" s="26">
        <f t="shared" si="367"/>
        <v>24478</v>
      </c>
      <c r="L1682" s="27">
        <f t="shared" si="370"/>
        <v>2.77717133752758</v>
      </c>
      <c r="M1682" s="75">
        <v>0.5</v>
      </c>
      <c r="N1682" s="26">
        <v>73686.5</v>
      </c>
      <c r="O1682" s="26">
        <v>32218.82</v>
      </c>
      <c r="P1682" s="26">
        <v>9656.11</v>
      </c>
      <c r="Q1682" s="26">
        <v>19631.6</v>
      </c>
      <c r="R1682" s="26">
        <v>13520.2</v>
      </c>
      <c r="S1682" s="26">
        <v>-1340.23</v>
      </c>
      <c r="T1682" s="26">
        <f t="shared" si="371"/>
        <v>28778.82</v>
      </c>
      <c r="U1682" s="27">
        <f t="shared" si="372"/>
        <v>1.65970601692139</v>
      </c>
      <c r="V1682" s="26">
        <f>INDEX(检修、备用和必开!B:B,MATCH(统调负荷!$C1682,检修、备用和必开!$A:$A,0))</f>
        <v>26192.8</v>
      </c>
      <c r="W1682" s="26">
        <f>INDEX(检修、备用和必开!C:C,MATCH(统调负荷!$C1682,检修、备用和必开!$A:$A,0))</f>
        <v>0</v>
      </c>
      <c r="X1682" s="26">
        <f>INDEX(检修、备用和必开!D:D,MATCH(统调负荷!$C1682,检修、备用和必开!$A:$A,0))</f>
        <v>12180</v>
      </c>
      <c r="Y1682" s="26">
        <f>INDEX(检修、备用和必开!E:E,MATCH(统调负荷!$C1682,检修、备用和必开!$A:$A,0))</f>
        <v>3440</v>
      </c>
      <c r="Z1682" s="26">
        <f>INDEX(检修、备用和必开!F:F,MATCH(统调负荷!$C1682,检修、备用和必开!$A:$A,0))</f>
        <v>320</v>
      </c>
      <c r="AA1682" s="26">
        <f t="shared" si="373"/>
        <v>67979.6</v>
      </c>
      <c r="AB1682" s="26">
        <v>273.14</v>
      </c>
      <c r="AC1682" s="26">
        <v>13.6</v>
      </c>
      <c r="AD1682" s="76">
        <f t="shared" si="374"/>
        <v>45675.5</v>
      </c>
      <c r="AE1682" s="27">
        <f t="shared" si="375"/>
        <v>221.5</v>
      </c>
      <c r="AF1682" s="27">
        <f t="shared" si="376"/>
        <v>4300.82</v>
      </c>
      <c r="AG1682" s="27">
        <f t="shared" si="377"/>
        <v>576.110000000001</v>
      </c>
      <c r="AH1682" s="27">
        <f t="shared" si="378"/>
        <v>-1054.4</v>
      </c>
      <c r="AI1682" s="27">
        <f t="shared" si="379"/>
        <v>-3667.8</v>
      </c>
      <c r="AJ1682" s="27">
        <f t="shared" si="380"/>
        <v>66.77</v>
      </c>
      <c r="AK1682" s="26">
        <f>INDEX(检修、备用和必开!I:I,MATCH(统调负荷!$C1682,检修、备用和必开!$A:$A,0))</f>
        <v>6764.4868525896</v>
      </c>
    </row>
    <row r="1683" ht="13.8" spans="1:37">
      <c r="A1683" s="26">
        <f t="shared" si="368"/>
        <v>6</v>
      </c>
      <c r="B1683" s="26">
        <f t="shared" si="369"/>
        <v>12</v>
      </c>
      <c r="C1683" t="s">
        <v>39</v>
      </c>
      <c r="D1683" s="75">
        <v>0.510416666666667</v>
      </c>
      <c r="E1683" s="26">
        <v>74320</v>
      </c>
      <c r="F1683" s="26">
        <v>29747</v>
      </c>
      <c r="G1683" s="26">
        <v>8740</v>
      </c>
      <c r="H1683" s="26">
        <v>19860</v>
      </c>
      <c r="I1683" s="26">
        <v>17380</v>
      </c>
      <c r="J1683" s="26">
        <v>-1407</v>
      </c>
      <c r="K1683" s="26">
        <f t="shared" si="367"/>
        <v>26307</v>
      </c>
      <c r="L1683" s="27">
        <f t="shared" si="370"/>
        <v>2.58408788535371</v>
      </c>
      <c r="M1683" s="75">
        <v>0.510416666666667</v>
      </c>
      <c r="N1683" s="26">
        <v>74334.9</v>
      </c>
      <c r="O1683" s="26">
        <v>34019.53</v>
      </c>
      <c r="P1683" s="26">
        <v>9187.37</v>
      </c>
      <c r="Q1683" s="26">
        <v>18919.8</v>
      </c>
      <c r="R1683" s="26">
        <v>13582.3</v>
      </c>
      <c r="S1683" s="26">
        <v>-1374.1</v>
      </c>
      <c r="T1683" s="26">
        <f t="shared" si="371"/>
        <v>30579.53</v>
      </c>
      <c r="U1683" s="27">
        <f t="shared" si="372"/>
        <v>1.58981167473076</v>
      </c>
      <c r="V1683" s="26">
        <f>INDEX(检修、备用和必开!B:B,MATCH(统调负荷!$C1683,检修、备用和必开!$A:$A,0))</f>
        <v>26192.8</v>
      </c>
      <c r="W1683" s="26">
        <f>INDEX(检修、备用和必开!C:C,MATCH(统调负荷!$C1683,检修、备用和必开!$A:$A,0))</f>
        <v>0</v>
      </c>
      <c r="X1683" s="26">
        <f>INDEX(检修、备用和必开!D:D,MATCH(统调负荷!$C1683,检修、备用和必开!$A:$A,0))</f>
        <v>12180</v>
      </c>
      <c r="Y1683" s="26">
        <f>INDEX(检修、备用和必开!E:E,MATCH(统调负荷!$C1683,检修、备用和必开!$A:$A,0))</f>
        <v>3440</v>
      </c>
      <c r="Z1683" s="26">
        <f>INDEX(检修、备用和必开!F:F,MATCH(统调负荷!$C1683,检修、备用和必开!$A:$A,0))</f>
        <v>320</v>
      </c>
      <c r="AA1683" s="26">
        <f t="shared" si="373"/>
        <v>67979.6</v>
      </c>
      <c r="AB1683" s="26">
        <v>292.62</v>
      </c>
      <c r="AC1683" s="26">
        <v>304.93</v>
      </c>
      <c r="AD1683" s="76">
        <f t="shared" si="374"/>
        <v>45675.5104166667</v>
      </c>
      <c r="AE1683" s="27">
        <f t="shared" si="375"/>
        <v>14.8999999999942</v>
      </c>
      <c r="AF1683" s="27">
        <f t="shared" si="376"/>
        <v>4272.53</v>
      </c>
      <c r="AG1683" s="27">
        <f t="shared" si="377"/>
        <v>447.370000000001</v>
      </c>
      <c r="AH1683" s="27">
        <f t="shared" si="378"/>
        <v>-940.200000000001</v>
      </c>
      <c r="AI1683" s="27">
        <f t="shared" si="379"/>
        <v>-3797.7</v>
      </c>
      <c r="AJ1683" s="27">
        <f t="shared" si="380"/>
        <v>32.9000000000001</v>
      </c>
      <c r="AK1683" s="26">
        <f>INDEX(检修、备用和必开!I:I,MATCH(统调负荷!$C1683,检修、备用和必开!$A:$A,0))</f>
        <v>6764.4868525896</v>
      </c>
    </row>
    <row r="1684" ht="13.8" spans="1:37">
      <c r="A1684" s="26">
        <f t="shared" si="368"/>
        <v>6</v>
      </c>
      <c r="B1684" s="26">
        <f t="shared" si="369"/>
        <v>12</v>
      </c>
      <c r="C1684" t="s">
        <v>39</v>
      </c>
      <c r="D1684" s="75">
        <v>0.520833333333333</v>
      </c>
      <c r="E1684" s="26">
        <v>73300</v>
      </c>
      <c r="F1684" s="26">
        <v>29074</v>
      </c>
      <c r="G1684" s="26">
        <v>8787</v>
      </c>
      <c r="H1684" s="26">
        <v>19342</v>
      </c>
      <c r="I1684" s="26">
        <v>17504</v>
      </c>
      <c r="J1684" s="26">
        <v>-1407</v>
      </c>
      <c r="K1684" s="26">
        <f t="shared" si="367"/>
        <v>25634</v>
      </c>
      <c r="L1684" s="27">
        <f t="shared" si="370"/>
        <v>2.65193102910197</v>
      </c>
      <c r="M1684" s="75">
        <v>0.520833333333333</v>
      </c>
      <c r="N1684" s="26">
        <v>73894</v>
      </c>
      <c r="O1684" s="26">
        <v>33305.56</v>
      </c>
      <c r="P1684" s="26">
        <v>9980.59</v>
      </c>
      <c r="Q1684" s="26">
        <v>18416</v>
      </c>
      <c r="R1684" s="26">
        <v>13587.2</v>
      </c>
      <c r="S1684" s="26">
        <v>-1395.35</v>
      </c>
      <c r="T1684" s="26">
        <f t="shared" si="371"/>
        <v>29865.56</v>
      </c>
      <c r="U1684" s="27">
        <f t="shared" si="372"/>
        <v>1.61680805297872</v>
      </c>
      <c r="V1684" s="26">
        <f>INDEX(检修、备用和必开!B:B,MATCH(统调负荷!$C1684,检修、备用和必开!$A:$A,0))</f>
        <v>26192.8</v>
      </c>
      <c r="W1684" s="26">
        <f>INDEX(检修、备用和必开!C:C,MATCH(统调负荷!$C1684,检修、备用和必开!$A:$A,0))</f>
        <v>0</v>
      </c>
      <c r="X1684" s="26">
        <f>INDEX(检修、备用和必开!D:D,MATCH(统调负荷!$C1684,检修、备用和必开!$A:$A,0))</f>
        <v>12180</v>
      </c>
      <c r="Y1684" s="26">
        <f>INDEX(检修、备用和必开!E:E,MATCH(统调负荷!$C1684,检修、备用和必开!$A:$A,0))</f>
        <v>3440</v>
      </c>
      <c r="Z1684" s="26">
        <f>INDEX(检修、备用和必开!F:F,MATCH(统调负荷!$C1684,检修、备用和必开!$A:$A,0))</f>
        <v>320</v>
      </c>
      <c r="AA1684" s="26">
        <f t="shared" si="373"/>
        <v>67979.6</v>
      </c>
      <c r="AB1684" s="26">
        <v>292.43</v>
      </c>
      <c r="AC1684" s="26">
        <v>291</v>
      </c>
      <c r="AD1684" s="76">
        <f t="shared" si="374"/>
        <v>45675.5208333333</v>
      </c>
      <c r="AE1684" s="27">
        <f t="shared" si="375"/>
        <v>594</v>
      </c>
      <c r="AF1684" s="27">
        <f t="shared" si="376"/>
        <v>4231.56</v>
      </c>
      <c r="AG1684" s="27">
        <f t="shared" si="377"/>
        <v>1193.59</v>
      </c>
      <c r="AH1684" s="27">
        <f t="shared" si="378"/>
        <v>-926</v>
      </c>
      <c r="AI1684" s="27">
        <f t="shared" si="379"/>
        <v>-3916.8</v>
      </c>
      <c r="AJ1684" s="27">
        <f t="shared" si="380"/>
        <v>11.6500000000001</v>
      </c>
      <c r="AK1684" s="26">
        <f>INDEX(检修、备用和必开!I:I,MATCH(统调负荷!$C1684,检修、备用和必开!$A:$A,0))</f>
        <v>6764.4868525896</v>
      </c>
    </row>
    <row r="1685" ht="13.8" spans="1:37">
      <c r="A1685" s="26">
        <f t="shared" si="368"/>
        <v>6</v>
      </c>
      <c r="B1685" s="26">
        <f t="shared" si="369"/>
        <v>12</v>
      </c>
      <c r="C1685" t="s">
        <v>39</v>
      </c>
      <c r="D1685" s="75">
        <v>0.53125</v>
      </c>
      <c r="E1685" s="26">
        <v>73020</v>
      </c>
      <c r="F1685" s="26">
        <v>28759</v>
      </c>
      <c r="G1685" s="26">
        <v>8926</v>
      </c>
      <c r="H1685" s="26">
        <v>19215</v>
      </c>
      <c r="I1685" s="26">
        <v>17527</v>
      </c>
      <c r="J1685" s="26">
        <v>-1407</v>
      </c>
      <c r="K1685" s="26">
        <f t="shared" si="367"/>
        <v>25319</v>
      </c>
      <c r="L1685" s="27">
        <f t="shared" si="370"/>
        <v>2.68492436510131</v>
      </c>
      <c r="M1685" s="75">
        <v>0.53125</v>
      </c>
      <c r="N1685" s="26">
        <v>73514.8</v>
      </c>
      <c r="O1685" s="26">
        <v>33277.37</v>
      </c>
      <c r="P1685" s="26">
        <v>10074.1</v>
      </c>
      <c r="Q1685" s="26">
        <v>18031.2</v>
      </c>
      <c r="R1685" s="26">
        <v>13518.8</v>
      </c>
      <c r="S1685" s="26">
        <v>-1386.67</v>
      </c>
      <c r="T1685" s="26">
        <f t="shared" si="371"/>
        <v>29837.37</v>
      </c>
      <c r="U1685" s="27">
        <f t="shared" si="372"/>
        <v>1.61789279052925</v>
      </c>
      <c r="V1685" s="26">
        <f>INDEX(检修、备用和必开!B:B,MATCH(统调负荷!$C1685,检修、备用和必开!$A:$A,0))</f>
        <v>26192.8</v>
      </c>
      <c r="W1685" s="26">
        <f>INDEX(检修、备用和必开!C:C,MATCH(统调负荷!$C1685,检修、备用和必开!$A:$A,0))</f>
        <v>0</v>
      </c>
      <c r="X1685" s="26">
        <f>INDEX(检修、备用和必开!D:D,MATCH(统调负荷!$C1685,检修、备用和必开!$A:$A,0))</f>
        <v>12180</v>
      </c>
      <c r="Y1685" s="26">
        <f>INDEX(检修、备用和必开!E:E,MATCH(统调负荷!$C1685,检修、备用和必开!$A:$A,0))</f>
        <v>3440</v>
      </c>
      <c r="Z1685" s="26">
        <f>INDEX(检修、备用和必开!F:F,MATCH(统调负荷!$C1685,检修、备用和必开!$A:$A,0))</f>
        <v>320</v>
      </c>
      <c r="AA1685" s="26">
        <f t="shared" si="373"/>
        <v>67979.6</v>
      </c>
      <c r="AB1685" s="26">
        <v>290.4</v>
      </c>
      <c r="AC1685" s="26">
        <v>291.06</v>
      </c>
      <c r="AD1685" s="76">
        <f t="shared" si="374"/>
        <v>45675.53125</v>
      </c>
      <c r="AE1685" s="27">
        <f t="shared" si="375"/>
        <v>494.800000000003</v>
      </c>
      <c r="AF1685" s="27">
        <f t="shared" si="376"/>
        <v>4518.37</v>
      </c>
      <c r="AG1685" s="27">
        <f t="shared" si="377"/>
        <v>1148.1</v>
      </c>
      <c r="AH1685" s="27">
        <f t="shared" si="378"/>
        <v>-1183.8</v>
      </c>
      <c r="AI1685" s="27">
        <f t="shared" si="379"/>
        <v>-4008.2</v>
      </c>
      <c r="AJ1685" s="27">
        <f t="shared" si="380"/>
        <v>20.3299999999999</v>
      </c>
      <c r="AK1685" s="26">
        <f>INDEX(检修、备用和必开!I:I,MATCH(统调负荷!$C1685,检修、备用和必开!$A:$A,0))</f>
        <v>6764.4868525896</v>
      </c>
    </row>
    <row r="1686" ht="13.8" spans="1:37">
      <c r="A1686" s="26">
        <f t="shared" si="368"/>
        <v>6</v>
      </c>
      <c r="B1686" s="26">
        <f t="shared" si="369"/>
        <v>13</v>
      </c>
      <c r="C1686" t="s">
        <v>39</v>
      </c>
      <c r="D1686" s="75">
        <v>0.541666666666667</v>
      </c>
      <c r="E1686" s="26">
        <v>72665</v>
      </c>
      <c r="F1686" s="26">
        <v>28417</v>
      </c>
      <c r="G1686" s="26">
        <v>8972</v>
      </c>
      <c r="H1686" s="26">
        <v>19220</v>
      </c>
      <c r="I1686" s="26">
        <v>17463</v>
      </c>
      <c r="J1686" s="26">
        <v>-1407</v>
      </c>
      <c r="K1686" s="26">
        <f t="shared" si="367"/>
        <v>24977</v>
      </c>
      <c r="L1686" s="27">
        <f t="shared" si="370"/>
        <v>2.72168795291668</v>
      </c>
      <c r="M1686" s="75">
        <v>0.541666666666667</v>
      </c>
      <c r="N1686" s="26">
        <v>73456.8</v>
      </c>
      <c r="O1686" s="26">
        <v>32908.11</v>
      </c>
      <c r="P1686" s="26">
        <v>10391.1</v>
      </c>
      <c r="Q1686" s="26">
        <v>17998.4</v>
      </c>
      <c r="R1686" s="26">
        <v>13482</v>
      </c>
      <c r="S1686" s="26">
        <v>-1322.81</v>
      </c>
      <c r="T1686" s="26">
        <f t="shared" si="371"/>
        <v>29468.11</v>
      </c>
      <c r="U1686" s="27">
        <f t="shared" si="372"/>
        <v>1.63223733321872</v>
      </c>
      <c r="V1686" s="26">
        <f>INDEX(检修、备用和必开!B:B,MATCH(统调负荷!$C1686,检修、备用和必开!$A:$A,0))</f>
        <v>26192.8</v>
      </c>
      <c r="W1686" s="26">
        <f>INDEX(检修、备用和必开!C:C,MATCH(统调负荷!$C1686,检修、备用和必开!$A:$A,0))</f>
        <v>0</v>
      </c>
      <c r="X1686" s="26">
        <f>INDEX(检修、备用和必开!D:D,MATCH(统调负荷!$C1686,检修、备用和必开!$A:$A,0))</f>
        <v>12180</v>
      </c>
      <c r="Y1686" s="26">
        <f>INDEX(检修、备用和必开!E:E,MATCH(统调负荷!$C1686,检修、备用和必开!$A:$A,0))</f>
        <v>3440</v>
      </c>
      <c r="Z1686" s="26">
        <f>INDEX(检修、备用和必开!F:F,MATCH(统调负荷!$C1686,检修、备用和必开!$A:$A,0))</f>
        <v>320</v>
      </c>
      <c r="AA1686" s="26">
        <f t="shared" si="373"/>
        <v>67979.6</v>
      </c>
      <c r="AB1686" s="26">
        <v>289.61</v>
      </c>
      <c r="AC1686" s="26">
        <v>278.08</v>
      </c>
      <c r="AD1686" s="76">
        <f t="shared" si="374"/>
        <v>45675.5416666667</v>
      </c>
      <c r="AE1686" s="27">
        <f t="shared" si="375"/>
        <v>791.800000000003</v>
      </c>
      <c r="AF1686" s="27">
        <f t="shared" si="376"/>
        <v>4491.11</v>
      </c>
      <c r="AG1686" s="27">
        <f t="shared" si="377"/>
        <v>1419.1</v>
      </c>
      <c r="AH1686" s="27">
        <f t="shared" si="378"/>
        <v>-1221.6</v>
      </c>
      <c r="AI1686" s="27">
        <f t="shared" si="379"/>
        <v>-3981</v>
      </c>
      <c r="AJ1686" s="27">
        <f t="shared" si="380"/>
        <v>84.1900000000001</v>
      </c>
      <c r="AK1686" s="26">
        <f>INDEX(检修、备用和必开!I:I,MATCH(统调负荷!$C1686,检修、备用和必开!$A:$A,0))</f>
        <v>6764.4868525896</v>
      </c>
    </row>
    <row r="1687" ht="13.8" spans="1:37">
      <c r="A1687" s="26">
        <f t="shared" si="368"/>
        <v>6</v>
      </c>
      <c r="B1687" s="26">
        <f t="shared" si="369"/>
        <v>13</v>
      </c>
      <c r="C1687" t="s">
        <v>39</v>
      </c>
      <c r="D1687" s="75">
        <v>0.552083333333333</v>
      </c>
      <c r="E1687" s="26">
        <v>73555</v>
      </c>
      <c r="F1687" s="26">
        <v>28966</v>
      </c>
      <c r="G1687" s="26">
        <v>8879</v>
      </c>
      <c r="H1687" s="26">
        <v>19782</v>
      </c>
      <c r="I1687" s="26">
        <v>17335</v>
      </c>
      <c r="J1687" s="26">
        <v>-1407</v>
      </c>
      <c r="K1687" s="26">
        <f t="shared" si="367"/>
        <v>25526</v>
      </c>
      <c r="L1687" s="27">
        <f t="shared" si="370"/>
        <v>2.66315129671707</v>
      </c>
      <c r="M1687" s="75">
        <v>0.552083333333333</v>
      </c>
      <c r="N1687" s="26">
        <v>74300.3</v>
      </c>
      <c r="O1687" s="26">
        <v>33164.68</v>
      </c>
      <c r="P1687" s="26">
        <v>10244.5</v>
      </c>
      <c r="Q1687" s="26">
        <v>18849.8</v>
      </c>
      <c r="R1687" s="26">
        <v>13394</v>
      </c>
      <c r="S1687" s="26">
        <v>-1352.68</v>
      </c>
      <c r="T1687" s="26">
        <f t="shared" si="371"/>
        <v>29724.68</v>
      </c>
      <c r="U1687" s="27">
        <f t="shared" si="372"/>
        <v>1.62224362529436</v>
      </c>
      <c r="V1687" s="26">
        <f>INDEX(检修、备用和必开!B:B,MATCH(统调负荷!$C1687,检修、备用和必开!$A:$A,0))</f>
        <v>26192.8</v>
      </c>
      <c r="W1687" s="26">
        <f>INDEX(检修、备用和必开!C:C,MATCH(统调负荷!$C1687,检修、备用和必开!$A:$A,0))</f>
        <v>0</v>
      </c>
      <c r="X1687" s="26">
        <f>INDEX(检修、备用和必开!D:D,MATCH(统调负荷!$C1687,检修、备用和必开!$A:$A,0))</f>
        <v>12180</v>
      </c>
      <c r="Y1687" s="26">
        <f>INDEX(检修、备用和必开!E:E,MATCH(统调负荷!$C1687,检修、备用和必开!$A:$A,0))</f>
        <v>3440</v>
      </c>
      <c r="Z1687" s="26">
        <f>INDEX(检修、备用和必开!F:F,MATCH(统调负荷!$C1687,检修、备用和必开!$A:$A,0))</f>
        <v>320</v>
      </c>
      <c r="AA1687" s="26">
        <f t="shared" si="373"/>
        <v>67979.6</v>
      </c>
      <c r="AB1687" s="26">
        <v>292.36</v>
      </c>
      <c r="AC1687" s="26">
        <v>292.37</v>
      </c>
      <c r="AD1687" s="76">
        <f t="shared" si="374"/>
        <v>45675.5520833333</v>
      </c>
      <c r="AE1687" s="27">
        <f t="shared" si="375"/>
        <v>745.300000000003</v>
      </c>
      <c r="AF1687" s="27">
        <f t="shared" si="376"/>
        <v>4198.68</v>
      </c>
      <c r="AG1687" s="27">
        <f t="shared" si="377"/>
        <v>1365.5</v>
      </c>
      <c r="AH1687" s="27">
        <f t="shared" si="378"/>
        <v>-932.200000000001</v>
      </c>
      <c r="AI1687" s="27">
        <f t="shared" si="379"/>
        <v>-3941</v>
      </c>
      <c r="AJ1687" s="27">
        <f t="shared" si="380"/>
        <v>54.3199999999999</v>
      </c>
      <c r="AK1687" s="26">
        <f>INDEX(检修、备用和必开!I:I,MATCH(统调负荷!$C1687,检修、备用和必开!$A:$A,0))</f>
        <v>6764.4868525896</v>
      </c>
    </row>
    <row r="1688" ht="13.8" spans="1:37">
      <c r="A1688" s="26">
        <f t="shared" si="368"/>
        <v>6</v>
      </c>
      <c r="B1688" s="26">
        <f t="shared" si="369"/>
        <v>13</v>
      </c>
      <c r="C1688" t="s">
        <v>39</v>
      </c>
      <c r="D1688" s="75">
        <v>0.5625</v>
      </c>
      <c r="E1688" s="26">
        <v>75150</v>
      </c>
      <c r="F1688" s="26">
        <v>29780</v>
      </c>
      <c r="G1688" s="26">
        <v>8972</v>
      </c>
      <c r="H1688" s="26">
        <v>20674</v>
      </c>
      <c r="I1688" s="26">
        <v>17131</v>
      </c>
      <c r="J1688" s="26">
        <v>-1407</v>
      </c>
      <c r="K1688" s="26">
        <f t="shared" si="367"/>
        <v>26340</v>
      </c>
      <c r="L1688" s="27">
        <f t="shared" si="370"/>
        <v>2.58085041761579</v>
      </c>
      <c r="M1688" s="75">
        <v>0.5625</v>
      </c>
      <c r="N1688" s="26">
        <v>75717.7</v>
      </c>
      <c r="O1688" s="26">
        <v>33886.77</v>
      </c>
      <c r="P1688" s="26">
        <v>10384.9</v>
      </c>
      <c r="Q1688" s="26">
        <v>19476.9</v>
      </c>
      <c r="R1688" s="26">
        <v>13353.7</v>
      </c>
      <c r="S1688" s="26">
        <v>-1384.57</v>
      </c>
      <c r="T1688" s="26">
        <f t="shared" si="371"/>
        <v>30446.77</v>
      </c>
      <c r="U1688" s="27">
        <f t="shared" si="372"/>
        <v>1.59476310309226</v>
      </c>
      <c r="V1688" s="26">
        <f>INDEX(检修、备用和必开!B:B,MATCH(统调负荷!$C1688,检修、备用和必开!$A:$A,0))</f>
        <v>26192.8</v>
      </c>
      <c r="W1688" s="26">
        <f>INDEX(检修、备用和必开!C:C,MATCH(统调负荷!$C1688,检修、备用和必开!$A:$A,0))</f>
        <v>0</v>
      </c>
      <c r="X1688" s="26">
        <f>INDEX(检修、备用和必开!D:D,MATCH(统调负荷!$C1688,检修、备用和必开!$A:$A,0))</f>
        <v>12180</v>
      </c>
      <c r="Y1688" s="26">
        <f>INDEX(检修、备用和必开!E:E,MATCH(统调负荷!$C1688,检修、备用和必开!$A:$A,0))</f>
        <v>3440</v>
      </c>
      <c r="Z1688" s="26">
        <f>INDEX(检修、备用和必开!F:F,MATCH(统调负荷!$C1688,检修、备用和必开!$A:$A,0))</f>
        <v>320</v>
      </c>
      <c r="AA1688" s="26">
        <f t="shared" si="373"/>
        <v>67979.6</v>
      </c>
      <c r="AB1688" s="26">
        <v>292.36</v>
      </c>
      <c r="AC1688" s="26">
        <v>302</v>
      </c>
      <c r="AD1688" s="76">
        <f t="shared" si="374"/>
        <v>45675.5625</v>
      </c>
      <c r="AE1688" s="27">
        <f t="shared" si="375"/>
        <v>567.699999999997</v>
      </c>
      <c r="AF1688" s="27">
        <f t="shared" si="376"/>
        <v>4106.77</v>
      </c>
      <c r="AG1688" s="27">
        <f t="shared" si="377"/>
        <v>1412.9</v>
      </c>
      <c r="AH1688" s="27">
        <f t="shared" si="378"/>
        <v>-1197.1</v>
      </c>
      <c r="AI1688" s="27">
        <f t="shared" si="379"/>
        <v>-3777.3</v>
      </c>
      <c r="AJ1688" s="27">
        <f t="shared" si="380"/>
        <v>22.4300000000001</v>
      </c>
      <c r="AK1688" s="26">
        <f>INDEX(检修、备用和必开!I:I,MATCH(统调负荷!$C1688,检修、备用和必开!$A:$A,0))</f>
        <v>6764.4868525896</v>
      </c>
    </row>
    <row r="1689" ht="13.8" spans="1:37">
      <c r="A1689" s="26">
        <f t="shared" si="368"/>
        <v>6</v>
      </c>
      <c r="B1689" s="26">
        <f t="shared" si="369"/>
        <v>13</v>
      </c>
      <c r="C1689" t="s">
        <v>39</v>
      </c>
      <c r="D1689" s="75">
        <v>0.572916666666667</v>
      </c>
      <c r="E1689" s="26">
        <v>77565</v>
      </c>
      <c r="F1689" s="26">
        <v>32159</v>
      </c>
      <c r="G1689" s="26">
        <v>9092</v>
      </c>
      <c r="H1689" s="26">
        <v>20858</v>
      </c>
      <c r="I1689" s="26">
        <v>16863</v>
      </c>
      <c r="J1689" s="26">
        <v>-1407</v>
      </c>
      <c r="K1689" s="26">
        <f t="shared" si="367"/>
        <v>28719</v>
      </c>
      <c r="L1689" s="27">
        <f t="shared" si="370"/>
        <v>2.36706013440579</v>
      </c>
      <c r="M1689" s="75">
        <v>0.572916666666667</v>
      </c>
      <c r="N1689" s="26">
        <v>77705.2</v>
      </c>
      <c r="O1689" s="26">
        <v>34879.89</v>
      </c>
      <c r="P1689" s="26">
        <v>10682.3</v>
      </c>
      <c r="Q1689" s="26">
        <v>20364.6</v>
      </c>
      <c r="R1689" s="26">
        <v>13148.6</v>
      </c>
      <c r="S1689" s="26">
        <v>-1370.19</v>
      </c>
      <c r="T1689" s="26">
        <f t="shared" si="371"/>
        <v>31439.89</v>
      </c>
      <c r="U1689" s="27">
        <f t="shared" si="372"/>
        <v>1.55845418225493</v>
      </c>
      <c r="V1689" s="26">
        <f>INDEX(检修、备用和必开!B:B,MATCH(统调负荷!$C1689,检修、备用和必开!$A:$A,0))</f>
        <v>26192.8</v>
      </c>
      <c r="W1689" s="26">
        <f>INDEX(检修、备用和必开!C:C,MATCH(统调负荷!$C1689,检修、备用和必开!$A:$A,0))</f>
        <v>0</v>
      </c>
      <c r="X1689" s="26">
        <f>INDEX(检修、备用和必开!D:D,MATCH(统调负荷!$C1689,检修、备用和必开!$A:$A,0))</f>
        <v>12180</v>
      </c>
      <c r="Y1689" s="26">
        <f>INDEX(检修、备用和必开!E:E,MATCH(统调负荷!$C1689,检修、备用和必开!$A:$A,0))</f>
        <v>3440</v>
      </c>
      <c r="Z1689" s="26">
        <f>INDEX(检修、备用和必开!F:F,MATCH(统调负荷!$C1689,检修、备用和必开!$A:$A,0))</f>
        <v>320</v>
      </c>
      <c r="AA1689" s="26">
        <f t="shared" si="373"/>
        <v>67979.6</v>
      </c>
      <c r="AB1689" s="26">
        <v>302.31</v>
      </c>
      <c r="AC1689" s="26">
        <v>302</v>
      </c>
      <c r="AD1689" s="76">
        <f t="shared" si="374"/>
        <v>45675.5729166667</v>
      </c>
      <c r="AE1689" s="27">
        <f t="shared" si="375"/>
        <v>140.199999999997</v>
      </c>
      <c r="AF1689" s="27">
        <f t="shared" si="376"/>
        <v>2720.89</v>
      </c>
      <c r="AG1689" s="27">
        <f t="shared" si="377"/>
        <v>1590.3</v>
      </c>
      <c r="AH1689" s="27">
        <f t="shared" si="378"/>
        <v>-493.400000000001</v>
      </c>
      <c r="AI1689" s="27">
        <f t="shared" si="379"/>
        <v>-3714.4</v>
      </c>
      <c r="AJ1689" s="27">
        <f t="shared" si="380"/>
        <v>36.8099999999999</v>
      </c>
      <c r="AK1689" s="26">
        <f>INDEX(检修、备用和必开!I:I,MATCH(统调负荷!$C1689,检修、备用和必开!$A:$A,0))</f>
        <v>6764.4868525896</v>
      </c>
    </row>
    <row r="1690" ht="13.8" spans="1:37">
      <c r="A1690" s="26">
        <f t="shared" si="368"/>
        <v>6</v>
      </c>
      <c r="B1690" s="26">
        <f t="shared" si="369"/>
        <v>14</v>
      </c>
      <c r="C1690" t="s">
        <v>39</v>
      </c>
      <c r="D1690" s="75">
        <v>0.583333333333333</v>
      </c>
      <c r="E1690" s="26">
        <v>77820</v>
      </c>
      <c r="F1690" s="26">
        <v>31876</v>
      </c>
      <c r="G1690" s="26">
        <v>9667</v>
      </c>
      <c r="H1690" s="26">
        <v>21187</v>
      </c>
      <c r="I1690" s="26">
        <v>16497</v>
      </c>
      <c r="J1690" s="26">
        <v>-1407</v>
      </c>
      <c r="K1690" s="26">
        <f t="shared" si="367"/>
        <v>28436</v>
      </c>
      <c r="L1690" s="27">
        <f t="shared" si="370"/>
        <v>2.39061752707835</v>
      </c>
      <c r="M1690" s="75">
        <v>0.583333333333333</v>
      </c>
      <c r="N1690" s="26">
        <v>77306.7</v>
      </c>
      <c r="O1690" s="26">
        <v>34599.59</v>
      </c>
      <c r="P1690" s="26">
        <v>10388.1</v>
      </c>
      <c r="Q1690" s="26">
        <v>20734.2</v>
      </c>
      <c r="R1690" s="26">
        <v>12935.1</v>
      </c>
      <c r="S1690" s="26">
        <v>-1350.29</v>
      </c>
      <c r="T1690" s="26">
        <f t="shared" si="371"/>
        <v>31159.59</v>
      </c>
      <c r="U1690" s="27">
        <f t="shared" si="372"/>
        <v>1.56853352788986</v>
      </c>
      <c r="V1690" s="26">
        <f>INDEX(检修、备用和必开!B:B,MATCH(统调负荷!$C1690,检修、备用和必开!$A:$A,0))</f>
        <v>26192.8</v>
      </c>
      <c r="W1690" s="26">
        <f>INDEX(检修、备用和必开!C:C,MATCH(统调负荷!$C1690,检修、备用和必开!$A:$A,0))</f>
        <v>0</v>
      </c>
      <c r="X1690" s="26">
        <f>INDEX(检修、备用和必开!D:D,MATCH(统调负荷!$C1690,检修、备用和必开!$A:$A,0))</f>
        <v>12180</v>
      </c>
      <c r="Y1690" s="26">
        <f>INDEX(检修、备用和必开!E:E,MATCH(统调负荷!$C1690,检修、备用和必开!$A:$A,0))</f>
        <v>3440</v>
      </c>
      <c r="Z1690" s="26">
        <f>INDEX(检修、备用和必开!F:F,MATCH(统调负荷!$C1690,检修、备用和必开!$A:$A,0))</f>
        <v>320</v>
      </c>
      <c r="AA1690" s="26">
        <f t="shared" si="373"/>
        <v>67979.6</v>
      </c>
      <c r="AB1690" s="26">
        <v>302</v>
      </c>
      <c r="AC1690" s="26">
        <v>302.2</v>
      </c>
      <c r="AD1690" s="76">
        <f t="shared" si="374"/>
        <v>45675.5833333333</v>
      </c>
      <c r="AE1690" s="27">
        <f t="shared" si="375"/>
        <v>-513.300000000003</v>
      </c>
      <c r="AF1690" s="27">
        <f t="shared" si="376"/>
        <v>2723.59</v>
      </c>
      <c r="AG1690" s="27">
        <f t="shared" si="377"/>
        <v>721.1</v>
      </c>
      <c r="AH1690" s="27">
        <f t="shared" si="378"/>
        <v>-452.799999999999</v>
      </c>
      <c r="AI1690" s="27">
        <f t="shared" si="379"/>
        <v>-3561.9</v>
      </c>
      <c r="AJ1690" s="27">
        <f t="shared" si="380"/>
        <v>56.71</v>
      </c>
      <c r="AK1690" s="26">
        <f>INDEX(检修、备用和必开!I:I,MATCH(统调负荷!$C1690,检修、备用和必开!$A:$A,0))</f>
        <v>6764.4868525896</v>
      </c>
    </row>
    <row r="1691" ht="13.8" spans="1:37">
      <c r="A1691" s="26">
        <f t="shared" si="368"/>
        <v>6</v>
      </c>
      <c r="B1691" s="26">
        <f t="shared" si="369"/>
        <v>14</v>
      </c>
      <c r="C1691" t="s">
        <v>39</v>
      </c>
      <c r="D1691" s="75">
        <v>0.59375</v>
      </c>
      <c r="E1691" s="26">
        <v>77155</v>
      </c>
      <c r="F1691" s="26">
        <v>30904</v>
      </c>
      <c r="G1691" s="26">
        <v>10508</v>
      </c>
      <c r="H1691" s="26">
        <v>21056</v>
      </c>
      <c r="I1691" s="26">
        <v>16094</v>
      </c>
      <c r="J1691" s="26">
        <v>-1407</v>
      </c>
      <c r="K1691" s="26">
        <f t="shared" si="367"/>
        <v>27464</v>
      </c>
      <c r="L1691" s="27">
        <f t="shared" si="370"/>
        <v>2.47522575007282</v>
      </c>
      <c r="M1691" s="75">
        <v>0.59375</v>
      </c>
      <c r="N1691" s="26">
        <v>76123.8</v>
      </c>
      <c r="O1691" s="26">
        <v>32935.99</v>
      </c>
      <c r="P1691" s="26">
        <v>11036.5</v>
      </c>
      <c r="Q1691" s="26">
        <v>20736.6</v>
      </c>
      <c r="R1691" s="26">
        <v>12806.6</v>
      </c>
      <c r="S1691" s="26">
        <v>-1391.89</v>
      </c>
      <c r="T1691" s="26">
        <f t="shared" si="371"/>
        <v>29495.99</v>
      </c>
      <c r="U1691" s="27">
        <f t="shared" si="372"/>
        <v>1.63114541490196</v>
      </c>
      <c r="V1691" s="26">
        <f>INDEX(检修、备用和必开!B:B,MATCH(统调负荷!$C1691,检修、备用和必开!$A:$A,0))</f>
        <v>26192.8</v>
      </c>
      <c r="W1691" s="26">
        <f>INDEX(检修、备用和必开!C:C,MATCH(统调负荷!$C1691,检修、备用和必开!$A:$A,0))</f>
        <v>0</v>
      </c>
      <c r="X1691" s="26">
        <f>INDEX(检修、备用和必开!D:D,MATCH(统调负荷!$C1691,检修、备用和必开!$A:$A,0))</f>
        <v>12180</v>
      </c>
      <c r="Y1691" s="26">
        <f>INDEX(检修、备用和必开!E:E,MATCH(统调负荷!$C1691,检修、备用和必开!$A:$A,0))</f>
        <v>3440</v>
      </c>
      <c r="Z1691" s="26">
        <f>INDEX(检修、备用和必开!F:F,MATCH(统调负荷!$C1691,检修、备用和必开!$A:$A,0))</f>
        <v>320</v>
      </c>
      <c r="AA1691" s="26">
        <f t="shared" si="373"/>
        <v>67979.6</v>
      </c>
      <c r="AB1691" s="26">
        <v>297.2</v>
      </c>
      <c r="AC1691" s="26">
        <v>289.94</v>
      </c>
      <c r="AD1691" s="76">
        <f t="shared" si="374"/>
        <v>45675.59375</v>
      </c>
      <c r="AE1691" s="27">
        <f t="shared" si="375"/>
        <v>-1031.2</v>
      </c>
      <c r="AF1691" s="27">
        <f t="shared" si="376"/>
        <v>2031.99</v>
      </c>
      <c r="AG1691" s="27">
        <f t="shared" si="377"/>
        <v>528.5</v>
      </c>
      <c r="AH1691" s="27">
        <f t="shared" si="378"/>
        <v>-319.400000000001</v>
      </c>
      <c r="AI1691" s="27">
        <f t="shared" si="379"/>
        <v>-3287.4</v>
      </c>
      <c r="AJ1691" s="27">
        <f t="shared" si="380"/>
        <v>15.1099999999999</v>
      </c>
      <c r="AK1691" s="26">
        <f>INDEX(检修、备用和必开!I:I,MATCH(统调负荷!$C1691,检修、备用和必开!$A:$A,0))</f>
        <v>6764.4868525896</v>
      </c>
    </row>
    <row r="1692" ht="13.8" spans="1:37">
      <c r="A1692" s="26">
        <f t="shared" si="368"/>
        <v>6</v>
      </c>
      <c r="B1692" s="26">
        <f t="shared" si="369"/>
        <v>14</v>
      </c>
      <c r="C1692" t="s">
        <v>39</v>
      </c>
      <c r="D1692" s="75">
        <v>0.604166666666667</v>
      </c>
      <c r="E1692" s="26">
        <v>77455</v>
      </c>
      <c r="F1692" s="26">
        <v>31405</v>
      </c>
      <c r="G1692" s="26">
        <v>10890</v>
      </c>
      <c r="H1692" s="26">
        <v>20956</v>
      </c>
      <c r="I1692" s="26">
        <v>15611</v>
      </c>
      <c r="J1692" s="26">
        <v>-1407</v>
      </c>
      <c r="K1692" s="26">
        <f t="shared" si="367"/>
        <v>27965</v>
      </c>
      <c r="L1692" s="27">
        <f t="shared" si="370"/>
        <v>2.43088145896656</v>
      </c>
      <c r="M1692" s="75">
        <v>0.604166666666667</v>
      </c>
      <c r="N1692" s="26">
        <v>76405.2</v>
      </c>
      <c r="O1692" s="26">
        <v>33152.76</v>
      </c>
      <c r="P1692" s="26">
        <v>11605.7</v>
      </c>
      <c r="Q1692" s="26">
        <v>20549.2</v>
      </c>
      <c r="R1692" s="26">
        <v>12480.2</v>
      </c>
      <c r="S1692" s="26">
        <v>-1382.66</v>
      </c>
      <c r="T1692" s="26">
        <f t="shared" si="371"/>
        <v>29712.76</v>
      </c>
      <c r="U1692" s="27">
        <f t="shared" si="372"/>
        <v>1.62270521207006</v>
      </c>
      <c r="V1692" s="26">
        <f>INDEX(检修、备用和必开!B:B,MATCH(统调负荷!$C1692,检修、备用和必开!$A:$A,0))</f>
        <v>26192.8</v>
      </c>
      <c r="W1692" s="26">
        <f>INDEX(检修、备用和必开!C:C,MATCH(统调负荷!$C1692,检修、备用和必开!$A:$A,0))</f>
        <v>0</v>
      </c>
      <c r="X1692" s="26">
        <f>INDEX(检修、备用和必开!D:D,MATCH(统调负荷!$C1692,检修、备用和必开!$A:$A,0))</f>
        <v>12180</v>
      </c>
      <c r="Y1692" s="26">
        <f>INDEX(检修、备用和必开!E:E,MATCH(统调负荷!$C1692,检修、备用和必开!$A:$A,0))</f>
        <v>3440</v>
      </c>
      <c r="Z1692" s="26">
        <f>INDEX(检修、备用和必开!F:F,MATCH(统调负荷!$C1692,检修、备用和必开!$A:$A,0))</f>
        <v>320</v>
      </c>
      <c r="AA1692" s="26">
        <f t="shared" si="373"/>
        <v>67979.6</v>
      </c>
      <c r="AB1692" s="26">
        <v>297.2</v>
      </c>
      <c r="AC1692" s="26">
        <v>297.2</v>
      </c>
      <c r="AD1692" s="76">
        <f t="shared" si="374"/>
        <v>45675.6041666667</v>
      </c>
      <c r="AE1692" s="27">
        <f t="shared" si="375"/>
        <v>-1049.8</v>
      </c>
      <c r="AF1692" s="27">
        <f t="shared" si="376"/>
        <v>1747.76</v>
      </c>
      <c r="AG1692" s="27">
        <f t="shared" si="377"/>
        <v>715.700000000001</v>
      </c>
      <c r="AH1692" s="27">
        <f t="shared" si="378"/>
        <v>-406.799999999999</v>
      </c>
      <c r="AI1692" s="27">
        <f t="shared" si="379"/>
        <v>-3130.8</v>
      </c>
      <c r="AJ1692" s="27">
        <f t="shared" si="380"/>
        <v>24.3399999999999</v>
      </c>
      <c r="AK1692" s="26">
        <f>INDEX(检修、备用和必开!I:I,MATCH(统调负荷!$C1692,检修、备用和必开!$A:$A,0))</f>
        <v>6764.4868525896</v>
      </c>
    </row>
    <row r="1693" ht="13.8" spans="1:37">
      <c r="A1693" s="26">
        <f t="shared" si="368"/>
        <v>6</v>
      </c>
      <c r="B1693" s="26">
        <f t="shared" si="369"/>
        <v>14</v>
      </c>
      <c r="C1693" t="s">
        <v>39</v>
      </c>
      <c r="D1693" s="75">
        <v>0.614583333333333</v>
      </c>
      <c r="E1693" s="26">
        <v>77885</v>
      </c>
      <c r="F1693" s="26">
        <v>31186</v>
      </c>
      <c r="G1693" s="26">
        <v>12331</v>
      </c>
      <c r="H1693" s="26">
        <v>20787</v>
      </c>
      <c r="I1693" s="26">
        <v>14988</v>
      </c>
      <c r="J1693" s="26">
        <v>-1407</v>
      </c>
      <c r="K1693" s="26">
        <f t="shared" si="367"/>
        <v>27746</v>
      </c>
      <c r="L1693" s="27">
        <f t="shared" si="370"/>
        <v>2.45006847833922</v>
      </c>
      <c r="M1693" s="75">
        <v>0.614583333333333</v>
      </c>
      <c r="N1693" s="26">
        <v>76673.2</v>
      </c>
      <c r="O1693" s="26">
        <v>32654.62</v>
      </c>
      <c r="P1693" s="26">
        <v>13142.6</v>
      </c>
      <c r="Q1693" s="26">
        <v>20042</v>
      </c>
      <c r="R1693" s="26">
        <v>12199.6</v>
      </c>
      <c r="S1693" s="26">
        <v>-1365.62</v>
      </c>
      <c r="T1693" s="26">
        <f t="shared" si="371"/>
        <v>29214.62</v>
      </c>
      <c r="U1693" s="27">
        <f t="shared" si="372"/>
        <v>1.64223273459208</v>
      </c>
      <c r="V1693" s="26">
        <f>INDEX(检修、备用和必开!B:B,MATCH(统调负荷!$C1693,检修、备用和必开!$A:$A,0))</f>
        <v>26192.8</v>
      </c>
      <c r="W1693" s="26">
        <f>INDEX(检修、备用和必开!C:C,MATCH(统调负荷!$C1693,检修、备用和必开!$A:$A,0))</f>
        <v>0</v>
      </c>
      <c r="X1693" s="26">
        <f>INDEX(检修、备用和必开!D:D,MATCH(统调负荷!$C1693,检修、备用和必开!$A:$A,0))</f>
        <v>12180</v>
      </c>
      <c r="Y1693" s="26">
        <f>INDEX(检修、备用和必开!E:E,MATCH(统调负荷!$C1693,检修、备用和必开!$A:$A,0))</f>
        <v>3440</v>
      </c>
      <c r="Z1693" s="26">
        <f>INDEX(检修、备用和必开!F:F,MATCH(统调负荷!$C1693,检修、备用和必开!$A:$A,0))</f>
        <v>320</v>
      </c>
      <c r="AA1693" s="26">
        <f t="shared" si="373"/>
        <v>67979.6</v>
      </c>
      <c r="AB1693" s="26">
        <v>297.14</v>
      </c>
      <c r="AC1693" s="26">
        <v>260.72</v>
      </c>
      <c r="AD1693" s="76">
        <f t="shared" si="374"/>
        <v>45675.6145833333</v>
      </c>
      <c r="AE1693" s="27">
        <f t="shared" si="375"/>
        <v>-1211.8</v>
      </c>
      <c r="AF1693" s="27">
        <f t="shared" si="376"/>
        <v>1468.62</v>
      </c>
      <c r="AG1693" s="27">
        <f t="shared" si="377"/>
        <v>811.6</v>
      </c>
      <c r="AH1693" s="27">
        <f t="shared" si="378"/>
        <v>-745</v>
      </c>
      <c r="AI1693" s="27">
        <f t="shared" si="379"/>
        <v>-2788.4</v>
      </c>
      <c r="AJ1693" s="27">
        <f t="shared" si="380"/>
        <v>41.3800000000001</v>
      </c>
      <c r="AK1693" s="26">
        <f>INDEX(检修、备用和必开!I:I,MATCH(统调负荷!$C1693,检修、备用和必开!$A:$A,0))</f>
        <v>6764.4868525896</v>
      </c>
    </row>
    <row r="1694" ht="13.8" spans="1:37">
      <c r="A1694" s="26">
        <f t="shared" si="368"/>
        <v>6</v>
      </c>
      <c r="B1694" s="26">
        <f t="shared" si="369"/>
        <v>15</v>
      </c>
      <c r="C1694" t="s">
        <v>39</v>
      </c>
      <c r="D1694" s="75">
        <v>0.625</v>
      </c>
      <c r="E1694" s="26">
        <v>79115</v>
      </c>
      <c r="F1694" s="26">
        <v>33000</v>
      </c>
      <c r="G1694" s="26">
        <v>12386</v>
      </c>
      <c r="H1694" s="26">
        <v>20822</v>
      </c>
      <c r="I1694" s="26">
        <v>14314</v>
      </c>
      <c r="J1694" s="26">
        <v>-1407</v>
      </c>
      <c r="K1694" s="26">
        <f t="shared" si="367"/>
        <v>29560</v>
      </c>
      <c r="L1694" s="27">
        <f t="shared" si="370"/>
        <v>2.29971583220568</v>
      </c>
      <c r="M1694" s="75">
        <v>0.625</v>
      </c>
      <c r="N1694" s="26">
        <v>77378.4</v>
      </c>
      <c r="O1694" s="26">
        <v>32937.28</v>
      </c>
      <c r="P1694" s="26">
        <v>13772.4</v>
      </c>
      <c r="Q1694" s="26">
        <v>20250.4</v>
      </c>
      <c r="R1694" s="26">
        <v>11774.1</v>
      </c>
      <c r="S1694" s="26">
        <v>-1355.78</v>
      </c>
      <c r="T1694" s="26">
        <f t="shared" si="371"/>
        <v>29497.28</v>
      </c>
      <c r="U1694" s="27">
        <f t="shared" si="372"/>
        <v>1.63109492750007</v>
      </c>
      <c r="V1694" s="26">
        <f>INDEX(检修、备用和必开!B:B,MATCH(统调负荷!$C1694,检修、备用和必开!$A:$A,0))</f>
        <v>26192.8</v>
      </c>
      <c r="W1694" s="26">
        <f>INDEX(检修、备用和必开!C:C,MATCH(统调负荷!$C1694,检修、备用和必开!$A:$A,0))</f>
        <v>0</v>
      </c>
      <c r="X1694" s="26">
        <f>INDEX(检修、备用和必开!D:D,MATCH(统调负荷!$C1694,检修、备用和必开!$A:$A,0))</f>
        <v>12180</v>
      </c>
      <c r="Y1694" s="26">
        <f>INDEX(检修、备用和必开!E:E,MATCH(统调负荷!$C1694,检修、备用和必开!$A:$A,0))</f>
        <v>3440</v>
      </c>
      <c r="Z1694" s="26">
        <f>INDEX(检修、备用和必开!F:F,MATCH(统调负荷!$C1694,检修、备用和必开!$A:$A,0))</f>
        <v>320</v>
      </c>
      <c r="AA1694" s="26">
        <f t="shared" si="373"/>
        <v>67979.6</v>
      </c>
      <c r="AB1694" s="26">
        <v>302.2</v>
      </c>
      <c r="AC1694" s="26">
        <v>277.72</v>
      </c>
      <c r="AD1694" s="76">
        <f t="shared" si="374"/>
        <v>45675.625</v>
      </c>
      <c r="AE1694" s="27">
        <f t="shared" si="375"/>
        <v>-1736.60000000001</v>
      </c>
      <c r="AF1694" s="27">
        <f t="shared" si="376"/>
        <v>-62.7200000000012</v>
      </c>
      <c r="AG1694" s="27">
        <f t="shared" si="377"/>
        <v>1386.4</v>
      </c>
      <c r="AH1694" s="27">
        <f t="shared" si="378"/>
        <v>-571.599999999999</v>
      </c>
      <c r="AI1694" s="27">
        <f t="shared" si="379"/>
        <v>-2539.9</v>
      </c>
      <c r="AJ1694" s="27">
        <f t="shared" si="380"/>
        <v>51.22</v>
      </c>
      <c r="AK1694" s="26">
        <f>INDEX(检修、备用和必开!I:I,MATCH(统调负荷!$C1694,检修、备用和必开!$A:$A,0))</f>
        <v>6764.4868525896</v>
      </c>
    </row>
    <row r="1695" ht="13.8" spans="1:37">
      <c r="A1695" s="26">
        <f t="shared" si="368"/>
        <v>6</v>
      </c>
      <c r="B1695" s="26">
        <f t="shared" si="369"/>
        <v>15</v>
      </c>
      <c r="C1695" t="s">
        <v>39</v>
      </c>
      <c r="D1695" s="75">
        <v>0.635416666666667</v>
      </c>
      <c r="E1695" s="26">
        <v>79265</v>
      </c>
      <c r="F1695" s="26">
        <v>33078</v>
      </c>
      <c r="G1695" s="26">
        <v>13323</v>
      </c>
      <c r="H1695" s="26">
        <v>20638</v>
      </c>
      <c r="I1695" s="26">
        <v>13633</v>
      </c>
      <c r="J1695" s="26">
        <v>-1407</v>
      </c>
      <c r="K1695" s="26">
        <f t="shared" si="367"/>
        <v>29638</v>
      </c>
      <c r="L1695" s="27">
        <f t="shared" si="370"/>
        <v>2.29366354004994</v>
      </c>
      <c r="M1695" s="75">
        <v>0.635416666666667</v>
      </c>
      <c r="N1695" s="26">
        <v>77894.9</v>
      </c>
      <c r="O1695" s="26">
        <v>32926.32</v>
      </c>
      <c r="P1695" s="26">
        <v>14685.9</v>
      </c>
      <c r="Q1695" s="26">
        <v>20328.1</v>
      </c>
      <c r="R1695" s="26">
        <v>11342</v>
      </c>
      <c r="S1695" s="26">
        <v>-1387.42</v>
      </c>
      <c r="T1695" s="26">
        <f t="shared" si="371"/>
        <v>29486.32</v>
      </c>
      <c r="U1695" s="27">
        <f t="shared" si="372"/>
        <v>1.63152397427947</v>
      </c>
      <c r="V1695" s="26">
        <f>INDEX(检修、备用和必开!B:B,MATCH(统调负荷!$C1695,检修、备用和必开!$A:$A,0))</f>
        <v>26192.8</v>
      </c>
      <c r="W1695" s="26">
        <f>INDEX(检修、备用和必开!C:C,MATCH(统调负荷!$C1695,检修、备用和必开!$A:$A,0))</f>
        <v>0</v>
      </c>
      <c r="X1695" s="26">
        <f>INDEX(检修、备用和必开!D:D,MATCH(统调负荷!$C1695,检修、备用和必开!$A:$A,0))</f>
        <v>12180</v>
      </c>
      <c r="Y1695" s="26">
        <f>INDEX(检修、备用和必开!E:E,MATCH(统调负荷!$C1695,检修、备用和必开!$A:$A,0))</f>
        <v>3440</v>
      </c>
      <c r="Z1695" s="26">
        <f>INDEX(检修、备用和必开!F:F,MATCH(统调负荷!$C1695,检修、备用和必开!$A:$A,0))</f>
        <v>320</v>
      </c>
      <c r="AA1695" s="26">
        <f t="shared" si="373"/>
        <v>67979.6</v>
      </c>
      <c r="AB1695" s="26">
        <v>302.2</v>
      </c>
      <c r="AC1695" s="26">
        <v>285.16</v>
      </c>
      <c r="AD1695" s="76">
        <f t="shared" si="374"/>
        <v>45675.6354166667</v>
      </c>
      <c r="AE1695" s="27">
        <f t="shared" si="375"/>
        <v>-1370.10000000001</v>
      </c>
      <c r="AF1695" s="27">
        <f t="shared" si="376"/>
        <v>-151.68</v>
      </c>
      <c r="AG1695" s="27">
        <f t="shared" si="377"/>
        <v>1362.9</v>
      </c>
      <c r="AH1695" s="27">
        <f t="shared" si="378"/>
        <v>-309.900000000001</v>
      </c>
      <c r="AI1695" s="27">
        <f t="shared" si="379"/>
        <v>-2291</v>
      </c>
      <c r="AJ1695" s="27">
        <f t="shared" si="380"/>
        <v>19.5799999999999</v>
      </c>
      <c r="AK1695" s="26">
        <f>INDEX(检修、备用和必开!I:I,MATCH(统调负荷!$C1695,检修、备用和必开!$A:$A,0))</f>
        <v>6764.4868525896</v>
      </c>
    </row>
    <row r="1696" ht="13.8" spans="1:37">
      <c r="A1696" s="26">
        <f t="shared" si="368"/>
        <v>6</v>
      </c>
      <c r="B1696" s="26">
        <f t="shared" si="369"/>
        <v>15</v>
      </c>
      <c r="C1696" t="s">
        <v>39</v>
      </c>
      <c r="D1696" s="75">
        <v>0.645833333333333</v>
      </c>
      <c r="E1696" s="26">
        <v>80355</v>
      </c>
      <c r="F1696" s="26">
        <v>35334</v>
      </c>
      <c r="G1696" s="26">
        <v>12987</v>
      </c>
      <c r="H1696" s="26">
        <v>20612</v>
      </c>
      <c r="I1696" s="26">
        <v>12829</v>
      </c>
      <c r="J1696" s="26">
        <v>-1407</v>
      </c>
      <c r="K1696" s="26">
        <f t="shared" si="367"/>
        <v>31894</v>
      </c>
      <c r="L1696" s="27">
        <f t="shared" si="370"/>
        <v>2.13142283815138</v>
      </c>
      <c r="M1696" s="75">
        <v>0.645833333333333</v>
      </c>
      <c r="N1696" s="26">
        <v>78733.5</v>
      </c>
      <c r="O1696" s="26">
        <v>34174.09</v>
      </c>
      <c r="P1696" s="26">
        <v>14850</v>
      </c>
      <c r="Q1696" s="26">
        <v>20277.3</v>
      </c>
      <c r="R1696" s="26">
        <v>10807.2</v>
      </c>
      <c r="S1696" s="26">
        <v>-1375.09</v>
      </c>
      <c r="T1696" s="26">
        <f t="shared" si="371"/>
        <v>30734.09</v>
      </c>
      <c r="U1696" s="27">
        <f t="shared" si="372"/>
        <v>1.58408578627672</v>
      </c>
      <c r="V1696" s="26">
        <f>INDEX(检修、备用和必开!B:B,MATCH(统调负荷!$C1696,检修、备用和必开!$A:$A,0))</f>
        <v>26192.8</v>
      </c>
      <c r="W1696" s="26">
        <f>INDEX(检修、备用和必开!C:C,MATCH(统调负荷!$C1696,检修、备用和必开!$A:$A,0))</f>
        <v>0</v>
      </c>
      <c r="X1696" s="26">
        <f>INDEX(检修、备用和必开!D:D,MATCH(统调负荷!$C1696,检修、备用和必开!$A:$A,0))</f>
        <v>12180</v>
      </c>
      <c r="Y1696" s="26">
        <f>INDEX(检修、备用和必开!E:E,MATCH(统调负荷!$C1696,检修、备用和必开!$A:$A,0))</f>
        <v>3440</v>
      </c>
      <c r="Z1696" s="26">
        <f>INDEX(检修、备用和必开!F:F,MATCH(统调负荷!$C1696,检修、备用和必开!$A:$A,0))</f>
        <v>320</v>
      </c>
      <c r="AA1696" s="26">
        <f t="shared" si="373"/>
        <v>67979.6</v>
      </c>
      <c r="AB1696" s="26">
        <v>309.88</v>
      </c>
      <c r="AC1696" s="26">
        <v>302.2</v>
      </c>
      <c r="AD1696" s="76">
        <f t="shared" si="374"/>
        <v>45675.6458333333</v>
      </c>
      <c r="AE1696" s="27">
        <f t="shared" si="375"/>
        <v>-1621.5</v>
      </c>
      <c r="AF1696" s="27">
        <f t="shared" si="376"/>
        <v>-1159.91</v>
      </c>
      <c r="AG1696" s="27">
        <f t="shared" si="377"/>
        <v>1863</v>
      </c>
      <c r="AH1696" s="27">
        <f t="shared" si="378"/>
        <v>-334.700000000001</v>
      </c>
      <c r="AI1696" s="27">
        <f t="shared" si="379"/>
        <v>-2021.8</v>
      </c>
      <c r="AJ1696" s="27">
        <f t="shared" si="380"/>
        <v>31.9100000000001</v>
      </c>
      <c r="AK1696" s="26">
        <f>INDEX(检修、备用和必开!I:I,MATCH(统调负荷!$C1696,检修、备用和必开!$A:$A,0))</f>
        <v>6764.4868525896</v>
      </c>
    </row>
    <row r="1697" ht="13.8" spans="1:37">
      <c r="A1697" s="26">
        <f t="shared" si="368"/>
        <v>6</v>
      </c>
      <c r="B1697" s="26">
        <f t="shared" si="369"/>
        <v>15</v>
      </c>
      <c r="C1697" t="s">
        <v>39</v>
      </c>
      <c r="D1697" s="75">
        <v>0.65625</v>
      </c>
      <c r="E1697" s="26">
        <v>81690</v>
      </c>
      <c r="F1697" s="26">
        <v>37301</v>
      </c>
      <c r="G1697" s="26">
        <v>13076</v>
      </c>
      <c r="H1697" s="26">
        <v>20673</v>
      </c>
      <c r="I1697" s="26">
        <v>12047</v>
      </c>
      <c r="J1697" s="26">
        <v>-1407</v>
      </c>
      <c r="K1697" s="26">
        <f t="shared" si="367"/>
        <v>33861</v>
      </c>
      <c r="L1697" s="27">
        <f t="shared" si="370"/>
        <v>2.00760757213313</v>
      </c>
      <c r="M1697" s="75">
        <v>0.65625</v>
      </c>
      <c r="N1697" s="26">
        <v>79971.4</v>
      </c>
      <c r="O1697" s="26">
        <v>36042.54</v>
      </c>
      <c r="P1697" s="26">
        <v>14250.6</v>
      </c>
      <c r="Q1697" s="26">
        <v>20822.5</v>
      </c>
      <c r="R1697" s="26">
        <v>10248.1</v>
      </c>
      <c r="S1697" s="26">
        <v>-1392.34</v>
      </c>
      <c r="T1697" s="26">
        <f t="shared" si="371"/>
        <v>32602.54</v>
      </c>
      <c r="U1697" s="27">
        <f t="shared" si="372"/>
        <v>1.51799339653356</v>
      </c>
      <c r="V1697" s="26">
        <f>INDEX(检修、备用和必开!B:B,MATCH(统调负荷!$C1697,检修、备用和必开!$A:$A,0))</f>
        <v>26192.8</v>
      </c>
      <c r="W1697" s="26">
        <f>INDEX(检修、备用和必开!C:C,MATCH(统调负荷!$C1697,检修、备用和必开!$A:$A,0))</f>
        <v>0</v>
      </c>
      <c r="X1697" s="26">
        <f>INDEX(检修、备用和必开!D:D,MATCH(统调负荷!$C1697,检修、备用和必开!$A:$A,0))</f>
        <v>12180</v>
      </c>
      <c r="Y1697" s="26">
        <f>INDEX(检修、备用和必开!E:E,MATCH(统调负荷!$C1697,检修、备用和必开!$A:$A,0))</f>
        <v>3440</v>
      </c>
      <c r="Z1697" s="26">
        <f>INDEX(检修、备用和必开!F:F,MATCH(统调负荷!$C1697,检修、备用和必开!$A:$A,0))</f>
        <v>320</v>
      </c>
      <c r="AA1697" s="26">
        <f t="shared" si="373"/>
        <v>67979.6</v>
      </c>
      <c r="AB1697" s="26">
        <v>315.76</v>
      </c>
      <c r="AC1697" s="26">
        <v>310.08</v>
      </c>
      <c r="AD1697" s="76">
        <f t="shared" si="374"/>
        <v>45675.65625</v>
      </c>
      <c r="AE1697" s="27">
        <f t="shared" si="375"/>
        <v>-1718.60000000001</v>
      </c>
      <c r="AF1697" s="27">
        <f t="shared" si="376"/>
        <v>-1258.46</v>
      </c>
      <c r="AG1697" s="27">
        <f t="shared" si="377"/>
        <v>1174.6</v>
      </c>
      <c r="AH1697" s="27">
        <f t="shared" si="378"/>
        <v>149.5</v>
      </c>
      <c r="AI1697" s="27">
        <f t="shared" si="379"/>
        <v>-1798.9</v>
      </c>
      <c r="AJ1697" s="27">
        <f t="shared" si="380"/>
        <v>14.6600000000001</v>
      </c>
      <c r="AK1697" s="26">
        <f>INDEX(检修、备用和必开!I:I,MATCH(统调负荷!$C1697,检修、备用和必开!$A:$A,0))</f>
        <v>6764.4868525896</v>
      </c>
    </row>
    <row r="1698" ht="13.8" spans="1:37">
      <c r="A1698" s="26">
        <f t="shared" si="368"/>
        <v>6</v>
      </c>
      <c r="B1698" s="26">
        <f t="shared" si="369"/>
        <v>16</v>
      </c>
      <c r="C1698" t="s">
        <v>39</v>
      </c>
      <c r="D1698" s="75">
        <v>0.666666666666667</v>
      </c>
      <c r="E1698" s="26">
        <v>83260</v>
      </c>
      <c r="F1698" s="26">
        <v>37810</v>
      </c>
      <c r="G1698" s="26">
        <v>15168</v>
      </c>
      <c r="H1698" s="26">
        <v>20495</v>
      </c>
      <c r="I1698" s="26">
        <v>11194</v>
      </c>
      <c r="J1698" s="26">
        <v>-1407</v>
      </c>
      <c r="K1698" s="26">
        <f t="shared" ref="K1698:K1761" si="381">F1698-Y1698</f>
        <v>34370</v>
      </c>
      <c r="L1698" s="27">
        <f t="shared" si="370"/>
        <v>1.97787605469886</v>
      </c>
      <c r="M1698" s="75">
        <v>0.666666666666667</v>
      </c>
      <c r="N1698" s="26">
        <v>81421.2</v>
      </c>
      <c r="O1698" s="26">
        <v>36492.1</v>
      </c>
      <c r="P1698" s="26">
        <v>16242.6</v>
      </c>
      <c r="Q1698" s="26">
        <v>20343.3</v>
      </c>
      <c r="R1698" s="26">
        <v>9617.37</v>
      </c>
      <c r="S1698" s="26">
        <v>-1274.17</v>
      </c>
      <c r="T1698" s="26">
        <f t="shared" si="371"/>
        <v>33052.1</v>
      </c>
      <c r="U1698" s="27">
        <f t="shared" si="372"/>
        <v>1.50290612197974</v>
      </c>
      <c r="V1698" s="26">
        <f>INDEX(检修、备用和必开!B:B,MATCH(统调负荷!$C1698,检修、备用和必开!$A:$A,0))</f>
        <v>26192.8</v>
      </c>
      <c r="W1698" s="26">
        <f>INDEX(检修、备用和必开!C:C,MATCH(统调负荷!$C1698,检修、备用和必开!$A:$A,0))</f>
        <v>0</v>
      </c>
      <c r="X1698" s="26">
        <f>INDEX(检修、备用和必开!D:D,MATCH(统调负荷!$C1698,检修、备用和必开!$A:$A,0))</f>
        <v>12180</v>
      </c>
      <c r="Y1698" s="26">
        <f>INDEX(检修、备用和必开!E:E,MATCH(统调负荷!$C1698,检修、备用和必开!$A:$A,0))</f>
        <v>3440</v>
      </c>
      <c r="Z1698" s="26">
        <f>INDEX(检修、备用和必开!F:F,MATCH(统调负荷!$C1698,检修、备用和必开!$A:$A,0))</f>
        <v>320</v>
      </c>
      <c r="AA1698" s="26">
        <f t="shared" si="373"/>
        <v>67979.6</v>
      </c>
      <c r="AB1698" s="26">
        <v>315.96</v>
      </c>
      <c r="AC1698" s="26">
        <v>302.6</v>
      </c>
      <c r="AD1698" s="76">
        <f t="shared" si="374"/>
        <v>45675.6666666667</v>
      </c>
      <c r="AE1698" s="27">
        <f t="shared" si="375"/>
        <v>-1838.8</v>
      </c>
      <c r="AF1698" s="27">
        <f t="shared" si="376"/>
        <v>-1317.9</v>
      </c>
      <c r="AG1698" s="27">
        <f t="shared" si="377"/>
        <v>1074.6</v>
      </c>
      <c r="AH1698" s="27">
        <f t="shared" si="378"/>
        <v>-151.700000000001</v>
      </c>
      <c r="AI1698" s="27">
        <f t="shared" si="379"/>
        <v>-1576.63</v>
      </c>
      <c r="AJ1698" s="27">
        <f t="shared" si="380"/>
        <v>132.83</v>
      </c>
      <c r="AK1698" s="26">
        <f>INDEX(检修、备用和必开!I:I,MATCH(统调负荷!$C1698,检修、备用和必开!$A:$A,0))</f>
        <v>6764.4868525896</v>
      </c>
    </row>
    <row r="1699" ht="13.8" spans="1:37">
      <c r="A1699" s="26">
        <f t="shared" si="368"/>
        <v>6</v>
      </c>
      <c r="B1699" s="26">
        <f t="shared" si="369"/>
        <v>16</v>
      </c>
      <c r="C1699" t="s">
        <v>39</v>
      </c>
      <c r="D1699" s="75">
        <v>0.677083333333333</v>
      </c>
      <c r="E1699" s="26">
        <v>84945</v>
      </c>
      <c r="F1699" s="26">
        <v>39822</v>
      </c>
      <c r="G1699" s="26">
        <v>15497</v>
      </c>
      <c r="H1699" s="26">
        <v>20622</v>
      </c>
      <c r="I1699" s="26">
        <v>10411</v>
      </c>
      <c r="J1699" s="26">
        <v>-1407</v>
      </c>
      <c r="K1699" s="26">
        <f t="shared" si="381"/>
        <v>36382</v>
      </c>
      <c r="L1699" s="27">
        <f t="shared" si="370"/>
        <v>1.86849540981804</v>
      </c>
      <c r="M1699" s="75">
        <v>0.677083333333333</v>
      </c>
      <c r="N1699" s="26">
        <v>82913.1</v>
      </c>
      <c r="O1699" s="26">
        <v>37714.1</v>
      </c>
      <c r="P1699" s="26">
        <v>16752.9</v>
      </c>
      <c r="Q1699" s="26">
        <v>20884.7</v>
      </c>
      <c r="R1699" s="26">
        <v>9003.86</v>
      </c>
      <c r="S1699" s="26">
        <v>-1442.46</v>
      </c>
      <c r="T1699" s="26">
        <f t="shared" si="371"/>
        <v>34274.1</v>
      </c>
      <c r="U1699" s="27">
        <f t="shared" si="372"/>
        <v>1.46337137088007</v>
      </c>
      <c r="V1699" s="26">
        <f>INDEX(检修、备用和必开!B:B,MATCH(统调负荷!$C1699,检修、备用和必开!$A:$A,0))</f>
        <v>26192.8</v>
      </c>
      <c r="W1699" s="26">
        <f>INDEX(检修、备用和必开!C:C,MATCH(统调负荷!$C1699,检修、备用和必开!$A:$A,0))</f>
        <v>0</v>
      </c>
      <c r="X1699" s="26">
        <f>INDEX(检修、备用和必开!D:D,MATCH(统调负荷!$C1699,检修、备用和必开!$A:$A,0))</f>
        <v>12180</v>
      </c>
      <c r="Y1699" s="26">
        <f>INDEX(检修、备用和必开!E:E,MATCH(统调负荷!$C1699,检修、备用和必开!$A:$A,0))</f>
        <v>3440</v>
      </c>
      <c r="Z1699" s="26">
        <f>INDEX(检修、备用和必开!F:F,MATCH(统调负荷!$C1699,检修、备用和必开!$A:$A,0))</f>
        <v>320</v>
      </c>
      <c r="AA1699" s="26">
        <f t="shared" si="373"/>
        <v>67979.6</v>
      </c>
      <c r="AB1699" s="26">
        <v>321.8</v>
      </c>
      <c r="AC1699" s="26">
        <v>312.2</v>
      </c>
      <c r="AD1699" s="76">
        <f t="shared" si="374"/>
        <v>45675.6770833333</v>
      </c>
      <c r="AE1699" s="27">
        <f t="shared" si="375"/>
        <v>-2031.89999999999</v>
      </c>
      <c r="AF1699" s="27">
        <f t="shared" si="376"/>
        <v>-2107.9</v>
      </c>
      <c r="AG1699" s="27">
        <f t="shared" si="377"/>
        <v>1255.9</v>
      </c>
      <c r="AH1699" s="27">
        <f t="shared" si="378"/>
        <v>262.700000000001</v>
      </c>
      <c r="AI1699" s="27">
        <f t="shared" si="379"/>
        <v>-1407.14</v>
      </c>
      <c r="AJ1699" s="27">
        <f t="shared" si="380"/>
        <v>-35.46</v>
      </c>
      <c r="AK1699" s="26">
        <f>INDEX(检修、备用和必开!I:I,MATCH(统调负荷!$C1699,检修、备用和必开!$A:$A,0))</f>
        <v>6764.4868525896</v>
      </c>
    </row>
    <row r="1700" ht="13.8" spans="1:37">
      <c r="A1700" s="26">
        <f t="shared" si="368"/>
        <v>6</v>
      </c>
      <c r="B1700" s="26">
        <f t="shared" si="369"/>
        <v>16</v>
      </c>
      <c r="C1700" t="s">
        <v>39</v>
      </c>
      <c r="D1700" s="75">
        <v>0.6875</v>
      </c>
      <c r="E1700" s="26">
        <v>86165</v>
      </c>
      <c r="F1700" s="26">
        <v>41946</v>
      </c>
      <c r="G1700" s="26">
        <v>15580</v>
      </c>
      <c r="H1700" s="26">
        <v>20412</v>
      </c>
      <c r="I1700" s="26">
        <v>9634</v>
      </c>
      <c r="J1700" s="26">
        <v>-1407</v>
      </c>
      <c r="K1700" s="26">
        <f t="shared" si="381"/>
        <v>38506</v>
      </c>
      <c r="L1700" s="27">
        <f t="shared" si="370"/>
        <v>1.76542876434841</v>
      </c>
      <c r="M1700" s="75">
        <v>0.6875</v>
      </c>
      <c r="N1700" s="26">
        <v>84584.1</v>
      </c>
      <c r="O1700" s="26">
        <v>40796.93</v>
      </c>
      <c r="P1700" s="26">
        <v>15949.5</v>
      </c>
      <c r="Q1700" s="26">
        <v>20891</v>
      </c>
      <c r="R1700" s="26">
        <v>8314.14</v>
      </c>
      <c r="S1700" s="26">
        <v>-1367.47</v>
      </c>
      <c r="T1700" s="26">
        <f t="shared" si="371"/>
        <v>37356.93</v>
      </c>
      <c r="U1700" s="27">
        <f t="shared" si="372"/>
        <v>1.37230143248683</v>
      </c>
      <c r="V1700" s="26">
        <f>INDEX(检修、备用和必开!B:B,MATCH(统调负荷!$C1700,检修、备用和必开!$A:$A,0))</f>
        <v>26192.8</v>
      </c>
      <c r="W1700" s="26">
        <f>INDEX(检修、备用和必开!C:C,MATCH(统调负荷!$C1700,检修、备用和必开!$A:$A,0))</f>
        <v>0</v>
      </c>
      <c r="X1700" s="26">
        <f>INDEX(检修、备用和必开!D:D,MATCH(统调负荷!$C1700,检修、备用和必开!$A:$A,0))</f>
        <v>12180</v>
      </c>
      <c r="Y1700" s="26">
        <f>INDEX(检修、备用和必开!E:E,MATCH(统调负荷!$C1700,检修、备用和必开!$A:$A,0))</f>
        <v>3440</v>
      </c>
      <c r="Z1700" s="26">
        <f>INDEX(检修、备用和必开!F:F,MATCH(统调负荷!$C1700,检修、备用和必开!$A:$A,0))</f>
        <v>320</v>
      </c>
      <c r="AA1700" s="26">
        <f t="shared" si="373"/>
        <v>67979.6</v>
      </c>
      <c r="AB1700" s="26">
        <v>331.39</v>
      </c>
      <c r="AC1700" s="26">
        <v>330.39</v>
      </c>
      <c r="AD1700" s="76">
        <f t="shared" si="374"/>
        <v>45675.6875</v>
      </c>
      <c r="AE1700" s="27">
        <f t="shared" si="375"/>
        <v>-1580.89999999999</v>
      </c>
      <c r="AF1700" s="27">
        <f t="shared" si="376"/>
        <v>-1149.07</v>
      </c>
      <c r="AG1700" s="27">
        <f t="shared" si="377"/>
        <v>369.5</v>
      </c>
      <c r="AH1700" s="27">
        <f t="shared" si="378"/>
        <v>479</v>
      </c>
      <c r="AI1700" s="27">
        <f t="shared" si="379"/>
        <v>-1319.86</v>
      </c>
      <c r="AJ1700" s="27">
        <f t="shared" si="380"/>
        <v>39.53</v>
      </c>
      <c r="AK1700" s="26">
        <f>INDEX(检修、备用和必开!I:I,MATCH(统调负荷!$C1700,检修、备用和必开!$A:$A,0))</f>
        <v>6764.4868525896</v>
      </c>
    </row>
    <row r="1701" ht="13.8" spans="1:37">
      <c r="A1701" s="26">
        <f t="shared" si="368"/>
        <v>6</v>
      </c>
      <c r="B1701" s="26">
        <f t="shared" si="369"/>
        <v>16</v>
      </c>
      <c r="C1701" t="s">
        <v>39</v>
      </c>
      <c r="D1701" s="75">
        <v>0.697916666666667</v>
      </c>
      <c r="E1701" s="26">
        <v>87700</v>
      </c>
      <c r="F1701" s="26">
        <v>43357</v>
      </c>
      <c r="G1701" s="26">
        <v>16319</v>
      </c>
      <c r="H1701" s="26">
        <v>20567</v>
      </c>
      <c r="I1701" s="26">
        <v>8864</v>
      </c>
      <c r="J1701" s="26">
        <v>-1407</v>
      </c>
      <c r="K1701" s="26">
        <f t="shared" si="381"/>
        <v>39917</v>
      </c>
      <c r="L1701" s="27">
        <f t="shared" si="370"/>
        <v>1.70302377433174</v>
      </c>
      <c r="M1701" s="75">
        <v>0.697916666666667</v>
      </c>
      <c r="N1701" s="26">
        <v>86158.2</v>
      </c>
      <c r="O1701" s="26">
        <v>41940.37</v>
      </c>
      <c r="P1701" s="26">
        <v>16917</v>
      </c>
      <c r="Q1701" s="26">
        <v>21032.4</v>
      </c>
      <c r="R1701" s="26">
        <v>7666.63</v>
      </c>
      <c r="S1701" s="26">
        <v>-1398.2</v>
      </c>
      <c r="T1701" s="26">
        <f t="shared" si="371"/>
        <v>38500.37</v>
      </c>
      <c r="U1701" s="27">
        <f t="shared" si="372"/>
        <v>1.34133985209658</v>
      </c>
      <c r="V1701" s="26">
        <f>INDEX(检修、备用和必开!B:B,MATCH(统调负荷!$C1701,检修、备用和必开!$A:$A,0))</f>
        <v>26192.8</v>
      </c>
      <c r="W1701" s="26">
        <f>INDEX(检修、备用和必开!C:C,MATCH(统调负荷!$C1701,检修、备用和必开!$A:$A,0))</f>
        <v>0</v>
      </c>
      <c r="X1701" s="26">
        <f>INDEX(检修、备用和必开!D:D,MATCH(统调负荷!$C1701,检修、备用和必开!$A:$A,0))</f>
        <v>12180</v>
      </c>
      <c r="Y1701" s="26">
        <f>INDEX(检修、备用和必开!E:E,MATCH(统调负荷!$C1701,检修、备用和必开!$A:$A,0))</f>
        <v>3440</v>
      </c>
      <c r="Z1701" s="26">
        <f>INDEX(检修、备用和必开!F:F,MATCH(统调负荷!$C1701,检修、备用和必开!$A:$A,0))</f>
        <v>320</v>
      </c>
      <c r="AA1701" s="26">
        <f t="shared" si="373"/>
        <v>67979.6</v>
      </c>
      <c r="AB1701" s="26">
        <v>341.46</v>
      </c>
      <c r="AC1701" s="26">
        <v>327.84</v>
      </c>
      <c r="AD1701" s="76">
        <f t="shared" si="374"/>
        <v>45675.6979166667</v>
      </c>
      <c r="AE1701" s="27">
        <f t="shared" si="375"/>
        <v>-1541.8</v>
      </c>
      <c r="AF1701" s="27">
        <f t="shared" si="376"/>
        <v>-1416.63</v>
      </c>
      <c r="AG1701" s="27">
        <f t="shared" si="377"/>
        <v>598</v>
      </c>
      <c r="AH1701" s="27">
        <f t="shared" si="378"/>
        <v>465.400000000001</v>
      </c>
      <c r="AI1701" s="27">
        <f t="shared" si="379"/>
        <v>-1197.37</v>
      </c>
      <c r="AJ1701" s="27">
        <f t="shared" si="380"/>
        <v>8.79999999999995</v>
      </c>
      <c r="AK1701" s="26">
        <f>INDEX(检修、备用和必开!I:I,MATCH(统调负荷!$C1701,检修、备用和必开!$A:$A,0))</f>
        <v>6764.4868525896</v>
      </c>
    </row>
    <row r="1702" ht="13.8" spans="1:37">
      <c r="A1702" s="26">
        <f t="shared" si="368"/>
        <v>6</v>
      </c>
      <c r="B1702" s="26">
        <f t="shared" si="369"/>
        <v>17</v>
      </c>
      <c r="C1702" t="s">
        <v>39</v>
      </c>
      <c r="D1702" s="75">
        <v>0.708333333333333</v>
      </c>
      <c r="E1702" s="26">
        <v>88745</v>
      </c>
      <c r="F1702" s="26">
        <v>45471</v>
      </c>
      <c r="G1702" s="26">
        <v>16228</v>
      </c>
      <c r="H1702" s="26">
        <v>20332</v>
      </c>
      <c r="I1702" s="26">
        <v>8121</v>
      </c>
      <c r="J1702" s="26">
        <v>-1407</v>
      </c>
      <c r="K1702" s="26">
        <f t="shared" si="381"/>
        <v>42031</v>
      </c>
      <c r="L1702" s="27">
        <f t="shared" si="370"/>
        <v>1.61736813304466</v>
      </c>
      <c r="M1702" s="75">
        <v>0.708333333333333</v>
      </c>
      <c r="N1702" s="26">
        <v>87290.8</v>
      </c>
      <c r="O1702" s="26">
        <v>44289.12</v>
      </c>
      <c r="P1702" s="26">
        <v>16553.9</v>
      </c>
      <c r="Q1702" s="26">
        <v>20788.3</v>
      </c>
      <c r="R1702" s="26">
        <v>7066.35</v>
      </c>
      <c r="S1702" s="26">
        <v>-1406.87</v>
      </c>
      <c r="T1702" s="26">
        <f t="shared" si="371"/>
        <v>40849.12</v>
      </c>
      <c r="U1702" s="27">
        <f t="shared" si="372"/>
        <v>1.28192962659007</v>
      </c>
      <c r="V1702" s="26">
        <f>INDEX(检修、备用和必开!B:B,MATCH(统调负荷!$C1702,检修、备用和必开!$A:$A,0))</f>
        <v>26192.8</v>
      </c>
      <c r="W1702" s="26">
        <f>INDEX(检修、备用和必开!C:C,MATCH(统调负荷!$C1702,检修、备用和必开!$A:$A,0))</f>
        <v>0</v>
      </c>
      <c r="X1702" s="26">
        <f>INDEX(检修、备用和必开!D:D,MATCH(统调负荷!$C1702,检修、备用和必开!$A:$A,0))</f>
        <v>12180</v>
      </c>
      <c r="Y1702" s="26">
        <f>INDEX(检修、备用和必开!E:E,MATCH(统调负荷!$C1702,检修、备用和必开!$A:$A,0))</f>
        <v>3440</v>
      </c>
      <c r="Z1702" s="26">
        <f>INDEX(检修、备用和必开!F:F,MATCH(统调负荷!$C1702,检修、备用和必开!$A:$A,0))</f>
        <v>320</v>
      </c>
      <c r="AA1702" s="26">
        <f t="shared" si="373"/>
        <v>67979.6</v>
      </c>
      <c r="AB1702" s="26">
        <v>350.75</v>
      </c>
      <c r="AC1702" s="26">
        <v>349.28</v>
      </c>
      <c r="AD1702" s="76">
        <f t="shared" si="374"/>
        <v>45675.7083333333</v>
      </c>
      <c r="AE1702" s="27">
        <f t="shared" si="375"/>
        <v>-1454.2</v>
      </c>
      <c r="AF1702" s="27">
        <f t="shared" si="376"/>
        <v>-1181.88</v>
      </c>
      <c r="AG1702" s="27">
        <f t="shared" si="377"/>
        <v>325.900000000001</v>
      </c>
      <c r="AH1702" s="27">
        <f t="shared" si="378"/>
        <v>456.299999999999</v>
      </c>
      <c r="AI1702" s="27">
        <f t="shared" si="379"/>
        <v>-1054.65</v>
      </c>
      <c r="AJ1702" s="27">
        <f t="shared" si="380"/>
        <v>0.130000000000109</v>
      </c>
      <c r="AK1702" s="26">
        <f>INDEX(检修、备用和必开!I:I,MATCH(统调负荷!$C1702,检修、备用和必开!$A:$A,0))</f>
        <v>6764.4868525896</v>
      </c>
    </row>
    <row r="1703" ht="13.8" spans="1:37">
      <c r="A1703" s="26">
        <f t="shared" si="368"/>
        <v>6</v>
      </c>
      <c r="B1703" s="26">
        <f t="shared" si="369"/>
        <v>17</v>
      </c>
      <c r="C1703" t="s">
        <v>39</v>
      </c>
      <c r="D1703" s="75">
        <v>0.71875</v>
      </c>
      <c r="E1703" s="26">
        <v>89925</v>
      </c>
      <c r="F1703" s="26">
        <v>46358</v>
      </c>
      <c r="G1703" s="26">
        <v>17313</v>
      </c>
      <c r="H1703" s="26">
        <v>20264</v>
      </c>
      <c r="I1703" s="26">
        <v>7397</v>
      </c>
      <c r="J1703" s="26">
        <v>-1407</v>
      </c>
      <c r="K1703" s="26">
        <f t="shared" si="381"/>
        <v>42918</v>
      </c>
      <c r="L1703" s="27">
        <f t="shared" si="370"/>
        <v>1.58394146977958</v>
      </c>
      <c r="M1703" s="75">
        <v>0.71875</v>
      </c>
      <c r="N1703" s="26">
        <v>88854.8</v>
      </c>
      <c r="O1703" s="26">
        <v>45868.36</v>
      </c>
      <c r="P1703" s="26">
        <v>16921.8</v>
      </c>
      <c r="Q1703" s="26">
        <v>20935.8</v>
      </c>
      <c r="R1703" s="26">
        <v>6575.2</v>
      </c>
      <c r="S1703" s="26">
        <v>-1446.36</v>
      </c>
      <c r="T1703" s="26">
        <f t="shared" si="371"/>
        <v>42428.36</v>
      </c>
      <c r="U1703" s="27">
        <f t="shared" si="372"/>
        <v>1.244857014567</v>
      </c>
      <c r="V1703" s="26">
        <f>INDEX(检修、备用和必开!B:B,MATCH(统调负荷!$C1703,检修、备用和必开!$A:$A,0))</f>
        <v>26192.8</v>
      </c>
      <c r="W1703" s="26">
        <f>INDEX(检修、备用和必开!C:C,MATCH(统调负荷!$C1703,检修、备用和必开!$A:$A,0))</f>
        <v>0</v>
      </c>
      <c r="X1703" s="26">
        <f>INDEX(检修、备用和必开!D:D,MATCH(统调负荷!$C1703,检修、备用和必开!$A:$A,0))</f>
        <v>12180</v>
      </c>
      <c r="Y1703" s="26">
        <f>INDEX(检修、备用和必开!E:E,MATCH(统调负荷!$C1703,检修、备用和必开!$A:$A,0))</f>
        <v>3440</v>
      </c>
      <c r="Z1703" s="26">
        <f>INDEX(检修、备用和必开!F:F,MATCH(统调负荷!$C1703,检修、备用和必开!$A:$A,0))</f>
        <v>320</v>
      </c>
      <c r="AA1703" s="26">
        <f t="shared" si="373"/>
        <v>67979.6</v>
      </c>
      <c r="AB1703" s="26">
        <v>360.17</v>
      </c>
      <c r="AC1703" s="26">
        <v>350.8</v>
      </c>
      <c r="AD1703" s="76">
        <f t="shared" si="374"/>
        <v>45675.71875</v>
      </c>
      <c r="AE1703" s="27">
        <f t="shared" si="375"/>
        <v>-1070.2</v>
      </c>
      <c r="AF1703" s="27">
        <f t="shared" si="376"/>
        <v>-489.639999999999</v>
      </c>
      <c r="AG1703" s="27">
        <f t="shared" si="377"/>
        <v>-391.200000000001</v>
      </c>
      <c r="AH1703" s="27">
        <f t="shared" si="378"/>
        <v>671.799999999999</v>
      </c>
      <c r="AI1703" s="27">
        <f t="shared" si="379"/>
        <v>-821.8</v>
      </c>
      <c r="AJ1703" s="27">
        <f t="shared" si="380"/>
        <v>-39.3599999999999</v>
      </c>
      <c r="AK1703" s="26">
        <f>INDEX(检修、备用和必开!I:I,MATCH(统调负荷!$C1703,检修、备用和必开!$A:$A,0))</f>
        <v>6764.4868525896</v>
      </c>
    </row>
    <row r="1704" ht="13.8" spans="1:37">
      <c r="A1704" s="26">
        <f t="shared" si="368"/>
        <v>6</v>
      </c>
      <c r="B1704" s="26">
        <f t="shared" si="369"/>
        <v>17</v>
      </c>
      <c r="C1704" t="s">
        <v>39</v>
      </c>
      <c r="D1704" s="75">
        <v>0.729166666666667</v>
      </c>
      <c r="E1704" s="26">
        <v>89320</v>
      </c>
      <c r="F1704" s="26">
        <v>46171</v>
      </c>
      <c r="G1704" s="26">
        <v>17472</v>
      </c>
      <c r="H1704" s="26">
        <v>20319</v>
      </c>
      <c r="I1704" s="26">
        <v>6765</v>
      </c>
      <c r="J1704" s="26">
        <v>-1407</v>
      </c>
      <c r="K1704" s="26">
        <f t="shared" si="381"/>
        <v>42731</v>
      </c>
      <c r="L1704" s="27">
        <f t="shared" si="370"/>
        <v>1.59087313659872</v>
      </c>
      <c r="M1704" s="75">
        <v>0.729166666666667</v>
      </c>
      <c r="N1704" s="26">
        <v>88440.5</v>
      </c>
      <c r="O1704" s="26">
        <v>46385.05</v>
      </c>
      <c r="P1704" s="26">
        <v>16273.7</v>
      </c>
      <c r="Q1704" s="26">
        <v>20973.2</v>
      </c>
      <c r="R1704" s="26">
        <v>6217.07</v>
      </c>
      <c r="S1704" s="26">
        <v>-1408.52</v>
      </c>
      <c r="T1704" s="26">
        <f t="shared" si="371"/>
        <v>42945.05</v>
      </c>
      <c r="U1704" s="27">
        <f t="shared" si="372"/>
        <v>1.23318890413705</v>
      </c>
      <c r="V1704" s="26">
        <f>INDEX(检修、备用和必开!B:B,MATCH(统调负荷!$C1704,检修、备用和必开!$A:$A,0))</f>
        <v>26192.8</v>
      </c>
      <c r="W1704" s="26">
        <f>INDEX(检修、备用和必开!C:C,MATCH(统调负荷!$C1704,检修、备用和必开!$A:$A,0))</f>
        <v>0</v>
      </c>
      <c r="X1704" s="26">
        <f>INDEX(检修、备用和必开!D:D,MATCH(统调负荷!$C1704,检修、备用和必开!$A:$A,0))</f>
        <v>12180</v>
      </c>
      <c r="Y1704" s="26">
        <f>INDEX(检修、备用和必开!E:E,MATCH(统调负荷!$C1704,检修、备用和必开!$A:$A,0))</f>
        <v>3440</v>
      </c>
      <c r="Z1704" s="26">
        <f>INDEX(检修、备用和必开!F:F,MATCH(统调负荷!$C1704,检修、备用和必开!$A:$A,0))</f>
        <v>320</v>
      </c>
      <c r="AA1704" s="26">
        <f t="shared" si="373"/>
        <v>67979.6</v>
      </c>
      <c r="AB1704" s="26">
        <v>355.17</v>
      </c>
      <c r="AC1704" s="26">
        <v>341</v>
      </c>
      <c r="AD1704" s="76">
        <f t="shared" si="374"/>
        <v>45675.7291666667</v>
      </c>
      <c r="AE1704" s="27">
        <f t="shared" si="375"/>
        <v>-879.5</v>
      </c>
      <c r="AF1704" s="27">
        <f t="shared" si="376"/>
        <v>214.050000000003</v>
      </c>
      <c r="AG1704" s="27">
        <f t="shared" si="377"/>
        <v>-1198.3</v>
      </c>
      <c r="AH1704" s="27">
        <f t="shared" si="378"/>
        <v>654.200000000001</v>
      </c>
      <c r="AI1704" s="27">
        <f t="shared" si="379"/>
        <v>-547.93</v>
      </c>
      <c r="AJ1704" s="27">
        <f t="shared" si="380"/>
        <v>-1.51999999999998</v>
      </c>
      <c r="AK1704" s="26">
        <f>INDEX(检修、备用和必开!I:I,MATCH(统调负荷!$C1704,检修、备用和必开!$A:$A,0))</f>
        <v>6764.4868525896</v>
      </c>
    </row>
    <row r="1705" ht="13.8" spans="1:37">
      <c r="A1705" s="26">
        <f t="shared" si="368"/>
        <v>6</v>
      </c>
      <c r="B1705" s="26">
        <f t="shared" si="369"/>
        <v>17</v>
      </c>
      <c r="C1705" t="s">
        <v>39</v>
      </c>
      <c r="D1705" s="75">
        <v>0.739583333333333</v>
      </c>
      <c r="E1705" s="26">
        <v>89865</v>
      </c>
      <c r="F1705" s="26">
        <v>46550</v>
      </c>
      <c r="G1705" s="26">
        <v>17988</v>
      </c>
      <c r="H1705" s="26">
        <v>20471</v>
      </c>
      <c r="I1705" s="26">
        <v>6263</v>
      </c>
      <c r="J1705" s="26">
        <v>-1407</v>
      </c>
      <c r="K1705" s="26">
        <f t="shared" si="381"/>
        <v>43110</v>
      </c>
      <c r="L1705" s="27">
        <f t="shared" si="370"/>
        <v>1.57688703317096</v>
      </c>
      <c r="M1705" s="75">
        <v>0.739583333333333</v>
      </c>
      <c r="N1705" s="26">
        <v>89171.9</v>
      </c>
      <c r="O1705" s="26">
        <v>46292.94</v>
      </c>
      <c r="P1705" s="26">
        <v>17536.2</v>
      </c>
      <c r="Q1705" s="26">
        <v>20837.3</v>
      </c>
      <c r="R1705" s="26">
        <v>5899.15</v>
      </c>
      <c r="S1705" s="26">
        <v>-1393.69</v>
      </c>
      <c r="T1705" s="26">
        <f t="shared" si="371"/>
        <v>42852.94</v>
      </c>
      <c r="U1705" s="27">
        <f t="shared" si="372"/>
        <v>1.23525292306753</v>
      </c>
      <c r="V1705" s="26">
        <f>INDEX(检修、备用和必开!B:B,MATCH(统调负荷!$C1705,检修、备用和必开!$A:$A,0))</f>
        <v>26192.8</v>
      </c>
      <c r="W1705" s="26">
        <f>INDEX(检修、备用和必开!C:C,MATCH(统调负荷!$C1705,检修、备用和必开!$A:$A,0))</f>
        <v>0</v>
      </c>
      <c r="X1705" s="26">
        <f>INDEX(检修、备用和必开!D:D,MATCH(统调负荷!$C1705,检修、备用和必开!$A:$A,0))</f>
        <v>12180</v>
      </c>
      <c r="Y1705" s="26">
        <f>INDEX(检修、备用和必开!E:E,MATCH(统调负荷!$C1705,检修、备用和必开!$A:$A,0))</f>
        <v>3440</v>
      </c>
      <c r="Z1705" s="26">
        <f>INDEX(检修、备用和必开!F:F,MATCH(统调负荷!$C1705,检修、备用和必开!$A:$A,0))</f>
        <v>320</v>
      </c>
      <c r="AA1705" s="26">
        <f t="shared" si="373"/>
        <v>67979.6</v>
      </c>
      <c r="AB1705" s="26">
        <v>355.17</v>
      </c>
      <c r="AC1705" s="26">
        <v>350.8</v>
      </c>
      <c r="AD1705" s="76">
        <f t="shared" si="374"/>
        <v>45675.7395833333</v>
      </c>
      <c r="AE1705" s="27">
        <f t="shared" si="375"/>
        <v>-693.100000000006</v>
      </c>
      <c r="AF1705" s="27">
        <f t="shared" si="376"/>
        <v>-257.059999999998</v>
      </c>
      <c r="AG1705" s="27">
        <f t="shared" si="377"/>
        <v>-451.799999999999</v>
      </c>
      <c r="AH1705" s="27">
        <f t="shared" si="378"/>
        <v>366.299999999999</v>
      </c>
      <c r="AI1705" s="27">
        <f t="shared" si="379"/>
        <v>-363.85</v>
      </c>
      <c r="AJ1705" s="27">
        <f t="shared" si="380"/>
        <v>13.3099999999999</v>
      </c>
      <c r="AK1705" s="26">
        <f>INDEX(检修、备用和必开!I:I,MATCH(统调负荷!$C1705,检修、备用和必开!$A:$A,0))</f>
        <v>6764.4868525896</v>
      </c>
    </row>
    <row r="1706" ht="13.8" spans="1:37">
      <c r="A1706" s="26">
        <f t="shared" si="368"/>
        <v>6</v>
      </c>
      <c r="B1706" s="26">
        <f t="shared" si="369"/>
        <v>18</v>
      </c>
      <c r="C1706" t="s">
        <v>39</v>
      </c>
      <c r="D1706" s="75">
        <v>0.75</v>
      </c>
      <c r="E1706" s="26">
        <v>91290</v>
      </c>
      <c r="F1706" s="26">
        <v>47706</v>
      </c>
      <c r="G1706" s="26">
        <v>18486</v>
      </c>
      <c r="H1706" s="26">
        <v>20690</v>
      </c>
      <c r="I1706" s="26">
        <v>5815</v>
      </c>
      <c r="J1706" s="26">
        <v>-1407</v>
      </c>
      <c r="K1706" s="26">
        <f t="shared" si="381"/>
        <v>44266</v>
      </c>
      <c r="L1706" s="27">
        <f t="shared" si="370"/>
        <v>1.53570686305517</v>
      </c>
      <c r="M1706" s="75">
        <v>0.75</v>
      </c>
      <c r="N1706" s="26">
        <v>90816.3</v>
      </c>
      <c r="O1706" s="26">
        <v>47414.93</v>
      </c>
      <c r="P1706" s="26">
        <v>18287.2</v>
      </c>
      <c r="Q1706" s="26">
        <v>20812.6</v>
      </c>
      <c r="R1706" s="26">
        <v>5677.24</v>
      </c>
      <c r="S1706" s="26">
        <v>-1375.67</v>
      </c>
      <c r="T1706" s="26">
        <f t="shared" si="371"/>
        <v>43974.93</v>
      </c>
      <c r="U1706" s="27">
        <f t="shared" si="372"/>
        <v>1.2105722507356</v>
      </c>
      <c r="V1706" s="26">
        <f>INDEX(检修、备用和必开!B:B,MATCH(统调负荷!$C1706,检修、备用和必开!$A:$A,0))</f>
        <v>26192.8</v>
      </c>
      <c r="W1706" s="26">
        <f>INDEX(检修、备用和必开!C:C,MATCH(统调负荷!$C1706,检修、备用和必开!$A:$A,0))</f>
        <v>0</v>
      </c>
      <c r="X1706" s="26">
        <f>INDEX(检修、备用和必开!D:D,MATCH(统调负荷!$C1706,检修、备用和必开!$A:$A,0))</f>
        <v>12180</v>
      </c>
      <c r="Y1706" s="26">
        <f>INDEX(检修、备用和必开!E:E,MATCH(统调负荷!$C1706,检修、备用和必开!$A:$A,0))</f>
        <v>3440</v>
      </c>
      <c r="Z1706" s="26">
        <f>INDEX(检修、备用和必开!F:F,MATCH(统调负荷!$C1706,检修、备用和必开!$A:$A,0))</f>
        <v>320</v>
      </c>
      <c r="AA1706" s="26">
        <f t="shared" si="373"/>
        <v>67979.6</v>
      </c>
      <c r="AB1706" s="26">
        <v>361.25</v>
      </c>
      <c r="AC1706" s="26">
        <v>355.88</v>
      </c>
      <c r="AD1706" s="76">
        <f t="shared" si="374"/>
        <v>45675.75</v>
      </c>
      <c r="AE1706" s="27">
        <f t="shared" si="375"/>
        <v>-473.699999999997</v>
      </c>
      <c r="AF1706" s="27">
        <f t="shared" si="376"/>
        <v>-291.07</v>
      </c>
      <c r="AG1706" s="27">
        <f t="shared" si="377"/>
        <v>-198.799999999999</v>
      </c>
      <c r="AH1706" s="27">
        <f t="shared" si="378"/>
        <v>122.599999999999</v>
      </c>
      <c r="AI1706" s="27">
        <f t="shared" si="379"/>
        <v>-137.76</v>
      </c>
      <c r="AJ1706" s="27">
        <f t="shared" si="380"/>
        <v>31.3299999999999</v>
      </c>
      <c r="AK1706" s="26">
        <f>INDEX(检修、备用和必开!I:I,MATCH(统调负荷!$C1706,检修、备用和必开!$A:$A,0))</f>
        <v>6764.4868525896</v>
      </c>
    </row>
    <row r="1707" ht="13.8" spans="1:37">
      <c r="A1707" s="26">
        <f t="shared" si="368"/>
        <v>6</v>
      </c>
      <c r="B1707" s="26">
        <f t="shared" si="369"/>
        <v>18</v>
      </c>
      <c r="C1707" t="s">
        <v>39</v>
      </c>
      <c r="D1707" s="75">
        <v>0.760416666666667</v>
      </c>
      <c r="E1707" s="26">
        <v>93935</v>
      </c>
      <c r="F1707" s="26">
        <v>50002</v>
      </c>
      <c r="G1707" s="26">
        <v>18760</v>
      </c>
      <c r="H1707" s="26">
        <v>21033</v>
      </c>
      <c r="I1707" s="26">
        <v>5547</v>
      </c>
      <c r="J1707" s="26">
        <v>-1407</v>
      </c>
      <c r="K1707" s="26">
        <f t="shared" si="381"/>
        <v>46562</v>
      </c>
      <c r="L1707" s="27">
        <f t="shared" si="370"/>
        <v>1.45998024139857</v>
      </c>
      <c r="M1707" s="75">
        <v>0.760416666666667</v>
      </c>
      <c r="N1707" s="26">
        <v>93084.7</v>
      </c>
      <c r="O1707" s="26">
        <v>49133.11</v>
      </c>
      <c r="P1707" s="26">
        <v>18551.1</v>
      </c>
      <c r="Q1707" s="26">
        <v>21222.6</v>
      </c>
      <c r="R1707" s="26">
        <v>5569.88</v>
      </c>
      <c r="S1707" s="26">
        <v>-1391.99</v>
      </c>
      <c r="T1707" s="26">
        <f t="shared" si="371"/>
        <v>45693.11</v>
      </c>
      <c r="U1707" s="27">
        <f t="shared" si="372"/>
        <v>1.1746318799871</v>
      </c>
      <c r="V1707" s="26">
        <f>INDEX(检修、备用和必开!B:B,MATCH(统调负荷!$C1707,检修、备用和必开!$A:$A,0))</f>
        <v>26192.8</v>
      </c>
      <c r="W1707" s="26">
        <f>INDEX(检修、备用和必开!C:C,MATCH(统调负荷!$C1707,检修、备用和必开!$A:$A,0))</f>
        <v>0</v>
      </c>
      <c r="X1707" s="26">
        <f>INDEX(检修、备用和必开!D:D,MATCH(统调负荷!$C1707,检修、备用和必开!$A:$A,0))</f>
        <v>12180</v>
      </c>
      <c r="Y1707" s="26">
        <f>INDEX(检修、备用和必开!E:E,MATCH(统调负荷!$C1707,检修、备用和必开!$A:$A,0))</f>
        <v>3440</v>
      </c>
      <c r="Z1707" s="26">
        <f>INDEX(检修、备用和必开!F:F,MATCH(统调负荷!$C1707,检修、备用和必开!$A:$A,0))</f>
        <v>320</v>
      </c>
      <c r="AA1707" s="26">
        <f t="shared" si="373"/>
        <v>67979.6</v>
      </c>
      <c r="AB1707" s="26">
        <v>389.93</v>
      </c>
      <c r="AC1707" s="26">
        <v>384.67</v>
      </c>
      <c r="AD1707" s="76">
        <f t="shared" si="374"/>
        <v>45675.7604166667</v>
      </c>
      <c r="AE1707" s="27">
        <f t="shared" si="375"/>
        <v>-850.300000000003</v>
      </c>
      <c r="AF1707" s="27">
        <f t="shared" si="376"/>
        <v>-868.889999999999</v>
      </c>
      <c r="AG1707" s="27">
        <f t="shared" si="377"/>
        <v>-208.900000000001</v>
      </c>
      <c r="AH1707" s="27">
        <f t="shared" si="378"/>
        <v>189.599999999999</v>
      </c>
      <c r="AI1707" s="27">
        <f t="shared" si="379"/>
        <v>22.8800000000001</v>
      </c>
      <c r="AJ1707" s="27">
        <f t="shared" si="380"/>
        <v>15.01</v>
      </c>
      <c r="AK1707" s="26">
        <f>INDEX(检修、备用和必开!I:I,MATCH(统调负荷!$C1707,检修、备用和必开!$A:$A,0))</f>
        <v>6764.4868525896</v>
      </c>
    </row>
    <row r="1708" ht="13.8" spans="1:37">
      <c r="A1708" s="26">
        <f t="shared" si="368"/>
        <v>6</v>
      </c>
      <c r="B1708" s="26">
        <f t="shared" si="369"/>
        <v>18</v>
      </c>
      <c r="C1708" t="s">
        <v>39</v>
      </c>
      <c r="D1708" s="75">
        <v>0.770833333333333</v>
      </c>
      <c r="E1708" s="26">
        <v>95175</v>
      </c>
      <c r="F1708" s="26">
        <v>50823</v>
      </c>
      <c r="G1708" s="26">
        <v>18759</v>
      </c>
      <c r="H1708" s="26">
        <v>21619</v>
      </c>
      <c r="I1708" s="26">
        <v>5381</v>
      </c>
      <c r="J1708" s="26">
        <v>-1407</v>
      </c>
      <c r="K1708" s="26">
        <f t="shared" si="381"/>
        <v>47383</v>
      </c>
      <c r="L1708" s="27">
        <f t="shared" si="370"/>
        <v>1.43468332524323</v>
      </c>
      <c r="M1708" s="75">
        <v>0.770833333333333</v>
      </c>
      <c r="N1708" s="26">
        <v>94637.7</v>
      </c>
      <c r="O1708" s="26">
        <v>50632.42</v>
      </c>
      <c r="P1708" s="26">
        <v>18304.8</v>
      </c>
      <c r="Q1708" s="26">
        <v>21530.1</v>
      </c>
      <c r="R1708" s="26">
        <v>5549.16</v>
      </c>
      <c r="S1708" s="26">
        <v>-1378.78</v>
      </c>
      <c r="T1708" s="26">
        <f t="shared" si="371"/>
        <v>47192.42</v>
      </c>
      <c r="U1708" s="27">
        <f t="shared" si="372"/>
        <v>1.14496933087787</v>
      </c>
      <c r="V1708" s="26">
        <f>INDEX(检修、备用和必开!B:B,MATCH(统调负荷!$C1708,检修、备用和必开!$A:$A,0))</f>
        <v>26192.8</v>
      </c>
      <c r="W1708" s="26">
        <f>INDEX(检修、备用和必开!C:C,MATCH(统调负荷!$C1708,检修、备用和必开!$A:$A,0))</f>
        <v>0</v>
      </c>
      <c r="X1708" s="26">
        <f>INDEX(检修、备用和必开!D:D,MATCH(统调负荷!$C1708,检修、备用和必开!$A:$A,0))</f>
        <v>12180</v>
      </c>
      <c r="Y1708" s="26">
        <f>INDEX(检修、备用和必开!E:E,MATCH(统调负荷!$C1708,检修、备用和必开!$A:$A,0))</f>
        <v>3440</v>
      </c>
      <c r="Z1708" s="26">
        <f>INDEX(检修、备用和必开!F:F,MATCH(统调负荷!$C1708,检修、备用和必开!$A:$A,0))</f>
        <v>320</v>
      </c>
      <c r="AA1708" s="26">
        <f t="shared" si="373"/>
        <v>67979.6</v>
      </c>
      <c r="AB1708" s="26">
        <v>379.95</v>
      </c>
      <c r="AC1708" s="26">
        <v>400</v>
      </c>
      <c r="AD1708" s="76">
        <f t="shared" si="374"/>
        <v>45675.7708333333</v>
      </c>
      <c r="AE1708" s="27">
        <f t="shared" si="375"/>
        <v>-537.300000000003</v>
      </c>
      <c r="AF1708" s="27">
        <f t="shared" si="376"/>
        <v>-190.580000000002</v>
      </c>
      <c r="AG1708" s="27">
        <f t="shared" si="377"/>
        <v>-454.200000000001</v>
      </c>
      <c r="AH1708" s="27">
        <f t="shared" si="378"/>
        <v>-88.9000000000015</v>
      </c>
      <c r="AI1708" s="27">
        <f t="shared" si="379"/>
        <v>168.16</v>
      </c>
      <c r="AJ1708" s="27">
        <f t="shared" si="380"/>
        <v>28.22</v>
      </c>
      <c r="AK1708" s="26">
        <f>INDEX(检修、备用和必开!I:I,MATCH(统调负荷!$C1708,检修、备用和必开!$A:$A,0))</f>
        <v>6764.4868525896</v>
      </c>
    </row>
    <row r="1709" ht="13.8" spans="1:37">
      <c r="A1709" s="26">
        <f t="shared" si="368"/>
        <v>6</v>
      </c>
      <c r="B1709" s="26">
        <f t="shared" si="369"/>
        <v>18</v>
      </c>
      <c r="C1709" t="s">
        <v>39</v>
      </c>
      <c r="D1709" s="75">
        <v>0.78125</v>
      </c>
      <c r="E1709" s="26">
        <v>96080</v>
      </c>
      <c r="F1709" s="26">
        <v>51853</v>
      </c>
      <c r="G1709" s="26">
        <v>18759</v>
      </c>
      <c r="H1709" s="26">
        <v>21900</v>
      </c>
      <c r="I1709" s="26">
        <v>4975</v>
      </c>
      <c r="J1709" s="26">
        <v>-1407</v>
      </c>
      <c r="K1709" s="26">
        <f t="shared" si="381"/>
        <v>48413</v>
      </c>
      <c r="L1709" s="27">
        <f t="shared" si="370"/>
        <v>1.40416003965877</v>
      </c>
      <c r="M1709" s="75">
        <v>0.78125</v>
      </c>
      <c r="N1709" s="26">
        <v>94965.8</v>
      </c>
      <c r="O1709" s="26">
        <v>51174.91</v>
      </c>
      <c r="P1709" s="26">
        <v>18258.7</v>
      </c>
      <c r="Q1709" s="26">
        <v>21407.9</v>
      </c>
      <c r="R1709" s="26">
        <v>5556.08</v>
      </c>
      <c r="S1709" s="26">
        <v>-1431.79</v>
      </c>
      <c r="T1709" s="26">
        <f t="shared" si="371"/>
        <v>47734.91</v>
      </c>
      <c r="U1709" s="27">
        <f t="shared" si="372"/>
        <v>1.1346023886208</v>
      </c>
      <c r="V1709" s="26">
        <f>INDEX(检修、备用和必开!B:B,MATCH(统调负荷!$C1709,检修、备用和必开!$A:$A,0))</f>
        <v>26192.8</v>
      </c>
      <c r="W1709" s="26">
        <f>INDEX(检修、备用和必开!C:C,MATCH(统调负荷!$C1709,检修、备用和必开!$A:$A,0))</f>
        <v>0</v>
      </c>
      <c r="X1709" s="26">
        <f>INDEX(检修、备用和必开!D:D,MATCH(统调负荷!$C1709,检修、备用和必开!$A:$A,0))</f>
        <v>12180</v>
      </c>
      <c r="Y1709" s="26">
        <f>INDEX(检修、备用和必开!E:E,MATCH(统调负荷!$C1709,检修、备用和必开!$A:$A,0))</f>
        <v>3440</v>
      </c>
      <c r="Z1709" s="26">
        <f>INDEX(检修、备用和必开!F:F,MATCH(统调负荷!$C1709,检修、备用和必开!$A:$A,0))</f>
        <v>320</v>
      </c>
      <c r="AA1709" s="26">
        <f t="shared" si="373"/>
        <v>67979.6</v>
      </c>
      <c r="AB1709" s="26">
        <v>380.72</v>
      </c>
      <c r="AC1709" s="26">
        <v>392.12</v>
      </c>
      <c r="AD1709" s="76">
        <f t="shared" si="374"/>
        <v>45675.78125</v>
      </c>
      <c r="AE1709" s="27">
        <f t="shared" si="375"/>
        <v>-1114.2</v>
      </c>
      <c r="AF1709" s="27">
        <f t="shared" si="376"/>
        <v>-678.089999999997</v>
      </c>
      <c r="AG1709" s="27">
        <f t="shared" si="377"/>
        <v>-500.299999999999</v>
      </c>
      <c r="AH1709" s="27">
        <f t="shared" si="378"/>
        <v>-492.099999999999</v>
      </c>
      <c r="AI1709" s="27">
        <f t="shared" si="379"/>
        <v>581.08</v>
      </c>
      <c r="AJ1709" s="27">
        <f t="shared" si="380"/>
        <v>-24.79</v>
      </c>
      <c r="AK1709" s="26">
        <f>INDEX(检修、备用和必开!I:I,MATCH(统调负荷!$C1709,检修、备用和必开!$A:$A,0))</f>
        <v>6764.4868525896</v>
      </c>
    </row>
    <row r="1710" ht="13.8" spans="1:37">
      <c r="A1710" s="26">
        <f t="shared" si="368"/>
        <v>6</v>
      </c>
      <c r="B1710" s="26">
        <f t="shared" si="369"/>
        <v>19</v>
      </c>
      <c r="C1710" t="s">
        <v>39</v>
      </c>
      <c r="D1710" s="75">
        <v>0.791666666666667</v>
      </c>
      <c r="E1710" s="26">
        <v>95940</v>
      </c>
      <c r="F1710" s="26">
        <v>51360</v>
      </c>
      <c r="G1710" s="26">
        <v>18873</v>
      </c>
      <c r="H1710" s="26">
        <v>22123</v>
      </c>
      <c r="I1710" s="26">
        <v>4991</v>
      </c>
      <c r="J1710" s="26">
        <v>-1407</v>
      </c>
      <c r="K1710" s="26">
        <f t="shared" si="381"/>
        <v>47920</v>
      </c>
      <c r="L1710" s="27">
        <f t="shared" si="370"/>
        <v>1.41860601001669</v>
      </c>
      <c r="M1710" s="75">
        <v>0.791666666666667</v>
      </c>
      <c r="N1710" s="26">
        <v>94651.7</v>
      </c>
      <c r="O1710" s="26">
        <v>50246.89</v>
      </c>
      <c r="P1710" s="26">
        <v>18689.3</v>
      </c>
      <c r="Q1710" s="26">
        <v>21510.2</v>
      </c>
      <c r="R1710" s="26">
        <v>5598.81</v>
      </c>
      <c r="S1710" s="26">
        <v>-1393.5</v>
      </c>
      <c r="T1710" s="26">
        <f t="shared" si="371"/>
        <v>46806.89</v>
      </c>
      <c r="U1710" s="27">
        <f t="shared" si="372"/>
        <v>1.15245268906362</v>
      </c>
      <c r="V1710" s="26">
        <f>INDEX(检修、备用和必开!B:B,MATCH(统调负荷!$C1710,检修、备用和必开!$A:$A,0))</f>
        <v>26192.8</v>
      </c>
      <c r="W1710" s="26">
        <f>INDEX(检修、备用和必开!C:C,MATCH(统调负荷!$C1710,检修、备用和必开!$A:$A,0))</f>
        <v>0</v>
      </c>
      <c r="X1710" s="26">
        <f>INDEX(检修、备用和必开!D:D,MATCH(统调负荷!$C1710,检修、备用和必开!$A:$A,0))</f>
        <v>12180</v>
      </c>
      <c r="Y1710" s="26">
        <f>INDEX(检修、备用和必开!E:E,MATCH(统调负荷!$C1710,检修、备用和必开!$A:$A,0))</f>
        <v>3440</v>
      </c>
      <c r="Z1710" s="26">
        <f>INDEX(检修、备用和必开!F:F,MATCH(统调负荷!$C1710,检修、备用和必开!$A:$A,0))</f>
        <v>320</v>
      </c>
      <c r="AA1710" s="26">
        <f t="shared" si="373"/>
        <v>67979.6</v>
      </c>
      <c r="AB1710" s="26">
        <v>370.75</v>
      </c>
      <c r="AC1710" s="26">
        <v>363.11</v>
      </c>
      <c r="AD1710" s="76">
        <f t="shared" si="374"/>
        <v>45675.7916666667</v>
      </c>
      <c r="AE1710" s="27">
        <f t="shared" si="375"/>
        <v>-1288.3</v>
      </c>
      <c r="AF1710" s="27">
        <f t="shared" si="376"/>
        <v>-1113.11</v>
      </c>
      <c r="AG1710" s="27">
        <f t="shared" si="377"/>
        <v>-183.700000000001</v>
      </c>
      <c r="AH1710" s="27">
        <f t="shared" si="378"/>
        <v>-612.799999999999</v>
      </c>
      <c r="AI1710" s="27">
        <f t="shared" si="379"/>
        <v>607.81</v>
      </c>
      <c r="AJ1710" s="27">
        <f t="shared" si="380"/>
        <v>13.5</v>
      </c>
      <c r="AK1710" s="26">
        <f>INDEX(检修、备用和必开!I:I,MATCH(统调负荷!$C1710,检修、备用和必开!$A:$A,0))</f>
        <v>6764.4868525896</v>
      </c>
    </row>
    <row r="1711" ht="13.8" spans="1:37">
      <c r="A1711" s="26">
        <f t="shared" si="368"/>
        <v>6</v>
      </c>
      <c r="B1711" s="26">
        <f t="shared" si="369"/>
        <v>19</v>
      </c>
      <c r="C1711" t="s">
        <v>39</v>
      </c>
      <c r="D1711" s="75">
        <v>0.802083333333333</v>
      </c>
      <c r="E1711" s="26">
        <v>97500</v>
      </c>
      <c r="F1711" s="26">
        <v>52913</v>
      </c>
      <c r="G1711" s="26">
        <v>18873</v>
      </c>
      <c r="H1711" s="26">
        <v>22114</v>
      </c>
      <c r="I1711" s="26">
        <v>5007</v>
      </c>
      <c r="J1711" s="26">
        <v>-1407</v>
      </c>
      <c r="K1711" s="26">
        <f t="shared" si="381"/>
        <v>49473</v>
      </c>
      <c r="L1711" s="27">
        <f t="shared" si="370"/>
        <v>1.37407474784226</v>
      </c>
      <c r="M1711" s="75">
        <v>0.802083333333333</v>
      </c>
      <c r="N1711" s="26">
        <v>95756</v>
      </c>
      <c r="O1711" s="26">
        <v>51383.36</v>
      </c>
      <c r="P1711" s="26">
        <v>18588.9</v>
      </c>
      <c r="Q1711" s="26">
        <v>21523.2</v>
      </c>
      <c r="R1711" s="26">
        <v>5703.27</v>
      </c>
      <c r="S1711" s="26">
        <v>-1442.73</v>
      </c>
      <c r="T1711" s="26">
        <f t="shared" si="371"/>
        <v>47943.36</v>
      </c>
      <c r="U1711" s="27">
        <f t="shared" si="372"/>
        <v>1.13066867853027</v>
      </c>
      <c r="V1711" s="26">
        <f>INDEX(检修、备用和必开!B:B,MATCH(统调负荷!$C1711,检修、备用和必开!$A:$A,0))</f>
        <v>26192.8</v>
      </c>
      <c r="W1711" s="26">
        <f>INDEX(检修、备用和必开!C:C,MATCH(统调负荷!$C1711,检修、备用和必开!$A:$A,0))</f>
        <v>0</v>
      </c>
      <c r="X1711" s="26">
        <f>INDEX(检修、备用和必开!D:D,MATCH(统调负荷!$C1711,检修、备用和必开!$A:$A,0))</f>
        <v>12180</v>
      </c>
      <c r="Y1711" s="26">
        <f>INDEX(检修、备用和必开!E:E,MATCH(统调负荷!$C1711,检修、备用和必开!$A:$A,0))</f>
        <v>3440</v>
      </c>
      <c r="Z1711" s="26">
        <f>INDEX(检修、备用和必开!F:F,MATCH(统调负荷!$C1711,检修、备用和必开!$A:$A,0))</f>
        <v>320</v>
      </c>
      <c r="AA1711" s="26">
        <f t="shared" si="373"/>
        <v>67979.6</v>
      </c>
      <c r="AB1711" s="26">
        <v>392.43</v>
      </c>
      <c r="AC1711" s="26">
        <v>411.98</v>
      </c>
      <c r="AD1711" s="76">
        <f t="shared" si="374"/>
        <v>45675.8020833333</v>
      </c>
      <c r="AE1711" s="27">
        <f t="shared" si="375"/>
        <v>-1744</v>
      </c>
      <c r="AF1711" s="27">
        <f t="shared" si="376"/>
        <v>-1529.64</v>
      </c>
      <c r="AG1711" s="27">
        <f t="shared" si="377"/>
        <v>-284.099999999999</v>
      </c>
      <c r="AH1711" s="27">
        <f t="shared" si="378"/>
        <v>-590.799999999999</v>
      </c>
      <c r="AI1711" s="27">
        <f t="shared" si="379"/>
        <v>696.27</v>
      </c>
      <c r="AJ1711" s="27">
        <f t="shared" si="380"/>
        <v>-35.73</v>
      </c>
      <c r="AK1711" s="26">
        <f>INDEX(检修、备用和必开!I:I,MATCH(统调负荷!$C1711,检修、备用和必开!$A:$A,0))</f>
        <v>6764.4868525896</v>
      </c>
    </row>
    <row r="1712" ht="13.8" spans="1:37">
      <c r="A1712" s="26">
        <f t="shared" si="368"/>
        <v>6</v>
      </c>
      <c r="B1712" s="26">
        <f t="shared" si="369"/>
        <v>19</v>
      </c>
      <c r="C1712" t="s">
        <v>39</v>
      </c>
      <c r="D1712" s="75">
        <v>0.8125</v>
      </c>
      <c r="E1712" s="26">
        <v>97400</v>
      </c>
      <c r="F1712" s="26">
        <v>53352</v>
      </c>
      <c r="G1712" s="26">
        <v>18340</v>
      </c>
      <c r="H1712" s="26">
        <v>22077</v>
      </c>
      <c r="I1712" s="26">
        <v>5038</v>
      </c>
      <c r="J1712" s="26">
        <v>-1407</v>
      </c>
      <c r="K1712" s="26">
        <f t="shared" si="381"/>
        <v>49912</v>
      </c>
      <c r="L1712" s="27">
        <f t="shared" si="370"/>
        <v>1.36198910081744</v>
      </c>
      <c r="M1712" s="75">
        <v>0.8125</v>
      </c>
      <c r="N1712" s="26">
        <v>95744.6</v>
      </c>
      <c r="O1712" s="26">
        <v>51789.56</v>
      </c>
      <c r="P1712" s="26">
        <v>18140.8</v>
      </c>
      <c r="Q1712" s="26">
        <v>21453</v>
      </c>
      <c r="R1712" s="26">
        <v>5760.22</v>
      </c>
      <c r="S1712" s="26">
        <v>-1398.98</v>
      </c>
      <c r="T1712" s="26">
        <f t="shared" si="371"/>
        <v>48349.56</v>
      </c>
      <c r="U1712" s="27">
        <f t="shared" si="372"/>
        <v>1.12308102024862</v>
      </c>
      <c r="V1712" s="26">
        <f>INDEX(检修、备用和必开!B:B,MATCH(统调负荷!$C1712,检修、备用和必开!$A:$A,0))</f>
        <v>26192.8</v>
      </c>
      <c r="W1712" s="26">
        <f>INDEX(检修、备用和必开!C:C,MATCH(统调负荷!$C1712,检修、备用和必开!$A:$A,0))</f>
        <v>0</v>
      </c>
      <c r="X1712" s="26">
        <f>INDEX(检修、备用和必开!D:D,MATCH(统调负荷!$C1712,检修、备用和必开!$A:$A,0))</f>
        <v>12180</v>
      </c>
      <c r="Y1712" s="26">
        <f>INDEX(检修、备用和必开!E:E,MATCH(统调负荷!$C1712,检修、备用和必开!$A:$A,0))</f>
        <v>3440</v>
      </c>
      <c r="Z1712" s="26">
        <f>INDEX(检修、备用和必开!F:F,MATCH(统调负荷!$C1712,检修、备用和必开!$A:$A,0))</f>
        <v>320</v>
      </c>
      <c r="AA1712" s="26">
        <f t="shared" si="373"/>
        <v>67979.6</v>
      </c>
      <c r="AB1712" s="26">
        <v>400.49</v>
      </c>
      <c r="AC1712" s="26">
        <v>400</v>
      </c>
      <c r="AD1712" s="76">
        <f t="shared" si="374"/>
        <v>45675.8125</v>
      </c>
      <c r="AE1712" s="27">
        <f t="shared" si="375"/>
        <v>-1655.39999999999</v>
      </c>
      <c r="AF1712" s="27">
        <f t="shared" si="376"/>
        <v>-1562.44</v>
      </c>
      <c r="AG1712" s="27">
        <f t="shared" si="377"/>
        <v>-199.200000000001</v>
      </c>
      <c r="AH1712" s="27">
        <f t="shared" si="378"/>
        <v>-624</v>
      </c>
      <c r="AI1712" s="27">
        <f t="shared" si="379"/>
        <v>722.22</v>
      </c>
      <c r="AJ1712" s="27">
        <f t="shared" si="380"/>
        <v>8.01999999999998</v>
      </c>
      <c r="AK1712" s="26">
        <f>INDEX(检修、备用和必开!I:I,MATCH(统调负荷!$C1712,检修、备用和必开!$A:$A,0))</f>
        <v>6764.4868525896</v>
      </c>
    </row>
    <row r="1713" ht="13.8" spans="1:37">
      <c r="A1713" s="26">
        <f t="shared" si="368"/>
        <v>6</v>
      </c>
      <c r="B1713" s="26">
        <f t="shared" si="369"/>
        <v>19</v>
      </c>
      <c r="C1713" t="s">
        <v>39</v>
      </c>
      <c r="D1713" s="75">
        <v>0.822916666666667</v>
      </c>
      <c r="E1713" s="26">
        <v>96910</v>
      </c>
      <c r="F1713" s="26">
        <v>52867</v>
      </c>
      <c r="G1713" s="26">
        <v>18340</v>
      </c>
      <c r="H1713" s="26">
        <v>22048</v>
      </c>
      <c r="I1713" s="26">
        <v>5062</v>
      </c>
      <c r="J1713" s="26">
        <v>-1407</v>
      </c>
      <c r="K1713" s="26">
        <f t="shared" si="381"/>
        <v>49427</v>
      </c>
      <c r="L1713" s="27">
        <f t="shared" si="370"/>
        <v>1.37535355170251</v>
      </c>
      <c r="M1713" s="75">
        <v>0.822916666666667</v>
      </c>
      <c r="N1713" s="26">
        <v>95169.1</v>
      </c>
      <c r="O1713" s="26">
        <v>51568.37</v>
      </c>
      <c r="P1713" s="26">
        <v>17759</v>
      </c>
      <c r="Q1713" s="26">
        <v>21469</v>
      </c>
      <c r="R1713" s="26">
        <v>5740.79</v>
      </c>
      <c r="S1713" s="26">
        <v>-1368.06</v>
      </c>
      <c r="T1713" s="26">
        <f t="shared" si="371"/>
        <v>48128.37</v>
      </c>
      <c r="U1713" s="27">
        <f t="shared" si="372"/>
        <v>1.1272000884786</v>
      </c>
      <c r="V1713" s="26">
        <f>INDEX(检修、备用和必开!B:B,MATCH(统调负荷!$C1713,检修、备用和必开!$A:$A,0))</f>
        <v>26192.8</v>
      </c>
      <c r="W1713" s="26">
        <f>INDEX(检修、备用和必开!C:C,MATCH(统调负荷!$C1713,检修、备用和必开!$A:$A,0))</f>
        <v>0</v>
      </c>
      <c r="X1713" s="26">
        <f>INDEX(检修、备用和必开!D:D,MATCH(统调负荷!$C1713,检修、备用和必开!$A:$A,0))</f>
        <v>12180</v>
      </c>
      <c r="Y1713" s="26">
        <f>INDEX(检修、备用和必开!E:E,MATCH(统调负荷!$C1713,检修、备用和必开!$A:$A,0))</f>
        <v>3440</v>
      </c>
      <c r="Z1713" s="26">
        <f>INDEX(检修、备用和必开!F:F,MATCH(统调负荷!$C1713,检修、备用和必开!$A:$A,0))</f>
        <v>320</v>
      </c>
      <c r="AA1713" s="26">
        <f t="shared" si="373"/>
        <v>67979.6</v>
      </c>
      <c r="AB1713" s="26">
        <v>385.15</v>
      </c>
      <c r="AC1713" s="26">
        <v>385</v>
      </c>
      <c r="AD1713" s="76">
        <f t="shared" si="374"/>
        <v>45675.8229166667</v>
      </c>
      <c r="AE1713" s="27">
        <f t="shared" si="375"/>
        <v>-1740.89999999999</v>
      </c>
      <c r="AF1713" s="27">
        <f t="shared" si="376"/>
        <v>-1298.63</v>
      </c>
      <c r="AG1713" s="27">
        <f t="shared" si="377"/>
        <v>-581</v>
      </c>
      <c r="AH1713" s="27">
        <f t="shared" si="378"/>
        <v>-579</v>
      </c>
      <c r="AI1713" s="27">
        <f t="shared" si="379"/>
        <v>678.79</v>
      </c>
      <c r="AJ1713" s="27">
        <f t="shared" si="380"/>
        <v>38.9400000000001</v>
      </c>
      <c r="AK1713" s="26">
        <f>INDEX(检修、备用和必开!I:I,MATCH(统调负荷!$C1713,检修、备用和必开!$A:$A,0))</f>
        <v>6764.4868525896</v>
      </c>
    </row>
    <row r="1714" ht="13.8" spans="1:37">
      <c r="A1714" s="26">
        <f t="shared" si="368"/>
        <v>6</v>
      </c>
      <c r="B1714" s="26">
        <f t="shared" si="369"/>
        <v>20</v>
      </c>
      <c r="C1714" t="s">
        <v>39</v>
      </c>
      <c r="D1714" s="75">
        <v>0.833333333333333</v>
      </c>
      <c r="E1714" s="26">
        <v>96190</v>
      </c>
      <c r="F1714" s="26">
        <v>52094</v>
      </c>
      <c r="G1714" s="26">
        <v>18456</v>
      </c>
      <c r="H1714" s="26">
        <v>22013</v>
      </c>
      <c r="I1714" s="26">
        <v>5034</v>
      </c>
      <c r="J1714" s="26">
        <v>-1407</v>
      </c>
      <c r="K1714" s="26">
        <f t="shared" si="381"/>
        <v>48654</v>
      </c>
      <c r="L1714" s="27">
        <f t="shared" si="370"/>
        <v>1.39720475192173</v>
      </c>
      <c r="M1714" s="75">
        <v>0.833333333333333</v>
      </c>
      <c r="N1714" s="26">
        <v>94239.9</v>
      </c>
      <c r="O1714" s="26">
        <v>50653.02</v>
      </c>
      <c r="P1714" s="26">
        <v>17580.5</v>
      </c>
      <c r="Q1714" s="26">
        <v>21648.4</v>
      </c>
      <c r="R1714" s="26">
        <v>5724.79</v>
      </c>
      <c r="S1714" s="26">
        <v>-1366.81</v>
      </c>
      <c r="T1714" s="26">
        <f t="shared" si="371"/>
        <v>47213.02</v>
      </c>
      <c r="U1714" s="27">
        <f t="shared" si="372"/>
        <v>1.14457220730651</v>
      </c>
      <c r="V1714" s="26">
        <f>INDEX(检修、备用和必开!B:B,MATCH(统调负荷!$C1714,检修、备用和必开!$A:$A,0))</f>
        <v>26192.8</v>
      </c>
      <c r="W1714" s="26">
        <f>INDEX(检修、备用和必开!C:C,MATCH(统调负荷!$C1714,检修、备用和必开!$A:$A,0))</f>
        <v>0</v>
      </c>
      <c r="X1714" s="26">
        <f>INDEX(检修、备用和必开!D:D,MATCH(统调负荷!$C1714,检修、备用和必开!$A:$A,0))</f>
        <v>12180</v>
      </c>
      <c r="Y1714" s="26">
        <f>INDEX(检修、备用和必开!E:E,MATCH(统调负荷!$C1714,检修、备用和必开!$A:$A,0))</f>
        <v>3440</v>
      </c>
      <c r="Z1714" s="26">
        <f>INDEX(检修、备用和必开!F:F,MATCH(统调负荷!$C1714,检修、备用和必开!$A:$A,0))</f>
        <v>320</v>
      </c>
      <c r="AA1714" s="26">
        <f t="shared" si="373"/>
        <v>67979.6</v>
      </c>
      <c r="AB1714" s="26">
        <v>375.16</v>
      </c>
      <c r="AC1714" s="26">
        <v>360.8</v>
      </c>
      <c r="AD1714" s="76">
        <f t="shared" si="374"/>
        <v>45675.8333333333</v>
      </c>
      <c r="AE1714" s="27">
        <f t="shared" si="375"/>
        <v>-1950.10000000001</v>
      </c>
      <c r="AF1714" s="27">
        <f t="shared" si="376"/>
        <v>-1440.98</v>
      </c>
      <c r="AG1714" s="27">
        <f t="shared" si="377"/>
        <v>-875.5</v>
      </c>
      <c r="AH1714" s="27">
        <f t="shared" si="378"/>
        <v>-364.599999999999</v>
      </c>
      <c r="AI1714" s="27">
        <f t="shared" si="379"/>
        <v>690.79</v>
      </c>
      <c r="AJ1714" s="27">
        <f t="shared" si="380"/>
        <v>40.1900000000001</v>
      </c>
      <c r="AK1714" s="26">
        <f>INDEX(检修、备用和必开!I:I,MATCH(统调负荷!$C1714,检修、备用和必开!$A:$A,0))</f>
        <v>6764.4868525896</v>
      </c>
    </row>
    <row r="1715" ht="13.8" spans="1:37">
      <c r="A1715" s="26">
        <f t="shared" si="368"/>
        <v>6</v>
      </c>
      <c r="B1715" s="26">
        <f t="shared" si="369"/>
        <v>20</v>
      </c>
      <c r="C1715" t="s">
        <v>39</v>
      </c>
      <c r="D1715" s="75">
        <v>0.84375</v>
      </c>
      <c r="E1715" s="26">
        <v>95645</v>
      </c>
      <c r="F1715" s="26">
        <v>51847</v>
      </c>
      <c r="G1715" s="26">
        <v>18456</v>
      </c>
      <c r="H1715" s="26">
        <v>21734</v>
      </c>
      <c r="I1715" s="26">
        <v>5015</v>
      </c>
      <c r="J1715" s="26">
        <v>-1407</v>
      </c>
      <c r="K1715" s="26">
        <f t="shared" si="381"/>
        <v>48407</v>
      </c>
      <c r="L1715" s="27">
        <f t="shared" si="370"/>
        <v>1.40433408391348</v>
      </c>
      <c r="M1715" s="75">
        <v>0.84375</v>
      </c>
      <c r="N1715" s="26">
        <v>94135.4</v>
      </c>
      <c r="O1715" s="26">
        <v>50927.44</v>
      </c>
      <c r="P1715" s="26">
        <v>17707.7</v>
      </c>
      <c r="Q1715" s="26">
        <v>21271.9</v>
      </c>
      <c r="R1715" s="26">
        <v>5663.95</v>
      </c>
      <c r="S1715" s="26">
        <v>-1435.59</v>
      </c>
      <c r="T1715" s="26">
        <f t="shared" si="371"/>
        <v>47487.44</v>
      </c>
      <c r="U1715" s="27">
        <f t="shared" si="372"/>
        <v>1.13930813857608</v>
      </c>
      <c r="V1715" s="26">
        <f>INDEX(检修、备用和必开!B:B,MATCH(统调负荷!$C1715,检修、备用和必开!$A:$A,0))</f>
        <v>26192.8</v>
      </c>
      <c r="W1715" s="26">
        <f>INDEX(检修、备用和必开!C:C,MATCH(统调负荷!$C1715,检修、备用和必开!$A:$A,0))</f>
        <v>0</v>
      </c>
      <c r="X1715" s="26">
        <f>INDEX(检修、备用和必开!D:D,MATCH(统调负荷!$C1715,检修、备用和必开!$A:$A,0))</f>
        <v>12180</v>
      </c>
      <c r="Y1715" s="26">
        <f>INDEX(检修、备用和必开!E:E,MATCH(统调负荷!$C1715,检修、备用和必开!$A:$A,0))</f>
        <v>3440</v>
      </c>
      <c r="Z1715" s="26">
        <f>INDEX(检修、备用和必开!F:F,MATCH(统调负荷!$C1715,检修、备用和必开!$A:$A,0))</f>
        <v>320</v>
      </c>
      <c r="AA1715" s="26">
        <f t="shared" si="373"/>
        <v>67979.6</v>
      </c>
      <c r="AB1715" s="26">
        <v>375.16</v>
      </c>
      <c r="AC1715" s="26">
        <v>400.28</v>
      </c>
      <c r="AD1715" s="76">
        <f t="shared" si="374"/>
        <v>45675.84375</v>
      </c>
      <c r="AE1715" s="27">
        <f t="shared" si="375"/>
        <v>-1509.60000000001</v>
      </c>
      <c r="AF1715" s="27">
        <f t="shared" si="376"/>
        <v>-919.559999999998</v>
      </c>
      <c r="AG1715" s="27">
        <f t="shared" si="377"/>
        <v>-748.299999999999</v>
      </c>
      <c r="AH1715" s="27">
        <f t="shared" si="378"/>
        <v>-462.099999999999</v>
      </c>
      <c r="AI1715" s="27">
        <f t="shared" si="379"/>
        <v>648.95</v>
      </c>
      <c r="AJ1715" s="27">
        <f t="shared" si="380"/>
        <v>-28.5899999999999</v>
      </c>
      <c r="AK1715" s="26">
        <f>INDEX(检修、备用和必开!I:I,MATCH(统调负荷!$C1715,检修、备用和必开!$A:$A,0))</f>
        <v>6764.4868525896</v>
      </c>
    </row>
    <row r="1716" ht="13.8" spans="1:37">
      <c r="A1716" s="26">
        <f t="shared" si="368"/>
        <v>6</v>
      </c>
      <c r="B1716" s="26">
        <f t="shared" si="369"/>
        <v>20</v>
      </c>
      <c r="C1716" t="s">
        <v>39</v>
      </c>
      <c r="D1716" s="75">
        <v>0.854166666666667</v>
      </c>
      <c r="E1716" s="26">
        <v>95510</v>
      </c>
      <c r="F1716" s="26">
        <v>52385</v>
      </c>
      <c r="G1716" s="26">
        <v>18118</v>
      </c>
      <c r="H1716" s="26">
        <v>21379</v>
      </c>
      <c r="I1716" s="26">
        <v>5035</v>
      </c>
      <c r="J1716" s="26">
        <v>-1407</v>
      </c>
      <c r="K1716" s="26">
        <f t="shared" si="381"/>
        <v>48945</v>
      </c>
      <c r="L1716" s="27">
        <f t="shared" si="370"/>
        <v>1.38889774236388</v>
      </c>
      <c r="M1716" s="75">
        <v>0.854166666666667</v>
      </c>
      <c r="N1716" s="26">
        <v>94250.4</v>
      </c>
      <c r="O1716" s="26">
        <v>51476.75</v>
      </c>
      <c r="P1716" s="26">
        <v>17645.9</v>
      </c>
      <c r="Q1716" s="26">
        <v>20847.1</v>
      </c>
      <c r="R1716" s="26">
        <v>5647.11</v>
      </c>
      <c r="S1716" s="26">
        <v>-1366.46</v>
      </c>
      <c r="T1716" s="26">
        <f t="shared" si="371"/>
        <v>48036.75</v>
      </c>
      <c r="U1716" s="27">
        <f t="shared" si="372"/>
        <v>1.12891512743547</v>
      </c>
      <c r="V1716" s="26">
        <f>INDEX(检修、备用和必开!B:B,MATCH(统调负荷!$C1716,检修、备用和必开!$A:$A,0))</f>
        <v>26192.8</v>
      </c>
      <c r="W1716" s="26">
        <f>INDEX(检修、备用和必开!C:C,MATCH(统调负荷!$C1716,检修、备用和必开!$A:$A,0))</f>
        <v>0</v>
      </c>
      <c r="X1716" s="26">
        <f>INDEX(检修、备用和必开!D:D,MATCH(统调负荷!$C1716,检修、备用和必开!$A:$A,0))</f>
        <v>12180</v>
      </c>
      <c r="Y1716" s="26">
        <f>INDEX(检修、备用和必开!E:E,MATCH(统调负荷!$C1716,检修、备用和必开!$A:$A,0))</f>
        <v>3440</v>
      </c>
      <c r="Z1716" s="26">
        <f>INDEX(检修、备用和必开!F:F,MATCH(统调负荷!$C1716,检修、备用和必开!$A:$A,0))</f>
        <v>320</v>
      </c>
      <c r="AA1716" s="26">
        <f t="shared" si="373"/>
        <v>67979.6</v>
      </c>
      <c r="AB1716" s="26">
        <v>379.95</v>
      </c>
      <c r="AC1716" s="26">
        <v>380</v>
      </c>
      <c r="AD1716" s="76">
        <f t="shared" si="374"/>
        <v>45675.8541666667</v>
      </c>
      <c r="AE1716" s="27">
        <f t="shared" si="375"/>
        <v>-1259.60000000001</v>
      </c>
      <c r="AF1716" s="27">
        <f t="shared" si="376"/>
        <v>-908.25</v>
      </c>
      <c r="AG1716" s="27">
        <f t="shared" si="377"/>
        <v>-472.099999999999</v>
      </c>
      <c r="AH1716" s="27">
        <f t="shared" si="378"/>
        <v>-531.900000000001</v>
      </c>
      <c r="AI1716" s="27">
        <f t="shared" si="379"/>
        <v>612.11</v>
      </c>
      <c r="AJ1716" s="27">
        <f t="shared" si="380"/>
        <v>40.54</v>
      </c>
      <c r="AK1716" s="26">
        <f>INDEX(检修、备用和必开!I:I,MATCH(统调负荷!$C1716,检修、备用和必开!$A:$A,0))</f>
        <v>6764.4868525896</v>
      </c>
    </row>
    <row r="1717" ht="13.8" spans="1:37">
      <c r="A1717" s="26">
        <f t="shared" si="368"/>
        <v>6</v>
      </c>
      <c r="B1717" s="26">
        <f t="shared" si="369"/>
        <v>20</v>
      </c>
      <c r="C1717" t="s">
        <v>39</v>
      </c>
      <c r="D1717" s="75">
        <v>0.864583333333333</v>
      </c>
      <c r="E1717" s="26">
        <v>94940</v>
      </c>
      <c r="F1717" s="26">
        <v>52103</v>
      </c>
      <c r="G1717" s="26">
        <v>17768</v>
      </c>
      <c r="H1717" s="26">
        <v>21460</v>
      </c>
      <c r="I1717" s="26">
        <v>5016</v>
      </c>
      <c r="J1717" s="26">
        <v>-1407</v>
      </c>
      <c r="K1717" s="26">
        <f t="shared" si="381"/>
        <v>48663</v>
      </c>
      <c r="L1717" s="27">
        <f t="shared" si="370"/>
        <v>1.39694634527259</v>
      </c>
      <c r="M1717" s="75">
        <v>0.864583333333333</v>
      </c>
      <c r="N1717" s="26">
        <v>94047.8</v>
      </c>
      <c r="O1717" s="26">
        <v>51746.71</v>
      </c>
      <c r="P1717" s="26">
        <v>17380.1</v>
      </c>
      <c r="Q1717" s="26">
        <v>20648.2</v>
      </c>
      <c r="R1717" s="26">
        <v>5669.97</v>
      </c>
      <c r="S1717" s="26">
        <v>-1397.18</v>
      </c>
      <c r="T1717" s="26">
        <f t="shared" si="371"/>
        <v>48306.71</v>
      </c>
      <c r="U1717" s="27">
        <f t="shared" si="372"/>
        <v>1.123876633396</v>
      </c>
      <c r="V1717" s="26">
        <f>INDEX(检修、备用和必开!B:B,MATCH(统调负荷!$C1717,检修、备用和必开!$A:$A,0))</f>
        <v>26192.8</v>
      </c>
      <c r="W1717" s="26">
        <f>INDEX(检修、备用和必开!C:C,MATCH(统调负荷!$C1717,检修、备用和必开!$A:$A,0))</f>
        <v>0</v>
      </c>
      <c r="X1717" s="26">
        <f>INDEX(检修、备用和必开!D:D,MATCH(统调负荷!$C1717,检修、备用和必开!$A:$A,0))</f>
        <v>12180</v>
      </c>
      <c r="Y1717" s="26">
        <f>INDEX(检修、备用和必开!E:E,MATCH(统调负荷!$C1717,检修、备用和必开!$A:$A,0))</f>
        <v>3440</v>
      </c>
      <c r="Z1717" s="26">
        <f>INDEX(检修、备用和必开!F:F,MATCH(统调负荷!$C1717,检修、备用和必开!$A:$A,0))</f>
        <v>320</v>
      </c>
      <c r="AA1717" s="26">
        <f t="shared" si="373"/>
        <v>67979.6</v>
      </c>
      <c r="AB1717" s="26">
        <v>379.94</v>
      </c>
      <c r="AC1717" s="26">
        <v>400</v>
      </c>
      <c r="AD1717" s="76">
        <f t="shared" si="374"/>
        <v>45675.8645833333</v>
      </c>
      <c r="AE1717" s="27">
        <f t="shared" si="375"/>
        <v>-892.199999999997</v>
      </c>
      <c r="AF1717" s="27">
        <f t="shared" si="376"/>
        <v>-356.290000000001</v>
      </c>
      <c r="AG1717" s="27">
        <f t="shared" si="377"/>
        <v>-387.900000000001</v>
      </c>
      <c r="AH1717" s="27">
        <f t="shared" si="378"/>
        <v>-811.799999999999</v>
      </c>
      <c r="AI1717" s="27">
        <f t="shared" si="379"/>
        <v>653.97</v>
      </c>
      <c r="AJ1717" s="27">
        <f t="shared" si="380"/>
        <v>9.81999999999994</v>
      </c>
      <c r="AK1717" s="26">
        <f>INDEX(检修、备用和必开!I:I,MATCH(统调负荷!$C1717,检修、备用和必开!$A:$A,0))</f>
        <v>6764.4868525896</v>
      </c>
    </row>
    <row r="1718" ht="13.8" spans="1:37">
      <c r="A1718" s="26">
        <f t="shared" si="368"/>
        <v>6</v>
      </c>
      <c r="B1718" s="26">
        <f t="shared" si="369"/>
        <v>21</v>
      </c>
      <c r="C1718" t="s">
        <v>39</v>
      </c>
      <c r="D1718" s="75">
        <v>0.875</v>
      </c>
      <c r="E1718" s="26">
        <v>93740</v>
      </c>
      <c r="F1718" s="26">
        <v>51561</v>
      </c>
      <c r="G1718" s="26">
        <v>17162</v>
      </c>
      <c r="H1718" s="26">
        <v>21421</v>
      </c>
      <c r="I1718" s="26">
        <v>5003</v>
      </c>
      <c r="J1718" s="26">
        <v>-1407</v>
      </c>
      <c r="K1718" s="26">
        <f t="shared" si="381"/>
        <v>48121</v>
      </c>
      <c r="L1718" s="27">
        <f t="shared" si="370"/>
        <v>1.41268053448598</v>
      </c>
      <c r="M1718" s="75">
        <v>0.875</v>
      </c>
      <c r="N1718" s="26">
        <v>93013.3</v>
      </c>
      <c r="O1718" s="26">
        <v>51007.99</v>
      </c>
      <c r="P1718" s="26">
        <v>17151.8</v>
      </c>
      <c r="Q1718" s="26">
        <v>20619.6</v>
      </c>
      <c r="R1718" s="26">
        <v>5629.62</v>
      </c>
      <c r="S1718" s="26">
        <v>-1395.71</v>
      </c>
      <c r="T1718" s="26">
        <f t="shared" si="371"/>
        <v>47567.99</v>
      </c>
      <c r="U1718" s="27">
        <f t="shared" si="372"/>
        <v>1.13777216605948</v>
      </c>
      <c r="V1718" s="26">
        <f>INDEX(检修、备用和必开!B:B,MATCH(统调负荷!$C1718,检修、备用和必开!$A:$A,0))</f>
        <v>26192.8</v>
      </c>
      <c r="W1718" s="26">
        <f>INDEX(检修、备用和必开!C:C,MATCH(统调负荷!$C1718,检修、备用和必开!$A:$A,0))</f>
        <v>0</v>
      </c>
      <c r="X1718" s="26">
        <f>INDEX(检修、备用和必开!D:D,MATCH(统调负荷!$C1718,检修、备用和必开!$A:$A,0))</f>
        <v>12180</v>
      </c>
      <c r="Y1718" s="26">
        <f>INDEX(检修、备用和必开!E:E,MATCH(统调负荷!$C1718,检修、备用和必开!$A:$A,0))</f>
        <v>3440</v>
      </c>
      <c r="Z1718" s="26">
        <f>INDEX(检修、备用和必开!F:F,MATCH(统调负荷!$C1718,检修、备用和必开!$A:$A,0))</f>
        <v>320</v>
      </c>
      <c r="AA1718" s="26">
        <f t="shared" si="373"/>
        <v>67979.6</v>
      </c>
      <c r="AB1718" s="26">
        <v>375.13</v>
      </c>
      <c r="AC1718" s="26">
        <v>371.68</v>
      </c>
      <c r="AD1718" s="76">
        <f t="shared" si="374"/>
        <v>45675.875</v>
      </c>
      <c r="AE1718" s="27">
        <f t="shared" si="375"/>
        <v>-726.699999999997</v>
      </c>
      <c r="AF1718" s="27">
        <f t="shared" si="376"/>
        <v>-553.010000000002</v>
      </c>
      <c r="AG1718" s="27">
        <f t="shared" si="377"/>
        <v>-10.2000000000007</v>
      </c>
      <c r="AH1718" s="27">
        <f t="shared" si="378"/>
        <v>-801.400000000001</v>
      </c>
      <c r="AI1718" s="27">
        <f t="shared" si="379"/>
        <v>626.62</v>
      </c>
      <c r="AJ1718" s="27">
        <f t="shared" si="380"/>
        <v>11.29</v>
      </c>
      <c r="AK1718" s="26">
        <f>INDEX(检修、备用和必开!I:I,MATCH(统调负荷!$C1718,检修、备用和必开!$A:$A,0))</f>
        <v>6764.4868525896</v>
      </c>
    </row>
    <row r="1719" ht="13.8" spans="1:37">
      <c r="A1719" s="26">
        <f t="shared" si="368"/>
        <v>6</v>
      </c>
      <c r="B1719" s="26">
        <f t="shared" si="369"/>
        <v>21</v>
      </c>
      <c r="C1719" t="s">
        <v>39</v>
      </c>
      <c r="D1719" s="75">
        <v>0.885416666666667</v>
      </c>
      <c r="E1719" s="26">
        <v>93060</v>
      </c>
      <c r="F1719" s="26">
        <v>53190</v>
      </c>
      <c r="G1719" s="26">
        <v>15387</v>
      </c>
      <c r="H1719" s="26">
        <v>20912</v>
      </c>
      <c r="I1719" s="26">
        <v>4978</v>
      </c>
      <c r="J1719" s="26">
        <v>-1407</v>
      </c>
      <c r="K1719" s="26">
        <f t="shared" si="381"/>
        <v>49750</v>
      </c>
      <c r="L1719" s="27">
        <f t="shared" si="370"/>
        <v>1.36642412060301</v>
      </c>
      <c r="M1719" s="75">
        <v>0.885416666666667</v>
      </c>
      <c r="N1719" s="26">
        <v>92526.5</v>
      </c>
      <c r="O1719" s="26">
        <v>52153.05</v>
      </c>
      <c r="P1719" s="26">
        <v>15635.7</v>
      </c>
      <c r="Q1719" s="26">
        <v>20539.7</v>
      </c>
      <c r="R1719" s="26">
        <v>5596.71</v>
      </c>
      <c r="S1719" s="26">
        <v>-1398.66</v>
      </c>
      <c r="T1719" s="26">
        <f t="shared" si="371"/>
        <v>48713.05</v>
      </c>
      <c r="U1719" s="27">
        <f t="shared" si="372"/>
        <v>1.11637699211979</v>
      </c>
      <c r="V1719" s="26">
        <f>INDEX(检修、备用和必开!B:B,MATCH(统调负荷!$C1719,检修、备用和必开!$A:$A,0))</f>
        <v>26192.8</v>
      </c>
      <c r="W1719" s="26">
        <f>INDEX(检修、备用和必开!C:C,MATCH(统调负荷!$C1719,检修、备用和必开!$A:$A,0))</f>
        <v>0</v>
      </c>
      <c r="X1719" s="26">
        <f>INDEX(检修、备用和必开!D:D,MATCH(统调负荷!$C1719,检修、备用和必开!$A:$A,0))</f>
        <v>12180</v>
      </c>
      <c r="Y1719" s="26">
        <f>INDEX(检修、备用和必开!E:E,MATCH(统调负荷!$C1719,检修、备用和必开!$A:$A,0))</f>
        <v>3440</v>
      </c>
      <c r="Z1719" s="26">
        <f>INDEX(检修、备用和必开!F:F,MATCH(统调负荷!$C1719,检修、备用和必开!$A:$A,0))</f>
        <v>320</v>
      </c>
      <c r="AA1719" s="26">
        <f t="shared" si="373"/>
        <v>67979.6</v>
      </c>
      <c r="AB1719" s="26">
        <v>400</v>
      </c>
      <c r="AC1719" s="26">
        <v>400</v>
      </c>
      <c r="AD1719" s="76">
        <f t="shared" si="374"/>
        <v>45675.8854166667</v>
      </c>
      <c r="AE1719" s="27">
        <f t="shared" si="375"/>
        <v>-533.5</v>
      </c>
      <c r="AF1719" s="27">
        <f t="shared" si="376"/>
        <v>-1036.95</v>
      </c>
      <c r="AG1719" s="27">
        <f t="shared" si="377"/>
        <v>248.700000000001</v>
      </c>
      <c r="AH1719" s="27">
        <f t="shared" si="378"/>
        <v>-372.299999999999</v>
      </c>
      <c r="AI1719" s="27">
        <f t="shared" si="379"/>
        <v>618.71</v>
      </c>
      <c r="AJ1719" s="27">
        <f t="shared" si="380"/>
        <v>8.33999999999992</v>
      </c>
      <c r="AK1719" s="26">
        <f>INDEX(检修、备用和必开!I:I,MATCH(统调负荷!$C1719,检修、备用和必开!$A:$A,0))</f>
        <v>6764.4868525896</v>
      </c>
    </row>
    <row r="1720" ht="13.8" spans="1:37">
      <c r="A1720" s="26">
        <f t="shared" si="368"/>
        <v>6</v>
      </c>
      <c r="B1720" s="26">
        <f t="shared" si="369"/>
        <v>21</v>
      </c>
      <c r="C1720" t="s">
        <v>39</v>
      </c>
      <c r="D1720" s="75">
        <v>0.895833333333333</v>
      </c>
      <c r="E1720" s="26">
        <v>91970</v>
      </c>
      <c r="F1720" s="26">
        <v>53115</v>
      </c>
      <c r="G1720" s="26">
        <v>14430</v>
      </c>
      <c r="H1720" s="26">
        <v>20882</v>
      </c>
      <c r="I1720" s="26">
        <v>4950</v>
      </c>
      <c r="J1720" s="26">
        <v>-1407</v>
      </c>
      <c r="K1720" s="26">
        <f t="shared" si="381"/>
        <v>49675</v>
      </c>
      <c r="L1720" s="27">
        <f t="shared" si="370"/>
        <v>1.36848716658279</v>
      </c>
      <c r="M1720" s="75">
        <v>0.895833333333333</v>
      </c>
      <c r="N1720" s="26">
        <v>91593</v>
      </c>
      <c r="O1720" s="26">
        <v>52543.45</v>
      </c>
      <c r="P1720" s="26">
        <v>14352.5</v>
      </c>
      <c r="Q1720" s="26">
        <v>20455.2</v>
      </c>
      <c r="R1720" s="26">
        <v>5617.94</v>
      </c>
      <c r="S1720" s="26">
        <v>-1376.09</v>
      </c>
      <c r="T1720" s="26">
        <f t="shared" si="371"/>
        <v>49103.45</v>
      </c>
      <c r="U1720" s="27">
        <f t="shared" si="372"/>
        <v>1.1092652257665</v>
      </c>
      <c r="V1720" s="26">
        <f>INDEX(检修、备用和必开!B:B,MATCH(统调负荷!$C1720,检修、备用和必开!$A:$A,0))</f>
        <v>26192.8</v>
      </c>
      <c r="W1720" s="26">
        <f>INDEX(检修、备用和必开!C:C,MATCH(统调负荷!$C1720,检修、备用和必开!$A:$A,0))</f>
        <v>0</v>
      </c>
      <c r="X1720" s="26">
        <f>INDEX(检修、备用和必开!D:D,MATCH(统调负荷!$C1720,检修、备用和必开!$A:$A,0))</f>
        <v>12180</v>
      </c>
      <c r="Y1720" s="26">
        <f>INDEX(检修、备用和必开!E:E,MATCH(统调负荷!$C1720,检修、备用和必开!$A:$A,0))</f>
        <v>3440</v>
      </c>
      <c r="Z1720" s="26">
        <f>INDEX(检修、备用和必开!F:F,MATCH(统调负荷!$C1720,检修、备用和必开!$A:$A,0))</f>
        <v>320</v>
      </c>
      <c r="AA1720" s="26">
        <f t="shared" si="373"/>
        <v>67979.6</v>
      </c>
      <c r="AB1720" s="26">
        <v>398.45</v>
      </c>
      <c r="AC1720" s="26">
        <v>409.27</v>
      </c>
      <c r="AD1720" s="76">
        <f t="shared" si="374"/>
        <v>45675.8958333333</v>
      </c>
      <c r="AE1720" s="27">
        <f t="shared" si="375"/>
        <v>-377</v>
      </c>
      <c r="AF1720" s="27">
        <f t="shared" si="376"/>
        <v>-571.550000000003</v>
      </c>
      <c r="AG1720" s="27">
        <f t="shared" si="377"/>
        <v>-77.5</v>
      </c>
      <c r="AH1720" s="27">
        <f t="shared" si="378"/>
        <v>-426.799999999999</v>
      </c>
      <c r="AI1720" s="27">
        <f t="shared" si="379"/>
        <v>667.94</v>
      </c>
      <c r="AJ1720" s="27">
        <f t="shared" si="380"/>
        <v>30.9100000000001</v>
      </c>
      <c r="AK1720" s="26">
        <f>INDEX(检修、备用和必开!I:I,MATCH(统调负荷!$C1720,检修、备用和必开!$A:$A,0))</f>
        <v>6764.4868525896</v>
      </c>
    </row>
    <row r="1721" ht="13.8" spans="1:37">
      <c r="A1721" s="26">
        <f t="shared" si="368"/>
        <v>6</v>
      </c>
      <c r="B1721" s="26">
        <f t="shared" si="369"/>
        <v>21</v>
      </c>
      <c r="C1721" t="s">
        <v>39</v>
      </c>
      <c r="D1721" s="75">
        <v>0.90625</v>
      </c>
      <c r="E1721" s="26">
        <v>90620</v>
      </c>
      <c r="F1721" s="26">
        <v>53115</v>
      </c>
      <c r="G1721" s="26">
        <v>13571</v>
      </c>
      <c r="H1721" s="26">
        <v>20395</v>
      </c>
      <c r="I1721" s="26">
        <v>4946</v>
      </c>
      <c r="J1721" s="26">
        <v>-1407</v>
      </c>
      <c r="K1721" s="26">
        <f t="shared" si="381"/>
        <v>49675</v>
      </c>
      <c r="L1721" s="27">
        <f t="shared" si="370"/>
        <v>1.36848716658279</v>
      </c>
      <c r="M1721" s="75">
        <v>0.90625</v>
      </c>
      <c r="N1721" s="26">
        <v>90475</v>
      </c>
      <c r="O1721" s="26">
        <v>52943.87</v>
      </c>
      <c r="P1721" s="26">
        <v>13826.2</v>
      </c>
      <c r="Q1721" s="26">
        <v>19568.6</v>
      </c>
      <c r="R1721" s="26">
        <v>5513.3</v>
      </c>
      <c r="S1721" s="26">
        <v>-1376.97</v>
      </c>
      <c r="T1721" s="26">
        <f t="shared" si="371"/>
        <v>49503.87</v>
      </c>
      <c r="U1721" s="27">
        <f t="shared" si="372"/>
        <v>1.10206444569707</v>
      </c>
      <c r="V1721" s="26">
        <f>INDEX(检修、备用和必开!B:B,MATCH(统调负荷!$C1721,检修、备用和必开!$A:$A,0))</f>
        <v>26192.8</v>
      </c>
      <c r="W1721" s="26">
        <f>INDEX(检修、备用和必开!C:C,MATCH(统调负荷!$C1721,检修、备用和必开!$A:$A,0))</f>
        <v>0</v>
      </c>
      <c r="X1721" s="26">
        <f>INDEX(检修、备用和必开!D:D,MATCH(统调负荷!$C1721,检修、备用和必开!$A:$A,0))</f>
        <v>12180</v>
      </c>
      <c r="Y1721" s="26">
        <f>INDEX(检修、备用和必开!E:E,MATCH(统调负荷!$C1721,检修、备用和必开!$A:$A,0))</f>
        <v>3440</v>
      </c>
      <c r="Z1721" s="26">
        <f>INDEX(检修、备用和必开!F:F,MATCH(统调负荷!$C1721,检修、备用和必开!$A:$A,0))</f>
        <v>320</v>
      </c>
      <c r="AA1721" s="26">
        <f t="shared" si="373"/>
        <v>67979.6</v>
      </c>
      <c r="AB1721" s="26">
        <v>400</v>
      </c>
      <c r="AC1721" s="26">
        <v>439.95</v>
      </c>
      <c r="AD1721" s="76">
        <f t="shared" si="374"/>
        <v>45675.90625</v>
      </c>
      <c r="AE1721" s="27">
        <f t="shared" si="375"/>
        <v>-145</v>
      </c>
      <c r="AF1721" s="27">
        <f t="shared" si="376"/>
        <v>-171.129999999997</v>
      </c>
      <c r="AG1721" s="27">
        <f t="shared" si="377"/>
        <v>255.200000000001</v>
      </c>
      <c r="AH1721" s="27">
        <f t="shared" si="378"/>
        <v>-826.400000000001</v>
      </c>
      <c r="AI1721" s="27">
        <f t="shared" si="379"/>
        <v>567.3</v>
      </c>
      <c r="AJ1721" s="27">
        <f t="shared" si="380"/>
        <v>30.03</v>
      </c>
      <c r="AK1721" s="26">
        <f>INDEX(检修、备用和必开!I:I,MATCH(统调负荷!$C1721,检修、备用和必开!$A:$A,0))</f>
        <v>6764.4868525896</v>
      </c>
    </row>
    <row r="1722" ht="13.8" spans="1:37">
      <c r="A1722" s="26">
        <f t="shared" si="368"/>
        <v>6</v>
      </c>
      <c r="B1722" s="26">
        <f t="shared" si="369"/>
        <v>22</v>
      </c>
      <c r="C1722" t="s">
        <v>39</v>
      </c>
      <c r="D1722" s="75">
        <v>0.916666666666667</v>
      </c>
      <c r="E1722" s="26">
        <v>88525</v>
      </c>
      <c r="F1722" s="26">
        <v>52320</v>
      </c>
      <c r="G1722" s="26">
        <v>13629</v>
      </c>
      <c r="H1722" s="26">
        <v>19075</v>
      </c>
      <c r="I1722" s="26">
        <v>4908</v>
      </c>
      <c r="J1722" s="26">
        <v>-1407</v>
      </c>
      <c r="K1722" s="26">
        <f t="shared" si="381"/>
        <v>48880</v>
      </c>
      <c r="L1722" s="27">
        <f t="shared" si="370"/>
        <v>1.39074468085106</v>
      </c>
      <c r="M1722" s="75">
        <v>0.916666666666667</v>
      </c>
      <c r="N1722" s="26">
        <v>89231.8</v>
      </c>
      <c r="O1722" s="26">
        <v>53199.13</v>
      </c>
      <c r="P1722" s="26">
        <v>13247.6</v>
      </c>
      <c r="Q1722" s="26">
        <v>18812.2</v>
      </c>
      <c r="R1722" s="26">
        <v>5362.92</v>
      </c>
      <c r="S1722" s="26">
        <v>-1390.05</v>
      </c>
      <c r="T1722" s="26">
        <f t="shared" si="371"/>
        <v>49759.13</v>
      </c>
      <c r="U1722" s="27">
        <f t="shared" si="372"/>
        <v>1.0975226807351</v>
      </c>
      <c r="V1722" s="26">
        <f>INDEX(检修、备用和必开!B:B,MATCH(统调负荷!$C1722,检修、备用和必开!$A:$A,0))</f>
        <v>26192.8</v>
      </c>
      <c r="W1722" s="26">
        <f>INDEX(检修、备用和必开!C:C,MATCH(统调负荷!$C1722,检修、备用和必开!$A:$A,0))</f>
        <v>0</v>
      </c>
      <c r="X1722" s="26">
        <f>INDEX(检修、备用和必开!D:D,MATCH(统调负荷!$C1722,检修、备用和必开!$A:$A,0))</f>
        <v>12180</v>
      </c>
      <c r="Y1722" s="26">
        <f>INDEX(检修、备用和必开!E:E,MATCH(统调负荷!$C1722,检修、备用和必开!$A:$A,0))</f>
        <v>3440</v>
      </c>
      <c r="Z1722" s="26">
        <f>INDEX(检修、备用和必开!F:F,MATCH(统调负荷!$C1722,检修、备用和必开!$A:$A,0))</f>
        <v>320</v>
      </c>
      <c r="AA1722" s="26">
        <f t="shared" si="373"/>
        <v>67979.6</v>
      </c>
      <c r="AB1722" s="26">
        <v>385</v>
      </c>
      <c r="AC1722" s="26">
        <v>439.95</v>
      </c>
      <c r="AD1722" s="76">
        <f t="shared" si="374"/>
        <v>45675.9166666667</v>
      </c>
      <c r="AE1722" s="27">
        <f t="shared" si="375"/>
        <v>706.800000000003</v>
      </c>
      <c r="AF1722" s="27">
        <f t="shared" si="376"/>
        <v>879.129999999997</v>
      </c>
      <c r="AG1722" s="27">
        <f t="shared" si="377"/>
        <v>-381.4</v>
      </c>
      <c r="AH1722" s="27">
        <f t="shared" si="378"/>
        <v>-262.799999999999</v>
      </c>
      <c r="AI1722" s="27">
        <f t="shared" si="379"/>
        <v>454.92</v>
      </c>
      <c r="AJ1722" s="27">
        <f t="shared" si="380"/>
        <v>16.95</v>
      </c>
      <c r="AK1722" s="26">
        <f>INDEX(检修、备用和必开!I:I,MATCH(统调负荷!$C1722,检修、备用和必开!$A:$A,0))</f>
        <v>6764.4868525896</v>
      </c>
    </row>
    <row r="1723" ht="13.8" spans="1:37">
      <c r="A1723" s="26">
        <f t="shared" si="368"/>
        <v>6</v>
      </c>
      <c r="B1723" s="26">
        <f t="shared" si="369"/>
        <v>22</v>
      </c>
      <c r="C1723" t="s">
        <v>39</v>
      </c>
      <c r="D1723" s="75">
        <v>0.927083333333333</v>
      </c>
      <c r="E1723" s="26">
        <v>86400</v>
      </c>
      <c r="F1723" s="26">
        <v>51234</v>
      </c>
      <c r="G1723" s="26">
        <v>12928</v>
      </c>
      <c r="H1723" s="26">
        <v>18753</v>
      </c>
      <c r="I1723" s="26">
        <v>4892</v>
      </c>
      <c r="J1723" s="26">
        <v>-1407</v>
      </c>
      <c r="K1723" s="26">
        <f t="shared" si="381"/>
        <v>47794</v>
      </c>
      <c r="L1723" s="27">
        <f t="shared" si="370"/>
        <v>1.42234590115914</v>
      </c>
      <c r="M1723" s="75">
        <v>0.927083333333333</v>
      </c>
      <c r="N1723" s="26">
        <v>87463.5</v>
      </c>
      <c r="O1723" s="26">
        <v>52478.17</v>
      </c>
      <c r="P1723" s="26">
        <v>12505.4</v>
      </c>
      <c r="Q1723" s="26">
        <v>18562.6</v>
      </c>
      <c r="R1723" s="26">
        <v>5304.49</v>
      </c>
      <c r="S1723" s="26">
        <v>-1387.16</v>
      </c>
      <c r="T1723" s="26">
        <f t="shared" si="371"/>
        <v>49038.17</v>
      </c>
      <c r="U1723" s="27">
        <f t="shared" si="372"/>
        <v>1.11044809082009</v>
      </c>
      <c r="V1723" s="26">
        <f>INDEX(检修、备用和必开!B:B,MATCH(统调负荷!$C1723,检修、备用和必开!$A:$A,0))</f>
        <v>26192.8</v>
      </c>
      <c r="W1723" s="26">
        <f>INDEX(检修、备用和必开!C:C,MATCH(统调负荷!$C1723,检修、备用和必开!$A:$A,0))</f>
        <v>0</v>
      </c>
      <c r="X1723" s="26">
        <f>INDEX(检修、备用和必开!D:D,MATCH(统调负荷!$C1723,检修、备用和必开!$A:$A,0))</f>
        <v>12180</v>
      </c>
      <c r="Y1723" s="26">
        <f>INDEX(检修、备用和必开!E:E,MATCH(统调负荷!$C1723,检修、备用和必开!$A:$A,0))</f>
        <v>3440</v>
      </c>
      <c r="Z1723" s="26">
        <f>INDEX(检修、备用和必开!F:F,MATCH(统调负荷!$C1723,检修、备用和必开!$A:$A,0))</f>
        <v>320</v>
      </c>
      <c r="AA1723" s="26">
        <f t="shared" si="373"/>
        <v>67979.6</v>
      </c>
      <c r="AB1723" s="26">
        <v>380</v>
      </c>
      <c r="AC1723" s="26">
        <v>464.8</v>
      </c>
      <c r="AD1723" s="76">
        <f t="shared" si="374"/>
        <v>45675.9270833333</v>
      </c>
      <c r="AE1723" s="27">
        <f t="shared" si="375"/>
        <v>1063.5</v>
      </c>
      <c r="AF1723" s="27">
        <f t="shared" si="376"/>
        <v>1244.17</v>
      </c>
      <c r="AG1723" s="27">
        <f t="shared" si="377"/>
        <v>-422.6</v>
      </c>
      <c r="AH1723" s="27">
        <f t="shared" si="378"/>
        <v>-190.400000000001</v>
      </c>
      <c r="AI1723" s="27">
        <f t="shared" si="379"/>
        <v>412.49</v>
      </c>
      <c r="AJ1723" s="27">
        <f t="shared" si="380"/>
        <v>19.8399999999999</v>
      </c>
      <c r="AK1723" s="26">
        <f>INDEX(检修、备用和必开!I:I,MATCH(统调负荷!$C1723,检修、备用和必开!$A:$A,0))</f>
        <v>6764.4868525896</v>
      </c>
    </row>
    <row r="1724" ht="13.8" spans="1:37">
      <c r="A1724" s="26">
        <f t="shared" si="368"/>
        <v>6</v>
      </c>
      <c r="B1724" s="26">
        <f t="shared" si="369"/>
        <v>22</v>
      </c>
      <c r="C1724" t="s">
        <v>39</v>
      </c>
      <c r="D1724" s="75">
        <v>0.9375</v>
      </c>
      <c r="E1724" s="26">
        <v>84595</v>
      </c>
      <c r="F1724" s="26">
        <v>51077</v>
      </c>
      <c r="G1724" s="26">
        <v>12646</v>
      </c>
      <c r="H1724" s="26">
        <v>17407</v>
      </c>
      <c r="I1724" s="26">
        <v>4872</v>
      </c>
      <c r="J1724" s="26">
        <v>-1407</v>
      </c>
      <c r="K1724" s="26">
        <f t="shared" si="381"/>
        <v>47637</v>
      </c>
      <c r="L1724" s="27">
        <f t="shared" si="370"/>
        <v>1.42703360832966</v>
      </c>
      <c r="M1724" s="75">
        <v>0.9375</v>
      </c>
      <c r="N1724" s="26">
        <v>85926.3</v>
      </c>
      <c r="O1724" s="26">
        <v>51780.4</v>
      </c>
      <c r="P1724" s="26">
        <v>12495.3</v>
      </c>
      <c r="Q1724" s="26">
        <v>17702.3</v>
      </c>
      <c r="R1724" s="26">
        <v>5330.11</v>
      </c>
      <c r="S1724" s="26">
        <v>-1381.81</v>
      </c>
      <c r="T1724" s="26">
        <f t="shared" si="371"/>
        <v>48340.4</v>
      </c>
      <c r="U1724" s="27">
        <f t="shared" si="372"/>
        <v>1.12325100296759</v>
      </c>
      <c r="V1724" s="26">
        <f>INDEX(检修、备用和必开!B:B,MATCH(统调负荷!$C1724,检修、备用和必开!$A:$A,0))</f>
        <v>26192.8</v>
      </c>
      <c r="W1724" s="26">
        <f>INDEX(检修、备用和必开!C:C,MATCH(统调负荷!$C1724,检修、备用和必开!$A:$A,0))</f>
        <v>0</v>
      </c>
      <c r="X1724" s="26">
        <f>INDEX(检修、备用和必开!D:D,MATCH(统调负荷!$C1724,检修、备用和必开!$A:$A,0))</f>
        <v>12180</v>
      </c>
      <c r="Y1724" s="26">
        <f>INDEX(检修、备用和必开!E:E,MATCH(统调负荷!$C1724,检修、备用和必开!$A:$A,0))</f>
        <v>3440</v>
      </c>
      <c r="Z1724" s="26">
        <f>INDEX(检修、备用和必开!F:F,MATCH(统调负荷!$C1724,检修、备用和必开!$A:$A,0))</f>
        <v>320</v>
      </c>
      <c r="AA1724" s="26">
        <f t="shared" si="373"/>
        <v>67979.6</v>
      </c>
      <c r="AB1724" s="26">
        <v>385</v>
      </c>
      <c r="AC1724" s="26">
        <v>479.9</v>
      </c>
      <c r="AD1724" s="76">
        <f t="shared" si="374"/>
        <v>45675.9375</v>
      </c>
      <c r="AE1724" s="27">
        <f t="shared" si="375"/>
        <v>1331.3</v>
      </c>
      <c r="AF1724" s="27">
        <f t="shared" si="376"/>
        <v>703.400000000001</v>
      </c>
      <c r="AG1724" s="27">
        <f t="shared" si="377"/>
        <v>-150.700000000001</v>
      </c>
      <c r="AH1724" s="27">
        <f t="shared" si="378"/>
        <v>295.299999999999</v>
      </c>
      <c r="AI1724" s="27">
        <f t="shared" si="379"/>
        <v>458.11</v>
      </c>
      <c r="AJ1724" s="27">
        <f t="shared" si="380"/>
        <v>25.1900000000001</v>
      </c>
      <c r="AK1724" s="26">
        <f>INDEX(检修、备用和必开!I:I,MATCH(统调负荷!$C1724,检修、备用和必开!$A:$A,0))</f>
        <v>6764.4868525896</v>
      </c>
    </row>
    <row r="1725" ht="13.8" spans="1:37">
      <c r="A1725" s="26">
        <f t="shared" si="368"/>
        <v>6</v>
      </c>
      <c r="B1725" s="26">
        <f t="shared" si="369"/>
        <v>22</v>
      </c>
      <c r="C1725" t="s">
        <v>39</v>
      </c>
      <c r="D1725" s="75">
        <v>0.947916666666667</v>
      </c>
      <c r="E1725" s="26">
        <v>82595</v>
      </c>
      <c r="F1725" s="26">
        <v>49349</v>
      </c>
      <c r="G1725" s="26">
        <v>12727</v>
      </c>
      <c r="H1725" s="26">
        <v>17084</v>
      </c>
      <c r="I1725" s="26">
        <v>4842</v>
      </c>
      <c r="J1725" s="26">
        <v>-1407</v>
      </c>
      <c r="K1725" s="26">
        <f t="shared" si="381"/>
        <v>45909</v>
      </c>
      <c r="L1725" s="27">
        <f t="shared" si="370"/>
        <v>1.48074669454791</v>
      </c>
      <c r="M1725" s="75">
        <v>0.947916666666667</v>
      </c>
      <c r="N1725" s="26">
        <v>84008.5</v>
      </c>
      <c r="O1725" s="26">
        <v>50025.02</v>
      </c>
      <c r="P1725" s="26">
        <v>12591.6</v>
      </c>
      <c r="Q1725" s="26">
        <v>17546.1</v>
      </c>
      <c r="R1725" s="26">
        <v>5294.82</v>
      </c>
      <c r="S1725" s="26">
        <v>-1449.04</v>
      </c>
      <c r="T1725" s="26">
        <f t="shared" si="371"/>
        <v>46585.02</v>
      </c>
      <c r="U1725" s="27">
        <f t="shared" si="372"/>
        <v>1.15680382649406</v>
      </c>
      <c r="V1725" s="26">
        <f>INDEX(检修、备用和必开!B:B,MATCH(统调负荷!$C1725,检修、备用和必开!$A:$A,0))</f>
        <v>26192.8</v>
      </c>
      <c r="W1725" s="26">
        <f>INDEX(检修、备用和必开!C:C,MATCH(统调负荷!$C1725,检修、备用和必开!$A:$A,0))</f>
        <v>0</v>
      </c>
      <c r="X1725" s="26">
        <f>INDEX(检修、备用和必开!D:D,MATCH(统调负荷!$C1725,检修、备用和必开!$A:$A,0))</f>
        <v>12180</v>
      </c>
      <c r="Y1725" s="26">
        <f>INDEX(检修、备用和必开!E:E,MATCH(统调负荷!$C1725,检修、备用和必开!$A:$A,0))</f>
        <v>3440</v>
      </c>
      <c r="Z1725" s="26">
        <f>INDEX(检修、备用和必开!F:F,MATCH(统调负荷!$C1725,检修、备用和必开!$A:$A,0))</f>
        <v>320</v>
      </c>
      <c r="AA1725" s="26">
        <f t="shared" si="373"/>
        <v>67979.6</v>
      </c>
      <c r="AB1725" s="26">
        <v>375.2</v>
      </c>
      <c r="AC1725" s="26">
        <v>400</v>
      </c>
      <c r="AD1725" s="76">
        <f t="shared" si="374"/>
        <v>45675.9479166667</v>
      </c>
      <c r="AE1725" s="27">
        <f t="shared" si="375"/>
        <v>1413.5</v>
      </c>
      <c r="AF1725" s="27">
        <f t="shared" si="376"/>
        <v>676.019999999997</v>
      </c>
      <c r="AG1725" s="27">
        <f t="shared" si="377"/>
        <v>-135.4</v>
      </c>
      <c r="AH1725" s="27">
        <f t="shared" si="378"/>
        <v>462.099999999999</v>
      </c>
      <c r="AI1725" s="27">
        <f t="shared" si="379"/>
        <v>452.82</v>
      </c>
      <c r="AJ1725" s="27">
        <f t="shared" si="380"/>
        <v>-42.04</v>
      </c>
      <c r="AK1725" s="26">
        <f>INDEX(检修、备用和必开!I:I,MATCH(统调负荷!$C1725,检修、备用和必开!$A:$A,0))</f>
        <v>6764.4868525896</v>
      </c>
    </row>
    <row r="1726" ht="13.8" spans="1:37">
      <c r="A1726" s="26">
        <f t="shared" si="368"/>
        <v>6</v>
      </c>
      <c r="B1726" s="26">
        <f t="shared" si="369"/>
        <v>23</v>
      </c>
      <c r="C1726" t="s">
        <v>39</v>
      </c>
      <c r="D1726" s="75">
        <v>0.958333333333333</v>
      </c>
      <c r="E1726" s="26">
        <v>80385</v>
      </c>
      <c r="F1726" s="26">
        <v>47047</v>
      </c>
      <c r="G1726" s="26">
        <v>12986</v>
      </c>
      <c r="H1726" s="26">
        <v>17063</v>
      </c>
      <c r="I1726" s="26">
        <v>4696</v>
      </c>
      <c r="J1726" s="26">
        <v>-1407</v>
      </c>
      <c r="K1726" s="26">
        <f t="shared" si="381"/>
        <v>43607</v>
      </c>
      <c r="L1726" s="27">
        <f t="shared" si="370"/>
        <v>1.55891485311991</v>
      </c>
      <c r="M1726" s="75">
        <v>0.958333333333333</v>
      </c>
      <c r="N1726" s="26">
        <v>81739</v>
      </c>
      <c r="O1726" s="26">
        <v>47470.14</v>
      </c>
      <c r="P1726" s="26">
        <v>12978.3</v>
      </c>
      <c r="Q1726" s="26">
        <v>17591.6</v>
      </c>
      <c r="R1726" s="26">
        <v>5184.67</v>
      </c>
      <c r="S1726" s="26">
        <v>-1485.71</v>
      </c>
      <c r="T1726" s="26">
        <f t="shared" si="371"/>
        <v>44030.14</v>
      </c>
      <c r="U1726" s="27">
        <f t="shared" si="372"/>
        <v>1.20938321804571</v>
      </c>
      <c r="V1726" s="26">
        <f>INDEX(检修、备用和必开!B:B,MATCH(统调负荷!$C1726,检修、备用和必开!$A:$A,0))</f>
        <v>26192.8</v>
      </c>
      <c r="W1726" s="26">
        <f>INDEX(检修、备用和必开!C:C,MATCH(统调负荷!$C1726,检修、备用和必开!$A:$A,0))</f>
        <v>0</v>
      </c>
      <c r="X1726" s="26">
        <f>INDEX(检修、备用和必开!D:D,MATCH(统调负荷!$C1726,检修、备用和必开!$A:$A,0))</f>
        <v>12180</v>
      </c>
      <c r="Y1726" s="26">
        <f>INDEX(检修、备用和必开!E:E,MATCH(统调负荷!$C1726,检修、备用和必开!$A:$A,0))</f>
        <v>3440</v>
      </c>
      <c r="Z1726" s="26">
        <f>INDEX(检修、备用和必开!F:F,MATCH(统调负荷!$C1726,检修、备用和必开!$A:$A,0))</f>
        <v>320</v>
      </c>
      <c r="AA1726" s="26">
        <f t="shared" si="373"/>
        <v>67979.6</v>
      </c>
      <c r="AB1726" s="26">
        <v>360.8</v>
      </c>
      <c r="AC1726" s="26">
        <v>351.2</v>
      </c>
      <c r="AD1726" s="76">
        <f t="shared" si="374"/>
        <v>45675.9583333333</v>
      </c>
      <c r="AE1726" s="27">
        <f t="shared" si="375"/>
        <v>1354</v>
      </c>
      <c r="AF1726" s="27">
        <f t="shared" si="376"/>
        <v>423.139999999999</v>
      </c>
      <c r="AG1726" s="27">
        <f t="shared" si="377"/>
        <v>-7.70000000000073</v>
      </c>
      <c r="AH1726" s="27">
        <f t="shared" si="378"/>
        <v>528.599999999999</v>
      </c>
      <c r="AI1726" s="27">
        <f t="shared" si="379"/>
        <v>488.67</v>
      </c>
      <c r="AJ1726" s="27">
        <f t="shared" si="380"/>
        <v>-78.71</v>
      </c>
      <c r="AK1726" s="26">
        <f>INDEX(检修、备用和必开!I:I,MATCH(统调负荷!$C1726,检修、备用和必开!$A:$A,0))</f>
        <v>6764.4868525896</v>
      </c>
    </row>
    <row r="1727" ht="13.8" spans="1:37">
      <c r="A1727" s="26">
        <f t="shared" si="368"/>
        <v>6</v>
      </c>
      <c r="B1727" s="26">
        <f t="shared" si="369"/>
        <v>23</v>
      </c>
      <c r="C1727" t="s">
        <v>39</v>
      </c>
      <c r="D1727" s="75">
        <v>0.96875</v>
      </c>
      <c r="E1727" s="26">
        <v>77735</v>
      </c>
      <c r="F1727" s="26">
        <v>46275</v>
      </c>
      <c r="G1727" s="26">
        <v>12627</v>
      </c>
      <c r="H1727" s="26">
        <v>15647</v>
      </c>
      <c r="I1727" s="26">
        <v>4593</v>
      </c>
      <c r="J1727" s="26">
        <v>-1407</v>
      </c>
      <c r="K1727" s="26">
        <f t="shared" si="381"/>
        <v>42835</v>
      </c>
      <c r="L1727" s="27">
        <f t="shared" si="370"/>
        <v>1.58701062215478</v>
      </c>
      <c r="M1727" s="75">
        <v>0.96875</v>
      </c>
      <c r="N1727" s="26">
        <v>79456.5</v>
      </c>
      <c r="O1727" s="26">
        <v>46702.29</v>
      </c>
      <c r="P1727" s="26">
        <v>12517.9</v>
      </c>
      <c r="Q1727" s="26">
        <v>16425.9</v>
      </c>
      <c r="R1727" s="26">
        <v>5187.59</v>
      </c>
      <c r="S1727" s="26">
        <v>-1377.18</v>
      </c>
      <c r="T1727" s="26">
        <f t="shared" si="371"/>
        <v>43262.29</v>
      </c>
      <c r="U1727" s="27">
        <f t="shared" si="372"/>
        <v>1.2261326146521</v>
      </c>
      <c r="V1727" s="26">
        <f>INDEX(检修、备用和必开!B:B,MATCH(统调负荷!$C1727,检修、备用和必开!$A:$A,0))</f>
        <v>26192.8</v>
      </c>
      <c r="W1727" s="26">
        <f>INDEX(检修、备用和必开!C:C,MATCH(统调负荷!$C1727,检修、备用和必开!$A:$A,0))</f>
        <v>0</v>
      </c>
      <c r="X1727" s="26">
        <f>INDEX(检修、备用和必开!D:D,MATCH(统调负荷!$C1727,检修、备用和必开!$A:$A,0))</f>
        <v>12180</v>
      </c>
      <c r="Y1727" s="26">
        <f>INDEX(检修、备用和必开!E:E,MATCH(统调负荷!$C1727,检修、备用和必开!$A:$A,0))</f>
        <v>3440</v>
      </c>
      <c r="Z1727" s="26">
        <f>INDEX(检修、备用和必开!F:F,MATCH(统调负荷!$C1727,检修、备用和必开!$A:$A,0))</f>
        <v>320</v>
      </c>
      <c r="AA1727" s="26">
        <f t="shared" si="373"/>
        <v>67979.6</v>
      </c>
      <c r="AB1727" s="26">
        <v>350.6</v>
      </c>
      <c r="AC1727" s="26">
        <v>367.44</v>
      </c>
      <c r="AD1727" s="76">
        <f t="shared" si="374"/>
        <v>45675.96875</v>
      </c>
      <c r="AE1727" s="27">
        <f t="shared" si="375"/>
        <v>1721.5</v>
      </c>
      <c r="AF1727" s="27">
        <f t="shared" si="376"/>
        <v>427.290000000001</v>
      </c>
      <c r="AG1727" s="27">
        <f t="shared" si="377"/>
        <v>-109.1</v>
      </c>
      <c r="AH1727" s="27">
        <f t="shared" si="378"/>
        <v>778.900000000001</v>
      </c>
      <c r="AI1727" s="27">
        <f t="shared" si="379"/>
        <v>594.59</v>
      </c>
      <c r="AJ1727" s="27">
        <f t="shared" si="380"/>
        <v>29.8199999999999</v>
      </c>
      <c r="AK1727" s="26">
        <f>INDEX(检修、备用和必开!I:I,MATCH(统调负荷!$C1727,检修、备用和必开!$A:$A,0))</f>
        <v>6764.4868525896</v>
      </c>
    </row>
    <row r="1728" ht="13.8" spans="1:37">
      <c r="A1728" s="26">
        <f t="shared" si="368"/>
        <v>6</v>
      </c>
      <c r="B1728" s="26">
        <f t="shared" si="369"/>
        <v>23</v>
      </c>
      <c r="C1728" t="s">
        <v>39</v>
      </c>
      <c r="D1728" s="75">
        <v>0.979166666666667</v>
      </c>
      <c r="E1728" s="26">
        <v>75965</v>
      </c>
      <c r="F1728" s="26">
        <v>45431</v>
      </c>
      <c r="G1728" s="26">
        <v>12688</v>
      </c>
      <c r="H1728" s="26">
        <v>14689</v>
      </c>
      <c r="I1728" s="26">
        <v>4564</v>
      </c>
      <c r="J1728" s="26">
        <v>-1407</v>
      </c>
      <c r="K1728" s="26">
        <f t="shared" si="381"/>
        <v>41991</v>
      </c>
      <c r="L1728" s="27">
        <f t="shared" si="370"/>
        <v>1.61890881379343</v>
      </c>
      <c r="M1728" s="75">
        <v>0.979166666666667</v>
      </c>
      <c r="N1728" s="26">
        <v>77282.1</v>
      </c>
      <c r="O1728" s="26">
        <v>46051.95</v>
      </c>
      <c r="P1728" s="26">
        <v>12736.4</v>
      </c>
      <c r="Q1728" s="26">
        <v>14691.3</v>
      </c>
      <c r="R1728" s="26">
        <v>5192.55</v>
      </c>
      <c r="S1728" s="26">
        <v>-1390.1</v>
      </c>
      <c r="T1728" s="26">
        <f t="shared" si="371"/>
        <v>42611.95</v>
      </c>
      <c r="U1728" s="27">
        <f t="shared" si="372"/>
        <v>1.24068590367746</v>
      </c>
      <c r="V1728" s="26">
        <f>INDEX(检修、备用和必开!B:B,MATCH(统调负荷!$C1728,检修、备用和必开!$A:$A,0))</f>
        <v>26192.8</v>
      </c>
      <c r="W1728" s="26">
        <f>INDEX(检修、备用和必开!C:C,MATCH(统调负荷!$C1728,检修、备用和必开!$A:$A,0))</f>
        <v>0</v>
      </c>
      <c r="X1728" s="26">
        <f>INDEX(检修、备用和必开!D:D,MATCH(统调负荷!$C1728,检修、备用和必开!$A:$A,0))</f>
        <v>12180</v>
      </c>
      <c r="Y1728" s="26">
        <f>INDEX(检修、备用和必开!E:E,MATCH(统调负荷!$C1728,检修、备用和必开!$A:$A,0))</f>
        <v>3440</v>
      </c>
      <c r="Z1728" s="26">
        <f>INDEX(检修、备用和必开!F:F,MATCH(统调负荷!$C1728,检修、备用和必开!$A:$A,0))</f>
        <v>320</v>
      </c>
      <c r="AA1728" s="26">
        <f t="shared" si="373"/>
        <v>67979.6</v>
      </c>
      <c r="AB1728" s="26">
        <v>345.6</v>
      </c>
      <c r="AC1728" s="26">
        <v>355.28</v>
      </c>
      <c r="AD1728" s="76">
        <f t="shared" si="374"/>
        <v>45675.9791666667</v>
      </c>
      <c r="AE1728" s="27">
        <f t="shared" si="375"/>
        <v>1317.10000000001</v>
      </c>
      <c r="AF1728" s="27">
        <f t="shared" si="376"/>
        <v>620.949999999997</v>
      </c>
      <c r="AG1728" s="27">
        <f t="shared" si="377"/>
        <v>48.3999999999996</v>
      </c>
      <c r="AH1728" s="27">
        <f t="shared" si="378"/>
        <v>2.29999999999927</v>
      </c>
      <c r="AI1728" s="27">
        <f t="shared" si="379"/>
        <v>628.55</v>
      </c>
      <c r="AJ1728" s="27">
        <f t="shared" si="380"/>
        <v>16.9000000000001</v>
      </c>
      <c r="AK1728" s="26">
        <f>INDEX(检修、备用和必开!I:I,MATCH(统调负荷!$C1728,检修、备用和必开!$A:$A,0))</f>
        <v>6764.4868525896</v>
      </c>
    </row>
    <row r="1729" ht="13.8" spans="1:37">
      <c r="A1729" s="26">
        <f t="shared" si="368"/>
        <v>6</v>
      </c>
      <c r="B1729" s="26">
        <f t="shared" si="369"/>
        <v>23</v>
      </c>
      <c r="C1729" t="s">
        <v>39</v>
      </c>
      <c r="D1729" s="75">
        <v>0.989583333333333</v>
      </c>
      <c r="E1729" s="26">
        <v>73740</v>
      </c>
      <c r="F1729" s="26">
        <v>43394</v>
      </c>
      <c r="G1729" s="26">
        <v>12768</v>
      </c>
      <c r="H1729" s="26">
        <v>14374</v>
      </c>
      <c r="I1729" s="26">
        <v>4611</v>
      </c>
      <c r="J1729" s="26">
        <v>-1407</v>
      </c>
      <c r="K1729" s="26">
        <f t="shared" si="381"/>
        <v>39954</v>
      </c>
      <c r="L1729" s="27">
        <f t="shared" si="370"/>
        <v>1.70144666366321</v>
      </c>
      <c r="M1729" s="75">
        <v>0.989583333333333</v>
      </c>
      <c r="N1729" s="26">
        <v>75220.1</v>
      </c>
      <c r="O1729" s="26">
        <v>44186.66</v>
      </c>
      <c r="P1729" s="26">
        <v>12900.3</v>
      </c>
      <c r="Q1729" s="26">
        <v>14388.5</v>
      </c>
      <c r="R1729" s="26">
        <v>5128.82</v>
      </c>
      <c r="S1729" s="26">
        <v>-1384.18</v>
      </c>
      <c r="T1729" s="26">
        <f t="shared" si="371"/>
        <v>40746.66</v>
      </c>
      <c r="U1729" s="27">
        <f t="shared" si="372"/>
        <v>1.28441129668866</v>
      </c>
      <c r="V1729" s="26">
        <f>INDEX(检修、备用和必开!B:B,MATCH(统调负荷!$C1729,检修、备用和必开!$A:$A,0))</f>
        <v>26192.8</v>
      </c>
      <c r="W1729" s="26">
        <f>INDEX(检修、备用和必开!C:C,MATCH(统调负荷!$C1729,检修、备用和必开!$A:$A,0))</f>
        <v>0</v>
      </c>
      <c r="X1729" s="26">
        <f>INDEX(检修、备用和必开!D:D,MATCH(统调负荷!$C1729,检修、备用和必开!$A:$A,0))</f>
        <v>12180</v>
      </c>
      <c r="Y1729" s="26">
        <f>INDEX(检修、备用和必开!E:E,MATCH(统调负荷!$C1729,检修、备用和必开!$A:$A,0))</f>
        <v>3440</v>
      </c>
      <c r="Z1729" s="26">
        <f>INDEX(检修、备用和必开!F:F,MATCH(统调负荷!$C1729,检修、备用和必开!$A:$A,0))</f>
        <v>320</v>
      </c>
      <c r="AA1729" s="26">
        <f t="shared" si="373"/>
        <v>67979.6</v>
      </c>
      <c r="AB1729" s="26">
        <v>331</v>
      </c>
      <c r="AC1729" s="26">
        <v>332</v>
      </c>
      <c r="AD1729" s="76">
        <f t="shared" si="374"/>
        <v>45675.9895833333</v>
      </c>
      <c r="AE1729" s="27">
        <f t="shared" si="375"/>
        <v>1480.10000000001</v>
      </c>
      <c r="AF1729" s="27">
        <f t="shared" si="376"/>
        <v>792.660000000003</v>
      </c>
      <c r="AG1729" s="27">
        <f t="shared" si="377"/>
        <v>132.299999999999</v>
      </c>
      <c r="AH1729" s="27">
        <f t="shared" si="378"/>
        <v>14.5</v>
      </c>
      <c r="AI1729" s="27">
        <f t="shared" si="379"/>
        <v>517.82</v>
      </c>
      <c r="AJ1729" s="27">
        <f t="shared" si="380"/>
        <v>22.8199999999999</v>
      </c>
      <c r="AK1729" s="26">
        <f>INDEX(检修、备用和必开!I:I,MATCH(统调负荷!$C1729,检修、备用和必开!$A:$A,0))</f>
        <v>6764.4868525896</v>
      </c>
    </row>
    <row r="1730" ht="13.8" spans="1:37">
      <c r="A1730" s="26">
        <f t="shared" si="368"/>
        <v>7</v>
      </c>
      <c r="B1730" s="26">
        <f t="shared" si="369"/>
        <v>0</v>
      </c>
      <c r="C1730" t="s">
        <v>40</v>
      </c>
      <c r="D1730" s="75">
        <v>0</v>
      </c>
      <c r="E1730" s="26">
        <v>73865</v>
      </c>
      <c r="F1730" s="26">
        <v>44418.29</v>
      </c>
      <c r="G1730" s="26">
        <v>12487</v>
      </c>
      <c r="H1730" s="26">
        <v>13754.4</v>
      </c>
      <c r="I1730" s="26">
        <v>4390</v>
      </c>
      <c r="J1730" s="26">
        <v>-1184.69</v>
      </c>
      <c r="K1730" s="26">
        <f t="shared" si="381"/>
        <v>40198.29</v>
      </c>
      <c r="L1730" s="27">
        <f t="shared" si="370"/>
        <v>1.65304544049013</v>
      </c>
      <c r="M1730" s="75">
        <v>0</v>
      </c>
      <c r="N1730" s="26">
        <v>74099.4</v>
      </c>
      <c r="O1730" s="26">
        <v>43354.3</v>
      </c>
      <c r="P1730" s="26">
        <v>12513.3</v>
      </c>
      <c r="Q1730" s="26">
        <v>14231.5</v>
      </c>
      <c r="R1730" s="26">
        <v>5206.73</v>
      </c>
      <c r="S1730" s="26">
        <v>-1206.43</v>
      </c>
      <c r="T1730" s="26">
        <f t="shared" si="371"/>
        <v>39134.3</v>
      </c>
      <c r="U1730" s="27">
        <f t="shared" si="372"/>
        <v>1.37707105895226</v>
      </c>
      <c r="V1730" s="26">
        <f>INDEX(检修、备用和必开!B:B,MATCH(统调负荷!$C1730,检修、备用和必开!$A:$A,0))</f>
        <v>27722.8</v>
      </c>
      <c r="W1730" s="26">
        <f>INDEX(检修、备用和必开!C:C,MATCH(统调负荷!$C1730,检修、备用和必开!$A:$A,0))</f>
        <v>0</v>
      </c>
      <c r="X1730" s="26">
        <f>INDEX(检修、备用和必开!D:D,MATCH(统调负荷!$C1730,检修、备用和必开!$A:$A,0))</f>
        <v>9120</v>
      </c>
      <c r="Y1730" s="26">
        <f>INDEX(检修、备用和必开!E:E,MATCH(统调负荷!$C1730,检修、备用和必开!$A:$A,0))</f>
        <v>4220</v>
      </c>
      <c r="Z1730" s="26">
        <f>INDEX(检修、备用和必开!F:F,MATCH(统调负荷!$C1730,检修、备用和必开!$A:$A,0))</f>
        <v>320</v>
      </c>
      <c r="AA1730" s="26">
        <f t="shared" si="373"/>
        <v>66449.6</v>
      </c>
      <c r="AB1730" s="26">
        <v>340.72</v>
      </c>
      <c r="AC1730" s="26">
        <v>340</v>
      </c>
      <c r="AD1730" s="76">
        <f t="shared" si="374"/>
        <v>45676</v>
      </c>
      <c r="AE1730" s="27">
        <f t="shared" si="375"/>
        <v>234.399999999994</v>
      </c>
      <c r="AF1730" s="27">
        <f t="shared" si="376"/>
        <v>-1063.99</v>
      </c>
      <c r="AG1730" s="27">
        <f t="shared" si="377"/>
        <v>26.2999999999993</v>
      </c>
      <c r="AH1730" s="27">
        <f t="shared" si="378"/>
        <v>477.1</v>
      </c>
      <c r="AI1730" s="27">
        <f t="shared" si="379"/>
        <v>816.73</v>
      </c>
      <c r="AJ1730" s="27">
        <f t="shared" si="380"/>
        <v>-21.74</v>
      </c>
      <c r="AK1730" s="26">
        <f>INDEX(检修、备用和必开!I:I,MATCH(统调负荷!$C1730,检修、备用和必开!$A:$A,0))</f>
        <v>5930.19317406139</v>
      </c>
    </row>
    <row r="1731" ht="13.8" spans="1:37">
      <c r="A1731" s="26">
        <f t="shared" ref="A1731:A1794" si="382">WEEKDAY(C1731,2)</f>
        <v>7</v>
      </c>
      <c r="B1731" s="26">
        <f t="shared" ref="B1731:B1794" si="383">HOUR(D1731)</f>
        <v>0</v>
      </c>
      <c r="C1731" t="s">
        <v>40</v>
      </c>
      <c r="D1731" s="75">
        <v>0.0104166666666667</v>
      </c>
      <c r="E1731" s="26">
        <v>77935</v>
      </c>
      <c r="F1731" s="26">
        <v>47507.29</v>
      </c>
      <c r="G1731" s="26">
        <v>12742</v>
      </c>
      <c r="H1731" s="26">
        <v>14488.6</v>
      </c>
      <c r="I1731" s="26">
        <v>4382</v>
      </c>
      <c r="J1731" s="26">
        <v>-1184.89</v>
      </c>
      <c r="K1731" s="26">
        <f t="shared" si="381"/>
        <v>43287.29</v>
      </c>
      <c r="L1731" s="27">
        <f t="shared" ref="L1731:L1794" si="384">AA1731/(K1731+W1731)</f>
        <v>1.53508339283887</v>
      </c>
      <c r="M1731" s="75">
        <v>0.0104166666666667</v>
      </c>
      <c r="N1731" s="26">
        <v>78859.7</v>
      </c>
      <c r="O1731" s="26">
        <v>47495.57</v>
      </c>
      <c r="P1731" s="26">
        <v>12887.5</v>
      </c>
      <c r="Q1731" s="26">
        <v>14407.2</v>
      </c>
      <c r="R1731" s="26">
        <v>5229.51</v>
      </c>
      <c r="S1731" s="26">
        <v>-1160.08</v>
      </c>
      <c r="T1731" s="26">
        <f t="shared" ref="T1731:T1794" si="385">O1731-Y1731</f>
        <v>43275.57</v>
      </c>
      <c r="U1731" s="27">
        <f t="shared" ref="U1731:U1794" si="386">AA1731/(T1731+X1731)</f>
        <v>1.26822935603144</v>
      </c>
      <c r="V1731" s="26">
        <f>INDEX(检修、备用和必开!B:B,MATCH(统调负荷!$C1731,检修、备用和必开!$A:$A,0))</f>
        <v>27722.8</v>
      </c>
      <c r="W1731" s="26">
        <f>INDEX(检修、备用和必开!C:C,MATCH(统调负荷!$C1731,检修、备用和必开!$A:$A,0))</f>
        <v>0</v>
      </c>
      <c r="X1731" s="26">
        <f>INDEX(检修、备用和必开!D:D,MATCH(统调负荷!$C1731,检修、备用和必开!$A:$A,0))</f>
        <v>9120</v>
      </c>
      <c r="Y1731" s="26">
        <f>INDEX(检修、备用和必开!E:E,MATCH(统调负荷!$C1731,检修、备用和必开!$A:$A,0))</f>
        <v>4220</v>
      </c>
      <c r="Z1731" s="26">
        <f>INDEX(检修、备用和必开!F:F,MATCH(统调负荷!$C1731,检修、备用和必开!$A:$A,0))</f>
        <v>320</v>
      </c>
      <c r="AA1731" s="26">
        <f t="shared" ref="AA1731:AA1794" si="387">94492.4-V1731-Z1731</f>
        <v>66449.6</v>
      </c>
      <c r="AB1731" s="26">
        <v>408.49</v>
      </c>
      <c r="AC1731" s="26">
        <v>713.68</v>
      </c>
      <c r="AD1731" s="76">
        <f t="shared" ref="AD1731:AD1794" si="388">C1731+D1731</f>
        <v>45676.0104166667</v>
      </c>
      <c r="AE1731" s="27">
        <f t="shared" ref="AE1731:AE1794" si="389">N1731-E1731</f>
        <v>924.699999999997</v>
      </c>
      <c r="AF1731" s="27">
        <f t="shared" ref="AF1731:AF1794" si="390">O1731-F1731</f>
        <v>-11.7200000000012</v>
      </c>
      <c r="AG1731" s="27">
        <f t="shared" ref="AG1731:AG1794" si="391">P1731-G1731</f>
        <v>145.5</v>
      </c>
      <c r="AH1731" s="27">
        <f t="shared" ref="AH1731:AH1794" si="392">Q1731-H1731</f>
        <v>-81.3999999999996</v>
      </c>
      <c r="AI1731" s="27">
        <f t="shared" ref="AI1731:AI1794" si="393">R1731-I1731</f>
        <v>847.51</v>
      </c>
      <c r="AJ1731" s="27">
        <f t="shared" ref="AJ1731:AJ1794" si="394">S1731-J1731</f>
        <v>24.8100000000002</v>
      </c>
      <c r="AK1731" s="26">
        <f>INDEX(检修、备用和必开!I:I,MATCH(统调负荷!$C1731,检修、备用和必开!$A:$A,0))</f>
        <v>5930.19317406139</v>
      </c>
    </row>
    <row r="1732" ht="13.8" spans="1:37">
      <c r="A1732" s="26">
        <f t="shared" si="382"/>
        <v>7</v>
      </c>
      <c r="B1732" s="26">
        <f t="shared" si="383"/>
        <v>0</v>
      </c>
      <c r="C1732" t="s">
        <v>40</v>
      </c>
      <c r="D1732" s="75">
        <v>0.0208333333333333</v>
      </c>
      <c r="E1732" s="26">
        <v>77155</v>
      </c>
      <c r="F1732" s="26">
        <v>47062.2</v>
      </c>
      <c r="G1732" s="26">
        <v>12453</v>
      </c>
      <c r="H1732" s="26">
        <v>14455.7</v>
      </c>
      <c r="I1732" s="26">
        <v>4369</v>
      </c>
      <c r="J1732" s="26">
        <v>-1184.9</v>
      </c>
      <c r="K1732" s="26">
        <f t="shared" si="381"/>
        <v>42842.2</v>
      </c>
      <c r="L1732" s="27">
        <f t="shared" si="384"/>
        <v>1.55103145963559</v>
      </c>
      <c r="M1732" s="75">
        <v>0.0208333333333333</v>
      </c>
      <c r="N1732" s="26">
        <v>78280.8</v>
      </c>
      <c r="O1732" s="26">
        <v>46825.16</v>
      </c>
      <c r="P1732" s="26">
        <v>12984.6</v>
      </c>
      <c r="Q1732" s="26">
        <v>14370</v>
      </c>
      <c r="R1732" s="26">
        <v>5249.44</v>
      </c>
      <c r="S1732" s="26">
        <v>-1148.4</v>
      </c>
      <c r="T1732" s="26">
        <f t="shared" si="385"/>
        <v>42605.16</v>
      </c>
      <c r="U1732" s="27">
        <f t="shared" si="386"/>
        <v>1.28466688164908</v>
      </c>
      <c r="V1732" s="26">
        <f>INDEX(检修、备用和必开!B:B,MATCH(统调负荷!$C1732,检修、备用和必开!$A:$A,0))</f>
        <v>27722.8</v>
      </c>
      <c r="W1732" s="26">
        <f>INDEX(检修、备用和必开!C:C,MATCH(统调负荷!$C1732,检修、备用和必开!$A:$A,0))</f>
        <v>0</v>
      </c>
      <c r="X1732" s="26">
        <f>INDEX(检修、备用和必开!D:D,MATCH(统调负荷!$C1732,检修、备用和必开!$A:$A,0))</f>
        <v>9120</v>
      </c>
      <c r="Y1732" s="26">
        <f>INDEX(检修、备用和必开!E:E,MATCH(统调负荷!$C1732,检修、备用和必开!$A:$A,0))</f>
        <v>4220</v>
      </c>
      <c r="Z1732" s="26">
        <f>INDEX(检修、备用和必开!F:F,MATCH(统调负荷!$C1732,检修、备用和必开!$A:$A,0))</f>
        <v>320</v>
      </c>
      <c r="AA1732" s="26">
        <f t="shared" si="387"/>
        <v>66449.6</v>
      </c>
      <c r="AB1732" s="26">
        <v>439.78</v>
      </c>
      <c r="AC1732" s="26">
        <v>529.57</v>
      </c>
      <c r="AD1732" s="76">
        <f t="shared" si="388"/>
        <v>45676.0208333333</v>
      </c>
      <c r="AE1732" s="27">
        <f t="shared" si="389"/>
        <v>1125.8</v>
      </c>
      <c r="AF1732" s="27">
        <f t="shared" si="390"/>
        <v>-237.039999999994</v>
      </c>
      <c r="AG1732" s="27">
        <f t="shared" si="391"/>
        <v>531.6</v>
      </c>
      <c r="AH1732" s="27">
        <f t="shared" si="392"/>
        <v>-85.7000000000007</v>
      </c>
      <c r="AI1732" s="27">
        <f t="shared" si="393"/>
        <v>880.44</v>
      </c>
      <c r="AJ1732" s="27">
        <f t="shared" si="394"/>
        <v>36.5</v>
      </c>
      <c r="AK1732" s="26">
        <f>INDEX(检修、备用和必开!I:I,MATCH(统调负荷!$C1732,检修、备用和必开!$A:$A,0))</f>
        <v>5930.19317406139</v>
      </c>
    </row>
    <row r="1733" ht="13.8" spans="1:37">
      <c r="A1733" s="26">
        <f t="shared" si="382"/>
        <v>7</v>
      </c>
      <c r="B1733" s="26">
        <f t="shared" si="383"/>
        <v>0</v>
      </c>
      <c r="C1733" t="s">
        <v>40</v>
      </c>
      <c r="D1733" s="75">
        <v>0.03125</v>
      </c>
      <c r="E1733" s="26">
        <v>75605</v>
      </c>
      <c r="F1733" s="26">
        <v>45791.7</v>
      </c>
      <c r="G1733" s="26">
        <v>12176</v>
      </c>
      <c r="H1733" s="26">
        <v>14456</v>
      </c>
      <c r="I1733" s="26">
        <v>4366</v>
      </c>
      <c r="J1733" s="26">
        <v>-1184.7</v>
      </c>
      <c r="K1733" s="26">
        <f t="shared" si="381"/>
        <v>41571.7</v>
      </c>
      <c r="L1733" s="27">
        <f t="shared" si="384"/>
        <v>1.59843354974658</v>
      </c>
      <c r="M1733" s="75">
        <v>0.03125</v>
      </c>
      <c r="N1733" s="26">
        <v>76534.9</v>
      </c>
      <c r="O1733" s="26">
        <v>45442.17</v>
      </c>
      <c r="P1733" s="26">
        <v>12644.3</v>
      </c>
      <c r="Q1733" s="26">
        <v>14327.5</v>
      </c>
      <c r="R1733" s="26">
        <v>5268.15</v>
      </c>
      <c r="S1733" s="26">
        <v>-1147.22</v>
      </c>
      <c r="T1733" s="26">
        <f t="shared" si="385"/>
        <v>41222.17</v>
      </c>
      <c r="U1733" s="27">
        <f t="shared" si="386"/>
        <v>1.31995899262984</v>
      </c>
      <c r="V1733" s="26">
        <f>INDEX(检修、备用和必开!B:B,MATCH(统调负荷!$C1733,检修、备用和必开!$A:$A,0))</f>
        <v>27722.8</v>
      </c>
      <c r="W1733" s="26">
        <f>INDEX(检修、备用和必开!C:C,MATCH(统调负荷!$C1733,检修、备用和必开!$A:$A,0))</f>
        <v>0</v>
      </c>
      <c r="X1733" s="26">
        <f>INDEX(检修、备用和必开!D:D,MATCH(统调负荷!$C1733,检修、备用和必开!$A:$A,0))</f>
        <v>9120</v>
      </c>
      <c r="Y1733" s="26">
        <f>INDEX(检修、备用和必开!E:E,MATCH(统调负荷!$C1733,检修、备用和必开!$A:$A,0))</f>
        <v>4220</v>
      </c>
      <c r="Z1733" s="26">
        <f>INDEX(检修、备用和必开!F:F,MATCH(统调负荷!$C1733,检修、备用和必开!$A:$A,0))</f>
        <v>320</v>
      </c>
      <c r="AA1733" s="26">
        <f t="shared" si="387"/>
        <v>66449.6</v>
      </c>
      <c r="AB1733" s="26">
        <v>409.9</v>
      </c>
      <c r="AC1733" s="26">
        <v>429.91</v>
      </c>
      <c r="AD1733" s="76">
        <f t="shared" si="388"/>
        <v>45676.03125</v>
      </c>
      <c r="AE1733" s="27">
        <f t="shared" si="389"/>
        <v>929.899999999994</v>
      </c>
      <c r="AF1733" s="27">
        <f t="shared" si="390"/>
        <v>-349.529999999999</v>
      </c>
      <c r="AG1733" s="27">
        <f t="shared" si="391"/>
        <v>468.299999999999</v>
      </c>
      <c r="AH1733" s="27">
        <f t="shared" si="392"/>
        <v>-128.5</v>
      </c>
      <c r="AI1733" s="27">
        <f t="shared" si="393"/>
        <v>902.15</v>
      </c>
      <c r="AJ1733" s="27">
        <f t="shared" si="394"/>
        <v>37.48</v>
      </c>
      <c r="AK1733" s="26">
        <f>INDEX(检修、备用和必开!I:I,MATCH(统调负荷!$C1733,检修、备用和必开!$A:$A,0))</f>
        <v>5930.19317406139</v>
      </c>
    </row>
    <row r="1734" ht="13.8" spans="1:37">
      <c r="A1734" s="26">
        <f t="shared" si="382"/>
        <v>7</v>
      </c>
      <c r="B1734" s="26">
        <f t="shared" si="383"/>
        <v>1</v>
      </c>
      <c r="C1734" t="s">
        <v>40</v>
      </c>
      <c r="D1734" s="75">
        <v>0.0416666666666667</v>
      </c>
      <c r="E1734" s="26">
        <v>73955</v>
      </c>
      <c r="F1734" s="26">
        <v>43836.6</v>
      </c>
      <c r="G1734" s="26">
        <v>12434</v>
      </c>
      <c r="H1734" s="26">
        <v>14508.3</v>
      </c>
      <c r="I1734" s="26">
        <v>4361</v>
      </c>
      <c r="J1734" s="26">
        <v>-1184.9</v>
      </c>
      <c r="K1734" s="26">
        <f t="shared" si="381"/>
        <v>39616.6</v>
      </c>
      <c r="L1734" s="27">
        <f t="shared" si="384"/>
        <v>1.67731708425256</v>
      </c>
      <c r="M1734" s="75">
        <v>0.0416666666666667</v>
      </c>
      <c r="N1734" s="26">
        <v>74630</v>
      </c>
      <c r="O1734" s="26">
        <v>43301.29</v>
      </c>
      <c r="P1734" s="26">
        <v>12895.6</v>
      </c>
      <c r="Q1734" s="26">
        <v>14340.7</v>
      </c>
      <c r="R1734" s="26">
        <v>5328.85</v>
      </c>
      <c r="S1734" s="26">
        <v>-1236.44</v>
      </c>
      <c r="T1734" s="26">
        <f t="shared" si="385"/>
        <v>39081.29</v>
      </c>
      <c r="U1734" s="27">
        <f t="shared" si="386"/>
        <v>1.3785855108857</v>
      </c>
      <c r="V1734" s="26">
        <f>INDEX(检修、备用和必开!B:B,MATCH(统调负荷!$C1734,检修、备用和必开!$A:$A,0))</f>
        <v>27722.8</v>
      </c>
      <c r="W1734" s="26">
        <f>INDEX(检修、备用和必开!C:C,MATCH(统调负荷!$C1734,检修、备用和必开!$A:$A,0))</f>
        <v>0</v>
      </c>
      <c r="X1734" s="26">
        <f>INDEX(检修、备用和必开!D:D,MATCH(统调负荷!$C1734,检修、备用和必开!$A:$A,0))</f>
        <v>9120</v>
      </c>
      <c r="Y1734" s="26">
        <f>INDEX(检修、备用和必开!E:E,MATCH(统调负荷!$C1734,检修、备用和必开!$A:$A,0))</f>
        <v>4220</v>
      </c>
      <c r="Z1734" s="26">
        <f>INDEX(检修、备用和必开!F:F,MATCH(统调负荷!$C1734,检修、备用和必开!$A:$A,0))</f>
        <v>320</v>
      </c>
      <c r="AA1734" s="26">
        <f t="shared" si="387"/>
        <v>66449.6</v>
      </c>
      <c r="AB1734" s="26">
        <v>370.49</v>
      </c>
      <c r="AC1734" s="26">
        <v>359.98</v>
      </c>
      <c r="AD1734" s="76">
        <f t="shared" si="388"/>
        <v>45676.0416666667</v>
      </c>
      <c r="AE1734" s="27">
        <f t="shared" si="389"/>
        <v>675</v>
      </c>
      <c r="AF1734" s="27">
        <f t="shared" si="390"/>
        <v>-535.309999999998</v>
      </c>
      <c r="AG1734" s="27">
        <f t="shared" si="391"/>
        <v>461.6</v>
      </c>
      <c r="AH1734" s="27">
        <f t="shared" si="392"/>
        <v>-167.599999999999</v>
      </c>
      <c r="AI1734" s="27">
        <f t="shared" si="393"/>
        <v>967.85</v>
      </c>
      <c r="AJ1734" s="27">
        <f t="shared" si="394"/>
        <v>-51.54</v>
      </c>
      <c r="AK1734" s="26">
        <f>INDEX(检修、备用和必开!I:I,MATCH(统调负荷!$C1734,检修、备用和必开!$A:$A,0))</f>
        <v>5930.19317406139</v>
      </c>
    </row>
    <row r="1735" ht="13.8" spans="1:37">
      <c r="A1735" s="26">
        <f t="shared" si="382"/>
        <v>7</v>
      </c>
      <c r="B1735" s="26">
        <f t="shared" si="383"/>
        <v>1</v>
      </c>
      <c r="C1735" t="s">
        <v>40</v>
      </c>
      <c r="D1735" s="75">
        <v>0.0520833333333333</v>
      </c>
      <c r="E1735" s="26">
        <v>72395</v>
      </c>
      <c r="F1735" s="26">
        <v>42454.9</v>
      </c>
      <c r="G1735" s="26">
        <v>11942</v>
      </c>
      <c r="H1735" s="26">
        <v>14827</v>
      </c>
      <c r="I1735" s="26">
        <v>4356</v>
      </c>
      <c r="J1735" s="26">
        <v>-1184.9</v>
      </c>
      <c r="K1735" s="26">
        <f t="shared" si="381"/>
        <v>38234.9</v>
      </c>
      <c r="L1735" s="27">
        <f t="shared" si="384"/>
        <v>1.73793052943776</v>
      </c>
      <c r="M1735" s="75">
        <v>0.0520833333333333</v>
      </c>
      <c r="N1735" s="26">
        <v>73114.2</v>
      </c>
      <c r="O1735" s="26">
        <v>42248.18</v>
      </c>
      <c r="P1735" s="26">
        <v>11958.2</v>
      </c>
      <c r="Q1735" s="26">
        <v>14701.9</v>
      </c>
      <c r="R1735" s="26">
        <v>5364.62</v>
      </c>
      <c r="S1735" s="26">
        <v>-1158.7</v>
      </c>
      <c r="T1735" s="26">
        <f t="shared" si="385"/>
        <v>38028.18</v>
      </c>
      <c r="U1735" s="27">
        <f t="shared" si="386"/>
        <v>1.40937783812652</v>
      </c>
      <c r="V1735" s="26">
        <f>INDEX(检修、备用和必开!B:B,MATCH(统调负荷!$C1735,检修、备用和必开!$A:$A,0))</f>
        <v>27722.8</v>
      </c>
      <c r="W1735" s="26">
        <f>INDEX(检修、备用和必开!C:C,MATCH(统调负荷!$C1735,检修、备用和必开!$A:$A,0))</f>
        <v>0</v>
      </c>
      <c r="X1735" s="26">
        <f>INDEX(检修、备用和必开!D:D,MATCH(统调负荷!$C1735,检修、备用和必开!$A:$A,0))</f>
        <v>9120</v>
      </c>
      <c r="Y1735" s="26">
        <f>INDEX(检修、备用和必开!E:E,MATCH(统调负荷!$C1735,检修、备用和必开!$A:$A,0))</f>
        <v>4220</v>
      </c>
      <c r="Z1735" s="26">
        <f>INDEX(检修、备用和必开!F:F,MATCH(统调负荷!$C1735,检修、备用和必开!$A:$A,0))</f>
        <v>320</v>
      </c>
      <c r="AA1735" s="26">
        <f t="shared" si="387"/>
        <v>66449.6</v>
      </c>
      <c r="AB1735" s="26">
        <v>350.18</v>
      </c>
      <c r="AC1735" s="26">
        <v>351.97</v>
      </c>
      <c r="AD1735" s="76">
        <f t="shared" si="388"/>
        <v>45676.0520833333</v>
      </c>
      <c r="AE1735" s="27">
        <f t="shared" si="389"/>
        <v>719.199999999997</v>
      </c>
      <c r="AF1735" s="27">
        <f t="shared" si="390"/>
        <v>-206.720000000001</v>
      </c>
      <c r="AG1735" s="27">
        <f t="shared" si="391"/>
        <v>16.2000000000007</v>
      </c>
      <c r="AH1735" s="27">
        <f t="shared" si="392"/>
        <v>-125.1</v>
      </c>
      <c r="AI1735" s="27">
        <f t="shared" si="393"/>
        <v>1008.62</v>
      </c>
      <c r="AJ1735" s="27">
        <f t="shared" si="394"/>
        <v>26.2</v>
      </c>
      <c r="AK1735" s="26">
        <f>INDEX(检修、备用和必开!I:I,MATCH(统调负荷!$C1735,检修、备用和必开!$A:$A,0))</f>
        <v>5930.19317406139</v>
      </c>
    </row>
    <row r="1736" ht="13.8" spans="1:37">
      <c r="A1736" s="26">
        <f t="shared" si="382"/>
        <v>7</v>
      </c>
      <c r="B1736" s="26">
        <f t="shared" si="383"/>
        <v>1</v>
      </c>
      <c r="C1736" t="s">
        <v>40</v>
      </c>
      <c r="D1736" s="75">
        <v>0.0625</v>
      </c>
      <c r="E1736" s="26">
        <v>70935</v>
      </c>
      <c r="F1736" s="26">
        <v>41299.1</v>
      </c>
      <c r="G1736" s="26">
        <v>11942</v>
      </c>
      <c r="H1736" s="26">
        <v>14525.6</v>
      </c>
      <c r="I1736" s="26">
        <v>4353</v>
      </c>
      <c r="J1736" s="26">
        <v>-1184.7</v>
      </c>
      <c r="K1736" s="26">
        <f t="shared" si="381"/>
        <v>37079.1</v>
      </c>
      <c r="L1736" s="27">
        <f t="shared" si="384"/>
        <v>1.79210390759215</v>
      </c>
      <c r="M1736" s="75">
        <v>0.0625</v>
      </c>
      <c r="N1736" s="26">
        <v>71830.3</v>
      </c>
      <c r="O1736" s="26">
        <v>40819.72</v>
      </c>
      <c r="P1736" s="26">
        <v>12085.2</v>
      </c>
      <c r="Q1736" s="26">
        <v>14699.4</v>
      </c>
      <c r="R1736" s="26">
        <v>5402.62</v>
      </c>
      <c r="S1736" s="26">
        <v>-1176.64</v>
      </c>
      <c r="T1736" s="26">
        <f t="shared" si="385"/>
        <v>36599.72</v>
      </c>
      <c r="U1736" s="27">
        <f t="shared" si="386"/>
        <v>1.45341222562168</v>
      </c>
      <c r="V1736" s="26">
        <f>INDEX(检修、备用和必开!B:B,MATCH(统调负荷!$C1736,检修、备用和必开!$A:$A,0))</f>
        <v>27722.8</v>
      </c>
      <c r="W1736" s="26">
        <f>INDEX(检修、备用和必开!C:C,MATCH(统调负荷!$C1736,检修、备用和必开!$A:$A,0))</f>
        <v>0</v>
      </c>
      <c r="X1736" s="26">
        <f>INDEX(检修、备用和必开!D:D,MATCH(统调负荷!$C1736,检修、备用和必开!$A:$A,0))</f>
        <v>9120</v>
      </c>
      <c r="Y1736" s="26">
        <f>INDEX(检修、备用和必开!E:E,MATCH(统调负荷!$C1736,检修、备用和必开!$A:$A,0))</f>
        <v>4220</v>
      </c>
      <c r="Z1736" s="26">
        <f>INDEX(检修、备用和必开!F:F,MATCH(统调负荷!$C1736,检修、备用和必开!$A:$A,0))</f>
        <v>320</v>
      </c>
      <c r="AA1736" s="26">
        <f t="shared" si="387"/>
        <v>66449.6</v>
      </c>
      <c r="AB1736" s="26">
        <v>340.58</v>
      </c>
      <c r="AC1736" s="26">
        <v>329.99</v>
      </c>
      <c r="AD1736" s="76">
        <f t="shared" si="388"/>
        <v>45676.0625</v>
      </c>
      <c r="AE1736" s="27">
        <f t="shared" si="389"/>
        <v>895.300000000003</v>
      </c>
      <c r="AF1736" s="27">
        <f t="shared" si="390"/>
        <v>-479.379999999997</v>
      </c>
      <c r="AG1736" s="27">
        <f t="shared" si="391"/>
        <v>143.200000000001</v>
      </c>
      <c r="AH1736" s="27">
        <f t="shared" si="392"/>
        <v>173.799999999999</v>
      </c>
      <c r="AI1736" s="27">
        <f t="shared" si="393"/>
        <v>1049.62</v>
      </c>
      <c r="AJ1736" s="27">
        <f t="shared" si="394"/>
        <v>8.05999999999995</v>
      </c>
      <c r="AK1736" s="26">
        <f>INDEX(检修、备用和必开!I:I,MATCH(统调负荷!$C1736,检修、备用和必开!$A:$A,0))</f>
        <v>5930.19317406139</v>
      </c>
    </row>
    <row r="1737" ht="13.8" spans="1:37">
      <c r="A1737" s="26">
        <f t="shared" si="382"/>
        <v>7</v>
      </c>
      <c r="B1737" s="26">
        <f t="shared" si="383"/>
        <v>1</v>
      </c>
      <c r="C1737" t="s">
        <v>40</v>
      </c>
      <c r="D1737" s="75">
        <v>0.0729166666666667</v>
      </c>
      <c r="E1737" s="26">
        <v>69665</v>
      </c>
      <c r="F1737" s="26">
        <v>40922.7</v>
      </c>
      <c r="G1737" s="26">
        <v>11654</v>
      </c>
      <c r="H1737" s="26">
        <v>13925.2</v>
      </c>
      <c r="I1737" s="26">
        <v>4348</v>
      </c>
      <c r="J1737" s="26">
        <v>-1184.9</v>
      </c>
      <c r="K1737" s="26">
        <f t="shared" si="381"/>
        <v>36702.7</v>
      </c>
      <c r="L1737" s="27">
        <f t="shared" si="384"/>
        <v>1.81048260754658</v>
      </c>
      <c r="M1737" s="75">
        <v>0.0729166666666667</v>
      </c>
      <c r="N1737" s="26">
        <v>70533.7</v>
      </c>
      <c r="O1737" s="26">
        <v>39968.22</v>
      </c>
      <c r="P1737" s="26">
        <v>11710.2</v>
      </c>
      <c r="Q1737" s="26">
        <v>14660.2</v>
      </c>
      <c r="R1737" s="26">
        <v>5373.2</v>
      </c>
      <c r="S1737" s="26">
        <v>-1178.12</v>
      </c>
      <c r="T1737" s="26">
        <f t="shared" si="385"/>
        <v>35748.22</v>
      </c>
      <c r="U1737" s="27">
        <f t="shared" si="386"/>
        <v>1.48099478873911</v>
      </c>
      <c r="V1737" s="26">
        <f>INDEX(检修、备用和必开!B:B,MATCH(统调负荷!$C1737,检修、备用和必开!$A:$A,0))</f>
        <v>27722.8</v>
      </c>
      <c r="W1737" s="26">
        <f>INDEX(检修、备用和必开!C:C,MATCH(统调负荷!$C1737,检修、备用和必开!$A:$A,0))</f>
        <v>0</v>
      </c>
      <c r="X1737" s="26">
        <f>INDEX(检修、备用和必开!D:D,MATCH(统调负荷!$C1737,检修、备用和必开!$A:$A,0))</f>
        <v>9120</v>
      </c>
      <c r="Y1737" s="26">
        <f>INDEX(检修、备用和必开!E:E,MATCH(统调负荷!$C1737,检修、备用和必开!$A:$A,0))</f>
        <v>4220</v>
      </c>
      <c r="Z1737" s="26">
        <f>INDEX(检修、备用和必开!F:F,MATCH(统调负荷!$C1737,检修、备用和必开!$A:$A,0))</f>
        <v>320</v>
      </c>
      <c r="AA1737" s="26">
        <f t="shared" si="387"/>
        <v>66449.6</v>
      </c>
      <c r="AB1737" s="26">
        <v>336.99</v>
      </c>
      <c r="AC1737" s="26">
        <v>329.99</v>
      </c>
      <c r="AD1737" s="76">
        <f t="shared" si="388"/>
        <v>45676.0729166667</v>
      </c>
      <c r="AE1737" s="27">
        <f t="shared" si="389"/>
        <v>868.699999999997</v>
      </c>
      <c r="AF1737" s="27">
        <f t="shared" si="390"/>
        <v>-954.479999999996</v>
      </c>
      <c r="AG1737" s="27">
        <f t="shared" si="391"/>
        <v>56.2000000000007</v>
      </c>
      <c r="AH1737" s="27">
        <f t="shared" si="392"/>
        <v>735</v>
      </c>
      <c r="AI1737" s="27">
        <f t="shared" si="393"/>
        <v>1025.2</v>
      </c>
      <c r="AJ1737" s="27">
        <f t="shared" si="394"/>
        <v>6.7800000000002</v>
      </c>
      <c r="AK1737" s="26">
        <f>INDEX(检修、备用和必开!I:I,MATCH(统调负荷!$C1737,检修、备用和必开!$A:$A,0))</f>
        <v>5930.19317406139</v>
      </c>
    </row>
    <row r="1738" ht="13.8" spans="1:37">
      <c r="A1738" s="26">
        <f t="shared" si="382"/>
        <v>7</v>
      </c>
      <c r="B1738" s="26">
        <f t="shared" si="383"/>
        <v>2</v>
      </c>
      <c r="C1738" t="s">
        <v>40</v>
      </c>
      <c r="D1738" s="75">
        <v>0.0833333333333333</v>
      </c>
      <c r="E1738" s="26">
        <v>68390</v>
      </c>
      <c r="F1738" s="26">
        <v>40446.69</v>
      </c>
      <c r="G1738" s="26">
        <v>10856</v>
      </c>
      <c r="H1738" s="26">
        <v>13923.4</v>
      </c>
      <c r="I1738" s="26">
        <v>4349</v>
      </c>
      <c r="J1738" s="26">
        <v>-1185.09</v>
      </c>
      <c r="K1738" s="26">
        <f t="shared" si="381"/>
        <v>36226.69</v>
      </c>
      <c r="L1738" s="27">
        <f t="shared" si="384"/>
        <v>1.83427191388449</v>
      </c>
      <c r="M1738" s="75">
        <v>0.0833333333333333</v>
      </c>
      <c r="N1738" s="26">
        <v>69159.5</v>
      </c>
      <c r="O1738" s="26">
        <v>39650.97</v>
      </c>
      <c r="P1738" s="26">
        <v>10695.3</v>
      </c>
      <c r="Q1738" s="26">
        <v>14588.3</v>
      </c>
      <c r="R1738" s="26">
        <v>5388.66</v>
      </c>
      <c r="S1738" s="26">
        <v>-1163.73</v>
      </c>
      <c r="T1738" s="26">
        <f t="shared" si="385"/>
        <v>35430.97</v>
      </c>
      <c r="U1738" s="27">
        <f t="shared" si="386"/>
        <v>1.49154103715362</v>
      </c>
      <c r="V1738" s="26">
        <f>INDEX(检修、备用和必开!B:B,MATCH(统调负荷!$C1738,检修、备用和必开!$A:$A,0))</f>
        <v>27722.8</v>
      </c>
      <c r="W1738" s="26">
        <f>INDEX(检修、备用和必开!C:C,MATCH(统调负荷!$C1738,检修、备用和必开!$A:$A,0))</f>
        <v>0</v>
      </c>
      <c r="X1738" s="26">
        <f>INDEX(检修、备用和必开!D:D,MATCH(统调负荷!$C1738,检修、备用和必开!$A:$A,0))</f>
        <v>9120</v>
      </c>
      <c r="Y1738" s="26">
        <f>INDEX(检修、备用和必开!E:E,MATCH(统调负荷!$C1738,检修、备用和必开!$A:$A,0))</f>
        <v>4220</v>
      </c>
      <c r="Z1738" s="26">
        <f>INDEX(检修、备用和必开!F:F,MATCH(统调负荷!$C1738,检修、备用和必开!$A:$A,0))</f>
        <v>320</v>
      </c>
      <c r="AA1738" s="26">
        <f t="shared" si="387"/>
        <v>66449.6</v>
      </c>
      <c r="AB1738" s="26">
        <v>332.99</v>
      </c>
      <c r="AC1738" s="26">
        <v>330.99</v>
      </c>
      <c r="AD1738" s="76">
        <f t="shared" si="388"/>
        <v>45676.0833333333</v>
      </c>
      <c r="AE1738" s="27">
        <f t="shared" si="389"/>
        <v>769.5</v>
      </c>
      <c r="AF1738" s="27">
        <f t="shared" si="390"/>
        <v>-795.720000000001</v>
      </c>
      <c r="AG1738" s="27">
        <f t="shared" si="391"/>
        <v>-160.700000000001</v>
      </c>
      <c r="AH1738" s="27">
        <f t="shared" si="392"/>
        <v>664.9</v>
      </c>
      <c r="AI1738" s="27">
        <f t="shared" si="393"/>
        <v>1039.66</v>
      </c>
      <c r="AJ1738" s="27">
        <f t="shared" si="394"/>
        <v>21.3599999999999</v>
      </c>
      <c r="AK1738" s="26">
        <f>INDEX(检修、备用和必开!I:I,MATCH(统调负荷!$C1738,检修、备用和必开!$A:$A,0))</f>
        <v>5930.19317406139</v>
      </c>
    </row>
    <row r="1739" ht="13.8" spans="1:37">
      <c r="A1739" s="26">
        <f t="shared" si="382"/>
        <v>7</v>
      </c>
      <c r="B1739" s="26">
        <f t="shared" si="383"/>
        <v>2</v>
      </c>
      <c r="C1739" t="s">
        <v>40</v>
      </c>
      <c r="D1739" s="75">
        <v>0.09375</v>
      </c>
      <c r="E1739" s="26">
        <v>67305</v>
      </c>
      <c r="F1739" s="26">
        <v>40579.19</v>
      </c>
      <c r="G1739" s="26">
        <v>10280</v>
      </c>
      <c r="H1739" s="26">
        <v>13280.7</v>
      </c>
      <c r="I1739" s="26">
        <v>4350</v>
      </c>
      <c r="J1739" s="26">
        <v>-1184.89</v>
      </c>
      <c r="K1739" s="26">
        <f t="shared" si="381"/>
        <v>36359.19</v>
      </c>
      <c r="L1739" s="27">
        <f t="shared" si="384"/>
        <v>1.82758746825768</v>
      </c>
      <c r="M1739" s="75">
        <v>0.09375</v>
      </c>
      <c r="N1739" s="26">
        <v>68368.3</v>
      </c>
      <c r="O1739" s="26">
        <v>38891.59</v>
      </c>
      <c r="P1739" s="26">
        <v>10647.3</v>
      </c>
      <c r="Q1739" s="26">
        <v>14613.8</v>
      </c>
      <c r="R1739" s="26">
        <v>5377.19</v>
      </c>
      <c r="S1739" s="26">
        <v>-1161.58</v>
      </c>
      <c r="T1739" s="26">
        <f t="shared" si="385"/>
        <v>34671.59</v>
      </c>
      <c r="U1739" s="27">
        <f t="shared" si="386"/>
        <v>1.51740551096683</v>
      </c>
      <c r="V1739" s="26">
        <f>INDEX(检修、备用和必开!B:B,MATCH(统调负荷!$C1739,检修、备用和必开!$A:$A,0))</f>
        <v>27722.8</v>
      </c>
      <c r="W1739" s="26">
        <f>INDEX(检修、备用和必开!C:C,MATCH(统调负荷!$C1739,检修、备用和必开!$A:$A,0))</f>
        <v>0</v>
      </c>
      <c r="X1739" s="26">
        <f>INDEX(检修、备用和必开!D:D,MATCH(统调负荷!$C1739,检修、备用和必开!$A:$A,0))</f>
        <v>9120</v>
      </c>
      <c r="Y1739" s="26">
        <f>INDEX(检修、备用和必开!E:E,MATCH(统调负荷!$C1739,检修、备用和必开!$A:$A,0))</f>
        <v>4220</v>
      </c>
      <c r="Z1739" s="26">
        <f>INDEX(检修、备用和必开!F:F,MATCH(统调负荷!$C1739,检修、备用和必开!$A:$A,0))</f>
        <v>320</v>
      </c>
      <c r="AA1739" s="26">
        <f t="shared" si="387"/>
        <v>66449.6</v>
      </c>
      <c r="AB1739" s="26">
        <v>334.99</v>
      </c>
      <c r="AC1739" s="26">
        <v>327.99</v>
      </c>
      <c r="AD1739" s="76">
        <f t="shared" si="388"/>
        <v>45676.09375</v>
      </c>
      <c r="AE1739" s="27">
        <f t="shared" si="389"/>
        <v>1063.3</v>
      </c>
      <c r="AF1739" s="27">
        <f t="shared" si="390"/>
        <v>-1687.60000000001</v>
      </c>
      <c r="AG1739" s="27">
        <f t="shared" si="391"/>
        <v>367.299999999999</v>
      </c>
      <c r="AH1739" s="27">
        <f t="shared" si="392"/>
        <v>1333.1</v>
      </c>
      <c r="AI1739" s="27">
        <f t="shared" si="393"/>
        <v>1027.19</v>
      </c>
      <c r="AJ1739" s="27">
        <f t="shared" si="394"/>
        <v>23.3100000000002</v>
      </c>
      <c r="AK1739" s="26">
        <f>INDEX(检修、备用和必开!I:I,MATCH(统调负荷!$C1739,检修、备用和必开!$A:$A,0))</f>
        <v>5930.19317406139</v>
      </c>
    </row>
    <row r="1740" ht="13.8" spans="1:37">
      <c r="A1740" s="26">
        <f t="shared" si="382"/>
        <v>7</v>
      </c>
      <c r="B1740" s="26">
        <f t="shared" si="383"/>
        <v>2</v>
      </c>
      <c r="C1740" t="s">
        <v>40</v>
      </c>
      <c r="D1740" s="75">
        <v>0.104166666666667</v>
      </c>
      <c r="E1740" s="26">
        <v>66320</v>
      </c>
      <c r="F1740" s="26">
        <v>40224.19</v>
      </c>
      <c r="G1740" s="26">
        <v>10280</v>
      </c>
      <c r="H1740" s="26">
        <v>12649.7</v>
      </c>
      <c r="I1740" s="26">
        <v>4351</v>
      </c>
      <c r="J1740" s="26">
        <v>-1184.89</v>
      </c>
      <c r="K1740" s="26">
        <f t="shared" si="381"/>
        <v>36004.19</v>
      </c>
      <c r="L1740" s="27">
        <f t="shared" si="384"/>
        <v>1.84560741402598</v>
      </c>
      <c r="M1740" s="75">
        <v>0.104166666666667</v>
      </c>
      <c r="N1740" s="26">
        <v>67374.3</v>
      </c>
      <c r="O1740" s="26">
        <v>38927.26</v>
      </c>
      <c r="P1740" s="26">
        <v>10099.7</v>
      </c>
      <c r="Q1740" s="26">
        <v>14248.9</v>
      </c>
      <c r="R1740" s="26">
        <v>5345.55</v>
      </c>
      <c r="S1740" s="26">
        <v>-1247.11</v>
      </c>
      <c r="T1740" s="26">
        <f t="shared" si="385"/>
        <v>34707.26</v>
      </c>
      <c r="U1740" s="27">
        <f t="shared" si="386"/>
        <v>1.51617052948325</v>
      </c>
      <c r="V1740" s="26">
        <f>INDEX(检修、备用和必开!B:B,MATCH(统调负荷!$C1740,检修、备用和必开!$A:$A,0))</f>
        <v>27722.8</v>
      </c>
      <c r="W1740" s="26">
        <f>INDEX(检修、备用和必开!C:C,MATCH(统调负荷!$C1740,检修、备用和必开!$A:$A,0))</f>
        <v>0</v>
      </c>
      <c r="X1740" s="26">
        <f>INDEX(检修、备用和必开!D:D,MATCH(统调负荷!$C1740,检修、备用和必开!$A:$A,0))</f>
        <v>9120</v>
      </c>
      <c r="Y1740" s="26">
        <f>INDEX(检修、备用和必开!E:E,MATCH(统调负荷!$C1740,检修、备用和必开!$A:$A,0))</f>
        <v>4220</v>
      </c>
      <c r="Z1740" s="26">
        <f>INDEX(检修、备用和必开!F:F,MATCH(统调负荷!$C1740,检修、备用和必开!$A:$A,0))</f>
        <v>320</v>
      </c>
      <c r="AA1740" s="26">
        <f t="shared" si="387"/>
        <v>66449.6</v>
      </c>
      <c r="AB1740" s="26">
        <v>330.99</v>
      </c>
      <c r="AC1740" s="26">
        <v>329.99</v>
      </c>
      <c r="AD1740" s="76">
        <f t="shared" si="388"/>
        <v>45676.1041666667</v>
      </c>
      <c r="AE1740" s="27">
        <f t="shared" si="389"/>
        <v>1054.3</v>
      </c>
      <c r="AF1740" s="27">
        <f t="shared" si="390"/>
        <v>-1296.93</v>
      </c>
      <c r="AG1740" s="27">
        <f t="shared" si="391"/>
        <v>-180.299999999999</v>
      </c>
      <c r="AH1740" s="27">
        <f t="shared" si="392"/>
        <v>1599.2</v>
      </c>
      <c r="AI1740" s="27">
        <f t="shared" si="393"/>
        <v>994.55</v>
      </c>
      <c r="AJ1740" s="27">
        <f t="shared" si="394"/>
        <v>-62.2199999999998</v>
      </c>
      <c r="AK1740" s="26">
        <f>INDEX(检修、备用和必开!I:I,MATCH(统调负荷!$C1740,检修、备用和必开!$A:$A,0))</f>
        <v>5930.19317406139</v>
      </c>
    </row>
    <row r="1741" ht="13.8" spans="1:37">
      <c r="A1741" s="26">
        <f t="shared" si="382"/>
        <v>7</v>
      </c>
      <c r="B1741" s="26">
        <f t="shared" si="383"/>
        <v>2</v>
      </c>
      <c r="C1741" t="s">
        <v>40</v>
      </c>
      <c r="D1741" s="75">
        <v>0.114583333333333</v>
      </c>
      <c r="E1741" s="26">
        <v>65530</v>
      </c>
      <c r="F1741" s="26">
        <v>39754.09</v>
      </c>
      <c r="G1741" s="26">
        <v>10280</v>
      </c>
      <c r="H1741" s="26">
        <v>12335.8</v>
      </c>
      <c r="I1741" s="26">
        <v>4345</v>
      </c>
      <c r="J1741" s="26">
        <v>-1184.89</v>
      </c>
      <c r="K1741" s="26">
        <f t="shared" si="381"/>
        <v>35534.09</v>
      </c>
      <c r="L1741" s="27">
        <f t="shared" si="384"/>
        <v>1.87002396853275</v>
      </c>
      <c r="M1741" s="75">
        <v>0.114583333333333</v>
      </c>
      <c r="N1741" s="26">
        <v>66449.3</v>
      </c>
      <c r="O1741" s="26">
        <v>38110.01</v>
      </c>
      <c r="P1741" s="26">
        <v>10198.6</v>
      </c>
      <c r="Q1741" s="26">
        <v>14014.9</v>
      </c>
      <c r="R1741" s="26">
        <v>5343.41</v>
      </c>
      <c r="S1741" s="26">
        <v>-1217.62</v>
      </c>
      <c r="T1741" s="26">
        <f t="shared" si="385"/>
        <v>33890.01</v>
      </c>
      <c r="U1741" s="27">
        <f t="shared" si="386"/>
        <v>1.54497987794004</v>
      </c>
      <c r="V1741" s="26">
        <f>INDEX(检修、备用和必开!B:B,MATCH(统调负荷!$C1741,检修、备用和必开!$A:$A,0))</f>
        <v>27722.8</v>
      </c>
      <c r="W1741" s="26">
        <f>INDEX(检修、备用和必开!C:C,MATCH(统调负荷!$C1741,检修、备用和必开!$A:$A,0))</f>
        <v>0</v>
      </c>
      <c r="X1741" s="26">
        <f>INDEX(检修、备用和必开!D:D,MATCH(统调负荷!$C1741,检修、备用和必开!$A:$A,0))</f>
        <v>9120</v>
      </c>
      <c r="Y1741" s="26">
        <f>INDEX(检修、备用和必开!E:E,MATCH(统调负荷!$C1741,检修、备用和必开!$A:$A,0))</f>
        <v>4220</v>
      </c>
      <c r="Z1741" s="26">
        <f>INDEX(检修、备用和必开!F:F,MATCH(统调负荷!$C1741,检修、备用和必开!$A:$A,0))</f>
        <v>320</v>
      </c>
      <c r="AA1741" s="26">
        <f t="shared" si="387"/>
        <v>66449.6</v>
      </c>
      <c r="AB1741" s="26">
        <v>329.99</v>
      </c>
      <c r="AC1741" s="26">
        <v>327.99</v>
      </c>
      <c r="AD1741" s="76">
        <f t="shared" si="388"/>
        <v>45676.1145833333</v>
      </c>
      <c r="AE1741" s="27">
        <f t="shared" si="389"/>
        <v>919.300000000003</v>
      </c>
      <c r="AF1741" s="27">
        <f t="shared" si="390"/>
        <v>-1644.07999999999</v>
      </c>
      <c r="AG1741" s="27">
        <f t="shared" si="391"/>
        <v>-81.3999999999996</v>
      </c>
      <c r="AH1741" s="27">
        <f t="shared" si="392"/>
        <v>1679.1</v>
      </c>
      <c r="AI1741" s="27">
        <f t="shared" si="393"/>
        <v>998.41</v>
      </c>
      <c r="AJ1741" s="27">
        <f t="shared" si="394"/>
        <v>-32.7299999999998</v>
      </c>
      <c r="AK1741" s="26">
        <f>INDEX(检修、备用和必开!I:I,MATCH(统调负荷!$C1741,检修、备用和必开!$A:$A,0))</f>
        <v>5930.19317406139</v>
      </c>
    </row>
    <row r="1742" ht="13.8" spans="1:37">
      <c r="A1742" s="26">
        <f t="shared" si="382"/>
        <v>7</v>
      </c>
      <c r="B1742" s="26">
        <f t="shared" si="383"/>
        <v>3</v>
      </c>
      <c r="C1742" t="s">
        <v>40</v>
      </c>
      <c r="D1742" s="75">
        <v>0.125</v>
      </c>
      <c r="E1742" s="26">
        <v>64820</v>
      </c>
      <c r="F1742" s="26">
        <v>39190.5</v>
      </c>
      <c r="G1742" s="26">
        <v>10280</v>
      </c>
      <c r="H1742" s="26">
        <v>12194.6</v>
      </c>
      <c r="I1742" s="26">
        <v>4340</v>
      </c>
      <c r="J1742" s="26">
        <v>-1185.1</v>
      </c>
      <c r="K1742" s="26">
        <f t="shared" si="381"/>
        <v>34970.5</v>
      </c>
      <c r="L1742" s="27">
        <f t="shared" si="384"/>
        <v>1.90016156474743</v>
      </c>
      <c r="M1742" s="75">
        <v>0.125</v>
      </c>
      <c r="N1742" s="26">
        <v>65569.6</v>
      </c>
      <c r="O1742" s="26">
        <v>37324.65</v>
      </c>
      <c r="P1742" s="26">
        <v>10336.9</v>
      </c>
      <c r="Q1742" s="26">
        <v>13785.7</v>
      </c>
      <c r="R1742" s="26">
        <v>5324.55</v>
      </c>
      <c r="S1742" s="26">
        <v>-1202.2</v>
      </c>
      <c r="T1742" s="26">
        <f t="shared" si="385"/>
        <v>33104.65</v>
      </c>
      <c r="U1742" s="27">
        <f t="shared" si="386"/>
        <v>1.57371582712941</v>
      </c>
      <c r="V1742" s="26">
        <f>INDEX(检修、备用和必开!B:B,MATCH(统调负荷!$C1742,检修、备用和必开!$A:$A,0))</f>
        <v>27722.8</v>
      </c>
      <c r="W1742" s="26">
        <f>INDEX(检修、备用和必开!C:C,MATCH(统调负荷!$C1742,检修、备用和必开!$A:$A,0))</f>
        <v>0</v>
      </c>
      <c r="X1742" s="26">
        <f>INDEX(检修、备用和必开!D:D,MATCH(统调负荷!$C1742,检修、备用和必开!$A:$A,0))</f>
        <v>9120</v>
      </c>
      <c r="Y1742" s="26">
        <f>INDEX(检修、备用和必开!E:E,MATCH(统调负荷!$C1742,检修、备用和必开!$A:$A,0))</f>
        <v>4220</v>
      </c>
      <c r="Z1742" s="26">
        <f>INDEX(检修、备用和必开!F:F,MATCH(统调负荷!$C1742,检修、备用和必开!$A:$A,0))</f>
        <v>320</v>
      </c>
      <c r="AA1742" s="26">
        <f t="shared" si="387"/>
        <v>66449.6</v>
      </c>
      <c r="AB1742" s="26">
        <v>329.99</v>
      </c>
      <c r="AC1742" s="26">
        <v>321</v>
      </c>
      <c r="AD1742" s="76">
        <f t="shared" si="388"/>
        <v>45676.125</v>
      </c>
      <c r="AE1742" s="27">
        <f t="shared" si="389"/>
        <v>749.600000000006</v>
      </c>
      <c r="AF1742" s="27">
        <f t="shared" si="390"/>
        <v>-1865.85</v>
      </c>
      <c r="AG1742" s="27">
        <f t="shared" si="391"/>
        <v>56.8999999999996</v>
      </c>
      <c r="AH1742" s="27">
        <f t="shared" si="392"/>
        <v>1591.1</v>
      </c>
      <c r="AI1742" s="27">
        <f t="shared" si="393"/>
        <v>984.55</v>
      </c>
      <c r="AJ1742" s="27">
        <f t="shared" si="394"/>
        <v>-17.1000000000001</v>
      </c>
      <c r="AK1742" s="26">
        <f>INDEX(检修、备用和必开!I:I,MATCH(统调负荷!$C1742,检修、备用和必开!$A:$A,0))</f>
        <v>5930.19317406139</v>
      </c>
    </row>
    <row r="1743" ht="13.8" spans="1:37">
      <c r="A1743" s="26">
        <f t="shared" si="382"/>
        <v>7</v>
      </c>
      <c r="B1743" s="26">
        <f t="shared" si="383"/>
        <v>3</v>
      </c>
      <c r="C1743" t="s">
        <v>40</v>
      </c>
      <c r="D1743" s="75">
        <v>0.135416666666667</v>
      </c>
      <c r="E1743" s="26">
        <v>64225</v>
      </c>
      <c r="F1743" s="26">
        <v>38600.39</v>
      </c>
      <c r="G1743" s="26">
        <v>10280</v>
      </c>
      <c r="H1743" s="26">
        <v>12186.3</v>
      </c>
      <c r="I1743" s="26">
        <v>4343</v>
      </c>
      <c r="J1743" s="26">
        <v>-1184.69</v>
      </c>
      <c r="K1743" s="26">
        <f t="shared" si="381"/>
        <v>34380.39</v>
      </c>
      <c r="L1743" s="27">
        <f t="shared" si="384"/>
        <v>1.93277621341701</v>
      </c>
      <c r="M1743" s="75">
        <v>0.135416666666667</v>
      </c>
      <c r="N1743" s="26">
        <v>64798.5</v>
      </c>
      <c r="O1743" s="26">
        <v>36586.62</v>
      </c>
      <c r="P1743" s="26">
        <v>10505</v>
      </c>
      <c r="Q1743" s="26">
        <v>13547</v>
      </c>
      <c r="R1743" s="26">
        <v>5338</v>
      </c>
      <c r="S1743" s="26">
        <v>-1178.12</v>
      </c>
      <c r="T1743" s="26">
        <f t="shared" si="385"/>
        <v>32366.62</v>
      </c>
      <c r="U1743" s="27">
        <f t="shared" si="386"/>
        <v>1.60171158797704</v>
      </c>
      <c r="V1743" s="26">
        <f>INDEX(检修、备用和必开!B:B,MATCH(统调负荷!$C1743,检修、备用和必开!$A:$A,0))</f>
        <v>27722.8</v>
      </c>
      <c r="W1743" s="26">
        <f>INDEX(检修、备用和必开!C:C,MATCH(统调负荷!$C1743,检修、备用和必开!$A:$A,0))</f>
        <v>0</v>
      </c>
      <c r="X1743" s="26">
        <f>INDEX(检修、备用和必开!D:D,MATCH(统调负荷!$C1743,检修、备用和必开!$A:$A,0))</f>
        <v>9120</v>
      </c>
      <c r="Y1743" s="26">
        <f>INDEX(检修、备用和必开!E:E,MATCH(统调负荷!$C1743,检修、备用和必开!$A:$A,0))</f>
        <v>4220</v>
      </c>
      <c r="Z1743" s="26">
        <f>INDEX(检修、备用和必开!F:F,MATCH(统调负荷!$C1743,检修、备用和必开!$A:$A,0))</f>
        <v>320</v>
      </c>
      <c r="AA1743" s="26">
        <f t="shared" si="387"/>
        <v>66449.6</v>
      </c>
      <c r="AB1743" s="26">
        <v>325.12</v>
      </c>
      <c r="AC1743" s="26">
        <v>315</v>
      </c>
      <c r="AD1743" s="76">
        <f t="shared" si="388"/>
        <v>45676.1354166667</v>
      </c>
      <c r="AE1743" s="27">
        <f t="shared" si="389"/>
        <v>573.5</v>
      </c>
      <c r="AF1743" s="27">
        <f t="shared" si="390"/>
        <v>-2013.77</v>
      </c>
      <c r="AG1743" s="27">
        <f t="shared" si="391"/>
        <v>225</v>
      </c>
      <c r="AH1743" s="27">
        <f t="shared" si="392"/>
        <v>1360.7</v>
      </c>
      <c r="AI1743" s="27">
        <f t="shared" si="393"/>
        <v>995</v>
      </c>
      <c r="AJ1743" s="27">
        <f t="shared" si="394"/>
        <v>6.57000000000016</v>
      </c>
      <c r="AK1743" s="26">
        <f>INDEX(检修、备用和必开!I:I,MATCH(统调负荷!$C1743,检修、备用和必开!$A:$A,0))</f>
        <v>5930.19317406139</v>
      </c>
    </row>
    <row r="1744" ht="13.8" spans="1:37">
      <c r="A1744" s="26">
        <f t="shared" si="382"/>
        <v>7</v>
      </c>
      <c r="B1744" s="26">
        <f t="shared" si="383"/>
        <v>3</v>
      </c>
      <c r="C1744" t="s">
        <v>40</v>
      </c>
      <c r="D1744" s="75">
        <v>0.145833333333333</v>
      </c>
      <c r="E1744" s="26">
        <v>63665</v>
      </c>
      <c r="F1744" s="26">
        <v>38454</v>
      </c>
      <c r="G1744" s="26">
        <v>10280</v>
      </c>
      <c r="H1744" s="26">
        <v>11773.9</v>
      </c>
      <c r="I1744" s="26">
        <v>4342</v>
      </c>
      <c r="J1744" s="26">
        <v>-1184.9</v>
      </c>
      <c r="K1744" s="26">
        <f t="shared" si="381"/>
        <v>34234</v>
      </c>
      <c r="L1744" s="27">
        <f t="shared" si="384"/>
        <v>1.94104107028101</v>
      </c>
      <c r="M1744" s="75">
        <v>0.145833333333333</v>
      </c>
      <c r="N1744" s="26">
        <v>64132.7</v>
      </c>
      <c r="O1744" s="26">
        <v>36407.28</v>
      </c>
      <c r="P1744" s="26">
        <v>10480.2</v>
      </c>
      <c r="Q1744" s="26">
        <v>13079.8</v>
      </c>
      <c r="R1744" s="26">
        <v>5312.66</v>
      </c>
      <c r="S1744" s="26">
        <v>-1147.24</v>
      </c>
      <c r="T1744" s="26">
        <f t="shared" si="385"/>
        <v>32187.28</v>
      </c>
      <c r="U1744" s="27">
        <f t="shared" si="386"/>
        <v>1.60866559115003</v>
      </c>
      <c r="V1744" s="26">
        <f>INDEX(检修、备用和必开!B:B,MATCH(统调负荷!$C1744,检修、备用和必开!$A:$A,0))</f>
        <v>27722.8</v>
      </c>
      <c r="W1744" s="26">
        <f>INDEX(检修、备用和必开!C:C,MATCH(统调负荷!$C1744,检修、备用和必开!$A:$A,0))</f>
        <v>0</v>
      </c>
      <c r="X1744" s="26">
        <f>INDEX(检修、备用和必开!D:D,MATCH(统调负荷!$C1744,检修、备用和必开!$A:$A,0))</f>
        <v>9120</v>
      </c>
      <c r="Y1744" s="26">
        <f>INDEX(检修、备用和必开!E:E,MATCH(统调负荷!$C1744,检修、备用和必开!$A:$A,0))</f>
        <v>4220</v>
      </c>
      <c r="Z1744" s="26">
        <f>INDEX(检修、备用和必开!F:F,MATCH(统调负荷!$C1744,检修、备用和必开!$A:$A,0))</f>
        <v>320</v>
      </c>
      <c r="AA1744" s="26">
        <f t="shared" si="387"/>
        <v>66449.6</v>
      </c>
      <c r="AB1744" s="26">
        <v>325</v>
      </c>
      <c r="AC1744" s="26">
        <v>312.13</v>
      </c>
      <c r="AD1744" s="76">
        <f t="shared" si="388"/>
        <v>45676.1458333333</v>
      </c>
      <c r="AE1744" s="27">
        <f t="shared" si="389"/>
        <v>467.699999999997</v>
      </c>
      <c r="AF1744" s="27">
        <f t="shared" si="390"/>
        <v>-2046.72</v>
      </c>
      <c r="AG1744" s="27">
        <f t="shared" si="391"/>
        <v>200.200000000001</v>
      </c>
      <c r="AH1744" s="27">
        <f t="shared" si="392"/>
        <v>1305.9</v>
      </c>
      <c r="AI1744" s="27">
        <f t="shared" si="393"/>
        <v>970.66</v>
      </c>
      <c r="AJ1744" s="27">
        <f t="shared" si="394"/>
        <v>37.6600000000001</v>
      </c>
      <c r="AK1744" s="26">
        <f>INDEX(检修、备用和必开!I:I,MATCH(统调负荷!$C1744,检修、备用和必开!$A:$A,0))</f>
        <v>5930.19317406139</v>
      </c>
    </row>
    <row r="1745" ht="13.8" spans="1:37">
      <c r="A1745" s="26">
        <f t="shared" si="382"/>
        <v>7</v>
      </c>
      <c r="B1745" s="26">
        <f t="shared" si="383"/>
        <v>3</v>
      </c>
      <c r="C1745" t="s">
        <v>40</v>
      </c>
      <c r="D1745" s="75">
        <v>0.15625</v>
      </c>
      <c r="E1745" s="26">
        <v>63180</v>
      </c>
      <c r="F1745" s="26">
        <v>38289.6</v>
      </c>
      <c r="G1745" s="26">
        <v>10280</v>
      </c>
      <c r="H1745" s="26">
        <v>11452.3</v>
      </c>
      <c r="I1745" s="26">
        <v>4343</v>
      </c>
      <c r="J1745" s="26">
        <v>-1184.9</v>
      </c>
      <c r="K1745" s="26">
        <f t="shared" si="381"/>
        <v>34069.6</v>
      </c>
      <c r="L1745" s="27">
        <f t="shared" si="384"/>
        <v>1.95040740131965</v>
      </c>
      <c r="M1745" s="75">
        <v>0.15625</v>
      </c>
      <c r="N1745" s="26">
        <v>63648.7</v>
      </c>
      <c r="O1745" s="26">
        <v>36340.56</v>
      </c>
      <c r="P1745" s="26">
        <v>10443.3</v>
      </c>
      <c r="Q1745" s="26">
        <v>12646.9</v>
      </c>
      <c r="R1745" s="26">
        <v>5355.23</v>
      </c>
      <c r="S1745" s="26">
        <v>-1137.29</v>
      </c>
      <c r="T1745" s="26">
        <f t="shared" si="385"/>
        <v>32120.56</v>
      </c>
      <c r="U1745" s="27">
        <f t="shared" si="386"/>
        <v>1.61126813020968</v>
      </c>
      <c r="V1745" s="26">
        <f>INDEX(检修、备用和必开!B:B,MATCH(统调负荷!$C1745,检修、备用和必开!$A:$A,0))</f>
        <v>27722.8</v>
      </c>
      <c r="W1745" s="26">
        <f>INDEX(检修、备用和必开!C:C,MATCH(统调负荷!$C1745,检修、备用和必开!$A:$A,0))</f>
        <v>0</v>
      </c>
      <c r="X1745" s="26">
        <f>INDEX(检修、备用和必开!D:D,MATCH(统调负荷!$C1745,检修、备用和必开!$A:$A,0))</f>
        <v>9120</v>
      </c>
      <c r="Y1745" s="26">
        <f>INDEX(检修、备用和必开!E:E,MATCH(统调负荷!$C1745,检修、备用和必开!$A:$A,0))</f>
        <v>4220</v>
      </c>
      <c r="Z1745" s="26">
        <f>INDEX(检修、备用和必开!F:F,MATCH(统调负荷!$C1745,检修、备用和必开!$A:$A,0))</f>
        <v>320</v>
      </c>
      <c r="AA1745" s="26">
        <f t="shared" si="387"/>
        <v>66449.6</v>
      </c>
      <c r="AB1745" s="26">
        <v>321.13</v>
      </c>
      <c r="AC1745" s="26">
        <v>312.81</v>
      </c>
      <c r="AD1745" s="76">
        <f t="shared" si="388"/>
        <v>45676.15625</v>
      </c>
      <c r="AE1745" s="27">
        <f t="shared" si="389"/>
        <v>468.699999999997</v>
      </c>
      <c r="AF1745" s="27">
        <f t="shared" si="390"/>
        <v>-1949.04</v>
      </c>
      <c r="AG1745" s="27">
        <f t="shared" si="391"/>
        <v>163.299999999999</v>
      </c>
      <c r="AH1745" s="27">
        <f t="shared" si="392"/>
        <v>1194.6</v>
      </c>
      <c r="AI1745" s="27">
        <f t="shared" si="393"/>
        <v>1012.23</v>
      </c>
      <c r="AJ1745" s="27">
        <f t="shared" si="394"/>
        <v>47.6100000000001</v>
      </c>
      <c r="AK1745" s="26">
        <f>INDEX(检修、备用和必开!I:I,MATCH(统调负荷!$C1745,检修、备用和必开!$A:$A,0))</f>
        <v>5930.19317406139</v>
      </c>
    </row>
    <row r="1746" ht="13.8" spans="1:37">
      <c r="A1746" s="26">
        <f t="shared" si="382"/>
        <v>7</v>
      </c>
      <c r="B1746" s="26">
        <f t="shared" si="383"/>
        <v>4</v>
      </c>
      <c r="C1746" t="s">
        <v>40</v>
      </c>
      <c r="D1746" s="75">
        <v>0.166666666666667</v>
      </c>
      <c r="E1746" s="26">
        <v>62675</v>
      </c>
      <c r="F1746" s="26">
        <v>37909.5</v>
      </c>
      <c r="G1746" s="26">
        <v>10461</v>
      </c>
      <c r="H1746" s="26">
        <v>11144.4</v>
      </c>
      <c r="I1746" s="26">
        <v>4345</v>
      </c>
      <c r="J1746" s="26">
        <v>-1184.9</v>
      </c>
      <c r="K1746" s="26">
        <f t="shared" si="381"/>
        <v>33689.5</v>
      </c>
      <c r="L1746" s="27">
        <f t="shared" si="384"/>
        <v>1.97241276955728</v>
      </c>
      <c r="M1746" s="75">
        <v>0.166666666666667</v>
      </c>
      <c r="N1746" s="26">
        <v>62903.2</v>
      </c>
      <c r="O1746" s="26">
        <v>35619.58</v>
      </c>
      <c r="P1746" s="26">
        <v>10705.3</v>
      </c>
      <c r="Q1746" s="26">
        <v>12395.3</v>
      </c>
      <c r="R1746" s="26">
        <v>5328.63</v>
      </c>
      <c r="S1746" s="26">
        <v>-1145.61</v>
      </c>
      <c r="T1746" s="26">
        <f t="shared" si="385"/>
        <v>31399.58</v>
      </c>
      <c r="U1746" s="27">
        <f t="shared" si="386"/>
        <v>1.63993802502395</v>
      </c>
      <c r="V1746" s="26">
        <f>INDEX(检修、备用和必开!B:B,MATCH(统调负荷!$C1746,检修、备用和必开!$A:$A,0))</f>
        <v>27722.8</v>
      </c>
      <c r="W1746" s="26">
        <f>INDEX(检修、备用和必开!C:C,MATCH(统调负荷!$C1746,检修、备用和必开!$A:$A,0))</f>
        <v>0</v>
      </c>
      <c r="X1746" s="26">
        <f>INDEX(检修、备用和必开!D:D,MATCH(统调负荷!$C1746,检修、备用和必开!$A:$A,0))</f>
        <v>9120</v>
      </c>
      <c r="Y1746" s="26">
        <f>INDEX(检修、备用和必开!E:E,MATCH(统调负荷!$C1746,检修、备用和必开!$A:$A,0))</f>
        <v>4220</v>
      </c>
      <c r="Z1746" s="26">
        <f>INDEX(检修、备用和必开!F:F,MATCH(统调负荷!$C1746,检修、备用和必开!$A:$A,0))</f>
        <v>320</v>
      </c>
      <c r="AA1746" s="26">
        <f t="shared" si="387"/>
        <v>66449.6</v>
      </c>
      <c r="AB1746" s="26">
        <v>320</v>
      </c>
      <c r="AC1746" s="26">
        <v>308</v>
      </c>
      <c r="AD1746" s="76">
        <f t="shared" si="388"/>
        <v>45676.1666666667</v>
      </c>
      <c r="AE1746" s="27">
        <f t="shared" si="389"/>
        <v>228.199999999997</v>
      </c>
      <c r="AF1746" s="27">
        <f t="shared" si="390"/>
        <v>-2289.92</v>
      </c>
      <c r="AG1746" s="27">
        <f t="shared" si="391"/>
        <v>244.299999999999</v>
      </c>
      <c r="AH1746" s="27">
        <f t="shared" si="392"/>
        <v>1250.9</v>
      </c>
      <c r="AI1746" s="27">
        <f t="shared" si="393"/>
        <v>983.63</v>
      </c>
      <c r="AJ1746" s="27">
        <f t="shared" si="394"/>
        <v>39.2900000000002</v>
      </c>
      <c r="AK1746" s="26">
        <f>INDEX(检修、备用和必开!I:I,MATCH(统调负荷!$C1746,检修、备用和必开!$A:$A,0))</f>
        <v>5930.19317406139</v>
      </c>
    </row>
    <row r="1747" ht="13.8" spans="1:37">
      <c r="A1747" s="26">
        <f t="shared" si="382"/>
        <v>7</v>
      </c>
      <c r="B1747" s="26">
        <f t="shared" si="383"/>
        <v>4</v>
      </c>
      <c r="C1747" t="s">
        <v>40</v>
      </c>
      <c r="D1747" s="75">
        <v>0.177083333333333</v>
      </c>
      <c r="E1747" s="26">
        <v>62200</v>
      </c>
      <c r="F1747" s="26">
        <v>37447.39</v>
      </c>
      <c r="G1747" s="26">
        <v>10461</v>
      </c>
      <c r="H1747" s="26">
        <v>11116.5</v>
      </c>
      <c r="I1747" s="26">
        <v>4360</v>
      </c>
      <c r="J1747" s="26">
        <v>-1184.89</v>
      </c>
      <c r="K1747" s="26">
        <f t="shared" si="381"/>
        <v>33227.39</v>
      </c>
      <c r="L1747" s="27">
        <f t="shared" si="384"/>
        <v>1.99984410451739</v>
      </c>
      <c r="M1747" s="75">
        <v>0.177083333333333</v>
      </c>
      <c r="N1747" s="26">
        <v>62447.4</v>
      </c>
      <c r="O1747" s="26">
        <v>34994.49</v>
      </c>
      <c r="P1747" s="26">
        <v>10739.3</v>
      </c>
      <c r="Q1747" s="26">
        <v>12546.5</v>
      </c>
      <c r="R1747" s="26">
        <v>5308.22</v>
      </c>
      <c r="S1747" s="26">
        <v>-1141.11</v>
      </c>
      <c r="T1747" s="26">
        <f t="shared" si="385"/>
        <v>30774.49</v>
      </c>
      <c r="U1747" s="27">
        <f t="shared" si="386"/>
        <v>1.66563352483012</v>
      </c>
      <c r="V1747" s="26">
        <f>INDEX(检修、备用和必开!B:B,MATCH(统调负荷!$C1747,检修、备用和必开!$A:$A,0))</f>
        <v>27722.8</v>
      </c>
      <c r="W1747" s="26">
        <f>INDEX(检修、备用和必开!C:C,MATCH(统调负荷!$C1747,检修、备用和必开!$A:$A,0))</f>
        <v>0</v>
      </c>
      <c r="X1747" s="26">
        <f>INDEX(检修、备用和必开!D:D,MATCH(统调负荷!$C1747,检修、备用和必开!$A:$A,0))</f>
        <v>9120</v>
      </c>
      <c r="Y1747" s="26">
        <f>INDEX(检修、备用和必开!E:E,MATCH(统调负荷!$C1747,检修、备用和必开!$A:$A,0))</f>
        <v>4220</v>
      </c>
      <c r="Z1747" s="26">
        <f>INDEX(检修、备用和必开!F:F,MATCH(统调负荷!$C1747,检修、备用和必开!$A:$A,0))</f>
        <v>320</v>
      </c>
      <c r="AA1747" s="26">
        <f t="shared" si="387"/>
        <v>66449.6</v>
      </c>
      <c r="AB1747" s="26">
        <v>316.13</v>
      </c>
      <c r="AC1747" s="26">
        <v>311</v>
      </c>
      <c r="AD1747" s="76">
        <f t="shared" si="388"/>
        <v>45676.1770833333</v>
      </c>
      <c r="AE1747" s="27">
        <f t="shared" si="389"/>
        <v>247.400000000001</v>
      </c>
      <c r="AF1747" s="27">
        <f t="shared" si="390"/>
        <v>-2452.9</v>
      </c>
      <c r="AG1747" s="27">
        <f t="shared" si="391"/>
        <v>278.299999999999</v>
      </c>
      <c r="AH1747" s="27">
        <f t="shared" si="392"/>
        <v>1430</v>
      </c>
      <c r="AI1747" s="27">
        <f t="shared" si="393"/>
        <v>948.22</v>
      </c>
      <c r="AJ1747" s="27">
        <f t="shared" si="394"/>
        <v>43.7800000000002</v>
      </c>
      <c r="AK1747" s="26">
        <f>INDEX(检修、备用和必开!I:I,MATCH(统调负荷!$C1747,检修、备用和必开!$A:$A,0))</f>
        <v>5930.19317406139</v>
      </c>
    </row>
    <row r="1748" ht="13.8" spans="1:37">
      <c r="A1748" s="26">
        <f t="shared" si="382"/>
        <v>7</v>
      </c>
      <c r="B1748" s="26">
        <f t="shared" si="383"/>
        <v>4</v>
      </c>
      <c r="C1748" t="s">
        <v>40</v>
      </c>
      <c r="D1748" s="75">
        <v>0.1875</v>
      </c>
      <c r="E1748" s="26">
        <v>61765</v>
      </c>
      <c r="F1748" s="26">
        <v>37033</v>
      </c>
      <c r="G1748" s="26">
        <v>10461</v>
      </c>
      <c r="H1748" s="26">
        <v>11090.9</v>
      </c>
      <c r="I1748" s="26">
        <v>4365</v>
      </c>
      <c r="J1748" s="26">
        <v>-1184.9</v>
      </c>
      <c r="K1748" s="26">
        <f t="shared" si="381"/>
        <v>32813</v>
      </c>
      <c r="L1748" s="27">
        <f t="shared" si="384"/>
        <v>2.02509980800293</v>
      </c>
      <c r="M1748" s="75">
        <v>0.1875</v>
      </c>
      <c r="N1748" s="26">
        <v>61963.3</v>
      </c>
      <c r="O1748" s="26">
        <v>34937.23</v>
      </c>
      <c r="P1748" s="26">
        <v>10737.3</v>
      </c>
      <c r="Q1748" s="26">
        <v>12130.9</v>
      </c>
      <c r="R1748" s="26">
        <v>5309.53</v>
      </c>
      <c r="S1748" s="26">
        <v>-1151.66</v>
      </c>
      <c r="T1748" s="26">
        <f t="shared" si="385"/>
        <v>30717.23</v>
      </c>
      <c r="U1748" s="27">
        <f t="shared" si="386"/>
        <v>1.66802762139837</v>
      </c>
      <c r="V1748" s="26">
        <f>INDEX(检修、备用和必开!B:B,MATCH(统调负荷!$C1748,检修、备用和必开!$A:$A,0))</f>
        <v>27722.8</v>
      </c>
      <c r="W1748" s="26">
        <f>INDEX(检修、备用和必开!C:C,MATCH(统调负荷!$C1748,检修、备用和必开!$A:$A,0))</f>
        <v>0</v>
      </c>
      <c r="X1748" s="26">
        <f>INDEX(检修、备用和必开!D:D,MATCH(统调负荷!$C1748,检修、备用和必开!$A:$A,0))</f>
        <v>9120</v>
      </c>
      <c r="Y1748" s="26">
        <f>INDEX(检修、备用和必开!E:E,MATCH(统调负荷!$C1748,检修、备用和必开!$A:$A,0))</f>
        <v>4220</v>
      </c>
      <c r="Z1748" s="26">
        <f>INDEX(检修、备用和必开!F:F,MATCH(统调负荷!$C1748,检修、备用和必开!$A:$A,0))</f>
        <v>320</v>
      </c>
      <c r="AA1748" s="26">
        <f t="shared" si="387"/>
        <v>66449.6</v>
      </c>
      <c r="AB1748" s="26">
        <v>315</v>
      </c>
      <c r="AC1748" s="26">
        <v>309.71</v>
      </c>
      <c r="AD1748" s="76">
        <f t="shared" si="388"/>
        <v>45676.1875</v>
      </c>
      <c r="AE1748" s="27">
        <f t="shared" si="389"/>
        <v>198.300000000003</v>
      </c>
      <c r="AF1748" s="27">
        <f t="shared" si="390"/>
        <v>-2095.77</v>
      </c>
      <c r="AG1748" s="27">
        <f t="shared" si="391"/>
        <v>276.299999999999</v>
      </c>
      <c r="AH1748" s="27">
        <f t="shared" si="392"/>
        <v>1040</v>
      </c>
      <c r="AI1748" s="27">
        <f t="shared" si="393"/>
        <v>944.53</v>
      </c>
      <c r="AJ1748" s="27">
        <f t="shared" si="394"/>
        <v>33.24</v>
      </c>
      <c r="AK1748" s="26">
        <f>INDEX(检修、备用和必开!I:I,MATCH(统调负荷!$C1748,检修、备用和必开!$A:$A,0))</f>
        <v>5930.19317406139</v>
      </c>
    </row>
    <row r="1749" ht="13.8" spans="1:37">
      <c r="A1749" s="26">
        <f t="shared" si="382"/>
        <v>7</v>
      </c>
      <c r="B1749" s="26">
        <f t="shared" si="383"/>
        <v>4</v>
      </c>
      <c r="C1749" t="s">
        <v>40</v>
      </c>
      <c r="D1749" s="75">
        <v>0.197916666666667</v>
      </c>
      <c r="E1749" s="26">
        <v>61610</v>
      </c>
      <c r="F1749" s="26">
        <v>36906.5</v>
      </c>
      <c r="G1749" s="26">
        <v>10461</v>
      </c>
      <c r="H1749" s="26">
        <v>11060.4</v>
      </c>
      <c r="I1749" s="26">
        <v>4367</v>
      </c>
      <c r="J1749" s="26">
        <v>-1184.9</v>
      </c>
      <c r="K1749" s="26">
        <f t="shared" si="381"/>
        <v>32686.5</v>
      </c>
      <c r="L1749" s="27">
        <f t="shared" si="384"/>
        <v>2.03293714530464</v>
      </c>
      <c r="M1749" s="75">
        <v>0.197916666666667</v>
      </c>
      <c r="N1749" s="26">
        <v>61565.9</v>
      </c>
      <c r="O1749" s="26">
        <v>34987.22</v>
      </c>
      <c r="P1749" s="26">
        <v>10371.5</v>
      </c>
      <c r="Q1749" s="26">
        <v>12012.8</v>
      </c>
      <c r="R1749" s="26">
        <v>5321.51</v>
      </c>
      <c r="S1749" s="26">
        <v>-1127.13</v>
      </c>
      <c r="T1749" s="26">
        <f t="shared" si="385"/>
        <v>30767.22</v>
      </c>
      <c r="U1749" s="27">
        <f t="shared" si="386"/>
        <v>1.66593710968074</v>
      </c>
      <c r="V1749" s="26">
        <f>INDEX(检修、备用和必开!B:B,MATCH(统调负荷!$C1749,检修、备用和必开!$A:$A,0))</f>
        <v>27722.8</v>
      </c>
      <c r="W1749" s="26">
        <f>INDEX(检修、备用和必开!C:C,MATCH(统调负荷!$C1749,检修、备用和必开!$A:$A,0))</f>
        <v>0</v>
      </c>
      <c r="X1749" s="26">
        <f>INDEX(检修、备用和必开!D:D,MATCH(统调负荷!$C1749,检修、备用和必开!$A:$A,0))</f>
        <v>9120</v>
      </c>
      <c r="Y1749" s="26">
        <f>INDEX(检修、备用和必开!E:E,MATCH(统调负荷!$C1749,检修、备用和必开!$A:$A,0))</f>
        <v>4220</v>
      </c>
      <c r="Z1749" s="26">
        <f>INDEX(检修、备用和必开!F:F,MATCH(统调负荷!$C1749,检修、备用和必开!$A:$A,0))</f>
        <v>320</v>
      </c>
      <c r="AA1749" s="26">
        <f t="shared" si="387"/>
        <v>66449.6</v>
      </c>
      <c r="AB1749" s="26">
        <v>313.13</v>
      </c>
      <c r="AC1749" s="26">
        <v>309.13</v>
      </c>
      <c r="AD1749" s="76">
        <f t="shared" si="388"/>
        <v>45676.1979166667</v>
      </c>
      <c r="AE1749" s="27">
        <f t="shared" si="389"/>
        <v>-44.0999999999985</v>
      </c>
      <c r="AF1749" s="27">
        <f t="shared" si="390"/>
        <v>-1919.28</v>
      </c>
      <c r="AG1749" s="27">
        <f t="shared" si="391"/>
        <v>-89.5</v>
      </c>
      <c r="AH1749" s="27">
        <f t="shared" si="392"/>
        <v>952.4</v>
      </c>
      <c r="AI1749" s="27">
        <f t="shared" si="393"/>
        <v>954.51</v>
      </c>
      <c r="AJ1749" s="27">
        <f t="shared" si="394"/>
        <v>57.77</v>
      </c>
      <c r="AK1749" s="26">
        <f>INDEX(检修、备用和必开!I:I,MATCH(统调负荷!$C1749,检修、备用和必开!$A:$A,0))</f>
        <v>5930.19317406139</v>
      </c>
    </row>
    <row r="1750" ht="13.8" spans="1:37">
      <c r="A1750" s="26">
        <f t="shared" si="382"/>
        <v>7</v>
      </c>
      <c r="B1750" s="26">
        <f t="shared" si="383"/>
        <v>5</v>
      </c>
      <c r="C1750" t="s">
        <v>40</v>
      </c>
      <c r="D1750" s="75">
        <v>0.208333333333333</v>
      </c>
      <c r="E1750" s="26">
        <v>61500</v>
      </c>
      <c r="F1750" s="26">
        <v>36815.4</v>
      </c>
      <c r="G1750" s="26">
        <v>10461</v>
      </c>
      <c r="H1750" s="26">
        <v>11037.5</v>
      </c>
      <c r="I1750" s="26">
        <v>4371</v>
      </c>
      <c r="J1750" s="26">
        <v>-1184.9</v>
      </c>
      <c r="K1750" s="26">
        <f t="shared" si="381"/>
        <v>32595.4</v>
      </c>
      <c r="L1750" s="27">
        <f t="shared" si="384"/>
        <v>2.03861894623168</v>
      </c>
      <c r="M1750" s="75">
        <v>0.208333333333333</v>
      </c>
      <c r="N1750" s="26">
        <v>61749.4</v>
      </c>
      <c r="O1750" s="26">
        <v>34741.1</v>
      </c>
      <c r="P1750" s="26">
        <v>10649.3</v>
      </c>
      <c r="Q1750" s="26">
        <v>12194.2</v>
      </c>
      <c r="R1750" s="26">
        <v>5339.22</v>
      </c>
      <c r="S1750" s="26">
        <v>-1174.42</v>
      </c>
      <c r="T1750" s="26">
        <f t="shared" si="385"/>
        <v>30521.1</v>
      </c>
      <c r="U1750" s="27">
        <f t="shared" si="386"/>
        <v>1.67628042612339</v>
      </c>
      <c r="V1750" s="26">
        <f>INDEX(检修、备用和必开!B:B,MATCH(统调负荷!$C1750,检修、备用和必开!$A:$A,0))</f>
        <v>27722.8</v>
      </c>
      <c r="W1750" s="26">
        <f>INDEX(检修、备用和必开!C:C,MATCH(统调负荷!$C1750,检修、备用和必开!$A:$A,0))</f>
        <v>0</v>
      </c>
      <c r="X1750" s="26">
        <f>INDEX(检修、备用和必开!D:D,MATCH(统调负荷!$C1750,检修、备用和必开!$A:$A,0))</f>
        <v>9120</v>
      </c>
      <c r="Y1750" s="26">
        <f>INDEX(检修、备用和必开!E:E,MATCH(统调负荷!$C1750,检修、备用和必开!$A:$A,0))</f>
        <v>4220</v>
      </c>
      <c r="Z1750" s="26">
        <f>INDEX(检修、备用和必开!F:F,MATCH(统调负荷!$C1750,检修、备用和必开!$A:$A,0))</f>
        <v>320</v>
      </c>
      <c r="AA1750" s="26">
        <f t="shared" si="387"/>
        <v>66449.6</v>
      </c>
      <c r="AB1750" s="26">
        <v>313.01</v>
      </c>
      <c r="AC1750" s="26">
        <v>306.13</v>
      </c>
      <c r="AD1750" s="76">
        <f t="shared" si="388"/>
        <v>45676.2083333333</v>
      </c>
      <c r="AE1750" s="27">
        <f t="shared" si="389"/>
        <v>249.400000000001</v>
      </c>
      <c r="AF1750" s="27">
        <f t="shared" si="390"/>
        <v>-2074.3</v>
      </c>
      <c r="AG1750" s="27">
        <f t="shared" si="391"/>
        <v>188.299999999999</v>
      </c>
      <c r="AH1750" s="27">
        <f t="shared" si="392"/>
        <v>1156.7</v>
      </c>
      <c r="AI1750" s="27">
        <f t="shared" si="393"/>
        <v>968.22</v>
      </c>
      <c r="AJ1750" s="27">
        <f t="shared" si="394"/>
        <v>10.48</v>
      </c>
      <c r="AK1750" s="26">
        <f>INDEX(检修、备用和必开!I:I,MATCH(统调负荷!$C1750,检修、备用和必开!$A:$A,0))</f>
        <v>5930.19317406139</v>
      </c>
    </row>
    <row r="1751" ht="13.8" spans="1:37">
      <c r="A1751" s="26">
        <f t="shared" si="382"/>
        <v>7</v>
      </c>
      <c r="B1751" s="26">
        <f t="shared" si="383"/>
        <v>5</v>
      </c>
      <c r="C1751" t="s">
        <v>40</v>
      </c>
      <c r="D1751" s="75">
        <v>0.21875</v>
      </c>
      <c r="E1751" s="26">
        <v>61640</v>
      </c>
      <c r="F1751" s="26">
        <v>36984.4</v>
      </c>
      <c r="G1751" s="26">
        <v>10461</v>
      </c>
      <c r="H1751" s="26">
        <v>11004.5</v>
      </c>
      <c r="I1751" s="26">
        <v>4375</v>
      </c>
      <c r="J1751" s="26">
        <v>-1184.9</v>
      </c>
      <c r="K1751" s="26">
        <f t="shared" si="381"/>
        <v>32764.4</v>
      </c>
      <c r="L1751" s="27">
        <f t="shared" si="384"/>
        <v>2.02810367349929</v>
      </c>
      <c r="M1751" s="75">
        <v>0.21875</v>
      </c>
      <c r="N1751" s="26">
        <v>61786</v>
      </c>
      <c r="O1751" s="26">
        <v>34940.83</v>
      </c>
      <c r="P1751" s="26">
        <v>10380.7</v>
      </c>
      <c r="Q1751" s="26">
        <v>12180.2</v>
      </c>
      <c r="R1751" s="26">
        <v>5415.04</v>
      </c>
      <c r="S1751" s="26">
        <v>-1130.77</v>
      </c>
      <c r="T1751" s="26">
        <f t="shared" si="385"/>
        <v>30720.83</v>
      </c>
      <c r="U1751" s="27">
        <f t="shared" si="386"/>
        <v>1.66787689915095</v>
      </c>
      <c r="V1751" s="26">
        <f>INDEX(检修、备用和必开!B:B,MATCH(统调负荷!$C1751,检修、备用和必开!$A:$A,0))</f>
        <v>27722.8</v>
      </c>
      <c r="W1751" s="26">
        <f>INDEX(检修、备用和必开!C:C,MATCH(统调负荷!$C1751,检修、备用和必开!$A:$A,0))</f>
        <v>0</v>
      </c>
      <c r="X1751" s="26">
        <f>INDEX(检修、备用和必开!D:D,MATCH(统调负荷!$C1751,检修、备用和必开!$A:$A,0))</f>
        <v>9120</v>
      </c>
      <c r="Y1751" s="26">
        <f>INDEX(检修、备用和必开!E:E,MATCH(统调负荷!$C1751,检修、备用和必开!$A:$A,0))</f>
        <v>4220</v>
      </c>
      <c r="Z1751" s="26">
        <f>INDEX(检修、备用和必开!F:F,MATCH(统调负荷!$C1751,检修、备用和必开!$A:$A,0))</f>
        <v>320</v>
      </c>
      <c r="AA1751" s="26">
        <f t="shared" si="387"/>
        <v>66449.6</v>
      </c>
      <c r="AB1751" s="26">
        <v>315</v>
      </c>
      <c r="AC1751" s="26">
        <v>309</v>
      </c>
      <c r="AD1751" s="76">
        <f t="shared" si="388"/>
        <v>45676.21875</v>
      </c>
      <c r="AE1751" s="27">
        <f t="shared" si="389"/>
        <v>146</v>
      </c>
      <c r="AF1751" s="27">
        <f t="shared" si="390"/>
        <v>-2043.57</v>
      </c>
      <c r="AG1751" s="27">
        <f t="shared" si="391"/>
        <v>-80.2999999999993</v>
      </c>
      <c r="AH1751" s="27">
        <f t="shared" si="392"/>
        <v>1175.7</v>
      </c>
      <c r="AI1751" s="27">
        <f t="shared" si="393"/>
        <v>1040.04</v>
      </c>
      <c r="AJ1751" s="27">
        <f t="shared" si="394"/>
        <v>54.1300000000001</v>
      </c>
      <c r="AK1751" s="26">
        <f>INDEX(检修、备用和必开!I:I,MATCH(统调负荷!$C1751,检修、备用和必开!$A:$A,0))</f>
        <v>5930.19317406139</v>
      </c>
    </row>
    <row r="1752" ht="13.8" spans="1:37">
      <c r="A1752" s="26">
        <f t="shared" si="382"/>
        <v>7</v>
      </c>
      <c r="B1752" s="26">
        <f t="shared" si="383"/>
        <v>5</v>
      </c>
      <c r="C1752" t="s">
        <v>40</v>
      </c>
      <c r="D1752" s="75">
        <v>0.229166666666667</v>
      </c>
      <c r="E1752" s="26">
        <v>61910</v>
      </c>
      <c r="F1752" s="26">
        <v>37285.59</v>
      </c>
      <c r="G1752" s="26">
        <v>10461</v>
      </c>
      <c r="H1752" s="26">
        <v>10968.3</v>
      </c>
      <c r="I1752" s="26">
        <v>4380</v>
      </c>
      <c r="J1752" s="26">
        <v>-1184.89</v>
      </c>
      <c r="K1752" s="26">
        <f t="shared" si="381"/>
        <v>33065.59</v>
      </c>
      <c r="L1752" s="27">
        <f t="shared" si="384"/>
        <v>2.00962995065263</v>
      </c>
      <c r="M1752" s="75">
        <v>0.229166666666667</v>
      </c>
      <c r="N1752" s="26">
        <v>61944.8</v>
      </c>
      <c r="O1752" s="26">
        <v>34981.41</v>
      </c>
      <c r="P1752" s="26">
        <v>10535.5</v>
      </c>
      <c r="Q1752" s="26">
        <v>12081.9</v>
      </c>
      <c r="R1752" s="26">
        <v>5359.74</v>
      </c>
      <c r="S1752" s="26">
        <v>-1013.75</v>
      </c>
      <c r="T1752" s="26">
        <f t="shared" si="385"/>
        <v>30761.41</v>
      </c>
      <c r="U1752" s="27">
        <f t="shared" si="386"/>
        <v>1.66617980658156</v>
      </c>
      <c r="V1752" s="26">
        <f>INDEX(检修、备用和必开!B:B,MATCH(统调负荷!$C1752,检修、备用和必开!$A:$A,0))</f>
        <v>27722.8</v>
      </c>
      <c r="W1752" s="26">
        <f>INDEX(检修、备用和必开!C:C,MATCH(统调负荷!$C1752,检修、备用和必开!$A:$A,0))</f>
        <v>0</v>
      </c>
      <c r="X1752" s="26">
        <f>INDEX(检修、备用和必开!D:D,MATCH(统调负荷!$C1752,检修、备用和必开!$A:$A,0))</f>
        <v>9120</v>
      </c>
      <c r="Y1752" s="26">
        <f>INDEX(检修、备用和必开!E:E,MATCH(统调负荷!$C1752,检修、备用和必开!$A:$A,0))</f>
        <v>4220</v>
      </c>
      <c r="Z1752" s="26">
        <f>INDEX(检修、备用和必开!F:F,MATCH(统调负荷!$C1752,检修、备用和必开!$A:$A,0))</f>
        <v>320</v>
      </c>
      <c r="AA1752" s="26">
        <f t="shared" si="387"/>
        <v>66449.6</v>
      </c>
      <c r="AB1752" s="26">
        <v>318</v>
      </c>
      <c r="AC1752" s="26">
        <v>310</v>
      </c>
      <c r="AD1752" s="76">
        <f t="shared" si="388"/>
        <v>45676.2291666667</v>
      </c>
      <c r="AE1752" s="27">
        <f t="shared" si="389"/>
        <v>34.8000000000029</v>
      </c>
      <c r="AF1752" s="27">
        <f t="shared" si="390"/>
        <v>-2304.17999999999</v>
      </c>
      <c r="AG1752" s="27">
        <f t="shared" si="391"/>
        <v>74.5</v>
      </c>
      <c r="AH1752" s="27">
        <f t="shared" si="392"/>
        <v>1113.6</v>
      </c>
      <c r="AI1752" s="27">
        <f t="shared" si="393"/>
        <v>979.74</v>
      </c>
      <c r="AJ1752" s="27">
        <f t="shared" si="394"/>
        <v>171.14</v>
      </c>
      <c r="AK1752" s="26">
        <f>INDEX(检修、备用和必开!I:I,MATCH(统调负荷!$C1752,检修、备用和必开!$A:$A,0))</f>
        <v>5930.19317406139</v>
      </c>
    </row>
    <row r="1753" ht="13.8" spans="1:37">
      <c r="A1753" s="26">
        <f t="shared" si="382"/>
        <v>7</v>
      </c>
      <c r="B1753" s="26">
        <f t="shared" si="383"/>
        <v>5</v>
      </c>
      <c r="C1753" t="s">
        <v>40</v>
      </c>
      <c r="D1753" s="75">
        <v>0.239583333333333</v>
      </c>
      <c r="E1753" s="26">
        <v>62390</v>
      </c>
      <c r="F1753" s="26">
        <v>37783.8</v>
      </c>
      <c r="G1753" s="26">
        <v>10461</v>
      </c>
      <c r="H1753" s="26">
        <v>10944.1</v>
      </c>
      <c r="I1753" s="26">
        <v>4386</v>
      </c>
      <c r="J1753" s="26">
        <v>-1184.9</v>
      </c>
      <c r="K1753" s="26">
        <f t="shared" si="381"/>
        <v>33563.8</v>
      </c>
      <c r="L1753" s="27">
        <f t="shared" si="384"/>
        <v>1.97979966511539</v>
      </c>
      <c r="M1753" s="75">
        <v>0.239583333333333</v>
      </c>
      <c r="N1753" s="26">
        <v>62423.5</v>
      </c>
      <c r="O1753" s="26">
        <v>35390.16</v>
      </c>
      <c r="P1753" s="26">
        <v>10553.6</v>
      </c>
      <c r="Q1753" s="26">
        <v>12024.5</v>
      </c>
      <c r="R1753" s="26">
        <v>5398.53</v>
      </c>
      <c r="S1753" s="26">
        <v>-943.29</v>
      </c>
      <c r="T1753" s="26">
        <f t="shared" si="385"/>
        <v>31170.16</v>
      </c>
      <c r="U1753" s="27">
        <f t="shared" si="386"/>
        <v>1.64927615080208</v>
      </c>
      <c r="V1753" s="26">
        <f>INDEX(检修、备用和必开!B:B,MATCH(统调负荷!$C1753,检修、备用和必开!$A:$A,0))</f>
        <v>27722.8</v>
      </c>
      <c r="W1753" s="26">
        <f>INDEX(检修、备用和必开!C:C,MATCH(统调负荷!$C1753,检修、备用和必开!$A:$A,0))</f>
        <v>0</v>
      </c>
      <c r="X1753" s="26">
        <f>INDEX(检修、备用和必开!D:D,MATCH(统调负荷!$C1753,检修、备用和必开!$A:$A,0))</f>
        <v>9120</v>
      </c>
      <c r="Y1753" s="26">
        <f>INDEX(检修、备用和必开!E:E,MATCH(统调负荷!$C1753,检修、备用和必开!$A:$A,0))</f>
        <v>4220</v>
      </c>
      <c r="Z1753" s="26">
        <f>INDEX(检修、备用和必开!F:F,MATCH(统调负荷!$C1753,检修、备用和必开!$A:$A,0))</f>
        <v>320</v>
      </c>
      <c r="AA1753" s="26">
        <f t="shared" si="387"/>
        <v>66449.6</v>
      </c>
      <c r="AB1753" s="26">
        <v>320.72</v>
      </c>
      <c r="AC1753" s="26">
        <v>311</v>
      </c>
      <c r="AD1753" s="76">
        <f t="shared" si="388"/>
        <v>45676.2395833333</v>
      </c>
      <c r="AE1753" s="27">
        <f t="shared" si="389"/>
        <v>33.5</v>
      </c>
      <c r="AF1753" s="27">
        <f t="shared" si="390"/>
        <v>-2393.64</v>
      </c>
      <c r="AG1753" s="27">
        <f t="shared" si="391"/>
        <v>92.6000000000004</v>
      </c>
      <c r="AH1753" s="27">
        <f t="shared" si="392"/>
        <v>1080.4</v>
      </c>
      <c r="AI1753" s="27">
        <f t="shared" si="393"/>
        <v>1012.53</v>
      </c>
      <c r="AJ1753" s="27">
        <f t="shared" si="394"/>
        <v>241.61</v>
      </c>
      <c r="AK1753" s="26">
        <f>INDEX(检修、备用和必开!I:I,MATCH(统调负荷!$C1753,检修、备用和必开!$A:$A,0))</f>
        <v>5930.19317406139</v>
      </c>
    </row>
    <row r="1754" ht="13.8" spans="1:37">
      <c r="A1754" s="26">
        <f t="shared" si="382"/>
        <v>7</v>
      </c>
      <c r="B1754" s="26">
        <f t="shared" si="383"/>
        <v>6</v>
      </c>
      <c r="C1754" t="s">
        <v>40</v>
      </c>
      <c r="D1754" s="75">
        <v>0.25</v>
      </c>
      <c r="E1754" s="26">
        <v>62930</v>
      </c>
      <c r="F1754" s="26">
        <v>38054.6</v>
      </c>
      <c r="G1754" s="26">
        <v>10461</v>
      </c>
      <c r="H1754" s="26">
        <v>11213.3</v>
      </c>
      <c r="I1754" s="26">
        <v>4386</v>
      </c>
      <c r="J1754" s="26">
        <v>-1184.9</v>
      </c>
      <c r="K1754" s="26">
        <f t="shared" si="381"/>
        <v>33834.6</v>
      </c>
      <c r="L1754" s="27">
        <f t="shared" si="384"/>
        <v>1.96395405886282</v>
      </c>
      <c r="M1754" s="75">
        <v>0.25</v>
      </c>
      <c r="N1754" s="26">
        <v>62966.4</v>
      </c>
      <c r="O1754" s="26">
        <v>35430.28</v>
      </c>
      <c r="P1754" s="26">
        <v>10021.6</v>
      </c>
      <c r="Q1754" s="26">
        <v>12996.5</v>
      </c>
      <c r="R1754" s="26">
        <v>5472.17</v>
      </c>
      <c r="S1754" s="26">
        <v>-954.15</v>
      </c>
      <c r="T1754" s="26">
        <f t="shared" si="385"/>
        <v>31210.28</v>
      </c>
      <c r="U1754" s="27">
        <f t="shared" si="386"/>
        <v>1.64763547389207</v>
      </c>
      <c r="V1754" s="26">
        <f>INDEX(检修、备用和必开!B:B,MATCH(统调负荷!$C1754,检修、备用和必开!$A:$A,0))</f>
        <v>27722.8</v>
      </c>
      <c r="W1754" s="26">
        <f>INDEX(检修、备用和必开!C:C,MATCH(统调负荷!$C1754,检修、备用和必开!$A:$A,0))</f>
        <v>0</v>
      </c>
      <c r="X1754" s="26">
        <f>INDEX(检修、备用和必开!D:D,MATCH(统调负荷!$C1754,检修、备用和必开!$A:$A,0))</f>
        <v>9120</v>
      </c>
      <c r="Y1754" s="26">
        <f>INDEX(检修、备用和必开!E:E,MATCH(统调负荷!$C1754,检修、备用和必开!$A:$A,0))</f>
        <v>4220</v>
      </c>
      <c r="Z1754" s="26">
        <f>INDEX(检修、备用和必开!F:F,MATCH(统调负荷!$C1754,检修、备用和必开!$A:$A,0))</f>
        <v>320</v>
      </c>
      <c r="AA1754" s="26">
        <f t="shared" si="387"/>
        <v>66449.6</v>
      </c>
      <c r="AB1754" s="26">
        <v>325</v>
      </c>
      <c r="AC1754" s="26">
        <v>310</v>
      </c>
      <c r="AD1754" s="76">
        <f t="shared" si="388"/>
        <v>45676.25</v>
      </c>
      <c r="AE1754" s="27">
        <f t="shared" si="389"/>
        <v>36.4000000000015</v>
      </c>
      <c r="AF1754" s="27">
        <f t="shared" si="390"/>
        <v>-2624.32</v>
      </c>
      <c r="AG1754" s="27">
        <f t="shared" si="391"/>
        <v>-439.4</v>
      </c>
      <c r="AH1754" s="27">
        <f t="shared" si="392"/>
        <v>1783.2</v>
      </c>
      <c r="AI1754" s="27">
        <f t="shared" si="393"/>
        <v>1086.17</v>
      </c>
      <c r="AJ1754" s="27">
        <f t="shared" si="394"/>
        <v>230.75</v>
      </c>
      <c r="AK1754" s="26">
        <f>INDEX(检修、备用和必开!I:I,MATCH(统调负荷!$C1754,检修、备用和必开!$A:$A,0))</f>
        <v>5930.19317406139</v>
      </c>
    </row>
    <row r="1755" ht="13.8" spans="1:37">
      <c r="A1755" s="26">
        <f t="shared" si="382"/>
        <v>7</v>
      </c>
      <c r="B1755" s="26">
        <f t="shared" si="383"/>
        <v>6</v>
      </c>
      <c r="C1755" t="s">
        <v>40</v>
      </c>
      <c r="D1755" s="75">
        <v>0.260416666666667</v>
      </c>
      <c r="E1755" s="26">
        <v>63660</v>
      </c>
      <c r="F1755" s="26">
        <v>38349.9</v>
      </c>
      <c r="G1755" s="26">
        <v>10461</v>
      </c>
      <c r="H1755" s="26">
        <v>11502</v>
      </c>
      <c r="I1755" s="26">
        <v>4532</v>
      </c>
      <c r="J1755" s="26">
        <v>-1184.9</v>
      </c>
      <c r="K1755" s="26">
        <f t="shared" si="381"/>
        <v>34129.9</v>
      </c>
      <c r="L1755" s="27">
        <f t="shared" si="384"/>
        <v>1.94696146194393</v>
      </c>
      <c r="M1755" s="75">
        <v>0.260416666666667</v>
      </c>
      <c r="N1755" s="26">
        <v>63961.7</v>
      </c>
      <c r="O1755" s="26">
        <v>36177.03</v>
      </c>
      <c r="P1755" s="26">
        <v>10159.4</v>
      </c>
      <c r="Q1755" s="26">
        <v>13155.5</v>
      </c>
      <c r="R1755" s="26">
        <v>5503.49</v>
      </c>
      <c r="S1755" s="26">
        <v>-1033.72</v>
      </c>
      <c r="T1755" s="26">
        <f t="shared" si="385"/>
        <v>31957.03</v>
      </c>
      <c r="U1755" s="27">
        <f t="shared" si="386"/>
        <v>1.61768268056381</v>
      </c>
      <c r="V1755" s="26">
        <f>INDEX(检修、备用和必开!B:B,MATCH(统调负荷!$C1755,检修、备用和必开!$A:$A,0))</f>
        <v>27722.8</v>
      </c>
      <c r="W1755" s="26">
        <f>INDEX(检修、备用和必开!C:C,MATCH(统调负荷!$C1755,检修、备用和必开!$A:$A,0))</f>
        <v>0</v>
      </c>
      <c r="X1755" s="26">
        <f>INDEX(检修、备用和必开!D:D,MATCH(统调负荷!$C1755,检修、备用和必开!$A:$A,0))</f>
        <v>9120</v>
      </c>
      <c r="Y1755" s="26">
        <f>INDEX(检修、备用和必开!E:E,MATCH(统调负荷!$C1755,检修、备用和必开!$A:$A,0))</f>
        <v>4220</v>
      </c>
      <c r="Z1755" s="26">
        <f>INDEX(检修、备用和必开!F:F,MATCH(统调负荷!$C1755,检修、备用和必开!$A:$A,0))</f>
        <v>320</v>
      </c>
      <c r="AA1755" s="26">
        <f t="shared" si="387"/>
        <v>66449.6</v>
      </c>
      <c r="AB1755" s="26">
        <v>325.12</v>
      </c>
      <c r="AC1755" s="26">
        <v>315</v>
      </c>
      <c r="AD1755" s="76">
        <f t="shared" si="388"/>
        <v>45676.2604166667</v>
      </c>
      <c r="AE1755" s="27">
        <f t="shared" si="389"/>
        <v>301.699999999997</v>
      </c>
      <c r="AF1755" s="27">
        <f t="shared" si="390"/>
        <v>-2172.87</v>
      </c>
      <c r="AG1755" s="27">
        <f t="shared" si="391"/>
        <v>-301.6</v>
      </c>
      <c r="AH1755" s="27">
        <f t="shared" si="392"/>
        <v>1653.5</v>
      </c>
      <c r="AI1755" s="27">
        <f t="shared" si="393"/>
        <v>971.49</v>
      </c>
      <c r="AJ1755" s="27">
        <f t="shared" si="394"/>
        <v>151.18</v>
      </c>
      <c r="AK1755" s="26">
        <f>INDEX(检修、备用和必开!I:I,MATCH(统调负荷!$C1755,检修、备用和必开!$A:$A,0))</f>
        <v>5930.19317406139</v>
      </c>
    </row>
    <row r="1756" ht="13.8" spans="1:37">
      <c r="A1756" s="26">
        <f t="shared" si="382"/>
        <v>7</v>
      </c>
      <c r="B1756" s="26">
        <f t="shared" si="383"/>
        <v>6</v>
      </c>
      <c r="C1756" t="s">
        <v>40</v>
      </c>
      <c r="D1756" s="75">
        <v>0.270833333333333</v>
      </c>
      <c r="E1756" s="26">
        <v>64505</v>
      </c>
      <c r="F1756" s="26">
        <v>38309.29</v>
      </c>
      <c r="G1756" s="26">
        <v>10461</v>
      </c>
      <c r="H1756" s="26">
        <v>12308.6</v>
      </c>
      <c r="I1756" s="26">
        <v>4611</v>
      </c>
      <c r="J1756" s="26">
        <v>-1184.89</v>
      </c>
      <c r="K1756" s="26">
        <f t="shared" si="381"/>
        <v>34089.29</v>
      </c>
      <c r="L1756" s="27">
        <f t="shared" si="384"/>
        <v>1.94928084451158</v>
      </c>
      <c r="M1756" s="75">
        <v>0.270833333333333</v>
      </c>
      <c r="N1756" s="26">
        <v>64755.5</v>
      </c>
      <c r="O1756" s="26">
        <v>36456.63</v>
      </c>
      <c r="P1756" s="26">
        <v>10234.5</v>
      </c>
      <c r="Q1756" s="26">
        <v>13643.2</v>
      </c>
      <c r="R1756" s="26">
        <v>5524.8</v>
      </c>
      <c r="S1756" s="26">
        <v>-1103.63</v>
      </c>
      <c r="T1756" s="26">
        <f t="shared" si="385"/>
        <v>32236.63</v>
      </c>
      <c r="U1756" s="27">
        <f t="shared" si="386"/>
        <v>1.60674600420779</v>
      </c>
      <c r="V1756" s="26">
        <f>INDEX(检修、备用和必开!B:B,MATCH(统调负荷!$C1756,检修、备用和必开!$A:$A,0))</f>
        <v>27722.8</v>
      </c>
      <c r="W1756" s="26">
        <f>INDEX(检修、备用和必开!C:C,MATCH(统调负荷!$C1756,检修、备用和必开!$A:$A,0))</f>
        <v>0</v>
      </c>
      <c r="X1756" s="26">
        <f>INDEX(检修、备用和必开!D:D,MATCH(统调负荷!$C1756,检修、备用和必开!$A:$A,0))</f>
        <v>9120</v>
      </c>
      <c r="Y1756" s="26">
        <f>INDEX(检修、备用和必开!E:E,MATCH(统调负荷!$C1756,检修、备用和必开!$A:$A,0))</f>
        <v>4220</v>
      </c>
      <c r="Z1756" s="26">
        <f>INDEX(检修、备用和必开!F:F,MATCH(统调负荷!$C1756,检修、备用和必开!$A:$A,0))</f>
        <v>320</v>
      </c>
      <c r="AA1756" s="26">
        <f t="shared" si="387"/>
        <v>66449.6</v>
      </c>
      <c r="AB1756" s="26">
        <v>325</v>
      </c>
      <c r="AC1756" s="26">
        <v>315</v>
      </c>
      <c r="AD1756" s="76">
        <f t="shared" si="388"/>
        <v>45676.2708333333</v>
      </c>
      <c r="AE1756" s="27">
        <f t="shared" si="389"/>
        <v>250.5</v>
      </c>
      <c r="AF1756" s="27">
        <f t="shared" si="390"/>
        <v>-1852.66</v>
      </c>
      <c r="AG1756" s="27">
        <f t="shared" si="391"/>
        <v>-226.5</v>
      </c>
      <c r="AH1756" s="27">
        <f t="shared" si="392"/>
        <v>1334.6</v>
      </c>
      <c r="AI1756" s="27">
        <f t="shared" si="393"/>
        <v>913.8</v>
      </c>
      <c r="AJ1756" s="27">
        <f t="shared" si="394"/>
        <v>81.26</v>
      </c>
      <c r="AK1756" s="26">
        <f>INDEX(检修、备用和必开!I:I,MATCH(统调负荷!$C1756,检修、备用和必开!$A:$A,0))</f>
        <v>5930.19317406139</v>
      </c>
    </row>
    <row r="1757" ht="13.8" spans="1:37">
      <c r="A1757" s="26">
        <f t="shared" si="382"/>
        <v>7</v>
      </c>
      <c r="B1757" s="26">
        <f t="shared" si="383"/>
        <v>6</v>
      </c>
      <c r="C1757" t="s">
        <v>40</v>
      </c>
      <c r="D1757" s="75">
        <v>0.28125</v>
      </c>
      <c r="E1757" s="26">
        <v>65595</v>
      </c>
      <c r="F1757" s="26">
        <v>39309.39</v>
      </c>
      <c r="G1757" s="26">
        <v>10461</v>
      </c>
      <c r="H1757" s="26">
        <v>12295.5</v>
      </c>
      <c r="I1757" s="26">
        <v>4714</v>
      </c>
      <c r="J1757" s="26">
        <v>-1184.89</v>
      </c>
      <c r="K1757" s="26">
        <f t="shared" si="381"/>
        <v>35089.39</v>
      </c>
      <c r="L1757" s="27">
        <f t="shared" si="384"/>
        <v>1.89372343035886</v>
      </c>
      <c r="M1757" s="75">
        <v>0.28125</v>
      </c>
      <c r="N1757" s="26">
        <v>65841.4</v>
      </c>
      <c r="O1757" s="26">
        <v>37737.22</v>
      </c>
      <c r="P1757" s="26">
        <v>10216.5</v>
      </c>
      <c r="Q1757" s="26">
        <v>13668.2</v>
      </c>
      <c r="R1757" s="26">
        <v>5520.84</v>
      </c>
      <c r="S1757" s="26">
        <v>-1301.36</v>
      </c>
      <c r="T1757" s="26">
        <f t="shared" si="385"/>
        <v>33517.22</v>
      </c>
      <c r="U1757" s="27">
        <f t="shared" si="386"/>
        <v>1.55848810030297</v>
      </c>
      <c r="V1757" s="26">
        <f>INDEX(检修、备用和必开!B:B,MATCH(统调负荷!$C1757,检修、备用和必开!$A:$A,0))</f>
        <v>27722.8</v>
      </c>
      <c r="W1757" s="26">
        <f>INDEX(检修、备用和必开!C:C,MATCH(统调负荷!$C1757,检修、备用和必开!$A:$A,0))</f>
        <v>0</v>
      </c>
      <c r="X1757" s="26">
        <f>INDEX(检修、备用和必开!D:D,MATCH(统调负荷!$C1757,检修、备用和必开!$A:$A,0))</f>
        <v>9120</v>
      </c>
      <c r="Y1757" s="26">
        <f>INDEX(检修、备用和必开!E:E,MATCH(统调负荷!$C1757,检修、备用和必开!$A:$A,0))</f>
        <v>4220</v>
      </c>
      <c r="Z1757" s="26">
        <f>INDEX(检修、备用和必开!F:F,MATCH(统调负荷!$C1757,检修、备用和必开!$A:$A,0))</f>
        <v>320</v>
      </c>
      <c r="AA1757" s="26">
        <f t="shared" si="387"/>
        <v>66449.6</v>
      </c>
      <c r="AB1757" s="26">
        <v>329.99</v>
      </c>
      <c r="AC1757" s="26">
        <v>325</v>
      </c>
      <c r="AD1757" s="76">
        <f t="shared" si="388"/>
        <v>45676.28125</v>
      </c>
      <c r="AE1757" s="27">
        <f t="shared" si="389"/>
        <v>246.399999999994</v>
      </c>
      <c r="AF1757" s="27">
        <f t="shared" si="390"/>
        <v>-1572.17</v>
      </c>
      <c r="AG1757" s="27">
        <f t="shared" si="391"/>
        <v>-244.5</v>
      </c>
      <c r="AH1757" s="27">
        <f t="shared" si="392"/>
        <v>1372.7</v>
      </c>
      <c r="AI1757" s="27">
        <f t="shared" si="393"/>
        <v>806.84</v>
      </c>
      <c r="AJ1757" s="27">
        <f t="shared" si="394"/>
        <v>-116.47</v>
      </c>
      <c r="AK1757" s="26">
        <f>INDEX(检修、备用和必开!I:I,MATCH(统调负荷!$C1757,检修、备用和必开!$A:$A,0))</f>
        <v>5930.19317406139</v>
      </c>
    </row>
    <row r="1758" ht="13.8" spans="1:37">
      <c r="A1758" s="26">
        <f t="shared" si="382"/>
        <v>7</v>
      </c>
      <c r="B1758" s="26">
        <f t="shared" si="383"/>
        <v>7</v>
      </c>
      <c r="C1758" t="s">
        <v>40</v>
      </c>
      <c r="D1758" s="75">
        <v>0.291666666666667</v>
      </c>
      <c r="E1758" s="26">
        <v>67080</v>
      </c>
      <c r="F1758" s="26">
        <v>39372.2</v>
      </c>
      <c r="G1758" s="26">
        <v>10461</v>
      </c>
      <c r="H1758" s="26">
        <v>13543.7</v>
      </c>
      <c r="I1758" s="26">
        <v>4888</v>
      </c>
      <c r="J1758" s="26">
        <v>-1184.9</v>
      </c>
      <c r="K1758" s="26">
        <f t="shared" si="381"/>
        <v>35152.2</v>
      </c>
      <c r="L1758" s="27">
        <f t="shared" si="384"/>
        <v>1.89033972269161</v>
      </c>
      <c r="M1758" s="75">
        <v>0.291666666666667</v>
      </c>
      <c r="N1758" s="26">
        <v>67129.8</v>
      </c>
      <c r="O1758" s="26">
        <v>37712.02</v>
      </c>
      <c r="P1758" s="26">
        <v>10302.6</v>
      </c>
      <c r="Q1758" s="26">
        <v>14659.3</v>
      </c>
      <c r="R1758" s="26">
        <v>5653.02</v>
      </c>
      <c r="S1758" s="26">
        <v>-1197.14</v>
      </c>
      <c r="T1758" s="26">
        <f t="shared" si="385"/>
        <v>33492.02</v>
      </c>
      <c r="U1758" s="27">
        <f t="shared" si="386"/>
        <v>1.55940976278524</v>
      </c>
      <c r="V1758" s="26">
        <f>INDEX(检修、备用和必开!B:B,MATCH(统调负荷!$C1758,检修、备用和必开!$A:$A,0))</f>
        <v>27722.8</v>
      </c>
      <c r="W1758" s="26">
        <f>INDEX(检修、备用和必开!C:C,MATCH(统调负荷!$C1758,检修、备用和必开!$A:$A,0))</f>
        <v>0</v>
      </c>
      <c r="X1758" s="26">
        <f>INDEX(检修、备用和必开!D:D,MATCH(统调负荷!$C1758,检修、备用和必开!$A:$A,0))</f>
        <v>9120</v>
      </c>
      <c r="Y1758" s="26">
        <f>INDEX(检修、备用和必开!E:E,MATCH(统调负荷!$C1758,检修、备用和必开!$A:$A,0))</f>
        <v>4220</v>
      </c>
      <c r="Z1758" s="26">
        <f>INDEX(检修、备用和必开!F:F,MATCH(统调负荷!$C1758,检修、备用和必开!$A:$A,0))</f>
        <v>320</v>
      </c>
      <c r="AA1758" s="26">
        <f t="shared" si="387"/>
        <v>66449.6</v>
      </c>
      <c r="AB1758" s="26">
        <v>331.62</v>
      </c>
      <c r="AC1758" s="26">
        <v>325</v>
      </c>
      <c r="AD1758" s="76">
        <f t="shared" si="388"/>
        <v>45676.2916666667</v>
      </c>
      <c r="AE1758" s="27">
        <f t="shared" si="389"/>
        <v>49.8000000000029</v>
      </c>
      <c r="AF1758" s="27">
        <f t="shared" si="390"/>
        <v>-1660.18</v>
      </c>
      <c r="AG1758" s="27">
        <f t="shared" si="391"/>
        <v>-158.4</v>
      </c>
      <c r="AH1758" s="27">
        <f t="shared" si="392"/>
        <v>1115.6</v>
      </c>
      <c r="AI1758" s="27">
        <f t="shared" si="393"/>
        <v>765.02</v>
      </c>
      <c r="AJ1758" s="27">
        <f t="shared" si="394"/>
        <v>-12.24</v>
      </c>
      <c r="AK1758" s="26">
        <f>INDEX(检修、备用和必开!I:I,MATCH(统调负荷!$C1758,检修、备用和必开!$A:$A,0))</f>
        <v>5930.19317406139</v>
      </c>
    </row>
    <row r="1759" ht="13.8" spans="1:37">
      <c r="A1759" s="26">
        <f t="shared" si="382"/>
        <v>7</v>
      </c>
      <c r="B1759" s="26">
        <f t="shared" si="383"/>
        <v>7</v>
      </c>
      <c r="C1759" t="s">
        <v>40</v>
      </c>
      <c r="D1759" s="75">
        <v>0.302083333333333</v>
      </c>
      <c r="E1759" s="26">
        <v>69055</v>
      </c>
      <c r="F1759" s="26">
        <v>39863.79</v>
      </c>
      <c r="G1759" s="26">
        <v>10839</v>
      </c>
      <c r="H1759" s="26">
        <v>14287.1</v>
      </c>
      <c r="I1759" s="26">
        <v>5250</v>
      </c>
      <c r="J1759" s="26">
        <v>-1184.89</v>
      </c>
      <c r="K1759" s="26">
        <f t="shared" si="381"/>
        <v>35643.79</v>
      </c>
      <c r="L1759" s="27">
        <f t="shared" si="384"/>
        <v>1.86426864258823</v>
      </c>
      <c r="M1759" s="75">
        <v>0.302083333333333</v>
      </c>
      <c r="N1759" s="26">
        <v>69274.8</v>
      </c>
      <c r="O1759" s="26">
        <v>38604.38</v>
      </c>
      <c r="P1759" s="26">
        <v>10697</v>
      </c>
      <c r="Q1759" s="26">
        <v>15420.3</v>
      </c>
      <c r="R1759" s="26">
        <v>5753.98</v>
      </c>
      <c r="S1759" s="26">
        <v>-1200.86</v>
      </c>
      <c r="T1759" s="26">
        <f t="shared" si="385"/>
        <v>34384.38</v>
      </c>
      <c r="U1759" s="27">
        <f t="shared" si="386"/>
        <v>1.52742321577735</v>
      </c>
      <c r="V1759" s="26">
        <f>INDEX(检修、备用和必开!B:B,MATCH(统调负荷!$C1759,检修、备用和必开!$A:$A,0))</f>
        <v>27722.8</v>
      </c>
      <c r="W1759" s="26">
        <f>INDEX(检修、备用和必开!C:C,MATCH(统调负荷!$C1759,检修、备用和必开!$A:$A,0))</f>
        <v>0</v>
      </c>
      <c r="X1759" s="26">
        <f>INDEX(检修、备用和必开!D:D,MATCH(统调负荷!$C1759,检修、备用和必开!$A:$A,0))</f>
        <v>9120</v>
      </c>
      <c r="Y1759" s="26">
        <f>INDEX(检修、备用和必开!E:E,MATCH(统调负荷!$C1759,检修、备用和必开!$A:$A,0))</f>
        <v>4220</v>
      </c>
      <c r="Z1759" s="26">
        <f>INDEX(检修、备用和必开!F:F,MATCH(统调负荷!$C1759,检修、备用和必开!$A:$A,0))</f>
        <v>320</v>
      </c>
      <c r="AA1759" s="26">
        <f t="shared" si="387"/>
        <v>66449.6</v>
      </c>
      <c r="AB1759" s="26">
        <v>338.64</v>
      </c>
      <c r="AC1759" s="26">
        <v>328.99</v>
      </c>
      <c r="AD1759" s="76">
        <f t="shared" si="388"/>
        <v>45676.3020833333</v>
      </c>
      <c r="AE1759" s="27">
        <f t="shared" si="389"/>
        <v>219.800000000003</v>
      </c>
      <c r="AF1759" s="27">
        <f t="shared" si="390"/>
        <v>-1259.41</v>
      </c>
      <c r="AG1759" s="27">
        <f t="shared" si="391"/>
        <v>-142</v>
      </c>
      <c r="AH1759" s="27">
        <f t="shared" si="392"/>
        <v>1133.2</v>
      </c>
      <c r="AI1759" s="27">
        <f t="shared" si="393"/>
        <v>503.98</v>
      </c>
      <c r="AJ1759" s="27">
        <f t="shared" si="394"/>
        <v>-15.9699999999998</v>
      </c>
      <c r="AK1759" s="26">
        <f>INDEX(检修、备用和必开!I:I,MATCH(统调负荷!$C1759,检修、备用和必开!$A:$A,0))</f>
        <v>5930.19317406139</v>
      </c>
    </row>
    <row r="1760" ht="13.8" spans="1:37">
      <c r="A1760" s="26">
        <f t="shared" si="382"/>
        <v>7</v>
      </c>
      <c r="B1760" s="26">
        <f t="shared" si="383"/>
        <v>7</v>
      </c>
      <c r="C1760" t="s">
        <v>40</v>
      </c>
      <c r="D1760" s="75">
        <v>0.3125</v>
      </c>
      <c r="E1760" s="26">
        <v>70750</v>
      </c>
      <c r="F1760" s="26">
        <v>38897.1</v>
      </c>
      <c r="G1760" s="26">
        <v>11323</v>
      </c>
      <c r="H1760" s="26">
        <v>16004.8</v>
      </c>
      <c r="I1760" s="26">
        <v>5710</v>
      </c>
      <c r="J1760" s="26">
        <v>-1184.9</v>
      </c>
      <c r="K1760" s="26">
        <f t="shared" si="381"/>
        <v>34677.1</v>
      </c>
      <c r="L1760" s="27">
        <f t="shared" si="384"/>
        <v>1.91623867047706</v>
      </c>
      <c r="M1760" s="75">
        <v>0.3125</v>
      </c>
      <c r="N1760" s="26">
        <v>70859.7</v>
      </c>
      <c r="O1760" s="26">
        <v>39282.54</v>
      </c>
      <c r="P1760" s="26">
        <v>10560</v>
      </c>
      <c r="Q1760" s="26">
        <v>16348.6</v>
      </c>
      <c r="R1760" s="26">
        <v>5889.39</v>
      </c>
      <c r="S1760" s="26">
        <v>-1220.83</v>
      </c>
      <c r="T1760" s="26">
        <f t="shared" si="385"/>
        <v>35062.54</v>
      </c>
      <c r="U1760" s="27">
        <f t="shared" si="386"/>
        <v>1.50397872100608</v>
      </c>
      <c r="V1760" s="26">
        <f>INDEX(检修、备用和必开!B:B,MATCH(统调负荷!$C1760,检修、备用和必开!$A:$A,0))</f>
        <v>27722.8</v>
      </c>
      <c r="W1760" s="26">
        <f>INDEX(检修、备用和必开!C:C,MATCH(统调负荷!$C1760,检修、备用和必开!$A:$A,0))</f>
        <v>0</v>
      </c>
      <c r="X1760" s="26">
        <f>INDEX(检修、备用和必开!D:D,MATCH(统调负荷!$C1760,检修、备用和必开!$A:$A,0))</f>
        <v>9120</v>
      </c>
      <c r="Y1760" s="26">
        <f>INDEX(检修、备用和必开!E:E,MATCH(统调负荷!$C1760,检修、备用和必开!$A:$A,0))</f>
        <v>4220</v>
      </c>
      <c r="Z1760" s="26">
        <f>INDEX(检修、备用和必开!F:F,MATCH(统调负荷!$C1760,检修、备用和必开!$A:$A,0))</f>
        <v>320</v>
      </c>
      <c r="AA1760" s="26">
        <f t="shared" si="387"/>
        <v>66449.6</v>
      </c>
      <c r="AB1760" s="26">
        <v>330.31</v>
      </c>
      <c r="AC1760" s="26">
        <v>331.99</v>
      </c>
      <c r="AD1760" s="76">
        <f t="shared" si="388"/>
        <v>45676.3125</v>
      </c>
      <c r="AE1760" s="27">
        <f t="shared" si="389"/>
        <v>109.699999999997</v>
      </c>
      <c r="AF1760" s="27">
        <f t="shared" si="390"/>
        <v>385.440000000002</v>
      </c>
      <c r="AG1760" s="27">
        <f t="shared" si="391"/>
        <v>-763</v>
      </c>
      <c r="AH1760" s="27">
        <f t="shared" si="392"/>
        <v>343.800000000001</v>
      </c>
      <c r="AI1760" s="27">
        <f t="shared" si="393"/>
        <v>179.39</v>
      </c>
      <c r="AJ1760" s="27">
        <f t="shared" si="394"/>
        <v>-35.9299999999998</v>
      </c>
      <c r="AK1760" s="26">
        <f>INDEX(检修、备用和必开!I:I,MATCH(统调负荷!$C1760,检修、备用和必开!$A:$A,0))</f>
        <v>5930.19317406139</v>
      </c>
    </row>
    <row r="1761" ht="13.8" spans="1:37">
      <c r="A1761" s="26">
        <f t="shared" si="382"/>
        <v>7</v>
      </c>
      <c r="B1761" s="26">
        <f t="shared" si="383"/>
        <v>7</v>
      </c>
      <c r="C1761" t="s">
        <v>40</v>
      </c>
      <c r="D1761" s="75">
        <v>0.322916666666667</v>
      </c>
      <c r="E1761" s="26">
        <v>71910</v>
      </c>
      <c r="F1761" s="26">
        <v>38999.8</v>
      </c>
      <c r="G1761" s="26">
        <v>11611</v>
      </c>
      <c r="H1761" s="26">
        <v>16219.1</v>
      </c>
      <c r="I1761" s="26">
        <v>6265</v>
      </c>
      <c r="J1761" s="26">
        <v>-1184.9</v>
      </c>
      <c r="K1761" s="26">
        <f t="shared" si="381"/>
        <v>34779.8</v>
      </c>
      <c r="L1761" s="27">
        <f t="shared" si="384"/>
        <v>1.91058027935756</v>
      </c>
      <c r="M1761" s="75">
        <v>0.322916666666667</v>
      </c>
      <c r="N1761" s="26">
        <v>71913</v>
      </c>
      <c r="O1761" s="26">
        <v>39104.82</v>
      </c>
      <c r="P1761" s="26">
        <v>10534.5</v>
      </c>
      <c r="Q1761" s="26">
        <v>17240.4</v>
      </c>
      <c r="R1761" s="26">
        <v>6188.66</v>
      </c>
      <c r="S1761" s="26">
        <v>-1155.38</v>
      </c>
      <c r="T1761" s="26">
        <f t="shared" si="385"/>
        <v>34884.82</v>
      </c>
      <c r="U1761" s="27">
        <f t="shared" si="386"/>
        <v>1.51005276240194</v>
      </c>
      <c r="V1761" s="26">
        <f>INDEX(检修、备用和必开!B:B,MATCH(统调负荷!$C1761,检修、备用和必开!$A:$A,0))</f>
        <v>27722.8</v>
      </c>
      <c r="W1761" s="26">
        <f>INDEX(检修、备用和必开!C:C,MATCH(统调负荷!$C1761,检修、备用和必开!$A:$A,0))</f>
        <v>0</v>
      </c>
      <c r="X1761" s="26">
        <f>INDEX(检修、备用和必开!D:D,MATCH(统调负荷!$C1761,检修、备用和必开!$A:$A,0))</f>
        <v>9120</v>
      </c>
      <c r="Y1761" s="26">
        <f>INDEX(检修、备用和必开!E:E,MATCH(统调负荷!$C1761,检修、备用和必开!$A:$A,0))</f>
        <v>4220</v>
      </c>
      <c r="Z1761" s="26">
        <f>INDEX(检修、备用和必开!F:F,MATCH(统调负荷!$C1761,检修、备用和必开!$A:$A,0))</f>
        <v>320</v>
      </c>
      <c r="AA1761" s="26">
        <f t="shared" si="387"/>
        <v>66449.6</v>
      </c>
      <c r="AB1761" s="26">
        <v>332.73</v>
      </c>
      <c r="AC1761" s="26">
        <v>327.8</v>
      </c>
      <c r="AD1761" s="76">
        <f t="shared" si="388"/>
        <v>45676.3229166667</v>
      </c>
      <c r="AE1761" s="27">
        <f t="shared" si="389"/>
        <v>3</v>
      </c>
      <c r="AF1761" s="27">
        <f t="shared" si="390"/>
        <v>105.019999999997</v>
      </c>
      <c r="AG1761" s="27">
        <f t="shared" si="391"/>
        <v>-1076.5</v>
      </c>
      <c r="AH1761" s="27">
        <f t="shared" si="392"/>
        <v>1021.3</v>
      </c>
      <c r="AI1761" s="27">
        <f t="shared" si="393"/>
        <v>-76.3400000000001</v>
      </c>
      <c r="AJ1761" s="27">
        <f t="shared" si="394"/>
        <v>29.52</v>
      </c>
      <c r="AK1761" s="26">
        <f>INDEX(检修、备用和必开!I:I,MATCH(统调负荷!$C1761,检修、备用和必开!$A:$A,0))</f>
        <v>5930.19317406139</v>
      </c>
    </row>
    <row r="1762" ht="13.8" spans="1:37">
      <c r="A1762" s="26">
        <f t="shared" si="382"/>
        <v>7</v>
      </c>
      <c r="B1762" s="26">
        <f t="shared" si="383"/>
        <v>8</v>
      </c>
      <c r="C1762" t="s">
        <v>40</v>
      </c>
      <c r="D1762" s="75">
        <v>0.333333333333333</v>
      </c>
      <c r="E1762" s="26">
        <v>73335</v>
      </c>
      <c r="F1762" s="26">
        <v>36897.6</v>
      </c>
      <c r="G1762" s="26">
        <v>12801</v>
      </c>
      <c r="H1762" s="26">
        <v>17840.3</v>
      </c>
      <c r="I1762" s="26">
        <v>6981</v>
      </c>
      <c r="J1762" s="26">
        <v>-1184.9</v>
      </c>
      <c r="K1762" s="26">
        <f t="shared" ref="K1762:K1825" si="395">F1762-Y1762</f>
        <v>32677.6</v>
      </c>
      <c r="L1762" s="27">
        <f t="shared" si="384"/>
        <v>2.03349083164002</v>
      </c>
      <c r="M1762" s="75">
        <v>0.333333333333333</v>
      </c>
      <c r="N1762" s="26">
        <v>73864</v>
      </c>
      <c r="O1762" s="26">
        <v>38259.94</v>
      </c>
      <c r="P1762" s="26">
        <v>11889.7</v>
      </c>
      <c r="Q1762" s="26">
        <v>18474.4</v>
      </c>
      <c r="R1762" s="26">
        <v>6610.33</v>
      </c>
      <c r="S1762" s="26">
        <v>-1370.37</v>
      </c>
      <c r="T1762" s="26">
        <f t="shared" si="385"/>
        <v>34039.94</v>
      </c>
      <c r="U1762" s="27">
        <f t="shared" si="386"/>
        <v>1.53961289102812</v>
      </c>
      <c r="V1762" s="26">
        <f>INDEX(检修、备用和必开!B:B,MATCH(统调负荷!$C1762,检修、备用和必开!$A:$A,0))</f>
        <v>27722.8</v>
      </c>
      <c r="W1762" s="26">
        <f>INDEX(检修、备用和必开!C:C,MATCH(统调负荷!$C1762,检修、备用和必开!$A:$A,0))</f>
        <v>0</v>
      </c>
      <c r="X1762" s="26">
        <f>INDEX(检修、备用和必开!D:D,MATCH(统调负荷!$C1762,检修、备用和必开!$A:$A,0))</f>
        <v>9120</v>
      </c>
      <c r="Y1762" s="26">
        <f>INDEX(检修、备用和必开!E:E,MATCH(统调负荷!$C1762,检修、备用和必开!$A:$A,0))</f>
        <v>4220</v>
      </c>
      <c r="Z1762" s="26">
        <f>INDEX(检修、备用和必开!F:F,MATCH(统调负荷!$C1762,检修、备用和必开!$A:$A,0))</f>
        <v>320</v>
      </c>
      <c r="AA1762" s="26">
        <f t="shared" si="387"/>
        <v>66449.6</v>
      </c>
      <c r="AB1762" s="26">
        <v>325.2</v>
      </c>
      <c r="AC1762" s="26">
        <v>329.99</v>
      </c>
      <c r="AD1762" s="76">
        <f t="shared" si="388"/>
        <v>45676.3333333333</v>
      </c>
      <c r="AE1762" s="27">
        <f t="shared" si="389"/>
        <v>529</v>
      </c>
      <c r="AF1762" s="27">
        <f t="shared" si="390"/>
        <v>1362.34</v>
      </c>
      <c r="AG1762" s="27">
        <f t="shared" si="391"/>
        <v>-911.299999999999</v>
      </c>
      <c r="AH1762" s="27">
        <f t="shared" si="392"/>
        <v>634.100000000002</v>
      </c>
      <c r="AI1762" s="27">
        <f t="shared" si="393"/>
        <v>-370.67</v>
      </c>
      <c r="AJ1762" s="27">
        <f t="shared" si="394"/>
        <v>-185.47</v>
      </c>
      <c r="AK1762" s="26">
        <f>INDEX(检修、备用和必开!I:I,MATCH(统调负荷!$C1762,检修、备用和必开!$A:$A,0))</f>
        <v>5930.19317406139</v>
      </c>
    </row>
    <row r="1763" ht="13.8" spans="1:37">
      <c r="A1763" s="26">
        <f t="shared" si="382"/>
        <v>7</v>
      </c>
      <c r="B1763" s="26">
        <f t="shared" si="383"/>
        <v>8</v>
      </c>
      <c r="C1763" t="s">
        <v>40</v>
      </c>
      <c r="D1763" s="75">
        <v>0.34375</v>
      </c>
      <c r="E1763" s="26">
        <v>75105</v>
      </c>
      <c r="F1763" s="26">
        <v>36743.1</v>
      </c>
      <c r="G1763" s="26">
        <v>13179</v>
      </c>
      <c r="H1763" s="26">
        <v>18677.8</v>
      </c>
      <c r="I1763" s="26">
        <v>7912</v>
      </c>
      <c r="J1763" s="26">
        <v>-1406.9</v>
      </c>
      <c r="K1763" s="26">
        <f t="shared" si="395"/>
        <v>32523.1</v>
      </c>
      <c r="L1763" s="27">
        <f t="shared" si="384"/>
        <v>2.04315086815217</v>
      </c>
      <c r="M1763" s="75">
        <v>0.34375</v>
      </c>
      <c r="N1763" s="26">
        <v>75578</v>
      </c>
      <c r="O1763" s="26">
        <v>38820.65</v>
      </c>
      <c r="P1763" s="26">
        <v>12688.2</v>
      </c>
      <c r="Q1763" s="26">
        <v>18430</v>
      </c>
      <c r="R1763" s="26">
        <v>7058.91</v>
      </c>
      <c r="S1763" s="26">
        <v>-1419.76</v>
      </c>
      <c r="T1763" s="26">
        <f t="shared" si="385"/>
        <v>34600.65</v>
      </c>
      <c r="U1763" s="27">
        <f t="shared" si="386"/>
        <v>1.51986761404508</v>
      </c>
      <c r="V1763" s="26">
        <f>INDEX(检修、备用和必开!B:B,MATCH(统调负荷!$C1763,检修、备用和必开!$A:$A,0))</f>
        <v>27722.8</v>
      </c>
      <c r="W1763" s="26">
        <f>INDEX(检修、备用和必开!C:C,MATCH(统调负荷!$C1763,检修、备用和必开!$A:$A,0))</f>
        <v>0</v>
      </c>
      <c r="X1763" s="26">
        <f>INDEX(检修、备用和必开!D:D,MATCH(统调负荷!$C1763,检修、备用和必开!$A:$A,0))</f>
        <v>9120</v>
      </c>
      <c r="Y1763" s="26">
        <f>INDEX(检修、备用和必开!E:E,MATCH(统调负荷!$C1763,检修、备用和必开!$A:$A,0))</f>
        <v>4220</v>
      </c>
      <c r="Z1763" s="26">
        <f>INDEX(检修、备用和必开!F:F,MATCH(统调负荷!$C1763,检修、备用和必开!$A:$A,0))</f>
        <v>320</v>
      </c>
      <c r="AA1763" s="26">
        <f t="shared" si="387"/>
        <v>66449.6</v>
      </c>
      <c r="AB1763" s="26">
        <v>326.91</v>
      </c>
      <c r="AC1763" s="26">
        <v>332.04</v>
      </c>
      <c r="AD1763" s="76">
        <f t="shared" si="388"/>
        <v>45676.34375</v>
      </c>
      <c r="AE1763" s="27">
        <f t="shared" si="389"/>
        <v>473</v>
      </c>
      <c r="AF1763" s="27">
        <f t="shared" si="390"/>
        <v>2077.55</v>
      </c>
      <c r="AG1763" s="27">
        <f t="shared" si="391"/>
        <v>-490.799999999999</v>
      </c>
      <c r="AH1763" s="27">
        <f t="shared" si="392"/>
        <v>-247.799999999999</v>
      </c>
      <c r="AI1763" s="27">
        <f t="shared" si="393"/>
        <v>-853.09</v>
      </c>
      <c r="AJ1763" s="27">
        <f t="shared" si="394"/>
        <v>-12.8599999999999</v>
      </c>
      <c r="AK1763" s="26">
        <f>INDEX(检修、备用和必开!I:I,MATCH(统调负荷!$C1763,检修、备用和必开!$A:$A,0))</f>
        <v>5930.19317406139</v>
      </c>
    </row>
    <row r="1764" ht="13.8" spans="1:37">
      <c r="A1764" s="26">
        <f t="shared" si="382"/>
        <v>7</v>
      </c>
      <c r="B1764" s="26">
        <f t="shared" si="383"/>
        <v>8</v>
      </c>
      <c r="C1764" t="s">
        <v>40</v>
      </c>
      <c r="D1764" s="75">
        <v>0.354166666666667</v>
      </c>
      <c r="E1764" s="26">
        <v>76635</v>
      </c>
      <c r="F1764" s="26">
        <v>36683.99</v>
      </c>
      <c r="G1764" s="26">
        <v>13165</v>
      </c>
      <c r="H1764" s="26">
        <v>19293.9</v>
      </c>
      <c r="I1764" s="26">
        <v>8899</v>
      </c>
      <c r="J1764" s="26">
        <v>-1406.89</v>
      </c>
      <c r="K1764" s="26">
        <f t="shared" si="395"/>
        <v>32463.99</v>
      </c>
      <c r="L1764" s="27">
        <f t="shared" si="384"/>
        <v>2.04687101000216</v>
      </c>
      <c r="M1764" s="75">
        <v>0.354166666666667</v>
      </c>
      <c r="N1764" s="26">
        <v>76426.6</v>
      </c>
      <c r="O1764" s="26">
        <v>38873.59</v>
      </c>
      <c r="P1764" s="26">
        <v>12277.2</v>
      </c>
      <c r="Q1764" s="26">
        <v>19073.5</v>
      </c>
      <c r="R1764" s="26">
        <v>7674.49</v>
      </c>
      <c r="S1764" s="26">
        <v>-1472.18</v>
      </c>
      <c r="T1764" s="26">
        <f t="shared" si="385"/>
        <v>34653.59</v>
      </c>
      <c r="U1764" s="27">
        <f t="shared" si="386"/>
        <v>1.51802947850519</v>
      </c>
      <c r="V1764" s="26">
        <f>INDEX(检修、备用和必开!B:B,MATCH(统调负荷!$C1764,检修、备用和必开!$A:$A,0))</f>
        <v>27722.8</v>
      </c>
      <c r="W1764" s="26">
        <f>INDEX(检修、备用和必开!C:C,MATCH(统调负荷!$C1764,检修、备用和必开!$A:$A,0))</f>
        <v>0</v>
      </c>
      <c r="X1764" s="26">
        <f>INDEX(检修、备用和必开!D:D,MATCH(统调负荷!$C1764,检修、备用和必开!$A:$A,0))</f>
        <v>9120</v>
      </c>
      <c r="Y1764" s="26">
        <f>INDEX(检修、备用和必开!E:E,MATCH(统调负荷!$C1764,检修、备用和必开!$A:$A,0))</f>
        <v>4220</v>
      </c>
      <c r="Z1764" s="26">
        <f>INDEX(检修、备用和必开!F:F,MATCH(统调负荷!$C1764,检修、备用和必开!$A:$A,0))</f>
        <v>320</v>
      </c>
      <c r="AA1764" s="26">
        <f t="shared" si="387"/>
        <v>66449.6</v>
      </c>
      <c r="AB1764" s="26">
        <v>327.67</v>
      </c>
      <c r="AC1764" s="26">
        <v>338.55</v>
      </c>
      <c r="AD1764" s="76">
        <f t="shared" si="388"/>
        <v>45676.3541666667</v>
      </c>
      <c r="AE1764" s="27">
        <f t="shared" si="389"/>
        <v>-208.399999999994</v>
      </c>
      <c r="AF1764" s="27">
        <f t="shared" si="390"/>
        <v>2189.6</v>
      </c>
      <c r="AG1764" s="27">
        <f t="shared" si="391"/>
        <v>-887.799999999999</v>
      </c>
      <c r="AH1764" s="27">
        <f t="shared" si="392"/>
        <v>-220.400000000001</v>
      </c>
      <c r="AI1764" s="27">
        <f t="shared" si="393"/>
        <v>-1224.51</v>
      </c>
      <c r="AJ1764" s="27">
        <f t="shared" si="394"/>
        <v>-65.29</v>
      </c>
      <c r="AK1764" s="26">
        <f>INDEX(检修、备用和必开!I:I,MATCH(统调负荷!$C1764,检修、备用和必开!$A:$A,0))</f>
        <v>5930.19317406139</v>
      </c>
    </row>
    <row r="1765" ht="13.8" spans="1:37">
      <c r="A1765" s="26">
        <f t="shared" si="382"/>
        <v>7</v>
      </c>
      <c r="B1765" s="26">
        <f t="shared" si="383"/>
        <v>8</v>
      </c>
      <c r="C1765" t="s">
        <v>40</v>
      </c>
      <c r="D1765" s="75">
        <v>0.364583333333333</v>
      </c>
      <c r="E1765" s="26">
        <v>77250</v>
      </c>
      <c r="F1765" s="26">
        <v>36000</v>
      </c>
      <c r="G1765" s="26">
        <v>13165</v>
      </c>
      <c r="H1765" s="26">
        <v>19516.9</v>
      </c>
      <c r="I1765" s="26">
        <v>9975</v>
      </c>
      <c r="J1765" s="26">
        <v>-1406.9</v>
      </c>
      <c r="K1765" s="26">
        <f t="shared" si="395"/>
        <v>31780</v>
      </c>
      <c r="L1765" s="27">
        <f t="shared" si="384"/>
        <v>2.09092511013216</v>
      </c>
      <c r="M1765" s="75">
        <v>0.364583333333333</v>
      </c>
      <c r="N1765" s="26">
        <v>76857.5</v>
      </c>
      <c r="O1765" s="26">
        <v>38368.97</v>
      </c>
      <c r="P1765" s="26">
        <v>12446.2</v>
      </c>
      <c r="Q1765" s="26">
        <v>19177.6</v>
      </c>
      <c r="R1765" s="26">
        <v>8281.44</v>
      </c>
      <c r="S1765" s="26">
        <v>-1416.71</v>
      </c>
      <c r="T1765" s="26">
        <f t="shared" si="385"/>
        <v>34148.97</v>
      </c>
      <c r="U1765" s="27">
        <f t="shared" si="386"/>
        <v>1.53573334424184</v>
      </c>
      <c r="V1765" s="26">
        <f>INDEX(检修、备用和必开!B:B,MATCH(统调负荷!$C1765,检修、备用和必开!$A:$A,0))</f>
        <v>27722.8</v>
      </c>
      <c r="W1765" s="26">
        <f>INDEX(检修、备用和必开!C:C,MATCH(统调负荷!$C1765,检修、备用和必开!$A:$A,0))</f>
        <v>0</v>
      </c>
      <c r="X1765" s="26">
        <f>INDEX(检修、备用和必开!D:D,MATCH(统调负荷!$C1765,检修、备用和必开!$A:$A,0))</f>
        <v>9120</v>
      </c>
      <c r="Y1765" s="26">
        <f>INDEX(检修、备用和必开!E:E,MATCH(统调负荷!$C1765,检修、备用和必开!$A:$A,0))</f>
        <v>4220</v>
      </c>
      <c r="Z1765" s="26">
        <f>INDEX(检修、备用和必开!F:F,MATCH(统调负荷!$C1765,检修、备用和必开!$A:$A,0))</f>
        <v>320</v>
      </c>
      <c r="AA1765" s="26">
        <f t="shared" si="387"/>
        <v>66449.6</v>
      </c>
      <c r="AB1765" s="26">
        <v>323.5</v>
      </c>
      <c r="AC1765" s="26">
        <v>328.55</v>
      </c>
      <c r="AD1765" s="76">
        <f t="shared" si="388"/>
        <v>45676.3645833333</v>
      </c>
      <c r="AE1765" s="27">
        <f t="shared" si="389"/>
        <v>-392.5</v>
      </c>
      <c r="AF1765" s="27">
        <f t="shared" si="390"/>
        <v>2368.97</v>
      </c>
      <c r="AG1765" s="27">
        <f t="shared" si="391"/>
        <v>-718.799999999999</v>
      </c>
      <c r="AH1765" s="27">
        <f t="shared" si="392"/>
        <v>-339.300000000003</v>
      </c>
      <c r="AI1765" s="27">
        <f t="shared" si="393"/>
        <v>-1693.56</v>
      </c>
      <c r="AJ1765" s="27">
        <f t="shared" si="394"/>
        <v>-9.80999999999995</v>
      </c>
      <c r="AK1765" s="26">
        <f>INDEX(检修、备用和必开!I:I,MATCH(统调负荷!$C1765,检修、备用和必开!$A:$A,0))</f>
        <v>5930.19317406139</v>
      </c>
    </row>
    <row r="1766" ht="13.8" spans="1:37">
      <c r="A1766" s="26">
        <f t="shared" si="382"/>
        <v>7</v>
      </c>
      <c r="B1766" s="26">
        <f t="shared" si="383"/>
        <v>9</v>
      </c>
      <c r="C1766" t="s">
        <v>40</v>
      </c>
      <c r="D1766" s="75">
        <v>0.375</v>
      </c>
      <c r="E1766" s="26">
        <v>77725</v>
      </c>
      <c r="F1766" s="26">
        <v>34780.59</v>
      </c>
      <c r="G1766" s="26">
        <v>13165</v>
      </c>
      <c r="H1766" s="26">
        <v>20140.3</v>
      </c>
      <c r="I1766" s="26">
        <v>11046</v>
      </c>
      <c r="J1766" s="26">
        <v>-1406.89</v>
      </c>
      <c r="K1766" s="26">
        <f t="shared" si="395"/>
        <v>30560.59</v>
      </c>
      <c r="L1766" s="27">
        <f t="shared" si="384"/>
        <v>2.1743559270289</v>
      </c>
      <c r="M1766" s="75">
        <v>0.375</v>
      </c>
      <c r="N1766" s="26">
        <v>77008.1</v>
      </c>
      <c r="O1766" s="26">
        <v>37074.61</v>
      </c>
      <c r="P1766" s="26">
        <v>13101.8</v>
      </c>
      <c r="Q1766" s="26">
        <v>19225.5</v>
      </c>
      <c r="R1766" s="26">
        <v>9030.38</v>
      </c>
      <c r="S1766" s="26">
        <v>-1424.19</v>
      </c>
      <c r="T1766" s="26">
        <f t="shared" si="385"/>
        <v>32854.61</v>
      </c>
      <c r="U1766" s="27">
        <f t="shared" si="386"/>
        <v>1.58309034914202</v>
      </c>
      <c r="V1766" s="26">
        <f>INDEX(检修、备用和必开!B:B,MATCH(统调负荷!$C1766,检修、备用和必开!$A:$A,0))</f>
        <v>27722.8</v>
      </c>
      <c r="W1766" s="26">
        <f>INDEX(检修、备用和必开!C:C,MATCH(统调负荷!$C1766,检修、备用和必开!$A:$A,0))</f>
        <v>0</v>
      </c>
      <c r="X1766" s="26">
        <f>INDEX(检修、备用和必开!D:D,MATCH(统调负荷!$C1766,检修、备用和必开!$A:$A,0))</f>
        <v>9120</v>
      </c>
      <c r="Y1766" s="26">
        <f>INDEX(检修、备用和必开!E:E,MATCH(统调负荷!$C1766,检修、备用和必开!$A:$A,0))</f>
        <v>4220</v>
      </c>
      <c r="Z1766" s="26">
        <f>INDEX(检修、备用和必开!F:F,MATCH(统调负荷!$C1766,检修、备用和必开!$A:$A,0))</f>
        <v>320</v>
      </c>
      <c r="AA1766" s="26">
        <f t="shared" si="387"/>
        <v>66449.6</v>
      </c>
      <c r="AB1766" s="26">
        <v>323.21</v>
      </c>
      <c r="AC1766" s="26">
        <v>328.55</v>
      </c>
      <c r="AD1766" s="76">
        <f t="shared" si="388"/>
        <v>45676.375</v>
      </c>
      <c r="AE1766" s="27">
        <f t="shared" si="389"/>
        <v>-716.899999999994</v>
      </c>
      <c r="AF1766" s="27">
        <f t="shared" si="390"/>
        <v>2294.02</v>
      </c>
      <c r="AG1766" s="27">
        <f t="shared" si="391"/>
        <v>-63.2000000000007</v>
      </c>
      <c r="AH1766" s="27">
        <f t="shared" si="392"/>
        <v>-914.799999999999</v>
      </c>
      <c r="AI1766" s="27">
        <f t="shared" si="393"/>
        <v>-2015.62</v>
      </c>
      <c r="AJ1766" s="27">
        <f t="shared" si="394"/>
        <v>-17.3</v>
      </c>
      <c r="AK1766" s="26">
        <f>INDEX(检修、备用和必开!I:I,MATCH(统调负荷!$C1766,检修、备用和必开!$A:$A,0))</f>
        <v>5930.19317406139</v>
      </c>
    </row>
    <row r="1767" ht="13.8" spans="1:37">
      <c r="A1767" s="26">
        <f t="shared" si="382"/>
        <v>7</v>
      </c>
      <c r="B1767" s="26">
        <f t="shared" si="383"/>
        <v>9</v>
      </c>
      <c r="C1767" t="s">
        <v>40</v>
      </c>
      <c r="D1767" s="75">
        <v>0.385416666666667</v>
      </c>
      <c r="E1767" s="26">
        <v>77860</v>
      </c>
      <c r="F1767" s="26">
        <v>34531.39</v>
      </c>
      <c r="G1767" s="26">
        <v>13151</v>
      </c>
      <c r="H1767" s="26">
        <v>19360.5</v>
      </c>
      <c r="I1767" s="26">
        <v>12224</v>
      </c>
      <c r="J1767" s="26">
        <v>-1406.89</v>
      </c>
      <c r="K1767" s="26">
        <f t="shared" si="395"/>
        <v>30311.39</v>
      </c>
      <c r="L1767" s="27">
        <f t="shared" si="384"/>
        <v>2.19223202895017</v>
      </c>
      <c r="M1767" s="75">
        <v>0.385416666666667</v>
      </c>
      <c r="N1767" s="26">
        <v>77388.5</v>
      </c>
      <c r="O1767" s="26">
        <v>37123.65</v>
      </c>
      <c r="P1767" s="26">
        <v>13051.4</v>
      </c>
      <c r="Q1767" s="26">
        <v>18970.7</v>
      </c>
      <c r="R1767" s="26">
        <v>9680.48</v>
      </c>
      <c r="S1767" s="26">
        <v>-1437.73</v>
      </c>
      <c r="T1767" s="26">
        <f t="shared" si="385"/>
        <v>32903.65</v>
      </c>
      <c r="U1767" s="27">
        <f t="shared" si="386"/>
        <v>1.58124294296188</v>
      </c>
      <c r="V1767" s="26">
        <f>INDEX(检修、备用和必开!B:B,MATCH(统调负荷!$C1767,检修、备用和必开!$A:$A,0))</f>
        <v>27722.8</v>
      </c>
      <c r="W1767" s="26">
        <f>INDEX(检修、备用和必开!C:C,MATCH(统调负荷!$C1767,检修、备用和必开!$A:$A,0))</f>
        <v>0</v>
      </c>
      <c r="X1767" s="26">
        <f>INDEX(检修、备用和必开!D:D,MATCH(统调负荷!$C1767,检修、备用和必开!$A:$A,0))</f>
        <v>9120</v>
      </c>
      <c r="Y1767" s="26">
        <f>INDEX(检修、备用和必开!E:E,MATCH(统调负荷!$C1767,检修、备用和必开!$A:$A,0))</f>
        <v>4220</v>
      </c>
      <c r="Z1767" s="26">
        <f>INDEX(检修、备用和必开!F:F,MATCH(统调负荷!$C1767,检修、备用和必开!$A:$A,0))</f>
        <v>320</v>
      </c>
      <c r="AA1767" s="26">
        <f t="shared" si="387"/>
        <v>66449.6</v>
      </c>
      <c r="AB1767" s="26">
        <v>324.07</v>
      </c>
      <c r="AC1767" s="26">
        <v>321.19</v>
      </c>
      <c r="AD1767" s="76">
        <f t="shared" si="388"/>
        <v>45676.3854166667</v>
      </c>
      <c r="AE1767" s="27">
        <f t="shared" si="389"/>
        <v>-471.5</v>
      </c>
      <c r="AF1767" s="27">
        <f t="shared" si="390"/>
        <v>2592.26</v>
      </c>
      <c r="AG1767" s="27">
        <f t="shared" si="391"/>
        <v>-99.6000000000004</v>
      </c>
      <c r="AH1767" s="27">
        <f t="shared" si="392"/>
        <v>-389.799999999999</v>
      </c>
      <c r="AI1767" s="27">
        <f t="shared" si="393"/>
        <v>-2543.52</v>
      </c>
      <c r="AJ1767" s="27">
        <f t="shared" si="394"/>
        <v>-30.8399999999999</v>
      </c>
      <c r="AK1767" s="26">
        <f>INDEX(检修、备用和必开!I:I,MATCH(统调负荷!$C1767,检修、备用和必开!$A:$A,0))</f>
        <v>5930.19317406139</v>
      </c>
    </row>
    <row r="1768" ht="13.8" spans="1:37">
      <c r="A1768" s="26">
        <f t="shared" si="382"/>
        <v>7</v>
      </c>
      <c r="B1768" s="26">
        <f t="shared" si="383"/>
        <v>9</v>
      </c>
      <c r="C1768" t="s">
        <v>40</v>
      </c>
      <c r="D1768" s="75">
        <v>0.395833333333333</v>
      </c>
      <c r="E1768" s="26">
        <v>77860</v>
      </c>
      <c r="F1768" s="26">
        <v>32929.69</v>
      </c>
      <c r="G1768" s="26">
        <v>13061</v>
      </c>
      <c r="H1768" s="26">
        <v>19886.2</v>
      </c>
      <c r="I1768" s="26">
        <v>13390</v>
      </c>
      <c r="J1768" s="26">
        <v>-1406.89</v>
      </c>
      <c r="K1768" s="26">
        <f t="shared" si="395"/>
        <v>28709.69</v>
      </c>
      <c r="L1768" s="27">
        <f t="shared" si="384"/>
        <v>2.31453561497877</v>
      </c>
      <c r="M1768" s="75">
        <v>0.395833333333333</v>
      </c>
      <c r="N1768" s="26">
        <v>77409.3</v>
      </c>
      <c r="O1768" s="26">
        <v>35853.8</v>
      </c>
      <c r="P1768" s="26">
        <v>13079.4</v>
      </c>
      <c r="Q1768" s="26">
        <v>19420.1</v>
      </c>
      <c r="R1768" s="26">
        <v>10295.1</v>
      </c>
      <c r="S1768" s="26">
        <v>-1239.1</v>
      </c>
      <c r="T1768" s="26">
        <f t="shared" si="385"/>
        <v>31633.8</v>
      </c>
      <c r="U1768" s="27">
        <f t="shared" si="386"/>
        <v>1.63051298283841</v>
      </c>
      <c r="V1768" s="26">
        <f>INDEX(检修、备用和必开!B:B,MATCH(统调负荷!$C1768,检修、备用和必开!$A:$A,0))</f>
        <v>27722.8</v>
      </c>
      <c r="W1768" s="26">
        <f>INDEX(检修、备用和必开!C:C,MATCH(统调负荷!$C1768,检修、备用和必开!$A:$A,0))</f>
        <v>0</v>
      </c>
      <c r="X1768" s="26">
        <f>INDEX(检修、备用和必开!D:D,MATCH(统调负荷!$C1768,检修、备用和必开!$A:$A,0))</f>
        <v>9120</v>
      </c>
      <c r="Y1768" s="26">
        <f>INDEX(检修、备用和必开!E:E,MATCH(统调负荷!$C1768,检修、备用和必开!$A:$A,0))</f>
        <v>4220</v>
      </c>
      <c r="Z1768" s="26">
        <f>INDEX(检修、备用和必开!F:F,MATCH(统调负荷!$C1768,检修、备用和必开!$A:$A,0))</f>
        <v>320</v>
      </c>
      <c r="AA1768" s="26">
        <f t="shared" si="387"/>
        <v>66449.6</v>
      </c>
      <c r="AB1768" s="26">
        <v>317.66</v>
      </c>
      <c r="AC1768" s="26">
        <v>313.73</v>
      </c>
      <c r="AD1768" s="76">
        <f t="shared" si="388"/>
        <v>45676.3958333333</v>
      </c>
      <c r="AE1768" s="27">
        <f t="shared" si="389"/>
        <v>-450.699999999997</v>
      </c>
      <c r="AF1768" s="27">
        <f t="shared" si="390"/>
        <v>2924.11</v>
      </c>
      <c r="AG1768" s="27">
        <f t="shared" si="391"/>
        <v>18.3999999999996</v>
      </c>
      <c r="AH1768" s="27">
        <f t="shared" si="392"/>
        <v>-466.100000000002</v>
      </c>
      <c r="AI1768" s="27">
        <f t="shared" si="393"/>
        <v>-3094.9</v>
      </c>
      <c r="AJ1768" s="27">
        <f t="shared" si="394"/>
        <v>167.79</v>
      </c>
      <c r="AK1768" s="26">
        <f>INDEX(检修、备用和必开!I:I,MATCH(统调负荷!$C1768,检修、备用和必开!$A:$A,0))</f>
        <v>5930.19317406139</v>
      </c>
    </row>
    <row r="1769" ht="13.8" spans="1:37">
      <c r="A1769" s="26">
        <f t="shared" si="382"/>
        <v>7</v>
      </c>
      <c r="B1769" s="26">
        <f t="shared" si="383"/>
        <v>9</v>
      </c>
      <c r="C1769" t="s">
        <v>40</v>
      </c>
      <c r="D1769" s="75">
        <v>0.40625</v>
      </c>
      <c r="E1769" s="26">
        <v>77790</v>
      </c>
      <c r="F1769" s="26">
        <v>31257.79</v>
      </c>
      <c r="G1769" s="26">
        <v>12970</v>
      </c>
      <c r="H1769" s="26">
        <v>20452.9</v>
      </c>
      <c r="I1769" s="26">
        <v>14516</v>
      </c>
      <c r="J1769" s="26">
        <v>-1406.69</v>
      </c>
      <c r="K1769" s="26">
        <f t="shared" si="395"/>
        <v>27037.79</v>
      </c>
      <c r="L1769" s="27">
        <f t="shared" si="384"/>
        <v>2.457656487457</v>
      </c>
      <c r="M1769" s="75">
        <v>0.40625</v>
      </c>
      <c r="N1769" s="26">
        <v>76722.1</v>
      </c>
      <c r="O1769" s="26">
        <v>33665.06</v>
      </c>
      <c r="P1769" s="26">
        <v>13053.9</v>
      </c>
      <c r="Q1769" s="26">
        <v>20449.6</v>
      </c>
      <c r="R1769" s="26">
        <v>10855.8</v>
      </c>
      <c r="S1769" s="26">
        <v>-1302.26</v>
      </c>
      <c r="T1769" s="26">
        <f t="shared" si="385"/>
        <v>29445.06</v>
      </c>
      <c r="U1769" s="27">
        <f t="shared" si="386"/>
        <v>1.72305190242152</v>
      </c>
      <c r="V1769" s="26">
        <f>INDEX(检修、备用和必开!B:B,MATCH(统调负荷!$C1769,检修、备用和必开!$A:$A,0))</f>
        <v>27722.8</v>
      </c>
      <c r="W1769" s="26">
        <f>INDEX(检修、备用和必开!C:C,MATCH(统调负荷!$C1769,检修、备用和必开!$A:$A,0))</f>
        <v>0</v>
      </c>
      <c r="X1769" s="26">
        <f>INDEX(检修、备用和必开!D:D,MATCH(统调负荷!$C1769,检修、备用和必开!$A:$A,0))</f>
        <v>9120</v>
      </c>
      <c r="Y1769" s="26">
        <f>INDEX(检修、备用和必开!E:E,MATCH(统调负荷!$C1769,检修、备用和必开!$A:$A,0))</f>
        <v>4220</v>
      </c>
      <c r="Z1769" s="26">
        <f>INDEX(检修、备用和必开!F:F,MATCH(统调负荷!$C1769,检修、备用和必开!$A:$A,0))</f>
        <v>320</v>
      </c>
      <c r="AA1769" s="26">
        <f t="shared" si="387"/>
        <v>66449.6</v>
      </c>
      <c r="AB1769" s="26">
        <v>312.88</v>
      </c>
      <c r="AC1769" s="26">
        <v>300.05</v>
      </c>
      <c r="AD1769" s="76">
        <f t="shared" si="388"/>
        <v>45676.40625</v>
      </c>
      <c r="AE1769" s="27">
        <f t="shared" si="389"/>
        <v>-1067.89999999999</v>
      </c>
      <c r="AF1769" s="27">
        <f t="shared" si="390"/>
        <v>2407.27</v>
      </c>
      <c r="AG1769" s="27">
        <f t="shared" si="391"/>
        <v>83.8999999999996</v>
      </c>
      <c r="AH1769" s="27">
        <f t="shared" si="392"/>
        <v>-3.30000000000291</v>
      </c>
      <c r="AI1769" s="27">
        <f t="shared" si="393"/>
        <v>-3660.2</v>
      </c>
      <c r="AJ1769" s="27">
        <f t="shared" si="394"/>
        <v>104.43</v>
      </c>
      <c r="AK1769" s="26">
        <f>INDEX(检修、备用和必开!I:I,MATCH(统调负荷!$C1769,检修、备用和必开!$A:$A,0))</f>
        <v>5930.19317406139</v>
      </c>
    </row>
    <row r="1770" ht="13.8" spans="1:37">
      <c r="A1770" s="26">
        <f t="shared" si="382"/>
        <v>7</v>
      </c>
      <c r="B1770" s="26">
        <f t="shared" si="383"/>
        <v>10</v>
      </c>
      <c r="C1770" t="s">
        <v>40</v>
      </c>
      <c r="D1770" s="75">
        <v>0.416666666666667</v>
      </c>
      <c r="E1770" s="26">
        <v>76635</v>
      </c>
      <c r="F1770" s="26">
        <v>29208.4</v>
      </c>
      <c r="G1770" s="26">
        <v>12954</v>
      </c>
      <c r="H1770" s="26">
        <v>20241.5</v>
      </c>
      <c r="I1770" s="26">
        <v>15638</v>
      </c>
      <c r="J1770" s="26">
        <v>-1406.9</v>
      </c>
      <c r="K1770" s="26">
        <f t="shared" si="395"/>
        <v>24988.4</v>
      </c>
      <c r="L1770" s="27">
        <f t="shared" si="384"/>
        <v>2.65921787709497</v>
      </c>
      <c r="M1770" s="75">
        <v>0.416666666666667</v>
      </c>
      <c r="N1770" s="26">
        <v>76190.4</v>
      </c>
      <c r="O1770" s="26">
        <v>31930.46</v>
      </c>
      <c r="P1770" s="26">
        <v>13899.6</v>
      </c>
      <c r="Q1770" s="26">
        <v>20256.9</v>
      </c>
      <c r="R1770" s="26">
        <v>11462</v>
      </c>
      <c r="S1770" s="26">
        <v>-1358.56</v>
      </c>
      <c r="T1770" s="26">
        <f t="shared" si="385"/>
        <v>27710.46</v>
      </c>
      <c r="U1770" s="27">
        <f t="shared" si="386"/>
        <v>1.8042022825672</v>
      </c>
      <c r="V1770" s="26">
        <f>INDEX(检修、备用和必开!B:B,MATCH(统调负荷!$C1770,检修、备用和必开!$A:$A,0))</f>
        <v>27722.8</v>
      </c>
      <c r="W1770" s="26">
        <f>INDEX(检修、备用和必开!C:C,MATCH(统调负荷!$C1770,检修、备用和必开!$A:$A,0))</f>
        <v>0</v>
      </c>
      <c r="X1770" s="26">
        <f>INDEX(检修、备用和必开!D:D,MATCH(统调负荷!$C1770,检修、备用和必开!$A:$A,0))</f>
        <v>9120</v>
      </c>
      <c r="Y1770" s="26">
        <f>INDEX(检修、备用和必开!E:E,MATCH(统调负荷!$C1770,检修、备用和必开!$A:$A,0))</f>
        <v>4220</v>
      </c>
      <c r="Z1770" s="26">
        <f>INDEX(检修、备用和必开!F:F,MATCH(统调负荷!$C1770,检修、备用和必开!$A:$A,0))</f>
        <v>320</v>
      </c>
      <c r="AA1770" s="26">
        <f t="shared" si="387"/>
        <v>66449.6</v>
      </c>
      <c r="AB1770" s="26">
        <v>297.48</v>
      </c>
      <c r="AC1770" s="26">
        <v>258</v>
      </c>
      <c r="AD1770" s="76">
        <f t="shared" si="388"/>
        <v>45676.4166666667</v>
      </c>
      <c r="AE1770" s="27">
        <f t="shared" si="389"/>
        <v>-444.600000000006</v>
      </c>
      <c r="AF1770" s="27">
        <f t="shared" si="390"/>
        <v>2722.06</v>
      </c>
      <c r="AG1770" s="27">
        <f t="shared" si="391"/>
        <v>945.6</v>
      </c>
      <c r="AH1770" s="27">
        <f t="shared" si="392"/>
        <v>15.4000000000015</v>
      </c>
      <c r="AI1770" s="27">
        <f t="shared" si="393"/>
        <v>-4176</v>
      </c>
      <c r="AJ1770" s="27">
        <f t="shared" si="394"/>
        <v>48.3400000000001</v>
      </c>
      <c r="AK1770" s="26">
        <f>INDEX(检修、备用和必开!I:I,MATCH(统调负荷!$C1770,检修、备用和必开!$A:$A,0))</f>
        <v>5930.19317406139</v>
      </c>
    </row>
    <row r="1771" ht="13.8" spans="1:37">
      <c r="A1771" s="26">
        <f t="shared" si="382"/>
        <v>7</v>
      </c>
      <c r="B1771" s="26">
        <f t="shared" si="383"/>
        <v>10</v>
      </c>
      <c r="C1771" t="s">
        <v>40</v>
      </c>
      <c r="D1771" s="75">
        <v>0.427083333333333</v>
      </c>
      <c r="E1771" s="26">
        <v>76160</v>
      </c>
      <c r="F1771" s="26">
        <v>27898.39</v>
      </c>
      <c r="G1771" s="26">
        <v>12647</v>
      </c>
      <c r="H1771" s="26">
        <v>20286.3</v>
      </c>
      <c r="I1771" s="26">
        <v>16735</v>
      </c>
      <c r="J1771" s="26">
        <v>-1406.69</v>
      </c>
      <c r="K1771" s="26">
        <f t="shared" si="395"/>
        <v>23678.39</v>
      </c>
      <c r="L1771" s="27">
        <f t="shared" si="384"/>
        <v>2.80633945128871</v>
      </c>
      <c r="M1771" s="75">
        <v>0.427083333333333</v>
      </c>
      <c r="N1771" s="26">
        <v>75020.9</v>
      </c>
      <c r="O1771" s="26">
        <v>30799.55</v>
      </c>
      <c r="P1771" s="26">
        <v>12946.7</v>
      </c>
      <c r="Q1771" s="26">
        <v>20617.3</v>
      </c>
      <c r="R1771" s="26">
        <v>12074.6</v>
      </c>
      <c r="S1771" s="26">
        <v>-1417.25</v>
      </c>
      <c r="T1771" s="26">
        <f t="shared" si="385"/>
        <v>26579.55</v>
      </c>
      <c r="U1771" s="27">
        <f t="shared" si="386"/>
        <v>1.86135679581395</v>
      </c>
      <c r="V1771" s="26">
        <f>INDEX(检修、备用和必开!B:B,MATCH(统调负荷!$C1771,检修、备用和必开!$A:$A,0))</f>
        <v>27722.8</v>
      </c>
      <c r="W1771" s="26">
        <f>INDEX(检修、备用和必开!C:C,MATCH(统调负荷!$C1771,检修、备用和必开!$A:$A,0))</f>
        <v>0</v>
      </c>
      <c r="X1771" s="26">
        <f>INDEX(检修、备用和必开!D:D,MATCH(统调负荷!$C1771,检修、备用和必开!$A:$A,0))</f>
        <v>9120</v>
      </c>
      <c r="Y1771" s="26">
        <f>INDEX(检修、备用和必开!E:E,MATCH(统调负荷!$C1771,检修、备用和必开!$A:$A,0))</f>
        <v>4220</v>
      </c>
      <c r="Z1771" s="26">
        <f>INDEX(检修、备用和必开!F:F,MATCH(统调负荷!$C1771,检修、备用和必开!$A:$A,0))</f>
        <v>320</v>
      </c>
      <c r="AA1771" s="26">
        <f t="shared" si="387"/>
        <v>66449.6</v>
      </c>
      <c r="AB1771" s="26">
        <v>155.23</v>
      </c>
      <c r="AC1771" s="26">
        <v>128</v>
      </c>
      <c r="AD1771" s="76">
        <f t="shared" si="388"/>
        <v>45676.4270833333</v>
      </c>
      <c r="AE1771" s="27">
        <f t="shared" si="389"/>
        <v>-1139.10000000001</v>
      </c>
      <c r="AF1771" s="27">
        <f t="shared" si="390"/>
        <v>2901.16</v>
      </c>
      <c r="AG1771" s="27">
        <f t="shared" si="391"/>
        <v>299.700000000001</v>
      </c>
      <c r="AH1771" s="27">
        <f t="shared" si="392"/>
        <v>331</v>
      </c>
      <c r="AI1771" s="27">
        <f t="shared" si="393"/>
        <v>-4660.4</v>
      </c>
      <c r="AJ1771" s="27">
        <f t="shared" si="394"/>
        <v>-10.5599999999999</v>
      </c>
      <c r="AK1771" s="26">
        <f>INDEX(检修、备用和必开!I:I,MATCH(统调负荷!$C1771,检修、备用和必开!$A:$A,0))</f>
        <v>5930.19317406139</v>
      </c>
    </row>
    <row r="1772" ht="13.8" spans="1:37">
      <c r="A1772" s="26">
        <f t="shared" si="382"/>
        <v>7</v>
      </c>
      <c r="B1772" s="26">
        <f t="shared" si="383"/>
        <v>10</v>
      </c>
      <c r="C1772" t="s">
        <v>40</v>
      </c>
      <c r="D1772" s="75">
        <v>0.4375</v>
      </c>
      <c r="E1772" s="26">
        <v>75955</v>
      </c>
      <c r="F1772" s="26">
        <v>26569.59</v>
      </c>
      <c r="G1772" s="26">
        <v>12718</v>
      </c>
      <c r="H1772" s="26">
        <v>20280.3</v>
      </c>
      <c r="I1772" s="26">
        <v>17794</v>
      </c>
      <c r="J1772" s="26">
        <v>-1406.89</v>
      </c>
      <c r="K1772" s="26">
        <f t="shared" si="395"/>
        <v>22349.59</v>
      </c>
      <c r="L1772" s="27">
        <f t="shared" si="384"/>
        <v>2.97319100708335</v>
      </c>
      <c r="M1772" s="75">
        <v>0.4375</v>
      </c>
      <c r="N1772" s="26">
        <v>74620.7</v>
      </c>
      <c r="O1772" s="26">
        <v>29625</v>
      </c>
      <c r="P1772" s="26">
        <v>13508.6</v>
      </c>
      <c r="Q1772" s="26">
        <v>20471.6</v>
      </c>
      <c r="R1772" s="26">
        <v>12451.2</v>
      </c>
      <c r="S1772" s="26">
        <v>-1435.7</v>
      </c>
      <c r="T1772" s="26">
        <f t="shared" si="385"/>
        <v>25405</v>
      </c>
      <c r="U1772" s="27">
        <f t="shared" si="386"/>
        <v>1.92468066618392</v>
      </c>
      <c r="V1772" s="26">
        <f>INDEX(检修、备用和必开!B:B,MATCH(统调负荷!$C1772,检修、备用和必开!$A:$A,0))</f>
        <v>27722.8</v>
      </c>
      <c r="W1772" s="26">
        <f>INDEX(检修、备用和必开!C:C,MATCH(统调负荷!$C1772,检修、备用和必开!$A:$A,0))</f>
        <v>0</v>
      </c>
      <c r="X1772" s="26">
        <f>INDEX(检修、备用和必开!D:D,MATCH(统调负荷!$C1772,检修、备用和必开!$A:$A,0))</f>
        <v>9120</v>
      </c>
      <c r="Y1772" s="26">
        <f>INDEX(检修、备用和必开!E:E,MATCH(统调负荷!$C1772,检修、备用和必开!$A:$A,0))</f>
        <v>4220</v>
      </c>
      <c r="Z1772" s="26">
        <f>INDEX(检修、备用和必开!F:F,MATCH(统调负荷!$C1772,检修、备用和必开!$A:$A,0))</f>
        <v>320</v>
      </c>
      <c r="AA1772" s="26">
        <f t="shared" si="387"/>
        <v>66449.6</v>
      </c>
      <c r="AB1772" s="26">
        <v>153.52</v>
      </c>
      <c r="AC1772" s="26">
        <v>122.23</v>
      </c>
      <c r="AD1772" s="76">
        <f t="shared" si="388"/>
        <v>45676.4375</v>
      </c>
      <c r="AE1772" s="27">
        <f t="shared" si="389"/>
        <v>-1334.3</v>
      </c>
      <c r="AF1772" s="27">
        <f t="shared" si="390"/>
        <v>3055.41</v>
      </c>
      <c r="AG1772" s="27">
        <f t="shared" si="391"/>
        <v>790.6</v>
      </c>
      <c r="AH1772" s="27">
        <f t="shared" si="392"/>
        <v>191.299999999999</v>
      </c>
      <c r="AI1772" s="27">
        <f t="shared" si="393"/>
        <v>-5342.8</v>
      </c>
      <c r="AJ1772" s="27">
        <f t="shared" si="394"/>
        <v>-28.8099999999999</v>
      </c>
      <c r="AK1772" s="26">
        <f>INDEX(检修、备用和必开!I:I,MATCH(统调负荷!$C1772,检修、备用和必开!$A:$A,0))</f>
        <v>5930.19317406139</v>
      </c>
    </row>
    <row r="1773" ht="13.8" spans="1:37">
      <c r="A1773" s="26">
        <f t="shared" si="382"/>
        <v>7</v>
      </c>
      <c r="B1773" s="26">
        <f t="shared" si="383"/>
        <v>10</v>
      </c>
      <c r="C1773" t="s">
        <v>40</v>
      </c>
      <c r="D1773" s="75">
        <v>0.447916666666667</v>
      </c>
      <c r="E1773" s="26">
        <v>75755</v>
      </c>
      <c r="F1773" s="26">
        <v>25410.5</v>
      </c>
      <c r="G1773" s="26">
        <v>12599</v>
      </c>
      <c r="H1773" s="26">
        <v>20436.2</v>
      </c>
      <c r="I1773" s="26">
        <v>18716</v>
      </c>
      <c r="J1773" s="26">
        <v>-1406.7</v>
      </c>
      <c r="K1773" s="26">
        <f t="shared" si="395"/>
        <v>21190.5</v>
      </c>
      <c r="L1773" s="27">
        <f t="shared" si="384"/>
        <v>3.13582029683113</v>
      </c>
      <c r="M1773" s="75">
        <v>0.447916666666667</v>
      </c>
      <c r="N1773" s="26">
        <v>73993.7</v>
      </c>
      <c r="O1773" s="26">
        <v>28881.91</v>
      </c>
      <c r="P1773" s="26">
        <v>13416.2</v>
      </c>
      <c r="Q1773" s="26">
        <v>20250.5</v>
      </c>
      <c r="R1773" s="26">
        <v>12872.1</v>
      </c>
      <c r="S1773" s="26">
        <v>-1427.01</v>
      </c>
      <c r="T1773" s="26">
        <f t="shared" si="385"/>
        <v>24661.91</v>
      </c>
      <c r="U1773" s="27">
        <f t="shared" si="386"/>
        <v>1.96701725864523</v>
      </c>
      <c r="V1773" s="26">
        <f>INDEX(检修、备用和必开!B:B,MATCH(统调负荷!$C1773,检修、备用和必开!$A:$A,0))</f>
        <v>27722.8</v>
      </c>
      <c r="W1773" s="26">
        <f>INDEX(检修、备用和必开!C:C,MATCH(统调负荷!$C1773,检修、备用和必开!$A:$A,0))</f>
        <v>0</v>
      </c>
      <c r="X1773" s="26">
        <f>INDEX(检修、备用和必开!D:D,MATCH(统调负荷!$C1773,检修、备用和必开!$A:$A,0))</f>
        <v>9120</v>
      </c>
      <c r="Y1773" s="26">
        <f>INDEX(检修、备用和必开!E:E,MATCH(统调负荷!$C1773,检修、备用和必开!$A:$A,0))</f>
        <v>4220</v>
      </c>
      <c r="Z1773" s="26">
        <f>INDEX(检修、备用和必开!F:F,MATCH(统调负荷!$C1773,检修、备用和必开!$A:$A,0))</f>
        <v>320</v>
      </c>
      <c r="AA1773" s="26">
        <f t="shared" si="387"/>
        <v>66449.6</v>
      </c>
      <c r="AB1773" s="26">
        <v>152.54</v>
      </c>
      <c r="AC1773" s="26">
        <v>0</v>
      </c>
      <c r="AD1773" s="76">
        <f t="shared" si="388"/>
        <v>45676.4479166667</v>
      </c>
      <c r="AE1773" s="27">
        <f t="shared" si="389"/>
        <v>-1761.3</v>
      </c>
      <c r="AF1773" s="27">
        <f t="shared" si="390"/>
        <v>3471.41</v>
      </c>
      <c r="AG1773" s="27">
        <f t="shared" si="391"/>
        <v>817.200000000001</v>
      </c>
      <c r="AH1773" s="27">
        <f t="shared" si="392"/>
        <v>-185.700000000001</v>
      </c>
      <c r="AI1773" s="27">
        <f t="shared" si="393"/>
        <v>-5843.9</v>
      </c>
      <c r="AJ1773" s="27">
        <f t="shared" si="394"/>
        <v>-20.3099999999999</v>
      </c>
      <c r="AK1773" s="26">
        <f>INDEX(检修、备用和必开!I:I,MATCH(统调负荷!$C1773,检修、备用和必开!$A:$A,0))</f>
        <v>5930.19317406139</v>
      </c>
    </row>
    <row r="1774" ht="13.8" spans="1:37">
      <c r="A1774" s="26">
        <f t="shared" si="382"/>
        <v>7</v>
      </c>
      <c r="B1774" s="26">
        <f t="shared" si="383"/>
        <v>11</v>
      </c>
      <c r="C1774" t="s">
        <v>40</v>
      </c>
      <c r="D1774" s="75">
        <v>0.458333333333333</v>
      </c>
      <c r="E1774" s="26">
        <v>75480</v>
      </c>
      <c r="F1774" s="26">
        <v>24163.59</v>
      </c>
      <c r="G1774" s="26">
        <v>12684</v>
      </c>
      <c r="H1774" s="26">
        <v>20475.1</v>
      </c>
      <c r="I1774" s="26">
        <v>19564</v>
      </c>
      <c r="J1774" s="26">
        <v>-1406.69</v>
      </c>
      <c r="K1774" s="26">
        <f t="shared" si="395"/>
        <v>19943.59</v>
      </c>
      <c r="L1774" s="27">
        <f t="shared" si="384"/>
        <v>3.33187756065984</v>
      </c>
      <c r="M1774" s="75">
        <v>0.458333333333333</v>
      </c>
      <c r="N1774" s="26">
        <v>73681.4</v>
      </c>
      <c r="O1774" s="26">
        <v>27927.61</v>
      </c>
      <c r="P1774" s="26">
        <v>13539.2</v>
      </c>
      <c r="Q1774" s="26">
        <v>20522.9</v>
      </c>
      <c r="R1774" s="26">
        <v>13096</v>
      </c>
      <c r="S1774" s="26">
        <v>-1404.31</v>
      </c>
      <c r="T1774" s="26">
        <f t="shared" si="385"/>
        <v>23707.61</v>
      </c>
      <c r="U1774" s="27">
        <f t="shared" si="386"/>
        <v>2.02419853288132</v>
      </c>
      <c r="V1774" s="26">
        <f>INDEX(检修、备用和必开!B:B,MATCH(统调负荷!$C1774,检修、备用和必开!$A:$A,0))</f>
        <v>27722.8</v>
      </c>
      <c r="W1774" s="26">
        <f>INDEX(检修、备用和必开!C:C,MATCH(统调负荷!$C1774,检修、备用和必开!$A:$A,0))</f>
        <v>0</v>
      </c>
      <c r="X1774" s="26">
        <f>INDEX(检修、备用和必开!D:D,MATCH(统调负荷!$C1774,检修、备用和必开!$A:$A,0))</f>
        <v>9120</v>
      </c>
      <c r="Y1774" s="26">
        <f>INDEX(检修、备用和必开!E:E,MATCH(统调负荷!$C1774,检修、备用和必开!$A:$A,0))</f>
        <v>4220</v>
      </c>
      <c r="Z1774" s="26">
        <f>INDEX(检修、备用和必开!F:F,MATCH(统调负荷!$C1774,检修、备用和必开!$A:$A,0))</f>
        <v>320</v>
      </c>
      <c r="AA1774" s="26">
        <f t="shared" si="387"/>
        <v>66449.6</v>
      </c>
      <c r="AB1774" s="26">
        <v>238.61</v>
      </c>
      <c r="AC1774" s="26">
        <v>124.38</v>
      </c>
      <c r="AD1774" s="76">
        <f t="shared" si="388"/>
        <v>45676.4583333333</v>
      </c>
      <c r="AE1774" s="27">
        <f t="shared" si="389"/>
        <v>-1798.60000000001</v>
      </c>
      <c r="AF1774" s="27">
        <f t="shared" si="390"/>
        <v>3764.02</v>
      </c>
      <c r="AG1774" s="27">
        <f t="shared" si="391"/>
        <v>855.200000000001</v>
      </c>
      <c r="AH1774" s="27">
        <f t="shared" si="392"/>
        <v>47.8000000000029</v>
      </c>
      <c r="AI1774" s="27">
        <f t="shared" si="393"/>
        <v>-6468</v>
      </c>
      <c r="AJ1774" s="27">
        <f t="shared" si="394"/>
        <v>2.38000000000011</v>
      </c>
      <c r="AK1774" s="26">
        <f>INDEX(检修、备用和必开!I:I,MATCH(统调负荷!$C1774,检修、备用和必开!$A:$A,0))</f>
        <v>5930.19317406139</v>
      </c>
    </row>
    <row r="1775" ht="13.8" spans="1:37">
      <c r="A1775" s="26">
        <f t="shared" si="382"/>
        <v>7</v>
      </c>
      <c r="B1775" s="26">
        <f t="shared" si="383"/>
        <v>11</v>
      </c>
      <c r="C1775" t="s">
        <v>40</v>
      </c>
      <c r="D1775" s="75">
        <v>0.46875</v>
      </c>
      <c r="E1775" s="26">
        <v>75005</v>
      </c>
      <c r="F1775" s="26">
        <v>23740.79</v>
      </c>
      <c r="G1775" s="26">
        <v>12002</v>
      </c>
      <c r="H1775" s="26">
        <v>20387.9</v>
      </c>
      <c r="I1775" s="26">
        <v>20281</v>
      </c>
      <c r="J1775" s="26">
        <v>-1406.69</v>
      </c>
      <c r="K1775" s="26">
        <f t="shared" si="395"/>
        <v>19520.79</v>
      </c>
      <c r="L1775" s="27">
        <f t="shared" si="384"/>
        <v>3.40404256180206</v>
      </c>
      <c r="M1775" s="75">
        <v>0.46875</v>
      </c>
      <c r="N1775" s="26">
        <v>73718.6</v>
      </c>
      <c r="O1775" s="26">
        <v>28802.87</v>
      </c>
      <c r="P1775" s="26">
        <v>12162.8</v>
      </c>
      <c r="Q1775" s="26">
        <v>20864.9</v>
      </c>
      <c r="R1775" s="26">
        <v>13308.8</v>
      </c>
      <c r="S1775" s="26">
        <v>-1420.77</v>
      </c>
      <c r="T1775" s="26">
        <f t="shared" si="385"/>
        <v>24582.87</v>
      </c>
      <c r="U1775" s="27">
        <f t="shared" si="386"/>
        <v>1.97163030922886</v>
      </c>
      <c r="V1775" s="26">
        <f>INDEX(检修、备用和必开!B:B,MATCH(统调负荷!$C1775,检修、备用和必开!$A:$A,0))</f>
        <v>27722.8</v>
      </c>
      <c r="W1775" s="26">
        <f>INDEX(检修、备用和必开!C:C,MATCH(统调负荷!$C1775,检修、备用和必开!$A:$A,0))</f>
        <v>0</v>
      </c>
      <c r="X1775" s="26">
        <f>INDEX(检修、备用和必开!D:D,MATCH(统调负荷!$C1775,检修、备用和必开!$A:$A,0))</f>
        <v>9120</v>
      </c>
      <c r="Y1775" s="26">
        <f>INDEX(检修、备用和必开!E:E,MATCH(统调负荷!$C1775,检修、备用和必开!$A:$A,0))</f>
        <v>4220</v>
      </c>
      <c r="Z1775" s="26">
        <f>INDEX(检修、备用和必开!F:F,MATCH(统调负荷!$C1775,检修、备用和必开!$A:$A,0))</f>
        <v>320</v>
      </c>
      <c r="AA1775" s="26">
        <f t="shared" si="387"/>
        <v>66449.6</v>
      </c>
      <c r="AB1775" s="26">
        <v>183.25</v>
      </c>
      <c r="AC1775" s="26">
        <v>295</v>
      </c>
      <c r="AD1775" s="76">
        <f t="shared" si="388"/>
        <v>45676.46875</v>
      </c>
      <c r="AE1775" s="27">
        <f t="shared" si="389"/>
        <v>-1286.39999999999</v>
      </c>
      <c r="AF1775" s="27">
        <f t="shared" si="390"/>
        <v>5062.08</v>
      </c>
      <c r="AG1775" s="27">
        <f t="shared" si="391"/>
        <v>160.799999999999</v>
      </c>
      <c r="AH1775" s="27">
        <f t="shared" si="392"/>
        <v>477</v>
      </c>
      <c r="AI1775" s="27">
        <f t="shared" si="393"/>
        <v>-6972.2</v>
      </c>
      <c r="AJ1775" s="27">
        <f t="shared" si="394"/>
        <v>-14.0799999999999</v>
      </c>
      <c r="AK1775" s="26">
        <f>INDEX(检修、备用和必开!I:I,MATCH(统调负荷!$C1775,检修、备用和必开!$A:$A,0))</f>
        <v>5930.19317406139</v>
      </c>
    </row>
    <row r="1776" ht="13.8" spans="1:37">
      <c r="A1776" s="26">
        <f t="shared" si="382"/>
        <v>7</v>
      </c>
      <c r="B1776" s="26">
        <f t="shared" si="383"/>
        <v>11</v>
      </c>
      <c r="C1776" t="s">
        <v>40</v>
      </c>
      <c r="D1776" s="75">
        <v>0.479166666666667</v>
      </c>
      <c r="E1776" s="26">
        <v>74460</v>
      </c>
      <c r="F1776" s="26">
        <v>23735</v>
      </c>
      <c r="G1776" s="26">
        <v>11442</v>
      </c>
      <c r="H1776" s="26">
        <v>19847.9</v>
      </c>
      <c r="I1776" s="26">
        <v>20842</v>
      </c>
      <c r="J1776" s="26">
        <v>-1406.9</v>
      </c>
      <c r="K1776" s="26">
        <f t="shared" si="395"/>
        <v>19515</v>
      </c>
      <c r="L1776" s="27">
        <f t="shared" si="384"/>
        <v>3.40505252369972</v>
      </c>
      <c r="M1776" s="75">
        <v>0.479166666666667</v>
      </c>
      <c r="N1776" s="26">
        <v>72811.3</v>
      </c>
      <c r="O1776" s="26">
        <v>28990.09</v>
      </c>
      <c r="P1776" s="26">
        <v>11924.7</v>
      </c>
      <c r="Q1776" s="26">
        <v>19784.6</v>
      </c>
      <c r="R1776" s="26">
        <v>13536</v>
      </c>
      <c r="S1776" s="26">
        <v>-1424.09</v>
      </c>
      <c r="T1776" s="26">
        <f t="shared" si="385"/>
        <v>24770.09</v>
      </c>
      <c r="U1776" s="27">
        <f t="shared" si="386"/>
        <v>1.96073837514152</v>
      </c>
      <c r="V1776" s="26">
        <f>INDEX(检修、备用和必开!B:B,MATCH(统调负荷!$C1776,检修、备用和必开!$A:$A,0))</f>
        <v>27722.8</v>
      </c>
      <c r="W1776" s="26">
        <f>INDEX(检修、备用和必开!C:C,MATCH(统调负荷!$C1776,检修、备用和必开!$A:$A,0))</f>
        <v>0</v>
      </c>
      <c r="X1776" s="26">
        <f>INDEX(检修、备用和必开!D:D,MATCH(统调负荷!$C1776,检修、备用和必开!$A:$A,0))</f>
        <v>9120</v>
      </c>
      <c r="Y1776" s="26">
        <f>INDEX(检修、备用和必开!E:E,MATCH(统调负荷!$C1776,检修、备用和必开!$A:$A,0))</f>
        <v>4220</v>
      </c>
      <c r="Z1776" s="26">
        <f>INDEX(检修、备用和必开!F:F,MATCH(统调负荷!$C1776,检修、备用和必开!$A:$A,0))</f>
        <v>320</v>
      </c>
      <c r="AA1776" s="26">
        <f t="shared" si="387"/>
        <v>66449.6</v>
      </c>
      <c r="AB1776" s="26">
        <v>185.74</v>
      </c>
      <c r="AC1776" s="26">
        <v>250</v>
      </c>
      <c r="AD1776" s="76">
        <f t="shared" si="388"/>
        <v>45676.4791666667</v>
      </c>
      <c r="AE1776" s="27">
        <f t="shared" si="389"/>
        <v>-1648.7</v>
      </c>
      <c r="AF1776" s="27">
        <f t="shared" si="390"/>
        <v>5255.09</v>
      </c>
      <c r="AG1776" s="27">
        <f t="shared" si="391"/>
        <v>482.700000000001</v>
      </c>
      <c r="AH1776" s="27">
        <f t="shared" si="392"/>
        <v>-63.3000000000029</v>
      </c>
      <c r="AI1776" s="27">
        <f t="shared" si="393"/>
        <v>-7306</v>
      </c>
      <c r="AJ1776" s="27">
        <f t="shared" si="394"/>
        <v>-17.1899999999998</v>
      </c>
      <c r="AK1776" s="26">
        <f>INDEX(检修、备用和必开!I:I,MATCH(统调负荷!$C1776,检修、备用和必开!$A:$A,0))</f>
        <v>5930.19317406139</v>
      </c>
    </row>
    <row r="1777" ht="13.8" spans="1:37">
      <c r="A1777" s="26">
        <f t="shared" si="382"/>
        <v>7</v>
      </c>
      <c r="B1777" s="26">
        <f t="shared" si="383"/>
        <v>11</v>
      </c>
      <c r="C1777" t="s">
        <v>40</v>
      </c>
      <c r="D1777" s="75">
        <v>0.489583333333333</v>
      </c>
      <c r="E1777" s="26">
        <v>72330</v>
      </c>
      <c r="F1777" s="26">
        <v>22912.8</v>
      </c>
      <c r="G1777" s="26">
        <v>10070</v>
      </c>
      <c r="H1777" s="26">
        <v>19458.1</v>
      </c>
      <c r="I1777" s="26">
        <v>21296</v>
      </c>
      <c r="J1777" s="26">
        <v>-1406.9</v>
      </c>
      <c r="K1777" s="26">
        <f t="shared" si="395"/>
        <v>18692.8</v>
      </c>
      <c r="L1777" s="27">
        <f t="shared" si="384"/>
        <v>3.55482324745356</v>
      </c>
      <c r="M1777" s="75">
        <v>0.489583333333333</v>
      </c>
      <c r="N1777" s="26">
        <v>70960.8</v>
      </c>
      <c r="O1777" s="26">
        <v>28248.4</v>
      </c>
      <c r="P1777" s="26">
        <v>10863.8</v>
      </c>
      <c r="Q1777" s="26">
        <v>19671.1</v>
      </c>
      <c r="R1777" s="26">
        <v>13564.8</v>
      </c>
      <c r="S1777" s="26">
        <v>-1387.3</v>
      </c>
      <c r="T1777" s="26">
        <f t="shared" si="385"/>
        <v>24028.4</v>
      </c>
      <c r="U1777" s="27">
        <f t="shared" si="386"/>
        <v>2.00460957391609</v>
      </c>
      <c r="V1777" s="26">
        <f>INDEX(检修、备用和必开!B:B,MATCH(统调负荷!$C1777,检修、备用和必开!$A:$A,0))</f>
        <v>27722.8</v>
      </c>
      <c r="W1777" s="26">
        <f>INDEX(检修、备用和必开!C:C,MATCH(统调负荷!$C1777,检修、备用和必开!$A:$A,0))</f>
        <v>0</v>
      </c>
      <c r="X1777" s="26">
        <f>INDEX(检修、备用和必开!D:D,MATCH(统调负荷!$C1777,检修、备用和必开!$A:$A,0))</f>
        <v>9120</v>
      </c>
      <c r="Y1777" s="26">
        <f>INDEX(检修、备用和必开!E:E,MATCH(统调负荷!$C1777,检修、备用和必开!$A:$A,0))</f>
        <v>4220</v>
      </c>
      <c r="Z1777" s="26">
        <f>INDEX(检修、备用和必开!F:F,MATCH(统调负荷!$C1777,检修、备用和必开!$A:$A,0))</f>
        <v>320</v>
      </c>
      <c r="AA1777" s="26">
        <f t="shared" si="387"/>
        <v>66449.6</v>
      </c>
      <c r="AB1777" s="26">
        <v>180.89</v>
      </c>
      <c r="AC1777" s="26">
        <v>217.19</v>
      </c>
      <c r="AD1777" s="76">
        <f t="shared" si="388"/>
        <v>45676.4895833333</v>
      </c>
      <c r="AE1777" s="27">
        <f t="shared" si="389"/>
        <v>-1369.2</v>
      </c>
      <c r="AF1777" s="27">
        <f t="shared" si="390"/>
        <v>5335.6</v>
      </c>
      <c r="AG1777" s="27">
        <f t="shared" si="391"/>
        <v>793.799999999999</v>
      </c>
      <c r="AH1777" s="27">
        <f t="shared" si="392"/>
        <v>213</v>
      </c>
      <c r="AI1777" s="27">
        <f t="shared" si="393"/>
        <v>-7731.2</v>
      </c>
      <c r="AJ1777" s="27">
        <f t="shared" si="394"/>
        <v>19.6000000000001</v>
      </c>
      <c r="AK1777" s="26">
        <f>INDEX(检修、备用和必开!I:I,MATCH(统调负荷!$C1777,检修、备用和必开!$A:$A,0))</f>
        <v>5930.19317406139</v>
      </c>
    </row>
    <row r="1778" ht="13.8" spans="1:37">
      <c r="A1778" s="26">
        <f t="shared" si="382"/>
        <v>7</v>
      </c>
      <c r="B1778" s="26">
        <f t="shared" si="383"/>
        <v>12</v>
      </c>
      <c r="C1778" t="s">
        <v>40</v>
      </c>
      <c r="D1778" s="75">
        <v>0.5</v>
      </c>
      <c r="E1778" s="26">
        <v>68590</v>
      </c>
      <c r="F1778" s="26">
        <v>21045.7</v>
      </c>
      <c r="G1778" s="26">
        <v>9423</v>
      </c>
      <c r="H1778" s="26">
        <v>17845.2</v>
      </c>
      <c r="I1778" s="26">
        <v>21683</v>
      </c>
      <c r="J1778" s="26">
        <v>-1406.9</v>
      </c>
      <c r="K1778" s="26">
        <f t="shared" si="395"/>
        <v>16825.7</v>
      </c>
      <c r="L1778" s="27">
        <f t="shared" si="384"/>
        <v>3.94929185709956</v>
      </c>
      <c r="M1778" s="75">
        <v>0.5</v>
      </c>
      <c r="N1778" s="26">
        <v>67672.5</v>
      </c>
      <c r="O1778" s="26">
        <v>26599.02</v>
      </c>
      <c r="P1778" s="26">
        <v>10367.6</v>
      </c>
      <c r="Q1778" s="26">
        <v>18436.9</v>
      </c>
      <c r="R1778" s="26">
        <v>13616.2</v>
      </c>
      <c r="S1778" s="26">
        <v>-1347.22</v>
      </c>
      <c r="T1778" s="26">
        <f t="shared" si="385"/>
        <v>22379.02</v>
      </c>
      <c r="U1778" s="27">
        <f t="shared" si="386"/>
        <v>2.10957674238754</v>
      </c>
      <c r="V1778" s="26">
        <f>INDEX(检修、备用和必开!B:B,MATCH(统调负荷!$C1778,检修、备用和必开!$A:$A,0))</f>
        <v>27722.8</v>
      </c>
      <c r="W1778" s="26">
        <f>INDEX(检修、备用和必开!C:C,MATCH(统调负荷!$C1778,检修、备用和必开!$A:$A,0))</f>
        <v>0</v>
      </c>
      <c r="X1778" s="26">
        <f>INDEX(检修、备用和必开!D:D,MATCH(统调负荷!$C1778,检修、备用和必开!$A:$A,0))</f>
        <v>9120</v>
      </c>
      <c r="Y1778" s="26">
        <f>INDEX(检修、备用和必开!E:E,MATCH(统调负荷!$C1778,检修、备用和必开!$A:$A,0))</f>
        <v>4220</v>
      </c>
      <c r="Z1778" s="26">
        <f>INDEX(检修、备用和必开!F:F,MATCH(统调负荷!$C1778,检修、备用和必开!$A:$A,0))</f>
        <v>320</v>
      </c>
      <c r="AA1778" s="26">
        <f t="shared" si="387"/>
        <v>66449.6</v>
      </c>
      <c r="AB1778" s="26">
        <v>0</v>
      </c>
      <c r="AC1778" s="26">
        <v>0</v>
      </c>
      <c r="AD1778" s="76">
        <f t="shared" si="388"/>
        <v>45676.5</v>
      </c>
      <c r="AE1778" s="27">
        <f t="shared" si="389"/>
        <v>-917.5</v>
      </c>
      <c r="AF1778" s="27">
        <f t="shared" si="390"/>
        <v>5553.32</v>
      </c>
      <c r="AG1778" s="27">
        <f t="shared" si="391"/>
        <v>944.6</v>
      </c>
      <c r="AH1778" s="27">
        <f t="shared" si="392"/>
        <v>591.700000000001</v>
      </c>
      <c r="AI1778" s="27">
        <f t="shared" si="393"/>
        <v>-8066.8</v>
      </c>
      <c r="AJ1778" s="27">
        <f t="shared" si="394"/>
        <v>59.6800000000001</v>
      </c>
      <c r="AK1778" s="26">
        <f>INDEX(检修、备用和必开!I:I,MATCH(统调负荷!$C1778,检修、备用和必开!$A:$A,0))</f>
        <v>5930.19317406139</v>
      </c>
    </row>
    <row r="1779" ht="13.8" spans="1:37">
      <c r="A1779" s="26">
        <f t="shared" si="382"/>
        <v>7</v>
      </c>
      <c r="B1779" s="26">
        <f t="shared" si="383"/>
        <v>12</v>
      </c>
      <c r="C1779" t="s">
        <v>40</v>
      </c>
      <c r="D1779" s="75">
        <v>0.510416666666667</v>
      </c>
      <c r="E1779" s="26">
        <v>69290</v>
      </c>
      <c r="F1779" s="26">
        <v>22905.79</v>
      </c>
      <c r="G1779" s="26">
        <v>8930</v>
      </c>
      <c r="H1779" s="26">
        <v>16938.1</v>
      </c>
      <c r="I1779" s="26">
        <v>21923</v>
      </c>
      <c r="J1779" s="26">
        <v>-1406.89</v>
      </c>
      <c r="K1779" s="26">
        <f t="shared" si="395"/>
        <v>18685.79</v>
      </c>
      <c r="L1779" s="27">
        <f t="shared" si="384"/>
        <v>3.5561568443186</v>
      </c>
      <c r="M1779" s="75">
        <v>0.510416666666667</v>
      </c>
      <c r="N1779" s="26">
        <v>68680.4</v>
      </c>
      <c r="O1779" s="26">
        <v>28411.37</v>
      </c>
      <c r="P1779" s="26">
        <v>10439.7</v>
      </c>
      <c r="Q1779" s="26">
        <v>17530.8</v>
      </c>
      <c r="R1779" s="26">
        <v>13684.2</v>
      </c>
      <c r="S1779" s="26">
        <v>-1385.67</v>
      </c>
      <c r="T1779" s="26">
        <f t="shared" si="385"/>
        <v>24191.37</v>
      </c>
      <c r="U1779" s="27">
        <f t="shared" si="386"/>
        <v>1.99480237528508</v>
      </c>
      <c r="V1779" s="26">
        <f>INDEX(检修、备用和必开!B:B,MATCH(统调负荷!$C1779,检修、备用和必开!$A:$A,0))</f>
        <v>27722.8</v>
      </c>
      <c r="W1779" s="26">
        <f>INDEX(检修、备用和必开!C:C,MATCH(统调负荷!$C1779,检修、备用和必开!$A:$A,0))</f>
        <v>0</v>
      </c>
      <c r="X1779" s="26">
        <f>INDEX(检修、备用和必开!D:D,MATCH(统调负荷!$C1779,检修、备用和必开!$A:$A,0))</f>
        <v>9120</v>
      </c>
      <c r="Y1779" s="26">
        <f>INDEX(检修、备用和必开!E:E,MATCH(统调负荷!$C1779,检修、备用和必开!$A:$A,0))</f>
        <v>4220</v>
      </c>
      <c r="Z1779" s="26">
        <f>INDEX(检修、备用和必开!F:F,MATCH(统调负荷!$C1779,检修、备用和必开!$A:$A,0))</f>
        <v>320</v>
      </c>
      <c r="AA1779" s="26">
        <f t="shared" si="387"/>
        <v>66449.6</v>
      </c>
      <c r="AB1779" s="26">
        <v>261.76</v>
      </c>
      <c r="AC1779" s="26">
        <v>327.74</v>
      </c>
      <c r="AD1779" s="76">
        <f t="shared" si="388"/>
        <v>45676.5104166667</v>
      </c>
      <c r="AE1779" s="27">
        <f t="shared" si="389"/>
        <v>-609.600000000006</v>
      </c>
      <c r="AF1779" s="27">
        <f t="shared" si="390"/>
        <v>5505.58</v>
      </c>
      <c r="AG1779" s="27">
        <f t="shared" si="391"/>
        <v>1509.7</v>
      </c>
      <c r="AH1779" s="27">
        <f t="shared" si="392"/>
        <v>592.700000000001</v>
      </c>
      <c r="AI1779" s="27">
        <f t="shared" si="393"/>
        <v>-8238.8</v>
      </c>
      <c r="AJ1779" s="27">
        <f t="shared" si="394"/>
        <v>21.22</v>
      </c>
      <c r="AK1779" s="26">
        <f>INDEX(检修、备用和必开!I:I,MATCH(统调负荷!$C1779,检修、备用和必开!$A:$A,0))</f>
        <v>5930.19317406139</v>
      </c>
    </row>
    <row r="1780" ht="13.8" spans="1:37">
      <c r="A1780" s="26">
        <f t="shared" si="382"/>
        <v>7</v>
      </c>
      <c r="B1780" s="26">
        <f t="shared" si="383"/>
        <v>12</v>
      </c>
      <c r="C1780" t="s">
        <v>40</v>
      </c>
      <c r="D1780" s="75">
        <v>0.520833333333333</v>
      </c>
      <c r="E1780" s="26">
        <v>68805</v>
      </c>
      <c r="F1780" s="26">
        <v>22630</v>
      </c>
      <c r="G1780" s="26">
        <v>8977</v>
      </c>
      <c r="H1780" s="26">
        <v>16510.9</v>
      </c>
      <c r="I1780" s="26">
        <v>22094</v>
      </c>
      <c r="J1780" s="26">
        <v>-1406.9</v>
      </c>
      <c r="K1780" s="26">
        <f t="shared" si="395"/>
        <v>18410</v>
      </c>
      <c r="L1780" s="27">
        <f t="shared" si="384"/>
        <v>3.60942965779468</v>
      </c>
      <c r="M1780" s="75">
        <v>0.520833333333333</v>
      </c>
      <c r="N1780" s="26">
        <v>67860.4</v>
      </c>
      <c r="O1780" s="26">
        <v>28649.08</v>
      </c>
      <c r="P1780" s="26">
        <v>10832.6</v>
      </c>
      <c r="Q1780" s="26">
        <v>16113.3</v>
      </c>
      <c r="R1780" s="26">
        <v>13703.4</v>
      </c>
      <c r="S1780" s="26">
        <v>-1437.98</v>
      </c>
      <c r="T1780" s="26">
        <f t="shared" si="385"/>
        <v>24429.08</v>
      </c>
      <c r="U1780" s="27">
        <f t="shared" si="386"/>
        <v>1.98066832235042</v>
      </c>
      <c r="V1780" s="26">
        <f>INDEX(检修、备用和必开!B:B,MATCH(统调负荷!$C1780,检修、备用和必开!$A:$A,0))</f>
        <v>27722.8</v>
      </c>
      <c r="W1780" s="26">
        <f>INDEX(检修、备用和必开!C:C,MATCH(统调负荷!$C1780,检修、备用和必开!$A:$A,0))</f>
        <v>0</v>
      </c>
      <c r="X1780" s="26">
        <f>INDEX(检修、备用和必开!D:D,MATCH(统调负荷!$C1780,检修、备用和必开!$A:$A,0))</f>
        <v>9120</v>
      </c>
      <c r="Y1780" s="26">
        <f>INDEX(检修、备用和必开!E:E,MATCH(统调负荷!$C1780,检修、备用和必开!$A:$A,0))</f>
        <v>4220</v>
      </c>
      <c r="Z1780" s="26">
        <f>INDEX(检修、备用和必开!F:F,MATCH(统调负荷!$C1780,检修、备用和必开!$A:$A,0))</f>
        <v>320</v>
      </c>
      <c r="AA1780" s="26">
        <f t="shared" si="387"/>
        <v>66449.6</v>
      </c>
      <c r="AB1780" s="26">
        <v>252.39</v>
      </c>
      <c r="AC1780" s="26">
        <v>236.4</v>
      </c>
      <c r="AD1780" s="76">
        <f t="shared" si="388"/>
        <v>45676.5208333333</v>
      </c>
      <c r="AE1780" s="27">
        <f t="shared" si="389"/>
        <v>-944.600000000006</v>
      </c>
      <c r="AF1780" s="27">
        <f t="shared" si="390"/>
        <v>6019.08</v>
      </c>
      <c r="AG1780" s="27">
        <f t="shared" si="391"/>
        <v>1855.6</v>
      </c>
      <c r="AH1780" s="27">
        <f t="shared" si="392"/>
        <v>-397.600000000002</v>
      </c>
      <c r="AI1780" s="27">
        <f t="shared" si="393"/>
        <v>-8390.6</v>
      </c>
      <c r="AJ1780" s="27">
        <f t="shared" si="394"/>
        <v>-31.0799999999999</v>
      </c>
      <c r="AK1780" s="26">
        <f>INDEX(检修、备用和必开!I:I,MATCH(统调负荷!$C1780,检修、备用和必开!$A:$A,0))</f>
        <v>5930.19317406139</v>
      </c>
    </row>
    <row r="1781" ht="13.8" spans="1:37">
      <c r="A1781" s="26">
        <f t="shared" si="382"/>
        <v>7</v>
      </c>
      <c r="B1781" s="26">
        <f t="shared" si="383"/>
        <v>12</v>
      </c>
      <c r="C1781" t="s">
        <v>40</v>
      </c>
      <c r="D1781" s="75">
        <v>0.53125</v>
      </c>
      <c r="E1781" s="26">
        <v>68405</v>
      </c>
      <c r="F1781" s="26">
        <v>22028.1</v>
      </c>
      <c r="G1781" s="26">
        <v>9116</v>
      </c>
      <c r="H1781" s="26">
        <v>16512.8</v>
      </c>
      <c r="I1781" s="26">
        <v>22155</v>
      </c>
      <c r="J1781" s="26">
        <v>-1406.9</v>
      </c>
      <c r="K1781" s="26">
        <f t="shared" si="395"/>
        <v>17808.1</v>
      </c>
      <c r="L1781" s="27">
        <f t="shared" si="384"/>
        <v>3.73142558723278</v>
      </c>
      <c r="M1781" s="75">
        <v>0.53125</v>
      </c>
      <c r="N1781" s="26">
        <v>67680</v>
      </c>
      <c r="O1781" s="26">
        <v>28549.22</v>
      </c>
      <c r="P1781" s="26">
        <v>10772.8</v>
      </c>
      <c r="Q1781" s="26">
        <v>16101.8</v>
      </c>
      <c r="R1781" s="26">
        <v>13702.8</v>
      </c>
      <c r="S1781" s="26">
        <v>-1446.62</v>
      </c>
      <c r="T1781" s="26">
        <f t="shared" si="385"/>
        <v>24329.22</v>
      </c>
      <c r="U1781" s="27">
        <f t="shared" si="386"/>
        <v>1.9865814509277</v>
      </c>
      <c r="V1781" s="26">
        <f>INDEX(检修、备用和必开!B:B,MATCH(统调负荷!$C1781,检修、备用和必开!$A:$A,0))</f>
        <v>27722.8</v>
      </c>
      <c r="W1781" s="26">
        <f>INDEX(检修、备用和必开!C:C,MATCH(统调负荷!$C1781,检修、备用和必开!$A:$A,0))</f>
        <v>0</v>
      </c>
      <c r="X1781" s="26">
        <f>INDEX(检修、备用和必开!D:D,MATCH(统调负荷!$C1781,检修、备用和必开!$A:$A,0))</f>
        <v>9120</v>
      </c>
      <c r="Y1781" s="26">
        <f>INDEX(检修、备用和必开!E:E,MATCH(统调负荷!$C1781,检修、备用和必开!$A:$A,0))</f>
        <v>4220</v>
      </c>
      <c r="Z1781" s="26">
        <f>INDEX(检修、备用和必开!F:F,MATCH(统调负荷!$C1781,检修、备用和必开!$A:$A,0))</f>
        <v>320</v>
      </c>
      <c r="AA1781" s="26">
        <f t="shared" si="387"/>
        <v>66449.6</v>
      </c>
      <c r="AB1781" s="26">
        <v>12.39</v>
      </c>
      <c r="AC1781" s="26">
        <v>288.69</v>
      </c>
      <c r="AD1781" s="76">
        <f t="shared" si="388"/>
        <v>45676.53125</v>
      </c>
      <c r="AE1781" s="27">
        <f t="shared" si="389"/>
        <v>-725</v>
      </c>
      <c r="AF1781" s="27">
        <f t="shared" si="390"/>
        <v>6521.12</v>
      </c>
      <c r="AG1781" s="27">
        <f t="shared" si="391"/>
        <v>1656.8</v>
      </c>
      <c r="AH1781" s="27">
        <f t="shared" si="392"/>
        <v>-411</v>
      </c>
      <c r="AI1781" s="27">
        <f t="shared" si="393"/>
        <v>-8452.2</v>
      </c>
      <c r="AJ1781" s="27">
        <f t="shared" si="394"/>
        <v>-39.7199999999998</v>
      </c>
      <c r="AK1781" s="26">
        <f>INDEX(检修、备用和必开!I:I,MATCH(统调负荷!$C1781,检修、备用和必开!$A:$A,0))</f>
        <v>5930.19317406139</v>
      </c>
    </row>
    <row r="1782" ht="13.8" spans="1:37">
      <c r="A1782" s="26">
        <f t="shared" si="382"/>
        <v>7</v>
      </c>
      <c r="B1782" s="26">
        <f t="shared" si="383"/>
        <v>13</v>
      </c>
      <c r="C1782" t="s">
        <v>40</v>
      </c>
      <c r="D1782" s="75">
        <v>0.541666666666667</v>
      </c>
      <c r="E1782" s="26">
        <v>68390</v>
      </c>
      <c r="F1782" s="26">
        <v>21715.2</v>
      </c>
      <c r="G1782" s="26">
        <v>9162</v>
      </c>
      <c r="H1782" s="26">
        <v>16826.7</v>
      </c>
      <c r="I1782" s="26">
        <v>22093</v>
      </c>
      <c r="J1782" s="26">
        <v>-1406.9</v>
      </c>
      <c r="K1782" s="26">
        <f t="shared" si="395"/>
        <v>17495.2</v>
      </c>
      <c r="L1782" s="27">
        <f t="shared" si="384"/>
        <v>3.79816178151722</v>
      </c>
      <c r="M1782" s="75">
        <v>0.541666666666667</v>
      </c>
      <c r="N1782" s="26">
        <v>67332.9</v>
      </c>
      <c r="O1782" s="26">
        <v>28106.35</v>
      </c>
      <c r="P1782" s="26">
        <v>11101.9</v>
      </c>
      <c r="Q1782" s="26">
        <v>15811.6</v>
      </c>
      <c r="R1782" s="26">
        <v>13700.3</v>
      </c>
      <c r="S1782" s="26">
        <v>-1387.25</v>
      </c>
      <c r="T1782" s="26">
        <f t="shared" si="385"/>
        <v>23886.35</v>
      </c>
      <c r="U1782" s="27">
        <f t="shared" si="386"/>
        <v>2.01323684684917</v>
      </c>
      <c r="V1782" s="26">
        <f>INDEX(检修、备用和必开!B:B,MATCH(统调负荷!$C1782,检修、备用和必开!$A:$A,0))</f>
        <v>27722.8</v>
      </c>
      <c r="W1782" s="26">
        <f>INDEX(检修、备用和必开!C:C,MATCH(统调负荷!$C1782,检修、备用和必开!$A:$A,0))</f>
        <v>0</v>
      </c>
      <c r="X1782" s="26">
        <f>INDEX(检修、备用和必开!D:D,MATCH(统调负荷!$C1782,检修、备用和必开!$A:$A,0))</f>
        <v>9120</v>
      </c>
      <c r="Y1782" s="26">
        <f>INDEX(检修、备用和必开!E:E,MATCH(统调负荷!$C1782,检修、备用和必开!$A:$A,0))</f>
        <v>4220</v>
      </c>
      <c r="Z1782" s="26">
        <f>INDEX(检修、备用和必开!F:F,MATCH(统调负荷!$C1782,检修、备用和必开!$A:$A,0))</f>
        <v>320</v>
      </c>
      <c r="AA1782" s="26">
        <f t="shared" si="387"/>
        <v>66449.6</v>
      </c>
      <c r="AB1782" s="26">
        <v>12.39</v>
      </c>
      <c r="AC1782" s="26">
        <v>0</v>
      </c>
      <c r="AD1782" s="76">
        <f t="shared" si="388"/>
        <v>45676.5416666667</v>
      </c>
      <c r="AE1782" s="27">
        <f t="shared" si="389"/>
        <v>-1057.10000000001</v>
      </c>
      <c r="AF1782" s="27">
        <f t="shared" si="390"/>
        <v>6391.15</v>
      </c>
      <c r="AG1782" s="27">
        <f t="shared" si="391"/>
        <v>1939.9</v>
      </c>
      <c r="AH1782" s="27">
        <f t="shared" si="392"/>
        <v>-1015.1</v>
      </c>
      <c r="AI1782" s="27">
        <f t="shared" si="393"/>
        <v>-8392.7</v>
      </c>
      <c r="AJ1782" s="27">
        <f t="shared" si="394"/>
        <v>19.6500000000001</v>
      </c>
      <c r="AK1782" s="26">
        <f>INDEX(检修、备用和必开!I:I,MATCH(统调负荷!$C1782,检修、备用和必开!$A:$A,0))</f>
        <v>5930.19317406139</v>
      </c>
    </row>
    <row r="1783" ht="13.8" spans="1:37">
      <c r="A1783" s="26">
        <f t="shared" si="382"/>
        <v>7</v>
      </c>
      <c r="B1783" s="26">
        <f t="shared" si="383"/>
        <v>13</v>
      </c>
      <c r="C1783" t="s">
        <v>40</v>
      </c>
      <c r="D1783" s="75">
        <v>0.552083333333333</v>
      </c>
      <c r="E1783" s="26">
        <v>69155</v>
      </c>
      <c r="F1783" s="26">
        <v>21997</v>
      </c>
      <c r="G1783" s="26">
        <v>9069</v>
      </c>
      <c r="H1783" s="26">
        <v>17537.7</v>
      </c>
      <c r="I1783" s="26">
        <v>21958</v>
      </c>
      <c r="J1783" s="26">
        <v>-1406.7</v>
      </c>
      <c r="K1783" s="26">
        <f t="shared" si="395"/>
        <v>17777</v>
      </c>
      <c r="L1783" s="27">
        <f t="shared" si="384"/>
        <v>3.73795353546718</v>
      </c>
      <c r="M1783" s="75">
        <v>0.552083333333333</v>
      </c>
      <c r="N1783" s="26">
        <v>67999.4</v>
      </c>
      <c r="O1783" s="26">
        <v>28374.91</v>
      </c>
      <c r="P1783" s="26">
        <v>10707.4</v>
      </c>
      <c r="Q1783" s="26">
        <v>16546.2</v>
      </c>
      <c r="R1783" s="26">
        <v>13683.1</v>
      </c>
      <c r="S1783" s="26">
        <v>-1312.21</v>
      </c>
      <c r="T1783" s="26">
        <f t="shared" si="385"/>
        <v>24154.91</v>
      </c>
      <c r="U1783" s="27">
        <f t="shared" si="386"/>
        <v>1.99698812107982</v>
      </c>
      <c r="V1783" s="26">
        <f>INDEX(检修、备用和必开!B:B,MATCH(统调负荷!$C1783,检修、备用和必开!$A:$A,0))</f>
        <v>27722.8</v>
      </c>
      <c r="W1783" s="26">
        <f>INDEX(检修、备用和必开!C:C,MATCH(统调负荷!$C1783,检修、备用和必开!$A:$A,0))</f>
        <v>0</v>
      </c>
      <c r="X1783" s="26">
        <f>INDEX(检修、备用和必开!D:D,MATCH(统调负荷!$C1783,检修、备用和必开!$A:$A,0))</f>
        <v>9120</v>
      </c>
      <c r="Y1783" s="26">
        <f>INDEX(检修、备用和必开!E:E,MATCH(统调负荷!$C1783,检修、备用和必开!$A:$A,0))</f>
        <v>4220</v>
      </c>
      <c r="Z1783" s="26">
        <f>INDEX(检修、备用和必开!F:F,MATCH(统调负荷!$C1783,检修、备用和必开!$A:$A,0))</f>
        <v>320</v>
      </c>
      <c r="AA1783" s="26">
        <f t="shared" si="387"/>
        <v>66449.6</v>
      </c>
      <c r="AB1783" s="26">
        <v>12.39</v>
      </c>
      <c r="AC1783" s="26">
        <v>278.35</v>
      </c>
      <c r="AD1783" s="76">
        <f t="shared" si="388"/>
        <v>45676.5520833333</v>
      </c>
      <c r="AE1783" s="27">
        <f t="shared" si="389"/>
        <v>-1155.60000000001</v>
      </c>
      <c r="AF1783" s="27">
        <f t="shared" si="390"/>
        <v>6377.91</v>
      </c>
      <c r="AG1783" s="27">
        <f t="shared" si="391"/>
        <v>1638.4</v>
      </c>
      <c r="AH1783" s="27">
        <f t="shared" si="392"/>
        <v>-991.5</v>
      </c>
      <c r="AI1783" s="27">
        <f t="shared" si="393"/>
        <v>-8274.9</v>
      </c>
      <c r="AJ1783" s="27">
        <f t="shared" si="394"/>
        <v>94.49</v>
      </c>
      <c r="AK1783" s="26">
        <f>INDEX(检修、备用和必开!I:I,MATCH(统调负荷!$C1783,检修、备用和必开!$A:$A,0))</f>
        <v>5930.19317406139</v>
      </c>
    </row>
    <row r="1784" ht="13.8" spans="1:37">
      <c r="A1784" s="26">
        <f t="shared" si="382"/>
        <v>7</v>
      </c>
      <c r="B1784" s="26">
        <f t="shared" si="383"/>
        <v>13</v>
      </c>
      <c r="C1784" t="s">
        <v>40</v>
      </c>
      <c r="D1784" s="75">
        <v>0.5625</v>
      </c>
      <c r="E1784" s="26">
        <v>70295</v>
      </c>
      <c r="F1784" s="26">
        <v>22275.5</v>
      </c>
      <c r="G1784" s="26">
        <v>9162</v>
      </c>
      <c r="H1784" s="26">
        <v>18536.4</v>
      </c>
      <c r="I1784" s="26">
        <v>21728</v>
      </c>
      <c r="J1784" s="26">
        <v>-1406.9</v>
      </c>
      <c r="K1784" s="26">
        <f t="shared" si="395"/>
        <v>18055.5</v>
      </c>
      <c r="L1784" s="27">
        <f t="shared" si="384"/>
        <v>3.68029686245188</v>
      </c>
      <c r="M1784" s="75">
        <v>0.5625</v>
      </c>
      <c r="N1784" s="26">
        <v>68931.8</v>
      </c>
      <c r="O1784" s="26">
        <v>28354.69</v>
      </c>
      <c r="P1784" s="26">
        <v>10235.9</v>
      </c>
      <c r="Q1784" s="26">
        <v>18019.8</v>
      </c>
      <c r="R1784" s="26">
        <v>13769.2</v>
      </c>
      <c r="S1784" s="26">
        <v>-1447.79</v>
      </c>
      <c r="T1784" s="26">
        <f t="shared" si="385"/>
        <v>24134.69</v>
      </c>
      <c r="U1784" s="27">
        <f t="shared" si="386"/>
        <v>1.99820235882518</v>
      </c>
      <c r="V1784" s="26">
        <f>INDEX(检修、备用和必开!B:B,MATCH(统调负荷!$C1784,检修、备用和必开!$A:$A,0))</f>
        <v>27722.8</v>
      </c>
      <c r="W1784" s="26">
        <f>INDEX(检修、备用和必开!C:C,MATCH(统调负荷!$C1784,检修、备用和必开!$A:$A,0))</f>
        <v>0</v>
      </c>
      <c r="X1784" s="26">
        <f>INDEX(检修、备用和必开!D:D,MATCH(统调负荷!$C1784,检修、备用和必开!$A:$A,0))</f>
        <v>9120</v>
      </c>
      <c r="Y1784" s="26">
        <f>INDEX(检修、备用和必开!E:E,MATCH(统调负荷!$C1784,检修、备用和必开!$A:$A,0))</f>
        <v>4220</v>
      </c>
      <c r="Z1784" s="26">
        <f>INDEX(检修、备用和必开!F:F,MATCH(统调负荷!$C1784,检修、备用和必开!$A:$A,0))</f>
        <v>320</v>
      </c>
      <c r="AA1784" s="26">
        <f t="shared" si="387"/>
        <v>66449.6</v>
      </c>
      <c r="AB1784" s="26">
        <v>13.35</v>
      </c>
      <c r="AC1784" s="26">
        <v>173.26</v>
      </c>
      <c r="AD1784" s="76">
        <f t="shared" si="388"/>
        <v>45676.5625</v>
      </c>
      <c r="AE1784" s="27">
        <f t="shared" si="389"/>
        <v>-1363.2</v>
      </c>
      <c r="AF1784" s="27">
        <f t="shared" si="390"/>
        <v>6079.19</v>
      </c>
      <c r="AG1784" s="27">
        <f t="shared" si="391"/>
        <v>1073.9</v>
      </c>
      <c r="AH1784" s="27">
        <f t="shared" si="392"/>
        <v>-516.600000000002</v>
      </c>
      <c r="AI1784" s="27">
        <f t="shared" si="393"/>
        <v>-7958.8</v>
      </c>
      <c r="AJ1784" s="27">
        <f t="shared" si="394"/>
        <v>-40.8899999999999</v>
      </c>
      <c r="AK1784" s="26">
        <f>INDEX(检修、备用和必开!I:I,MATCH(统调负荷!$C1784,检修、备用和必开!$A:$A,0))</f>
        <v>5930.19317406139</v>
      </c>
    </row>
    <row r="1785" ht="13.8" spans="1:37">
      <c r="A1785" s="26">
        <f t="shared" si="382"/>
        <v>7</v>
      </c>
      <c r="B1785" s="26">
        <f t="shared" si="383"/>
        <v>13</v>
      </c>
      <c r="C1785" t="s">
        <v>40</v>
      </c>
      <c r="D1785" s="75">
        <v>0.572916666666667</v>
      </c>
      <c r="E1785" s="26">
        <v>71935</v>
      </c>
      <c r="F1785" s="26">
        <v>23531.5</v>
      </c>
      <c r="G1785" s="26">
        <v>9282</v>
      </c>
      <c r="H1785" s="26">
        <v>19108</v>
      </c>
      <c r="I1785" s="26">
        <v>21420</v>
      </c>
      <c r="J1785" s="26">
        <v>-1406.5</v>
      </c>
      <c r="K1785" s="26">
        <f t="shared" si="395"/>
        <v>19311.5</v>
      </c>
      <c r="L1785" s="27">
        <f t="shared" si="384"/>
        <v>3.44093415840302</v>
      </c>
      <c r="M1785" s="75">
        <v>0.572916666666667</v>
      </c>
      <c r="N1785" s="26">
        <v>70376.7</v>
      </c>
      <c r="O1785" s="26">
        <v>28965.6</v>
      </c>
      <c r="P1785" s="26">
        <v>10327.7</v>
      </c>
      <c r="Q1785" s="26">
        <v>18938</v>
      </c>
      <c r="R1785" s="26">
        <v>13564.1</v>
      </c>
      <c r="S1785" s="26">
        <v>-1418.7</v>
      </c>
      <c r="T1785" s="26">
        <f t="shared" si="385"/>
        <v>24745.6</v>
      </c>
      <c r="U1785" s="27">
        <f t="shared" si="386"/>
        <v>1.96215628838704</v>
      </c>
      <c r="V1785" s="26">
        <f>INDEX(检修、备用和必开!B:B,MATCH(统调负荷!$C1785,检修、备用和必开!$A:$A,0))</f>
        <v>27722.8</v>
      </c>
      <c r="W1785" s="26">
        <f>INDEX(检修、备用和必开!C:C,MATCH(统调负荷!$C1785,检修、备用和必开!$A:$A,0))</f>
        <v>0</v>
      </c>
      <c r="X1785" s="26">
        <f>INDEX(检修、备用和必开!D:D,MATCH(统调负荷!$C1785,检修、备用和必开!$A:$A,0))</f>
        <v>9120</v>
      </c>
      <c r="Y1785" s="26">
        <f>INDEX(检修、备用和必开!E:E,MATCH(统调负荷!$C1785,检修、备用和必开!$A:$A,0))</f>
        <v>4220</v>
      </c>
      <c r="Z1785" s="26">
        <f>INDEX(检修、备用和必开!F:F,MATCH(统调负荷!$C1785,检修、备用和必开!$A:$A,0))</f>
        <v>320</v>
      </c>
      <c r="AA1785" s="26">
        <f t="shared" si="387"/>
        <v>66449.6</v>
      </c>
      <c r="AB1785" s="26">
        <v>281.31</v>
      </c>
      <c r="AC1785" s="26">
        <v>123.15</v>
      </c>
      <c r="AD1785" s="76">
        <f t="shared" si="388"/>
        <v>45676.5729166667</v>
      </c>
      <c r="AE1785" s="27">
        <f t="shared" si="389"/>
        <v>-1558.3</v>
      </c>
      <c r="AF1785" s="27">
        <f t="shared" si="390"/>
        <v>5434.1</v>
      </c>
      <c r="AG1785" s="27">
        <f t="shared" si="391"/>
        <v>1045.7</v>
      </c>
      <c r="AH1785" s="27">
        <f t="shared" si="392"/>
        <v>-170</v>
      </c>
      <c r="AI1785" s="27">
        <f t="shared" si="393"/>
        <v>-7855.9</v>
      </c>
      <c r="AJ1785" s="27">
        <f t="shared" si="394"/>
        <v>-12.2</v>
      </c>
      <c r="AK1785" s="26">
        <f>INDEX(检修、备用和必开!I:I,MATCH(统调负荷!$C1785,检修、备用和必开!$A:$A,0))</f>
        <v>5930.19317406139</v>
      </c>
    </row>
    <row r="1786" ht="13.8" spans="1:37">
      <c r="A1786" s="26">
        <f t="shared" si="382"/>
        <v>7</v>
      </c>
      <c r="B1786" s="26">
        <f t="shared" si="383"/>
        <v>14</v>
      </c>
      <c r="C1786" t="s">
        <v>40</v>
      </c>
      <c r="D1786" s="75">
        <v>0.583333333333333</v>
      </c>
      <c r="E1786" s="26">
        <v>71625</v>
      </c>
      <c r="F1786" s="26">
        <v>23324.39</v>
      </c>
      <c r="G1786" s="26">
        <v>9409</v>
      </c>
      <c r="H1786" s="26">
        <v>19294.3</v>
      </c>
      <c r="I1786" s="26">
        <v>21004</v>
      </c>
      <c r="J1786" s="26">
        <v>-1406.69</v>
      </c>
      <c r="K1786" s="26">
        <f t="shared" si="395"/>
        <v>19104.39</v>
      </c>
      <c r="L1786" s="27">
        <f t="shared" si="384"/>
        <v>3.47823720097841</v>
      </c>
      <c r="M1786" s="75">
        <v>0.583333333333333</v>
      </c>
      <c r="N1786" s="26">
        <v>69948.3</v>
      </c>
      <c r="O1786" s="26">
        <v>27753.53</v>
      </c>
      <c r="P1786" s="26">
        <v>11269.5</v>
      </c>
      <c r="Q1786" s="26">
        <v>18864.6</v>
      </c>
      <c r="R1786" s="26">
        <v>13466.6</v>
      </c>
      <c r="S1786" s="26">
        <v>-1405.93</v>
      </c>
      <c r="T1786" s="26">
        <f t="shared" si="385"/>
        <v>23533.53</v>
      </c>
      <c r="U1786" s="27">
        <f t="shared" si="386"/>
        <v>2.0349897851779</v>
      </c>
      <c r="V1786" s="26">
        <f>INDEX(检修、备用和必开!B:B,MATCH(统调负荷!$C1786,检修、备用和必开!$A:$A,0))</f>
        <v>27722.8</v>
      </c>
      <c r="W1786" s="26">
        <f>INDEX(检修、备用和必开!C:C,MATCH(统调负荷!$C1786,检修、备用和必开!$A:$A,0))</f>
        <v>0</v>
      </c>
      <c r="X1786" s="26">
        <f>INDEX(检修、备用和必开!D:D,MATCH(统调负荷!$C1786,检修、备用和必开!$A:$A,0))</f>
        <v>9120</v>
      </c>
      <c r="Y1786" s="26">
        <f>INDEX(检修、备用和必开!E:E,MATCH(统调负荷!$C1786,检修、备用和必开!$A:$A,0))</f>
        <v>4220</v>
      </c>
      <c r="Z1786" s="26">
        <f>INDEX(检修、备用和必开!F:F,MATCH(统调负荷!$C1786,检修、备用和必开!$A:$A,0))</f>
        <v>320</v>
      </c>
      <c r="AA1786" s="26">
        <f t="shared" si="387"/>
        <v>66449.6</v>
      </c>
      <c r="AB1786" s="26">
        <v>252.51</v>
      </c>
      <c r="AC1786" s="26">
        <v>0</v>
      </c>
      <c r="AD1786" s="76">
        <f t="shared" si="388"/>
        <v>45676.5833333333</v>
      </c>
      <c r="AE1786" s="27">
        <f t="shared" si="389"/>
        <v>-1676.7</v>
      </c>
      <c r="AF1786" s="27">
        <f t="shared" si="390"/>
        <v>4429.14</v>
      </c>
      <c r="AG1786" s="27">
        <f t="shared" si="391"/>
        <v>1860.5</v>
      </c>
      <c r="AH1786" s="27">
        <f t="shared" si="392"/>
        <v>-429.700000000001</v>
      </c>
      <c r="AI1786" s="27">
        <f t="shared" si="393"/>
        <v>-7537.4</v>
      </c>
      <c r="AJ1786" s="27">
        <f t="shared" si="394"/>
        <v>0.759999999999991</v>
      </c>
      <c r="AK1786" s="26">
        <f>INDEX(检修、备用和必开!I:I,MATCH(统调负荷!$C1786,检修、备用和必开!$A:$A,0))</f>
        <v>5930.19317406139</v>
      </c>
    </row>
    <row r="1787" ht="13.8" spans="1:37">
      <c r="A1787" s="26">
        <f t="shared" si="382"/>
        <v>7</v>
      </c>
      <c r="B1787" s="26">
        <f t="shared" si="383"/>
        <v>14</v>
      </c>
      <c r="C1787" t="s">
        <v>40</v>
      </c>
      <c r="D1787" s="75">
        <v>0.59375</v>
      </c>
      <c r="E1787" s="26">
        <v>71020</v>
      </c>
      <c r="F1787" s="26">
        <v>22828.5</v>
      </c>
      <c r="G1787" s="26">
        <v>10256</v>
      </c>
      <c r="H1787" s="26">
        <v>18867.4</v>
      </c>
      <c r="I1787" s="26">
        <v>20475</v>
      </c>
      <c r="J1787" s="26">
        <v>-1406.9</v>
      </c>
      <c r="K1787" s="26">
        <f t="shared" si="395"/>
        <v>18608.5</v>
      </c>
      <c r="L1787" s="27">
        <f t="shared" si="384"/>
        <v>3.57092726442217</v>
      </c>
      <c r="M1787" s="75">
        <v>0.59375</v>
      </c>
      <c r="N1787" s="26">
        <v>69230.9</v>
      </c>
      <c r="O1787" s="26">
        <v>26281.42</v>
      </c>
      <c r="P1787" s="26">
        <v>12138.9</v>
      </c>
      <c r="Q1787" s="26">
        <v>18901.9</v>
      </c>
      <c r="R1787" s="26">
        <v>13268.4</v>
      </c>
      <c r="S1787" s="26">
        <v>-1359.72</v>
      </c>
      <c r="T1787" s="26">
        <f t="shared" si="385"/>
        <v>22061.42</v>
      </c>
      <c r="U1787" s="27">
        <f t="shared" si="386"/>
        <v>2.13106394769706</v>
      </c>
      <c r="V1787" s="26">
        <f>INDEX(检修、备用和必开!B:B,MATCH(统调负荷!$C1787,检修、备用和必开!$A:$A,0))</f>
        <v>27722.8</v>
      </c>
      <c r="W1787" s="26">
        <f>INDEX(检修、备用和必开!C:C,MATCH(统调负荷!$C1787,检修、备用和必开!$A:$A,0))</f>
        <v>0</v>
      </c>
      <c r="X1787" s="26">
        <f>INDEX(检修、备用和必开!D:D,MATCH(统调负荷!$C1787,检修、备用和必开!$A:$A,0))</f>
        <v>9120</v>
      </c>
      <c r="Y1787" s="26">
        <f>INDEX(检修、备用和必开!E:E,MATCH(统调负荷!$C1787,检修、备用和必开!$A:$A,0))</f>
        <v>4220</v>
      </c>
      <c r="Z1787" s="26">
        <f>INDEX(检修、备用和必开!F:F,MATCH(统调负荷!$C1787,检修、备用和必开!$A:$A,0))</f>
        <v>320</v>
      </c>
      <c r="AA1787" s="26">
        <f t="shared" si="387"/>
        <v>66449.6</v>
      </c>
      <c r="AB1787" s="26">
        <v>13.35</v>
      </c>
      <c r="AC1787" s="26">
        <v>0</v>
      </c>
      <c r="AD1787" s="76">
        <f t="shared" si="388"/>
        <v>45676.59375</v>
      </c>
      <c r="AE1787" s="27">
        <f t="shared" si="389"/>
        <v>-1789.10000000001</v>
      </c>
      <c r="AF1787" s="27">
        <f t="shared" si="390"/>
        <v>3452.92</v>
      </c>
      <c r="AG1787" s="27">
        <f t="shared" si="391"/>
        <v>1882.9</v>
      </c>
      <c r="AH1787" s="27">
        <f t="shared" si="392"/>
        <v>34.5</v>
      </c>
      <c r="AI1787" s="27">
        <f t="shared" si="393"/>
        <v>-7206.6</v>
      </c>
      <c r="AJ1787" s="27">
        <f t="shared" si="394"/>
        <v>47.1800000000001</v>
      </c>
      <c r="AK1787" s="26">
        <f>INDEX(检修、备用和必开!I:I,MATCH(统调负荷!$C1787,检修、备用和必开!$A:$A,0))</f>
        <v>5930.19317406139</v>
      </c>
    </row>
    <row r="1788" ht="13.8" spans="1:37">
      <c r="A1788" s="26">
        <f t="shared" si="382"/>
        <v>7</v>
      </c>
      <c r="B1788" s="26">
        <f t="shared" si="383"/>
        <v>14</v>
      </c>
      <c r="C1788" t="s">
        <v>40</v>
      </c>
      <c r="D1788" s="75">
        <v>0.604166666666667</v>
      </c>
      <c r="E1788" s="26">
        <v>71055</v>
      </c>
      <c r="F1788" s="26">
        <v>22623.7</v>
      </c>
      <c r="G1788" s="26">
        <v>11113</v>
      </c>
      <c r="H1788" s="26">
        <v>18951.2</v>
      </c>
      <c r="I1788" s="26">
        <v>19774</v>
      </c>
      <c r="J1788" s="26">
        <v>-1406.9</v>
      </c>
      <c r="K1788" s="26">
        <f t="shared" si="395"/>
        <v>18403.7</v>
      </c>
      <c r="L1788" s="27">
        <f t="shared" si="384"/>
        <v>3.61066524666236</v>
      </c>
      <c r="M1788" s="75">
        <v>0.604166666666667</v>
      </c>
      <c r="N1788" s="26">
        <v>69180.2</v>
      </c>
      <c r="O1788" s="26">
        <v>25427.18</v>
      </c>
      <c r="P1788" s="26">
        <v>13345.9</v>
      </c>
      <c r="Q1788" s="26">
        <v>18909.2</v>
      </c>
      <c r="R1788" s="26">
        <v>12930.6</v>
      </c>
      <c r="S1788" s="26">
        <v>-1432.68</v>
      </c>
      <c r="T1788" s="26">
        <f t="shared" si="385"/>
        <v>21207.18</v>
      </c>
      <c r="U1788" s="27">
        <f t="shared" si="386"/>
        <v>2.19109063223155</v>
      </c>
      <c r="V1788" s="26">
        <f>INDEX(检修、备用和必开!B:B,MATCH(统调负荷!$C1788,检修、备用和必开!$A:$A,0))</f>
        <v>27722.8</v>
      </c>
      <c r="W1788" s="26">
        <f>INDEX(检修、备用和必开!C:C,MATCH(统调负荷!$C1788,检修、备用和必开!$A:$A,0))</f>
        <v>0</v>
      </c>
      <c r="X1788" s="26">
        <f>INDEX(检修、备用和必开!D:D,MATCH(统调负荷!$C1788,检修、备用和必开!$A:$A,0))</f>
        <v>9120</v>
      </c>
      <c r="Y1788" s="26">
        <f>INDEX(检修、备用和必开!E:E,MATCH(统调负荷!$C1788,检修、备用和必开!$A:$A,0))</f>
        <v>4220</v>
      </c>
      <c r="Z1788" s="26">
        <f>INDEX(检修、备用和必开!F:F,MATCH(统调负荷!$C1788,检修、备用和必开!$A:$A,0))</f>
        <v>320</v>
      </c>
      <c r="AA1788" s="26">
        <f t="shared" si="387"/>
        <v>66449.6</v>
      </c>
      <c r="AB1788" s="26">
        <v>12.39</v>
      </c>
      <c r="AC1788" s="26">
        <v>60.38</v>
      </c>
      <c r="AD1788" s="76">
        <f t="shared" si="388"/>
        <v>45676.6041666667</v>
      </c>
      <c r="AE1788" s="27">
        <f t="shared" si="389"/>
        <v>-1874.8</v>
      </c>
      <c r="AF1788" s="27">
        <f t="shared" si="390"/>
        <v>2803.48</v>
      </c>
      <c r="AG1788" s="27">
        <f t="shared" si="391"/>
        <v>2232.9</v>
      </c>
      <c r="AH1788" s="27">
        <f t="shared" si="392"/>
        <v>-42</v>
      </c>
      <c r="AI1788" s="27">
        <f t="shared" si="393"/>
        <v>-6843.4</v>
      </c>
      <c r="AJ1788" s="27">
        <f t="shared" si="394"/>
        <v>-25.78</v>
      </c>
      <c r="AK1788" s="26">
        <f>INDEX(检修、备用和必开!I:I,MATCH(统调负荷!$C1788,检修、备用和必开!$A:$A,0))</f>
        <v>5930.19317406139</v>
      </c>
    </row>
    <row r="1789" ht="13.8" spans="1:37">
      <c r="A1789" s="26">
        <f t="shared" si="382"/>
        <v>7</v>
      </c>
      <c r="B1789" s="26">
        <f t="shared" si="383"/>
        <v>14</v>
      </c>
      <c r="C1789" t="s">
        <v>40</v>
      </c>
      <c r="D1789" s="75">
        <v>0.614583333333333</v>
      </c>
      <c r="E1789" s="26">
        <v>71445</v>
      </c>
      <c r="F1789" s="26">
        <v>22539.09</v>
      </c>
      <c r="G1789" s="26">
        <v>12560</v>
      </c>
      <c r="H1789" s="26">
        <v>18816.6</v>
      </c>
      <c r="I1789" s="26">
        <v>18936</v>
      </c>
      <c r="J1789" s="26">
        <v>-1406.69</v>
      </c>
      <c r="K1789" s="26">
        <f t="shared" si="395"/>
        <v>18319.09</v>
      </c>
      <c r="L1789" s="27">
        <f t="shared" si="384"/>
        <v>3.62734175114593</v>
      </c>
      <c r="M1789" s="75">
        <v>0.614583333333333</v>
      </c>
      <c r="N1789" s="26">
        <v>69751.9</v>
      </c>
      <c r="O1789" s="26">
        <v>25221.52</v>
      </c>
      <c r="P1789" s="26">
        <v>14502.5</v>
      </c>
      <c r="Q1789" s="26">
        <v>18814.4</v>
      </c>
      <c r="R1789" s="26">
        <v>12605.7</v>
      </c>
      <c r="S1789" s="26">
        <v>-1392.22</v>
      </c>
      <c r="T1789" s="26">
        <f t="shared" si="385"/>
        <v>21001.52</v>
      </c>
      <c r="U1789" s="27">
        <f t="shared" si="386"/>
        <v>2.206050690669</v>
      </c>
      <c r="V1789" s="26">
        <f>INDEX(检修、备用和必开!B:B,MATCH(统调负荷!$C1789,检修、备用和必开!$A:$A,0))</f>
        <v>27722.8</v>
      </c>
      <c r="W1789" s="26">
        <f>INDEX(检修、备用和必开!C:C,MATCH(统调负荷!$C1789,检修、备用和必开!$A:$A,0))</f>
        <v>0</v>
      </c>
      <c r="X1789" s="26">
        <f>INDEX(检修、备用和必开!D:D,MATCH(统调负荷!$C1789,检修、备用和必开!$A:$A,0))</f>
        <v>9120</v>
      </c>
      <c r="Y1789" s="26">
        <f>INDEX(检修、备用和必开!E:E,MATCH(统调负荷!$C1789,检修、备用和必开!$A:$A,0))</f>
        <v>4220</v>
      </c>
      <c r="Z1789" s="26">
        <f>INDEX(检修、备用和必开!F:F,MATCH(统调负荷!$C1789,检修、备用和必开!$A:$A,0))</f>
        <v>320</v>
      </c>
      <c r="AA1789" s="26">
        <f t="shared" si="387"/>
        <v>66449.6</v>
      </c>
      <c r="AB1789" s="26">
        <v>12.39</v>
      </c>
      <c r="AC1789" s="26">
        <v>85.23</v>
      </c>
      <c r="AD1789" s="76">
        <f t="shared" si="388"/>
        <v>45676.6145833333</v>
      </c>
      <c r="AE1789" s="27">
        <f t="shared" si="389"/>
        <v>-1693.10000000001</v>
      </c>
      <c r="AF1789" s="27">
        <f t="shared" si="390"/>
        <v>2682.43</v>
      </c>
      <c r="AG1789" s="27">
        <f t="shared" si="391"/>
        <v>1942.5</v>
      </c>
      <c r="AH1789" s="27">
        <f t="shared" si="392"/>
        <v>-2.19999999999709</v>
      </c>
      <c r="AI1789" s="27">
        <f t="shared" si="393"/>
        <v>-6330.3</v>
      </c>
      <c r="AJ1789" s="27">
        <f t="shared" si="394"/>
        <v>14.47</v>
      </c>
      <c r="AK1789" s="26">
        <f>INDEX(检修、备用和必开!I:I,MATCH(统调负荷!$C1789,检修、备用和必开!$A:$A,0))</f>
        <v>5930.19317406139</v>
      </c>
    </row>
    <row r="1790" ht="13.8" spans="1:37">
      <c r="A1790" s="26">
        <f t="shared" si="382"/>
        <v>7</v>
      </c>
      <c r="B1790" s="26">
        <f t="shared" si="383"/>
        <v>15</v>
      </c>
      <c r="C1790" t="s">
        <v>40</v>
      </c>
      <c r="D1790" s="75">
        <v>0.625</v>
      </c>
      <c r="E1790" s="26">
        <v>71995</v>
      </c>
      <c r="F1790" s="26">
        <v>23440.19</v>
      </c>
      <c r="G1790" s="26">
        <v>12615</v>
      </c>
      <c r="H1790" s="26">
        <v>19397.7</v>
      </c>
      <c r="I1790" s="26">
        <v>17949</v>
      </c>
      <c r="J1790" s="26">
        <v>-1406.89</v>
      </c>
      <c r="K1790" s="26">
        <f t="shared" si="395"/>
        <v>19220.19</v>
      </c>
      <c r="L1790" s="27">
        <f t="shared" si="384"/>
        <v>3.45728111948945</v>
      </c>
      <c r="M1790" s="75">
        <v>0.625</v>
      </c>
      <c r="N1790" s="26">
        <v>69919.1</v>
      </c>
      <c r="O1790" s="26">
        <v>25371.93</v>
      </c>
      <c r="P1790" s="26">
        <v>14554.8</v>
      </c>
      <c r="Q1790" s="26">
        <v>19234.8</v>
      </c>
      <c r="R1790" s="26">
        <v>12143</v>
      </c>
      <c r="S1790" s="26">
        <v>-1385.43</v>
      </c>
      <c r="T1790" s="26">
        <f t="shared" si="385"/>
        <v>21151.93</v>
      </c>
      <c r="U1790" s="27">
        <f t="shared" si="386"/>
        <v>2.19508964245094</v>
      </c>
      <c r="V1790" s="26">
        <f>INDEX(检修、备用和必开!B:B,MATCH(统调负荷!$C1790,检修、备用和必开!$A:$A,0))</f>
        <v>27722.8</v>
      </c>
      <c r="W1790" s="26">
        <f>INDEX(检修、备用和必开!C:C,MATCH(统调负荷!$C1790,检修、备用和必开!$A:$A,0))</f>
        <v>0</v>
      </c>
      <c r="X1790" s="26">
        <f>INDEX(检修、备用和必开!D:D,MATCH(统调负荷!$C1790,检修、备用和必开!$A:$A,0))</f>
        <v>9120</v>
      </c>
      <c r="Y1790" s="26">
        <f>INDEX(检修、备用和必开!E:E,MATCH(统调负荷!$C1790,检修、备用和必开!$A:$A,0))</f>
        <v>4220</v>
      </c>
      <c r="Z1790" s="26">
        <f>INDEX(检修、备用和必开!F:F,MATCH(统调负荷!$C1790,检修、备用和必开!$A:$A,0))</f>
        <v>320</v>
      </c>
      <c r="AA1790" s="26">
        <f t="shared" si="387"/>
        <v>66449.6</v>
      </c>
      <c r="AB1790" s="26">
        <v>12.51</v>
      </c>
      <c r="AC1790" s="26">
        <v>0</v>
      </c>
      <c r="AD1790" s="76">
        <f t="shared" si="388"/>
        <v>45676.625</v>
      </c>
      <c r="AE1790" s="27">
        <f t="shared" si="389"/>
        <v>-2075.89999999999</v>
      </c>
      <c r="AF1790" s="27">
        <f t="shared" si="390"/>
        <v>1931.74</v>
      </c>
      <c r="AG1790" s="27">
        <f t="shared" si="391"/>
        <v>1939.8</v>
      </c>
      <c r="AH1790" s="27">
        <f t="shared" si="392"/>
        <v>-162.900000000001</v>
      </c>
      <c r="AI1790" s="27">
        <f t="shared" si="393"/>
        <v>-5806</v>
      </c>
      <c r="AJ1790" s="27">
        <f t="shared" si="394"/>
        <v>21.46</v>
      </c>
      <c r="AK1790" s="26">
        <f>INDEX(检修、备用和必开!I:I,MATCH(统调负荷!$C1790,检修、备用和必开!$A:$A,0))</f>
        <v>5930.19317406139</v>
      </c>
    </row>
    <row r="1791" ht="13.8" spans="1:37">
      <c r="A1791" s="26">
        <f t="shared" si="382"/>
        <v>7</v>
      </c>
      <c r="B1791" s="26">
        <f t="shared" si="383"/>
        <v>15</v>
      </c>
      <c r="C1791" t="s">
        <v>40</v>
      </c>
      <c r="D1791" s="75">
        <v>0.635416666666667</v>
      </c>
      <c r="E1791" s="26">
        <v>72645</v>
      </c>
      <c r="F1791" s="26">
        <v>24489.4</v>
      </c>
      <c r="G1791" s="26">
        <v>13243</v>
      </c>
      <c r="H1791" s="26">
        <v>19368.5</v>
      </c>
      <c r="I1791" s="26">
        <v>16951</v>
      </c>
      <c r="J1791" s="26">
        <v>-1406.9</v>
      </c>
      <c r="K1791" s="26">
        <f t="shared" si="395"/>
        <v>20269.4</v>
      </c>
      <c r="L1791" s="27">
        <f t="shared" si="384"/>
        <v>3.27832101591562</v>
      </c>
      <c r="M1791" s="75">
        <v>0.635416666666667</v>
      </c>
      <c r="N1791" s="26">
        <v>70817.5</v>
      </c>
      <c r="O1791" s="26">
        <v>25905.85</v>
      </c>
      <c r="P1791" s="26">
        <v>14900.5</v>
      </c>
      <c r="Q1791" s="26">
        <v>19680.2</v>
      </c>
      <c r="R1791" s="26">
        <v>11707.5</v>
      </c>
      <c r="S1791" s="26">
        <v>-1376.55</v>
      </c>
      <c r="T1791" s="26">
        <f t="shared" si="385"/>
        <v>21685.85</v>
      </c>
      <c r="U1791" s="27">
        <f t="shared" si="386"/>
        <v>2.15704484700146</v>
      </c>
      <c r="V1791" s="26">
        <f>INDEX(检修、备用和必开!B:B,MATCH(统调负荷!$C1791,检修、备用和必开!$A:$A,0))</f>
        <v>27722.8</v>
      </c>
      <c r="W1791" s="26">
        <f>INDEX(检修、备用和必开!C:C,MATCH(统调负荷!$C1791,检修、备用和必开!$A:$A,0))</f>
        <v>0</v>
      </c>
      <c r="X1791" s="26">
        <f>INDEX(检修、备用和必开!D:D,MATCH(统调负荷!$C1791,检修、备用和必开!$A:$A,0))</f>
        <v>9120</v>
      </c>
      <c r="Y1791" s="26">
        <f>INDEX(检修、备用和必开!E:E,MATCH(统调负荷!$C1791,检修、备用和必开!$A:$A,0))</f>
        <v>4220</v>
      </c>
      <c r="Z1791" s="26">
        <f>INDEX(检修、备用和必开!F:F,MATCH(统调负荷!$C1791,检修、备用和必开!$A:$A,0))</f>
        <v>320</v>
      </c>
      <c r="AA1791" s="26">
        <f t="shared" si="387"/>
        <v>66449.6</v>
      </c>
      <c r="AB1791" s="26">
        <v>231.39</v>
      </c>
      <c r="AC1791" s="26">
        <v>92.33</v>
      </c>
      <c r="AD1791" s="76">
        <f t="shared" si="388"/>
        <v>45676.6354166667</v>
      </c>
      <c r="AE1791" s="27">
        <f t="shared" si="389"/>
        <v>-1827.5</v>
      </c>
      <c r="AF1791" s="27">
        <f t="shared" si="390"/>
        <v>1416.45</v>
      </c>
      <c r="AG1791" s="27">
        <f t="shared" si="391"/>
        <v>1657.5</v>
      </c>
      <c r="AH1791" s="27">
        <f t="shared" si="392"/>
        <v>311.700000000001</v>
      </c>
      <c r="AI1791" s="27">
        <f t="shared" si="393"/>
        <v>-5243.5</v>
      </c>
      <c r="AJ1791" s="27">
        <f t="shared" si="394"/>
        <v>30.3500000000001</v>
      </c>
      <c r="AK1791" s="26">
        <f>INDEX(检修、备用和必开!I:I,MATCH(统调负荷!$C1791,检修、备用和必开!$A:$A,0))</f>
        <v>5930.19317406139</v>
      </c>
    </row>
    <row r="1792" ht="13.8" spans="1:37">
      <c r="A1792" s="26">
        <f t="shared" si="382"/>
        <v>7</v>
      </c>
      <c r="B1792" s="26">
        <f t="shared" si="383"/>
        <v>15</v>
      </c>
      <c r="C1792" t="s">
        <v>40</v>
      </c>
      <c r="D1792" s="75">
        <v>0.645833333333333</v>
      </c>
      <c r="E1792" s="26">
        <v>73635</v>
      </c>
      <c r="F1792" s="26">
        <v>26907.79</v>
      </c>
      <c r="G1792" s="26">
        <v>12907</v>
      </c>
      <c r="H1792" s="26">
        <v>19370.7</v>
      </c>
      <c r="I1792" s="26">
        <v>15856</v>
      </c>
      <c r="J1792" s="26">
        <v>-1406.49</v>
      </c>
      <c r="K1792" s="26">
        <f t="shared" si="395"/>
        <v>22687.79</v>
      </c>
      <c r="L1792" s="27">
        <f t="shared" si="384"/>
        <v>2.92887055107615</v>
      </c>
      <c r="M1792" s="75">
        <v>0.645833333333333</v>
      </c>
      <c r="N1792" s="26">
        <v>71540.8</v>
      </c>
      <c r="O1792" s="26">
        <v>26735.12</v>
      </c>
      <c r="P1792" s="26">
        <v>15138</v>
      </c>
      <c r="Q1792" s="26">
        <v>19943.4</v>
      </c>
      <c r="R1792" s="26">
        <v>11148.4</v>
      </c>
      <c r="S1792" s="26">
        <v>-1424.12</v>
      </c>
      <c r="T1792" s="26">
        <f t="shared" si="385"/>
        <v>22515.12</v>
      </c>
      <c r="U1792" s="27">
        <f t="shared" si="386"/>
        <v>2.10050096222173</v>
      </c>
      <c r="V1792" s="26">
        <f>INDEX(检修、备用和必开!B:B,MATCH(统调负荷!$C1792,检修、备用和必开!$A:$A,0))</f>
        <v>27722.8</v>
      </c>
      <c r="W1792" s="26">
        <f>INDEX(检修、备用和必开!C:C,MATCH(统调负荷!$C1792,检修、备用和必开!$A:$A,0))</f>
        <v>0</v>
      </c>
      <c r="X1792" s="26">
        <f>INDEX(检修、备用和必开!D:D,MATCH(统调负荷!$C1792,检修、备用和必开!$A:$A,0))</f>
        <v>9120</v>
      </c>
      <c r="Y1792" s="26">
        <f>INDEX(检修、备用和必开!E:E,MATCH(统调负荷!$C1792,检修、备用和必开!$A:$A,0))</f>
        <v>4220</v>
      </c>
      <c r="Z1792" s="26">
        <f>INDEX(检修、备用和必开!F:F,MATCH(统调负荷!$C1792,检修、备用和必开!$A:$A,0))</f>
        <v>320</v>
      </c>
      <c r="AA1792" s="26">
        <f t="shared" si="387"/>
        <v>66449.6</v>
      </c>
      <c r="AB1792" s="26">
        <v>282.35</v>
      </c>
      <c r="AC1792" s="26">
        <v>0</v>
      </c>
      <c r="AD1792" s="76">
        <f t="shared" si="388"/>
        <v>45676.6458333333</v>
      </c>
      <c r="AE1792" s="27">
        <f t="shared" si="389"/>
        <v>-2094.2</v>
      </c>
      <c r="AF1792" s="27">
        <f t="shared" si="390"/>
        <v>-172.670000000002</v>
      </c>
      <c r="AG1792" s="27">
        <f t="shared" si="391"/>
        <v>2231</v>
      </c>
      <c r="AH1792" s="27">
        <f t="shared" si="392"/>
        <v>572.700000000001</v>
      </c>
      <c r="AI1792" s="27">
        <f t="shared" si="393"/>
        <v>-4707.6</v>
      </c>
      <c r="AJ1792" s="27">
        <f t="shared" si="394"/>
        <v>-17.6299999999999</v>
      </c>
      <c r="AK1792" s="26">
        <f>INDEX(检修、备用和必开!I:I,MATCH(统调负荷!$C1792,检修、备用和必开!$A:$A,0))</f>
        <v>5930.19317406139</v>
      </c>
    </row>
    <row r="1793" ht="13.8" spans="1:37">
      <c r="A1793" s="26">
        <f t="shared" si="382"/>
        <v>7</v>
      </c>
      <c r="B1793" s="26">
        <f t="shared" si="383"/>
        <v>15</v>
      </c>
      <c r="C1793" t="s">
        <v>40</v>
      </c>
      <c r="D1793" s="75">
        <v>0.65625</v>
      </c>
      <c r="E1793" s="26">
        <v>74870</v>
      </c>
      <c r="F1793" s="26">
        <v>29064.99</v>
      </c>
      <c r="G1793" s="26">
        <v>12996</v>
      </c>
      <c r="H1793" s="26">
        <v>19466.7</v>
      </c>
      <c r="I1793" s="26">
        <v>14749</v>
      </c>
      <c r="J1793" s="26">
        <v>-1406.69</v>
      </c>
      <c r="K1793" s="26">
        <f t="shared" si="395"/>
        <v>24844.99</v>
      </c>
      <c r="L1793" s="27">
        <f t="shared" si="384"/>
        <v>2.67456738763026</v>
      </c>
      <c r="M1793" s="75">
        <v>0.65625</v>
      </c>
      <c r="N1793" s="26">
        <v>72670.7</v>
      </c>
      <c r="O1793" s="26">
        <v>28654.23</v>
      </c>
      <c r="P1793" s="26">
        <v>14506.5</v>
      </c>
      <c r="Q1793" s="26">
        <v>20347.8</v>
      </c>
      <c r="R1793" s="26">
        <v>10520.5</v>
      </c>
      <c r="S1793" s="26">
        <v>-1358.33</v>
      </c>
      <c r="T1793" s="26">
        <f t="shared" si="385"/>
        <v>24434.23</v>
      </c>
      <c r="U1793" s="27">
        <f t="shared" si="386"/>
        <v>1.98036432366351</v>
      </c>
      <c r="V1793" s="26">
        <f>INDEX(检修、备用和必开!B:B,MATCH(统调负荷!$C1793,检修、备用和必开!$A:$A,0))</f>
        <v>27722.8</v>
      </c>
      <c r="W1793" s="26">
        <f>INDEX(检修、备用和必开!C:C,MATCH(统调负荷!$C1793,检修、备用和必开!$A:$A,0))</f>
        <v>0</v>
      </c>
      <c r="X1793" s="26">
        <f>INDEX(检修、备用和必开!D:D,MATCH(统调负荷!$C1793,检修、备用和必开!$A:$A,0))</f>
        <v>9120</v>
      </c>
      <c r="Y1793" s="26">
        <f>INDEX(检修、备用和必开!E:E,MATCH(统调负荷!$C1793,检修、备用和必开!$A:$A,0))</f>
        <v>4220</v>
      </c>
      <c r="Z1793" s="26">
        <f>INDEX(检修、备用和必开!F:F,MATCH(统调负荷!$C1793,检修、备用和必开!$A:$A,0))</f>
        <v>320</v>
      </c>
      <c r="AA1793" s="26">
        <f t="shared" si="387"/>
        <v>66449.6</v>
      </c>
      <c r="AB1793" s="26">
        <v>300.51</v>
      </c>
      <c r="AC1793" s="26">
        <v>250</v>
      </c>
      <c r="AD1793" s="76">
        <f t="shared" si="388"/>
        <v>45676.65625</v>
      </c>
      <c r="AE1793" s="27">
        <f t="shared" si="389"/>
        <v>-2199.3</v>
      </c>
      <c r="AF1793" s="27">
        <f t="shared" si="390"/>
        <v>-410.760000000002</v>
      </c>
      <c r="AG1793" s="27">
        <f t="shared" si="391"/>
        <v>1510.5</v>
      </c>
      <c r="AH1793" s="27">
        <f t="shared" si="392"/>
        <v>881.099999999999</v>
      </c>
      <c r="AI1793" s="27">
        <f t="shared" si="393"/>
        <v>-4228.5</v>
      </c>
      <c r="AJ1793" s="27">
        <f t="shared" si="394"/>
        <v>48.3600000000001</v>
      </c>
      <c r="AK1793" s="26">
        <f>INDEX(检修、备用和必开!I:I,MATCH(统调负荷!$C1793,检修、备用和必开!$A:$A,0))</f>
        <v>5930.19317406139</v>
      </c>
    </row>
    <row r="1794" ht="13.8" spans="1:37">
      <c r="A1794" s="26">
        <f t="shared" si="382"/>
        <v>7</v>
      </c>
      <c r="B1794" s="26">
        <f t="shared" si="383"/>
        <v>16</v>
      </c>
      <c r="C1794" t="s">
        <v>40</v>
      </c>
      <c r="D1794" s="75">
        <v>0.666666666666667</v>
      </c>
      <c r="E1794" s="26">
        <v>76180</v>
      </c>
      <c r="F1794" s="26">
        <v>30662.49</v>
      </c>
      <c r="G1794" s="26">
        <v>14033</v>
      </c>
      <c r="H1794" s="26">
        <v>19341</v>
      </c>
      <c r="I1794" s="26">
        <v>13550</v>
      </c>
      <c r="J1794" s="26">
        <v>-1406.49</v>
      </c>
      <c r="K1794" s="26">
        <f t="shared" si="395"/>
        <v>26442.49</v>
      </c>
      <c r="L1794" s="27">
        <f t="shared" si="384"/>
        <v>2.51298572865112</v>
      </c>
      <c r="M1794" s="75">
        <v>0.666666666666667</v>
      </c>
      <c r="N1794" s="26">
        <v>74470.9</v>
      </c>
      <c r="O1794" s="26">
        <v>30044.21</v>
      </c>
      <c r="P1794" s="26">
        <v>15626.2</v>
      </c>
      <c r="Q1794" s="26">
        <v>20336.3</v>
      </c>
      <c r="R1794" s="26">
        <v>9854.09</v>
      </c>
      <c r="S1794" s="26">
        <v>-1389.9</v>
      </c>
      <c r="T1794" s="26">
        <f t="shared" si="385"/>
        <v>25824.21</v>
      </c>
      <c r="U1794" s="27">
        <f t="shared" si="386"/>
        <v>1.90159113627122</v>
      </c>
      <c r="V1794" s="26">
        <f>INDEX(检修、备用和必开!B:B,MATCH(统调负荷!$C1794,检修、备用和必开!$A:$A,0))</f>
        <v>27722.8</v>
      </c>
      <c r="W1794" s="26">
        <f>INDEX(检修、备用和必开!C:C,MATCH(统调负荷!$C1794,检修、备用和必开!$A:$A,0))</f>
        <v>0</v>
      </c>
      <c r="X1794" s="26">
        <f>INDEX(检修、备用和必开!D:D,MATCH(统调负荷!$C1794,检修、备用和必开!$A:$A,0))</f>
        <v>9120</v>
      </c>
      <c r="Y1794" s="26">
        <f>INDEX(检修、备用和必开!E:E,MATCH(统调负荷!$C1794,检修、备用和必开!$A:$A,0))</f>
        <v>4220</v>
      </c>
      <c r="Z1794" s="26">
        <f>INDEX(检修、备用和必开!F:F,MATCH(统调负荷!$C1794,检修、备用和必开!$A:$A,0))</f>
        <v>320</v>
      </c>
      <c r="AA1794" s="26">
        <f t="shared" si="387"/>
        <v>66449.6</v>
      </c>
      <c r="AB1794" s="26">
        <v>300.62</v>
      </c>
      <c r="AC1794" s="26">
        <v>280.45</v>
      </c>
      <c r="AD1794" s="76">
        <f t="shared" si="388"/>
        <v>45676.6666666667</v>
      </c>
      <c r="AE1794" s="27">
        <f t="shared" si="389"/>
        <v>-1709.10000000001</v>
      </c>
      <c r="AF1794" s="27">
        <f t="shared" si="390"/>
        <v>-618.280000000002</v>
      </c>
      <c r="AG1794" s="27">
        <f t="shared" si="391"/>
        <v>1593.2</v>
      </c>
      <c r="AH1794" s="27">
        <f t="shared" si="392"/>
        <v>995.299999999999</v>
      </c>
      <c r="AI1794" s="27">
        <f t="shared" si="393"/>
        <v>-3695.91</v>
      </c>
      <c r="AJ1794" s="27">
        <f t="shared" si="394"/>
        <v>16.5899999999999</v>
      </c>
      <c r="AK1794" s="26">
        <f>INDEX(检修、备用和必开!I:I,MATCH(统调负荷!$C1794,检修、备用和必开!$A:$A,0))</f>
        <v>5930.19317406139</v>
      </c>
    </row>
    <row r="1795" ht="13.8" spans="1:37">
      <c r="A1795" s="26">
        <f t="shared" ref="A1795:A1858" si="396">WEEKDAY(C1795,2)</f>
        <v>7</v>
      </c>
      <c r="B1795" s="26">
        <f t="shared" ref="B1795:B1858" si="397">HOUR(D1795)</f>
        <v>16</v>
      </c>
      <c r="C1795" t="s">
        <v>40</v>
      </c>
      <c r="D1795" s="75">
        <v>0.677083333333333</v>
      </c>
      <c r="E1795" s="26">
        <v>77695</v>
      </c>
      <c r="F1795" s="26">
        <v>32970.3</v>
      </c>
      <c r="G1795" s="26">
        <v>14098</v>
      </c>
      <c r="H1795" s="26">
        <v>19619.2</v>
      </c>
      <c r="I1795" s="26">
        <v>12414</v>
      </c>
      <c r="J1795" s="26">
        <v>-1406.5</v>
      </c>
      <c r="K1795" s="26">
        <f t="shared" si="395"/>
        <v>28750.3</v>
      </c>
      <c r="L1795" s="27">
        <f t="shared" ref="L1795:L1858" si="398">AA1795/(K1795+W1795)</f>
        <v>2.31126631722104</v>
      </c>
      <c r="M1795" s="75">
        <v>0.677083333333333</v>
      </c>
      <c r="N1795" s="26">
        <v>75987.6</v>
      </c>
      <c r="O1795" s="26">
        <v>32199.01</v>
      </c>
      <c r="P1795" s="26">
        <v>15298.6</v>
      </c>
      <c r="Q1795" s="26">
        <v>20743.4</v>
      </c>
      <c r="R1795" s="26">
        <v>9159.57</v>
      </c>
      <c r="S1795" s="26">
        <v>-1412.98</v>
      </c>
      <c r="T1795" s="26">
        <f t="shared" ref="T1795:T1858" si="399">O1795-Y1795</f>
        <v>27979.01</v>
      </c>
      <c r="U1795" s="27">
        <f t="shared" ref="U1795:U1858" si="400">AA1795/(T1795+X1795)</f>
        <v>1.79114213559877</v>
      </c>
      <c r="V1795" s="26">
        <f>INDEX(检修、备用和必开!B:B,MATCH(统调负荷!$C1795,检修、备用和必开!$A:$A,0))</f>
        <v>27722.8</v>
      </c>
      <c r="W1795" s="26">
        <f>INDEX(检修、备用和必开!C:C,MATCH(统调负荷!$C1795,检修、备用和必开!$A:$A,0))</f>
        <v>0</v>
      </c>
      <c r="X1795" s="26">
        <f>INDEX(检修、备用和必开!D:D,MATCH(统调负荷!$C1795,检修、备用和必开!$A:$A,0))</f>
        <v>9120</v>
      </c>
      <c r="Y1795" s="26">
        <f>INDEX(检修、备用和必开!E:E,MATCH(统调负荷!$C1795,检修、备用和必开!$A:$A,0))</f>
        <v>4220</v>
      </c>
      <c r="Z1795" s="26">
        <f>INDEX(检修、备用和必开!F:F,MATCH(统调负荷!$C1795,检修、备用和必开!$A:$A,0))</f>
        <v>320</v>
      </c>
      <c r="AA1795" s="26">
        <f t="shared" ref="AA1795:AA1858" si="401">94492.4-V1795-Z1795</f>
        <v>66449.6</v>
      </c>
      <c r="AB1795" s="26">
        <v>310.8</v>
      </c>
      <c r="AC1795" s="26">
        <v>300</v>
      </c>
      <c r="AD1795" s="76">
        <f t="shared" ref="AD1795:AD1858" si="402">C1795+D1795</f>
        <v>45676.6770833333</v>
      </c>
      <c r="AE1795" s="27">
        <f t="shared" ref="AE1795:AE1858" si="403">N1795-E1795</f>
        <v>-1707.39999999999</v>
      </c>
      <c r="AF1795" s="27">
        <f t="shared" ref="AF1795:AF1858" si="404">O1795-F1795</f>
        <v>-771.290000000005</v>
      </c>
      <c r="AG1795" s="27">
        <f t="shared" ref="AG1795:AG1858" si="405">P1795-G1795</f>
        <v>1200.6</v>
      </c>
      <c r="AH1795" s="27">
        <f t="shared" ref="AH1795:AH1858" si="406">Q1795-H1795</f>
        <v>1124.2</v>
      </c>
      <c r="AI1795" s="27">
        <f t="shared" ref="AI1795:AI1858" si="407">R1795-I1795</f>
        <v>-3254.43</v>
      </c>
      <c r="AJ1795" s="27">
        <f t="shared" ref="AJ1795:AJ1858" si="408">S1795-J1795</f>
        <v>-6.48000000000002</v>
      </c>
      <c r="AK1795" s="26">
        <f>INDEX(检修、备用和必开!I:I,MATCH(统调负荷!$C1795,检修、备用和必开!$A:$A,0))</f>
        <v>5930.19317406139</v>
      </c>
    </row>
    <row r="1796" ht="13.8" spans="1:37">
      <c r="A1796" s="26">
        <f t="shared" si="396"/>
        <v>7</v>
      </c>
      <c r="B1796" s="26">
        <f t="shared" si="397"/>
        <v>16</v>
      </c>
      <c r="C1796" t="s">
        <v>40</v>
      </c>
      <c r="D1796" s="75">
        <v>0.6875</v>
      </c>
      <c r="E1796" s="26">
        <v>79135</v>
      </c>
      <c r="F1796" s="26">
        <v>35679.59</v>
      </c>
      <c r="G1796" s="26">
        <v>14181</v>
      </c>
      <c r="H1796" s="26">
        <v>19402.1</v>
      </c>
      <c r="I1796" s="26">
        <v>11279</v>
      </c>
      <c r="J1796" s="26">
        <v>-1406.69</v>
      </c>
      <c r="K1796" s="26">
        <f t="shared" si="395"/>
        <v>31459.59</v>
      </c>
      <c r="L1796" s="27">
        <f t="shared" si="398"/>
        <v>2.11222078863711</v>
      </c>
      <c r="M1796" s="75">
        <v>0.6875</v>
      </c>
      <c r="N1796" s="26">
        <v>77528.6</v>
      </c>
      <c r="O1796" s="26">
        <v>34465.87</v>
      </c>
      <c r="P1796" s="26">
        <v>15068.1</v>
      </c>
      <c r="Q1796" s="26">
        <v>20987</v>
      </c>
      <c r="R1796" s="26">
        <v>8432.99</v>
      </c>
      <c r="S1796" s="26">
        <v>-1425.36</v>
      </c>
      <c r="T1796" s="26">
        <f t="shared" si="399"/>
        <v>30245.87</v>
      </c>
      <c r="U1796" s="27">
        <f t="shared" si="400"/>
        <v>1.68800029060707</v>
      </c>
      <c r="V1796" s="26">
        <f>INDEX(检修、备用和必开!B:B,MATCH(统调负荷!$C1796,检修、备用和必开!$A:$A,0))</f>
        <v>27722.8</v>
      </c>
      <c r="W1796" s="26">
        <f>INDEX(检修、备用和必开!C:C,MATCH(统调负荷!$C1796,检修、备用和必开!$A:$A,0))</f>
        <v>0</v>
      </c>
      <c r="X1796" s="26">
        <f>INDEX(检修、备用和必开!D:D,MATCH(统调负荷!$C1796,检修、备用和必开!$A:$A,0))</f>
        <v>9120</v>
      </c>
      <c r="Y1796" s="26">
        <f>INDEX(检修、备用和必开!E:E,MATCH(统调负荷!$C1796,检修、备用和必开!$A:$A,0))</f>
        <v>4220</v>
      </c>
      <c r="Z1796" s="26">
        <f>INDEX(检修、备用和必开!F:F,MATCH(统调负荷!$C1796,检修、备用和必开!$A:$A,0))</f>
        <v>320</v>
      </c>
      <c r="AA1796" s="26">
        <f t="shared" si="401"/>
        <v>66449.6</v>
      </c>
      <c r="AB1796" s="26">
        <v>325.04</v>
      </c>
      <c r="AC1796" s="26">
        <v>312.12</v>
      </c>
      <c r="AD1796" s="76">
        <f t="shared" si="402"/>
        <v>45676.6875</v>
      </c>
      <c r="AE1796" s="27">
        <f t="shared" si="403"/>
        <v>-1606.39999999999</v>
      </c>
      <c r="AF1796" s="27">
        <f t="shared" si="404"/>
        <v>-1213.71999999999</v>
      </c>
      <c r="AG1796" s="27">
        <f t="shared" si="405"/>
        <v>887.1</v>
      </c>
      <c r="AH1796" s="27">
        <f t="shared" si="406"/>
        <v>1584.9</v>
      </c>
      <c r="AI1796" s="27">
        <f t="shared" si="407"/>
        <v>-2846.01</v>
      </c>
      <c r="AJ1796" s="27">
        <f t="shared" si="408"/>
        <v>-18.6699999999998</v>
      </c>
      <c r="AK1796" s="26">
        <f>INDEX(检修、备用和必开!I:I,MATCH(统调负荷!$C1796,检修、备用和必开!$A:$A,0))</f>
        <v>5930.19317406139</v>
      </c>
    </row>
    <row r="1797" ht="13.8" spans="1:37">
      <c r="A1797" s="26">
        <f t="shared" si="396"/>
        <v>7</v>
      </c>
      <c r="B1797" s="26">
        <f t="shared" si="397"/>
        <v>16</v>
      </c>
      <c r="C1797" t="s">
        <v>40</v>
      </c>
      <c r="D1797" s="75">
        <v>0.697916666666667</v>
      </c>
      <c r="E1797" s="26">
        <v>80610</v>
      </c>
      <c r="F1797" s="26">
        <v>38033.3</v>
      </c>
      <c r="G1797" s="26">
        <v>14445</v>
      </c>
      <c r="H1797" s="26">
        <v>19387.4</v>
      </c>
      <c r="I1797" s="26">
        <v>10151</v>
      </c>
      <c r="J1797" s="26">
        <v>-1406.7</v>
      </c>
      <c r="K1797" s="26">
        <f t="shared" si="395"/>
        <v>33813.3</v>
      </c>
      <c r="L1797" s="27">
        <f t="shared" si="398"/>
        <v>1.96519121174212</v>
      </c>
      <c r="M1797" s="75">
        <v>0.697916666666667</v>
      </c>
      <c r="N1797" s="26">
        <v>78967.9</v>
      </c>
      <c r="O1797" s="26">
        <v>36399.83</v>
      </c>
      <c r="P1797" s="26">
        <v>15041.9</v>
      </c>
      <c r="Q1797" s="26">
        <v>21151.5</v>
      </c>
      <c r="R1797" s="26">
        <v>7739.65</v>
      </c>
      <c r="S1797" s="26">
        <v>-1364.98</v>
      </c>
      <c r="T1797" s="26">
        <f t="shared" si="399"/>
        <v>32179.83</v>
      </c>
      <c r="U1797" s="27">
        <f t="shared" si="400"/>
        <v>1.60895577536276</v>
      </c>
      <c r="V1797" s="26">
        <f>INDEX(检修、备用和必开!B:B,MATCH(统调负荷!$C1797,检修、备用和必开!$A:$A,0))</f>
        <v>27722.8</v>
      </c>
      <c r="W1797" s="26">
        <f>INDEX(检修、备用和必开!C:C,MATCH(统调负荷!$C1797,检修、备用和必开!$A:$A,0))</f>
        <v>0</v>
      </c>
      <c r="X1797" s="26">
        <f>INDEX(检修、备用和必开!D:D,MATCH(统调负荷!$C1797,检修、备用和必开!$A:$A,0))</f>
        <v>9120</v>
      </c>
      <c r="Y1797" s="26">
        <f>INDEX(检修、备用和必开!E:E,MATCH(统调负荷!$C1797,检修、备用和必开!$A:$A,0))</f>
        <v>4220</v>
      </c>
      <c r="Z1797" s="26">
        <f>INDEX(检修、备用和必开!F:F,MATCH(统调负荷!$C1797,检修、备用和必开!$A:$A,0))</f>
        <v>320</v>
      </c>
      <c r="AA1797" s="26">
        <f t="shared" si="401"/>
        <v>66449.6</v>
      </c>
      <c r="AB1797" s="26">
        <v>331.86</v>
      </c>
      <c r="AC1797" s="26">
        <v>319.91</v>
      </c>
      <c r="AD1797" s="76">
        <f t="shared" si="402"/>
        <v>45676.6979166667</v>
      </c>
      <c r="AE1797" s="27">
        <f t="shared" si="403"/>
        <v>-1642.10000000001</v>
      </c>
      <c r="AF1797" s="27">
        <f t="shared" si="404"/>
        <v>-1633.47</v>
      </c>
      <c r="AG1797" s="27">
        <f t="shared" si="405"/>
        <v>596.9</v>
      </c>
      <c r="AH1797" s="27">
        <f t="shared" si="406"/>
        <v>1764.1</v>
      </c>
      <c r="AI1797" s="27">
        <f t="shared" si="407"/>
        <v>-2411.35</v>
      </c>
      <c r="AJ1797" s="27">
        <f t="shared" si="408"/>
        <v>41.72</v>
      </c>
      <c r="AK1797" s="26">
        <f>INDEX(检修、备用和必开!I:I,MATCH(统调负荷!$C1797,检修、备用和必开!$A:$A,0))</f>
        <v>5930.19317406139</v>
      </c>
    </row>
    <row r="1798" ht="13.8" spans="1:37">
      <c r="A1798" s="26">
        <f t="shared" si="396"/>
        <v>7</v>
      </c>
      <c r="B1798" s="26">
        <f t="shared" si="397"/>
        <v>17</v>
      </c>
      <c r="C1798" t="s">
        <v>40</v>
      </c>
      <c r="D1798" s="75">
        <v>0.708333333333333</v>
      </c>
      <c r="E1798" s="26">
        <v>81910</v>
      </c>
      <c r="F1798" s="26">
        <v>40698.1</v>
      </c>
      <c r="G1798" s="26">
        <v>14354</v>
      </c>
      <c r="H1798" s="26">
        <v>19160.4</v>
      </c>
      <c r="I1798" s="26">
        <v>9104</v>
      </c>
      <c r="J1798" s="26">
        <v>-1406.5</v>
      </c>
      <c r="K1798" s="26">
        <f t="shared" si="395"/>
        <v>36478.1</v>
      </c>
      <c r="L1798" s="27">
        <f t="shared" si="398"/>
        <v>1.82162996427994</v>
      </c>
      <c r="M1798" s="75">
        <v>0.708333333333333</v>
      </c>
      <c r="N1798" s="26">
        <v>80489</v>
      </c>
      <c r="O1798" s="26">
        <v>38728.09</v>
      </c>
      <c r="P1798" s="26">
        <v>15159.1</v>
      </c>
      <c r="Q1798" s="26">
        <v>20854.8</v>
      </c>
      <c r="R1798" s="26">
        <v>7134.68</v>
      </c>
      <c r="S1798" s="26">
        <v>-1387.67</v>
      </c>
      <c r="T1798" s="26">
        <f t="shared" si="399"/>
        <v>34508.09</v>
      </c>
      <c r="U1798" s="27">
        <f t="shared" si="400"/>
        <v>1.52309211794511</v>
      </c>
      <c r="V1798" s="26">
        <f>INDEX(检修、备用和必开!B:B,MATCH(统调负荷!$C1798,检修、备用和必开!$A:$A,0))</f>
        <v>27722.8</v>
      </c>
      <c r="W1798" s="26">
        <f>INDEX(检修、备用和必开!C:C,MATCH(统调负荷!$C1798,检修、备用和必开!$A:$A,0))</f>
        <v>0</v>
      </c>
      <c r="X1798" s="26">
        <f>INDEX(检修、备用和必开!D:D,MATCH(统调负荷!$C1798,检修、备用和必开!$A:$A,0))</f>
        <v>9120</v>
      </c>
      <c r="Y1798" s="26">
        <f>INDEX(检修、备用和必开!E:E,MATCH(统调负荷!$C1798,检修、备用和必开!$A:$A,0))</f>
        <v>4220</v>
      </c>
      <c r="Z1798" s="26">
        <f>INDEX(检修、备用和必开!F:F,MATCH(统调负荷!$C1798,检修、备用和必开!$A:$A,0))</f>
        <v>320</v>
      </c>
      <c r="AA1798" s="26">
        <f t="shared" si="401"/>
        <v>66449.6</v>
      </c>
      <c r="AB1798" s="26">
        <v>351.46</v>
      </c>
      <c r="AC1798" s="26">
        <v>329.78</v>
      </c>
      <c r="AD1798" s="76">
        <f t="shared" si="402"/>
        <v>45676.7083333333</v>
      </c>
      <c r="AE1798" s="27">
        <f t="shared" si="403"/>
        <v>-1421</v>
      </c>
      <c r="AF1798" s="27">
        <f t="shared" si="404"/>
        <v>-1970.01</v>
      </c>
      <c r="AG1798" s="27">
        <f t="shared" si="405"/>
        <v>805.1</v>
      </c>
      <c r="AH1798" s="27">
        <f t="shared" si="406"/>
        <v>1694.4</v>
      </c>
      <c r="AI1798" s="27">
        <f t="shared" si="407"/>
        <v>-1969.32</v>
      </c>
      <c r="AJ1798" s="27">
        <f t="shared" si="408"/>
        <v>18.8299999999999</v>
      </c>
      <c r="AK1798" s="26">
        <f>INDEX(检修、备用和必开!I:I,MATCH(统调负荷!$C1798,检修、备用和必开!$A:$A,0))</f>
        <v>5930.19317406139</v>
      </c>
    </row>
    <row r="1799" ht="13.8" spans="1:37">
      <c r="A1799" s="26">
        <f t="shared" si="396"/>
        <v>7</v>
      </c>
      <c r="B1799" s="26">
        <f t="shared" si="397"/>
        <v>17</v>
      </c>
      <c r="C1799" t="s">
        <v>40</v>
      </c>
      <c r="D1799" s="75">
        <v>0.71875</v>
      </c>
      <c r="E1799" s="26">
        <v>83390</v>
      </c>
      <c r="F1799" s="26">
        <v>42368.99</v>
      </c>
      <c r="G1799" s="26">
        <v>15440</v>
      </c>
      <c r="H1799" s="26">
        <v>18929.5</v>
      </c>
      <c r="I1799" s="26">
        <v>8058</v>
      </c>
      <c r="J1799" s="26">
        <v>-1406.49</v>
      </c>
      <c r="K1799" s="26">
        <f t="shared" si="395"/>
        <v>38148.99</v>
      </c>
      <c r="L1799" s="27">
        <f t="shared" si="398"/>
        <v>1.74184427949469</v>
      </c>
      <c r="M1799" s="75">
        <v>0.71875</v>
      </c>
      <c r="N1799" s="26">
        <v>82410.2</v>
      </c>
      <c r="O1799" s="26">
        <v>40943.87</v>
      </c>
      <c r="P1799" s="26">
        <v>14648.1</v>
      </c>
      <c r="Q1799" s="26">
        <v>21599.1</v>
      </c>
      <c r="R1799" s="26">
        <v>6611.74</v>
      </c>
      <c r="S1799" s="26">
        <v>-1392.61</v>
      </c>
      <c r="T1799" s="26">
        <f t="shared" si="399"/>
        <v>36723.87</v>
      </c>
      <c r="U1799" s="27">
        <f t="shared" si="400"/>
        <v>1.44947623313651</v>
      </c>
      <c r="V1799" s="26">
        <f>INDEX(检修、备用和必开!B:B,MATCH(统调负荷!$C1799,检修、备用和必开!$A:$A,0))</f>
        <v>27722.8</v>
      </c>
      <c r="W1799" s="26">
        <f>INDEX(检修、备用和必开!C:C,MATCH(统调负荷!$C1799,检修、备用和必开!$A:$A,0))</f>
        <v>0</v>
      </c>
      <c r="X1799" s="26">
        <f>INDEX(检修、备用和必开!D:D,MATCH(统调负荷!$C1799,检修、备用和必开!$A:$A,0))</f>
        <v>9120</v>
      </c>
      <c r="Y1799" s="26">
        <f>INDEX(检修、备用和必开!E:E,MATCH(统调负荷!$C1799,检修、备用和必开!$A:$A,0))</f>
        <v>4220</v>
      </c>
      <c r="Z1799" s="26">
        <f>INDEX(检修、备用和必开!F:F,MATCH(统调负荷!$C1799,检修、备用和必开!$A:$A,0))</f>
        <v>320</v>
      </c>
      <c r="AA1799" s="26">
        <f t="shared" si="401"/>
        <v>66449.6</v>
      </c>
      <c r="AB1799" s="26">
        <v>369.2</v>
      </c>
      <c r="AC1799" s="26">
        <v>380</v>
      </c>
      <c r="AD1799" s="76">
        <f t="shared" si="402"/>
        <v>45676.71875</v>
      </c>
      <c r="AE1799" s="27">
        <f t="shared" si="403"/>
        <v>-979.800000000003</v>
      </c>
      <c r="AF1799" s="27">
        <f t="shared" si="404"/>
        <v>-1425.12</v>
      </c>
      <c r="AG1799" s="27">
        <f t="shared" si="405"/>
        <v>-791.9</v>
      </c>
      <c r="AH1799" s="27">
        <f t="shared" si="406"/>
        <v>2669.6</v>
      </c>
      <c r="AI1799" s="27">
        <f t="shared" si="407"/>
        <v>-1446.26</v>
      </c>
      <c r="AJ1799" s="27">
        <f t="shared" si="408"/>
        <v>13.8800000000001</v>
      </c>
      <c r="AK1799" s="26">
        <f>INDEX(检修、备用和必开!I:I,MATCH(统调负荷!$C1799,检修、备用和必开!$A:$A,0))</f>
        <v>5930.19317406139</v>
      </c>
    </row>
    <row r="1800" ht="13.8" spans="1:37">
      <c r="A1800" s="26">
        <f t="shared" si="396"/>
        <v>7</v>
      </c>
      <c r="B1800" s="26">
        <f t="shared" si="397"/>
        <v>17</v>
      </c>
      <c r="C1800" t="s">
        <v>40</v>
      </c>
      <c r="D1800" s="75">
        <v>0.729166666666667</v>
      </c>
      <c r="E1800" s="26">
        <v>82745</v>
      </c>
      <c r="F1800" s="26">
        <v>42454.8</v>
      </c>
      <c r="G1800" s="26">
        <v>15581</v>
      </c>
      <c r="H1800" s="26">
        <v>18987.7</v>
      </c>
      <c r="I1800" s="26">
        <v>7128</v>
      </c>
      <c r="J1800" s="26">
        <v>-1406.5</v>
      </c>
      <c r="K1800" s="26">
        <f t="shared" si="395"/>
        <v>38234.8</v>
      </c>
      <c r="L1800" s="27">
        <f t="shared" si="398"/>
        <v>1.73793507485327</v>
      </c>
      <c r="M1800" s="75">
        <v>0.729166666666667</v>
      </c>
      <c r="N1800" s="26">
        <v>82172.2</v>
      </c>
      <c r="O1800" s="26">
        <v>40445.74</v>
      </c>
      <c r="P1800" s="26">
        <v>15501.7</v>
      </c>
      <c r="Q1800" s="26">
        <v>21363.1</v>
      </c>
      <c r="R1800" s="26">
        <v>6203.61</v>
      </c>
      <c r="S1800" s="26">
        <v>-1341.95</v>
      </c>
      <c r="T1800" s="26">
        <f t="shared" si="399"/>
        <v>36225.74</v>
      </c>
      <c r="U1800" s="27">
        <f t="shared" si="400"/>
        <v>1.46539895478605</v>
      </c>
      <c r="V1800" s="26">
        <f>INDEX(检修、备用和必开!B:B,MATCH(统调负荷!$C1800,检修、备用和必开!$A:$A,0))</f>
        <v>27722.8</v>
      </c>
      <c r="W1800" s="26">
        <f>INDEX(检修、备用和必开!C:C,MATCH(统调负荷!$C1800,检修、备用和必开!$A:$A,0))</f>
        <v>0</v>
      </c>
      <c r="X1800" s="26">
        <f>INDEX(检修、备用和必开!D:D,MATCH(统调负荷!$C1800,检修、备用和必开!$A:$A,0))</f>
        <v>9120</v>
      </c>
      <c r="Y1800" s="26">
        <f>INDEX(检修、备用和必开!E:E,MATCH(统调负荷!$C1800,检修、备用和必开!$A:$A,0))</f>
        <v>4220</v>
      </c>
      <c r="Z1800" s="26">
        <f>INDEX(检修、备用和必开!F:F,MATCH(统调负荷!$C1800,检修、备用和必开!$A:$A,0))</f>
        <v>320</v>
      </c>
      <c r="AA1800" s="26">
        <f t="shared" si="401"/>
        <v>66449.6</v>
      </c>
      <c r="AB1800" s="26">
        <v>364.82</v>
      </c>
      <c r="AC1800" s="26">
        <v>350</v>
      </c>
      <c r="AD1800" s="76">
        <f t="shared" si="402"/>
        <v>45676.7291666667</v>
      </c>
      <c r="AE1800" s="27">
        <f t="shared" si="403"/>
        <v>-572.800000000003</v>
      </c>
      <c r="AF1800" s="27">
        <f t="shared" si="404"/>
        <v>-2009.06</v>
      </c>
      <c r="AG1800" s="27">
        <f t="shared" si="405"/>
        <v>-79.2999999999993</v>
      </c>
      <c r="AH1800" s="27">
        <f t="shared" si="406"/>
        <v>2375.4</v>
      </c>
      <c r="AI1800" s="27">
        <f t="shared" si="407"/>
        <v>-924.39</v>
      </c>
      <c r="AJ1800" s="27">
        <f t="shared" si="408"/>
        <v>64.55</v>
      </c>
      <c r="AK1800" s="26">
        <f>INDEX(检修、备用和必开!I:I,MATCH(统调负荷!$C1800,检修、备用和必开!$A:$A,0))</f>
        <v>5930.19317406139</v>
      </c>
    </row>
    <row r="1801" ht="13.8" spans="1:37">
      <c r="A1801" s="26">
        <f t="shared" si="396"/>
        <v>7</v>
      </c>
      <c r="B1801" s="26">
        <f t="shared" si="397"/>
        <v>17</v>
      </c>
      <c r="C1801" t="s">
        <v>40</v>
      </c>
      <c r="D1801" s="75">
        <v>0.739583333333333</v>
      </c>
      <c r="E1801" s="26">
        <v>83570</v>
      </c>
      <c r="F1801" s="26">
        <v>43352</v>
      </c>
      <c r="G1801" s="26">
        <v>16091</v>
      </c>
      <c r="H1801" s="26">
        <v>19140.7</v>
      </c>
      <c r="I1801" s="26">
        <v>6393</v>
      </c>
      <c r="J1801" s="26">
        <v>-1406.7</v>
      </c>
      <c r="K1801" s="26">
        <f t="shared" si="395"/>
        <v>39132</v>
      </c>
      <c r="L1801" s="27">
        <f t="shared" si="398"/>
        <v>1.69808852090361</v>
      </c>
      <c r="M1801" s="75">
        <v>0.739583333333333</v>
      </c>
      <c r="N1801" s="26">
        <v>83307.2</v>
      </c>
      <c r="O1801" s="26">
        <v>41817.2</v>
      </c>
      <c r="P1801" s="26">
        <v>16217.8</v>
      </c>
      <c r="Q1801" s="26">
        <v>20746.3</v>
      </c>
      <c r="R1801" s="26">
        <v>5904.6</v>
      </c>
      <c r="S1801" s="26">
        <v>-1378.7</v>
      </c>
      <c r="T1801" s="26">
        <f t="shared" si="399"/>
        <v>37597.2</v>
      </c>
      <c r="U1801" s="27">
        <f t="shared" si="400"/>
        <v>1.42237976591063</v>
      </c>
      <c r="V1801" s="26">
        <f>INDEX(检修、备用和必开!B:B,MATCH(统调负荷!$C1801,检修、备用和必开!$A:$A,0))</f>
        <v>27722.8</v>
      </c>
      <c r="W1801" s="26">
        <f>INDEX(检修、备用和必开!C:C,MATCH(统调负荷!$C1801,检修、备用和必开!$A:$A,0))</f>
        <v>0</v>
      </c>
      <c r="X1801" s="26">
        <f>INDEX(检修、备用和必开!D:D,MATCH(统调负荷!$C1801,检修、备用和必开!$A:$A,0))</f>
        <v>9120</v>
      </c>
      <c r="Y1801" s="26">
        <f>INDEX(检修、备用和必开!E:E,MATCH(统调负荷!$C1801,检修、备用和必开!$A:$A,0))</f>
        <v>4220</v>
      </c>
      <c r="Z1801" s="26">
        <f>INDEX(检修、备用和必开!F:F,MATCH(统调负荷!$C1801,检修、备用和必开!$A:$A,0))</f>
        <v>320</v>
      </c>
      <c r="AA1801" s="26">
        <f t="shared" si="401"/>
        <v>66449.6</v>
      </c>
      <c r="AB1801" s="26">
        <v>369.2</v>
      </c>
      <c r="AC1801" s="26">
        <v>380</v>
      </c>
      <c r="AD1801" s="76">
        <f t="shared" si="402"/>
        <v>45676.7395833333</v>
      </c>
      <c r="AE1801" s="27">
        <f t="shared" si="403"/>
        <v>-262.800000000003</v>
      </c>
      <c r="AF1801" s="27">
        <f t="shared" si="404"/>
        <v>-1534.8</v>
      </c>
      <c r="AG1801" s="27">
        <f t="shared" si="405"/>
        <v>126.799999999999</v>
      </c>
      <c r="AH1801" s="27">
        <f t="shared" si="406"/>
        <v>1605.6</v>
      </c>
      <c r="AI1801" s="27">
        <f t="shared" si="407"/>
        <v>-488.4</v>
      </c>
      <c r="AJ1801" s="27">
        <f t="shared" si="408"/>
        <v>28</v>
      </c>
      <c r="AK1801" s="26">
        <f>INDEX(检修、备用和必开!I:I,MATCH(统调负荷!$C1801,检修、备用和必开!$A:$A,0))</f>
        <v>5930.19317406139</v>
      </c>
    </row>
    <row r="1802" ht="13.8" spans="1:37">
      <c r="A1802" s="26">
        <f t="shared" si="396"/>
        <v>7</v>
      </c>
      <c r="B1802" s="26">
        <f t="shared" si="397"/>
        <v>18</v>
      </c>
      <c r="C1802" t="s">
        <v>40</v>
      </c>
      <c r="D1802" s="75">
        <v>0.75</v>
      </c>
      <c r="E1802" s="26">
        <v>85070</v>
      </c>
      <c r="F1802" s="26">
        <v>44764.69</v>
      </c>
      <c r="G1802" s="26">
        <v>16603</v>
      </c>
      <c r="H1802" s="26">
        <v>19364</v>
      </c>
      <c r="I1802" s="26">
        <v>5745</v>
      </c>
      <c r="J1802" s="26">
        <v>-1406.69</v>
      </c>
      <c r="K1802" s="26">
        <f t="shared" si="395"/>
        <v>40544.69</v>
      </c>
      <c r="L1802" s="27">
        <f t="shared" si="398"/>
        <v>1.63892238416424</v>
      </c>
      <c r="M1802" s="75">
        <v>0.75</v>
      </c>
      <c r="N1802" s="26">
        <v>85195.8</v>
      </c>
      <c r="O1802" s="26">
        <v>43846.54</v>
      </c>
      <c r="P1802" s="26">
        <v>16435.9</v>
      </c>
      <c r="Q1802" s="26">
        <v>20622.3</v>
      </c>
      <c r="R1802" s="26">
        <v>5713.09</v>
      </c>
      <c r="S1802" s="26">
        <v>-1422.03</v>
      </c>
      <c r="T1802" s="26">
        <f t="shared" si="399"/>
        <v>39626.54</v>
      </c>
      <c r="U1802" s="27">
        <f t="shared" si="400"/>
        <v>1.36316546774397</v>
      </c>
      <c r="V1802" s="26">
        <f>INDEX(检修、备用和必开!B:B,MATCH(统调负荷!$C1802,检修、备用和必开!$A:$A,0))</f>
        <v>27722.8</v>
      </c>
      <c r="W1802" s="26">
        <f>INDEX(检修、备用和必开!C:C,MATCH(统调负荷!$C1802,检修、备用和必开!$A:$A,0))</f>
        <v>0</v>
      </c>
      <c r="X1802" s="26">
        <f>INDEX(检修、备用和必开!D:D,MATCH(统调负荷!$C1802,检修、备用和必开!$A:$A,0))</f>
        <v>9120</v>
      </c>
      <c r="Y1802" s="26">
        <f>INDEX(检修、备用和必开!E:E,MATCH(统调负荷!$C1802,检修、备用和必开!$A:$A,0))</f>
        <v>4220</v>
      </c>
      <c r="Z1802" s="26">
        <f>INDEX(检修、备用和必开!F:F,MATCH(统调负荷!$C1802,检修、备用和必开!$A:$A,0))</f>
        <v>320</v>
      </c>
      <c r="AA1802" s="26">
        <f t="shared" si="401"/>
        <v>66449.6</v>
      </c>
      <c r="AB1802" s="26">
        <v>379.04</v>
      </c>
      <c r="AC1802" s="26">
        <v>407.95</v>
      </c>
      <c r="AD1802" s="76">
        <f t="shared" si="402"/>
        <v>45676.75</v>
      </c>
      <c r="AE1802" s="27">
        <f t="shared" si="403"/>
        <v>125.800000000003</v>
      </c>
      <c r="AF1802" s="27">
        <f t="shared" si="404"/>
        <v>-918.150000000001</v>
      </c>
      <c r="AG1802" s="27">
        <f t="shared" si="405"/>
        <v>-167.099999999999</v>
      </c>
      <c r="AH1802" s="27">
        <f t="shared" si="406"/>
        <v>1258.3</v>
      </c>
      <c r="AI1802" s="27">
        <f t="shared" si="407"/>
        <v>-31.9099999999999</v>
      </c>
      <c r="AJ1802" s="27">
        <f t="shared" si="408"/>
        <v>-15.3399999999999</v>
      </c>
      <c r="AK1802" s="26">
        <f>INDEX(检修、备用和必开!I:I,MATCH(统调负荷!$C1802,检修、备用和必开!$A:$A,0))</f>
        <v>5930.19317406139</v>
      </c>
    </row>
    <row r="1803" ht="13.8" spans="1:37">
      <c r="A1803" s="26">
        <f t="shared" si="396"/>
        <v>7</v>
      </c>
      <c r="B1803" s="26">
        <f t="shared" si="397"/>
        <v>18</v>
      </c>
      <c r="C1803" t="s">
        <v>40</v>
      </c>
      <c r="D1803" s="75">
        <v>0.760416666666667</v>
      </c>
      <c r="E1803" s="26">
        <v>86895</v>
      </c>
      <c r="F1803" s="26">
        <v>46351.1</v>
      </c>
      <c r="G1803" s="26">
        <v>16888</v>
      </c>
      <c r="H1803" s="26">
        <v>19731.6</v>
      </c>
      <c r="I1803" s="26">
        <v>5331</v>
      </c>
      <c r="J1803" s="26">
        <v>-1406.7</v>
      </c>
      <c r="K1803" s="26">
        <f t="shared" si="395"/>
        <v>42131.1</v>
      </c>
      <c r="L1803" s="27">
        <f t="shared" si="398"/>
        <v>1.5772101844006</v>
      </c>
      <c r="M1803" s="75">
        <v>0.760416666666667</v>
      </c>
      <c r="N1803" s="26">
        <v>87530.6</v>
      </c>
      <c r="O1803" s="26">
        <v>46028.4</v>
      </c>
      <c r="P1803" s="26">
        <v>16624.6</v>
      </c>
      <c r="Q1803" s="26">
        <v>20812.4</v>
      </c>
      <c r="R1803" s="26">
        <v>5654.84</v>
      </c>
      <c r="S1803" s="26">
        <v>-1589.64</v>
      </c>
      <c r="T1803" s="26">
        <f t="shared" si="399"/>
        <v>41808.4</v>
      </c>
      <c r="U1803" s="27">
        <f t="shared" si="400"/>
        <v>1.30476512122902</v>
      </c>
      <c r="V1803" s="26">
        <f>INDEX(检修、备用和必开!B:B,MATCH(统调负荷!$C1803,检修、备用和必开!$A:$A,0))</f>
        <v>27722.8</v>
      </c>
      <c r="W1803" s="26">
        <f>INDEX(检修、备用和必开!C:C,MATCH(统调负荷!$C1803,检修、备用和必开!$A:$A,0))</f>
        <v>0</v>
      </c>
      <c r="X1803" s="26">
        <f>INDEX(检修、备用和必开!D:D,MATCH(统调负荷!$C1803,检修、备用和必开!$A:$A,0))</f>
        <v>9120</v>
      </c>
      <c r="Y1803" s="26">
        <f>INDEX(检修、备用和必开!E:E,MATCH(统调负荷!$C1803,检修、备用和必开!$A:$A,0))</f>
        <v>4220</v>
      </c>
      <c r="Z1803" s="26">
        <f>INDEX(检修、备用和必开!F:F,MATCH(统调负荷!$C1803,检修、备用和必开!$A:$A,0))</f>
        <v>320</v>
      </c>
      <c r="AA1803" s="26">
        <f t="shared" si="401"/>
        <v>66449.6</v>
      </c>
      <c r="AB1803" s="26">
        <v>398.73</v>
      </c>
      <c r="AC1803" s="26">
        <v>711.41</v>
      </c>
      <c r="AD1803" s="76">
        <f t="shared" si="402"/>
        <v>45676.7604166667</v>
      </c>
      <c r="AE1803" s="27">
        <f t="shared" si="403"/>
        <v>635.600000000006</v>
      </c>
      <c r="AF1803" s="27">
        <f t="shared" si="404"/>
        <v>-322.699999999997</v>
      </c>
      <c r="AG1803" s="27">
        <f t="shared" si="405"/>
        <v>-263.400000000001</v>
      </c>
      <c r="AH1803" s="27">
        <f t="shared" si="406"/>
        <v>1080.8</v>
      </c>
      <c r="AI1803" s="27">
        <f t="shared" si="407"/>
        <v>323.84</v>
      </c>
      <c r="AJ1803" s="27">
        <f t="shared" si="408"/>
        <v>-182.94</v>
      </c>
      <c r="AK1803" s="26">
        <f>INDEX(检修、备用和必开!I:I,MATCH(统调负荷!$C1803,检修、备用和必开!$A:$A,0))</f>
        <v>5930.19317406139</v>
      </c>
    </row>
    <row r="1804" ht="13.8" spans="1:37">
      <c r="A1804" s="26">
        <f t="shared" si="396"/>
        <v>7</v>
      </c>
      <c r="B1804" s="26">
        <f t="shared" si="397"/>
        <v>18</v>
      </c>
      <c r="C1804" t="s">
        <v>40</v>
      </c>
      <c r="D1804" s="75">
        <v>0.770833333333333</v>
      </c>
      <c r="E1804" s="26">
        <v>88245</v>
      </c>
      <c r="F1804" s="26">
        <v>47325</v>
      </c>
      <c r="G1804" s="26">
        <v>16888</v>
      </c>
      <c r="H1804" s="26">
        <v>20340.7</v>
      </c>
      <c r="I1804" s="26">
        <v>5098</v>
      </c>
      <c r="J1804" s="26">
        <v>-1406.7</v>
      </c>
      <c r="K1804" s="26">
        <f t="shared" si="395"/>
        <v>43105</v>
      </c>
      <c r="L1804" s="27">
        <f t="shared" si="398"/>
        <v>1.54157522329196</v>
      </c>
      <c r="M1804" s="75">
        <v>0.770833333333333</v>
      </c>
      <c r="N1804" s="26">
        <v>88388.3</v>
      </c>
      <c r="O1804" s="26">
        <v>46930.69</v>
      </c>
      <c r="P1804" s="26">
        <v>16652.1</v>
      </c>
      <c r="Q1804" s="26">
        <v>20834.8</v>
      </c>
      <c r="R1804" s="26">
        <v>5583.17</v>
      </c>
      <c r="S1804" s="26">
        <v>-1612.46</v>
      </c>
      <c r="T1804" s="26">
        <f t="shared" si="399"/>
        <v>42710.69</v>
      </c>
      <c r="U1804" s="27">
        <f t="shared" si="400"/>
        <v>1.28205123258054</v>
      </c>
      <c r="V1804" s="26">
        <f>INDEX(检修、备用和必开!B:B,MATCH(统调负荷!$C1804,检修、备用和必开!$A:$A,0))</f>
        <v>27722.8</v>
      </c>
      <c r="W1804" s="26">
        <f>INDEX(检修、备用和必开!C:C,MATCH(统调负荷!$C1804,检修、备用和必开!$A:$A,0))</f>
        <v>0</v>
      </c>
      <c r="X1804" s="26">
        <f>INDEX(检修、备用和必开!D:D,MATCH(统调负荷!$C1804,检修、备用和必开!$A:$A,0))</f>
        <v>9120</v>
      </c>
      <c r="Y1804" s="26">
        <f>INDEX(检修、备用和必开!E:E,MATCH(统调负荷!$C1804,检修、备用和必开!$A:$A,0))</f>
        <v>4220</v>
      </c>
      <c r="Z1804" s="26">
        <f>INDEX(检修、备用和必开!F:F,MATCH(统调负荷!$C1804,检修、备用和必开!$A:$A,0))</f>
        <v>320</v>
      </c>
      <c r="AA1804" s="26">
        <f t="shared" si="401"/>
        <v>66449.6</v>
      </c>
      <c r="AB1804" s="26">
        <v>406.61</v>
      </c>
      <c r="AC1804" s="26">
        <v>479.78</v>
      </c>
      <c r="AD1804" s="76">
        <f t="shared" si="402"/>
        <v>45676.7708333333</v>
      </c>
      <c r="AE1804" s="27">
        <f t="shared" si="403"/>
        <v>143.300000000003</v>
      </c>
      <c r="AF1804" s="27">
        <f t="shared" si="404"/>
        <v>-394.309999999998</v>
      </c>
      <c r="AG1804" s="27">
        <f t="shared" si="405"/>
        <v>-235.900000000001</v>
      </c>
      <c r="AH1804" s="27">
        <f t="shared" si="406"/>
        <v>494.099999999999</v>
      </c>
      <c r="AI1804" s="27">
        <f t="shared" si="407"/>
        <v>485.17</v>
      </c>
      <c r="AJ1804" s="27">
        <f t="shared" si="408"/>
        <v>-205.76</v>
      </c>
      <c r="AK1804" s="26">
        <f>INDEX(检修、备用和必开!I:I,MATCH(统调负荷!$C1804,检修、备用和必开!$A:$A,0))</f>
        <v>5930.19317406139</v>
      </c>
    </row>
    <row r="1805" ht="13.8" spans="1:37">
      <c r="A1805" s="26">
        <f t="shared" si="396"/>
        <v>7</v>
      </c>
      <c r="B1805" s="26">
        <f t="shared" si="397"/>
        <v>18</v>
      </c>
      <c r="C1805" t="s">
        <v>40</v>
      </c>
      <c r="D1805" s="75">
        <v>0.78125</v>
      </c>
      <c r="E1805" s="26">
        <v>88980</v>
      </c>
      <c r="F1805" s="26">
        <v>48270.2</v>
      </c>
      <c r="G1805" s="26">
        <v>16888</v>
      </c>
      <c r="H1805" s="26">
        <v>20652.5</v>
      </c>
      <c r="I1805" s="26">
        <v>4576</v>
      </c>
      <c r="J1805" s="26">
        <v>-1406.7</v>
      </c>
      <c r="K1805" s="26">
        <f t="shared" si="395"/>
        <v>44050.2</v>
      </c>
      <c r="L1805" s="27">
        <f t="shared" si="398"/>
        <v>1.5084971237361</v>
      </c>
      <c r="M1805" s="75">
        <v>0.78125</v>
      </c>
      <c r="N1805" s="26">
        <v>88600.6</v>
      </c>
      <c r="O1805" s="26">
        <v>47183.68</v>
      </c>
      <c r="P1805" s="26">
        <v>16352.9</v>
      </c>
      <c r="Q1805" s="26">
        <v>21051.2</v>
      </c>
      <c r="R1805" s="26">
        <v>5606.68</v>
      </c>
      <c r="S1805" s="26">
        <v>-1593.86</v>
      </c>
      <c r="T1805" s="26">
        <f t="shared" si="399"/>
        <v>42963.68</v>
      </c>
      <c r="U1805" s="27">
        <f t="shared" si="400"/>
        <v>1.2758238281166</v>
      </c>
      <c r="V1805" s="26">
        <f>INDEX(检修、备用和必开!B:B,MATCH(统调负荷!$C1805,检修、备用和必开!$A:$A,0))</f>
        <v>27722.8</v>
      </c>
      <c r="W1805" s="26">
        <f>INDEX(检修、备用和必开!C:C,MATCH(统调负荷!$C1805,检修、备用和必开!$A:$A,0))</f>
        <v>0</v>
      </c>
      <c r="X1805" s="26">
        <f>INDEX(检修、备用和必开!D:D,MATCH(统调负荷!$C1805,检修、备用和必开!$A:$A,0))</f>
        <v>9120</v>
      </c>
      <c r="Y1805" s="26">
        <f>INDEX(检修、备用和必开!E:E,MATCH(统调负荷!$C1805,检修、备用和必开!$A:$A,0))</f>
        <v>4220</v>
      </c>
      <c r="Z1805" s="26">
        <f>INDEX(检修、备用和必开!F:F,MATCH(统调负荷!$C1805,检修、备用和必开!$A:$A,0))</f>
        <v>320</v>
      </c>
      <c r="AA1805" s="26">
        <f t="shared" si="401"/>
        <v>66449.6</v>
      </c>
      <c r="AB1805" s="26">
        <v>418.41</v>
      </c>
      <c r="AC1805" s="26">
        <v>453.89</v>
      </c>
      <c r="AD1805" s="76">
        <f t="shared" si="402"/>
        <v>45676.78125</v>
      </c>
      <c r="AE1805" s="27">
        <f t="shared" si="403"/>
        <v>-379.399999999994</v>
      </c>
      <c r="AF1805" s="27">
        <f t="shared" si="404"/>
        <v>-1086.52</v>
      </c>
      <c r="AG1805" s="27">
        <f t="shared" si="405"/>
        <v>-535.1</v>
      </c>
      <c r="AH1805" s="27">
        <f t="shared" si="406"/>
        <v>398.700000000001</v>
      </c>
      <c r="AI1805" s="27">
        <f t="shared" si="407"/>
        <v>1030.68</v>
      </c>
      <c r="AJ1805" s="27">
        <f t="shared" si="408"/>
        <v>-187.16</v>
      </c>
      <c r="AK1805" s="26">
        <f>INDEX(检修、备用和必开!I:I,MATCH(统调负荷!$C1805,检修、备用和必开!$A:$A,0))</f>
        <v>5930.19317406139</v>
      </c>
    </row>
    <row r="1806" ht="13.8" spans="1:37">
      <c r="A1806" s="26">
        <f t="shared" si="396"/>
        <v>7</v>
      </c>
      <c r="B1806" s="26">
        <f t="shared" si="397"/>
        <v>19</v>
      </c>
      <c r="C1806" t="s">
        <v>40</v>
      </c>
      <c r="D1806" s="75">
        <v>0.791666666666667</v>
      </c>
      <c r="E1806" s="26">
        <v>89050</v>
      </c>
      <c r="F1806" s="26">
        <v>47962.79</v>
      </c>
      <c r="G1806" s="26">
        <v>17002</v>
      </c>
      <c r="H1806" s="26">
        <v>20895.9</v>
      </c>
      <c r="I1806" s="26">
        <v>4596</v>
      </c>
      <c r="J1806" s="26">
        <v>-1406.69</v>
      </c>
      <c r="K1806" s="26">
        <f t="shared" si="395"/>
        <v>43742.79</v>
      </c>
      <c r="L1806" s="27">
        <f t="shared" si="398"/>
        <v>1.51909834740765</v>
      </c>
      <c r="M1806" s="75">
        <v>0.791666666666667</v>
      </c>
      <c r="N1806" s="26">
        <v>88166.7</v>
      </c>
      <c r="O1806" s="26">
        <v>46590.86</v>
      </c>
      <c r="P1806" s="26">
        <v>17011.2</v>
      </c>
      <c r="Q1806" s="26">
        <v>20480</v>
      </c>
      <c r="R1806" s="26">
        <v>5681.05</v>
      </c>
      <c r="S1806" s="26">
        <v>-1596.41</v>
      </c>
      <c r="T1806" s="26">
        <f t="shared" si="399"/>
        <v>42370.86</v>
      </c>
      <c r="U1806" s="27">
        <f t="shared" si="400"/>
        <v>1.29051252979655</v>
      </c>
      <c r="V1806" s="26">
        <f>INDEX(检修、备用和必开!B:B,MATCH(统调负荷!$C1806,检修、备用和必开!$A:$A,0))</f>
        <v>27722.8</v>
      </c>
      <c r="W1806" s="26">
        <f>INDEX(检修、备用和必开!C:C,MATCH(统调负荷!$C1806,检修、备用和必开!$A:$A,0))</f>
        <v>0</v>
      </c>
      <c r="X1806" s="26">
        <f>INDEX(检修、备用和必开!D:D,MATCH(统调负荷!$C1806,检修、备用和必开!$A:$A,0))</f>
        <v>9120</v>
      </c>
      <c r="Y1806" s="26">
        <f>INDEX(检修、备用和必开!E:E,MATCH(统调负荷!$C1806,检修、备用和必开!$A:$A,0))</f>
        <v>4220</v>
      </c>
      <c r="Z1806" s="26">
        <f>INDEX(检修、备用和必开!F:F,MATCH(统调负荷!$C1806,检修、备用和必开!$A:$A,0))</f>
        <v>320</v>
      </c>
      <c r="AA1806" s="26">
        <f t="shared" si="401"/>
        <v>66449.6</v>
      </c>
      <c r="AB1806" s="26">
        <v>399.52</v>
      </c>
      <c r="AC1806" s="26">
        <v>379.95</v>
      </c>
      <c r="AD1806" s="76">
        <f t="shared" si="402"/>
        <v>45676.7916666667</v>
      </c>
      <c r="AE1806" s="27">
        <f t="shared" si="403"/>
        <v>-883.300000000003</v>
      </c>
      <c r="AF1806" s="27">
        <f t="shared" si="404"/>
        <v>-1371.93</v>
      </c>
      <c r="AG1806" s="27">
        <f t="shared" si="405"/>
        <v>9.20000000000073</v>
      </c>
      <c r="AH1806" s="27">
        <f t="shared" si="406"/>
        <v>-415.900000000001</v>
      </c>
      <c r="AI1806" s="27">
        <f t="shared" si="407"/>
        <v>1085.05</v>
      </c>
      <c r="AJ1806" s="27">
        <f t="shared" si="408"/>
        <v>-189.72</v>
      </c>
      <c r="AK1806" s="26">
        <f>INDEX(检修、备用和必开!I:I,MATCH(统调负荷!$C1806,检修、备用和必开!$A:$A,0))</f>
        <v>5930.19317406139</v>
      </c>
    </row>
    <row r="1807" ht="13.8" spans="1:37">
      <c r="A1807" s="26">
        <f t="shared" si="396"/>
        <v>7</v>
      </c>
      <c r="B1807" s="26">
        <f t="shared" si="397"/>
        <v>19</v>
      </c>
      <c r="C1807" t="s">
        <v>40</v>
      </c>
      <c r="D1807" s="75">
        <v>0.802083333333333</v>
      </c>
      <c r="E1807" s="26">
        <v>90000</v>
      </c>
      <c r="F1807" s="26">
        <v>49443.29</v>
      </c>
      <c r="G1807" s="26">
        <v>16426</v>
      </c>
      <c r="H1807" s="26">
        <v>20919.4</v>
      </c>
      <c r="I1807" s="26">
        <v>4618</v>
      </c>
      <c r="J1807" s="26">
        <v>-1406.69</v>
      </c>
      <c r="K1807" s="26">
        <f t="shared" si="395"/>
        <v>45223.29</v>
      </c>
      <c r="L1807" s="27">
        <f t="shared" si="398"/>
        <v>1.46936677981633</v>
      </c>
      <c r="M1807" s="75">
        <v>0.802083333333333</v>
      </c>
      <c r="N1807" s="26">
        <v>89377.3</v>
      </c>
      <c r="O1807" s="26">
        <v>47464.5</v>
      </c>
      <c r="P1807" s="26">
        <v>16747.4</v>
      </c>
      <c r="Q1807" s="26">
        <v>21054.6</v>
      </c>
      <c r="R1807" s="26">
        <v>5672.13</v>
      </c>
      <c r="S1807" s="26">
        <v>-1561.33</v>
      </c>
      <c r="T1807" s="26">
        <f t="shared" si="399"/>
        <v>43244.5</v>
      </c>
      <c r="U1807" s="27">
        <f t="shared" si="400"/>
        <v>1.26898184838965</v>
      </c>
      <c r="V1807" s="26">
        <f>INDEX(检修、备用和必开!B:B,MATCH(统调负荷!$C1807,检修、备用和必开!$A:$A,0))</f>
        <v>27722.8</v>
      </c>
      <c r="W1807" s="26">
        <f>INDEX(检修、备用和必开!C:C,MATCH(统调负荷!$C1807,检修、备用和必开!$A:$A,0))</f>
        <v>0</v>
      </c>
      <c r="X1807" s="26">
        <f>INDEX(检修、备用和必开!D:D,MATCH(统调负荷!$C1807,检修、备用和必开!$A:$A,0))</f>
        <v>9120</v>
      </c>
      <c r="Y1807" s="26">
        <f>INDEX(检修、备用和必开!E:E,MATCH(统调负荷!$C1807,检修、备用和必开!$A:$A,0))</f>
        <v>4220</v>
      </c>
      <c r="Z1807" s="26">
        <f>INDEX(检修、备用和必开!F:F,MATCH(统调负荷!$C1807,检修、备用和必开!$A:$A,0))</f>
        <v>320</v>
      </c>
      <c r="AA1807" s="26">
        <f t="shared" si="401"/>
        <v>66449.6</v>
      </c>
      <c r="AB1807" s="26">
        <v>451.11</v>
      </c>
      <c r="AC1807" s="26">
        <v>447.32</v>
      </c>
      <c r="AD1807" s="76">
        <f t="shared" si="402"/>
        <v>45676.8020833333</v>
      </c>
      <c r="AE1807" s="27">
        <f t="shared" si="403"/>
        <v>-622.699999999997</v>
      </c>
      <c r="AF1807" s="27">
        <f t="shared" si="404"/>
        <v>-1978.79</v>
      </c>
      <c r="AG1807" s="27">
        <f t="shared" si="405"/>
        <v>321.400000000001</v>
      </c>
      <c r="AH1807" s="27">
        <f t="shared" si="406"/>
        <v>135.199999999997</v>
      </c>
      <c r="AI1807" s="27">
        <f t="shared" si="407"/>
        <v>1054.13</v>
      </c>
      <c r="AJ1807" s="27">
        <f t="shared" si="408"/>
        <v>-154.64</v>
      </c>
      <c r="AK1807" s="26">
        <f>INDEX(检修、备用和必开!I:I,MATCH(统调负荷!$C1807,检修、备用和必开!$A:$A,0))</f>
        <v>5930.19317406139</v>
      </c>
    </row>
    <row r="1808" ht="13.8" spans="1:37">
      <c r="A1808" s="26">
        <f t="shared" si="396"/>
        <v>7</v>
      </c>
      <c r="B1808" s="26">
        <f t="shared" si="397"/>
        <v>19</v>
      </c>
      <c r="C1808" t="s">
        <v>40</v>
      </c>
      <c r="D1808" s="75">
        <v>0.8125</v>
      </c>
      <c r="E1808" s="26">
        <v>89950</v>
      </c>
      <c r="F1808" s="26">
        <v>49546.8</v>
      </c>
      <c r="G1808" s="26">
        <v>16181</v>
      </c>
      <c r="H1808" s="26">
        <v>20975.9</v>
      </c>
      <c r="I1808" s="26">
        <v>4653</v>
      </c>
      <c r="J1808" s="26">
        <v>-1406.7</v>
      </c>
      <c r="K1808" s="26">
        <f t="shared" si="395"/>
        <v>45326.8</v>
      </c>
      <c r="L1808" s="27">
        <f t="shared" si="398"/>
        <v>1.46601127809596</v>
      </c>
      <c r="M1808" s="75">
        <v>0.8125</v>
      </c>
      <c r="N1808" s="26">
        <v>89247.3</v>
      </c>
      <c r="O1808" s="26">
        <v>47623.55</v>
      </c>
      <c r="P1808" s="26">
        <v>15882.9</v>
      </c>
      <c r="Q1808" s="26">
        <v>21593.7</v>
      </c>
      <c r="R1808" s="26">
        <v>5722.39</v>
      </c>
      <c r="S1808" s="26">
        <v>-1575.24</v>
      </c>
      <c r="T1808" s="26">
        <f t="shared" si="399"/>
        <v>43403.55</v>
      </c>
      <c r="U1808" s="27">
        <f t="shared" si="400"/>
        <v>1.2651391613857</v>
      </c>
      <c r="V1808" s="26">
        <f>INDEX(检修、备用和必开!B:B,MATCH(统调负荷!$C1808,检修、备用和必开!$A:$A,0))</f>
        <v>27722.8</v>
      </c>
      <c r="W1808" s="26">
        <f>INDEX(检修、备用和必开!C:C,MATCH(统调负荷!$C1808,检修、备用和必开!$A:$A,0))</f>
        <v>0</v>
      </c>
      <c r="X1808" s="26">
        <f>INDEX(检修、备用和必开!D:D,MATCH(统调负荷!$C1808,检修、备用和必开!$A:$A,0))</f>
        <v>9120</v>
      </c>
      <c r="Y1808" s="26">
        <f>INDEX(检修、备用和必开!E:E,MATCH(统调负荷!$C1808,检修、备用和必开!$A:$A,0))</f>
        <v>4220</v>
      </c>
      <c r="Z1808" s="26">
        <f>INDEX(检修、备用和必开!F:F,MATCH(统调负荷!$C1808,检修、备用和必开!$A:$A,0))</f>
        <v>320</v>
      </c>
      <c r="AA1808" s="26">
        <f t="shared" si="401"/>
        <v>66449.6</v>
      </c>
      <c r="AB1808" s="26">
        <v>450.9</v>
      </c>
      <c r="AC1808" s="26">
        <v>428.36</v>
      </c>
      <c r="AD1808" s="76">
        <f t="shared" si="402"/>
        <v>45676.8125</v>
      </c>
      <c r="AE1808" s="27">
        <f t="shared" si="403"/>
        <v>-702.699999999997</v>
      </c>
      <c r="AF1808" s="27">
        <f t="shared" si="404"/>
        <v>-1923.25</v>
      </c>
      <c r="AG1808" s="27">
        <f t="shared" si="405"/>
        <v>-298.1</v>
      </c>
      <c r="AH1808" s="27">
        <f t="shared" si="406"/>
        <v>617.799999999999</v>
      </c>
      <c r="AI1808" s="27">
        <f t="shared" si="407"/>
        <v>1069.39</v>
      </c>
      <c r="AJ1808" s="27">
        <f t="shared" si="408"/>
        <v>-168.54</v>
      </c>
      <c r="AK1808" s="26">
        <f>INDEX(检修、备用和必开!I:I,MATCH(统调负荷!$C1808,检修、备用和必开!$A:$A,0))</f>
        <v>5930.19317406139</v>
      </c>
    </row>
    <row r="1809" ht="13.8" spans="1:37">
      <c r="A1809" s="26">
        <f t="shared" si="396"/>
        <v>7</v>
      </c>
      <c r="B1809" s="26">
        <f t="shared" si="397"/>
        <v>19</v>
      </c>
      <c r="C1809" t="s">
        <v>40</v>
      </c>
      <c r="D1809" s="75">
        <v>0.822916666666667</v>
      </c>
      <c r="E1809" s="26">
        <v>89700</v>
      </c>
      <c r="F1809" s="26">
        <v>49266.3</v>
      </c>
      <c r="G1809" s="26">
        <v>16181</v>
      </c>
      <c r="H1809" s="26">
        <v>20979.4</v>
      </c>
      <c r="I1809" s="26">
        <v>4680</v>
      </c>
      <c r="J1809" s="26">
        <v>-1406.7</v>
      </c>
      <c r="K1809" s="26">
        <f t="shared" si="395"/>
        <v>45046.3</v>
      </c>
      <c r="L1809" s="27">
        <f t="shared" si="398"/>
        <v>1.47514002259897</v>
      </c>
      <c r="M1809" s="75">
        <v>0.822916666666667</v>
      </c>
      <c r="N1809" s="26">
        <v>89103.2</v>
      </c>
      <c r="O1809" s="26">
        <v>47628.36</v>
      </c>
      <c r="P1809" s="26">
        <v>15813.7</v>
      </c>
      <c r="Q1809" s="26">
        <v>21481.6</v>
      </c>
      <c r="R1809" s="26">
        <v>5758.84</v>
      </c>
      <c r="S1809" s="26">
        <v>-1579.3</v>
      </c>
      <c r="T1809" s="26">
        <f t="shared" si="399"/>
        <v>43408.36</v>
      </c>
      <c r="U1809" s="27">
        <f t="shared" si="400"/>
        <v>1.26502331312076</v>
      </c>
      <c r="V1809" s="26">
        <f>INDEX(检修、备用和必开!B:B,MATCH(统调负荷!$C1809,检修、备用和必开!$A:$A,0))</f>
        <v>27722.8</v>
      </c>
      <c r="W1809" s="26">
        <f>INDEX(检修、备用和必开!C:C,MATCH(统调负荷!$C1809,检修、备用和必开!$A:$A,0))</f>
        <v>0</v>
      </c>
      <c r="X1809" s="26">
        <f>INDEX(检修、备用和必开!D:D,MATCH(统调负荷!$C1809,检修、备用和必开!$A:$A,0))</f>
        <v>9120</v>
      </c>
      <c r="Y1809" s="26">
        <f>INDEX(检修、备用和必开!E:E,MATCH(统调负荷!$C1809,检修、备用和必开!$A:$A,0))</f>
        <v>4220</v>
      </c>
      <c r="Z1809" s="26">
        <f>INDEX(检修、备用和必开!F:F,MATCH(统调负荷!$C1809,检修、备用和必开!$A:$A,0))</f>
        <v>320</v>
      </c>
      <c r="AA1809" s="26">
        <f t="shared" si="401"/>
        <v>66449.6</v>
      </c>
      <c r="AB1809" s="26">
        <v>443.02</v>
      </c>
      <c r="AC1809" s="26">
        <v>428.46</v>
      </c>
      <c r="AD1809" s="76">
        <f t="shared" si="402"/>
        <v>45676.8229166667</v>
      </c>
      <c r="AE1809" s="27">
        <f t="shared" si="403"/>
        <v>-596.800000000003</v>
      </c>
      <c r="AF1809" s="27">
        <f t="shared" si="404"/>
        <v>-1637.94</v>
      </c>
      <c r="AG1809" s="27">
        <f t="shared" si="405"/>
        <v>-367.299999999999</v>
      </c>
      <c r="AH1809" s="27">
        <f t="shared" si="406"/>
        <v>502.199999999997</v>
      </c>
      <c r="AI1809" s="27">
        <f t="shared" si="407"/>
        <v>1078.84</v>
      </c>
      <c r="AJ1809" s="27">
        <f t="shared" si="408"/>
        <v>-172.6</v>
      </c>
      <c r="AK1809" s="26">
        <f>INDEX(检修、备用和必开!I:I,MATCH(统调负荷!$C1809,检修、备用和必开!$A:$A,0))</f>
        <v>5930.19317406139</v>
      </c>
    </row>
    <row r="1810" ht="13.8" spans="1:37">
      <c r="A1810" s="26">
        <f t="shared" si="396"/>
        <v>7</v>
      </c>
      <c r="B1810" s="26">
        <f t="shared" si="397"/>
        <v>20</v>
      </c>
      <c r="C1810" t="s">
        <v>40</v>
      </c>
      <c r="D1810" s="75">
        <v>0.833333333333333</v>
      </c>
      <c r="E1810" s="26">
        <v>88735</v>
      </c>
      <c r="F1810" s="26">
        <v>48113.09</v>
      </c>
      <c r="G1810" s="26">
        <v>16296</v>
      </c>
      <c r="H1810" s="26">
        <v>21058.6</v>
      </c>
      <c r="I1810" s="26">
        <v>4674</v>
      </c>
      <c r="J1810" s="26">
        <v>-1406.69</v>
      </c>
      <c r="K1810" s="26">
        <f t="shared" si="395"/>
        <v>43893.09</v>
      </c>
      <c r="L1810" s="27">
        <f t="shared" si="398"/>
        <v>1.51389660650458</v>
      </c>
      <c r="M1810" s="75">
        <v>0.833333333333333</v>
      </c>
      <c r="N1810" s="26">
        <v>88298.1</v>
      </c>
      <c r="O1810" s="26">
        <v>46743.61</v>
      </c>
      <c r="P1810" s="26">
        <v>15890.8</v>
      </c>
      <c r="Q1810" s="26">
        <v>21419.1</v>
      </c>
      <c r="R1810" s="26">
        <v>5718.74</v>
      </c>
      <c r="S1810" s="26">
        <v>-1474.15</v>
      </c>
      <c r="T1810" s="26">
        <f t="shared" si="399"/>
        <v>42523.61</v>
      </c>
      <c r="U1810" s="27">
        <f t="shared" si="400"/>
        <v>1.28669548856093</v>
      </c>
      <c r="V1810" s="26">
        <f>INDEX(检修、备用和必开!B:B,MATCH(统调负荷!$C1810,检修、备用和必开!$A:$A,0))</f>
        <v>27722.8</v>
      </c>
      <c r="W1810" s="26">
        <f>INDEX(检修、备用和必开!C:C,MATCH(统调负荷!$C1810,检修、备用和必开!$A:$A,0))</f>
        <v>0</v>
      </c>
      <c r="X1810" s="26">
        <f>INDEX(检修、备用和必开!D:D,MATCH(统调负荷!$C1810,检修、备用和必开!$A:$A,0))</f>
        <v>9120</v>
      </c>
      <c r="Y1810" s="26">
        <f>INDEX(检修、备用和必开!E:E,MATCH(统调负荷!$C1810,检修、备用和必开!$A:$A,0))</f>
        <v>4220</v>
      </c>
      <c r="Z1810" s="26">
        <f>INDEX(检修、备用和必开!F:F,MATCH(统调负荷!$C1810,检修、备用和必开!$A:$A,0))</f>
        <v>320</v>
      </c>
      <c r="AA1810" s="26">
        <f t="shared" si="401"/>
        <v>66449.6</v>
      </c>
      <c r="AB1810" s="26">
        <v>398.72</v>
      </c>
      <c r="AC1810" s="26">
        <v>364.28</v>
      </c>
      <c r="AD1810" s="76">
        <f t="shared" si="402"/>
        <v>45676.8333333333</v>
      </c>
      <c r="AE1810" s="27">
        <f t="shared" si="403"/>
        <v>-436.899999999994</v>
      </c>
      <c r="AF1810" s="27">
        <f t="shared" si="404"/>
        <v>-1369.48</v>
      </c>
      <c r="AG1810" s="27">
        <f t="shared" si="405"/>
        <v>-405.200000000001</v>
      </c>
      <c r="AH1810" s="27">
        <f t="shared" si="406"/>
        <v>360.5</v>
      </c>
      <c r="AI1810" s="27">
        <f t="shared" si="407"/>
        <v>1044.74</v>
      </c>
      <c r="AJ1810" s="27">
        <f t="shared" si="408"/>
        <v>-67.46</v>
      </c>
      <c r="AK1810" s="26">
        <f>INDEX(检修、备用和必开!I:I,MATCH(统调负荷!$C1810,检修、备用和必开!$A:$A,0))</f>
        <v>5930.19317406139</v>
      </c>
    </row>
    <row r="1811" ht="13.8" spans="1:37">
      <c r="A1811" s="26">
        <f t="shared" si="396"/>
        <v>7</v>
      </c>
      <c r="B1811" s="26">
        <f t="shared" si="397"/>
        <v>20</v>
      </c>
      <c r="C1811" t="s">
        <v>40</v>
      </c>
      <c r="D1811" s="75">
        <v>0.84375</v>
      </c>
      <c r="E1811" s="26">
        <v>88820</v>
      </c>
      <c r="F1811" s="26">
        <v>48433.99</v>
      </c>
      <c r="G1811" s="26">
        <v>16296</v>
      </c>
      <c r="H1811" s="26">
        <v>20819.7</v>
      </c>
      <c r="I1811" s="26">
        <v>4677</v>
      </c>
      <c r="J1811" s="26">
        <v>-1406.69</v>
      </c>
      <c r="K1811" s="26">
        <f t="shared" si="395"/>
        <v>44213.99</v>
      </c>
      <c r="L1811" s="27">
        <f t="shared" si="398"/>
        <v>1.50290892090942</v>
      </c>
      <c r="M1811" s="75">
        <v>0.84375</v>
      </c>
      <c r="N1811" s="26">
        <v>88430.9</v>
      </c>
      <c r="O1811" s="26">
        <v>47427.63</v>
      </c>
      <c r="P1811" s="26">
        <v>15744.3</v>
      </c>
      <c r="Q1811" s="26">
        <v>20989.2</v>
      </c>
      <c r="R1811" s="26">
        <v>5650.6</v>
      </c>
      <c r="S1811" s="26">
        <v>-1380.83</v>
      </c>
      <c r="T1811" s="26">
        <f t="shared" si="399"/>
        <v>43207.63</v>
      </c>
      <c r="U1811" s="27">
        <f t="shared" si="400"/>
        <v>1.26987597183362</v>
      </c>
      <c r="V1811" s="26">
        <f>INDEX(检修、备用和必开!B:B,MATCH(统调负荷!$C1811,检修、备用和必开!$A:$A,0))</f>
        <v>27722.8</v>
      </c>
      <c r="W1811" s="26">
        <f>INDEX(检修、备用和必开!C:C,MATCH(统调负荷!$C1811,检修、备用和必开!$A:$A,0))</f>
        <v>0</v>
      </c>
      <c r="X1811" s="26">
        <f>INDEX(检修、备用和必开!D:D,MATCH(统调负荷!$C1811,检修、备用和必开!$A:$A,0))</f>
        <v>9120</v>
      </c>
      <c r="Y1811" s="26">
        <f>INDEX(检修、备用和必开!E:E,MATCH(统调负荷!$C1811,检修、备用和必开!$A:$A,0))</f>
        <v>4220</v>
      </c>
      <c r="Z1811" s="26">
        <f>INDEX(检修、备用和必开!F:F,MATCH(统调负荷!$C1811,检修、备用和必开!$A:$A,0))</f>
        <v>320</v>
      </c>
      <c r="AA1811" s="26">
        <f t="shared" si="401"/>
        <v>66449.6</v>
      </c>
      <c r="AB1811" s="26">
        <v>398.88</v>
      </c>
      <c r="AC1811" s="26">
        <v>420.03</v>
      </c>
      <c r="AD1811" s="76">
        <f t="shared" si="402"/>
        <v>45676.84375</v>
      </c>
      <c r="AE1811" s="27">
        <f t="shared" si="403"/>
        <v>-389.100000000006</v>
      </c>
      <c r="AF1811" s="27">
        <f t="shared" si="404"/>
        <v>-1006.36</v>
      </c>
      <c r="AG1811" s="27">
        <f t="shared" si="405"/>
        <v>-551.700000000001</v>
      </c>
      <c r="AH1811" s="27">
        <f t="shared" si="406"/>
        <v>169.5</v>
      </c>
      <c r="AI1811" s="27">
        <f t="shared" si="407"/>
        <v>973.6</v>
      </c>
      <c r="AJ1811" s="27">
        <f t="shared" si="408"/>
        <v>25.8600000000001</v>
      </c>
      <c r="AK1811" s="26">
        <f>INDEX(检修、备用和必开!I:I,MATCH(统调负荷!$C1811,检修、备用和必开!$A:$A,0))</f>
        <v>5930.19317406139</v>
      </c>
    </row>
    <row r="1812" ht="13.8" spans="1:37">
      <c r="A1812" s="26">
        <f t="shared" si="396"/>
        <v>7</v>
      </c>
      <c r="B1812" s="26">
        <f t="shared" si="397"/>
        <v>20</v>
      </c>
      <c r="C1812" t="s">
        <v>40</v>
      </c>
      <c r="D1812" s="75">
        <v>0.854166666666667</v>
      </c>
      <c r="E1812" s="26">
        <v>88730</v>
      </c>
      <c r="F1812" s="26">
        <v>48743.1</v>
      </c>
      <c r="G1812" s="26">
        <v>16144</v>
      </c>
      <c r="H1812" s="26">
        <v>20540.6</v>
      </c>
      <c r="I1812" s="26">
        <v>4709</v>
      </c>
      <c r="J1812" s="26">
        <v>-1406.7</v>
      </c>
      <c r="K1812" s="26">
        <f t="shared" si="395"/>
        <v>44523.1</v>
      </c>
      <c r="L1812" s="27">
        <f t="shared" si="398"/>
        <v>1.49247469291222</v>
      </c>
      <c r="M1812" s="75">
        <v>0.854166666666667</v>
      </c>
      <c r="N1812" s="26">
        <v>88339.9</v>
      </c>
      <c r="O1812" s="26">
        <v>46765.3</v>
      </c>
      <c r="P1812" s="26">
        <v>15913.5</v>
      </c>
      <c r="Q1812" s="26">
        <v>21392.4</v>
      </c>
      <c r="R1812" s="26">
        <v>5651.24</v>
      </c>
      <c r="S1812" s="26">
        <v>-1382.54</v>
      </c>
      <c r="T1812" s="26">
        <f t="shared" si="399"/>
        <v>42545.3</v>
      </c>
      <c r="U1812" s="27">
        <f t="shared" si="400"/>
        <v>1.28615531120501</v>
      </c>
      <c r="V1812" s="26">
        <f>INDEX(检修、备用和必开!B:B,MATCH(统调负荷!$C1812,检修、备用和必开!$A:$A,0))</f>
        <v>27722.8</v>
      </c>
      <c r="W1812" s="26">
        <f>INDEX(检修、备用和必开!C:C,MATCH(统调负荷!$C1812,检修、备用和必开!$A:$A,0))</f>
        <v>0</v>
      </c>
      <c r="X1812" s="26">
        <f>INDEX(检修、备用和必开!D:D,MATCH(统调负荷!$C1812,检修、备用和必开!$A:$A,0))</f>
        <v>9120</v>
      </c>
      <c r="Y1812" s="26">
        <f>INDEX(检修、备用和必开!E:E,MATCH(统调负荷!$C1812,检修、备用和必开!$A:$A,0))</f>
        <v>4220</v>
      </c>
      <c r="Z1812" s="26">
        <f>INDEX(检修、备用和必开!F:F,MATCH(统调负荷!$C1812,检修、备用和必开!$A:$A,0))</f>
        <v>320</v>
      </c>
      <c r="AA1812" s="26">
        <f t="shared" si="401"/>
        <v>66449.6</v>
      </c>
      <c r="AB1812" s="26">
        <v>407.93</v>
      </c>
      <c r="AC1812" s="26">
        <v>410.09</v>
      </c>
      <c r="AD1812" s="76">
        <f t="shared" si="402"/>
        <v>45676.8541666667</v>
      </c>
      <c r="AE1812" s="27">
        <f t="shared" si="403"/>
        <v>-390.100000000006</v>
      </c>
      <c r="AF1812" s="27">
        <f t="shared" si="404"/>
        <v>-1977.8</v>
      </c>
      <c r="AG1812" s="27">
        <f t="shared" si="405"/>
        <v>-230.5</v>
      </c>
      <c r="AH1812" s="27">
        <f t="shared" si="406"/>
        <v>851.800000000003</v>
      </c>
      <c r="AI1812" s="27">
        <f t="shared" si="407"/>
        <v>942.24</v>
      </c>
      <c r="AJ1812" s="27">
        <f t="shared" si="408"/>
        <v>24.1600000000001</v>
      </c>
      <c r="AK1812" s="26">
        <f>INDEX(检修、备用和必开!I:I,MATCH(统调负荷!$C1812,检修、备用和必开!$A:$A,0))</f>
        <v>5930.19317406139</v>
      </c>
    </row>
    <row r="1813" ht="13.8" spans="1:37">
      <c r="A1813" s="26">
        <f t="shared" si="396"/>
        <v>7</v>
      </c>
      <c r="B1813" s="26">
        <f t="shared" si="397"/>
        <v>20</v>
      </c>
      <c r="C1813" t="s">
        <v>40</v>
      </c>
      <c r="D1813" s="75">
        <v>0.864583333333333</v>
      </c>
      <c r="E1813" s="26">
        <v>88255</v>
      </c>
      <c r="F1813" s="26">
        <v>48397.49</v>
      </c>
      <c r="G1813" s="26">
        <v>16024</v>
      </c>
      <c r="H1813" s="26">
        <v>20534.2</v>
      </c>
      <c r="I1813" s="26">
        <v>4706</v>
      </c>
      <c r="J1813" s="26">
        <v>-1406.69</v>
      </c>
      <c r="K1813" s="26">
        <f t="shared" si="395"/>
        <v>44177.49</v>
      </c>
      <c r="L1813" s="27">
        <f t="shared" si="398"/>
        <v>1.50415064323482</v>
      </c>
      <c r="M1813" s="75">
        <v>0.864583333333333</v>
      </c>
      <c r="N1813" s="26">
        <v>88008.7</v>
      </c>
      <c r="O1813" s="26">
        <v>46758.83</v>
      </c>
      <c r="P1813" s="26">
        <v>15582</v>
      </c>
      <c r="Q1813" s="26">
        <v>21394.2</v>
      </c>
      <c r="R1813" s="26">
        <v>5660.02</v>
      </c>
      <c r="S1813" s="26">
        <v>-1386.35</v>
      </c>
      <c r="T1813" s="26">
        <f t="shared" si="399"/>
        <v>42538.83</v>
      </c>
      <c r="U1813" s="27">
        <f t="shared" si="400"/>
        <v>1.28631639547392</v>
      </c>
      <c r="V1813" s="26">
        <f>INDEX(检修、备用和必开!B:B,MATCH(统调负荷!$C1813,检修、备用和必开!$A:$A,0))</f>
        <v>27722.8</v>
      </c>
      <c r="W1813" s="26">
        <f>INDEX(检修、备用和必开!C:C,MATCH(统调负荷!$C1813,检修、备用和必开!$A:$A,0))</f>
        <v>0</v>
      </c>
      <c r="X1813" s="26">
        <f>INDEX(检修、备用和必开!D:D,MATCH(统调负荷!$C1813,检修、备用和必开!$A:$A,0))</f>
        <v>9120</v>
      </c>
      <c r="Y1813" s="26">
        <f>INDEX(检修、备用和必开!E:E,MATCH(统调负荷!$C1813,检修、备用和必开!$A:$A,0))</f>
        <v>4220</v>
      </c>
      <c r="Z1813" s="26">
        <f>INDEX(检修、备用和必开!F:F,MATCH(统调负荷!$C1813,检修、备用和必开!$A:$A,0))</f>
        <v>320</v>
      </c>
      <c r="AA1813" s="26">
        <f t="shared" si="401"/>
        <v>66449.6</v>
      </c>
      <c r="AB1813" s="26">
        <v>400</v>
      </c>
      <c r="AC1813" s="26">
        <v>400.07</v>
      </c>
      <c r="AD1813" s="76">
        <f t="shared" si="402"/>
        <v>45676.8645833333</v>
      </c>
      <c r="AE1813" s="27">
        <f t="shared" si="403"/>
        <v>-246.300000000003</v>
      </c>
      <c r="AF1813" s="27">
        <f t="shared" si="404"/>
        <v>-1638.66</v>
      </c>
      <c r="AG1813" s="27">
        <f t="shared" si="405"/>
        <v>-442</v>
      </c>
      <c r="AH1813" s="27">
        <f t="shared" si="406"/>
        <v>860</v>
      </c>
      <c r="AI1813" s="27">
        <f t="shared" si="407"/>
        <v>954.02</v>
      </c>
      <c r="AJ1813" s="27">
        <f t="shared" si="408"/>
        <v>20.3400000000001</v>
      </c>
      <c r="AK1813" s="26">
        <f>INDEX(检修、备用和必开!I:I,MATCH(统调负荷!$C1813,检修、备用和必开!$A:$A,0))</f>
        <v>5930.19317406139</v>
      </c>
    </row>
    <row r="1814" ht="13.8" spans="1:37">
      <c r="A1814" s="26">
        <f t="shared" si="396"/>
        <v>7</v>
      </c>
      <c r="B1814" s="26">
        <f t="shared" si="397"/>
        <v>21</v>
      </c>
      <c r="C1814" t="s">
        <v>40</v>
      </c>
      <c r="D1814" s="75">
        <v>0.875</v>
      </c>
      <c r="E1814" s="26">
        <v>87385</v>
      </c>
      <c r="F1814" s="26">
        <v>48144.9</v>
      </c>
      <c r="G1814" s="26">
        <v>15716</v>
      </c>
      <c r="H1814" s="26">
        <v>20223.8</v>
      </c>
      <c r="I1814" s="26">
        <v>4707</v>
      </c>
      <c r="J1814" s="26">
        <v>-1406.7</v>
      </c>
      <c r="K1814" s="26">
        <f t="shared" si="395"/>
        <v>43924.9</v>
      </c>
      <c r="L1814" s="27">
        <f t="shared" si="398"/>
        <v>1.51280025680195</v>
      </c>
      <c r="M1814" s="75">
        <v>0.875</v>
      </c>
      <c r="N1814" s="26">
        <v>87433.9</v>
      </c>
      <c r="O1814" s="26">
        <v>46396.26</v>
      </c>
      <c r="P1814" s="26">
        <v>15687.3</v>
      </c>
      <c r="Q1814" s="26">
        <v>21079.2</v>
      </c>
      <c r="R1814" s="26">
        <v>5664.11</v>
      </c>
      <c r="S1814" s="26">
        <v>-1392.97</v>
      </c>
      <c r="T1814" s="26">
        <f t="shared" si="399"/>
        <v>42176.26</v>
      </c>
      <c r="U1814" s="27">
        <f t="shared" si="400"/>
        <v>1.29540828122752</v>
      </c>
      <c r="V1814" s="26">
        <f>INDEX(检修、备用和必开!B:B,MATCH(统调负荷!$C1814,检修、备用和必开!$A:$A,0))</f>
        <v>27722.8</v>
      </c>
      <c r="W1814" s="26">
        <f>INDEX(检修、备用和必开!C:C,MATCH(统调负荷!$C1814,检修、备用和必开!$A:$A,0))</f>
        <v>0</v>
      </c>
      <c r="X1814" s="26">
        <f>INDEX(检修、备用和必开!D:D,MATCH(统调负荷!$C1814,检修、备用和必开!$A:$A,0))</f>
        <v>9120</v>
      </c>
      <c r="Y1814" s="26">
        <f>INDEX(检修、备用和必开!E:E,MATCH(统调负荷!$C1814,检修、备用和必开!$A:$A,0))</f>
        <v>4220</v>
      </c>
      <c r="Z1814" s="26">
        <f>INDEX(检修、备用和必开!F:F,MATCH(统调负荷!$C1814,检修、备用和必开!$A:$A,0))</f>
        <v>320</v>
      </c>
      <c r="AA1814" s="26">
        <f t="shared" si="401"/>
        <v>66449.6</v>
      </c>
      <c r="AB1814" s="26">
        <v>389.94</v>
      </c>
      <c r="AC1814" s="26">
        <v>370.08</v>
      </c>
      <c r="AD1814" s="76">
        <f t="shared" si="402"/>
        <v>45676.875</v>
      </c>
      <c r="AE1814" s="27">
        <f t="shared" si="403"/>
        <v>48.8999999999942</v>
      </c>
      <c r="AF1814" s="27">
        <f t="shared" si="404"/>
        <v>-1748.64</v>
      </c>
      <c r="AG1814" s="27">
        <f t="shared" si="405"/>
        <v>-28.7000000000007</v>
      </c>
      <c r="AH1814" s="27">
        <f t="shared" si="406"/>
        <v>855.400000000001</v>
      </c>
      <c r="AI1814" s="27">
        <f t="shared" si="407"/>
        <v>957.11</v>
      </c>
      <c r="AJ1814" s="27">
        <f t="shared" si="408"/>
        <v>13.73</v>
      </c>
      <c r="AK1814" s="26">
        <f>INDEX(检修、备用和必开!I:I,MATCH(统调负荷!$C1814,检修、备用和必开!$A:$A,0))</f>
        <v>5930.19317406139</v>
      </c>
    </row>
    <row r="1815" ht="13.8" spans="1:37">
      <c r="A1815" s="26">
        <f t="shared" si="396"/>
        <v>7</v>
      </c>
      <c r="B1815" s="26">
        <f t="shared" si="397"/>
        <v>21</v>
      </c>
      <c r="C1815" t="s">
        <v>40</v>
      </c>
      <c r="D1815" s="75">
        <v>0.885416666666667</v>
      </c>
      <c r="E1815" s="26">
        <v>86695</v>
      </c>
      <c r="F1815" s="26">
        <v>48243.1</v>
      </c>
      <c r="G1815" s="26">
        <v>15231</v>
      </c>
      <c r="H1815" s="26">
        <v>19928.6</v>
      </c>
      <c r="I1815" s="26">
        <v>4699</v>
      </c>
      <c r="J1815" s="26">
        <v>-1406.7</v>
      </c>
      <c r="K1815" s="26">
        <f t="shared" si="395"/>
        <v>44023.1</v>
      </c>
      <c r="L1815" s="27">
        <f t="shared" si="398"/>
        <v>1.50942573330819</v>
      </c>
      <c r="M1815" s="75">
        <v>0.885416666666667</v>
      </c>
      <c r="N1815" s="26">
        <v>86941.7</v>
      </c>
      <c r="O1815" s="26">
        <v>46362.81</v>
      </c>
      <c r="P1815" s="26">
        <v>15404.8</v>
      </c>
      <c r="Q1815" s="26">
        <v>20893.3</v>
      </c>
      <c r="R1815" s="26">
        <v>5652.44</v>
      </c>
      <c r="S1815" s="26">
        <v>-1371.65</v>
      </c>
      <c r="T1815" s="26">
        <f t="shared" si="399"/>
        <v>42142.81</v>
      </c>
      <c r="U1815" s="27">
        <f t="shared" si="400"/>
        <v>1.29625356081729</v>
      </c>
      <c r="V1815" s="26">
        <f>INDEX(检修、备用和必开!B:B,MATCH(统调负荷!$C1815,检修、备用和必开!$A:$A,0))</f>
        <v>27722.8</v>
      </c>
      <c r="W1815" s="26">
        <f>INDEX(检修、备用和必开!C:C,MATCH(统调负荷!$C1815,检修、备用和必开!$A:$A,0))</f>
        <v>0</v>
      </c>
      <c r="X1815" s="26">
        <f>INDEX(检修、备用和必开!D:D,MATCH(统调负荷!$C1815,检修、备用和必开!$A:$A,0))</f>
        <v>9120</v>
      </c>
      <c r="Y1815" s="26">
        <f>INDEX(检修、备用和必开!E:E,MATCH(统调负荷!$C1815,检修、备用和必开!$A:$A,0))</f>
        <v>4220</v>
      </c>
      <c r="Z1815" s="26">
        <f>INDEX(检修、备用和必开!F:F,MATCH(统调负荷!$C1815,检修、备用和必开!$A:$A,0))</f>
        <v>320</v>
      </c>
      <c r="AA1815" s="26">
        <f t="shared" si="401"/>
        <v>66449.6</v>
      </c>
      <c r="AB1815" s="26">
        <v>400.05</v>
      </c>
      <c r="AC1815" s="26">
        <v>400.09</v>
      </c>
      <c r="AD1815" s="76">
        <f t="shared" si="402"/>
        <v>45676.8854166667</v>
      </c>
      <c r="AE1815" s="27">
        <f t="shared" si="403"/>
        <v>246.699999999997</v>
      </c>
      <c r="AF1815" s="27">
        <f t="shared" si="404"/>
        <v>-1880.29</v>
      </c>
      <c r="AG1815" s="27">
        <f t="shared" si="405"/>
        <v>173.799999999999</v>
      </c>
      <c r="AH1815" s="27">
        <f t="shared" si="406"/>
        <v>964.700000000001</v>
      </c>
      <c r="AI1815" s="27">
        <f t="shared" si="407"/>
        <v>953.44</v>
      </c>
      <c r="AJ1815" s="27">
        <f t="shared" si="408"/>
        <v>35.05</v>
      </c>
      <c r="AK1815" s="26">
        <f>INDEX(检修、备用和必开!I:I,MATCH(统调负荷!$C1815,检修、备用和必开!$A:$A,0))</f>
        <v>5930.19317406139</v>
      </c>
    </row>
    <row r="1816" ht="13.8" spans="1:37">
      <c r="A1816" s="26">
        <f t="shared" si="396"/>
        <v>7</v>
      </c>
      <c r="B1816" s="26">
        <f t="shared" si="397"/>
        <v>21</v>
      </c>
      <c r="C1816" t="s">
        <v>40</v>
      </c>
      <c r="D1816" s="75">
        <v>0.895833333333333</v>
      </c>
      <c r="E1816" s="26">
        <v>85870</v>
      </c>
      <c r="F1816" s="26">
        <v>48569.29</v>
      </c>
      <c r="G1816" s="26">
        <v>14068</v>
      </c>
      <c r="H1816" s="26">
        <v>19945.2</v>
      </c>
      <c r="I1816" s="26">
        <v>4694</v>
      </c>
      <c r="J1816" s="26">
        <v>-1406.49</v>
      </c>
      <c r="K1816" s="26">
        <f t="shared" si="395"/>
        <v>44349.29</v>
      </c>
      <c r="L1816" s="27">
        <f t="shared" si="398"/>
        <v>1.49832387395604</v>
      </c>
      <c r="M1816" s="75">
        <v>0.895833333333333</v>
      </c>
      <c r="N1816" s="26">
        <v>86039.2</v>
      </c>
      <c r="O1816" s="26">
        <v>46902.6</v>
      </c>
      <c r="P1816" s="26">
        <v>13779.7</v>
      </c>
      <c r="Q1816" s="26">
        <v>21142.7</v>
      </c>
      <c r="R1816" s="26">
        <v>5584.75</v>
      </c>
      <c r="S1816" s="26">
        <v>-1370.55</v>
      </c>
      <c r="T1816" s="26">
        <f t="shared" si="399"/>
        <v>42682.6</v>
      </c>
      <c r="U1816" s="27">
        <f t="shared" si="400"/>
        <v>1.28274642585507</v>
      </c>
      <c r="V1816" s="26">
        <f>INDEX(检修、备用和必开!B:B,MATCH(统调负荷!$C1816,检修、备用和必开!$A:$A,0))</f>
        <v>27722.8</v>
      </c>
      <c r="W1816" s="26">
        <f>INDEX(检修、备用和必开!C:C,MATCH(统调负荷!$C1816,检修、备用和必开!$A:$A,0))</f>
        <v>0</v>
      </c>
      <c r="X1816" s="26">
        <f>INDEX(检修、备用和必开!D:D,MATCH(统调负荷!$C1816,检修、备用和必开!$A:$A,0))</f>
        <v>9120</v>
      </c>
      <c r="Y1816" s="26">
        <f>INDEX(检修、备用和必开!E:E,MATCH(统调负荷!$C1816,检修、备用和必开!$A:$A,0))</f>
        <v>4220</v>
      </c>
      <c r="Z1816" s="26">
        <f>INDEX(检修、备用和必开!F:F,MATCH(统调负荷!$C1816,检修、备用和必开!$A:$A,0))</f>
        <v>320</v>
      </c>
      <c r="AA1816" s="26">
        <f t="shared" si="401"/>
        <v>66449.6</v>
      </c>
      <c r="AB1816" s="26">
        <v>419.02</v>
      </c>
      <c r="AC1816" s="26">
        <v>420.17</v>
      </c>
      <c r="AD1816" s="76">
        <f t="shared" si="402"/>
        <v>45676.8958333333</v>
      </c>
      <c r="AE1816" s="27">
        <f t="shared" si="403"/>
        <v>169.199999999997</v>
      </c>
      <c r="AF1816" s="27">
        <f t="shared" si="404"/>
        <v>-1666.69</v>
      </c>
      <c r="AG1816" s="27">
        <f t="shared" si="405"/>
        <v>-288.299999999999</v>
      </c>
      <c r="AH1816" s="27">
        <f t="shared" si="406"/>
        <v>1197.5</v>
      </c>
      <c r="AI1816" s="27">
        <f t="shared" si="407"/>
        <v>890.75</v>
      </c>
      <c r="AJ1816" s="27">
        <f t="shared" si="408"/>
        <v>35.9400000000001</v>
      </c>
      <c r="AK1816" s="26">
        <f>INDEX(检修、备用和必开!I:I,MATCH(统调负荷!$C1816,检修、备用和必开!$A:$A,0))</f>
        <v>5930.19317406139</v>
      </c>
    </row>
    <row r="1817" ht="13.8" spans="1:37">
      <c r="A1817" s="26">
        <f t="shared" si="396"/>
        <v>7</v>
      </c>
      <c r="B1817" s="26">
        <f t="shared" si="397"/>
        <v>21</v>
      </c>
      <c r="C1817" t="s">
        <v>40</v>
      </c>
      <c r="D1817" s="75">
        <v>0.90625</v>
      </c>
      <c r="E1817" s="26">
        <v>84605</v>
      </c>
      <c r="F1817" s="26">
        <v>48724.3</v>
      </c>
      <c r="G1817" s="26">
        <v>12917</v>
      </c>
      <c r="H1817" s="26">
        <v>19667.2</v>
      </c>
      <c r="I1817" s="26">
        <v>4703</v>
      </c>
      <c r="J1817" s="26">
        <v>-1406.5</v>
      </c>
      <c r="K1817" s="26">
        <f t="shared" si="395"/>
        <v>44504.3</v>
      </c>
      <c r="L1817" s="27">
        <f t="shared" si="398"/>
        <v>1.49310516062493</v>
      </c>
      <c r="M1817" s="75">
        <v>0.90625</v>
      </c>
      <c r="N1817" s="26">
        <v>84994.9</v>
      </c>
      <c r="O1817" s="26">
        <v>47734.5</v>
      </c>
      <c r="P1817" s="26">
        <v>12721.9</v>
      </c>
      <c r="Q1817" s="26">
        <v>20369</v>
      </c>
      <c r="R1817" s="26">
        <v>5549.64</v>
      </c>
      <c r="S1817" s="26">
        <v>-1380.14</v>
      </c>
      <c r="T1817" s="26">
        <f t="shared" si="399"/>
        <v>43514.5</v>
      </c>
      <c r="U1817" s="27">
        <f t="shared" si="400"/>
        <v>1.26247233278553</v>
      </c>
      <c r="V1817" s="26">
        <f>INDEX(检修、备用和必开!B:B,MATCH(统调负荷!$C1817,检修、备用和必开!$A:$A,0))</f>
        <v>27722.8</v>
      </c>
      <c r="W1817" s="26">
        <f>INDEX(检修、备用和必开!C:C,MATCH(统调负荷!$C1817,检修、备用和必开!$A:$A,0))</f>
        <v>0</v>
      </c>
      <c r="X1817" s="26">
        <f>INDEX(检修、备用和必开!D:D,MATCH(统调负荷!$C1817,检修、备用和必开!$A:$A,0))</f>
        <v>9120</v>
      </c>
      <c r="Y1817" s="26">
        <f>INDEX(检修、备用和必开!E:E,MATCH(统调负荷!$C1817,检修、备用和必开!$A:$A,0))</f>
        <v>4220</v>
      </c>
      <c r="Z1817" s="26">
        <f>INDEX(检修、备用和必开!F:F,MATCH(统调负荷!$C1817,检修、备用和必开!$A:$A,0))</f>
        <v>320</v>
      </c>
      <c r="AA1817" s="26">
        <f t="shared" si="401"/>
        <v>66449.6</v>
      </c>
      <c r="AB1817" s="26">
        <v>448.71</v>
      </c>
      <c r="AC1817" s="26">
        <v>714.73</v>
      </c>
      <c r="AD1817" s="76">
        <f t="shared" si="402"/>
        <v>45676.90625</v>
      </c>
      <c r="AE1817" s="27">
        <f t="shared" si="403"/>
        <v>389.899999999994</v>
      </c>
      <c r="AF1817" s="27">
        <f t="shared" si="404"/>
        <v>-989.800000000003</v>
      </c>
      <c r="AG1817" s="27">
        <f t="shared" si="405"/>
        <v>-195.1</v>
      </c>
      <c r="AH1817" s="27">
        <f t="shared" si="406"/>
        <v>701.799999999999</v>
      </c>
      <c r="AI1817" s="27">
        <f t="shared" si="407"/>
        <v>846.64</v>
      </c>
      <c r="AJ1817" s="27">
        <f t="shared" si="408"/>
        <v>26.3599999999999</v>
      </c>
      <c r="AK1817" s="26">
        <f>INDEX(检修、备用和必开!I:I,MATCH(统调负荷!$C1817,检修、备用和必开!$A:$A,0))</f>
        <v>5930.19317406139</v>
      </c>
    </row>
    <row r="1818" ht="13.8" spans="1:37">
      <c r="A1818" s="26">
        <f t="shared" si="396"/>
        <v>7</v>
      </c>
      <c r="B1818" s="26">
        <f t="shared" si="397"/>
        <v>22</v>
      </c>
      <c r="C1818" t="s">
        <v>40</v>
      </c>
      <c r="D1818" s="75">
        <v>0.916666666666667</v>
      </c>
      <c r="E1818" s="26">
        <v>83065</v>
      </c>
      <c r="F1818" s="26">
        <v>49340.25</v>
      </c>
      <c r="G1818" s="26">
        <v>12063</v>
      </c>
      <c r="H1818" s="26">
        <v>18376.7</v>
      </c>
      <c r="I1818" s="26">
        <v>4692</v>
      </c>
      <c r="J1818" s="26">
        <v>-1406.95</v>
      </c>
      <c r="K1818" s="26">
        <f t="shared" si="395"/>
        <v>45120.25</v>
      </c>
      <c r="L1818" s="27">
        <f t="shared" si="398"/>
        <v>1.47272233642322</v>
      </c>
      <c r="M1818" s="75">
        <v>0.916666666666667</v>
      </c>
      <c r="N1818" s="26">
        <v>83833</v>
      </c>
      <c r="O1818" s="26">
        <v>48954.68</v>
      </c>
      <c r="P1818" s="26">
        <v>12089.3</v>
      </c>
      <c r="Q1818" s="26">
        <v>18595.8</v>
      </c>
      <c r="R1818" s="26">
        <v>5551.06</v>
      </c>
      <c r="S1818" s="26">
        <v>-1357.84</v>
      </c>
      <c r="T1818" s="26">
        <f t="shared" si="399"/>
        <v>44734.68</v>
      </c>
      <c r="U1818" s="27">
        <f t="shared" si="400"/>
        <v>1.23386862571647</v>
      </c>
      <c r="V1818" s="26">
        <f>INDEX(检修、备用和必开!B:B,MATCH(统调负荷!$C1818,检修、备用和必开!$A:$A,0))</f>
        <v>27722.8</v>
      </c>
      <c r="W1818" s="26">
        <f>INDEX(检修、备用和必开!C:C,MATCH(统调负荷!$C1818,检修、备用和必开!$A:$A,0))</f>
        <v>0</v>
      </c>
      <c r="X1818" s="26">
        <f>INDEX(检修、备用和必开!D:D,MATCH(统调负荷!$C1818,检修、备用和必开!$A:$A,0))</f>
        <v>9120</v>
      </c>
      <c r="Y1818" s="26">
        <f>INDEX(检修、备用和必开!E:E,MATCH(统调负荷!$C1818,检修、备用和必开!$A:$A,0))</f>
        <v>4220</v>
      </c>
      <c r="Z1818" s="26">
        <f>INDEX(检修、备用和必开!F:F,MATCH(统调负荷!$C1818,检修、备用和必开!$A:$A,0))</f>
        <v>320</v>
      </c>
      <c r="AA1818" s="26">
        <f t="shared" si="401"/>
        <v>66449.6</v>
      </c>
      <c r="AB1818" s="26">
        <v>497.77</v>
      </c>
      <c r="AC1818" s="26">
        <v>998.82</v>
      </c>
      <c r="AD1818" s="76">
        <f t="shared" si="402"/>
        <v>45676.9166666667</v>
      </c>
      <c r="AE1818" s="27">
        <f t="shared" si="403"/>
        <v>768</v>
      </c>
      <c r="AF1818" s="27">
        <f t="shared" si="404"/>
        <v>-385.57</v>
      </c>
      <c r="AG1818" s="27">
        <f t="shared" si="405"/>
        <v>26.2999999999993</v>
      </c>
      <c r="AH1818" s="27">
        <f t="shared" si="406"/>
        <v>219.099999999999</v>
      </c>
      <c r="AI1818" s="27">
        <f t="shared" si="407"/>
        <v>859.06</v>
      </c>
      <c r="AJ1818" s="27">
        <f t="shared" si="408"/>
        <v>49.1100000000001</v>
      </c>
      <c r="AK1818" s="26">
        <f>INDEX(检修、备用和必开!I:I,MATCH(统调负荷!$C1818,检修、备用和必开!$A:$A,0))</f>
        <v>5930.19317406139</v>
      </c>
    </row>
    <row r="1819" ht="13.8" spans="1:37">
      <c r="A1819" s="26">
        <f t="shared" si="396"/>
        <v>7</v>
      </c>
      <c r="B1819" s="26">
        <f t="shared" si="397"/>
        <v>22</v>
      </c>
      <c r="C1819" t="s">
        <v>40</v>
      </c>
      <c r="D1819" s="75">
        <v>0.927083333333333</v>
      </c>
      <c r="E1819" s="26">
        <v>81485</v>
      </c>
      <c r="F1819" s="26">
        <v>48528.3</v>
      </c>
      <c r="G1819" s="26">
        <v>11565</v>
      </c>
      <c r="H1819" s="26">
        <v>18101.4</v>
      </c>
      <c r="I1819" s="26">
        <v>4697</v>
      </c>
      <c r="J1819" s="26">
        <v>-1406.7</v>
      </c>
      <c r="K1819" s="26">
        <f t="shared" si="395"/>
        <v>44308.3</v>
      </c>
      <c r="L1819" s="27">
        <f t="shared" si="398"/>
        <v>1.4997099866165</v>
      </c>
      <c r="M1819" s="75">
        <v>0.927083333333333</v>
      </c>
      <c r="N1819" s="26">
        <v>82360.2</v>
      </c>
      <c r="O1819" s="26">
        <v>48802.26</v>
      </c>
      <c r="P1819" s="26">
        <v>11011.5</v>
      </c>
      <c r="Q1819" s="26">
        <v>18411.9</v>
      </c>
      <c r="R1819" s="26">
        <v>5511.11</v>
      </c>
      <c r="S1819" s="26">
        <v>-1376.57</v>
      </c>
      <c r="T1819" s="26">
        <f t="shared" si="399"/>
        <v>44582.26</v>
      </c>
      <c r="U1819" s="27">
        <f t="shared" si="400"/>
        <v>1.23737064324667</v>
      </c>
      <c r="V1819" s="26">
        <f>INDEX(检修、备用和必开!B:B,MATCH(统调负荷!$C1819,检修、备用和必开!$A:$A,0))</f>
        <v>27722.8</v>
      </c>
      <c r="W1819" s="26">
        <f>INDEX(检修、备用和必开!C:C,MATCH(统调负荷!$C1819,检修、备用和必开!$A:$A,0))</f>
        <v>0</v>
      </c>
      <c r="X1819" s="26">
        <f>INDEX(检修、备用和必开!D:D,MATCH(统调负荷!$C1819,检修、备用和必开!$A:$A,0))</f>
        <v>9120</v>
      </c>
      <c r="Y1819" s="26">
        <f>INDEX(检修、备用和必开!E:E,MATCH(统调负荷!$C1819,检修、备用和必开!$A:$A,0))</f>
        <v>4220</v>
      </c>
      <c r="Z1819" s="26">
        <f>INDEX(检修、备用和必开!F:F,MATCH(统调负荷!$C1819,检修、备用和必开!$A:$A,0))</f>
        <v>320</v>
      </c>
      <c r="AA1819" s="26">
        <f t="shared" si="401"/>
        <v>66449.6</v>
      </c>
      <c r="AB1819" s="26">
        <v>433.4</v>
      </c>
      <c r="AC1819" s="26">
        <v>574.19</v>
      </c>
      <c r="AD1819" s="76">
        <f t="shared" si="402"/>
        <v>45676.9270833333</v>
      </c>
      <c r="AE1819" s="27">
        <f t="shared" si="403"/>
        <v>875.199999999997</v>
      </c>
      <c r="AF1819" s="27">
        <f t="shared" si="404"/>
        <v>273.959999999999</v>
      </c>
      <c r="AG1819" s="27">
        <f t="shared" si="405"/>
        <v>-553.5</v>
      </c>
      <c r="AH1819" s="27">
        <f t="shared" si="406"/>
        <v>310.5</v>
      </c>
      <c r="AI1819" s="27">
        <f t="shared" si="407"/>
        <v>814.11</v>
      </c>
      <c r="AJ1819" s="27">
        <f t="shared" si="408"/>
        <v>30.1300000000001</v>
      </c>
      <c r="AK1819" s="26">
        <f>INDEX(检修、备用和必开!I:I,MATCH(统调负荷!$C1819,检修、备用和必开!$A:$A,0))</f>
        <v>5930.19317406139</v>
      </c>
    </row>
    <row r="1820" ht="13.8" spans="1:37">
      <c r="A1820" s="26">
        <f t="shared" si="396"/>
        <v>7</v>
      </c>
      <c r="B1820" s="26">
        <f t="shared" si="397"/>
        <v>22</v>
      </c>
      <c r="C1820" t="s">
        <v>40</v>
      </c>
      <c r="D1820" s="75">
        <v>0.9375</v>
      </c>
      <c r="E1820" s="26">
        <v>79835</v>
      </c>
      <c r="F1820" s="26">
        <v>47878.75</v>
      </c>
      <c r="G1820" s="26">
        <v>11856</v>
      </c>
      <c r="H1820" s="26">
        <v>16804.2</v>
      </c>
      <c r="I1820" s="26">
        <v>4703</v>
      </c>
      <c r="J1820" s="26">
        <v>-1406.95</v>
      </c>
      <c r="K1820" s="26">
        <f t="shared" si="395"/>
        <v>43658.75</v>
      </c>
      <c r="L1820" s="27">
        <f t="shared" si="398"/>
        <v>1.52202250407994</v>
      </c>
      <c r="M1820" s="75">
        <v>0.9375</v>
      </c>
      <c r="N1820" s="26">
        <v>80800.6</v>
      </c>
      <c r="O1820" s="26">
        <v>47984.01</v>
      </c>
      <c r="P1820" s="26">
        <v>11608.3</v>
      </c>
      <c r="Q1820" s="26">
        <v>17192.2</v>
      </c>
      <c r="R1820" s="26">
        <v>5455.83</v>
      </c>
      <c r="S1820" s="26">
        <v>-1439.74</v>
      </c>
      <c r="T1820" s="26">
        <f t="shared" si="399"/>
        <v>43764.01</v>
      </c>
      <c r="U1820" s="27">
        <f t="shared" si="400"/>
        <v>1.25651591095305</v>
      </c>
      <c r="V1820" s="26">
        <f>INDEX(检修、备用和必开!B:B,MATCH(统调负荷!$C1820,检修、备用和必开!$A:$A,0))</f>
        <v>27722.8</v>
      </c>
      <c r="W1820" s="26">
        <f>INDEX(检修、备用和必开!C:C,MATCH(统调负荷!$C1820,检修、备用和必开!$A:$A,0))</f>
        <v>0</v>
      </c>
      <c r="X1820" s="26">
        <f>INDEX(检修、备用和必开!D:D,MATCH(统调负荷!$C1820,检修、备用和必开!$A:$A,0))</f>
        <v>9120</v>
      </c>
      <c r="Y1820" s="26">
        <f>INDEX(检修、备用和必开!E:E,MATCH(统调负荷!$C1820,检修、备用和必开!$A:$A,0))</f>
        <v>4220</v>
      </c>
      <c r="Z1820" s="26">
        <f>INDEX(检修、备用和必开!F:F,MATCH(统调负荷!$C1820,检修、备用和必开!$A:$A,0))</f>
        <v>320</v>
      </c>
      <c r="AA1820" s="26">
        <f t="shared" si="401"/>
        <v>66449.6</v>
      </c>
      <c r="AB1820" s="26">
        <v>418.57</v>
      </c>
      <c r="AC1820" s="26">
        <v>561.33</v>
      </c>
      <c r="AD1820" s="76">
        <f t="shared" si="402"/>
        <v>45676.9375</v>
      </c>
      <c r="AE1820" s="27">
        <f t="shared" si="403"/>
        <v>965.600000000006</v>
      </c>
      <c r="AF1820" s="27">
        <f t="shared" si="404"/>
        <v>105.260000000002</v>
      </c>
      <c r="AG1820" s="27">
        <f t="shared" si="405"/>
        <v>-247.700000000001</v>
      </c>
      <c r="AH1820" s="27">
        <f t="shared" si="406"/>
        <v>388</v>
      </c>
      <c r="AI1820" s="27">
        <f t="shared" si="407"/>
        <v>752.83</v>
      </c>
      <c r="AJ1820" s="27">
        <f t="shared" si="408"/>
        <v>-32.79</v>
      </c>
      <c r="AK1820" s="26">
        <f>INDEX(检修、备用和必开!I:I,MATCH(统调负荷!$C1820,检修、备用和必开!$A:$A,0))</f>
        <v>5930.19317406139</v>
      </c>
    </row>
    <row r="1821" ht="13.8" spans="1:37">
      <c r="A1821" s="26">
        <f t="shared" si="396"/>
        <v>7</v>
      </c>
      <c r="B1821" s="26">
        <f t="shared" si="397"/>
        <v>22</v>
      </c>
      <c r="C1821" t="s">
        <v>40</v>
      </c>
      <c r="D1821" s="75">
        <v>0.947916666666667</v>
      </c>
      <c r="E1821" s="26">
        <v>77850</v>
      </c>
      <c r="F1821" s="26">
        <v>46073.4</v>
      </c>
      <c r="G1821" s="26">
        <v>11955</v>
      </c>
      <c r="H1821" s="26">
        <v>16530.3</v>
      </c>
      <c r="I1821" s="26">
        <v>4698</v>
      </c>
      <c r="J1821" s="26">
        <v>-1406.7</v>
      </c>
      <c r="K1821" s="26">
        <f t="shared" si="395"/>
        <v>41853.4</v>
      </c>
      <c r="L1821" s="27">
        <f t="shared" si="398"/>
        <v>1.58767507538217</v>
      </c>
      <c r="M1821" s="75">
        <v>0.947916666666667</v>
      </c>
      <c r="N1821" s="26">
        <v>78929.2</v>
      </c>
      <c r="O1821" s="26">
        <v>46243.44</v>
      </c>
      <c r="P1821" s="26">
        <v>11708.3</v>
      </c>
      <c r="Q1821" s="26">
        <v>16982.6</v>
      </c>
      <c r="R1821" s="26">
        <v>5442.74</v>
      </c>
      <c r="S1821" s="26">
        <v>-1447.88</v>
      </c>
      <c r="T1821" s="26">
        <f t="shared" si="399"/>
        <v>42023.44</v>
      </c>
      <c r="U1821" s="27">
        <f t="shared" si="400"/>
        <v>1.29927904732259</v>
      </c>
      <c r="V1821" s="26">
        <f>INDEX(检修、备用和必开!B:B,MATCH(统调负荷!$C1821,检修、备用和必开!$A:$A,0))</f>
        <v>27722.8</v>
      </c>
      <c r="W1821" s="26">
        <f>INDEX(检修、备用和必开!C:C,MATCH(统调负荷!$C1821,检修、备用和必开!$A:$A,0))</f>
        <v>0</v>
      </c>
      <c r="X1821" s="26">
        <f>INDEX(检修、备用和必开!D:D,MATCH(统调负荷!$C1821,检修、备用和必开!$A:$A,0))</f>
        <v>9120</v>
      </c>
      <c r="Y1821" s="26">
        <f>INDEX(检修、备用和必开!E:E,MATCH(统调负荷!$C1821,检修、备用和必开!$A:$A,0))</f>
        <v>4220</v>
      </c>
      <c r="Z1821" s="26">
        <f>INDEX(检修、备用和必开!F:F,MATCH(统调负荷!$C1821,检修、备用和必开!$A:$A,0))</f>
        <v>320</v>
      </c>
      <c r="AA1821" s="26">
        <f t="shared" si="401"/>
        <v>66449.6</v>
      </c>
      <c r="AB1821" s="26">
        <v>379.14</v>
      </c>
      <c r="AC1821" s="26">
        <v>440.11</v>
      </c>
      <c r="AD1821" s="76">
        <f t="shared" si="402"/>
        <v>45676.9479166667</v>
      </c>
      <c r="AE1821" s="27">
        <f t="shared" si="403"/>
        <v>1079.2</v>
      </c>
      <c r="AF1821" s="27">
        <f t="shared" si="404"/>
        <v>170.040000000001</v>
      </c>
      <c r="AG1821" s="27">
        <f t="shared" si="405"/>
        <v>-246.700000000001</v>
      </c>
      <c r="AH1821" s="27">
        <f t="shared" si="406"/>
        <v>452.299999999999</v>
      </c>
      <c r="AI1821" s="27">
        <f t="shared" si="407"/>
        <v>744.74</v>
      </c>
      <c r="AJ1821" s="27">
        <f t="shared" si="408"/>
        <v>-41.1800000000001</v>
      </c>
      <c r="AK1821" s="26">
        <f>INDEX(检修、备用和必开!I:I,MATCH(统调负荷!$C1821,检修、备用和必开!$A:$A,0))</f>
        <v>5930.19317406139</v>
      </c>
    </row>
    <row r="1822" ht="13.8" spans="1:37">
      <c r="A1822" s="26">
        <f t="shared" si="396"/>
        <v>7</v>
      </c>
      <c r="B1822" s="26">
        <f t="shared" si="397"/>
        <v>23</v>
      </c>
      <c r="C1822" t="s">
        <v>40</v>
      </c>
      <c r="D1822" s="75">
        <v>0.958333333333333</v>
      </c>
      <c r="E1822" s="26">
        <v>75755</v>
      </c>
      <c r="F1822" s="26">
        <v>43769.3</v>
      </c>
      <c r="G1822" s="26">
        <v>12214</v>
      </c>
      <c r="H1822" s="26">
        <v>16563.2</v>
      </c>
      <c r="I1822" s="26">
        <v>4615</v>
      </c>
      <c r="J1822" s="26">
        <v>-1406.5</v>
      </c>
      <c r="K1822" s="26">
        <f t="shared" si="395"/>
        <v>39549.3</v>
      </c>
      <c r="L1822" s="27">
        <f t="shared" si="398"/>
        <v>1.68017133046603</v>
      </c>
      <c r="M1822" s="75">
        <v>0.958333333333333</v>
      </c>
      <c r="N1822" s="26">
        <v>76696.6</v>
      </c>
      <c r="O1822" s="26">
        <v>43808.51</v>
      </c>
      <c r="P1822" s="26">
        <v>12241.2</v>
      </c>
      <c r="Q1822" s="26">
        <v>16754.5</v>
      </c>
      <c r="R1822" s="26">
        <v>5309.13</v>
      </c>
      <c r="S1822" s="26">
        <v>-1416.74</v>
      </c>
      <c r="T1822" s="26">
        <f t="shared" si="399"/>
        <v>39588.51</v>
      </c>
      <c r="U1822" s="27">
        <f t="shared" si="400"/>
        <v>1.36422978243432</v>
      </c>
      <c r="V1822" s="26">
        <f>INDEX(检修、备用和必开!B:B,MATCH(统调负荷!$C1822,检修、备用和必开!$A:$A,0))</f>
        <v>27722.8</v>
      </c>
      <c r="W1822" s="26">
        <f>INDEX(检修、备用和必开!C:C,MATCH(统调负荷!$C1822,检修、备用和必开!$A:$A,0))</f>
        <v>0</v>
      </c>
      <c r="X1822" s="26">
        <f>INDEX(检修、备用和必开!D:D,MATCH(统调负荷!$C1822,检修、备用和必开!$A:$A,0))</f>
        <v>9120</v>
      </c>
      <c r="Y1822" s="26">
        <f>INDEX(检修、备用和必开!E:E,MATCH(统调负荷!$C1822,检修、备用和必开!$A:$A,0))</f>
        <v>4220</v>
      </c>
      <c r="Z1822" s="26">
        <f>INDEX(检修、备用和必开!F:F,MATCH(统调负荷!$C1822,检修、备用和必开!$A:$A,0))</f>
        <v>320</v>
      </c>
      <c r="AA1822" s="26">
        <f t="shared" si="401"/>
        <v>66449.6</v>
      </c>
      <c r="AB1822" s="26">
        <v>369.26</v>
      </c>
      <c r="AC1822" s="26">
        <v>379.27</v>
      </c>
      <c r="AD1822" s="76">
        <f t="shared" si="402"/>
        <v>45676.9583333333</v>
      </c>
      <c r="AE1822" s="27">
        <f t="shared" si="403"/>
        <v>941.600000000006</v>
      </c>
      <c r="AF1822" s="27">
        <f t="shared" si="404"/>
        <v>39.2099999999991</v>
      </c>
      <c r="AG1822" s="27">
        <f t="shared" si="405"/>
        <v>27.2000000000007</v>
      </c>
      <c r="AH1822" s="27">
        <f t="shared" si="406"/>
        <v>191.299999999999</v>
      </c>
      <c r="AI1822" s="27">
        <f t="shared" si="407"/>
        <v>694.13</v>
      </c>
      <c r="AJ1822" s="27">
        <f t="shared" si="408"/>
        <v>-10.24</v>
      </c>
      <c r="AK1822" s="26">
        <f>INDEX(检修、备用和必开!I:I,MATCH(统调负荷!$C1822,检修、备用和必开!$A:$A,0))</f>
        <v>5930.19317406139</v>
      </c>
    </row>
    <row r="1823" ht="13.8" spans="1:37">
      <c r="A1823" s="26">
        <f t="shared" si="396"/>
        <v>7</v>
      </c>
      <c r="B1823" s="26">
        <f t="shared" si="397"/>
        <v>23</v>
      </c>
      <c r="C1823" t="s">
        <v>40</v>
      </c>
      <c r="D1823" s="75">
        <v>0.96875</v>
      </c>
      <c r="E1823" s="26">
        <v>73830</v>
      </c>
      <c r="F1823" s="26">
        <v>43138.79</v>
      </c>
      <c r="G1823" s="26">
        <v>12336</v>
      </c>
      <c r="H1823" s="26">
        <v>15194.7</v>
      </c>
      <c r="I1823" s="26">
        <v>4567</v>
      </c>
      <c r="J1823" s="26">
        <v>-1406.49</v>
      </c>
      <c r="K1823" s="26">
        <f t="shared" si="395"/>
        <v>38918.79</v>
      </c>
      <c r="L1823" s="27">
        <f t="shared" si="398"/>
        <v>1.70739121128894</v>
      </c>
      <c r="M1823" s="75">
        <v>0.96875</v>
      </c>
      <c r="N1823" s="26">
        <v>74351.1</v>
      </c>
      <c r="O1823" s="26">
        <v>42206.85</v>
      </c>
      <c r="P1823" s="26">
        <v>12394.1</v>
      </c>
      <c r="Q1823" s="26">
        <v>15881.6</v>
      </c>
      <c r="R1823" s="26">
        <v>5251.04</v>
      </c>
      <c r="S1823" s="26">
        <v>-1382.49</v>
      </c>
      <c r="T1823" s="26">
        <f t="shared" si="399"/>
        <v>37986.85</v>
      </c>
      <c r="U1823" s="27">
        <f t="shared" si="400"/>
        <v>1.41061437986195</v>
      </c>
      <c r="V1823" s="26">
        <f>INDEX(检修、备用和必开!B:B,MATCH(统调负荷!$C1823,检修、备用和必开!$A:$A,0))</f>
        <v>27722.8</v>
      </c>
      <c r="W1823" s="26">
        <f>INDEX(检修、备用和必开!C:C,MATCH(统调负荷!$C1823,检修、备用和必开!$A:$A,0))</f>
        <v>0</v>
      </c>
      <c r="X1823" s="26">
        <f>INDEX(检修、备用和必开!D:D,MATCH(统调负荷!$C1823,检修、备用和必开!$A:$A,0))</f>
        <v>9120</v>
      </c>
      <c r="Y1823" s="26">
        <f>INDEX(检修、备用和必开!E:E,MATCH(统调负荷!$C1823,检修、备用和必开!$A:$A,0))</f>
        <v>4220</v>
      </c>
      <c r="Z1823" s="26">
        <f>INDEX(检修、备用和必开!F:F,MATCH(统调负荷!$C1823,检修、备用和必开!$A:$A,0))</f>
        <v>320</v>
      </c>
      <c r="AA1823" s="26">
        <f t="shared" si="401"/>
        <v>66449.6</v>
      </c>
      <c r="AB1823" s="26">
        <v>354.43</v>
      </c>
      <c r="AC1823" s="26">
        <v>354.24</v>
      </c>
      <c r="AD1823" s="76">
        <f t="shared" si="402"/>
        <v>45676.96875</v>
      </c>
      <c r="AE1823" s="27">
        <f t="shared" si="403"/>
        <v>521.100000000006</v>
      </c>
      <c r="AF1823" s="27">
        <f t="shared" si="404"/>
        <v>-931.940000000002</v>
      </c>
      <c r="AG1823" s="27">
        <f t="shared" si="405"/>
        <v>58.1000000000004</v>
      </c>
      <c r="AH1823" s="27">
        <f t="shared" si="406"/>
        <v>686.9</v>
      </c>
      <c r="AI1823" s="27">
        <f t="shared" si="407"/>
        <v>684.04</v>
      </c>
      <c r="AJ1823" s="27">
        <f t="shared" si="408"/>
        <v>24</v>
      </c>
      <c r="AK1823" s="26">
        <f>INDEX(检修、备用和必开!I:I,MATCH(统调负荷!$C1823,检修、备用和必开!$A:$A,0))</f>
        <v>5930.19317406139</v>
      </c>
    </row>
    <row r="1824" ht="13.8" spans="1:37">
      <c r="A1824" s="26">
        <f t="shared" si="396"/>
        <v>7</v>
      </c>
      <c r="B1824" s="26">
        <f t="shared" si="397"/>
        <v>23</v>
      </c>
      <c r="C1824" t="s">
        <v>40</v>
      </c>
      <c r="D1824" s="75">
        <v>0.979166666666667</v>
      </c>
      <c r="E1824" s="26">
        <v>71840</v>
      </c>
      <c r="F1824" s="26">
        <v>41972.79</v>
      </c>
      <c r="G1824" s="26">
        <v>12397</v>
      </c>
      <c r="H1824" s="26">
        <v>14304.7</v>
      </c>
      <c r="I1824" s="26">
        <v>4572</v>
      </c>
      <c r="J1824" s="26">
        <v>-1406.49</v>
      </c>
      <c r="K1824" s="26">
        <f t="shared" si="395"/>
        <v>37752.79</v>
      </c>
      <c r="L1824" s="27">
        <f t="shared" si="398"/>
        <v>1.76012421863391</v>
      </c>
      <c r="M1824" s="75">
        <v>0.979166666666667</v>
      </c>
      <c r="N1824" s="26">
        <v>72332.4</v>
      </c>
      <c r="O1824" s="26">
        <v>41281.82</v>
      </c>
      <c r="P1824" s="26">
        <v>12457.9</v>
      </c>
      <c r="Q1824" s="26">
        <v>14691.8</v>
      </c>
      <c r="R1824" s="26">
        <v>5262.21</v>
      </c>
      <c r="S1824" s="26">
        <v>-1361.33</v>
      </c>
      <c r="T1824" s="26">
        <f t="shared" si="399"/>
        <v>37061.82</v>
      </c>
      <c r="U1824" s="27">
        <f t="shared" si="400"/>
        <v>1.43886923469019</v>
      </c>
      <c r="V1824" s="26">
        <f>INDEX(检修、备用和必开!B:B,MATCH(统调负荷!$C1824,检修、备用和必开!$A:$A,0))</f>
        <v>27722.8</v>
      </c>
      <c r="W1824" s="26">
        <f>INDEX(检修、备用和必开!C:C,MATCH(统调负荷!$C1824,检修、备用和必开!$A:$A,0))</f>
        <v>0</v>
      </c>
      <c r="X1824" s="26">
        <f>INDEX(检修、备用和必开!D:D,MATCH(统调负荷!$C1824,检修、备用和必开!$A:$A,0))</f>
        <v>9120</v>
      </c>
      <c r="Y1824" s="26">
        <f>INDEX(检修、备用和必开!E:E,MATCH(统调负荷!$C1824,检修、备用和必开!$A:$A,0))</f>
        <v>4220</v>
      </c>
      <c r="Z1824" s="26">
        <f>INDEX(检修、备用和必开!F:F,MATCH(统调负荷!$C1824,检修、备用和必开!$A:$A,0))</f>
        <v>320</v>
      </c>
      <c r="AA1824" s="26">
        <f t="shared" si="401"/>
        <v>66449.6</v>
      </c>
      <c r="AB1824" s="26">
        <v>340.17</v>
      </c>
      <c r="AC1824" s="26">
        <v>351.53</v>
      </c>
      <c r="AD1824" s="76">
        <f t="shared" si="402"/>
        <v>45676.9791666667</v>
      </c>
      <c r="AE1824" s="27">
        <f t="shared" si="403"/>
        <v>492.399999999994</v>
      </c>
      <c r="AF1824" s="27">
        <f t="shared" si="404"/>
        <v>-690.970000000001</v>
      </c>
      <c r="AG1824" s="27">
        <f t="shared" si="405"/>
        <v>60.8999999999996</v>
      </c>
      <c r="AH1824" s="27">
        <f t="shared" si="406"/>
        <v>387.099999999999</v>
      </c>
      <c r="AI1824" s="27">
        <f t="shared" si="407"/>
        <v>690.21</v>
      </c>
      <c r="AJ1824" s="27">
        <f t="shared" si="408"/>
        <v>45.1600000000001</v>
      </c>
      <c r="AK1824" s="26">
        <f>INDEX(检修、备用和必开!I:I,MATCH(统调负荷!$C1824,检修、备用和必开!$A:$A,0))</f>
        <v>5930.19317406139</v>
      </c>
    </row>
    <row r="1825" ht="13.8" spans="1:37">
      <c r="A1825" s="26">
        <f t="shared" si="396"/>
        <v>7</v>
      </c>
      <c r="B1825" s="26">
        <f t="shared" si="397"/>
        <v>23</v>
      </c>
      <c r="C1825" t="s">
        <v>40</v>
      </c>
      <c r="D1825" s="75">
        <v>0.989583333333333</v>
      </c>
      <c r="E1825" s="26">
        <v>70050</v>
      </c>
      <c r="F1825" s="26">
        <v>40185.19</v>
      </c>
      <c r="G1825" s="26">
        <v>12477</v>
      </c>
      <c r="H1825" s="26">
        <v>14196.5</v>
      </c>
      <c r="I1825" s="26">
        <v>4598</v>
      </c>
      <c r="J1825" s="26">
        <v>-1406.69</v>
      </c>
      <c r="K1825" s="26">
        <f t="shared" si="395"/>
        <v>35965.19</v>
      </c>
      <c r="L1825" s="27">
        <f t="shared" si="398"/>
        <v>1.84760875724555</v>
      </c>
      <c r="M1825" s="75">
        <v>0.989583333333333</v>
      </c>
      <c r="N1825" s="26">
        <v>70458.9</v>
      </c>
      <c r="O1825" s="26">
        <v>40006.66</v>
      </c>
      <c r="P1825" s="26">
        <v>12721.3</v>
      </c>
      <c r="Q1825" s="26">
        <v>13782.3</v>
      </c>
      <c r="R1825" s="26">
        <v>5374.34</v>
      </c>
      <c r="S1825" s="26">
        <v>-1425.7</v>
      </c>
      <c r="T1825" s="26">
        <f t="shared" si="399"/>
        <v>35786.66</v>
      </c>
      <c r="U1825" s="27">
        <f t="shared" si="400"/>
        <v>1.47972706052955</v>
      </c>
      <c r="V1825" s="26">
        <f>INDEX(检修、备用和必开!B:B,MATCH(统调负荷!$C1825,检修、备用和必开!$A:$A,0))</f>
        <v>27722.8</v>
      </c>
      <c r="W1825" s="26">
        <f>INDEX(检修、备用和必开!C:C,MATCH(统调负荷!$C1825,检修、备用和必开!$A:$A,0))</f>
        <v>0</v>
      </c>
      <c r="X1825" s="26">
        <f>INDEX(检修、备用和必开!D:D,MATCH(统调负荷!$C1825,检修、备用和必开!$A:$A,0))</f>
        <v>9120</v>
      </c>
      <c r="Y1825" s="26">
        <f>INDEX(检修、备用和必开!E:E,MATCH(统调负荷!$C1825,检修、备用和必开!$A:$A,0))</f>
        <v>4220</v>
      </c>
      <c r="Z1825" s="26">
        <f>INDEX(检修、备用和必开!F:F,MATCH(统调负荷!$C1825,检修、备用和必开!$A:$A,0))</f>
        <v>320</v>
      </c>
      <c r="AA1825" s="26">
        <f t="shared" si="401"/>
        <v>66449.6</v>
      </c>
      <c r="AB1825" s="26">
        <v>329.77</v>
      </c>
      <c r="AC1825" s="26">
        <v>330.48</v>
      </c>
      <c r="AD1825" s="76">
        <f t="shared" si="402"/>
        <v>45676.9895833333</v>
      </c>
      <c r="AE1825" s="27">
        <f t="shared" si="403"/>
        <v>408.899999999994</v>
      </c>
      <c r="AF1825" s="27">
        <f t="shared" si="404"/>
        <v>-178.529999999999</v>
      </c>
      <c r="AG1825" s="27">
        <f t="shared" si="405"/>
        <v>244.299999999999</v>
      </c>
      <c r="AH1825" s="27">
        <f t="shared" si="406"/>
        <v>-414.200000000001</v>
      </c>
      <c r="AI1825" s="27">
        <f t="shared" si="407"/>
        <v>776.34</v>
      </c>
      <c r="AJ1825" s="27">
        <f t="shared" si="408"/>
        <v>-19.01</v>
      </c>
      <c r="AK1825" s="26">
        <f>INDEX(检修、备用和必开!I:I,MATCH(统调负荷!$C1825,检修、备用和必开!$A:$A,0))</f>
        <v>5930.19317406139</v>
      </c>
    </row>
    <row r="1826" ht="13.8" spans="1:37">
      <c r="A1826" s="26">
        <f t="shared" si="396"/>
        <v>1</v>
      </c>
      <c r="B1826" s="26">
        <f t="shared" si="397"/>
        <v>0</v>
      </c>
      <c r="C1826" t="s">
        <v>41</v>
      </c>
      <c r="D1826" s="75">
        <v>0</v>
      </c>
      <c r="E1826" s="26">
        <v>70920</v>
      </c>
      <c r="F1826" s="26">
        <v>42128.69</v>
      </c>
      <c r="G1826" s="26">
        <v>11819</v>
      </c>
      <c r="H1826" s="26">
        <v>13570</v>
      </c>
      <c r="I1826" s="26">
        <v>4587</v>
      </c>
      <c r="J1826" s="26">
        <v>-1184.69</v>
      </c>
      <c r="K1826" s="26">
        <f t="shared" ref="K1826:K1889" si="409">F1826-Y1826</f>
        <v>36777.46</v>
      </c>
      <c r="L1826" s="27">
        <f t="shared" si="398"/>
        <v>1.80778117901562</v>
      </c>
      <c r="M1826" s="75">
        <v>0</v>
      </c>
      <c r="N1826" s="26">
        <v>69026</v>
      </c>
      <c r="O1826" s="26">
        <v>39407.47</v>
      </c>
      <c r="P1826" s="26">
        <v>12263.2</v>
      </c>
      <c r="Q1826" s="26">
        <v>13240.5</v>
      </c>
      <c r="R1826" s="26">
        <v>5316.56</v>
      </c>
      <c r="S1826" s="26">
        <v>-1201.73</v>
      </c>
      <c r="T1826" s="26">
        <f t="shared" si="399"/>
        <v>34056.24</v>
      </c>
      <c r="U1826" s="27">
        <f t="shared" si="400"/>
        <v>1.31300428309843</v>
      </c>
      <c r="V1826" s="26">
        <f>INDEX(检修、备用和必开!B:B,MATCH(统调负荷!$C1826,检修、备用和必开!$A:$A,0))</f>
        <v>27686.8</v>
      </c>
      <c r="W1826" s="26">
        <f>INDEX(检修、备用和必开!C:C,MATCH(统调负荷!$C1826,检修、备用和必开!$A:$A,0))</f>
        <v>0</v>
      </c>
      <c r="X1826" s="26">
        <f>INDEX(检修、备用和必开!D:D,MATCH(统调负荷!$C1826,检修、备用和必开!$A:$A,0))</f>
        <v>16580</v>
      </c>
      <c r="Y1826" s="26">
        <f>INDEX(检修、备用和必开!E:E,MATCH(统调负荷!$C1826,检修、备用和必开!$A:$A,0))</f>
        <v>5351.23</v>
      </c>
      <c r="Z1826" s="26">
        <f>INDEX(检修、备用和必开!F:F,MATCH(统调负荷!$C1826,检修、备用和必开!$A:$A,0))</f>
        <v>320</v>
      </c>
      <c r="AA1826" s="26">
        <f t="shared" si="401"/>
        <v>66485.6</v>
      </c>
      <c r="AB1826" s="26">
        <v>324.08</v>
      </c>
      <c r="AC1826" s="26">
        <v>326.35</v>
      </c>
      <c r="AD1826" s="76">
        <f t="shared" si="402"/>
        <v>45677</v>
      </c>
      <c r="AE1826" s="27">
        <f t="shared" si="403"/>
        <v>-1894</v>
      </c>
      <c r="AF1826" s="27">
        <f t="shared" si="404"/>
        <v>-2721.22</v>
      </c>
      <c r="AG1826" s="27">
        <f t="shared" si="405"/>
        <v>444.200000000001</v>
      </c>
      <c r="AH1826" s="27">
        <f t="shared" si="406"/>
        <v>-329.5</v>
      </c>
      <c r="AI1826" s="27">
        <f t="shared" si="407"/>
        <v>729.56</v>
      </c>
      <c r="AJ1826" s="27">
        <f t="shared" si="408"/>
        <v>-17.04</v>
      </c>
      <c r="AK1826" s="26">
        <f>INDEX(检修、备用和必开!I:I,MATCH(统调负荷!$C1826,检修、备用和必开!$A:$A,0))</f>
        <v>5970.33631112819</v>
      </c>
    </row>
    <row r="1827" ht="13.8" spans="1:37">
      <c r="A1827" s="26">
        <f t="shared" si="396"/>
        <v>1</v>
      </c>
      <c r="B1827" s="26">
        <f t="shared" si="397"/>
        <v>0</v>
      </c>
      <c r="C1827" t="s">
        <v>41</v>
      </c>
      <c r="D1827" s="75">
        <v>0.0104166666666667</v>
      </c>
      <c r="E1827" s="26">
        <v>75525</v>
      </c>
      <c r="F1827" s="26">
        <v>45807.69</v>
      </c>
      <c r="G1827" s="26">
        <v>11786</v>
      </c>
      <c r="H1827" s="26">
        <v>14567</v>
      </c>
      <c r="I1827" s="26">
        <v>4549</v>
      </c>
      <c r="J1827" s="26">
        <v>-1184.69</v>
      </c>
      <c r="K1827" s="26">
        <f t="shared" si="409"/>
        <v>40456.46</v>
      </c>
      <c r="L1827" s="27">
        <f t="shared" si="398"/>
        <v>1.64338649501217</v>
      </c>
      <c r="M1827" s="75">
        <v>0.0104166666666667</v>
      </c>
      <c r="N1827" s="26">
        <v>73735.7</v>
      </c>
      <c r="O1827" s="26">
        <v>44324.87</v>
      </c>
      <c r="P1827" s="26">
        <v>11907.5</v>
      </c>
      <c r="Q1827" s="26">
        <v>13384</v>
      </c>
      <c r="R1827" s="26">
        <v>5269.76</v>
      </c>
      <c r="S1827" s="26">
        <v>-1150.43</v>
      </c>
      <c r="T1827" s="26">
        <f t="shared" si="399"/>
        <v>38973.64</v>
      </c>
      <c r="U1827" s="27">
        <f t="shared" si="400"/>
        <v>1.1967820650456</v>
      </c>
      <c r="V1827" s="26">
        <f>INDEX(检修、备用和必开!B:B,MATCH(统调负荷!$C1827,检修、备用和必开!$A:$A,0))</f>
        <v>27686.8</v>
      </c>
      <c r="W1827" s="26">
        <f>INDEX(检修、备用和必开!C:C,MATCH(统调负荷!$C1827,检修、备用和必开!$A:$A,0))</f>
        <v>0</v>
      </c>
      <c r="X1827" s="26">
        <f>INDEX(检修、备用和必开!D:D,MATCH(统调负荷!$C1827,检修、备用和必开!$A:$A,0))</f>
        <v>16580</v>
      </c>
      <c r="Y1827" s="26">
        <f>INDEX(检修、备用和必开!E:E,MATCH(统调负荷!$C1827,检修、备用和必开!$A:$A,0))</f>
        <v>5351.23</v>
      </c>
      <c r="Z1827" s="26">
        <f>INDEX(检修、备用和必开!F:F,MATCH(统调负荷!$C1827,检修、备用和必开!$A:$A,0))</f>
        <v>320</v>
      </c>
      <c r="AA1827" s="26">
        <f t="shared" si="401"/>
        <v>66485.6</v>
      </c>
      <c r="AB1827" s="26">
        <v>360.17</v>
      </c>
      <c r="AC1827" s="26">
        <v>1361.2</v>
      </c>
      <c r="AD1827" s="76">
        <f t="shared" si="402"/>
        <v>45677.0104166667</v>
      </c>
      <c r="AE1827" s="27">
        <f t="shared" si="403"/>
        <v>-1789.3</v>
      </c>
      <c r="AF1827" s="27">
        <f t="shared" si="404"/>
        <v>-1482.82</v>
      </c>
      <c r="AG1827" s="27">
        <f t="shared" si="405"/>
        <v>121.5</v>
      </c>
      <c r="AH1827" s="27">
        <f t="shared" si="406"/>
        <v>-1183</v>
      </c>
      <c r="AI1827" s="27">
        <f t="shared" si="407"/>
        <v>720.76</v>
      </c>
      <c r="AJ1827" s="27">
        <f t="shared" si="408"/>
        <v>34.26</v>
      </c>
      <c r="AK1827" s="26">
        <f>INDEX(检修、备用和必开!I:I,MATCH(统调负荷!$C1827,检修、备用和必开!$A:$A,0))</f>
        <v>5970.33631112819</v>
      </c>
    </row>
    <row r="1828" ht="13.8" spans="1:37">
      <c r="A1828" s="26">
        <f t="shared" si="396"/>
        <v>1</v>
      </c>
      <c r="B1828" s="26">
        <f t="shared" si="397"/>
        <v>0</v>
      </c>
      <c r="C1828" t="s">
        <v>41</v>
      </c>
      <c r="D1828" s="75">
        <v>0.0208333333333333</v>
      </c>
      <c r="E1828" s="26">
        <v>75010</v>
      </c>
      <c r="F1828" s="26">
        <v>45781.09</v>
      </c>
      <c r="G1828" s="26">
        <v>11272</v>
      </c>
      <c r="H1828" s="26">
        <v>14585.6</v>
      </c>
      <c r="I1828" s="26">
        <v>4556</v>
      </c>
      <c r="J1828" s="26">
        <v>-1184.69</v>
      </c>
      <c r="K1828" s="26">
        <f t="shared" si="409"/>
        <v>40429.86</v>
      </c>
      <c r="L1828" s="27">
        <f t="shared" si="398"/>
        <v>1.64446772756571</v>
      </c>
      <c r="M1828" s="75">
        <v>0.0208333333333333</v>
      </c>
      <c r="N1828" s="26">
        <v>73229</v>
      </c>
      <c r="O1828" s="26">
        <v>43781.98</v>
      </c>
      <c r="P1828" s="26">
        <v>11897.7</v>
      </c>
      <c r="Q1828" s="26">
        <v>13328.3</v>
      </c>
      <c r="R1828" s="26">
        <v>5363.94</v>
      </c>
      <c r="S1828" s="26">
        <v>-1142.92</v>
      </c>
      <c r="T1828" s="26">
        <f t="shared" si="399"/>
        <v>38430.75</v>
      </c>
      <c r="U1828" s="27">
        <f t="shared" si="400"/>
        <v>1.20859286593984</v>
      </c>
      <c r="V1828" s="26">
        <f>INDEX(检修、备用和必开!B:B,MATCH(统调负荷!$C1828,检修、备用和必开!$A:$A,0))</f>
        <v>27686.8</v>
      </c>
      <c r="W1828" s="26">
        <f>INDEX(检修、备用和必开!C:C,MATCH(统调负荷!$C1828,检修、备用和必开!$A:$A,0))</f>
        <v>0</v>
      </c>
      <c r="X1828" s="26">
        <f>INDEX(检修、备用和必开!D:D,MATCH(统调负荷!$C1828,检修、备用和必开!$A:$A,0))</f>
        <v>16580</v>
      </c>
      <c r="Y1828" s="26">
        <f>INDEX(检修、备用和必开!E:E,MATCH(统调负荷!$C1828,检修、备用和必开!$A:$A,0))</f>
        <v>5351.23</v>
      </c>
      <c r="Z1828" s="26">
        <f>INDEX(检修、备用和必开!F:F,MATCH(统调负荷!$C1828,检修、备用和必开!$A:$A,0))</f>
        <v>320</v>
      </c>
      <c r="AA1828" s="26">
        <f t="shared" si="401"/>
        <v>66485.6</v>
      </c>
      <c r="AB1828" s="26">
        <v>364.82</v>
      </c>
      <c r="AC1828" s="26">
        <v>359.44</v>
      </c>
      <c r="AD1828" s="76">
        <f t="shared" si="402"/>
        <v>45677.0208333333</v>
      </c>
      <c r="AE1828" s="27">
        <f t="shared" si="403"/>
        <v>-1781</v>
      </c>
      <c r="AF1828" s="27">
        <f t="shared" si="404"/>
        <v>-1999.10999999999</v>
      </c>
      <c r="AG1828" s="27">
        <f t="shared" si="405"/>
        <v>625.700000000001</v>
      </c>
      <c r="AH1828" s="27">
        <f t="shared" si="406"/>
        <v>-1257.3</v>
      </c>
      <c r="AI1828" s="27">
        <f t="shared" si="407"/>
        <v>807.94</v>
      </c>
      <c r="AJ1828" s="27">
        <f t="shared" si="408"/>
        <v>41.77</v>
      </c>
      <c r="AK1828" s="26">
        <f>INDEX(检修、备用和必开!I:I,MATCH(统调负荷!$C1828,检修、备用和必开!$A:$A,0))</f>
        <v>5970.33631112819</v>
      </c>
    </row>
    <row r="1829" ht="13.8" spans="1:37">
      <c r="A1829" s="26">
        <f t="shared" si="396"/>
        <v>1</v>
      </c>
      <c r="B1829" s="26">
        <f t="shared" si="397"/>
        <v>0</v>
      </c>
      <c r="C1829" t="s">
        <v>41</v>
      </c>
      <c r="D1829" s="75">
        <v>0.03125</v>
      </c>
      <c r="E1829" s="26">
        <v>73190</v>
      </c>
      <c r="F1829" s="26">
        <v>44040.79</v>
      </c>
      <c r="G1829" s="26">
        <v>11276</v>
      </c>
      <c r="H1829" s="26">
        <v>14488.9</v>
      </c>
      <c r="I1829" s="26">
        <v>4569</v>
      </c>
      <c r="J1829" s="26">
        <v>-1184.69</v>
      </c>
      <c r="K1829" s="26">
        <f t="shared" si="409"/>
        <v>38689.56</v>
      </c>
      <c r="L1829" s="27">
        <f t="shared" si="398"/>
        <v>1.7184377387595</v>
      </c>
      <c r="M1829" s="75">
        <v>0.03125</v>
      </c>
      <c r="N1829" s="26">
        <v>71479.3</v>
      </c>
      <c r="O1829" s="26">
        <v>42163.83</v>
      </c>
      <c r="P1829" s="26">
        <v>11613.3</v>
      </c>
      <c r="Q1829" s="26">
        <v>13460.9</v>
      </c>
      <c r="R1829" s="26">
        <v>5395.66</v>
      </c>
      <c r="S1829" s="26">
        <v>-1154.39</v>
      </c>
      <c r="T1829" s="26">
        <f t="shared" si="399"/>
        <v>36812.6</v>
      </c>
      <c r="U1829" s="27">
        <f t="shared" si="400"/>
        <v>1.24522124788828</v>
      </c>
      <c r="V1829" s="26">
        <f>INDEX(检修、备用和必开!B:B,MATCH(统调负荷!$C1829,检修、备用和必开!$A:$A,0))</f>
        <v>27686.8</v>
      </c>
      <c r="W1829" s="26">
        <f>INDEX(检修、备用和必开!C:C,MATCH(统调负荷!$C1829,检修、备用和必开!$A:$A,0))</f>
        <v>0</v>
      </c>
      <c r="X1829" s="26">
        <f>INDEX(检修、备用和必开!D:D,MATCH(统调负荷!$C1829,检修、备用和必开!$A:$A,0))</f>
        <v>16580</v>
      </c>
      <c r="Y1829" s="26">
        <f>INDEX(检修、备用和必开!E:E,MATCH(统调负荷!$C1829,检修、备用和必开!$A:$A,0))</f>
        <v>5351.23</v>
      </c>
      <c r="Z1829" s="26">
        <f>INDEX(检修、备用和必开!F:F,MATCH(统调负荷!$C1829,检修、备用和必开!$A:$A,0))</f>
        <v>320</v>
      </c>
      <c r="AA1829" s="26">
        <f t="shared" si="401"/>
        <v>66485.6</v>
      </c>
      <c r="AB1829" s="26">
        <v>350.33</v>
      </c>
      <c r="AC1829" s="26">
        <v>379.09</v>
      </c>
      <c r="AD1829" s="76">
        <f t="shared" si="402"/>
        <v>45677.03125</v>
      </c>
      <c r="AE1829" s="27">
        <f t="shared" si="403"/>
        <v>-1710.7</v>
      </c>
      <c r="AF1829" s="27">
        <f t="shared" si="404"/>
        <v>-1876.96</v>
      </c>
      <c r="AG1829" s="27">
        <f t="shared" si="405"/>
        <v>337.299999999999</v>
      </c>
      <c r="AH1829" s="27">
        <f t="shared" si="406"/>
        <v>-1028</v>
      </c>
      <c r="AI1829" s="27">
        <f t="shared" si="407"/>
        <v>826.66</v>
      </c>
      <c r="AJ1829" s="27">
        <f t="shared" si="408"/>
        <v>30.3</v>
      </c>
      <c r="AK1829" s="26">
        <f>INDEX(检修、备用和必开!I:I,MATCH(统调负荷!$C1829,检修、备用和必开!$A:$A,0))</f>
        <v>5970.33631112819</v>
      </c>
    </row>
    <row r="1830" ht="13.8" spans="1:37">
      <c r="A1830" s="26">
        <f t="shared" si="396"/>
        <v>1</v>
      </c>
      <c r="B1830" s="26">
        <f t="shared" si="397"/>
        <v>1</v>
      </c>
      <c r="C1830" t="s">
        <v>41</v>
      </c>
      <c r="D1830" s="75">
        <v>0.0416666666666667</v>
      </c>
      <c r="E1830" s="26">
        <v>71275</v>
      </c>
      <c r="F1830" s="26">
        <v>41855.9</v>
      </c>
      <c r="G1830" s="26">
        <v>11415</v>
      </c>
      <c r="H1830" s="26">
        <v>14604</v>
      </c>
      <c r="I1830" s="26">
        <v>4585</v>
      </c>
      <c r="J1830" s="26">
        <v>-1184.9</v>
      </c>
      <c r="K1830" s="26">
        <f t="shared" si="409"/>
        <v>36504.67</v>
      </c>
      <c r="L1830" s="27">
        <f t="shared" si="398"/>
        <v>1.82129026231438</v>
      </c>
      <c r="M1830" s="75">
        <v>0.0416666666666667</v>
      </c>
      <c r="N1830" s="26">
        <v>69605.2</v>
      </c>
      <c r="O1830" s="26">
        <v>39932.41</v>
      </c>
      <c r="P1830" s="26">
        <v>11806.2</v>
      </c>
      <c r="Q1830" s="26">
        <v>13611.9</v>
      </c>
      <c r="R1830" s="26">
        <v>5432.31</v>
      </c>
      <c r="S1830" s="26">
        <v>-1177.62</v>
      </c>
      <c r="T1830" s="26">
        <f t="shared" si="399"/>
        <v>34581.18</v>
      </c>
      <c r="U1830" s="27">
        <f t="shared" si="400"/>
        <v>1.29953218436322</v>
      </c>
      <c r="V1830" s="26">
        <f>INDEX(检修、备用和必开!B:B,MATCH(统调负荷!$C1830,检修、备用和必开!$A:$A,0))</f>
        <v>27686.8</v>
      </c>
      <c r="W1830" s="26">
        <f>INDEX(检修、备用和必开!C:C,MATCH(统调负荷!$C1830,检修、备用和必开!$A:$A,0))</f>
        <v>0</v>
      </c>
      <c r="X1830" s="26">
        <f>INDEX(检修、备用和必开!D:D,MATCH(统调负荷!$C1830,检修、备用和必开!$A:$A,0))</f>
        <v>16580</v>
      </c>
      <c r="Y1830" s="26">
        <f>INDEX(检修、备用和必开!E:E,MATCH(统调负荷!$C1830,检修、备用和必开!$A:$A,0))</f>
        <v>5351.23</v>
      </c>
      <c r="Z1830" s="26">
        <f>INDEX(检修、备用和必开!F:F,MATCH(统调负荷!$C1830,检修、备用和必开!$A:$A,0))</f>
        <v>320</v>
      </c>
      <c r="AA1830" s="26">
        <f t="shared" si="401"/>
        <v>66485.6</v>
      </c>
      <c r="AB1830" s="26">
        <v>330.99</v>
      </c>
      <c r="AC1830" s="26">
        <v>339.63</v>
      </c>
      <c r="AD1830" s="76">
        <f t="shared" si="402"/>
        <v>45677.0416666667</v>
      </c>
      <c r="AE1830" s="27">
        <f t="shared" si="403"/>
        <v>-1669.8</v>
      </c>
      <c r="AF1830" s="27">
        <f t="shared" si="404"/>
        <v>-1923.49</v>
      </c>
      <c r="AG1830" s="27">
        <f t="shared" si="405"/>
        <v>391.200000000001</v>
      </c>
      <c r="AH1830" s="27">
        <f t="shared" si="406"/>
        <v>-992.1</v>
      </c>
      <c r="AI1830" s="27">
        <f t="shared" si="407"/>
        <v>847.31</v>
      </c>
      <c r="AJ1830" s="27">
        <f t="shared" si="408"/>
        <v>7.2800000000002</v>
      </c>
      <c r="AK1830" s="26">
        <f>INDEX(检修、备用和必开!I:I,MATCH(统调负荷!$C1830,检修、备用和必开!$A:$A,0))</f>
        <v>5970.33631112819</v>
      </c>
    </row>
    <row r="1831" ht="13.8" spans="1:37">
      <c r="A1831" s="26">
        <f t="shared" si="396"/>
        <v>1</v>
      </c>
      <c r="B1831" s="26">
        <f t="shared" si="397"/>
        <v>1</v>
      </c>
      <c r="C1831" t="s">
        <v>41</v>
      </c>
      <c r="D1831" s="75">
        <v>0.0520833333333333</v>
      </c>
      <c r="E1831" s="26">
        <v>69670</v>
      </c>
      <c r="F1831" s="26">
        <v>40194.39</v>
      </c>
      <c r="G1831" s="26">
        <v>10923</v>
      </c>
      <c r="H1831" s="26">
        <v>15138.3</v>
      </c>
      <c r="I1831" s="26">
        <v>4599</v>
      </c>
      <c r="J1831" s="26">
        <v>-1184.69</v>
      </c>
      <c r="K1831" s="26">
        <f t="shared" si="409"/>
        <v>34843.16</v>
      </c>
      <c r="L1831" s="27">
        <f t="shared" si="398"/>
        <v>1.90813921584609</v>
      </c>
      <c r="M1831" s="75">
        <v>0.0520833333333333</v>
      </c>
      <c r="N1831" s="26">
        <v>68087.7</v>
      </c>
      <c r="O1831" s="26">
        <v>38662.17</v>
      </c>
      <c r="P1831" s="26">
        <v>11081.8</v>
      </c>
      <c r="Q1831" s="26">
        <v>14017.4</v>
      </c>
      <c r="R1831" s="26">
        <v>5493.04</v>
      </c>
      <c r="S1831" s="26">
        <v>-1166.71</v>
      </c>
      <c r="T1831" s="26">
        <f t="shared" si="399"/>
        <v>33310.94</v>
      </c>
      <c r="U1831" s="27">
        <f t="shared" si="400"/>
        <v>1.33261870792573</v>
      </c>
      <c r="V1831" s="26">
        <f>INDEX(检修、备用和必开!B:B,MATCH(统调负荷!$C1831,检修、备用和必开!$A:$A,0))</f>
        <v>27686.8</v>
      </c>
      <c r="W1831" s="26">
        <f>INDEX(检修、备用和必开!C:C,MATCH(统调负荷!$C1831,检修、备用和必开!$A:$A,0))</f>
        <v>0</v>
      </c>
      <c r="X1831" s="26">
        <f>INDEX(检修、备用和必开!D:D,MATCH(统调负荷!$C1831,检修、备用和必开!$A:$A,0))</f>
        <v>16580</v>
      </c>
      <c r="Y1831" s="26">
        <f>INDEX(检修、备用和必开!E:E,MATCH(统调负荷!$C1831,检修、备用和必开!$A:$A,0))</f>
        <v>5351.23</v>
      </c>
      <c r="Z1831" s="26">
        <f>INDEX(检修、备用和必开!F:F,MATCH(统调负荷!$C1831,检修、备用和必开!$A:$A,0))</f>
        <v>320</v>
      </c>
      <c r="AA1831" s="26">
        <f t="shared" si="401"/>
        <v>66485.6</v>
      </c>
      <c r="AB1831" s="26">
        <v>326.2</v>
      </c>
      <c r="AC1831" s="26">
        <v>339.63</v>
      </c>
      <c r="AD1831" s="76">
        <f t="shared" si="402"/>
        <v>45677.0520833333</v>
      </c>
      <c r="AE1831" s="27">
        <f t="shared" si="403"/>
        <v>-1582.3</v>
      </c>
      <c r="AF1831" s="27">
        <f t="shared" si="404"/>
        <v>-1532.22</v>
      </c>
      <c r="AG1831" s="27">
        <f t="shared" si="405"/>
        <v>158.799999999999</v>
      </c>
      <c r="AH1831" s="27">
        <f t="shared" si="406"/>
        <v>-1120.9</v>
      </c>
      <c r="AI1831" s="27">
        <f t="shared" si="407"/>
        <v>894.04</v>
      </c>
      <c r="AJ1831" s="27">
        <f t="shared" si="408"/>
        <v>17.98</v>
      </c>
      <c r="AK1831" s="26">
        <f>INDEX(检修、备用和必开!I:I,MATCH(统调负荷!$C1831,检修、备用和必开!$A:$A,0))</f>
        <v>5970.33631112819</v>
      </c>
    </row>
    <row r="1832" ht="13.8" spans="1:37">
      <c r="A1832" s="26">
        <f t="shared" si="396"/>
        <v>1</v>
      </c>
      <c r="B1832" s="26">
        <f t="shared" si="397"/>
        <v>1</v>
      </c>
      <c r="C1832" t="s">
        <v>41</v>
      </c>
      <c r="D1832" s="75">
        <v>0.0625</v>
      </c>
      <c r="E1832" s="26">
        <v>68415</v>
      </c>
      <c r="F1832" s="26">
        <v>39590.6</v>
      </c>
      <c r="G1832" s="26">
        <v>10491</v>
      </c>
      <c r="H1832" s="26">
        <v>14909.1</v>
      </c>
      <c r="I1832" s="26">
        <v>4609</v>
      </c>
      <c r="J1832" s="26">
        <v>-1184.7</v>
      </c>
      <c r="K1832" s="26">
        <f t="shared" si="409"/>
        <v>34239.37</v>
      </c>
      <c r="L1832" s="27">
        <f t="shared" si="398"/>
        <v>1.94178806444161</v>
      </c>
      <c r="M1832" s="75">
        <v>0.0625</v>
      </c>
      <c r="N1832" s="26">
        <v>66743.4</v>
      </c>
      <c r="O1832" s="26">
        <v>37764.11</v>
      </c>
      <c r="P1832" s="26">
        <v>10848.2</v>
      </c>
      <c r="Q1832" s="26">
        <v>13747.9</v>
      </c>
      <c r="R1832" s="26">
        <v>5578.84</v>
      </c>
      <c r="S1832" s="26">
        <v>-1195.65</v>
      </c>
      <c r="T1832" s="26">
        <f t="shared" si="399"/>
        <v>32412.88</v>
      </c>
      <c r="U1832" s="27">
        <f t="shared" si="400"/>
        <v>1.35704616670831</v>
      </c>
      <c r="V1832" s="26">
        <f>INDEX(检修、备用和必开!B:B,MATCH(统调负荷!$C1832,检修、备用和必开!$A:$A,0))</f>
        <v>27686.8</v>
      </c>
      <c r="W1832" s="26">
        <f>INDEX(检修、备用和必开!C:C,MATCH(统调负荷!$C1832,检修、备用和必开!$A:$A,0))</f>
        <v>0</v>
      </c>
      <c r="X1832" s="26">
        <f>INDEX(检修、备用和必开!D:D,MATCH(统调负荷!$C1832,检修、备用和必开!$A:$A,0))</f>
        <v>16580</v>
      </c>
      <c r="Y1832" s="26">
        <f>INDEX(检修、备用和必开!E:E,MATCH(统调负荷!$C1832,检修、备用和必开!$A:$A,0))</f>
        <v>5351.23</v>
      </c>
      <c r="Z1832" s="26">
        <f>INDEX(检修、备用和必开!F:F,MATCH(统调负荷!$C1832,检修、备用和必开!$A:$A,0))</f>
        <v>320</v>
      </c>
      <c r="AA1832" s="26">
        <f t="shared" si="401"/>
        <v>66485.6</v>
      </c>
      <c r="AB1832" s="26">
        <v>321.4</v>
      </c>
      <c r="AC1832" s="26">
        <v>320.03</v>
      </c>
      <c r="AD1832" s="76">
        <f t="shared" si="402"/>
        <v>45677.0625</v>
      </c>
      <c r="AE1832" s="27">
        <f t="shared" si="403"/>
        <v>-1671.60000000001</v>
      </c>
      <c r="AF1832" s="27">
        <f t="shared" si="404"/>
        <v>-1826.49</v>
      </c>
      <c r="AG1832" s="27">
        <f t="shared" si="405"/>
        <v>357.200000000001</v>
      </c>
      <c r="AH1832" s="27">
        <f t="shared" si="406"/>
        <v>-1161.2</v>
      </c>
      <c r="AI1832" s="27">
        <f t="shared" si="407"/>
        <v>969.84</v>
      </c>
      <c r="AJ1832" s="27">
        <f t="shared" si="408"/>
        <v>-10.95</v>
      </c>
      <c r="AK1832" s="26">
        <f>INDEX(检修、备用和必开!I:I,MATCH(统调负荷!$C1832,检修、备用和必开!$A:$A,0))</f>
        <v>5970.33631112819</v>
      </c>
    </row>
    <row r="1833" ht="13.8" spans="1:37">
      <c r="A1833" s="26">
        <f t="shared" si="396"/>
        <v>1</v>
      </c>
      <c r="B1833" s="26">
        <f t="shared" si="397"/>
        <v>1</v>
      </c>
      <c r="C1833" t="s">
        <v>41</v>
      </c>
      <c r="D1833" s="75">
        <v>0.0729166666666667</v>
      </c>
      <c r="E1833" s="26">
        <v>67155</v>
      </c>
      <c r="F1833" s="26">
        <v>38778</v>
      </c>
      <c r="G1833" s="26">
        <v>10491</v>
      </c>
      <c r="H1833" s="26">
        <v>14454.5</v>
      </c>
      <c r="I1833" s="26">
        <v>4616</v>
      </c>
      <c r="J1833" s="26">
        <v>-1184.5</v>
      </c>
      <c r="K1833" s="26">
        <f t="shared" si="409"/>
        <v>33426.77</v>
      </c>
      <c r="L1833" s="27">
        <f t="shared" si="398"/>
        <v>1.98899265468964</v>
      </c>
      <c r="M1833" s="75">
        <v>0.0729166666666667</v>
      </c>
      <c r="N1833" s="26">
        <v>65614.1</v>
      </c>
      <c r="O1833" s="26">
        <v>36568.7</v>
      </c>
      <c r="P1833" s="26">
        <v>10861.9</v>
      </c>
      <c r="Q1833" s="26">
        <v>13778.1</v>
      </c>
      <c r="R1833" s="26">
        <v>5617.74</v>
      </c>
      <c r="S1833" s="26">
        <v>-1212.34</v>
      </c>
      <c r="T1833" s="26">
        <f t="shared" si="399"/>
        <v>31217.47</v>
      </c>
      <c r="U1833" s="27">
        <f t="shared" si="400"/>
        <v>1.39098575719593</v>
      </c>
      <c r="V1833" s="26">
        <f>INDEX(检修、备用和必开!B:B,MATCH(统调负荷!$C1833,检修、备用和必开!$A:$A,0))</f>
        <v>27686.8</v>
      </c>
      <c r="W1833" s="26">
        <f>INDEX(检修、备用和必开!C:C,MATCH(统调负荷!$C1833,检修、备用和必开!$A:$A,0))</f>
        <v>0</v>
      </c>
      <c r="X1833" s="26">
        <f>INDEX(检修、备用和必开!D:D,MATCH(统调负荷!$C1833,检修、备用和必开!$A:$A,0))</f>
        <v>16580</v>
      </c>
      <c r="Y1833" s="26">
        <f>INDEX(检修、备用和必开!E:E,MATCH(统调负荷!$C1833,检修、备用和必开!$A:$A,0))</f>
        <v>5351.23</v>
      </c>
      <c r="Z1833" s="26">
        <f>INDEX(检修、备用和必开!F:F,MATCH(统调负荷!$C1833,检修、备用和必开!$A:$A,0))</f>
        <v>320</v>
      </c>
      <c r="AA1833" s="26">
        <f t="shared" si="401"/>
        <v>66485.6</v>
      </c>
      <c r="AB1833" s="26">
        <v>321.2</v>
      </c>
      <c r="AC1833" s="26">
        <v>319.93</v>
      </c>
      <c r="AD1833" s="76">
        <f t="shared" si="402"/>
        <v>45677.0729166667</v>
      </c>
      <c r="AE1833" s="27">
        <f t="shared" si="403"/>
        <v>-1540.89999999999</v>
      </c>
      <c r="AF1833" s="27">
        <f t="shared" si="404"/>
        <v>-2209.3</v>
      </c>
      <c r="AG1833" s="27">
        <f t="shared" si="405"/>
        <v>370.9</v>
      </c>
      <c r="AH1833" s="27">
        <f t="shared" si="406"/>
        <v>-676.4</v>
      </c>
      <c r="AI1833" s="27">
        <f t="shared" si="407"/>
        <v>1001.74</v>
      </c>
      <c r="AJ1833" s="27">
        <f t="shared" si="408"/>
        <v>-27.8399999999999</v>
      </c>
      <c r="AK1833" s="26">
        <f>INDEX(检修、备用和必开!I:I,MATCH(统调负荷!$C1833,检修、备用和必开!$A:$A,0))</f>
        <v>5970.33631112819</v>
      </c>
    </row>
    <row r="1834" ht="13.8" spans="1:37">
      <c r="A1834" s="26">
        <f t="shared" si="396"/>
        <v>1</v>
      </c>
      <c r="B1834" s="26">
        <f t="shared" si="397"/>
        <v>2</v>
      </c>
      <c r="C1834" t="s">
        <v>41</v>
      </c>
      <c r="D1834" s="75">
        <v>0.0833333333333333</v>
      </c>
      <c r="E1834" s="26">
        <v>65895</v>
      </c>
      <c r="F1834" s="26">
        <v>38109.99</v>
      </c>
      <c r="G1834" s="26">
        <v>9974</v>
      </c>
      <c r="H1834" s="26">
        <v>14365.7</v>
      </c>
      <c r="I1834" s="26">
        <v>4630</v>
      </c>
      <c r="J1834" s="26">
        <v>-1184.69</v>
      </c>
      <c r="K1834" s="26">
        <f t="shared" si="409"/>
        <v>32758.76</v>
      </c>
      <c r="L1834" s="27">
        <f t="shared" si="398"/>
        <v>2.0295517901166</v>
      </c>
      <c r="M1834" s="75">
        <v>0.0833333333333333</v>
      </c>
      <c r="N1834" s="26">
        <v>64302.5</v>
      </c>
      <c r="O1834" s="26">
        <v>35726.53</v>
      </c>
      <c r="P1834" s="26">
        <v>10272.2</v>
      </c>
      <c r="Q1834" s="26">
        <v>13877.6</v>
      </c>
      <c r="R1834" s="26">
        <v>5625.6</v>
      </c>
      <c r="S1834" s="26">
        <v>-1199.43</v>
      </c>
      <c r="T1834" s="26">
        <f t="shared" si="399"/>
        <v>30375.3</v>
      </c>
      <c r="U1834" s="27">
        <f t="shared" si="400"/>
        <v>1.41593387753885</v>
      </c>
      <c r="V1834" s="26">
        <f>INDEX(检修、备用和必开!B:B,MATCH(统调负荷!$C1834,检修、备用和必开!$A:$A,0))</f>
        <v>27686.8</v>
      </c>
      <c r="W1834" s="26">
        <f>INDEX(检修、备用和必开!C:C,MATCH(统调负荷!$C1834,检修、备用和必开!$A:$A,0))</f>
        <v>0</v>
      </c>
      <c r="X1834" s="26">
        <f>INDEX(检修、备用和必开!D:D,MATCH(统调负荷!$C1834,检修、备用和必开!$A:$A,0))</f>
        <v>16580</v>
      </c>
      <c r="Y1834" s="26">
        <f>INDEX(检修、备用和必开!E:E,MATCH(统调负荷!$C1834,检修、备用和必开!$A:$A,0))</f>
        <v>5351.23</v>
      </c>
      <c r="Z1834" s="26">
        <f>INDEX(检修、备用和必开!F:F,MATCH(统调负荷!$C1834,检修、备用和必开!$A:$A,0))</f>
        <v>320</v>
      </c>
      <c r="AA1834" s="26">
        <f t="shared" si="401"/>
        <v>66485.6</v>
      </c>
      <c r="AB1834" s="26">
        <v>321.2</v>
      </c>
      <c r="AC1834" s="26">
        <v>312.12</v>
      </c>
      <c r="AD1834" s="76">
        <f t="shared" si="402"/>
        <v>45677.0833333333</v>
      </c>
      <c r="AE1834" s="27">
        <f t="shared" si="403"/>
        <v>-1592.5</v>
      </c>
      <c r="AF1834" s="27">
        <f t="shared" si="404"/>
        <v>-2383.46</v>
      </c>
      <c r="AG1834" s="27">
        <f t="shared" si="405"/>
        <v>298.200000000001</v>
      </c>
      <c r="AH1834" s="27">
        <f t="shared" si="406"/>
        <v>-488.1</v>
      </c>
      <c r="AI1834" s="27">
        <f t="shared" si="407"/>
        <v>995.6</v>
      </c>
      <c r="AJ1834" s="27">
        <f t="shared" si="408"/>
        <v>-14.74</v>
      </c>
      <c r="AK1834" s="26">
        <f>INDEX(检修、备用和必开!I:I,MATCH(统调负荷!$C1834,检修、备用和必开!$A:$A,0))</f>
        <v>5970.33631112819</v>
      </c>
    </row>
    <row r="1835" ht="13.8" spans="1:37">
      <c r="A1835" s="26">
        <f t="shared" si="396"/>
        <v>1</v>
      </c>
      <c r="B1835" s="26">
        <f t="shared" si="397"/>
        <v>2</v>
      </c>
      <c r="C1835" t="s">
        <v>41</v>
      </c>
      <c r="D1835" s="75">
        <v>0.09375</v>
      </c>
      <c r="E1835" s="26">
        <v>65065</v>
      </c>
      <c r="F1835" s="26">
        <v>37865</v>
      </c>
      <c r="G1835" s="26">
        <v>9971</v>
      </c>
      <c r="H1835" s="26">
        <v>13781.7</v>
      </c>
      <c r="I1835" s="26">
        <v>4632</v>
      </c>
      <c r="J1835" s="26">
        <v>-1184.7</v>
      </c>
      <c r="K1835" s="26">
        <f t="shared" si="409"/>
        <v>32513.77</v>
      </c>
      <c r="L1835" s="27">
        <f t="shared" si="398"/>
        <v>2.04484438439467</v>
      </c>
      <c r="M1835" s="75">
        <v>0.09375</v>
      </c>
      <c r="N1835" s="26">
        <v>63341.5</v>
      </c>
      <c r="O1835" s="26">
        <v>34950.25</v>
      </c>
      <c r="P1835" s="26">
        <v>9959.92</v>
      </c>
      <c r="Q1835" s="26">
        <v>13987</v>
      </c>
      <c r="R1835" s="26">
        <v>5605.35</v>
      </c>
      <c r="S1835" s="26">
        <v>-1161.02</v>
      </c>
      <c r="T1835" s="26">
        <f t="shared" si="399"/>
        <v>29599.02</v>
      </c>
      <c r="U1835" s="27">
        <f t="shared" si="400"/>
        <v>1.43973605329866</v>
      </c>
      <c r="V1835" s="26">
        <f>INDEX(检修、备用和必开!B:B,MATCH(统调负荷!$C1835,检修、备用和必开!$A:$A,0))</f>
        <v>27686.8</v>
      </c>
      <c r="W1835" s="26">
        <f>INDEX(检修、备用和必开!C:C,MATCH(统调负荷!$C1835,检修、备用和必开!$A:$A,0))</f>
        <v>0</v>
      </c>
      <c r="X1835" s="26">
        <f>INDEX(检修、备用和必开!D:D,MATCH(统调负荷!$C1835,检修、备用和必开!$A:$A,0))</f>
        <v>16580</v>
      </c>
      <c r="Y1835" s="26">
        <f>INDEX(检修、备用和必开!E:E,MATCH(统调负荷!$C1835,检修、备用和必开!$A:$A,0))</f>
        <v>5351.23</v>
      </c>
      <c r="Z1835" s="26">
        <f>INDEX(检修、备用和必开!F:F,MATCH(统调负荷!$C1835,检修、备用和必开!$A:$A,0))</f>
        <v>320</v>
      </c>
      <c r="AA1835" s="26">
        <f t="shared" si="401"/>
        <v>66485.6</v>
      </c>
      <c r="AB1835" s="26">
        <v>320.8</v>
      </c>
      <c r="AC1835" s="26">
        <v>315</v>
      </c>
      <c r="AD1835" s="76">
        <f t="shared" si="402"/>
        <v>45677.09375</v>
      </c>
      <c r="AE1835" s="27">
        <f t="shared" si="403"/>
        <v>-1723.5</v>
      </c>
      <c r="AF1835" s="27">
        <f t="shared" si="404"/>
        <v>-2914.75</v>
      </c>
      <c r="AG1835" s="27">
        <f t="shared" si="405"/>
        <v>-11.0799999999999</v>
      </c>
      <c r="AH1835" s="27">
        <f t="shared" si="406"/>
        <v>205.299999999999</v>
      </c>
      <c r="AI1835" s="27">
        <f t="shared" si="407"/>
        <v>973.35</v>
      </c>
      <c r="AJ1835" s="27">
        <f t="shared" si="408"/>
        <v>23.6800000000001</v>
      </c>
      <c r="AK1835" s="26">
        <f>INDEX(检修、备用和必开!I:I,MATCH(统调负荷!$C1835,检修、备用和必开!$A:$A,0))</f>
        <v>5970.33631112819</v>
      </c>
    </row>
    <row r="1836" ht="13.8" spans="1:37">
      <c r="A1836" s="26">
        <f t="shared" si="396"/>
        <v>1</v>
      </c>
      <c r="B1836" s="26">
        <f t="shared" si="397"/>
        <v>2</v>
      </c>
      <c r="C1836" t="s">
        <v>41</v>
      </c>
      <c r="D1836" s="75">
        <v>0.104166666666667</v>
      </c>
      <c r="E1836" s="26">
        <v>64055</v>
      </c>
      <c r="F1836" s="26">
        <v>37425.7</v>
      </c>
      <c r="G1836" s="26">
        <v>9971</v>
      </c>
      <c r="H1836" s="26">
        <v>13201</v>
      </c>
      <c r="I1836" s="26">
        <v>4642</v>
      </c>
      <c r="J1836" s="26">
        <v>-1184.7</v>
      </c>
      <c r="K1836" s="26">
        <f t="shared" si="409"/>
        <v>32074.47</v>
      </c>
      <c r="L1836" s="27">
        <f t="shared" si="398"/>
        <v>2.07285108686129</v>
      </c>
      <c r="M1836" s="75">
        <v>0.104166666666667</v>
      </c>
      <c r="N1836" s="26">
        <v>62321.8</v>
      </c>
      <c r="O1836" s="26">
        <v>34266.87</v>
      </c>
      <c r="P1836" s="26">
        <v>10253.4</v>
      </c>
      <c r="Q1836" s="26">
        <v>13367.8</v>
      </c>
      <c r="R1836" s="26">
        <v>5606.1</v>
      </c>
      <c r="S1836" s="26">
        <v>-1172.37</v>
      </c>
      <c r="T1836" s="26">
        <f t="shared" si="399"/>
        <v>28915.64</v>
      </c>
      <c r="U1836" s="27">
        <f t="shared" si="400"/>
        <v>1.46136201183234</v>
      </c>
      <c r="V1836" s="26">
        <f>INDEX(检修、备用和必开!B:B,MATCH(统调负荷!$C1836,检修、备用和必开!$A:$A,0))</f>
        <v>27686.8</v>
      </c>
      <c r="W1836" s="26">
        <f>INDEX(检修、备用和必开!C:C,MATCH(统调负荷!$C1836,检修、备用和必开!$A:$A,0))</f>
        <v>0</v>
      </c>
      <c r="X1836" s="26">
        <f>INDEX(检修、备用和必开!D:D,MATCH(统调负荷!$C1836,检修、备用和必开!$A:$A,0))</f>
        <v>16580</v>
      </c>
      <c r="Y1836" s="26">
        <f>INDEX(检修、备用和必开!E:E,MATCH(统调负荷!$C1836,检修、备用和必开!$A:$A,0))</f>
        <v>5351.23</v>
      </c>
      <c r="Z1836" s="26">
        <f>INDEX(检修、备用和必开!F:F,MATCH(统调负荷!$C1836,检修、备用和必开!$A:$A,0))</f>
        <v>320</v>
      </c>
      <c r="AA1836" s="26">
        <f t="shared" si="401"/>
        <v>66485.6</v>
      </c>
      <c r="AB1836" s="26">
        <v>320.8</v>
      </c>
      <c r="AC1836" s="26">
        <v>312.15</v>
      </c>
      <c r="AD1836" s="76">
        <f t="shared" si="402"/>
        <v>45677.1041666667</v>
      </c>
      <c r="AE1836" s="27">
        <f t="shared" si="403"/>
        <v>-1733.2</v>
      </c>
      <c r="AF1836" s="27">
        <f t="shared" si="404"/>
        <v>-3158.82999999999</v>
      </c>
      <c r="AG1836" s="27">
        <f t="shared" si="405"/>
        <v>282.4</v>
      </c>
      <c r="AH1836" s="27">
        <f t="shared" si="406"/>
        <v>166.799999999999</v>
      </c>
      <c r="AI1836" s="27">
        <f t="shared" si="407"/>
        <v>964.1</v>
      </c>
      <c r="AJ1836" s="27">
        <f t="shared" si="408"/>
        <v>12.3300000000002</v>
      </c>
      <c r="AK1836" s="26">
        <f>INDEX(检修、备用和必开!I:I,MATCH(统调负荷!$C1836,检修、备用和必开!$A:$A,0))</f>
        <v>5970.33631112819</v>
      </c>
    </row>
    <row r="1837" ht="13.8" spans="1:37">
      <c r="A1837" s="26">
        <f t="shared" si="396"/>
        <v>1</v>
      </c>
      <c r="B1837" s="26">
        <f t="shared" si="397"/>
        <v>2</v>
      </c>
      <c r="C1837" t="s">
        <v>41</v>
      </c>
      <c r="D1837" s="75">
        <v>0.114583333333333</v>
      </c>
      <c r="E1837" s="26">
        <v>63280</v>
      </c>
      <c r="F1837" s="26">
        <v>37176.9</v>
      </c>
      <c r="G1837" s="26">
        <v>9707</v>
      </c>
      <c r="H1837" s="26">
        <v>12933.6</v>
      </c>
      <c r="I1837" s="26">
        <v>4647</v>
      </c>
      <c r="J1837" s="26">
        <v>-1184.5</v>
      </c>
      <c r="K1837" s="26">
        <f t="shared" si="409"/>
        <v>31825.67</v>
      </c>
      <c r="L1837" s="27">
        <f t="shared" si="398"/>
        <v>2.08905578421444</v>
      </c>
      <c r="M1837" s="75">
        <v>0.114583333333333</v>
      </c>
      <c r="N1837" s="26">
        <v>61570.6</v>
      </c>
      <c r="O1837" s="26">
        <v>34062.48</v>
      </c>
      <c r="P1837" s="26">
        <v>9910.63</v>
      </c>
      <c r="Q1837" s="26">
        <v>13105.1</v>
      </c>
      <c r="R1837" s="26">
        <v>5614.44</v>
      </c>
      <c r="S1837" s="26">
        <v>-1122.05</v>
      </c>
      <c r="T1837" s="26">
        <f t="shared" si="399"/>
        <v>28711.25</v>
      </c>
      <c r="U1837" s="27">
        <f t="shared" si="400"/>
        <v>1.46795683492948</v>
      </c>
      <c r="V1837" s="26">
        <f>INDEX(检修、备用和必开!B:B,MATCH(统调负荷!$C1837,检修、备用和必开!$A:$A,0))</f>
        <v>27686.8</v>
      </c>
      <c r="W1837" s="26">
        <f>INDEX(检修、备用和必开!C:C,MATCH(统调负荷!$C1837,检修、备用和必开!$A:$A,0))</f>
        <v>0</v>
      </c>
      <c r="X1837" s="26">
        <f>INDEX(检修、备用和必开!D:D,MATCH(统调负荷!$C1837,检修、备用和必开!$A:$A,0))</f>
        <v>16580</v>
      </c>
      <c r="Y1837" s="26">
        <f>INDEX(检修、备用和必开!E:E,MATCH(统调负荷!$C1837,检修、备用和必开!$A:$A,0))</f>
        <v>5351.23</v>
      </c>
      <c r="Z1837" s="26">
        <f>INDEX(检修、备用和必开!F:F,MATCH(统调负荷!$C1837,检修、备用和必开!$A:$A,0))</f>
        <v>320</v>
      </c>
      <c r="AA1837" s="26">
        <f t="shared" si="401"/>
        <v>66485.6</v>
      </c>
      <c r="AB1837" s="26">
        <v>319.84</v>
      </c>
      <c r="AC1837" s="26">
        <v>310.11</v>
      </c>
      <c r="AD1837" s="76">
        <f t="shared" si="402"/>
        <v>45677.1145833333</v>
      </c>
      <c r="AE1837" s="27">
        <f t="shared" si="403"/>
        <v>-1709.4</v>
      </c>
      <c r="AF1837" s="27">
        <f t="shared" si="404"/>
        <v>-3114.42</v>
      </c>
      <c r="AG1837" s="27">
        <f t="shared" si="405"/>
        <v>203.629999999999</v>
      </c>
      <c r="AH1837" s="27">
        <f t="shared" si="406"/>
        <v>171.5</v>
      </c>
      <c r="AI1837" s="27">
        <f t="shared" si="407"/>
        <v>967.44</v>
      </c>
      <c r="AJ1837" s="27">
        <f t="shared" si="408"/>
        <v>62.45</v>
      </c>
      <c r="AK1837" s="26">
        <f>INDEX(检修、备用和必开!I:I,MATCH(统调负荷!$C1837,检修、备用和必开!$A:$A,0))</f>
        <v>5970.33631112819</v>
      </c>
    </row>
    <row r="1838" ht="13.8" spans="1:37">
      <c r="A1838" s="26">
        <f t="shared" si="396"/>
        <v>1</v>
      </c>
      <c r="B1838" s="26">
        <f t="shared" si="397"/>
        <v>3</v>
      </c>
      <c r="C1838" t="s">
        <v>41</v>
      </c>
      <c r="D1838" s="75">
        <v>0.125</v>
      </c>
      <c r="E1838" s="26">
        <v>62455</v>
      </c>
      <c r="F1838" s="26">
        <v>36459.79</v>
      </c>
      <c r="G1838" s="26">
        <v>9707</v>
      </c>
      <c r="H1838" s="26">
        <v>12827.9</v>
      </c>
      <c r="I1838" s="26">
        <v>4645</v>
      </c>
      <c r="J1838" s="26">
        <v>-1184.69</v>
      </c>
      <c r="K1838" s="26">
        <f t="shared" si="409"/>
        <v>31108.56</v>
      </c>
      <c r="L1838" s="27">
        <f t="shared" si="398"/>
        <v>2.13721239427347</v>
      </c>
      <c r="M1838" s="75">
        <v>0.125</v>
      </c>
      <c r="N1838" s="26">
        <v>60834.4</v>
      </c>
      <c r="O1838" s="26">
        <v>33289.21</v>
      </c>
      <c r="P1838" s="26">
        <v>10101.8</v>
      </c>
      <c r="Q1838" s="26">
        <v>12863.8</v>
      </c>
      <c r="R1838" s="26">
        <v>5613.74</v>
      </c>
      <c r="S1838" s="26">
        <v>-1034.15</v>
      </c>
      <c r="T1838" s="26">
        <f t="shared" si="399"/>
        <v>27937.98</v>
      </c>
      <c r="U1838" s="27">
        <f t="shared" si="400"/>
        <v>1.49345500402309</v>
      </c>
      <c r="V1838" s="26">
        <f>INDEX(检修、备用和必开!B:B,MATCH(统调负荷!$C1838,检修、备用和必开!$A:$A,0))</f>
        <v>27686.8</v>
      </c>
      <c r="W1838" s="26">
        <f>INDEX(检修、备用和必开!C:C,MATCH(统调负荷!$C1838,检修、备用和必开!$A:$A,0))</f>
        <v>0</v>
      </c>
      <c r="X1838" s="26">
        <f>INDEX(检修、备用和必开!D:D,MATCH(统调负荷!$C1838,检修、备用和必开!$A:$A,0))</f>
        <v>16580</v>
      </c>
      <c r="Y1838" s="26">
        <f>INDEX(检修、备用和必开!E:E,MATCH(统调负荷!$C1838,检修、备用和必开!$A:$A,0))</f>
        <v>5351.23</v>
      </c>
      <c r="Z1838" s="26">
        <f>INDEX(检修、备用和必开!F:F,MATCH(统调负荷!$C1838,检修、备用和必开!$A:$A,0))</f>
        <v>320</v>
      </c>
      <c r="AA1838" s="26">
        <f t="shared" si="401"/>
        <v>66485.6</v>
      </c>
      <c r="AB1838" s="26">
        <v>316</v>
      </c>
      <c r="AC1838" s="26">
        <v>305.11</v>
      </c>
      <c r="AD1838" s="76">
        <f t="shared" si="402"/>
        <v>45677.125</v>
      </c>
      <c r="AE1838" s="27">
        <f t="shared" si="403"/>
        <v>-1620.6</v>
      </c>
      <c r="AF1838" s="27">
        <f t="shared" si="404"/>
        <v>-3170.58</v>
      </c>
      <c r="AG1838" s="27">
        <f t="shared" si="405"/>
        <v>394.799999999999</v>
      </c>
      <c r="AH1838" s="27">
        <f t="shared" si="406"/>
        <v>35.8999999999996</v>
      </c>
      <c r="AI1838" s="27">
        <f t="shared" si="407"/>
        <v>968.74</v>
      </c>
      <c r="AJ1838" s="27">
        <f t="shared" si="408"/>
        <v>150.54</v>
      </c>
      <c r="AK1838" s="26">
        <f>INDEX(检修、备用和必开!I:I,MATCH(统调负荷!$C1838,检修、备用和必开!$A:$A,0))</f>
        <v>5970.33631112819</v>
      </c>
    </row>
    <row r="1839" ht="13.8" spans="1:37">
      <c r="A1839" s="26">
        <f t="shared" si="396"/>
        <v>1</v>
      </c>
      <c r="B1839" s="26">
        <f t="shared" si="397"/>
        <v>3</v>
      </c>
      <c r="C1839" t="s">
        <v>41</v>
      </c>
      <c r="D1839" s="75">
        <v>0.135416666666667</v>
      </c>
      <c r="E1839" s="26">
        <v>61775</v>
      </c>
      <c r="F1839" s="26">
        <v>35753.49</v>
      </c>
      <c r="G1839" s="26">
        <v>9707</v>
      </c>
      <c r="H1839" s="26">
        <v>12851.4</v>
      </c>
      <c r="I1839" s="26">
        <v>4648</v>
      </c>
      <c r="J1839" s="26">
        <v>-1184.89</v>
      </c>
      <c r="K1839" s="26">
        <f t="shared" si="409"/>
        <v>30402.26</v>
      </c>
      <c r="L1839" s="27">
        <f t="shared" si="398"/>
        <v>2.18686373973514</v>
      </c>
      <c r="M1839" s="75">
        <v>0.135416666666667</v>
      </c>
      <c r="N1839" s="26">
        <v>60176.4</v>
      </c>
      <c r="O1839" s="26">
        <v>32614.19</v>
      </c>
      <c r="P1839" s="26">
        <v>10175.8</v>
      </c>
      <c r="Q1839" s="26">
        <v>12797.2</v>
      </c>
      <c r="R1839" s="26">
        <v>5603.32</v>
      </c>
      <c r="S1839" s="26">
        <v>-1014.11</v>
      </c>
      <c r="T1839" s="26">
        <f t="shared" si="399"/>
        <v>27262.96</v>
      </c>
      <c r="U1839" s="27">
        <f t="shared" si="400"/>
        <v>1.51644870693037</v>
      </c>
      <c r="V1839" s="26">
        <f>INDEX(检修、备用和必开!B:B,MATCH(统调负荷!$C1839,检修、备用和必开!$A:$A,0))</f>
        <v>27686.8</v>
      </c>
      <c r="W1839" s="26">
        <f>INDEX(检修、备用和必开!C:C,MATCH(统调负荷!$C1839,检修、备用和必开!$A:$A,0))</f>
        <v>0</v>
      </c>
      <c r="X1839" s="26">
        <f>INDEX(检修、备用和必开!D:D,MATCH(统调负荷!$C1839,检修、备用和必开!$A:$A,0))</f>
        <v>16580</v>
      </c>
      <c r="Y1839" s="26">
        <f>INDEX(检修、备用和必开!E:E,MATCH(统调负荷!$C1839,检修、备用和必开!$A:$A,0))</f>
        <v>5351.23</v>
      </c>
      <c r="Z1839" s="26">
        <f>INDEX(检修、备用和必开!F:F,MATCH(统调负荷!$C1839,检修、备用和必开!$A:$A,0))</f>
        <v>320</v>
      </c>
      <c r="AA1839" s="26">
        <f t="shared" si="401"/>
        <v>66485.6</v>
      </c>
      <c r="AB1839" s="26">
        <v>311.51</v>
      </c>
      <c r="AC1839" s="26">
        <v>303.15</v>
      </c>
      <c r="AD1839" s="76">
        <f t="shared" si="402"/>
        <v>45677.1354166667</v>
      </c>
      <c r="AE1839" s="27">
        <f t="shared" si="403"/>
        <v>-1598.6</v>
      </c>
      <c r="AF1839" s="27">
        <f t="shared" si="404"/>
        <v>-3139.3</v>
      </c>
      <c r="AG1839" s="27">
        <f t="shared" si="405"/>
        <v>468.799999999999</v>
      </c>
      <c r="AH1839" s="27">
        <f t="shared" si="406"/>
        <v>-54.1999999999989</v>
      </c>
      <c r="AI1839" s="27">
        <f t="shared" si="407"/>
        <v>955.32</v>
      </c>
      <c r="AJ1839" s="27">
        <f t="shared" si="408"/>
        <v>170.78</v>
      </c>
      <c r="AK1839" s="26">
        <f>INDEX(检修、备用和必开!I:I,MATCH(统调负荷!$C1839,检修、备用和必开!$A:$A,0))</f>
        <v>5970.33631112819</v>
      </c>
    </row>
    <row r="1840" ht="13.8" spans="1:37">
      <c r="A1840" s="26">
        <f t="shared" si="396"/>
        <v>1</v>
      </c>
      <c r="B1840" s="26">
        <f t="shared" si="397"/>
        <v>3</v>
      </c>
      <c r="C1840" t="s">
        <v>41</v>
      </c>
      <c r="D1840" s="75">
        <v>0.145833333333333</v>
      </c>
      <c r="E1840" s="26">
        <v>61135</v>
      </c>
      <c r="F1840" s="26">
        <v>35498.55</v>
      </c>
      <c r="G1840" s="26">
        <v>9707</v>
      </c>
      <c r="H1840" s="26">
        <v>12470.4</v>
      </c>
      <c r="I1840" s="26">
        <v>4644</v>
      </c>
      <c r="J1840" s="26">
        <v>-1184.95</v>
      </c>
      <c r="K1840" s="26">
        <f t="shared" si="409"/>
        <v>30147.32</v>
      </c>
      <c r="L1840" s="27">
        <f t="shared" si="398"/>
        <v>2.20535689407881</v>
      </c>
      <c r="M1840" s="75">
        <v>0.145833333333333</v>
      </c>
      <c r="N1840" s="26">
        <v>59489.8</v>
      </c>
      <c r="O1840" s="26">
        <v>32587.53</v>
      </c>
      <c r="P1840" s="26">
        <v>9943.22</v>
      </c>
      <c r="Q1840" s="26">
        <v>12372.2</v>
      </c>
      <c r="R1840" s="26">
        <v>5594.59</v>
      </c>
      <c r="S1840" s="26">
        <v>-1007.74</v>
      </c>
      <c r="T1840" s="26">
        <f t="shared" si="399"/>
        <v>27236.3</v>
      </c>
      <c r="U1840" s="27">
        <f t="shared" si="400"/>
        <v>1.51737138918622</v>
      </c>
      <c r="V1840" s="26">
        <f>INDEX(检修、备用和必开!B:B,MATCH(统调负荷!$C1840,检修、备用和必开!$A:$A,0))</f>
        <v>27686.8</v>
      </c>
      <c r="W1840" s="26">
        <f>INDEX(检修、备用和必开!C:C,MATCH(统调负荷!$C1840,检修、备用和必开!$A:$A,0))</f>
        <v>0</v>
      </c>
      <c r="X1840" s="26">
        <f>INDEX(检修、备用和必开!D:D,MATCH(统调负荷!$C1840,检修、备用和必开!$A:$A,0))</f>
        <v>16580</v>
      </c>
      <c r="Y1840" s="26">
        <f>INDEX(检修、备用和必开!E:E,MATCH(统调负荷!$C1840,检修、备用和必开!$A:$A,0))</f>
        <v>5351.23</v>
      </c>
      <c r="Z1840" s="26">
        <f>INDEX(检修、备用和必开!F:F,MATCH(统调负荷!$C1840,检修、备用和必开!$A:$A,0))</f>
        <v>320</v>
      </c>
      <c r="AA1840" s="26">
        <f t="shared" si="401"/>
        <v>66485.6</v>
      </c>
      <c r="AB1840" s="26">
        <v>311.34</v>
      </c>
      <c r="AC1840" s="26">
        <v>305</v>
      </c>
      <c r="AD1840" s="76">
        <f t="shared" si="402"/>
        <v>45677.1458333333</v>
      </c>
      <c r="AE1840" s="27">
        <f t="shared" si="403"/>
        <v>-1645.2</v>
      </c>
      <c r="AF1840" s="27">
        <f t="shared" si="404"/>
        <v>-2911.02</v>
      </c>
      <c r="AG1840" s="27">
        <f t="shared" si="405"/>
        <v>236.219999999999</v>
      </c>
      <c r="AH1840" s="27">
        <f t="shared" si="406"/>
        <v>-98.1999999999989</v>
      </c>
      <c r="AI1840" s="27">
        <f t="shared" si="407"/>
        <v>950.59</v>
      </c>
      <c r="AJ1840" s="27">
        <f t="shared" si="408"/>
        <v>177.21</v>
      </c>
      <c r="AK1840" s="26">
        <f>INDEX(检修、备用和必开!I:I,MATCH(统调负荷!$C1840,检修、备用和必开!$A:$A,0))</f>
        <v>5970.33631112819</v>
      </c>
    </row>
    <row r="1841" ht="13.8" spans="1:37">
      <c r="A1841" s="26">
        <f t="shared" si="396"/>
        <v>1</v>
      </c>
      <c r="B1841" s="26">
        <f t="shared" si="397"/>
        <v>3</v>
      </c>
      <c r="C1841" t="s">
        <v>41</v>
      </c>
      <c r="D1841" s="75">
        <v>0.15625</v>
      </c>
      <c r="E1841" s="26">
        <v>60615</v>
      </c>
      <c r="F1841" s="26">
        <v>35265.49</v>
      </c>
      <c r="G1841" s="26">
        <v>9707</v>
      </c>
      <c r="H1841" s="26">
        <v>12179.2</v>
      </c>
      <c r="I1841" s="26">
        <v>4648</v>
      </c>
      <c r="J1841" s="26">
        <v>-1184.69</v>
      </c>
      <c r="K1841" s="26">
        <f t="shared" si="409"/>
        <v>29914.26</v>
      </c>
      <c r="L1841" s="27">
        <f t="shared" si="398"/>
        <v>2.22253868222045</v>
      </c>
      <c r="M1841" s="75">
        <v>0.15625</v>
      </c>
      <c r="N1841" s="26">
        <v>58957.1</v>
      </c>
      <c r="O1841" s="26">
        <v>32369.31</v>
      </c>
      <c r="P1841" s="26">
        <v>9880.02</v>
      </c>
      <c r="Q1841" s="26">
        <v>12060.6</v>
      </c>
      <c r="R1841" s="26">
        <v>5643.24</v>
      </c>
      <c r="S1841" s="26">
        <v>-996.07</v>
      </c>
      <c r="T1841" s="26">
        <f t="shared" si="399"/>
        <v>27018.08</v>
      </c>
      <c r="U1841" s="27">
        <f t="shared" si="400"/>
        <v>1.5249662370453</v>
      </c>
      <c r="V1841" s="26">
        <f>INDEX(检修、备用和必开!B:B,MATCH(统调负荷!$C1841,检修、备用和必开!$A:$A,0))</f>
        <v>27686.8</v>
      </c>
      <c r="W1841" s="26">
        <f>INDEX(检修、备用和必开!C:C,MATCH(统调负荷!$C1841,检修、备用和必开!$A:$A,0))</f>
        <v>0</v>
      </c>
      <c r="X1841" s="26">
        <f>INDEX(检修、备用和必开!D:D,MATCH(统调负荷!$C1841,检修、备用和必开!$A:$A,0))</f>
        <v>16580</v>
      </c>
      <c r="Y1841" s="26">
        <f>INDEX(检修、备用和必开!E:E,MATCH(统调负荷!$C1841,检修、备用和必开!$A:$A,0))</f>
        <v>5351.23</v>
      </c>
      <c r="Z1841" s="26">
        <f>INDEX(检修、备用和必开!F:F,MATCH(统调负荷!$C1841,检修、备用和必开!$A:$A,0))</f>
        <v>320</v>
      </c>
      <c r="AA1841" s="26">
        <f t="shared" si="401"/>
        <v>66485.6</v>
      </c>
      <c r="AB1841" s="26">
        <v>311.2</v>
      </c>
      <c r="AC1841" s="26">
        <v>300.12</v>
      </c>
      <c r="AD1841" s="76">
        <f t="shared" si="402"/>
        <v>45677.15625</v>
      </c>
      <c r="AE1841" s="27">
        <f t="shared" si="403"/>
        <v>-1657.9</v>
      </c>
      <c r="AF1841" s="27">
        <f t="shared" si="404"/>
        <v>-2896.18</v>
      </c>
      <c r="AG1841" s="27">
        <f t="shared" si="405"/>
        <v>173.02</v>
      </c>
      <c r="AH1841" s="27">
        <f t="shared" si="406"/>
        <v>-118.6</v>
      </c>
      <c r="AI1841" s="27">
        <f t="shared" si="407"/>
        <v>995.24</v>
      </c>
      <c r="AJ1841" s="27">
        <f t="shared" si="408"/>
        <v>188.62</v>
      </c>
      <c r="AK1841" s="26">
        <f>INDEX(检修、备用和必开!I:I,MATCH(统调负荷!$C1841,检修、备用和必开!$A:$A,0))</f>
        <v>5970.33631112819</v>
      </c>
    </row>
    <row r="1842" ht="13.8" spans="1:37">
      <c r="A1842" s="26">
        <f t="shared" si="396"/>
        <v>1</v>
      </c>
      <c r="B1842" s="26">
        <f t="shared" si="397"/>
        <v>4</v>
      </c>
      <c r="C1842" t="s">
        <v>41</v>
      </c>
      <c r="D1842" s="75">
        <v>0.166666666666667</v>
      </c>
      <c r="E1842" s="26">
        <v>60055</v>
      </c>
      <c r="F1842" s="26">
        <v>34773.4</v>
      </c>
      <c r="G1842" s="26">
        <v>9885</v>
      </c>
      <c r="H1842" s="26">
        <v>11939.1</v>
      </c>
      <c r="I1842" s="26">
        <v>4642</v>
      </c>
      <c r="J1842" s="26">
        <v>-1184.5</v>
      </c>
      <c r="K1842" s="26">
        <f t="shared" si="409"/>
        <v>29422.17</v>
      </c>
      <c r="L1842" s="27">
        <f t="shared" si="398"/>
        <v>2.25971095945676</v>
      </c>
      <c r="M1842" s="75">
        <v>0.166666666666667</v>
      </c>
      <c r="N1842" s="26">
        <v>58518.6</v>
      </c>
      <c r="O1842" s="26">
        <v>31720.64</v>
      </c>
      <c r="P1842" s="26">
        <v>10068.1</v>
      </c>
      <c r="Q1842" s="26">
        <v>12045</v>
      </c>
      <c r="R1842" s="26">
        <v>5669.1</v>
      </c>
      <c r="S1842" s="26">
        <v>-984.24</v>
      </c>
      <c r="T1842" s="26">
        <f t="shared" si="399"/>
        <v>26369.41</v>
      </c>
      <c r="U1842" s="27">
        <f t="shared" si="400"/>
        <v>1.54799798181162</v>
      </c>
      <c r="V1842" s="26">
        <f>INDEX(检修、备用和必开!B:B,MATCH(统调负荷!$C1842,检修、备用和必开!$A:$A,0))</f>
        <v>27686.8</v>
      </c>
      <c r="W1842" s="26">
        <f>INDEX(检修、备用和必开!C:C,MATCH(统调负荷!$C1842,检修、备用和必开!$A:$A,0))</f>
        <v>0</v>
      </c>
      <c r="X1842" s="26">
        <f>INDEX(检修、备用和必开!D:D,MATCH(统调负荷!$C1842,检修、备用和必开!$A:$A,0))</f>
        <v>16580</v>
      </c>
      <c r="Y1842" s="26">
        <f>INDEX(检修、备用和必开!E:E,MATCH(统调负荷!$C1842,检修、备用和必开!$A:$A,0))</f>
        <v>5351.23</v>
      </c>
      <c r="Z1842" s="26">
        <f>INDEX(检修、备用和必开!F:F,MATCH(统调负荷!$C1842,检修、备用和必开!$A:$A,0))</f>
        <v>320</v>
      </c>
      <c r="AA1842" s="26">
        <f t="shared" si="401"/>
        <v>66485.6</v>
      </c>
      <c r="AB1842" s="26">
        <v>311.2</v>
      </c>
      <c r="AC1842" s="26">
        <v>300</v>
      </c>
      <c r="AD1842" s="76">
        <f t="shared" si="402"/>
        <v>45677.1666666667</v>
      </c>
      <c r="AE1842" s="27">
        <f t="shared" si="403"/>
        <v>-1536.4</v>
      </c>
      <c r="AF1842" s="27">
        <f t="shared" si="404"/>
        <v>-3052.76</v>
      </c>
      <c r="AG1842" s="27">
        <f t="shared" si="405"/>
        <v>183.1</v>
      </c>
      <c r="AH1842" s="27">
        <f t="shared" si="406"/>
        <v>105.9</v>
      </c>
      <c r="AI1842" s="27">
        <f t="shared" si="407"/>
        <v>1027.1</v>
      </c>
      <c r="AJ1842" s="27">
        <f t="shared" si="408"/>
        <v>200.26</v>
      </c>
      <c r="AK1842" s="26">
        <f>INDEX(检修、备用和必开!I:I,MATCH(统调负荷!$C1842,检修、备用和必开!$A:$A,0))</f>
        <v>5970.33631112819</v>
      </c>
    </row>
    <row r="1843" ht="13.8" spans="1:37">
      <c r="A1843" s="26">
        <f t="shared" si="396"/>
        <v>1</v>
      </c>
      <c r="B1843" s="26">
        <f t="shared" si="397"/>
        <v>4</v>
      </c>
      <c r="C1843" t="s">
        <v>41</v>
      </c>
      <c r="D1843" s="75">
        <v>0.177083333333333</v>
      </c>
      <c r="E1843" s="26">
        <v>59700</v>
      </c>
      <c r="F1843" s="26">
        <v>34416.2</v>
      </c>
      <c r="G1843" s="26">
        <v>9885</v>
      </c>
      <c r="H1843" s="26">
        <v>11942.5</v>
      </c>
      <c r="I1843" s="26">
        <v>4641</v>
      </c>
      <c r="J1843" s="26">
        <v>-1184.7</v>
      </c>
      <c r="K1843" s="26">
        <f t="shared" si="409"/>
        <v>29064.97</v>
      </c>
      <c r="L1843" s="27">
        <f t="shared" si="398"/>
        <v>2.28748214775381</v>
      </c>
      <c r="M1843" s="75">
        <v>0.177083333333333</v>
      </c>
      <c r="N1843" s="26">
        <v>58270.6</v>
      </c>
      <c r="O1843" s="26">
        <v>31173.54</v>
      </c>
      <c r="P1843" s="26">
        <v>10656.5</v>
      </c>
      <c r="Q1843" s="26">
        <v>11724.5</v>
      </c>
      <c r="R1843" s="26">
        <v>5691.86</v>
      </c>
      <c r="S1843" s="26">
        <v>-975.8</v>
      </c>
      <c r="T1843" s="26">
        <f t="shared" si="399"/>
        <v>25822.31</v>
      </c>
      <c r="U1843" s="27">
        <f t="shared" si="400"/>
        <v>1.56797117892869</v>
      </c>
      <c r="V1843" s="26">
        <f>INDEX(检修、备用和必开!B:B,MATCH(统调负荷!$C1843,检修、备用和必开!$A:$A,0))</f>
        <v>27686.8</v>
      </c>
      <c r="W1843" s="26">
        <f>INDEX(检修、备用和必开!C:C,MATCH(统调负荷!$C1843,检修、备用和必开!$A:$A,0))</f>
        <v>0</v>
      </c>
      <c r="X1843" s="26">
        <f>INDEX(检修、备用和必开!D:D,MATCH(统调负荷!$C1843,检修、备用和必开!$A:$A,0))</f>
        <v>16580</v>
      </c>
      <c r="Y1843" s="26">
        <f>INDEX(检修、备用和必开!E:E,MATCH(统调负荷!$C1843,检修、备用和必开!$A:$A,0))</f>
        <v>5351.23</v>
      </c>
      <c r="Z1843" s="26">
        <f>INDEX(检修、备用和必开!F:F,MATCH(统调负荷!$C1843,检修、备用和必开!$A:$A,0))</f>
        <v>320</v>
      </c>
      <c r="AA1843" s="26">
        <f t="shared" si="401"/>
        <v>66485.6</v>
      </c>
      <c r="AB1843" s="26">
        <v>308.32</v>
      </c>
      <c r="AC1843" s="26">
        <v>295.05</v>
      </c>
      <c r="AD1843" s="76">
        <f t="shared" si="402"/>
        <v>45677.1770833333</v>
      </c>
      <c r="AE1843" s="27">
        <f t="shared" si="403"/>
        <v>-1429.4</v>
      </c>
      <c r="AF1843" s="27">
        <f t="shared" si="404"/>
        <v>-3242.66</v>
      </c>
      <c r="AG1843" s="27">
        <f t="shared" si="405"/>
        <v>771.5</v>
      </c>
      <c r="AH1843" s="27">
        <f t="shared" si="406"/>
        <v>-218</v>
      </c>
      <c r="AI1843" s="27">
        <f t="shared" si="407"/>
        <v>1050.86</v>
      </c>
      <c r="AJ1843" s="27">
        <f t="shared" si="408"/>
        <v>208.9</v>
      </c>
      <c r="AK1843" s="26">
        <f>INDEX(检修、备用和必开!I:I,MATCH(统调负荷!$C1843,检修、备用和必开!$A:$A,0))</f>
        <v>5970.33631112819</v>
      </c>
    </row>
    <row r="1844" ht="13.8" spans="1:37">
      <c r="A1844" s="26">
        <f t="shared" si="396"/>
        <v>1</v>
      </c>
      <c r="B1844" s="26">
        <f t="shared" si="397"/>
        <v>4</v>
      </c>
      <c r="C1844" t="s">
        <v>41</v>
      </c>
      <c r="D1844" s="75">
        <v>0.1875</v>
      </c>
      <c r="E1844" s="26">
        <v>59280</v>
      </c>
      <c r="F1844" s="26">
        <v>33995.89</v>
      </c>
      <c r="G1844" s="26">
        <v>9885</v>
      </c>
      <c r="H1844" s="26">
        <v>11946.8</v>
      </c>
      <c r="I1844" s="26">
        <v>4637</v>
      </c>
      <c r="J1844" s="26">
        <v>-1184.69</v>
      </c>
      <c r="K1844" s="26">
        <f t="shared" si="409"/>
        <v>28644.66</v>
      </c>
      <c r="L1844" s="27">
        <f t="shared" si="398"/>
        <v>2.32104692462749</v>
      </c>
      <c r="M1844" s="75">
        <v>0.1875</v>
      </c>
      <c r="N1844" s="26">
        <v>58236</v>
      </c>
      <c r="O1844" s="26">
        <v>31373.53</v>
      </c>
      <c r="P1844" s="26">
        <v>10504.9</v>
      </c>
      <c r="Q1844" s="26">
        <v>11688.9</v>
      </c>
      <c r="R1844" s="26">
        <v>5655.84</v>
      </c>
      <c r="S1844" s="26">
        <v>-987.17</v>
      </c>
      <c r="T1844" s="26">
        <f t="shared" si="399"/>
        <v>26022.3</v>
      </c>
      <c r="U1844" s="27">
        <f t="shared" si="400"/>
        <v>1.56061057736319</v>
      </c>
      <c r="V1844" s="26">
        <f>INDEX(检修、备用和必开!B:B,MATCH(统调负荷!$C1844,检修、备用和必开!$A:$A,0))</f>
        <v>27686.8</v>
      </c>
      <c r="W1844" s="26">
        <f>INDEX(检修、备用和必开!C:C,MATCH(统调负荷!$C1844,检修、备用和必开!$A:$A,0))</f>
        <v>0</v>
      </c>
      <c r="X1844" s="26">
        <f>INDEX(检修、备用和必开!D:D,MATCH(统调负荷!$C1844,检修、备用和必开!$A:$A,0))</f>
        <v>16580</v>
      </c>
      <c r="Y1844" s="26">
        <f>INDEX(检修、备用和必开!E:E,MATCH(统调负荷!$C1844,检修、备用和必开!$A:$A,0))</f>
        <v>5351.23</v>
      </c>
      <c r="Z1844" s="26">
        <f>INDEX(检修、备用和必开!F:F,MATCH(统调负荷!$C1844,检修、备用和必开!$A:$A,0))</f>
        <v>320</v>
      </c>
      <c r="AA1844" s="26">
        <f t="shared" si="401"/>
        <v>66485.6</v>
      </c>
      <c r="AB1844" s="26">
        <v>307.36</v>
      </c>
      <c r="AC1844" s="26">
        <v>295</v>
      </c>
      <c r="AD1844" s="76">
        <f t="shared" si="402"/>
        <v>45677.1875</v>
      </c>
      <c r="AE1844" s="27">
        <f t="shared" si="403"/>
        <v>-1044</v>
      </c>
      <c r="AF1844" s="27">
        <f t="shared" si="404"/>
        <v>-2622.36</v>
      </c>
      <c r="AG1844" s="27">
        <f t="shared" si="405"/>
        <v>619.9</v>
      </c>
      <c r="AH1844" s="27">
        <f t="shared" si="406"/>
        <v>-257.9</v>
      </c>
      <c r="AI1844" s="27">
        <f t="shared" si="407"/>
        <v>1018.84</v>
      </c>
      <c r="AJ1844" s="27">
        <f t="shared" si="408"/>
        <v>197.52</v>
      </c>
      <c r="AK1844" s="26">
        <f>INDEX(检修、备用和必开!I:I,MATCH(统调负荷!$C1844,检修、备用和必开!$A:$A,0))</f>
        <v>5970.33631112819</v>
      </c>
    </row>
    <row r="1845" ht="13.8" spans="1:37">
      <c r="A1845" s="26">
        <f t="shared" si="396"/>
        <v>1</v>
      </c>
      <c r="B1845" s="26">
        <f t="shared" si="397"/>
        <v>4</v>
      </c>
      <c r="C1845" t="s">
        <v>41</v>
      </c>
      <c r="D1845" s="75">
        <v>0.197916666666667</v>
      </c>
      <c r="E1845" s="26">
        <v>59000</v>
      </c>
      <c r="F1845" s="26">
        <v>33723.7</v>
      </c>
      <c r="G1845" s="26">
        <v>9885</v>
      </c>
      <c r="H1845" s="26">
        <v>11943</v>
      </c>
      <c r="I1845" s="26">
        <v>4633</v>
      </c>
      <c r="J1845" s="26">
        <v>-1184.7</v>
      </c>
      <c r="K1845" s="26">
        <f t="shared" si="409"/>
        <v>28372.47</v>
      </c>
      <c r="L1845" s="27">
        <f t="shared" si="398"/>
        <v>2.34331378269146</v>
      </c>
      <c r="M1845" s="75">
        <v>0.197916666666667</v>
      </c>
      <c r="N1845" s="26">
        <v>57881.5</v>
      </c>
      <c r="O1845" s="26">
        <v>30961.69</v>
      </c>
      <c r="P1845" s="26">
        <v>10641.5</v>
      </c>
      <c r="Q1845" s="26">
        <v>11595.1</v>
      </c>
      <c r="R1845" s="26">
        <v>5682.74</v>
      </c>
      <c r="S1845" s="26">
        <v>-999.53</v>
      </c>
      <c r="T1845" s="26">
        <f t="shared" si="399"/>
        <v>25610.46</v>
      </c>
      <c r="U1845" s="27">
        <f t="shared" si="400"/>
        <v>1.5758443970509</v>
      </c>
      <c r="V1845" s="26">
        <f>INDEX(检修、备用和必开!B:B,MATCH(统调负荷!$C1845,检修、备用和必开!$A:$A,0))</f>
        <v>27686.8</v>
      </c>
      <c r="W1845" s="26">
        <f>INDEX(检修、备用和必开!C:C,MATCH(统调负荷!$C1845,检修、备用和必开!$A:$A,0))</f>
        <v>0</v>
      </c>
      <c r="X1845" s="26">
        <f>INDEX(检修、备用和必开!D:D,MATCH(统调负荷!$C1845,检修、备用和必开!$A:$A,0))</f>
        <v>16580</v>
      </c>
      <c r="Y1845" s="26">
        <f>INDEX(检修、备用和必开!E:E,MATCH(统调负荷!$C1845,检修、备用和必开!$A:$A,0))</f>
        <v>5351.23</v>
      </c>
      <c r="Z1845" s="26">
        <f>INDEX(检修、备用和必开!F:F,MATCH(统调负荷!$C1845,检修、备用和必开!$A:$A,0))</f>
        <v>320</v>
      </c>
      <c r="AA1845" s="26">
        <f t="shared" si="401"/>
        <v>66485.6</v>
      </c>
      <c r="AB1845" s="26">
        <v>306.4</v>
      </c>
      <c r="AC1845" s="26">
        <v>295</v>
      </c>
      <c r="AD1845" s="76">
        <f t="shared" si="402"/>
        <v>45677.1979166667</v>
      </c>
      <c r="AE1845" s="27">
        <f t="shared" si="403"/>
        <v>-1118.5</v>
      </c>
      <c r="AF1845" s="27">
        <f t="shared" si="404"/>
        <v>-2762.01</v>
      </c>
      <c r="AG1845" s="27">
        <f t="shared" si="405"/>
        <v>756.5</v>
      </c>
      <c r="AH1845" s="27">
        <f t="shared" si="406"/>
        <v>-347.9</v>
      </c>
      <c r="AI1845" s="27">
        <f t="shared" si="407"/>
        <v>1049.74</v>
      </c>
      <c r="AJ1845" s="27">
        <f t="shared" si="408"/>
        <v>185.17</v>
      </c>
      <c r="AK1845" s="26">
        <f>INDEX(检修、备用和必开!I:I,MATCH(统调负荷!$C1845,检修、备用和必开!$A:$A,0))</f>
        <v>5970.33631112819</v>
      </c>
    </row>
    <row r="1846" ht="13.8" spans="1:37">
      <c r="A1846" s="26">
        <f t="shared" si="396"/>
        <v>1</v>
      </c>
      <c r="B1846" s="26">
        <f t="shared" si="397"/>
        <v>5</v>
      </c>
      <c r="C1846" t="s">
        <v>41</v>
      </c>
      <c r="D1846" s="75">
        <v>0.208333333333333</v>
      </c>
      <c r="E1846" s="26">
        <v>59215</v>
      </c>
      <c r="F1846" s="26">
        <v>33936.3</v>
      </c>
      <c r="G1846" s="26">
        <v>9885</v>
      </c>
      <c r="H1846" s="26">
        <v>11948.4</v>
      </c>
      <c r="I1846" s="26">
        <v>4630</v>
      </c>
      <c r="J1846" s="26">
        <v>-1184.7</v>
      </c>
      <c r="K1846" s="26">
        <f t="shared" si="409"/>
        <v>28585.07</v>
      </c>
      <c r="L1846" s="27">
        <f t="shared" si="398"/>
        <v>2.32588550596518</v>
      </c>
      <c r="M1846" s="75">
        <v>0.208333333333333</v>
      </c>
      <c r="N1846" s="26">
        <v>57648.5</v>
      </c>
      <c r="O1846" s="26">
        <v>31069.65</v>
      </c>
      <c r="P1846" s="26">
        <v>10531.5</v>
      </c>
      <c r="Q1846" s="26">
        <v>11383.7</v>
      </c>
      <c r="R1846" s="26">
        <v>5668.5</v>
      </c>
      <c r="S1846" s="26">
        <v>-1004.85</v>
      </c>
      <c r="T1846" s="26">
        <f t="shared" si="399"/>
        <v>25718.42</v>
      </c>
      <c r="U1846" s="27">
        <f t="shared" si="400"/>
        <v>1.57182230447378</v>
      </c>
      <c r="V1846" s="26">
        <f>INDEX(检修、备用和必开!B:B,MATCH(统调负荷!$C1846,检修、备用和必开!$A:$A,0))</f>
        <v>27686.8</v>
      </c>
      <c r="W1846" s="26">
        <f>INDEX(检修、备用和必开!C:C,MATCH(统调负荷!$C1846,检修、备用和必开!$A:$A,0))</f>
        <v>0</v>
      </c>
      <c r="X1846" s="26">
        <f>INDEX(检修、备用和必开!D:D,MATCH(统调负荷!$C1846,检修、备用和必开!$A:$A,0))</f>
        <v>16580</v>
      </c>
      <c r="Y1846" s="26">
        <f>INDEX(检修、备用和必开!E:E,MATCH(统调负荷!$C1846,检修、备用和必开!$A:$A,0))</f>
        <v>5351.23</v>
      </c>
      <c r="Z1846" s="26">
        <f>INDEX(检修、备用和必开!F:F,MATCH(统调负荷!$C1846,检修、备用和必开!$A:$A,0))</f>
        <v>320</v>
      </c>
      <c r="AA1846" s="26">
        <f t="shared" si="401"/>
        <v>66485.6</v>
      </c>
      <c r="AB1846" s="26">
        <v>305.46</v>
      </c>
      <c r="AC1846" s="26">
        <v>300</v>
      </c>
      <c r="AD1846" s="76">
        <f t="shared" si="402"/>
        <v>45677.2083333333</v>
      </c>
      <c r="AE1846" s="27">
        <f t="shared" si="403"/>
        <v>-1566.5</v>
      </c>
      <c r="AF1846" s="27">
        <f t="shared" si="404"/>
        <v>-2866.65</v>
      </c>
      <c r="AG1846" s="27">
        <f t="shared" si="405"/>
        <v>646.5</v>
      </c>
      <c r="AH1846" s="27">
        <f t="shared" si="406"/>
        <v>-564.699999999999</v>
      </c>
      <c r="AI1846" s="27">
        <f t="shared" si="407"/>
        <v>1038.5</v>
      </c>
      <c r="AJ1846" s="27">
        <f t="shared" si="408"/>
        <v>179.85</v>
      </c>
      <c r="AK1846" s="26">
        <f>INDEX(检修、备用和必开!I:I,MATCH(统调负荷!$C1846,检修、备用和必开!$A:$A,0))</f>
        <v>5970.33631112819</v>
      </c>
    </row>
    <row r="1847" ht="13.8" spans="1:37">
      <c r="A1847" s="26">
        <f t="shared" si="396"/>
        <v>1</v>
      </c>
      <c r="B1847" s="26">
        <f t="shared" si="397"/>
        <v>5</v>
      </c>
      <c r="C1847" t="s">
        <v>41</v>
      </c>
      <c r="D1847" s="75">
        <v>0.21875</v>
      </c>
      <c r="E1847" s="26">
        <v>59295</v>
      </c>
      <c r="F1847" s="26">
        <v>34030</v>
      </c>
      <c r="G1847" s="26">
        <v>9885</v>
      </c>
      <c r="H1847" s="26">
        <v>11934.7</v>
      </c>
      <c r="I1847" s="26">
        <v>4630</v>
      </c>
      <c r="J1847" s="26">
        <v>-1184.7</v>
      </c>
      <c r="K1847" s="26">
        <f t="shared" si="409"/>
        <v>28678.77</v>
      </c>
      <c r="L1847" s="27">
        <f t="shared" si="398"/>
        <v>2.31828631423175</v>
      </c>
      <c r="M1847" s="75">
        <v>0.21875</v>
      </c>
      <c r="N1847" s="26">
        <v>58275.2</v>
      </c>
      <c r="O1847" s="26">
        <v>31450.61</v>
      </c>
      <c r="P1847" s="26">
        <v>10774.7</v>
      </c>
      <c r="Q1847" s="26">
        <v>11407</v>
      </c>
      <c r="R1847" s="26">
        <v>5679.94</v>
      </c>
      <c r="S1847" s="26">
        <v>-1037.05</v>
      </c>
      <c r="T1847" s="26">
        <f t="shared" si="399"/>
        <v>26099.38</v>
      </c>
      <c r="U1847" s="27">
        <f t="shared" si="400"/>
        <v>1.55779207664216</v>
      </c>
      <c r="V1847" s="26">
        <f>INDEX(检修、备用和必开!B:B,MATCH(统调负荷!$C1847,检修、备用和必开!$A:$A,0))</f>
        <v>27686.8</v>
      </c>
      <c r="W1847" s="26">
        <f>INDEX(检修、备用和必开!C:C,MATCH(统调负荷!$C1847,检修、备用和必开!$A:$A,0))</f>
        <v>0</v>
      </c>
      <c r="X1847" s="26">
        <f>INDEX(检修、备用和必开!D:D,MATCH(统调负荷!$C1847,检修、备用和必开!$A:$A,0))</f>
        <v>16580</v>
      </c>
      <c r="Y1847" s="26">
        <f>INDEX(检修、备用和必开!E:E,MATCH(统调负荷!$C1847,检修、备用和必开!$A:$A,0))</f>
        <v>5351.23</v>
      </c>
      <c r="Z1847" s="26">
        <f>INDEX(检修、备用和必开!F:F,MATCH(统调负荷!$C1847,检修、备用和必开!$A:$A,0))</f>
        <v>320</v>
      </c>
      <c r="AA1847" s="26">
        <f t="shared" si="401"/>
        <v>66485.6</v>
      </c>
      <c r="AB1847" s="26">
        <v>306.4</v>
      </c>
      <c r="AC1847" s="26">
        <v>294</v>
      </c>
      <c r="AD1847" s="76">
        <f t="shared" si="402"/>
        <v>45677.21875</v>
      </c>
      <c r="AE1847" s="27">
        <f t="shared" si="403"/>
        <v>-1019.8</v>
      </c>
      <c r="AF1847" s="27">
        <f t="shared" si="404"/>
        <v>-2579.39</v>
      </c>
      <c r="AG1847" s="27">
        <f t="shared" si="405"/>
        <v>889.700000000001</v>
      </c>
      <c r="AH1847" s="27">
        <f t="shared" si="406"/>
        <v>-527.700000000001</v>
      </c>
      <c r="AI1847" s="27">
        <f t="shared" si="407"/>
        <v>1049.94</v>
      </c>
      <c r="AJ1847" s="27">
        <f t="shared" si="408"/>
        <v>147.65</v>
      </c>
      <c r="AK1847" s="26">
        <f>INDEX(检修、备用和必开!I:I,MATCH(统调负荷!$C1847,检修、备用和必开!$A:$A,0))</f>
        <v>5970.33631112819</v>
      </c>
    </row>
    <row r="1848" ht="13.8" spans="1:37">
      <c r="A1848" s="26">
        <f t="shared" si="396"/>
        <v>1</v>
      </c>
      <c r="B1848" s="26">
        <f t="shared" si="397"/>
        <v>5</v>
      </c>
      <c r="C1848" t="s">
        <v>41</v>
      </c>
      <c r="D1848" s="75">
        <v>0.229166666666667</v>
      </c>
      <c r="E1848" s="26">
        <v>59700</v>
      </c>
      <c r="F1848" s="26">
        <v>34458.3</v>
      </c>
      <c r="G1848" s="26">
        <v>9885</v>
      </c>
      <c r="H1848" s="26">
        <v>11915.2</v>
      </c>
      <c r="I1848" s="26">
        <v>4626</v>
      </c>
      <c r="J1848" s="26">
        <v>-1184.5</v>
      </c>
      <c r="K1848" s="26">
        <f t="shared" si="409"/>
        <v>29107.07</v>
      </c>
      <c r="L1848" s="27">
        <f t="shared" si="398"/>
        <v>2.28417357020133</v>
      </c>
      <c r="M1848" s="75">
        <v>0.229166666666667</v>
      </c>
      <c r="N1848" s="26">
        <v>58497</v>
      </c>
      <c r="O1848" s="26">
        <v>31973.36</v>
      </c>
      <c r="P1848" s="26">
        <v>10574.2</v>
      </c>
      <c r="Q1848" s="26">
        <v>11315.6</v>
      </c>
      <c r="R1848" s="26">
        <v>5712.92</v>
      </c>
      <c r="S1848" s="26">
        <v>-1079.08</v>
      </c>
      <c r="T1848" s="26">
        <f t="shared" si="399"/>
        <v>26622.13</v>
      </c>
      <c r="U1848" s="27">
        <f t="shared" si="400"/>
        <v>1.53894264009668</v>
      </c>
      <c r="V1848" s="26">
        <f>INDEX(检修、备用和必开!B:B,MATCH(统调负荷!$C1848,检修、备用和必开!$A:$A,0))</f>
        <v>27686.8</v>
      </c>
      <c r="W1848" s="26">
        <f>INDEX(检修、备用和必开!C:C,MATCH(统调负荷!$C1848,检修、备用和必开!$A:$A,0))</f>
        <v>0</v>
      </c>
      <c r="X1848" s="26">
        <f>INDEX(检修、备用和必开!D:D,MATCH(统调负荷!$C1848,检修、备用和必开!$A:$A,0))</f>
        <v>16580</v>
      </c>
      <c r="Y1848" s="26">
        <f>INDEX(检修、备用和必开!E:E,MATCH(统调负荷!$C1848,检修、备用和必开!$A:$A,0))</f>
        <v>5351.23</v>
      </c>
      <c r="Z1848" s="26">
        <f>INDEX(检修、备用和必开!F:F,MATCH(统调负荷!$C1848,检修、备用和必开!$A:$A,0))</f>
        <v>320</v>
      </c>
      <c r="AA1848" s="26">
        <f t="shared" si="401"/>
        <v>66485.6</v>
      </c>
      <c r="AB1848" s="26">
        <v>309.28</v>
      </c>
      <c r="AC1848" s="26">
        <v>300.11</v>
      </c>
      <c r="AD1848" s="76">
        <f t="shared" si="402"/>
        <v>45677.2291666667</v>
      </c>
      <c r="AE1848" s="27">
        <f t="shared" si="403"/>
        <v>-1203</v>
      </c>
      <c r="AF1848" s="27">
        <f t="shared" si="404"/>
        <v>-2484.94</v>
      </c>
      <c r="AG1848" s="27">
        <f t="shared" si="405"/>
        <v>689.200000000001</v>
      </c>
      <c r="AH1848" s="27">
        <f t="shared" si="406"/>
        <v>-599.6</v>
      </c>
      <c r="AI1848" s="27">
        <f t="shared" si="407"/>
        <v>1086.92</v>
      </c>
      <c r="AJ1848" s="27">
        <f t="shared" si="408"/>
        <v>105.42</v>
      </c>
      <c r="AK1848" s="26">
        <f>INDEX(检修、备用和必开!I:I,MATCH(统调负荷!$C1848,检修、备用和必开!$A:$A,0))</f>
        <v>5970.33631112819</v>
      </c>
    </row>
    <row r="1849" ht="13.8" spans="1:37">
      <c r="A1849" s="26">
        <f t="shared" si="396"/>
        <v>1</v>
      </c>
      <c r="B1849" s="26">
        <f t="shared" si="397"/>
        <v>5</v>
      </c>
      <c r="C1849" t="s">
        <v>41</v>
      </c>
      <c r="D1849" s="75">
        <v>0.239583333333333</v>
      </c>
      <c r="E1849" s="26">
        <v>60380</v>
      </c>
      <c r="F1849" s="26">
        <v>35228</v>
      </c>
      <c r="G1849" s="26">
        <v>9885</v>
      </c>
      <c r="H1849" s="26">
        <v>11822.7</v>
      </c>
      <c r="I1849" s="26">
        <v>4629</v>
      </c>
      <c r="J1849" s="26">
        <v>-1184.7</v>
      </c>
      <c r="K1849" s="26">
        <f t="shared" si="409"/>
        <v>29876.77</v>
      </c>
      <c r="L1849" s="27">
        <f t="shared" si="398"/>
        <v>2.22532757055063</v>
      </c>
      <c r="M1849" s="75">
        <v>0.239583333333333</v>
      </c>
      <c r="N1849" s="26">
        <v>59029.8</v>
      </c>
      <c r="O1849" s="26">
        <v>32493.09</v>
      </c>
      <c r="P1849" s="26">
        <v>10919.1</v>
      </c>
      <c r="Q1849" s="26">
        <v>11071.1</v>
      </c>
      <c r="R1849" s="26">
        <v>5694.92</v>
      </c>
      <c r="S1849" s="26">
        <v>-1148.41</v>
      </c>
      <c r="T1849" s="26">
        <f t="shared" si="399"/>
        <v>27141.86</v>
      </c>
      <c r="U1849" s="27">
        <f t="shared" si="400"/>
        <v>1.52064893854013</v>
      </c>
      <c r="V1849" s="26">
        <f>INDEX(检修、备用和必开!B:B,MATCH(统调负荷!$C1849,检修、备用和必开!$A:$A,0))</f>
        <v>27686.8</v>
      </c>
      <c r="W1849" s="26">
        <f>INDEX(检修、备用和必开!C:C,MATCH(统调负荷!$C1849,检修、备用和必开!$A:$A,0))</f>
        <v>0</v>
      </c>
      <c r="X1849" s="26">
        <f>INDEX(检修、备用和必开!D:D,MATCH(统调负荷!$C1849,检修、备用和必开!$A:$A,0))</f>
        <v>16580</v>
      </c>
      <c r="Y1849" s="26">
        <f>INDEX(检修、备用和必开!E:E,MATCH(统调负荷!$C1849,检修、备用和必开!$A:$A,0))</f>
        <v>5351.23</v>
      </c>
      <c r="Z1849" s="26">
        <f>INDEX(检修、备用和必开!F:F,MATCH(统调负荷!$C1849,检修、备用和必开!$A:$A,0))</f>
        <v>320</v>
      </c>
      <c r="AA1849" s="26">
        <f t="shared" si="401"/>
        <v>66485.6</v>
      </c>
      <c r="AB1849" s="26">
        <v>311.2</v>
      </c>
      <c r="AC1849" s="26">
        <v>300.32</v>
      </c>
      <c r="AD1849" s="76">
        <f t="shared" si="402"/>
        <v>45677.2395833333</v>
      </c>
      <c r="AE1849" s="27">
        <f t="shared" si="403"/>
        <v>-1350.2</v>
      </c>
      <c r="AF1849" s="27">
        <f t="shared" si="404"/>
        <v>-2734.91</v>
      </c>
      <c r="AG1849" s="27">
        <f t="shared" si="405"/>
        <v>1034.1</v>
      </c>
      <c r="AH1849" s="27">
        <f t="shared" si="406"/>
        <v>-751.6</v>
      </c>
      <c r="AI1849" s="27">
        <f t="shared" si="407"/>
        <v>1065.92</v>
      </c>
      <c r="AJ1849" s="27">
        <f t="shared" si="408"/>
        <v>36.29</v>
      </c>
      <c r="AK1849" s="26">
        <f>INDEX(检修、备用和必开!I:I,MATCH(统调负荷!$C1849,检修、备用和必开!$A:$A,0))</f>
        <v>5970.33631112819</v>
      </c>
    </row>
    <row r="1850" ht="13.8" spans="1:37">
      <c r="A1850" s="26">
        <f t="shared" si="396"/>
        <v>1</v>
      </c>
      <c r="B1850" s="26">
        <f t="shared" si="397"/>
        <v>6</v>
      </c>
      <c r="C1850" t="s">
        <v>41</v>
      </c>
      <c r="D1850" s="75">
        <v>0.25</v>
      </c>
      <c r="E1850" s="26">
        <v>61375</v>
      </c>
      <c r="F1850" s="26">
        <v>36005.19</v>
      </c>
      <c r="G1850" s="26">
        <v>9885</v>
      </c>
      <c r="H1850" s="26">
        <v>12043.3</v>
      </c>
      <c r="I1850" s="26">
        <v>4626</v>
      </c>
      <c r="J1850" s="26">
        <v>-1184.49</v>
      </c>
      <c r="K1850" s="26">
        <f t="shared" si="409"/>
        <v>30653.96</v>
      </c>
      <c r="L1850" s="27">
        <f t="shared" si="398"/>
        <v>2.16890737770911</v>
      </c>
      <c r="M1850" s="75">
        <v>0.25</v>
      </c>
      <c r="N1850" s="26">
        <v>59894</v>
      </c>
      <c r="O1850" s="26">
        <v>33000.07</v>
      </c>
      <c r="P1850" s="26">
        <v>10791</v>
      </c>
      <c r="Q1850" s="26">
        <v>11521.7</v>
      </c>
      <c r="R1850" s="26">
        <v>5696.37</v>
      </c>
      <c r="S1850" s="26">
        <v>-1115.14</v>
      </c>
      <c r="T1850" s="26">
        <f t="shared" si="399"/>
        <v>27648.84</v>
      </c>
      <c r="U1850" s="27">
        <f t="shared" si="400"/>
        <v>1.50321826211133</v>
      </c>
      <c r="V1850" s="26">
        <f>INDEX(检修、备用和必开!B:B,MATCH(统调负荷!$C1850,检修、备用和必开!$A:$A,0))</f>
        <v>27686.8</v>
      </c>
      <c r="W1850" s="26">
        <f>INDEX(检修、备用和必开!C:C,MATCH(统调负荷!$C1850,检修、备用和必开!$A:$A,0))</f>
        <v>0</v>
      </c>
      <c r="X1850" s="26">
        <f>INDEX(检修、备用和必开!D:D,MATCH(统调负荷!$C1850,检修、备用和必开!$A:$A,0))</f>
        <v>16580</v>
      </c>
      <c r="Y1850" s="26">
        <f>INDEX(检修、备用和必开!E:E,MATCH(统调负荷!$C1850,检修、备用和必开!$A:$A,0))</f>
        <v>5351.23</v>
      </c>
      <c r="Z1850" s="26">
        <f>INDEX(检修、备用和必开!F:F,MATCH(统调负荷!$C1850,检修、备用和必开!$A:$A,0))</f>
        <v>320</v>
      </c>
      <c r="AA1850" s="26">
        <f t="shared" si="401"/>
        <v>66485.6</v>
      </c>
      <c r="AB1850" s="26">
        <v>313.24</v>
      </c>
      <c r="AC1850" s="26">
        <v>307</v>
      </c>
      <c r="AD1850" s="76">
        <f t="shared" si="402"/>
        <v>45677.25</v>
      </c>
      <c r="AE1850" s="27">
        <f t="shared" si="403"/>
        <v>-1481</v>
      </c>
      <c r="AF1850" s="27">
        <f t="shared" si="404"/>
        <v>-3005.12</v>
      </c>
      <c r="AG1850" s="27">
        <f t="shared" si="405"/>
        <v>906</v>
      </c>
      <c r="AH1850" s="27">
        <f t="shared" si="406"/>
        <v>-521.599999999999</v>
      </c>
      <c r="AI1850" s="27">
        <f t="shared" si="407"/>
        <v>1070.37</v>
      </c>
      <c r="AJ1850" s="27">
        <f t="shared" si="408"/>
        <v>69.3499999999999</v>
      </c>
      <c r="AK1850" s="26">
        <f>INDEX(检修、备用和必开!I:I,MATCH(统调负荷!$C1850,检修、备用和必开!$A:$A,0))</f>
        <v>5970.33631112819</v>
      </c>
    </row>
    <row r="1851" ht="13.8" spans="1:37">
      <c r="A1851" s="26">
        <f t="shared" si="396"/>
        <v>1</v>
      </c>
      <c r="B1851" s="26">
        <f t="shared" si="397"/>
        <v>6</v>
      </c>
      <c r="C1851" t="s">
        <v>41</v>
      </c>
      <c r="D1851" s="75">
        <v>0.260416666666667</v>
      </c>
      <c r="E1851" s="26">
        <v>62950</v>
      </c>
      <c r="F1851" s="26">
        <v>36895.49</v>
      </c>
      <c r="G1851" s="26">
        <v>10149</v>
      </c>
      <c r="H1851" s="26">
        <v>12346.2</v>
      </c>
      <c r="I1851" s="26">
        <v>4744</v>
      </c>
      <c r="J1851" s="26">
        <v>-1184.69</v>
      </c>
      <c r="K1851" s="26">
        <f t="shared" si="409"/>
        <v>31544.26</v>
      </c>
      <c r="L1851" s="27">
        <f t="shared" si="398"/>
        <v>2.10769249302409</v>
      </c>
      <c r="M1851" s="75">
        <v>0.260416666666667</v>
      </c>
      <c r="N1851" s="26">
        <v>60971.5</v>
      </c>
      <c r="O1851" s="26">
        <v>33916.23</v>
      </c>
      <c r="P1851" s="26">
        <v>10587</v>
      </c>
      <c r="Q1851" s="26">
        <v>11966.1</v>
      </c>
      <c r="R1851" s="26">
        <v>5596.57</v>
      </c>
      <c r="S1851" s="26">
        <v>-1094.4</v>
      </c>
      <c r="T1851" s="26">
        <f t="shared" si="399"/>
        <v>28565</v>
      </c>
      <c r="U1851" s="27">
        <f t="shared" si="400"/>
        <v>1.4727123712482</v>
      </c>
      <c r="V1851" s="26">
        <f>INDEX(检修、备用和必开!B:B,MATCH(统调负荷!$C1851,检修、备用和必开!$A:$A,0))</f>
        <v>27686.8</v>
      </c>
      <c r="W1851" s="26">
        <f>INDEX(检修、备用和必开!C:C,MATCH(统调负荷!$C1851,检修、备用和必开!$A:$A,0))</f>
        <v>0</v>
      </c>
      <c r="X1851" s="26">
        <f>INDEX(检修、备用和必开!D:D,MATCH(统调负荷!$C1851,检修、备用和必开!$A:$A,0))</f>
        <v>16580</v>
      </c>
      <c r="Y1851" s="26">
        <f>INDEX(检修、备用和必开!E:E,MATCH(统调负荷!$C1851,检修、备用和必开!$A:$A,0))</f>
        <v>5351.23</v>
      </c>
      <c r="Z1851" s="26">
        <f>INDEX(检修、备用和必开!F:F,MATCH(统调负荷!$C1851,检修、备用和必开!$A:$A,0))</f>
        <v>320</v>
      </c>
      <c r="AA1851" s="26">
        <f t="shared" si="401"/>
        <v>66485.6</v>
      </c>
      <c r="AB1851" s="26">
        <v>316</v>
      </c>
      <c r="AC1851" s="26">
        <v>310</v>
      </c>
      <c r="AD1851" s="76">
        <f t="shared" si="402"/>
        <v>45677.2604166667</v>
      </c>
      <c r="AE1851" s="27">
        <f t="shared" si="403"/>
        <v>-1978.5</v>
      </c>
      <c r="AF1851" s="27">
        <f t="shared" si="404"/>
        <v>-2979.25999999999</v>
      </c>
      <c r="AG1851" s="27">
        <f t="shared" si="405"/>
        <v>438</v>
      </c>
      <c r="AH1851" s="27">
        <f t="shared" si="406"/>
        <v>-380.1</v>
      </c>
      <c r="AI1851" s="27">
        <f t="shared" si="407"/>
        <v>852.57</v>
      </c>
      <c r="AJ1851" s="27">
        <f t="shared" si="408"/>
        <v>90.29</v>
      </c>
      <c r="AK1851" s="26">
        <f>INDEX(检修、备用和必开!I:I,MATCH(统调负荷!$C1851,检修、备用和必开!$A:$A,0))</f>
        <v>5970.33631112819</v>
      </c>
    </row>
    <row r="1852" ht="13.8" spans="1:37">
      <c r="A1852" s="26">
        <f t="shared" si="396"/>
        <v>1</v>
      </c>
      <c r="B1852" s="26">
        <f t="shared" si="397"/>
        <v>6</v>
      </c>
      <c r="C1852" t="s">
        <v>41</v>
      </c>
      <c r="D1852" s="75">
        <v>0.270833333333333</v>
      </c>
      <c r="E1852" s="26">
        <v>64290</v>
      </c>
      <c r="F1852" s="26">
        <v>37350.6</v>
      </c>
      <c r="G1852" s="26">
        <v>10152</v>
      </c>
      <c r="H1852" s="26">
        <v>13173.9</v>
      </c>
      <c r="I1852" s="26">
        <v>4798</v>
      </c>
      <c r="J1852" s="26">
        <v>-1184.5</v>
      </c>
      <c r="K1852" s="26">
        <f t="shared" si="409"/>
        <v>31999.37</v>
      </c>
      <c r="L1852" s="27">
        <f t="shared" si="398"/>
        <v>2.07771590503188</v>
      </c>
      <c r="M1852" s="75">
        <v>0.270833333333333</v>
      </c>
      <c r="N1852" s="26">
        <v>62340.9</v>
      </c>
      <c r="O1852" s="26">
        <v>34798.71</v>
      </c>
      <c r="P1852" s="26">
        <v>10728.1</v>
      </c>
      <c r="Q1852" s="26">
        <v>12249.4</v>
      </c>
      <c r="R1852" s="26">
        <v>5661.49</v>
      </c>
      <c r="S1852" s="26">
        <v>-1096.8</v>
      </c>
      <c r="T1852" s="26">
        <f t="shared" si="399"/>
        <v>29447.48</v>
      </c>
      <c r="U1852" s="27">
        <f t="shared" si="400"/>
        <v>1.44447621290586</v>
      </c>
      <c r="V1852" s="26">
        <f>INDEX(检修、备用和必开!B:B,MATCH(统调负荷!$C1852,检修、备用和必开!$A:$A,0))</f>
        <v>27686.8</v>
      </c>
      <c r="W1852" s="26">
        <f>INDEX(检修、备用和必开!C:C,MATCH(统调负荷!$C1852,检修、备用和必开!$A:$A,0))</f>
        <v>0</v>
      </c>
      <c r="X1852" s="26">
        <f>INDEX(检修、备用和必开!D:D,MATCH(统调负荷!$C1852,检修、备用和必开!$A:$A,0))</f>
        <v>16580</v>
      </c>
      <c r="Y1852" s="26">
        <f>INDEX(检修、备用和必开!E:E,MATCH(统调负荷!$C1852,检修、备用和必开!$A:$A,0))</f>
        <v>5351.23</v>
      </c>
      <c r="Z1852" s="26">
        <f>INDEX(检修、备用和必开!F:F,MATCH(统调负荷!$C1852,检修、备用和必开!$A:$A,0))</f>
        <v>320</v>
      </c>
      <c r="AA1852" s="26">
        <f t="shared" si="401"/>
        <v>66485.6</v>
      </c>
      <c r="AB1852" s="26">
        <v>316.4</v>
      </c>
      <c r="AC1852" s="26">
        <v>310.11</v>
      </c>
      <c r="AD1852" s="76">
        <f t="shared" si="402"/>
        <v>45677.2708333333</v>
      </c>
      <c r="AE1852" s="27">
        <f t="shared" si="403"/>
        <v>-1949.1</v>
      </c>
      <c r="AF1852" s="27">
        <f t="shared" si="404"/>
        <v>-2551.89</v>
      </c>
      <c r="AG1852" s="27">
        <f t="shared" si="405"/>
        <v>576.1</v>
      </c>
      <c r="AH1852" s="27">
        <f t="shared" si="406"/>
        <v>-924.5</v>
      </c>
      <c r="AI1852" s="27">
        <f t="shared" si="407"/>
        <v>863.49</v>
      </c>
      <c r="AJ1852" s="27">
        <f t="shared" si="408"/>
        <v>87.7</v>
      </c>
      <c r="AK1852" s="26">
        <f>INDEX(检修、备用和必开!I:I,MATCH(统调负荷!$C1852,检修、备用和必开!$A:$A,0))</f>
        <v>5970.33631112819</v>
      </c>
    </row>
    <row r="1853" ht="13.8" spans="1:37">
      <c r="A1853" s="26">
        <f t="shared" si="396"/>
        <v>1</v>
      </c>
      <c r="B1853" s="26">
        <f t="shared" si="397"/>
        <v>6</v>
      </c>
      <c r="C1853" t="s">
        <v>41</v>
      </c>
      <c r="D1853" s="75">
        <v>0.28125</v>
      </c>
      <c r="E1853" s="26">
        <v>65745</v>
      </c>
      <c r="F1853" s="26">
        <v>38797.6</v>
      </c>
      <c r="G1853" s="26">
        <v>10073</v>
      </c>
      <c r="H1853" s="26">
        <v>13183.1</v>
      </c>
      <c r="I1853" s="26">
        <v>4876</v>
      </c>
      <c r="J1853" s="26">
        <v>-1184.7</v>
      </c>
      <c r="K1853" s="26">
        <f t="shared" si="409"/>
        <v>33446.37</v>
      </c>
      <c r="L1853" s="27">
        <f t="shared" si="398"/>
        <v>1.9878270795904</v>
      </c>
      <c r="M1853" s="75">
        <v>0.28125</v>
      </c>
      <c r="N1853" s="26">
        <v>63826</v>
      </c>
      <c r="O1853" s="26">
        <v>36503.16</v>
      </c>
      <c r="P1853" s="26">
        <v>10637.3</v>
      </c>
      <c r="Q1853" s="26">
        <v>12084.3</v>
      </c>
      <c r="R1853" s="26">
        <v>5680.9</v>
      </c>
      <c r="S1853" s="26">
        <v>-1079.66</v>
      </c>
      <c r="T1853" s="26">
        <f t="shared" si="399"/>
        <v>31151.93</v>
      </c>
      <c r="U1853" s="27">
        <f t="shared" si="400"/>
        <v>1.39289569895875</v>
      </c>
      <c r="V1853" s="26">
        <f>INDEX(检修、备用和必开!B:B,MATCH(统调负荷!$C1853,检修、备用和必开!$A:$A,0))</f>
        <v>27686.8</v>
      </c>
      <c r="W1853" s="26">
        <f>INDEX(检修、备用和必开!C:C,MATCH(统调负荷!$C1853,检修、备用和必开!$A:$A,0))</f>
        <v>0</v>
      </c>
      <c r="X1853" s="26">
        <f>INDEX(检修、备用和必开!D:D,MATCH(统调负荷!$C1853,检修、备用和必开!$A:$A,0))</f>
        <v>16580</v>
      </c>
      <c r="Y1853" s="26">
        <f>INDEX(检修、备用和必开!E:E,MATCH(统调负荷!$C1853,检修、备用和必开!$A:$A,0))</f>
        <v>5351.23</v>
      </c>
      <c r="Z1853" s="26">
        <f>INDEX(检修、备用和必开!F:F,MATCH(统调负荷!$C1853,检修、备用和必开!$A:$A,0))</f>
        <v>320</v>
      </c>
      <c r="AA1853" s="26">
        <f t="shared" si="401"/>
        <v>66485.6</v>
      </c>
      <c r="AB1853" s="26">
        <v>321.2</v>
      </c>
      <c r="AC1853" s="26">
        <v>329</v>
      </c>
      <c r="AD1853" s="76">
        <f t="shared" si="402"/>
        <v>45677.28125</v>
      </c>
      <c r="AE1853" s="27">
        <f t="shared" si="403"/>
        <v>-1919</v>
      </c>
      <c r="AF1853" s="27">
        <f t="shared" si="404"/>
        <v>-2294.44</v>
      </c>
      <c r="AG1853" s="27">
        <f t="shared" si="405"/>
        <v>564.299999999999</v>
      </c>
      <c r="AH1853" s="27">
        <f t="shared" si="406"/>
        <v>-1098.8</v>
      </c>
      <c r="AI1853" s="27">
        <f t="shared" si="407"/>
        <v>804.9</v>
      </c>
      <c r="AJ1853" s="27">
        <f t="shared" si="408"/>
        <v>105.04</v>
      </c>
      <c r="AK1853" s="26">
        <f>INDEX(检修、备用和必开!I:I,MATCH(统调负荷!$C1853,检修、备用和必开!$A:$A,0))</f>
        <v>5970.33631112819</v>
      </c>
    </row>
    <row r="1854" ht="13.8" spans="1:37">
      <c r="A1854" s="26">
        <f t="shared" si="396"/>
        <v>1</v>
      </c>
      <c r="B1854" s="26">
        <f t="shared" si="397"/>
        <v>7</v>
      </c>
      <c r="C1854" t="s">
        <v>41</v>
      </c>
      <c r="D1854" s="75">
        <v>0.291666666666667</v>
      </c>
      <c r="E1854" s="26">
        <v>67395</v>
      </c>
      <c r="F1854" s="26">
        <v>38881.9</v>
      </c>
      <c r="G1854" s="26">
        <v>10217</v>
      </c>
      <c r="H1854" s="26">
        <v>14463</v>
      </c>
      <c r="I1854" s="26">
        <v>5018</v>
      </c>
      <c r="J1854" s="26">
        <v>-1184.9</v>
      </c>
      <c r="K1854" s="26">
        <f t="shared" si="409"/>
        <v>33530.67</v>
      </c>
      <c r="L1854" s="27">
        <f t="shared" si="398"/>
        <v>1.98282945136497</v>
      </c>
      <c r="M1854" s="75">
        <v>0.291666666666667</v>
      </c>
      <c r="N1854" s="26">
        <v>65425.8</v>
      </c>
      <c r="O1854" s="26">
        <v>36500.52</v>
      </c>
      <c r="P1854" s="26">
        <v>10905.9</v>
      </c>
      <c r="Q1854" s="26">
        <v>13256.3</v>
      </c>
      <c r="R1854" s="26">
        <v>5807.73</v>
      </c>
      <c r="S1854" s="26">
        <v>-1044.65</v>
      </c>
      <c r="T1854" s="26">
        <f t="shared" si="399"/>
        <v>31149.29</v>
      </c>
      <c r="U1854" s="27">
        <f t="shared" si="400"/>
        <v>1.39297274273303</v>
      </c>
      <c r="V1854" s="26">
        <f>INDEX(检修、备用和必开!B:B,MATCH(统调负荷!$C1854,检修、备用和必开!$A:$A,0))</f>
        <v>27686.8</v>
      </c>
      <c r="W1854" s="26">
        <f>INDEX(检修、备用和必开!C:C,MATCH(统调负荷!$C1854,检修、备用和必开!$A:$A,0))</f>
        <v>0</v>
      </c>
      <c r="X1854" s="26">
        <f>INDEX(检修、备用和必开!D:D,MATCH(统调负荷!$C1854,检修、备用和必开!$A:$A,0))</f>
        <v>16580</v>
      </c>
      <c r="Y1854" s="26">
        <f>INDEX(检修、备用和必开!E:E,MATCH(统调负荷!$C1854,检修、备用和必开!$A:$A,0))</f>
        <v>5351.23</v>
      </c>
      <c r="Z1854" s="26">
        <f>INDEX(检修、备用和必开!F:F,MATCH(统调负荷!$C1854,检修、备用和必开!$A:$A,0))</f>
        <v>320</v>
      </c>
      <c r="AA1854" s="26">
        <f t="shared" si="401"/>
        <v>66485.6</v>
      </c>
      <c r="AB1854" s="26">
        <v>321.4</v>
      </c>
      <c r="AC1854" s="26">
        <v>312.15</v>
      </c>
      <c r="AD1854" s="76">
        <f t="shared" si="402"/>
        <v>45677.2916666667</v>
      </c>
      <c r="AE1854" s="27">
        <f t="shared" si="403"/>
        <v>-1969.2</v>
      </c>
      <c r="AF1854" s="27">
        <f t="shared" si="404"/>
        <v>-2381.38</v>
      </c>
      <c r="AG1854" s="27">
        <f t="shared" si="405"/>
        <v>688.9</v>
      </c>
      <c r="AH1854" s="27">
        <f t="shared" si="406"/>
        <v>-1206.7</v>
      </c>
      <c r="AI1854" s="27">
        <f t="shared" si="407"/>
        <v>789.73</v>
      </c>
      <c r="AJ1854" s="27">
        <f t="shared" si="408"/>
        <v>140.25</v>
      </c>
      <c r="AK1854" s="26">
        <f>INDEX(检修、备用和必开!I:I,MATCH(统调负荷!$C1854,检修、备用和必开!$A:$A,0))</f>
        <v>5970.33631112819</v>
      </c>
    </row>
    <row r="1855" ht="13.8" spans="1:37">
      <c r="A1855" s="26">
        <f t="shared" si="396"/>
        <v>1</v>
      </c>
      <c r="B1855" s="26">
        <f t="shared" si="397"/>
        <v>7</v>
      </c>
      <c r="C1855" t="s">
        <v>41</v>
      </c>
      <c r="D1855" s="75">
        <v>0.302083333333333</v>
      </c>
      <c r="E1855" s="26">
        <v>70035</v>
      </c>
      <c r="F1855" s="26">
        <v>40161.79</v>
      </c>
      <c r="G1855" s="26">
        <v>10547</v>
      </c>
      <c r="H1855" s="26">
        <v>15217.9</v>
      </c>
      <c r="I1855" s="26">
        <v>5293</v>
      </c>
      <c r="J1855" s="26">
        <v>-1184.69</v>
      </c>
      <c r="K1855" s="26">
        <f t="shared" si="409"/>
        <v>34810.56</v>
      </c>
      <c r="L1855" s="27">
        <f t="shared" si="398"/>
        <v>1.90992618331908</v>
      </c>
      <c r="M1855" s="75">
        <v>0.302083333333333</v>
      </c>
      <c r="N1855" s="26">
        <v>67799.3</v>
      </c>
      <c r="O1855" s="26">
        <v>36801.93</v>
      </c>
      <c r="P1855" s="26">
        <v>10765.8</v>
      </c>
      <c r="Q1855" s="26">
        <v>15453.3</v>
      </c>
      <c r="R1855" s="26">
        <v>5897.73</v>
      </c>
      <c r="S1855" s="26">
        <v>-1119.46</v>
      </c>
      <c r="T1855" s="26">
        <f t="shared" si="399"/>
        <v>31450.7</v>
      </c>
      <c r="U1855" s="27">
        <f t="shared" si="400"/>
        <v>1.38423133537508</v>
      </c>
      <c r="V1855" s="26">
        <f>INDEX(检修、备用和必开!B:B,MATCH(统调负荷!$C1855,检修、备用和必开!$A:$A,0))</f>
        <v>27686.8</v>
      </c>
      <c r="W1855" s="26">
        <f>INDEX(检修、备用和必开!C:C,MATCH(统调负荷!$C1855,检修、备用和必开!$A:$A,0))</f>
        <v>0</v>
      </c>
      <c r="X1855" s="26">
        <f>INDEX(检修、备用和必开!D:D,MATCH(统调负荷!$C1855,检修、备用和必开!$A:$A,0))</f>
        <v>16580</v>
      </c>
      <c r="Y1855" s="26">
        <f>INDEX(检修、备用和必开!E:E,MATCH(统调负荷!$C1855,检修、备用和必开!$A:$A,0))</f>
        <v>5351.23</v>
      </c>
      <c r="Z1855" s="26">
        <f>INDEX(检修、备用和必开!F:F,MATCH(统调负荷!$C1855,检修、备用和必开!$A:$A,0))</f>
        <v>320</v>
      </c>
      <c r="AA1855" s="26">
        <f t="shared" si="401"/>
        <v>66485.6</v>
      </c>
      <c r="AB1855" s="26">
        <v>321.4</v>
      </c>
      <c r="AC1855" s="26">
        <v>323</v>
      </c>
      <c r="AD1855" s="76">
        <f t="shared" si="402"/>
        <v>45677.3020833333</v>
      </c>
      <c r="AE1855" s="27">
        <f t="shared" si="403"/>
        <v>-2235.7</v>
      </c>
      <c r="AF1855" s="27">
        <f t="shared" si="404"/>
        <v>-3359.86</v>
      </c>
      <c r="AG1855" s="27">
        <f t="shared" si="405"/>
        <v>218.799999999999</v>
      </c>
      <c r="AH1855" s="27">
        <f t="shared" si="406"/>
        <v>235.4</v>
      </c>
      <c r="AI1855" s="27">
        <f t="shared" si="407"/>
        <v>604.73</v>
      </c>
      <c r="AJ1855" s="27">
        <f t="shared" si="408"/>
        <v>65.23</v>
      </c>
      <c r="AK1855" s="26">
        <f>INDEX(检修、备用和必开!I:I,MATCH(统调负荷!$C1855,检修、备用和必开!$A:$A,0))</f>
        <v>5970.33631112819</v>
      </c>
    </row>
    <row r="1856" ht="13.8" spans="1:37">
      <c r="A1856" s="26">
        <f t="shared" si="396"/>
        <v>1</v>
      </c>
      <c r="B1856" s="26">
        <f t="shared" si="397"/>
        <v>7</v>
      </c>
      <c r="C1856" t="s">
        <v>41</v>
      </c>
      <c r="D1856" s="75">
        <v>0.3125</v>
      </c>
      <c r="E1856" s="26">
        <v>71910</v>
      </c>
      <c r="F1856" s="26">
        <v>39367.8</v>
      </c>
      <c r="G1856" s="26">
        <v>11127</v>
      </c>
      <c r="H1856" s="26">
        <v>16952.9</v>
      </c>
      <c r="I1856" s="26">
        <v>5647</v>
      </c>
      <c r="J1856" s="26">
        <v>-1184.7</v>
      </c>
      <c r="K1856" s="26">
        <f t="shared" si="409"/>
        <v>34016.57</v>
      </c>
      <c r="L1856" s="27">
        <f t="shared" si="398"/>
        <v>1.95450628914085</v>
      </c>
      <c r="M1856" s="75">
        <v>0.3125</v>
      </c>
      <c r="N1856" s="26">
        <v>69411.7</v>
      </c>
      <c r="O1856" s="26">
        <v>37308.91</v>
      </c>
      <c r="P1856" s="26">
        <v>10492.2</v>
      </c>
      <c r="Q1856" s="26">
        <v>16792.4</v>
      </c>
      <c r="R1856" s="26">
        <v>6058.11</v>
      </c>
      <c r="S1856" s="26">
        <v>-1239.92</v>
      </c>
      <c r="T1856" s="26">
        <f t="shared" si="399"/>
        <v>31957.68</v>
      </c>
      <c r="U1856" s="27">
        <f t="shared" si="400"/>
        <v>1.36977292693017</v>
      </c>
      <c r="V1856" s="26">
        <f>INDEX(检修、备用和必开!B:B,MATCH(统调负荷!$C1856,检修、备用和必开!$A:$A,0))</f>
        <v>27686.8</v>
      </c>
      <c r="W1856" s="26">
        <f>INDEX(检修、备用和必开!C:C,MATCH(统调负荷!$C1856,检修、备用和必开!$A:$A,0))</f>
        <v>0</v>
      </c>
      <c r="X1856" s="26">
        <f>INDEX(检修、备用和必开!D:D,MATCH(统调负荷!$C1856,检修、备用和必开!$A:$A,0))</f>
        <v>16580</v>
      </c>
      <c r="Y1856" s="26">
        <f>INDEX(检修、备用和必开!E:E,MATCH(统调负荷!$C1856,检修、备用和必开!$A:$A,0))</f>
        <v>5351.23</v>
      </c>
      <c r="Z1856" s="26">
        <f>INDEX(检修、备用和必开!F:F,MATCH(统调负荷!$C1856,检修、备用和必开!$A:$A,0))</f>
        <v>320</v>
      </c>
      <c r="AA1856" s="26">
        <f t="shared" si="401"/>
        <v>66485.6</v>
      </c>
      <c r="AB1856" s="26">
        <v>321.4</v>
      </c>
      <c r="AC1856" s="26">
        <v>325.82</v>
      </c>
      <c r="AD1856" s="76">
        <f t="shared" si="402"/>
        <v>45677.3125</v>
      </c>
      <c r="AE1856" s="27">
        <f t="shared" si="403"/>
        <v>-2498.3</v>
      </c>
      <c r="AF1856" s="27">
        <f t="shared" si="404"/>
        <v>-2058.89</v>
      </c>
      <c r="AG1856" s="27">
        <f t="shared" si="405"/>
        <v>-634.799999999999</v>
      </c>
      <c r="AH1856" s="27">
        <f t="shared" si="406"/>
        <v>-160.5</v>
      </c>
      <c r="AI1856" s="27">
        <f t="shared" si="407"/>
        <v>411.11</v>
      </c>
      <c r="AJ1856" s="27">
        <f t="shared" si="408"/>
        <v>-55.22</v>
      </c>
      <c r="AK1856" s="26">
        <f>INDEX(检修、备用和必开!I:I,MATCH(统调负荷!$C1856,检修、备用和必开!$A:$A,0))</f>
        <v>5970.33631112819</v>
      </c>
    </row>
    <row r="1857" ht="13.8" spans="1:37">
      <c r="A1857" s="26">
        <f t="shared" si="396"/>
        <v>1</v>
      </c>
      <c r="B1857" s="26">
        <f t="shared" si="397"/>
        <v>7</v>
      </c>
      <c r="C1857" t="s">
        <v>41</v>
      </c>
      <c r="D1857" s="75">
        <v>0.322916666666667</v>
      </c>
      <c r="E1857" s="26">
        <v>73235</v>
      </c>
      <c r="F1857" s="26">
        <v>39657.2</v>
      </c>
      <c r="G1857" s="26">
        <v>11510</v>
      </c>
      <c r="H1857" s="26">
        <v>17183.5</v>
      </c>
      <c r="I1857" s="26">
        <v>6069</v>
      </c>
      <c r="J1857" s="26">
        <v>-1184.7</v>
      </c>
      <c r="K1857" s="26">
        <f t="shared" si="409"/>
        <v>34305.97</v>
      </c>
      <c r="L1857" s="27">
        <f t="shared" si="398"/>
        <v>1.93801836823153</v>
      </c>
      <c r="M1857" s="75">
        <v>0.322916666666667</v>
      </c>
      <c r="N1857" s="26">
        <v>70855.8</v>
      </c>
      <c r="O1857" s="26">
        <v>37483.69</v>
      </c>
      <c r="P1857" s="26">
        <v>11030.6</v>
      </c>
      <c r="Q1857" s="26">
        <v>17140.1</v>
      </c>
      <c r="R1857" s="26">
        <v>6337.45</v>
      </c>
      <c r="S1857" s="26">
        <v>-1136.04</v>
      </c>
      <c r="T1857" s="26">
        <f t="shared" si="399"/>
        <v>32132.46</v>
      </c>
      <c r="U1857" s="27">
        <f t="shared" si="400"/>
        <v>1.36485819028643</v>
      </c>
      <c r="V1857" s="26">
        <f>INDEX(检修、备用和必开!B:B,MATCH(统调负荷!$C1857,检修、备用和必开!$A:$A,0))</f>
        <v>27686.8</v>
      </c>
      <c r="W1857" s="26">
        <f>INDEX(检修、备用和必开!C:C,MATCH(统调负荷!$C1857,检修、备用和必开!$A:$A,0))</f>
        <v>0</v>
      </c>
      <c r="X1857" s="26">
        <f>INDEX(检修、备用和必开!D:D,MATCH(统调负荷!$C1857,检修、备用和必开!$A:$A,0))</f>
        <v>16580</v>
      </c>
      <c r="Y1857" s="26">
        <f>INDEX(检修、备用和必开!E:E,MATCH(统调负荷!$C1857,检修、备用和必开!$A:$A,0))</f>
        <v>5351.23</v>
      </c>
      <c r="Z1857" s="26">
        <f>INDEX(检修、备用和必开!F:F,MATCH(统调负荷!$C1857,检修、备用和必开!$A:$A,0))</f>
        <v>320</v>
      </c>
      <c r="AA1857" s="26">
        <f t="shared" si="401"/>
        <v>66485.6</v>
      </c>
      <c r="AB1857" s="26">
        <v>326.2</v>
      </c>
      <c r="AC1857" s="26">
        <v>315.78</v>
      </c>
      <c r="AD1857" s="76">
        <f t="shared" si="402"/>
        <v>45677.3229166667</v>
      </c>
      <c r="AE1857" s="27">
        <f t="shared" si="403"/>
        <v>-2379.2</v>
      </c>
      <c r="AF1857" s="27">
        <f t="shared" si="404"/>
        <v>-2173.50999999999</v>
      </c>
      <c r="AG1857" s="27">
        <f t="shared" si="405"/>
        <v>-479.4</v>
      </c>
      <c r="AH1857" s="27">
        <f t="shared" si="406"/>
        <v>-43.4000000000015</v>
      </c>
      <c r="AI1857" s="27">
        <f t="shared" si="407"/>
        <v>268.45</v>
      </c>
      <c r="AJ1857" s="27">
        <f t="shared" si="408"/>
        <v>48.6600000000001</v>
      </c>
      <c r="AK1857" s="26">
        <f>INDEX(检修、备用和必开!I:I,MATCH(统调负荷!$C1857,检修、备用和必开!$A:$A,0))</f>
        <v>5970.33631112819</v>
      </c>
    </row>
    <row r="1858" ht="13.8" spans="1:37">
      <c r="A1858" s="26">
        <f t="shared" si="396"/>
        <v>1</v>
      </c>
      <c r="B1858" s="26">
        <f t="shared" si="397"/>
        <v>8</v>
      </c>
      <c r="C1858" t="s">
        <v>41</v>
      </c>
      <c r="D1858" s="75">
        <v>0.333333333333333</v>
      </c>
      <c r="E1858" s="26">
        <v>75800</v>
      </c>
      <c r="F1858" s="26">
        <v>39493.59</v>
      </c>
      <c r="G1858" s="26">
        <v>12124</v>
      </c>
      <c r="H1858" s="26">
        <v>18755.1</v>
      </c>
      <c r="I1858" s="26">
        <v>6612</v>
      </c>
      <c r="J1858" s="26">
        <v>-1184.69</v>
      </c>
      <c r="K1858" s="26">
        <f t="shared" si="409"/>
        <v>34142.36</v>
      </c>
      <c r="L1858" s="27">
        <f t="shared" si="398"/>
        <v>1.94730534151711</v>
      </c>
      <c r="M1858" s="75">
        <v>0.333333333333333</v>
      </c>
      <c r="N1858" s="26">
        <v>73043.9</v>
      </c>
      <c r="O1858" s="26">
        <v>37946.39</v>
      </c>
      <c r="P1858" s="26">
        <v>11035.1</v>
      </c>
      <c r="Q1858" s="26">
        <v>18671.2</v>
      </c>
      <c r="R1858" s="26">
        <v>6767.84</v>
      </c>
      <c r="S1858" s="26">
        <v>-1376.63</v>
      </c>
      <c r="T1858" s="26">
        <f t="shared" si="399"/>
        <v>32595.16</v>
      </c>
      <c r="U1858" s="27">
        <f t="shared" si="400"/>
        <v>1.35201593650127</v>
      </c>
      <c r="V1858" s="26">
        <f>INDEX(检修、备用和必开!B:B,MATCH(统调负荷!$C1858,检修、备用和必开!$A:$A,0))</f>
        <v>27686.8</v>
      </c>
      <c r="W1858" s="26">
        <f>INDEX(检修、备用和必开!C:C,MATCH(统调负荷!$C1858,检修、备用和必开!$A:$A,0))</f>
        <v>0</v>
      </c>
      <c r="X1858" s="26">
        <f>INDEX(检修、备用和必开!D:D,MATCH(统调负荷!$C1858,检修、备用和必开!$A:$A,0))</f>
        <v>16580</v>
      </c>
      <c r="Y1858" s="26">
        <f>INDEX(检修、备用和必开!E:E,MATCH(统调负荷!$C1858,检修、备用和必开!$A:$A,0))</f>
        <v>5351.23</v>
      </c>
      <c r="Z1858" s="26">
        <f>INDEX(检修、备用和必开!F:F,MATCH(统调负荷!$C1858,检修、备用和必开!$A:$A,0))</f>
        <v>320</v>
      </c>
      <c r="AA1858" s="26">
        <f t="shared" si="401"/>
        <v>66485.6</v>
      </c>
      <c r="AB1858" s="26">
        <v>322.29</v>
      </c>
      <c r="AC1858" s="26">
        <v>339.63</v>
      </c>
      <c r="AD1858" s="76">
        <f t="shared" si="402"/>
        <v>45677.3333333333</v>
      </c>
      <c r="AE1858" s="27">
        <f t="shared" si="403"/>
        <v>-2756.10000000001</v>
      </c>
      <c r="AF1858" s="27">
        <f t="shared" si="404"/>
        <v>-1547.2</v>
      </c>
      <c r="AG1858" s="27">
        <f t="shared" si="405"/>
        <v>-1088.9</v>
      </c>
      <c r="AH1858" s="27">
        <f t="shared" si="406"/>
        <v>-83.8999999999978</v>
      </c>
      <c r="AI1858" s="27">
        <f t="shared" si="407"/>
        <v>155.84</v>
      </c>
      <c r="AJ1858" s="27">
        <f t="shared" si="408"/>
        <v>-191.94</v>
      </c>
      <c r="AK1858" s="26">
        <f>INDEX(检修、备用和必开!I:I,MATCH(统调负荷!$C1858,检修、备用和必开!$A:$A,0))</f>
        <v>5970.33631112819</v>
      </c>
    </row>
    <row r="1859" ht="13.8" spans="1:37">
      <c r="A1859" s="26">
        <f t="shared" ref="A1859:A1922" si="410">WEEKDAY(C1859,2)</f>
        <v>1</v>
      </c>
      <c r="B1859" s="26">
        <f t="shared" ref="B1859:B1922" si="411">HOUR(D1859)</f>
        <v>8</v>
      </c>
      <c r="C1859" t="s">
        <v>41</v>
      </c>
      <c r="D1859" s="75">
        <v>0.34375</v>
      </c>
      <c r="E1859" s="26">
        <v>78755</v>
      </c>
      <c r="F1859" s="26">
        <v>40732.9</v>
      </c>
      <c r="G1859" s="26">
        <v>12502</v>
      </c>
      <c r="H1859" s="26">
        <v>19596.8</v>
      </c>
      <c r="I1859" s="26">
        <v>7330</v>
      </c>
      <c r="J1859" s="26">
        <v>-1406.7</v>
      </c>
      <c r="K1859" s="26">
        <f t="shared" si="409"/>
        <v>35381.67</v>
      </c>
      <c r="L1859" s="27">
        <f t="shared" ref="L1859:L1922" si="412">AA1859/(K1859+W1859)</f>
        <v>1.87909728398914</v>
      </c>
      <c r="M1859" s="75">
        <v>0.34375</v>
      </c>
      <c r="N1859" s="26">
        <v>75259.9</v>
      </c>
      <c r="O1859" s="26">
        <v>39279.51</v>
      </c>
      <c r="P1859" s="26">
        <v>11366.6</v>
      </c>
      <c r="Q1859" s="26">
        <v>18737.7</v>
      </c>
      <c r="R1859" s="26">
        <v>7279.1</v>
      </c>
      <c r="S1859" s="26">
        <v>-1403.01</v>
      </c>
      <c r="T1859" s="26">
        <f t="shared" ref="T1859:T1922" si="413">O1859-Y1859</f>
        <v>33928.28</v>
      </c>
      <c r="U1859" s="27">
        <f t="shared" ref="U1859:U1922" si="414">AA1859/(T1859+X1859)</f>
        <v>1.31633070854917</v>
      </c>
      <c r="V1859" s="26">
        <f>INDEX(检修、备用和必开!B:B,MATCH(统调负荷!$C1859,检修、备用和必开!$A:$A,0))</f>
        <v>27686.8</v>
      </c>
      <c r="W1859" s="26">
        <f>INDEX(检修、备用和必开!C:C,MATCH(统调负荷!$C1859,检修、备用和必开!$A:$A,0))</f>
        <v>0</v>
      </c>
      <c r="X1859" s="26">
        <f>INDEX(检修、备用和必开!D:D,MATCH(统调负荷!$C1859,检修、备用和必开!$A:$A,0))</f>
        <v>16580</v>
      </c>
      <c r="Y1859" s="26">
        <f>INDEX(检修、备用和必开!E:E,MATCH(统调负荷!$C1859,检修、备用和必开!$A:$A,0))</f>
        <v>5351.23</v>
      </c>
      <c r="Z1859" s="26">
        <f>INDEX(检修、备用和必开!F:F,MATCH(统调负荷!$C1859,检修、备用和必开!$A:$A,0))</f>
        <v>320</v>
      </c>
      <c r="AA1859" s="26">
        <f t="shared" ref="AA1859:AA1922" si="415">94492.4-V1859-Z1859</f>
        <v>66485.6</v>
      </c>
      <c r="AB1859" s="26">
        <v>338.32</v>
      </c>
      <c r="AC1859" s="26">
        <v>349.49</v>
      </c>
      <c r="AD1859" s="76">
        <f t="shared" ref="AD1859:AD1922" si="416">C1859+D1859</f>
        <v>45677.34375</v>
      </c>
      <c r="AE1859" s="27">
        <f t="shared" ref="AE1859:AE1922" si="417">N1859-E1859</f>
        <v>-3495.10000000001</v>
      </c>
      <c r="AF1859" s="27">
        <f t="shared" ref="AF1859:AF1922" si="418">O1859-F1859</f>
        <v>-1453.39</v>
      </c>
      <c r="AG1859" s="27">
        <f t="shared" ref="AG1859:AG1922" si="419">P1859-G1859</f>
        <v>-1135.4</v>
      </c>
      <c r="AH1859" s="27">
        <f t="shared" ref="AH1859:AH1922" si="420">Q1859-H1859</f>
        <v>-859.099999999999</v>
      </c>
      <c r="AI1859" s="27">
        <f t="shared" ref="AI1859:AI1922" si="421">R1859-I1859</f>
        <v>-50.8999999999996</v>
      </c>
      <c r="AJ1859" s="27">
        <f t="shared" ref="AJ1859:AJ1922" si="422">S1859-J1859</f>
        <v>3.69000000000005</v>
      </c>
      <c r="AK1859" s="26">
        <f>INDEX(检修、备用和必开!I:I,MATCH(统调负荷!$C1859,检修、备用和必开!$A:$A,0))</f>
        <v>5970.33631112819</v>
      </c>
    </row>
    <row r="1860" ht="13.8" spans="1:37">
      <c r="A1860" s="26">
        <f t="shared" si="410"/>
        <v>1</v>
      </c>
      <c r="B1860" s="26">
        <f t="shared" si="411"/>
        <v>8</v>
      </c>
      <c r="C1860" t="s">
        <v>41</v>
      </c>
      <c r="D1860" s="75">
        <v>0.354166666666667</v>
      </c>
      <c r="E1860" s="26">
        <v>80335</v>
      </c>
      <c r="F1860" s="26">
        <v>40605.4</v>
      </c>
      <c r="G1860" s="26">
        <v>12860</v>
      </c>
      <c r="H1860" s="26">
        <v>20215.3</v>
      </c>
      <c r="I1860" s="26">
        <v>8061</v>
      </c>
      <c r="J1860" s="26">
        <v>-1406.7</v>
      </c>
      <c r="K1860" s="26">
        <f t="shared" si="409"/>
        <v>35254.17</v>
      </c>
      <c r="L1860" s="27">
        <f t="shared" si="412"/>
        <v>1.88589321490195</v>
      </c>
      <c r="M1860" s="75">
        <v>0.354166666666667</v>
      </c>
      <c r="N1860" s="26">
        <v>76127.2</v>
      </c>
      <c r="O1860" s="26">
        <v>38047.59</v>
      </c>
      <c r="P1860" s="26">
        <v>12384.6</v>
      </c>
      <c r="Q1860" s="26">
        <v>19314.4</v>
      </c>
      <c r="R1860" s="26">
        <v>7835.41</v>
      </c>
      <c r="S1860" s="26">
        <v>-1454.8</v>
      </c>
      <c r="T1860" s="26">
        <f t="shared" si="413"/>
        <v>32696.36</v>
      </c>
      <c r="U1860" s="27">
        <f t="shared" si="414"/>
        <v>1.34923927010843</v>
      </c>
      <c r="V1860" s="26">
        <f>INDEX(检修、备用和必开!B:B,MATCH(统调负荷!$C1860,检修、备用和必开!$A:$A,0))</f>
        <v>27686.8</v>
      </c>
      <c r="W1860" s="26">
        <f>INDEX(检修、备用和必开!C:C,MATCH(统调负荷!$C1860,检修、备用和必开!$A:$A,0))</f>
        <v>0</v>
      </c>
      <c r="X1860" s="26">
        <f>INDEX(检修、备用和必开!D:D,MATCH(统调负荷!$C1860,检修、备用和必开!$A:$A,0))</f>
        <v>16580</v>
      </c>
      <c r="Y1860" s="26">
        <f>INDEX(检修、备用和必开!E:E,MATCH(统调负荷!$C1860,检修、备用和必开!$A:$A,0))</f>
        <v>5351.23</v>
      </c>
      <c r="Z1860" s="26">
        <f>INDEX(检修、备用和必开!F:F,MATCH(统调负荷!$C1860,检修、备用和必开!$A:$A,0))</f>
        <v>320</v>
      </c>
      <c r="AA1860" s="26">
        <f t="shared" si="415"/>
        <v>66485.6</v>
      </c>
      <c r="AB1860" s="26">
        <v>342.55</v>
      </c>
      <c r="AC1860" s="26">
        <v>296.15</v>
      </c>
      <c r="AD1860" s="76">
        <f t="shared" si="416"/>
        <v>45677.3541666667</v>
      </c>
      <c r="AE1860" s="27">
        <f t="shared" si="417"/>
        <v>-4207.8</v>
      </c>
      <c r="AF1860" s="27">
        <f t="shared" si="418"/>
        <v>-2557.81</v>
      </c>
      <c r="AG1860" s="27">
        <f t="shared" si="419"/>
        <v>-475.4</v>
      </c>
      <c r="AH1860" s="27">
        <f t="shared" si="420"/>
        <v>-900.899999999998</v>
      </c>
      <c r="AI1860" s="27">
        <f t="shared" si="421"/>
        <v>-225.59</v>
      </c>
      <c r="AJ1860" s="27">
        <f t="shared" si="422"/>
        <v>-48.0999999999999</v>
      </c>
      <c r="AK1860" s="26">
        <f>INDEX(检修、备用和必开!I:I,MATCH(统调负荷!$C1860,检修、备用和必开!$A:$A,0))</f>
        <v>5970.33631112819</v>
      </c>
    </row>
    <row r="1861" ht="13.8" spans="1:37">
      <c r="A1861" s="26">
        <f t="shared" si="410"/>
        <v>1</v>
      </c>
      <c r="B1861" s="26">
        <f t="shared" si="411"/>
        <v>8</v>
      </c>
      <c r="C1861" t="s">
        <v>41</v>
      </c>
      <c r="D1861" s="75">
        <v>0.364583333333333</v>
      </c>
      <c r="E1861" s="26">
        <v>81290</v>
      </c>
      <c r="F1861" s="26">
        <v>40512.99</v>
      </c>
      <c r="G1861" s="26">
        <v>12860</v>
      </c>
      <c r="H1861" s="26">
        <v>20468.7</v>
      </c>
      <c r="I1861" s="26">
        <v>8855</v>
      </c>
      <c r="J1861" s="26">
        <v>-1406.69</v>
      </c>
      <c r="K1861" s="26">
        <f t="shared" si="409"/>
        <v>35161.76</v>
      </c>
      <c r="L1861" s="27">
        <f t="shared" si="412"/>
        <v>1.89084960479794</v>
      </c>
      <c r="M1861" s="75">
        <v>0.364583333333333</v>
      </c>
      <c r="N1861" s="26">
        <v>76741.8</v>
      </c>
      <c r="O1861" s="26">
        <v>36691.27</v>
      </c>
      <c r="P1861" s="26">
        <v>12897.7</v>
      </c>
      <c r="Q1861" s="26">
        <v>20098.8</v>
      </c>
      <c r="R1861" s="26">
        <v>8523.1</v>
      </c>
      <c r="S1861" s="26">
        <v>-1469.07</v>
      </c>
      <c r="T1861" s="26">
        <f t="shared" si="413"/>
        <v>31340.04</v>
      </c>
      <c r="U1861" s="27">
        <f t="shared" si="414"/>
        <v>1.38742789029391</v>
      </c>
      <c r="V1861" s="26">
        <f>INDEX(检修、备用和必开!B:B,MATCH(统调负荷!$C1861,检修、备用和必开!$A:$A,0))</f>
        <v>27686.8</v>
      </c>
      <c r="W1861" s="26">
        <f>INDEX(检修、备用和必开!C:C,MATCH(统调负荷!$C1861,检修、备用和必开!$A:$A,0))</f>
        <v>0</v>
      </c>
      <c r="X1861" s="26">
        <f>INDEX(检修、备用和必开!D:D,MATCH(统调负荷!$C1861,检修、备用和必开!$A:$A,0))</f>
        <v>16580</v>
      </c>
      <c r="Y1861" s="26">
        <f>INDEX(检修、备用和必开!E:E,MATCH(统调负荷!$C1861,检修、备用和必开!$A:$A,0))</f>
        <v>5351.23</v>
      </c>
      <c r="Z1861" s="26">
        <f>INDEX(检修、备用和必开!F:F,MATCH(统调负荷!$C1861,检修、备用和必开!$A:$A,0))</f>
        <v>320</v>
      </c>
      <c r="AA1861" s="26">
        <f t="shared" si="415"/>
        <v>66485.6</v>
      </c>
      <c r="AB1861" s="26">
        <v>342.55</v>
      </c>
      <c r="AC1861" s="26">
        <v>310.05</v>
      </c>
      <c r="AD1861" s="76">
        <f t="shared" si="416"/>
        <v>45677.3645833333</v>
      </c>
      <c r="AE1861" s="27">
        <f t="shared" si="417"/>
        <v>-4548.2</v>
      </c>
      <c r="AF1861" s="27">
        <f t="shared" si="418"/>
        <v>-3821.72</v>
      </c>
      <c r="AG1861" s="27">
        <f t="shared" si="419"/>
        <v>37.7000000000007</v>
      </c>
      <c r="AH1861" s="27">
        <f t="shared" si="420"/>
        <v>-369.900000000001</v>
      </c>
      <c r="AI1861" s="27">
        <f t="shared" si="421"/>
        <v>-331.9</v>
      </c>
      <c r="AJ1861" s="27">
        <f t="shared" si="422"/>
        <v>-62.3799999999999</v>
      </c>
      <c r="AK1861" s="26">
        <f>INDEX(检修、备用和必开!I:I,MATCH(统调负荷!$C1861,检修、备用和必开!$A:$A,0))</f>
        <v>5970.33631112819</v>
      </c>
    </row>
    <row r="1862" ht="13.8" spans="1:37">
      <c r="A1862" s="26">
        <f t="shared" si="410"/>
        <v>1</v>
      </c>
      <c r="B1862" s="26">
        <f t="shared" si="411"/>
        <v>9</v>
      </c>
      <c r="C1862" t="s">
        <v>41</v>
      </c>
      <c r="D1862" s="75">
        <v>0.375</v>
      </c>
      <c r="E1862" s="26">
        <v>81870</v>
      </c>
      <c r="F1862" s="26">
        <v>39622.29</v>
      </c>
      <c r="G1862" s="26">
        <v>12860</v>
      </c>
      <c r="H1862" s="26">
        <v>21102.4</v>
      </c>
      <c r="I1862" s="26">
        <v>9692</v>
      </c>
      <c r="J1862" s="26">
        <v>-1406.69</v>
      </c>
      <c r="K1862" s="26">
        <f t="shared" si="409"/>
        <v>34271.06</v>
      </c>
      <c r="L1862" s="27">
        <f t="shared" si="412"/>
        <v>1.93999251846894</v>
      </c>
      <c r="M1862" s="75">
        <v>0.375</v>
      </c>
      <c r="N1862" s="26">
        <v>76792</v>
      </c>
      <c r="O1862" s="26">
        <v>35581.19</v>
      </c>
      <c r="P1862" s="26">
        <v>12653.2</v>
      </c>
      <c r="Q1862" s="26">
        <v>20731</v>
      </c>
      <c r="R1862" s="26">
        <v>9235.19</v>
      </c>
      <c r="S1862" s="26">
        <v>-1408.58</v>
      </c>
      <c r="T1862" s="26">
        <f t="shared" si="413"/>
        <v>30229.96</v>
      </c>
      <c r="U1862" s="27">
        <f t="shared" si="414"/>
        <v>1.42033020323025</v>
      </c>
      <c r="V1862" s="26">
        <f>INDEX(检修、备用和必开!B:B,MATCH(统调负荷!$C1862,检修、备用和必开!$A:$A,0))</f>
        <v>27686.8</v>
      </c>
      <c r="W1862" s="26">
        <f>INDEX(检修、备用和必开!C:C,MATCH(统调负荷!$C1862,检修、备用和必开!$A:$A,0))</f>
        <v>0</v>
      </c>
      <c r="X1862" s="26">
        <f>INDEX(检修、备用和必开!D:D,MATCH(统调负荷!$C1862,检修、备用和必开!$A:$A,0))</f>
        <v>16580</v>
      </c>
      <c r="Y1862" s="26">
        <f>INDEX(检修、备用和必开!E:E,MATCH(统调负荷!$C1862,检修、备用和必开!$A:$A,0))</f>
        <v>5351.23</v>
      </c>
      <c r="Z1862" s="26">
        <f>INDEX(检修、备用和必开!F:F,MATCH(统调负荷!$C1862,检修、备用和必开!$A:$A,0))</f>
        <v>320</v>
      </c>
      <c r="AA1862" s="26">
        <f t="shared" si="415"/>
        <v>66485.6</v>
      </c>
      <c r="AB1862" s="26">
        <v>344.99</v>
      </c>
      <c r="AC1862" s="26">
        <v>305.62</v>
      </c>
      <c r="AD1862" s="76">
        <f t="shared" si="416"/>
        <v>45677.375</v>
      </c>
      <c r="AE1862" s="27">
        <f t="shared" si="417"/>
        <v>-5078</v>
      </c>
      <c r="AF1862" s="27">
        <f t="shared" si="418"/>
        <v>-4041.1</v>
      </c>
      <c r="AG1862" s="27">
        <f t="shared" si="419"/>
        <v>-206.799999999999</v>
      </c>
      <c r="AH1862" s="27">
        <f t="shared" si="420"/>
        <v>-371.400000000001</v>
      </c>
      <c r="AI1862" s="27">
        <f t="shared" si="421"/>
        <v>-456.809999999999</v>
      </c>
      <c r="AJ1862" s="27">
        <f t="shared" si="422"/>
        <v>-1.88999999999987</v>
      </c>
      <c r="AK1862" s="26">
        <f>INDEX(检修、备用和必开!I:I,MATCH(统调负荷!$C1862,检修、备用和必开!$A:$A,0))</f>
        <v>5970.33631112819</v>
      </c>
    </row>
    <row r="1863" ht="13.8" spans="1:37">
      <c r="A1863" s="26">
        <f t="shared" si="410"/>
        <v>1</v>
      </c>
      <c r="B1863" s="26">
        <f t="shared" si="411"/>
        <v>9</v>
      </c>
      <c r="C1863" t="s">
        <v>41</v>
      </c>
      <c r="D1863" s="75">
        <v>0.385416666666667</v>
      </c>
      <c r="E1863" s="26">
        <v>82175</v>
      </c>
      <c r="F1863" s="26">
        <v>39796.59</v>
      </c>
      <c r="G1863" s="26">
        <v>12849</v>
      </c>
      <c r="H1863" s="26">
        <v>20375.9</v>
      </c>
      <c r="I1863" s="26">
        <v>10560</v>
      </c>
      <c r="J1863" s="26">
        <v>-1406.49</v>
      </c>
      <c r="K1863" s="26">
        <f t="shared" si="409"/>
        <v>34445.36</v>
      </c>
      <c r="L1863" s="27">
        <f t="shared" si="412"/>
        <v>1.93017579145638</v>
      </c>
      <c r="M1863" s="75">
        <v>0.385416666666667</v>
      </c>
      <c r="N1863" s="26">
        <v>77085.2</v>
      </c>
      <c r="O1863" s="26">
        <v>35592.32</v>
      </c>
      <c r="P1863" s="26">
        <v>12823.2</v>
      </c>
      <c r="Q1863" s="26">
        <v>20258.7</v>
      </c>
      <c r="R1863" s="26">
        <v>9918.42</v>
      </c>
      <c r="S1863" s="26">
        <v>-1507.44</v>
      </c>
      <c r="T1863" s="26">
        <f t="shared" si="413"/>
        <v>30241.09</v>
      </c>
      <c r="U1863" s="27">
        <f t="shared" si="414"/>
        <v>1.41999257172355</v>
      </c>
      <c r="V1863" s="26">
        <f>INDEX(检修、备用和必开!B:B,MATCH(统调负荷!$C1863,检修、备用和必开!$A:$A,0))</f>
        <v>27686.8</v>
      </c>
      <c r="W1863" s="26">
        <f>INDEX(检修、备用和必开!C:C,MATCH(统调负荷!$C1863,检修、备用和必开!$A:$A,0))</f>
        <v>0</v>
      </c>
      <c r="X1863" s="26">
        <f>INDEX(检修、备用和必开!D:D,MATCH(统调负荷!$C1863,检修、备用和必开!$A:$A,0))</f>
        <v>16580</v>
      </c>
      <c r="Y1863" s="26">
        <f>INDEX(检修、备用和必开!E:E,MATCH(统调负荷!$C1863,检修、备用和必开!$A:$A,0))</f>
        <v>5351.23</v>
      </c>
      <c r="Z1863" s="26">
        <f>INDEX(检修、备用和必开!F:F,MATCH(统调负荷!$C1863,检修、备用和必开!$A:$A,0))</f>
        <v>320</v>
      </c>
      <c r="AA1863" s="26">
        <f t="shared" si="415"/>
        <v>66485.6</v>
      </c>
      <c r="AB1863" s="26">
        <v>360.27</v>
      </c>
      <c r="AC1863" s="26">
        <v>306.02</v>
      </c>
      <c r="AD1863" s="76">
        <f t="shared" si="416"/>
        <v>45677.3854166667</v>
      </c>
      <c r="AE1863" s="27">
        <f t="shared" si="417"/>
        <v>-5089.8</v>
      </c>
      <c r="AF1863" s="27">
        <f t="shared" si="418"/>
        <v>-4204.27</v>
      </c>
      <c r="AG1863" s="27">
        <f t="shared" si="419"/>
        <v>-25.7999999999993</v>
      </c>
      <c r="AH1863" s="27">
        <f t="shared" si="420"/>
        <v>-117.200000000001</v>
      </c>
      <c r="AI1863" s="27">
        <f t="shared" si="421"/>
        <v>-641.58</v>
      </c>
      <c r="AJ1863" s="27">
        <f t="shared" si="422"/>
        <v>-100.95</v>
      </c>
      <c r="AK1863" s="26">
        <f>INDEX(检修、备用和必开!I:I,MATCH(统调负荷!$C1863,检修、备用和必开!$A:$A,0))</f>
        <v>5970.33631112819</v>
      </c>
    </row>
    <row r="1864" ht="13.8" spans="1:37">
      <c r="A1864" s="26">
        <f t="shared" si="410"/>
        <v>1</v>
      </c>
      <c r="B1864" s="26">
        <f t="shared" si="411"/>
        <v>9</v>
      </c>
      <c r="C1864" t="s">
        <v>41</v>
      </c>
      <c r="D1864" s="75">
        <v>0.395833333333333</v>
      </c>
      <c r="E1864" s="26">
        <v>82270</v>
      </c>
      <c r="F1864" s="26">
        <v>38503.2</v>
      </c>
      <c r="G1864" s="26">
        <v>12759</v>
      </c>
      <c r="H1864" s="26">
        <v>20985.5</v>
      </c>
      <c r="I1864" s="26">
        <v>11429</v>
      </c>
      <c r="J1864" s="26">
        <v>-1406.7</v>
      </c>
      <c r="K1864" s="26">
        <f t="shared" si="409"/>
        <v>33151.97</v>
      </c>
      <c r="L1864" s="27">
        <f t="shared" si="412"/>
        <v>2.00547961403199</v>
      </c>
      <c r="M1864" s="75">
        <v>0.395833333333333</v>
      </c>
      <c r="N1864" s="26">
        <v>77010.2</v>
      </c>
      <c r="O1864" s="26">
        <v>34838.74</v>
      </c>
      <c r="P1864" s="26">
        <v>12523.2</v>
      </c>
      <c r="Q1864" s="26">
        <v>20491.9</v>
      </c>
      <c r="R1864" s="26">
        <v>10520.5</v>
      </c>
      <c r="S1864" s="26">
        <v>-1364.14</v>
      </c>
      <c r="T1864" s="26">
        <f t="shared" si="413"/>
        <v>29487.51</v>
      </c>
      <c r="U1864" s="27">
        <f t="shared" si="414"/>
        <v>1.44322104667693</v>
      </c>
      <c r="V1864" s="26">
        <f>INDEX(检修、备用和必开!B:B,MATCH(统调负荷!$C1864,检修、备用和必开!$A:$A,0))</f>
        <v>27686.8</v>
      </c>
      <c r="W1864" s="26">
        <f>INDEX(检修、备用和必开!C:C,MATCH(统调负荷!$C1864,检修、备用和必开!$A:$A,0))</f>
        <v>0</v>
      </c>
      <c r="X1864" s="26">
        <f>INDEX(检修、备用和必开!D:D,MATCH(统调负荷!$C1864,检修、备用和必开!$A:$A,0))</f>
        <v>16580</v>
      </c>
      <c r="Y1864" s="26">
        <f>INDEX(检修、备用和必开!E:E,MATCH(统调负荷!$C1864,检修、备用和必开!$A:$A,0))</f>
        <v>5351.23</v>
      </c>
      <c r="Z1864" s="26">
        <f>INDEX(检修、备用和必开!F:F,MATCH(统调负荷!$C1864,检修、备用和必开!$A:$A,0))</f>
        <v>320</v>
      </c>
      <c r="AA1864" s="26">
        <f t="shared" si="415"/>
        <v>66485.6</v>
      </c>
      <c r="AB1864" s="26">
        <v>338.23</v>
      </c>
      <c r="AC1864" s="26">
        <v>304.08</v>
      </c>
      <c r="AD1864" s="76">
        <f t="shared" si="416"/>
        <v>45677.3958333333</v>
      </c>
      <c r="AE1864" s="27">
        <f t="shared" si="417"/>
        <v>-5259.8</v>
      </c>
      <c r="AF1864" s="27">
        <f t="shared" si="418"/>
        <v>-3664.46</v>
      </c>
      <c r="AG1864" s="27">
        <f t="shared" si="419"/>
        <v>-235.799999999999</v>
      </c>
      <c r="AH1864" s="27">
        <f t="shared" si="420"/>
        <v>-493.599999999999</v>
      </c>
      <c r="AI1864" s="27">
        <f t="shared" si="421"/>
        <v>-908.5</v>
      </c>
      <c r="AJ1864" s="27">
        <f t="shared" si="422"/>
        <v>42.5599999999999</v>
      </c>
      <c r="AK1864" s="26">
        <f>INDEX(检修、备用和必开!I:I,MATCH(统调负荷!$C1864,检修、备用和必开!$A:$A,0))</f>
        <v>5970.33631112819</v>
      </c>
    </row>
    <row r="1865" ht="13.8" spans="1:37">
      <c r="A1865" s="26">
        <f t="shared" si="410"/>
        <v>1</v>
      </c>
      <c r="B1865" s="26">
        <f t="shared" si="411"/>
        <v>9</v>
      </c>
      <c r="C1865" t="s">
        <v>41</v>
      </c>
      <c r="D1865" s="75">
        <v>0.40625</v>
      </c>
      <c r="E1865" s="26">
        <v>81965</v>
      </c>
      <c r="F1865" s="26">
        <v>36913.99</v>
      </c>
      <c r="G1865" s="26">
        <v>12670</v>
      </c>
      <c r="H1865" s="26">
        <v>21504.7</v>
      </c>
      <c r="I1865" s="26">
        <v>12283</v>
      </c>
      <c r="J1865" s="26">
        <v>-1406.69</v>
      </c>
      <c r="K1865" s="26">
        <f t="shared" si="409"/>
        <v>31562.76</v>
      </c>
      <c r="L1865" s="27">
        <f t="shared" si="412"/>
        <v>2.10645710324446</v>
      </c>
      <c r="M1865" s="75">
        <v>0.40625</v>
      </c>
      <c r="N1865" s="26">
        <v>76577.2</v>
      </c>
      <c r="O1865" s="26">
        <v>33191.99</v>
      </c>
      <c r="P1865" s="26">
        <v>12490.8</v>
      </c>
      <c r="Q1865" s="26">
        <v>21196.4</v>
      </c>
      <c r="R1865" s="26">
        <v>11065.5</v>
      </c>
      <c r="S1865" s="26">
        <v>-1367.49</v>
      </c>
      <c r="T1865" s="26">
        <f t="shared" si="413"/>
        <v>27840.76</v>
      </c>
      <c r="U1865" s="27">
        <f t="shared" si="414"/>
        <v>1.49672360400858</v>
      </c>
      <c r="V1865" s="26">
        <f>INDEX(检修、备用和必开!B:B,MATCH(统调负荷!$C1865,检修、备用和必开!$A:$A,0))</f>
        <v>27686.8</v>
      </c>
      <c r="W1865" s="26">
        <f>INDEX(检修、备用和必开!C:C,MATCH(统调负荷!$C1865,检修、备用和必开!$A:$A,0))</f>
        <v>0</v>
      </c>
      <c r="X1865" s="26">
        <f>INDEX(检修、备用和必开!D:D,MATCH(统调负荷!$C1865,检修、备用和必开!$A:$A,0))</f>
        <v>16580</v>
      </c>
      <c r="Y1865" s="26">
        <f>INDEX(检修、备用和必开!E:E,MATCH(统调负荷!$C1865,检修、备用和必开!$A:$A,0))</f>
        <v>5351.23</v>
      </c>
      <c r="Z1865" s="26">
        <f>INDEX(检修、备用和必开!F:F,MATCH(统调负荷!$C1865,检修、备用和必开!$A:$A,0))</f>
        <v>320</v>
      </c>
      <c r="AA1865" s="26">
        <f t="shared" si="415"/>
        <v>66485.6</v>
      </c>
      <c r="AB1865" s="26">
        <v>331.76</v>
      </c>
      <c r="AC1865" s="26">
        <v>290.12</v>
      </c>
      <c r="AD1865" s="76">
        <f t="shared" si="416"/>
        <v>45677.40625</v>
      </c>
      <c r="AE1865" s="27">
        <f t="shared" si="417"/>
        <v>-5387.8</v>
      </c>
      <c r="AF1865" s="27">
        <f t="shared" si="418"/>
        <v>-3722</v>
      </c>
      <c r="AG1865" s="27">
        <f t="shared" si="419"/>
        <v>-179.200000000001</v>
      </c>
      <c r="AH1865" s="27">
        <f t="shared" si="420"/>
        <v>-308.299999999999</v>
      </c>
      <c r="AI1865" s="27">
        <f t="shared" si="421"/>
        <v>-1217.5</v>
      </c>
      <c r="AJ1865" s="27">
        <f t="shared" si="422"/>
        <v>39.2</v>
      </c>
      <c r="AK1865" s="26">
        <f>INDEX(检修、备用和必开!I:I,MATCH(统调负荷!$C1865,检修、备用和必开!$A:$A,0))</f>
        <v>5970.33631112819</v>
      </c>
    </row>
    <row r="1866" ht="13.8" spans="1:37">
      <c r="A1866" s="26">
        <f t="shared" si="410"/>
        <v>1</v>
      </c>
      <c r="B1866" s="26">
        <f t="shared" si="411"/>
        <v>10</v>
      </c>
      <c r="C1866" t="s">
        <v>41</v>
      </c>
      <c r="D1866" s="75">
        <v>0.416666666666667</v>
      </c>
      <c r="E1866" s="26">
        <v>81280</v>
      </c>
      <c r="F1866" s="26">
        <v>35557.79</v>
      </c>
      <c r="G1866" s="26">
        <v>12847</v>
      </c>
      <c r="H1866" s="26">
        <v>21175.7</v>
      </c>
      <c r="I1866" s="26">
        <v>13106</v>
      </c>
      <c r="J1866" s="26">
        <v>-1406.49</v>
      </c>
      <c r="K1866" s="26">
        <f t="shared" si="409"/>
        <v>30206.56</v>
      </c>
      <c r="L1866" s="27">
        <f t="shared" si="412"/>
        <v>2.20103182884777</v>
      </c>
      <c r="M1866" s="75">
        <v>0.416666666666667</v>
      </c>
      <c r="N1866" s="26">
        <v>75775.3</v>
      </c>
      <c r="O1866" s="26">
        <v>31572.78</v>
      </c>
      <c r="P1866" s="26">
        <v>13013.2</v>
      </c>
      <c r="Q1866" s="26">
        <v>20994.8</v>
      </c>
      <c r="R1866" s="26">
        <v>11560.5</v>
      </c>
      <c r="S1866" s="26">
        <v>-1365.98</v>
      </c>
      <c r="T1866" s="26">
        <f t="shared" si="413"/>
        <v>26221.55</v>
      </c>
      <c r="U1866" s="27">
        <f t="shared" si="414"/>
        <v>1.55334561482002</v>
      </c>
      <c r="V1866" s="26">
        <f>INDEX(检修、备用和必开!B:B,MATCH(统调负荷!$C1866,检修、备用和必开!$A:$A,0))</f>
        <v>27686.8</v>
      </c>
      <c r="W1866" s="26">
        <f>INDEX(检修、备用和必开!C:C,MATCH(统调负荷!$C1866,检修、备用和必开!$A:$A,0))</f>
        <v>0</v>
      </c>
      <c r="X1866" s="26">
        <f>INDEX(检修、备用和必开!D:D,MATCH(统调负荷!$C1866,检修、备用和必开!$A:$A,0))</f>
        <v>16580</v>
      </c>
      <c r="Y1866" s="26">
        <f>INDEX(检修、备用和必开!E:E,MATCH(统调负荷!$C1866,检修、备用和必开!$A:$A,0))</f>
        <v>5351.23</v>
      </c>
      <c r="Z1866" s="26">
        <f>INDEX(检修、备用和必开!F:F,MATCH(统调负荷!$C1866,检修、备用和必开!$A:$A,0))</f>
        <v>320</v>
      </c>
      <c r="AA1866" s="26">
        <f t="shared" si="415"/>
        <v>66485.6</v>
      </c>
      <c r="AB1866" s="26">
        <v>325.91</v>
      </c>
      <c r="AC1866" s="26">
        <v>300</v>
      </c>
      <c r="AD1866" s="76">
        <f t="shared" si="416"/>
        <v>45677.4166666667</v>
      </c>
      <c r="AE1866" s="27">
        <f t="shared" si="417"/>
        <v>-5504.7</v>
      </c>
      <c r="AF1866" s="27">
        <f t="shared" si="418"/>
        <v>-3985.01</v>
      </c>
      <c r="AG1866" s="27">
        <f t="shared" si="419"/>
        <v>166.200000000001</v>
      </c>
      <c r="AH1866" s="27">
        <f t="shared" si="420"/>
        <v>-180.900000000001</v>
      </c>
      <c r="AI1866" s="27">
        <f t="shared" si="421"/>
        <v>-1545.5</v>
      </c>
      <c r="AJ1866" s="27">
        <f t="shared" si="422"/>
        <v>40.51</v>
      </c>
      <c r="AK1866" s="26">
        <f>INDEX(检修、备用和必开!I:I,MATCH(统调负荷!$C1866,检修、备用和必开!$A:$A,0))</f>
        <v>5970.33631112819</v>
      </c>
    </row>
    <row r="1867" ht="13.8" spans="1:37">
      <c r="A1867" s="26">
        <f t="shared" si="410"/>
        <v>1</v>
      </c>
      <c r="B1867" s="26">
        <f t="shared" si="411"/>
        <v>10</v>
      </c>
      <c r="C1867" t="s">
        <v>41</v>
      </c>
      <c r="D1867" s="75">
        <v>0.427083333333333</v>
      </c>
      <c r="E1867" s="26">
        <v>80015</v>
      </c>
      <c r="F1867" s="26">
        <v>33907.39</v>
      </c>
      <c r="G1867" s="26">
        <v>12727</v>
      </c>
      <c r="H1867" s="26">
        <v>20869.3</v>
      </c>
      <c r="I1867" s="26">
        <v>13918</v>
      </c>
      <c r="J1867" s="26">
        <v>-1406.69</v>
      </c>
      <c r="K1867" s="26">
        <f t="shared" si="409"/>
        <v>28556.16</v>
      </c>
      <c r="L1867" s="27">
        <f t="shared" si="412"/>
        <v>2.32824021156906</v>
      </c>
      <c r="M1867" s="75">
        <v>0.427083333333333</v>
      </c>
      <c r="N1867" s="26">
        <v>74363.3</v>
      </c>
      <c r="O1867" s="26">
        <v>29983.46</v>
      </c>
      <c r="P1867" s="26">
        <v>12606.8</v>
      </c>
      <c r="Q1867" s="26">
        <v>21052.7</v>
      </c>
      <c r="R1867" s="26">
        <v>12134.7</v>
      </c>
      <c r="S1867" s="26">
        <v>-1414.36</v>
      </c>
      <c r="T1867" s="26">
        <f t="shared" si="413"/>
        <v>24632.23</v>
      </c>
      <c r="U1867" s="27">
        <f t="shared" si="414"/>
        <v>1.61324927090817</v>
      </c>
      <c r="V1867" s="26">
        <f>INDEX(检修、备用和必开!B:B,MATCH(统调负荷!$C1867,检修、备用和必开!$A:$A,0))</f>
        <v>27686.8</v>
      </c>
      <c r="W1867" s="26">
        <f>INDEX(检修、备用和必开!C:C,MATCH(统调负荷!$C1867,检修、备用和必开!$A:$A,0))</f>
        <v>0</v>
      </c>
      <c r="X1867" s="26">
        <f>INDEX(检修、备用和必开!D:D,MATCH(统调负荷!$C1867,检修、备用和必开!$A:$A,0))</f>
        <v>16580</v>
      </c>
      <c r="Y1867" s="26">
        <f>INDEX(检修、备用和必开!E:E,MATCH(统调负荷!$C1867,检修、备用和必开!$A:$A,0))</f>
        <v>5351.23</v>
      </c>
      <c r="Z1867" s="26">
        <f>INDEX(检修、备用和必开!F:F,MATCH(统调负荷!$C1867,检修、备用和必开!$A:$A,0))</f>
        <v>320</v>
      </c>
      <c r="AA1867" s="26">
        <f t="shared" si="415"/>
        <v>66485.6</v>
      </c>
      <c r="AB1867" s="26">
        <v>315.97</v>
      </c>
      <c r="AC1867" s="26">
        <v>280</v>
      </c>
      <c r="AD1867" s="76">
        <f t="shared" si="416"/>
        <v>45677.4270833333</v>
      </c>
      <c r="AE1867" s="27">
        <f t="shared" si="417"/>
        <v>-5651.7</v>
      </c>
      <c r="AF1867" s="27">
        <f t="shared" si="418"/>
        <v>-3923.93</v>
      </c>
      <c r="AG1867" s="27">
        <f t="shared" si="419"/>
        <v>-120.200000000001</v>
      </c>
      <c r="AH1867" s="27">
        <f t="shared" si="420"/>
        <v>183.400000000001</v>
      </c>
      <c r="AI1867" s="27">
        <f t="shared" si="421"/>
        <v>-1783.3</v>
      </c>
      <c r="AJ1867" s="27">
        <f t="shared" si="422"/>
        <v>-7.66999999999985</v>
      </c>
      <c r="AK1867" s="26">
        <f>INDEX(检修、备用和必开!I:I,MATCH(统调负荷!$C1867,检修、备用和必开!$A:$A,0))</f>
        <v>5970.33631112819</v>
      </c>
    </row>
    <row r="1868" ht="13.8" spans="1:37">
      <c r="A1868" s="26">
        <f t="shared" si="410"/>
        <v>1</v>
      </c>
      <c r="B1868" s="26">
        <f t="shared" si="411"/>
        <v>10</v>
      </c>
      <c r="C1868" t="s">
        <v>41</v>
      </c>
      <c r="D1868" s="75">
        <v>0.4375</v>
      </c>
      <c r="E1868" s="26">
        <v>79820</v>
      </c>
      <c r="F1868" s="26">
        <v>32871.69</v>
      </c>
      <c r="G1868" s="26">
        <v>12751</v>
      </c>
      <c r="H1868" s="26">
        <v>20878</v>
      </c>
      <c r="I1868" s="26">
        <v>14726</v>
      </c>
      <c r="J1868" s="26">
        <v>-1406.69</v>
      </c>
      <c r="K1868" s="26">
        <f t="shared" si="409"/>
        <v>27520.46</v>
      </c>
      <c r="L1868" s="27">
        <f t="shared" si="412"/>
        <v>2.41586078139682</v>
      </c>
      <c r="M1868" s="75">
        <v>0.4375</v>
      </c>
      <c r="N1868" s="26">
        <v>74018.9</v>
      </c>
      <c r="O1868" s="26">
        <v>29186.33</v>
      </c>
      <c r="P1868" s="26">
        <v>12664.7</v>
      </c>
      <c r="Q1868" s="26">
        <v>21062.8</v>
      </c>
      <c r="R1868" s="26">
        <v>12543</v>
      </c>
      <c r="S1868" s="26">
        <v>-1437.93</v>
      </c>
      <c r="T1868" s="26">
        <f t="shared" si="413"/>
        <v>23835.1</v>
      </c>
      <c r="U1868" s="27">
        <f t="shared" si="414"/>
        <v>1.64506830367858</v>
      </c>
      <c r="V1868" s="26">
        <f>INDEX(检修、备用和必开!B:B,MATCH(统调负荷!$C1868,检修、备用和必开!$A:$A,0))</f>
        <v>27686.8</v>
      </c>
      <c r="W1868" s="26">
        <f>INDEX(检修、备用和必开!C:C,MATCH(统调负荷!$C1868,检修、备用和必开!$A:$A,0))</f>
        <v>0</v>
      </c>
      <c r="X1868" s="26">
        <f>INDEX(检修、备用和必开!D:D,MATCH(统调负荷!$C1868,检修、备用和必开!$A:$A,0))</f>
        <v>16580</v>
      </c>
      <c r="Y1868" s="26">
        <f>INDEX(检修、备用和必开!E:E,MATCH(统调负荷!$C1868,检修、备用和必开!$A:$A,0))</f>
        <v>5351.23</v>
      </c>
      <c r="Z1868" s="26">
        <f>INDEX(检修、备用和必开!F:F,MATCH(统调负荷!$C1868,检修、备用和必开!$A:$A,0))</f>
        <v>320</v>
      </c>
      <c r="AA1868" s="26">
        <f t="shared" si="415"/>
        <v>66485.6</v>
      </c>
      <c r="AB1868" s="26">
        <v>316.63</v>
      </c>
      <c r="AC1868" s="26">
        <v>304.2</v>
      </c>
      <c r="AD1868" s="76">
        <f t="shared" si="416"/>
        <v>45677.4375</v>
      </c>
      <c r="AE1868" s="27">
        <f t="shared" si="417"/>
        <v>-5801.10000000001</v>
      </c>
      <c r="AF1868" s="27">
        <f t="shared" si="418"/>
        <v>-3685.36</v>
      </c>
      <c r="AG1868" s="27">
        <f t="shared" si="419"/>
        <v>-86.2999999999993</v>
      </c>
      <c r="AH1868" s="27">
        <f t="shared" si="420"/>
        <v>184.799999999999</v>
      </c>
      <c r="AI1868" s="27">
        <f t="shared" si="421"/>
        <v>-2183</v>
      </c>
      <c r="AJ1868" s="27">
        <f t="shared" si="422"/>
        <v>-31.24</v>
      </c>
      <c r="AK1868" s="26">
        <f>INDEX(检修、备用和必开!I:I,MATCH(统调负荷!$C1868,检修、备用和必开!$A:$A,0))</f>
        <v>5970.33631112819</v>
      </c>
    </row>
    <row r="1869" ht="13.8" spans="1:37">
      <c r="A1869" s="26">
        <f t="shared" si="410"/>
        <v>1</v>
      </c>
      <c r="B1869" s="26">
        <f t="shared" si="411"/>
        <v>10</v>
      </c>
      <c r="C1869" t="s">
        <v>41</v>
      </c>
      <c r="D1869" s="75">
        <v>0.447916666666667</v>
      </c>
      <c r="E1869" s="26">
        <v>79475</v>
      </c>
      <c r="F1869" s="26">
        <v>32437.3</v>
      </c>
      <c r="G1869" s="26">
        <v>12447</v>
      </c>
      <c r="H1869" s="26">
        <v>20594.4</v>
      </c>
      <c r="I1869" s="26">
        <v>15403</v>
      </c>
      <c r="J1869" s="26">
        <v>-1406.7</v>
      </c>
      <c r="K1869" s="26">
        <f t="shared" si="409"/>
        <v>27086.07</v>
      </c>
      <c r="L1869" s="27">
        <f t="shared" si="412"/>
        <v>2.4546048946931</v>
      </c>
      <c r="M1869" s="75">
        <v>0.447916666666667</v>
      </c>
      <c r="N1869" s="26">
        <v>73611.5</v>
      </c>
      <c r="O1869" s="26">
        <v>29029.67</v>
      </c>
      <c r="P1869" s="26">
        <v>12152.3</v>
      </c>
      <c r="Q1869" s="26">
        <v>20908.9</v>
      </c>
      <c r="R1869" s="26">
        <v>12912.9</v>
      </c>
      <c r="S1869" s="26">
        <v>-1392.27</v>
      </c>
      <c r="T1869" s="26">
        <f t="shared" si="413"/>
        <v>23678.44</v>
      </c>
      <c r="U1869" s="27">
        <f t="shared" si="414"/>
        <v>1.65146985327797</v>
      </c>
      <c r="V1869" s="26">
        <f>INDEX(检修、备用和必开!B:B,MATCH(统调负荷!$C1869,检修、备用和必开!$A:$A,0))</f>
        <v>27686.8</v>
      </c>
      <c r="W1869" s="26">
        <f>INDEX(检修、备用和必开!C:C,MATCH(统调负荷!$C1869,检修、备用和必开!$A:$A,0))</f>
        <v>0</v>
      </c>
      <c r="X1869" s="26">
        <f>INDEX(检修、备用和必开!D:D,MATCH(统调负荷!$C1869,检修、备用和必开!$A:$A,0))</f>
        <v>16580</v>
      </c>
      <c r="Y1869" s="26">
        <f>INDEX(检修、备用和必开!E:E,MATCH(统调负荷!$C1869,检修、备用和必开!$A:$A,0))</f>
        <v>5351.23</v>
      </c>
      <c r="Z1869" s="26">
        <f>INDEX(检修、备用和必开!F:F,MATCH(统调负荷!$C1869,检修、备用和必开!$A:$A,0))</f>
        <v>320</v>
      </c>
      <c r="AA1869" s="26">
        <f t="shared" si="415"/>
        <v>66485.6</v>
      </c>
      <c r="AB1869" s="26">
        <v>313.31</v>
      </c>
      <c r="AC1869" s="26">
        <v>293.74</v>
      </c>
      <c r="AD1869" s="76">
        <f t="shared" si="416"/>
        <v>45677.4479166667</v>
      </c>
      <c r="AE1869" s="27">
        <f t="shared" si="417"/>
        <v>-5863.5</v>
      </c>
      <c r="AF1869" s="27">
        <f t="shared" si="418"/>
        <v>-3407.63</v>
      </c>
      <c r="AG1869" s="27">
        <f t="shared" si="419"/>
        <v>-294.700000000001</v>
      </c>
      <c r="AH1869" s="27">
        <f t="shared" si="420"/>
        <v>314.5</v>
      </c>
      <c r="AI1869" s="27">
        <f t="shared" si="421"/>
        <v>-2490.1</v>
      </c>
      <c r="AJ1869" s="27">
        <f t="shared" si="422"/>
        <v>14.4300000000001</v>
      </c>
      <c r="AK1869" s="26">
        <f>INDEX(检修、备用和必开!I:I,MATCH(统调负荷!$C1869,检修、备用和必开!$A:$A,0))</f>
        <v>5970.33631112819</v>
      </c>
    </row>
    <row r="1870" ht="13.8" spans="1:37">
      <c r="A1870" s="26">
        <f t="shared" si="410"/>
        <v>1</v>
      </c>
      <c r="B1870" s="26">
        <f t="shared" si="411"/>
        <v>11</v>
      </c>
      <c r="C1870" t="s">
        <v>41</v>
      </c>
      <c r="D1870" s="75">
        <v>0.458333333333333</v>
      </c>
      <c r="E1870" s="26">
        <v>79230</v>
      </c>
      <c r="F1870" s="26">
        <v>32118.09</v>
      </c>
      <c r="G1870" s="26">
        <v>12471</v>
      </c>
      <c r="H1870" s="26">
        <v>20016.6</v>
      </c>
      <c r="I1870" s="26">
        <v>16031</v>
      </c>
      <c r="J1870" s="26">
        <v>-1406.69</v>
      </c>
      <c r="K1870" s="26">
        <f t="shared" si="409"/>
        <v>26766.86</v>
      </c>
      <c r="L1870" s="27">
        <f t="shared" si="412"/>
        <v>2.48387745144556</v>
      </c>
      <c r="M1870" s="75">
        <v>0.458333333333333</v>
      </c>
      <c r="N1870" s="26">
        <v>73371.5</v>
      </c>
      <c r="O1870" s="26">
        <v>28797.69</v>
      </c>
      <c r="P1870" s="26">
        <v>12095.1</v>
      </c>
      <c r="Q1870" s="26">
        <v>20742.6</v>
      </c>
      <c r="R1870" s="26">
        <v>13155.9</v>
      </c>
      <c r="S1870" s="26">
        <v>-1419.79</v>
      </c>
      <c r="T1870" s="26">
        <f t="shared" si="413"/>
        <v>23446.46</v>
      </c>
      <c r="U1870" s="27">
        <f t="shared" si="414"/>
        <v>1.66104122123215</v>
      </c>
      <c r="V1870" s="26">
        <f>INDEX(检修、备用和必开!B:B,MATCH(统调负荷!$C1870,检修、备用和必开!$A:$A,0))</f>
        <v>27686.8</v>
      </c>
      <c r="W1870" s="26">
        <f>INDEX(检修、备用和必开!C:C,MATCH(统调负荷!$C1870,检修、备用和必开!$A:$A,0))</f>
        <v>0</v>
      </c>
      <c r="X1870" s="26">
        <f>INDEX(检修、备用和必开!D:D,MATCH(统调负荷!$C1870,检修、备用和必开!$A:$A,0))</f>
        <v>16580</v>
      </c>
      <c r="Y1870" s="26">
        <f>INDEX(检修、备用和必开!E:E,MATCH(统调负荷!$C1870,检修、备用和必开!$A:$A,0))</f>
        <v>5351.23</v>
      </c>
      <c r="Z1870" s="26">
        <f>INDEX(检修、备用和必开!F:F,MATCH(统调负荷!$C1870,检修、备用和必开!$A:$A,0))</f>
        <v>320</v>
      </c>
      <c r="AA1870" s="26">
        <f t="shared" si="415"/>
        <v>66485.6</v>
      </c>
      <c r="AB1870" s="26">
        <v>297.51</v>
      </c>
      <c r="AC1870" s="26">
        <v>184.7</v>
      </c>
      <c r="AD1870" s="76">
        <f t="shared" si="416"/>
        <v>45677.4583333333</v>
      </c>
      <c r="AE1870" s="27">
        <f t="shared" si="417"/>
        <v>-5858.5</v>
      </c>
      <c r="AF1870" s="27">
        <f t="shared" si="418"/>
        <v>-3320.4</v>
      </c>
      <c r="AG1870" s="27">
        <f t="shared" si="419"/>
        <v>-375.9</v>
      </c>
      <c r="AH1870" s="27">
        <f t="shared" si="420"/>
        <v>726</v>
      </c>
      <c r="AI1870" s="27">
        <f t="shared" si="421"/>
        <v>-2875.1</v>
      </c>
      <c r="AJ1870" s="27">
        <f t="shared" si="422"/>
        <v>-13.0999999999999</v>
      </c>
      <c r="AK1870" s="26">
        <f>INDEX(检修、备用和必开!I:I,MATCH(统调负荷!$C1870,检修、备用和必开!$A:$A,0))</f>
        <v>5970.33631112819</v>
      </c>
    </row>
    <row r="1871" ht="13.8" spans="1:37">
      <c r="A1871" s="26">
        <f t="shared" si="410"/>
        <v>1</v>
      </c>
      <c r="B1871" s="26">
        <f t="shared" si="411"/>
        <v>11</v>
      </c>
      <c r="C1871" t="s">
        <v>41</v>
      </c>
      <c r="D1871" s="75">
        <v>0.46875</v>
      </c>
      <c r="E1871" s="26">
        <v>79140</v>
      </c>
      <c r="F1871" s="26">
        <v>31246.79</v>
      </c>
      <c r="G1871" s="26">
        <v>12642</v>
      </c>
      <c r="H1871" s="26">
        <v>20098.9</v>
      </c>
      <c r="I1871" s="26">
        <v>16559</v>
      </c>
      <c r="J1871" s="26">
        <v>-1406.69</v>
      </c>
      <c r="K1871" s="26">
        <f t="shared" si="409"/>
        <v>25895.56</v>
      </c>
      <c r="L1871" s="27">
        <f t="shared" si="412"/>
        <v>2.56745171759174</v>
      </c>
      <c r="M1871" s="75">
        <v>0.46875</v>
      </c>
      <c r="N1871" s="26">
        <v>73406.4</v>
      </c>
      <c r="O1871" s="26">
        <v>29801.17</v>
      </c>
      <c r="P1871" s="26">
        <v>11115.6</v>
      </c>
      <c r="Q1871" s="26">
        <v>20520.2</v>
      </c>
      <c r="R1871" s="26">
        <v>13355.7</v>
      </c>
      <c r="S1871" s="26">
        <v>-1386.27</v>
      </c>
      <c r="T1871" s="26">
        <f t="shared" si="413"/>
        <v>24449.94</v>
      </c>
      <c r="U1871" s="27">
        <f t="shared" si="414"/>
        <v>1.62041670058499</v>
      </c>
      <c r="V1871" s="26">
        <f>INDEX(检修、备用和必开!B:B,MATCH(统调负荷!$C1871,检修、备用和必开!$A:$A,0))</f>
        <v>27686.8</v>
      </c>
      <c r="W1871" s="26">
        <f>INDEX(检修、备用和必开!C:C,MATCH(统调负荷!$C1871,检修、备用和必开!$A:$A,0))</f>
        <v>0</v>
      </c>
      <c r="X1871" s="26">
        <f>INDEX(检修、备用和必开!D:D,MATCH(统调负荷!$C1871,检修、备用和必开!$A:$A,0))</f>
        <v>16580</v>
      </c>
      <c r="Y1871" s="26">
        <f>INDEX(检修、备用和必开!E:E,MATCH(统调负荷!$C1871,检修、备用和必开!$A:$A,0))</f>
        <v>5351.23</v>
      </c>
      <c r="Z1871" s="26">
        <f>INDEX(检修、备用和必开!F:F,MATCH(统调负荷!$C1871,检修、备用和必开!$A:$A,0))</f>
        <v>320</v>
      </c>
      <c r="AA1871" s="26">
        <f t="shared" si="415"/>
        <v>66485.6</v>
      </c>
      <c r="AB1871" s="26">
        <v>301.34</v>
      </c>
      <c r="AC1871" s="26">
        <v>122.04</v>
      </c>
      <c r="AD1871" s="76">
        <f t="shared" si="416"/>
        <v>45677.46875</v>
      </c>
      <c r="AE1871" s="27">
        <f t="shared" si="417"/>
        <v>-5733.60000000001</v>
      </c>
      <c r="AF1871" s="27">
        <f t="shared" si="418"/>
        <v>-1445.62</v>
      </c>
      <c r="AG1871" s="27">
        <f t="shared" si="419"/>
        <v>-1526.4</v>
      </c>
      <c r="AH1871" s="27">
        <f t="shared" si="420"/>
        <v>421.299999999999</v>
      </c>
      <c r="AI1871" s="27">
        <f t="shared" si="421"/>
        <v>-3203.3</v>
      </c>
      <c r="AJ1871" s="27">
        <f t="shared" si="422"/>
        <v>20.4200000000001</v>
      </c>
      <c r="AK1871" s="26">
        <f>INDEX(检修、备用和必开!I:I,MATCH(统调负荷!$C1871,检修、备用和必开!$A:$A,0))</f>
        <v>5970.33631112819</v>
      </c>
    </row>
    <row r="1872" ht="13.8" spans="1:37">
      <c r="A1872" s="26">
        <f t="shared" si="410"/>
        <v>1</v>
      </c>
      <c r="B1872" s="26">
        <f t="shared" si="411"/>
        <v>11</v>
      </c>
      <c r="C1872" t="s">
        <v>41</v>
      </c>
      <c r="D1872" s="75">
        <v>0.479166666666667</v>
      </c>
      <c r="E1872" s="26">
        <v>77865</v>
      </c>
      <c r="F1872" s="26">
        <v>30896.15</v>
      </c>
      <c r="G1872" s="26">
        <v>11846</v>
      </c>
      <c r="H1872" s="26">
        <v>19552.8</v>
      </c>
      <c r="I1872" s="26">
        <v>16977</v>
      </c>
      <c r="J1872" s="26">
        <v>-1406.95</v>
      </c>
      <c r="K1872" s="26">
        <f t="shared" si="409"/>
        <v>25544.92</v>
      </c>
      <c r="L1872" s="27">
        <f t="shared" si="412"/>
        <v>2.60269360796589</v>
      </c>
      <c r="M1872" s="75">
        <v>0.479166666666667</v>
      </c>
      <c r="N1872" s="26">
        <v>72436.3</v>
      </c>
      <c r="O1872" s="26">
        <v>29448.31</v>
      </c>
      <c r="P1872" s="26">
        <v>10960</v>
      </c>
      <c r="Q1872" s="26">
        <v>19854.2</v>
      </c>
      <c r="R1872" s="26">
        <v>13534.7</v>
      </c>
      <c r="S1872" s="26">
        <v>-1360.91</v>
      </c>
      <c r="T1872" s="26">
        <f t="shared" si="413"/>
        <v>24097.08</v>
      </c>
      <c r="U1872" s="27">
        <f t="shared" si="414"/>
        <v>1.63447327094275</v>
      </c>
      <c r="V1872" s="26">
        <f>INDEX(检修、备用和必开!B:B,MATCH(统调负荷!$C1872,检修、备用和必开!$A:$A,0))</f>
        <v>27686.8</v>
      </c>
      <c r="W1872" s="26">
        <f>INDEX(检修、备用和必开!C:C,MATCH(统调负荷!$C1872,检修、备用和必开!$A:$A,0))</f>
        <v>0</v>
      </c>
      <c r="X1872" s="26">
        <f>INDEX(检修、备用和必开!D:D,MATCH(统调负荷!$C1872,检修、备用和必开!$A:$A,0))</f>
        <v>16580</v>
      </c>
      <c r="Y1872" s="26">
        <f>INDEX(检修、备用和必开!E:E,MATCH(统调负荷!$C1872,检修、备用和必开!$A:$A,0))</f>
        <v>5351.23</v>
      </c>
      <c r="Z1872" s="26">
        <f>INDEX(检修、备用和必开!F:F,MATCH(统调负荷!$C1872,检修、备用和必开!$A:$A,0))</f>
        <v>320</v>
      </c>
      <c r="AA1872" s="26">
        <f t="shared" si="415"/>
        <v>66485.6</v>
      </c>
      <c r="AB1872" s="26">
        <v>297.26</v>
      </c>
      <c r="AC1872" s="26">
        <v>276.04</v>
      </c>
      <c r="AD1872" s="76">
        <f t="shared" si="416"/>
        <v>45677.4791666667</v>
      </c>
      <c r="AE1872" s="27">
        <f t="shared" si="417"/>
        <v>-5428.7</v>
      </c>
      <c r="AF1872" s="27">
        <f t="shared" si="418"/>
        <v>-1447.84</v>
      </c>
      <c r="AG1872" s="27">
        <f t="shared" si="419"/>
        <v>-886</v>
      </c>
      <c r="AH1872" s="27">
        <f t="shared" si="420"/>
        <v>301.400000000001</v>
      </c>
      <c r="AI1872" s="27">
        <f t="shared" si="421"/>
        <v>-3442.3</v>
      </c>
      <c r="AJ1872" s="27">
        <f t="shared" si="422"/>
        <v>46.04</v>
      </c>
      <c r="AK1872" s="26">
        <f>INDEX(检修、备用和必开!I:I,MATCH(统调负荷!$C1872,检修、备用和必开!$A:$A,0))</f>
        <v>5970.33631112819</v>
      </c>
    </row>
    <row r="1873" ht="13.8" spans="1:37">
      <c r="A1873" s="26">
        <f t="shared" si="410"/>
        <v>1</v>
      </c>
      <c r="B1873" s="26">
        <f t="shared" si="411"/>
        <v>11</v>
      </c>
      <c r="C1873" t="s">
        <v>41</v>
      </c>
      <c r="D1873" s="75">
        <v>0.489583333333333</v>
      </c>
      <c r="E1873" s="26">
        <v>75700</v>
      </c>
      <c r="F1873" s="26">
        <v>29748.6</v>
      </c>
      <c r="G1873" s="26">
        <v>10707</v>
      </c>
      <c r="H1873" s="26">
        <v>19333.9</v>
      </c>
      <c r="I1873" s="26">
        <v>17317</v>
      </c>
      <c r="J1873" s="26">
        <v>-1406.5</v>
      </c>
      <c r="K1873" s="26">
        <f t="shared" si="409"/>
        <v>24397.37</v>
      </c>
      <c r="L1873" s="27">
        <f t="shared" si="412"/>
        <v>2.72511340361687</v>
      </c>
      <c r="M1873" s="75">
        <v>0.489583333333333</v>
      </c>
      <c r="N1873" s="26">
        <v>70704.3</v>
      </c>
      <c r="O1873" s="26">
        <v>28800.19</v>
      </c>
      <c r="P1873" s="26">
        <v>9946.17</v>
      </c>
      <c r="Q1873" s="26">
        <v>19557.2</v>
      </c>
      <c r="R1873" s="26">
        <v>13701.5</v>
      </c>
      <c r="S1873" s="26">
        <v>-1300.76</v>
      </c>
      <c r="T1873" s="26">
        <f t="shared" si="413"/>
        <v>23448.96</v>
      </c>
      <c r="U1873" s="27">
        <f t="shared" si="414"/>
        <v>1.66093748126357</v>
      </c>
      <c r="V1873" s="26">
        <f>INDEX(检修、备用和必开!B:B,MATCH(统调负荷!$C1873,检修、备用和必开!$A:$A,0))</f>
        <v>27686.8</v>
      </c>
      <c r="W1873" s="26">
        <f>INDEX(检修、备用和必开!C:C,MATCH(统调负荷!$C1873,检修、备用和必开!$A:$A,0))</f>
        <v>0</v>
      </c>
      <c r="X1873" s="26">
        <f>INDEX(检修、备用和必开!D:D,MATCH(统调负荷!$C1873,检修、备用和必开!$A:$A,0))</f>
        <v>16580</v>
      </c>
      <c r="Y1873" s="26">
        <f>INDEX(检修、备用和必开!E:E,MATCH(统调负荷!$C1873,检修、备用和必开!$A:$A,0))</f>
        <v>5351.23</v>
      </c>
      <c r="Z1873" s="26">
        <f>INDEX(检修、备用和必开!F:F,MATCH(统调负荷!$C1873,检修、备用和必开!$A:$A,0))</f>
        <v>320</v>
      </c>
      <c r="AA1873" s="26">
        <f t="shared" si="415"/>
        <v>66485.6</v>
      </c>
      <c r="AB1873" s="26">
        <v>302.71</v>
      </c>
      <c r="AC1873" s="26">
        <v>1</v>
      </c>
      <c r="AD1873" s="76">
        <f t="shared" si="416"/>
        <v>45677.4895833333</v>
      </c>
      <c r="AE1873" s="27">
        <f t="shared" si="417"/>
        <v>-4995.7</v>
      </c>
      <c r="AF1873" s="27">
        <f t="shared" si="418"/>
        <v>-948.41</v>
      </c>
      <c r="AG1873" s="27">
        <f t="shared" si="419"/>
        <v>-760.83</v>
      </c>
      <c r="AH1873" s="27">
        <f t="shared" si="420"/>
        <v>223.299999999999</v>
      </c>
      <c r="AI1873" s="27">
        <f t="shared" si="421"/>
        <v>-3615.5</v>
      </c>
      <c r="AJ1873" s="27">
        <f t="shared" si="422"/>
        <v>105.74</v>
      </c>
      <c r="AK1873" s="26">
        <f>INDEX(检修、备用和必开!I:I,MATCH(统调负荷!$C1873,检修、备用和必开!$A:$A,0))</f>
        <v>5970.33631112819</v>
      </c>
    </row>
    <row r="1874" ht="13.8" spans="1:37">
      <c r="A1874" s="26">
        <f t="shared" si="410"/>
        <v>1</v>
      </c>
      <c r="B1874" s="26">
        <f t="shared" si="411"/>
        <v>12</v>
      </c>
      <c r="C1874" t="s">
        <v>41</v>
      </c>
      <c r="D1874" s="75">
        <v>0.5</v>
      </c>
      <c r="E1874" s="26">
        <v>71890</v>
      </c>
      <c r="F1874" s="26">
        <v>27575.2</v>
      </c>
      <c r="G1874" s="26">
        <v>10349</v>
      </c>
      <c r="H1874" s="26">
        <v>17757.5</v>
      </c>
      <c r="I1874" s="26">
        <v>17615</v>
      </c>
      <c r="J1874" s="26">
        <v>-1406.7</v>
      </c>
      <c r="K1874" s="26">
        <f t="shared" si="409"/>
        <v>22223.97</v>
      </c>
      <c r="L1874" s="27">
        <f t="shared" si="412"/>
        <v>2.99161670934581</v>
      </c>
      <c r="M1874" s="75">
        <v>0.5</v>
      </c>
      <c r="N1874" s="26">
        <v>67778.8</v>
      </c>
      <c r="O1874" s="26">
        <v>27719.03</v>
      </c>
      <c r="P1874" s="26">
        <v>9470.02</v>
      </c>
      <c r="Q1874" s="26">
        <v>18290.8</v>
      </c>
      <c r="R1874" s="26">
        <v>13706.6</v>
      </c>
      <c r="S1874" s="26">
        <v>-1407.65</v>
      </c>
      <c r="T1874" s="26">
        <f t="shared" si="413"/>
        <v>22367.8</v>
      </c>
      <c r="U1874" s="27">
        <f t="shared" si="414"/>
        <v>1.70704378681209</v>
      </c>
      <c r="V1874" s="26">
        <f>INDEX(检修、备用和必开!B:B,MATCH(统调负荷!$C1874,检修、备用和必开!$A:$A,0))</f>
        <v>27686.8</v>
      </c>
      <c r="W1874" s="26">
        <f>INDEX(检修、备用和必开!C:C,MATCH(统调负荷!$C1874,检修、备用和必开!$A:$A,0))</f>
        <v>0</v>
      </c>
      <c r="X1874" s="26">
        <f>INDEX(检修、备用和必开!D:D,MATCH(统调负荷!$C1874,检修、备用和必开!$A:$A,0))</f>
        <v>16580</v>
      </c>
      <c r="Y1874" s="26">
        <f>INDEX(检修、备用和必开!E:E,MATCH(统调负荷!$C1874,检修、备用和必开!$A:$A,0))</f>
        <v>5351.23</v>
      </c>
      <c r="Z1874" s="26">
        <f>INDEX(检修、备用和必开!F:F,MATCH(统调负荷!$C1874,检修、备用和必开!$A:$A,0))</f>
        <v>320</v>
      </c>
      <c r="AA1874" s="26">
        <f t="shared" si="415"/>
        <v>66485.6</v>
      </c>
      <c r="AB1874" s="26">
        <v>273.14</v>
      </c>
      <c r="AC1874" s="26">
        <v>0</v>
      </c>
      <c r="AD1874" s="76">
        <f t="shared" si="416"/>
        <v>45677.5</v>
      </c>
      <c r="AE1874" s="27">
        <f t="shared" si="417"/>
        <v>-4111.2</v>
      </c>
      <c r="AF1874" s="27">
        <f t="shared" si="418"/>
        <v>143.829999999998</v>
      </c>
      <c r="AG1874" s="27">
        <f t="shared" si="419"/>
        <v>-878.98</v>
      </c>
      <c r="AH1874" s="27">
        <f t="shared" si="420"/>
        <v>533.299999999999</v>
      </c>
      <c r="AI1874" s="27">
        <f t="shared" si="421"/>
        <v>-3908.4</v>
      </c>
      <c r="AJ1874" s="27">
        <f t="shared" si="422"/>
        <v>-0.950000000000045</v>
      </c>
      <c r="AK1874" s="26">
        <f>INDEX(检修、备用和必开!I:I,MATCH(统调负荷!$C1874,检修、备用和必开!$A:$A,0))</f>
        <v>5970.33631112819</v>
      </c>
    </row>
    <row r="1875" ht="13.8" spans="1:37">
      <c r="A1875" s="26">
        <f t="shared" si="410"/>
        <v>1</v>
      </c>
      <c r="B1875" s="26">
        <f t="shared" si="411"/>
        <v>12</v>
      </c>
      <c r="C1875" t="s">
        <v>41</v>
      </c>
      <c r="D1875" s="75">
        <v>0.510416666666667</v>
      </c>
      <c r="E1875" s="26">
        <v>72695</v>
      </c>
      <c r="F1875" s="26">
        <v>29434.09</v>
      </c>
      <c r="G1875" s="26">
        <v>10009</v>
      </c>
      <c r="H1875" s="26">
        <v>16881.6</v>
      </c>
      <c r="I1875" s="26">
        <v>17777</v>
      </c>
      <c r="J1875" s="26">
        <v>-1406.69</v>
      </c>
      <c r="K1875" s="26">
        <f t="shared" si="409"/>
        <v>24082.86</v>
      </c>
      <c r="L1875" s="27">
        <f t="shared" si="412"/>
        <v>2.76070200964503</v>
      </c>
      <c r="M1875" s="75">
        <v>0.510416666666667</v>
      </c>
      <c r="N1875" s="26">
        <v>68623.1</v>
      </c>
      <c r="O1875" s="26">
        <v>29788.72</v>
      </c>
      <c r="P1875" s="26">
        <v>9024.76</v>
      </c>
      <c r="Q1875" s="26">
        <v>17443.6</v>
      </c>
      <c r="R1875" s="26">
        <v>13756.5</v>
      </c>
      <c r="S1875" s="26">
        <v>-1390.48</v>
      </c>
      <c r="T1875" s="26">
        <f t="shared" si="413"/>
        <v>24437.49</v>
      </c>
      <c r="U1875" s="27">
        <f t="shared" si="414"/>
        <v>1.62090854413568</v>
      </c>
      <c r="V1875" s="26">
        <f>INDEX(检修、备用和必开!B:B,MATCH(统调负荷!$C1875,检修、备用和必开!$A:$A,0))</f>
        <v>27686.8</v>
      </c>
      <c r="W1875" s="26">
        <f>INDEX(检修、备用和必开!C:C,MATCH(统调负荷!$C1875,检修、备用和必开!$A:$A,0))</f>
        <v>0</v>
      </c>
      <c r="X1875" s="26">
        <f>INDEX(检修、备用和必开!D:D,MATCH(统调负荷!$C1875,检修、备用和必开!$A:$A,0))</f>
        <v>16580</v>
      </c>
      <c r="Y1875" s="26">
        <f>INDEX(检修、备用和必开!E:E,MATCH(统调负荷!$C1875,检修、备用和必开!$A:$A,0))</f>
        <v>5351.23</v>
      </c>
      <c r="Z1875" s="26">
        <f>INDEX(检修、备用和必开!F:F,MATCH(统调负荷!$C1875,检修、备用和必开!$A:$A,0))</f>
        <v>320</v>
      </c>
      <c r="AA1875" s="26">
        <f t="shared" si="415"/>
        <v>66485.6</v>
      </c>
      <c r="AB1875" s="26">
        <v>292.62</v>
      </c>
      <c r="AC1875" s="26">
        <v>329.47</v>
      </c>
      <c r="AD1875" s="76">
        <f t="shared" si="416"/>
        <v>45677.5104166667</v>
      </c>
      <c r="AE1875" s="27">
        <f t="shared" si="417"/>
        <v>-4071.89999999999</v>
      </c>
      <c r="AF1875" s="27">
        <f t="shared" si="418"/>
        <v>354.630000000001</v>
      </c>
      <c r="AG1875" s="27">
        <f t="shared" si="419"/>
        <v>-984.24</v>
      </c>
      <c r="AH1875" s="27">
        <f t="shared" si="420"/>
        <v>562</v>
      </c>
      <c r="AI1875" s="27">
        <f t="shared" si="421"/>
        <v>-4020.5</v>
      </c>
      <c r="AJ1875" s="27">
        <f t="shared" si="422"/>
        <v>16.21</v>
      </c>
      <c r="AK1875" s="26">
        <f>INDEX(检修、备用和必开!I:I,MATCH(统调负荷!$C1875,检修、备用和必开!$A:$A,0))</f>
        <v>5970.33631112819</v>
      </c>
    </row>
    <row r="1876" ht="13.8" spans="1:37">
      <c r="A1876" s="26">
        <f t="shared" si="410"/>
        <v>1</v>
      </c>
      <c r="B1876" s="26">
        <f t="shared" si="411"/>
        <v>12</v>
      </c>
      <c r="C1876" t="s">
        <v>41</v>
      </c>
      <c r="D1876" s="75">
        <v>0.520833333333333</v>
      </c>
      <c r="E1876" s="26">
        <v>72160</v>
      </c>
      <c r="F1876" s="26">
        <v>28832.79</v>
      </c>
      <c r="G1876" s="26">
        <v>10056</v>
      </c>
      <c r="H1876" s="26">
        <v>16785.9</v>
      </c>
      <c r="I1876" s="26">
        <v>17892</v>
      </c>
      <c r="J1876" s="26">
        <v>-1406.69</v>
      </c>
      <c r="K1876" s="26">
        <f t="shared" si="409"/>
        <v>23481.56</v>
      </c>
      <c r="L1876" s="27">
        <f t="shared" si="412"/>
        <v>2.83139621047324</v>
      </c>
      <c r="M1876" s="75">
        <v>0.520833333333333</v>
      </c>
      <c r="N1876" s="26">
        <v>67986.1</v>
      </c>
      <c r="O1876" s="26">
        <v>29417.08</v>
      </c>
      <c r="P1876" s="26">
        <v>8895.76</v>
      </c>
      <c r="Q1876" s="26">
        <v>17239.6</v>
      </c>
      <c r="R1876" s="26">
        <v>13803.3</v>
      </c>
      <c r="S1876" s="26">
        <v>-1369.64</v>
      </c>
      <c r="T1876" s="26">
        <f t="shared" si="413"/>
        <v>24065.85</v>
      </c>
      <c r="U1876" s="27">
        <f t="shared" si="414"/>
        <v>1.63572910887581</v>
      </c>
      <c r="V1876" s="26">
        <f>INDEX(检修、备用和必开!B:B,MATCH(统调负荷!$C1876,检修、备用和必开!$A:$A,0))</f>
        <v>27686.8</v>
      </c>
      <c r="W1876" s="26">
        <f>INDEX(检修、备用和必开!C:C,MATCH(统调负荷!$C1876,检修、备用和必开!$A:$A,0))</f>
        <v>0</v>
      </c>
      <c r="X1876" s="26">
        <f>INDEX(检修、备用和必开!D:D,MATCH(统调负荷!$C1876,检修、备用和必开!$A:$A,0))</f>
        <v>16580</v>
      </c>
      <c r="Y1876" s="26">
        <f>INDEX(检修、备用和必开!E:E,MATCH(统调负荷!$C1876,检修、备用和必开!$A:$A,0))</f>
        <v>5351.23</v>
      </c>
      <c r="Z1876" s="26">
        <f>INDEX(检修、备用和必开!F:F,MATCH(统调负荷!$C1876,检修、备用和必开!$A:$A,0))</f>
        <v>320</v>
      </c>
      <c r="AA1876" s="26">
        <f t="shared" si="415"/>
        <v>66485.6</v>
      </c>
      <c r="AB1876" s="26">
        <v>292.43</v>
      </c>
      <c r="AC1876" s="26">
        <v>289.39</v>
      </c>
      <c r="AD1876" s="76">
        <f t="shared" si="416"/>
        <v>45677.5208333333</v>
      </c>
      <c r="AE1876" s="27">
        <f t="shared" si="417"/>
        <v>-4173.89999999999</v>
      </c>
      <c r="AF1876" s="27">
        <f t="shared" si="418"/>
        <v>584.290000000001</v>
      </c>
      <c r="AG1876" s="27">
        <f t="shared" si="419"/>
        <v>-1160.24</v>
      </c>
      <c r="AH1876" s="27">
        <f t="shared" si="420"/>
        <v>453.699999999997</v>
      </c>
      <c r="AI1876" s="27">
        <f t="shared" si="421"/>
        <v>-4088.7</v>
      </c>
      <c r="AJ1876" s="27">
        <f t="shared" si="422"/>
        <v>37.05</v>
      </c>
      <c r="AK1876" s="26">
        <f>INDEX(检修、备用和必开!I:I,MATCH(统调负荷!$C1876,检修、备用和必开!$A:$A,0))</f>
        <v>5970.33631112819</v>
      </c>
    </row>
    <row r="1877" ht="13.8" spans="1:37">
      <c r="A1877" s="26">
        <f t="shared" si="410"/>
        <v>1</v>
      </c>
      <c r="B1877" s="26">
        <f t="shared" si="411"/>
        <v>12</v>
      </c>
      <c r="C1877" t="s">
        <v>41</v>
      </c>
      <c r="D1877" s="75">
        <v>0.53125</v>
      </c>
      <c r="E1877" s="26">
        <v>71735</v>
      </c>
      <c r="F1877" s="26">
        <v>28232.1</v>
      </c>
      <c r="G1877" s="26">
        <v>10195</v>
      </c>
      <c r="H1877" s="26">
        <v>16767.6</v>
      </c>
      <c r="I1877" s="26">
        <v>17947</v>
      </c>
      <c r="J1877" s="26">
        <v>-1406.7</v>
      </c>
      <c r="K1877" s="26">
        <f t="shared" si="409"/>
        <v>22880.87</v>
      </c>
      <c r="L1877" s="27">
        <f t="shared" si="412"/>
        <v>2.90572867203039</v>
      </c>
      <c r="M1877" s="75">
        <v>0.53125</v>
      </c>
      <c r="N1877" s="26">
        <v>67575.1</v>
      </c>
      <c r="O1877" s="26">
        <v>28899.71</v>
      </c>
      <c r="P1877" s="26">
        <v>9187.6</v>
      </c>
      <c r="Q1877" s="26">
        <v>16951.7</v>
      </c>
      <c r="R1877" s="26">
        <v>13924.2</v>
      </c>
      <c r="S1877" s="26">
        <v>-1388.11</v>
      </c>
      <c r="T1877" s="26">
        <f t="shared" si="413"/>
        <v>23548.48</v>
      </c>
      <c r="U1877" s="27">
        <f t="shared" si="414"/>
        <v>1.65681829962162</v>
      </c>
      <c r="V1877" s="26">
        <f>INDEX(检修、备用和必开!B:B,MATCH(统调负荷!$C1877,检修、备用和必开!$A:$A,0))</f>
        <v>27686.8</v>
      </c>
      <c r="W1877" s="26">
        <f>INDEX(检修、备用和必开!C:C,MATCH(统调负荷!$C1877,检修、备用和必开!$A:$A,0))</f>
        <v>0</v>
      </c>
      <c r="X1877" s="26">
        <f>INDEX(检修、备用和必开!D:D,MATCH(统调负荷!$C1877,检修、备用和必开!$A:$A,0))</f>
        <v>16580</v>
      </c>
      <c r="Y1877" s="26">
        <f>INDEX(检修、备用和必开!E:E,MATCH(统调负荷!$C1877,检修、备用和必开!$A:$A,0))</f>
        <v>5351.23</v>
      </c>
      <c r="Z1877" s="26">
        <f>INDEX(检修、备用和必开!F:F,MATCH(统调负荷!$C1877,检修、备用和必开!$A:$A,0))</f>
        <v>320</v>
      </c>
      <c r="AA1877" s="26">
        <f t="shared" si="415"/>
        <v>66485.6</v>
      </c>
      <c r="AB1877" s="26">
        <v>290.4</v>
      </c>
      <c r="AC1877" s="26">
        <v>10</v>
      </c>
      <c r="AD1877" s="76">
        <f t="shared" si="416"/>
        <v>45677.53125</v>
      </c>
      <c r="AE1877" s="27">
        <f t="shared" si="417"/>
        <v>-4159.89999999999</v>
      </c>
      <c r="AF1877" s="27">
        <f t="shared" si="418"/>
        <v>667.610000000001</v>
      </c>
      <c r="AG1877" s="27">
        <f t="shared" si="419"/>
        <v>-1007.4</v>
      </c>
      <c r="AH1877" s="27">
        <f t="shared" si="420"/>
        <v>184.100000000002</v>
      </c>
      <c r="AI1877" s="27">
        <f t="shared" si="421"/>
        <v>-4022.8</v>
      </c>
      <c r="AJ1877" s="27">
        <f t="shared" si="422"/>
        <v>18.5900000000001</v>
      </c>
      <c r="AK1877" s="26">
        <f>INDEX(检修、备用和必开!I:I,MATCH(统调负荷!$C1877,检修、备用和必开!$A:$A,0))</f>
        <v>5970.33631112819</v>
      </c>
    </row>
    <row r="1878" ht="13.8" spans="1:37">
      <c r="A1878" s="26">
        <f t="shared" si="410"/>
        <v>1</v>
      </c>
      <c r="B1878" s="26">
        <f t="shared" si="411"/>
        <v>13</v>
      </c>
      <c r="C1878" t="s">
        <v>41</v>
      </c>
      <c r="D1878" s="75">
        <v>0.541666666666667</v>
      </c>
      <c r="E1878" s="26">
        <v>71460</v>
      </c>
      <c r="F1878" s="26">
        <v>27774.4</v>
      </c>
      <c r="G1878" s="26">
        <v>10241</v>
      </c>
      <c r="H1878" s="26">
        <v>16937.1</v>
      </c>
      <c r="I1878" s="26">
        <v>17914</v>
      </c>
      <c r="J1878" s="26">
        <v>-1406.5</v>
      </c>
      <c r="K1878" s="26">
        <f t="shared" si="409"/>
        <v>22423.17</v>
      </c>
      <c r="L1878" s="27">
        <f t="shared" si="412"/>
        <v>2.96504017942155</v>
      </c>
      <c r="M1878" s="75">
        <v>0.541666666666667</v>
      </c>
      <c r="N1878" s="26">
        <v>66979.7</v>
      </c>
      <c r="O1878" s="26">
        <v>28133.25</v>
      </c>
      <c r="P1878" s="26">
        <v>9192.77</v>
      </c>
      <c r="Q1878" s="26">
        <v>17196.9</v>
      </c>
      <c r="R1878" s="26">
        <v>13884.4</v>
      </c>
      <c r="S1878" s="26">
        <v>-1427.62</v>
      </c>
      <c r="T1878" s="26">
        <f t="shared" si="413"/>
        <v>22782.02</v>
      </c>
      <c r="U1878" s="27">
        <f t="shared" si="414"/>
        <v>1.6890799811595</v>
      </c>
      <c r="V1878" s="26">
        <f>INDEX(检修、备用和必开!B:B,MATCH(统调负荷!$C1878,检修、备用和必开!$A:$A,0))</f>
        <v>27686.8</v>
      </c>
      <c r="W1878" s="26">
        <f>INDEX(检修、备用和必开!C:C,MATCH(统调负荷!$C1878,检修、备用和必开!$A:$A,0))</f>
        <v>0</v>
      </c>
      <c r="X1878" s="26">
        <f>INDEX(检修、备用和必开!D:D,MATCH(统调负荷!$C1878,检修、备用和必开!$A:$A,0))</f>
        <v>16580</v>
      </c>
      <c r="Y1878" s="26">
        <f>INDEX(检修、备用和必开!E:E,MATCH(统调负荷!$C1878,检修、备用和必开!$A:$A,0))</f>
        <v>5351.23</v>
      </c>
      <c r="Z1878" s="26">
        <f>INDEX(检修、备用和必开!F:F,MATCH(统调负荷!$C1878,检修、备用和必开!$A:$A,0))</f>
        <v>320</v>
      </c>
      <c r="AA1878" s="26">
        <f t="shared" si="415"/>
        <v>66485.6</v>
      </c>
      <c r="AB1878" s="26">
        <v>289.61</v>
      </c>
      <c r="AC1878" s="26">
        <v>1</v>
      </c>
      <c r="AD1878" s="76">
        <f t="shared" si="416"/>
        <v>45677.5416666667</v>
      </c>
      <c r="AE1878" s="27">
        <f t="shared" si="417"/>
        <v>-4480.3</v>
      </c>
      <c r="AF1878" s="27">
        <f t="shared" si="418"/>
        <v>358.849999999999</v>
      </c>
      <c r="AG1878" s="27">
        <f t="shared" si="419"/>
        <v>-1048.23</v>
      </c>
      <c r="AH1878" s="27">
        <f t="shared" si="420"/>
        <v>259.800000000003</v>
      </c>
      <c r="AI1878" s="27">
        <f t="shared" si="421"/>
        <v>-4029.6</v>
      </c>
      <c r="AJ1878" s="27">
        <f t="shared" si="422"/>
        <v>-21.1199999999999</v>
      </c>
      <c r="AK1878" s="26">
        <f>INDEX(检修、备用和必开!I:I,MATCH(统调负荷!$C1878,检修、备用和必开!$A:$A,0))</f>
        <v>5970.33631112819</v>
      </c>
    </row>
    <row r="1879" ht="13.8" spans="1:37">
      <c r="A1879" s="26">
        <f t="shared" si="410"/>
        <v>1</v>
      </c>
      <c r="B1879" s="26">
        <f t="shared" si="411"/>
        <v>13</v>
      </c>
      <c r="C1879" t="s">
        <v>41</v>
      </c>
      <c r="D1879" s="75">
        <v>0.552083333333333</v>
      </c>
      <c r="E1879" s="26">
        <v>72225</v>
      </c>
      <c r="F1879" s="26">
        <v>28113.8</v>
      </c>
      <c r="G1879" s="26">
        <v>10148</v>
      </c>
      <c r="H1879" s="26">
        <v>17556.9</v>
      </c>
      <c r="I1879" s="26">
        <v>17813</v>
      </c>
      <c r="J1879" s="26">
        <v>-1406.7</v>
      </c>
      <c r="K1879" s="26">
        <f t="shared" si="409"/>
        <v>22762.57</v>
      </c>
      <c r="L1879" s="27">
        <f t="shared" si="412"/>
        <v>2.92083011716164</v>
      </c>
      <c r="M1879" s="75">
        <v>0.552083333333333</v>
      </c>
      <c r="N1879" s="26">
        <v>67497.3</v>
      </c>
      <c r="O1879" s="26">
        <v>28563.36</v>
      </c>
      <c r="P1879" s="26">
        <v>9338.03</v>
      </c>
      <c r="Q1879" s="26">
        <v>17204.7</v>
      </c>
      <c r="R1879" s="26">
        <v>13769.4</v>
      </c>
      <c r="S1879" s="26">
        <v>-1378.19</v>
      </c>
      <c r="T1879" s="26">
        <f t="shared" si="413"/>
        <v>23212.13</v>
      </c>
      <c r="U1879" s="27">
        <f t="shared" si="414"/>
        <v>1.67082284863866</v>
      </c>
      <c r="V1879" s="26">
        <f>INDEX(检修、备用和必开!B:B,MATCH(统调负荷!$C1879,检修、备用和必开!$A:$A,0))</f>
        <v>27686.8</v>
      </c>
      <c r="W1879" s="26">
        <f>INDEX(检修、备用和必开!C:C,MATCH(统调负荷!$C1879,检修、备用和必开!$A:$A,0))</f>
        <v>0</v>
      </c>
      <c r="X1879" s="26">
        <f>INDEX(检修、备用和必开!D:D,MATCH(统调负荷!$C1879,检修、备用和必开!$A:$A,0))</f>
        <v>16580</v>
      </c>
      <c r="Y1879" s="26">
        <f>INDEX(检修、备用和必开!E:E,MATCH(统调负荷!$C1879,检修、备用和必开!$A:$A,0))</f>
        <v>5351.23</v>
      </c>
      <c r="Z1879" s="26">
        <f>INDEX(检修、备用和必开!F:F,MATCH(统调负荷!$C1879,检修、备用和必开!$A:$A,0))</f>
        <v>320</v>
      </c>
      <c r="AA1879" s="26">
        <f t="shared" si="415"/>
        <v>66485.6</v>
      </c>
      <c r="AB1879" s="26">
        <v>292.36</v>
      </c>
      <c r="AC1879" s="26">
        <v>0</v>
      </c>
      <c r="AD1879" s="76">
        <f t="shared" si="416"/>
        <v>45677.5520833333</v>
      </c>
      <c r="AE1879" s="27">
        <f t="shared" si="417"/>
        <v>-4727.7</v>
      </c>
      <c r="AF1879" s="27">
        <f t="shared" si="418"/>
        <v>449.560000000001</v>
      </c>
      <c r="AG1879" s="27">
        <f t="shared" si="419"/>
        <v>-809.969999999999</v>
      </c>
      <c r="AH1879" s="27">
        <f t="shared" si="420"/>
        <v>-352.200000000001</v>
      </c>
      <c r="AI1879" s="27">
        <f t="shared" si="421"/>
        <v>-4043.6</v>
      </c>
      <c r="AJ1879" s="27">
        <f t="shared" si="422"/>
        <v>28.51</v>
      </c>
      <c r="AK1879" s="26">
        <f>INDEX(检修、备用和必开!I:I,MATCH(统调负荷!$C1879,检修、备用和必开!$A:$A,0))</f>
        <v>5970.33631112819</v>
      </c>
    </row>
    <row r="1880" ht="13.8" spans="1:37">
      <c r="A1880" s="26">
        <f t="shared" si="410"/>
        <v>1</v>
      </c>
      <c r="B1880" s="26">
        <f t="shared" si="411"/>
        <v>13</v>
      </c>
      <c r="C1880" t="s">
        <v>41</v>
      </c>
      <c r="D1880" s="75">
        <v>0.5625</v>
      </c>
      <c r="E1880" s="26">
        <v>73445</v>
      </c>
      <c r="F1880" s="26">
        <v>28413.29</v>
      </c>
      <c r="G1880" s="26">
        <v>10241</v>
      </c>
      <c r="H1880" s="26">
        <v>18544.4</v>
      </c>
      <c r="I1880" s="26">
        <v>17653</v>
      </c>
      <c r="J1880" s="26">
        <v>-1406.69</v>
      </c>
      <c r="K1880" s="26">
        <f t="shared" si="409"/>
        <v>23062.06</v>
      </c>
      <c r="L1880" s="27">
        <f t="shared" si="412"/>
        <v>2.88289944610325</v>
      </c>
      <c r="M1880" s="75">
        <v>0.5625</v>
      </c>
      <c r="N1880" s="26">
        <v>68239.9</v>
      </c>
      <c r="O1880" s="26">
        <v>28033.94</v>
      </c>
      <c r="P1880" s="26">
        <v>9918.6</v>
      </c>
      <c r="Q1880" s="26">
        <v>17914.8</v>
      </c>
      <c r="R1880" s="26">
        <v>13720</v>
      </c>
      <c r="S1880" s="26">
        <v>-1347.44</v>
      </c>
      <c r="T1880" s="26">
        <f t="shared" si="413"/>
        <v>22682.71</v>
      </c>
      <c r="U1880" s="27">
        <f t="shared" si="414"/>
        <v>1.69335229279894</v>
      </c>
      <c r="V1880" s="26">
        <f>INDEX(检修、备用和必开!B:B,MATCH(统调负荷!$C1880,检修、备用和必开!$A:$A,0))</f>
        <v>27686.8</v>
      </c>
      <c r="W1880" s="26">
        <f>INDEX(检修、备用和必开!C:C,MATCH(统调负荷!$C1880,检修、备用和必开!$A:$A,0))</f>
        <v>0</v>
      </c>
      <c r="X1880" s="26">
        <f>INDEX(检修、备用和必开!D:D,MATCH(统调负荷!$C1880,检修、备用和必开!$A:$A,0))</f>
        <v>16580</v>
      </c>
      <c r="Y1880" s="26">
        <f>INDEX(检修、备用和必开!E:E,MATCH(统调负荷!$C1880,检修、备用和必开!$A:$A,0))</f>
        <v>5351.23</v>
      </c>
      <c r="Z1880" s="26">
        <f>INDEX(检修、备用和必开!F:F,MATCH(统调负荷!$C1880,检修、备用和必开!$A:$A,0))</f>
        <v>320</v>
      </c>
      <c r="AA1880" s="26">
        <f t="shared" si="415"/>
        <v>66485.6</v>
      </c>
      <c r="AB1880" s="26">
        <v>292.36</v>
      </c>
      <c r="AC1880" s="26">
        <v>0</v>
      </c>
      <c r="AD1880" s="76">
        <f t="shared" si="416"/>
        <v>45677.5625</v>
      </c>
      <c r="AE1880" s="27">
        <f t="shared" si="417"/>
        <v>-5205.10000000001</v>
      </c>
      <c r="AF1880" s="27">
        <f t="shared" si="418"/>
        <v>-379.350000000002</v>
      </c>
      <c r="AG1880" s="27">
        <f t="shared" si="419"/>
        <v>-322.4</v>
      </c>
      <c r="AH1880" s="27">
        <f t="shared" si="420"/>
        <v>-629.600000000002</v>
      </c>
      <c r="AI1880" s="27">
        <f t="shared" si="421"/>
        <v>-3933</v>
      </c>
      <c r="AJ1880" s="27">
        <f t="shared" si="422"/>
        <v>59.25</v>
      </c>
      <c r="AK1880" s="26">
        <f>INDEX(检修、备用和必开!I:I,MATCH(统调负荷!$C1880,检修、备用和必开!$A:$A,0))</f>
        <v>5970.33631112819</v>
      </c>
    </row>
    <row r="1881" ht="13.8" spans="1:37">
      <c r="A1881" s="26">
        <f t="shared" si="410"/>
        <v>1</v>
      </c>
      <c r="B1881" s="26">
        <f t="shared" si="411"/>
        <v>13</v>
      </c>
      <c r="C1881" t="s">
        <v>41</v>
      </c>
      <c r="D1881" s="75">
        <v>0.572916666666667</v>
      </c>
      <c r="E1881" s="26">
        <v>75040</v>
      </c>
      <c r="F1881" s="26">
        <v>29580.99</v>
      </c>
      <c r="G1881" s="26">
        <v>10361</v>
      </c>
      <c r="H1881" s="26">
        <v>19106.5</v>
      </c>
      <c r="I1881" s="26">
        <v>17398</v>
      </c>
      <c r="J1881" s="26">
        <v>-1406.49</v>
      </c>
      <c r="K1881" s="26">
        <f t="shared" si="409"/>
        <v>24229.76</v>
      </c>
      <c r="L1881" s="27">
        <f t="shared" si="412"/>
        <v>2.74396444702713</v>
      </c>
      <c r="M1881" s="75">
        <v>0.572916666666667</v>
      </c>
      <c r="N1881" s="26">
        <v>69410.3</v>
      </c>
      <c r="O1881" s="26">
        <v>28858.83</v>
      </c>
      <c r="P1881" s="26">
        <v>9889.75</v>
      </c>
      <c r="Q1881" s="26">
        <v>18394.3</v>
      </c>
      <c r="R1881" s="26">
        <v>13627.4</v>
      </c>
      <c r="S1881" s="26">
        <v>-1359.98</v>
      </c>
      <c r="T1881" s="26">
        <f t="shared" si="413"/>
        <v>23507.6</v>
      </c>
      <c r="U1881" s="27">
        <f t="shared" si="414"/>
        <v>1.65850786776958</v>
      </c>
      <c r="V1881" s="26">
        <f>INDEX(检修、备用和必开!B:B,MATCH(统调负荷!$C1881,检修、备用和必开!$A:$A,0))</f>
        <v>27686.8</v>
      </c>
      <c r="W1881" s="26">
        <f>INDEX(检修、备用和必开!C:C,MATCH(统调负荷!$C1881,检修、备用和必开!$A:$A,0))</f>
        <v>0</v>
      </c>
      <c r="X1881" s="26">
        <f>INDEX(检修、备用和必开!D:D,MATCH(统调负荷!$C1881,检修、备用和必开!$A:$A,0))</f>
        <v>16580</v>
      </c>
      <c r="Y1881" s="26">
        <f>INDEX(检修、备用和必开!E:E,MATCH(统调负荷!$C1881,检修、备用和必开!$A:$A,0))</f>
        <v>5351.23</v>
      </c>
      <c r="Z1881" s="26">
        <f>INDEX(检修、备用和必开!F:F,MATCH(统调负荷!$C1881,检修、备用和必开!$A:$A,0))</f>
        <v>320</v>
      </c>
      <c r="AA1881" s="26">
        <f t="shared" si="415"/>
        <v>66485.6</v>
      </c>
      <c r="AB1881" s="26">
        <v>302.31</v>
      </c>
      <c r="AC1881" s="26">
        <v>197.48</v>
      </c>
      <c r="AD1881" s="76">
        <f t="shared" si="416"/>
        <v>45677.5729166667</v>
      </c>
      <c r="AE1881" s="27">
        <f t="shared" si="417"/>
        <v>-5629.7</v>
      </c>
      <c r="AF1881" s="27">
        <f t="shared" si="418"/>
        <v>-722.16</v>
      </c>
      <c r="AG1881" s="27">
        <f t="shared" si="419"/>
        <v>-471.25</v>
      </c>
      <c r="AH1881" s="27">
        <f t="shared" si="420"/>
        <v>-712.200000000001</v>
      </c>
      <c r="AI1881" s="27">
        <f t="shared" si="421"/>
        <v>-3770.6</v>
      </c>
      <c r="AJ1881" s="27">
        <f t="shared" si="422"/>
        <v>46.51</v>
      </c>
      <c r="AK1881" s="26">
        <f>INDEX(检修、备用和必开!I:I,MATCH(统调负荷!$C1881,检修、备用和必开!$A:$A,0))</f>
        <v>5970.33631112819</v>
      </c>
    </row>
    <row r="1882" ht="13.8" spans="1:37">
      <c r="A1882" s="26">
        <f t="shared" si="410"/>
        <v>1</v>
      </c>
      <c r="B1882" s="26">
        <f t="shared" si="411"/>
        <v>14</v>
      </c>
      <c r="C1882" t="s">
        <v>41</v>
      </c>
      <c r="D1882" s="75">
        <v>0.583333333333333</v>
      </c>
      <c r="E1882" s="26">
        <v>74405</v>
      </c>
      <c r="F1882" s="26">
        <v>28430.5</v>
      </c>
      <c r="G1882" s="26">
        <v>10974</v>
      </c>
      <c r="H1882" s="26">
        <v>19331.2</v>
      </c>
      <c r="I1882" s="26">
        <v>17076</v>
      </c>
      <c r="J1882" s="26">
        <v>-1406.7</v>
      </c>
      <c r="K1882" s="26">
        <f t="shared" si="409"/>
        <v>23079.27</v>
      </c>
      <c r="L1882" s="27">
        <f t="shared" si="412"/>
        <v>2.88074969442274</v>
      </c>
      <c r="M1882" s="75">
        <v>0.583333333333333</v>
      </c>
      <c r="N1882" s="26">
        <v>69077.4</v>
      </c>
      <c r="O1882" s="26">
        <v>27227.25</v>
      </c>
      <c r="P1882" s="26">
        <v>11009.9</v>
      </c>
      <c r="Q1882" s="26">
        <v>18771.6</v>
      </c>
      <c r="R1882" s="26">
        <v>13476.5</v>
      </c>
      <c r="S1882" s="26">
        <v>-1407.85</v>
      </c>
      <c r="T1882" s="26">
        <f t="shared" si="413"/>
        <v>21876.02</v>
      </c>
      <c r="U1882" s="27">
        <f t="shared" si="414"/>
        <v>1.72887365879256</v>
      </c>
      <c r="V1882" s="26">
        <f>INDEX(检修、备用和必开!B:B,MATCH(统调负荷!$C1882,检修、备用和必开!$A:$A,0))</f>
        <v>27686.8</v>
      </c>
      <c r="W1882" s="26">
        <f>INDEX(检修、备用和必开!C:C,MATCH(统调负荷!$C1882,检修、备用和必开!$A:$A,0))</f>
        <v>0</v>
      </c>
      <c r="X1882" s="26">
        <f>INDEX(检修、备用和必开!D:D,MATCH(统调负荷!$C1882,检修、备用和必开!$A:$A,0))</f>
        <v>16580</v>
      </c>
      <c r="Y1882" s="26">
        <f>INDEX(检修、备用和必开!E:E,MATCH(统调负荷!$C1882,检修、备用和必开!$A:$A,0))</f>
        <v>5351.23</v>
      </c>
      <c r="Z1882" s="26">
        <f>INDEX(检修、备用和必开!F:F,MATCH(统调负荷!$C1882,检修、备用和必开!$A:$A,0))</f>
        <v>320</v>
      </c>
      <c r="AA1882" s="26">
        <f t="shared" si="415"/>
        <v>66485.6</v>
      </c>
      <c r="AB1882" s="26">
        <v>302</v>
      </c>
      <c r="AC1882" s="26">
        <v>0</v>
      </c>
      <c r="AD1882" s="76">
        <f t="shared" si="416"/>
        <v>45677.5833333333</v>
      </c>
      <c r="AE1882" s="27">
        <f t="shared" si="417"/>
        <v>-5327.60000000001</v>
      </c>
      <c r="AF1882" s="27">
        <f t="shared" si="418"/>
        <v>-1203.25</v>
      </c>
      <c r="AG1882" s="27">
        <f t="shared" si="419"/>
        <v>35.8999999999996</v>
      </c>
      <c r="AH1882" s="27">
        <f t="shared" si="420"/>
        <v>-559.600000000002</v>
      </c>
      <c r="AI1882" s="27">
        <f t="shared" si="421"/>
        <v>-3599.5</v>
      </c>
      <c r="AJ1882" s="27">
        <f t="shared" si="422"/>
        <v>-1.14999999999986</v>
      </c>
      <c r="AK1882" s="26">
        <f>INDEX(检修、备用和必开!I:I,MATCH(统调负荷!$C1882,检修、备用和必开!$A:$A,0))</f>
        <v>5970.33631112819</v>
      </c>
    </row>
    <row r="1883" ht="13.8" spans="1:37">
      <c r="A1883" s="26">
        <f t="shared" si="410"/>
        <v>1</v>
      </c>
      <c r="B1883" s="26">
        <f t="shared" si="411"/>
        <v>14</v>
      </c>
      <c r="C1883" t="s">
        <v>41</v>
      </c>
      <c r="D1883" s="75">
        <v>0.59375</v>
      </c>
      <c r="E1883" s="26">
        <v>73525</v>
      </c>
      <c r="F1883" s="26">
        <v>28160.3</v>
      </c>
      <c r="G1883" s="26">
        <v>11161</v>
      </c>
      <c r="H1883" s="26">
        <v>18936.2</v>
      </c>
      <c r="I1883" s="26">
        <v>16674</v>
      </c>
      <c r="J1883" s="26">
        <v>-1406.5</v>
      </c>
      <c r="K1883" s="26">
        <f t="shared" si="409"/>
        <v>22809.07</v>
      </c>
      <c r="L1883" s="27">
        <f t="shared" si="412"/>
        <v>2.91487552977828</v>
      </c>
      <c r="M1883" s="75">
        <v>0.59375</v>
      </c>
      <c r="N1883" s="26">
        <v>68559.9</v>
      </c>
      <c r="O1883" s="26">
        <v>25559.02</v>
      </c>
      <c r="P1883" s="26">
        <v>11800.2</v>
      </c>
      <c r="Q1883" s="26">
        <v>19169</v>
      </c>
      <c r="R1883" s="26">
        <v>13403.4</v>
      </c>
      <c r="S1883" s="26">
        <v>-1371.72</v>
      </c>
      <c r="T1883" s="26">
        <f t="shared" si="413"/>
        <v>20207.79</v>
      </c>
      <c r="U1883" s="27">
        <f t="shared" si="414"/>
        <v>1.80727355462234</v>
      </c>
      <c r="V1883" s="26">
        <f>INDEX(检修、备用和必开!B:B,MATCH(统调负荷!$C1883,检修、备用和必开!$A:$A,0))</f>
        <v>27686.8</v>
      </c>
      <c r="W1883" s="26">
        <f>INDEX(检修、备用和必开!C:C,MATCH(统调负荷!$C1883,检修、备用和必开!$A:$A,0))</f>
        <v>0</v>
      </c>
      <c r="X1883" s="26">
        <f>INDEX(检修、备用和必开!D:D,MATCH(统调负荷!$C1883,检修、备用和必开!$A:$A,0))</f>
        <v>16580</v>
      </c>
      <c r="Y1883" s="26">
        <f>INDEX(检修、备用和必开!E:E,MATCH(统调负荷!$C1883,检修、备用和必开!$A:$A,0))</f>
        <v>5351.23</v>
      </c>
      <c r="Z1883" s="26">
        <f>INDEX(检修、备用和必开!F:F,MATCH(统调负荷!$C1883,检修、备用和必开!$A:$A,0))</f>
        <v>320</v>
      </c>
      <c r="AA1883" s="26">
        <f t="shared" si="415"/>
        <v>66485.6</v>
      </c>
      <c r="AB1883" s="26">
        <v>297.2</v>
      </c>
      <c r="AC1883" s="26">
        <v>0</v>
      </c>
      <c r="AD1883" s="76">
        <f t="shared" si="416"/>
        <v>45677.59375</v>
      </c>
      <c r="AE1883" s="27">
        <f t="shared" si="417"/>
        <v>-4965.10000000001</v>
      </c>
      <c r="AF1883" s="27">
        <f t="shared" si="418"/>
        <v>-2601.28</v>
      </c>
      <c r="AG1883" s="27">
        <f t="shared" si="419"/>
        <v>639.200000000001</v>
      </c>
      <c r="AH1883" s="27">
        <f t="shared" si="420"/>
        <v>232.799999999999</v>
      </c>
      <c r="AI1883" s="27">
        <f t="shared" si="421"/>
        <v>-3270.6</v>
      </c>
      <c r="AJ1883" s="27">
        <f t="shared" si="422"/>
        <v>34.78</v>
      </c>
      <c r="AK1883" s="26">
        <f>INDEX(检修、备用和必开!I:I,MATCH(统调负荷!$C1883,检修、备用和必开!$A:$A,0))</f>
        <v>5970.33631112819</v>
      </c>
    </row>
    <row r="1884" ht="13.8" spans="1:37">
      <c r="A1884" s="26">
        <f t="shared" si="410"/>
        <v>1</v>
      </c>
      <c r="B1884" s="26">
        <f t="shared" si="411"/>
        <v>14</v>
      </c>
      <c r="C1884" t="s">
        <v>41</v>
      </c>
      <c r="D1884" s="75">
        <v>0.604166666666667</v>
      </c>
      <c r="E1884" s="26">
        <v>73740</v>
      </c>
      <c r="F1884" s="26">
        <v>28389.8</v>
      </c>
      <c r="G1884" s="26">
        <v>11616</v>
      </c>
      <c r="H1884" s="26">
        <v>18980.7</v>
      </c>
      <c r="I1884" s="26">
        <v>16160</v>
      </c>
      <c r="J1884" s="26">
        <v>-1406.5</v>
      </c>
      <c r="K1884" s="26">
        <f t="shared" si="409"/>
        <v>23038.57</v>
      </c>
      <c r="L1884" s="27">
        <f t="shared" si="412"/>
        <v>2.88583883461517</v>
      </c>
      <c r="M1884" s="75">
        <v>0.604166666666667</v>
      </c>
      <c r="N1884" s="26">
        <v>68721.9</v>
      </c>
      <c r="O1884" s="26">
        <v>25417.75</v>
      </c>
      <c r="P1884" s="26">
        <v>12163.1</v>
      </c>
      <c r="Q1884" s="26">
        <v>19403.3</v>
      </c>
      <c r="R1884" s="26">
        <v>13114</v>
      </c>
      <c r="S1884" s="26">
        <v>-1376.25</v>
      </c>
      <c r="T1884" s="26">
        <f t="shared" si="413"/>
        <v>20066.52</v>
      </c>
      <c r="U1884" s="27">
        <f t="shared" si="414"/>
        <v>1.81424047904139</v>
      </c>
      <c r="V1884" s="26">
        <f>INDEX(检修、备用和必开!B:B,MATCH(统调负荷!$C1884,检修、备用和必开!$A:$A,0))</f>
        <v>27686.8</v>
      </c>
      <c r="W1884" s="26">
        <f>INDEX(检修、备用和必开!C:C,MATCH(统调负荷!$C1884,检修、备用和必开!$A:$A,0))</f>
        <v>0</v>
      </c>
      <c r="X1884" s="26">
        <f>INDEX(检修、备用和必开!D:D,MATCH(统调负荷!$C1884,检修、备用和必开!$A:$A,0))</f>
        <v>16580</v>
      </c>
      <c r="Y1884" s="26">
        <f>INDEX(检修、备用和必开!E:E,MATCH(统调负荷!$C1884,检修、备用和必开!$A:$A,0))</f>
        <v>5351.23</v>
      </c>
      <c r="Z1884" s="26">
        <f>INDEX(检修、备用和必开!F:F,MATCH(统调负荷!$C1884,检修、备用和必开!$A:$A,0))</f>
        <v>320</v>
      </c>
      <c r="AA1884" s="26">
        <f t="shared" si="415"/>
        <v>66485.6</v>
      </c>
      <c r="AB1884" s="26">
        <v>297.2</v>
      </c>
      <c r="AC1884" s="26">
        <v>15.37</v>
      </c>
      <c r="AD1884" s="76">
        <f t="shared" si="416"/>
        <v>45677.6041666667</v>
      </c>
      <c r="AE1884" s="27">
        <f t="shared" si="417"/>
        <v>-5018.10000000001</v>
      </c>
      <c r="AF1884" s="27">
        <f t="shared" si="418"/>
        <v>-2972.05</v>
      </c>
      <c r="AG1884" s="27">
        <f t="shared" si="419"/>
        <v>547.1</v>
      </c>
      <c r="AH1884" s="27">
        <f t="shared" si="420"/>
        <v>422.599999999999</v>
      </c>
      <c r="AI1884" s="27">
        <f t="shared" si="421"/>
        <v>-3046</v>
      </c>
      <c r="AJ1884" s="27">
        <f t="shared" si="422"/>
        <v>30.25</v>
      </c>
      <c r="AK1884" s="26">
        <f>INDEX(检修、备用和必开!I:I,MATCH(统调负荷!$C1884,检修、备用和必开!$A:$A,0))</f>
        <v>5970.33631112819</v>
      </c>
    </row>
    <row r="1885" ht="13.8" spans="1:37">
      <c r="A1885" s="26">
        <f t="shared" si="410"/>
        <v>1</v>
      </c>
      <c r="B1885" s="26">
        <f t="shared" si="411"/>
        <v>14</v>
      </c>
      <c r="C1885" t="s">
        <v>41</v>
      </c>
      <c r="D1885" s="75">
        <v>0.614583333333333</v>
      </c>
      <c r="E1885" s="26">
        <v>74135</v>
      </c>
      <c r="F1885" s="26">
        <v>28352.5</v>
      </c>
      <c r="G1885" s="26">
        <v>12823</v>
      </c>
      <c r="H1885" s="26">
        <v>18830</v>
      </c>
      <c r="I1885" s="26">
        <v>15536</v>
      </c>
      <c r="J1885" s="26">
        <v>-1406.5</v>
      </c>
      <c r="K1885" s="26">
        <f t="shared" si="409"/>
        <v>23001.27</v>
      </c>
      <c r="L1885" s="27">
        <f t="shared" si="412"/>
        <v>2.89051865396998</v>
      </c>
      <c r="M1885" s="75">
        <v>0.614583333333333</v>
      </c>
      <c r="N1885" s="26">
        <v>69253</v>
      </c>
      <c r="O1885" s="26">
        <v>24699.91</v>
      </c>
      <c r="P1885" s="26">
        <v>13538.5</v>
      </c>
      <c r="Q1885" s="26">
        <v>19718</v>
      </c>
      <c r="R1885" s="26">
        <v>12728.3</v>
      </c>
      <c r="S1885" s="26">
        <v>-1431.71</v>
      </c>
      <c r="T1885" s="26">
        <f t="shared" si="413"/>
        <v>19348.68</v>
      </c>
      <c r="U1885" s="27">
        <f t="shared" si="414"/>
        <v>1.85048824504546</v>
      </c>
      <c r="V1885" s="26">
        <f>INDEX(检修、备用和必开!B:B,MATCH(统调负荷!$C1885,检修、备用和必开!$A:$A,0))</f>
        <v>27686.8</v>
      </c>
      <c r="W1885" s="26">
        <f>INDEX(检修、备用和必开!C:C,MATCH(统调负荷!$C1885,检修、备用和必开!$A:$A,0))</f>
        <v>0</v>
      </c>
      <c r="X1885" s="26">
        <f>INDEX(检修、备用和必开!D:D,MATCH(统调负荷!$C1885,检修、备用和必开!$A:$A,0))</f>
        <v>16580</v>
      </c>
      <c r="Y1885" s="26">
        <f>INDEX(检修、备用和必开!E:E,MATCH(统调负荷!$C1885,检修、备用和必开!$A:$A,0))</f>
        <v>5351.23</v>
      </c>
      <c r="Z1885" s="26">
        <f>INDEX(检修、备用和必开!F:F,MATCH(统调负荷!$C1885,检修、备用和必开!$A:$A,0))</f>
        <v>320</v>
      </c>
      <c r="AA1885" s="26">
        <f t="shared" si="415"/>
        <v>66485.6</v>
      </c>
      <c r="AB1885" s="26">
        <v>297.14</v>
      </c>
      <c r="AC1885" s="26">
        <v>39.76</v>
      </c>
      <c r="AD1885" s="76">
        <f t="shared" si="416"/>
        <v>45677.6145833333</v>
      </c>
      <c r="AE1885" s="27">
        <f t="shared" si="417"/>
        <v>-4882</v>
      </c>
      <c r="AF1885" s="27">
        <f t="shared" si="418"/>
        <v>-3652.59</v>
      </c>
      <c r="AG1885" s="27">
        <f t="shared" si="419"/>
        <v>715.5</v>
      </c>
      <c r="AH1885" s="27">
        <f t="shared" si="420"/>
        <v>888</v>
      </c>
      <c r="AI1885" s="27">
        <f t="shared" si="421"/>
        <v>-2807.7</v>
      </c>
      <c r="AJ1885" s="27">
        <f t="shared" si="422"/>
        <v>-25.21</v>
      </c>
      <c r="AK1885" s="26">
        <f>INDEX(检修、备用和必开!I:I,MATCH(统调负荷!$C1885,检修、备用和必开!$A:$A,0))</f>
        <v>5970.33631112819</v>
      </c>
    </row>
    <row r="1886" ht="13.8" spans="1:37">
      <c r="A1886" s="26">
        <f t="shared" si="410"/>
        <v>1</v>
      </c>
      <c r="B1886" s="26">
        <f t="shared" si="411"/>
        <v>15</v>
      </c>
      <c r="C1886" t="s">
        <v>41</v>
      </c>
      <c r="D1886" s="75">
        <v>0.625</v>
      </c>
      <c r="E1886" s="26">
        <v>74775</v>
      </c>
      <c r="F1886" s="26">
        <v>29939.39</v>
      </c>
      <c r="G1886" s="26">
        <v>12226</v>
      </c>
      <c r="H1886" s="26">
        <v>19211.3</v>
      </c>
      <c r="I1886" s="26">
        <v>14805</v>
      </c>
      <c r="J1886" s="26">
        <v>-1406.69</v>
      </c>
      <c r="K1886" s="26">
        <f t="shared" si="409"/>
        <v>24588.16</v>
      </c>
      <c r="L1886" s="27">
        <f t="shared" si="412"/>
        <v>2.70396808870611</v>
      </c>
      <c r="M1886" s="75">
        <v>0.625</v>
      </c>
      <c r="N1886" s="26">
        <v>69580</v>
      </c>
      <c r="O1886" s="26">
        <v>25585.08</v>
      </c>
      <c r="P1886" s="26">
        <v>13070.3</v>
      </c>
      <c r="Q1886" s="26">
        <v>20042.2</v>
      </c>
      <c r="R1886" s="26">
        <v>12325.1</v>
      </c>
      <c r="S1886" s="26">
        <v>-1442.68</v>
      </c>
      <c r="T1886" s="26">
        <f t="shared" si="413"/>
        <v>20233.85</v>
      </c>
      <c r="U1886" s="27">
        <f t="shared" si="414"/>
        <v>1.80599421141771</v>
      </c>
      <c r="V1886" s="26">
        <f>INDEX(检修、备用和必开!B:B,MATCH(统调负荷!$C1886,检修、备用和必开!$A:$A,0))</f>
        <v>27686.8</v>
      </c>
      <c r="W1886" s="26">
        <f>INDEX(检修、备用和必开!C:C,MATCH(统调负荷!$C1886,检修、备用和必开!$A:$A,0))</f>
        <v>0</v>
      </c>
      <c r="X1886" s="26">
        <f>INDEX(检修、备用和必开!D:D,MATCH(统调负荷!$C1886,检修、备用和必开!$A:$A,0))</f>
        <v>16580</v>
      </c>
      <c r="Y1886" s="26">
        <f>INDEX(检修、备用和必开!E:E,MATCH(统调负荷!$C1886,检修、备用和必开!$A:$A,0))</f>
        <v>5351.23</v>
      </c>
      <c r="Z1886" s="26">
        <f>INDEX(检修、备用和必开!F:F,MATCH(统调负荷!$C1886,检修、备用和必开!$A:$A,0))</f>
        <v>320</v>
      </c>
      <c r="AA1886" s="26">
        <f t="shared" si="415"/>
        <v>66485.6</v>
      </c>
      <c r="AB1886" s="26">
        <v>302.2</v>
      </c>
      <c r="AC1886" s="26">
        <v>0</v>
      </c>
      <c r="AD1886" s="76">
        <f t="shared" si="416"/>
        <v>45677.625</v>
      </c>
      <c r="AE1886" s="27">
        <f t="shared" si="417"/>
        <v>-5195</v>
      </c>
      <c r="AF1886" s="27">
        <f t="shared" si="418"/>
        <v>-4354.31</v>
      </c>
      <c r="AG1886" s="27">
        <f t="shared" si="419"/>
        <v>844.299999999999</v>
      </c>
      <c r="AH1886" s="27">
        <f t="shared" si="420"/>
        <v>830.900000000001</v>
      </c>
      <c r="AI1886" s="27">
        <f t="shared" si="421"/>
        <v>-2479.9</v>
      </c>
      <c r="AJ1886" s="27">
        <f t="shared" si="422"/>
        <v>-35.99</v>
      </c>
      <c r="AK1886" s="26">
        <f>INDEX(检修、备用和必开!I:I,MATCH(统调负荷!$C1886,检修、备用和必开!$A:$A,0))</f>
        <v>5970.33631112819</v>
      </c>
    </row>
    <row r="1887" ht="13.8" spans="1:37">
      <c r="A1887" s="26">
        <f t="shared" si="410"/>
        <v>1</v>
      </c>
      <c r="B1887" s="26">
        <f t="shared" si="411"/>
        <v>15</v>
      </c>
      <c r="C1887" t="s">
        <v>41</v>
      </c>
      <c r="D1887" s="75">
        <v>0.635416666666667</v>
      </c>
      <c r="E1887" s="26">
        <v>75285</v>
      </c>
      <c r="F1887" s="26">
        <v>30487.3</v>
      </c>
      <c r="G1887" s="26">
        <v>12742</v>
      </c>
      <c r="H1887" s="26">
        <v>19405.2</v>
      </c>
      <c r="I1887" s="26">
        <v>14057</v>
      </c>
      <c r="J1887" s="26">
        <v>-1406.5</v>
      </c>
      <c r="K1887" s="26">
        <f t="shared" si="409"/>
        <v>25136.07</v>
      </c>
      <c r="L1887" s="27">
        <f t="shared" si="412"/>
        <v>2.64502764354173</v>
      </c>
      <c r="M1887" s="75">
        <v>0.635416666666667</v>
      </c>
      <c r="N1887" s="26">
        <v>70188.6</v>
      </c>
      <c r="O1887" s="26">
        <v>26985.69</v>
      </c>
      <c r="P1887" s="26">
        <v>12505.1</v>
      </c>
      <c r="Q1887" s="26">
        <v>20205</v>
      </c>
      <c r="R1887" s="26">
        <v>11850.1</v>
      </c>
      <c r="S1887" s="26">
        <v>-1357.29</v>
      </c>
      <c r="T1887" s="26">
        <f t="shared" si="413"/>
        <v>21634.46</v>
      </c>
      <c r="U1887" s="27">
        <f t="shared" si="414"/>
        <v>1.73980215865931</v>
      </c>
      <c r="V1887" s="26">
        <f>INDEX(检修、备用和必开!B:B,MATCH(统调负荷!$C1887,检修、备用和必开!$A:$A,0))</f>
        <v>27686.8</v>
      </c>
      <c r="W1887" s="26">
        <f>INDEX(检修、备用和必开!C:C,MATCH(统调负荷!$C1887,检修、备用和必开!$A:$A,0))</f>
        <v>0</v>
      </c>
      <c r="X1887" s="26">
        <f>INDEX(检修、备用和必开!D:D,MATCH(统调负荷!$C1887,检修、备用和必开!$A:$A,0))</f>
        <v>16580</v>
      </c>
      <c r="Y1887" s="26">
        <f>INDEX(检修、备用和必开!E:E,MATCH(统调负荷!$C1887,检修、备用和必开!$A:$A,0))</f>
        <v>5351.23</v>
      </c>
      <c r="Z1887" s="26">
        <f>INDEX(检修、备用和必开!F:F,MATCH(统调负荷!$C1887,检修、备用和必开!$A:$A,0))</f>
        <v>320</v>
      </c>
      <c r="AA1887" s="26">
        <f t="shared" si="415"/>
        <v>66485.6</v>
      </c>
      <c r="AB1887" s="26">
        <v>302.2</v>
      </c>
      <c r="AC1887" s="26">
        <v>0</v>
      </c>
      <c r="AD1887" s="76">
        <f t="shared" si="416"/>
        <v>45677.6354166667</v>
      </c>
      <c r="AE1887" s="27">
        <f t="shared" si="417"/>
        <v>-5096.39999999999</v>
      </c>
      <c r="AF1887" s="27">
        <f t="shared" si="418"/>
        <v>-3501.61</v>
      </c>
      <c r="AG1887" s="27">
        <f t="shared" si="419"/>
        <v>-236.9</v>
      </c>
      <c r="AH1887" s="27">
        <f t="shared" si="420"/>
        <v>799.799999999999</v>
      </c>
      <c r="AI1887" s="27">
        <f t="shared" si="421"/>
        <v>-2206.9</v>
      </c>
      <c r="AJ1887" s="27">
        <f t="shared" si="422"/>
        <v>49.21</v>
      </c>
      <c r="AK1887" s="26">
        <f>INDEX(检修、备用和必开!I:I,MATCH(统调负荷!$C1887,检修、备用和必开!$A:$A,0))</f>
        <v>5970.33631112819</v>
      </c>
    </row>
    <row r="1888" ht="13.8" spans="1:37">
      <c r="A1888" s="26">
        <f t="shared" si="410"/>
        <v>1</v>
      </c>
      <c r="B1888" s="26">
        <f t="shared" si="411"/>
        <v>15</v>
      </c>
      <c r="C1888" t="s">
        <v>41</v>
      </c>
      <c r="D1888" s="75">
        <v>0.645833333333333</v>
      </c>
      <c r="E1888" s="26">
        <v>76220</v>
      </c>
      <c r="F1888" s="26">
        <v>31449.4</v>
      </c>
      <c r="G1888" s="26">
        <v>12592</v>
      </c>
      <c r="H1888" s="26">
        <v>20345.3</v>
      </c>
      <c r="I1888" s="26">
        <v>13240</v>
      </c>
      <c r="J1888" s="26">
        <v>-1406.7</v>
      </c>
      <c r="K1888" s="26">
        <f t="shared" si="409"/>
        <v>26098.17</v>
      </c>
      <c r="L1888" s="27">
        <f t="shared" si="412"/>
        <v>2.54751961536</v>
      </c>
      <c r="M1888" s="75">
        <v>0.645833333333333</v>
      </c>
      <c r="N1888" s="26">
        <v>71389.3</v>
      </c>
      <c r="O1888" s="26">
        <v>28120.37</v>
      </c>
      <c r="P1888" s="26">
        <v>12775.3</v>
      </c>
      <c r="Q1888" s="26">
        <v>20480.8</v>
      </c>
      <c r="R1888" s="26">
        <v>11392.4</v>
      </c>
      <c r="S1888" s="26">
        <v>-1379.57</v>
      </c>
      <c r="T1888" s="26">
        <f t="shared" si="413"/>
        <v>22769.14</v>
      </c>
      <c r="U1888" s="27">
        <f t="shared" si="414"/>
        <v>1.68963286109938</v>
      </c>
      <c r="V1888" s="26">
        <f>INDEX(检修、备用和必开!B:B,MATCH(统调负荷!$C1888,检修、备用和必开!$A:$A,0))</f>
        <v>27686.8</v>
      </c>
      <c r="W1888" s="26">
        <f>INDEX(检修、备用和必开!C:C,MATCH(统调负荷!$C1888,检修、备用和必开!$A:$A,0))</f>
        <v>0</v>
      </c>
      <c r="X1888" s="26">
        <f>INDEX(检修、备用和必开!D:D,MATCH(统调负荷!$C1888,检修、备用和必开!$A:$A,0))</f>
        <v>16580</v>
      </c>
      <c r="Y1888" s="26">
        <f>INDEX(检修、备用和必开!E:E,MATCH(统调负荷!$C1888,检修、备用和必开!$A:$A,0))</f>
        <v>5351.23</v>
      </c>
      <c r="Z1888" s="26">
        <f>INDEX(检修、备用和必开!F:F,MATCH(统调负荷!$C1888,检修、备用和必开!$A:$A,0))</f>
        <v>320</v>
      </c>
      <c r="AA1888" s="26">
        <f t="shared" si="415"/>
        <v>66485.6</v>
      </c>
      <c r="AB1888" s="26">
        <v>309.88</v>
      </c>
      <c r="AC1888" s="26">
        <v>260</v>
      </c>
      <c r="AD1888" s="76">
        <f t="shared" si="416"/>
        <v>45677.6458333333</v>
      </c>
      <c r="AE1888" s="27">
        <f t="shared" si="417"/>
        <v>-4830.7</v>
      </c>
      <c r="AF1888" s="27">
        <f t="shared" si="418"/>
        <v>-3329.03</v>
      </c>
      <c r="AG1888" s="27">
        <f t="shared" si="419"/>
        <v>183.299999999999</v>
      </c>
      <c r="AH1888" s="27">
        <f t="shared" si="420"/>
        <v>135.5</v>
      </c>
      <c r="AI1888" s="27">
        <f t="shared" si="421"/>
        <v>-1847.6</v>
      </c>
      <c r="AJ1888" s="27">
        <f t="shared" si="422"/>
        <v>27.1300000000001</v>
      </c>
      <c r="AK1888" s="26">
        <f>INDEX(检修、备用和必开!I:I,MATCH(统调负荷!$C1888,检修、备用和必开!$A:$A,0))</f>
        <v>5970.33631112819</v>
      </c>
    </row>
    <row r="1889" ht="13.8" spans="1:37">
      <c r="A1889" s="26">
        <f t="shared" si="410"/>
        <v>1</v>
      </c>
      <c r="B1889" s="26">
        <f t="shared" si="411"/>
        <v>15</v>
      </c>
      <c r="C1889" t="s">
        <v>41</v>
      </c>
      <c r="D1889" s="75">
        <v>0.65625</v>
      </c>
      <c r="E1889" s="26">
        <v>77415</v>
      </c>
      <c r="F1889" s="26">
        <v>32905.09</v>
      </c>
      <c r="G1889" s="26">
        <v>13005</v>
      </c>
      <c r="H1889" s="26">
        <v>20487.6</v>
      </c>
      <c r="I1889" s="26">
        <v>12424</v>
      </c>
      <c r="J1889" s="26">
        <v>-1406.69</v>
      </c>
      <c r="K1889" s="26">
        <f t="shared" si="409"/>
        <v>27553.86</v>
      </c>
      <c r="L1889" s="27">
        <f t="shared" si="412"/>
        <v>2.41293234414343</v>
      </c>
      <c r="M1889" s="75">
        <v>0.65625</v>
      </c>
      <c r="N1889" s="26">
        <v>72585.7</v>
      </c>
      <c r="O1889" s="26">
        <v>29184.72</v>
      </c>
      <c r="P1889" s="26">
        <v>13067.5</v>
      </c>
      <c r="Q1889" s="26">
        <v>20887.3</v>
      </c>
      <c r="R1889" s="26">
        <v>10840.2</v>
      </c>
      <c r="S1889" s="26">
        <v>-1394.02</v>
      </c>
      <c r="T1889" s="26">
        <f t="shared" si="413"/>
        <v>23833.49</v>
      </c>
      <c r="U1889" s="27">
        <f t="shared" si="414"/>
        <v>1.64513384021029</v>
      </c>
      <c r="V1889" s="26">
        <f>INDEX(检修、备用和必开!B:B,MATCH(统调负荷!$C1889,检修、备用和必开!$A:$A,0))</f>
        <v>27686.8</v>
      </c>
      <c r="W1889" s="26">
        <f>INDEX(检修、备用和必开!C:C,MATCH(统调负荷!$C1889,检修、备用和必开!$A:$A,0))</f>
        <v>0</v>
      </c>
      <c r="X1889" s="26">
        <f>INDEX(检修、备用和必开!D:D,MATCH(统调负荷!$C1889,检修、备用和必开!$A:$A,0))</f>
        <v>16580</v>
      </c>
      <c r="Y1889" s="26">
        <f>INDEX(检修、备用和必开!E:E,MATCH(统调负荷!$C1889,检修、备用和必开!$A:$A,0))</f>
        <v>5351.23</v>
      </c>
      <c r="Z1889" s="26">
        <f>INDEX(检修、备用和必开!F:F,MATCH(统调负荷!$C1889,检修、备用和必开!$A:$A,0))</f>
        <v>320</v>
      </c>
      <c r="AA1889" s="26">
        <f t="shared" si="415"/>
        <v>66485.6</v>
      </c>
      <c r="AB1889" s="26">
        <v>315.76</v>
      </c>
      <c r="AC1889" s="26">
        <v>0</v>
      </c>
      <c r="AD1889" s="76">
        <f t="shared" si="416"/>
        <v>45677.65625</v>
      </c>
      <c r="AE1889" s="27">
        <f t="shared" si="417"/>
        <v>-4829.3</v>
      </c>
      <c r="AF1889" s="27">
        <f t="shared" si="418"/>
        <v>-3720.37</v>
      </c>
      <c r="AG1889" s="27">
        <f t="shared" si="419"/>
        <v>62.5</v>
      </c>
      <c r="AH1889" s="27">
        <f t="shared" si="420"/>
        <v>399.700000000001</v>
      </c>
      <c r="AI1889" s="27">
        <f t="shared" si="421"/>
        <v>-1583.8</v>
      </c>
      <c r="AJ1889" s="27">
        <f t="shared" si="422"/>
        <v>12.6700000000001</v>
      </c>
      <c r="AK1889" s="26">
        <f>INDEX(检修、备用和必开!I:I,MATCH(统调负荷!$C1889,检修、备用和必开!$A:$A,0))</f>
        <v>5970.33631112819</v>
      </c>
    </row>
    <row r="1890" ht="13.8" spans="1:37">
      <c r="A1890" s="26">
        <f t="shared" si="410"/>
        <v>1</v>
      </c>
      <c r="B1890" s="26">
        <f t="shared" si="411"/>
        <v>16</v>
      </c>
      <c r="C1890" t="s">
        <v>41</v>
      </c>
      <c r="D1890" s="75">
        <v>0.666666666666667</v>
      </c>
      <c r="E1890" s="26">
        <v>78845</v>
      </c>
      <c r="F1890" s="26">
        <v>34091.3</v>
      </c>
      <c r="G1890" s="26">
        <v>13987</v>
      </c>
      <c r="H1890" s="26">
        <v>20653.4</v>
      </c>
      <c r="I1890" s="26">
        <v>11520</v>
      </c>
      <c r="J1890" s="26">
        <v>-1406.7</v>
      </c>
      <c r="K1890" s="26">
        <f t="shared" ref="K1890:K1953" si="423">F1890-Y1890</f>
        <v>28740.07</v>
      </c>
      <c r="L1890" s="27">
        <f t="shared" si="412"/>
        <v>2.31334161677407</v>
      </c>
      <c r="M1890" s="75">
        <v>0.666666666666667</v>
      </c>
      <c r="N1890" s="26">
        <v>73829.5</v>
      </c>
      <c r="O1890" s="26">
        <v>30161.94</v>
      </c>
      <c r="P1890" s="26">
        <v>13698.8</v>
      </c>
      <c r="Q1890" s="26">
        <v>21173.4</v>
      </c>
      <c r="R1890" s="26">
        <v>10199.5</v>
      </c>
      <c r="S1890" s="26">
        <v>-1404.14</v>
      </c>
      <c r="T1890" s="26">
        <f t="shared" si="413"/>
        <v>24810.71</v>
      </c>
      <c r="U1890" s="27">
        <f t="shared" si="414"/>
        <v>1.60629281304911</v>
      </c>
      <c r="V1890" s="26">
        <f>INDEX(检修、备用和必开!B:B,MATCH(统调负荷!$C1890,检修、备用和必开!$A:$A,0))</f>
        <v>27686.8</v>
      </c>
      <c r="W1890" s="26">
        <f>INDEX(检修、备用和必开!C:C,MATCH(统调负荷!$C1890,检修、备用和必开!$A:$A,0))</f>
        <v>0</v>
      </c>
      <c r="X1890" s="26">
        <f>INDEX(检修、备用和必开!D:D,MATCH(统调负荷!$C1890,检修、备用和必开!$A:$A,0))</f>
        <v>16580</v>
      </c>
      <c r="Y1890" s="26">
        <f>INDEX(检修、备用和必开!E:E,MATCH(统调负荷!$C1890,检修、备用和必开!$A:$A,0))</f>
        <v>5351.23</v>
      </c>
      <c r="Z1890" s="26">
        <f>INDEX(检修、备用和必开!F:F,MATCH(统调负荷!$C1890,检修、备用和必开!$A:$A,0))</f>
        <v>320</v>
      </c>
      <c r="AA1890" s="26">
        <f t="shared" si="415"/>
        <v>66485.6</v>
      </c>
      <c r="AB1890" s="26">
        <v>315.96</v>
      </c>
      <c r="AC1890" s="26">
        <v>280</v>
      </c>
      <c r="AD1890" s="76">
        <f t="shared" si="416"/>
        <v>45677.6666666667</v>
      </c>
      <c r="AE1890" s="27">
        <f t="shared" si="417"/>
        <v>-5015.5</v>
      </c>
      <c r="AF1890" s="27">
        <f t="shared" si="418"/>
        <v>-3929.36</v>
      </c>
      <c r="AG1890" s="27">
        <f t="shared" si="419"/>
        <v>-288.200000000001</v>
      </c>
      <c r="AH1890" s="27">
        <f t="shared" si="420"/>
        <v>520</v>
      </c>
      <c r="AI1890" s="27">
        <f t="shared" si="421"/>
        <v>-1320.5</v>
      </c>
      <c r="AJ1890" s="27">
        <f t="shared" si="422"/>
        <v>2.55999999999995</v>
      </c>
      <c r="AK1890" s="26">
        <f>INDEX(检修、备用和必开!I:I,MATCH(统调负荷!$C1890,检修、备用和必开!$A:$A,0))</f>
        <v>5970.33631112819</v>
      </c>
    </row>
    <row r="1891" ht="13.8" spans="1:37">
      <c r="A1891" s="26">
        <f t="shared" si="410"/>
        <v>1</v>
      </c>
      <c r="B1891" s="26">
        <f t="shared" si="411"/>
        <v>16</v>
      </c>
      <c r="C1891" t="s">
        <v>41</v>
      </c>
      <c r="D1891" s="75">
        <v>0.677083333333333</v>
      </c>
      <c r="E1891" s="26">
        <v>80695</v>
      </c>
      <c r="F1891" s="26">
        <v>36296.3</v>
      </c>
      <c r="G1891" s="26">
        <v>14366</v>
      </c>
      <c r="H1891" s="26">
        <v>20786.4</v>
      </c>
      <c r="I1891" s="26">
        <v>10653</v>
      </c>
      <c r="J1891" s="26">
        <v>-1406.7</v>
      </c>
      <c r="K1891" s="26">
        <f t="shared" si="423"/>
        <v>30945.07</v>
      </c>
      <c r="L1891" s="27">
        <f t="shared" si="412"/>
        <v>2.14850378428616</v>
      </c>
      <c r="M1891" s="75">
        <v>0.677083333333333</v>
      </c>
      <c r="N1891" s="26">
        <v>75471.6</v>
      </c>
      <c r="O1891" s="26">
        <v>31492.71</v>
      </c>
      <c r="P1891" s="26">
        <v>13556.2</v>
      </c>
      <c r="Q1891" s="26">
        <v>22158.4</v>
      </c>
      <c r="R1891" s="26">
        <v>9568</v>
      </c>
      <c r="S1891" s="26">
        <v>-1303.71</v>
      </c>
      <c r="T1891" s="26">
        <f t="shared" si="413"/>
        <v>26141.48</v>
      </c>
      <c r="U1891" s="27">
        <f t="shared" si="414"/>
        <v>1.55625694615449</v>
      </c>
      <c r="V1891" s="26">
        <f>INDEX(检修、备用和必开!B:B,MATCH(统调负荷!$C1891,检修、备用和必开!$A:$A,0))</f>
        <v>27686.8</v>
      </c>
      <c r="W1891" s="26">
        <f>INDEX(检修、备用和必开!C:C,MATCH(统调负荷!$C1891,检修、备用和必开!$A:$A,0))</f>
        <v>0</v>
      </c>
      <c r="X1891" s="26">
        <f>INDEX(检修、备用和必开!D:D,MATCH(统调负荷!$C1891,检修、备用和必开!$A:$A,0))</f>
        <v>16580</v>
      </c>
      <c r="Y1891" s="26">
        <f>INDEX(检修、备用和必开!E:E,MATCH(统调负荷!$C1891,检修、备用和必开!$A:$A,0))</f>
        <v>5351.23</v>
      </c>
      <c r="Z1891" s="26">
        <f>INDEX(检修、备用和必开!F:F,MATCH(统调负荷!$C1891,检修、备用和必开!$A:$A,0))</f>
        <v>320</v>
      </c>
      <c r="AA1891" s="26">
        <f t="shared" si="415"/>
        <v>66485.6</v>
      </c>
      <c r="AB1891" s="26">
        <v>321.8</v>
      </c>
      <c r="AC1891" s="26">
        <v>290</v>
      </c>
      <c r="AD1891" s="76">
        <f t="shared" si="416"/>
        <v>45677.6770833333</v>
      </c>
      <c r="AE1891" s="27">
        <f t="shared" si="417"/>
        <v>-5223.39999999999</v>
      </c>
      <c r="AF1891" s="27">
        <f t="shared" si="418"/>
        <v>-4803.59</v>
      </c>
      <c r="AG1891" s="27">
        <f t="shared" si="419"/>
        <v>-809.799999999999</v>
      </c>
      <c r="AH1891" s="27">
        <f t="shared" si="420"/>
        <v>1372</v>
      </c>
      <c r="AI1891" s="27">
        <f t="shared" si="421"/>
        <v>-1085</v>
      </c>
      <c r="AJ1891" s="27">
        <f t="shared" si="422"/>
        <v>102.99</v>
      </c>
      <c r="AK1891" s="26">
        <f>INDEX(检修、备用和必开!I:I,MATCH(统调负荷!$C1891,检修、备用和必开!$A:$A,0))</f>
        <v>5970.33631112819</v>
      </c>
    </row>
    <row r="1892" ht="13.8" spans="1:37">
      <c r="A1892" s="26">
        <f t="shared" si="410"/>
        <v>1</v>
      </c>
      <c r="B1892" s="26">
        <f t="shared" si="411"/>
        <v>16</v>
      </c>
      <c r="C1892" t="s">
        <v>41</v>
      </c>
      <c r="D1892" s="75">
        <v>0.6875</v>
      </c>
      <c r="E1892" s="26">
        <v>82395</v>
      </c>
      <c r="F1892" s="26">
        <v>38646.7</v>
      </c>
      <c r="G1892" s="26">
        <v>14734</v>
      </c>
      <c r="H1892" s="26">
        <v>20612</v>
      </c>
      <c r="I1892" s="26">
        <v>9809</v>
      </c>
      <c r="J1892" s="26">
        <v>-1406.7</v>
      </c>
      <c r="K1892" s="26">
        <f t="shared" si="423"/>
        <v>33295.47</v>
      </c>
      <c r="L1892" s="27">
        <f t="shared" si="412"/>
        <v>1.99683620624668</v>
      </c>
      <c r="M1892" s="75">
        <v>0.6875</v>
      </c>
      <c r="N1892" s="26">
        <v>77124.3</v>
      </c>
      <c r="O1892" s="26">
        <v>33418.92</v>
      </c>
      <c r="P1892" s="26">
        <v>14210.1</v>
      </c>
      <c r="Q1892" s="26">
        <v>21957.9</v>
      </c>
      <c r="R1892" s="26">
        <v>8888.93</v>
      </c>
      <c r="S1892" s="26">
        <v>-1351.55</v>
      </c>
      <c r="T1892" s="26">
        <f t="shared" si="413"/>
        <v>28067.69</v>
      </c>
      <c r="U1892" s="27">
        <f t="shared" si="414"/>
        <v>1.48911623423295</v>
      </c>
      <c r="V1892" s="26">
        <f>INDEX(检修、备用和必开!B:B,MATCH(统调负荷!$C1892,检修、备用和必开!$A:$A,0))</f>
        <v>27686.8</v>
      </c>
      <c r="W1892" s="26">
        <f>INDEX(检修、备用和必开!C:C,MATCH(统调负荷!$C1892,检修、备用和必开!$A:$A,0))</f>
        <v>0</v>
      </c>
      <c r="X1892" s="26">
        <f>INDEX(检修、备用和必开!D:D,MATCH(统调负荷!$C1892,检修、备用和必开!$A:$A,0))</f>
        <v>16580</v>
      </c>
      <c r="Y1892" s="26">
        <f>INDEX(检修、备用和必开!E:E,MATCH(统调负荷!$C1892,检修、备用和必开!$A:$A,0))</f>
        <v>5351.23</v>
      </c>
      <c r="Z1892" s="26">
        <f>INDEX(检修、备用和必开!F:F,MATCH(统调负荷!$C1892,检修、备用和必开!$A:$A,0))</f>
        <v>320</v>
      </c>
      <c r="AA1892" s="26">
        <f t="shared" si="415"/>
        <v>66485.6</v>
      </c>
      <c r="AB1892" s="26">
        <v>331.39</v>
      </c>
      <c r="AC1892" s="26">
        <v>301.15</v>
      </c>
      <c r="AD1892" s="76">
        <f t="shared" si="416"/>
        <v>45677.6875</v>
      </c>
      <c r="AE1892" s="27">
        <f t="shared" si="417"/>
        <v>-5270.7</v>
      </c>
      <c r="AF1892" s="27">
        <f t="shared" si="418"/>
        <v>-5227.78</v>
      </c>
      <c r="AG1892" s="27">
        <f t="shared" si="419"/>
        <v>-523.9</v>
      </c>
      <c r="AH1892" s="27">
        <f t="shared" si="420"/>
        <v>1345.9</v>
      </c>
      <c r="AI1892" s="27">
        <f t="shared" si="421"/>
        <v>-920.07</v>
      </c>
      <c r="AJ1892" s="27">
        <f t="shared" si="422"/>
        <v>55.1500000000001</v>
      </c>
      <c r="AK1892" s="26">
        <f>INDEX(检修、备用和必开!I:I,MATCH(统调负荷!$C1892,检修、备用和必开!$A:$A,0))</f>
        <v>5970.33631112819</v>
      </c>
    </row>
    <row r="1893" ht="13.8" spans="1:37">
      <c r="A1893" s="26">
        <f t="shared" si="410"/>
        <v>1</v>
      </c>
      <c r="B1893" s="26">
        <f t="shared" si="411"/>
        <v>16</v>
      </c>
      <c r="C1893" t="s">
        <v>41</v>
      </c>
      <c r="D1893" s="75">
        <v>0.697916666666667</v>
      </c>
      <c r="E1893" s="26">
        <v>83975</v>
      </c>
      <c r="F1893" s="26">
        <v>40069.59</v>
      </c>
      <c r="G1893" s="26">
        <v>15761</v>
      </c>
      <c r="H1893" s="26">
        <v>20585.1</v>
      </c>
      <c r="I1893" s="26">
        <v>8966</v>
      </c>
      <c r="J1893" s="26">
        <v>-1406.69</v>
      </c>
      <c r="K1893" s="26">
        <f t="shared" si="423"/>
        <v>34718.36</v>
      </c>
      <c r="L1893" s="27">
        <f t="shared" si="412"/>
        <v>1.91499828908969</v>
      </c>
      <c r="M1893" s="75">
        <v>0.697916666666667</v>
      </c>
      <c r="N1893" s="26">
        <v>78670.2</v>
      </c>
      <c r="O1893" s="26">
        <v>34168.12</v>
      </c>
      <c r="P1893" s="26">
        <v>15302.8</v>
      </c>
      <c r="Q1893" s="26">
        <v>22357</v>
      </c>
      <c r="R1893" s="26">
        <v>8249.29</v>
      </c>
      <c r="S1893" s="26">
        <v>-1407.01</v>
      </c>
      <c r="T1893" s="26">
        <f t="shared" si="413"/>
        <v>28816.89</v>
      </c>
      <c r="U1893" s="27">
        <f t="shared" si="414"/>
        <v>1.46454085290865</v>
      </c>
      <c r="V1893" s="26">
        <f>INDEX(检修、备用和必开!B:B,MATCH(统调负荷!$C1893,检修、备用和必开!$A:$A,0))</f>
        <v>27686.8</v>
      </c>
      <c r="W1893" s="26">
        <f>INDEX(检修、备用和必开!C:C,MATCH(统调负荷!$C1893,检修、备用和必开!$A:$A,0))</f>
        <v>0</v>
      </c>
      <c r="X1893" s="26">
        <f>INDEX(检修、备用和必开!D:D,MATCH(统调负荷!$C1893,检修、备用和必开!$A:$A,0))</f>
        <v>16580</v>
      </c>
      <c r="Y1893" s="26">
        <f>INDEX(检修、备用和必开!E:E,MATCH(统调负荷!$C1893,检修、备用和必开!$A:$A,0))</f>
        <v>5351.23</v>
      </c>
      <c r="Z1893" s="26">
        <f>INDEX(检修、备用和必开!F:F,MATCH(统调负荷!$C1893,检修、备用和必开!$A:$A,0))</f>
        <v>320</v>
      </c>
      <c r="AA1893" s="26">
        <f t="shared" si="415"/>
        <v>66485.6</v>
      </c>
      <c r="AB1893" s="26">
        <v>341.46</v>
      </c>
      <c r="AC1893" s="26">
        <v>305</v>
      </c>
      <c r="AD1893" s="76">
        <f t="shared" si="416"/>
        <v>45677.6979166667</v>
      </c>
      <c r="AE1893" s="27">
        <f t="shared" si="417"/>
        <v>-5304.8</v>
      </c>
      <c r="AF1893" s="27">
        <f t="shared" si="418"/>
        <v>-5901.46999999999</v>
      </c>
      <c r="AG1893" s="27">
        <f t="shared" si="419"/>
        <v>-458.200000000001</v>
      </c>
      <c r="AH1893" s="27">
        <f t="shared" si="420"/>
        <v>1771.9</v>
      </c>
      <c r="AI1893" s="27">
        <f t="shared" si="421"/>
        <v>-716.709999999999</v>
      </c>
      <c r="AJ1893" s="27">
        <f t="shared" si="422"/>
        <v>-0.319999999999936</v>
      </c>
      <c r="AK1893" s="26">
        <f>INDEX(检修、备用和必开!I:I,MATCH(统调负荷!$C1893,检修、备用和必开!$A:$A,0))</f>
        <v>5970.33631112819</v>
      </c>
    </row>
    <row r="1894" ht="13.8" spans="1:37">
      <c r="A1894" s="26">
        <f t="shared" si="410"/>
        <v>1</v>
      </c>
      <c r="B1894" s="26">
        <f t="shared" si="411"/>
        <v>17</v>
      </c>
      <c r="C1894" t="s">
        <v>41</v>
      </c>
      <c r="D1894" s="75">
        <v>0.708333333333333</v>
      </c>
      <c r="E1894" s="26">
        <v>85235</v>
      </c>
      <c r="F1894" s="26">
        <v>42078</v>
      </c>
      <c r="G1894" s="26">
        <v>15946</v>
      </c>
      <c r="H1894" s="26">
        <v>20408.7</v>
      </c>
      <c r="I1894" s="26">
        <v>8209</v>
      </c>
      <c r="J1894" s="26">
        <v>-1406.7</v>
      </c>
      <c r="K1894" s="26">
        <f t="shared" si="423"/>
        <v>36726.77</v>
      </c>
      <c r="L1894" s="27">
        <f t="shared" si="412"/>
        <v>1.8102762644251</v>
      </c>
      <c r="M1894" s="75">
        <v>0.708333333333333</v>
      </c>
      <c r="N1894" s="26">
        <v>79889.3</v>
      </c>
      <c r="O1894" s="26">
        <v>35833.28</v>
      </c>
      <c r="P1894" s="26">
        <v>16291</v>
      </c>
      <c r="Q1894" s="26">
        <v>21456.7</v>
      </c>
      <c r="R1894" s="26">
        <v>7679.19</v>
      </c>
      <c r="S1894" s="26">
        <v>-1370.87</v>
      </c>
      <c r="T1894" s="26">
        <f t="shared" si="413"/>
        <v>30482.05</v>
      </c>
      <c r="U1894" s="27">
        <f t="shared" si="414"/>
        <v>1.41272214023826</v>
      </c>
      <c r="V1894" s="26">
        <f>INDEX(检修、备用和必开!B:B,MATCH(统调负荷!$C1894,检修、备用和必开!$A:$A,0))</f>
        <v>27686.8</v>
      </c>
      <c r="W1894" s="26">
        <f>INDEX(检修、备用和必开!C:C,MATCH(统调负荷!$C1894,检修、备用和必开!$A:$A,0))</f>
        <v>0</v>
      </c>
      <c r="X1894" s="26">
        <f>INDEX(检修、备用和必开!D:D,MATCH(统调负荷!$C1894,检修、备用和必开!$A:$A,0))</f>
        <v>16580</v>
      </c>
      <c r="Y1894" s="26">
        <f>INDEX(检修、备用和必开!E:E,MATCH(统调负荷!$C1894,检修、备用和必开!$A:$A,0))</f>
        <v>5351.23</v>
      </c>
      <c r="Z1894" s="26">
        <f>INDEX(检修、备用和必开!F:F,MATCH(统调负荷!$C1894,检修、备用和必开!$A:$A,0))</f>
        <v>320</v>
      </c>
      <c r="AA1894" s="26">
        <f t="shared" si="415"/>
        <v>66485.6</v>
      </c>
      <c r="AB1894" s="26">
        <v>350.75</v>
      </c>
      <c r="AC1894" s="26">
        <v>308</v>
      </c>
      <c r="AD1894" s="76">
        <f t="shared" si="416"/>
        <v>45677.7083333333</v>
      </c>
      <c r="AE1894" s="27">
        <f t="shared" si="417"/>
        <v>-5345.7</v>
      </c>
      <c r="AF1894" s="27">
        <f t="shared" si="418"/>
        <v>-6244.72</v>
      </c>
      <c r="AG1894" s="27">
        <f t="shared" si="419"/>
        <v>345</v>
      </c>
      <c r="AH1894" s="27">
        <f t="shared" si="420"/>
        <v>1048</v>
      </c>
      <c r="AI1894" s="27">
        <f t="shared" si="421"/>
        <v>-529.81</v>
      </c>
      <c r="AJ1894" s="27">
        <f t="shared" si="422"/>
        <v>35.8300000000002</v>
      </c>
      <c r="AK1894" s="26">
        <f>INDEX(检修、备用和必开!I:I,MATCH(统调负荷!$C1894,检修、备用和必开!$A:$A,0))</f>
        <v>5970.33631112819</v>
      </c>
    </row>
    <row r="1895" ht="13.8" spans="1:37">
      <c r="A1895" s="26">
        <f t="shared" si="410"/>
        <v>1</v>
      </c>
      <c r="B1895" s="26">
        <f t="shared" si="411"/>
        <v>17</v>
      </c>
      <c r="C1895" t="s">
        <v>41</v>
      </c>
      <c r="D1895" s="75">
        <v>0.71875</v>
      </c>
      <c r="E1895" s="26">
        <v>86925</v>
      </c>
      <c r="F1895" s="26">
        <v>43614.2</v>
      </c>
      <c r="G1895" s="26">
        <v>16924</v>
      </c>
      <c r="H1895" s="26">
        <v>20366.5</v>
      </c>
      <c r="I1895" s="26">
        <v>7427</v>
      </c>
      <c r="J1895" s="26">
        <v>-1406.7</v>
      </c>
      <c r="K1895" s="26">
        <f t="shared" si="423"/>
        <v>38262.97</v>
      </c>
      <c r="L1895" s="27">
        <f t="shared" si="412"/>
        <v>1.737596428087</v>
      </c>
      <c r="M1895" s="75">
        <v>0.71875</v>
      </c>
      <c r="N1895" s="26">
        <v>81631.1</v>
      </c>
      <c r="O1895" s="26">
        <v>37277.1</v>
      </c>
      <c r="P1895" s="26">
        <v>16115.5</v>
      </c>
      <c r="Q1895" s="26">
        <v>22336.3</v>
      </c>
      <c r="R1895" s="26">
        <v>7192.25</v>
      </c>
      <c r="S1895" s="26">
        <v>-1290.05</v>
      </c>
      <c r="T1895" s="26">
        <f t="shared" si="413"/>
        <v>31925.87</v>
      </c>
      <c r="U1895" s="27">
        <f t="shared" si="414"/>
        <v>1.37067121979257</v>
      </c>
      <c r="V1895" s="26">
        <f>INDEX(检修、备用和必开!B:B,MATCH(统调负荷!$C1895,检修、备用和必开!$A:$A,0))</f>
        <v>27686.8</v>
      </c>
      <c r="W1895" s="26">
        <f>INDEX(检修、备用和必开!C:C,MATCH(统调负荷!$C1895,检修、备用和必开!$A:$A,0))</f>
        <v>0</v>
      </c>
      <c r="X1895" s="26">
        <f>INDEX(检修、备用和必开!D:D,MATCH(统调负荷!$C1895,检修、备用和必开!$A:$A,0))</f>
        <v>16580</v>
      </c>
      <c r="Y1895" s="26">
        <f>INDEX(检修、备用和必开!E:E,MATCH(统调负荷!$C1895,检修、备用和必开!$A:$A,0))</f>
        <v>5351.23</v>
      </c>
      <c r="Z1895" s="26">
        <f>INDEX(检修、备用和必开!F:F,MATCH(统调负荷!$C1895,检修、备用和必开!$A:$A,0))</f>
        <v>320</v>
      </c>
      <c r="AA1895" s="26">
        <f t="shared" si="415"/>
        <v>66485.6</v>
      </c>
      <c r="AB1895" s="26">
        <v>360.17</v>
      </c>
      <c r="AC1895" s="26">
        <v>308.06</v>
      </c>
      <c r="AD1895" s="76">
        <f t="shared" si="416"/>
        <v>45677.71875</v>
      </c>
      <c r="AE1895" s="27">
        <f t="shared" si="417"/>
        <v>-5293.89999999999</v>
      </c>
      <c r="AF1895" s="27">
        <f t="shared" si="418"/>
        <v>-6337.1</v>
      </c>
      <c r="AG1895" s="27">
        <f t="shared" si="419"/>
        <v>-808.5</v>
      </c>
      <c r="AH1895" s="27">
        <f t="shared" si="420"/>
        <v>1969.8</v>
      </c>
      <c r="AI1895" s="27">
        <f t="shared" si="421"/>
        <v>-234.75</v>
      </c>
      <c r="AJ1895" s="27">
        <f t="shared" si="422"/>
        <v>116.65</v>
      </c>
      <c r="AK1895" s="26">
        <f>INDEX(检修、备用和必开!I:I,MATCH(统调负荷!$C1895,检修、备用和必开!$A:$A,0))</f>
        <v>5970.33631112819</v>
      </c>
    </row>
    <row r="1896" ht="13.8" spans="1:37">
      <c r="A1896" s="26">
        <f t="shared" si="410"/>
        <v>1</v>
      </c>
      <c r="B1896" s="26">
        <f t="shared" si="411"/>
        <v>17</v>
      </c>
      <c r="C1896" t="s">
        <v>41</v>
      </c>
      <c r="D1896" s="75">
        <v>0.729166666666667</v>
      </c>
      <c r="E1896" s="26">
        <v>86760</v>
      </c>
      <c r="F1896" s="26">
        <v>44494.9</v>
      </c>
      <c r="G1896" s="26">
        <v>16491</v>
      </c>
      <c r="H1896" s="26">
        <v>20454.8</v>
      </c>
      <c r="I1896" s="26">
        <v>6726</v>
      </c>
      <c r="J1896" s="26">
        <v>-1406.7</v>
      </c>
      <c r="K1896" s="26">
        <f t="shared" si="423"/>
        <v>39143.67</v>
      </c>
      <c r="L1896" s="27">
        <f t="shared" si="412"/>
        <v>1.69850195446671</v>
      </c>
      <c r="M1896" s="75">
        <v>0.729166666666667</v>
      </c>
      <c r="N1896" s="26">
        <v>81652.9</v>
      </c>
      <c r="O1896" s="26">
        <v>36967.54</v>
      </c>
      <c r="P1896" s="26">
        <v>17176</v>
      </c>
      <c r="Q1896" s="26">
        <v>22129</v>
      </c>
      <c r="R1896" s="26">
        <v>6787.11</v>
      </c>
      <c r="S1896" s="26">
        <v>-1406.75</v>
      </c>
      <c r="T1896" s="26">
        <f t="shared" si="413"/>
        <v>31616.31</v>
      </c>
      <c r="U1896" s="27">
        <f t="shared" si="414"/>
        <v>1.37947490170928</v>
      </c>
      <c r="V1896" s="26">
        <f>INDEX(检修、备用和必开!B:B,MATCH(统调负荷!$C1896,检修、备用和必开!$A:$A,0))</f>
        <v>27686.8</v>
      </c>
      <c r="W1896" s="26">
        <f>INDEX(检修、备用和必开!C:C,MATCH(统调负荷!$C1896,检修、备用和必开!$A:$A,0))</f>
        <v>0</v>
      </c>
      <c r="X1896" s="26">
        <f>INDEX(检修、备用和必开!D:D,MATCH(统调负荷!$C1896,检修、备用和必开!$A:$A,0))</f>
        <v>16580</v>
      </c>
      <c r="Y1896" s="26">
        <f>INDEX(检修、备用和必开!E:E,MATCH(统调负荷!$C1896,检修、备用和必开!$A:$A,0))</f>
        <v>5351.23</v>
      </c>
      <c r="Z1896" s="26">
        <f>INDEX(检修、备用和必开!F:F,MATCH(统调负荷!$C1896,检修、备用和必开!$A:$A,0))</f>
        <v>320</v>
      </c>
      <c r="AA1896" s="26">
        <f t="shared" si="415"/>
        <v>66485.6</v>
      </c>
      <c r="AB1896" s="26">
        <v>355.17</v>
      </c>
      <c r="AC1896" s="26">
        <v>305.9</v>
      </c>
      <c r="AD1896" s="76">
        <f t="shared" si="416"/>
        <v>45677.7291666667</v>
      </c>
      <c r="AE1896" s="27">
        <f t="shared" si="417"/>
        <v>-5107.10000000001</v>
      </c>
      <c r="AF1896" s="27">
        <f t="shared" si="418"/>
        <v>-7527.36</v>
      </c>
      <c r="AG1896" s="27">
        <f t="shared" si="419"/>
        <v>685</v>
      </c>
      <c r="AH1896" s="27">
        <f t="shared" si="420"/>
        <v>1674.2</v>
      </c>
      <c r="AI1896" s="27">
        <f t="shared" si="421"/>
        <v>61.1099999999997</v>
      </c>
      <c r="AJ1896" s="27">
        <f t="shared" si="422"/>
        <v>-0.0499999999999545</v>
      </c>
      <c r="AK1896" s="26">
        <f>INDEX(检修、备用和必开!I:I,MATCH(统调负荷!$C1896,检修、备用和必开!$A:$A,0))</f>
        <v>5970.33631112819</v>
      </c>
    </row>
    <row r="1897" ht="13.8" spans="1:37">
      <c r="A1897" s="26">
        <f t="shared" si="410"/>
        <v>1</v>
      </c>
      <c r="B1897" s="26">
        <f t="shared" si="411"/>
        <v>17</v>
      </c>
      <c r="C1897" t="s">
        <v>41</v>
      </c>
      <c r="D1897" s="75">
        <v>0.739583333333333</v>
      </c>
      <c r="E1897" s="26">
        <v>87570</v>
      </c>
      <c r="F1897" s="26">
        <v>45540.59</v>
      </c>
      <c r="G1897" s="26">
        <v>16625</v>
      </c>
      <c r="H1897" s="26">
        <v>20643.1</v>
      </c>
      <c r="I1897" s="26">
        <v>6168</v>
      </c>
      <c r="J1897" s="26">
        <v>-1406.69</v>
      </c>
      <c r="K1897" s="26">
        <f t="shared" si="423"/>
        <v>40189.36</v>
      </c>
      <c r="L1897" s="27">
        <f t="shared" si="412"/>
        <v>1.65430850354422</v>
      </c>
      <c r="M1897" s="75">
        <v>0.739583333333333</v>
      </c>
      <c r="N1897" s="26">
        <v>82626.6</v>
      </c>
      <c r="O1897" s="26">
        <v>37973.84</v>
      </c>
      <c r="P1897" s="26">
        <v>17341.5</v>
      </c>
      <c r="Q1897" s="26">
        <v>22243.3</v>
      </c>
      <c r="R1897" s="26">
        <v>6375.94</v>
      </c>
      <c r="S1897" s="26">
        <v>-1307.98</v>
      </c>
      <c r="T1897" s="26">
        <f t="shared" si="413"/>
        <v>32622.61</v>
      </c>
      <c r="U1897" s="27">
        <f t="shared" si="414"/>
        <v>1.35126165055065</v>
      </c>
      <c r="V1897" s="26">
        <f>INDEX(检修、备用和必开!B:B,MATCH(统调负荷!$C1897,检修、备用和必开!$A:$A,0))</f>
        <v>27686.8</v>
      </c>
      <c r="W1897" s="26">
        <f>INDEX(检修、备用和必开!C:C,MATCH(统调负荷!$C1897,检修、备用和必开!$A:$A,0))</f>
        <v>0</v>
      </c>
      <c r="X1897" s="26">
        <f>INDEX(检修、备用和必开!D:D,MATCH(统调负荷!$C1897,检修、备用和必开!$A:$A,0))</f>
        <v>16580</v>
      </c>
      <c r="Y1897" s="26">
        <f>INDEX(检修、备用和必开!E:E,MATCH(统调负荷!$C1897,检修、备用和必开!$A:$A,0))</f>
        <v>5351.23</v>
      </c>
      <c r="Z1897" s="26">
        <f>INDEX(检修、备用和必开!F:F,MATCH(统调负荷!$C1897,检修、备用和必开!$A:$A,0))</f>
        <v>320</v>
      </c>
      <c r="AA1897" s="26">
        <f t="shared" si="415"/>
        <v>66485.6</v>
      </c>
      <c r="AB1897" s="26">
        <v>355.17</v>
      </c>
      <c r="AC1897" s="26">
        <v>310.99</v>
      </c>
      <c r="AD1897" s="76">
        <f t="shared" si="416"/>
        <v>45677.7395833333</v>
      </c>
      <c r="AE1897" s="27">
        <f t="shared" si="417"/>
        <v>-4943.39999999999</v>
      </c>
      <c r="AF1897" s="27">
        <f t="shared" si="418"/>
        <v>-7566.75</v>
      </c>
      <c r="AG1897" s="27">
        <f t="shared" si="419"/>
        <v>716.5</v>
      </c>
      <c r="AH1897" s="27">
        <f t="shared" si="420"/>
        <v>1600.2</v>
      </c>
      <c r="AI1897" s="27">
        <f t="shared" si="421"/>
        <v>207.94</v>
      </c>
      <c r="AJ1897" s="27">
        <f t="shared" si="422"/>
        <v>98.71</v>
      </c>
      <c r="AK1897" s="26">
        <f>INDEX(检修、备用和必开!I:I,MATCH(统调负荷!$C1897,检修、备用和必开!$A:$A,0))</f>
        <v>5970.33631112819</v>
      </c>
    </row>
    <row r="1898" ht="13.8" spans="1:37">
      <c r="A1898" s="26">
        <f t="shared" si="410"/>
        <v>1</v>
      </c>
      <c r="B1898" s="26">
        <f t="shared" si="411"/>
        <v>18</v>
      </c>
      <c r="C1898" t="s">
        <v>41</v>
      </c>
      <c r="D1898" s="75">
        <v>0.75</v>
      </c>
      <c r="E1898" s="26">
        <v>89285</v>
      </c>
      <c r="F1898" s="26">
        <v>46931.5</v>
      </c>
      <c r="G1898" s="26">
        <v>17128</v>
      </c>
      <c r="H1898" s="26">
        <v>20934.4</v>
      </c>
      <c r="I1898" s="26">
        <v>5698</v>
      </c>
      <c r="J1898" s="26">
        <v>-1406.9</v>
      </c>
      <c r="K1898" s="26">
        <f t="shared" si="423"/>
        <v>41580.27</v>
      </c>
      <c r="L1898" s="27">
        <f t="shared" si="412"/>
        <v>1.59896989605888</v>
      </c>
      <c r="M1898" s="75">
        <v>0.75</v>
      </c>
      <c r="N1898" s="26">
        <v>84463.2</v>
      </c>
      <c r="O1898" s="26">
        <v>39531.32</v>
      </c>
      <c r="P1898" s="26">
        <v>17899.6</v>
      </c>
      <c r="Q1898" s="26">
        <v>22301</v>
      </c>
      <c r="R1898" s="26">
        <v>6081.76</v>
      </c>
      <c r="S1898" s="26">
        <v>-1350.48</v>
      </c>
      <c r="T1898" s="26">
        <f t="shared" si="413"/>
        <v>34180.09</v>
      </c>
      <c r="U1898" s="27">
        <f t="shared" si="414"/>
        <v>1.30980067214223</v>
      </c>
      <c r="V1898" s="26">
        <f>INDEX(检修、备用和必开!B:B,MATCH(统调负荷!$C1898,检修、备用和必开!$A:$A,0))</f>
        <v>27686.8</v>
      </c>
      <c r="W1898" s="26">
        <f>INDEX(检修、备用和必开!C:C,MATCH(统调负荷!$C1898,检修、备用和必开!$A:$A,0))</f>
        <v>0</v>
      </c>
      <c r="X1898" s="26">
        <f>INDEX(检修、备用和必开!D:D,MATCH(统调负荷!$C1898,检修、备用和必开!$A:$A,0))</f>
        <v>16580</v>
      </c>
      <c r="Y1898" s="26">
        <f>INDEX(检修、备用和必开!E:E,MATCH(统调负荷!$C1898,检修、备用和必开!$A:$A,0))</f>
        <v>5351.23</v>
      </c>
      <c r="Z1898" s="26">
        <f>INDEX(检修、备用和必开!F:F,MATCH(统调负荷!$C1898,检修、备用和必开!$A:$A,0))</f>
        <v>320</v>
      </c>
      <c r="AA1898" s="26">
        <f t="shared" si="415"/>
        <v>66485.6</v>
      </c>
      <c r="AB1898" s="26">
        <v>361.25</v>
      </c>
      <c r="AC1898" s="26">
        <v>315.9</v>
      </c>
      <c r="AD1898" s="76">
        <f t="shared" si="416"/>
        <v>45677.75</v>
      </c>
      <c r="AE1898" s="27">
        <f t="shared" si="417"/>
        <v>-4821.8</v>
      </c>
      <c r="AF1898" s="27">
        <f t="shared" si="418"/>
        <v>-7400.18</v>
      </c>
      <c r="AG1898" s="27">
        <f t="shared" si="419"/>
        <v>771.599999999999</v>
      </c>
      <c r="AH1898" s="27">
        <f t="shared" si="420"/>
        <v>1366.6</v>
      </c>
      <c r="AI1898" s="27">
        <f t="shared" si="421"/>
        <v>383.76</v>
      </c>
      <c r="AJ1898" s="27">
        <f t="shared" si="422"/>
        <v>56.4200000000001</v>
      </c>
      <c r="AK1898" s="26">
        <f>INDEX(检修、备用和必开!I:I,MATCH(统调负荷!$C1898,检修、备用和必开!$A:$A,0))</f>
        <v>5970.33631112819</v>
      </c>
    </row>
    <row r="1899" ht="13.8" spans="1:37">
      <c r="A1899" s="26">
        <f t="shared" si="410"/>
        <v>1</v>
      </c>
      <c r="B1899" s="26">
        <f t="shared" si="411"/>
        <v>18</v>
      </c>
      <c r="C1899" t="s">
        <v>41</v>
      </c>
      <c r="D1899" s="75">
        <v>0.760416666666667</v>
      </c>
      <c r="E1899" s="26">
        <v>91555</v>
      </c>
      <c r="F1899" s="26">
        <v>49136.79</v>
      </c>
      <c r="G1899" s="26">
        <v>17128</v>
      </c>
      <c r="H1899" s="26">
        <v>21325.7</v>
      </c>
      <c r="I1899" s="26">
        <v>5371</v>
      </c>
      <c r="J1899" s="26">
        <v>-1406.49</v>
      </c>
      <c r="K1899" s="26">
        <f t="shared" si="423"/>
        <v>43785.56</v>
      </c>
      <c r="L1899" s="27">
        <f t="shared" si="412"/>
        <v>1.518436671816</v>
      </c>
      <c r="M1899" s="75">
        <v>0.760416666666667</v>
      </c>
      <c r="N1899" s="26">
        <v>86539.3</v>
      </c>
      <c r="O1899" s="26">
        <v>41243</v>
      </c>
      <c r="P1899" s="26">
        <v>17956.5</v>
      </c>
      <c r="Q1899" s="26">
        <v>22854.1</v>
      </c>
      <c r="R1899" s="26">
        <v>5888.49</v>
      </c>
      <c r="S1899" s="26">
        <v>-1402.79</v>
      </c>
      <c r="T1899" s="26">
        <f t="shared" si="413"/>
        <v>35891.77</v>
      </c>
      <c r="U1899" s="27">
        <f t="shared" si="414"/>
        <v>1.26707370458439</v>
      </c>
      <c r="V1899" s="26">
        <f>INDEX(检修、备用和必开!B:B,MATCH(统调负荷!$C1899,检修、备用和必开!$A:$A,0))</f>
        <v>27686.8</v>
      </c>
      <c r="W1899" s="26">
        <f>INDEX(检修、备用和必开!C:C,MATCH(统调负荷!$C1899,检修、备用和必开!$A:$A,0))</f>
        <v>0</v>
      </c>
      <c r="X1899" s="26">
        <f>INDEX(检修、备用和必开!D:D,MATCH(统调负荷!$C1899,检修、备用和必开!$A:$A,0))</f>
        <v>16580</v>
      </c>
      <c r="Y1899" s="26">
        <f>INDEX(检修、备用和必开!E:E,MATCH(统调负荷!$C1899,检修、备用和必开!$A:$A,0))</f>
        <v>5351.23</v>
      </c>
      <c r="Z1899" s="26">
        <f>INDEX(检修、备用和必开!F:F,MATCH(统调负荷!$C1899,检修、备用和必开!$A:$A,0))</f>
        <v>320</v>
      </c>
      <c r="AA1899" s="26">
        <f t="shared" si="415"/>
        <v>66485.6</v>
      </c>
      <c r="AB1899" s="26">
        <v>389.93</v>
      </c>
      <c r="AC1899" s="26">
        <v>331.02</v>
      </c>
      <c r="AD1899" s="76">
        <f t="shared" si="416"/>
        <v>45677.7604166667</v>
      </c>
      <c r="AE1899" s="27">
        <f t="shared" si="417"/>
        <v>-5015.7</v>
      </c>
      <c r="AF1899" s="27">
        <f t="shared" si="418"/>
        <v>-7893.79</v>
      </c>
      <c r="AG1899" s="27">
        <f t="shared" si="419"/>
        <v>828.5</v>
      </c>
      <c r="AH1899" s="27">
        <f t="shared" si="420"/>
        <v>1528.4</v>
      </c>
      <c r="AI1899" s="27">
        <f t="shared" si="421"/>
        <v>517.49</v>
      </c>
      <c r="AJ1899" s="27">
        <f t="shared" si="422"/>
        <v>3.70000000000005</v>
      </c>
      <c r="AK1899" s="26">
        <f>INDEX(检修、备用和必开!I:I,MATCH(统调负荷!$C1899,检修、备用和必开!$A:$A,0))</f>
        <v>5970.33631112819</v>
      </c>
    </row>
    <row r="1900" ht="13.8" spans="1:37">
      <c r="A1900" s="26">
        <f t="shared" si="410"/>
        <v>1</v>
      </c>
      <c r="B1900" s="26">
        <f t="shared" si="411"/>
        <v>18</v>
      </c>
      <c r="C1900" t="s">
        <v>41</v>
      </c>
      <c r="D1900" s="75">
        <v>0.770833333333333</v>
      </c>
      <c r="E1900" s="26">
        <v>93235</v>
      </c>
      <c r="F1900" s="26">
        <v>50348.3</v>
      </c>
      <c r="G1900" s="26">
        <v>17127</v>
      </c>
      <c r="H1900" s="26">
        <v>21963.2</v>
      </c>
      <c r="I1900" s="26">
        <v>5203</v>
      </c>
      <c r="J1900" s="26">
        <v>-1406.5</v>
      </c>
      <c r="K1900" s="26">
        <f t="shared" si="423"/>
        <v>44997.07</v>
      </c>
      <c r="L1900" s="27">
        <f t="shared" si="412"/>
        <v>1.47755398295933</v>
      </c>
      <c r="M1900" s="75">
        <v>0.770833333333333</v>
      </c>
      <c r="N1900" s="26">
        <v>87813.4</v>
      </c>
      <c r="O1900" s="26">
        <v>42368.77</v>
      </c>
      <c r="P1900" s="26">
        <v>18047</v>
      </c>
      <c r="Q1900" s="26">
        <v>22853.4</v>
      </c>
      <c r="R1900" s="26">
        <v>5882.93</v>
      </c>
      <c r="S1900" s="26">
        <v>-1338.7</v>
      </c>
      <c r="T1900" s="26">
        <f t="shared" si="413"/>
        <v>37017.54</v>
      </c>
      <c r="U1900" s="27">
        <f t="shared" si="414"/>
        <v>1.2404599166305</v>
      </c>
      <c r="V1900" s="26">
        <f>INDEX(检修、备用和必开!B:B,MATCH(统调负荷!$C1900,检修、备用和必开!$A:$A,0))</f>
        <v>27686.8</v>
      </c>
      <c r="W1900" s="26">
        <f>INDEX(检修、备用和必开!C:C,MATCH(统调负荷!$C1900,检修、备用和必开!$A:$A,0))</f>
        <v>0</v>
      </c>
      <c r="X1900" s="26">
        <f>INDEX(检修、备用和必开!D:D,MATCH(统调负荷!$C1900,检修、备用和必开!$A:$A,0))</f>
        <v>16580</v>
      </c>
      <c r="Y1900" s="26">
        <f>INDEX(检修、备用和必开!E:E,MATCH(统调负荷!$C1900,检修、备用和必开!$A:$A,0))</f>
        <v>5351.23</v>
      </c>
      <c r="Z1900" s="26">
        <f>INDEX(检修、备用和必开!F:F,MATCH(统调负荷!$C1900,检修、备用和必开!$A:$A,0))</f>
        <v>320</v>
      </c>
      <c r="AA1900" s="26">
        <f t="shared" si="415"/>
        <v>66485.6</v>
      </c>
      <c r="AB1900" s="26">
        <v>379.95</v>
      </c>
      <c r="AC1900" s="26">
        <v>329.89</v>
      </c>
      <c r="AD1900" s="76">
        <f t="shared" si="416"/>
        <v>45677.7708333333</v>
      </c>
      <c r="AE1900" s="27">
        <f t="shared" si="417"/>
        <v>-5421.60000000001</v>
      </c>
      <c r="AF1900" s="27">
        <f t="shared" si="418"/>
        <v>-7979.53000000001</v>
      </c>
      <c r="AG1900" s="27">
        <f t="shared" si="419"/>
        <v>920</v>
      </c>
      <c r="AH1900" s="27">
        <f t="shared" si="420"/>
        <v>890.200000000001</v>
      </c>
      <c r="AI1900" s="27">
        <f t="shared" si="421"/>
        <v>679.93</v>
      </c>
      <c r="AJ1900" s="27">
        <f t="shared" si="422"/>
        <v>67.8</v>
      </c>
      <c r="AK1900" s="26">
        <f>INDEX(检修、备用和必开!I:I,MATCH(统调负荷!$C1900,检修、备用和必开!$A:$A,0))</f>
        <v>5970.33631112819</v>
      </c>
    </row>
    <row r="1901" ht="13.8" spans="1:37">
      <c r="A1901" s="26">
        <f t="shared" si="410"/>
        <v>1</v>
      </c>
      <c r="B1901" s="26">
        <f t="shared" si="411"/>
        <v>18</v>
      </c>
      <c r="C1901" t="s">
        <v>41</v>
      </c>
      <c r="D1901" s="75">
        <v>0.78125</v>
      </c>
      <c r="E1901" s="26">
        <v>93865</v>
      </c>
      <c r="F1901" s="26">
        <v>51068.9</v>
      </c>
      <c r="G1901" s="26">
        <v>17127</v>
      </c>
      <c r="H1901" s="26">
        <v>22298.8</v>
      </c>
      <c r="I1901" s="26">
        <v>4777</v>
      </c>
      <c r="J1901" s="26">
        <v>-1406.7</v>
      </c>
      <c r="K1901" s="26">
        <f t="shared" si="423"/>
        <v>45717.67</v>
      </c>
      <c r="L1901" s="27">
        <f t="shared" si="412"/>
        <v>1.45426483895614</v>
      </c>
      <c r="M1901" s="75">
        <v>0.78125</v>
      </c>
      <c r="N1901" s="26">
        <v>88071.6</v>
      </c>
      <c r="O1901" s="26">
        <v>43027.8</v>
      </c>
      <c r="P1901" s="26">
        <v>17618.5</v>
      </c>
      <c r="Q1901" s="26">
        <v>22980.2</v>
      </c>
      <c r="R1901" s="26">
        <v>5818.29</v>
      </c>
      <c r="S1901" s="26">
        <v>-1373.19</v>
      </c>
      <c r="T1901" s="26">
        <f t="shared" si="413"/>
        <v>37676.57</v>
      </c>
      <c r="U1901" s="27">
        <f t="shared" si="414"/>
        <v>1.22539261143858</v>
      </c>
      <c r="V1901" s="26">
        <f>INDEX(检修、备用和必开!B:B,MATCH(统调负荷!$C1901,检修、备用和必开!$A:$A,0))</f>
        <v>27686.8</v>
      </c>
      <c r="W1901" s="26">
        <f>INDEX(检修、备用和必开!C:C,MATCH(统调负荷!$C1901,检修、备用和必开!$A:$A,0))</f>
        <v>0</v>
      </c>
      <c r="X1901" s="26">
        <f>INDEX(检修、备用和必开!D:D,MATCH(统调负荷!$C1901,检修、备用和必开!$A:$A,0))</f>
        <v>16580</v>
      </c>
      <c r="Y1901" s="26">
        <f>INDEX(检修、备用和必开!E:E,MATCH(统调负荷!$C1901,检修、备用和必开!$A:$A,0))</f>
        <v>5351.23</v>
      </c>
      <c r="Z1901" s="26">
        <f>INDEX(检修、备用和必开!F:F,MATCH(统调负荷!$C1901,检修、备用和必开!$A:$A,0))</f>
        <v>320</v>
      </c>
      <c r="AA1901" s="26">
        <f t="shared" si="415"/>
        <v>66485.6</v>
      </c>
      <c r="AB1901" s="26">
        <v>380.72</v>
      </c>
      <c r="AC1901" s="26">
        <v>330.21</v>
      </c>
      <c r="AD1901" s="76">
        <f t="shared" si="416"/>
        <v>45677.78125</v>
      </c>
      <c r="AE1901" s="27">
        <f t="shared" si="417"/>
        <v>-5793.39999999999</v>
      </c>
      <c r="AF1901" s="27">
        <f t="shared" si="418"/>
        <v>-8041.1</v>
      </c>
      <c r="AG1901" s="27">
        <f t="shared" si="419"/>
        <v>491.5</v>
      </c>
      <c r="AH1901" s="27">
        <f t="shared" si="420"/>
        <v>681.400000000001</v>
      </c>
      <c r="AI1901" s="27">
        <f t="shared" si="421"/>
        <v>1041.29</v>
      </c>
      <c r="AJ1901" s="27">
        <f t="shared" si="422"/>
        <v>33.51</v>
      </c>
      <c r="AK1901" s="26">
        <f>INDEX(检修、备用和必开!I:I,MATCH(统调负荷!$C1901,检修、备用和必开!$A:$A,0))</f>
        <v>5970.33631112819</v>
      </c>
    </row>
    <row r="1902" ht="13.8" spans="1:37">
      <c r="A1902" s="26">
        <f t="shared" si="410"/>
        <v>1</v>
      </c>
      <c r="B1902" s="26">
        <f t="shared" si="411"/>
        <v>19</v>
      </c>
      <c r="C1902" t="s">
        <v>41</v>
      </c>
      <c r="D1902" s="75">
        <v>0.791666666666667</v>
      </c>
      <c r="E1902" s="26">
        <v>93790</v>
      </c>
      <c r="F1902" s="26">
        <v>50486.2</v>
      </c>
      <c r="G1902" s="26">
        <v>17241</v>
      </c>
      <c r="H1902" s="26">
        <v>22659.7</v>
      </c>
      <c r="I1902" s="26">
        <v>4810</v>
      </c>
      <c r="J1902" s="26">
        <v>-1406.9</v>
      </c>
      <c r="K1902" s="26">
        <f t="shared" si="423"/>
        <v>45134.97</v>
      </c>
      <c r="L1902" s="27">
        <f t="shared" si="412"/>
        <v>1.47303964088156</v>
      </c>
      <c r="M1902" s="75">
        <v>0.791666666666667</v>
      </c>
      <c r="N1902" s="26">
        <v>87766.8</v>
      </c>
      <c r="O1902" s="26">
        <v>42145.04</v>
      </c>
      <c r="P1902" s="26">
        <v>17859.4</v>
      </c>
      <c r="Q1902" s="26">
        <v>23298.4</v>
      </c>
      <c r="R1902" s="26">
        <v>5876.76</v>
      </c>
      <c r="S1902" s="26">
        <v>-1412.8</v>
      </c>
      <c r="T1902" s="26">
        <f t="shared" si="413"/>
        <v>36793.81</v>
      </c>
      <c r="U1902" s="27">
        <f t="shared" si="414"/>
        <v>1.24565962220048</v>
      </c>
      <c r="V1902" s="26">
        <f>INDEX(检修、备用和必开!B:B,MATCH(统调负荷!$C1902,检修、备用和必开!$A:$A,0))</f>
        <v>27686.8</v>
      </c>
      <c r="W1902" s="26">
        <f>INDEX(检修、备用和必开!C:C,MATCH(统调负荷!$C1902,检修、备用和必开!$A:$A,0))</f>
        <v>0</v>
      </c>
      <c r="X1902" s="26">
        <f>INDEX(检修、备用和必开!D:D,MATCH(统调负荷!$C1902,检修、备用和必开!$A:$A,0))</f>
        <v>16580</v>
      </c>
      <c r="Y1902" s="26">
        <f>INDEX(检修、备用和必开!E:E,MATCH(统调负荷!$C1902,检修、备用和必开!$A:$A,0))</f>
        <v>5351.23</v>
      </c>
      <c r="Z1902" s="26">
        <f>INDEX(检修、备用和必开!F:F,MATCH(统调负荷!$C1902,检修、备用和必开!$A:$A,0))</f>
        <v>320</v>
      </c>
      <c r="AA1902" s="26">
        <f t="shared" si="415"/>
        <v>66485.6</v>
      </c>
      <c r="AB1902" s="26">
        <v>370.75</v>
      </c>
      <c r="AC1902" s="26">
        <v>313.01</v>
      </c>
      <c r="AD1902" s="76">
        <f t="shared" si="416"/>
        <v>45677.7916666667</v>
      </c>
      <c r="AE1902" s="27">
        <f t="shared" si="417"/>
        <v>-6023.2</v>
      </c>
      <c r="AF1902" s="27">
        <f t="shared" si="418"/>
        <v>-8341.16</v>
      </c>
      <c r="AG1902" s="27">
        <f t="shared" si="419"/>
        <v>618.400000000001</v>
      </c>
      <c r="AH1902" s="27">
        <f t="shared" si="420"/>
        <v>638.700000000001</v>
      </c>
      <c r="AI1902" s="27">
        <f t="shared" si="421"/>
        <v>1066.76</v>
      </c>
      <c r="AJ1902" s="27">
        <f t="shared" si="422"/>
        <v>-5.89999999999986</v>
      </c>
      <c r="AK1902" s="26">
        <f>INDEX(检修、备用和必开!I:I,MATCH(统调负荷!$C1902,检修、备用和必开!$A:$A,0))</f>
        <v>5970.33631112819</v>
      </c>
    </row>
    <row r="1903" ht="13.8" spans="1:37">
      <c r="A1903" s="26">
        <f t="shared" si="410"/>
        <v>1</v>
      </c>
      <c r="B1903" s="26">
        <f t="shared" si="411"/>
        <v>19</v>
      </c>
      <c r="C1903" t="s">
        <v>41</v>
      </c>
      <c r="D1903" s="75">
        <v>0.802083333333333</v>
      </c>
      <c r="E1903" s="26">
        <v>95000</v>
      </c>
      <c r="F1903" s="26">
        <v>52114.9</v>
      </c>
      <c r="G1903" s="26">
        <v>16761</v>
      </c>
      <c r="H1903" s="26">
        <v>22691.8</v>
      </c>
      <c r="I1903" s="26">
        <v>4839</v>
      </c>
      <c r="J1903" s="26">
        <v>-1406.7</v>
      </c>
      <c r="K1903" s="26">
        <f t="shared" si="423"/>
        <v>46763.67</v>
      </c>
      <c r="L1903" s="27">
        <f t="shared" si="412"/>
        <v>1.42173614688496</v>
      </c>
      <c r="M1903" s="75">
        <v>0.802083333333333</v>
      </c>
      <c r="N1903" s="26">
        <v>88702</v>
      </c>
      <c r="O1903" s="26">
        <v>43660.69</v>
      </c>
      <c r="P1903" s="26">
        <v>17024.4</v>
      </c>
      <c r="Q1903" s="26">
        <v>23566.1</v>
      </c>
      <c r="R1903" s="26">
        <v>5898.65</v>
      </c>
      <c r="S1903" s="26">
        <v>-1447.84</v>
      </c>
      <c r="T1903" s="26">
        <f t="shared" si="413"/>
        <v>38309.46</v>
      </c>
      <c r="U1903" s="27">
        <f t="shared" si="414"/>
        <v>1.21126351033514</v>
      </c>
      <c r="V1903" s="26">
        <f>INDEX(检修、备用和必开!B:B,MATCH(统调负荷!$C1903,检修、备用和必开!$A:$A,0))</f>
        <v>27686.8</v>
      </c>
      <c r="W1903" s="26">
        <f>INDEX(检修、备用和必开!C:C,MATCH(统调负荷!$C1903,检修、备用和必开!$A:$A,0))</f>
        <v>0</v>
      </c>
      <c r="X1903" s="26">
        <f>INDEX(检修、备用和必开!D:D,MATCH(统调负荷!$C1903,检修、备用和必开!$A:$A,0))</f>
        <v>16580</v>
      </c>
      <c r="Y1903" s="26">
        <f>INDEX(检修、备用和必开!E:E,MATCH(统调负荷!$C1903,检修、备用和必开!$A:$A,0))</f>
        <v>5351.23</v>
      </c>
      <c r="Z1903" s="26">
        <f>INDEX(检修、备用和必开!F:F,MATCH(统调负荷!$C1903,检修、备用和必开!$A:$A,0))</f>
        <v>320</v>
      </c>
      <c r="AA1903" s="26">
        <f t="shared" si="415"/>
        <v>66485.6</v>
      </c>
      <c r="AB1903" s="26">
        <v>392.43</v>
      </c>
      <c r="AC1903" s="26">
        <v>330.29</v>
      </c>
      <c r="AD1903" s="76">
        <f t="shared" si="416"/>
        <v>45677.8020833333</v>
      </c>
      <c r="AE1903" s="27">
        <f t="shared" si="417"/>
        <v>-6298</v>
      </c>
      <c r="AF1903" s="27">
        <f t="shared" si="418"/>
        <v>-8454.21</v>
      </c>
      <c r="AG1903" s="27">
        <f t="shared" si="419"/>
        <v>263.400000000001</v>
      </c>
      <c r="AH1903" s="27">
        <f t="shared" si="420"/>
        <v>874.299999999999</v>
      </c>
      <c r="AI1903" s="27">
        <f t="shared" si="421"/>
        <v>1059.65</v>
      </c>
      <c r="AJ1903" s="27">
        <f t="shared" si="422"/>
        <v>-41.1399999999999</v>
      </c>
      <c r="AK1903" s="26">
        <f>INDEX(检修、备用和必开!I:I,MATCH(统调负荷!$C1903,检修、备用和必开!$A:$A,0))</f>
        <v>5970.33631112819</v>
      </c>
    </row>
    <row r="1904" ht="13.8" spans="1:37">
      <c r="A1904" s="26">
        <f t="shared" si="410"/>
        <v>1</v>
      </c>
      <c r="B1904" s="26">
        <f t="shared" si="411"/>
        <v>19</v>
      </c>
      <c r="C1904" t="s">
        <v>41</v>
      </c>
      <c r="D1904" s="75">
        <v>0.8125</v>
      </c>
      <c r="E1904" s="26">
        <v>94910</v>
      </c>
      <c r="F1904" s="26">
        <v>51973.39</v>
      </c>
      <c r="G1904" s="26">
        <v>16755</v>
      </c>
      <c r="H1904" s="26">
        <v>22700.1</v>
      </c>
      <c r="I1904" s="26">
        <v>4888</v>
      </c>
      <c r="J1904" s="26">
        <v>-1406.49</v>
      </c>
      <c r="K1904" s="26">
        <f t="shared" si="423"/>
        <v>46622.16</v>
      </c>
      <c r="L1904" s="27">
        <f t="shared" si="412"/>
        <v>1.42605147423457</v>
      </c>
      <c r="M1904" s="75">
        <v>0.8125</v>
      </c>
      <c r="N1904" s="26">
        <v>88919</v>
      </c>
      <c r="O1904" s="26">
        <v>43590.19</v>
      </c>
      <c r="P1904" s="26">
        <v>17289.7</v>
      </c>
      <c r="Q1904" s="26">
        <v>23511.3</v>
      </c>
      <c r="R1904" s="26">
        <v>5939.08</v>
      </c>
      <c r="S1904" s="26">
        <v>-1411.27</v>
      </c>
      <c r="T1904" s="26">
        <f t="shared" si="413"/>
        <v>38238.96</v>
      </c>
      <c r="U1904" s="27">
        <f t="shared" si="414"/>
        <v>1.21282125746275</v>
      </c>
      <c r="V1904" s="26">
        <f>INDEX(检修、备用和必开!B:B,MATCH(统调负荷!$C1904,检修、备用和必开!$A:$A,0))</f>
        <v>27686.8</v>
      </c>
      <c r="W1904" s="26">
        <f>INDEX(检修、备用和必开!C:C,MATCH(统调负荷!$C1904,检修、备用和必开!$A:$A,0))</f>
        <v>0</v>
      </c>
      <c r="X1904" s="26">
        <f>INDEX(检修、备用和必开!D:D,MATCH(统调负荷!$C1904,检修、备用和必开!$A:$A,0))</f>
        <v>16580</v>
      </c>
      <c r="Y1904" s="26">
        <f>INDEX(检修、备用和必开!E:E,MATCH(统调负荷!$C1904,检修、备用和必开!$A:$A,0))</f>
        <v>5351.23</v>
      </c>
      <c r="Z1904" s="26">
        <f>INDEX(检修、备用和必开!F:F,MATCH(统调负荷!$C1904,检修、备用和必开!$A:$A,0))</f>
        <v>320</v>
      </c>
      <c r="AA1904" s="26">
        <f t="shared" si="415"/>
        <v>66485.6</v>
      </c>
      <c r="AB1904" s="26">
        <v>400.49</v>
      </c>
      <c r="AC1904" s="26">
        <v>330.29</v>
      </c>
      <c r="AD1904" s="76">
        <f t="shared" si="416"/>
        <v>45677.8125</v>
      </c>
      <c r="AE1904" s="27">
        <f t="shared" si="417"/>
        <v>-5991</v>
      </c>
      <c r="AF1904" s="27">
        <f t="shared" si="418"/>
        <v>-8383.2</v>
      </c>
      <c r="AG1904" s="27">
        <f t="shared" si="419"/>
        <v>534.700000000001</v>
      </c>
      <c r="AH1904" s="27">
        <f t="shared" si="420"/>
        <v>811.200000000001</v>
      </c>
      <c r="AI1904" s="27">
        <f t="shared" si="421"/>
        <v>1051.08</v>
      </c>
      <c r="AJ1904" s="27">
        <f t="shared" si="422"/>
        <v>-4.77999999999997</v>
      </c>
      <c r="AK1904" s="26">
        <f>INDEX(检修、备用和必开!I:I,MATCH(统调负荷!$C1904,检修、备用和必开!$A:$A,0))</f>
        <v>5970.33631112819</v>
      </c>
    </row>
    <row r="1905" ht="13.8" spans="1:37">
      <c r="A1905" s="26">
        <f t="shared" si="410"/>
        <v>1</v>
      </c>
      <c r="B1905" s="26">
        <f t="shared" si="411"/>
        <v>19</v>
      </c>
      <c r="C1905" t="s">
        <v>41</v>
      </c>
      <c r="D1905" s="75">
        <v>0.822916666666667</v>
      </c>
      <c r="E1905" s="26">
        <v>94175</v>
      </c>
      <c r="F1905" s="26">
        <v>51189.09</v>
      </c>
      <c r="G1905" s="26">
        <v>16755</v>
      </c>
      <c r="H1905" s="26">
        <v>22710.6</v>
      </c>
      <c r="I1905" s="26">
        <v>4927</v>
      </c>
      <c r="J1905" s="26">
        <v>-1406.69</v>
      </c>
      <c r="K1905" s="26">
        <f t="shared" si="423"/>
        <v>45837.86</v>
      </c>
      <c r="L1905" s="27">
        <f t="shared" si="412"/>
        <v>1.45045165721087</v>
      </c>
      <c r="M1905" s="75">
        <v>0.822916666666667</v>
      </c>
      <c r="N1905" s="26">
        <v>88281.9</v>
      </c>
      <c r="O1905" s="26">
        <v>43253.29</v>
      </c>
      <c r="P1905" s="26">
        <v>16994.6</v>
      </c>
      <c r="Q1905" s="26">
        <v>23444.8</v>
      </c>
      <c r="R1905" s="26">
        <v>5915.15</v>
      </c>
      <c r="S1905" s="26">
        <v>-1325.94</v>
      </c>
      <c r="T1905" s="26">
        <f t="shared" si="413"/>
        <v>37902.06</v>
      </c>
      <c r="U1905" s="27">
        <f t="shared" si="414"/>
        <v>1.22032096436882</v>
      </c>
      <c r="V1905" s="26">
        <f>INDEX(检修、备用和必开!B:B,MATCH(统调负荷!$C1905,检修、备用和必开!$A:$A,0))</f>
        <v>27686.8</v>
      </c>
      <c r="W1905" s="26">
        <f>INDEX(检修、备用和必开!C:C,MATCH(统调负荷!$C1905,检修、备用和必开!$A:$A,0))</f>
        <v>0</v>
      </c>
      <c r="X1905" s="26">
        <f>INDEX(检修、备用和必开!D:D,MATCH(统调负荷!$C1905,检修、备用和必开!$A:$A,0))</f>
        <v>16580</v>
      </c>
      <c r="Y1905" s="26">
        <f>INDEX(检修、备用和必开!E:E,MATCH(统调负荷!$C1905,检修、备用和必开!$A:$A,0))</f>
        <v>5351.23</v>
      </c>
      <c r="Z1905" s="26">
        <f>INDEX(检修、备用和必开!F:F,MATCH(统调负荷!$C1905,检修、备用和必开!$A:$A,0))</f>
        <v>320</v>
      </c>
      <c r="AA1905" s="26">
        <f t="shared" si="415"/>
        <v>66485.6</v>
      </c>
      <c r="AB1905" s="26">
        <v>385.15</v>
      </c>
      <c r="AC1905" s="26">
        <v>330.14</v>
      </c>
      <c r="AD1905" s="76">
        <f t="shared" si="416"/>
        <v>45677.8229166667</v>
      </c>
      <c r="AE1905" s="27">
        <f t="shared" si="417"/>
        <v>-5893.10000000001</v>
      </c>
      <c r="AF1905" s="27">
        <f t="shared" si="418"/>
        <v>-7935.8</v>
      </c>
      <c r="AG1905" s="27">
        <f t="shared" si="419"/>
        <v>239.599999999999</v>
      </c>
      <c r="AH1905" s="27">
        <f t="shared" si="420"/>
        <v>734.200000000001</v>
      </c>
      <c r="AI1905" s="27">
        <f t="shared" si="421"/>
        <v>988.15</v>
      </c>
      <c r="AJ1905" s="27">
        <f t="shared" si="422"/>
        <v>80.75</v>
      </c>
      <c r="AK1905" s="26">
        <f>INDEX(检修、备用和必开!I:I,MATCH(统调负荷!$C1905,检修、备用和必开!$A:$A,0))</f>
        <v>5970.33631112819</v>
      </c>
    </row>
    <row r="1906" ht="13.8" spans="1:37">
      <c r="A1906" s="26">
        <f t="shared" si="410"/>
        <v>1</v>
      </c>
      <c r="B1906" s="26">
        <f t="shared" si="411"/>
        <v>20</v>
      </c>
      <c r="C1906" t="s">
        <v>41</v>
      </c>
      <c r="D1906" s="75">
        <v>0.833333333333333</v>
      </c>
      <c r="E1906" s="26">
        <v>93240</v>
      </c>
      <c r="F1906" s="26">
        <v>50138.19</v>
      </c>
      <c r="G1906" s="26">
        <v>16775</v>
      </c>
      <c r="H1906" s="26">
        <v>22807.5</v>
      </c>
      <c r="I1906" s="26">
        <v>4926</v>
      </c>
      <c r="J1906" s="26">
        <v>-1406.69</v>
      </c>
      <c r="K1906" s="26">
        <f t="shared" si="423"/>
        <v>44786.96</v>
      </c>
      <c r="L1906" s="27">
        <f t="shared" si="412"/>
        <v>1.48448566279113</v>
      </c>
      <c r="M1906" s="75">
        <v>0.833333333333333</v>
      </c>
      <c r="N1906" s="26">
        <v>87505.9</v>
      </c>
      <c r="O1906" s="26">
        <v>42915.42</v>
      </c>
      <c r="P1906" s="26">
        <v>16749.5</v>
      </c>
      <c r="Q1906" s="26">
        <v>23356.2</v>
      </c>
      <c r="R1906" s="26">
        <v>5909.82</v>
      </c>
      <c r="S1906" s="26">
        <v>-1425.04</v>
      </c>
      <c r="T1906" s="26">
        <f t="shared" si="413"/>
        <v>37564.19</v>
      </c>
      <c r="U1906" s="27">
        <f t="shared" si="414"/>
        <v>1.22793599830379</v>
      </c>
      <c r="V1906" s="26">
        <f>INDEX(检修、备用和必开!B:B,MATCH(统调负荷!$C1906,检修、备用和必开!$A:$A,0))</f>
        <v>27686.8</v>
      </c>
      <c r="W1906" s="26">
        <f>INDEX(检修、备用和必开!C:C,MATCH(统调负荷!$C1906,检修、备用和必开!$A:$A,0))</f>
        <v>0</v>
      </c>
      <c r="X1906" s="26">
        <f>INDEX(检修、备用和必开!D:D,MATCH(统调负荷!$C1906,检修、备用和必开!$A:$A,0))</f>
        <v>16580</v>
      </c>
      <c r="Y1906" s="26">
        <f>INDEX(检修、备用和必开!E:E,MATCH(统调负荷!$C1906,检修、备用和必开!$A:$A,0))</f>
        <v>5351.23</v>
      </c>
      <c r="Z1906" s="26">
        <f>INDEX(检修、备用和必开!F:F,MATCH(统调负荷!$C1906,检修、备用和必开!$A:$A,0))</f>
        <v>320</v>
      </c>
      <c r="AA1906" s="26">
        <f t="shared" si="415"/>
        <v>66485.6</v>
      </c>
      <c r="AB1906" s="26">
        <v>375.16</v>
      </c>
      <c r="AC1906" s="26">
        <v>320.59</v>
      </c>
      <c r="AD1906" s="76">
        <f t="shared" si="416"/>
        <v>45677.8333333333</v>
      </c>
      <c r="AE1906" s="27">
        <f t="shared" si="417"/>
        <v>-5734.10000000001</v>
      </c>
      <c r="AF1906" s="27">
        <f t="shared" si="418"/>
        <v>-7222.77</v>
      </c>
      <c r="AG1906" s="27">
        <f t="shared" si="419"/>
        <v>-25.5</v>
      </c>
      <c r="AH1906" s="27">
        <f t="shared" si="420"/>
        <v>548.700000000001</v>
      </c>
      <c r="AI1906" s="27">
        <f t="shared" si="421"/>
        <v>983.82</v>
      </c>
      <c r="AJ1906" s="27">
        <f t="shared" si="422"/>
        <v>-18.3499999999999</v>
      </c>
      <c r="AK1906" s="26">
        <f>INDEX(检修、备用和必开!I:I,MATCH(统调负荷!$C1906,检修、备用和必开!$A:$A,0))</f>
        <v>5970.33631112819</v>
      </c>
    </row>
    <row r="1907" ht="13.8" spans="1:37">
      <c r="A1907" s="26">
        <f t="shared" si="410"/>
        <v>1</v>
      </c>
      <c r="B1907" s="26">
        <f t="shared" si="411"/>
        <v>20</v>
      </c>
      <c r="C1907" t="s">
        <v>41</v>
      </c>
      <c r="D1907" s="75">
        <v>0.84375</v>
      </c>
      <c r="E1907" s="26">
        <v>93385</v>
      </c>
      <c r="F1907" s="26">
        <v>50510.69</v>
      </c>
      <c r="G1907" s="26">
        <v>16775</v>
      </c>
      <c r="H1907" s="26">
        <v>22574</v>
      </c>
      <c r="I1907" s="26">
        <v>4932</v>
      </c>
      <c r="J1907" s="26">
        <v>-1406.69</v>
      </c>
      <c r="K1907" s="26">
        <f t="shared" si="423"/>
        <v>45159.46</v>
      </c>
      <c r="L1907" s="27">
        <f t="shared" si="412"/>
        <v>1.472240810674</v>
      </c>
      <c r="M1907" s="75">
        <v>0.84375</v>
      </c>
      <c r="N1907" s="26">
        <v>87354</v>
      </c>
      <c r="O1907" s="26">
        <v>43198.89</v>
      </c>
      <c r="P1907" s="26">
        <v>16627.3</v>
      </c>
      <c r="Q1907" s="26">
        <v>23158.6</v>
      </c>
      <c r="R1907" s="26">
        <v>5904.2</v>
      </c>
      <c r="S1907" s="26">
        <v>-1534.99</v>
      </c>
      <c r="T1907" s="26">
        <f t="shared" si="413"/>
        <v>37847.66</v>
      </c>
      <c r="U1907" s="27">
        <f t="shared" si="414"/>
        <v>1.22154066516914</v>
      </c>
      <c r="V1907" s="26">
        <f>INDEX(检修、备用和必开!B:B,MATCH(统调负荷!$C1907,检修、备用和必开!$A:$A,0))</f>
        <v>27686.8</v>
      </c>
      <c r="W1907" s="26">
        <f>INDEX(检修、备用和必开!C:C,MATCH(统调负荷!$C1907,检修、备用和必开!$A:$A,0))</f>
        <v>0</v>
      </c>
      <c r="X1907" s="26">
        <f>INDEX(检修、备用和必开!D:D,MATCH(统调负荷!$C1907,检修、备用和必开!$A:$A,0))</f>
        <v>16580</v>
      </c>
      <c r="Y1907" s="26">
        <f>INDEX(检修、备用和必开!E:E,MATCH(统调负荷!$C1907,检修、备用和必开!$A:$A,0))</f>
        <v>5351.23</v>
      </c>
      <c r="Z1907" s="26">
        <f>INDEX(检修、备用和必开!F:F,MATCH(统调负荷!$C1907,检修、备用和必开!$A:$A,0))</f>
        <v>320</v>
      </c>
      <c r="AA1907" s="26">
        <f t="shared" si="415"/>
        <v>66485.6</v>
      </c>
      <c r="AB1907" s="26">
        <v>375.16</v>
      </c>
      <c r="AC1907" s="26">
        <v>330.29</v>
      </c>
      <c r="AD1907" s="76">
        <f t="shared" si="416"/>
        <v>45677.84375</v>
      </c>
      <c r="AE1907" s="27">
        <f t="shared" si="417"/>
        <v>-6031</v>
      </c>
      <c r="AF1907" s="27">
        <f t="shared" si="418"/>
        <v>-7311.8</v>
      </c>
      <c r="AG1907" s="27">
        <f t="shared" si="419"/>
        <v>-147.700000000001</v>
      </c>
      <c r="AH1907" s="27">
        <f t="shared" si="420"/>
        <v>584.599999999999</v>
      </c>
      <c r="AI1907" s="27">
        <f t="shared" si="421"/>
        <v>972.2</v>
      </c>
      <c r="AJ1907" s="27">
        <f t="shared" si="422"/>
        <v>-128.3</v>
      </c>
      <c r="AK1907" s="26">
        <f>INDEX(检修、备用和必开!I:I,MATCH(统调负荷!$C1907,检修、备用和必开!$A:$A,0))</f>
        <v>5970.33631112819</v>
      </c>
    </row>
    <row r="1908" ht="13.8" spans="1:37">
      <c r="A1908" s="26">
        <f t="shared" si="410"/>
        <v>1</v>
      </c>
      <c r="B1908" s="26">
        <f t="shared" si="411"/>
        <v>20</v>
      </c>
      <c r="C1908" t="s">
        <v>41</v>
      </c>
      <c r="D1908" s="75">
        <v>0.854166666666667</v>
      </c>
      <c r="E1908" s="26">
        <v>93330</v>
      </c>
      <c r="F1908" s="26">
        <v>50695.1</v>
      </c>
      <c r="G1908" s="26">
        <v>16814</v>
      </c>
      <c r="H1908" s="26">
        <v>22264.4</v>
      </c>
      <c r="I1908" s="26">
        <v>4963</v>
      </c>
      <c r="J1908" s="26">
        <v>-1406.5</v>
      </c>
      <c r="K1908" s="26">
        <f t="shared" si="423"/>
        <v>45343.87</v>
      </c>
      <c r="L1908" s="27">
        <f t="shared" si="412"/>
        <v>1.46625332156254</v>
      </c>
      <c r="M1908" s="75">
        <v>0.854166666666667</v>
      </c>
      <c r="N1908" s="26">
        <v>87157.3</v>
      </c>
      <c r="O1908" s="26">
        <v>43344.73</v>
      </c>
      <c r="P1908" s="26">
        <v>16366.7</v>
      </c>
      <c r="Q1908" s="26">
        <v>22982.3</v>
      </c>
      <c r="R1908" s="26">
        <v>5919.2</v>
      </c>
      <c r="S1908" s="26">
        <v>-1455.63</v>
      </c>
      <c r="T1908" s="26">
        <f t="shared" si="413"/>
        <v>37993.5</v>
      </c>
      <c r="U1908" s="27">
        <f t="shared" si="414"/>
        <v>1.21827626961804</v>
      </c>
      <c r="V1908" s="26">
        <f>INDEX(检修、备用和必开!B:B,MATCH(统调负荷!$C1908,检修、备用和必开!$A:$A,0))</f>
        <v>27686.8</v>
      </c>
      <c r="W1908" s="26">
        <f>INDEX(检修、备用和必开!C:C,MATCH(统调负荷!$C1908,检修、备用和必开!$A:$A,0))</f>
        <v>0</v>
      </c>
      <c r="X1908" s="26">
        <f>INDEX(检修、备用和必开!D:D,MATCH(统调负荷!$C1908,检修、备用和必开!$A:$A,0))</f>
        <v>16580</v>
      </c>
      <c r="Y1908" s="26">
        <f>INDEX(检修、备用和必开!E:E,MATCH(统调负荷!$C1908,检修、备用和必开!$A:$A,0))</f>
        <v>5351.23</v>
      </c>
      <c r="Z1908" s="26">
        <f>INDEX(检修、备用和必开!F:F,MATCH(统调负荷!$C1908,检修、备用和必开!$A:$A,0))</f>
        <v>320</v>
      </c>
      <c r="AA1908" s="26">
        <f t="shared" si="415"/>
        <v>66485.6</v>
      </c>
      <c r="AB1908" s="26">
        <v>379.95</v>
      </c>
      <c r="AC1908" s="26">
        <v>330.14</v>
      </c>
      <c r="AD1908" s="76">
        <f t="shared" si="416"/>
        <v>45677.8541666667</v>
      </c>
      <c r="AE1908" s="27">
        <f t="shared" si="417"/>
        <v>-6172.7</v>
      </c>
      <c r="AF1908" s="27">
        <f t="shared" si="418"/>
        <v>-7350.37</v>
      </c>
      <c r="AG1908" s="27">
        <f t="shared" si="419"/>
        <v>-447.299999999999</v>
      </c>
      <c r="AH1908" s="27">
        <f t="shared" si="420"/>
        <v>717.899999999998</v>
      </c>
      <c r="AI1908" s="27">
        <f t="shared" si="421"/>
        <v>956.2</v>
      </c>
      <c r="AJ1908" s="27">
        <f t="shared" si="422"/>
        <v>-49.1300000000001</v>
      </c>
      <c r="AK1908" s="26">
        <f>INDEX(检修、备用和必开!I:I,MATCH(统调负荷!$C1908,检修、备用和必开!$A:$A,0))</f>
        <v>5970.33631112819</v>
      </c>
    </row>
    <row r="1909" ht="13.8" spans="1:37">
      <c r="A1909" s="26">
        <f t="shared" si="410"/>
        <v>1</v>
      </c>
      <c r="B1909" s="26">
        <f t="shared" si="411"/>
        <v>20</v>
      </c>
      <c r="C1909" t="s">
        <v>41</v>
      </c>
      <c r="D1909" s="75">
        <v>0.864583333333333</v>
      </c>
      <c r="E1909" s="26">
        <v>93180</v>
      </c>
      <c r="F1909" s="26">
        <v>50481.3</v>
      </c>
      <c r="G1909" s="26">
        <v>16873</v>
      </c>
      <c r="H1909" s="26">
        <v>22263.4</v>
      </c>
      <c r="I1909" s="26">
        <v>4969</v>
      </c>
      <c r="J1909" s="26">
        <v>-1406.7</v>
      </c>
      <c r="K1909" s="26">
        <f t="shared" si="423"/>
        <v>45130.07</v>
      </c>
      <c r="L1909" s="27">
        <f t="shared" si="412"/>
        <v>1.47319957624706</v>
      </c>
      <c r="M1909" s="75">
        <v>0.864583333333333</v>
      </c>
      <c r="N1909" s="26">
        <v>86981.6</v>
      </c>
      <c r="O1909" s="26">
        <v>43357.04</v>
      </c>
      <c r="P1909" s="26">
        <v>16347.3</v>
      </c>
      <c r="Q1909" s="26">
        <v>22881.4</v>
      </c>
      <c r="R1909" s="26">
        <v>5909.17</v>
      </c>
      <c r="S1909" s="26">
        <v>-1513.31</v>
      </c>
      <c r="T1909" s="26">
        <f t="shared" si="413"/>
        <v>38005.81</v>
      </c>
      <c r="U1909" s="27">
        <f t="shared" si="414"/>
        <v>1.218001528236</v>
      </c>
      <c r="V1909" s="26">
        <f>INDEX(检修、备用和必开!B:B,MATCH(统调负荷!$C1909,检修、备用和必开!$A:$A,0))</f>
        <v>27686.8</v>
      </c>
      <c r="W1909" s="26">
        <f>INDEX(检修、备用和必开!C:C,MATCH(统调负荷!$C1909,检修、备用和必开!$A:$A,0))</f>
        <v>0</v>
      </c>
      <c r="X1909" s="26">
        <f>INDEX(检修、备用和必开!D:D,MATCH(统调负荷!$C1909,检修、备用和必开!$A:$A,0))</f>
        <v>16580</v>
      </c>
      <c r="Y1909" s="26">
        <f>INDEX(检修、备用和必开!E:E,MATCH(统调负荷!$C1909,检修、备用和必开!$A:$A,0))</f>
        <v>5351.23</v>
      </c>
      <c r="Z1909" s="26">
        <f>INDEX(检修、备用和必开!F:F,MATCH(统调负荷!$C1909,检修、备用和必开!$A:$A,0))</f>
        <v>320</v>
      </c>
      <c r="AA1909" s="26">
        <f t="shared" si="415"/>
        <v>66485.6</v>
      </c>
      <c r="AB1909" s="26">
        <v>379.94</v>
      </c>
      <c r="AC1909" s="26">
        <v>329.57</v>
      </c>
      <c r="AD1909" s="76">
        <f t="shared" si="416"/>
        <v>45677.8645833333</v>
      </c>
      <c r="AE1909" s="27">
        <f t="shared" si="417"/>
        <v>-6198.39999999999</v>
      </c>
      <c r="AF1909" s="27">
        <f t="shared" si="418"/>
        <v>-7124.26</v>
      </c>
      <c r="AG1909" s="27">
        <f t="shared" si="419"/>
        <v>-525.700000000001</v>
      </c>
      <c r="AH1909" s="27">
        <f t="shared" si="420"/>
        <v>618</v>
      </c>
      <c r="AI1909" s="27">
        <f t="shared" si="421"/>
        <v>940.17</v>
      </c>
      <c r="AJ1909" s="27">
        <f t="shared" si="422"/>
        <v>-106.61</v>
      </c>
      <c r="AK1909" s="26">
        <f>INDEX(检修、备用和必开!I:I,MATCH(统调负荷!$C1909,检修、备用和必开!$A:$A,0))</f>
        <v>5970.33631112819</v>
      </c>
    </row>
    <row r="1910" ht="13.8" spans="1:37">
      <c r="A1910" s="26">
        <f t="shared" si="410"/>
        <v>1</v>
      </c>
      <c r="B1910" s="26">
        <f t="shared" si="411"/>
        <v>21</v>
      </c>
      <c r="C1910" t="s">
        <v>41</v>
      </c>
      <c r="D1910" s="75">
        <v>0.875</v>
      </c>
      <c r="E1910" s="26">
        <v>92030</v>
      </c>
      <c r="F1910" s="26">
        <v>49724.5</v>
      </c>
      <c r="G1910" s="26">
        <v>16842</v>
      </c>
      <c r="H1910" s="26">
        <v>21899.2</v>
      </c>
      <c r="I1910" s="26">
        <v>4971</v>
      </c>
      <c r="J1910" s="26">
        <v>-1406.7</v>
      </c>
      <c r="K1910" s="26">
        <f t="shared" si="423"/>
        <v>44373.27</v>
      </c>
      <c r="L1910" s="27">
        <f t="shared" si="412"/>
        <v>1.49832545584312</v>
      </c>
      <c r="M1910" s="75">
        <v>0.875</v>
      </c>
      <c r="N1910" s="26">
        <v>86105.7</v>
      </c>
      <c r="O1910" s="26">
        <v>42715.75</v>
      </c>
      <c r="P1910" s="26">
        <v>16162</v>
      </c>
      <c r="Q1910" s="26">
        <v>22854.3</v>
      </c>
      <c r="R1910" s="26">
        <v>5821.71</v>
      </c>
      <c r="S1910" s="26">
        <v>-1448.06</v>
      </c>
      <c r="T1910" s="26">
        <f t="shared" si="413"/>
        <v>37364.52</v>
      </c>
      <c r="U1910" s="27">
        <f t="shared" si="414"/>
        <v>1.23248107500076</v>
      </c>
      <c r="V1910" s="26">
        <f>INDEX(检修、备用和必开!B:B,MATCH(统调负荷!$C1910,检修、备用和必开!$A:$A,0))</f>
        <v>27686.8</v>
      </c>
      <c r="W1910" s="26">
        <f>INDEX(检修、备用和必开!C:C,MATCH(统调负荷!$C1910,检修、备用和必开!$A:$A,0))</f>
        <v>0</v>
      </c>
      <c r="X1910" s="26">
        <f>INDEX(检修、备用和必开!D:D,MATCH(统调负荷!$C1910,检修、备用和必开!$A:$A,0))</f>
        <v>16580</v>
      </c>
      <c r="Y1910" s="26">
        <f>INDEX(检修、备用和必开!E:E,MATCH(统调负荷!$C1910,检修、备用和必开!$A:$A,0))</f>
        <v>5351.23</v>
      </c>
      <c r="Z1910" s="26">
        <f>INDEX(检修、备用和必开!F:F,MATCH(统调负荷!$C1910,检修、备用和必开!$A:$A,0))</f>
        <v>320</v>
      </c>
      <c r="AA1910" s="26">
        <f t="shared" si="415"/>
        <v>66485.6</v>
      </c>
      <c r="AB1910" s="26">
        <v>375.13</v>
      </c>
      <c r="AC1910" s="26">
        <v>329.17</v>
      </c>
      <c r="AD1910" s="76">
        <f t="shared" si="416"/>
        <v>45677.875</v>
      </c>
      <c r="AE1910" s="27">
        <f t="shared" si="417"/>
        <v>-5924.3</v>
      </c>
      <c r="AF1910" s="27">
        <f t="shared" si="418"/>
        <v>-7008.75</v>
      </c>
      <c r="AG1910" s="27">
        <f t="shared" si="419"/>
        <v>-680</v>
      </c>
      <c r="AH1910" s="27">
        <f t="shared" si="420"/>
        <v>955.099999999999</v>
      </c>
      <c r="AI1910" s="27">
        <f t="shared" si="421"/>
        <v>850.71</v>
      </c>
      <c r="AJ1910" s="27">
        <f t="shared" si="422"/>
        <v>-41.3599999999999</v>
      </c>
      <c r="AK1910" s="26">
        <f>INDEX(检修、备用和必开!I:I,MATCH(统调负荷!$C1910,检修、备用和必开!$A:$A,0))</f>
        <v>5970.33631112819</v>
      </c>
    </row>
    <row r="1911" ht="13.8" spans="1:37">
      <c r="A1911" s="26">
        <f t="shared" si="410"/>
        <v>1</v>
      </c>
      <c r="B1911" s="26">
        <f t="shared" si="411"/>
        <v>21</v>
      </c>
      <c r="C1911" t="s">
        <v>41</v>
      </c>
      <c r="D1911" s="75">
        <v>0.885416666666667</v>
      </c>
      <c r="E1911" s="26">
        <v>91325</v>
      </c>
      <c r="F1911" s="26">
        <v>50633.39</v>
      </c>
      <c r="G1911" s="26">
        <v>15518</v>
      </c>
      <c r="H1911" s="26">
        <v>21611.3</v>
      </c>
      <c r="I1911" s="26">
        <v>4969</v>
      </c>
      <c r="J1911" s="26">
        <v>-1406.69</v>
      </c>
      <c r="K1911" s="26">
        <f t="shared" si="423"/>
        <v>45282.16</v>
      </c>
      <c r="L1911" s="27">
        <f t="shared" si="412"/>
        <v>1.46825151450372</v>
      </c>
      <c r="M1911" s="75">
        <v>0.885416666666667</v>
      </c>
      <c r="N1911" s="26">
        <v>85478.7</v>
      </c>
      <c r="O1911" s="26">
        <v>43028.7</v>
      </c>
      <c r="P1911" s="26">
        <v>15614.4</v>
      </c>
      <c r="Q1911" s="26">
        <v>22384.6</v>
      </c>
      <c r="R1911" s="26">
        <v>5875.27</v>
      </c>
      <c r="S1911" s="26">
        <v>-1424.27</v>
      </c>
      <c r="T1911" s="26">
        <f t="shared" si="413"/>
        <v>37677.47</v>
      </c>
      <c r="U1911" s="27">
        <f t="shared" si="414"/>
        <v>1.22537228514341</v>
      </c>
      <c r="V1911" s="26">
        <f>INDEX(检修、备用和必开!B:B,MATCH(统调负荷!$C1911,检修、备用和必开!$A:$A,0))</f>
        <v>27686.8</v>
      </c>
      <c r="W1911" s="26">
        <f>INDEX(检修、备用和必开!C:C,MATCH(统调负荷!$C1911,检修、备用和必开!$A:$A,0))</f>
        <v>0</v>
      </c>
      <c r="X1911" s="26">
        <f>INDEX(检修、备用和必开!D:D,MATCH(统调负荷!$C1911,检修、备用和必开!$A:$A,0))</f>
        <v>16580</v>
      </c>
      <c r="Y1911" s="26">
        <f>INDEX(检修、备用和必开!E:E,MATCH(统调负荷!$C1911,检修、备用和必开!$A:$A,0))</f>
        <v>5351.23</v>
      </c>
      <c r="Z1911" s="26">
        <f>INDEX(检修、备用和必开!F:F,MATCH(统调负荷!$C1911,检修、备用和必开!$A:$A,0))</f>
        <v>320</v>
      </c>
      <c r="AA1911" s="26">
        <f t="shared" si="415"/>
        <v>66485.6</v>
      </c>
      <c r="AB1911" s="26">
        <v>400</v>
      </c>
      <c r="AC1911" s="26">
        <v>332.99</v>
      </c>
      <c r="AD1911" s="76">
        <f t="shared" si="416"/>
        <v>45677.8854166667</v>
      </c>
      <c r="AE1911" s="27">
        <f t="shared" si="417"/>
        <v>-5846.3</v>
      </c>
      <c r="AF1911" s="27">
        <f t="shared" si="418"/>
        <v>-7604.69</v>
      </c>
      <c r="AG1911" s="27">
        <f t="shared" si="419"/>
        <v>96.3999999999996</v>
      </c>
      <c r="AH1911" s="27">
        <f t="shared" si="420"/>
        <v>773.299999999999</v>
      </c>
      <c r="AI1911" s="27">
        <f t="shared" si="421"/>
        <v>906.27</v>
      </c>
      <c r="AJ1911" s="27">
        <f t="shared" si="422"/>
        <v>-17.5799999999999</v>
      </c>
      <c r="AK1911" s="26">
        <f>INDEX(检修、备用和必开!I:I,MATCH(统调负荷!$C1911,检修、备用和必开!$A:$A,0))</f>
        <v>5970.33631112819</v>
      </c>
    </row>
    <row r="1912" ht="13.8" spans="1:37">
      <c r="A1912" s="26">
        <f t="shared" si="410"/>
        <v>1</v>
      </c>
      <c r="B1912" s="26">
        <f t="shared" si="411"/>
        <v>21</v>
      </c>
      <c r="C1912" t="s">
        <v>41</v>
      </c>
      <c r="D1912" s="75">
        <v>0.895833333333333</v>
      </c>
      <c r="E1912" s="26">
        <v>90285</v>
      </c>
      <c r="F1912" s="26">
        <v>50429.2</v>
      </c>
      <c r="G1912" s="26">
        <v>14665</v>
      </c>
      <c r="H1912" s="26">
        <v>21643.5</v>
      </c>
      <c r="I1912" s="26">
        <v>4954</v>
      </c>
      <c r="J1912" s="26">
        <v>-1406.7</v>
      </c>
      <c r="K1912" s="26">
        <f t="shared" si="423"/>
        <v>45077.97</v>
      </c>
      <c r="L1912" s="27">
        <f t="shared" si="412"/>
        <v>1.47490226378872</v>
      </c>
      <c r="M1912" s="75">
        <v>0.895833333333333</v>
      </c>
      <c r="N1912" s="26">
        <v>84661.8</v>
      </c>
      <c r="O1912" s="26">
        <v>43697.17</v>
      </c>
      <c r="P1912" s="26">
        <v>14570.9</v>
      </c>
      <c r="Q1912" s="26">
        <v>21873.3</v>
      </c>
      <c r="R1912" s="26">
        <v>5873.26</v>
      </c>
      <c r="S1912" s="26">
        <v>-1352.83</v>
      </c>
      <c r="T1912" s="26">
        <f t="shared" si="413"/>
        <v>38345.94</v>
      </c>
      <c r="U1912" s="27">
        <f t="shared" si="414"/>
        <v>1.21045902901252</v>
      </c>
      <c r="V1912" s="26">
        <f>INDEX(检修、备用和必开!B:B,MATCH(统调负荷!$C1912,检修、备用和必开!$A:$A,0))</f>
        <v>27686.8</v>
      </c>
      <c r="W1912" s="26">
        <f>INDEX(检修、备用和必开!C:C,MATCH(统调负荷!$C1912,检修、备用和必开!$A:$A,0))</f>
        <v>0</v>
      </c>
      <c r="X1912" s="26">
        <f>INDEX(检修、备用和必开!D:D,MATCH(统调负荷!$C1912,检修、备用和必开!$A:$A,0))</f>
        <v>16580</v>
      </c>
      <c r="Y1912" s="26">
        <f>INDEX(检修、备用和必开!E:E,MATCH(统调负荷!$C1912,检修、备用和必开!$A:$A,0))</f>
        <v>5351.23</v>
      </c>
      <c r="Z1912" s="26">
        <f>INDEX(检修、备用和必开!F:F,MATCH(统调负荷!$C1912,检修、备用和必开!$A:$A,0))</f>
        <v>320</v>
      </c>
      <c r="AA1912" s="26">
        <f t="shared" si="415"/>
        <v>66485.6</v>
      </c>
      <c r="AB1912" s="26">
        <v>398.45</v>
      </c>
      <c r="AC1912" s="26">
        <v>334.99</v>
      </c>
      <c r="AD1912" s="76">
        <f t="shared" si="416"/>
        <v>45677.8958333333</v>
      </c>
      <c r="AE1912" s="27">
        <f t="shared" si="417"/>
        <v>-5623.2</v>
      </c>
      <c r="AF1912" s="27">
        <f t="shared" si="418"/>
        <v>-6732.03</v>
      </c>
      <c r="AG1912" s="27">
        <f t="shared" si="419"/>
        <v>-94.1000000000004</v>
      </c>
      <c r="AH1912" s="27">
        <f t="shared" si="420"/>
        <v>229.799999999999</v>
      </c>
      <c r="AI1912" s="27">
        <f t="shared" si="421"/>
        <v>919.26</v>
      </c>
      <c r="AJ1912" s="27">
        <f t="shared" si="422"/>
        <v>53.8700000000001</v>
      </c>
      <c r="AK1912" s="26">
        <f>INDEX(检修、备用和必开!I:I,MATCH(统调负荷!$C1912,检修、备用和必开!$A:$A,0))</f>
        <v>5970.33631112819</v>
      </c>
    </row>
    <row r="1913" ht="13.8" spans="1:37">
      <c r="A1913" s="26">
        <f t="shared" si="410"/>
        <v>1</v>
      </c>
      <c r="B1913" s="26">
        <f t="shared" si="411"/>
        <v>21</v>
      </c>
      <c r="C1913" t="s">
        <v>41</v>
      </c>
      <c r="D1913" s="75">
        <v>0.90625</v>
      </c>
      <c r="E1913" s="26">
        <v>88885</v>
      </c>
      <c r="F1913" s="26">
        <v>50626.09</v>
      </c>
      <c r="G1913" s="26">
        <v>13321</v>
      </c>
      <c r="H1913" s="26">
        <v>21378.6</v>
      </c>
      <c r="I1913" s="26">
        <v>4966</v>
      </c>
      <c r="J1913" s="26">
        <v>-1406.69</v>
      </c>
      <c r="K1913" s="26">
        <f t="shared" si="423"/>
        <v>45274.86</v>
      </c>
      <c r="L1913" s="27">
        <f t="shared" si="412"/>
        <v>1.46848825153739</v>
      </c>
      <c r="M1913" s="75">
        <v>0.90625</v>
      </c>
      <c r="N1913" s="26">
        <v>83549.4</v>
      </c>
      <c r="O1913" s="26">
        <v>43752.16</v>
      </c>
      <c r="P1913" s="26">
        <v>13329.2</v>
      </c>
      <c r="Q1913" s="26">
        <v>21981.6</v>
      </c>
      <c r="R1913" s="26">
        <v>5885.64</v>
      </c>
      <c r="S1913" s="26">
        <v>-1399.2</v>
      </c>
      <c r="T1913" s="26">
        <f t="shared" si="413"/>
        <v>38400.93</v>
      </c>
      <c r="U1913" s="27">
        <f t="shared" si="414"/>
        <v>1.20924837029857</v>
      </c>
      <c r="V1913" s="26">
        <f>INDEX(检修、备用和必开!B:B,MATCH(统调负荷!$C1913,检修、备用和必开!$A:$A,0))</f>
        <v>27686.8</v>
      </c>
      <c r="W1913" s="26">
        <f>INDEX(检修、备用和必开!C:C,MATCH(统调负荷!$C1913,检修、备用和必开!$A:$A,0))</f>
        <v>0</v>
      </c>
      <c r="X1913" s="26">
        <f>INDEX(检修、备用和必开!D:D,MATCH(统调负荷!$C1913,检修、备用和必开!$A:$A,0))</f>
        <v>16580</v>
      </c>
      <c r="Y1913" s="26">
        <f>INDEX(检修、备用和必开!E:E,MATCH(统调负荷!$C1913,检修、备用和必开!$A:$A,0))</f>
        <v>5351.23</v>
      </c>
      <c r="Z1913" s="26">
        <f>INDEX(检修、备用和必开!F:F,MATCH(统调负荷!$C1913,检修、备用和必开!$A:$A,0))</f>
        <v>320</v>
      </c>
      <c r="AA1913" s="26">
        <f t="shared" si="415"/>
        <v>66485.6</v>
      </c>
      <c r="AB1913" s="26">
        <v>400</v>
      </c>
      <c r="AC1913" s="26">
        <v>334.99</v>
      </c>
      <c r="AD1913" s="76">
        <f t="shared" si="416"/>
        <v>45677.90625</v>
      </c>
      <c r="AE1913" s="27">
        <f t="shared" si="417"/>
        <v>-5335.60000000001</v>
      </c>
      <c r="AF1913" s="27">
        <f t="shared" si="418"/>
        <v>-6873.92999999999</v>
      </c>
      <c r="AG1913" s="27">
        <f t="shared" si="419"/>
        <v>8.20000000000073</v>
      </c>
      <c r="AH1913" s="27">
        <f t="shared" si="420"/>
        <v>603</v>
      </c>
      <c r="AI1913" s="27">
        <f t="shared" si="421"/>
        <v>919.64</v>
      </c>
      <c r="AJ1913" s="27">
        <f t="shared" si="422"/>
        <v>7.49000000000001</v>
      </c>
      <c r="AK1913" s="26">
        <f>INDEX(检修、备用和必开!I:I,MATCH(统调负荷!$C1913,检修、备用和必开!$A:$A,0))</f>
        <v>5970.33631112819</v>
      </c>
    </row>
    <row r="1914" ht="13.8" spans="1:37">
      <c r="A1914" s="26">
        <f t="shared" si="410"/>
        <v>1</v>
      </c>
      <c r="B1914" s="26">
        <f t="shared" si="411"/>
        <v>22</v>
      </c>
      <c r="C1914" t="s">
        <v>41</v>
      </c>
      <c r="D1914" s="75">
        <v>0.916666666666667</v>
      </c>
      <c r="E1914" s="26">
        <v>87225</v>
      </c>
      <c r="F1914" s="26">
        <v>50475.59</v>
      </c>
      <c r="G1914" s="26">
        <v>13051</v>
      </c>
      <c r="H1914" s="26">
        <v>20158.1</v>
      </c>
      <c r="I1914" s="26">
        <v>4947</v>
      </c>
      <c r="J1914" s="26">
        <v>-1406.69</v>
      </c>
      <c r="K1914" s="26">
        <f t="shared" si="423"/>
        <v>45124.36</v>
      </c>
      <c r="L1914" s="27">
        <f t="shared" si="412"/>
        <v>1.47338599372933</v>
      </c>
      <c r="M1914" s="75">
        <v>0.916666666666667</v>
      </c>
      <c r="N1914" s="26">
        <v>82021.7</v>
      </c>
      <c r="O1914" s="26">
        <v>43422.21</v>
      </c>
      <c r="P1914" s="26">
        <v>12846</v>
      </c>
      <c r="Q1914" s="26">
        <v>21265.8</v>
      </c>
      <c r="R1914" s="26">
        <v>5846.83</v>
      </c>
      <c r="S1914" s="26">
        <v>-1359.14</v>
      </c>
      <c r="T1914" s="26">
        <f t="shared" si="413"/>
        <v>38070.98</v>
      </c>
      <c r="U1914" s="27">
        <f t="shared" si="414"/>
        <v>1.21654909024504</v>
      </c>
      <c r="V1914" s="26">
        <f>INDEX(检修、备用和必开!B:B,MATCH(统调负荷!$C1914,检修、备用和必开!$A:$A,0))</f>
        <v>27686.8</v>
      </c>
      <c r="W1914" s="26">
        <f>INDEX(检修、备用和必开!C:C,MATCH(统调负荷!$C1914,检修、备用和必开!$A:$A,0))</f>
        <v>0</v>
      </c>
      <c r="X1914" s="26">
        <f>INDEX(检修、备用和必开!D:D,MATCH(统调负荷!$C1914,检修、备用和必开!$A:$A,0))</f>
        <v>16580</v>
      </c>
      <c r="Y1914" s="26">
        <f>INDEX(检修、备用和必开!E:E,MATCH(统调负荷!$C1914,检修、备用和必开!$A:$A,0))</f>
        <v>5351.23</v>
      </c>
      <c r="Z1914" s="26">
        <f>INDEX(检修、备用和必开!F:F,MATCH(统调负荷!$C1914,检修、备用和必开!$A:$A,0))</f>
        <v>320</v>
      </c>
      <c r="AA1914" s="26">
        <f t="shared" si="415"/>
        <v>66485.6</v>
      </c>
      <c r="AB1914" s="26">
        <v>385</v>
      </c>
      <c r="AC1914" s="26">
        <v>330.57</v>
      </c>
      <c r="AD1914" s="76">
        <f t="shared" si="416"/>
        <v>45677.9166666667</v>
      </c>
      <c r="AE1914" s="27">
        <f t="shared" si="417"/>
        <v>-5203.3</v>
      </c>
      <c r="AF1914" s="27">
        <f t="shared" si="418"/>
        <v>-7053.38</v>
      </c>
      <c r="AG1914" s="27">
        <f t="shared" si="419"/>
        <v>-205</v>
      </c>
      <c r="AH1914" s="27">
        <f t="shared" si="420"/>
        <v>1107.7</v>
      </c>
      <c r="AI1914" s="27">
        <f t="shared" si="421"/>
        <v>899.83</v>
      </c>
      <c r="AJ1914" s="27">
        <f t="shared" si="422"/>
        <v>47.55</v>
      </c>
      <c r="AK1914" s="26">
        <f>INDEX(检修、备用和必开!I:I,MATCH(统调负荷!$C1914,检修、备用和必开!$A:$A,0))</f>
        <v>5970.33631112819</v>
      </c>
    </row>
    <row r="1915" ht="13.8" spans="1:37">
      <c r="A1915" s="26">
        <f t="shared" si="410"/>
        <v>1</v>
      </c>
      <c r="B1915" s="26">
        <f t="shared" si="411"/>
        <v>22</v>
      </c>
      <c r="C1915" t="s">
        <v>41</v>
      </c>
      <c r="D1915" s="75">
        <v>0.927083333333333</v>
      </c>
      <c r="E1915" s="26">
        <v>85345</v>
      </c>
      <c r="F1915" s="26">
        <v>50374</v>
      </c>
      <c r="G1915" s="26">
        <v>11526</v>
      </c>
      <c r="H1915" s="26">
        <v>19903.7</v>
      </c>
      <c r="I1915" s="26">
        <v>4948</v>
      </c>
      <c r="J1915" s="26">
        <v>-1406.7</v>
      </c>
      <c r="K1915" s="26">
        <f t="shared" si="423"/>
        <v>45022.77</v>
      </c>
      <c r="L1915" s="27">
        <f t="shared" si="412"/>
        <v>1.47671056223329</v>
      </c>
      <c r="M1915" s="75">
        <v>0.927083333333333</v>
      </c>
      <c r="N1915" s="26">
        <v>80587.5</v>
      </c>
      <c r="O1915" s="26">
        <v>43566.83</v>
      </c>
      <c r="P1915" s="26">
        <v>11378.4</v>
      </c>
      <c r="Q1915" s="26">
        <v>21125.8</v>
      </c>
      <c r="R1915" s="26">
        <v>5863.46</v>
      </c>
      <c r="S1915" s="26">
        <v>-1346.99</v>
      </c>
      <c r="T1915" s="26">
        <f t="shared" si="413"/>
        <v>38215.6</v>
      </c>
      <c r="U1915" s="27">
        <f t="shared" si="414"/>
        <v>1.21333829723554</v>
      </c>
      <c r="V1915" s="26">
        <f>INDEX(检修、备用和必开!B:B,MATCH(统调负荷!$C1915,检修、备用和必开!$A:$A,0))</f>
        <v>27686.8</v>
      </c>
      <c r="W1915" s="26">
        <f>INDEX(检修、备用和必开!C:C,MATCH(统调负荷!$C1915,检修、备用和必开!$A:$A,0))</f>
        <v>0</v>
      </c>
      <c r="X1915" s="26">
        <f>INDEX(检修、备用和必开!D:D,MATCH(统调负荷!$C1915,检修、备用和必开!$A:$A,0))</f>
        <v>16580</v>
      </c>
      <c r="Y1915" s="26">
        <f>INDEX(检修、备用和必开!E:E,MATCH(统调负荷!$C1915,检修、备用和必开!$A:$A,0))</f>
        <v>5351.23</v>
      </c>
      <c r="Z1915" s="26">
        <f>INDEX(检修、备用和必开!F:F,MATCH(统调负荷!$C1915,检修、备用和必开!$A:$A,0))</f>
        <v>320</v>
      </c>
      <c r="AA1915" s="26">
        <f t="shared" si="415"/>
        <v>66485.6</v>
      </c>
      <c r="AB1915" s="26">
        <v>380</v>
      </c>
      <c r="AC1915" s="26">
        <v>342.59</v>
      </c>
      <c r="AD1915" s="76">
        <f t="shared" si="416"/>
        <v>45677.9270833333</v>
      </c>
      <c r="AE1915" s="27">
        <f t="shared" si="417"/>
        <v>-4757.5</v>
      </c>
      <c r="AF1915" s="27">
        <f t="shared" si="418"/>
        <v>-6807.17</v>
      </c>
      <c r="AG1915" s="27">
        <f t="shared" si="419"/>
        <v>-147.6</v>
      </c>
      <c r="AH1915" s="27">
        <f t="shared" si="420"/>
        <v>1222.1</v>
      </c>
      <c r="AI1915" s="27">
        <f t="shared" si="421"/>
        <v>915.46</v>
      </c>
      <c r="AJ1915" s="27">
        <f t="shared" si="422"/>
        <v>59.71</v>
      </c>
      <c r="AK1915" s="26">
        <f>INDEX(检修、备用和必开!I:I,MATCH(统调负荷!$C1915,检修、备用和必开!$A:$A,0))</f>
        <v>5970.33631112819</v>
      </c>
    </row>
    <row r="1916" ht="13.8" spans="1:37">
      <c r="A1916" s="26">
        <f t="shared" si="410"/>
        <v>1</v>
      </c>
      <c r="B1916" s="26">
        <f t="shared" si="411"/>
        <v>22</v>
      </c>
      <c r="C1916" t="s">
        <v>41</v>
      </c>
      <c r="D1916" s="75">
        <v>0.9375</v>
      </c>
      <c r="E1916" s="26">
        <v>83400</v>
      </c>
      <c r="F1916" s="26">
        <v>49710.75</v>
      </c>
      <c r="G1916" s="26">
        <v>11523</v>
      </c>
      <c r="H1916" s="26">
        <v>18628.2</v>
      </c>
      <c r="I1916" s="26">
        <v>4945</v>
      </c>
      <c r="J1916" s="26">
        <v>-1406.95</v>
      </c>
      <c r="K1916" s="26">
        <f t="shared" si="423"/>
        <v>44359.52</v>
      </c>
      <c r="L1916" s="27">
        <f t="shared" si="412"/>
        <v>1.49878988771745</v>
      </c>
      <c r="M1916" s="75">
        <v>0.9375</v>
      </c>
      <c r="N1916" s="26">
        <v>79179.3</v>
      </c>
      <c r="O1916" s="26">
        <v>43384.45</v>
      </c>
      <c r="P1916" s="26">
        <v>11386.6</v>
      </c>
      <c r="Q1916" s="26">
        <v>19925</v>
      </c>
      <c r="R1916" s="26">
        <v>5834.49</v>
      </c>
      <c r="S1916" s="26">
        <v>-1351.24</v>
      </c>
      <c r="T1916" s="26">
        <f t="shared" si="413"/>
        <v>38033.22</v>
      </c>
      <c r="U1916" s="27">
        <f t="shared" si="414"/>
        <v>1.21739022163498</v>
      </c>
      <c r="V1916" s="26">
        <f>INDEX(检修、备用和必开!B:B,MATCH(统调负荷!$C1916,检修、备用和必开!$A:$A,0))</f>
        <v>27686.8</v>
      </c>
      <c r="W1916" s="26">
        <f>INDEX(检修、备用和必开!C:C,MATCH(统调负荷!$C1916,检修、备用和必开!$A:$A,0))</f>
        <v>0</v>
      </c>
      <c r="X1916" s="26">
        <f>INDEX(检修、备用和必开!D:D,MATCH(统调负荷!$C1916,检修、备用和必开!$A:$A,0))</f>
        <v>16580</v>
      </c>
      <c r="Y1916" s="26">
        <f>INDEX(检修、备用和必开!E:E,MATCH(统调负荷!$C1916,检修、备用和必开!$A:$A,0))</f>
        <v>5351.23</v>
      </c>
      <c r="Z1916" s="26">
        <f>INDEX(检修、备用和必开!F:F,MATCH(统调负荷!$C1916,检修、备用和必开!$A:$A,0))</f>
        <v>320</v>
      </c>
      <c r="AA1916" s="26">
        <f t="shared" si="415"/>
        <v>66485.6</v>
      </c>
      <c r="AB1916" s="26">
        <v>385</v>
      </c>
      <c r="AC1916" s="26">
        <v>349.49</v>
      </c>
      <c r="AD1916" s="76">
        <f t="shared" si="416"/>
        <v>45677.9375</v>
      </c>
      <c r="AE1916" s="27">
        <f t="shared" si="417"/>
        <v>-4220.7</v>
      </c>
      <c r="AF1916" s="27">
        <f t="shared" si="418"/>
        <v>-6326.3</v>
      </c>
      <c r="AG1916" s="27">
        <f t="shared" si="419"/>
        <v>-136.4</v>
      </c>
      <c r="AH1916" s="27">
        <f t="shared" si="420"/>
        <v>1296.8</v>
      </c>
      <c r="AI1916" s="27">
        <f t="shared" si="421"/>
        <v>889.49</v>
      </c>
      <c r="AJ1916" s="27">
        <f t="shared" si="422"/>
        <v>55.71</v>
      </c>
      <c r="AK1916" s="26">
        <f>INDEX(检修、备用和必开!I:I,MATCH(统调负荷!$C1916,检修、备用和必开!$A:$A,0))</f>
        <v>5970.33631112819</v>
      </c>
    </row>
    <row r="1917" ht="13.8" spans="1:37">
      <c r="A1917" s="26">
        <f t="shared" si="410"/>
        <v>1</v>
      </c>
      <c r="B1917" s="26">
        <f t="shared" si="411"/>
        <v>22</v>
      </c>
      <c r="C1917" t="s">
        <v>41</v>
      </c>
      <c r="D1917" s="75">
        <v>0.947916666666667</v>
      </c>
      <c r="E1917" s="26">
        <v>81235</v>
      </c>
      <c r="F1917" s="26">
        <v>47821.1</v>
      </c>
      <c r="G1917" s="26">
        <v>11507</v>
      </c>
      <c r="H1917" s="26">
        <v>18376.6</v>
      </c>
      <c r="I1917" s="26">
        <v>4937</v>
      </c>
      <c r="J1917" s="26">
        <v>-1406.7</v>
      </c>
      <c r="K1917" s="26">
        <f t="shared" si="423"/>
        <v>42469.87</v>
      </c>
      <c r="L1917" s="27">
        <f t="shared" si="412"/>
        <v>1.56547688985156</v>
      </c>
      <c r="M1917" s="75">
        <v>0.947916666666667</v>
      </c>
      <c r="N1917" s="26">
        <v>77153.7</v>
      </c>
      <c r="O1917" s="26">
        <v>42213.55</v>
      </c>
      <c r="P1917" s="26">
        <v>11508.8</v>
      </c>
      <c r="Q1917" s="26">
        <v>19001.9</v>
      </c>
      <c r="R1917" s="26">
        <v>5801.24</v>
      </c>
      <c r="S1917" s="26">
        <v>-1371.79</v>
      </c>
      <c r="T1917" s="26">
        <f t="shared" si="413"/>
        <v>36862.32</v>
      </c>
      <c r="U1917" s="27">
        <f t="shared" si="414"/>
        <v>1.24406275775453</v>
      </c>
      <c r="V1917" s="26">
        <f>INDEX(检修、备用和必开!B:B,MATCH(统调负荷!$C1917,检修、备用和必开!$A:$A,0))</f>
        <v>27686.8</v>
      </c>
      <c r="W1917" s="26">
        <f>INDEX(检修、备用和必开!C:C,MATCH(统调负荷!$C1917,检修、备用和必开!$A:$A,0))</f>
        <v>0</v>
      </c>
      <c r="X1917" s="26">
        <f>INDEX(检修、备用和必开!D:D,MATCH(统调负荷!$C1917,检修、备用和必开!$A:$A,0))</f>
        <v>16580</v>
      </c>
      <c r="Y1917" s="26">
        <f>INDEX(检修、备用和必开!E:E,MATCH(统调负荷!$C1917,检修、备用和必开!$A:$A,0))</f>
        <v>5351.23</v>
      </c>
      <c r="Z1917" s="26">
        <f>INDEX(检修、备用和必开!F:F,MATCH(统调负荷!$C1917,检修、备用和必开!$A:$A,0))</f>
        <v>320</v>
      </c>
      <c r="AA1917" s="26">
        <f t="shared" si="415"/>
        <v>66485.6</v>
      </c>
      <c r="AB1917" s="26">
        <v>375.2</v>
      </c>
      <c r="AC1917" s="26">
        <v>339.63</v>
      </c>
      <c r="AD1917" s="76">
        <f t="shared" si="416"/>
        <v>45677.9479166667</v>
      </c>
      <c r="AE1917" s="27">
        <f t="shared" si="417"/>
        <v>-4081.3</v>
      </c>
      <c r="AF1917" s="27">
        <f t="shared" si="418"/>
        <v>-5607.55</v>
      </c>
      <c r="AG1917" s="27">
        <f t="shared" si="419"/>
        <v>1.79999999999927</v>
      </c>
      <c r="AH1917" s="27">
        <f t="shared" si="420"/>
        <v>625.300000000003</v>
      </c>
      <c r="AI1917" s="27">
        <f t="shared" si="421"/>
        <v>864.24</v>
      </c>
      <c r="AJ1917" s="27">
        <f t="shared" si="422"/>
        <v>34.9100000000001</v>
      </c>
      <c r="AK1917" s="26">
        <f>INDEX(检修、备用和必开!I:I,MATCH(统调负荷!$C1917,检修、备用和必开!$A:$A,0))</f>
        <v>5970.33631112819</v>
      </c>
    </row>
    <row r="1918" ht="13.8" spans="1:37">
      <c r="A1918" s="26">
        <f t="shared" si="410"/>
        <v>1</v>
      </c>
      <c r="B1918" s="26">
        <f t="shared" si="411"/>
        <v>23</v>
      </c>
      <c r="C1918" t="s">
        <v>41</v>
      </c>
      <c r="D1918" s="75">
        <v>0.958333333333333</v>
      </c>
      <c r="E1918" s="26">
        <v>78770</v>
      </c>
      <c r="F1918" s="26">
        <v>45238.9</v>
      </c>
      <c r="G1918" s="26">
        <v>11668</v>
      </c>
      <c r="H1918" s="26">
        <v>18424.8</v>
      </c>
      <c r="I1918" s="26">
        <v>4845</v>
      </c>
      <c r="J1918" s="26">
        <v>-1406.7</v>
      </c>
      <c r="K1918" s="26">
        <f t="shared" si="423"/>
        <v>39887.67</v>
      </c>
      <c r="L1918" s="27">
        <f t="shared" si="412"/>
        <v>1.66682084965103</v>
      </c>
      <c r="M1918" s="75">
        <v>0.958333333333333</v>
      </c>
      <c r="N1918" s="26">
        <v>75023.1</v>
      </c>
      <c r="O1918" s="26">
        <v>40040.21</v>
      </c>
      <c r="P1918" s="26">
        <v>11664.2</v>
      </c>
      <c r="Q1918" s="26">
        <v>18943.9</v>
      </c>
      <c r="R1918" s="26">
        <v>5762.71</v>
      </c>
      <c r="S1918" s="26">
        <v>-1387.92</v>
      </c>
      <c r="T1918" s="26">
        <f t="shared" si="413"/>
        <v>34688.98</v>
      </c>
      <c r="U1918" s="27">
        <f t="shared" si="414"/>
        <v>1.29679974128606</v>
      </c>
      <c r="V1918" s="26">
        <f>INDEX(检修、备用和必开!B:B,MATCH(统调负荷!$C1918,检修、备用和必开!$A:$A,0))</f>
        <v>27686.8</v>
      </c>
      <c r="W1918" s="26">
        <f>INDEX(检修、备用和必开!C:C,MATCH(统调负荷!$C1918,检修、备用和必开!$A:$A,0))</f>
        <v>0</v>
      </c>
      <c r="X1918" s="26">
        <f>INDEX(检修、备用和必开!D:D,MATCH(统调负荷!$C1918,检修、备用和必开!$A:$A,0))</f>
        <v>16580</v>
      </c>
      <c r="Y1918" s="26">
        <f>INDEX(检修、备用和必开!E:E,MATCH(统调负荷!$C1918,检修、备用和必开!$A:$A,0))</f>
        <v>5351.23</v>
      </c>
      <c r="Z1918" s="26">
        <f>INDEX(检修、备用和必开!F:F,MATCH(统调负荷!$C1918,检修、备用和必开!$A:$A,0))</f>
        <v>320</v>
      </c>
      <c r="AA1918" s="26">
        <f t="shared" si="415"/>
        <v>66485.6</v>
      </c>
      <c r="AB1918" s="26">
        <v>360.8</v>
      </c>
      <c r="AC1918" s="26">
        <v>329.77</v>
      </c>
      <c r="AD1918" s="76">
        <f t="shared" si="416"/>
        <v>45677.9583333333</v>
      </c>
      <c r="AE1918" s="27">
        <f t="shared" si="417"/>
        <v>-3746.89999999999</v>
      </c>
      <c r="AF1918" s="27">
        <f t="shared" si="418"/>
        <v>-5198.69</v>
      </c>
      <c r="AG1918" s="27">
        <f t="shared" si="419"/>
        <v>-3.79999999999927</v>
      </c>
      <c r="AH1918" s="27">
        <f t="shared" si="420"/>
        <v>519.100000000002</v>
      </c>
      <c r="AI1918" s="27">
        <f t="shared" si="421"/>
        <v>917.71</v>
      </c>
      <c r="AJ1918" s="27">
        <f t="shared" si="422"/>
        <v>18.78</v>
      </c>
      <c r="AK1918" s="26">
        <f>INDEX(检修、备用和必开!I:I,MATCH(统调负荷!$C1918,检修、备用和必开!$A:$A,0))</f>
        <v>5970.33631112819</v>
      </c>
    </row>
    <row r="1919" ht="13.8" spans="1:37">
      <c r="A1919" s="26">
        <f t="shared" si="410"/>
        <v>1</v>
      </c>
      <c r="B1919" s="26">
        <f t="shared" si="411"/>
        <v>23</v>
      </c>
      <c r="C1919" t="s">
        <v>41</v>
      </c>
      <c r="D1919" s="75">
        <v>0.96875</v>
      </c>
      <c r="E1919" s="26">
        <v>76390</v>
      </c>
      <c r="F1919" s="26">
        <v>44523.6</v>
      </c>
      <c r="G1919" s="26">
        <v>11308</v>
      </c>
      <c r="H1919" s="26">
        <v>17183.3</v>
      </c>
      <c r="I1919" s="26">
        <v>4782</v>
      </c>
      <c r="J1919" s="26">
        <v>-1406.9</v>
      </c>
      <c r="K1919" s="26">
        <f t="shared" si="423"/>
        <v>39172.37</v>
      </c>
      <c r="L1919" s="27">
        <f t="shared" si="412"/>
        <v>1.69725753126502</v>
      </c>
      <c r="M1919" s="75">
        <v>0.96875</v>
      </c>
      <c r="N1919" s="26">
        <v>73196.7</v>
      </c>
      <c r="O1919" s="26">
        <v>39662.93</v>
      </c>
      <c r="P1919" s="26">
        <v>11854.4</v>
      </c>
      <c r="Q1919" s="26">
        <v>17381.8</v>
      </c>
      <c r="R1919" s="26">
        <v>5684.59</v>
      </c>
      <c r="S1919" s="26">
        <v>-1387.02</v>
      </c>
      <c r="T1919" s="26">
        <f t="shared" si="413"/>
        <v>34311.7</v>
      </c>
      <c r="U1919" s="27">
        <f t="shared" si="414"/>
        <v>1.30641342301397</v>
      </c>
      <c r="V1919" s="26">
        <f>INDEX(检修、备用和必开!B:B,MATCH(统调负荷!$C1919,检修、备用和必开!$A:$A,0))</f>
        <v>27686.8</v>
      </c>
      <c r="W1919" s="26">
        <f>INDEX(检修、备用和必开!C:C,MATCH(统调负荷!$C1919,检修、备用和必开!$A:$A,0))</f>
        <v>0</v>
      </c>
      <c r="X1919" s="26">
        <f>INDEX(检修、备用和必开!D:D,MATCH(统调负荷!$C1919,检修、备用和必开!$A:$A,0))</f>
        <v>16580</v>
      </c>
      <c r="Y1919" s="26">
        <f>INDEX(检修、备用和必开!E:E,MATCH(统调负荷!$C1919,检修、备用和必开!$A:$A,0))</f>
        <v>5351.23</v>
      </c>
      <c r="Z1919" s="26">
        <f>INDEX(检修、备用和必开!F:F,MATCH(统调负荷!$C1919,检修、备用和必开!$A:$A,0))</f>
        <v>320</v>
      </c>
      <c r="AA1919" s="26">
        <f t="shared" si="415"/>
        <v>66485.6</v>
      </c>
      <c r="AB1919" s="26">
        <v>350.6</v>
      </c>
      <c r="AC1919" s="26">
        <v>329.77</v>
      </c>
      <c r="AD1919" s="76">
        <f t="shared" si="416"/>
        <v>45677.96875</v>
      </c>
      <c r="AE1919" s="27">
        <f t="shared" si="417"/>
        <v>-3193.3</v>
      </c>
      <c r="AF1919" s="27">
        <f t="shared" si="418"/>
        <v>-4860.67</v>
      </c>
      <c r="AG1919" s="27">
        <f t="shared" si="419"/>
        <v>546.4</v>
      </c>
      <c r="AH1919" s="27">
        <f t="shared" si="420"/>
        <v>198.5</v>
      </c>
      <c r="AI1919" s="27">
        <f t="shared" si="421"/>
        <v>902.59</v>
      </c>
      <c r="AJ1919" s="27">
        <f t="shared" si="422"/>
        <v>19.8800000000001</v>
      </c>
      <c r="AK1919" s="26">
        <f>INDEX(检修、备用和必开!I:I,MATCH(统调负荷!$C1919,检修、备用和必开!$A:$A,0))</f>
        <v>5970.33631112819</v>
      </c>
    </row>
    <row r="1920" ht="13.8" spans="1:37">
      <c r="A1920" s="26">
        <f t="shared" si="410"/>
        <v>1</v>
      </c>
      <c r="B1920" s="26">
        <f t="shared" si="411"/>
        <v>23</v>
      </c>
      <c r="C1920" t="s">
        <v>41</v>
      </c>
      <c r="D1920" s="75">
        <v>0.979166666666667</v>
      </c>
      <c r="E1920" s="26">
        <v>74140</v>
      </c>
      <c r="F1920" s="26">
        <v>42610.8</v>
      </c>
      <c r="G1920" s="26">
        <v>11860</v>
      </c>
      <c r="H1920" s="26">
        <v>16289.9</v>
      </c>
      <c r="I1920" s="26">
        <v>4786</v>
      </c>
      <c r="J1920" s="26">
        <v>-1406.7</v>
      </c>
      <c r="K1920" s="26">
        <f t="shared" si="423"/>
        <v>37259.57</v>
      </c>
      <c r="L1920" s="27">
        <f t="shared" si="412"/>
        <v>1.78438988963104</v>
      </c>
      <c r="M1920" s="75">
        <v>0.979166666666667</v>
      </c>
      <c r="N1920" s="26">
        <v>71352.2</v>
      </c>
      <c r="O1920" s="26">
        <v>38758.21</v>
      </c>
      <c r="P1920" s="26">
        <v>11957</v>
      </c>
      <c r="Q1920" s="26">
        <v>16259.8</v>
      </c>
      <c r="R1920" s="26">
        <v>5746</v>
      </c>
      <c r="S1920" s="26">
        <v>-1368.81</v>
      </c>
      <c r="T1920" s="26">
        <f t="shared" si="413"/>
        <v>33406.98</v>
      </c>
      <c r="U1920" s="27">
        <f t="shared" si="414"/>
        <v>1.33005834719361</v>
      </c>
      <c r="V1920" s="26">
        <f>INDEX(检修、备用和必开!B:B,MATCH(统调负荷!$C1920,检修、备用和必开!$A:$A,0))</f>
        <v>27686.8</v>
      </c>
      <c r="W1920" s="26">
        <f>INDEX(检修、备用和必开!C:C,MATCH(统调负荷!$C1920,检修、备用和必开!$A:$A,0))</f>
        <v>0</v>
      </c>
      <c r="X1920" s="26">
        <f>INDEX(检修、备用和必开!D:D,MATCH(统调负荷!$C1920,检修、备用和必开!$A:$A,0))</f>
        <v>16580</v>
      </c>
      <c r="Y1920" s="26">
        <f>INDEX(检修、备用和必开!E:E,MATCH(统调负荷!$C1920,检修、备用和必开!$A:$A,0))</f>
        <v>5351.23</v>
      </c>
      <c r="Z1920" s="26">
        <f>INDEX(检修、备用和必开!F:F,MATCH(统调负荷!$C1920,检修、备用和必开!$A:$A,0))</f>
        <v>320</v>
      </c>
      <c r="AA1920" s="26">
        <f t="shared" si="415"/>
        <v>66485.6</v>
      </c>
      <c r="AB1920" s="26">
        <v>345.6</v>
      </c>
      <c r="AC1920" s="26">
        <v>324.84</v>
      </c>
      <c r="AD1920" s="76">
        <f t="shared" si="416"/>
        <v>45677.9791666667</v>
      </c>
      <c r="AE1920" s="27">
        <f t="shared" si="417"/>
        <v>-2787.8</v>
      </c>
      <c r="AF1920" s="27">
        <f t="shared" si="418"/>
        <v>-3852.59</v>
      </c>
      <c r="AG1920" s="27">
        <f t="shared" si="419"/>
        <v>97</v>
      </c>
      <c r="AH1920" s="27">
        <f t="shared" si="420"/>
        <v>-30.1000000000004</v>
      </c>
      <c r="AI1920" s="27">
        <f t="shared" si="421"/>
        <v>960</v>
      </c>
      <c r="AJ1920" s="27">
        <f t="shared" si="422"/>
        <v>37.8900000000001</v>
      </c>
      <c r="AK1920" s="26">
        <f>INDEX(检修、备用和必开!I:I,MATCH(统调负荷!$C1920,检修、备用和必开!$A:$A,0))</f>
        <v>5970.33631112819</v>
      </c>
    </row>
    <row r="1921" ht="13.8" spans="1:37">
      <c r="A1921" s="26">
        <f t="shared" si="410"/>
        <v>1</v>
      </c>
      <c r="B1921" s="26">
        <f t="shared" si="411"/>
        <v>23</v>
      </c>
      <c r="C1921" t="s">
        <v>41</v>
      </c>
      <c r="D1921" s="75">
        <v>0.989583333333333</v>
      </c>
      <c r="E1921" s="26">
        <v>72070</v>
      </c>
      <c r="F1921" s="26">
        <v>40178.5</v>
      </c>
      <c r="G1921" s="26">
        <v>12431</v>
      </c>
      <c r="H1921" s="26">
        <v>16028.2</v>
      </c>
      <c r="I1921" s="26">
        <v>4839</v>
      </c>
      <c r="J1921" s="26">
        <v>-1406.7</v>
      </c>
      <c r="K1921" s="26">
        <f t="shared" si="423"/>
        <v>34827.27</v>
      </c>
      <c r="L1921" s="27">
        <f t="shared" si="412"/>
        <v>1.90900980754449</v>
      </c>
      <c r="M1921" s="75">
        <v>0.989583333333333</v>
      </c>
      <c r="N1921" s="26">
        <v>69454</v>
      </c>
      <c r="O1921" s="26">
        <v>36765.25</v>
      </c>
      <c r="P1921" s="26">
        <v>12492</v>
      </c>
      <c r="Q1921" s="26">
        <v>15769.8</v>
      </c>
      <c r="R1921" s="26">
        <v>5745.67</v>
      </c>
      <c r="S1921" s="26">
        <v>-1318.72</v>
      </c>
      <c r="T1921" s="26">
        <f t="shared" si="413"/>
        <v>31414.02</v>
      </c>
      <c r="U1921" s="27">
        <f t="shared" si="414"/>
        <v>1.38528925061914</v>
      </c>
      <c r="V1921" s="26">
        <f>INDEX(检修、备用和必开!B:B,MATCH(统调负荷!$C1921,检修、备用和必开!$A:$A,0))</f>
        <v>27686.8</v>
      </c>
      <c r="W1921" s="26">
        <f>INDEX(检修、备用和必开!C:C,MATCH(统调负荷!$C1921,检修、备用和必开!$A:$A,0))</f>
        <v>0</v>
      </c>
      <c r="X1921" s="26">
        <f>INDEX(检修、备用和必开!D:D,MATCH(统调负荷!$C1921,检修、备用和必开!$A:$A,0))</f>
        <v>16580</v>
      </c>
      <c r="Y1921" s="26">
        <f>INDEX(检修、备用和必开!E:E,MATCH(统调负荷!$C1921,检修、备用和必开!$A:$A,0))</f>
        <v>5351.23</v>
      </c>
      <c r="Z1921" s="26">
        <f>INDEX(检修、备用和必开!F:F,MATCH(统调负荷!$C1921,检修、备用和必开!$A:$A,0))</f>
        <v>320</v>
      </c>
      <c r="AA1921" s="26">
        <f t="shared" si="415"/>
        <v>66485.6</v>
      </c>
      <c r="AB1921" s="26">
        <v>331</v>
      </c>
      <c r="AC1921" s="26">
        <v>308.86</v>
      </c>
      <c r="AD1921" s="76">
        <f t="shared" si="416"/>
        <v>45677.9895833333</v>
      </c>
      <c r="AE1921" s="27">
        <f t="shared" si="417"/>
        <v>-2616</v>
      </c>
      <c r="AF1921" s="27">
        <f t="shared" si="418"/>
        <v>-3413.25</v>
      </c>
      <c r="AG1921" s="27">
        <f t="shared" si="419"/>
        <v>61</v>
      </c>
      <c r="AH1921" s="27">
        <f t="shared" si="420"/>
        <v>-258.400000000001</v>
      </c>
      <c r="AI1921" s="27">
        <f t="shared" si="421"/>
        <v>906.67</v>
      </c>
      <c r="AJ1921" s="27">
        <f t="shared" si="422"/>
        <v>87.98</v>
      </c>
      <c r="AK1921" s="26">
        <f>INDEX(检修、备用和必开!I:I,MATCH(统调负荷!$C1921,检修、备用和必开!$A:$A,0))</f>
        <v>5970.33631112819</v>
      </c>
    </row>
    <row r="1922" ht="13.8" spans="1:37">
      <c r="A1922" s="26">
        <f t="shared" si="410"/>
        <v>2</v>
      </c>
      <c r="B1922" s="26">
        <f t="shared" si="411"/>
        <v>0</v>
      </c>
      <c r="C1922" t="s">
        <v>42</v>
      </c>
      <c r="D1922" s="75">
        <v>0</v>
      </c>
      <c r="E1922" s="26">
        <v>67580</v>
      </c>
      <c r="F1922" s="26">
        <v>36536.99</v>
      </c>
      <c r="G1922" s="26">
        <v>11483</v>
      </c>
      <c r="H1922" s="26">
        <v>15926.5</v>
      </c>
      <c r="I1922" s="26">
        <v>4818</v>
      </c>
      <c r="J1922" s="26">
        <v>-1184.49</v>
      </c>
      <c r="K1922" s="26">
        <f t="shared" si="423"/>
        <v>29537.16</v>
      </c>
      <c r="L1922" s="27">
        <f t="shared" si="412"/>
        <v>2.33409711698755</v>
      </c>
      <c r="M1922" s="75">
        <v>0</v>
      </c>
      <c r="N1922" s="26">
        <v>67596.9</v>
      </c>
      <c r="O1922" s="26">
        <v>36475.49</v>
      </c>
      <c r="P1922" s="26">
        <v>12107.7</v>
      </c>
      <c r="Q1922" s="26">
        <v>14927.7</v>
      </c>
      <c r="R1922" s="26">
        <v>5220.1</v>
      </c>
      <c r="S1922" s="26">
        <v>-1134.09</v>
      </c>
      <c r="T1922" s="26">
        <f t="shared" si="413"/>
        <v>29475.66</v>
      </c>
      <c r="U1922" s="27">
        <f t="shared" si="414"/>
        <v>1.60946743904495</v>
      </c>
      <c r="V1922" s="26">
        <f>INDEX(检修、备用和必开!B:B,MATCH(统调负荷!$C1922,检修、备用和必开!$A:$A,0))</f>
        <v>25229.8</v>
      </c>
      <c r="W1922" s="26">
        <f>INDEX(检修、备用和必开!C:C,MATCH(统调负荷!$C1922,检修、备用和必开!$A:$A,0))</f>
        <v>0</v>
      </c>
      <c r="X1922" s="26">
        <f>INDEX(检修、备用和必开!D:D,MATCH(统调负荷!$C1922,检修、备用和必开!$A:$A,0))</f>
        <v>13360</v>
      </c>
      <c r="Y1922" s="26">
        <f>INDEX(检修、备用和必开!E:E,MATCH(统调负荷!$C1922,检修、备用和必开!$A:$A,0))</f>
        <v>6999.83</v>
      </c>
      <c r="Z1922" s="26">
        <f>INDEX(检修、备用和必开!F:F,MATCH(统调负荷!$C1922,检修、备用和必开!$A:$A,0))</f>
        <v>320</v>
      </c>
      <c r="AA1922" s="26">
        <f t="shared" si="415"/>
        <v>68942.6</v>
      </c>
      <c r="AB1922" s="26">
        <v>309.87</v>
      </c>
      <c r="AC1922" s="26">
        <v>328</v>
      </c>
      <c r="AD1922" s="76">
        <f t="shared" si="416"/>
        <v>45678</v>
      </c>
      <c r="AE1922" s="27">
        <f t="shared" si="417"/>
        <v>16.8999999999942</v>
      </c>
      <c r="AF1922" s="27">
        <f t="shared" si="418"/>
        <v>-61.5</v>
      </c>
      <c r="AG1922" s="27">
        <f t="shared" si="419"/>
        <v>624.700000000001</v>
      </c>
      <c r="AH1922" s="27">
        <f t="shared" si="420"/>
        <v>-998.799999999999</v>
      </c>
      <c r="AI1922" s="27">
        <f t="shared" si="421"/>
        <v>402.1</v>
      </c>
      <c r="AJ1922" s="27">
        <f t="shared" si="422"/>
        <v>50.4000000000001</v>
      </c>
      <c r="AK1922" s="26">
        <f>INDEX(检修、备用和必开!I:I,MATCH(统调负荷!$C1922,检修、备用和必开!$A:$A,0))</f>
        <v>8124.7426223896</v>
      </c>
    </row>
    <row r="1923" ht="13.8" spans="1:37">
      <c r="A1923" s="26">
        <f t="shared" ref="A1923:A1986" si="424">WEEKDAY(C1923,2)</f>
        <v>2</v>
      </c>
      <c r="B1923" s="26">
        <f t="shared" ref="B1923:B1986" si="425">HOUR(D1923)</f>
        <v>0</v>
      </c>
      <c r="C1923" t="s">
        <v>42</v>
      </c>
      <c r="D1923" s="75">
        <v>0.0104166666666667</v>
      </c>
      <c r="E1923" s="26">
        <v>71565</v>
      </c>
      <c r="F1923" s="26">
        <v>40141.19</v>
      </c>
      <c r="G1923" s="26">
        <v>11332</v>
      </c>
      <c r="H1923" s="26">
        <v>16519.3</v>
      </c>
      <c r="I1923" s="26">
        <v>4757</v>
      </c>
      <c r="J1923" s="26">
        <v>-1184.49</v>
      </c>
      <c r="K1923" s="26">
        <f t="shared" si="423"/>
        <v>33141.36</v>
      </c>
      <c r="L1923" s="27">
        <f t="shared" ref="L1923:L1986" si="426">AA1923/(K1923+W1923)</f>
        <v>2.08025862547584</v>
      </c>
      <c r="M1923" s="75">
        <v>0.0104166666666667</v>
      </c>
      <c r="N1923" s="26">
        <v>72108.8</v>
      </c>
      <c r="O1923" s="26">
        <v>40335.47</v>
      </c>
      <c r="P1923" s="26">
        <v>11585.2</v>
      </c>
      <c r="Q1923" s="26">
        <v>16115.9</v>
      </c>
      <c r="R1923" s="26">
        <v>5141.21</v>
      </c>
      <c r="S1923" s="26">
        <v>-1068.98</v>
      </c>
      <c r="T1923" s="26">
        <f t="shared" ref="T1923:T1986" si="427">O1923-Y1923</f>
        <v>33335.64</v>
      </c>
      <c r="U1923" s="27">
        <f t="shared" ref="U1923:U1986" si="428">AA1923/(T1923+X1923)</f>
        <v>1.47642477970106</v>
      </c>
      <c r="V1923" s="26">
        <f>INDEX(检修、备用和必开!B:B,MATCH(统调负荷!$C1923,检修、备用和必开!$A:$A,0))</f>
        <v>25229.8</v>
      </c>
      <c r="W1923" s="26">
        <f>INDEX(检修、备用和必开!C:C,MATCH(统调负荷!$C1923,检修、备用和必开!$A:$A,0))</f>
        <v>0</v>
      </c>
      <c r="X1923" s="26">
        <f>INDEX(检修、备用和必开!D:D,MATCH(统调负荷!$C1923,检修、备用和必开!$A:$A,0))</f>
        <v>13360</v>
      </c>
      <c r="Y1923" s="26">
        <f>INDEX(检修、备用和必开!E:E,MATCH(统调负荷!$C1923,检修、备用和必开!$A:$A,0))</f>
        <v>6999.83</v>
      </c>
      <c r="Z1923" s="26">
        <f>INDEX(检修、备用和必开!F:F,MATCH(统调负荷!$C1923,检修、备用和必开!$A:$A,0))</f>
        <v>320</v>
      </c>
      <c r="AA1923" s="26">
        <f t="shared" ref="AA1923:AA1986" si="429">94492.4-V1923-Z1923</f>
        <v>68942.6</v>
      </c>
      <c r="AB1923" s="26">
        <v>355.74</v>
      </c>
      <c r="AC1923" s="26">
        <v>999.2</v>
      </c>
      <c r="AD1923" s="76">
        <f t="shared" ref="AD1923:AD1986" si="430">C1923+D1923</f>
        <v>45678.0104166667</v>
      </c>
      <c r="AE1923" s="27">
        <f t="shared" ref="AE1923:AE1986" si="431">N1923-E1923</f>
        <v>543.800000000003</v>
      </c>
      <c r="AF1923" s="27">
        <f t="shared" ref="AF1923:AF1986" si="432">O1923-F1923</f>
        <v>194.279999999999</v>
      </c>
      <c r="AG1923" s="27">
        <f t="shared" ref="AG1923:AG1986" si="433">P1923-G1923</f>
        <v>253.200000000001</v>
      </c>
      <c r="AH1923" s="27">
        <f t="shared" ref="AH1923:AH1986" si="434">Q1923-H1923</f>
        <v>-403.4</v>
      </c>
      <c r="AI1923" s="27">
        <f t="shared" ref="AI1923:AI1986" si="435">R1923-I1923</f>
        <v>384.21</v>
      </c>
      <c r="AJ1923" s="27">
        <f t="shared" ref="AJ1923:AJ1986" si="436">S1923-J1923</f>
        <v>115.51</v>
      </c>
      <c r="AK1923" s="26">
        <f>INDEX(检修、备用和必开!I:I,MATCH(统调负荷!$C1923,检修、备用和必开!$A:$A,0))</f>
        <v>8124.7426223896</v>
      </c>
    </row>
    <row r="1924" ht="13.8" spans="1:37">
      <c r="A1924" s="26">
        <f t="shared" si="424"/>
        <v>2</v>
      </c>
      <c r="B1924" s="26">
        <f t="shared" si="425"/>
        <v>0</v>
      </c>
      <c r="C1924" t="s">
        <v>42</v>
      </c>
      <c r="D1924" s="75">
        <v>0.0208333333333333</v>
      </c>
      <c r="E1924" s="26">
        <v>71105</v>
      </c>
      <c r="F1924" s="26">
        <v>39847.1</v>
      </c>
      <c r="G1924" s="26">
        <v>11144</v>
      </c>
      <c r="H1924" s="26">
        <v>16551.6</v>
      </c>
      <c r="I1924" s="26">
        <v>4747</v>
      </c>
      <c r="J1924" s="26">
        <v>-1184.7</v>
      </c>
      <c r="K1924" s="26">
        <f t="shared" si="423"/>
        <v>32847.27</v>
      </c>
      <c r="L1924" s="27">
        <f t="shared" si="426"/>
        <v>2.09888371240593</v>
      </c>
      <c r="M1924" s="75">
        <v>0.0208333333333333</v>
      </c>
      <c r="N1924" s="26">
        <v>71515.8</v>
      </c>
      <c r="O1924" s="26">
        <v>40024.73</v>
      </c>
      <c r="P1924" s="26">
        <v>10889.2</v>
      </c>
      <c r="Q1924" s="26">
        <v>16567.5</v>
      </c>
      <c r="R1924" s="26">
        <v>5185</v>
      </c>
      <c r="S1924" s="26">
        <v>-1150.63</v>
      </c>
      <c r="T1924" s="26">
        <f t="shared" si="427"/>
        <v>33024.9</v>
      </c>
      <c r="U1924" s="27">
        <f t="shared" si="428"/>
        <v>1.48631558977167</v>
      </c>
      <c r="V1924" s="26">
        <f>INDEX(检修、备用和必开!B:B,MATCH(统调负荷!$C1924,检修、备用和必开!$A:$A,0))</f>
        <v>25229.8</v>
      </c>
      <c r="W1924" s="26">
        <f>INDEX(检修、备用和必开!C:C,MATCH(统调负荷!$C1924,检修、备用和必开!$A:$A,0))</f>
        <v>0</v>
      </c>
      <c r="X1924" s="26">
        <f>INDEX(检修、备用和必开!D:D,MATCH(统调负荷!$C1924,检修、备用和必开!$A:$A,0))</f>
        <v>13360</v>
      </c>
      <c r="Y1924" s="26">
        <f>INDEX(检修、备用和必开!E:E,MATCH(统调负荷!$C1924,检修、备用和必开!$A:$A,0))</f>
        <v>6999.83</v>
      </c>
      <c r="Z1924" s="26">
        <f>INDEX(检修、备用和必开!F:F,MATCH(统调负荷!$C1924,检修、备用和必开!$A:$A,0))</f>
        <v>320</v>
      </c>
      <c r="AA1924" s="26">
        <f t="shared" si="429"/>
        <v>68942.6</v>
      </c>
      <c r="AB1924" s="26">
        <v>372.08</v>
      </c>
      <c r="AC1924" s="26">
        <v>389.63</v>
      </c>
      <c r="AD1924" s="76">
        <f t="shared" si="430"/>
        <v>45678.0208333333</v>
      </c>
      <c r="AE1924" s="27">
        <f t="shared" si="431"/>
        <v>410.800000000003</v>
      </c>
      <c r="AF1924" s="27">
        <f t="shared" si="432"/>
        <v>177.630000000005</v>
      </c>
      <c r="AG1924" s="27">
        <f t="shared" si="433"/>
        <v>-254.799999999999</v>
      </c>
      <c r="AH1924" s="27">
        <f t="shared" si="434"/>
        <v>15.9000000000015</v>
      </c>
      <c r="AI1924" s="27">
        <f t="shared" si="435"/>
        <v>438</v>
      </c>
      <c r="AJ1924" s="27">
        <f t="shared" si="436"/>
        <v>34.0699999999999</v>
      </c>
      <c r="AK1924" s="26">
        <f>INDEX(检修、备用和必开!I:I,MATCH(统调负荷!$C1924,检修、备用和必开!$A:$A,0))</f>
        <v>8124.7426223896</v>
      </c>
    </row>
    <row r="1925" ht="13.8" spans="1:37">
      <c r="A1925" s="26">
        <f t="shared" si="424"/>
        <v>2</v>
      </c>
      <c r="B1925" s="26">
        <f t="shared" si="425"/>
        <v>0</v>
      </c>
      <c r="C1925" t="s">
        <v>42</v>
      </c>
      <c r="D1925" s="75">
        <v>0.03125</v>
      </c>
      <c r="E1925" s="26">
        <v>69600</v>
      </c>
      <c r="F1925" s="26">
        <v>38270.7</v>
      </c>
      <c r="G1925" s="26">
        <v>11148</v>
      </c>
      <c r="H1925" s="26">
        <v>16618</v>
      </c>
      <c r="I1925" s="26">
        <v>4748</v>
      </c>
      <c r="J1925" s="26">
        <v>-1184.7</v>
      </c>
      <c r="K1925" s="26">
        <f t="shared" si="423"/>
        <v>31270.87</v>
      </c>
      <c r="L1925" s="27">
        <f t="shared" si="426"/>
        <v>2.20469081928325</v>
      </c>
      <c r="M1925" s="75">
        <v>0.03125</v>
      </c>
      <c r="N1925" s="26">
        <v>69855.6</v>
      </c>
      <c r="O1925" s="26">
        <v>38526.76</v>
      </c>
      <c r="P1925" s="26">
        <v>10615.6</v>
      </c>
      <c r="Q1925" s="26">
        <v>16666.2</v>
      </c>
      <c r="R1925" s="26">
        <v>5174.94</v>
      </c>
      <c r="S1925" s="26">
        <v>-1127.9</v>
      </c>
      <c r="T1925" s="26">
        <f t="shared" si="427"/>
        <v>31526.93</v>
      </c>
      <c r="U1925" s="27">
        <f t="shared" si="428"/>
        <v>1.53591702528999</v>
      </c>
      <c r="V1925" s="26">
        <f>INDEX(检修、备用和必开!B:B,MATCH(统调负荷!$C1925,检修、备用和必开!$A:$A,0))</f>
        <v>25229.8</v>
      </c>
      <c r="W1925" s="26">
        <f>INDEX(检修、备用和必开!C:C,MATCH(统调负荷!$C1925,检修、备用和必开!$A:$A,0))</f>
        <v>0</v>
      </c>
      <c r="X1925" s="26">
        <f>INDEX(检修、备用和必开!D:D,MATCH(统调负荷!$C1925,检修、备用和必开!$A:$A,0))</f>
        <v>13360</v>
      </c>
      <c r="Y1925" s="26">
        <f>INDEX(检修、备用和必开!E:E,MATCH(统调负荷!$C1925,检修、备用和必开!$A:$A,0))</f>
        <v>6999.83</v>
      </c>
      <c r="Z1925" s="26">
        <f>INDEX(检修、备用和必开!F:F,MATCH(统调负荷!$C1925,检修、备用和必开!$A:$A,0))</f>
        <v>320</v>
      </c>
      <c r="AA1925" s="26">
        <f t="shared" si="429"/>
        <v>68942.6</v>
      </c>
      <c r="AB1925" s="26">
        <v>355.65</v>
      </c>
      <c r="AC1925" s="26">
        <v>359.85</v>
      </c>
      <c r="AD1925" s="76">
        <f t="shared" si="430"/>
        <v>45678.03125</v>
      </c>
      <c r="AE1925" s="27">
        <f t="shared" si="431"/>
        <v>255.600000000006</v>
      </c>
      <c r="AF1925" s="27">
        <f t="shared" si="432"/>
        <v>256.060000000005</v>
      </c>
      <c r="AG1925" s="27">
        <f t="shared" si="433"/>
        <v>-532.4</v>
      </c>
      <c r="AH1925" s="27">
        <f t="shared" si="434"/>
        <v>48.2000000000007</v>
      </c>
      <c r="AI1925" s="27">
        <f t="shared" si="435"/>
        <v>426.94</v>
      </c>
      <c r="AJ1925" s="27">
        <f t="shared" si="436"/>
        <v>56.8</v>
      </c>
      <c r="AK1925" s="26">
        <f>INDEX(检修、备用和必开!I:I,MATCH(统调负荷!$C1925,检修、备用和必开!$A:$A,0))</f>
        <v>8124.7426223896</v>
      </c>
    </row>
    <row r="1926" ht="13.8" spans="1:37">
      <c r="A1926" s="26">
        <f t="shared" si="424"/>
        <v>2</v>
      </c>
      <c r="B1926" s="26">
        <f t="shared" si="425"/>
        <v>1</v>
      </c>
      <c r="C1926" t="s">
        <v>42</v>
      </c>
      <c r="D1926" s="75">
        <v>0.0416666666666667</v>
      </c>
      <c r="E1926" s="26">
        <v>67955</v>
      </c>
      <c r="F1926" s="26">
        <v>36593.89</v>
      </c>
      <c r="G1926" s="26">
        <v>11023</v>
      </c>
      <c r="H1926" s="26">
        <v>16779.8</v>
      </c>
      <c r="I1926" s="26">
        <v>4743</v>
      </c>
      <c r="J1926" s="26">
        <v>-1184.69</v>
      </c>
      <c r="K1926" s="26">
        <f t="shared" si="423"/>
        <v>29594.06</v>
      </c>
      <c r="L1926" s="27">
        <f t="shared" si="426"/>
        <v>2.32960938782985</v>
      </c>
      <c r="M1926" s="75">
        <v>0.0416666666666667</v>
      </c>
      <c r="N1926" s="26">
        <v>67922.3</v>
      </c>
      <c r="O1926" s="26">
        <v>36723.66</v>
      </c>
      <c r="P1926" s="26">
        <v>10348.4</v>
      </c>
      <c r="Q1926" s="26">
        <v>16775</v>
      </c>
      <c r="R1926" s="26">
        <v>5189.72</v>
      </c>
      <c r="S1926" s="26">
        <v>-1114.48</v>
      </c>
      <c r="T1926" s="26">
        <f t="shared" si="427"/>
        <v>29723.83</v>
      </c>
      <c r="U1926" s="27">
        <f t="shared" si="428"/>
        <v>1.60019663989947</v>
      </c>
      <c r="V1926" s="26">
        <f>INDEX(检修、备用和必开!B:B,MATCH(统调负荷!$C1926,检修、备用和必开!$A:$A,0))</f>
        <v>25229.8</v>
      </c>
      <c r="W1926" s="26">
        <f>INDEX(检修、备用和必开!C:C,MATCH(统调负荷!$C1926,检修、备用和必开!$A:$A,0))</f>
        <v>0</v>
      </c>
      <c r="X1926" s="26">
        <f>INDEX(检修、备用和必开!D:D,MATCH(统调负荷!$C1926,检修、备用和必开!$A:$A,0))</f>
        <v>13360</v>
      </c>
      <c r="Y1926" s="26">
        <f>INDEX(检修、备用和必开!E:E,MATCH(统调负荷!$C1926,检修、备用和必开!$A:$A,0))</f>
        <v>6999.83</v>
      </c>
      <c r="Z1926" s="26">
        <f>INDEX(检修、备用和必开!F:F,MATCH(统调负荷!$C1926,检修、备用和必开!$A:$A,0))</f>
        <v>320</v>
      </c>
      <c r="AA1926" s="26">
        <f t="shared" si="429"/>
        <v>68942.6</v>
      </c>
      <c r="AB1926" s="26">
        <v>335.48</v>
      </c>
      <c r="AC1926" s="26">
        <v>337.13</v>
      </c>
      <c r="AD1926" s="76">
        <f t="shared" si="430"/>
        <v>45678.0416666667</v>
      </c>
      <c r="AE1926" s="27">
        <f t="shared" si="431"/>
        <v>-32.6999999999971</v>
      </c>
      <c r="AF1926" s="27">
        <f t="shared" si="432"/>
        <v>129.770000000004</v>
      </c>
      <c r="AG1926" s="27">
        <f t="shared" si="433"/>
        <v>-674.6</v>
      </c>
      <c r="AH1926" s="27">
        <f t="shared" si="434"/>
        <v>-4.79999999999927</v>
      </c>
      <c r="AI1926" s="27">
        <f t="shared" si="435"/>
        <v>446.72</v>
      </c>
      <c r="AJ1926" s="27">
        <f t="shared" si="436"/>
        <v>70.21</v>
      </c>
      <c r="AK1926" s="26">
        <f>INDEX(检修、备用和必开!I:I,MATCH(统调负荷!$C1926,检修、备用和必开!$A:$A,0))</f>
        <v>8124.7426223896</v>
      </c>
    </row>
    <row r="1927" ht="13.8" spans="1:37">
      <c r="A1927" s="26">
        <f t="shared" si="424"/>
        <v>2</v>
      </c>
      <c r="B1927" s="26">
        <f t="shared" si="425"/>
        <v>1</v>
      </c>
      <c r="C1927" t="s">
        <v>42</v>
      </c>
      <c r="D1927" s="75">
        <v>0.0520833333333333</v>
      </c>
      <c r="E1927" s="26">
        <v>66530</v>
      </c>
      <c r="F1927" s="26">
        <v>35614.4</v>
      </c>
      <c r="G1927" s="26">
        <v>10531</v>
      </c>
      <c r="H1927" s="26">
        <v>16832.3</v>
      </c>
      <c r="I1927" s="26">
        <v>4737</v>
      </c>
      <c r="J1927" s="26">
        <v>-1184.7</v>
      </c>
      <c r="K1927" s="26">
        <f t="shared" si="423"/>
        <v>28614.57</v>
      </c>
      <c r="L1927" s="27">
        <f t="shared" si="426"/>
        <v>2.40935299744151</v>
      </c>
      <c r="M1927" s="75">
        <v>0.0520833333333333</v>
      </c>
      <c r="N1927" s="26">
        <v>66464</v>
      </c>
      <c r="O1927" s="26">
        <v>35161.92</v>
      </c>
      <c r="P1927" s="26">
        <v>10389.2</v>
      </c>
      <c r="Q1927" s="26">
        <v>16868.8</v>
      </c>
      <c r="R1927" s="26">
        <v>5181.2</v>
      </c>
      <c r="S1927" s="26">
        <v>-1137.12</v>
      </c>
      <c r="T1927" s="26">
        <f t="shared" si="427"/>
        <v>28162.09</v>
      </c>
      <c r="U1927" s="27">
        <f t="shared" si="428"/>
        <v>1.66038366565845</v>
      </c>
      <c r="V1927" s="26">
        <f>INDEX(检修、备用和必开!B:B,MATCH(统调负荷!$C1927,检修、备用和必开!$A:$A,0))</f>
        <v>25229.8</v>
      </c>
      <c r="W1927" s="26">
        <f>INDEX(检修、备用和必开!C:C,MATCH(统调负荷!$C1927,检修、备用和必开!$A:$A,0))</f>
        <v>0</v>
      </c>
      <c r="X1927" s="26">
        <f>INDEX(检修、备用和必开!D:D,MATCH(统调负荷!$C1927,检修、备用和必开!$A:$A,0))</f>
        <v>13360</v>
      </c>
      <c r="Y1927" s="26">
        <f>INDEX(检修、备用和必开!E:E,MATCH(统调负荷!$C1927,检修、备用和必开!$A:$A,0))</f>
        <v>6999.83</v>
      </c>
      <c r="Z1927" s="26">
        <f>INDEX(检修、备用和必开!F:F,MATCH(统调负荷!$C1927,检修、备用和必开!$A:$A,0))</f>
        <v>320</v>
      </c>
      <c r="AA1927" s="26">
        <f t="shared" si="429"/>
        <v>68942.6</v>
      </c>
      <c r="AB1927" s="26">
        <v>329.99</v>
      </c>
      <c r="AC1927" s="26">
        <v>329.99</v>
      </c>
      <c r="AD1927" s="76">
        <f t="shared" si="430"/>
        <v>45678.0520833333</v>
      </c>
      <c r="AE1927" s="27">
        <f t="shared" si="431"/>
        <v>-66</v>
      </c>
      <c r="AF1927" s="27">
        <f t="shared" si="432"/>
        <v>-452.480000000003</v>
      </c>
      <c r="AG1927" s="27">
        <f t="shared" si="433"/>
        <v>-141.799999999999</v>
      </c>
      <c r="AH1927" s="27">
        <f t="shared" si="434"/>
        <v>36.5</v>
      </c>
      <c r="AI1927" s="27">
        <f t="shared" si="435"/>
        <v>444.2</v>
      </c>
      <c r="AJ1927" s="27">
        <f t="shared" si="436"/>
        <v>47.5800000000002</v>
      </c>
      <c r="AK1927" s="26">
        <f>INDEX(检修、备用和必开!I:I,MATCH(统调负荷!$C1927,检修、备用和必开!$A:$A,0))</f>
        <v>8124.7426223896</v>
      </c>
    </row>
    <row r="1928" ht="13.8" spans="1:37">
      <c r="A1928" s="26">
        <f t="shared" si="424"/>
        <v>2</v>
      </c>
      <c r="B1928" s="26">
        <f t="shared" si="425"/>
        <v>1</v>
      </c>
      <c r="C1928" t="s">
        <v>42</v>
      </c>
      <c r="D1928" s="75">
        <v>0.0625</v>
      </c>
      <c r="E1928" s="26">
        <v>65310</v>
      </c>
      <c r="F1928" s="26">
        <v>35084</v>
      </c>
      <c r="G1928" s="26">
        <v>10099</v>
      </c>
      <c r="H1928" s="26">
        <v>16582.7</v>
      </c>
      <c r="I1928" s="26">
        <v>4729</v>
      </c>
      <c r="J1928" s="26">
        <v>-1184.7</v>
      </c>
      <c r="K1928" s="26">
        <f t="shared" si="423"/>
        <v>28084.17</v>
      </c>
      <c r="L1928" s="27">
        <f t="shared" si="426"/>
        <v>2.45485624107816</v>
      </c>
      <c r="M1928" s="75">
        <v>0.0625</v>
      </c>
      <c r="N1928" s="26">
        <v>65139.6</v>
      </c>
      <c r="O1928" s="26">
        <v>33814.93</v>
      </c>
      <c r="P1928" s="26">
        <v>10589.7</v>
      </c>
      <c r="Q1928" s="26">
        <v>16735.3</v>
      </c>
      <c r="R1928" s="26">
        <v>5183.75</v>
      </c>
      <c r="S1928" s="26">
        <v>-1184.08</v>
      </c>
      <c r="T1928" s="26">
        <f t="shared" si="427"/>
        <v>26815.1</v>
      </c>
      <c r="U1928" s="27">
        <f t="shared" si="428"/>
        <v>1.71605297808842</v>
      </c>
      <c r="V1928" s="26">
        <f>INDEX(检修、备用和必开!B:B,MATCH(统调负荷!$C1928,检修、备用和必开!$A:$A,0))</f>
        <v>25229.8</v>
      </c>
      <c r="W1928" s="26">
        <f>INDEX(检修、备用和必开!C:C,MATCH(统调负荷!$C1928,检修、备用和必开!$A:$A,0))</f>
        <v>0</v>
      </c>
      <c r="X1928" s="26">
        <f>INDEX(检修、备用和必开!D:D,MATCH(统调负荷!$C1928,检修、备用和必开!$A:$A,0))</f>
        <v>13360</v>
      </c>
      <c r="Y1928" s="26">
        <f>INDEX(检修、备用和必开!E:E,MATCH(统调负荷!$C1928,检修、备用和必开!$A:$A,0))</f>
        <v>6999.83</v>
      </c>
      <c r="Z1928" s="26">
        <f>INDEX(检修、备用和必开!F:F,MATCH(统调负荷!$C1928,检修、备用和必开!$A:$A,0))</f>
        <v>320</v>
      </c>
      <c r="AA1928" s="26">
        <f t="shared" si="429"/>
        <v>68942.6</v>
      </c>
      <c r="AB1928" s="26">
        <v>329.81</v>
      </c>
      <c r="AC1928" s="26">
        <v>320</v>
      </c>
      <c r="AD1928" s="76">
        <f t="shared" si="430"/>
        <v>45678.0625</v>
      </c>
      <c r="AE1928" s="27">
        <f t="shared" si="431"/>
        <v>-170.400000000001</v>
      </c>
      <c r="AF1928" s="27">
        <f t="shared" si="432"/>
        <v>-1269.07</v>
      </c>
      <c r="AG1928" s="27">
        <f t="shared" si="433"/>
        <v>490.700000000001</v>
      </c>
      <c r="AH1928" s="27">
        <f t="shared" si="434"/>
        <v>152.599999999999</v>
      </c>
      <c r="AI1928" s="27">
        <f t="shared" si="435"/>
        <v>454.75</v>
      </c>
      <c r="AJ1928" s="27">
        <f t="shared" si="436"/>
        <v>0.620000000000118</v>
      </c>
      <c r="AK1928" s="26">
        <f>INDEX(检修、备用和必开!I:I,MATCH(统调负荷!$C1928,检修、备用和必开!$A:$A,0))</f>
        <v>8124.7426223896</v>
      </c>
    </row>
    <row r="1929" ht="13.8" spans="1:37">
      <c r="A1929" s="26">
        <f t="shared" si="424"/>
        <v>2</v>
      </c>
      <c r="B1929" s="26">
        <f t="shared" si="425"/>
        <v>1</v>
      </c>
      <c r="C1929" t="s">
        <v>42</v>
      </c>
      <c r="D1929" s="75">
        <v>0.0729166666666667</v>
      </c>
      <c r="E1929" s="26">
        <v>64235</v>
      </c>
      <c r="F1929" s="26">
        <v>34565.09</v>
      </c>
      <c r="G1929" s="26">
        <v>10099</v>
      </c>
      <c r="H1929" s="26">
        <v>16033.4</v>
      </c>
      <c r="I1929" s="26">
        <v>4722</v>
      </c>
      <c r="J1929" s="26">
        <v>-1184.49</v>
      </c>
      <c r="K1929" s="26">
        <f t="shared" si="423"/>
        <v>27565.26</v>
      </c>
      <c r="L1929" s="27">
        <f t="shared" si="426"/>
        <v>2.50106837374289</v>
      </c>
      <c r="M1929" s="75">
        <v>0.0729166666666667</v>
      </c>
      <c r="N1929" s="26">
        <v>63698.4</v>
      </c>
      <c r="O1929" s="26">
        <v>31961.08</v>
      </c>
      <c r="P1929" s="26">
        <v>10271.7</v>
      </c>
      <c r="Q1929" s="26">
        <v>17449.4</v>
      </c>
      <c r="R1929" s="26">
        <v>5189.77</v>
      </c>
      <c r="S1929" s="26">
        <v>-1173.55</v>
      </c>
      <c r="T1929" s="26">
        <f t="shared" si="427"/>
        <v>24961.25</v>
      </c>
      <c r="U1929" s="27">
        <f t="shared" si="428"/>
        <v>1.79906970675539</v>
      </c>
      <c r="V1929" s="26">
        <f>INDEX(检修、备用和必开!B:B,MATCH(统调负荷!$C1929,检修、备用和必开!$A:$A,0))</f>
        <v>25229.8</v>
      </c>
      <c r="W1929" s="26">
        <f>INDEX(检修、备用和必开!C:C,MATCH(统调负荷!$C1929,检修、备用和必开!$A:$A,0))</f>
        <v>0</v>
      </c>
      <c r="X1929" s="26">
        <f>INDEX(检修、备用和必开!D:D,MATCH(统调负荷!$C1929,检修、备用和必开!$A:$A,0))</f>
        <v>13360</v>
      </c>
      <c r="Y1929" s="26">
        <f>INDEX(检修、备用和必开!E:E,MATCH(统调负荷!$C1929,检修、备用和必开!$A:$A,0))</f>
        <v>6999.83</v>
      </c>
      <c r="Z1929" s="26">
        <f>INDEX(检修、备用和必开!F:F,MATCH(统调负荷!$C1929,检修、备用和必开!$A:$A,0))</f>
        <v>320</v>
      </c>
      <c r="AA1929" s="26">
        <f t="shared" si="429"/>
        <v>68942.6</v>
      </c>
      <c r="AB1929" s="26">
        <v>329.81</v>
      </c>
      <c r="AC1929" s="26">
        <v>318</v>
      </c>
      <c r="AD1929" s="76">
        <f t="shared" si="430"/>
        <v>45678.0729166667</v>
      </c>
      <c r="AE1929" s="27">
        <f t="shared" si="431"/>
        <v>-536.599999999999</v>
      </c>
      <c r="AF1929" s="27">
        <f t="shared" si="432"/>
        <v>-2604.00999999999</v>
      </c>
      <c r="AG1929" s="27">
        <f t="shared" si="433"/>
        <v>172.700000000001</v>
      </c>
      <c r="AH1929" s="27">
        <f t="shared" si="434"/>
        <v>1416</v>
      </c>
      <c r="AI1929" s="27">
        <f t="shared" si="435"/>
        <v>467.77</v>
      </c>
      <c r="AJ1929" s="27">
        <f t="shared" si="436"/>
        <v>10.9400000000001</v>
      </c>
      <c r="AK1929" s="26">
        <f>INDEX(检修、备用和必开!I:I,MATCH(统调负荷!$C1929,检修、备用和必开!$A:$A,0))</f>
        <v>8124.7426223896</v>
      </c>
    </row>
    <row r="1930" ht="13.8" spans="1:37">
      <c r="A1930" s="26">
        <f t="shared" si="424"/>
        <v>2</v>
      </c>
      <c r="B1930" s="26">
        <f t="shared" si="425"/>
        <v>2</v>
      </c>
      <c r="C1930" t="s">
        <v>42</v>
      </c>
      <c r="D1930" s="75">
        <v>0.0833333333333333</v>
      </c>
      <c r="E1930" s="26">
        <v>63250</v>
      </c>
      <c r="F1930" s="26">
        <v>34024.79</v>
      </c>
      <c r="G1930" s="26">
        <v>9589</v>
      </c>
      <c r="H1930" s="26">
        <v>16103.9</v>
      </c>
      <c r="I1930" s="26">
        <v>4717</v>
      </c>
      <c r="J1930" s="26">
        <v>-1184.69</v>
      </c>
      <c r="K1930" s="26">
        <f t="shared" si="423"/>
        <v>27024.96</v>
      </c>
      <c r="L1930" s="27">
        <f t="shared" si="426"/>
        <v>2.55107130593348</v>
      </c>
      <c r="M1930" s="75">
        <v>0.0833333333333333</v>
      </c>
      <c r="N1930" s="26">
        <v>62578.8</v>
      </c>
      <c r="O1930" s="26">
        <v>30892.56</v>
      </c>
      <c r="P1930" s="26">
        <v>9808.29</v>
      </c>
      <c r="Q1930" s="26">
        <v>17883.7</v>
      </c>
      <c r="R1930" s="26">
        <v>5165.11</v>
      </c>
      <c r="S1930" s="26">
        <v>-1170.86</v>
      </c>
      <c r="T1930" s="26">
        <f t="shared" si="427"/>
        <v>23892.73</v>
      </c>
      <c r="U1930" s="27">
        <f t="shared" si="428"/>
        <v>1.85067242051791</v>
      </c>
      <c r="V1930" s="26">
        <f>INDEX(检修、备用和必开!B:B,MATCH(统调负荷!$C1930,检修、备用和必开!$A:$A,0))</f>
        <v>25229.8</v>
      </c>
      <c r="W1930" s="26">
        <f>INDEX(检修、备用和必开!C:C,MATCH(统调负荷!$C1930,检修、备用和必开!$A:$A,0))</f>
        <v>0</v>
      </c>
      <c r="X1930" s="26">
        <f>INDEX(检修、备用和必开!D:D,MATCH(统调负荷!$C1930,检修、备用和必开!$A:$A,0))</f>
        <v>13360</v>
      </c>
      <c r="Y1930" s="26">
        <f>INDEX(检修、备用和必开!E:E,MATCH(统调负荷!$C1930,检修、备用和必开!$A:$A,0))</f>
        <v>6999.83</v>
      </c>
      <c r="Z1930" s="26">
        <f>INDEX(检修、备用和必开!F:F,MATCH(统调负荷!$C1930,检修、备用和必开!$A:$A,0))</f>
        <v>320</v>
      </c>
      <c r="AA1930" s="26">
        <f t="shared" si="429"/>
        <v>68942.6</v>
      </c>
      <c r="AB1930" s="26">
        <v>329.81</v>
      </c>
      <c r="AC1930" s="26">
        <v>313</v>
      </c>
      <c r="AD1930" s="76">
        <f t="shared" si="430"/>
        <v>45678.0833333333</v>
      </c>
      <c r="AE1930" s="27">
        <f t="shared" si="431"/>
        <v>-671.199999999997</v>
      </c>
      <c r="AF1930" s="27">
        <f t="shared" si="432"/>
        <v>-3132.23</v>
      </c>
      <c r="AG1930" s="27">
        <f t="shared" si="433"/>
        <v>219.290000000001</v>
      </c>
      <c r="AH1930" s="27">
        <f t="shared" si="434"/>
        <v>1779.8</v>
      </c>
      <c r="AI1930" s="27">
        <f t="shared" si="435"/>
        <v>448.11</v>
      </c>
      <c r="AJ1930" s="27">
        <f t="shared" si="436"/>
        <v>13.8300000000002</v>
      </c>
      <c r="AK1930" s="26">
        <f>INDEX(检修、备用和必开!I:I,MATCH(统调负荷!$C1930,检修、备用和必开!$A:$A,0))</f>
        <v>8124.7426223896</v>
      </c>
    </row>
    <row r="1931" ht="13.8" spans="1:37">
      <c r="A1931" s="26">
        <f t="shared" si="424"/>
        <v>2</v>
      </c>
      <c r="B1931" s="26">
        <f t="shared" si="425"/>
        <v>2</v>
      </c>
      <c r="C1931" t="s">
        <v>42</v>
      </c>
      <c r="D1931" s="75">
        <v>0.09375</v>
      </c>
      <c r="E1931" s="26">
        <v>62330</v>
      </c>
      <c r="F1931" s="26">
        <v>33713.4</v>
      </c>
      <c r="G1931" s="26">
        <v>9589</v>
      </c>
      <c r="H1931" s="26">
        <v>15504.3</v>
      </c>
      <c r="I1931" s="26">
        <v>4708</v>
      </c>
      <c r="J1931" s="26">
        <v>-1184.7</v>
      </c>
      <c r="K1931" s="26">
        <f t="shared" si="423"/>
        <v>26713.57</v>
      </c>
      <c r="L1931" s="27">
        <f t="shared" si="426"/>
        <v>2.58080818101062</v>
      </c>
      <c r="M1931" s="75">
        <v>0.09375</v>
      </c>
      <c r="N1931" s="26">
        <v>61790.1</v>
      </c>
      <c r="O1931" s="26">
        <v>30094.19</v>
      </c>
      <c r="P1931" s="26">
        <v>9983.76</v>
      </c>
      <c r="Q1931" s="26">
        <v>17683.2</v>
      </c>
      <c r="R1931" s="26">
        <v>5186.21</v>
      </c>
      <c r="S1931" s="26">
        <v>-1157.26</v>
      </c>
      <c r="T1931" s="26">
        <f t="shared" si="427"/>
        <v>23094.36</v>
      </c>
      <c r="U1931" s="27">
        <f t="shared" si="428"/>
        <v>1.89120313729277</v>
      </c>
      <c r="V1931" s="26">
        <f>INDEX(检修、备用和必开!B:B,MATCH(统调负荷!$C1931,检修、备用和必开!$A:$A,0))</f>
        <v>25229.8</v>
      </c>
      <c r="W1931" s="26">
        <f>INDEX(检修、备用和必开!C:C,MATCH(统调负荷!$C1931,检修、备用和必开!$A:$A,0))</f>
        <v>0</v>
      </c>
      <c r="X1931" s="26">
        <f>INDEX(检修、备用和必开!D:D,MATCH(统调负荷!$C1931,检修、备用和必开!$A:$A,0))</f>
        <v>13360</v>
      </c>
      <c r="Y1931" s="26">
        <f>INDEX(检修、备用和必开!E:E,MATCH(统调负荷!$C1931,检修、备用和必开!$A:$A,0))</f>
        <v>6999.83</v>
      </c>
      <c r="Z1931" s="26">
        <f>INDEX(检修、备用和必开!F:F,MATCH(统调负荷!$C1931,检修、备用和必开!$A:$A,0))</f>
        <v>320</v>
      </c>
      <c r="AA1931" s="26">
        <f t="shared" si="429"/>
        <v>68942.6</v>
      </c>
      <c r="AB1931" s="26">
        <v>325.56</v>
      </c>
      <c r="AC1931" s="26">
        <v>310</v>
      </c>
      <c r="AD1931" s="76">
        <f t="shared" si="430"/>
        <v>45678.09375</v>
      </c>
      <c r="AE1931" s="27">
        <f t="shared" si="431"/>
        <v>-539.900000000001</v>
      </c>
      <c r="AF1931" s="27">
        <f t="shared" si="432"/>
        <v>-3619.21</v>
      </c>
      <c r="AG1931" s="27">
        <f t="shared" si="433"/>
        <v>394.76</v>
      </c>
      <c r="AH1931" s="27">
        <f t="shared" si="434"/>
        <v>2178.9</v>
      </c>
      <c r="AI1931" s="27">
        <f t="shared" si="435"/>
        <v>478.21</v>
      </c>
      <c r="AJ1931" s="27">
        <f t="shared" si="436"/>
        <v>27.4400000000001</v>
      </c>
      <c r="AK1931" s="26">
        <f>INDEX(检修、备用和必开!I:I,MATCH(统调负荷!$C1931,检修、备用和必开!$A:$A,0))</f>
        <v>8124.7426223896</v>
      </c>
    </row>
    <row r="1932" ht="13.8" spans="1:37">
      <c r="A1932" s="26">
        <f t="shared" si="424"/>
        <v>2</v>
      </c>
      <c r="B1932" s="26">
        <f t="shared" si="425"/>
        <v>2</v>
      </c>
      <c r="C1932" t="s">
        <v>42</v>
      </c>
      <c r="D1932" s="75">
        <v>0.104166666666667</v>
      </c>
      <c r="E1932" s="26">
        <v>61440</v>
      </c>
      <c r="F1932" s="26">
        <v>33403.69</v>
      </c>
      <c r="G1932" s="26">
        <v>9589</v>
      </c>
      <c r="H1932" s="26">
        <v>14919</v>
      </c>
      <c r="I1932" s="26">
        <v>4713</v>
      </c>
      <c r="J1932" s="26">
        <v>-1184.69</v>
      </c>
      <c r="K1932" s="26">
        <f t="shared" si="423"/>
        <v>26403.86</v>
      </c>
      <c r="L1932" s="27">
        <f t="shared" si="426"/>
        <v>2.61108034961555</v>
      </c>
      <c r="M1932" s="75">
        <v>0.104166666666667</v>
      </c>
      <c r="N1932" s="26">
        <v>60649.1</v>
      </c>
      <c r="O1932" s="26">
        <v>29306.73</v>
      </c>
      <c r="P1932" s="26">
        <v>9935.23</v>
      </c>
      <c r="Q1932" s="26">
        <v>17423.4</v>
      </c>
      <c r="R1932" s="26">
        <v>5133.2</v>
      </c>
      <c r="S1932" s="26">
        <v>-1149.46</v>
      </c>
      <c r="T1932" s="26">
        <f t="shared" si="427"/>
        <v>22306.9</v>
      </c>
      <c r="U1932" s="27">
        <f t="shared" si="428"/>
        <v>1.93295744794193</v>
      </c>
      <c r="V1932" s="26">
        <f>INDEX(检修、备用和必开!B:B,MATCH(统调负荷!$C1932,检修、备用和必开!$A:$A,0))</f>
        <v>25229.8</v>
      </c>
      <c r="W1932" s="26">
        <f>INDEX(检修、备用和必开!C:C,MATCH(统调负荷!$C1932,检修、备用和必开!$A:$A,0))</f>
        <v>0</v>
      </c>
      <c r="X1932" s="26">
        <f>INDEX(检修、备用和必开!D:D,MATCH(统调负荷!$C1932,检修、备用和必开!$A:$A,0))</f>
        <v>13360</v>
      </c>
      <c r="Y1932" s="26">
        <f>INDEX(检修、备用和必开!E:E,MATCH(统调负荷!$C1932,检修、备用和必开!$A:$A,0))</f>
        <v>6999.83</v>
      </c>
      <c r="Z1932" s="26">
        <f>INDEX(检修、备用和必开!F:F,MATCH(统调负荷!$C1932,检修、备用和必开!$A:$A,0))</f>
        <v>320</v>
      </c>
      <c r="AA1932" s="26">
        <f t="shared" si="429"/>
        <v>68942.6</v>
      </c>
      <c r="AB1932" s="26">
        <v>326.38</v>
      </c>
      <c r="AC1932" s="26">
        <v>303</v>
      </c>
      <c r="AD1932" s="76">
        <f t="shared" si="430"/>
        <v>45678.1041666667</v>
      </c>
      <c r="AE1932" s="27">
        <f t="shared" si="431"/>
        <v>-790.900000000001</v>
      </c>
      <c r="AF1932" s="27">
        <f t="shared" si="432"/>
        <v>-4096.96</v>
      </c>
      <c r="AG1932" s="27">
        <f t="shared" si="433"/>
        <v>346.23</v>
      </c>
      <c r="AH1932" s="27">
        <f t="shared" si="434"/>
        <v>2504.4</v>
      </c>
      <c r="AI1932" s="27">
        <f t="shared" si="435"/>
        <v>420.2</v>
      </c>
      <c r="AJ1932" s="27">
        <f t="shared" si="436"/>
        <v>35.23</v>
      </c>
      <c r="AK1932" s="26">
        <f>INDEX(检修、备用和必开!I:I,MATCH(统调负荷!$C1932,检修、备用和必开!$A:$A,0))</f>
        <v>8124.7426223896</v>
      </c>
    </row>
    <row r="1933" ht="13.8" spans="1:37">
      <c r="A1933" s="26">
        <f t="shared" si="424"/>
        <v>2</v>
      </c>
      <c r="B1933" s="26">
        <f t="shared" si="425"/>
        <v>2</v>
      </c>
      <c r="C1933" t="s">
        <v>42</v>
      </c>
      <c r="D1933" s="75">
        <v>0.114583333333333</v>
      </c>
      <c r="E1933" s="26">
        <v>60675</v>
      </c>
      <c r="F1933" s="26">
        <v>33554.59</v>
      </c>
      <c r="G1933" s="26">
        <v>8939</v>
      </c>
      <c r="H1933" s="26">
        <v>14655.1</v>
      </c>
      <c r="I1933" s="26">
        <v>4711</v>
      </c>
      <c r="J1933" s="26">
        <v>-1184.69</v>
      </c>
      <c r="K1933" s="26">
        <f t="shared" si="423"/>
        <v>26554.76</v>
      </c>
      <c r="L1933" s="27">
        <f t="shared" si="426"/>
        <v>2.59624263220605</v>
      </c>
      <c r="M1933" s="75">
        <v>0.114583333333333</v>
      </c>
      <c r="N1933" s="26">
        <v>59761.5</v>
      </c>
      <c r="O1933" s="26">
        <v>29389.32</v>
      </c>
      <c r="P1933" s="26">
        <v>9497.12</v>
      </c>
      <c r="Q1933" s="26">
        <v>16925.4</v>
      </c>
      <c r="R1933" s="26">
        <v>5107.41</v>
      </c>
      <c r="S1933" s="26">
        <v>-1157.75</v>
      </c>
      <c r="T1933" s="26">
        <f t="shared" si="427"/>
        <v>22389.49</v>
      </c>
      <c r="U1933" s="27">
        <f t="shared" si="428"/>
        <v>1.92849184701656</v>
      </c>
      <c r="V1933" s="26">
        <f>INDEX(检修、备用和必开!B:B,MATCH(统调负荷!$C1933,检修、备用和必开!$A:$A,0))</f>
        <v>25229.8</v>
      </c>
      <c r="W1933" s="26">
        <f>INDEX(检修、备用和必开!C:C,MATCH(统调负荷!$C1933,检修、备用和必开!$A:$A,0))</f>
        <v>0</v>
      </c>
      <c r="X1933" s="26">
        <f>INDEX(检修、备用和必开!D:D,MATCH(统调负荷!$C1933,检修、备用和必开!$A:$A,0))</f>
        <v>13360</v>
      </c>
      <c r="Y1933" s="26">
        <f>INDEX(检修、备用和必开!E:E,MATCH(统调负荷!$C1933,检修、备用和必开!$A:$A,0))</f>
        <v>6999.83</v>
      </c>
      <c r="Z1933" s="26">
        <f>INDEX(检修、备用和必开!F:F,MATCH(统调负荷!$C1933,检修、备用和必开!$A:$A,0))</f>
        <v>320</v>
      </c>
      <c r="AA1933" s="26">
        <f t="shared" si="429"/>
        <v>68942.6</v>
      </c>
      <c r="AB1933" s="26">
        <v>328.62</v>
      </c>
      <c r="AC1933" s="26">
        <v>315.96</v>
      </c>
      <c r="AD1933" s="76">
        <f t="shared" si="430"/>
        <v>45678.1145833333</v>
      </c>
      <c r="AE1933" s="27">
        <f t="shared" si="431"/>
        <v>-913.5</v>
      </c>
      <c r="AF1933" s="27">
        <f t="shared" si="432"/>
        <v>-4165.27</v>
      </c>
      <c r="AG1933" s="27">
        <f t="shared" si="433"/>
        <v>558.120000000001</v>
      </c>
      <c r="AH1933" s="27">
        <f t="shared" si="434"/>
        <v>2270.3</v>
      </c>
      <c r="AI1933" s="27">
        <f t="shared" si="435"/>
        <v>396.41</v>
      </c>
      <c r="AJ1933" s="27">
        <f t="shared" si="436"/>
        <v>26.9400000000001</v>
      </c>
      <c r="AK1933" s="26">
        <f>INDEX(检修、备用和必开!I:I,MATCH(统调负荷!$C1933,检修、备用和必开!$A:$A,0))</f>
        <v>8124.7426223896</v>
      </c>
    </row>
    <row r="1934" ht="13.8" spans="1:37">
      <c r="A1934" s="26">
        <f t="shared" si="424"/>
        <v>2</v>
      </c>
      <c r="B1934" s="26">
        <f t="shared" si="425"/>
        <v>3</v>
      </c>
      <c r="C1934" t="s">
        <v>42</v>
      </c>
      <c r="D1934" s="75">
        <v>0.125</v>
      </c>
      <c r="E1934" s="26">
        <v>60020</v>
      </c>
      <c r="F1934" s="26">
        <v>33397.19</v>
      </c>
      <c r="G1934" s="26">
        <v>8469</v>
      </c>
      <c r="H1934" s="26">
        <v>14634.3</v>
      </c>
      <c r="I1934" s="26">
        <v>4704</v>
      </c>
      <c r="J1934" s="26">
        <v>-1184.49</v>
      </c>
      <c r="K1934" s="26">
        <f t="shared" si="423"/>
        <v>26397.36</v>
      </c>
      <c r="L1934" s="27">
        <f t="shared" si="426"/>
        <v>2.61172329354147</v>
      </c>
      <c r="M1934" s="75">
        <v>0.125</v>
      </c>
      <c r="N1934" s="26">
        <v>59307.1</v>
      </c>
      <c r="O1934" s="26">
        <v>29092.89</v>
      </c>
      <c r="P1934" s="26">
        <v>9193.79</v>
      </c>
      <c r="Q1934" s="26">
        <v>17085.2</v>
      </c>
      <c r="R1934" s="26">
        <v>5106.35</v>
      </c>
      <c r="S1934" s="26">
        <v>-1171.13</v>
      </c>
      <c r="T1934" s="26">
        <f t="shared" si="427"/>
        <v>22093.06</v>
      </c>
      <c r="U1934" s="27">
        <f t="shared" si="428"/>
        <v>1.94461634623358</v>
      </c>
      <c r="V1934" s="26">
        <f>INDEX(检修、备用和必开!B:B,MATCH(统调负荷!$C1934,检修、备用和必开!$A:$A,0))</f>
        <v>25229.8</v>
      </c>
      <c r="W1934" s="26">
        <f>INDEX(检修、备用和必开!C:C,MATCH(统调负荷!$C1934,检修、备用和必开!$A:$A,0))</f>
        <v>0</v>
      </c>
      <c r="X1934" s="26">
        <f>INDEX(检修、备用和必开!D:D,MATCH(统调负荷!$C1934,检修、备用和必开!$A:$A,0))</f>
        <v>13360</v>
      </c>
      <c r="Y1934" s="26">
        <f>INDEX(检修、备用和必开!E:E,MATCH(统调负荷!$C1934,检修、备用和必开!$A:$A,0))</f>
        <v>6999.83</v>
      </c>
      <c r="Z1934" s="26">
        <f>INDEX(检修、备用和必开!F:F,MATCH(统调负荷!$C1934,检修、备用和必开!$A:$A,0))</f>
        <v>320</v>
      </c>
      <c r="AA1934" s="26">
        <f t="shared" si="429"/>
        <v>68942.6</v>
      </c>
      <c r="AB1934" s="26">
        <v>327.09</v>
      </c>
      <c r="AC1934" s="26">
        <v>300.11</v>
      </c>
      <c r="AD1934" s="76">
        <f t="shared" si="430"/>
        <v>45678.125</v>
      </c>
      <c r="AE1934" s="27">
        <f t="shared" si="431"/>
        <v>-712.900000000001</v>
      </c>
      <c r="AF1934" s="27">
        <f t="shared" si="432"/>
        <v>-4304.3</v>
      </c>
      <c r="AG1934" s="27">
        <f t="shared" si="433"/>
        <v>724.790000000001</v>
      </c>
      <c r="AH1934" s="27">
        <f t="shared" si="434"/>
        <v>2450.9</v>
      </c>
      <c r="AI1934" s="27">
        <f t="shared" si="435"/>
        <v>402.35</v>
      </c>
      <c r="AJ1934" s="27">
        <f t="shared" si="436"/>
        <v>13.3599999999999</v>
      </c>
      <c r="AK1934" s="26">
        <f>INDEX(检修、备用和必开!I:I,MATCH(统调负荷!$C1934,检修、备用和必开!$A:$A,0))</f>
        <v>8124.7426223896</v>
      </c>
    </row>
    <row r="1935" ht="13.8" spans="1:37">
      <c r="A1935" s="26">
        <f t="shared" si="424"/>
        <v>2</v>
      </c>
      <c r="B1935" s="26">
        <f t="shared" si="425"/>
        <v>3</v>
      </c>
      <c r="C1935" t="s">
        <v>42</v>
      </c>
      <c r="D1935" s="75">
        <v>0.135416666666667</v>
      </c>
      <c r="E1935" s="26">
        <v>59465</v>
      </c>
      <c r="F1935" s="26">
        <v>32761.1</v>
      </c>
      <c r="G1935" s="26">
        <v>8469</v>
      </c>
      <c r="H1935" s="26">
        <v>14713.6</v>
      </c>
      <c r="I1935" s="26">
        <v>4706</v>
      </c>
      <c r="J1935" s="26">
        <v>-1184.7</v>
      </c>
      <c r="K1935" s="26">
        <f t="shared" si="423"/>
        <v>25761.27</v>
      </c>
      <c r="L1935" s="27">
        <f t="shared" si="426"/>
        <v>2.67621122716388</v>
      </c>
      <c r="M1935" s="75">
        <v>0.135416666666667</v>
      </c>
      <c r="N1935" s="26">
        <v>58641.2</v>
      </c>
      <c r="O1935" s="26">
        <v>28672.53</v>
      </c>
      <c r="P1935" s="26">
        <v>9025.38</v>
      </c>
      <c r="Q1935" s="26">
        <v>16989</v>
      </c>
      <c r="R1935" s="26">
        <v>5107.5</v>
      </c>
      <c r="S1935" s="26">
        <v>-1153.21</v>
      </c>
      <c r="T1935" s="26">
        <f t="shared" si="427"/>
        <v>21672.7</v>
      </c>
      <c r="U1935" s="27">
        <f t="shared" si="428"/>
        <v>1.96794994390955</v>
      </c>
      <c r="V1935" s="26">
        <f>INDEX(检修、备用和必开!B:B,MATCH(统调负荷!$C1935,检修、备用和必开!$A:$A,0))</f>
        <v>25229.8</v>
      </c>
      <c r="W1935" s="26">
        <f>INDEX(检修、备用和必开!C:C,MATCH(统调负荷!$C1935,检修、备用和必开!$A:$A,0))</f>
        <v>0</v>
      </c>
      <c r="X1935" s="26">
        <f>INDEX(检修、备用和必开!D:D,MATCH(统调负荷!$C1935,检修、备用和必开!$A:$A,0))</f>
        <v>13360</v>
      </c>
      <c r="Y1935" s="26">
        <f>INDEX(检修、备用和必开!E:E,MATCH(统调负荷!$C1935,检修、备用和必开!$A:$A,0))</f>
        <v>6999.83</v>
      </c>
      <c r="Z1935" s="26">
        <f>INDEX(检修、备用和必开!F:F,MATCH(统调负荷!$C1935,检修、备用和必开!$A:$A,0))</f>
        <v>320</v>
      </c>
      <c r="AA1935" s="26">
        <f t="shared" si="429"/>
        <v>68942.6</v>
      </c>
      <c r="AB1935" s="26">
        <v>322.23</v>
      </c>
      <c r="AC1935" s="26">
        <v>300</v>
      </c>
      <c r="AD1935" s="76">
        <f t="shared" si="430"/>
        <v>45678.1354166667</v>
      </c>
      <c r="AE1935" s="27">
        <f t="shared" si="431"/>
        <v>-823.800000000003</v>
      </c>
      <c r="AF1935" s="27">
        <f t="shared" si="432"/>
        <v>-4088.57</v>
      </c>
      <c r="AG1935" s="27">
        <f t="shared" si="433"/>
        <v>556.379999999999</v>
      </c>
      <c r="AH1935" s="27">
        <f t="shared" si="434"/>
        <v>2275.4</v>
      </c>
      <c r="AI1935" s="27">
        <f t="shared" si="435"/>
        <v>401.5</v>
      </c>
      <c r="AJ1935" s="27">
        <f t="shared" si="436"/>
        <v>31.49</v>
      </c>
      <c r="AK1935" s="26">
        <f>INDEX(检修、备用和必开!I:I,MATCH(统调负荷!$C1935,检修、备用和必开!$A:$A,0))</f>
        <v>8124.7426223896</v>
      </c>
    </row>
    <row r="1936" ht="13.8" spans="1:37">
      <c r="A1936" s="26">
        <f t="shared" si="424"/>
        <v>2</v>
      </c>
      <c r="B1936" s="26">
        <f t="shared" si="425"/>
        <v>3</v>
      </c>
      <c r="C1936" t="s">
        <v>42</v>
      </c>
      <c r="D1936" s="75">
        <v>0.145833333333333</v>
      </c>
      <c r="E1936" s="26">
        <v>58900</v>
      </c>
      <c r="F1936" s="26">
        <v>32567.69</v>
      </c>
      <c r="G1936" s="26">
        <v>8469</v>
      </c>
      <c r="H1936" s="26">
        <v>14344.8</v>
      </c>
      <c r="I1936" s="26">
        <v>4703</v>
      </c>
      <c r="J1936" s="26">
        <v>-1184.49</v>
      </c>
      <c r="K1936" s="26">
        <f t="shared" si="423"/>
        <v>25567.86</v>
      </c>
      <c r="L1936" s="27">
        <f t="shared" si="426"/>
        <v>2.69645562827706</v>
      </c>
      <c r="M1936" s="75">
        <v>0.145833333333333</v>
      </c>
      <c r="N1936" s="26">
        <v>57759.2</v>
      </c>
      <c r="O1936" s="26">
        <v>28182.19</v>
      </c>
      <c r="P1936" s="26">
        <v>9080.85</v>
      </c>
      <c r="Q1936" s="26">
        <v>16553.5</v>
      </c>
      <c r="R1936" s="26">
        <v>5112.65</v>
      </c>
      <c r="S1936" s="26">
        <v>-1169.99</v>
      </c>
      <c r="T1936" s="26">
        <f t="shared" si="427"/>
        <v>21182.36</v>
      </c>
      <c r="U1936" s="27">
        <f t="shared" si="428"/>
        <v>1.99588563143919</v>
      </c>
      <c r="V1936" s="26">
        <f>INDEX(检修、备用和必开!B:B,MATCH(统调负荷!$C1936,检修、备用和必开!$A:$A,0))</f>
        <v>25229.8</v>
      </c>
      <c r="W1936" s="26">
        <f>INDEX(检修、备用和必开!C:C,MATCH(统调负荷!$C1936,检修、备用和必开!$A:$A,0))</f>
        <v>0</v>
      </c>
      <c r="X1936" s="26">
        <f>INDEX(检修、备用和必开!D:D,MATCH(统调负荷!$C1936,检修、备用和必开!$A:$A,0))</f>
        <v>13360</v>
      </c>
      <c r="Y1936" s="26">
        <f>INDEX(检修、备用和必开!E:E,MATCH(统调负荷!$C1936,检修、备用和必开!$A:$A,0))</f>
        <v>6999.83</v>
      </c>
      <c r="Z1936" s="26">
        <f>INDEX(检修、备用和必开!F:F,MATCH(统调负荷!$C1936,检修、备用和必开!$A:$A,0))</f>
        <v>320</v>
      </c>
      <c r="AA1936" s="26">
        <f t="shared" si="429"/>
        <v>68942.6</v>
      </c>
      <c r="AB1936" s="26">
        <v>321.42</v>
      </c>
      <c r="AC1936" s="26">
        <v>300</v>
      </c>
      <c r="AD1936" s="76">
        <f t="shared" si="430"/>
        <v>45678.1458333333</v>
      </c>
      <c r="AE1936" s="27">
        <f t="shared" si="431"/>
        <v>-1140.8</v>
      </c>
      <c r="AF1936" s="27">
        <f t="shared" si="432"/>
        <v>-4385.5</v>
      </c>
      <c r="AG1936" s="27">
        <f t="shared" si="433"/>
        <v>611.85</v>
      </c>
      <c r="AH1936" s="27">
        <f t="shared" si="434"/>
        <v>2208.7</v>
      </c>
      <c r="AI1936" s="27">
        <f t="shared" si="435"/>
        <v>409.65</v>
      </c>
      <c r="AJ1936" s="27">
        <f t="shared" si="436"/>
        <v>14.5</v>
      </c>
      <c r="AK1936" s="26">
        <f>INDEX(检修、备用和必开!I:I,MATCH(统调负荷!$C1936,检修、备用和必开!$A:$A,0))</f>
        <v>8124.7426223896</v>
      </c>
    </row>
    <row r="1937" ht="13.8" spans="1:37">
      <c r="A1937" s="26">
        <f t="shared" si="424"/>
        <v>2</v>
      </c>
      <c r="B1937" s="26">
        <f t="shared" si="425"/>
        <v>3</v>
      </c>
      <c r="C1937" t="s">
        <v>42</v>
      </c>
      <c r="D1937" s="75">
        <v>0.15625</v>
      </c>
      <c r="E1937" s="26">
        <v>58380</v>
      </c>
      <c r="F1937" s="26">
        <v>32317.4</v>
      </c>
      <c r="G1937" s="26">
        <v>8469</v>
      </c>
      <c r="H1937" s="26">
        <v>14070.1</v>
      </c>
      <c r="I1937" s="26">
        <v>4708</v>
      </c>
      <c r="J1937" s="26">
        <v>-1184.5</v>
      </c>
      <c r="K1937" s="26">
        <f t="shared" si="423"/>
        <v>25317.57</v>
      </c>
      <c r="L1937" s="27">
        <f t="shared" si="426"/>
        <v>2.72311284218825</v>
      </c>
      <c r="M1937" s="75">
        <v>0.15625</v>
      </c>
      <c r="N1937" s="26">
        <v>57277.8</v>
      </c>
      <c r="O1937" s="26">
        <v>28191.07</v>
      </c>
      <c r="P1937" s="26">
        <v>8939.6</v>
      </c>
      <c r="Q1937" s="26">
        <v>16235.9</v>
      </c>
      <c r="R1937" s="26">
        <v>5065.84</v>
      </c>
      <c r="S1937" s="26">
        <v>-1154.61</v>
      </c>
      <c r="T1937" s="26">
        <f t="shared" si="427"/>
        <v>21191.24</v>
      </c>
      <c r="U1937" s="27">
        <f t="shared" si="428"/>
        <v>1.9953726696929</v>
      </c>
      <c r="V1937" s="26">
        <f>INDEX(检修、备用和必开!B:B,MATCH(统调负荷!$C1937,检修、备用和必开!$A:$A,0))</f>
        <v>25229.8</v>
      </c>
      <c r="W1937" s="26">
        <f>INDEX(检修、备用和必开!C:C,MATCH(统调负荷!$C1937,检修、备用和必开!$A:$A,0))</f>
        <v>0</v>
      </c>
      <c r="X1937" s="26">
        <f>INDEX(检修、备用和必开!D:D,MATCH(统调负荷!$C1937,检修、备用和必开!$A:$A,0))</f>
        <v>13360</v>
      </c>
      <c r="Y1937" s="26">
        <f>INDEX(检修、备用和必开!E:E,MATCH(统调负荷!$C1937,检修、备用和必开!$A:$A,0))</f>
        <v>6999.83</v>
      </c>
      <c r="Z1937" s="26">
        <f>INDEX(检修、备用和必开!F:F,MATCH(统调负荷!$C1937,检修、备用和必开!$A:$A,0))</f>
        <v>320</v>
      </c>
      <c r="AA1937" s="26">
        <f t="shared" si="429"/>
        <v>68942.6</v>
      </c>
      <c r="AB1937" s="26">
        <v>319.51</v>
      </c>
      <c r="AC1937" s="26">
        <v>300.11</v>
      </c>
      <c r="AD1937" s="76">
        <f t="shared" si="430"/>
        <v>45678.15625</v>
      </c>
      <c r="AE1937" s="27">
        <f t="shared" si="431"/>
        <v>-1102.2</v>
      </c>
      <c r="AF1937" s="27">
        <f t="shared" si="432"/>
        <v>-4126.33</v>
      </c>
      <c r="AG1937" s="27">
        <f t="shared" si="433"/>
        <v>470.6</v>
      </c>
      <c r="AH1937" s="27">
        <f t="shared" si="434"/>
        <v>2165.8</v>
      </c>
      <c r="AI1937" s="27">
        <f t="shared" si="435"/>
        <v>357.84</v>
      </c>
      <c r="AJ1937" s="27">
        <f t="shared" si="436"/>
        <v>29.8900000000001</v>
      </c>
      <c r="AK1937" s="26">
        <f>INDEX(检修、备用和必开!I:I,MATCH(统调负荷!$C1937,检修、备用和必开!$A:$A,0))</f>
        <v>8124.7426223896</v>
      </c>
    </row>
    <row r="1938" ht="13.8" spans="1:37">
      <c r="A1938" s="26">
        <f t="shared" si="424"/>
        <v>2</v>
      </c>
      <c r="B1938" s="26">
        <f t="shared" si="425"/>
        <v>4</v>
      </c>
      <c r="C1938" t="s">
        <v>42</v>
      </c>
      <c r="D1938" s="75">
        <v>0.166666666666667</v>
      </c>
      <c r="E1938" s="26">
        <v>57945</v>
      </c>
      <c r="F1938" s="26">
        <v>32089.49</v>
      </c>
      <c r="G1938" s="26">
        <v>8469</v>
      </c>
      <c r="H1938" s="26">
        <v>13863.2</v>
      </c>
      <c r="I1938" s="26">
        <v>4708</v>
      </c>
      <c r="J1938" s="26">
        <v>-1184.69</v>
      </c>
      <c r="K1938" s="26">
        <f t="shared" si="423"/>
        <v>25089.66</v>
      </c>
      <c r="L1938" s="27">
        <f t="shared" si="426"/>
        <v>2.74784911393777</v>
      </c>
      <c r="M1938" s="75">
        <v>0.166666666666667</v>
      </c>
      <c r="N1938" s="26">
        <v>56712.6</v>
      </c>
      <c r="O1938" s="26">
        <v>27341.75</v>
      </c>
      <c r="P1938" s="26">
        <v>9160.13</v>
      </c>
      <c r="Q1938" s="26">
        <v>16282.2</v>
      </c>
      <c r="R1938" s="26">
        <v>5081.62</v>
      </c>
      <c r="S1938" s="26">
        <v>-1153.1</v>
      </c>
      <c r="T1938" s="26">
        <f t="shared" si="427"/>
        <v>20341.92</v>
      </c>
      <c r="U1938" s="27">
        <f t="shared" si="428"/>
        <v>2.04565793284181</v>
      </c>
      <c r="V1938" s="26">
        <f>INDEX(检修、备用和必开!B:B,MATCH(统调负荷!$C1938,检修、备用和必开!$A:$A,0))</f>
        <v>25229.8</v>
      </c>
      <c r="W1938" s="26">
        <f>INDEX(检修、备用和必开!C:C,MATCH(统调负荷!$C1938,检修、备用和必开!$A:$A,0))</f>
        <v>0</v>
      </c>
      <c r="X1938" s="26">
        <f>INDEX(检修、备用和必开!D:D,MATCH(统调负荷!$C1938,检修、备用和必开!$A:$A,0))</f>
        <v>13360</v>
      </c>
      <c r="Y1938" s="26">
        <f>INDEX(检修、备用和必开!E:E,MATCH(统调负荷!$C1938,检修、备用和必开!$A:$A,0))</f>
        <v>6999.83</v>
      </c>
      <c r="Z1938" s="26">
        <f>INDEX(检修、备用和必开!F:F,MATCH(统调负荷!$C1938,检修、备用和必开!$A:$A,0))</f>
        <v>320</v>
      </c>
      <c r="AA1938" s="26">
        <f t="shared" si="429"/>
        <v>68942.6</v>
      </c>
      <c r="AB1938" s="26">
        <v>319.38</v>
      </c>
      <c r="AC1938" s="26">
        <v>275</v>
      </c>
      <c r="AD1938" s="76">
        <f t="shared" si="430"/>
        <v>45678.1666666667</v>
      </c>
      <c r="AE1938" s="27">
        <f t="shared" si="431"/>
        <v>-1232.4</v>
      </c>
      <c r="AF1938" s="27">
        <f t="shared" si="432"/>
        <v>-4747.74</v>
      </c>
      <c r="AG1938" s="27">
        <f t="shared" si="433"/>
        <v>691.129999999999</v>
      </c>
      <c r="AH1938" s="27">
        <f t="shared" si="434"/>
        <v>2419</v>
      </c>
      <c r="AI1938" s="27">
        <f t="shared" si="435"/>
        <v>373.62</v>
      </c>
      <c r="AJ1938" s="27">
        <f t="shared" si="436"/>
        <v>31.5900000000001</v>
      </c>
      <c r="AK1938" s="26">
        <f>INDEX(检修、备用和必开!I:I,MATCH(统调负荷!$C1938,检修、备用和必开!$A:$A,0))</f>
        <v>8124.7426223896</v>
      </c>
    </row>
    <row r="1939" ht="13.8" spans="1:37">
      <c r="A1939" s="26">
        <f t="shared" si="424"/>
        <v>2</v>
      </c>
      <c r="B1939" s="26">
        <f t="shared" si="425"/>
        <v>4</v>
      </c>
      <c r="C1939" t="s">
        <v>42</v>
      </c>
      <c r="D1939" s="75">
        <v>0.177083333333333</v>
      </c>
      <c r="E1939" s="26">
        <v>57610</v>
      </c>
      <c r="F1939" s="26">
        <v>31616.1</v>
      </c>
      <c r="G1939" s="26">
        <v>8587</v>
      </c>
      <c r="H1939" s="26">
        <v>13882.6</v>
      </c>
      <c r="I1939" s="26">
        <v>4709</v>
      </c>
      <c r="J1939" s="26">
        <v>-1184.7</v>
      </c>
      <c r="K1939" s="26">
        <f t="shared" si="423"/>
        <v>24616.27</v>
      </c>
      <c r="L1939" s="27">
        <f t="shared" si="426"/>
        <v>2.80069238759568</v>
      </c>
      <c r="M1939" s="75">
        <v>0.177083333333333</v>
      </c>
      <c r="N1939" s="26">
        <v>56438.6</v>
      </c>
      <c r="O1939" s="26">
        <v>27170.47</v>
      </c>
      <c r="P1939" s="26">
        <v>9018.08</v>
      </c>
      <c r="Q1939" s="26">
        <v>16280.1</v>
      </c>
      <c r="R1939" s="26">
        <v>5133.75</v>
      </c>
      <c r="S1939" s="26">
        <v>-1163.8</v>
      </c>
      <c r="T1939" s="26">
        <f t="shared" si="427"/>
        <v>20170.64</v>
      </c>
      <c r="U1939" s="27">
        <f t="shared" si="428"/>
        <v>2.05610748855375</v>
      </c>
      <c r="V1939" s="26">
        <f>INDEX(检修、备用和必开!B:B,MATCH(统调负荷!$C1939,检修、备用和必开!$A:$A,0))</f>
        <v>25229.8</v>
      </c>
      <c r="W1939" s="26">
        <f>INDEX(检修、备用和必开!C:C,MATCH(统调负荷!$C1939,检修、备用和必开!$A:$A,0))</f>
        <v>0</v>
      </c>
      <c r="X1939" s="26">
        <f>INDEX(检修、备用和必开!D:D,MATCH(统调负荷!$C1939,检修、备用和必开!$A:$A,0))</f>
        <v>13360</v>
      </c>
      <c r="Y1939" s="26">
        <f>INDEX(检修、备用和必开!E:E,MATCH(统调负荷!$C1939,检修、备用和必开!$A:$A,0))</f>
        <v>6999.83</v>
      </c>
      <c r="Z1939" s="26">
        <f>INDEX(检修、备用和必开!F:F,MATCH(统调负荷!$C1939,检修、备用和必开!$A:$A,0))</f>
        <v>320</v>
      </c>
      <c r="AA1939" s="26">
        <f t="shared" si="429"/>
        <v>68942.6</v>
      </c>
      <c r="AB1939" s="26">
        <v>314.94</v>
      </c>
      <c r="AC1939" s="26">
        <v>295.37</v>
      </c>
      <c r="AD1939" s="76">
        <f t="shared" si="430"/>
        <v>45678.1770833333</v>
      </c>
      <c r="AE1939" s="27">
        <f t="shared" si="431"/>
        <v>-1171.4</v>
      </c>
      <c r="AF1939" s="27">
        <f t="shared" si="432"/>
        <v>-4445.63</v>
      </c>
      <c r="AG1939" s="27">
        <f t="shared" si="433"/>
        <v>431.08</v>
      </c>
      <c r="AH1939" s="27">
        <f t="shared" si="434"/>
        <v>2397.5</v>
      </c>
      <c r="AI1939" s="27">
        <f t="shared" si="435"/>
        <v>424.75</v>
      </c>
      <c r="AJ1939" s="27">
        <f t="shared" si="436"/>
        <v>20.9000000000001</v>
      </c>
      <c r="AK1939" s="26">
        <f>INDEX(检修、备用和必开!I:I,MATCH(统调负荷!$C1939,检修、备用和必开!$A:$A,0))</f>
        <v>8124.7426223896</v>
      </c>
    </row>
    <row r="1940" ht="13.8" spans="1:37">
      <c r="A1940" s="26">
        <f t="shared" si="424"/>
        <v>2</v>
      </c>
      <c r="B1940" s="26">
        <f t="shared" si="425"/>
        <v>4</v>
      </c>
      <c r="C1940" t="s">
        <v>42</v>
      </c>
      <c r="D1940" s="75">
        <v>0.1875</v>
      </c>
      <c r="E1940" s="26">
        <v>57280</v>
      </c>
      <c r="F1940" s="26">
        <v>31262.39</v>
      </c>
      <c r="G1940" s="26">
        <v>8587</v>
      </c>
      <c r="H1940" s="26">
        <v>13902.3</v>
      </c>
      <c r="I1940" s="26">
        <v>4713</v>
      </c>
      <c r="J1940" s="26">
        <v>-1184.69</v>
      </c>
      <c r="K1940" s="26">
        <f t="shared" si="423"/>
        <v>24262.56</v>
      </c>
      <c r="L1940" s="27">
        <f t="shared" si="426"/>
        <v>2.84152208175889</v>
      </c>
      <c r="M1940" s="75">
        <v>0.1875</v>
      </c>
      <c r="N1940" s="26">
        <v>56029.8</v>
      </c>
      <c r="O1940" s="26">
        <v>26410.18</v>
      </c>
      <c r="P1940" s="26">
        <v>9384.53</v>
      </c>
      <c r="Q1940" s="26">
        <v>16264.7</v>
      </c>
      <c r="R1940" s="26">
        <v>5125.15</v>
      </c>
      <c r="S1940" s="26">
        <v>-1154.76</v>
      </c>
      <c r="T1940" s="26">
        <f t="shared" si="427"/>
        <v>19410.35</v>
      </c>
      <c r="U1940" s="27">
        <f t="shared" si="428"/>
        <v>2.10381030413163</v>
      </c>
      <c r="V1940" s="26">
        <f>INDEX(检修、备用和必开!B:B,MATCH(统调负荷!$C1940,检修、备用和必开!$A:$A,0))</f>
        <v>25229.8</v>
      </c>
      <c r="W1940" s="26">
        <f>INDEX(检修、备用和必开!C:C,MATCH(统调负荷!$C1940,检修、备用和必开!$A:$A,0))</f>
        <v>0</v>
      </c>
      <c r="X1940" s="26">
        <f>INDEX(检修、备用和必开!D:D,MATCH(统调负荷!$C1940,检修、备用和必开!$A:$A,0))</f>
        <v>13360</v>
      </c>
      <c r="Y1940" s="26">
        <f>INDEX(检修、备用和必开!E:E,MATCH(统调负荷!$C1940,检修、备用和必开!$A:$A,0))</f>
        <v>6999.83</v>
      </c>
      <c r="Z1940" s="26">
        <f>INDEX(检修、备用和必开!F:F,MATCH(统调负荷!$C1940,检修、备用和必开!$A:$A,0))</f>
        <v>320</v>
      </c>
      <c r="AA1940" s="26">
        <f t="shared" si="429"/>
        <v>68942.6</v>
      </c>
      <c r="AB1940" s="26">
        <v>312.74</v>
      </c>
      <c r="AC1940" s="26">
        <v>250</v>
      </c>
      <c r="AD1940" s="76">
        <f t="shared" si="430"/>
        <v>45678.1875</v>
      </c>
      <c r="AE1940" s="27">
        <f t="shared" si="431"/>
        <v>-1250.2</v>
      </c>
      <c r="AF1940" s="27">
        <f t="shared" si="432"/>
        <v>-4852.21</v>
      </c>
      <c r="AG1940" s="27">
        <f t="shared" si="433"/>
        <v>797.530000000001</v>
      </c>
      <c r="AH1940" s="27">
        <f t="shared" si="434"/>
        <v>2362.4</v>
      </c>
      <c r="AI1940" s="27">
        <f t="shared" si="435"/>
        <v>412.15</v>
      </c>
      <c r="AJ1940" s="27">
        <f t="shared" si="436"/>
        <v>29.9300000000001</v>
      </c>
      <c r="AK1940" s="26">
        <f>INDEX(检修、备用和必开!I:I,MATCH(统调负荷!$C1940,检修、备用和必开!$A:$A,0))</f>
        <v>8124.7426223896</v>
      </c>
    </row>
    <row r="1941" ht="13.8" spans="1:37">
      <c r="A1941" s="26">
        <f t="shared" si="424"/>
        <v>2</v>
      </c>
      <c r="B1941" s="26">
        <f t="shared" si="425"/>
        <v>4</v>
      </c>
      <c r="C1941" t="s">
        <v>42</v>
      </c>
      <c r="D1941" s="75">
        <v>0.197916666666667</v>
      </c>
      <c r="E1941" s="26">
        <v>57070</v>
      </c>
      <c r="F1941" s="26">
        <v>31038.3</v>
      </c>
      <c r="G1941" s="26">
        <v>8587</v>
      </c>
      <c r="H1941" s="26">
        <v>13918.2</v>
      </c>
      <c r="I1941" s="26">
        <v>4711</v>
      </c>
      <c r="J1941" s="26">
        <v>-1184.5</v>
      </c>
      <c r="K1941" s="26">
        <f t="shared" si="423"/>
        <v>24038.47</v>
      </c>
      <c r="L1941" s="27">
        <f t="shared" si="426"/>
        <v>2.86801115046007</v>
      </c>
      <c r="M1941" s="75">
        <v>0.197916666666667</v>
      </c>
      <c r="N1941" s="26">
        <v>55697.2</v>
      </c>
      <c r="O1941" s="26">
        <v>26508.95</v>
      </c>
      <c r="P1941" s="26">
        <v>9257.2</v>
      </c>
      <c r="Q1941" s="26">
        <v>15989.7</v>
      </c>
      <c r="R1941" s="26">
        <v>5109.43</v>
      </c>
      <c r="S1941" s="26">
        <v>-1168.08</v>
      </c>
      <c r="T1941" s="26">
        <f t="shared" si="427"/>
        <v>19509.12</v>
      </c>
      <c r="U1941" s="27">
        <f t="shared" si="428"/>
        <v>2.0974884633358</v>
      </c>
      <c r="V1941" s="26">
        <f>INDEX(检修、备用和必开!B:B,MATCH(统调负荷!$C1941,检修、备用和必开!$A:$A,0))</f>
        <v>25229.8</v>
      </c>
      <c r="W1941" s="26">
        <f>INDEX(检修、备用和必开!C:C,MATCH(统调负荷!$C1941,检修、备用和必开!$A:$A,0))</f>
        <v>0</v>
      </c>
      <c r="X1941" s="26">
        <f>INDEX(检修、备用和必开!D:D,MATCH(统调负荷!$C1941,检修、备用和必开!$A:$A,0))</f>
        <v>13360</v>
      </c>
      <c r="Y1941" s="26">
        <f>INDEX(检修、备用和必开!E:E,MATCH(统调负荷!$C1941,检修、备用和必开!$A:$A,0))</f>
        <v>6999.83</v>
      </c>
      <c r="Z1941" s="26">
        <f>INDEX(检修、备用和必开!F:F,MATCH(统调负荷!$C1941,检修、备用和必开!$A:$A,0))</f>
        <v>320</v>
      </c>
      <c r="AA1941" s="26">
        <f t="shared" si="429"/>
        <v>68942.6</v>
      </c>
      <c r="AB1941" s="26">
        <v>312.56</v>
      </c>
      <c r="AC1941" s="26">
        <v>290</v>
      </c>
      <c r="AD1941" s="76">
        <f t="shared" si="430"/>
        <v>45678.1979166667</v>
      </c>
      <c r="AE1941" s="27">
        <f t="shared" si="431"/>
        <v>-1372.8</v>
      </c>
      <c r="AF1941" s="27">
        <f t="shared" si="432"/>
        <v>-4529.35</v>
      </c>
      <c r="AG1941" s="27">
        <f t="shared" si="433"/>
        <v>670.200000000001</v>
      </c>
      <c r="AH1941" s="27">
        <f t="shared" si="434"/>
        <v>2071.5</v>
      </c>
      <c r="AI1941" s="27">
        <f t="shared" si="435"/>
        <v>398.43</v>
      </c>
      <c r="AJ1941" s="27">
        <f t="shared" si="436"/>
        <v>16.4200000000001</v>
      </c>
      <c r="AK1941" s="26">
        <f>INDEX(检修、备用和必开!I:I,MATCH(统调负荷!$C1941,检修、备用和必开!$A:$A,0))</f>
        <v>8124.7426223896</v>
      </c>
    </row>
    <row r="1942" ht="13.8" spans="1:37">
      <c r="A1942" s="26">
        <f t="shared" si="424"/>
        <v>2</v>
      </c>
      <c r="B1942" s="26">
        <f t="shared" si="425"/>
        <v>5</v>
      </c>
      <c r="C1942" t="s">
        <v>42</v>
      </c>
      <c r="D1942" s="75">
        <v>0.208333333333333</v>
      </c>
      <c r="E1942" s="26">
        <v>57000</v>
      </c>
      <c r="F1942" s="26">
        <v>30946.29</v>
      </c>
      <c r="G1942" s="26">
        <v>8587</v>
      </c>
      <c r="H1942" s="26">
        <v>13944.4</v>
      </c>
      <c r="I1942" s="26">
        <v>4707</v>
      </c>
      <c r="J1942" s="26">
        <v>-1184.69</v>
      </c>
      <c r="K1942" s="26">
        <f t="shared" si="423"/>
        <v>23946.46</v>
      </c>
      <c r="L1942" s="27">
        <f t="shared" si="426"/>
        <v>2.87903097159246</v>
      </c>
      <c r="M1942" s="75">
        <v>0.208333333333333</v>
      </c>
      <c r="N1942" s="26">
        <v>55558.1</v>
      </c>
      <c r="O1942" s="26">
        <v>26630.75</v>
      </c>
      <c r="P1942" s="26">
        <v>8918.43</v>
      </c>
      <c r="Q1942" s="26">
        <v>16071.3</v>
      </c>
      <c r="R1942" s="26">
        <v>5153.76</v>
      </c>
      <c r="S1942" s="26">
        <v>-1216.14</v>
      </c>
      <c r="T1942" s="26">
        <f t="shared" si="427"/>
        <v>19630.92</v>
      </c>
      <c r="U1942" s="27">
        <f t="shared" si="428"/>
        <v>2.08974469338836</v>
      </c>
      <c r="V1942" s="26">
        <f>INDEX(检修、备用和必开!B:B,MATCH(统调负荷!$C1942,检修、备用和必开!$A:$A,0))</f>
        <v>25229.8</v>
      </c>
      <c r="W1942" s="26">
        <f>INDEX(检修、备用和必开!C:C,MATCH(统调负荷!$C1942,检修、备用和必开!$A:$A,0))</f>
        <v>0</v>
      </c>
      <c r="X1942" s="26">
        <f>INDEX(检修、备用和必开!D:D,MATCH(统调负荷!$C1942,检修、备用和必开!$A:$A,0))</f>
        <v>13360</v>
      </c>
      <c r="Y1942" s="26">
        <f>INDEX(检修、备用和必开!E:E,MATCH(统调负荷!$C1942,检修、备用和必开!$A:$A,0))</f>
        <v>6999.83</v>
      </c>
      <c r="Z1942" s="26">
        <f>INDEX(检修、备用和必开!F:F,MATCH(统调负荷!$C1942,检修、备用和必开!$A:$A,0))</f>
        <v>320</v>
      </c>
      <c r="AA1942" s="26">
        <f t="shared" si="429"/>
        <v>68942.6</v>
      </c>
      <c r="AB1942" s="26">
        <v>312.09</v>
      </c>
      <c r="AC1942" s="26">
        <v>298.07</v>
      </c>
      <c r="AD1942" s="76">
        <f t="shared" si="430"/>
        <v>45678.2083333333</v>
      </c>
      <c r="AE1942" s="27">
        <f t="shared" si="431"/>
        <v>-1441.9</v>
      </c>
      <c r="AF1942" s="27">
        <f t="shared" si="432"/>
        <v>-4315.54</v>
      </c>
      <c r="AG1942" s="27">
        <f t="shared" si="433"/>
        <v>331.43</v>
      </c>
      <c r="AH1942" s="27">
        <f t="shared" si="434"/>
        <v>2126.9</v>
      </c>
      <c r="AI1942" s="27">
        <f t="shared" si="435"/>
        <v>446.76</v>
      </c>
      <c r="AJ1942" s="27">
        <f t="shared" si="436"/>
        <v>-31.45</v>
      </c>
      <c r="AK1942" s="26">
        <f>INDEX(检修、备用和必开!I:I,MATCH(统调负荷!$C1942,检修、备用和必开!$A:$A,0))</f>
        <v>8124.7426223896</v>
      </c>
    </row>
    <row r="1943" ht="13.8" spans="1:37">
      <c r="A1943" s="26">
        <f t="shared" si="424"/>
        <v>2</v>
      </c>
      <c r="B1943" s="26">
        <f t="shared" si="425"/>
        <v>5</v>
      </c>
      <c r="C1943" t="s">
        <v>42</v>
      </c>
      <c r="D1943" s="75">
        <v>0.21875</v>
      </c>
      <c r="E1943" s="26">
        <v>57225</v>
      </c>
      <c r="F1943" s="26">
        <v>30972.99</v>
      </c>
      <c r="G1943" s="26">
        <v>8768</v>
      </c>
      <c r="H1943" s="26">
        <v>13951.7</v>
      </c>
      <c r="I1943" s="26">
        <v>4717</v>
      </c>
      <c r="J1943" s="26">
        <v>-1184.69</v>
      </c>
      <c r="K1943" s="26">
        <f t="shared" si="423"/>
        <v>23973.16</v>
      </c>
      <c r="L1943" s="27">
        <f t="shared" si="426"/>
        <v>2.87582446369189</v>
      </c>
      <c r="M1943" s="75">
        <v>0.21875</v>
      </c>
      <c r="N1943" s="26">
        <v>55810.3</v>
      </c>
      <c r="O1943" s="26">
        <v>26338.5</v>
      </c>
      <c r="P1943" s="26">
        <v>9330.07</v>
      </c>
      <c r="Q1943" s="26">
        <v>16272.4</v>
      </c>
      <c r="R1943" s="26">
        <v>5119.01</v>
      </c>
      <c r="S1943" s="26">
        <v>-1249.68</v>
      </c>
      <c r="T1943" s="26">
        <f t="shared" si="427"/>
        <v>19338.67</v>
      </c>
      <c r="U1943" s="27">
        <f t="shared" si="428"/>
        <v>2.10842214683349</v>
      </c>
      <c r="V1943" s="26">
        <f>INDEX(检修、备用和必开!B:B,MATCH(统调负荷!$C1943,检修、备用和必开!$A:$A,0))</f>
        <v>25229.8</v>
      </c>
      <c r="W1943" s="26">
        <f>INDEX(检修、备用和必开!C:C,MATCH(统调负荷!$C1943,检修、备用和必开!$A:$A,0))</f>
        <v>0</v>
      </c>
      <c r="X1943" s="26">
        <f>INDEX(检修、备用和必开!D:D,MATCH(统调负荷!$C1943,检修、备用和必开!$A:$A,0))</f>
        <v>13360</v>
      </c>
      <c r="Y1943" s="26">
        <f>INDEX(检修、备用和必开!E:E,MATCH(统调负荷!$C1943,检修、备用和必开!$A:$A,0))</f>
        <v>6999.83</v>
      </c>
      <c r="Z1943" s="26">
        <f>INDEX(检修、备用和必开!F:F,MATCH(统调负荷!$C1943,检修、备用和必开!$A:$A,0))</f>
        <v>320</v>
      </c>
      <c r="AA1943" s="26">
        <f t="shared" si="429"/>
        <v>68942.6</v>
      </c>
      <c r="AB1943" s="26">
        <v>312.09</v>
      </c>
      <c r="AC1943" s="26">
        <v>290.12</v>
      </c>
      <c r="AD1943" s="76">
        <f t="shared" si="430"/>
        <v>45678.21875</v>
      </c>
      <c r="AE1943" s="27">
        <f t="shared" si="431"/>
        <v>-1414.7</v>
      </c>
      <c r="AF1943" s="27">
        <f t="shared" si="432"/>
        <v>-4634.49</v>
      </c>
      <c r="AG1943" s="27">
        <f t="shared" si="433"/>
        <v>562.07</v>
      </c>
      <c r="AH1943" s="27">
        <f t="shared" si="434"/>
        <v>2320.7</v>
      </c>
      <c r="AI1943" s="27">
        <f t="shared" si="435"/>
        <v>402.01</v>
      </c>
      <c r="AJ1943" s="27">
        <f t="shared" si="436"/>
        <v>-64.99</v>
      </c>
      <c r="AK1943" s="26">
        <f>INDEX(检修、备用和必开!I:I,MATCH(统调负荷!$C1943,检修、备用和必开!$A:$A,0))</f>
        <v>8124.7426223896</v>
      </c>
    </row>
    <row r="1944" ht="13.8" spans="1:37">
      <c r="A1944" s="26">
        <f t="shared" si="424"/>
        <v>2</v>
      </c>
      <c r="B1944" s="26">
        <f t="shared" si="425"/>
        <v>5</v>
      </c>
      <c r="C1944" t="s">
        <v>42</v>
      </c>
      <c r="D1944" s="75">
        <v>0.229166666666667</v>
      </c>
      <c r="E1944" s="26">
        <v>57625</v>
      </c>
      <c r="F1944" s="26">
        <v>31363.89</v>
      </c>
      <c r="G1944" s="26">
        <v>8768</v>
      </c>
      <c r="H1944" s="26">
        <v>13955.6</v>
      </c>
      <c r="I1944" s="26">
        <v>4722</v>
      </c>
      <c r="J1944" s="26">
        <v>-1184.49</v>
      </c>
      <c r="K1944" s="26">
        <f t="shared" si="423"/>
        <v>24364.06</v>
      </c>
      <c r="L1944" s="27">
        <f t="shared" si="426"/>
        <v>2.82968437936863</v>
      </c>
      <c r="M1944" s="75">
        <v>0.229166666666667</v>
      </c>
      <c r="N1944" s="26">
        <v>55983.4</v>
      </c>
      <c r="O1944" s="26">
        <v>26636.97</v>
      </c>
      <c r="P1944" s="26">
        <v>9186.5</v>
      </c>
      <c r="Q1944" s="26">
        <v>16302.6</v>
      </c>
      <c r="R1944" s="26">
        <v>5101.74</v>
      </c>
      <c r="S1944" s="26">
        <v>-1244.41</v>
      </c>
      <c r="T1944" s="26">
        <f t="shared" si="427"/>
        <v>19637.14</v>
      </c>
      <c r="U1944" s="27">
        <f t="shared" si="428"/>
        <v>2.08935077403678</v>
      </c>
      <c r="V1944" s="26">
        <f>INDEX(检修、备用和必开!B:B,MATCH(统调负荷!$C1944,检修、备用和必开!$A:$A,0))</f>
        <v>25229.8</v>
      </c>
      <c r="W1944" s="26">
        <f>INDEX(检修、备用和必开!C:C,MATCH(统调负荷!$C1944,检修、备用和必开!$A:$A,0))</f>
        <v>0</v>
      </c>
      <c r="X1944" s="26">
        <f>INDEX(检修、备用和必开!D:D,MATCH(统调负荷!$C1944,检修、备用和必开!$A:$A,0))</f>
        <v>13360</v>
      </c>
      <c r="Y1944" s="26">
        <f>INDEX(检修、备用和必开!E:E,MATCH(统调负荷!$C1944,检修、备用和必开!$A:$A,0))</f>
        <v>6999.83</v>
      </c>
      <c r="Z1944" s="26">
        <f>INDEX(检修、备用和必开!F:F,MATCH(统调负荷!$C1944,检修、备用和必开!$A:$A,0))</f>
        <v>320</v>
      </c>
      <c r="AA1944" s="26">
        <f t="shared" si="429"/>
        <v>68942.6</v>
      </c>
      <c r="AB1944" s="26">
        <v>312.75</v>
      </c>
      <c r="AC1944" s="26">
        <v>300</v>
      </c>
      <c r="AD1944" s="76">
        <f t="shared" si="430"/>
        <v>45678.2291666667</v>
      </c>
      <c r="AE1944" s="27">
        <f t="shared" si="431"/>
        <v>-1641.6</v>
      </c>
      <c r="AF1944" s="27">
        <f t="shared" si="432"/>
        <v>-4726.92</v>
      </c>
      <c r="AG1944" s="27">
        <f t="shared" si="433"/>
        <v>418.5</v>
      </c>
      <c r="AH1944" s="27">
        <f t="shared" si="434"/>
        <v>2347</v>
      </c>
      <c r="AI1944" s="27">
        <f t="shared" si="435"/>
        <v>379.74</v>
      </c>
      <c r="AJ1944" s="27">
        <f t="shared" si="436"/>
        <v>-59.9200000000001</v>
      </c>
      <c r="AK1944" s="26">
        <f>INDEX(检修、备用和必开!I:I,MATCH(统调负荷!$C1944,检修、备用和必开!$A:$A,0))</f>
        <v>8124.7426223896</v>
      </c>
    </row>
    <row r="1945" ht="13.8" spans="1:37">
      <c r="A1945" s="26">
        <f t="shared" si="424"/>
        <v>2</v>
      </c>
      <c r="B1945" s="26">
        <f t="shared" si="425"/>
        <v>5</v>
      </c>
      <c r="C1945" t="s">
        <v>42</v>
      </c>
      <c r="D1945" s="75">
        <v>0.239583333333333</v>
      </c>
      <c r="E1945" s="26">
        <v>58200</v>
      </c>
      <c r="F1945" s="26">
        <v>31912.89</v>
      </c>
      <c r="G1945" s="26">
        <v>8768</v>
      </c>
      <c r="H1945" s="26">
        <v>13972.6</v>
      </c>
      <c r="I1945" s="26">
        <v>4731</v>
      </c>
      <c r="J1945" s="26">
        <v>-1184.49</v>
      </c>
      <c r="K1945" s="26">
        <f t="shared" si="423"/>
        <v>24913.06</v>
      </c>
      <c r="L1945" s="27">
        <f t="shared" si="426"/>
        <v>2.76732765866578</v>
      </c>
      <c r="M1945" s="75">
        <v>0.239583333333333</v>
      </c>
      <c r="N1945" s="26">
        <v>56641.6</v>
      </c>
      <c r="O1945" s="26">
        <v>27020.1</v>
      </c>
      <c r="P1945" s="26">
        <v>9389.01</v>
      </c>
      <c r="Q1945" s="26">
        <v>16338.9</v>
      </c>
      <c r="R1945" s="26">
        <v>5165.87</v>
      </c>
      <c r="S1945" s="26">
        <v>-1272.28</v>
      </c>
      <c r="T1945" s="26">
        <f t="shared" si="427"/>
        <v>20020.27</v>
      </c>
      <c r="U1945" s="27">
        <f t="shared" si="428"/>
        <v>2.06536975285101</v>
      </c>
      <c r="V1945" s="26">
        <f>INDEX(检修、备用和必开!B:B,MATCH(统调负荷!$C1945,检修、备用和必开!$A:$A,0))</f>
        <v>25229.8</v>
      </c>
      <c r="W1945" s="26">
        <f>INDEX(检修、备用和必开!C:C,MATCH(统调负荷!$C1945,检修、备用和必开!$A:$A,0))</f>
        <v>0</v>
      </c>
      <c r="X1945" s="26">
        <f>INDEX(检修、备用和必开!D:D,MATCH(统调负荷!$C1945,检修、备用和必开!$A:$A,0))</f>
        <v>13360</v>
      </c>
      <c r="Y1945" s="26">
        <f>INDEX(检修、备用和必开!E:E,MATCH(统调负荷!$C1945,检修、备用和必开!$A:$A,0))</f>
        <v>6999.83</v>
      </c>
      <c r="Z1945" s="26">
        <f>INDEX(检修、备用和必开!F:F,MATCH(统调负荷!$C1945,检修、备用和必开!$A:$A,0))</f>
        <v>320</v>
      </c>
      <c r="AA1945" s="26">
        <f t="shared" si="429"/>
        <v>68942.6</v>
      </c>
      <c r="AB1945" s="26">
        <v>317.56</v>
      </c>
      <c r="AC1945" s="26">
        <v>298</v>
      </c>
      <c r="AD1945" s="76">
        <f t="shared" si="430"/>
        <v>45678.2395833333</v>
      </c>
      <c r="AE1945" s="27">
        <f t="shared" si="431"/>
        <v>-1558.4</v>
      </c>
      <c r="AF1945" s="27">
        <f t="shared" si="432"/>
        <v>-4892.79</v>
      </c>
      <c r="AG1945" s="27">
        <f t="shared" si="433"/>
        <v>621.01</v>
      </c>
      <c r="AH1945" s="27">
        <f t="shared" si="434"/>
        <v>2366.3</v>
      </c>
      <c r="AI1945" s="27">
        <f t="shared" si="435"/>
        <v>434.87</v>
      </c>
      <c r="AJ1945" s="27">
        <f t="shared" si="436"/>
        <v>-87.79</v>
      </c>
      <c r="AK1945" s="26">
        <f>INDEX(检修、备用和必开!I:I,MATCH(统调负荷!$C1945,检修、备用和必开!$A:$A,0))</f>
        <v>8124.7426223896</v>
      </c>
    </row>
    <row r="1946" ht="13.8" spans="1:37">
      <c r="A1946" s="26">
        <f t="shared" si="424"/>
        <v>2</v>
      </c>
      <c r="B1946" s="26">
        <f t="shared" si="425"/>
        <v>6</v>
      </c>
      <c r="C1946" t="s">
        <v>42</v>
      </c>
      <c r="D1946" s="75">
        <v>0.25</v>
      </c>
      <c r="E1946" s="26">
        <v>58875</v>
      </c>
      <c r="F1946" s="26">
        <v>31973.89</v>
      </c>
      <c r="G1946" s="26">
        <v>9238</v>
      </c>
      <c r="H1946" s="26">
        <v>14111.8</v>
      </c>
      <c r="I1946" s="26">
        <v>4736</v>
      </c>
      <c r="J1946" s="26">
        <v>-1184.69</v>
      </c>
      <c r="K1946" s="26">
        <f t="shared" si="423"/>
        <v>24974.06</v>
      </c>
      <c r="L1946" s="27">
        <f t="shared" si="426"/>
        <v>2.76056836573629</v>
      </c>
      <c r="M1946" s="75">
        <v>0.25</v>
      </c>
      <c r="N1946" s="26">
        <v>57202.3</v>
      </c>
      <c r="O1946" s="26">
        <v>26594.18</v>
      </c>
      <c r="P1946" s="26">
        <v>9897.13</v>
      </c>
      <c r="Q1946" s="26">
        <v>16755.2</v>
      </c>
      <c r="R1946" s="26">
        <v>5196.02</v>
      </c>
      <c r="S1946" s="26">
        <v>-1240.23</v>
      </c>
      <c r="T1946" s="26">
        <f t="shared" si="427"/>
        <v>19594.35</v>
      </c>
      <c r="U1946" s="27">
        <f t="shared" si="428"/>
        <v>2.09206371844688</v>
      </c>
      <c r="V1946" s="26">
        <f>INDEX(检修、备用和必开!B:B,MATCH(统调负荷!$C1946,检修、备用和必开!$A:$A,0))</f>
        <v>25229.8</v>
      </c>
      <c r="W1946" s="26">
        <f>INDEX(检修、备用和必开!C:C,MATCH(统调负荷!$C1946,检修、备用和必开!$A:$A,0))</f>
        <v>0</v>
      </c>
      <c r="X1946" s="26">
        <f>INDEX(检修、备用和必开!D:D,MATCH(统调负荷!$C1946,检修、备用和必开!$A:$A,0))</f>
        <v>13360</v>
      </c>
      <c r="Y1946" s="26">
        <f>INDEX(检修、备用和必开!E:E,MATCH(统调负荷!$C1946,检修、备用和必开!$A:$A,0))</f>
        <v>6999.83</v>
      </c>
      <c r="Z1946" s="26">
        <f>INDEX(检修、备用和必开!F:F,MATCH(统调负荷!$C1946,检修、备用和必开!$A:$A,0))</f>
        <v>320</v>
      </c>
      <c r="AA1946" s="26">
        <f t="shared" si="429"/>
        <v>68942.6</v>
      </c>
      <c r="AB1946" s="26">
        <v>317.47</v>
      </c>
      <c r="AC1946" s="26">
        <v>290</v>
      </c>
      <c r="AD1946" s="76">
        <f t="shared" si="430"/>
        <v>45678.25</v>
      </c>
      <c r="AE1946" s="27">
        <f t="shared" si="431"/>
        <v>-1672.7</v>
      </c>
      <c r="AF1946" s="27">
        <f t="shared" si="432"/>
        <v>-5379.71</v>
      </c>
      <c r="AG1946" s="27">
        <f t="shared" si="433"/>
        <v>659.129999999999</v>
      </c>
      <c r="AH1946" s="27">
        <f t="shared" si="434"/>
        <v>2643.4</v>
      </c>
      <c r="AI1946" s="27">
        <f t="shared" si="435"/>
        <v>460.02</v>
      </c>
      <c r="AJ1946" s="27">
        <f t="shared" si="436"/>
        <v>-55.54</v>
      </c>
      <c r="AK1946" s="26">
        <f>INDEX(检修、备用和必开!I:I,MATCH(统调负荷!$C1946,检修、备用和必开!$A:$A,0))</f>
        <v>8124.7426223896</v>
      </c>
    </row>
    <row r="1947" ht="13.8" spans="1:37">
      <c r="A1947" s="26">
        <f t="shared" si="424"/>
        <v>2</v>
      </c>
      <c r="B1947" s="26">
        <f t="shared" si="425"/>
        <v>6</v>
      </c>
      <c r="C1947" t="s">
        <v>42</v>
      </c>
      <c r="D1947" s="75">
        <v>0.260416666666667</v>
      </c>
      <c r="E1947" s="26">
        <v>59835</v>
      </c>
      <c r="F1947" s="26">
        <v>31836.6</v>
      </c>
      <c r="G1947" s="26">
        <v>9888</v>
      </c>
      <c r="H1947" s="26">
        <v>14422.9</v>
      </c>
      <c r="I1947" s="26">
        <v>4872</v>
      </c>
      <c r="J1947" s="26">
        <v>-1184.5</v>
      </c>
      <c r="K1947" s="26">
        <f t="shared" si="423"/>
        <v>24836.77</v>
      </c>
      <c r="L1947" s="27">
        <f t="shared" si="426"/>
        <v>2.77582793575815</v>
      </c>
      <c r="M1947" s="75">
        <v>0.260416666666667</v>
      </c>
      <c r="N1947" s="26">
        <v>58700.6</v>
      </c>
      <c r="O1947" s="26">
        <v>27064.94</v>
      </c>
      <c r="P1947" s="26">
        <v>10747.4</v>
      </c>
      <c r="Q1947" s="26">
        <v>16806.7</v>
      </c>
      <c r="R1947" s="26">
        <v>5212.82</v>
      </c>
      <c r="S1947" s="26">
        <v>-1131.26</v>
      </c>
      <c r="T1947" s="26">
        <f t="shared" si="427"/>
        <v>20065.11</v>
      </c>
      <c r="U1947" s="27">
        <f t="shared" si="428"/>
        <v>2.06259904604652</v>
      </c>
      <c r="V1947" s="26">
        <f>INDEX(检修、备用和必开!B:B,MATCH(统调负荷!$C1947,检修、备用和必开!$A:$A,0))</f>
        <v>25229.8</v>
      </c>
      <c r="W1947" s="26">
        <f>INDEX(检修、备用和必开!C:C,MATCH(统调负荷!$C1947,检修、备用和必开!$A:$A,0))</f>
        <v>0</v>
      </c>
      <c r="X1947" s="26">
        <f>INDEX(检修、备用和必开!D:D,MATCH(统调负荷!$C1947,检修、备用和必开!$A:$A,0))</f>
        <v>13360</v>
      </c>
      <c r="Y1947" s="26">
        <f>INDEX(检修、备用和必开!E:E,MATCH(统调负荷!$C1947,检修、备用和必开!$A:$A,0))</f>
        <v>6999.83</v>
      </c>
      <c r="Z1947" s="26">
        <f>INDEX(检修、备用和必开!F:F,MATCH(统调负荷!$C1947,检修、备用和必开!$A:$A,0))</f>
        <v>320</v>
      </c>
      <c r="AA1947" s="26">
        <f t="shared" si="429"/>
        <v>68942.6</v>
      </c>
      <c r="AB1947" s="26">
        <v>314.91</v>
      </c>
      <c r="AC1947" s="26">
        <v>300</v>
      </c>
      <c r="AD1947" s="76">
        <f t="shared" si="430"/>
        <v>45678.2604166667</v>
      </c>
      <c r="AE1947" s="27">
        <f t="shared" si="431"/>
        <v>-1134.4</v>
      </c>
      <c r="AF1947" s="27">
        <f t="shared" si="432"/>
        <v>-4771.66</v>
      </c>
      <c r="AG1947" s="27">
        <f t="shared" si="433"/>
        <v>859.4</v>
      </c>
      <c r="AH1947" s="27">
        <f t="shared" si="434"/>
        <v>2383.8</v>
      </c>
      <c r="AI1947" s="27">
        <f t="shared" si="435"/>
        <v>340.82</v>
      </c>
      <c r="AJ1947" s="27">
        <f t="shared" si="436"/>
        <v>53.24</v>
      </c>
      <c r="AK1947" s="26">
        <f>INDEX(检修、备用和必开!I:I,MATCH(统调负荷!$C1947,检修、备用和必开!$A:$A,0))</f>
        <v>8124.7426223896</v>
      </c>
    </row>
    <row r="1948" ht="13.8" spans="1:37">
      <c r="A1948" s="26">
        <f t="shared" si="424"/>
        <v>2</v>
      </c>
      <c r="B1948" s="26">
        <f t="shared" si="425"/>
        <v>6</v>
      </c>
      <c r="C1948" t="s">
        <v>42</v>
      </c>
      <c r="D1948" s="75">
        <v>0.270833333333333</v>
      </c>
      <c r="E1948" s="26">
        <v>60895</v>
      </c>
      <c r="F1948" s="26">
        <v>31974.5</v>
      </c>
      <c r="G1948" s="26">
        <v>9888</v>
      </c>
      <c r="H1948" s="26">
        <v>15273.2</v>
      </c>
      <c r="I1948" s="26">
        <v>4944</v>
      </c>
      <c r="J1948" s="26">
        <v>-1184.7</v>
      </c>
      <c r="K1948" s="26">
        <f t="shared" si="423"/>
        <v>24974.67</v>
      </c>
      <c r="L1948" s="27">
        <f t="shared" si="426"/>
        <v>2.76050093955195</v>
      </c>
      <c r="M1948" s="75">
        <v>0.270833333333333</v>
      </c>
      <c r="N1948" s="26">
        <v>59643.7</v>
      </c>
      <c r="O1948" s="26">
        <v>27724.34</v>
      </c>
      <c r="P1948" s="26">
        <v>10292.8</v>
      </c>
      <c r="Q1948" s="26">
        <v>17408</v>
      </c>
      <c r="R1948" s="26">
        <v>5245.05</v>
      </c>
      <c r="S1948" s="26">
        <v>-1026.49</v>
      </c>
      <c r="T1948" s="26">
        <f t="shared" si="427"/>
        <v>20724.51</v>
      </c>
      <c r="U1948" s="27">
        <f t="shared" si="428"/>
        <v>2.02269594017928</v>
      </c>
      <c r="V1948" s="26">
        <f>INDEX(检修、备用和必开!B:B,MATCH(统调负荷!$C1948,检修、备用和必开!$A:$A,0))</f>
        <v>25229.8</v>
      </c>
      <c r="W1948" s="26">
        <f>INDEX(检修、备用和必开!C:C,MATCH(统调负荷!$C1948,检修、备用和必开!$A:$A,0))</f>
        <v>0</v>
      </c>
      <c r="X1948" s="26">
        <f>INDEX(检修、备用和必开!D:D,MATCH(统调负荷!$C1948,检修、备用和必开!$A:$A,0))</f>
        <v>13360</v>
      </c>
      <c r="Y1948" s="26">
        <f>INDEX(检修、备用和必开!E:E,MATCH(统调负荷!$C1948,检修、备用和必开!$A:$A,0))</f>
        <v>6999.83</v>
      </c>
      <c r="Z1948" s="26">
        <f>INDEX(检修、备用和必开!F:F,MATCH(统调负荷!$C1948,检修、备用和必开!$A:$A,0))</f>
        <v>320</v>
      </c>
      <c r="AA1948" s="26">
        <f t="shared" si="429"/>
        <v>68942.6</v>
      </c>
      <c r="AB1948" s="26">
        <v>314.91</v>
      </c>
      <c r="AC1948" s="26">
        <v>296.36</v>
      </c>
      <c r="AD1948" s="76">
        <f t="shared" si="430"/>
        <v>45678.2708333333</v>
      </c>
      <c r="AE1948" s="27">
        <f t="shared" si="431"/>
        <v>-1251.3</v>
      </c>
      <c r="AF1948" s="27">
        <f t="shared" si="432"/>
        <v>-4250.16</v>
      </c>
      <c r="AG1948" s="27">
        <f t="shared" si="433"/>
        <v>404.799999999999</v>
      </c>
      <c r="AH1948" s="27">
        <f t="shared" si="434"/>
        <v>2134.8</v>
      </c>
      <c r="AI1948" s="27">
        <f t="shared" si="435"/>
        <v>301.05</v>
      </c>
      <c r="AJ1948" s="27">
        <f t="shared" si="436"/>
        <v>158.21</v>
      </c>
      <c r="AK1948" s="26">
        <f>INDEX(检修、备用和必开!I:I,MATCH(统调负荷!$C1948,检修、备用和必开!$A:$A,0))</f>
        <v>8124.7426223896</v>
      </c>
    </row>
    <row r="1949" ht="13.8" spans="1:37">
      <c r="A1949" s="26">
        <f t="shared" si="424"/>
        <v>2</v>
      </c>
      <c r="B1949" s="26">
        <f t="shared" si="425"/>
        <v>6</v>
      </c>
      <c r="C1949" t="s">
        <v>42</v>
      </c>
      <c r="D1949" s="75">
        <v>0.28125</v>
      </c>
      <c r="E1949" s="26">
        <v>62115</v>
      </c>
      <c r="F1949" s="26">
        <v>33154.2</v>
      </c>
      <c r="G1949" s="26">
        <v>9809</v>
      </c>
      <c r="H1949" s="26">
        <v>15305.5</v>
      </c>
      <c r="I1949" s="26">
        <v>5031</v>
      </c>
      <c r="J1949" s="26">
        <v>-1184.7</v>
      </c>
      <c r="K1949" s="26">
        <f t="shared" si="423"/>
        <v>26154.37</v>
      </c>
      <c r="L1949" s="27">
        <f t="shared" si="426"/>
        <v>2.63598779095042</v>
      </c>
      <c r="M1949" s="75">
        <v>0.28125</v>
      </c>
      <c r="N1949" s="26">
        <v>61215.4</v>
      </c>
      <c r="O1949" s="26">
        <v>28482.22</v>
      </c>
      <c r="P1949" s="26">
        <v>10175.6</v>
      </c>
      <c r="Q1949" s="26">
        <v>18473.7</v>
      </c>
      <c r="R1949" s="26">
        <v>5269.57</v>
      </c>
      <c r="S1949" s="26">
        <v>-1185.69</v>
      </c>
      <c r="T1949" s="26">
        <f t="shared" si="427"/>
        <v>21482.39</v>
      </c>
      <c r="U1949" s="27">
        <f t="shared" si="428"/>
        <v>1.97869893540598</v>
      </c>
      <c r="V1949" s="26">
        <f>INDEX(检修、备用和必开!B:B,MATCH(统调负荷!$C1949,检修、备用和必开!$A:$A,0))</f>
        <v>25229.8</v>
      </c>
      <c r="W1949" s="26">
        <f>INDEX(检修、备用和必开!C:C,MATCH(统调负荷!$C1949,检修、备用和必开!$A:$A,0))</f>
        <v>0</v>
      </c>
      <c r="X1949" s="26">
        <f>INDEX(检修、备用和必开!D:D,MATCH(统调负荷!$C1949,检修、备用和必开!$A:$A,0))</f>
        <v>13360</v>
      </c>
      <c r="Y1949" s="26">
        <f>INDEX(检修、备用和必开!E:E,MATCH(统调负荷!$C1949,检修、备用和必开!$A:$A,0))</f>
        <v>6999.83</v>
      </c>
      <c r="Z1949" s="26">
        <f>INDEX(检修、备用和必开!F:F,MATCH(统调负荷!$C1949,检修、备用和必开!$A:$A,0))</f>
        <v>320</v>
      </c>
      <c r="AA1949" s="26">
        <f t="shared" si="429"/>
        <v>68942.6</v>
      </c>
      <c r="AB1949" s="26">
        <v>326</v>
      </c>
      <c r="AC1949" s="26">
        <v>306.69</v>
      </c>
      <c r="AD1949" s="76">
        <f t="shared" si="430"/>
        <v>45678.28125</v>
      </c>
      <c r="AE1949" s="27">
        <f t="shared" si="431"/>
        <v>-899.599999999999</v>
      </c>
      <c r="AF1949" s="27">
        <f t="shared" si="432"/>
        <v>-4671.98</v>
      </c>
      <c r="AG1949" s="27">
        <f t="shared" si="433"/>
        <v>366.6</v>
      </c>
      <c r="AH1949" s="27">
        <f t="shared" si="434"/>
        <v>3168.2</v>
      </c>
      <c r="AI1949" s="27">
        <f t="shared" si="435"/>
        <v>238.57</v>
      </c>
      <c r="AJ1949" s="27">
        <f t="shared" si="436"/>
        <v>-0.990000000000009</v>
      </c>
      <c r="AK1949" s="26">
        <f>INDEX(检修、备用和必开!I:I,MATCH(统调负荷!$C1949,检修、备用和必开!$A:$A,0))</f>
        <v>8124.7426223896</v>
      </c>
    </row>
    <row r="1950" ht="13.8" spans="1:37">
      <c r="A1950" s="26">
        <f t="shared" si="424"/>
        <v>2</v>
      </c>
      <c r="B1950" s="26">
        <f t="shared" si="425"/>
        <v>7</v>
      </c>
      <c r="C1950" t="s">
        <v>42</v>
      </c>
      <c r="D1950" s="75">
        <v>0.291666666666667</v>
      </c>
      <c r="E1950" s="26">
        <v>63535</v>
      </c>
      <c r="F1950" s="26">
        <v>32864.1</v>
      </c>
      <c r="G1950" s="26">
        <v>10073</v>
      </c>
      <c r="H1950" s="26">
        <v>16600.6</v>
      </c>
      <c r="I1950" s="26">
        <v>5182</v>
      </c>
      <c r="J1950" s="26">
        <v>-1184.7</v>
      </c>
      <c r="K1950" s="26">
        <f t="shared" si="423"/>
        <v>25864.27</v>
      </c>
      <c r="L1950" s="27">
        <f t="shared" si="426"/>
        <v>2.66555367694507</v>
      </c>
      <c r="M1950" s="75">
        <v>0.291666666666667</v>
      </c>
      <c r="N1950" s="26">
        <v>62277.7</v>
      </c>
      <c r="O1950" s="26">
        <v>28876.38</v>
      </c>
      <c r="P1950" s="26">
        <v>10624.5</v>
      </c>
      <c r="Q1950" s="26">
        <v>18627.9</v>
      </c>
      <c r="R1950" s="26">
        <v>5318.23</v>
      </c>
      <c r="S1950" s="26">
        <v>-1169.31</v>
      </c>
      <c r="T1950" s="26">
        <f t="shared" si="427"/>
        <v>21876.55</v>
      </c>
      <c r="U1950" s="27">
        <f t="shared" si="428"/>
        <v>1.95656498720788</v>
      </c>
      <c r="V1950" s="26">
        <f>INDEX(检修、备用和必开!B:B,MATCH(统调负荷!$C1950,检修、备用和必开!$A:$A,0))</f>
        <v>25229.8</v>
      </c>
      <c r="W1950" s="26">
        <f>INDEX(检修、备用和必开!C:C,MATCH(统调负荷!$C1950,检修、备用和必开!$A:$A,0))</f>
        <v>0</v>
      </c>
      <c r="X1950" s="26">
        <f>INDEX(检修、备用和必开!D:D,MATCH(统调负荷!$C1950,检修、备用和必开!$A:$A,0))</f>
        <v>13360</v>
      </c>
      <c r="Y1950" s="26">
        <f>INDEX(检修、备用和必开!E:E,MATCH(统调负荷!$C1950,检修、备用和必开!$A:$A,0))</f>
        <v>6999.83</v>
      </c>
      <c r="Z1950" s="26">
        <f>INDEX(检修、备用和必开!F:F,MATCH(统调负荷!$C1950,检修、备用和必开!$A:$A,0))</f>
        <v>320</v>
      </c>
      <c r="AA1950" s="26">
        <f t="shared" si="429"/>
        <v>68942.6</v>
      </c>
      <c r="AB1950" s="26">
        <v>323.97</v>
      </c>
      <c r="AC1950" s="26">
        <v>300.97</v>
      </c>
      <c r="AD1950" s="76">
        <f t="shared" si="430"/>
        <v>45678.2916666667</v>
      </c>
      <c r="AE1950" s="27">
        <f t="shared" si="431"/>
        <v>-1257.3</v>
      </c>
      <c r="AF1950" s="27">
        <f t="shared" si="432"/>
        <v>-3987.72</v>
      </c>
      <c r="AG1950" s="27">
        <f t="shared" si="433"/>
        <v>551.5</v>
      </c>
      <c r="AH1950" s="27">
        <f t="shared" si="434"/>
        <v>2027.3</v>
      </c>
      <c r="AI1950" s="27">
        <f t="shared" si="435"/>
        <v>136.23</v>
      </c>
      <c r="AJ1950" s="27">
        <f t="shared" si="436"/>
        <v>15.3900000000001</v>
      </c>
      <c r="AK1950" s="26">
        <f>INDEX(检修、备用和必开!I:I,MATCH(统调负荷!$C1950,检修、备用和必开!$A:$A,0))</f>
        <v>8124.7426223896</v>
      </c>
    </row>
    <row r="1951" ht="13.8" spans="1:37">
      <c r="A1951" s="26">
        <f t="shared" si="424"/>
        <v>2</v>
      </c>
      <c r="B1951" s="26">
        <f t="shared" si="425"/>
        <v>7</v>
      </c>
      <c r="C1951" t="s">
        <v>42</v>
      </c>
      <c r="D1951" s="75">
        <v>0.302083333333333</v>
      </c>
      <c r="E1951" s="26">
        <v>65315</v>
      </c>
      <c r="F1951" s="26">
        <v>33459.3</v>
      </c>
      <c r="G1951" s="26">
        <v>10163</v>
      </c>
      <c r="H1951" s="26">
        <v>17394.4</v>
      </c>
      <c r="I1951" s="26">
        <v>5483</v>
      </c>
      <c r="J1951" s="26">
        <v>-1184.7</v>
      </c>
      <c r="K1951" s="26">
        <f t="shared" si="423"/>
        <v>26459.47</v>
      </c>
      <c r="L1951" s="27">
        <f t="shared" si="426"/>
        <v>2.60559262902847</v>
      </c>
      <c r="M1951" s="75">
        <v>0.302083333333333</v>
      </c>
      <c r="N1951" s="26">
        <v>64447.7</v>
      </c>
      <c r="O1951" s="26">
        <v>30137.68</v>
      </c>
      <c r="P1951" s="26">
        <v>10368</v>
      </c>
      <c r="Q1951" s="26">
        <v>19693.2</v>
      </c>
      <c r="R1951" s="26">
        <v>5386.43</v>
      </c>
      <c r="S1951" s="26">
        <v>-1137.61</v>
      </c>
      <c r="T1951" s="26">
        <f t="shared" si="427"/>
        <v>23137.85</v>
      </c>
      <c r="U1951" s="27">
        <f t="shared" si="428"/>
        <v>1.88894962305999</v>
      </c>
      <c r="V1951" s="26">
        <f>INDEX(检修、备用和必开!B:B,MATCH(统调负荷!$C1951,检修、备用和必开!$A:$A,0))</f>
        <v>25229.8</v>
      </c>
      <c r="W1951" s="26">
        <f>INDEX(检修、备用和必开!C:C,MATCH(统调负荷!$C1951,检修、备用和必开!$A:$A,0))</f>
        <v>0</v>
      </c>
      <c r="X1951" s="26">
        <f>INDEX(检修、备用和必开!D:D,MATCH(统调负荷!$C1951,检修、备用和必开!$A:$A,0))</f>
        <v>13360</v>
      </c>
      <c r="Y1951" s="26">
        <f>INDEX(检修、备用和必开!E:E,MATCH(统调负荷!$C1951,检修、备用和必开!$A:$A,0))</f>
        <v>6999.83</v>
      </c>
      <c r="Z1951" s="26">
        <f>INDEX(检修、备用和必开!F:F,MATCH(统调负荷!$C1951,检修、备用和必开!$A:$A,0))</f>
        <v>320</v>
      </c>
      <c r="AA1951" s="26">
        <f t="shared" si="429"/>
        <v>68942.6</v>
      </c>
      <c r="AB1951" s="26">
        <v>329</v>
      </c>
      <c r="AC1951" s="26">
        <v>305.48</v>
      </c>
      <c r="AD1951" s="76">
        <f t="shared" si="430"/>
        <v>45678.3020833333</v>
      </c>
      <c r="AE1951" s="27">
        <f t="shared" si="431"/>
        <v>-867.300000000003</v>
      </c>
      <c r="AF1951" s="27">
        <f t="shared" si="432"/>
        <v>-3321.62</v>
      </c>
      <c r="AG1951" s="27">
        <f t="shared" si="433"/>
        <v>205</v>
      </c>
      <c r="AH1951" s="27">
        <f t="shared" si="434"/>
        <v>2298.8</v>
      </c>
      <c r="AI1951" s="27">
        <f t="shared" si="435"/>
        <v>-96.5699999999997</v>
      </c>
      <c r="AJ1951" s="27">
        <f t="shared" si="436"/>
        <v>47.0900000000001</v>
      </c>
      <c r="AK1951" s="26">
        <f>INDEX(检修、备用和必开!I:I,MATCH(统调负荷!$C1951,检修、备用和必开!$A:$A,0))</f>
        <v>8124.7426223896</v>
      </c>
    </row>
    <row r="1952" ht="13.8" spans="1:37">
      <c r="A1952" s="26">
        <f t="shared" si="424"/>
        <v>2</v>
      </c>
      <c r="B1952" s="26">
        <f t="shared" si="425"/>
        <v>7</v>
      </c>
      <c r="C1952" t="s">
        <v>42</v>
      </c>
      <c r="D1952" s="75">
        <v>0.3125</v>
      </c>
      <c r="E1952" s="26">
        <v>66755</v>
      </c>
      <c r="F1952" s="26">
        <v>32393.1</v>
      </c>
      <c r="G1952" s="26">
        <v>10479</v>
      </c>
      <c r="H1952" s="26">
        <v>19176.6</v>
      </c>
      <c r="I1952" s="26">
        <v>5891</v>
      </c>
      <c r="J1952" s="26">
        <v>-1184.7</v>
      </c>
      <c r="K1952" s="26">
        <f t="shared" si="423"/>
        <v>25393.27</v>
      </c>
      <c r="L1952" s="27">
        <f t="shared" si="426"/>
        <v>2.71499495732531</v>
      </c>
      <c r="M1952" s="75">
        <v>0.3125</v>
      </c>
      <c r="N1952" s="26">
        <v>66143.5</v>
      </c>
      <c r="O1952" s="26">
        <v>30505.49</v>
      </c>
      <c r="P1952" s="26">
        <v>10437.2</v>
      </c>
      <c r="Q1952" s="26">
        <v>20812.1</v>
      </c>
      <c r="R1952" s="26">
        <v>5588.58</v>
      </c>
      <c r="S1952" s="26">
        <v>-1199.87</v>
      </c>
      <c r="T1952" s="26">
        <f t="shared" si="427"/>
        <v>23505.66</v>
      </c>
      <c r="U1952" s="27">
        <f t="shared" si="428"/>
        <v>1.87010350553876</v>
      </c>
      <c r="V1952" s="26">
        <f>INDEX(检修、备用和必开!B:B,MATCH(统调负荷!$C1952,检修、备用和必开!$A:$A,0))</f>
        <v>25229.8</v>
      </c>
      <c r="W1952" s="26">
        <f>INDEX(检修、备用和必开!C:C,MATCH(统调负荷!$C1952,检修、备用和必开!$A:$A,0))</f>
        <v>0</v>
      </c>
      <c r="X1952" s="26">
        <f>INDEX(检修、备用和必开!D:D,MATCH(统调负荷!$C1952,检修、备用和必开!$A:$A,0))</f>
        <v>13360</v>
      </c>
      <c r="Y1952" s="26">
        <f>INDEX(检修、备用和必开!E:E,MATCH(统调负荷!$C1952,检修、备用和必开!$A:$A,0))</f>
        <v>6999.83</v>
      </c>
      <c r="Z1952" s="26">
        <f>INDEX(检修、备用和必开!F:F,MATCH(统调负荷!$C1952,检修、备用和必开!$A:$A,0))</f>
        <v>320</v>
      </c>
      <c r="AA1952" s="26">
        <f t="shared" si="429"/>
        <v>68942.6</v>
      </c>
      <c r="AB1952" s="26">
        <v>319.65</v>
      </c>
      <c r="AC1952" s="26">
        <v>302.95</v>
      </c>
      <c r="AD1952" s="76">
        <f t="shared" si="430"/>
        <v>45678.3125</v>
      </c>
      <c r="AE1952" s="27">
        <f t="shared" si="431"/>
        <v>-611.5</v>
      </c>
      <c r="AF1952" s="27">
        <f t="shared" si="432"/>
        <v>-1887.61</v>
      </c>
      <c r="AG1952" s="27">
        <f t="shared" si="433"/>
        <v>-41.7999999999993</v>
      </c>
      <c r="AH1952" s="27">
        <f t="shared" si="434"/>
        <v>1635.5</v>
      </c>
      <c r="AI1952" s="27">
        <f t="shared" si="435"/>
        <v>-302.42</v>
      </c>
      <c r="AJ1952" s="27">
        <f t="shared" si="436"/>
        <v>-15.1699999999998</v>
      </c>
      <c r="AK1952" s="26">
        <f>INDEX(检修、备用和必开!I:I,MATCH(统调负荷!$C1952,检修、备用和必开!$A:$A,0))</f>
        <v>8124.7426223896</v>
      </c>
    </row>
    <row r="1953" ht="13.8" spans="1:37">
      <c r="A1953" s="26">
        <f t="shared" si="424"/>
        <v>2</v>
      </c>
      <c r="B1953" s="26">
        <f t="shared" si="425"/>
        <v>7</v>
      </c>
      <c r="C1953" t="s">
        <v>42</v>
      </c>
      <c r="D1953" s="75">
        <v>0.322916666666667</v>
      </c>
      <c r="E1953" s="26">
        <v>68150</v>
      </c>
      <c r="F1953" s="26">
        <v>32644.1</v>
      </c>
      <c r="G1953" s="26">
        <v>10862</v>
      </c>
      <c r="H1953" s="26">
        <v>19462.6</v>
      </c>
      <c r="I1953" s="26">
        <v>6366</v>
      </c>
      <c r="J1953" s="26">
        <v>-1184.7</v>
      </c>
      <c r="K1953" s="26">
        <f t="shared" si="423"/>
        <v>25644.27</v>
      </c>
      <c r="L1953" s="27">
        <f t="shared" si="426"/>
        <v>2.68842123406125</v>
      </c>
      <c r="M1953" s="75">
        <v>0.322916666666667</v>
      </c>
      <c r="N1953" s="26">
        <v>67169</v>
      </c>
      <c r="O1953" s="26">
        <v>29511.36</v>
      </c>
      <c r="P1953" s="26">
        <v>10863</v>
      </c>
      <c r="Q1953" s="26">
        <v>22013.8</v>
      </c>
      <c r="R1953" s="26">
        <v>5934.17</v>
      </c>
      <c r="S1953" s="26">
        <v>-1153.33</v>
      </c>
      <c r="T1953" s="26">
        <f t="shared" si="427"/>
        <v>22511.53</v>
      </c>
      <c r="U1953" s="27">
        <f t="shared" si="428"/>
        <v>1.92193084599402</v>
      </c>
      <c r="V1953" s="26">
        <f>INDEX(检修、备用和必开!B:B,MATCH(统调负荷!$C1953,检修、备用和必开!$A:$A,0))</f>
        <v>25229.8</v>
      </c>
      <c r="W1953" s="26">
        <f>INDEX(检修、备用和必开!C:C,MATCH(统调负荷!$C1953,检修、备用和必开!$A:$A,0))</f>
        <v>0</v>
      </c>
      <c r="X1953" s="26">
        <f>INDEX(检修、备用和必开!D:D,MATCH(统调负荷!$C1953,检修、备用和必开!$A:$A,0))</f>
        <v>13360</v>
      </c>
      <c r="Y1953" s="26">
        <f>INDEX(检修、备用和必开!E:E,MATCH(统调负荷!$C1953,检修、备用和必开!$A:$A,0))</f>
        <v>6999.83</v>
      </c>
      <c r="Z1953" s="26">
        <f>INDEX(检修、备用和必开!F:F,MATCH(统调负荷!$C1953,检修、备用和必开!$A:$A,0))</f>
        <v>320</v>
      </c>
      <c r="AA1953" s="26">
        <f t="shared" si="429"/>
        <v>68942.6</v>
      </c>
      <c r="AB1953" s="26">
        <v>324.33</v>
      </c>
      <c r="AC1953" s="26">
        <v>296.15</v>
      </c>
      <c r="AD1953" s="76">
        <f t="shared" si="430"/>
        <v>45678.3229166667</v>
      </c>
      <c r="AE1953" s="27">
        <f t="shared" si="431"/>
        <v>-981</v>
      </c>
      <c r="AF1953" s="27">
        <f t="shared" si="432"/>
        <v>-3132.74</v>
      </c>
      <c r="AG1953" s="27">
        <f t="shared" si="433"/>
        <v>1</v>
      </c>
      <c r="AH1953" s="27">
        <f t="shared" si="434"/>
        <v>2551.2</v>
      </c>
      <c r="AI1953" s="27">
        <f t="shared" si="435"/>
        <v>-431.83</v>
      </c>
      <c r="AJ1953" s="27">
        <f t="shared" si="436"/>
        <v>31.3700000000001</v>
      </c>
      <c r="AK1953" s="26">
        <f>INDEX(检修、备用和必开!I:I,MATCH(统调负荷!$C1953,检修、备用和必开!$A:$A,0))</f>
        <v>8124.7426223896</v>
      </c>
    </row>
    <row r="1954" ht="13.8" spans="1:37">
      <c r="A1954" s="26">
        <f t="shared" si="424"/>
        <v>2</v>
      </c>
      <c r="B1954" s="26">
        <f t="shared" si="425"/>
        <v>8</v>
      </c>
      <c r="C1954" t="s">
        <v>42</v>
      </c>
      <c r="D1954" s="75">
        <v>0.333333333333333</v>
      </c>
      <c r="E1954" s="26">
        <v>69990</v>
      </c>
      <c r="F1954" s="26">
        <v>31712.4</v>
      </c>
      <c r="G1954" s="26">
        <v>11476</v>
      </c>
      <c r="H1954" s="26">
        <v>21026.3</v>
      </c>
      <c r="I1954" s="26">
        <v>6960</v>
      </c>
      <c r="J1954" s="26">
        <v>-1184.7</v>
      </c>
      <c r="K1954" s="26">
        <f t="shared" ref="K1954:K2017" si="437">F1954-Y1954</f>
        <v>24712.57</v>
      </c>
      <c r="L1954" s="27">
        <f t="shared" si="426"/>
        <v>2.78977864301447</v>
      </c>
      <c r="M1954" s="75">
        <v>0.333333333333333</v>
      </c>
      <c r="N1954" s="26">
        <v>68563.4</v>
      </c>
      <c r="O1954" s="26">
        <v>28868.38</v>
      </c>
      <c r="P1954" s="26">
        <v>11090.4</v>
      </c>
      <c r="Q1954" s="26">
        <v>23599.9</v>
      </c>
      <c r="R1954" s="26">
        <v>6351.04</v>
      </c>
      <c r="S1954" s="26">
        <v>-1346.32</v>
      </c>
      <c r="T1954" s="26">
        <f t="shared" si="427"/>
        <v>21868.55</v>
      </c>
      <c r="U1954" s="27">
        <f t="shared" si="428"/>
        <v>1.95700930069503</v>
      </c>
      <c r="V1954" s="26">
        <f>INDEX(检修、备用和必开!B:B,MATCH(统调负荷!$C1954,检修、备用和必开!$A:$A,0))</f>
        <v>25229.8</v>
      </c>
      <c r="W1954" s="26">
        <f>INDEX(检修、备用和必开!C:C,MATCH(统调负荷!$C1954,检修、备用和必开!$A:$A,0))</f>
        <v>0</v>
      </c>
      <c r="X1954" s="26">
        <f>INDEX(检修、备用和必开!D:D,MATCH(统调负荷!$C1954,检修、备用和必开!$A:$A,0))</f>
        <v>13360</v>
      </c>
      <c r="Y1954" s="26">
        <f>INDEX(检修、备用和必开!E:E,MATCH(统调负荷!$C1954,检修、备用和必开!$A:$A,0))</f>
        <v>6999.83</v>
      </c>
      <c r="Z1954" s="26">
        <f>INDEX(检修、备用和必开!F:F,MATCH(统调负荷!$C1954,检修、备用和必开!$A:$A,0))</f>
        <v>320</v>
      </c>
      <c r="AA1954" s="26">
        <f t="shared" si="429"/>
        <v>68942.6</v>
      </c>
      <c r="AB1954" s="26">
        <v>314.97</v>
      </c>
      <c r="AC1954" s="26">
        <v>300.97</v>
      </c>
      <c r="AD1954" s="76">
        <f t="shared" si="430"/>
        <v>45678.3333333333</v>
      </c>
      <c r="AE1954" s="27">
        <f t="shared" si="431"/>
        <v>-1426.60000000001</v>
      </c>
      <c r="AF1954" s="27">
        <f t="shared" si="432"/>
        <v>-2844.02</v>
      </c>
      <c r="AG1954" s="27">
        <f t="shared" si="433"/>
        <v>-385.6</v>
      </c>
      <c r="AH1954" s="27">
        <f t="shared" si="434"/>
        <v>2573.6</v>
      </c>
      <c r="AI1954" s="27">
        <f t="shared" si="435"/>
        <v>-608.96</v>
      </c>
      <c r="AJ1954" s="27">
        <f t="shared" si="436"/>
        <v>-161.62</v>
      </c>
      <c r="AK1954" s="26">
        <f>INDEX(检修、备用和必开!I:I,MATCH(统调负荷!$C1954,检修、备用和必开!$A:$A,0))</f>
        <v>8124.7426223896</v>
      </c>
    </row>
    <row r="1955" ht="13.8" spans="1:37">
      <c r="A1955" s="26">
        <f t="shared" si="424"/>
        <v>2</v>
      </c>
      <c r="B1955" s="26">
        <f t="shared" si="425"/>
        <v>8</v>
      </c>
      <c r="C1955" t="s">
        <v>42</v>
      </c>
      <c r="D1955" s="75">
        <v>0.34375</v>
      </c>
      <c r="E1955" s="26">
        <v>71915</v>
      </c>
      <c r="F1955" s="26">
        <v>31826.5</v>
      </c>
      <c r="G1955" s="26">
        <v>11854</v>
      </c>
      <c r="H1955" s="26">
        <v>21898.2</v>
      </c>
      <c r="I1955" s="26">
        <v>7743</v>
      </c>
      <c r="J1955" s="26">
        <v>-1406.7</v>
      </c>
      <c r="K1955" s="26">
        <f t="shared" si="437"/>
        <v>24826.67</v>
      </c>
      <c r="L1955" s="27">
        <f t="shared" si="426"/>
        <v>2.77695719965666</v>
      </c>
      <c r="M1955" s="75">
        <v>0.34375</v>
      </c>
      <c r="N1955" s="26">
        <v>70170.5</v>
      </c>
      <c r="O1955" s="26">
        <v>28935.57</v>
      </c>
      <c r="P1955" s="26">
        <v>11848.7</v>
      </c>
      <c r="Q1955" s="26">
        <v>23855</v>
      </c>
      <c r="R1955" s="26">
        <v>6913.47</v>
      </c>
      <c r="S1955" s="26">
        <v>-1382.24</v>
      </c>
      <c r="T1955" s="26">
        <f t="shared" si="427"/>
        <v>21935.74</v>
      </c>
      <c r="U1955" s="27">
        <f t="shared" si="428"/>
        <v>1.95328388071762</v>
      </c>
      <c r="V1955" s="26">
        <f>INDEX(检修、备用和必开!B:B,MATCH(统调负荷!$C1955,检修、备用和必开!$A:$A,0))</f>
        <v>25229.8</v>
      </c>
      <c r="W1955" s="26">
        <f>INDEX(检修、备用和必开!C:C,MATCH(统调负荷!$C1955,检修、备用和必开!$A:$A,0))</f>
        <v>0</v>
      </c>
      <c r="X1955" s="26">
        <f>INDEX(检修、备用和必开!D:D,MATCH(统调负荷!$C1955,检修、备用和必开!$A:$A,0))</f>
        <v>13360</v>
      </c>
      <c r="Y1955" s="26">
        <f>INDEX(检修、备用和必开!E:E,MATCH(统调负荷!$C1955,检修、备用和必开!$A:$A,0))</f>
        <v>6999.83</v>
      </c>
      <c r="Z1955" s="26">
        <f>INDEX(检修、备用和必开!F:F,MATCH(统调负荷!$C1955,检修、备用和必开!$A:$A,0))</f>
        <v>320</v>
      </c>
      <c r="AA1955" s="26">
        <f t="shared" si="429"/>
        <v>68942.6</v>
      </c>
      <c r="AB1955" s="26">
        <v>317.92</v>
      </c>
      <c r="AC1955" s="26">
        <v>299</v>
      </c>
      <c r="AD1955" s="76">
        <f t="shared" si="430"/>
        <v>45678.34375</v>
      </c>
      <c r="AE1955" s="27">
        <f t="shared" si="431"/>
        <v>-1744.5</v>
      </c>
      <c r="AF1955" s="27">
        <f t="shared" si="432"/>
        <v>-2890.93</v>
      </c>
      <c r="AG1955" s="27">
        <f t="shared" si="433"/>
        <v>-5.29999999999927</v>
      </c>
      <c r="AH1955" s="27">
        <f t="shared" si="434"/>
        <v>1956.8</v>
      </c>
      <c r="AI1955" s="27">
        <f t="shared" si="435"/>
        <v>-829.53</v>
      </c>
      <c r="AJ1955" s="27">
        <f t="shared" si="436"/>
        <v>24.46</v>
      </c>
      <c r="AK1955" s="26">
        <f>INDEX(检修、备用和必开!I:I,MATCH(统调负荷!$C1955,检修、备用和必开!$A:$A,0))</f>
        <v>8124.7426223896</v>
      </c>
    </row>
    <row r="1956" ht="13.8" spans="1:37">
      <c r="A1956" s="26">
        <f t="shared" si="424"/>
        <v>2</v>
      </c>
      <c r="B1956" s="26">
        <f t="shared" si="425"/>
        <v>8</v>
      </c>
      <c r="C1956" t="s">
        <v>42</v>
      </c>
      <c r="D1956" s="75">
        <v>0.354166666666667</v>
      </c>
      <c r="E1956" s="26">
        <v>73570</v>
      </c>
      <c r="F1956" s="26">
        <v>31621.4</v>
      </c>
      <c r="G1956" s="26">
        <v>12212</v>
      </c>
      <c r="H1956" s="26">
        <v>22579.3</v>
      </c>
      <c r="I1956" s="26">
        <v>8564</v>
      </c>
      <c r="J1956" s="26">
        <v>-1406.7</v>
      </c>
      <c r="K1956" s="26">
        <f t="shared" si="437"/>
        <v>24621.57</v>
      </c>
      <c r="L1956" s="27">
        <f t="shared" si="426"/>
        <v>2.80008951500656</v>
      </c>
      <c r="M1956" s="75">
        <v>0.354166666666667</v>
      </c>
      <c r="N1956" s="26">
        <v>70844</v>
      </c>
      <c r="O1956" s="26">
        <v>27957.43</v>
      </c>
      <c r="P1956" s="26">
        <v>12526.2</v>
      </c>
      <c r="Q1956" s="26">
        <v>24236.4</v>
      </c>
      <c r="R1956" s="26">
        <v>7518.85</v>
      </c>
      <c r="S1956" s="26">
        <v>-1394.88</v>
      </c>
      <c r="T1956" s="26">
        <f t="shared" si="427"/>
        <v>20957.6</v>
      </c>
      <c r="U1956" s="27">
        <f t="shared" si="428"/>
        <v>2.00895750285568</v>
      </c>
      <c r="V1956" s="26">
        <f>INDEX(检修、备用和必开!B:B,MATCH(统调负荷!$C1956,检修、备用和必开!$A:$A,0))</f>
        <v>25229.8</v>
      </c>
      <c r="W1956" s="26">
        <f>INDEX(检修、备用和必开!C:C,MATCH(统调负荷!$C1956,检修、备用和必开!$A:$A,0))</f>
        <v>0</v>
      </c>
      <c r="X1956" s="26">
        <f>INDEX(检修、备用和必开!D:D,MATCH(统调负荷!$C1956,检修、备用和必开!$A:$A,0))</f>
        <v>13360</v>
      </c>
      <c r="Y1956" s="26">
        <f>INDEX(检修、备用和必开!E:E,MATCH(统调负荷!$C1956,检修、备用和必开!$A:$A,0))</f>
        <v>6999.83</v>
      </c>
      <c r="Z1956" s="26">
        <f>INDEX(检修、备用和必开!F:F,MATCH(统调负荷!$C1956,检修、备用和必开!$A:$A,0))</f>
        <v>320</v>
      </c>
      <c r="AA1956" s="26">
        <f t="shared" si="429"/>
        <v>68942.6</v>
      </c>
      <c r="AB1956" s="26">
        <v>317.92</v>
      </c>
      <c r="AC1956" s="26">
        <v>288</v>
      </c>
      <c r="AD1956" s="76">
        <f t="shared" si="430"/>
        <v>45678.3541666667</v>
      </c>
      <c r="AE1956" s="27">
        <f t="shared" si="431"/>
        <v>-2726</v>
      </c>
      <c r="AF1956" s="27">
        <f t="shared" si="432"/>
        <v>-3663.97</v>
      </c>
      <c r="AG1956" s="27">
        <f t="shared" si="433"/>
        <v>314.200000000001</v>
      </c>
      <c r="AH1956" s="27">
        <f t="shared" si="434"/>
        <v>1657.1</v>
      </c>
      <c r="AI1956" s="27">
        <f t="shared" si="435"/>
        <v>-1045.15</v>
      </c>
      <c r="AJ1956" s="27">
        <f t="shared" si="436"/>
        <v>11.8199999999999</v>
      </c>
      <c r="AK1956" s="26">
        <f>INDEX(检修、备用和必开!I:I,MATCH(统调负荷!$C1956,检修、备用和必开!$A:$A,0))</f>
        <v>8124.7426223896</v>
      </c>
    </row>
    <row r="1957" ht="13.8" spans="1:37">
      <c r="A1957" s="26">
        <f t="shared" si="424"/>
        <v>2</v>
      </c>
      <c r="B1957" s="26">
        <f t="shared" si="425"/>
        <v>8</v>
      </c>
      <c r="C1957" t="s">
        <v>42</v>
      </c>
      <c r="D1957" s="75">
        <v>0.364583333333333</v>
      </c>
      <c r="E1957" s="26">
        <v>74390</v>
      </c>
      <c r="F1957" s="26">
        <v>31198.49</v>
      </c>
      <c r="G1957" s="26">
        <v>12212</v>
      </c>
      <c r="H1957" s="26">
        <v>22912.2</v>
      </c>
      <c r="I1957" s="26">
        <v>9474</v>
      </c>
      <c r="J1957" s="26">
        <v>-1406.69</v>
      </c>
      <c r="K1957" s="26">
        <f t="shared" si="437"/>
        <v>24198.66</v>
      </c>
      <c r="L1957" s="27">
        <f t="shared" si="426"/>
        <v>2.84902552455384</v>
      </c>
      <c r="M1957" s="75">
        <v>0.364583333333333</v>
      </c>
      <c r="N1957" s="26">
        <v>70954.3</v>
      </c>
      <c r="O1957" s="26">
        <v>27465.58</v>
      </c>
      <c r="P1957" s="26">
        <v>12220.9</v>
      </c>
      <c r="Q1957" s="26">
        <v>24442.2</v>
      </c>
      <c r="R1957" s="26">
        <v>8189.59</v>
      </c>
      <c r="S1957" s="26">
        <v>-1363.97</v>
      </c>
      <c r="T1957" s="26">
        <f t="shared" si="427"/>
        <v>20465.75</v>
      </c>
      <c r="U1957" s="27">
        <f t="shared" si="428"/>
        <v>2.03816914628648</v>
      </c>
      <c r="V1957" s="26">
        <f>INDEX(检修、备用和必开!B:B,MATCH(统调负荷!$C1957,检修、备用和必开!$A:$A,0))</f>
        <v>25229.8</v>
      </c>
      <c r="W1957" s="26">
        <f>INDEX(检修、备用和必开!C:C,MATCH(统调负荷!$C1957,检修、备用和必开!$A:$A,0))</f>
        <v>0</v>
      </c>
      <c r="X1957" s="26">
        <f>INDEX(检修、备用和必开!D:D,MATCH(统调负荷!$C1957,检修、备用和必开!$A:$A,0))</f>
        <v>13360</v>
      </c>
      <c r="Y1957" s="26">
        <f>INDEX(检修、备用和必开!E:E,MATCH(统调负荷!$C1957,检修、备用和必开!$A:$A,0))</f>
        <v>6999.83</v>
      </c>
      <c r="Z1957" s="26">
        <f>INDEX(检修、备用和必开!F:F,MATCH(统调负荷!$C1957,检修、备用和必开!$A:$A,0))</f>
        <v>320</v>
      </c>
      <c r="AA1957" s="26">
        <f t="shared" si="429"/>
        <v>68942.6</v>
      </c>
      <c r="AB1957" s="26">
        <v>314.97</v>
      </c>
      <c r="AC1957" s="26">
        <v>255.01</v>
      </c>
      <c r="AD1957" s="76">
        <f t="shared" si="430"/>
        <v>45678.3645833333</v>
      </c>
      <c r="AE1957" s="27">
        <f t="shared" si="431"/>
        <v>-3435.7</v>
      </c>
      <c r="AF1957" s="27">
        <f t="shared" si="432"/>
        <v>-3732.91</v>
      </c>
      <c r="AG1957" s="27">
        <f t="shared" si="433"/>
        <v>8.89999999999964</v>
      </c>
      <c r="AH1957" s="27">
        <f t="shared" si="434"/>
        <v>1530</v>
      </c>
      <c r="AI1957" s="27">
        <f t="shared" si="435"/>
        <v>-1284.41</v>
      </c>
      <c r="AJ1957" s="27">
        <f t="shared" si="436"/>
        <v>42.72</v>
      </c>
      <c r="AK1957" s="26">
        <f>INDEX(检修、备用和必开!I:I,MATCH(统调负荷!$C1957,检修、备用和必开!$A:$A,0))</f>
        <v>8124.7426223896</v>
      </c>
    </row>
    <row r="1958" ht="13.8" spans="1:37">
      <c r="A1958" s="26">
        <f t="shared" si="424"/>
        <v>2</v>
      </c>
      <c r="B1958" s="26">
        <f t="shared" si="425"/>
        <v>9</v>
      </c>
      <c r="C1958" t="s">
        <v>42</v>
      </c>
      <c r="D1958" s="75">
        <v>0.375</v>
      </c>
      <c r="E1958" s="26">
        <v>74845</v>
      </c>
      <c r="F1958" s="26">
        <v>30002.6</v>
      </c>
      <c r="G1958" s="26">
        <v>12212</v>
      </c>
      <c r="H1958" s="26">
        <v>23615.9</v>
      </c>
      <c r="I1958" s="26">
        <v>10421</v>
      </c>
      <c r="J1958" s="26">
        <v>-1406.5</v>
      </c>
      <c r="K1958" s="26">
        <f t="shared" si="437"/>
        <v>23002.77</v>
      </c>
      <c r="L1958" s="27">
        <f t="shared" si="426"/>
        <v>2.99714338751376</v>
      </c>
      <c r="M1958" s="75">
        <v>0.375</v>
      </c>
      <c r="N1958" s="26">
        <v>71251.4</v>
      </c>
      <c r="O1958" s="26">
        <v>26169.74</v>
      </c>
      <c r="P1958" s="26">
        <v>12797.9</v>
      </c>
      <c r="Q1958" s="26">
        <v>24689</v>
      </c>
      <c r="R1958" s="26">
        <v>8982.6</v>
      </c>
      <c r="S1958" s="26">
        <v>-1387.84</v>
      </c>
      <c r="T1958" s="26">
        <f t="shared" si="427"/>
        <v>19169.91</v>
      </c>
      <c r="U1958" s="27">
        <f t="shared" si="428"/>
        <v>2.11936030563872</v>
      </c>
      <c r="V1958" s="26">
        <f>INDEX(检修、备用和必开!B:B,MATCH(统调负荷!$C1958,检修、备用和必开!$A:$A,0))</f>
        <v>25229.8</v>
      </c>
      <c r="W1958" s="26">
        <f>INDEX(检修、备用和必开!C:C,MATCH(统调负荷!$C1958,检修、备用和必开!$A:$A,0))</f>
        <v>0</v>
      </c>
      <c r="X1958" s="26">
        <f>INDEX(检修、备用和必开!D:D,MATCH(统调负荷!$C1958,检修、备用和必开!$A:$A,0))</f>
        <v>13360</v>
      </c>
      <c r="Y1958" s="26">
        <f>INDEX(检修、备用和必开!E:E,MATCH(统调负荷!$C1958,检修、备用和必开!$A:$A,0))</f>
        <v>6999.83</v>
      </c>
      <c r="Z1958" s="26">
        <f>INDEX(检修、备用和必开!F:F,MATCH(统调负荷!$C1958,检修、备用和必开!$A:$A,0))</f>
        <v>320</v>
      </c>
      <c r="AA1958" s="26">
        <f t="shared" si="429"/>
        <v>68942.6</v>
      </c>
      <c r="AB1958" s="26">
        <v>310</v>
      </c>
      <c r="AC1958" s="26">
        <v>0.99</v>
      </c>
      <c r="AD1958" s="76">
        <f t="shared" si="430"/>
        <v>45678.375</v>
      </c>
      <c r="AE1958" s="27">
        <f t="shared" si="431"/>
        <v>-3593.60000000001</v>
      </c>
      <c r="AF1958" s="27">
        <f t="shared" si="432"/>
        <v>-3832.86</v>
      </c>
      <c r="AG1958" s="27">
        <f t="shared" si="433"/>
        <v>585.9</v>
      </c>
      <c r="AH1958" s="27">
        <f t="shared" si="434"/>
        <v>1073.1</v>
      </c>
      <c r="AI1958" s="27">
        <f t="shared" si="435"/>
        <v>-1438.4</v>
      </c>
      <c r="AJ1958" s="27">
        <f t="shared" si="436"/>
        <v>18.6600000000001</v>
      </c>
      <c r="AK1958" s="26">
        <f>INDEX(检修、备用和必开!I:I,MATCH(统调负荷!$C1958,检修、备用和必开!$A:$A,0))</f>
        <v>8124.7426223896</v>
      </c>
    </row>
    <row r="1959" ht="13.8" spans="1:37">
      <c r="A1959" s="26">
        <f t="shared" si="424"/>
        <v>2</v>
      </c>
      <c r="B1959" s="26">
        <f t="shared" si="425"/>
        <v>9</v>
      </c>
      <c r="C1959" t="s">
        <v>42</v>
      </c>
      <c r="D1959" s="75">
        <v>0.385416666666667</v>
      </c>
      <c r="E1959" s="26">
        <v>75030</v>
      </c>
      <c r="F1959" s="26">
        <v>29909.89</v>
      </c>
      <c r="G1959" s="26">
        <v>12201</v>
      </c>
      <c r="H1959" s="26">
        <v>22934.8</v>
      </c>
      <c r="I1959" s="26">
        <v>11391</v>
      </c>
      <c r="J1959" s="26">
        <v>-1406.69</v>
      </c>
      <c r="K1959" s="26">
        <f t="shared" si="437"/>
        <v>22910.06</v>
      </c>
      <c r="L1959" s="27">
        <f t="shared" si="426"/>
        <v>3.00927190937082</v>
      </c>
      <c r="M1959" s="75">
        <v>0.385416666666667</v>
      </c>
      <c r="N1959" s="26">
        <v>71296.9</v>
      </c>
      <c r="O1959" s="26">
        <v>25702.95</v>
      </c>
      <c r="P1959" s="26">
        <v>12591.1</v>
      </c>
      <c r="Q1959" s="26">
        <v>24608.1</v>
      </c>
      <c r="R1959" s="26">
        <v>9664.33</v>
      </c>
      <c r="S1959" s="26">
        <v>-1269.58</v>
      </c>
      <c r="T1959" s="26">
        <f t="shared" si="427"/>
        <v>18703.12</v>
      </c>
      <c r="U1959" s="27">
        <f t="shared" si="428"/>
        <v>2.15021495100913</v>
      </c>
      <c r="V1959" s="26">
        <f>INDEX(检修、备用和必开!B:B,MATCH(统调负荷!$C1959,检修、备用和必开!$A:$A,0))</f>
        <v>25229.8</v>
      </c>
      <c r="W1959" s="26">
        <f>INDEX(检修、备用和必开!C:C,MATCH(统调负荷!$C1959,检修、备用和必开!$A:$A,0))</f>
        <v>0</v>
      </c>
      <c r="X1959" s="26">
        <f>INDEX(检修、备用和必开!D:D,MATCH(统调负荷!$C1959,检修、备用和必开!$A:$A,0))</f>
        <v>13360</v>
      </c>
      <c r="Y1959" s="26">
        <f>INDEX(检修、备用和必开!E:E,MATCH(统调负荷!$C1959,检修、备用和必开!$A:$A,0))</f>
        <v>6999.83</v>
      </c>
      <c r="Z1959" s="26">
        <f>INDEX(检修、备用和必开!F:F,MATCH(统调负荷!$C1959,检修、备用和必开!$A:$A,0))</f>
        <v>320</v>
      </c>
      <c r="AA1959" s="26">
        <f t="shared" si="429"/>
        <v>68942.6</v>
      </c>
      <c r="AB1959" s="26">
        <v>306.03</v>
      </c>
      <c r="AC1959" s="26">
        <v>98.68</v>
      </c>
      <c r="AD1959" s="76">
        <f t="shared" si="430"/>
        <v>45678.3854166667</v>
      </c>
      <c r="AE1959" s="27">
        <f t="shared" si="431"/>
        <v>-3733.10000000001</v>
      </c>
      <c r="AF1959" s="27">
        <f t="shared" si="432"/>
        <v>-4206.94</v>
      </c>
      <c r="AG1959" s="27">
        <f t="shared" si="433"/>
        <v>390.1</v>
      </c>
      <c r="AH1959" s="27">
        <f t="shared" si="434"/>
        <v>1673.3</v>
      </c>
      <c r="AI1959" s="27">
        <f t="shared" si="435"/>
        <v>-1726.67</v>
      </c>
      <c r="AJ1959" s="27">
        <f t="shared" si="436"/>
        <v>137.11</v>
      </c>
      <c r="AK1959" s="26">
        <f>INDEX(检修、备用和必开!I:I,MATCH(统调负荷!$C1959,检修、备用和必开!$A:$A,0))</f>
        <v>8124.7426223896</v>
      </c>
    </row>
    <row r="1960" ht="13.8" spans="1:37">
      <c r="A1960" s="26">
        <f t="shared" si="424"/>
        <v>2</v>
      </c>
      <c r="B1960" s="26">
        <f t="shared" si="425"/>
        <v>9</v>
      </c>
      <c r="C1960" t="s">
        <v>42</v>
      </c>
      <c r="D1960" s="75">
        <v>0.395833333333333</v>
      </c>
      <c r="E1960" s="26">
        <v>74925</v>
      </c>
      <c r="F1960" s="26">
        <v>28331.4</v>
      </c>
      <c r="G1960" s="26">
        <v>12111</v>
      </c>
      <c r="H1960" s="26">
        <v>23539.3</v>
      </c>
      <c r="I1960" s="26">
        <v>12350</v>
      </c>
      <c r="J1960" s="26">
        <v>-1406.7</v>
      </c>
      <c r="K1960" s="26">
        <f t="shared" si="437"/>
        <v>21331.57</v>
      </c>
      <c r="L1960" s="27">
        <f t="shared" si="426"/>
        <v>3.23195151599249</v>
      </c>
      <c r="M1960" s="75">
        <v>0.395833333333333</v>
      </c>
      <c r="N1960" s="26">
        <v>71230.1</v>
      </c>
      <c r="O1960" s="26">
        <v>25168.03</v>
      </c>
      <c r="P1960" s="26">
        <v>12189.1</v>
      </c>
      <c r="Q1960" s="26">
        <v>24906.6</v>
      </c>
      <c r="R1960" s="26">
        <v>10331.2</v>
      </c>
      <c r="S1960" s="26">
        <v>-1364.83</v>
      </c>
      <c r="T1960" s="26">
        <f t="shared" si="427"/>
        <v>18168.2</v>
      </c>
      <c r="U1960" s="27">
        <f t="shared" si="428"/>
        <v>2.18669635437481</v>
      </c>
      <c r="V1960" s="26">
        <f>INDEX(检修、备用和必开!B:B,MATCH(统调负荷!$C1960,检修、备用和必开!$A:$A,0))</f>
        <v>25229.8</v>
      </c>
      <c r="W1960" s="26">
        <f>INDEX(检修、备用和必开!C:C,MATCH(统调负荷!$C1960,检修、备用和必开!$A:$A,0))</f>
        <v>0</v>
      </c>
      <c r="X1960" s="26">
        <f>INDEX(检修、备用和必开!D:D,MATCH(统调负荷!$C1960,检修、备用和必开!$A:$A,0))</f>
        <v>13360</v>
      </c>
      <c r="Y1960" s="26">
        <f>INDEX(检修、备用和必开!E:E,MATCH(统调负荷!$C1960,检修、备用和必开!$A:$A,0))</f>
        <v>6999.83</v>
      </c>
      <c r="Z1960" s="26">
        <f>INDEX(检修、备用和必开!F:F,MATCH(统调负荷!$C1960,检修、备用和必开!$A:$A,0))</f>
        <v>320</v>
      </c>
      <c r="AA1960" s="26">
        <f t="shared" si="429"/>
        <v>68942.6</v>
      </c>
      <c r="AB1960" s="26">
        <v>308</v>
      </c>
      <c r="AC1960" s="26">
        <v>285</v>
      </c>
      <c r="AD1960" s="76">
        <f t="shared" si="430"/>
        <v>45678.3958333333</v>
      </c>
      <c r="AE1960" s="27">
        <f t="shared" si="431"/>
        <v>-3694.89999999999</v>
      </c>
      <c r="AF1960" s="27">
        <f t="shared" si="432"/>
        <v>-3163.37</v>
      </c>
      <c r="AG1960" s="27">
        <f t="shared" si="433"/>
        <v>78.1000000000004</v>
      </c>
      <c r="AH1960" s="27">
        <f t="shared" si="434"/>
        <v>1367.3</v>
      </c>
      <c r="AI1960" s="27">
        <f t="shared" si="435"/>
        <v>-2018.8</v>
      </c>
      <c r="AJ1960" s="27">
        <f t="shared" si="436"/>
        <v>41.8700000000001</v>
      </c>
      <c r="AK1960" s="26">
        <f>INDEX(检修、备用和必开!I:I,MATCH(统调负荷!$C1960,检修、备用和必开!$A:$A,0))</f>
        <v>8124.7426223896</v>
      </c>
    </row>
    <row r="1961" ht="13.8" spans="1:37">
      <c r="A1961" s="26">
        <f t="shared" si="424"/>
        <v>2</v>
      </c>
      <c r="B1961" s="26">
        <f t="shared" si="425"/>
        <v>9</v>
      </c>
      <c r="C1961" t="s">
        <v>42</v>
      </c>
      <c r="D1961" s="75">
        <v>0.40625</v>
      </c>
      <c r="E1961" s="26">
        <v>74525</v>
      </c>
      <c r="F1961" s="26">
        <v>26489.99</v>
      </c>
      <c r="G1961" s="26">
        <v>12022</v>
      </c>
      <c r="H1961" s="26">
        <v>24124.7</v>
      </c>
      <c r="I1961" s="26">
        <v>13295</v>
      </c>
      <c r="J1961" s="26">
        <v>-1406.69</v>
      </c>
      <c r="K1961" s="26">
        <f t="shared" si="437"/>
        <v>19490.16</v>
      </c>
      <c r="L1961" s="27">
        <f t="shared" si="426"/>
        <v>3.53730292619455</v>
      </c>
      <c r="M1961" s="75">
        <v>0.40625</v>
      </c>
      <c r="N1961" s="26">
        <v>70782.9</v>
      </c>
      <c r="O1961" s="26">
        <v>24258.17</v>
      </c>
      <c r="P1961" s="26">
        <v>11838.7</v>
      </c>
      <c r="Q1961" s="26">
        <v>24979.8</v>
      </c>
      <c r="R1961" s="26">
        <v>11092.4</v>
      </c>
      <c r="S1961" s="26">
        <v>-1386.17</v>
      </c>
      <c r="T1961" s="26">
        <f t="shared" si="427"/>
        <v>17258.34</v>
      </c>
      <c r="U1961" s="27">
        <f t="shared" si="428"/>
        <v>2.2516766095092</v>
      </c>
      <c r="V1961" s="26">
        <f>INDEX(检修、备用和必开!B:B,MATCH(统调负荷!$C1961,检修、备用和必开!$A:$A,0))</f>
        <v>25229.8</v>
      </c>
      <c r="W1961" s="26">
        <f>INDEX(检修、备用和必开!C:C,MATCH(统调负荷!$C1961,检修、备用和必开!$A:$A,0))</f>
        <v>0</v>
      </c>
      <c r="X1961" s="26">
        <f>INDEX(检修、备用和必开!D:D,MATCH(统调负荷!$C1961,检修、备用和必开!$A:$A,0))</f>
        <v>13360</v>
      </c>
      <c r="Y1961" s="26">
        <f>INDEX(检修、备用和必开!E:E,MATCH(统调负荷!$C1961,检修、备用和必开!$A:$A,0))</f>
        <v>6999.83</v>
      </c>
      <c r="Z1961" s="26">
        <f>INDEX(检修、备用和必开!F:F,MATCH(统调负荷!$C1961,检修、备用和必开!$A:$A,0))</f>
        <v>320</v>
      </c>
      <c r="AA1961" s="26">
        <f t="shared" si="429"/>
        <v>68942.6</v>
      </c>
      <c r="AB1961" s="26">
        <v>300</v>
      </c>
      <c r="AC1961" s="26">
        <v>0</v>
      </c>
      <c r="AD1961" s="76">
        <f t="shared" si="430"/>
        <v>45678.40625</v>
      </c>
      <c r="AE1961" s="27">
        <f t="shared" si="431"/>
        <v>-3742.10000000001</v>
      </c>
      <c r="AF1961" s="27">
        <f t="shared" si="432"/>
        <v>-2231.82</v>
      </c>
      <c r="AG1961" s="27">
        <f t="shared" si="433"/>
        <v>-183.299999999999</v>
      </c>
      <c r="AH1961" s="27">
        <f t="shared" si="434"/>
        <v>855.099999999999</v>
      </c>
      <c r="AI1961" s="27">
        <f t="shared" si="435"/>
        <v>-2202.6</v>
      </c>
      <c r="AJ1961" s="27">
        <f t="shared" si="436"/>
        <v>20.52</v>
      </c>
      <c r="AK1961" s="26">
        <f>INDEX(检修、备用和必开!I:I,MATCH(统调负荷!$C1961,检修、备用和必开!$A:$A,0))</f>
        <v>8124.7426223896</v>
      </c>
    </row>
    <row r="1962" ht="13.8" spans="1:37">
      <c r="A1962" s="26">
        <f t="shared" si="424"/>
        <v>2</v>
      </c>
      <c r="B1962" s="26">
        <f t="shared" si="425"/>
        <v>10</v>
      </c>
      <c r="C1962" t="s">
        <v>42</v>
      </c>
      <c r="D1962" s="75">
        <v>0.416666666666667</v>
      </c>
      <c r="E1962" s="26">
        <v>73930</v>
      </c>
      <c r="F1962" s="26">
        <v>25356.79</v>
      </c>
      <c r="G1962" s="26">
        <v>11711</v>
      </c>
      <c r="H1962" s="26">
        <v>24045.9</v>
      </c>
      <c r="I1962" s="26">
        <v>14223</v>
      </c>
      <c r="J1962" s="26">
        <v>-1406.69</v>
      </c>
      <c r="K1962" s="26">
        <f t="shared" si="437"/>
        <v>18356.96</v>
      </c>
      <c r="L1962" s="27">
        <f t="shared" si="426"/>
        <v>3.75566542608362</v>
      </c>
      <c r="M1962" s="75">
        <v>0.416666666666667</v>
      </c>
      <c r="N1962" s="26">
        <v>70121.4</v>
      </c>
      <c r="O1962" s="26">
        <v>22814.4</v>
      </c>
      <c r="P1962" s="26">
        <v>12124.4</v>
      </c>
      <c r="Q1962" s="26">
        <v>24875.2</v>
      </c>
      <c r="R1962" s="26">
        <v>11632</v>
      </c>
      <c r="S1962" s="26">
        <v>-1324.6</v>
      </c>
      <c r="T1962" s="26">
        <f t="shared" si="427"/>
        <v>15814.57</v>
      </c>
      <c r="U1962" s="27">
        <f t="shared" si="428"/>
        <v>2.36310595151874</v>
      </c>
      <c r="V1962" s="26">
        <f>INDEX(检修、备用和必开!B:B,MATCH(统调负荷!$C1962,检修、备用和必开!$A:$A,0))</f>
        <v>25229.8</v>
      </c>
      <c r="W1962" s="26">
        <f>INDEX(检修、备用和必开!C:C,MATCH(统调负荷!$C1962,检修、备用和必开!$A:$A,0))</f>
        <v>0</v>
      </c>
      <c r="X1962" s="26">
        <f>INDEX(检修、备用和必开!D:D,MATCH(统调负荷!$C1962,检修、备用和必开!$A:$A,0))</f>
        <v>13360</v>
      </c>
      <c r="Y1962" s="26">
        <f>INDEX(检修、备用和必开!E:E,MATCH(统调负荷!$C1962,检修、备用和必开!$A:$A,0))</f>
        <v>6999.83</v>
      </c>
      <c r="Z1962" s="26">
        <f>INDEX(检修、备用和必开!F:F,MATCH(统调负荷!$C1962,检修、备用和必开!$A:$A,0))</f>
        <v>320</v>
      </c>
      <c r="AA1962" s="26">
        <f t="shared" si="429"/>
        <v>68942.6</v>
      </c>
      <c r="AB1962" s="26">
        <v>292.15</v>
      </c>
      <c r="AC1962" s="26">
        <v>0</v>
      </c>
      <c r="AD1962" s="76">
        <f t="shared" si="430"/>
        <v>45678.4166666667</v>
      </c>
      <c r="AE1962" s="27">
        <f t="shared" si="431"/>
        <v>-3808.60000000001</v>
      </c>
      <c r="AF1962" s="27">
        <f t="shared" si="432"/>
        <v>-2542.39</v>
      </c>
      <c r="AG1962" s="27">
        <f t="shared" si="433"/>
        <v>413.4</v>
      </c>
      <c r="AH1962" s="27">
        <f t="shared" si="434"/>
        <v>829.299999999999</v>
      </c>
      <c r="AI1962" s="27">
        <f t="shared" si="435"/>
        <v>-2591</v>
      </c>
      <c r="AJ1962" s="27">
        <f t="shared" si="436"/>
        <v>82.0900000000001</v>
      </c>
      <c r="AK1962" s="26">
        <f>INDEX(检修、备用和必开!I:I,MATCH(统调负荷!$C1962,检修、备用和必开!$A:$A,0))</f>
        <v>8124.7426223896</v>
      </c>
    </row>
    <row r="1963" ht="13.8" spans="1:37">
      <c r="A1963" s="26">
        <f t="shared" si="424"/>
        <v>2</v>
      </c>
      <c r="B1963" s="26">
        <f t="shared" si="425"/>
        <v>10</v>
      </c>
      <c r="C1963" t="s">
        <v>42</v>
      </c>
      <c r="D1963" s="75">
        <v>0.427083333333333</v>
      </c>
      <c r="E1963" s="26">
        <v>73075</v>
      </c>
      <c r="F1963" s="26">
        <v>23945.8</v>
      </c>
      <c r="G1963" s="26">
        <v>11223</v>
      </c>
      <c r="H1963" s="26">
        <v>24180.7</v>
      </c>
      <c r="I1963" s="26">
        <v>15132</v>
      </c>
      <c r="J1963" s="26">
        <v>-1406.5</v>
      </c>
      <c r="K1963" s="26">
        <f t="shared" si="437"/>
        <v>16945.97</v>
      </c>
      <c r="L1963" s="27">
        <f t="shared" si="426"/>
        <v>4.06837731920923</v>
      </c>
      <c r="M1963" s="75">
        <v>0.427083333333333</v>
      </c>
      <c r="N1963" s="26">
        <v>68525.8</v>
      </c>
      <c r="O1963" s="26">
        <v>22200.88</v>
      </c>
      <c r="P1963" s="26">
        <v>10804.7</v>
      </c>
      <c r="Q1963" s="26">
        <v>24606.9</v>
      </c>
      <c r="R1963" s="26">
        <v>12252.4</v>
      </c>
      <c r="S1963" s="26">
        <v>-1339.08</v>
      </c>
      <c r="T1963" s="26">
        <f t="shared" si="427"/>
        <v>15201.05</v>
      </c>
      <c r="U1963" s="27">
        <f t="shared" si="428"/>
        <v>2.41386783749197</v>
      </c>
      <c r="V1963" s="26">
        <f>INDEX(检修、备用和必开!B:B,MATCH(统调负荷!$C1963,检修、备用和必开!$A:$A,0))</f>
        <v>25229.8</v>
      </c>
      <c r="W1963" s="26">
        <f>INDEX(检修、备用和必开!C:C,MATCH(统调负荷!$C1963,检修、备用和必开!$A:$A,0))</f>
        <v>0</v>
      </c>
      <c r="X1963" s="26">
        <f>INDEX(检修、备用和必开!D:D,MATCH(统调负荷!$C1963,检修、备用和必开!$A:$A,0))</f>
        <v>13360</v>
      </c>
      <c r="Y1963" s="26">
        <f>INDEX(检修、备用和必开!E:E,MATCH(统调负荷!$C1963,检修、备用和必开!$A:$A,0))</f>
        <v>6999.83</v>
      </c>
      <c r="Z1963" s="26">
        <f>INDEX(检修、备用和必开!F:F,MATCH(统调负荷!$C1963,检修、备用和必开!$A:$A,0))</f>
        <v>320</v>
      </c>
      <c r="AA1963" s="26">
        <f t="shared" si="429"/>
        <v>68942.6</v>
      </c>
      <c r="AB1963" s="26">
        <v>275.47</v>
      </c>
      <c r="AC1963" s="26">
        <v>29.6</v>
      </c>
      <c r="AD1963" s="76">
        <f t="shared" si="430"/>
        <v>45678.4270833333</v>
      </c>
      <c r="AE1963" s="27">
        <f t="shared" si="431"/>
        <v>-4549.2</v>
      </c>
      <c r="AF1963" s="27">
        <f t="shared" si="432"/>
        <v>-1744.92</v>
      </c>
      <c r="AG1963" s="27">
        <f t="shared" si="433"/>
        <v>-418.299999999999</v>
      </c>
      <c r="AH1963" s="27">
        <f t="shared" si="434"/>
        <v>426.200000000001</v>
      </c>
      <c r="AI1963" s="27">
        <f t="shared" si="435"/>
        <v>-2879.6</v>
      </c>
      <c r="AJ1963" s="27">
        <f t="shared" si="436"/>
        <v>67.4200000000001</v>
      </c>
      <c r="AK1963" s="26">
        <f>INDEX(检修、备用和必开!I:I,MATCH(统调负荷!$C1963,检修、备用和必开!$A:$A,0))</f>
        <v>8124.7426223896</v>
      </c>
    </row>
    <row r="1964" ht="13.8" spans="1:37">
      <c r="A1964" s="26">
        <f t="shared" si="424"/>
        <v>2</v>
      </c>
      <c r="B1964" s="26">
        <f t="shared" si="425"/>
        <v>10</v>
      </c>
      <c r="C1964" t="s">
        <v>42</v>
      </c>
      <c r="D1964" s="75">
        <v>0.4375</v>
      </c>
      <c r="E1964" s="26">
        <v>72530</v>
      </c>
      <c r="F1964" s="26">
        <v>22588.8</v>
      </c>
      <c r="G1964" s="26">
        <v>11099</v>
      </c>
      <c r="H1964" s="26">
        <v>24233.9</v>
      </c>
      <c r="I1964" s="26">
        <v>16015</v>
      </c>
      <c r="J1964" s="26">
        <v>-1406.7</v>
      </c>
      <c r="K1964" s="26">
        <f t="shared" si="437"/>
        <v>15588.97</v>
      </c>
      <c r="L1964" s="27">
        <f t="shared" si="426"/>
        <v>4.42252438743547</v>
      </c>
      <c r="M1964" s="75">
        <v>0.4375</v>
      </c>
      <c r="N1964" s="26">
        <v>68417.1</v>
      </c>
      <c r="O1964" s="26">
        <v>21795.67</v>
      </c>
      <c r="P1964" s="26">
        <v>11238.8</v>
      </c>
      <c r="Q1964" s="26">
        <v>24177.4</v>
      </c>
      <c r="R1964" s="26">
        <v>12615.4</v>
      </c>
      <c r="S1964" s="26">
        <v>-1410.17</v>
      </c>
      <c r="T1964" s="26">
        <f t="shared" si="427"/>
        <v>14795.84</v>
      </c>
      <c r="U1964" s="27">
        <f t="shared" si="428"/>
        <v>2.44860746473911</v>
      </c>
      <c r="V1964" s="26">
        <f>INDEX(检修、备用和必开!B:B,MATCH(统调负荷!$C1964,检修、备用和必开!$A:$A,0))</f>
        <v>25229.8</v>
      </c>
      <c r="W1964" s="26">
        <f>INDEX(检修、备用和必开!C:C,MATCH(统调负荷!$C1964,检修、备用和必开!$A:$A,0))</f>
        <v>0</v>
      </c>
      <c r="X1964" s="26">
        <f>INDEX(检修、备用和必开!D:D,MATCH(统调负荷!$C1964,检修、备用和必开!$A:$A,0))</f>
        <v>13360</v>
      </c>
      <c r="Y1964" s="26">
        <f>INDEX(检修、备用和必开!E:E,MATCH(统调负荷!$C1964,检修、备用和必开!$A:$A,0))</f>
        <v>6999.83</v>
      </c>
      <c r="Z1964" s="26">
        <f>INDEX(检修、备用和必开!F:F,MATCH(统调负荷!$C1964,检修、备用和必开!$A:$A,0))</f>
        <v>320</v>
      </c>
      <c r="AA1964" s="26">
        <f t="shared" si="429"/>
        <v>68942.6</v>
      </c>
      <c r="AB1964" s="26">
        <v>42.31</v>
      </c>
      <c r="AC1964" s="26">
        <v>9.18</v>
      </c>
      <c r="AD1964" s="76">
        <f t="shared" si="430"/>
        <v>45678.4375</v>
      </c>
      <c r="AE1964" s="27">
        <f t="shared" si="431"/>
        <v>-4112.89999999999</v>
      </c>
      <c r="AF1964" s="27">
        <f t="shared" si="432"/>
        <v>-793.130000000001</v>
      </c>
      <c r="AG1964" s="27">
        <f t="shared" si="433"/>
        <v>139.799999999999</v>
      </c>
      <c r="AH1964" s="27">
        <f t="shared" si="434"/>
        <v>-56.5</v>
      </c>
      <c r="AI1964" s="27">
        <f t="shared" si="435"/>
        <v>-3399.6</v>
      </c>
      <c r="AJ1964" s="27">
        <f t="shared" si="436"/>
        <v>-3.47000000000003</v>
      </c>
      <c r="AK1964" s="26">
        <f>INDEX(检修、备用和必开!I:I,MATCH(统调负荷!$C1964,检修、备用和必开!$A:$A,0))</f>
        <v>8124.7426223896</v>
      </c>
    </row>
    <row r="1965" ht="13.8" spans="1:37">
      <c r="A1965" s="26">
        <f t="shared" si="424"/>
        <v>2</v>
      </c>
      <c r="B1965" s="26">
        <f t="shared" si="425"/>
        <v>10</v>
      </c>
      <c r="C1965" t="s">
        <v>42</v>
      </c>
      <c r="D1965" s="75">
        <v>0.447916666666667</v>
      </c>
      <c r="E1965" s="26">
        <v>72075</v>
      </c>
      <c r="F1965" s="26">
        <v>21938.7</v>
      </c>
      <c r="G1965" s="26">
        <v>10987</v>
      </c>
      <c r="H1965" s="26">
        <v>23786</v>
      </c>
      <c r="I1965" s="26">
        <v>16770</v>
      </c>
      <c r="J1965" s="26">
        <v>-1406.7</v>
      </c>
      <c r="K1965" s="26">
        <f t="shared" si="437"/>
        <v>14938.87</v>
      </c>
      <c r="L1965" s="27">
        <f t="shared" si="426"/>
        <v>4.61498091890484</v>
      </c>
      <c r="M1965" s="75">
        <v>0.447916666666667</v>
      </c>
      <c r="N1965" s="26">
        <v>68172.4</v>
      </c>
      <c r="O1965" s="26">
        <v>21467.28</v>
      </c>
      <c r="P1965" s="26">
        <v>10969.5</v>
      </c>
      <c r="Q1965" s="26">
        <v>24055.3</v>
      </c>
      <c r="R1965" s="26">
        <v>13022.3</v>
      </c>
      <c r="S1965" s="26">
        <v>-1341.98</v>
      </c>
      <c r="T1965" s="26">
        <f t="shared" si="427"/>
        <v>14467.45</v>
      </c>
      <c r="U1965" s="27">
        <f t="shared" si="428"/>
        <v>2.47750332854789</v>
      </c>
      <c r="V1965" s="26">
        <f>INDEX(检修、备用和必开!B:B,MATCH(统调负荷!$C1965,检修、备用和必开!$A:$A,0))</f>
        <v>25229.8</v>
      </c>
      <c r="W1965" s="26">
        <f>INDEX(检修、备用和必开!C:C,MATCH(统调负荷!$C1965,检修、备用和必开!$A:$A,0))</f>
        <v>0</v>
      </c>
      <c r="X1965" s="26">
        <f>INDEX(检修、备用和必开!D:D,MATCH(统调负荷!$C1965,检修、备用和必开!$A:$A,0))</f>
        <v>13360</v>
      </c>
      <c r="Y1965" s="26">
        <f>INDEX(检修、备用和必开!E:E,MATCH(统调负荷!$C1965,检修、备用和必开!$A:$A,0))</f>
        <v>6999.83</v>
      </c>
      <c r="Z1965" s="26">
        <f>INDEX(检修、备用和必开!F:F,MATCH(统调负荷!$C1965,检修、备用和必开!$A:$A,0))</f>
        <v>320</v>
      </c>
      <c r="AA1965" s="26">
        <f t="shared" si="429"/>
        <v>68942.6</v>
      </c>
      <c r="AB1965" s="26">
        <v>180</v>
      </c>
      <c r="AC1965" s="26">
        <v>9.18</v>
      </c>
      <c r="AD1965" s="76">
        <f t="shared" si="430"/>
        <v>45678.4479166667</v>
      </c>
      <c r="AE1965" s="27">
        <f t="shared" si="431"/>
        <v>-3902.60000000001</v>
      </c>
      <c r="AF1965" s="27">
        <f t="shared" si="432"/>
        <v>-471.420000000002</v>
      </c>
      <c r="AG1965" s="27">
        <f t="shared" si="433"/>
        <v>-17.5</v>
      </c>
      <c r="AH1965" s="27">
        <f t="shared" si="434"/>
        <v>269.299999999999</v>
      </c>
      <c r="AI1965" s="27">
        <f t="shared" si="435"/>
        <v>-3747.7</v>
      </c>
      <c r="AJ1965" s="27">
        <f t="shared" si="436"/>
        <v>64.72</v>
      </c>
      <c r="AK1965" s="26">
        <f>INDEX(检修、备用和必开!I:I,MATCH(统调负荷!$C1965,检修、备用和必开!$A:$A,0))</f>
        <v>8124.7426223896</v>
      </c>
    </row>
    <row r="1966" ht="13.8" spans="1:37">
      <c r="A1966" s="26">
        <f t="shared" si="424"/>
        <v>2</v>
      </c>
      <c r="B1966" s="26">
        <f t="shared" si="425"/>
        <v>11</v>
      </c>
      <c r="C1966" t="s">
        <v>42</v>
      </c>
      <c r="D1966" s="75">
        <v>0.458333333333333</v>
      </c>
      <c r="E1966" s="26">
        <v>71705</v>
      </c>
      <c r="F1966" s="26">
        <v>19888.85</v>
      </c>
      <c r="G1966" s="26">
        <v>11401</v>
      </c>
      <c r="H1966" s="26">
        <v>24341.1</v>
      </c>
      <c r="I1966" s="26">
        <v>17481</v>
      </c>
      <c r="J1966" s="26">
        <v>-1406.95</v>
      </c>
      <c r="K1966" s="26">
        <f t="shared" si="437"/>
        <v>12889.02</v>
      </c>
      <c r="L1966" s="27">
        <f t="shared" si="426"/>
        <v>5.34894041595094</v>
      </c>
      <c r="M1966" s="75">
        <v>0.458333333333333</v>
      </c>
      <c r="N1966" s="26">
        <v>67781</v>
      </c>
      <c r="O1966" s="26">
        <v>20843.41</v>
      </c>
      <c r="P1966" s="26">
        <v>11360.9</v>
      </c>
      <c r="Q1966" s="26">
        <v>23661.5</v>
      </c>
      <c r="R1966" s="26">
        <v>13279.8</v>
      </c>
      <c r="S1966" s="26">
        <v>-1364.61</v>
      </c>
      <c r="T1966" s="26">
        <f t="shared" si="427"/>
        <v>13843.58</v>
      </c>
      <c r="U1966" s="27">
        <f t="shared" si="428"/>
        <v>2.53432085041748</v>
      </c>
      <c r="V1966" s="26">
        <f>INDEX(检修、备用和必开!B:B,MATCH(统调负荷!$C1966,检修、备用和必开!$A:$A,0))</f>
        <v>25229.8</v>
      </c>
      <c r="W1966" s="26">
        <f>INDEX(检修、备用和必开!C:C,MATCH(统调负荷!$C1966,检修、备用和必开!$A:$A,0))</f>
        <v>0</v>
      </c>
      <c r="X1966" s="26">
        <f>INDEX(检修、备用和必开!D:D,MATCH(统调负荷!$C1966,检修、备用和必开!$A:$A,0))</f>
        <v>13360</v>
      </c>
      <c r="Y1966" s="26">
        <f>INDEX(检修、备用和必开!E:E,MATCH(统调负荷!$C1966,检修、备用和必开!$A:$A,0))</f>
        <v>6999.83</v>
      </c>
      <c r="Z1966" s="26">
        <f>INDEX(检修、备用和必开!F:F,MATCH(统调负荷!$C1966,检修、备用和必开!$A:$A,0))</f>
        <v>320</v>
      </c>
      <c r="AA1966" s="26">
        <f t="shared" si="429"/>
        <v>68942.6</v>
      </c>
      <c r="AB1966" s="26">
        <v>121.92</v>
      </c>
      <c r="AC1966" s="26">
        <v>9.18</v>
      </c>
      <c r="AD1966" s="76">
        <f t="shared" si="430"/>
        <v>45678.4583333333</v>
      </c>
      <c r="AE1966" s="27">
        <f t="shared" si="431"/>
        <v>-3924</v>
      </c>
      <c r="AF1966" s="27">
        <f t="shared" si="432"/>
        <v>954.560000000001</v>
      </c>
      <c r="AG1966" s="27">
        <f t="shared" si="433"/>
        <v>-40.1000000000004</v>
      </c>
      <c r="AH1966" s="27">
        <f t="shared" si="434"/>
        <v>-679.599999999999</v>
      </c>
      <c r="AI1966" s="27">
        <f t="shared" si="435"/>
        <v>-4201.2</v>
      </c>
      <c r="AJ1966" s="27">
        <f t="shared" si="436"/>
        <v>42.3400000000001</v>
      </c>
      <c r="AK1966" s="26">
        <f>INDEX(检修、备用和必开!I:I,MATCH(统调负荷!$C1966,检修、备用和必开!$A:$A,0))</f>
        <v>8124.7426223896</v>
      </c>
    </row>
    <row r="1967" ht="13.8" spans="1:37">
      <c r="A1967" s="26">
        <f t="shared" si="424"/>
        <v>2</v>
      </c>
      <c r="B1967" s="26">
        <f t="shared" si="425"/>
        <v>11</v>
      </c>
      <c r="C1967" t="s">
        <v>42</v>
      </c>
      <c r="D1967" s="75">
        <v>0.46875</v>
      </c>
      <c r="E1967" s="26">
        <v>71830</v>
      </c>
      <c r="F1967" s="26">
        <v>19116.69</v>
      </c>
      <c r="G1967" s="26">
        <v>11572</v>
      </c>
      <c r="H1967" s="26">
        <v>24489</v>
      </c>
      <c r="I1967" s="26">
        <v>18059</v>
      </c>
      <c r="J1967" s="26">
        <v>-1406.69</v>
      </c>
      <c r="K1967" s="26">
        <f t="shared" si="437"/>
        <v>12116.86</v>
      </c>
      <c r="L1967" s="27">
        <f t="shared" si="426"/>
        <v>5.68980742535607</v>
      </c>
      <c r="M1967" s="75">
        <v>0.46875</v>
      </c>
      <c r="N1967" s="26">
        <v>67830.5</v>
      </c>
      <c r="O1967" s="26">
        <v>20782.48</v>
      </c>
      <c r="P1967" s="26">
        <v>11528</v>
      </c>
      <c r="Q1967" s="26">
        <v>23229</v>
      </c>
      <c r="R1967" s="26">
        <v>13611.8</v>
      </c>
      <c r="S1967" s="26">
        <v>-1320.78</v>
      </c>
      <c r="T1967" s="26">
        <f t="shared" si="427"/>
        <v>13782.65</v>
      </c>
      <c r="U1967" s="27">
        <f t="shared" si="428"/>
        <v>2.54000991060195</v>
      </c>
      <c r="V1967" s="26">
        <f>INDEX(检修、备用和必开!B:B,MATCH(统调负荷!$C1967,检修、备用和必开!$A:$A,0))</f>
        <v>25229.8</v>
      </c>
      <c r="W1967" s="26">
        <f>INDEX(检修、备用和必开!C:C,MATCH(统调负荷!$C1967,检修、备用和必开!$A:$A,0))</f>
        <v>0</v>
      </c>
      <c r="X1967" s="26">
        <f>INDEX(检修、备用和必开!D:D,MATCH(统调负荷!$C1967,检修、备用和必开!$A:$A,0))</f>
        <v>13360</v>
      </c>
      <c r="Y1967" s="26">
        <f>INDEX(检修、备用和必开!E:E,MATCH(统调负荷!$C1967,检修、备用和必开!$A:$A,0))</f>
        <v>6999.83</v>
      </c>
      <c r="Z1967" s="26">
        <f>INDEX(检修、备用和必开!F:F,MATCH(统调负荷!$C1967,检修、备用和必开!$A:$A,0))</f>
        <v>320</v>
      </c>
      <c r="AA1967" s="26">
        <f t="shared" si="429"/>
        <v>68942.6</v>
      </c>
      <c r="AB1967" s="26">
        <v>4.7</v>
      </c>
      <c r="AC1967" s="26">
        <v>9.18</v>
      </c>
      <c r="AD1967" s="76">
        <f t="shared" si="430"/>
        <v>45678.46875</v>
      </c>
      <c r="AE1967" s="27">
        <f t="shared" si="431"/>
        <v>-3999.5</v>
      </c>
      <c r="AF1967" s="27">
        <f t="shared" si="432"/>
        <v>1665.79</v>
      </c>
      <c r="AG1967" s="27">
        <f t="shared" si="433"/>
        <v>-44</v>
      </c>
      <c r="AH1967" s="27">
        <f t="shared" si="434"/>
        <v>-1260</v>
      </c>
      <c r="AI1967" s="27">
        <f t="shared" si="435"/>
        <v>-4447.2</v>
      </c>
      <c r="AJ1967" s="27">
        <f t="shared" si="436"/>
        <v>85.9100000000001</v>
      </c>
      <c r="AK1967" s="26">
        <f>INDEX(检修、备用和必开!I:I,MATCH(统调负荷!$C1967,检修、备用和必开!$A:$A,0))</f>
        <v>8124.7426223896</v>
      </c>
    </row>
    <row r="1968" ht="13.8" spans="1:37">
      <c r="A1968" s="26">
        <f t="shared" si="424"/>
        <v>2</v>
      </c>
      <c r="B1968" s="26">
        <f t="shared" si="425"/>
        <v>11</v>
      </c>
      <c r="C1968" t="s">
        <v>42</v>
      </c>
      <c r="D1968" s="75">
        <v>0.479166666666667</v>
      </c>
      <c r="E1968" s="26">
        <v>70785</v>
      </c>
      <c r="F1968" s="26">
        <v>17519.2</v>
      </c>
      <c r="G1968" s="26">
        <v>11869</v>
      </c>
      <c r="H1968" s="26">
        <v>24285.5</v>
      </c>
      <c r="I1968" s="26">
        <v>18518</v>
      </c>
      <c r="J1968" s="26">
        <v>-1406.7</v>
      </c>
      <c r="K1968" s="26">
        <f t="shared" si="437"/>
        <v>10519.37</v>
      </c>
      <c r="L1968" s="27">
        <f t="shared" si="426"/>
        <v>6.55387157215689</v>
      </c>
      <c r="M1968" s="75">
        <v>0.479166666666667</v>
      </c>
      <c r="N1968" s="26">
        <v>67226.2</v>
      </c>
      <c r="O1968" s="26">
        <v>20896.75</v>
      </c>
      <c r="P1968" s="26">
        <v>11309.8</v>
      </c>
      <c r="Q1968" s="26">
        <v>22434.3</v>
      </c>
      <c r="R1968" s="26">
        <v>13885</v>
      </c>
      <c r="S1968" s="26">
        <v>-1299.65</v>
      </c>
      <c r="T1968" s="26">
        <f t="shared" si="427"/>
        <v>13896.92</v>
      </c>
      <c r="U1968" s="27">
        <f t="shared" si="428"/>
        <v>2.52936135117247</v>
      </c>
      <c r="V1968" s="26">
        <f>INDEX(检修、备用和必开!B:B,MATCH(统调负荷!$C1968,检修、备用和必开!$A:$A,0))</f>
        <v>25229.8</v>
      </c>
      <c r="W1968" s="26">
        <f>INDEX(检修、备用和必开!C:C,MATCH(统调负荷!$C1968,检修、备用和必开!$A:$A,0))</f>
        <v>0</v>
      </c>
      <c r="X1968" s="26">
        <f>INDEX(检修、备用和必开!D:D,MATCH(统调负荷!$C1968,检修、备用和必开!$A:$A,0))</f>
        <v>13360</v>
      </c>
      <c r="Y1968" s="26">
        <f>INDEX(检修、备用和必开!E:E,MATCH(统调负荷!$C1968,检修、备用和必开!$A:$A,0))</f>
        <v>6999.83</v>
      </c>
      <c r="Z1968" s="26">
        <f>INDEX(检修、备用和必开!F:F,MATCH(统调负荷!$C1968,检修、备用和必开!$A:$A,0))</f>
        <v>320</v>
      </c>
      <c r="AA1968" s="26">
        <f t="shared" si="429"/>
        <v>68942.6</v>
      </c>
      <c r="AB1968" s="26">
        <v>5.64</v>
      </c>
      <c r="AC1968" s="26">
        <v>9.32</v>
      </c>
      <c r="AD1968" s="76">
        <f t="shared" si="430"/>
        <v>45678.4791666667</v>
      </c>
      <c r="AE1968" s="27">
        <f t="shared" si="431"/>
        <v>-3558.8</v>
      </c>
      <c r="AF1968" s="27">
        <f t="shared" si="432"/>
        <v>3377.55</v>
      </c>
      <c r="AG1968" s="27">
        <f t="shared" si="433"/>
        <v>-559.200000000001</v>
      </c>
      <c r="AH1968" s="27">
        <f t="shared" si="434"/>
        <v>-1851.2</v>
      </c>
      <c r="AI1968" s="27">
        <f t="shared" si="435"/>
        <v>-4633</v>
      </c>
      <c r="AJ1968" s="27">
        <f t="shared" si="436"/>
        <v>107.05</v>
      </c>
      <c r="AK1968" s="26">
        <f>INDEX(检修、备用和必开!I:I,MATCH(统调负荷!$C1968,检修、备用和必开!$A:$A,0))</f>
        <v>8124.7426223896</v>
      </c>
    </row>
    <row r="1969" ht="13.8" spans="1:37">
      <c r="A1969" s="26">
        <f t="shared" si="424"/>
        <v>2</v>
      </c>
      <c r="B1969" s="26">
        <f t="shared" si="425"/>
        <v>11</v>
      </c>
      <c r="C1969" t="s">
        <v>42</v>
      </c>
      <c r="D1969" s="75">
        <v>0.489583333333333</v>
      </c>
      <c r="E1969" s="26">
        <v>69030</v>
      </c>
      <c r="F1969" s="26">
        <v>17004.55</v>
      </c>
      <c r="G1969" s="26">
        <v>10432</v>
      </c>
      <c r="H1969" s="26">
        <v>24089.4</v>
      </c>
      <c r="I1969" s="26">
        <v>18911</v>
      </c>
      <c r="J1969" s="26">
        <v>-1406.95</v>
      </c>
      <c r="K1969" s="26">
        <f t="shared" si="437"/>
        <v>10004.72</v>
      </c>
      <c r="L1969" s="27">
        <f t="shared" si="426"/>
        <v>6.8910074444862</v>
      </c>
      <c r="M1969" s="75">
        <v>0.489583333333333</v>
      </c>
      <c r="N1969" s="26">
        <v>65999.4</v>
      </c>
      <c r="O1969" s="26">
        <v>21324.31</v>
      </c>
      <c r="P1969" s="26">
        <v>11026</v>
      </c>
      <c r="Q1969" s="26">
        <v>21016</v>
      </c>
      <c r="R1969" s="26">
        <v>13986</v>
      </c>
      <c r="S1969" s="26">
        <v>-1352.91</v>
      </c>
      <c r="T1969" s="26">
        <f t="shared" si="427"/>
        <v>14324.48</v>
      </c>
      <c r="U1969" s="27">
        <f t="shared" si="428"/>
        <v>2.49029781307072</v>
      </c>
      <c r="V1969" s="26">
        <f>INDEX(检修、备用和必开!B:B,MATCH(统调负荷!$C1969,检修、备用和必开!$A:$A,0))</f>
        <v>25229.8</v>
      </c>
      <c r="W1969" s="26">
        <f>INDEX(检修、备用和必开!C:C,MATCH(统调负荷!$C1969,检修、备用和必开!$A:$A,0))</f>
        <v>0</v>
      </c>
      <c r="X1969" s="26">
        <f>INDEX(检修、备用和必开!D:D,MATCH(统调负荷!$C1969,检修、备用和必开!$A:$A,0))</f>
        <v>13360</v>
      </c>
      <c r="Y1969" s="26">
        <f>INDEX(检修、备用和必开!E:E,MATCH(统调负荷!$C1969,检修、备用和必开!$A:$A,0))</f>
        <v>6999.83</v>
      </c>
      <c r="Z1969" s="26">
        <f>INDEX(检修、备用和必开!F:F,MATCH(统调负荷!$C1969,检修、备用和必开!$A:$A,0))</f>
        <v>320</v>
      </c>
      <c r="AA1969" s="26">
        <f t="shared" si="429"/>
        <v>68942.6</v>
      </c>
      <c r="AB1969" s="26">
        <v>0</v>
      </c>
      <c r="AC1969" s="26">
        <v>313.01</v>
      </c>
      <c r="AD1969" s="76">
        <f t="shared" si="430"/>
        <v>45678.4895833333</v>
      </c>
      <c r="AE1969" s="27">
        <f t="shared" si="431"/>
        <v>-3030.60000000001</v>
      </c>
      <c r="AF1969" s="27">
        <f t="shared" si="432"/>
        <v>4319.76</v>
      </c>
      <c r="AG1969" s="27">
        <f t="shared" si="433"/>
        <v>594</v>
      </c>
      <c r="AH1969" s="27">
        <f t="shared" si="434"/>
        <v>-3073.4</v>
      </c>
      <c r="AI1969" s="27">
        <f t="shared" si="435"/>
        <v>-4925</v>
      </c>
      <c r="AJ1969" s="27">
        <f t="shared" si="436"/>
        <v>54.04</v>
      </c>
      <c r="AK1969" s="26">
        <f>INDEX(检修、备用和必开!I:I,MATCH(统调负荷!$C1969,检修、备用和必开!$A:$A,0))</f>
        <v>8124.7426223896</v>
      </c>
    </row>
    <row r="1970" ht="13.8" spans="1:37">
      <c r="A1970" s="26">
        <f t="shared" si="424"/>
        <v>2</v>
      </c>
      <c r="B1970" s="26">
        <f t="shared" si="425"/>
        <v>12</v>
      </c>
      <c r="C1970" t="s">
        <v>42</v>
      </c>
      <c r="D1970" s="75">
        <v>0.5</v>
      </c>
      <c r="E1970" s="26">
        <v>65765</v>
      </c>
      <c r="F1970" s="26">
        <v>15068.2</v>
      </c>
      <c r="G1970" s="26">
        <v>10074</v>
      </c>
      <c r="H1970" s="26">
        <v>22792.5</v>
      </c>
      <c r="I1970" s="26">
        <v>19237</v>
      </c>
      <c r="J1970" s="26">
        <v>-1406.7</v>
      </c>
      <c r="K1970" s="26">
        <f t="shared" si="437"/>
        <v>8068.37</v>
      </c>
      <c r="L1970" s="27">
        <f t="shared" si="426"/>
        <v>8.54479901144841</v>
      </c>
      <c r="M1970" s="75">
        <v>0.5</v>
      </c>
      <c r="N1970" s="26">
        <v>63940.4</v>
      </c>
      <c r="O1970" s="26">
        <v>21107.53</v>
      </c>
      <c r="P1970" s="26">
        <v>10131.7</v>
      </c>
      <c r="Q1970" s="26">
        <v>19972.2</v>
      </c>
      <c r="R1970" s="26">
        <v>14111.6</v>
      </c>
      <c r="S1970" s="26">
        <v>-1382.63</v>
      </c>
      <c r="T1970" s="26">
        <f t="shared" si="427"/>
        <v>14107.7</v>
      </c>
      <c r="U1970" s="27">
        <f t="shared" si="428"/>
        <v>2.50995168871074</v>
      </c>
      <c r="V1970" s="26">
        <f>INDEX(检修、备用和必开!B:B,MATCH(统调负荷!$C1970,检修、备用和必开!$A:$A,0))</f>
        <v>25229.8</v>
      </c>
      <c r="W1970" s="26">
        <f>INDEX(检修、备用和必开!C:C,MATCH(统调负荷!$C1970,检修、备用和必开!$A:$A,0))</f>
        <v>0</v>
      </c>
      <c r="X1970" s="26">
        <f>INDEX(检修、备用和必开!D:D,MATCH(统调负荷!$C1970,检修、备用和必开!$A:$A,0))</f>
        <v>13360</v>
      </c>
      <c r="Y1970" s="26">
        <f>INDEX(检修、备用和必开!E:E,MATCH(统调负荷!$C1970,检修、备用和必开!$A:$A,0))</f>
        <v>6999.83</v>
      </c>
      <c r="Z1970" s="26">
        <f>INDEX(检修、备用和必开!F:F,MATCH(统调负荷!$C1970,检修、备用和必开!$A:$A,0))</f>
        <v>320</v>
      </c>
      <c r="AA1970" s="26">
        <f t="shared" si="429"/>
        <v>68942.6</v>
      </c>
      <c r="AB1970" s="26">
        <v>0</v>
      </c>
      <c r="AC1970" s="26">
        <v>29.6</v>
      </c>
      <c r="AD1970" s="76">
        <f t="shared" si="430"/>
        <v>45678.5</v>
      </c>
      <c r="AE1970" s="27">
        <f t="shared" si="431"/>
        <v>-1824.6</v>
      </c>
      <c r="AF1970" s="27">
        <f t="shared" si="432"/>
        <v>6039.33</v>
      </c>
      <c r="AG1970" s="27">
        <f t="shared" si="433"/>
        <v>57.7000000000007</v>
      </c>
      <c r="AH1970" s="27">
        <f t="shared" si="434"/>
        <v>-2820.3</v>
      </c>
      <c r="AI1970" s="27">
        <f t="shared" si="435"/>
        <v>-5125.4</v>
      </c>
      <c r="AJ1970" s="27">
        <f t="shared" si="436"/>
        <v>24.0699999999999</v>
      </c>
      <c r="AK1970" s="26">
        <f>INDEX(检修、备用和必开!I:I,MATCH(统调负荷!$C1970,检修、备用和必开!$A:$A,0))</f>
        <v>8124.7426223896</v>
      </c>
    </row>
    <row r="1971" ht="13.8" spans="1:37">
      <c r="A1971" s="26">
        <f t="shared" si="424"/>
        <v>2</v>
      </c>
      <c r="B1971" s="26">
        <f t="shared" si="425"/>
        <v>12</v>
      </c>
      <c r="C1971" t="s">
        <v>42</v>
      </c>
      <c r="D1971" s="75">
        <v>0.510416666666667</v>
      </c>
      <c r="E1971" s="26">
        <v>67090</v>
      </c>
      <c r="F1971" s="26">
        <v>17597.35</v>
      </c>
      <c r="G1971" s="26">
        <v>9734</v>
      </c>
      <c r="H1971" s="26">
        <v>21736.4</v>
      </c>
      <c r="I1971" s="26">
        <v>19429</v>
      </c>
      <c r="J1971" s="26">
        <v>-1406.75</v>
      </c>
      <c r="K1971" s="26">
        <f t="shared" si="437"/>
        <v>10597.52</v>
      </c>
      <c r="L1971" s="27">
        <f t="shared" si="426"/>
        <v>6.50554091900747</v>
      </c>
      <c r="M1971" s="75">
        <v>0.510416666666667</v>
      </c>
      <c r="N1971" s="26">
        <v>65373.5</v>
      </c>
      <c r="O1971" s="26">
        <v>22783.69</v>
      </c>
      <c r="P1971" s="26">
        <v>9917.19</v>
      </c>
      <c r="Q1971" s="26">
        <v>19846.4</v>
      </c>
      <c r="R1971" s="26">
        <v>14147.2</v>
      </c>
      <c r="S1971" s="26">
        <v>-1320.98</v>
      </c>
      <c r="T1971" s="26">
        <f t="shared" si="427"/>
        <v>15783.86</v>
      </c>
      <c r="U1971" s="27">
        <f t="shared" si="428"/>
        <v>2.36559604664585</v>
      </c>
      <c r="V1971" s="26">
        <f>INDEX(检修、备用和必开!B:B,MATCH(统调负荷!$C1971,检修、备用和必开!$A:$A,0))</f>
        <v>25229.8</v>
      </c>
      <c r="W1971" s="26">
        <f>INDEX(检修、备用和必开!C:C,MATCH(统调负荷!$C1971,检修、备用和必开!$A:$A,0))</f>
        <v>0</v>
      </c>
      <c r="X1971" s="26">
        <f>INDEX(检修、备用和必开!D:D,MATCH(统调负荷!$C1971,检修、备用和必开!$A:$A,0))</f>
        <v>13360</v>
      </c>
      <c r="Y1971" s="26">
        <f>INDEX(检修、备用和必开!E:E,MATCH(统调负荷!$C1971,检修、备用和必开!$A:$A,0))</f>
        <v>6999.83</v>
      </c>
      <c r="Z1971" s="26">
        <f>INDEX(检修、备用和必开!F:F,MATCH(统调负荷!$C1971,检修、备用和必开!$A:$A,0))</f>
        <v>320</v>
      </c>
      <c r="AA1971" s="26">
        <f t="shared" si="429"/>
        <v>68942.6</v>
      </c>
      <c r="AB1971" s="26">
        <v>5.64</v>
      </c>
      <c r="AC1971" s="26">
        <v>337.35</v>
      </c>
      <c r="AD1971" s="76">
        <f t="shared" si="430"/>
        <v>45678.5104166667</v>
      </c>
      <c r="AE1971" s="27">
        <f t="shared" si="431"/>
        <v>-1716.5</v>
      </c>
      <c r="AF1971" s="27">
        <f t="shared" si="432"/>
        <v>5186.34</v>
      </c>
      <c r="AG1971" s="27">
        <f t="shared" si="433"/>
        <v>183.190000000001</v>
      </c>
      <c r="AH1971" s="27">
        <f t="shared" si="434"/>
        <v>-1890</v>
      </c>
      <c r="AI1971" s="27">
        <f t="shared" si="435"/>
        <v>-5281.8</v>
      </c>
      <c r="AJ1971" s="27">
        <f t="shared" si="436"/>
        <v>85.77</v>
      </c>
      <c r="AK1971" s="26">
        <f>INDEX(检修、备用和必开!I:I,MATCH(统调负荷!$C1971,检修、备用和必开!$A:$A,0))</f>
        <v>8124.7426223896</v>
      </c>
    </row>
    <row r="1972" ht="13.8" spans="1:37">
      <c r="A1972" s="26">
        <f t="shared" si="424"/>
        <v>2</v>
      </c>
      <c r="B1972" s="26">
        <f t="shared" si="425"/>
        <v>12</v>
      </c>
      <c r="C1972" t="s">
        <v>42</v>
      </c>
      <c r="D1972" s="75">
        <v>0.520833333333333</v>
      </c>
      <c r="E1972" s="26">
        <v>66105</v>
      </c>
      <c r="F1972" s="26">
        <v>16528.8</v>
      </c>
      <c r="G1972" s="26">
        <v>9781</v>
      </c>
      <c r="H1972" s="26">
        <v>21642.7</v>
      </c>
      <c r="I1972" s="26">
        <v>19559</v>
      </c>
      <c r="J1972" s="26">
        <v>-1406.5</v>
      </c>
      <c r="K1972" s="26">
        <f t="shared" si="437"/>
        <v>9528.97</v>
      </c>
      <c r="L1972" s="27">
        <f t="shared" si="426"/>
        <v>7.23505268670171</v>
      </c>
      <c r="M1972" s="75">
        <v>0.520833333333333</v>
      </c>
      <c r="N1972" s="26">
        <v>64812.2</v>
      </c>
      <c r="O1972" s="26">
        <v>22145.86</v>
      </c>
      <c r="P1972" s="26">
        <v>10358.9</v>
      </c>
      <c r="Q1972" s="26">
        <v>19585.3</v>
      </c>
      <c r="R1972" s="26">
        <v>14030.1</v>
      </c>
      <c r="S1972" s="26">
        <v>-1307.96</v>
      </c>
      <c r="T1972" s="26">
        <f t="shared" si="427"/>
        <v>15146.03</v>
      </c>
      <c r="U1972" s="27">
        <f t="shared" si="428"/>
        <v>2.41852688711827</v>
      </c>
      <c r="V1972" s="26">
        <f>INDEX(检修、备用和必开!B:B,MATCH(统调负荷!$C1972,检修、备用和必开!$A:$A,0))</f>
        <v>25229.8</v>
      </c>
      <c r="W1972" s="26">
        <f>INDEX(检修、备用和必开!C:C,MATCH(统调负荷!$C1972,检修、备用和必开!$A:$A,0))</f>
        <v>0</v>
      </c>
      <c r="X1972" s="26">
        <f>INDEX(检修、备用和必开!D:D,MATCH(统调负荷!$C1972,检修、备用和必开!$A:$A,0))</f>
        <v>13360</v>
      </c>
      <c r="Y1972" s="26">
        <f>INDEX(检修、备用和必开!E:E,MATCH(统调负荷!$C1972,检修、备用和必开!$A:$A,0))</f>
        <v>6999.83</v>
      </c>
      <c r="Z1972" s="26">
        <f>INDEX(检修、备用和必开!F:F,MATCH(统调负荷!$C1972,检修、备用和必开!$A:$A,0))</f>
        <v>320</v>
      </c>
      <c r="AA1972" s="26">
        <f t="shared" si="429"/>
        <v>68942.6</v>
      </c>
      <c r="AB1972" s="26">
        <v>0</v>
      </c>
      <c r="AC1972" s="26">
        <v>29.6</v>
      </c>
      <c r="AD1972" s="76">
        <f t="shared" si="430"/>
        <v>45678.5208333333</v>
      </c>
      <c r="AE1972" s="27">
        <f t="shared" si="431"/>
        <v>-1292.8</v>
      </c>
      <c r="AF1972" s="27">
        <f t="shared" si="432"/>
        <v>5617.06</v>
      </c>
      <c r="AG1972" s="27">
        <f t="shared" si="433"/>
        <v>577.9</v>
      </c>
      <c r="AH1972" s="27">
        <f t="shared" si="434"/>
        <v>-2057.4</v>
      </c>
      <c r="AI1972" s="27">
        <f t="shared" si="435"/>
        <v>-5528.9</v>
      </c>
      <c r="AJ1972" s="27">
        <f t="shared" si="436"/>
        <v>98.54</v>
      </c>
      <c r="AK1972" s="26">
        <f>INDEX(检修、备用和必开!I:I,MATCH(统调负荷!$C1972,检修、备用和必开!$A:$A,0))</f>
        <v>8124.7426223896</v>
      </c>
    </row>
    <row r="1973" ht="13.8" spans="1:37">
      <c r="A1973" s="26">
        <f t="shared" si="424"/>
        <v>2</v>
      </c>
      <c r="B1973" s="26">
        <f t="shared" si="425"/>
        <v>12</v>
      </c>
      <c r="C1973" t="s">
        <v>42</v>
      </c>
      <c r="D1973" s="75">
        <v>0.53125</v>
      </c>
      <c r="E1973" s="26">
        <v>65950</v>
      </c>
      <c r="F1973" s="26">
        <v>16187.6</v>
      </c>
      <c r="G1973" s="26">
        <v>9920</v>
      </c>
      <c r="H1973" s="26">
        <v>21628.1</v>
      </c>
      <c r="I1973" s="26">
        <v>19621</v>
      </c>
      <c r="J1973" s="26">
        <v>-1406.7</v>
      </c>
      <c r="K1973" s="26">
        <f t="shared" si="437"/>
        <v>9187.77</v>
      </c>
      <c r="L1973" s="27">
        <f t="shared" si="426"/>
        <v>7.50373594463074</v>
      </c>
      <c r="M1973" s="75">
        <v>0.53125</v>
      </c>
      <c r="N1973" s="26">
        <v>64515.7</v>
      </c>
      <c r="O1973" s="26">
        <v>22172.91</v>
      </c>
      <c r="P1973" s="26">
        <v>10128.8</v>
      </c>
      <c r="Q1973" s="26">
        <v>19683.6</v>
      </c>
      <c r="R1973" s="26">
        <v>13887.5</v>
      </c>
      <c r="S1973" s="26">
        <v>-1357.11</v>
      </c>
      <c r="T1973" s="26">
        <f t="shared" si="427"/>
        <v>15173.08</v>
      </c>
      <c r="U1973" s="27">
        <f t="shared" si="428"/>
        <v>2.4162340693679</v>
      </c>
      <c r="V1973" s="26">
        <f>INDEX(检修、备用和必开!B:B,MATCH(统调负荷!$C1973,检修、备用和必开!$A:$A,0))</f>
        <v>25229.8</v>
      </c>
      <c r="W1973" s="26">
        <f>INDEX(检修、备用和必开!C:C,MATCH(统调负荷!$C1973,检修、备用和必开!$A:$A,0))</f>
        <v>0</v>
      </c>
      <c r="X1973" s="26">
        <f>INDEX(检修、备用和必开!D:D,MATCH(统调负荷!$C1973,检修、备用和必开!$A:$A,0))</f>
        <v>13360</v>
      </c>
      <c r="Y1973" s="26">
        <f>INDEX(检修、备用和必开!E:E,MATCH(统调负荷!$C1973,检修、备用和必开!$A:$A,0))</f>
        <v>6999.83</v>
      </c>
      <c r="Z1973" s="26">
        <f>INDEX(检修、备用和必开!F:F,MATCH(统调负荷!$C1973,检修、备用和必开!$A:$A,0))</f>
        <v>320</v>
      </c>
      <c r="AA1973" s="26">
        <f t="shared" si="429"/>
        <v>68942.6</v>
      </c>
      <c r="AB1973" s="26">
        <v>0</v>
      </c>
      <c r="AC1973" s="26">
        <v>0</v>
      </c>
      <c r="AD1973" s="76">
        <f t="shared" si="430"/>
        <v>45678.53125</v>
      </c>
      <c r="AE1973" s="27">
        <f t="shared" si="431"/>
        <v>-1434.3</v>
      </c>
      <c r="AF1973" s="27">
        <f t="shared" si="432"/>
        <v>5985.31</v>
      </c>
      <c r="AG1973" s="27">
        <f t="shared" si="433"/>
        <v>208.799999999999</v>
      </c>
      <c r="AH1973" s="27">
        <f t="shared" si="434"/>
        <v>-1944.5</v>
      </c>
      <c r="AI1973" s="27">
        <f t="shared" si="435"/>
        <v>-5733.5</v>
      </c>
      <c r="AJ1973" s="27">
        <f t="shared" si="436"/>
        <v>49.5900000000001</v>
      </c>
      <c r="AK1973" s="26">
        <f>INDEX(检修、备用和必开!I:I,MATCH(统调负荷!$C1973,检修、备用和必开!$A:$A,0))</f>
        <v>8124.7426223896</v>
      </c>
    </row>
    <row r="1974" ht="13.8" spans="1:37">
      <c r="A1974" s="26">
        <f t="shared" si="424"/>
        <v>2</v>
      </c>
      <c r="B1974" s="26">
        <f t="shared" si="425"/>
        <v>13</v>
      </c>
      <c r="C1974" t="s">
        <v>42</v>
      </c>
      <c r="D1974" s="75">
        <v>0.541666666666667</v>
      </c>
      <c r="E1974" s="26">
        <v>65305</v>
      </c>
      <c r="F1974" s="26">
        <v>15904.4</v>
      </c>
      <c r="G1974" s="26">
        <v>9966</v>
      </c>
      <c r="H1974" s="26">
        <v>21247.3</v>
      </c>
      <c r="I1974" s="26">
        <v>19594</v>
      </c>
      <c r="J1974" s="26">
        <v>-1406.7</v>
      </c>
      <c r="K1974" s="26">
        <f t="shared" si="437"/>
        <v>8904.57</v>
      </c>
      <c r="L1974" s="27">
        <f t="shared" si="426"/>
        <v>7.74238396688442</v>
      </c>
      <c r="M1974" s="75">
        <v>0.541666666666667</v>
      </c>
      <c r="N1974" s="26">
        <v>64384.2</v>
      </c>
      <c r="O1974" s="26">
        <v>21843.18</v>
      </c>
      <c r="P1974" s="26">
        <v>10297.5</v>
      </c>
      <c r="Q1974" s="26">
        <v>20001.7</v>
      </c>
      <c r="R1974" s="26">
        <v>13634.6</v>
      </c>
      <c r="S1974" s="26">
        <v>-1392.78</v>
      </c>
      <c r="T1974" s="26">
        <f t="shared" si="427"/>
        <v>14843.35</v>
      </c>
      <c r="U1974" s="27">
        <f t="shared" si="428"/>
        <v>2.44448265897491</v>
      </c>
      <c r="V1974" s="26">
        <f>INDEX(检修、备用和必开!B:B,MATCH(统调负荷!$C1974,检修、备用和必开!$A:$A,0))</f>
        <v>25229.8</v>
      </c>
      <c r="W1974" s="26">
        <f>INDEX(检修、备用和必开!C:C,MATCH(统调负荷!$C1974,检修、备用和必开!$A:$A,0))</f>
        <v>0</v>
      </c>
      <c r="X1974" s="26">
        <f>INDEX(检修、备用和必开!D:D,MATCH(统调负荷!$C1974,检修、备用和必开!$A:$A,0))</f>
        <v>13360</v>
      </c>
      <c r="Y1974" s="26">
        <f>INDEX(检修、备用和必开!E:E,MATCH(统调负荷!$C1974,检修、备用和必开!$A:$A,0))</f>
        <v>6999.83</v>
      </c>
      <c r="Z1974" s="26">
        <f>INDEX(检修、备用和必开!F:F,MATCH(统调负荷!$C1974,检修、备用和必开!$A:$A,0))</f>
        <v>320</v>
      </c>
      <c r="AA1974" s="26">
        <f t="shared" si="429"/>
        <v>68942.6</v>
      </c>
      <c r="AB1974" s="26">
        <v>0</v>
      </c>
      <c r="AC1974" s="26">
        <v>0</v>
      </c>
      <c r="AD1974" s="76">
        <f t="shared" si="430"/>
        <v>45678.5416666667</v>
      </c>
      <c r="AE1974" s="27">
        <f t="shared" si="431"/>
        <v>-920.800000000003</v>
      </c>
      <c r="AF1974" s="27">
        <f t="shared" si="432"/>
        <v>5938.78</v>
      </c>
      <c r="AG1974" s="27">
        <f t="shared" si="433"/>
        <v>331.5</v>
      </c>
      <c r="AH1974" s="27">
        <f t="shared" si="434"/>
        <v>-1245.6</v>
      </c>
      <c r="AI1974" s="27">
        <f t="shared" si="435"/>
        <v>-5959.4</v>
      </c>
      <c r="AJ1974" s="27">
        <f t="shared" si="436"/>
        <v>13.9200000000001</v>
      </c>
      <c r="AK1974" s="26">
        <f>INDEX(检修、备用和必开!I:I,MATCH(统调负荷!$C1974,检修、备用和必开!$A:$A,0))</f>
        <v>8124.7426223896</v>
      </c>
    </row>
    <row r="1975" ht="13.8" spans="1:37">
      <c r="A1975" s="26">
        <f t="shared" si="424"/>
        <v>2</v>
      </c>
      <c r="B1975" s="26">
        <f t="shared" si="425"/>
        <v>13</v>
      </c>
      <c r="C1975" t="s">
        <v>42</v>
      </c>
      <c r="D1975" s="75">
        <v>0.552083333333333</v>
      </c>
      <c r="E1975" s="26">
        <v>66310</v>
      </c>
      <c r="F1975" s="26">
        <v>16143.7</v>
      </c>
      <c r="G1975" s="26">
        <v>9873</v>
      </c>
      <c r="H1975" s="26">
        <v>22212</v>
      </c>
      <c r="I1975" s="26">
        <v>19488</v>
      </c>
      <c r="J1975" s="26">
        <v>-1406.7</v>
      </c>
      <c r="K1975" s="26">
        <f t="shared" si="437"/>
        <v>9143.87</v>
      </c>
      <c r="L1975" s="27">
        <f t="shared" si="426"/>
        <v>7.53976161078405</v>
      </c>
      <c r="M1975" s="75">
        <v>0.552083333333333</v>
      </c>
      <c r="N1975" s="26">
        <v>64854.5</v>
      </c>
      <c r="O1975" s="26">
        <v>22634.64</v>
      </c>
      <c r="P1975" s="26">
        <v>9892.15</v>
      </c>
      <c r="Q1975" s="26">
        <v>20208.9</v>
      </c>
      <c r="R1975" s="26">
        <v>13457.5</v>
      </c>
      <c r="S1975" s="26">
        <v>-1338.69</v>
      </c>
      <c r="T1975" s="26">
        <f t="shared" si="427"/>
        <v>15634.81</v>
      </c>
      <c r="U1975" s="27">
        <f t="shared" si="428"/>
        <v>2.37775657091735</v>
      </c>
      <c r="V1975" s="26">
        <f>INDEX(检修、备用和必开!B:B,MATCH(统调负荷!$C1975,检修、备用和必开!$A:$A,0))</f>
        <v>25229.8</v>
      </c>
      <c r="W1975" s="26">
        <f>INDEX(检修、备用和必开!C:C,MATCH(统调负荷!$C1975,检修、备用和必开!$A:$A,0))</f>
        <v>0</v>
      </c>
      <c r="X1975" s="26">
        <f>INDEX(检修、备用和必开!D:D,MATCH(统调负荷!$C1975,检修、备用和必开!$A:$A,0))</f>
        <v>13360</v>
      </c>
      <c r="Y1975" s="26">
        <f>INDEX(检修、备用和必开!E:E,MATCH(统调负荷!$C1975,检修、备用和必开!$A:$A,0))</f>
        <v>6999.83</v>
      </c>
      <c r="Z1975" s="26">
        <f>INDEX(检修、备用和必开!F:F,MATCH(统调负荷!$C1975,检修、备用和必开!$A:$A,0))</f>
        <v>320</v>
      </c>
      <c r="AA1975" s="26">
        <f t="shared" si="429"/>
        <v>68942.6</v>
      </c>
      <c r="AB1975" s="26">
        <v>0</v>
      </c>
      <c r="AC1975" s="26">
        <v>0</v>
      </c>
      <c r="AD1975" s="76">
        <f t="shared" si="430"/>
        <v>45678.5520833333</v>
      </c>
      <c r="AE1975" s="27">
        <f t="shared" si="431"/>
        <v>-1455.5</v>
      </c>
      <c r="AF1975" s="27">
        <f t="shared" si="432"/>
        <v>6490.94</v>
      </c>
      <c r="AG1975" s="27">
        <f t="shared" si="433"/>
        <v>19.1499999999996</v>
      </c>
      <c r="AH1975" s="27">
        <f t="shared" si="434"/>
        <v>-2003.1</v>
      </c>
      <c r="AI1975" s="27">
        <f t="shared" si="435"/>
        <v>-6030.5</v>
      </c>
      <c r="AJ1975" s="27">
        <f t="shared" si="436"/>
        <v>68.01</v>
      </c>
      <c r="AK1975" s="26">
        <f>INDEX(检修、备用和必开!I:I,MATCH(统调负荷!$C1975,检修、备用和必开!$A:$A,0))</f>
        <v>8124.7426223896</v>
      </c>
    </row>
    <row r="1976" ht="13.8" spans="1:37">
      <c r="A1976" s="26">
        <f t="shared" si="424"/>
        <v>2</v>
      </c>
      <c r="B1976" s="26">
        <f t="shared" si="425"/>
        <v>13</v>
      </c>
      <c r="C1976" t="s">
        <v>42</v>
      </c>
      <c r="D1976" s="75">
        <v>0.5625</v>
      </c>
      <c r="E1976" s="26">
        <v>67495</v>
      </c>
      <c r="F1976" s="26">
        <v>16422.59</v>
      </c>
      <c r="G1976" s="26">
        <v>9966</v>
      </c>
      <c r="H1976" s="26">
        <v>23221.1</v>
      </c>
      <c r="I1976" s="26">
        <v>19292</v>
      </c>
      <c r="J1976" s="26">
        <v>-1406.69</v>
      </c>
      <c r="K1976" s="26">
        <f t="shared" si="437"/>
        <v>9422.76</v>
      </c>
      <c r="L1976" s="27">
        <f t="shared" si="426"/>
        <v>7.31660362781181</v>
      </c>
      <c r="M1976" s="75">
        <v>0.5625</v>
      </c>
      <c r="N1976" s="26">
        <v>65456.5</v>
      </c>
      <c r="O1976" s="26">
        <v>23099.81</v>
      </c>
      <c r="P1976" s="26">
        <v>10458.4</v>
      </c>
      <c r="Q1976" s="26">
        <v>19999</v>
      </c>
      <c r="R1976" s="26">
        <v>13181.8</v>
      </c>
      <c r="S1976" s="26">
        <v>-1282.51</v>
      </c>
      <c r="T1976" s="26">
        <f t="shared" si="427"/>
        <v>16099.98</v>
      </c>
      <c r="U1976" s="27">
        <f t="shared" si="428"/>
        <v>2.3402120435927</v>
      </c>
      <c r="V1976" s="26">
        <f>INDEX(检修、备用和必开!B:B,MATCH(统调负荷!$C1976,检修、备用和必开!$A:$A,0))</f>
        <v>25229.8</v>
      </c>
      <c r="W1976" s="26">
        <f>INDEX(检修、备用和必开!C:C,MATCH(统调负荷!$C1976,检修、备用和必开!$A:$A,0))</f>
        <v>0</v>
      </c>
      <c r="X1976" s="26">
        <f>INDEX(检修、备用和必开!D:D,MATCH(统调负荷!$C1976,检修、备用和必开!$A:$A,0))</f>
        <v>13360</v>
      </c>
      <c r="Y1976" s="26">
        <f>INDEX(检修、备用和必开!E:E,MATCH(统调负荷!$C1976,检修、备用和必开!$A:$A,0))</f>
        <v>6999.83</v>
      </c>
      <c r="Z1976" s="26">
        <f>INDEX(检修、备用和必开!F:F,MATCH(统调负荷!$C1976,检修、备用和必开!$A:$A,0))</f>
        <v>320</v>
      </c>
      <c r="AA1976" s="26">
        <f t="shared" si="429"/>
        <v>68942.6</v>
      </c>
      <c r="AB1976" s="26">
        <v>0</v>
      </c>
      <c r="AC1976" s="26">
        <v>290</v>
      </c>
      <c r="AD1976" s="76">
        <f t="shared" si="430"/>
        <v>45678.5625</v>
      </c>
      <c r="AE1976" s="27">
        <f t="shared" si="431"/>
        <v>-2038.5</v>
      </c>
      <c r="AF1976" s="27">
        <f t="shared" si="432"/>
        <v>6677.22</v>
      </c>
      <c r="AG1976" s="27">
        <f t="shared" si="433"/>
        <v>492.4</v>
      </c>
      <c r="AH1976" s="27">
        <f t="shared" si="434"/>
        <v>-3222.1</v>
      </c>
      <c r="AI1976" s="27">
        <f t="shared" si="435"/>
        <v>-6110.2</v>
      </c>
      <c r="AJ1976" s="27">
        <f t="shared" si="436"/>
        <v>124.18</v>
      </c>
      <c r="AK1976" s="26">
        <f>INDEX(检修、备用和必开!I:I,MATCH(统调负荷!$C1976,检修、备用和必开!$A:$A,0))</f>
        <v>8124.7426223896</v>
      </c>
    </row>
    <row r="1977" ht="13.8" spans="1:37">
      <c r="A1977" s="26">
        <f t="shared" si="424"/>
        <v>2</v>
      </c>
      <c r="B1977" s="26">
        <f t="shared" si="425"/>
        <v>13</v>
      </c>
      <c r="C1977" t="s">
        <v>42</v>
      </c>
      <c r="D1977" s="75">
        <v>0.572916666666667</v>
      </c>
      <c r="E1977" s="26">
        <v>69095</v>
      </c>
      <c r="F1977" s="26">
        <v>18241.9</v>
      </c>
      <c r="G1977" s="26">
        <v>10086</v>
      </c>
      <c r="H1977" s="26">
        <v>23149.8</v>
      </c>
      <c r="I1977" s="26">
        <v>19024</v>
      </c>
      <c r="J1977" s="26">
        <v>-1406.7</v>
      </c>
      <c r="K1977" s="26">
        <f t="shared" si="437"/>
        <v>11242.07</v>
      </c>
      <c r="L1977" s="27">
        <f t="shared" si="426"/>
        <v>6.13255388020178</v>
      </c>
      <c r="M1977" s="75">
        <v>0.572916666666667</v>
      </c>
      <c r="N1977" s="26">
        <v>65978.8</v>
      </c>
      <c r="O1977" s="26">
        <v>23693.19</v>
      </c>
      <c r="P1977" s="26">
        <v>10277.7</v>
      </c>
      <c r="Q1977" s="26">
        <v>20478</v>
      </c>
      <c r="R1977" s="26">
        <v>12919.9</v>
      </c>
      <c r="S1977" s="26">
        <v>-1389.99</v>
      </c>
      <c r="T1977" s="26">
        <f t="shared" si="427"/>
        <v>16693.36</v>
      </c>
      <c r="U1977" s="27">
        <f t="shared" si="428"/>
        <v>2.29400639396061</v>
      </c>
      <c r="V1977" s="26">
        <f>INDEX(检修、备用和必开!B:B,MATCH(统调负荷!$C1977,检修、备用和必开!$A:$A,0))</f>
        <v>25229.8</v>
      </c>
      <c r="W1977" s="26">
        <f>INDEX(检修、备用和必开!C:C,MATCH(统调负荷!$C1977,检修、备用和必开!$A:$A,0))</f>
        <v>0</v>
      </c>
      <c r="X1977" s="26">
        <f>INDEX(检修、备用和必开!D:D,MATCH(统调负荷!$C1977,检修、备用和必开!$A:$A,0))</f>
        <v>13360</v>
      </c>
      <c r="Y1977" s="26">
        <f>INDEX(检修、备用和必开!E:E,MATCH(统调负荷!$C1977,检修、备用和必开!$A:$A,0))</f>
        <v>6999.83</v>
      </c>
      <c r="Z1977" s="26">
        <f>INDEX(检修、备用和必开!F:F,MATCH(统调负荷!$C1977,检修、备用和必开!$A:$A,0))</f>
        <v>320</v>
      </c>
      <c r="AA1977" s="26">
        <f t="shared" si="429"/>
        <v>68942.6</v>
      </c>
      <c r="AB1977" s="26">
        <v>0</v>
      </c>
      <c r="AC1977" s="26">
        <v>200.12</v>
      </c>
      <c r="AD1977" s="76">
        <f t="shared" si="430"/>
        <v>45678.5729166667</v>
      </c>
      <c r="AE1977" s="27">
        <f t="shared" si="431"/>
        <v>-3116.2</v>
      </c>
      <c r="AF1977" s="27">
        <f t="shared" si="432"/>
        <v>5451.29</v>
      </c>
      <c r="AG1977" s="27">
        <f t="shared" si="433"/>
        <v>191.700000000001</v>
      </c>
      <c r="AH1977" s="27">
        <f t="shared" si="434"/>
        <v>-2671.8</v>
      </c>
      <c r="AI1977" s="27">
        <f t="shared" si="435"/>
        <v>-6104.1</v>
      </c>
      <c r="AJ1977" s="27">
        <f t="shared" si="436"/>
        <v>16.71</v>
      </c>
      <c r="AK1977" s="26">
        <f>INDEX(检修、备用和必开!I:I,MATCH(统调负荷!$C1977,检修、备用和必开!$A:$A,0))</f>
        <v>8124.7426223896</v>
      </c>
    </row>
    <row r="1978" ht="13.8" spans="1:37">
      <c r="A1978" s="26">
        <f t="shared" si="424"/>
        <v>2</v>
      </c>
      <c r="B1978" s="26">
        <f t="shared" si="425"/>
        <v>14</v>
      </c>
      <c r="C1978" t="s">
        <v>42</v>
      </c>
      <c r="D1978" s="75">
        <v>0.583333333333333</v>
      </c>
      <c r="E1978" s="26">
        <v>68615</v>
      </c>
      <c r="F1978" s="26">
        <v>17209.7</v>
      </c>
      <c r="G1978" s="26">
        <v>10699</v>
      </c>
      <c r="H1978" s="26">
        <v>23441</v>
      </c>
      <c r="I1978" s="26">
        <v>18672</v>
      </c>
      <c r="J1978" s="26">
        <v>-1406.7</v>
      </c>
      <c r="K1978" s="26">
        <f t="shared" si="437"/>
        <v>10209.87</v>
      </c>
      <c r="L1978" s="27">
        <f t="shared" si="426"/>
        <v>6.75254435169106</v>
      </c>
      <c r="M1978" s="75">
        <v>0.583333333333333</v>
      </c>
      <c r="N1978" s="26">
        <v>65280</v>
      </c>
      <c r="O1978" s="26">
        <v>22228.17</v>
      </c>
      <c r="P1978" s="26">
        <v>10676.2</v>
      </c>
      <c r="Q1978" s="26">
        <v>21044.2</v>
      </c>
      <c r="R1978" s="26">
        <v>12718.9</v>
      </c>
      <c r="S1978" s="26">
        <v>-1387.47</v>
      </c>
      <c r="T1978" s="26">
        <f t="shared" si="427"/>
        <v>15228.34</v>
      </c>
      <c r="U1978" s="27">
        <f t="shared" si="428"/>
        <v>2.41156359550782</v>
      </c>
      <c r="V1978" s="26">
        <f>INDEX(检修、备用和必开!B:B,MATCH(统调负荷!$C1978,检修、备用和必开!$A:$A,0))</f>
        <v>25229.8</v>
      </c>
      <c r="W1978" s="26">
        <f>INDEX(检修、备用和必开!C:C,MATCH(统调负荷!$C1978,检修、备用和必开!$A:$A,0))</f>
        <v>0</v>
      </c>
      <c r="X1978" s="26">
        <f>INDEX(检修、备用和必开!D:D,MATCH(统调负荷!$C1978,检修、备用和必开!$A:$A,0))</f>
        <v>13360</v>
      </c>
      <c r="Y1978" s="26">
        <f>INDEX(检修、备用和必开!E:E,MATCH(统调负荷!$C1978,检修、备用和必开!$A:$A,0))</f>
        <v>6999.83</v>
      </c>
      <c r="Z1978" s="26">
        <f>INDEX(检修、备用和必开!F:F,MATCH(统调负荷!$C1978,检修、备用和必开!$A:$A,0))</f>
        <v>320</v>
      </c>
      <c r="AA1978" s="26">
        <f t="shared" si="429"/>
        <v>68942.6</v>
      </c>
      <c r="AB1978" s="26">
        <v>0</v>
      </c>
      <c r="AC1978" s="26">
        <v>0</v>
      </c>
      <c r="AD1978" s="76">
        <f t="shared" si="430"/>
        <v>45678.5833333333</v>
      </c>
      <c r="AE1978" s="27">
        <f t="shared" si="431"/>
        <v>-3335</v>
      </c>
      <c r="AF1978" s="27">
        <f t="shared" si="432"/>
        <v>5018.47</v>
      </c>
      <c r="AG1978" s="27">
        <f t="shared" si="433"/>
        <v>-22.7999999999993</v>
      </c>
      <c r="AH1978" s="27">
        <f t="shared" si="434"/>
        <v>-2396.8</v>
      </c>
      <c r="AI1978" s="27">
        <f t="shared" si="435"/>
        <v>-5953.1</v>
      </c>
      <c r="AJ1978" s="27">
        <f t="shared" si="436"/>
        <v>19.23</v>
      </c>
      <c r="AK1978" s="26">
        <f>INDEX(检修、备用和必开!I:I,MATCH(统调负荷!$C1978,检修、备用和必开!$A:$A,0))</f>
        <v>8124.7426223896</v>
      </c>
    </row>
    <row r="1979" ht="13.8" spans="1:37">
      <c r="A1979" s="26">
        <f t="shared" si="424"/>
        <v>2</v>
      </c>
      <c r="B1979" s="26">
        <f t="shared" si="425"/>
        <v>14</v>
      </c>
      <c r="C1979" t="s">
        <v>42</v>
      </c>
      <c r="D1979" s="75">
        <v>0.59375</v>
      </c>
      <c r="E1979" s="26">
        <v>67900</v>
      </c>
      <c r="F1979" s="26">
        <v>16308.4</v>
      </c>
      <c r="G1979" s="26">
        <v>11454</v>
      </c>
      <c r="H1979" s="26">
        <v>23318.1</v>
      </c>
      <c r="I1979" s="26">
        <v>18226</v>
      </c>
      <c r="J1979" s="26">
        <v>-1406.5</v>
      </c>
      <c r="K1979" s="26">
        <f t="shared" si="437"/>
        <v>9308.57</v>
      </c>
      <c r="L1979" s="27">
        <f t="shared" si="426"/>
        <v>7.4063577971697</v>
      </c>
      <c r="M1979" s="75">
        <v>0.59375</v>
      </c>
      <c r="N1979" s="26">
        <v>64879.2</v>
      </c>
      <c r="O1979" s="26">
        <v>20767.86</v>
      </c>
      <c r="P1979" s="26">
        <v>11581.8</v>
      </c>
      <c r="Q1979" s="26">
        <v>21574.9</v>
      </c>
      <c r="R1979" s="26">
        <v>12306.5</v>
      </c>
      <c r="S1979" s="26">
        <v>-1351.86</v>
      </c>
      <c r="T1979" s="26">
        <f t="shared" si="427"/>
        <v>13768.03</v>
      </c>
      <c r="U1979" s="27">
        <f t="shared" si="428"/>
        <v>2.54137878791788</v>
      </c>
      <c r="V1979" s="26">
        <f>INDEX(检修、备用和必开!B:B,MATCH(统调负荷!$C1979,检修、备用和必开!$A:$A,0))</f>
        <v>25229.8</v>
      </c>
      <c r="W1979" s="26">
        <f>INDEX(检修、备用和必开!C:C,MATCH(统调负荷!$C1979,检修、备用和必开!$A:$A,0))</f>
        <v>0</v>
      </c>
      <c r="X1979" s="26">
        <f>INDEX(检修、备用和必开!D:D,MATCH(统调负荷!$C1979,检修、备用和必开!$A:$A,0))</f>
        <v>13360</v>
      </c>
      <c r="Y1979" s="26">
        <f>INDEX(检修、备用和必开!E:E,MATCH(统调负荷!$C1979,检修、备用和必开!$A:$A,0))</f>
        <v>6999.83</v>
      </c>
      <c r="Z1979" s="26">
        <f>INDEX(检修、备用和必开!F:F,MATCH(统调负荷!$C1979,检修、备用和必开!$A:$A,0))</f>
        <v>320</v>
      </c>
      <c r="AA1979" s="26">
        <f t="shared" si="429"/>
        <v>68942.6</v>
      </c>
      <c r="AB1979" s="26">
        <v>0</v>
      </c>
      <c r="AC1979" s="26">
        <v>0</v>
      </c>
      <c r="AD1979" s="76">
        <f t="shared" si="430"/>
        <v>45678.59375</v>
      </c>
      <c r="AE1979" s="27">
        <f t="shared" si="431"/>
        <v>-3020.8</v>
      </c>
      <c r="AF1979" s="27">
        <f t="shared" si="432"/>
        <v>4459.46</v>
      </c>
      <c r="AG1979" s="27">
        <f t="shared" si="433"/>
        <v>127.799999999999</v>
      </c>
      <c r="AH1979" s="27">
        <f t="shared" si="434"/>
        <v>-1743.2</v>
      </c>
      <c r="AI1979" s="27">
        <f t="shared" si="435"/>
        <v>-5919.5</v>
      </c>
      <c r="AJ1979" s="27">
        <f t="shared" si="436"/>
        <v>54.6400000000001</v>
      </c>
      <c r="AK1979" s="26">
        <f>INDEX(检修、备用和必开!I:I,MATCH(统调负荷!$C1979,检修、备用和必开!$A:$A,0))</f>
        <v>8124.7426223896</v>
      </c>
    </row>
    <row r="1980" ht="13.8" spans="1:37">
      <c r="A1980" s="26">
        <f t="shared" si="424"/>
        <v>2</v>
      </c>
      <c r="B1980" s="26">
        <f t="shared" si="425"/>
        <v>14</v>
      </c>
      <c r="C1980" t="s">
        <v>42</v>
      </c>
      <c r="D1980" s="75">
        <v>0.604166666666667</v>
      </c>
      <c r="E1980" s="26">
        <v>67760</v>
      </c>
      <c r="F1980" s="26">
        <v>16448.99</v>
      </c>
      <c r="G1980" s="26">
        <v>11909</v>
      </c>
      <c r="H1980" s="26">
        <v>23122.7</v>
      </c>
      <c r="I1980" s="26">
        <v>17686</v>
      </c>
      <c r="J1980" s="26">
        <v>-1406.69</v>
      </c>
      <c r="K1980" s="26">
        <f t="shared" si="437"/>
        <v>9449.16</v>
      </c>
      <c r="L1980" s="27">
        <f t="shared" si="426"/>
        <v>7.29616177522658</v>
      </c>
      <c r="M1980" s="75">
        <v>0.604166666666667</v>
      </c>
      <c r="N1980" s="26">
        <v>64954.3</v>
      </c>
      <c r="O1980" s="26">
        <v>20489.09</v>
      </c>
      <c r="P1980" s="26">
        <v>12659</v>
      </c>
      <c r="Q1980" s="26">
        <v>21132.5</v>
      </c>
      <c r="R1980" s="26">
        <v>12021</v>
      </c>
      <c r="S1980" s="26">
        <v>-1347.29</v>
      </c>
      <c r="T1980" s="26">
        <f t="shared" si="427"/>
        <v>13489.26</v>
      </c>
      <c r="U1980" s="27">
        <f t="shared" si="428"/>
        <v>2.56776536857999</v>
      </c>
      <c r="V1980" s="26">
        <f>INDEX(检修、备用和必开!B:B,MATCH(统调负荷!$C1980,检修、备用和必开!$A:$A,0))</f>
        <v>25229.8</v>
      </c>
      <c r="W1980" s="26">
        <f>INDEX(检修、备用和必开!C:C,MATCH(统调负荷!$C1980,检修、备用和必开!$A:$A,0))</f>
        <v>0</v>
      </c>
      <c r="X1980" s="26">
        <f>INDEX(检修、备用和必开!D:D,MATCH(统调负荷!$C1980,检修、备用和必开!$A:$A,0))</f>
        <v>13360</v>
      </c>
      <c r="Y1980" s="26">
        <f>INDEX(检修、备用和必开!E:E,MATCH(统调负荷!$C1980,检修、备用和必开!$A:$A,0))</f>
        <v>6999.83</v>
      </c>
      <c r="Z1980" s="26">
        <f>INDEX(检修、备用和必开!F:F,MATCH(统调负荷!$C1980,检修、备用和必开!$A:$A,0))</f>
        <v>320</v>
      </c>
      <c r="AA1980" s="26">
        <f t="shared" si="429"/>
        <v>68942.6</v>
      </c>
      <c r="AB1980" s="26">
        <v>0</v>
      </c>
      <c r="AC1980" s="26">
        <v>0</v>
      </c>
      <c r="AD1980" s="76">
        <f t="shared" si="430"/>
        <v>45678.6041666667</v>
      </c>
      <c r="AE1980" s="27">
        <f t="shared" si="431"/>
        <v>-2805.7</v>
      </c>
      <c r="AF1980" s="27">
        <f t="shared" si="432"/>
        <v>4040.1</v>
      </c>
      <c r="AG1980" s="27">
        <f t="shared" si="433"/>
        <v>750</v>
      </c>
      <c r="AH1980" s="27">
        <f t="shared" si="434"/>
        <v>-1990.2</v>
      </c>
      <c r="AI1980" s="27">
        <f t="shared" si="435"/>
        <v>-5665</v>
      </c>
      <c r="AJ1980" s="27">
        <f t="shared" si="436"/>
        <v>59.4000000000001</v>
      </c>
      <c r="AK1980" s="26">
        <f>INDEX(检修、备用和必开!I:I,MATCH(统调负荷!$C1980,检修、备用和必开!$A:$A,0))</f>
        <v>8124.7426223896</v>
      </c>
    </row>
    <row r="1981" ht="13.8" spans="1:37">
      <c r="A1981" s="26">
        <f t="shared" si="424"/>
        <v>2</v>
      </c>
      <c r="B1981" s="26">
        <f t="shared" si="425"/>
        <v>14</v>
      </c>
      <c r="C1981" t="s">
        <v>42</v>
      </c>
      <c r="D1981" s="75">
        <v>0.614583333333333</v>
      </c>
      <c r="E1981" s="26">
        <v>67925</v>
      </c>
      <c r="F1981" s="26">
        <v>16677.7</v>
      </c>
      <c r="G1981" s="26">
        <v>12694</v>
      </c>
      <c r="H1981" s="26">
        <v>22936.8</v>
      </c>
      <c r="I1981" s="26">
        <v>17023</v>
      </c>
      <c r="J1981" s="26">
        <v>-1406.5</v>
      </c>
      <c r="K1981" s="26">
        <f t="shared" si="437"/>
        <v>9677.87</v>
      </c>
      <c r="L1981" s="27">
        <f t="shared" si="426"/>
        <v>7.12373693798325</v>
      </c>
      <c r="M1981" s="75">
        <v>0.614583333333333</v>
      </c>
      <c r="N1981" s="26">
        <v>65328.2</v>
      </c>
      <c r="O1981" s="26">
        <v>20442.34</v>
      </c>
      <c r="P1981" s="26">
        <v>13588.3</v>
      </c>
      <c r="Q1981" s="26">
        <v>21162.9</v>
      </c>
      <c r="R1981" s="26">
        <v>11542.9</v>
      </c>
      <c r="S1981" s="26">
        <v>-1408.24</v>
      </c>
      <c r="T1981" s="26">
        <f t="shared" si="427"/>
        <v>13442.51</v>
      </c>
      <c r="U1981" s="27">
        <f t="shared" si="428"/>
        <v>2.57224416668439</v>
      </c>
      <c r="V1981" s="26">
        <f>INDEX(检修、备用和必开!B:B,MATCH(统调负荷!$C1981,检修、备用和必开!$A:$A,0))</f>
        <v>25229.8</v>
      </c>
      <c r="W1981" s="26">
        <f>INDEX(检修、备用和必开!C:C,MATCH(统调负荷!$C1981,检修、备用和必开!$A:$A,0))</f>
        <v>0</v>
      </c>
      <c r="X1981" s="26">
        <f>INDEX(检修、备用和必开!D:D,MATCH(统调负荷!$C1981,检修、备用和必开!$A:$A,0))</f>
        <v>13360</v>
      </c>
      <c r="Y1981" s="26">
        <f>INDEX(检修、备用和必开!E:E,MATCH(统调负荷!$C1981,检修、备用和必开!$A:$A,0))</f>
        <v>6999.83</v>
      </c>
      <c r="Z1981" s="26">
        <f>INDEX(检修、备用和必开!F:F,MATCH(统调负荷!$C1981,检修、备用和必开!$A:$A,0))</f>
        <v>320</v>
      </c>
      <c r="AA1981" s="26">
        <f t="shared" si="429"/>
        <v>68942.6</v>
      </c>
      <c r="AB1981" s="26">
        <v>0</v>
      </c>
      <c r="AC1981" s="26">
        <v>0</v>
      </c>
      <c r="AD1981" s="76">
        <f t="shared" si="430"/>
        <v>45678.6145833333</v>
      </c>
      <c r="AE1981" s="27">
        <f t="shared" si="431"/>
        <v>-2596.8</v>
      </c>
      <c r="AF1981" s="27">
        <f t="shared" si="432"/>
        <v>3764.64</v>
      </c>
      <c r="AG1981" s="27">
        <f t="shared" si="433"/>
        <v>894.299999999999</v>
      </c>
      <c r="AH1981" s="27">
        <f t="shared" si="434"/>
        <v>-1773.9</v>
      </c>
      <c r="AI1981" s="27">
        <f t="shared" si="435"/>
        <v>-5480.1</v>
      </c>
      <c r="AJ1981" s="27">
        <f t="shared" si="436"/>
        <v>-1.74000000000001</v>
      </c>
      <c r="AK1981" s="26">
        <f>INDEX(检修、备用和必开!I:I,MATCH(统调负荷!$C1981,检修、备用和必开!$A:$A,0))</f>
        <v>8124.7426223896</v>
      </c>
    </row>
    <row r="1982" ht="13.8" spans="1:37">
      <c r="A1982" s="26">
        <f t="shared" si="424"/>
        <v>2</v>
      </c>
      <c r="B1982" s="26">
        <f t="shared" si="425"/>
        <v>15</v>
      </c>
      <c r="C1982" t="s">
        <v>42</v>
      </c>
      <c r="D1982" s="75">
        <v>0.625</v>
      </c>
      <c r="E1982" s="26">
        <v>68340</v>
      </c>
      <c r="F1982" s="26">
        <v>18092.19</v>
      </c>
      <c r="G1982" s="26">
        <v>12097</v>
      </c>
      <c r="H1982" s="26">
        <v>23274.5</v>
      </c>
      <c r="I1982" s="26">
        <v>16283</v>
      </c>
      <c r="J1982" s="26">
        <v>-1406.69</v>
      </c>
      <c r="K1982" s="26">
        <f t="shared" si="437"/>
        <v>11092.36</v>
      </c>
      <c r="L1982" s="27">
        <f t="shared" si="426"/>
        <v>6.21532297905946</v>
      </c>
      <c r="M1982" s="75">
        <v>0.625</v>
      </c>
      <c r="N1982" s="26">
        <v>65842.7</v>
      </c>
      <c r="O1982" s="26">
        <v>21594.89</v>
      </c>
      <c r="P1982" s="26">
        <v>13004</v>
      </c>
      <c r="Q1982" s="26">
        <v>21615.5</v>
      </c>
      <c r="R1982" s="26">
        <v>11056.7</v>
      </c>
      <c r="S1982" s="26">
        <v>-1428.39</v>
      </c>
      <c r="T1982" s="26">
        <f t="shared" si="427"/>
        <v>14595.06</v>
      </c>
      <c r="U1982" s="27">
        <f t="shared" si="428"/>
        <v>2.46619395558443</v>
      </c>
      <c r="V1982" s="26">
        <f>INDEX(检修、备用和必开!B:B,MATCH(统调负荷!$C1982,检修、备用和必开!$A:$A,0))</f>
        <v>25229.8</v>
      </c>
      <c r="W1982" s="26">
        <f>INDEX(检修、备用和必开!C:C,MATCH(统调负荷!$C1982,检修、备用和必开!$A:$A,0))</f>
        <v>0</v>
      </c>
      <c r="X1982" s="26">
        <f>INDEX(检修、备用和必开!D:D,MATCH(统调负荷!$C1982,检修、备用和必开!$A:$A,0))</f>
        <v>13360</v>
      </c>
      <c r="Y1982" s="26">
        <f>INDEX(检修、备用和必开!E:E,MATCH(统调负荷!$C1982,检修、备用和必开!$A:$A,0))</f>
        <v>6999.83</v>
      </c>
      <c r="Z1982" s="26">
        <f>INDEX(检修、备用和必开!F:F,MATCH(统调负荷!$C1982,检修、备用和必开!$A:$A,0))</f>
        <v>320</v>
      </c>
      <c r="AA1982" s="26">
        <f t="shared" si="429"/>
        <v>68942.6</v>
      </c>
      <c r="AB1982" s="26">
        <v>0</v>
      </c>
      <c r="AC1982" s="26">
        <v>0</v>
      </c>
      <c r="AD1982" s="76">
        <f t="shared" si="430"/>
        <v>45678.625</v>
      </c>
      <c r="AE1982" s="27">
        <f t="shared" si="431"/>
        <v>-2497.3</v>
      </c>
      <c r="AF1982" s="27">
        <f t="shared" si="432"/>
        <v>3502.7</v>
      </c>
      <c r="AG1982" s="27">
        <f t="shared" si="433"/>
        <v>907</v>
      </c>
      <c r="AH1982" s="27">
        <f t="shared" si="434"/>
        <v>-1659</v>
      </c>
      <c r="AI1982" s="27">
        <f t="shared" si="435"/>
        <v>-5226.3</v>
      </c>
      <c r="AJ1982" s="27">
        <f t="shared" si="436"/>
        <v>-21.7</v>
      </c>
      <c r="AK1982" s="26">
        <f>INDEX(检修、备用和必开!I:I,MATCH(统调负荷!$C1982,检修、备用和必开!$A:$A,0))</f>
        <v>8124.7426223896</v>
      </c>
    </row>
    <row r="1983" ht="13.8" spans="1:37">
      <c r="A1983" s="26">
        <f t="shared" si="424"/>
        <v>2</v>
      </c>
      <c r="B1983" s="26">
        <f t="shared" si="425"/>
        <v>15</v>
      </c>
      <c r="C1983" t="s">
        <v>42</v>
      </c>
      <c r="D1983" s="75">
        <v>0.635416666666667</v>
      </c>
      <c r="E1983" s="26">
        <v>68895</v>
      </c>
      <c r="F1983" s="26">
        <v>19160.69</v>
      </c>
      <c r="G1983" s="26">
        <v>12335</v>
      </c>
      <c r="H1983" s="26">
        <v>23266</v>
      </c>
      <c r="I1983" s="26">
        <v>15540</v>
      </c>
      <c r="J1983" s="26">
        <v>-1406.69</v>
      </c>
      <c r="K1983" s="26">
        <f t="shared" si="437"/>
        <v>12160.86</v>
      </c>
      <c r="L1983" s="27">
        <f t="shared" si="426"/>
        <v>5.6692207623474</v>
      </c>
      <c r="M1983" s="75">
        <v>0.635416666666667</v>
      </c>
      <c r="N1983" s="26">
        <v>66488.8</v>
      </c>
      <c r="O1983" s="26">
        <v>22453.25</v>
      </c>
      <c r="P1983" s="26">
        <v>12569.9</v>
      </c>
      <c r="Q1983" s="26">
        <v>22402.1</v>
      </c>
      <c r="R1983" s="26">
        <v>10458.2</v>
      </c>
      <c r="S1983" s="26">
        <v>-1394.65</v>
      </c>
      <c r="T1983" s="26">
        <f t="shared" si="427"/>
        <v>15453.42</v>
      </c>
      <c r="U1983" s="27">
        <f t="shared" si="428"/>
        <v>2.39272533423662</v>
      </c>
      <c r="V1983" s="26">
        <f>INDEX(检修、备用和必开!B:B,MATCH(统调负荷!$C1983,检修、备用和必开!$A:$A,0))</f>
        <v>25229.8</v>
      </c>
      <c r="W1983" s="26">
        <f>INDEX(检修、备用和必开!C:C,MATCH(统调负荷!$C1983,检修、备用和必开!$A:$A,0))</f>
        <v>0</v>
      </c>
      <c r="X1983" s="26">
        <f>INDEX(检修、备用和必开!D:D,MATCH(统调负荷!$C1983,检修、备用和必开!$A:$A,0))</f>
        <v>13360</v>
      </c>
      <c r="Y1983" s="26">
        <f>INDEX(检修、备用和必开!E:E,MATCH(统调负荷!$C1983,检修、备用和必开!$A:$A,0))</f>
        <v>6999.83</v>
      </c>
      <c r="Z1983" s="26">
        <f>INDEX(检修、备用和必开!F:F,MATCH(统调负荷!$C1983,检修、备用和必开!$A:$A,0))</f>
        <v>320</v>
      </c>
      <c r="AA1983" s="26">
        <f t="shared" si="429"/>
        <v>68942.6</v>
      </c>
      <c r="AB1983" s="26">
        <v>0</v>
      </c>
      <c r="AC1983" s="26">
        <v>0</v>
      </c>
      <c r="AD1983" s="76">
        <f t="shared" si="430"/>
        <v>45678.6354166667</v>
      </c>
      <c r="AE1983" s="27">
        <f t="shared" si="431"/>
        <v>-2406.2</v>
      </c>
      <c r="AF1983" s="27">
        <f t="shared" si="432"/>
        <v>3292.56</v>
      </c>
      <c r="AG1983" s="27">
        <f t="shared" si="433"/>
        <v>234.9</v>
      </c>
      <c r="AH1983" s="27">
        <f t="shared" si="434"/>
        <v>-863.900000000001</v>
      </c>
      <c r="AI1983" s="27">
        <f t="shared" si="435"/>
        <v>-5081.8</v>
      </c>
      <c r="AJ1983" s="27">
        <f t="shared" si="436"/>
        <v>12.04</v>
      </c>
      <c r="AK1983" s="26">
        <f>INDEX(检修、备用和必开!I:I,MATCH(统调负荷!$C1983,检修、备用和必开!$A:$A,0))</f>
        <v>8124.7426223896</v>
      </c>
    </row>
    <row r="1984" ht="13.8" spans="1:37">
      <c r="A1984" s="26">
        <f t="shared" si="424"/>
        <v>2</v>
      </c>
      <c r="B1984" s="26">
        <f t="shared" si="425"/>
        <v>15</v>
      </c>
      <c r="C1984" t="s">
        <v>42</v>
      </c>
      <c r="D1984" s="75">
        <v>0.645833333333333</v>
      </c>
      <c r="E1984" s="26">
        <v>69710</v>
      </c>
      <c r="F1984" s="26">
        <v>20745.09</v>
      </c>
      <c r="G1984" s="26">
        <v>12375</v>
      </c>
      <c r="H1984" s="26">
        <v>23269.6</v>
      </c>
      <c r="I1984" s="26">
        <v>14727</v>
      </c>
      <c r="J1984" s="26">
        <v>-1406.69</v>
      </c>
      <c r="K1984" s="26">
        <f t="shared" si="437"/>
        <v>13745.26</v>
      </c>
      <c r="L1984" s="27">
        <f t="shared" si="426"/>
        <v>5.01573633383435</v>
      </c>
      <c r="M1984" s="75">
        <v>0.645833333333333</v>
      </c>
      <c r="N1984" s="26">
        <v>67269.6</v>
      </c>
      <c r="O1984" s="26">
        <v>23200.09</v>
      </c>
      <c r="P1984" s="26">
        <v>12905</v>
      </c>
      <c r="Q1984" s="26">
        <v>22517.4</v>
      </c>
      <c r="R1984" s="26">
        <v>10028.2</v>
      </c>
      <c r="S1984" s="26">
        <v>-1381.09</v>
      </c>
      <c r="T1984" s="26">
        <f t="shared" si="427"/>
        <v>16200.26</v>
      </c>
      <c r="U1984" s="27">
        <f t="shared" si="428"/>
        <v>2.33227312614977</v>
      </c>
      <c r="V1984" s="26">
        <f>INDEX(检修、备用和必开!B:B,MATCH(统调负荷!$C1984,检修、备用和必开!$A:$A,0))</f>
        <v>25229.8</v>
      </c>
      <c r="W1984" s="26">
        <f>INDEX(检修、备用和必开!C:C,MATCH(统调负荷!$C1984,检修、备用和必开!$A:$A,0))</f>
        <v>0</v>
      </c>
      <c r="X1984" s="26">
        <f>INDEX(检修、备用和必开!D:D,MATCH(统调负荷!$C1984,检修、备用和必开!$A:$A,0))</f>
        <v>13360</v>
      </c>
      <c r="Y1984" s="26">
        <f>INDEX(检修、备用和必开!E:E,MATCH(统调负荷!$C1984,检修、备用和必开!$A:$A,0))</f>
        <v>6999.83</v>
      </c>
      <c r="Z1984" s="26">
        <f>INDEX(检修、备用和必开!F:F,MATCH(统调负荷!$C1984,检修、备用和必开!$A:$A,0))</f>
        <v>320</v>
      </c>
      <c r="AA1984" s="26">
        <f t="shared" si="429"/>
        <v>68942.6</v>
      </c>
      <c r="AB1984" s="26">
        <v>0</v>
      </c>
      <c r="AC1984" s="26">
        <v>295</v>
      </c>
      <c r="AD1984" s="76">
        <f t="shared" si="430"/>
        <v>45678.6458333333</v>
      </c>
      <c r="AE1984" s="27">
        <f t="shared" si="431"/>
        <v>-2440.39999999999</v>
      </c>
      <c r="AF1984" s="27">
        <f t="shared" si="432"/>
        <v>2455</v>
      </c>
      <c r="AG1984" s="27">
        <f t="shared" si="433"/>
        <v>530</v>
      </c>
      <c r="AH1984" s="27">
        <f t="shared" si="434"/>
        <v>-752.199999999997</v>
      </c>
      <c r="AI1984" s="27">
        <f t="shared" si="435"/>
        <v>-4698.8</v>
      </c>
      <c r="AJ1984" s="27">
        <f t="shared" si="436"/>
        <v>25.6000000000001</v>
      </c>
      <c r="AK1984" s="26">
        <f>INDEX(检修、备用和必开!I:I,MATCH(统调负荷!$C1984,检修、备用和必开!$A:$A,0))</f>
        <v>8124.7426223896</v>
      </c>
    </row>
    <row r="1985" ht="13.8" spans="1:37">
      <c r="A1985" s="26">
        <f t="shared" si="424"/>
        <v>2</v>
      </c>
      <c r="B1985" s="26">
        <f t="shared" si="425"/>
        <v>15</v>
      </c>
      <c r="C1985" t="s">
        <v>42</v>
      </c>
      <c r="D1985" s="75">
        <v>0.65625</v>
      </c>
      <c r="E1985" s="26">
        <v>70890</v>
      </c>
      <c r="F1985" s="26">
        <v>21699.3</v>
      </c>
      <c r="G1985" s="26">
        <v>13298</v>
      </c>
      <c r="H1985" s="26">
        <v>23383.4</v>
      </c>
      <c r="I1985" s="26">
        <v>13916</v>
      </c>
      <c r="J1985" s="26">
        <v>-1406.7</v>
      </c>
      <c r="K1985" s="26">
        <f t="shared" si="437"/>
        <v>14699.47</v>
      </c>
      <c r="L1985" s="27">
        <f t="shared" si="426"/>
        <v>4.69014188946948</v>
      </c>
      <c r="M1985" s="75">
        <v>0.65625</v>
      </c>
      <c r="N1985" s="26">
        <v>68053.8</v>
      </c>
      <c r="O1985" s="26">
        <v>23645.19</v>
      </c>
      <c r="P1985" s="26">
        <v>13369.9</v>
      </c>
      <c r="Q1985" s="26">
        <v>23175.8</v>
      </c>
      <c r="R1985" s="26">
        <v>9273.94</v>
      </c>
      <c r="S1985" s="26">
        <v>-1411.03</v>
      </c>
      <c r="T1985" s="26">
        <f t="shared" si="427"/>
        <v>16645.36</v>
      </c>
      <c r="U1985" s="27">
        <f t="shared" si="428"/>
        <v>2.29767614852813</v>
      </c>
      <c r="V1985" s="26">
        <f>INDEX(检修、备用和必开!B:B,MATCH(统调负荷!$C1985,检修、备用和必开!$A:$A,0))</f>
        <v>25229.8</v>
      </c>
      <c r="W1985" s="26">
        <f>INDEX(检修、备用和必开!C:C,MATCH(统调负荷!$C1985,检修、备用和必开!$A:$A,0))</f>
        <v>0</v>
      </c>
      <c r="X1985" s="26">
        <f>INDEX(检修、备用和必开!D:D,MATCH(统调负荷!$C1985,检修、备用和必开!$A:$A,0))</f>
        <v>13360</v>
      </c>
      <c r="Y1985" s="26">
        <f>INDEX(检修、备用和必开!E:E,MATCH(统调负荷!$C1985,检修、备用和必开!$A:$A,0))</f>
        <v>6999.83</v>
      </c>
      <c r="Z1985" s="26">
        <f>INDEX(检修、备用和必开!F:F,MATCH(统调负荷!$C1985,检修、备用和必开!$A:$A,0))</f>
        <v>320</v>
      </c>
      <c r="AA1985" s="26">
        <f t="shared" si="429"/>
        <v>68942.6</v>
      </c>
      <c r="AB1985" s="26">
        <v>0</v>
      </c>
      <c r="AC1985" s="26">
        <v>0</v>
      </c>
      <c r="AD1985" s="76">
        <f t="shared" si="430"/>
        <v>45678.65625</v>
      </c>
      <c r="AE1985" s="27">
        <f t="shared" si="431"/>
        <v>-2836.2</v>
      </c>
      <c r="AF1985" s="27">
        <f t="shared" si="432"/>
        <v>1945.89</v>
      </c>
      <c r="AG1985" s="27">
        <f t="shared" si="433"/>
        <v>71.8999999999996</v>
      </c>
      <c r="AH1985" s="27">
        <f t="shared" si="434"/>
        <v>-207.600000000002</v>
      </c>
      <c r="AI1985" s="27">
        <f t="shared" si="435"/>
        <v>-4642.06</v>
      </c>
      <c r="AJ1985" s="27">
        <f t="shared" si="436"/>
        <v>-4.32999999999993</v>
      </c>
      <c r="AK1985" s="26">
        <f>INDEX(检修、备用和必开!I:I,MATCH(统调负荷!$C1985,检修、备用和必开!$A:$A,0))</f>
        <v>8124.7426223896</v>
      </c>
    </row>
    <row r="1986" ht="13.8" spans="1:37">
      <c r="A1986" s="26">
        <f t="shared" si="424"/>
        <v>2</v>
      </c>
      <c r="B1986" s="26">
        <f t="shared" si="425"/>
        <v>16</v>
      </c>
      <c r="C1986" t="s">
        <v>42</v>
      </c>
      <c r="D1986" s="75">
        <v>0.666666666666667</v>
      </c>
      <c r="E1986" s="26">
        <v>72365</v>
      </c>
      <c r="F1986" s="26">
        <v>23209.19</v>
      </c>
      <c r="G1986" s="26">
        <v>14277</v>
      </c>
      <c r="H1986" s="26">
        <v>23242.3</v>
      </c>
      <c r="I1986" s="26">
        <v>13043</v>
      </c>
      <c r="J1986" s="26">
        <v>-1406.49</v>
      </c>
      <c r="K1986" s="26">
        <f t="shared" si="437"/>
        <v>16209.36</v>
      </c>
      <c r="L1986" s="27">
        <f t="shared" si="426"/>
        <v>4.2532586110741</v>
      </c>
      <c r="M1986" s="75">
        <v>0.666666666666667</v>
      </c>
      <c r="N1986" s="26">
        <v>68947.2</v>
      </c>
      <c r="O1986" s="26">
        <v>25119.7</v>
      </c>
      <c r="P1986" s="26">
        <v>14240.9</v>
      </c>
      <c r="Q1986" s="26">
        <v>22762.9</v>
      </c>
      <c r="R1986" s="26">
        <v>8223.81</v>
      </c>
      <c r="S1986" s="26">
        <v>-1400.11</v>
      </c>
      <c r="T1986" s="26">
        <f t="shared" si="427"/>
        <v>18119.87</v>
      </c>
      <c r="U1986" s="27">
        <f t="shared" si="428"/>
        <v>2.19005351673943</v>
      </c>
      <c r="V1986" s="26">
        <f>INDEX(检修、备用和必开!B:B,MATCH(统调负荷!$C1986,检修、备用和必开!$A:$A,0))</f>
        <v>25229.8</v>
      </c>
      <c r="W1986" s="26">
        <f>INDEX(检修、备用和必开!C:C,MATCH(统调负荷!$C1986,检修、备用和必开!$A:$A,0))</f>
        <v>0</v>
      </c>
      <c r="X1986" s="26">
        <f>INDEX(检修、备用和必开!D:D,MATCH(统调负荷!$C1986,检修、备用和必开!$A:$A,0))</f>
        <v>13360</v>
      </c>
      <c r="Y1986" s="26">
        <f>INDEX(检修、备用和必开!E:E,MATCH(统调负荷!$C1986,检修、备用和必开!$A:$A,0))</f>
        <v>6999.83</v>
      </c>
      <c r="Z1986" s="26">
        <f>INDEX(检修、备用和必开!F:F,MATCH(统调负荷!$C1986,检修、备用和必开!$A:$A,0))</f>
        <v>320</v>
      </c>
      <c r="AA1986" s="26">
        <f t="shared" si="429"/>
        <v>68942.6</v>
      </c>
      <c r="AB1986" s="26">
        <v>50</v>
      </c>
      <c r="AC1986" s="26">
        <v>220.12</v>
      </c>
      <c r="AD1986" s="76">
        <f t="shared" si="430"/>
        <v>45678.6666666667</v>
      </c>
      <c r="AE1986" s="27">
        <f t="shared" si="431"/>
        <v>-3417.8</v>
      </c>
      <c r="AF1986" s="27">
        <f t="shared" si="432"/>
        <v>1910.51</v>
      </c>
      <c r="AG1986" s="27">
        <f t="shared" si="433"/>
        <v>-36.1000000000004</v>
      </c>
      <c r="AH1986" s="27">
        <f t="shared" si="434"/>
        <v>-479.399999999998</v>
      </c>
      <c r="AI1986" s="27">
        <f t="shared" si="435"/>
        <v>-4819.19</v>
      </c>
      <c r="AJ1986" s="27">
        <f t="shared" si="436"/>
        <v>6.38000000000011</v>
      </c>
      <c r="AK1986" s="26">
        <f>INDEX(检修、备用和必开!I:I,MATCH(统调负荷!$C1986,检修、备用和必开!$A:$A,0))</f>
        <v>8124.7426223896</v>
      </c>
    </row>
    <row r="1987" ht="13.8" spans="1:37">
      <c r="A1987" s="26">
        <f t="shared" ref="A1987:A2050" si="438">WEEKDAY(C1987,2)</f>
        <v>2</v>
      </c>
      <c r="B1987" s="26">
        <f t="shared" ref="B1987:B2050" si="439">HOUR(D1987)</f>
        <v>16</v>
      </c>
      <c r="C1987" t="s">
        <v>42</v>
      </c>
      <c r="D1987" s="75">
        <v>0.677083333333333</v>
      </c>
      <c r="E1987" s="26">
        <v>74010</v>
      </c>
      <c r="F1987" s="26">
        <v>25224.5</v>
      </c>
      <c r="G1987" s="26">
        <v>14651</v>
      </c>
      <c r="H1987" s="26">
        <v>23340</v>
      </c>
      <c r="I1987" s="26">
        <v>12201</v>
      </c>
      <c r="J1987" s="26">
        <v>-1406.5</v>
      </c>
      <c r="K1987" s="26">
        <f t="shared" si="437"/>
        <v>18224.67</v>
      </c>
      <c r="L1987" s="27">
        <f t="shared" ref="L1987:L2050" si="440">AA1987/(K1987+W1987)</f>
        <v>3.7829272080098</v>
      </c>
      <c r="M1987" s="75">
        <v>0.677083333333333</v>
      </c>
      <c r="N1987" s="26">
        <v>70286.8</v>
      </c>
      <c r="O1987" s="26">
        <v>25232.1</v>
      </c>
      <c r="P1987" s="26">
        <v>14814.4</v>
      </c>
      <c r="Q1987" s="26">
        <v>23041.6</v>
      </c>
      <c r="R1987" s="26">
        <v>8564.92</v>
      </c>
      <c r="S1987" s="26">
        <v>-1366.22</v>
      </c>
      <c r="T1987" s="26">
        <f t="shared" ref="T1987:T2050" si="441">O1987-Y1987</f>
        <v>18232.27</v>
      </c>
      <c r="U1987" s="27">
        <f t="shared" ref="U1987:U2050" si="442">AA1987/(T1987+X1987)</f>
        <v>2.18226167350431</v>
      </c>
      <c r="V1987" s="26">
        <f>INDEX(检修、备用和必开!B:B,MATCH(统调负荷!$C1987,检修、备用和必开!$A:$A,0))</f>
        <v>25229.8</v>
      </c>
      <c r="W1987" s="26">
        <f>INDEX(检修、备用和必开!C:C,MATCH(统调负荷!$C1987,检修、备用和必开!$A:$A,0))</f>
        <v>0</v>
      </c>
      <c r="X1987" s="26">
        <f>INDEX(检修、备用和必开!D:D,MATCH(统调负荷!$C1987,检修、备用和必开!$A:$A,0))</f>
        <v>13360</v>
      </c>
      <c r="Y1987" s="26">
        <f>INDEX(检修、备用和必开!E:E,MATCH(统调负荷!$C1987,检修、备用和必开!$A:$A,0))</f>
        <v>6999.83</v>
      </c>
      <c r="Z1987" s="26">
        <f>INDEX(检修、备用和必开!F:F,MATCH(统调负荷!$C1987,检修、备用和必开!$A:$A,0))</f>
        <v>320</v>
      </c>
      <c r="AA1987" s="26">
        <f t="shared" ref="AA1987:AA2050" si="443">94492.4-V1987-Z1987</f>
        <v>68942.6</v>
      </c>
      <c r="AB1987" s="26">
        <v>220.12</v>
      </c>
      <c r="AC1987" s="26">
        <v>80</v>
      </c>
      <c r="AD1987" s="76">
        <f t="shared" ref="AD1987:AD2050" si="444">C1987+D1987</f>
        <v>45678.6770833333</v>
      </c>
      <c r="AE1987" s="27">
        <f t="shared" ref="AE1987:AE2050" si="445">N1987-E1987</f>
        <v>-3723.2</v>
      </c>
      <c r="AF1987" s="27">
        <f t="shared" ref="AF1987:AF2050" si="446">O1987-F1987</f>
        <v>7.59999999999854</v>
      </c>
      <c r="AG1987" s="27">
        <f t="shared" ref="AG1987:AG2050" si="447">P1987-G1987</f>
        <v>163.4</v>
      </c>
      <c r="AH1987" s="27">
        <f t="shared" ref="AH1987:AH2050" si="448">Q1987-H1987</f>
        <v>-298.400000000001</v>
      </c>
      <c r="AI1987" s="27">
        <f t="shared" ref="AI1987:AI2050" si="449">R1987-I1987</f>
        <v>-3636.08</v>
      </c>
      <c r="AJ1987" s="27">
        <f t="shared" ref="AJ1987:AJ2050" si="450">S1987-J1987</f>
        <v>40.28</v>
      </c>
      <c r="AK1987" s="26">
        <f>INDEX(检修、备用和必开!I:I,MATCH(统调负荷!$C1987,检修、备用和必开!$A:$A,0))</f>
        <v>8124.7426223896</v>
      </c>
    </row>
    <row r="1988" ht="13.8" spans="1:37">
      <c r="A1988" s="26">
        <f t="shared" si="438"/>
        <v>2</v>
      </c>
      <c r="B1988" s="26">
        <f t="shared" si="439"/>
        <v>16</v>
      </c>
      <c r="C1988" t="s">
        <v>42</v>
      </c>
      <c r="D1988" s="75">
        <v>0.6875</v>
      </c>
      <c r="E1988" s="26">
        <v>75420</v>
      </c>
      <c r="F1988" s="26">
        <v>27519.29</v>
      </c>
      <c r="G1988" s="26">
        <v>14799</v>
      </c>
      <c r="H1988" s="26">
        <v>23140.2</v>
      </c>
      <c r="I1988" s="26">
        <v>11368</v>
      </c>
      <c r="J1988" s="26">
        <v>-1406.49</v>
      </c>
      <c r="K1988" s="26">
        <f t="shared" si="437"/>
        <v>20519.46</v>
      </c>
      <c r="L1988" s="27">
        <f t="shared" si="440"/>
        <v>3.35986424594019</v>
      </c>
      <c r="M1988" s="75">
        <v>0.6875</v>
      </c>
      <c r="N1988" s="26">
        <v>71545.9</v>
      </c>
      <c r="O1988" s="26">
        <v>26021.33</v>
      </c>
      <c r="P1988" s="26">
        <v>15594.3</v>
      </c>
      <c r="Q1988" s="26">
        <v>23172.1</v>
      </c>
      <c r="R1988" s="26">
        <v>8136.31</v>
      </c>
      <c r="S1988" s="26">
        <v>-1378.14</v>
      </c>
      <c r="T1988" s="26">
        <f t="shared" si="441"/>
        <v>19021.5</v>
      </c>
      <c r="U1988" s="27">
        <f t="shared" si="442"/>
        <v>2.12907369948891</v>
      </c>
      <c r="V1988" s="26">
        <f>INDEX(检修、备用和必开!B:B,MATCH(统调负荷!$C1988,检修、备用和必开!$A:$A,0))</f>
        <v>25229.8</v>
      </c>
      <c r="W1988" s="26">
        <f>INDEX(检修、备用和必开!C:C,MATCH(统调负荷!$C1988,检修、备用和必开!$A:$A,0))</f>
        <v>0</v>
      </c>
      <c r="X1988" s="26">
        <f>INDEX(检修、备用和必开!D:D,MATCH(统调负荷!$C1988,检修、备用和必开!$A:$A,0))</f>
        <v>13360</v>
      </c>
      <c r="Y1988" s="26">
        <f>INDEX(检修、备用和必开!E:E,MATCH(统调负荷!$C1988,检修、备用和必开!$A:$A,0))</f>
        <v>6999.83</v>
      </c>
      <c r="Z1988" s="26">
        <f>INDEX(检修、备用和必开!F:F,MATCH(统调负荷!$C1988,检修、备用和必开!$A:$A,0))</f>
        <v>320</v>
      </c>
      <c r="AA1988" s="26">
        <f t="shared" si="443"/>
        <v>68942.6</v>
      </c>
      <c r="AB1988" s="26">
        <v>297.06</v>
      </c>
      <c r="AC1988" s="26">
        <v>250</v>
      </c>
      <c r="AD1988" s="76">
        <f t="shared" si="444"/>
        <v>45678.6875</v>
      </c>
      <c r="AE1988" s="27">
        <f t="shared" si="445"/>
        <v>-3874.10000000001</v>
      </c>
      <c r="AF1988" s="27">
        <f t="shared" si="446"/>
        <v>-1497.96</v>
      </c>
      <c r="AG1988" s="27">
        <f t="shared" si="447"/>
        <v>795.299999999999</v>
      </c>
      <c r="AH1988" s="27">
        <f t="shared" si="448"/>
        <v>31.8999999999978</v>
      </c>
      <c r="AI1988" s="27">
        <f t="shared" si="449"/>
        <v>-3231.69</v>
      </c>
      <c r="AJ1988" s="27">
        <f t="shared" si="450"/>
        <v>28.3499999999999</v>
      </c>
      <c r="AK1988" s="26">
        <f>INDEX(检修、备用和必开!I:I,MATCH(统调负荷!$C1988,检修、备用和必开!$A:$A,0))</f>
        <v>8124.7426223896</v>
      </c>
    </row>
    <row r="1989" ht="13.8" spans="1:37">
      <c r="A1989" s="26">
        <f t="shared" si="438"/>
        <v>2</v>
      </c>
      <c r="B1989" s="26">
        <f t="shared" si="439"/>
        <v>16</v>
      </c>
      <c r="C1989" t="s">
        <v>42</v>
      </c>
      <c r="D1989" s="75">
        <v>0.697916666666667</v>
      </c>
      <c r="E1989" s="26">
        <v>76720</v>
      </c>
      <c r="F1989" s="26">
        <v>28516.49</v>
      </c>
      <c r="G1989" s="26">
        <v>15773</v>
      </c>
      <c r="H1989" s="26">
        <v>23303.2</v>
      </c>
      <c r="I1989" s="26">
        <v>10534</v>
      </c>
      <c r="J1989" s="26">
        <v>-1406.69</v>
      </c>
      <c r="K1989" s="26">
        <f t="shared" si="437"/>
        <v>21516.66</v>
      </c>
      <c r="L1989" s="27">
        <f t="shared" si="440"/>
        <v>3.2041497146862</v>
      </c>
      <c r="M1989" s="75">
        <v>0.697916666666667</v>
      </c>
      <c r="N1989" s="26">
        <v>73200.1</v>
      </c>
      <c r="O1989" s="26">
        <v>27850.42</v>
      </c>
      <c r="P1989" s="26">
        <v>15687.4</v>
      </c>
      <c r="Q1989" s="26">
        <v>23354.8</v>
      </c>
      <c r="R1989" s="26">
        <v>7704.23</v>
      </c>
      <c r="S1989" s="26">
        <v>-1396.75</v>
      </c>
      <c r="T1989" s="26">
        <f t="shared" si="441"/>
        <v>20850.59</v>
      </c>
      <c r="U1989" s="27">
        <f t="shared" si="442"/>
        <v>2.01524147931971</v>
      </c>
      <c r="V1989" s="26">
        <f>INDEX(检修、备用和必开!B:B,MATCH(统调负荷!$C1989,检修、备用和必开!$A:$A,0))</f>
        <v>25229.8</v>
      </c>
      <c r="W1989" s="26">
        <f>INDEX(检修、备用和必开!C:C,MATCH(统调负荷!$C1989,检修、备用和必开!$A:$A,0))</f>
        <v>0</v>
      </c>
      <c r="X1989" s="26">
        <f>INDEX(检修、备用和必开!D:D,MATCH(统调负荷!$C1989,检修、备用和必开!$A:$A,0))</f>
        <v>13360</v>
      </c>
      <c r="Y1989" s="26">
        <f>INDEX(检修、备用和必开!E:E,MATCH(统调负荷!$C1989,检修、备用和必开!$A:$A,0))</f>
        <v>6999.83</v>
      </c>
      <c r="Z1989" s="26">
        <f>INDEX(检修、备用和必开!F:F,MATCH(统调负荷!$C1989,检修、备用和必开!$A:$A,0))</f>
        <v>320</v>
      </c>
      <c r="AA1989" s="26">
        <f t="shared" si="443"/>
        <v>68942.6</v>
      </c>
      <c r="AB1989" s="26">
        <v>298.04</v>
      </c>
      <c r="AC1989" s="26">
        <v>410</v>
      </c>
      <c r="AD1989" s="76">
        <f t="shared" si="444"/>
        <v>45678.6979166667</v>
      </c>
      <c r="AE1989" s="27">
        <f t="shared" si="445"/>
        <v>-3519.89999999999</v>
      </c>
      <c r="AF1989" s="27">
        <f t="shared" si="446"/>
        <v>-666.070000000003</v>
      </c>
      <c r="AG1989" s="27">
        <f t="shared" si="447"/>
        <v>-85.6000000000004</v>
      </c>
      <c r="AH1989" s="27">
        <f t="shared" si="448"/>
        <v>51.5999999999985</v>
      </c>
      <c r="AI1989" s="27">
        <f t="shared" si="449"/>
        <v>-2829.77</v>
      </c>
      <c r="AJ1989" s="27">
        <f t="shared" si="450"/>
        <v>9.94000000000005</v>
      </c>
      <c r="AK1989" s="26">
        <f>INDEX(检修、备用和必开!I:I,MATCH(统调负荷!$C1989,检修、备用和必开!$A:$A,0))</f>
        <v>8124.7426223896</v>
      </c>
    </row>
    <row r="1990" ht="13.8" spans="1:37">
      <c r="A1990" s="26">
        <f t="shared" si="438"/>
        <v>2</v>
      </c>
      <c r="B1990" s="26">
        <f t="shared" si="439"/>
        <v>17</v>
      </c>
      <c r="C1990" t="s">
        <v>42</v>
      </c>
      <c r="D1990" s="75">
        <v>0.708333333333333</v>
      </c>
      <c r="E1990" s="26">
        <v>77835</v>
      </c>
      <c r="F1990" s="26">
        <v>30389.69</v>
      </c>
      <c r="G1990" s="26">
        <v>15953</v>
      </c>
      <c r="H1990" s="26">
        <v>23104</v>
      </c>
      <c r="I1990" s="26">
        <v>9795</v>
      </c>
      <c r="J1990" s="26">
        <v>-1406.69</v>
      </c>
      <c r="K1990" s="26">
        <f t="shared" si="437"/>
        <v>23389.86</v>
      </c>
      <c r="L1990" s="27">
        <f t="shared" si="440"/>
        <v>2.9475422255627</v>
      </c>
      <c r="M1990" s="75">
        <v>0.708333333333333</v>
      </c>
      <c r="N1990" s="26">
        <v>74435.8</v>
      </c>
      <c r="O1990" s="26">
        <v>28541.55</v>
      </c>
      <c r="P1990" s="26">
        <v>16026.9</v>
      </c>
      <c r="Q1990" s="26">
        <v>23991.5</v>
      </c>
      <c r="R1990" s="26">
        <v>7214.93</v>
      </c>
      <c r="S1990" s="26">
        <v>-1339.08</v>
      </c>
      <c r="T1990" s="26">
        <f t="shared" si="441"/>
        <v>21541.72</v>
      </c>
      <c r="U1990" s="27">
        <f t="shared" si="442"/>
        <v>1.97533531298744</v>
      </c>
      <c r="V1990" s="26">
        <f>INDEX(检修、备用和必开!B:B,MATCH(统调负荷!$C1990,检修、备用和必开!$A:$A,0))</f>
        <v>25229.8</v>
      </c>
      <c r="W1990" s="26">
        <f>INDEX(检修、备用和必开!C:C,MATCH(统调负荷!$C1990,检修、备用和必开!$A:$A,0))</f>
        <v>0</v>
      </c>
      <c r="X1990" s="26">
        <f>INDEX(检修、备用和必开!D:D,MATCH(统调负荷!$C1990,检修、备用和必开!$A:$A,0))</f>
        <v>13360</v>
      </c>
      <c r="Y1990" s="26">
        <f>INDEX(检修、备用和必开!E:E,MATCH(统调负荷!$C1990,检修、备用和必开!$A:$A,0))</f>
        <v>6999.83</v>
      </c>
      <c r="Z1990" s="26">
        <f>INDEX(检修、备用和必开!F:F,MATCH(统调负荷!$C1990,检修、备用和必开!$A:$A,0))</f>
        <v>320</v>
      </c>
      <c r="AA1990" s="26">
        <f t="shared" si="443"/>
        <v>68942.6</v>
      </c>
      <c r="AB1990" s="26">
        <v>306.3</v>
      </c>
      <c r="AC1990" s="26">
        <v>0</v>
      </c>
      <c r="AD1990" s="76">
        <f t="shared" si="444"/>
        <v>45678.7083333333</v>
      </c>
      <c r="AE1990" s="27">
        <f t="shared" si="445"/>
        <v>-3399.2</v>
      </c>
      <c r="AF1990" s="27">
        <f t="shared" si="446"/>
        <v>-1848.14</v>
      </c>
      <c r="AG1990" s="27">
        <f t="shared" si="447"/>
        <v>73.8999999999996</v>
      </c>
      <c r="AH1990" s="27">
        <f t="shared" si="448"/>
        <v>887.5</v>
      </c>
      <c r="AI1990" s="27">
        <f t="shared" si="449"/>
        <v>-2580.07</v>
      </c>
      <c r="AJ1990" s="27">
        <f t="shared" si="450"/>
        <v>67.6100000000001</v>
      </c>
      <c r="AK1990" s="26">
        <f>INDEX(检修、备用和必开!I:I,MATCH(统调负荷!$C1990,检修、备用和必开!$A:$A,0))</f>
        <v>8124.7426223896</v>
      </c>
    </row>
    <row r="1991" ht="13.8" spans="1:37">
      <c r="A1991" s="26">
        <f t="shared" si="438"/>
        <v>2</v>
      </c>
      <c r="B1991" s="26">
        <f t="shared" si="439"/>
        <v>17</v>
      </c>
      <c r="C1991" t="s">
        <v>42</v>
      </c>
      <c r="D1991" s="75">
        <v>0.71875</v>
      </c>
      <c r="E1991" s="26">
        <v>79725</v>
      </c>
      <c r="F1991" s="26">
        <v>32631.79</v>
      </c>
      <c r="G1991" s="26">
        <v>16445</v>
      </c>
      <c r="H1991" s="26">
        <v>23039.9</v>
      </c>
      <c r="I1991" s="26">
        <v>9015</v>
      </c>
      <c r="J1991" s="26">
        <v>-1406.69</v>
      </c>
      <c r="K1991" s="26">
        <f t="shared" si="437"/>
        <v>25631.96</v>
      </c>
      <c r="L1991" s="27">
        <f t="shared" si="440"/>
        <v>2.6897123747072</v>
      </c>
      <c r="M1991" s="75">
        <v>0.71875</v>
      </c>
      <c r="N1991" s="26">
        <v>76076.6</v>
      </c>
      <c r="O1991" s="26">
        <v>29411.3</v>
      </c>
      <c r="P1991" s="26">
        <v>16560.1</v>
      </c>
      <c r="Q1991" s="26">
        <v>24794.8</v>
      </c>
      <c r="R1991" s="26">
        <v>6772.02</v>
      </c>
      <c r="S1991" s="26">
        <v>-1461.62</v>
      </c>
      <c r="T1991" s="26">
        <f t="shared" si="441"/>
        <v>22411.47</v>
      </c>
      <c r="U1991" s="27">
        <f t="shared" si="442"/>
        <v>1.9273068733267</v>
      </c>
      <c r="V1991" s="26">
        <f>INDEX(检修、备用和必开!B:B,MATCH(统调负荷!$C1991,检修、备用和必开!$A:$A,0))</f>
        <v>25229.8</v>
      </c>
      <c r="W1991" s="26">
        <f>INDEX(检修、备用和必开!C:C,MATCH(统调负荷!$C1991,检修、备用和必开!$A:$A,0))</f>
        <v>0</v>
      </c>
      <c r="X1991" s="26">
        <f>INDEX(检修、备用和必开!D:D,MATCH(统调负荷!$C1991,检修、备用和必开!$A:$A,0))</f>
        <v>13360</v>
      </c>
      <c r="Y1991" s="26">
        <f>INDEX(检修、备用和必开!E:E,MATCH(统调负荷!$C1991,检修、备用和必开!$A:$A,0))</f>
        <v>6999.83</v>
      </c>
      <c r="Z1991" s="26">
        <f>INDEX(检修、备用和必开!F:F,MATCH(统调负荷!$C1991,检修、备用和必开!$A:$A,0))</f>
        <v>320</v>
      </c>
      <c r="AA1991" s="26">
        <f t="shared" si="443"/>
        <v>68942.6</v>
      </c>
      <c r="AB1991" s="26">
        <v>312.82</v>
      </c>
      <c r="AC1991" s="26">
        <v>298</v>
      </c>
      <c r="AD1991" s="76">
        <f t="shared" si="444"/>
        <v>45678.71875</v>
      </c>
      <c r="AE1991" s="27">
        <f t="shared" si="445"/>
        <v>-3648.39999999999</v>
      </c>
      <c r="AF1991" s="27">
        <f t="shared" si="446"/>
        <v>-3220.49</v>
      </c>
      <c r="AG1991" s="27">
        <f t="shared" si="447"/>
        <v>115.099999999999</v>
      </c>
      <c r="AH1991" s="27">
        <f t="shared" si="448"/>
        <v>1754.9</v>
      </c>
      <c r="AI1991" s="27">
        <f t="shared" si="449"/>
        <v>-2242.98</v>
      </c>
      <c r="AJ1991" s="27">
        <f t="shared" si="450"/>
        <v>-54.9299999999998</v>
      </c>
      <c r="AK1991" s="26">
        <f>INDEX(检修、备用和必开!I:I,MATCH(统调负荷!$C1991,检修、备用和必开!$A:$A,0))</f>
        <v>8124.7426223896</v>
      </c>
    </row>
    <row r="1992" ht="13.8" spans="1:37">
      <c r="A1992" s="26">
        <f t="shared" si="438"/>
        <v>2</v>
      </c>
      <c r="B1992" s="26">
        <f t="shared" si="439"/>
        <v>17</v>
      </c>
      <c r="C1992" t="s">
        <v>42</v>
      </c>
      <c r="D1992" s="75">
        <v>0.729166666666667</v>
      </c>
      <c r="E1992" s="26">
        <v>79015</v>
      </c>
      <c r="F1992" s="26">
        <v>32860.3</v>
      </c>
      <c r="G1992" s="26">
        <v>16168</v>
      </c>
      <c r="H1992" s="26">
        <v>23110.2</v>
      </c>
      <c r="I1992" s="26">
        <v>8283</v>
      </c>
      <c r="J1992" s="26">
        <v>-1406.5</v>
      </c>
      <c r="K1992" s="26">
        <f t="shared" si="437"/>
        <v>25860.47</v>
      </c>
      <c r="L1992" s="27">
        <f t="shared" si="440"/>
        <v>2.66594535984845</v>
      </c>
      <c r="M1992" s="75">
        <v>0.729166666666667</v>
      </c>
      <c r="N1992" s="26">
        <v>76971.5</v>
      </c>
      <c r="O1992" s="26">
        <v>31001.97</v>
      </c>
      <c r="P1992" s="26">
        <v>16015.9</v>
      </c>
      <c r="Q1992" s="26">
        <v>25074.2</v>
      </c>
      <c r="R1992" s="26">
        <v>6437.24</v>
      </c>
      <c r="S1992" s="26">
        <v>-1557.81</v>
      </c>
      <c r="T1992" s="26">
        <f t="shared" si="441"/>
        <v>24002.14</v>
      </c>
      <c r="U1992" s="27">
        <f t="shared" si="442"/>
        <v>1.84525297533814</v>
      </c>
      <c r="V1992" s="26">
        <f>INDEX(检修、备用和必开!B:B,MATCH(统调负荷!$C1992,检修、备用和必开!$A:$A,0))</f>
        <v>25229.8</v>
      </c>
      <c r="W1992" s="26">
        <f>INDEX(检修、备用和必开!C:C,MATCH(统调负荷!$C1992,检修、备用和必开!$A:$A,0))</f>
        <v>0</v>
      </c>
      <c r="X1992" s="26">
        <f>INDEX(检修、备用和必开!D:D,MATCH(统调负荷!$C1992,检修、备用和必开!$A:$A,0))</f>
        <v>13360</v>
      </c>
      <c r="Y1992" s="26">
        <f>INDEX(检修、备用和必开!E:E,MATCH(统调负荷!$C1992,检修、备用和必开!$A:$A,0))</f>
        <v>6999.83</v>
      </c>
      <c r="Z1992" s="26">
        <f>INDEX(检修、备用和必开!F:F,MATCH(统调负荷!$C1992,检修、备用和必开!$A:$A,0))</f>
        <v>320</v>
      </c>
      <c r="AA1992" s="26">
        <f t="shared" si="443"/>
        <v>68942.6</v>
      </c>
      <c r="AB1992" s="26">
        <v>310.81</v>
      </c>
      <c r="AC1992" s="26">
        <v>302.43</v>
      </c>
      <c r="AD1992" s="76">
        <f t="shared" si="444"/>
        <v>45678.7291666667</v>
      </c>
      <c r="AE1992" s="27">
        <f t="shared" si="445"/>
        <v>-2043.5</v>
      </c>
      <c r="AF1992" s="27">
        <f t="shared" si="446"/>
        <v>-1858.33</v>
      </c>
      <c r="AG1992" s="27">
        <f t="shared" si="447"/>
        <v>-152.1</v>
      </c>
      <c r="AH1992" s="27">
        <f t="shared" si="448"/>
        <v>1964</v>
      </c>
      <c r="AI1992" s="27">
        <f t="shared" si="449"/>
        <v>-1845.76</v>
      </c>
      <c r="AJ1992" s="27">
        <f t="shared" si="450"/>
        <v>-151.31</v>
      </c>
      <c r="AK1992" s="26">
        <f>INDEX(检修、备用和必开!I:I,MATCH(统调负荷!$C1992,检修、备用和必开!$A:$A,0))</f>
        <v>8124.7426223896</v>
      </c>
    </row>
    <row r="1993" ht="13.8" spans="1:37">
      <c r="A1993" s="26">
        <f t="shared" si="438"/>
        <v>2</v>
      </c>
      <c r="B1993" s="26">
        <f t="shared" si="439"/>
        <v>17</v>
      </c>
      <c r="C1993" t="s">
        <v>42</v>
      </c>
      <c r="D1993" s="75">
        <v>0.739583333333333</v>
      </c>
      <c r="E1993" s="26">
        <v>79785</v>
      </c>
      <c r="F1993" s="26">
        <v>34399.49</v>
      </c>
      <c r="G1993" s="26">
        <v>15829</v>
      </c>
      <c r="H1993" s="26">
        <v>23294.2</v>
      </c>
      <c r="I1993" s="26">
        <v>7669</v>
      </c>
      <c r="J1993" s="26">
        <v>-1406.69</v>
      </c>
      <c r="K1993" s="26">
        <f t="shared" si="437"/>
        <v>27399.66</v>
      </c>
      <c r="L1993" s="27">
        <f t="shared" si="440"/>
        <v>2.516184507399</v>
      </c>
      <c r="M1993" s="75">
        <v>0.739583333333333</v>
      </c>
      <c r="N1993" s="26">
        <v>77988.8</v>
      </c>
      <c r="O1993" s="26">
        <v>32622.67</v>
      </c>
      <c r="P1993" s="26">
        <v>15645.7</v>
      </c>
      <c r="Q1993" s="26">
        <v>25171.1</v>
      </c>
      <c r="R1993" s="26">
        <v>6107.61</v>
      </c>
      <c r="S1993" s="26">
        <v>-1558.28</v>
      </c>
      <c r="T1993" s="26">
        <f t="shared" si="441"/>
        <v>25622.84</v>
      </c>
      <c r="U1993" s="27">
        <f t="shared" si="442"/>
        <v>1.76853713069648</v>
      </c>
      <c r="V1993" s="26">
        <f>INDEX(检修、备用和必开!B:B,MATCH(统调负荷!$C1993,检修、备用和必开!$A:$A,0))</f>
        <v>25229.8</v>
      </c>
      <c r="W1993" s="26">
        <f>INDEX(检修、备用和必开!C:C,MATCH(统调负荷!$C1993,检修、备用和必开!$A:$A,0))</f>
        <v>0</v>
      </c>
      <c r="X1993" s="26">
        <f>INDEX(检修、备用和必开!D:D,MATCH(统调负荷!$C1993,检修、备用和必开!$A:$A,0))</f>
        <v>13360</v>
      </c>
      <c r="Y1993" s="26">
        <f>INDEX(检修、备用和必开!E:E,MATCH(统调负荷!$C1993,检修、备用和必开!$A:$A,0))</f>
        <v>6999.83</v>
      </c>
      <c r="Z1993" s="26">
        <f>INDEX(检修、备用和必开!F:F,MATCH(统调负荷!$C1993,检修、备用和必开!$A:$A,0))</f>
        <v>320</v>
      </c>
      <c r="AA1993" s="26">
        <f t="shared" si="443"/>
        <v>68942.6</v>
      </c>
      <c r="AB1993" s="26">
        <v>316.79</v>
      </c>
      <c r="AC1993" s="26">
        <v>325.81</v>
      </c>
      <c r="AD1993" s="76">
        <f t="shared" si="444"/>
        <v>45678.7395833333</v>
      </c>
      <c r="AE1993" s="27">
        <f t="shared" si="445"/>
        <v>-1796.2</v>
      </c>
      <c r="AF1993" s="27">
        <f t="shared" si="446"/>
        <v>-1776.82</v>
      </c>
      <c r="AG1993" s="27">
        <f t="shared" si="447"/>
        <v>-183.299999999999</v>
      </c>
      <c r="AH1993" s="27">
        <f t="shared" si="448"/>
        <v>1876.9</v>
      </c>
      <c r="AI1993" s="27">
        <f t="shared" si="449"/>
        <v>-1561.39</v>
      </c>
      <c r="AJ1993" s="27">
        <f t="shared" si="450"/>
        <v>-151.59</v>
      </c>
      <c r="AK1993" s="26">
        <f>INDEX(检修、备用和必开!I:I,MATCH(统调负荷!$C1993,检修、备用和必开!$A:$A,0))</f>
        <v>8124.7426223896</v>
      </c>
    </row>
    <row r="1994" ht="13.8" spans="1:37">
      <c r="A1994" s="26">
        <f t="shared" si="438"/>
        <v>2</v>
      </c>
      <c r="B1994" s="26">
        <f t="shared" si="439"/>
        <v>18</v>
      </c>
      <c r="C1994" t="s">
        <v>42</v>
      </c>
      <c r="D1994" s="75">
        <v>0.75</v>
      </c>
      <c r="E1994" s="26">
        <v>81410</v>
      </c>
      <c r="F1994" s="26">
        <v>35884.09</v>
      </c>
      <c r="G1994" s="26">
        <v>16332</v>
      </c>
      <c r="H1994" s="26">
        <v>23466.4</v>
      </c>
      <c r="I1994" s="26">
        <v>7134</v>
      </c>
      <c r="J1994" s="26">
        <v>-1406.49</v>
      </c>
      <c r="K1994" s="26">
        <f t="shared" si="437"/>
        <v>28884.26</v>
      </c>
      <c r="L1994" s="27">
        <f t="shared" si="440"/>
        <v>2.38685706332792</v>
      </c>
      <c r="M1994" s="75">
        <v>0.75</v>
      </c>
      <c r="N1994" s="26">
        <v>79423.4</v>
      </c>
      <c r="O1994" s="26">
        <v>34081.38</v>
      </c>
      <c r="P1994" s="26">
        <v>15648.4</v>
      </c>
      <c r="Q1994" s="26">
        <v>25367.9</v>
      </c>
      <c r="R1994" s="26">
        <v>5934.7</v>
      </c>
      <c r="S1994" s="26">
        <v>-1608.98</v>
      </c>
      <c r="T1994" s="26">
        <f t="shared" si="441"/>
        <v>27081.55</v>
      </c>
      <c r="U1994" s="27">
        <f t="shared" si="442"/>
        <v>1.70474672706659</v>
      </c>
      <c r="V1994" s="26">
        <f>INDEX(检修、备用和必开!B:B,MATCH(统调负荷!$C1994,检修、备用和必开!$A:$A,0))</f>
        <v>25229.8</v>
      </c>
      <c r="W1994" s="26">
        <f>INDEX(检修、备用和必开!C:C,MATCH(统调负荷!$C1994,检修、备用和必开!$A:$A,0))</f>
        <v>0</v>
      </c>
      <c r="X1994" s="26">
        <f>INDEX(检修、备用和必开!D:D,MATCH(统调负荷!$C1994,检修、备用和必开!$A:$A,0))</f>
        <v>13360</v>
      </c>
      <c r="Y1994" s="26">
        <f>INDEX(检修、备用和必开!E:E,MATCH(统调负荷!$C1994,检修、备用和必开!$A:$A,0))</f>
        <v>6999.83</v>
      </c>
      <c r="Z1994" s="26">
        <f>INDEX(检修、备用和必开!F:F,MATCH(统调负荷!$C1994,检修、备用和必开!$A:$A,0))</f>
        <v>320</v>
      </c>
      <c r="AA1994" s="26">
        <f t="shared" si="443"/>
        <v>68942.6</v>
      </c>
      <c r="AB1994" s="26">
        <v>322.89</v>
      </c>
      <c r="AC1994" s="26">
        <v>339.23</v>
      </c>
      <c r="AD1994" s="76">
        <f t="shared" si="444"/>
        <v>45678.75</v>
      </c>
      <c r="AE1994" s="27">
        <f t="shared" si="445"/>
        <v>-1986.60000000001</v>
      </c>
      <c r="AF1994" s="27">
        <f t="shared" si="446"/>
        <v>-1802.71</v>
      </c>
      <c r="AG1994" s="27">
        <f t="shared" si="447"/>
        <v>-683.6</v>
      </c>
      <c r="AH1994" s="27">
        <f t="shared" si="448"/>
        <v>1901.5</v>
      </c>
      <c r="AI1994" s="27">
        <f t="shared" si="449"/>
        <v>-1199.3</v>
      </c>
      <c r="AJ1994" s="27">
        <f t="shared" si="450"/>
        <v>-202.49</v>
      </c>
      <c r="AK1994" s="26">
        <f>INDEX(检修、备用和必开!I:I,MATCH(统调负荷!$C1994,检修、备用和必开!$A:$A,0))</f>
        <v>8124.7426223896</v>
      </c>
    </row>
    <row r="1995" ht="13.8" spans="1:37">
      <c r="A1995" s="26">
        <f t="shared" si="438"/>
        <v>2</v>
      </c>
      <c r="B1995" s="26">
        <f t="shared" si="439"/>
        <v>18</v>
      </c>
      <c r="C1995" t="s">
        <v>42</v>
      </c>
      <c r="D1995" s="75">
        <v>0.760416666666667</v>
      </c>
      <c r="E1995" s="26">
        <v>83285</v>
      </c>
      <c r="F1995" s="26">
        <v>37737.5</v>
      </c>
      <c r="G1995" s="26">
        <v>16332</v>
      </c>
      <c r="H1995" s="26">
        <v>23874.4</v>
      </c>
      <c r="I1995" s="26">
        <v>6748</v>
      </c>
      <c r="J1995" s="26">
        <v>-1406.9</v>
      </c>
      <c r="K1995" s="26">
        <f t="shared" si="437"/>
        <v>30737.67</v>
      </c>
      <c r="L1995" s="27">
        <f t="shared" si="440"/>
        <v>2.24293513464098</v>
      </c>
      <c r="M1995" s="75">
        <v>0.760416666666667</v>
      </c>
      <c r="N1995" s="26">
        <v>81713.5</v>
      </c>
      <c r="O1995" s="26">
        <v>35832.92</v>
      </c>
      <c r="P1995" s="26">
        <v>15931.8</v>
      </c>
      <c r="Q1995" s="26">
        <v>25752</v>
      </c>
      <c r="R1995" s="26">
        <v>5753.7</v>
      </c>
      <c r="S1995" s="26">
        <v>-1556.92</v>
      </c>
      <c r="T1995" s="26">
        <f t="shared" si="441"/>
        <v>28833.09</v>
      </c>
      <c r="U1995" s="27">
        <f t="shared" si="442"/>
        <v>1.63397845476593</v>
      </c>
      <c r="V1995" s="26">
        <f>INDEX(检修、备用和必开!B:B,MATCH(统调负荷!$C1995,检修、备用和必开!$A:$A,0))</f>
        <v>25229.8</v>
      </c>
      <c r="W1995" s="26">
        <f>INDEX(检修、备用和必开!C:C,MATCH(统调负荷!$C1995,检修、备用和必开!$A:$A,0))</f>
        <v>0</v>
      </c>
      <c r="X1995" s="26">
        <f>INDEX(检修、备用和必开!D:D,MATCH(统调负荷!$C1995,检修、备用和必开!$A:$A,0))</f>
        <v>13360</v>
      </c>
      <c r="Y1995" s="26">
        <f>INDEX(检修、备用和必开!E:E,MATCH(统调负荷!$C1995,检修、备用和必开!$A:$A,0))</f>
        <v>6999.83</v>
      </c>
      <c r="Z1995" s="26">
        <f>INDEX(检修、备用和必开!F:F,MATCH(统调负荷!$C1995,检修、备用和必开!$A:$A,0))</f>
        <v>320</v>
      </c>
      <c r="AA1995" s="26">
        <f t="shared" si="443"/>
        <v>68942.6</v>
      </c>
      <c r="AB1995" s="26">
        <v>330.24</v>
      </c>
      <c r="AC1995" s="26">
        <v>344.26</v>
      </c>
      <c r="AD1995" s="76">
        <f t="shared" si="444"/>
        <v>45678.7604166667</v>
      </c>
      <c r="AE1995" s="27">
        <f t="shared" si="445"/>
        <v>-1571.5</v>
      </c>
      <c r="AF1995" s="27">
        <f t="shared" si="446"/>
        <v>-1904.58</v>
      </c>
      <c r="AG1995" s="27">
        <f t="shared" si="447"/>
        <v>-400.200000000001</v>
      </c>
      <c r="AH1995" s="27">
        <f t="shared" si="448"/>
        <v>1877.6</v>
      </c>
      <c r="AI1995" s="27">
        <f t="shared" si="449"/>
        <v>-994.3</v>
      </c>
      <c r="AJ1995" s="27">
        <f t="shared" si="450"/>
        <v>-150.02</v>
      </c>
      <c r="AK1995" s="26">
        <f>INDEX(检修、备用和必开!I:I,MATCH(统调负荷!$C1995,检修、备用和必开!$A:$A,0))</f>
        <v>8124.7426223896</v>
      </c>
    </row>
    <row r="1996" ht="13.8" spans="1:37">
      <c r="A1996" s="26">
        <f t="shared" si="438"/>
        <v>2</v>
      </c>
      <c r="B1996" s="26">
        <f t="shared" si="439"/>
        <v>18</v>
      </c>
      <c r="C1996" t="s">
        <v>42</v>
      </c>
      <c r="D1996" s="75">
        <v>0.770833333333333</v>
      </c>
      <c r="E1996" s="26">
        <v>85060</v>
      </c>
      <c r="F1996" s="26">
        <v>38820.3</v>
      </c>
      <c r="G1996" s="26">
        <v>16595</v>
      </c>
      <c r="H1996" s="26">
        <v>24533.4</v>
      </c>
      <c r="I1996" s="26">
        <v>6518</v>
      </c>
      <c r="J1996" s="26">
        <v>-1406.7</v>
      </c>
      <c r="K1996" s="26">
        <f t="shared" si="437"/>
        <v>31820.47</v>
      </c>
      <c r="L1996" s="27">
        <f t="shared" si="440"/>
        <v>2.16661161824448</v>
      </c>
      <c r="M1996" s="75">
        <v>0.770833333333333</v>
      </c>
      <c r="N1996" s="26">
        <v>82380.5</v>
      </c>
      <c r="O1996" s="26">
        <v>36236.11</v>
      </c>
      <c r="P1996" s="26">
        <v>16639.1</v>
      </c>
      <c r="Q1996" s="26">
        <v>25425</v>
      </c>
      <c r="R1996" s="26">
        <v>5686.11</v>
      </c>
      <c r="S1996" s="26">
        <v>-1605.82</v>
      </c>
      <c r="T1996" s="26">
        <f t="shared" si="441"/>
        <v>29236.28</v>
      </c>
      <c r="U1996" s="27">
        <f t="shared" si="442"/>
        <v>1.6185122268893</v>
      </c>
      <c r="V1996" s="26">
        <f>INDEX(检修、备用和必开!B:B,MATCH(统调负荷!$C1996,检修、备用和必开!$A:$A,0))</f>
        <v>25229.8</v>
      </c>
      <c r="W1996" s="26">
        <f>INDEX(检修、备用和必开!C:C,MATCH(统调负荷!$C1996,检修、备用和必开!$A:$A,0))</f>
        <v>0</v>
      </c>
      <c r="X1996" s="26">
        <f>INDEX(检修、备用和必开!D:D,MATCH(统调负荷!$C1996,检修、备用和必开!$A:$A,0))</f>
        <v>13360</v>
      </c>
      <c r="Y1996" s="26">
        <f>INDEX(检修、备用和必开!E:E,MATCH(统调负荷!$C1996,检修、备用和必开!$A:$A,0))</f>
        <v>6999.83</v>
      </c>
      <c r="Z1996" s="26">
        <f>INDEX(检修、备用和必开!F:F,MATCH(统调负荷!$C1996,检修、备用和必开!$A:$A,0))</f>
        <v>320</v>
      </c>
      <c r="AA1996" s="26">
        <f t="shared" si="443"/>
        <v>68942.6</v>
      </c>
      <c r="AB1996" s="26">
        <v>341.1</v>
      </c>
      <c r="AC1996" s="26">
        <v>332.2</v>
      </c>
      <c r="AD1996" s="76">
        <f t="shared" si="444"/>
        <v>45678.7708333333</v>
      </c>
      <c r="AE1996" s="27">
        <f t="shared" si="445"/>
        <v>-2679.5</v>
      </c>
      <c r="AF1996" s="27">
        <f t="shared" si="446"/>
        <v>-2584.19</v>
      </c>
      <c r="AG1996" s="27">
        <f t="shared" si="447"/>
        <v>44.0999999999985</v>
      </c>
      <c r="AH1996" s="27">
        <f t="shared" si="448"/>
        <v>891.599999999999</v>
      </c>
      <c r="AI1996" s="27">
        <f t="shared" si="449"/>
        <v>-831.89</v>
      </c>
      <c r="AJ1996" s="27">
        <f t="shared" si="450"/>
        <v>-199.12</v>
      </c>
      <c r="AK1996" s="26">
        <f>INDEX(检修、备用和必开!I:I,MATCH(统调负荷!$C1996,检修、备用和必开!$A:$A,0))</f>
        <v>8124.7426223896</v>
      </c>
    </row>
    <row r="1997" ht="13.8" spans="1:37">
      <c r="A1997" s="26">
        <f t="shared" si="438"/>
        <v>2</v>
      </c>
      <c r="B1997" s="26">
        <f t="shared" si="439"/>
        <v>18</v>
      </c>
      <c r="C1997" t="s">
        <v>42</v>
      </c>
      <c r="D1997" s="75">
        <v>0.78125</v>
      </c>
      <c r="E1997" s="26">
        <v>85380</v>
      </c>
      <c r="F1997" s="26">
        <v>39846.19</v>
      </c>
      <c r="G1997" s="26">
        <v>16595</v>
      </c>
      <c r="H1997" s="26">
        <v>24887.5</v>
      </c>
      <c r="I1997" s="26">
        <v>5458</v>
      </c>
      <c r="J1997" s="26">
        <v>-1406.69</v>
      </c>
      <c r="K1997" s="26">
        <f t="shared" si="437"/>
        <v>32846.36</v>
      </c>
      <c r="L1997" s="27">
        <f t="shared" si="440"/>
        <v>2.09894186144218</v>
      </c>
      <c r="M1997" s="75">
        <v>0.78125</v>
      </c>
      <c r="N1997" s="26">
        <v>82520.8</v>
      </c>
      <c r="O1997" s="26">
        <v>36869.19</v>
      </c>
      <c r="P1997" s="26">
        <v>16207.2</v>
      </c>
      <c r="Q1997" s="26">
        <v>25318.4</v>
      </c>
      <c r="R1997" s="26">
        <v>5708.73</v>
      </c>
      <c r="S1997" s="26">
        <v>-1582.72</v>
      </c>
      <c r="T1997" s="26">
        <f t="shared" si="441"/>
        <v>29869.36</v>
      </c>
      <c r="U1997" s="27">
        <f t="shared" si="442"/>
        <v>1.59480963863448</v>
      </c>
      <c r="V1997" s="26">
        <f>INDEX(检修、备用和必开!B:B,MATCH(统调负荷!$C1997,检修、备用和必开!$A:$A,0))</f>
        <v>25229.8</v>
      </c>
      <c r="W1997" s="26">
        <f>INDEX(检修、备用和必开!C:C,MATCH(统调负荷!$C1997,检修、备用和必开!$A:$A,0))</f>
        <v>0</v>
      </c>
      <c r="X1997" s="26">
        <f>INDEX(检修、备用和必开!D:D,MATCH(统调负荷!$C1997,检修、备用和必开!$A:$A,0))</f>
        <v>13360</v>
      </c>
      <c r="Y1997" s="26">
        <f>INDEX(检修、备用和必开!E:E,MATCH(统调负荷!$C1997,检修、备用和必开!$A:$A,0))</f>
        <v>6999.83</v>
      </c>
      <c r="Z1997" s="26">
        <f>INDEX(检修、备用和必开!F:F,MATCH(统调负荷!$C1997,检修、备用和必开!$A:$A,0))</f>
        <v>320</v>
      </c>
      <c r="AA1997" s="26">
        <f t="shared" si="443"/>
        <v>68942.6</v>
      </c>
      <c r="AB1997" s="26">
        <v>343.67</v>
      </c>
      <c r="AC1997" s="26">
        <v>322.62</v>
      </c>
      <c r="AD1997" s="76">
        <f t="shared" si="444"/>
        <v>45678.78125</v>
      </c>
      <c r="AE1997" s="27">
        <f t="shared" si="445"/>
        <v>-2859.2</v>
      </c>
      <c r="AF1997" s="27">
        <f t="shared" si="446"/>
        <v>-2977</v>
      </c>
      <c r="AG1997" s="27">
        <f t="shared" si="447"/>
        <v>-387.799999999999</v>
      </c>
      <c r="AH1997" s="27">
        <f t="shared" si="448"/>
        <v>430.900000000001</v>
      </c>
      <c r="AI1997" s="27">
        <f t="shared" si="449"/>
        <v>250.73</v>
      </c>
      <c r="AJ1997" s="27">
        <f t="shared" si="450"/>
        <v>-176.03</v>
      </c>
      <c r="AK1997" s="26">
        <f>INDEX(检修、备用和必开!I:I,MATCH(统调负荷!$C1997,检修、备用和必开!$A:$A,0))</f>
        <v>8124.7426223896</v>
      </c>
    </row>
    <row r="1998" ht="13.8" spans="1:37">
      <c r="A1998" s="26">
        <f t="shared" si="438"/>
        <v>2</v>
      </c>
      <c r="B1998" s="26">
        <f t="shared" si="439"/>
        <v>19</v>
      </c>
      <c r="C1998" t="s">
        <v>42</v>
      </c>
      <c r="D1998" s="75">
        <v>0.791666666666667</v>
      </c>
      <c r="E1998" s="26">
        <v>85185</v>
      </c>
      <c r="F1998" s="26">
        <v>39428.49</v>
      </c>
      <c r="G1998" s="26">
        <v>16709</v>
      </c>
      <c r="H1998" s="26">
        <v>24949.2</v>
      </c>
      <c r="I1998" s="26">
        <v>5505</v>
      </c>
      <c r="J1998" s="26">
        <v>-1406.69</v>
      </c>
      <c r="K1998" s="26">
        <f t="shared" si="437"/>
        <v>32428.66</v>
      </c>
      <c r="L1998" s="27">
        <f t="shared" si="440"/>
        <v>2.12597745327744</v>
      </c>
      <c r="M1998" s="75">
        <v>0.791666666666667</v>
      </c>
      <c r="N1998" s="26">
        <v>82364.2</v>
      </c>
      <c r="O1998" s="26">
        <v>36302.81</v>
      </c>
      <c r="P1998" s="26">
        <v>15849.8</v>
      </c>
      <c r="Q1998" s="26">
        <v>26043.3</v>
      </c>
      <c r="R1998" s="26">
        <v>5769.49</v>
      </c>
      <c r="S1998" s="26">
        <v>-1601.2</v>
      </c>
      <c r="T1998" s="26">
        <f t="shared" si="441"/>
        <v>29302.98</v>
      </c>
      <c r="U1998" s="27">
        <f t="shared" si="442"/>
        <v>1.615981818429</v>
      </c>
      <c r="V1998" s="26">
        <f>INDEX(检修、备用和必开!B:B,MATCH(统调负荷!$C1998,检修、备用和必开!$A:$A,0))</f>
        <v>25229.8</v>
      </c>
      <c r="W1998" s="26">
        <f>INDEX(检修、备用和必开!C:C,MATCH(统调负荷!$C1998,检修、备用和必开!$A:$A,0))</f>
        <v>0</v>
      </c>
      <c r="X1998" s="26">
        <f>INDEX(检修、备用和必开!D:D,MATCH(统调负荷!$C1998,检修、备用和必开!$A:$A,0))</f>
        <v>13360</v>
      </c>
      <c r="Y1998" s="26">
        <f>INDEX(检修、备用和必开!E:E,MATCH(统调负荷!$C1998,检修、备用和必开!$A:$A,0))</f>
        <v>6999.83</v>
      </c>
      <c r="Z1998" s="26">
        <f>INDEX(检修、备用和必开!F:F,MATCH(统调负荷!$C1998,检修、备用和必开!$A:$A,0))</f>
        <v>320</v>
      </c>
      <c r="AA1998" s="26">
        <f t="shared" si="443"/>
        <v>68942.6</v>
      </c>
      <c r="AB1998" s="26">
        <v>341.78</v>
      </c>
      <c r="AC1998" s="26">
        <v>311.91</v>
      </c>
      <c r="AD1998" s="76">
        <f t="shared" si="444"/>
        <v>45678.7916666667</v>
      </c>
      <c r="AE1998" s="27">
        <f t="shared" si="445"/>
        <v>-2820.8</v>
      </c>
      <c r="AF1998" s="27">
        <f t="shared" si="446"/>
        <v>-3125.68</v>
      </c>
      <c r="AG1998" s="27">
        <f t="shared" si="447"/>
        <v>-859.200000000001</v>
      </c>
      <c r="AH1998" s="27">
        <f t="shared" si="448"/>
        <v>1094.1</v>
      </c>
      <c r="AI1998" s="27">
        <f t="shared" si="449"/>
        <v>264.49</v>
      </c>
      <c r="AJ1998" s="27">
        <f t="shared" si="450"/>
        <v>-194.51</v>
      </c>
      <c r="AK1998" s="26">
        <f>INDEX(检修、备用和必开!I:I,MATCH(统调负荷!$C1998,检修、备用和必开!$A:$A,0))</f>
        <v>8124.7426223896</v>
      </c>
    </row>
    <row r="1999" ht="13.8" spans="1:37">
      <c r="A1999" s="26">
        <f t="shared" si="438"/>
        <v>2</v>
      </c>
      <c r="B1999" s="26">
        <f t="shared" si="439"/>
        <v>19</v>
      </c>
      <c r="C1999" t="s">
        <v>42</v>
      </c>
      <c r="D1999" s="75">
        <v>0.802083333333333</v>
      </c>
      <c r="E1999" s="26">
        <v>86000</v>
      </c>
      <c r="F1999" s="26">
        <v>40147.99</v>
      </c>
      <c r="G1999" s="26">
        <v>16709</v>
      </c>
      <c r="H1999" s="26">
        <v>25011.7</v>
      </c>
      <c r="I1999" s="26">
        <v>5538</v>
      </c>
      <c r="J1999" s="26">
        <v>-1406.69</v>
      </c>
      <c r="K1999" s="26">
        <f t="shared" si="437"/>
        <v>33148.16</v>
      </c>
      <c r="L1999" s="27">
        <f t="shared" si="440"/>
        <v>2.07983188207128</v>
      </c>
      <c r="M1999" s="75">
        <v>0.802083333333333</v>
      </c>
      <c r="N1999" s="26">
        <v>83299.3</v>
      </c>
      <c r="O1999" s="26">
        <v>36337.63</v>
      </c>
      <c r="P1999" s="26">
        <v>16184.4</v>
      </c>
      <c r="Q1999" s="26">
        <v>26484.1</v>
      </c>
      <c r="R1999" s="26">
        <v>5865.72</v>
      </c>
      <c r="S1999" s="26">
        <v>-1572.55</v>
      </c>
      <c r="T1999" s="26">
        <f t="shared" si="441"/>
        <v>29337.8</v>
      </c>
      <c r="U1999" s="27">
        <f t="shared" si="442"/>
        <v>1.61466398737171</v>
      </c>
      <c r="V1999" s="26">
        <f>INDEX(检修、备用和必开!B:B,MATCH(统调负荷!$C1999,检修、备用和必开!$A:$A,0))</f>
        <v>25229.8</v>
      </c>
      <c r="W1999" s="26">
        <f>INDEX(检修、备用和必开!C:C,MATCH(统调负荷!$C1999,检修、备用和必开!$A:$A,0))</f>
        <v>0</v>
      </c>
      <c r="X1999" s="26">
        <f>INDEX(检修、备用和必开!D:D,MATCH(统调负荷!$C1999,检修、备用和必开!$A:$A,0))</f>
        <v>13360</v>
      </c>
      <c r="Y1999" s="26">
        <f>INDEX(检修、备用和必开!E:E,MATCH(统调负荷!$C1999,检修、备用和必开!$A:$A,0))</f>
        <v>6999.83</v>
      </c>
      <c r="Z1999" s="26">
        <f>INDEX(检修、备用和必开!F:F,MATCH(统调负荷!$C1999,检修、备用和必开!$A:$A,0))</f>
        <v>320</v>
      </c>
      <c r="AA1999" s="26">
        <f t="shared" si="443"/>
        <v>68942.6</v>
      </c>
      <c r="AB1999" s="26">
        <v>344.59</v>
      </c>
      <c r="AC1999" s="26">
        <v>324.42</v>
      </c>
      <c r="AD1999" s="76">
        <f t="shared" si="444"/>
        <v>45678.8020833333</v>
      </c>
      <c r="AE1999" s="27">
        <f t="shared" si="445"/>
        <v>-2700.7</v>
      </c>
      <c r="AF1999" s="27">
        <f t="shared" si="446"/>
        <v>-3810.36</v>
      </c>
      <c r="AG1999" s="27">
        <f t="shared" si="447"/>
        <v>-524.6</v>
      </c>
      <c r="AH1999" s="27">
        <f t="shared" si="448"/>
        <v>1472.4</v>
      </c>
      <c r="AI1999" s="27">
        <f t="shared" si="449"/>
        <v>327.72</v>
      </c>
      <c r="AJ1999" s="27" t="e">
        <f>#REF!-J1999</f>
        <v>#REF!</v>
      </c>
      <c r="AK1999" s="26">
        <f>INDEX(检修、备用和必开!I:I,MATCH(统调负荷!$C1999,检修、备用和必开!$A:$A,0))</f>
        <v>8124.7426223896</v>
      </c>
    </row>
    <row r="2000" ht="13.8" spans="1:37">
      <c r="A2000" s="26">
        <f t="shared" si="438"/>
        <v>2</v>
      </c>
      <c r="B2000" s="26">
        <f t="shared" si="439"/>
        <v>19</v>
      </c>
      <c r="C2000" t="s">
        <v>42</v>
      </c>
      <c r="D2000" s="75">
        <v>0.8125</v>
      </c>
      <c r="E2000" s="26">
        <v>85995</v>
      </c>
      <c r="F2000" s="26">
        <v>40071.69</v>
      </c>
      <c r="G2000" s="26">
        <v>16705</v>
      </c>
      <c r="H2000" s="26">
        <v>25040.8</v>
      </c>
      <c r="I2000" s="26">
        <v>5584</v>
      </c>
      <c r="J2000" s="26">
        <v>-1406.49</v>
      </c>
      <c r="K2000" s="26">
        <f t="shared" si="437"/>
        <v>33071.86</v>
      </c>
      <c r="L2000" s="27">
        <f t="shared" si="440"/>
        <v>2.08463025665929</v>
      </c>
      <c r="M2000" s="75">
        <v>0.8125</v>
      </c>
      <c r="N2000" s="26">
        <v>83285.3</v>
      </c>
      <c r="O2000" s="26">
        <v>35862.92</v>
      </c>
      <c r="P2000" s="26">
        <v>16480.2</v>
      </c>
      <c r="Q2000" s="26">
        <v>26459.8</v>
      </c>
      <c r="R2000" s="26">
        <v>6024.84</v>
      </c>
      <c r="S2000" s="26">
        <v>-1542.46</v>
      </c>
      <c r="T2000" s="26">
        <f t="shared" si="441"/>
        <v>28863.09</v>
      </c>
      <c r="U2000" s="27">
        <f t="shared" si="442"/>
        <v>1.63281749393519</v>
      </c>
      <c r="V2000" s="26">
        <f>INDEX(检修、备用和必开!B:B,MATCH(统调负荷!$C2000,检修、备用和必开!$A:$A,0))</f>
        <v>25229.8</v>
      </c>
      <c r="W2000" s="26">
        <f>INDEX(检修、备用和必开!C:C,MATCH(统调负荷!$C2000,检修、备用和必开!$A:$A,0))</f>
        <v>0</v>
      </c>
      <c r="X2000" s="26">
        <f>INDEX(检修、备用和必开!D:D,MATCH(统调负荷!$C2000,检修、备用和必开!$A:$A,0))</f>
        <v>13360</v>
      </c>
      <c r="Y2000" s="26">
        <f>INDEX(检修、备用和必开!E:E,MATCH(统调负荷!$C2000,检修、备用和必开!$A:$A,0))</f>
        <v>6999.83</v>
      </c>
      <c r="Z2000" s="26">
        <f>INDEX(检修、备用和必开!F:F,MATCH(统调负荷!$C2000,检修、备用和必开!$A:$A,0))</f>
        <v>320</v>
      </c>
      <c r="AA2000" s="26">
        <f t="shared" si="443"/>
        <v>68942.6</v>
      </c>
      <c r="AB2000" s="26">
        <v>342.9</v>
      </c>
      <c r="AC2000" s="26">
        <v>323</v>
      </c>
      <c r="AD2000" s="76">
        <f t="shared" si="444"/>
        <v>45678.8125</v>
      </c>
      <c r="AE2000" s="27">
        <f t="shared" si="445"/>
        <v>-2709.7</v>
      </c>
      <c r="AF2000" s="27">
        <f t="shared" si="446"/>
        <v>-4208.77</v>
      </c>
      <c r="AG2000" s="27">
        <f t="shared" si="447"/>
        <v>-224.799999999999</v>
      </c>
      <c r="AH2000" s="27">
        <f t="shared" si="448"/>
        <v>1419</v>
      </c>
      <c r="AI2000" s="27">
        <f t="shared" si="449"/>
        <v>440.84</v>
      </c>
      <c r="AJ2000" s="27">
        <f>S1999-J2000</f>
        <v>-166.06</v>
      </c>
      <c r="AK2000" s="26">
        <f>INDEX(检修、备用和必开!I:I,MATCH(统调负荷!$C2000,检修、备用和必开!$A:$A,0))</f>
        <v>8124.7426223896</v>
      </c>
    </row>
    <row r="2001" ht="13.8" spans="1:37">
      <c r="A2001" s="26">
        <f t="shared" si="438"/>
        <v>2</v>
      </c>
      <c r="B2001" s="26">
        <f t="shared" si="439"/>
        <v>19</v>
      </c>
      <c r="C2001" t="s">
        <v>42</v>
      </c>
      <c r="D2001" s="75">
        <v>0.822916666666667</v>
      </c>
      <c r="E2001" s="26">
        <v>85655</v>
      </c>
      <c r="F2001" s="26">
        <v>39660.69</v>
      </c>
      <c r="G2001" s="26">
        <v>16705</v>
      </c>
      <c r="H2001" s="26">
        <v>25069</v>
      </c>
      <c r="I2001" s="26">
        <v>5627</v>
      </c>
      <c r="J2001" s="26">
        <v>-1406.69</v>
      </c>
      <c r="K2001" s="26">
        <f t="shared" si="437"/>
        <v>32660.86</v>
      </c>
      <c r="L2001" s="27">
        <f t="shared" si="440"/>
        <v>2.11086297176498</v>
      </c>
      <c r="M2001" s="75">
        <v>0.822916666666667</v>
      </c>
      <c r="N2001" s="26">
        <v>82785.9</v>
      </c>
      <c r="O2001" s="26">
        <v>35222.85</v>
      </c>
      <c r="P2001" s="26">
        <v>16559.8</v>
      </c>
      <c r="Q2001" s="26">
        <v>26478</v>
      </c>
      <c r="R2001" s="26">
        <v>6058.55</v>
      </c>
      <c r="S2001" s="26">
        <v>-1533.3</v>
      </c>
      <c r="T2001" s="26">
        <f t="shared" si="441"/>
        <v>28223.02</v>
      </c>
      <c r="U2001" s="27">
        <f t="shared" si="442"/>
        <v>1.65795076932844</v>
      </c>
      <c r="V2001" s="26">
        <f>INDEX(检修、备用和必开!B:B,MATCH(统调负荷!$C2001,检修、备用和必开!$A:$A,0))</f>
        <v>25229.8</v>
      </c>
      <c r="W2001" s="26">
        <f>INDEX(检修、备用和必开!C:C,MATCH(统调负荷!$C2001,检修、备用和必开!$A:$A,0))</f>
        <v>0</v>
      </c>
      <c r="X2001" s="26">
        <f>INDEX(检修、备用和必开!D:D,MATCH(统调负荷!$C2001,检修、备用和必开!$A:$A,0))</f>
        <v>13360</v>
      </c>
      <c r="Y2001" s="26">
        <f>INDEX(检修、备用和必开!E:E,MATCH(统调负荷!$C2001,检修、备用和必开!$A:$A,0))</f>
        <v>6999.83</v>
      </c>
      <c r="Z2001" s="26">
        <f>INDEX(检修、备用和必开!F:F,MATCH(统调负荷!$C2001,检修、备用和必开!$A:$A,0))</f>
        <v>320</v>
      </c>
      <c r="AA2001" s="26">
        <f t="shared" si="443"/>
        <v>68942.6</v>
      </c>
      <c r="AB2001" s="26">
        <v>341.36</v>
      </c>
      <c r="AC2001" s="26">
        <v>314.12</v>
      </c>
      <c r="AD2001" s="76">
        <f t="shared" si="444"/>
        <v>45678.8229166667</v>
      </c>
      <c r="AE2001" s="27">
        <f t="shared" si="445"/>
        <v>-2869.10000000001</v>
      </c>
      <c r="AF2001" s="27">
        <f t="shared" si="446"/>
        <v>-4437.84</v>
      </c>
      <c r="AG2001" s="27">
        <f t="shared" si="447"/>
        <v>-145.200000000001</v>
      </c>
      <c r="AH2001" s="27">
        <f t="shared" si="448"/>
        <v>1409</v>
      </c>
      <c r="AI2001" s="27">
        <f t="shared" si="449"/>
        <v>431.55</v>
      </c>
      <c r="AJ2001" s="27">
        <f t="shared" si="450"/>
        <v>-126.61</v>
      </c>
      <c r="AK2001" s="26">
        <f>INDEX(检修、备用和必开!I:I,MATCH(统调负荷!$C2001,检修、备用和必开!$A:$A,0))</f>
        <v>8124.7426223896</v>
      </c>
    </row>
    <row r="2002" ht="13.8" spans="1:37">
      <c r="A2002" s="26">
        <f t="shared" si="438"/>
        <v>2</v>
      </c>
      <c r="B2002" s="26">
        <f t="shared" si="439"/>
        <v>20</v>
      </c>
      <c r="C2002" t="s">
        <v>42</v>
      </c>
      <c r="D2002" s="75">
        <v>0.833333333333333</v>
      </c>
      <c r="E2002" s="26">
        <v>85190</v>
      </c>
      <c r="F2002" s="26">
        <v>39102.2</v>
      </c>
      <c r="G2002" s="26">
        <v>16725</v>
      </c>
      <c r="H2002" s="26">
        <v>25143.5</v>
      </c>
      <c r="I2002" s="26">
        <v>5626</v>
      </c>
      <c r="J2002" s="26">
        <v>-1406.7</v>
      </c>
      <c r="K2002" s="26">
        <f t="shared" si="437"/>
        <v>32102.37</v>
      </c>
      <c r="L2002" s="27">
        <f t="shared" si="440"/>
        <v>2.14758598819962</v>
      </c>
      <c r="M2002" s="75">
        <v>0.833333333333333</v>
      </c>
      <c r="N2002" s="26">
        <v>81988.8</v>
      </c>
      <c r="O2002" s="26">
        <v>34637.4</v>
      </c>
      <c r="P2002" s="26">
        <v>16169.5</v>
      </c>
      <c r="Q2002" s="26">
        <v>26604.1</v>
      </c>
      <c r="R2002" s="26">
        <v>6129.88</v>
      </c>
      <c r="S2002" s="26">
        <v>-1552.08</v>
      </c>
      <c r="T2002" s="26">
        <f t="shared" si="441"/>
        <v>27637.57</v>
      </c>
      <c r="U2002" s="27">
        <f t="shared" si="442"/>
        <v>1.68162649639966</v>
      </c>
      <c r="V2002" s="26">
        <f>INDEX(检修、备用和必开!B:B,MATCH(统调负荷!$C2002,检修、备用和必开!$A:$A,0))</f>
        <v>25229.8</v>
      </c>
      <c r="W2002" s="26">
        <f>INDEX(检修、备用和必开!C:C,MATCH(统调负荷!$C2002,检修、备用和必开!$A:$A,0))</f>
        <v>0</v>
      </c>
      <c r="X2002" s="26">
        <f>INDEX(检修、备用和必开!D:D,MATCH(统调负荷!$C2002,检修、备用和必开!$A:$A,0))</f>
        <v>13360</v>
      </c>
      <c r="Y2002" s="26">
        <f>INDEX(检修、备用和必开!E:E,MATCH(统调负荷!$C2002,检修、备用和必开!$A:$A,0))</f>
        <v>6999.83</v>
      </c>
      <c r="Z2002" s="26">
        <f>INDEX(检修、备用和必开!F:F,MATCH(统调负荷!$C2002,检修、备用和必开!$A:$A,0))</f>
        <v>320</v>
      </c>
      <c r="AA2002" s="26">
        <f t="shared" si="443"/>
        <v>68942.6</v>
      </c>
      <c r="AB2002" s="26">
        <v>330.28</v>
      </c>
      <c r="AC2002" s="26">
        <v>324.17</v>
      </c>
      <c r="AD2002" s="76">
        <f t="shared" si="444"/>
        <v>45678.8333333333</v>
      </c>
      <c r="AE2002" s="27">
        <f t="shared" si="445"/>
        <v>-3201.2</v>
      </c>
      <c r="AF2002" s="27">
        <f t="shared" si="446"/>
        <v>-4464.8</v>
      </c>
      <c r="AG2002" s="27">
        <f t="shared" si="447"/>
        <v>-555.5</v>
      </c>
      <c r="AH2002" s="27">
        <f t="shared" si="448"/>
        <v>1460.6</v>
      </c>
      <c r="AI2002" s="27">
        <f t="shared" si="449"/>
        <v>503.88</v>
      </c>
      <c r="AJ2002" s="27">
        <f t="shared" si="450"/>
        <v>-145.38</v>
      </c>
      <c r="AK2002" s="26">
        <f>INDEX(检修、备用和必开!I:I,MATCH(统调负荷!$C2002,检修、备用和必开!$A:$A,0))</f>
        <v>8124.7426223896</v>
      </c>
    </row>
    <row r="2003" ht="13.8" spans="1:37">
      <c r="A2003" s="26">
        <f t="shared" si="438"/>
        <v>2</v>
      </c>
      <c r="B2003" s="26">
        <f t="shared" si="439"/>
        <v>20</v>
      </c>
      <c r="C2003" t="s">
        <v>42</v>
      </c>
      <c r="D2003" s="75">
        <v>0.84375</v>
      </c>
      <c r="E2003" s="26">
        <v>85130</v>
      </c>
      <c r="F2003" s="26">
        <v>39268.3</v>
      </c>
      <c r="G2003" s="26">
        <v>16725</v>
      </c>
      <c r="H2003" s="26">
        <v>24910.6</v>
      </c>
      <c r="I2003" s="26">
        <v>5633</v>
      </c>
      <c r="J2003" s="26">
        <v>-1406.9</v>
      </c>
      <c r="K2003" s="26">
        <f t="shared" si="437"/>
        <v>32268.47</v>
      </c>
      <c r="L2003" s="27">
        <f t="shared" si="440"/>
        <v>2.13653141906015</v>
      </c>
      <c r="M2003" s="75">
        <v>0.84375</v>
      </c>
      <c r="N2003" s="26">
        <v>82154.5</v>
      </c>
      <c r="O2003" s="26">
        <v>35221.12</v>
      </c>
      <c r="P2003" s="26">
        <v>15960.9</v>
      </c>
      <c r="Q2003" s="26">
        <v>26311.1</v>
      </c>
      <c r="R2003" s="26">
        <v>6199.6</v>
      </c>
      <c r="S2003" s="26">
        <v>-1538.22</v>
      </c>
      <c r="T2003" s="26">
        <f t="shared" si="441"/>
        <v>28221.29</v>
      </c>
      <c r="U2003" s="27">
        <f t="shared" si="442"/>
        <v>1.65801974878605</v>
      </c>
      <c r="V2003" s="26">
        <f>INDEX(检修、备用和必开!B:B,MATCH(统调负荷!$C2003,检修、备用和必开!$A:$A,0))</f>
        <v>25229.8</v>
      </c>
      <c r="W2003" s="26">
        <f>INDEX(检修、备用和必开!C:C,MATCH(统调负荷!$C2003,检修、备用和必开!$A:$A,0))</f>
        <v>0</v>
      </c>
      <c r="X2003" s="26">
        <f>INDEX(检修、备用和必开!D:D,MATCH(统调负荷!$C2003,检修、备用和必开!$A:$A,0))</f>
        <v>13360</v>
      </c>
      <c r="Y2003" s="26">
        <f>INDEX(检修、备用和必开!E:E,MATCH(统调负荷!$C2003,检修、备用和必开!$A:$A,0))</f>
        <v>6999.83</v>
      </c>
      <c r="Z2003" s="26">
        <f>INDEX(检修、备用和必开!F:F,MATCH(统调负荷!$C2003,检修、备用和必开!$A:$A,0))</f>
        <v>320</v>
      </c>
      <c r="AA2003" s="26">
        <f t="shared" si="443"/>
        <v>68942.6</v>
      </c>
      <c r="AB2003" s="26">
        <v>335.52</v>
      </c>
      <c r="AC2003" s="26">
        <v>316.38</v>
      </c>
      <c r="AD2003" s="76">
        <f t="shared" si="444"/>
        <v>45678.84375</v>
      </c>
      <c r="AE2003" s="27">
        <f t="shared" si="445"/>
        <v>-2975.5</v>
      </c>
      <c r="AF2003" s="27">
        <f t="shared" si="446"/>
        <v>-4047.18</v>
      </c>
      <c r="AG2003" s="27">
        <f t="shared" si="447"/>
        <v>-764.1</v>
      </c>
      <c r="AH2003" s="27">
        <f t="shared" si="448"/>
        <v>1400.5</v>
      </c>
      <c r="AI2003" s="27">
        <f t="shared" si="449"/>
        <v>566.6</v>
      </c>
      <c r="AJ2003" s="27">
        <f t="shared" si="450"/>
        <v>-131.32</v>
      </c>
      <c r="AK2003" s="26">
        <f>INDEX(检修、备用和必开!I:I,MATCH(统调负荷!$C2003,检修、备用和必开!$A:$A,0))</f>
        <v>8124.7426223896</v>
      </c>
    </row>
    <row r="2004" ht="13.8" spans="1:37">
      <c r="A2004" s="26">
        <f t="shared" si="438"/>
        <v>2</v>
      </c>
      <c r="B2004" s="26">
        <f t="shared" si="439"/>
        <v>20</v>
      </c>
      <c r="C2004" t="s">
        <v>42</v>
      </c>
      <c r="D2004" s="75">
        <v>0.854166666666667</v>
      </c>
      <c r="E2004" s="26">
        <v>85080</v>
      </c>
      <c r="F2004" s="26">
        <v>39469.6</v>
      </c>
      <c r="G2004" s="26">
        <v>16764</v>
      </c>
      <c r="H2004" s="26">
        <v>24588.1</v>
      </c>
      <c r="I2004" s="26">
        <v>5665</v>
      </c>
      <c r="J2004" s="26">
        <v>-1406.7</v>
      </c>
      <c r="K2004" s="26">
        <f t="shared" si="437"/>
        <v>32469.77</v>
      </c>
      <c r="L2004" s="27">
        <f t="shared" si="440"/>
        <v>2.12328575163914</v>
      </c>
      <c r="M2004" s="75">
        <v>0.854166666666667</v>
      </c>
      <c r="N2004" s="26">
        <v>81952.6</v>
      </c>
      <c r="O2004" s="26">
        <v>34853.15</v>
      </c>
      <c r="P2004" s="26">
        <v>15951.9</v>
      </c>
      <c r="Q2004" s="26">
        <v>26537.8</v>
      </c>
      <c r="R2004" s="26">
        <v>6147.7</v>
      </c>
      <c r="S2004" s="26">
        <v>-1537.95</v>
      </c>
      <c r="T2004" s="26">
        <f t="shared" si="441"/>
        <v>27853.32</v>
      </c>
      <c r="U2004" s="27">
        <f t="shared" si="442"/>
        <v>1.67282325228834</v>
      </c>
      <c r="V2004" s="26">
        <f>INDEX(检修、备用和必开!B:B,MATCH(统调负荷!$C2004,检修、备用和必开!$A:$A,0))</f>
        <v>25229.8</v>
      </c>
      <c r="W2004" s="26">
        <f>INDEX(检修、备用和必开!C:C,MATCH(统调负荷!$C2004,检修、备用和必开!$A:$A,0))</f>
        <v>0</v>
      </c>
      <c r="X2004" s="26">
        <f>INDEX(检修、备用和必开!D:D,MATCH(统调负荷!$C2004,检修、备用和必开!$A:$A,0))</f>
        <v>13360</v>
      </c>
      <c r="Y2004" s="26">
        <f>INDEX(检修、备用和必开!E:E,MATCH(统调负荷!$C2004,检修、备用和必开!$A:$A,0))</f>
        <v>6999.83</v>
      </c>
      <c r="Z2004" s="26">
        <f>INDEX(检修、备用和必开!F:F,MATCH(统调负荷!$C2004,检修、备用和必开!$A:$A,0))</f>
        <v>320</v>
      </c>
      <c r="AA2004" s="26">
        <f t="shared" si="443"/>
        <v>68942.6</v>
      </c>
      <c r="AB2004" s="26">
        <v>339.63</v>
      </c>
      <c r="AC2004" s="26">
        <v>307.89</v>
      </c>
      <c r="AD2004" s="76">
        <f t="shared" si="444"/>
        <v>45678.8541666667</v>
      </c>
      <c r="AE2004" s="27">
        <f t="shared" si="445"/>
        <v>-3127.39999999999</v>
      </c>
      <c r="AF2004" s="27">
        <f t="shared" si="446"/>
        <v>-4616.45</v>
      </c>
      <c r="AG2004" s="27">
        <f t="shared" si="447"/>
        <v>-812.1</v>
      </c>
      <c r="AH2004" s="27">
        <f t="shared" si="448"/>
        <v>1949.7</v>
      </c>
      <c r="AI2004" s="27">
        <f t="shared" si="449"/>
        <v>482.7</v>
      </c>
      <c r="AJ2004" s="27">
        <f t="shared" si="450"/>
        <v>-131.25</v>
      </c>
      <c r="AK2004" s="26">
        <f>INDEX(检修、备用和必开!I:I,MATCH(统调负荷!$C2004,检修、备用和必开!$A:$A,0))</f>
        <v>8124.7426223896</v>
      </c>
    </row>
    <row r="2005" ht="13.8" spans="1:37">
      <c r="A2005" s="26">
        <f t="shared" si="438"/>
        <v>2</v>
      </c>
      <c r="B2005" s="26">
        <f t="shared" si="439"/>
        <v>20</v>
      </c>
      <c r="C2005" t="s">
        <v>42</v>
      </c>
      <c r="D2005" s="75">
        <v>0.864583333333333</v>
      </c>
      <c r="E2005" s="26">
        <v>84305</v>
      </c>
      <c r="F2005" s="26">
        <v>38641.4</v>
      </c>
      <c r="G2005" s="26">
        <v>16823</v>
      </c>
      <c r="H2005" s="26">
        <v>24575.3</v>
      </c>
      <c r="I2005" s="26">
        <v>5672</v>
      </c>
      <c r="J2005" s="26">
        <v>-1406.7</v>
      </c>
      <c r="K2005" s="26">
        <f t="shared" si="437"/>
        <v>31641.57</v>
      </c>
      <c r="L2005" s="27">
        <f t="shared" si="440"/>
        <v>2.17886154195256</v>
      </c>
      <c r="M2005" s="75">
        <v>0.864583333333333</v>
      </c>
      <c r="N2005" s="26">
        <v>81480.9</v>
      </c>
      <c r="O2005" s="26">
        <v>34562.42</v>
      </c>
      <c r="P2005" s="26">
        <v>15942.9</v>
      </c>
      <c r="Q2005" s="26">
        <v>26458.1</v>
      </c>
      <c r="R2005" s="26">
        <v>6068.12</v>
      </c>
      <c r="S2005" s="26">
        <v>-1550.64</v>
      </c>
      <c r="T2005" s="26">
        <f t="shared" si="441"/>
        <v>27562.59</v>
      </c>
      <c r="U2005" s="27">
        <f t="shared" si="442"/>
        <v>1.68470763947248</v>
      </c>
      <c r="V2005" s="26">
        <f>INDEX(检修、备用和必开!B:B,MATCH(统调负荷!$C2005,检修、备用和必开!$A:$A,0))</f>
        <v>25229.8</v>
      </c>
      <c r="W2005" s="26">
        <f>INDEX(检修、备用和必开!C:C,MATCH(统调负荷!$C2005,检修、备用和必开!$A:$A,0))</f>
        <v>0</v>
      </c>
      <c r="X2005" s="26">
        <f>INDEX(检修、备用和必开!D:D,MATCH(统调负荷!$C2005,检修、备用和必开!$A:$A,0))</f>
        <v>13360</v>
      </c>
      <c r="Y2005" s="26">
        <f>INDEX(检修、备用和必开!E:E,MATCH(统调负荷!$C2005,检修、备用和必开!$A:$A,0))</f>
        <v>6999.83</v>
      </c>
      <c r="Z2005" s="26">
        <f>INDEX(检修、备用和必开!F:F,MATCH(统调负荷!$C2005,检修、备用和必开!$A:$A,0))</f>
        <v>320</v>
      </c>
      <c r="AA2005" s="26">
        <f t="shared" si="443"/>
        <v>68942.6</v>
      </c>
      <c r="AB2005" s="26">
        <v>339.63</v>
      </c>
      <c r="AC2005" s="26">
        <v>307.89</v>
      </c>
      <c r="AD2005" s="76">
        <f t="shared" si="444"/>
        <v>45678.8645833333</v>
      </c>
      <c r="AE2005" s="27">
        <f t="shared" si="445"/>
        <v>-2824.10000000001</v>
      </c>
      <c r="AF2005" s="27">
        <f t="shared" si="446"/>
        <v>-4078.98</v>
      </c>
      <c r="AG2005" s="27">
        <f t="shared" si="447"/>
        <v>-880.1</v>
      </c>
      <c r="AH2005" s="27">
        <f t="shared" si="448"/>
        <v>1882.8</v>
      </c>
      <c r="AI2005" s="27">
        <f t="shared" si="449"/>
        <v>396.12</v>
      </c>
      <c r="AJ2005" s="27">
        <f t="shared" si="450"/>
        <v>-143.94</v>
      </c>
      <c r="AK2005" s="26">
        <f>INDEX(检修、备用和必开!I:I,MATCH(统调负荷!$C2005,检修、备用和必开!$A:$A,0))</f>
        <v>8124.7426223896</v>
      </c>
    </row>
    <row r="2006" ht="13.8" spans="1:37">
      <c r="A2006" s="26">
        <f t="shared" si="438"/>
        <v>2</v>
      </c>
      <c r="B2006" s="26">
        <f t="shared" si="439"/>
        <v>21</v>
      </c>
      <c r="C2006" t="s">
        <v>42</v>
      </c>
      <c r="D2006" s="75">
        <v>0.875</v>
      </c>
      <c r="E2006" s="26">
        <v>83435</v>
      </c>
      <c r="F2006" s="26">
        <v>37916.49</v>
      </c>
      <c r="G2006" s="26">
        <v>16793</v>
      </c>
      <c r="H2006" s="26">
        <v>24457.2</v>
      </c>
      <c r="I2006" s="26">
        <v>5675</v>
      </c>
      <c r="J2006" s="26">
        <v>-1406.69</v>
      </c>
      <c r="K2006" s="26">
        <f t="shared" si="437"/>
        <v>30916.66</v>
      </c>
      <c r="L2006" s="27">
        <f t="shared" si="440"/>
        <v>2.22994980699726</v>
      </c>
      <c r="M2006" s="75">
        <v>0.875</v>
      </c>
      <c r="N2006" s="26">
        <v>80783.2</v>
      </c>
      <c r="O2006" s="26">
        <v>33001.75</v>
      </c>
      <c r="P2006" s="26">
        <v>16432.3</v>
      </c>
      <c r="Q2006" s="26">
        <v>26904.8</v>
      </c>
      <c r="R2006" s="26">
        <v>5995.58</v>
      </c>
      <c r="S2006" s="26">
        <v>-1551.23</v>
      </c>
      <c r="T2006" s="26">
        <f t="shared" si="441"/>
        <v>26001.92</v>
      </c>
      <c r="U2006" s="27">
        <f t="shared" si="442"/>
        <v>1.75150500788579</v>
      </c>
      <c r="V2006" s="26">
        <f>INDEX(检修、备用和必开!B:B,MATCH(统调负荷!$C2006,检修、备用和必开!$A:$A,0))</f>
        <v>25229.8</v>
      </c>
      <c r="W2006" s="26">
        <f>INDEX(检修、备用和必开!C:C,MATCH(统调负荷!$C2006,检修、备用和必开!$A:$A,0))</f>
        <v>0</v>
      </c>
      <c r="X2006" s="26">
        <f>INDEX(检修、备用和必开!D:D,MATCH(统调负荷!$C2006,检修、备用和必开!$A:$A,0))</f>
        <v>13360</v>
      </c>
      <c r="Y2006" s="26">
        <f>INDEX(检修、备用和必开!E:E,MATCH(统调负荷!$C2006,检修、备用和必开!$A:$A,0))</f>
        <v>6999.83</v>
      </c>
      <c r="Z2006" s="26">
        <f>INDEX(检修、备用和必开!F:F,MATCH(统调负荷!$C2006,检修、备用和必开!$A:$A,0))</f>
        <v>320</v>
      </c>
      <c r="AA2006" s="26">
        <f t="shared" si="443"/>
        <v>68942.6</v>
      </c>
      <c r="AB2006" s="26">
        <v>332.72</v>
      </c>
      <c r="AC2006" s="26">
        <v>297.22</v>
      </c>
      <c r="AD2006" s="76">
        <f t="shared" si="444"/>
        <v>45678.875</v>
      </c>
      <c r="AE2006" s="27">
        <f t="shared" si="445"/>
        <v>-2651.8</v>
      </c>
      <c r="AF2006" s="27">
        <f t="shared" si="446"/>
        <v>-4914.74</v>
      </c>
      <c r="AG2006" s="27">
        <f t="shared" si="447"/>
        <v>-360.700000000001</v>
      </c>
      <c r="AH2006" s="27">
        <f t="shared" si="448"/>
        <v>2447.6</v>
      </c>
      <c r="AI2006" s="27">
        <f t="shared" si="449"/>
        <v>320.58</v>
      </c>
      <c r="AJ2006" s="27">
        <f t="shared" si="450"/>
        <v>-144.54</v>
      </c>
      <c r="AK2006" s="26">
        <f>INDEX(检修、备用和必开!I:I,MATCH(统调负荷!$C2006,检修、备用和必开!$A:$A,0))</f>
        <v>8124.7426223896</v>
      </c>
    </row>
    <row r="2007" ht="13.8" spans="1:37">
      <c r="A2007" s="26">
        <f t="shared" si="438"/>
        <v>2</v>
      </c>
      <c r="B2007" s="26">
        <f t="shared" si="439"/>
        <v>21</v>
      </c>
      <c r="C2007" t="s">
        <v>42</v>
      </c>
      <c r="D2007" s="75">
        <v>0.885416666666667</v>
      </c>
      <c r="E2007" s="26">
        <v>82795</v>
      </c>
      <c r="F2007" s="26">
        <v>38645.8</v>
      </c>
      <c r="G2007" s="26">
        <v>15760</v>
      </c>
      <c r="H2007" s="26">
        <v>24125.9</v>
      </c>
      <c r="I2007" s="26">
        <v>5670</v>
      </c>
      <c r="J2007" s="26">
        <v>-1406.7</v>
      </c>
      <c r="K2007" s="26">
        <f t="shared" si="437"/>
        <v>31645.97</v>
      </c>
      <c r="L2007" s="27">
        <f t="shared" si="440"/>
        <v>2.17855859687663</v>
      </c>
      <c r="M2007" s="75">
        <v>0.885416666666667</v>
      </c>
      <c r="N2007" s="26">
        <v>80406.1</v>
      </c>
      <c r="O2007" s="26">
        <v>32878.4</v>
      </c>
      <c r="P2007" s="26">
        <v>16433</v>
      </c>
      <c r="Q2007" s="26">
        <v>26450.8</v>
      </c>
      <c r="R2007" s="26">
        <v>6016.82</v>
      </c>
      <c r="S2007" s="26">
        <v>-1372.92</v>
      </c>
      <c r="T2007" s="26">
        <f t="shared" si="441"/>
        <v>25878.57</v>
      </c>
      <c r="U2007" s="27">
        <f t="shared" si="442"/>
        <v>1.75701102257294</v>
      </c>
      <c r="V2007" s="26">
        <f>INDEX(检修、备用和必开!B:B,MATCH(统调负荷!$C2007,检修、备用和必开!$A:$A,0))</f>
        <v>25229.8</v>
      </c>
      <c r="W2007" s="26">
        <f>INDEX(检修、备用和必开!C:C,MATCH(统调负荷!$C2007,检修、备用和必开!$A:$A,0))</f>
        <v>0</v>
      </c>
      <c r="X2007" s="26">
        <f>INDEX(检修、备用和必开!D:D,MATCH(统调负荷!$C2007,检修、备用和必开!$A:$A,0))</f>
        <v>13360</v>
      </c>
      <c r="Y2007" s="26">
        <f>INDEX(检修、备用和必开!E:E,MATCH(统调负荷!$C2007,检修、备用和必开!$A:$A,0))</f>
        <v>6999.83</v>
      </c>
      <c r="Z2007" s="26">
        <f>INDEX(检修、备用和必开!F:F,MATCH(统调负荷!$C2007,检修、备用和必开!$A:$A,0))</f>
        <v>320</v>
      </c>
      <c r="AA2007" s="26">
        <f t="shared" si="443"/>
        <v>68942.6</v>
      </c>
      <c r="AB2007" s="26">
        <v>339.98</v>
      </c>
      <c r="AC2007" s="26">
        <v>302.02</v>
      </c>
      <c r="AD2007" s="76">
        <f t="shared" si="444"/>
        <v>45678.8854166667</v>
      </c>
      <c r="AE2007" s="27">
        <f t="shared" si="445"/>
        <v>-2388.89999999999</v>
      </c>
      <c r="AF2007" s="27">
        <f t="shared" si="446"/>
        <v>-5767.4</v>
      </c>
      <c r="AG2007" s="27">
        <f t="shared" si="447"/>
        <v>673</v>
      </c>
      <c r="AH2007" s="27">
        <f t="shared" si="448"/>
        <v>2324.9</v>
      </c>
      <c r="AI2007" s="27">
        <f t="shared" si="449"/>
        <v>346.82</v>
      </c>
      <c r="AJ2007" s="27">
        <f t="shared" si="450"/>
        <v>33.78</v>
      </c>
      <c r="AK2007" s="26">
        <f>INDEX(检修、备用和必开!I:I,MATCH(统调负荷!$C2007,检修、备用和必开!$A:$A,0))</f>
        <v>8124.7426223896</v>
      </c>
    </row>
    <row r="2008" ht="13.8" spans="1:37">
      <c r="A2008" s="26">
        <f t="shared" si="438"/>
        <v>2</v>
      </c>
      <c r="B2008" s="26">
        <f t="shared" si="439"/>
        <v>21</v>
      </c>
      <c r="C2008" t="s">
        <v>42</v>
      </c>
      <c r="D2008" s="75">
        <v>0.895833333333333</v>
      </c>
      <c r="E2008" s="26">
        <v>81970</v>
      </c>
      <c r="F2008" s="26">
        <v>38693.29</v>
      </c>
      <c r="G2008" s="26">
        <v>14907</v>
      </c>
      <c r="H2008" s="26">
        <v>24120.4</v>
      </c>
      <c r="I2008" s="26">
        <v>5656</v>
      </c>
      <c r="J2008" s="26">
        <v>-1406.69</v>
      </c>
      <c r="K2008" s="26">
        <f t="shared" si="437"/>
        <v>31693.46</v>
      </c>
      <c r="L2008" s="27">
        <f t="shared" si="440"/>
        <v>2.17529420896298</v>
      </c>
      <c r="M2008" s="75">
        <v>0.895833333333333</v>
      </c>
      <c r="N2008" s="26">
        <v>79628.2</v>
      </c>
      <c r="O2008" s="26">
        <v>33163.37</v>
      </c>
      <c r="P2008" s="26">
        <v>15208.2</v>
      </c>
      <c r="Q2008" s="26">
        <v>26619.1</v>
      </c>
      <c r="R2008" s="26">
        <v>6017.75</v>
      </c>
      <c r="S2008" s="26">
        <v>-1380.22</v>
      </c>
      <c r="T2008" s="26">
        <f t="shared" si="441"/>
        <v>26163.54</v>
      </c>
      <c r="U2008" s="27">
        <f t="shared" si="442"/>
        <v>1.74434273853</v>
      </c>
      <c r="V2008" s="26">
        <f>INDEX(检修、备用和必开!B:B,MATCH(统调负荷!$C2008,检修、备用和必开!$A:$A,0))</f>
        <v>25229.8</v>
      </c>
      <c r="W2008" s="26">
        <f>INDEX(检修、备用和必开!C:C,MATCH(统调负荷!$C2008,检修、备用和必开!$A:$A,0))</f>
        <v>0</v>
      </c>
      <c r="X2008" s="26">
        <f>INDEX(检修、备用和必开!D:D,MATCH(统调负荷!$C2008,检修、备用和必开!$A:$A,0))</f>
        <v>13360</v>
      </c>
      <c r="Y2008" s="26">
        <f>INDEX(检修、备用和必开!E:E,MATCH(统调负荷!$C2008,检修、备用和必开!$A:$A,0))</f>
        <v>6999.83</v>
      </c>
      <c r="Z2008" s="26">
        <f>INDEX(检修、备用和必开!F:F,MATCH(统调负荷!$C2008,检修、备用和必开!$A:$A,0))</f>
        <v>320</v>
      </c>
      <c r="AA2008" s="26">
        <f t="shared" si="443"/>
        <v>68942.6</v>
      </c>
      <c r="AB2008" s="26">
        <v>339.91</v>
      </c>
      <c r="AC2008" s="26">
        <v>306.63</v>
      </c>
      <c r="AD2008" s="76">
        <f t="shared" si="444"/>
        <v>45678.8958333333</v>
      </c>
      <c r="AE2008" s="27">
        <f t="shared" si="445"/>
        <v>-2341.8</v>
      </c>
      <c r="AF2008" s="27">
        <f t="shared" si="446"/>
        <v>-5529.92</v>
      </c>
      <c r="AG2008" s="27">
        <f t="shared" si="447"/>
        <v>301.200000000001</v>
      </c>
      <c r="AH2008" s="27">
        <f t="shared" si="448"/>
        <v>2498.7</v>
      </c>
      <c r="AI2008" s="27">
        <f t="shared" si="449"/>
        <v>361.75</v>
      </c>
      <c r="AJ2008" s="27">
        <f t="shared" si="450"/>
        <v>26.47</v>
      </c>
      <c r="AK2008" s="26">
        <f>INDEX(检修、备用和必开!I:I,MATCH(统调负荷!$C2008,检修、备用和必开!$A:$A,0))</f>
        <v>8124.7426223896</v>
      </c>
    </row>
    <row r="2009" ht="13.8" spans="1:37">
      <c r="A2009" s="26">
        <f t="shared" si="438"/>
        <v>2</v>
      </c>
      <c r="B2009" s="26">
        <f t="shared" si="439"/>
        <v>21</v>
      </c>
      <c r="C2009" t="s">
        <v>42</v>
      </c>
      <c r="D2009" s="75">
        <v>0.90625</v>
      </c>
      <c r="E2009" s="26">
        <v>80755</v>
      </c>
      <c r="F2009" s="26">
        <v>38626.89</v>
      </c>
      <c r="G2009" s="26">
        <v>14057</v>
      </c>
      <c r="H2009" s="26">
        <v>23817.8</v>
      </c>
      <c r="I2009" s="26">
        <v>5660</v>
      </c>
      <c r="J2009" s="26">
        <v>-1406.69</v>
      </c>
      <c r="K2009" s="26">
        <f t="shared" si="437"/>
        <v>31627.06</v>
      </c>
      <c r="L2009" s="27">
        <f t="shared" si="440"/>
        <v>2.1798611695175</v>
      </c>
      <c r="M2009" s="75">
        <v>0.90625</v>
      </c>
      <c r="N2009" s="26">
        <v>78856.6</v>
      </c>
      <c r="O2009" s="26">
        <v>32938.85</v>
      </c>
      <c r="P2009" s="26">
        <v>14795.8</v>
      </c>
      <c r="Q2009" s="26">
        <v>26486.1</v>
      </c>
      <c r="R2009" s="26">
        <v>6021.08</v>
      </c>
      <c r="S2009" s="26">
        <v>-1385.23</v>
      </c>
      <c r="T2009" s="26">
        <f t="shared" si="441"/>
        <v>25939.02</v>
      </c>
      <c r="U2009" s="27">
        <f t="shared" si="442"/>
        <v>1.75430837715546</v>
      </c>
      <c r="V2009" s="26">
        <f>INDEX(检修、备用和必开!B:B,MATCH(统调负荷!$C2009,检修、备用和必开!$A:$A,0))</f>
        <v>25229.8</v>
      </c>
      <c r="W2009" s="26">
        <f>INDEX(检修、备用和必开!C:C,MATCH(统调负荷!$C2009,检修、备用和必开!$A:$A,0))</f>
        <v>0</v>
      </c>
      <c r="X2009" s="26">
        <f>INDEX(检修、备用和必开!D:D,MATCH(统调负荷!$C2009,检修、备用和必开!$A:$A,0))</f>
        <v>13360</v>
      </c>
      <c r="Y2009" s="26">
        <f>INDEX(检修、备用和必开!E:E,MATCH(统调负荷!$C2009,检修、备用和必开!$A:$A,0))</f>
        <v>6999.83</v>
      </c>
      <c r="Z2009" s="26">
        <f>INDEX(检修、备用和必开!F:F,MATCH(统调负荷!$C2009,检修、备用和必开!$A:$A,0))</f>
        <v>320</v>
      </c>
      <c r="AA2009" s="26">
        <f t="shared" si="443"/>
        <v>68942.6</v>
      </c>
      <c r="AB2009" s="26">
        <v>339.98</v>
      </c>
      <c r="AC2009" s="26">
        <v>304.87</v>
      </c>
      <c r="AD2009" s="76">
        <f t="shared" si="444"/>
        <v>45678.90625</v>
      </c>
      <c r="AE2009" s="27">
        <f t="shared" si="445"/>
        <v>-1898.39999999999</v>
      </c>
      <c r="AF2009" s="27">
        <f t="shared" si="446"/>
        <v>-5688.04</v>
      </c>
      <c r="AG2009" s="27">
        <f t="shared" si="447"/>
        <v>738.799999999999</v>
      </c>
      <c r="AH2009" s="27">
        <f t="shared" si="448"/>
        <v>2668.3</v>
      </c>
      <c r="AI2009" s="27">
        <f t="shared" si="449"/>
        <v>361.08</v>
      </c>
      <c r="AJ2009" s="27">
        <f t="shared" si="450"/>
        <v>21.46</v>
      </c>
      <c r="AK2009" s="26">
        <f>INDEX(检修、备用和必开!I:I,MATCH(统调负荷!$C2009,检修、备用和必开!$A:$A,0))</f>
        <v>8124.7426223896</v>
      </c>
    </row>
    <row r="2010" ht="13.8" spans="1:37">
      <c r="A2010" s="26">
        <f t="shared" si="438"/>
        <v>2</v>
      </c>
      <c r="B2010" s="26">
        <f t="shared" si="439"/>
        <v>22</v>
      </c>
      <c r="C2010" t="s">
        <v>42</v>
      </c>
      <c r="D2010" s="75">
        <v>0.916666666666667</v>
      </c>
      <c r="E2010" s="26">
        <v>79245</v>
      </c>
      <c r="F2010" s="26">
        <v>38613.1</v>
      </c>
      <c r="G2010" s="26">
        <v>13793</v>
      </c>
      <c r="H2010" s="26">
        <v>22609.6</v>
      </c>
      <c r="I2010" s="26">
        <v>5636</v>
      </c>
      <c r="J2010" s="26">
        <v>-1406.7</v>
      </c>
      <c r="K2010" s="26">
        <f t="shared" si="437"/>
        <v>31613.27</v>
      </c>
      <c r="L2010" s="27">
        <f t="shared" si="440"/>
        <v>2.18081204506842</v>
      </c>
      <c r="M2010" s="75">
        <v>0.916666666666667</v>
      </c>
      <c r="N2010" s="26">
        <v>77442.4</v>
      </c>
      <c r="O2010" s="26">
        <v>33299.26</v>
      </c>
      <c r="P2010" s="26">
        <v>14362.4</v>
      </c>
      <c r="Q2010" s="26">
        <v>25080.6</v>
      </c>
      <c r="R2010" s="26">
        <v>6025.51</v>
      </c>
      <c r="S2010" s="26">
        <v>-1325.37</v>
      </c>
      <c r="T2010" s="26">
        <f t="shared" si="441"/>
        <v>26299.43</v>
      </c>
      <c r="U2010" s="27">
        <f t="shared" si="442"/>
        <v>1.73836588170833</v>
      </c>
      <c r="V2010" s="26">
        <f>INDEX(检修、备用和必开!B:B,MATCH(统调负荷!$C2010,检修、备用和必开!$A:$A,0))</f>
        <v>25229.8</v>
      </c>
      <c r="W2010" s="26">
        <f>INDEX(检修、备用和必开!C:C,MATCH(统调负荷!$C2010,检修、备用和必开!$A:$A,0))</f>
        <v>0</v>
      </c>
      <c r="X2010" s="26">
        <f>INDEX(检修、备用和必开!D:D,MATCH(统调负荷!$C2010,检修、备用和必开!$A:$A,0))</f>
        <v>13360</v>
      </c>
      <c r="Y2010" s="26">
        <f>INDEX(检修、备用和必开!E:E,MATCH(统调负荷!$C2010,检修、备用和必开!$A:$A,0))</f>
        <v>6999.83</v>
      </c>
      <c r="Z2010" s="26">
        <f>INDEX(检修、备用和必开!F:F,MATCH(统调负荷!$C2010,检修、备用和必开!$A:$A,0))</f>
        <v>320</v>
      </c>
      <c r="AA2010" s="26">
        <f t="shared" si="443"/>
        <v>68942.6</v>
      </c>
      <c r="AB2010" s="26">
        <v>339.98</v>
      </c>
      <c r="AC2010" s="26">
        <v>306.63</v>
      </c>
      <c r="AD2010" s="76">
        <f t="shared" si="444"/>
        <v>45678.9166666667</v>
      </c>
      <c r="AE2010" s="27">
        <f t="shared" si="445"/>
        <v>-1802.60000000001</v>
      </c>
      <c r="AF2010" s="27">
        <f t="shared" si="446"/>
        <v>-5313.84</v>
      </c>
      <c r="AG2010" s="27">
        <f t="shared" si="447"/>
        <v>569.4</v>
      </c>
      <c r="AH2010" s="27">
        <f t="shared" si="448"/>
        <v>2471</v>
      </c>
      <c r="AI2010" s="27">
        <f t="shared" si="449"/>
        <v>389.51</v>
      </c>
      <c r="AJ2010" s="27">
        <f t="shared" si="450"/>
        <v>81.3300000000002</v>
      </c>
      <c r="AK2010" s="26">
        <f>INDEX(检修、备用和必开!I:I,MATCH(统调负荷!$C2010,检修、备用和必开!$A:$A,0))</f>
        <v>8124.7426223896</v>
      </c>
    </row>
    <row r="2011" ht="13.8" spans="1:37">
      <c r="A2011" s="26">
        <f t="shared" si="438"/>
        <v>2</v>
      </c>
      <c r="B2011" s="26">
        <f t="shared" si="439"/>
        <v>22</v>
      </c>
      <c r="C2011" t="s">
        <v>42</v>
      </c>
      <c r="D2011" s="75">
        <v>0.927083333333333</v>
      </c>
      <c r="E2011" s="26">
        <v>77640</v>
      </c>
      <c r="F2011" s="26">
        <v>38823.9</v>
      </c>
      <c r="G2011" s="26">
        <v>12268</v>
      </c>
      <c r="H2011" s="26">
        <v>22327.6</v>
      </c>
      <c r="I2011" s="26">
        <v>5627</v>
      </c>
      <c r="J2011" s="26">
        <v>-1406.5</v>
      </c>
      <c r="K2011" s="26">
        <f t="shared" si="437"/>
        <v>31824.07</v>
      </c>
      <c r="L2011" s="27">
        <f t="shared" si="440"/>
        <v>2.16636652697157</v>
      </c>
      <c r="M2011" s="75">
        <v>0.927083333333333</v>
      </c>
      <c r="N2011" s="26">
        <v>75873.1</v>
      </c>
      <c r="O2011" s="26">
        <v>34769.46</v>
      </c>
      <c r="P2011" s="26">
        <v>12593.2</v>
      </c>
      <c r="Q2011" s="26">
        <v>23885.2</v>
      </c>
      <c r="R2011" s="26">
        <v>6023.31</v>
      </c>
      <c r="S2011" s="26">
        <v>-1398.07</v>
      </c>
      <c r="T2011" s="26">
        <f t="shared" si="441"/>
        <v>27769.63</v>
      </c>
      <c r="U2011" s="27">
        <f t="shared" si="442"/>
        <v>1.67622708981335</v>
      </c>
      <c r="V2011" s="26">
        <f>INDEX(检修、备用和必开!B:B,MATCH(统调负荷!$C2011,检修、备用和必开!$A:$A,0))</f>
        <v>25229.8</v>
      </c>
      <c r="W2011" s="26">
        <f>INDEX(检修、备用和必开!C:C,MATCH(统调负荷!$C2011,检修、备用和必开!$A:$A,0))</f>
        <v>0</v>
      </c>
      <c r="X2011" s="26">
        <f>INDEX(检修、备用和必开!D:D,MATCH(统调负荷!$C2011,检修、备用和必开!$A:$A,0))</f>
        <v>13360</v>
      </c>
      <c r="Y2011" s="26">
        <f>INDEX(检修、备用和必开!E:E,MATCH(统调负荷!$C2011,检修、备用和必开!$A:$A,0))</f>
        <v>6999.83</v>
      </c>
      <c r="Z2011" s="26">
        <f>INDEX(检修、备用和必开!F:F,MATCH(统调负荷!$C2011,检修、备用和必开!$A:$A,0))</f>
        <v>320</v>
      </c>
      <c r="AA2011" s="26">
        <f t="shared" si="443"/>
        <v>68942.6</v>
      </c>
      <c r="AB2011" s="26">
        <v>355.89</v>
      </c>
      <c r="AC2011" s="26">
        <v>347.09</v>
      </c>
      <c r="AD2011" s="76">
        <f t="shared" si="444"/>
        <v>45678.9270833333</v>
      </c>
      <c r="AE2011" s="27">
        <f t="shared" si="445"/>
        <v>-1766.89999999999</v>
      </c>
      <c r="AF2011" s="27">
        <f t="shared" si="446"/>
        <v>-4054.44</v>
      </c>
      <c r="AG2011" s="27">
        <f t="shared" si="447"/>
        <v>325.200000000001</v>
      </c>
      <c r="AH2011" s="27">
        <f t="shared" si="448"/>
        <v>1557.6</v>
      </c>
      <c r="AI2011" s="27">
        <f t="shared" si="449"/>
        <v>396.31</v>
      </c>
      <c r="AJ2011" s="27">
        <f t="shared" si="450"/>
        <v>8.43000000000006</v>
      </c>
      <c r="AK2011" s="26">
        <f>INDEX(检修、备用和必开!I:I,MATCH(统调负荷!$C2011,检修、备用和必开!$A:$A,0))</f>
        <v>8124.7426223896</v>
      </c>
    </row>
    <row r="2012" ht="13.8" spans="1:37">
      <c r="A2012" s="26">
        <f t="shared" si="438"/>
        <v>2</v>
      </c>
      <c r="B2012" s="26">
        <f t="shared" si="439"/>
        <v>22</v>
      </c>
      <c r="C2012" t="s">
        <v>42</v>
      </c>
      <c r="D2012" s="75">
        <v>0.9375</v>
      </c>
      <c r="E2012" s="26">
        <v>75900</v>
      </c>
      <c r="F2012" s="26">
        <v>38879.6</v>
      </c>
      <c r="G2012" s="26">
        <v>11785</v>
      </c>
      <c r="H2012" s="26">
        <v>21034.1</v>
      </c>
      <c r="I2012" s="26">
        <v>5608</v>
      </c>
      <c r="J2012" s="26">
        <v>-1406.7</v>
      </c>
      <c r="K2012" s="26">
        <f t="shared" si="437"/>
        <v>31879.77</v>
      </c>
      <c r="L2012" s="27">
        <f t="shared" si="440"/>
        <v>2.16258147408215</v>
      </c>
      <c r="M2012" s="75">
        <v>0.9375</v>
      </c>
      <c r="N2012" s="26">
        <v>74403.8</v>
      </c>
      <c r="O2012" s="26">
        <v>35120.4</v>
      </c>
      <c r="P2012" s="26">
        <v>11910.7</v>
      </c>
      <c r="Q2012" s="26">
        <v>22819.5</v>
      </c>
      <c r="R2012" s="26">
        <v>5925.21</v>
      </c>
      <c r="S2012" s="26">
        <v>-1372.01</v>
      </c>
      <c r="T2012" s="26">
        <f t="shared" si="441"/>
        <v>28120.57</v>
      </c>
      <c r="U2012" s="27">
        <f t="shared" si="442"/>
        <v>1.66204562762759</v>
      </c>
      <c r="V2012" s="26">
        <f>INDEX(检修、备用和必开!B:B,MATCH(统调负荷!$C2012,检修、备用和必开!$A:$A,0))</f>
        <v>25229.8</v>
      </c>
      <c r="W2012" s="26">
        <f>INDEX(检修、备用和必开!C:C,MATCH(统调负荷!$C2012,检修、备用和必开!$A:$A,0))</f>
        <v>0</v>
      </c>
      <c r="X2012" s="26">
        <f>INDEX(检修、备用和必开!D:D,MATCH(统调负荷!$C2012,检修、备用和必开!$A:$A,0))</f>
        <v>13360</v>
      </c>
      <c r="Y2012" s="26">
        <f>INDEX(检修、备用和必开!E:E,MATCH(统调负荷!$C2012,检修、备用和必开!$A:$A,0))</f>
        <v>6999.83</v>
      </c>
      <c r="Z2012" s="26">
        <f>INDEX(检修、备用和必开!F:F,MATCH(统调负荷!$C2012,检修、备用和必开!$A:$A,0))</f>
        <v>320</v>
      </c>
      <c r="AA2012" s="26">
        <f t="shared" si="443"/>
        <v>68942.6</v>
      </c>
      <c r="AB2012" s="26">
        <v>361.24</v>
      </c>
      <c r="AC2012" s="26">
        <v>329.86</v>
      </c>
      <c r="AD2012" s="76">
        <f t="shared" si="444"/>
        <v>45678.9375</v>
      </c>
      <c r="AE2012" s="27">
        <f t="shared" si="445"/>
        <v>-1496.2</v>
      </c>
      <c r="AF2012" s="27">
        <f t="shared" si="446"/>
        <v>-3759.2</v>
      </c>
      <c r="AG2012" s="27">
        <f t="shared" si="447"/>
        <v>125.700000000001</v>
      </c>
      <c r="AH2012" s="27">
        <f t="shared" si="448"/>
        <v>1785.4</v>
      </c>
      <c r="AI2012" s="27">
        <f t="shared" si="449"/>
        <v>317.21</v>
      </c>
      <c r="AJ2012" s="27">
        <f t="shared" si="450"/>
        <v>34.6900000000001</v>
      </c>
      <c r="AK2012" s="26">
        <f>INDEX(检修、备用和必开!I:I,MATCH(统调负荷!$C2012,检修、备用和必开!$A:$A,0))</f>
        <v>8124.7426223896</v>
      </c>
    </row>
    <row r="2013" ht="13.8" spans="1:37">
      <c r="A2013" s="26">
        <f t="shared" si="438"/>
        <v>2</v>
      </c>
      <c r="B2013" s="26">
        <f t="shared" si="439"/>
        <v>22</v>
      </c>
      <c r="C2013" t="s">
        <v>42</v>
      </c>
      <c r="D2013" s="75">
        <v>0.947916666666667</v>
      </c>
      <c r="E2013" s="26">
        <v>73955</v>
      </c>
      <c r="F2013" s="26">
        <v>37257.6</v>
      </c>
      <c r="G2013" s="26">
        <v>11769</v>
      </c>
      <c r="H2013" s="26">
        <v>20751.1</v>
      </c>
      <c r="I2013" s="26">
        <v>5584</v>
      </c>
      <c r="J2013" s="26">
        <v>-1406.7</v>
      </c>
      <c r="K2013" s="26">
        <f t="shared" si="437"/>
        <v>30257.77</v>
      </c>
      <c r="L2013" s="27">
        <f t="shared" si="440"/>
        <v>2.27850895819487</v>
      </c>
      <c r="M2013" s="75">
        <v>0.947916666666667</v>
      </c>
      <c r="N2013" s="26">
        <v>72940.9</v>
      </c>
      <c r="O2013" s="26">
        <v>34083.43</v>
      </c>
      <c r="P2013" s="26">
        <v>11841.4</v>
      </c>
      <c r="Q2013" s="26">
        <v>22464.3</v>
      </c>
      <c r="R2013" s="26">
        <v>5936.07</v>
      </c>
      <c r="S2013" s="26">
        <v>-1384.3</v>
      </c>
      <c r="T2013" s="26">
        <f t="shared" si="441"/>
        <v>27083.6</v>
      </c>
      <c r="U2013" s="27">
        <f t="shared" si="442"/>
        <v>1.70466031708354</v>
      </c>
      <c r="V2013" s="26">
        <f>INDEX(检修、备用和必开!B:B,MATCH(统调负荷!$C2013,检修、备用和必开!$A:$A,0))</f>
        <v>25229.8</v>
      </c>
      <c r="W2013" s="26">
        <f>INDEX(检修、备用和必开!C:C,MATCH(统调负荷!$C2013,检修、备用和必开!$A:$A,0))</f>
        <v>0</v>
      </c>
      <c r="X2013" s="26">
        <f>INDEX(检修、备用和必开!D:D,MATCH(统调负荷!$C2013,检修、备用和必开!$A:$A,0))</f>
        <v>13360</v>
      </c>
      <c r="Y2013" s="26">
        <f>INDEX(检修、备用和必开!E:E,MATCH(统调负荷!$C2013,检修、备用和必开!$A:$A,0))</f>
        <v>6999.83</v>
      </c>
      <c r="Z2013" s="26">
        <f>INDEX(检修、备用和必开!F:F,MATCH(统调负荷!$C2013,检修、备用和必开!$A:$A,0))</f>
        <v>320</v>
      </c>
      <c r="AA2013" s="26">
        <f t="shared" si="443"/>
        <v>68942.6</v>
      </c>
      <c r="AB2013" s="26">
        <v>344.86</v>
      </c>
      <c r="AC2013" s="26">
        <v>315.78</v>
      </c>
      <c r="AD2013" s="76">
        <f t="shared" si="444"/>
        <v>45678.9479166667</v>
      </c>
      <c r="AE2013" s="27">
        <f t="shared" si="445"/>
        <v>-1014.10000000001</v>
      </c>
      <c r="AF2013" s="27">
        <f t="shared" si="446"/>
        <v>-3174.17</v>
      </c>
      <c r="AG2013" s="27">
        <f t="shared" si="447"/>
        <v>72.3999999999996</v>
      </c>
      <c r="AH2013" s="27">
        <f t="shared" si="448"/>
        <v>1713.2</v>
      </c>
      <c r="AI2013" s="27">
        <f t="shared" si="449"/>
        <v>352.07</v>
      </c>
      <c r="AJ2013" s="27">
        <f t="shared" si="450"/>
        <v>22.4000000000001</v>
      </c>
      <c r="AK2013" s="26">
        <f>INDEX(检修、备用和必开!I:I,MATCH(统调负荷!$C2013,检修、备用和必开!$A:$A,0))</f>
        <v>8124.7426223896</v>
      </c>
    </row>
    <row r="2014" ht="13.8" spans="1:37">
      <c r="A2014" s="26">
        <f t="shared" si="438"/>
        <v>2</v>
      </c>
      <c r="B2014" s="26">
        <f t="shared" si="439"/>
        <v>23</v>
      </c>
      <c r="C2014" t="s">
        <v>42</v>
      </c>
      <c r="D2014" s="75">
        <v>0.958333333333333</v>
      </c>
      <c r="E2014" s="26">
        <v>71835</v>
      </c>
      <c r="F2014" s="26">
        <v>35041.3</v>
      </c>
      <c r="G2014" s="26">
        <v>11930</v>
      </c>
      <c r="H2014" s="26">
        <v>20793.4</v>
      </c>
      <c r="I2014" s="26">
        <v>5477</v>
      </c>
      <c r="J2014" s="26">
        <v>-1406.7</v>
      </c>
      <c r="K2014" s="26">
        <f t="shared" si="437"/>
        <v>28041.47</v>
      </c>
      <c r="L2014" s="27">
        <f t="shared" si="440"/>
        <v>2.45859436042404</v>
      </c>
      <c r="M2014" s="75">
        <v>0.958333333333333</v>
      </c>
      <c r="N2014" s="26">
        <v>70825.7</v>
      </c>
      <c r="O2014" s="26">
        <v>32429.87</v>
      </c>
      <c r="P2014" s="26">
        <v>11687.1</v>
      </c>
      <c r="Q2014" s="26">
        <v>22265</v>
      </c>
      <c r="R2014" s="26">
        <v>5872.98</v>
      </c>
      <c r="S2014" s="26">
        <v>-1429.25</v>
      </c>
      <c r="T2014" s="26">
        <f t="shared" si="441"/>
        <v>25430.04</v>
      </c>
      <c r="U2014" s="27">
        <f t="shared" si="442"/>
        <v>1.77732737579028</v>
      </c>
      <c r="V2014" s="26">
        <f>INDEX(检修、备用和必开!B:B,MATCH(统调负荷!$C2014,检修、备用和必开!$A:$A,0))</f>
        <v>25229.8</v>
      </c>
      <c r="W2014" s="26">
        <f>INDEX(检修、备用和必开!C:C,MATCH(统调负荷!$C2014,检修、备用和必开!$A:$A,0))</f>
        <v>0</v>
      </c>
      <c r="X2014" s="26">
        <f>INDEX(检修、备用和必开!D:D,MATCH(统调负荷!$C2014,检修、备用和必开!$A:$A,0))</f>
        <v>13360</v>
      </c>
      <c r="Y2014" s="26">
        <f>INDEX(检修、备用和必开!E:E,MATCH(统调负荷!$C2014,检修、备用和必开!$A:$A,0))</f>
        <v>6999.83</v>
      </c>
      <c r="Z2014" s="26">
        <f>INDEX(检修、备用和必开!F:F,MATCH(统调负荷!$C2014,检修、备用和必开!$A:$A,0))</f>
        <v>320</v>
      </c>
      <c r="AA2014" s="26">
        <f t="shared" si="443"/>
        <v>68942.6</v>
      </c>
      <c r="AB2014" s="26">
        <v>325</v>
      </c>
      <c r="AC2014" s="26">
        <v>312</v>
      </c>
      <c r="AD2014" s="76">
        <f t="shared" si="444"/>
        <v>45678.9583333333</v>
      </c>
      <c r="AE2014" s="27">
        <f t="shared" si="445"/>
        <v>-1009.3</v>
      </c>
      <c r="AF2014" s="27">
        <f t="shared" si="446"/>
        <v>-2611.43</v>
      </c>
      <c r="AG2014" s="27">
        <f t="shared" si="447"/>
        <v>-242.9</v>
      </c>
      <c r="AH2014" s="27">
        <f t="shared" si="448"/>
        <v>1471.6</v>
      </c>
      <c r="AI2014" s="27">
        <f t="shared" si="449"/>
        <v>395.98</v>
      </c>
      <c r="AJ2014" s="27">
        <f t="shared" si="450"/>
        <v>-22.55</v>
      </c>
      <c r="AK2014" s="26">
        <f>INDEX(检修、备用和必开!I:I,MATCH(统调负荷!$C2014,检修、备用和必开!$A:$A,0))</f>
        <v>8124.7426223896</v>
      </c>
    </row>
    <row r="2015" ht="13.8" spans="1:37">
      <c r="A2015" s="26">
        <f t="shared" si="438"/>
        <v>2</v>
      </c>
      <c r="B2015" s="26">
        <f t="shared" si="439"/>
        <v>23</v>
      </c>
      <c r="C2015" t="s">
        <v>42</v>
      </c>
      <c r="D2015" s="75">
        <v>0.96875</v>
      </c>
      <c r="E2015" s="26">
        <v>69720</v>
      </c>
      <c r="F2015" s="26">
        <v>34726.09</v>
      </c>
      <c r="G2015" s="26">
        <v>11570</v>
      </c>
      <c r="H2015" s="26">
        <v>19434.6</v>
      </c>
      <c r="I2015" s="26">
        <v>5396</v>
      </c>
      <c r="J2015" s="26">
        <v>-1406.69</v>
      </c>
      <c r="K2015" s="26">
        <f t="shared" si="437"/>
        <v>27726.26</v>
      </c>
      <c r="L2015" s="27">
        <f t="shared" si="440"/>
        <v>2.48654524627555</v>
      </c>
      <c r="M2015" s="75">
        <v>0.96875</v>
      </c>
      <c r="N2015" s="26">
        <v>68722.3</v>
      </c>
      <c r="O2015" s="26">
        <v>31939.33</v>
      </c>
      <c r="P2015" s="26">
        <v>11458.2</v>
      </c>
      <c r="Q2015" s="26">
        <v>20988.4</v>
      </c>
      <c r="R2015" s="26">
        <v>5819.44</v>
      </c>
      <c r="S2015" s="26">
        <v>-1483.07</v>
      </c>
      <c r="T2015" s="26">
        <f t="shared" si="441"/>
        <v>24939.5</v>
      </c>
      <c r="U2015" s="27">
        <f t="shared" si="442"/>
        <v>1.80009138500503</v>
      </c>
      <c r="V2015" s="26">
        <f>INDEX(检修、备用和必开!B:B,MATCH(统调负荷!$C2015,检修、备用和必开!$A:$A,0))</f>
        <v>25229.8</v>
      </c>
      <c r="W2015" s="26">
        <f>INDEX(检修、备用和必开!C:C,MATCH(统调负荷!$C2015,检修、备用和必开!$A:$A,0))</f>
        <v>0</v>
      </c>
      <c r="X2015" s="26">
        <f>INDEX(检修、备用和必开!D:D,MATCH(统调负荷!$C2015,检修、备用和必开!$A:$A,0))</f>
        <v>13360</v>
      </c>
      <c r="Y2015" s="26">
        <f>INDEX(检修、备用和必开!E:E,MATCH(统调负荷!$C2015,检修、备用和必开!$A:$A,0))</f>
        <v>6999.83</v>
      </c>
      <c r="Z2015" s="26">
        <f>INDEX(检修、备用和必开!F:F,MATCH(统调负荷!$C2015,检修、备用和必开!$A:$A,0))</f>
        <v>320</v>
      </c>
      <c r="AA2015" s="26">
        <f t="shared" si="443"/>
        <v>68942.6</v>
      </c>
      <c r="AB2015" s="26">
        <v>325</v>
      </c>
      <c r="AC2015" s="26">
        <v>315.32</v>
      </c>
      <c r="AD2015" s="76">
        <f t="shared" si="444"/>
        <v>45678.96875</v>
      </c>
      <c r="AE2015" s="27">
        <f t="shared" si="445"/>
        <v>-997.699999999997</v>
      </c>
      <c r="AF2015" s="27">
        <f t="shared" si="446"/>
        <v>-2786.75999999999</v>
      </c>
      <c r="AG2015" s="27">
        <f t="shared" si="447"/>
        <v>-111.799999999999</v>
      </c>
      <c r="AH2015" s="27">
        <f t="shared" si="448"/>
        <v>1553.8</v>
      </c>
      <c r="AI2015" s="27">
        <f t="shared" si="449"/>
        <v>423.44</v>
      </c>
      <c r="AJ2015" s="27">
        <f t="shared" si="450"/>
        <v>-76.3799999999999</v>
      </c>
      <c r="AK2015" s="26">
        <f>INDEX(检修、备用和必开!I:I,MATCH(统调负荷!$C2015,检修、备用和必开!$A:$A,0))</f>
        <v>8124.7426223896</v>
      </c>
    </row>
    <row r="2016" ht="13.8" spans="1:37">
      <c r="A2016" s="26">
        <f t="shared" si="438"/>
        <v>2</v>
      </c>
      <c r="B2016" s="26">
        <f t="shared" si="439"/>
        <v>23</v>
      </c>
      <c r="C2016" t="s">
        <v>42</v>
      </c>
      <c r="D2016" s="75">
        <v>0.979166666666667</v>
      </c>
      <c r="E2016" s="26">
        <v>67955</v>
      </c>
      <c r="F2016" s="26">
        <v>33356.8</v>
      </c>
      <c r="G2016" s="26">
        <v>12122</v>
      </c>
      <c r="H2016" s="26">
        <v>18515.9</v>
      </c>
      <c r="I2016" s="26">
        <v>5367</v>
      </c>
      <c r="J2016" s="26">
        <v>-1406.7</v>
      </c>
      <c r="K2016" s="26">
        <f t="shared" si="437"/>
        <v>26356.97</v>
      </c>
      <c r="L2016" s="27">
        <f t="shared" si="440"/>
        <v>2.6157255557069</v>
      </c>
      <c r="M2016" s="75">
        <v>0.979166666666667</v>
      </c>
      <c r="N2016" s="26">
        <v>66949.2</v>
      </c>
      <c r="O2016" s="26">
        <v>30821.65</v>
      </c>
      <c r="P2016" s="26">
        <v>11550.4</v>
      </c>
      <c r="Q2016" s="26">
        <v>20149.7</v>
      </c>
      <c r="R2016" s="26">
        <v>5792.99</v>
      </c>
      <c r="S2016" s="26">
        <v>-1365.54</v>
      </c>
      <c r="T2016" s="26">
        <f t="shared" si="441"/>
        <v>23821.82</v>
      </c>
      <c r="U2016" s="27">
        <f t="shared" si="442"/>
        <v>1.8542018653202</v>
      </c>
      <c r="V2016" s="26">
        <f>INDEX(检修、备用和必开!B:B,MATCH(统调负荷!$C2016,检修、备用和必开!$A:$A,0))</f>
        <v>25229.8</v>
      </c>
      <c r="W2016" s="26">
        <f>INDEX(检修、备用和必开!C:C,MATCH(统调负荷!$C2016,检修、备用和必开!$A:$A,0))</f>
        <v>0</v>
      </c>
      <c r="X2016" s="26">
        <f>INDEX(检修、备用和必开!D:D,MATCH(统调负荷!$C2016,检修、备用和必开!$A:$A,0))</f>
        <v>13360</v>
      </c>
      <c r="Y2016" s="26">
        <f>INDEX(检修、备用和必开!E:E,MATCH(统调负荷!$C2016,检修、备用和必开!$A:$A,0))</f>
        <v>6999.83</v>
      </c>
      <c r="Z2016" s="26">
        <f>INDEX(检修、备用和必开!F:F,MATCH(统调负荷!$C2016,检修、备用和必开!$A:$A,0))</f>
        <v>320</v>
      </c>
      <c r="AA2016" s="26">
        <f t="shared" si="443"/>
        <v>68942.6</v>
      </c>
      <c r="AB2016" s="26">
        <v>314.93</v>
      </c>
      <c r="AC2016" s="26">
        <v>308.86</v>
      </c>
      <c r="AD2016" s="76">
        <f t="shared" si="444"/>
        <v>45678.9791666667</v>
      </c>
      <c r="AE2016" s="27">
        <f t="shared" si="445"/>
        <v>-1005.8</v>
      </c>
      <c r="AF2016" s="27">
        <f t="shared" si="446"/>
        <v>-2535.15</v>
      </c>
      <c r="AG2016" s="27">
        <f t="shared" si="447"/>
        <v>-571.6</v>
      </c>
      <c r="AH2016" s="27">
        <f t="shared" si="448"/>
        <v>1633.8</v>
      </c>
      <c r="AI2016" s="27">
        <f t="shared" si="449"/>
        <v>425.99</v>
      </c>
      <c r="AJ2016" s="27">
        <f t="shared" si="450"/>
        <v>41.1600000000001</v>
      </c>
      <c r="AK2016" s="26">
        <f>INDEX(检修、备用和必开!I:I,MATCH(统调负荷!$C2016,检修、备用和必开!$A:$A,0))</f>
        <v>8124.7426223896</v>
      </c>
    </row>
    <row r="2017" ht="13.8" spans="1:37">
      <c r="A2017" s="26">
        <f t="shared" si="438"/>
        <v>2</v>
      </c>
      <c r="B2017" s="26">
        <f t="shared" si="439"/>
        <v>23</v>
      </c>
      <c r="C2017" t="s">
        <v>42</v>
      </c>
      <c r="D2017" s="75">
        <v>0.989583333333333</v>
      </c>
      <c r="E2017" s="26">
        <v>66255</v>
      </c>
      <c r="F2017" s="26">
        <v>31342.8</v>
      </c>
      <c r="G2017" s="26">
        <v>12693</v>
      </c>
      <c r="H2017" s="26">
        <v>18222.9</v>
      </c>
      <c r="I2017" s="26">
        <v>5403</v>
      </c>
      <c r="J2017" s="26">
        <v>-1406.7</v>
      </c>
      <c r="K2017" s="26">
        <f t="shared" si="437"/>
        <v>24342.97</v>
      </c>
      <c r="L2017" s="27">
        <f t="shared" si="440"/>
        <v>2.8321359308252</v>
      </c>
      <c r="M2017" s="75">
        <v>0.989583333333333</v>
      </c>
      <c r="N2017" s="26">
        <v>65256.2</v>
      </c>
      <c r="O2017" s="26">
        <v>29113.78</v>
      </c>
      <c r="P2017" s="26">
        <v>12743.4</v>
      </c>
      <c r="Q2017" s="26">
        <v>18996.7</v>
      </c>
      <c r="R2017" s="26">
        <v>5755.49</v>
      </c>
      <c r="S2017" s="26">
        <v>-1353.17</v>
      </c>
      <c r="T2017" s="26">
        <f t="shared" si="441"/>
        <v>22113.95</v>
      </c>
      <c r="U2017" s="27">
        <f t="shared" si="442"/>
        <v>1.94347119506004</v>
      </c>
      <c r="V2017" s="26">
        <f>INDEX(检修、备用和必开!B:B,MATCH(统调负荷!$C2017,检修、备用和必开!$A:$A,0))</f>
        <v>25229.8</v>
      </c>
      <c r="W2017" s="26">
        <f>INDEX(检修、备用和必开!C:C,MATCH(统调负荷!$C2017,检修、备用和必开!$A:$A,0))</f>
        <v>0</v>
      </c>
      <c r="X2017" s="26">
        <f>INDEX(检修、备用和必开!D:D,MATCH(统调负荷!$C2017,检修、备用和必开!$A:$A,0))</f>
        <v>13360</v>
      </c>
      <c r="Y2017" s="26">
        <f>INDEX(检修、备用和必开!E:E,MATCH(统调负荷!$C2017,检修、备用和必开!$A:$A,0))</f>
        <v>6999.83</v>
      </c>
      <c r="Z2017" s="26">
        <f>INDEX(检修、备用和必开!F:F,MATCH(统调负荷!$C2017,检修、备用和必开!$A:$A,0))</f>
        <v>320</v>
      </c>
      <c r="AA2017" s="26">
        <f t="shared" si="443"/>
        <v>68942.6</v>
      </c>
      <c r="AB2017" s="26">
        <v>308</v>
      </c>
      <c r="AC2017" s="26">
        <v>302.57</v>
      </c>
      <c r="AD2017" s="76">
        <f t="shared" si="444"/>
        <v>45678.9895833333</v>
      </c>
      <c r="AE2017" s="27">
        <f t="shared" si="445"/>
        <v>-998.800000000003</v>
      </c>
      <c r="AF2017" s="27">
        <f t="shared" si="446"/>
        <v>-2229.02</v>
      </c>
      <c r="AG2017" s="27">
        <f t="shared" si="447"/>
        <v>50.3999999999996</v>
      </c>
      <c r="AH2017" s="27">
        <f t="shared" si="448"/>
        <v>773.799999999999</v>
      </c>
      <c r="AI2017" s="27">
        <f t="shared" si="449"/>
        <v>352.49</v>
      </c>
      <c r="AJ2017" s="27">
        <f t="shared" si="450"/>
        <v>53.53</v>
      </c>
      <c r="AK2017" s="26">
        <f>INDEX(检修、备用和必开!I:I,MATCH(统调负荷!$C2017,检修、备用和必开!$A:$A,0))</f>
        <v>8124.7426223896</v>
      </c>
    </row>
    <row r="2018" ht="13.8" spans="1:37">
      <c r="A2018" s="26">
        <f t="shared" si="438"/>
        <v>3</v>
      </c>
      <c r="B2018" s="26">
        <f t="shared" si="439"/>
        <v>0</v>
      </c>
      <c r="C2018" t="s">
        <v>43</v>
      </c>
      <c r="D2018" s="75">
        <v>0</v>
      </c>
      <c r="E2018" s="26">
        <v>62865</v>
      </c>
      <c r="F2018" s="26">
        <v>28972.19</v>
      </c>
      <c r="G2018" s="26">
        <v>11872</v>
      </c>
      <c r="H2018" s="26">
        <v>17974.3</v>
      </c>
      <c r="I2018" s="26">
        <v>5231</v>
      </c>
      <c r="J2018" s="26">
        <v>-1184.49</v>
      </c>
      <c r="K2018" s="26">
        <f t="shared" ref="K2018:K2081" si="451">F2018-Y2018</f>
        <v>21205.59</v>
      </c>
      <c r="L2018" s="27">
        <f t="shared" si="440"/>
        <v>3.32823562089053</v>
      </c>
      <c r="M2018" s="75">
        <v>0</v>
      </c>
      <c r="N2018" s="26">
        <v>63927.2</v>
      </c>
      <c r="O2018" s="26">
        <v>28881.72</v>
      </c>
      <c r="P2018" s="26">
        <v>12224.7</v>
      </c>
      <c r="Q2018" s="26">
        <v>18471.2</v>
      </c>
      <c r="R2018" s="26">
        <v>5528.78</v>
      </c>
      <c r="S2018" s="26">
        <v>-1179.2</v>
      </c>
      <c r="T2018" s="26">
        <f t="shared" si="441"/>
        <v>21115.12</v>
      </c>
      <c r="U2018" s="27">
        <f t="shared" si="442"/>
        <v>2.42324151797486</v>
      </c>
      <c r="V2018" s="26">
        <f>INDEX(检修、备用和必开!B:B,MATCH(统调负荷!$C2018,检修、备用和必开!$A:$A,0))</f>
        <v>23595.2</v>
      </c>
      <c r="W2018" s="26">
        <f>INDEX(检修、备用和必开!C:C,MATCH(统调负荷!$C2018,检修、备用和必开!$A:$A,0))</f>
        <v>0</v>
      </c>
      <c r="X2018" s="26">
        <f>INDEX(检修、备用和必开!D:D,MATCH(统调负荷!$C2018,检修、备用和必开!$A:$A,0))</f>
        <v>8010</v>
      </c>
      <c r="Y2018" s="26">
        <f>INDEX(检修、备用和必开!E:E,MATCH(统调负荷!$C2018,检修、备用和必开!$A:$A,0))</f>
        <v>7766.6</v>
      </c>
      <c r="Z2018" s="26">
        <f>INDEX(检修、备用和必开!F:F,MATCH(统调负荷!$C2018,检修、备用和必开!$A:$A,0))</f>
        <v>320</v>
      </c>
      <c r="AA2018" s="26">
        <f t="shared" si="443"/>
        <v>70577.2</v>
      </c>
      <c r="AB2018" s="26">
        <v>305</v>
      </c>
      <c r="AC2018" s="26">
        <v>300.12</v>
      </c>
      <c r="AD2018" s="76">
        <f t="shared" si="444"/>
        <v>45679</v>
      </c>
      <c r="AE2018" s="27">
        <f t="shared" si="445"/>
        <v>1062.2</v>
      </c>
      <c r="AF2018" s="27">
        <f t="shared" si="446"/>
        <v>-90.4699999999975</v>
      </c>
      <c r="AG2018" s="27">
        <f t="shared" si="447"/>
        <v>352.700000000001</v>
      </c>
      <c r="AH2018" s="27">
        <f t="shared" si="448"/>
        <v>496.900000000001</v>
      </c>
      <c r="AI2018" s="27">
        <f t="shared" si="449"/>
        <v>297.78</v>
      </c>
      <c r="AJ2018" s="27">
        <f t="shared" si="450"/>
        <v>5.28999999999996</v>
      </c>
      <c r="AK2018" s="26">
        <f>INDEX(检修、备用和必开!I:I,MATCH(统调负荷!$C2018,检修、备用和必开!$A:$A,0))</f>
        <v>9119.4573597181</v>
      </c>
    </row>
    <row r="2019" ht="13.8" spans="1:37">
      <c r="A2019" s="26">
        <f t="shared" si="438"/>
        <v>3</v>
      </c>
      <c r="B2019" s="26">
        <f t="shared" si="439"/>
        <v>0</v>
      </c>
      <c r="C2019" t="s">
        <v>43</v>
      </c>
      <c r="D2019" s="75">
        <v>0.0104166666666667</v>
      </c>
      <c r="E2019" s="26">
        <v>65985</v>
      </c>
      <c r="F2019" s="26">
        <v>30635.19</v>
      </c>
      <c r="G2019" s="26">
        <v>11839</v>
      </c>
      <c r="H2019" s="26">
        <v>19386.3</v>
      </c>
      <c r="I2019" s="26">
        <v>5309</v>
      </c>
      <c r="J2019" s="26">
        <v>-1184.49</v>
      </c>
      <c r="K2019" s="26">
        <f t="shared" si="451"/>
        <v>22868.59</v>
      </c>
      <c r="L2019" s="27">
        <f t="shared" si="440"/>
        <v>3.0862068890124</v>
      </c>
      <c r="M2019" s="75">
        <v>0.0104166666666667</v>
      </c>
      <c r="N2019" s="26">
        <v>68470.3</v>
      </c>
      <c r="O2019" s="26">
        <v>32011.71</v>
      </c>
      <c r="P2019" s="26">
        <v>12008.4</v>
      </c>
      <c r="Q2019" s="26">
        <v>20318.1</v>
      </c>
      <c r="R2019" s="26">
        <v>5281.61</v>
      </c>
      <c r="S2019" s="26">
        <v>-1149.52</v>
      </c>
      <c r="T2019" s="26">
        <f t="shared" si="441"/>
        <v>24245.11</v>
      </c>
      <c r="U2019" s="27">
        <f t="shared" si="442"/>
        <v>2.18809360749351</v>
      </c>
      <c r="V2019" s="26">
        <f>INDEX(检修、备用和必开!B:B,MATCH(统调负荷!$C2019,检修、备用和必开!$A:$A,0))</f>
        <v>23595.2</v>
      </c>
      <c r="W2019" s="26">
        <f>INDEX(检修、备用和必开!C:C,MATCH(统调负荷!$C2019,检修、备用和必开!$A:$A,0))</f>
        <v>0</v>
      </c>
      <c r="X2019" s="26">
        <f>INDEX(检修、备用和必开!D:D,MATCH(统调负荷!$C2019,检修、备用和必开!$A:$A,0))</f>
        <v>8010</v>
      </c>
      <c r="Y2019" s="26">
        <f>INDEX(检修、备用和必开!E:E,MATCH(统调负荷!$C2019,检修、备用和必开!$A:$A,0))</f>
        <v>7766.6</v>
      </c>
      <c r="Z2019" s="26">
        <f>INDEX(检修、备用和必开!F:F,MATCH(统调负荷!$C2019,检修、备用和必开!$A:$A,0))</f>
        <v>320</v>
      </c>
      <c r="AA2019" s="26">
        <f t="shared" si="443"/>
        <v>70577.2</v>
      </c>
      <c r="AB2019" s="26">
        <v>320.09</v>
      </c>
      <c r="AC2019" s="26">
        <v>396.57</v>
      </c>
      <c r="AD2019" s="76">
        <f t="shared" si="444"/>
        <v>45679.0104166667</v>
      </c>
      <c r="AE2019" s="27">
        <f t="shared" si="445"/>
        <v>2485.3</v>
      </c>
      <c r="AF2019" s="27">
        <f t="shared" si="446"/>
        <v>1376.52</v>
      </c>
      <c r="AG2019" s="27">
        <f t="shared" si="447"/>
        <v>169.4</v>
      </c>
      <c r="AH2019" s="27">
        <f t="shared" si="448"/>
        <v>931.799999999999</v>
      </c>
      <c r="AI2019" s="27">
        <f t="shared" si="449"/>
        <v>-27.3900000000003</v>
      </c>
      <c r="AJ2019" s="27">
        <f t="shared" si="450"/>
        <v>34.97</v>
      </c>
      <c r="AK2019" s="26">
        <f>INDEX(检修、备用和必开!I:I,MATCH(统调负荷!$C2019,检修、备用和必开!$A:$A,0))</f>
        <v>9119.4573597181</v>
      </c>
    </row>
    <row r="2020" ht="13.8" spans="1:37">
      <c r="A2020" s="26">
        <f t="shared" si="438"/>
        <v>3</v>
      </c>
      <c r="B2020" s="26">
        <f t="shared" si="439"/>
        <v>0</v>
      </c>
      <c r="C2020" t="s">
        <v>43</v>
      </c>
      <c r="D2020" s="75">
        <v>0.0208333333333333</v>
      </c>
      <c r="E2020" s="26">
        <v>65605</v>
      </c>
      <c r="F2020" s="26">
        <v>30421.8</v>
      </c>
      <c r="G2020" s="26">
        <v>11651</v>
      </c>
      <c r="H2020" s="26">
        <v>19387.9</v>
      </c>
      <c r="I2020" s="26">
        <v>5329</v>
      </c>
      <c r="J2020" s="26">
        <v>-1184.7</v>
      </c>
      <c r="K2020" s="26">
        <f t="shared" si="451"/>
        <v>22655.2</v>
      </c>
      <c r="L2020" s="27">
        <f t="shared" si="440"/>
        <v>3.11527596313429</v>
      </c>
      <c r="M2020" s="75">
        <v>0.0208333333333333</v>
      </c>
      <c r="N2020" s="26">
        <v>67828.6</v>
      </c>
      <c r="O2020" s="26">
        <v>32054.74</v>
      </c>
      <c r="P2020" s="26">
        <v>11387.9</v>
      </c>
      <c r="Q2020" s="26">
        <v>20236.9</v>
      </c>
      <c r="R2020" s="26">
        <v>5339.53</v>
      </c>
      <c r="S2020" s="26">
        <v>-1190.47</v>
      </c>
      <c r="T2020" s="26">
        <f t="shared" si="441"/>
        <v>24288.14</v>
      </c>
      <c r="U2020" s="27">
        <f t="shared" si="442"/>
        <v>2.18517846538531</v>
      </c>
      <c r="V2020" s="26">
        <f>INDEX(检修、备用和必开!B:B,MATCH(统调负荷!$C2020,检修、备用和必开!$A:$A,0))</f>
        <v>23595.2</v>
      </c>
      <c r="W2020" s="26">
        <f>INDEX(检修、备用和必开!C:C,MATCH(统调负荷!$C2020,检修、备用和必开!$A:$A,0))</f>
        <v>0</v>
      </c>
      <c r="X2020" s="26">
        <f>INDEX(检修、备用和必开!D:D,MATCH(统调负荷!$C2020,检修、备用和必开!$A:$A,0))</f>
        <v>8010</v>
      </c>
      <c r="Y2020" s="26">
        <f>INDEX(检修、备用和必开!E:E,MATCH(统调负荷!$C2020,检修、备用和必开!$A:$A,0))</f>
        <v>7766.6</v>
      </c>
      <c r="Z2020" s="26">
        <f>INDEX(检修、备用和必开!F:F,MATCH(统调负荷!$C2020,检修、备用和必开!$A:$A,0))</f>
        <v>320</v>
      </c>
      <c r="AA2020" s="26">
        <f t="shared" si="443"/>
        <v>70577.2</v>
      </c>
      <c r="AB2020" s="26">
        <v>320</v>
      </c>
      <c r="AC2020" s="26">
        <v>348.97</v>
      </c>
      <c r="AD2020" s="76">
        <f t="shared" si="444"/>
        <v>45679.0208333333</v>
      </c>
      <c r="AE2020" s="27">
        <f t="shared" si="445"/>
        <v>2223.60000000001</v>
      </c>
      <c r="AF2020" s="27">
        <f t="shared" si="446"/>
        <v>1632.94</v>
      </c>
      <c r="AG2020" s="27">
        <f t="shared" si="447"/>
        <v>-263.1</v>
      </c>
      <c r="AH2020" s="27">
        <f t="shared" si="448"/>
        <v>849</v>
      </c>
      <c r="AI2020" s="27">
        <f t="shared" si="449"/>
        <v>10.5299999999997</v>
      </c>
      <c r="AJ2020" s="27">
        <f t="shared" si="450"/>
        <v>-5.76999999999998</v>
      </c>
      <c r="AK2020" s="26">
        <f>INDEX(检修、备用和必开!I:I,MATCH(统调负荷!$C2020,检修、备用和必开!$A:$A,0))</f>
        <v>9119.4573597181</v>
      </c>
    </row>
    <row r="2021" ht="13.8" spans="1:37">
      <c r="A2021" s="26">
        <f t="shared" si="438"/>
        <v>3</v>
      </c>
      <c r="B2021" s="26">
        <f t="shared" si="439"/>
        <v>0</v>
      </c>
      <c r="C2021" t="s">
        <v>43</v>
      </c>
      <c r="D2021" s="75">
        <v>0.03125</v>
      </c>
      <c r="E2021" s="26">
        <v>64220</v>
      </c>
      <c r="F2021" s="26">
        <v>28690</v>
      </c>
      <c r="G2021" s="26">
        <v>11655</v>
      </c>
      <c r="H2021" s="26">
        <v>19749.7</v>
      </c>
      <c r="I2021" s="26">
        <v>5310</v>
      </c>
      <c r="J2021" s="26">
        <v>-1184.7</v>
      </c>
      <c r="K2021" s="26">
        <f t="shared" si="451"/>
        <v>20923.4</v>
      </c>
      <c r="L2021" s="27">
        <f t="shared" si="440"/>
        <v>3.37312291501381</v>
      </c>
      <c r="M2021" s="75">
        <v>0.03125</v>
      </c>
      <c r="N2021" s="26">
        <v>66330</v>
      </c>
      <c r="O2021" s="26">
        <v>30292.57</v>
      </c>
      <c r="P2021" s="26">
        <v>11942.3</v>
      </c>
      <c r="Q2021" s="26">
        <v>19822</v>
      </c>
      <c r="R2021" s="26">
        <v>5382.78</v>
      </c>
      <c r="S2021" s="26">
        <v>-1109.65</v>
      </c>
      <c r="T2021" s="26">
        <f t="shared" si="441"/>
        <v>22525.97</v>
      </c>
      <c r="U2021" s="27">
        <f t="shared" si="442"/>
        <v>2.31128076167222</v>
      </c>
      <c r="V2021" s="26">
        <f>INDEX(检修、备用和必开!B:B,MATCH(统调负荷!$C2021,检修、备用和必开!$A:$A,0))</f>
        <v>23595.2</v>
      </c>
      <c r="W2021" s="26">
        <f>INDEX(检修、备用和必开!C:C,MATCH(统调负荷!$C2021,检修、备用和必开!$A:$A,0))</f>
        <v>0</v>
      </c>
      <c r="X2021" s="26">
        <f>INDEX(检修、备用和必开!D:D,MATCH(统调负荷!$C2021,检修、备用和必开!$A:$A,0))</f>
        <v>8010</v>
      </c>
      <c r="Y2021" s="26">
        <f>INDEX(检修、备用和必开!E:E,MATCH(统调负荷!$C2021,检修、备用和必开!$A:$A,0))</f>
        <v>7766.6</v>
      </c>
      <c r="Z2021" s="26">
        <f>INDEX(检修、备用和必开!F:F,MATCH(统调负荷!$C2021,检修、备用和必开!$A:$A,0))</f>
        <v>320</v>
      </c>
      <c r="AA2021" s="26">
        <f t="shared" si="443"/>
        <v>70577.2</v>
      </c>
      <c r="AB2021" s="26">
        <v>310</v>
      </c>
      <c r="AC2021" s="26">
        <v>320</v>
      </c>
      <c r="AD2021" s="76">
        <f t="shared" si="444"/>
        <v>45679.03125</v>
      </c>
      <c r="AE2021" s="27">
        <f t="shared" si="445"/>
        <v>2110</v>
      </c>
      <c r="AF2021" s="27">
        <f t="shared" si="446"/>
        <v>1602.57</v>
      </c>
      <c r="AG2021" s="27">
        <f t="shared" si="447"/>
        <v>287.299999999999</v>
      </c>
      <c r="AH2021" s="27">
        <f t="shared" si="448"/>
        <v>72.2999999999993</v>
      </c>
      <c r="AI2021" s="27">
        <f t="shared" si="449"/>
        <v>72.7799999999997</v>
      </c>
      <c r="AJ2021" s="27">
        <f t="shared" si="450"/>
        <v>75.05</v>
      </c>
      <c r="AK2021" s="26">
        <f>INDEX(检修、备用和必开!I:I,MATCH(统调负荷!$C2021,检修、备用和必开!$A:$A,0))</f>
        <v>9119.4573597181</v>
      </c>
    </row>
    <row r="2022" ht="13.8" spans="1:37">
      <c r="A2022" s="26">
        <f t="shared" si="438"/>
        <v>3</v>
      </c>
      <c r="B2022" s="26">
        <f t="shared" si="439"/>
        <v>1</v>
      </c>
      <c r="C2022" t="s">
        <v>43</v>
      </c>
      <c r="D2022" s="75">
        <v>0.0416666666666667</v>
      </c>
      <c r="E2022" s="26">
        <v>62945</v>
      </c>
      <c r="F2022" s="26">
        <v>27358.9</v>
      </c>
      <c r="G2022" s="26">
        <v>11529</v>
      </c>
      <c r="H2022" s="26">
        <v>19947.8</v>
      </c>
      <c r="I2022" s="26">
        <v>5294</v>
      </c>
      <c r="J2022" s="26">
        <v>-1184.7</v>
      </c>
      <c r="K2022" s="26">
        <f t="shared" si="451"/>
        <v>19592.3</v>
      </c>
      <c r="L2022" s="27">
        <f t="shared" si="440"/>
        <v>3.60229273745298</v>
      </c>
      <c r="M2022" s="75">
        <v>0.0416666666666667</v>
      </c>
      <c r="N2022" s="26">
        <v>64286.1</v>
      </c>
      <c r="O2022" s="26">
        <v>28298.1</v>
      </c>
      <c r="P2022" s="26">
        <v>11618</v>
      </c>
      <c r="Q2022" s="26">
        <v>20158</v>
      </c>
      <c r="R2022" s="26">
        <v>5359.39</v>
      </c>
      <c r="S2022" s="26">
        <v>-1147.39</v>
      </c>
      <c r="T2022" s="26">
        <f t="shared" si="441"/>
        <v>20531.5</v>
      </c>
      <c r="U2022" s="27">
        <f t="shared" si="442"/>
        <v>2.47279224988175</v>
      </c>
      <c r="V2022" s="26">
        <f>INDEX(检修、备用和必开!B:B,MATCH(统调负荷!$C2022,检修、备用和必开!$A:$A,0))</f>
        <v>23595.2</v>
      </c>
      <c r="W2022" s="26">
        <f>INDEX(检修、备用和必开!C:C,MATCH(统调负荷!$C2022,检修、备用和必开!$A:$A,0))</f>
        <v>0</v>
      </c>
      <c r="X2022" s="26">
        <f>INDEX(检修、备用和必开!D:D,MATCH(统调负荷!$C2022,检修、备用和必开!$A:$A,0))</f>
        <v>8010</v>
      </c>
      <c r="Y2022" s="26">
        <f>INDEX(检修、备用和必开!E:E,MATCH(统调负荷!$C2022,检修、备用和必开!$A:$A,0))</f>
        <v>7766.6</v>
      </c>
      <c r="Z2022" s="26">
        <f>INDEX(检修、备用和必开!F:F,MATCH(统调负荷!$C2022,检修、备用和必开!$A:$A,0))</f>
        <v>320</v>
      </c>
      <c r="AA2022" s="26">
        <f t="shared" si="443"/>
        <v>70577.2</v>
      </c>
      <c r="AB2022" s="26">
        <v>303</v>
      </c>
      <c r="AC2022" s="26">
        <v>300.05</v>
      </c>
      <c r="AD2022" s="76">
        <f t="shared" si="444"/>
        <v>45679.0416666667</v>
      </c>
      <c r="AE2022" s="27">
        <f t="shared" si="445"/>
        <v>1341.1</v>
      </c>
      <c r="AF2022" s="27">
        <f t="shared" si="446"/>
        <v>939.199999999997</v>
      </c>
      <c r="AG2022" s="27">
        <f t="shared" si="447"/>
        <v>89</v>
      </c>
      <c r="AH2022" s="27">
        <f t="shared" si="448"/>
        <v>210.200000000001</v>
      </c>
      <c r="AI2022" s="27">
        <f t="shared" si="449"/>
        <v>65.3900000000003</v>
      </c>
      <c r="AJ2022" s="27">
        <f t="shared" si="450"/>
        <v>37.3099999999999</v>
      </c>
      <c r="AK2022" s="26">
        <f>INDEX(检修、备用和必开!I:I,MATCH(统调负荷!$C2022,检修、备用和必开!$A:$A,0))</f>
        <v>9119.4573597181</v>
      </c>
    </row>
    <row r="2023" ht="13.8" spans="1:37">
      <c r="A2023" s="26">
        <f t="shared" si="438"/>
        <v>3</v>
      </c>
      <c r="B2023" s="26">
        <f t="shared" si="439"/>
        <v>1</v>
      </c>
      <c r="C2023" t="s">
        <v>43</v>
      </c>
      <c r="D2023" s="75">
        <v>0.0520833333333333</v>
      </c>
      <c r="E2023" s="26">
        <v>61845</v>
      </c>
      <c r="F2023" s="26">
        <v>26765</v>
      </c>
      <c r="G2023" s="26">
        <v>11037</v>
      </c>
      <c r="H2023" s="26">
        <v>19957.7</v>
      </c>
      <c r="I2023" s="26">
        <v>5270</v>
      </c>
      <c r="J2023" s="26">
        <v>-1184.7</v>
      </c>
      <c r="K2023" s="26">
        <f t="shared" si="451"/>
        <v>18998.4</v>
      </c>
      <c r="L2023" s="27">
        <f t="shared" si="440"/>
        <v>3.71490230756274</v>
      </c>
      <c r="M2023" s="75">
        <v>0.0520833333333333</v>
      </c>
      <c r="N2023" s="26">
        <v>62835.5</v>
      </c>
      <c r="O2023" s="26">
        <v>27392.19</v>
      </c>
      <c r="P2023" s="26">
        <v>11412.9</v>
      </c>
      <c r="Q2023" s="26">
        <v>19939.7</v>
      </c>
      <c r="R2023" s="26">
        <v>5270.55</v>
      </c>
      <c r="S2023" s="26">
        <v>-1179.84</v>
      </c>
      <c r="T2023" s="26">
        <f t="shared" si="441"/>
        <v>19625.59</v>
      </c>
      <c r="U2023" s="27">
        <f t="shared" si="442"/>
        <v>2.55385175420536</v>
      </c>
      <c r="V2023" s="26">
        <f>INDEX(检修、备用和必开!B:B,MATCH(统调负荷!$C2023,检修、备用和必开!$A:$A,0))</f>
        <v>23595.2</v>
      </c>
      <c r="W2023" s="26">
        <f>INDEX(检修、备用和必开!C:C,MATCH(统调负荷!$C2023,检修、备用和必开!$A:$A,0))</f>
        <v>0</v>
      </c>
      <c r="X2023" s="26">
        <f>INDEX(检修、备用和必开!D:D,MATCH(统调负荷!$C2023,检修、备用和必开!$A:$A,0))</f>
        <v>8010</v>
      </c>
      <c r="Y2023" s="26">
        <f>INDEX(检修、备用和必开!E:E,MATCH(统调负荷!$C2023,检修、备用和必开!$A:$A,0))</f>
        <v>7766.6</v>
      </c>
      <c r="Z2023" s="26">
        <f>INDEX(检修、备用和必开!F:F,MATCH(统调负荷!$C2023,检修、备用和必开!$A:$A,0))</f>
        <v>320</v>
      </c>
      <c r="AA2023" s="26">
        <f t="shared" si="443"/>
        <v>70577.2</v>
      </c>
      <c r="AB2023" s="26">
        <v>300.11</v>
      </c>
      <c r="AC2023" s="26">
        <v>301.81</v>
      </c>
      <c r="AD2023" s="76">
        <f t="shared" si="444"/>
        <v>45679.0520833333</v>
      </c>
      <c r="AE2023" s="27">
        <f t="shared" si="445"/>
        <v>990.5</v>
      </c>
      <c r="AF2023" s="27">
        <f t="shared" si="446"/>
        <v>627.189999999999</v>
      </c>
      <c r="AG2023" s="27">
        <f t="shared" si="447"/>
        <v>375.9</v>
      </c>
      <c r="AH2023" s="27">
        <f t="shared" si="448"/>
        <v>-18</v>
      </c>
      <c r="AI2023" s="27">
        <f t="shared" si="449"/>
        <v>0.550000000000182</v>
      </c>
      <c r="AJ2023" s="27">
        <f t="shared" si="450"/>
        <v>4.86000000000013</v>
      </c>
      <c r="AK2023" s="26">
        <f>INDEX(检修、备用和必开!I:I,MATCH(统调负荷!$C2023,检修、备用和必开!$A:$A,0))</f>
        <v>9119.4573597181</v>
      </c>
    </row>
    <row r="2024" ht="13.8" spans="1:37">
      <c r="A2024" s="26">
        <f t="shared" si="438"/>
        <v>3</v>
      </c>
      <c r="B2024" s="26">
        <f t="shared" si="439"/>
        <v>1</v>
      </c>
      <c r="C2024" t="s">
        <v>43</v>
      </c>
      <c r="D2024" s="75">
        <v>0.0625</v>
      </c>
      <c r="E2024" s="26">
        <v>60795</v>
      </c>
      <c r="F2024" s="26">
        <v>26117.79</v>
      </c>
      <c r="G2024" s="26">
        <v>10606</v>
      </c>
      <c r="H2024" s="26">
        <v>20005.9</v>
      </c>
      <c r="I2024" s="26">
        <v>5250</v>
      </c>
      <c r="J2024" s="26">
        <v>-1184.69</v>
      </c>
      <c r="K2024" s="26">
        <f t="shared" si="451"/>
        <v>18351.19</v>
      </c>
      <c r="L2024" s="27">
        <f t="shared" si="440"/>
        <v>3.84591952892428</v>
      </c>
      <c r="M2024" s="75">
        <v>0.0625</v>
      </c>
      <c r="N2024" s="26">
        <v>61530.1</v>
      </c>
      <c r="O2024" s="26">
        <v>26825.02</v>
      </c>
      <c r="P2024" s="26">
        <v>10436.4</v>
      </c>
      <c r="Q2024" s="26">
        <v>20200.2</v>
      </c>
      <c r="R2024" s="26">
        <v>5224.83</v>
      </c>
      <c r="S2024" s="26">
        <v>-1156.35</v>
      </c>
      <c r="T2024" s="26">
        <f t="shared" si="441"/>
        <v>19058.42</v>
      </c>
      <c r="U2024" s="27">
        <f t="shared" si="442"/>
        <v>2.60736311908859</v>
      </c>
      <c r="V2024" s="26">
        <f>INDEX(检修、备用和必开!B:B,MATCH(统调负荷!$C2024,检修、备用和必开!$A:$A,0))</f>
        <v>23595.2</v>
      </c>
      <c r="W2024" s="26">
        <f>INDEX(检修、备用和必开!C:C,MATCH(统调负荷!$C2024,检修、备用和必开!$A:$A,0))</f>
        <v>0</v>
      </c>
      <c r="X2024" s="26">
        <f>INDEX(检修、备用和必开!D:D,MATCH(统调负荷!$C2024,检修、备用和必开!$A:$A,0))</f>
        <v>8010</v>
      </c>
      <c r="Y2024" s="26">
        <f>INDEX(检修、备用和必开!E:E,MATCH(统调负荷!$C2024,检修、备用和必开!$A:$A,0))</f>
        <v>7766.6</v>
      </c>
      <c r="Z2024" s="26">
        <f>INDEX(检修、备用和必开!F:F,MATCH(统调负荷!$C2024,检修、备用和必开!$A:$A,0))</f>
        <v>320</v>
      </c>
      <c r="AA2024" s="26">
        <f t="shared" si="443"/>
        <v>70577.2</v>
      </c>
      <c r="AB2024" s="26">
        <v>300</v>
      </c>
      <c r="AC2024" s="26">
        <v>300</v>
      </c>
      <c r="AD2024" s="76">
        <f t="shared" si="444"/>
        <v>45679.0625</v>
      </c>
      <c r="AE2024" s="27">
        <f t="shared" si="445"/>
        <v>735.099999999999</v>
      </c>
      <c r="AF2024" s="27">
        <f t="shared" si="446"/>
        <v>707.23</v>
      </c>
      <c r="AG2024" s="27">
        <f t="shared" si="447"/>
        <v>-169.6</v>
      </c>
      <c r="AH2024" s="27">
        <f t="shared" si="448"/>
        <v>194.299999999999</v>
      </c>
      <c r="AI2024" s="27">
        <f t="shared" si="449"/>
        <v>-25.1700000000001</v>
      </c>
      <c r="AJ2024" s="27">
        <f t="shared" si="450"/>
        <v>28.3400000000001</v>
      </c>
      <c r="AK2024" s="26">
        <f>INDEX(检修、备用和必开!I:I,MATCH(统调负荷!$C2024,检修、备用和必开!$A:$A,0))</f>
        <v>9119.4573597181</v>
      </c>
    </row>
    <row r="2025" ht="13.8" spans="1:37">
      <c r="A2025" s="26">
        <f t="shared" si="438"/>
        <v>3</v>
      </c>
      <c r="B2025" s="26">
        <f t="shared" si="439"/>
        <v>1</v>
      </c>
      <c r="C2025" t="s">
        <v>43</v>
      </c>
      <c r="D2025" s="75">
        <v>0.0729166666666667</v>
      </c>
      <c r="E2025" s="26">
        <v>59800</v>
      </c>
      <c r="F2025" s="26">
        <v>25144</v>
      </c>
      <c r="G2025" s="26">
        <v>10606</v>
      </c>
      <c r="H2025" s="26">
        <v>20011.5</v>
      </c>
      <c r="I2025" s="26">
        <v>5223</v>
      </c>
      <c r="J2025" s="26">
        <v>-1184.5</v>
      </c>
      <c r="K2025" s="26">
        <f t="shared" si="451"/>
        <v>17377.4</v>
      </c>
      <c r="L2025" s="27">
        <f t="shared" si="440"/>
        <v>4.06143611817648</v>
      </c>
      <c r="M2025" s="75">
        <v>0.0729166666666667</v>
      </c>
      <c r="N2025" s="26">
        <v>60434.5</v>
      </c>
      <c r="O2025" s="26">
        <v>25872.48</v>
      </c>
      <c r="P2025" s="26">
        <v>10446.8</v>
      </c>
      <c r="Q2025" s="26">
        <v>19998.1</v>
      </c>
      <c r="R2025" s="26">
        <v>5276.86</v>
      </c>
      <c r="S2025" s="26">
        <v>-1159.74</v>
      </c>
      <c r="T2025" s="26">
        <f t="shared" si="441"/>
        <v>18105.88</v>
      </c>
      <c r="U2025" s="27">
        <f t="shared" si="442"/>
        <v>2.70246302249819</v>
      </c>
      <c r="V2025" s="26">
        <f>INDEX(检修、备用和必开!B:B,MATCH(统调负荷!$C2025,检修、备用和必开!$A:$A,0))</f>
        <v>23595.2</v>
      </c>
      <c r="W2025" s="26">
        <f>INDEX(检修、备用和必开!C:C,MATCH(统调负荷!$C2025,检修、备用和必开!$A:$A,0))</f>
        <v>0</v>
      </c>
      <c r="X2025" s="26">
        <f>INDEX(检修、备用和必开!D:D,MATCH(统调负荷!$C2025,检修、备用和必开!$A:$A,0))</f>
        <v>8010</v>
      </c>
      <c r="Y2025" s="26">
        <f>INDEX(检修、备用和必开!E:E,MATCH(统调负荷!$C2025,检修、备用和必开!$A:$A,0))</f>
        <v>7766.6</v>
      </c>
      <c r="Z2025" s="26">
        <f>INDEX(检修、备用和必开!F:F,MATCH(统调负荷!$C2025,检修、备用和必开!$A:$A,0))</f>
        <v>320</v>
      </c>
      <c r="AA2025" s="26">
        <f t="shared" si="443"/>
        <v>70577.2</v>
      </c>
      <c r="AB2025" s="26">
        <v>299</v>
      </c>
      <c r="AC2025" s="26">
        <v>285</v>
      </c>
      <c r="AD2025" s="76">
        <f t="shared" si="444"/>
        <v>45679.0729166667</v>
      </c>
      <c r="AE2025" s="27">
        <f t="shared" si="445"/>
        <v>634.5</v>
      </c>
      <c r="AF2025" s="27">
        <f t="shared" si="446"/>
        <v>728.48</v>
      </c>
      <c r="AG2025" s="27">
        <f t="shared" si="447"/>
        <v>-159.200000000001</v>
      </c>
      <c r="AH2025" s="27">
        <f t="shared" si="448"/>
        <v>-13.4000000000015</v>
      </c>
      <c r="AI2025" s="27">
        <f t="shared" si="449"/>
        <v>53.8599999999997</v>
      </c>
      <c r="AJ2025" s="27">
        <f t="shared" si="450"/>
        <v>24.76</v>
      </c>
      <c r="AK2025" s="26">
        <f>INDEX(检修、备用和必开!I:I,MATCH(统调负荷!$C2025,检修、备用和必开!$A:$A,0))</f>
        <v>9119.4573597181</v>
      </c>
    </row>
    <row r="2026" ht="13.8" spans="1:37">
      <c r="A2026" s="26">
        <f t="shared" si="438"/>
        <v>3</v>
      </c>
      <c r="B2026" s="26">
        <f t="shared" si="439"/>
        <v>2</v>
      </c>
      <c r="C2026" t="s">
        <v>43</v>
      </c>
      <c r="D2026" s="75">
        <v>0.0833333333333333</v>
      </c>
      <c r="E2026" s="26">
        <v>58895</v>
      </c>
      <c r="F2026" s="26">
        <v>25003.39</v>
      </c>
      <c r="G2026" s="26">
        <v>10096</v>
      </c>
      <c r="H2026" s="26">
        <v>19775.3</v>
      </c>
      <c r="I2026" s="26">
        <v>5205</v>
      </c>
      <c r="J2026" s="26">
        <v>-1184.69</v>
      </c>
      <c r="K2026" s="26">
        <f t="shared" si="451"/>
        <v>17236.79</v>
      </c>
      <c r="L2026" s="27">
        <f t="shared" si="440"/>
        <v>4.09456749197501</v>
      </c>
      <c r="M2026" s="75">
        <v>0.0833333333333333</v>
      </c>
      <c r="N2026" s="26">
        <v>59188.5</v>
      </c>
      <c r="O2026" s="26">
        <v>24929.8</v>
      </c>
      <c r="P2026" s="26">
        <v>10158.1</v>
      </c>
      <c r="Q2026" s="26">
        <v>19823.4</v>
      </c>
      <c r="R2026" s="26">
        <v>5285.64</v>
      </c>
      <c r="S2026" s="26">
        <v>-1008.44</v>
      </c>
      <c r="T2026" s="26">
        <f t="shared" si="441"/>
        <v>17163.2</v>
      </c>
      <c r="U2026" s="27">
        <f t="shared" si="442"/>
        <v>2.80366421432317</v>
      </c>
      <c r="V2026" s="26">
        <f>INDEX(检修、备用和必开!B:B,MATCH(统调负荷!$C2026,检修、备用和必开!$A:$A,0))</f>
        <v>23595.2</v>
      </c>
      <c r="W2026" s="26">
        <f>INDEX(检修、备用和必开!C:C,MATCH(统调负荷!$C2026,检修、备用和必开!$A:$A,0))</f>
        <v>0</v>
      </c>
      <c r="X2026" s="26">
        <f>INDEX(检修、备用和必开!D:D,MATCH(统调负荷!$C2026,检修、备用和必开!$A:$A,0))</f>
        <v>8010</v>
      </c>
      <c r="Y2026" s="26">
        <f>INDEX(检修、备用和必开!E:E,MATCH(统调负荷!$C2026,检修、备用和必开!$A:$A,0))</f>
        <v>7766.6</v>
      </c>
      <c r="Z2026" s="26">
        <f>INDEX(检修、备用和必开!F:F,MATCH(统调负荷!$C2026,检修、备用和必开!$A:$A,0))</f>
        <v>320</v>
      </c>
      <c r="AA2026" s="26">
        <f t="shared" si="443"/>
        <v>70577.2</v>
      </c>
      <c r="AB2026" s="26">
        <v>298</v>
      </c>
      <c r="AC2026" s="26">
        <v>285</v>
      </c>
      <c r="AD2026" s="76">
        <f t="shared" si="444"/>
        <v>45679.0833333333</v>
      </c>
      <c r="AE2026" s="27">
        <f t="shared" si="445"/>
        <v>293.5</v>
      </c>
      <c r="AF2026" s="27">
        <f t="shared" si="446"/>
        <v>-73.5900000000001</v>
      </c>
      <c r="AG2026" s="27">
        <f t="shared" si="447"/>
        <v>62.1000000000004</v>
      </c>
      <c r="AH2026" s="27">
        <f t="shared" si="448"/>
        <v>48.1000000000022</v>
      </c>
      <c r="AI2026" s="27">
        <f t="shared" si="449"/>
        <v>80.6400000000003</v>
      </c>
      <c r="AJ2026" s="27">
        <f t="shared" si="450"/>
        <v>176.25</v>
      </c>
      <c r="AK2026" s="26">
        <f>INDEX(检修、备用和必开!I:I,MATCH(统调负荷!$C2026,检修、备用和必开!$A:$A,0))</f>
        <v>9119.4573597181</v>
      </c>
    </row>
    <row r="2027" ht="13.8" spans="1:37">
      <c r="A2027" s="26">
        <f t="shared" si="438"/>
        <v>3</v>
      </c>
      <c r="B2027" s="26">
        <f t="shared" si="439"/>
        <v>2</v>
      </c>
      <c r="C2027" t="s">
        <v>43</v>
      </c>
      <c r="D2027" s="75">
        <v>0.09375</v>
      </c>
      <c r="E2027" s="26">
        <v>58100</v>
      </c>
      <c r="F2027" s="26">
        <v>24858.6</v>
      </c>
      <c r="G2027" s="26">
        <v>10096</v>
      </c>
      <c r="H2027" s="26">
        <v>19145.1</v>
      </c>
      <c r="I2027" s="26">
        <v>5185</v>
      </c>
      <c r="J2027" s="26">
        <v>-1184.7</v>
      </c>
      <c r="K2027" s="26">
        <f t="shared" si="451"/>
        <v>17092</v>
      </c>
      <c r="L2027" s="27">
        <f t="shared" si="440"/>
        <v>4.12925345190733</v>
      </c>
      <c r="M2027" s="75">
        <v>0.09375</v>
      </c>
      <c r="N2027" s="26">
        <v>58499.8</v>
      </c>
      <c r="O2027" s="26">
        <v>24449.92</v>
      </c>
      <c r="P2027" s="26">
        <v>10172.7</v>
      </c>
      <c r="Q2027" s="26">
        <v>19418.1</v>
      </c>
      <c r="R2027" s="26">
        <v>5281.08</v>
      </c>
      <c r="S2027" s="26">
        <v>-822</v>
      </c>
      <c r="T2027" s="26">
        <f t="shared" si="441"/>
        <v>16683.32</v>
      </c>
      <c r="U2027" s="27">
        <f t="shared" si="442"/>
        <v>2.85814949144141</v>
      </c>
      <c r="V2027" s="26">
        <f>INDEX(检修、备用和必开!B:B,MATCH(统调负荷!$C2027,检修、备用和必开!$A:$A,0))</f>
        <v>23595.2</v>
      </c>
      <c r="W2027" s="26">
        <f>INDEX(检修、备用和必开!C:C,MATCH(统调负荷!$C2027,检修、备用和必开!$A:$A,0))</f>
        <v>0</v>
      </c>
      <c r="X2027" s="26">
        <f>INDEX(检修、备用和必开!D:D,MATCH(统调负荷!$C2027,检修、备用和必开!$A:$A,0))</f>
        <v>8010</v>
      </c>
      <c r="Y2027" s="26">
        <f>INDEX(检修、备用和必开!E:E,MATCH(统调负荷!$C2027,检修、备用和必开!$A:$A,0))</f>
        <v>7766.6</v>
      </c>
      <c r="Z2027" s="26">
        <f>INDEX(检修、备用和必开!F:F,MATCH(统调负荷!$C2027,检修、备用和必开!$A:$A,0))</f>
        <v>320</v>
      </c>
      <c r="AA2027" s="26">
        <f t="shared" si="443"/>
        <v>70577.2</v>
      </c>
      <c r="AB2027" s="26">
        <v>298</v>
      </c>
      <c r="AC2027" s="26">
        <v>288</v>
      </c>
      <c r="AD2027" s="76">
        <f t="shared" si="444"/>
        <v>45679.09375</v>
      </c>
      <c r="AE2027" s="27">
        <f t="shared" si="445"/>
        <v>399.800000000003</v>
      </c>
      <c r="AF2027" s="27">
        <f t="shared" si="446"/>
        <v>-408.68</v>
      </c>
      <c r="AG2027" s="27">
        <f t="shared" si="447"/>
        <v>76.7000000000007</v>
      </c>
      <c r="AH2027" s="27">
        <f t="shared" si="448"/>
        <v>273</v>
      </c>
      <c r="AI2027" s="27">
        <f t="shared" si="449"/>
        <v>96.0799999999999</v>
      </c>
      <c r="AJ2027" s="27">
        <f t="shared" si="450"/>
        <v>362.7</v>
      </c>
      <c r="AK2027" s="26">
        <f>INDEX(检修、备用和必开!I:I,MATCH(统调负荷!$C2027,检修、备用和必开!$A:$A,0))</f>
        <v>9119.4573597181</v>
      </c>
    </row>
    <row r="2028" ht="13.8" spans="1:37">
      <c r="A2028" s="26">
        <f t="shared" si="438"/>
        <v>3</v>
      </c>
      <c r="B2028" s="26">
        <f t="shared" si="439"/>
        <v>2</v>
      </c>
      <c r="C2028" t="s">
        <v>43</v>
      </c>
      <c r="D2028" s="75">
        <v>0.104166666666667</v>
      </c>
      <c r="E2028" s="26">
        <v>57345</v>
      </c>
      <c r="F2028" s="26">
        <v>24739.39</v>
      </c>
      <c r="G2028" s="26">
        <v>10096</v>
      </c>
      <c r="H2028" s="26">
        <v>18526.3</v>
      </c>
      <c r="I2028" s="26">
        <v>5168</v>
      </c>
      <c r="J2028" s="26">
        <v>-1184.69</v>
      </c>
      <c r="K2028" s="26">
        <f t="shared" si="451"/>
        <v>16972.79</v>
      </c>
      <c r="L2028" s="27">
        <f t="shared" si="440"/>
        <v>4.15825565508087</v>
      </c>
      <c r="M2028" s="75">
        <v>0.104166666666667</v>
      </c>
      <c r="N2028" s="26">
        <v>57444.1</v>
      </c>
      <c r="O2028" s="26">
        <v>23837.37</v>
      </c>
      <c r="P2028" s="26">
        <v>10019.3</v>
      </c>
      <c r="Q2028" s="26">
        <v>19119.4</v>
      </c>
      <c r="R2028" s="26">
        <v>5280.9</v>
      </c>
      <c r="S2028" s="26">
        <v>-812.87</v>
      </c>
      <c r="T2028" s="26">
        <f t="shared" si="441"/>
        <v>16070.77</v>
      </c>
      <c r="U2028" s="27">
        <f t="shared" si="442"/>
        <v>2.9308531247132</v>
      </c>
      <c r="V2028" s="26">
        <f>INDEX(检修、备用和必开!B:B,MATCH(统调负荷!$C2028,检修、备用和必开!$A:$A,0))</f>
        <v>23595.2</v>
      </c>
      <c r="W2028" s="26">
        <f>INDEX(检修、备用和必开!C:C,MATCH(统调负荷!$C2028,检修、备用和必开!$A:$A,0))</f>
        <v>0</v>
      </c>
      <c r="X2028" s="26">
        <f>INDEX(检修、备用和必开!D:D,MATCH(统调负荷!$C2028,检修、备用和必开!$A:$A,0))</f>
        <v>8010</v>
      </c>
      <c r="Y2028" s="26">
        <f>INDEX(检修、备用和必开!E:E,MATCH(统调负荷!$C2028,检修、备用和必开!$A:$A,0))</f>
        <v>7766.6</v>
      </c>
      <c r="Z2028" s="26">
        <f>INDEX(检修、备用和必开!F:F,MATCH(统调负荷!$C2028,检修、备用和必开!$A:$A,0))</f>
        <v>320</v>
      </c>
      <c r="AA2028" s="26">
        <f t="shared" si="443"/>
        <v>70577.2</v>
      </c>
      <c r="AB2028" s="26">
        <v>299</v>
      </c>
      <c r="AC2028" s="26">
        <v>290</v>
      </c>
      <c r="AD2028" s="76">
        <f t="shared" si="444"/>
        <v>45679.1041666667</v>
      </c>
      <c r="AE2028" s="27">
        <f t="shared" si="445"/>
        <v>99.0999999999985</v>
      </c>
      <c r="AF2028" s="27">
        <f t="shared" si="446"/>
        <v>-902.02</v>
      </c>
      <c r="AG2028" s="27">
        <f t="shared" si="447"/>
        <v>-76.7000000000007</v>
      </c>
      <c r="AH2028" s="27">
        <f t="shared" si="448"/>
        <v>593.100000000002</v>
      </c>
      <c r="AI2028" s="27">
        <f t="shared" si="449"/>
        <v>112.9</v>
      </c>
      <c r="AJ2028" s="27">
        <f t="shared" si="450"/>
        <v>371.82</v>
      </c>
      <c r="AK2028" s="26">
        <f>INDEX(检修、备用和必开!I:I,MATCH(统调负荷!$C2028,检修、备用和必开!$A:$A,0))</f>
        <v>9119.4573597181</v>
      </c>
    </row>
    <row r="2029" ht="13.8" spans="1:37">
      <c r="A2029" s="26">
        <f t="shared" si="438"/>
        <v>3</v>
      </c>
      <c r="B2029" s="26">
        <f t="shared" si="439"/>
        <v>2</v>
      </c>
      <c r="C2029" t="s">
        <v>43</v>
      </c>
      <c r="D2029" s="75">
        <v>0.114583333333333</v>
      </c>
      <c r="E2029" s="26">
        <v>56720</v>
      </c>
      <c r="F2029" s="26">
        <v>25384.3</v>
      </c>
      <c r="G2029" s="26">
        <v>9446</v>
      </c>
      <c r="H2029" s="26">
        <v>17924.4</v>
      </c>
      <c r="I2029" s="26">
        <v>5150</v>
      </c>
      <c r="J2029" s="26">
        <v>-1184.7</v>
      </c>
      <c r="K2029" s="26">
        <f t="shared" si="451"/>
        <v>17617.7</v>
      </c>
      <c r="L2029" s="27">
        <f t="shared" si="440"/>
        <v>4.00603938084994</v>
      </c>
      <c r="M2029" s="75">
        <v>0.114583333333333</v>
      </c>
      <c r="N2029" s="26">
        <v>56767.1</v>
      </c>
      <c r="O2029" s="26">
        <v>23707.28</v>
      </c>
      <c r="P2029" s="26">
        <v>9558.6</v>
      </c>
      <c r="Q2029" s="26">
        <v>19056.2</v>
      </c>
      <c r="R2029" s="26">
        <v>5272.56</v>
      </c>
      <c r="S2029" s="26">
        <v>-827.54</v>
      </c>
      <c r="T2029" s="26">
        <f t="shared" si="441"/>
        <v>15940.68</v>
      </c>
      <c r="U2029" s="27">
        <f t="shared" si="442"/>
        <v>2.94677228370969</v>
      </c>
      <c r="V2029" s="26">
        <f>INDEX(检修、备用和必开!B:B,MATCH(统调负荷!$C2029,检修、备用和必开!$A:$A,0))</f>
        <v>23595.2</v>
      </c>
      <c r="W2029" s="26">
        <f>INDEX(检修、备用和必开!C:C,MATCH(统调负荷!$C2029,检修、备用和必开!$A:$A,0))</f>
        <v>0</v>
      </c>
      <c r="X2029" s="26">
        <f>INDEX(检修、备用和必开!D:D,MATCH(统调负荷!$C2029,检修、备用和必开!$A:$A,0))</f>
        <v>8010</v>
      </c>
      <c r="Y2029" s="26">
        <f>INDEX(检修、备用和必开!E:E,MATCH(统调负荷!$C2029,检修、备用和必开!$A:$A,0))</f>
        <v>7766.6</v>
      </c>
      <c r="Z2029" s="26">
        <f>INDEX(检修、备用和必开!F:F,MATCH(统调负荷!$C2029,检修、备用和必开!$A:$A,0))</f>
        <v>320</v>
      </c>
      <c r="AA2029" s="26">
        <f t="shared" si="443"/>
        <v>70577.2</v>
      </c>
      <c r="AB2029" s="26">
        <v>300.24</v>
      </c>
      <c r="AC2029" s="26">
        <v>285</v>
      </c>
      <c r="AD2029" s="76">
        <f t="shared" si="444"/>
        <v>45679.1145833333</v>
      </c>
      <c r="AE2029" s="27">
        <f t="shared" si="445"/>
        <v>47.0999999999985</v>
      </c>
      <c r="AF2029" s="27">
        <f t="shared" si="446"/>
        <v>-1677.02</v>
      </c>
      <c r="AG2029" s="27">
        <f t="shared" si="447"/>
        <v>112.6</v>
      </c>
      <c r="AH2029" s="27">
        <f t="shared" si="448"/>
        <v>1131.8</v>
      </c>
      <c r="AI2029" s="27">
        <f t="shared" si="449"/>
        <v>122.56</v>
      </c>
      <c r="AJ2029" s="27">
        <f t="shared" si="450"/>
        <v>357.16</v>
      </c>
      <c r="AK2029" s="26">
        <f>INDEX(检修、备用和必开!I:I,MATCH(统调负荷!$C2029,检修、备用和必开!$A:$A,0))</f>
        <v>9119.4573597181</v>
      </c>
    </row>
    <row r="2030" ht="13.8" spans="1:37">
      <c r="A2030" s="26">
        <f t="shared" si="438"/>
        <v>3</v>
      </c>
      <c r="B2030" s="26">
        <f t="shared" si="439"/>
        <v>3</v>
      </c>
      <c r="C2030" t="s">
        <v>43</v>
      </c>
      <c r="D2030" s="75">
        <v>0.125</v>
      </c>
      <c r="E2030" s="26">
        <v>56195</v>
      </c>
      <c r="F2030" s="26">
        <v>25523.39</v>
      </c>
      <c r="G2030" s="26">
        <v>8976</v>
      </c>
      <c r="H2030" s="26">
        <v>17760.1</v>
      </c>
      <c r="I2030" s="26">
        <v>5120</v>
      </c>
      <c r="J2030" s="26">
        <v>-1184.49</v>
      </c>
      <c r="K2030" s="26">
        <f t="shared" si="451"/>
        <v>17756.79</v>
      </c>
      <c r="L2030" s="27">
        <f t="shared" si="440"/>
        <v>3.97465983435069</v>
      </c>
      <c r="M2030" s="75">
        <v>0.125</v>
      </c>
      <c r="N2030" s="26">
        <v>55972</v>
      </c>
      <c r="O2030" s="26">
        <v>23804.08</v>
      </c>
      <c r="P2030" s="26">
        <v>8929.27</v>
      </c>
      <c r="Q2030" s="26">
        <v>18788.9</v>
      </c>
      <c r="R2030" s="26">
        <v>5282.42</v>
      </c>
      <c r="S2030" s="26">
        <v>-832.67</v>
      </c>
      <c r="T2030" s="26">
        <f t="shared" si="441"/>
        <v>16037.48</v>
      </c>
      <c r="U2030" s="27">
        <f t="shared" si="442"/>
        <v>2.93491043552173</v>
      </c>
      <c r="V2030" s="26">
        <f>INDEX(检修、备用和必开!B:B,MATCH(统调负荷!$C2030,检修、备用和必开!$A:$A,0))</f>
        <v>23595.2</v>
      </c>
      <c r="W2030" s="26">
        <f>INDEX(检修、备用和必开!C:C,MATCH(统调负荷!$C2030,检修、备用和必开!$A:$A,0))</f>
        <v>0</v>
      </c>
      <c r="X2030" s="26">
        <f>INDEX(检修、备用和必开!D:D,MATCH(统调负荷!$C2030,检修、备用和必开!$A:$A,0))</f>
        <v>8010</v>
      </c>
      <c r="Y2030" s="26">
        <f>INDEX(检修、备用和必开!E:E,MATCH(统调负荷!$C2030,检修、备用和必开!$A:$A,0))</f>
        <v>7766.6</v>
      </c>
      <c r="Z2030" s="26">
        <f>INDEX(检修、备用和必开!F:F,MATCH(统调负荷!$C2030,检修、备用和必开!$A:$A,0))</f>
        <v>320</v>
      </c>
      <c r="AA2030" s="26">
        <f t="shared" si="443"/>
        <v>70577.2</v>
      </c>
      <c r="AB2030" s="26">
        <v>300.11</v>
      </c>
      <c r="AC2030" s="26">
        <v>290.12</v>
      </c>
      <c r="AD2030" s="76">
        <f t="shared" si="444"/>
        <v>45679.125</v>
      </c>
      <c r="AE2030" s="27">
        <f t="shared" si="445"/>
        <v>-223</v>
      </c>
      <c r="AF2030" s="27">
        <f t="shared" si="446"/>
        <v>-1719.31</v>
      </c>
      <c r="AG2030" s="27">
        <f t="shared" si="447"/>
        <v>-46.7299999999996</v>
      </c>
      <c r="AH2030" s="27">
        <f t="shared" si="448"/>
        <v>1028.8</v>
      </c>
      <c r="AI2030" s="27">
        <f t="shared" si="449"/>
        <v>162.42</v>
      </c>
      <c r="AJ2030" s="27">
        <f t="shared" si="450"/>
        <v>351.82</v>
      </c>
      <c r="AK2030" s="26">
        <f>INDEX(检修、备用和必开!I:I,MATCH(统调负荷!$C2030,检修、备用和必开!$A:$A,0))</f>
        <v>9119.4573597181</v>
      </c>
    </row>
    <row r="2031" ht="13.8" spans="1:37">
      <c r="A2031" s="26">
        <f t="shared" si="438"/>
        <v>3</v>
      </c>
      <c r="B2031" s="26">
        <f t="shared" si="439"/>
        <v>3</v>
      </c>
      <c r="C2031" t="s">
        <v>43</v>
      </c>
      <c r="D2031" s="75">
        <v>0.135416666666667</v>
      </c>
      <c r="E2031" s="26">
        <v>55720</v>
      </c>
      <c r="F2031" s="26">
        <v>25373.59</v>
      </c>
      <c r="G2031" s="26">
        <v>8976</v>
      </c>
      <c r="H2031" s="26">
        <v>17448.1</v>
      </c>
      <c r="I2031" s="26">
        <v>5107</v>
      </c>
      <c r="J2031" s="26">
        <v>-1184.69</v>
      </c>
      <c r="K2031" s="26">
        <f t="shared" si="451"/>
        <v>17606.99</v>
      </c>
      <c r="L2031" s="27">
        <f t="shared" si="440"/>
        <v>4.00847617906298</v>
      </c>
      <c r="M2031" s="75">
        <v>0.135416666666667</v>
      </c>
      <c r="N2031" s="26">
        <v>55255.1</v>
      </c>
      <c r="O2031" s="26">
        <v>23345.51</v>
      </c>
      <c r="P2031" s="26">
        <v>8796.91</v>
      </c>
      <c r="Q2031" s="26">
        <v>18628.7</v>
      </c>
      <c r="R2031" s="26">
        <v>5303.85</v>
      </c>
      <c r="S2031" s="26">
        <v>-819.87</v>
      </c>
      <c r="T2031" s="26">
        <f t="shared" si="441"/>
        <v>15578.91</v>
      </c>
      <c r="U2031" s="27">
        <f t="shared" si="442"/>
        <v>2.99196529216484</v>
      </c>
      <c r="V2031" s="26">
        <f>INDEX(检修、备用和必开!B:B,MATCH(统调负荷!$C2031,检修、备用和必开!$A:$A,0))</f>
        <v>23595.2</v>
      </c>
      <c r="W2031" s="26">
        <f>INDEX(检修、备用和必开!C:C,MATCH(统调负荷!$C2031,检修、备用和必开!$A:$A,0))</f>
        <v>0</v>
      </c>
      <c r="X2031" s="26">
        <f>INDEX(检修、备用和必开!D:D,MATCH(统调负荷!$C2031,检修、备用和必开!$A:$A,0))</f>
        <v>8010</v>
      </c>
      <c r="Y2031" s="26">
        <f>INDEX(检修、备用和必开!E:E,MATCH(统调负荷!$C2031,检修、备用和必开!$A:$A,0))</f>
        <v>7766.6</v>
      </c>
      <c r="Z2031" s="26">
        <f>INDEX(检修、备用和必开!F:F,MATCH(统调负荷!$C2031,检修、备用和必开!$A:$A,0))</f>
        <v>320</v>
      </c>
      <c r="AA2031" s="26">
        <f t="shared" si="443"/>
        <v>70577.2</v>
      </c>
      <c r="AB2031" s="26">
        <v>300</v>
      </c>
      <c r="AC2031" s="26">
        <v>275</v>
      </c>
      <c r="AD2031" s="76">
        <f t="shared" si="444"/>
        <v>45679.1354166667</v>
      </c>
      <c r="AE2031" s="27">
        <f t="shared" si="445"/>
        <v>-464.900000000001</v>
      </c>
      <c r="AF2031" s="27">
        <f t="shared" si="446"/>
        <v>-2028.08</v>
      </c>
      <c r="AG2031" s="27">
        <f t="shared" si="447"/>
        <v>-179.09</v>
      </c>
      <c r="AH2031" s="27">
        <f t="shared" si="448"/>
        <v>1180.6</v>
      </c>
      <c r="AI2031" s="27">
        <f t="shared" si="449"/>
        <v>196.85</v>
      </c>
      <c r="AJ2031" s="27">
        <f t="shared" si="450"/>
        <v>364.82</v>
      </c>
      <c r="AK2031" s="26">
        <f>INDEX(检修、备用和必开!I:I,MATCH(统调负荷!$C2031,检修、备用和必开!$A:$A,0))</f>
        <v>9119.4573597181</v>
      </c>
    </row>
    <row r="2032" ht="13.8" spans="1:37">
      <c r="A2032" s="26">
        <f t="shared" si="438"/>
        <v>3</v>
      </c>
      <c r="B2032" s="26">
        <f t="shared" si="439"/>
        <v>3</v>
      </c>
      <c r="C2032" t="s">
        <v>43</v>
      </c>
      <c r="D2032" s="75">
        <v>0.145833333333333</v>
      </c>
      <c r="E2032" s="26">
        <v>55225</v>
      </c>
      <c r="F2032" s="26">
        <v>25309.79</v>
      </c>
      <c r="G2032" s="26">
        <v>8976</v>
      </c>
      <c r="H2032" s="26">
        <v>17036.7</v>
      </c>
      <c r="I2032" s="26">
        <v>5087</v>
      </c>
      <c r="J2032" s="26">
        <v>-1184.49</v>
      </c>
      <c r="K2032" s="26">
        <f t="shared" si="451"/>
        <v>17543.19</v>
      </c>
      <c r="L2032" s="27">
        <f t="shared" si="440"/>
        <v>4.02305395996965</v>
      </c>
      <c r="M2032" s="75">
        <v>0.145833333333333</v>
      </c>
      <c r="N2032" s="26">
        <v>54542.8</v>
      </c>
      <c r="O2032" s="26">
        <v>23197.92</v>
      </c>
      <c r="P2032" s="26">
        <v>8853.44</v>
      </c>
      <c r="Q2032" s="26">
        <v>18021.4</v>
      </c>
      <c r="R2032" s="26">
        <v>5309.51</v>
      </c>
      <c r="S2032" s="26">
        <v>-839.47</v>
      </c>
      <c r="T2032" s="26">
        <f t="shared" si="441"/>
        <v>15431.32</v>
      </c>
      <c r="U2032" s="27">
        <f t="shared" si="442"/>
        <v>3.01080314589793</v>
      </c>
      <c r="V2032" s="26">
        <f>INDEX(检修、备用和必开!B:B,MATCH(统调负荷!$C2032,检修、备用和必开!$A:$A,0))</f>
        <v>23595.2</v>
      </c>
      <c r="W2032" s="26">
        <f>INDEX(检修、备用和必开!C:C,MATCH(统调负荷!$C2032,检修、备用和必开!$A:$A,0))</f>
        <v>0</v>
      </c>
      <c r="X2032" s="26">
        <f>INDEX(检修、备用和必开!D:D,MATCH(统调负荷!$C2032,检修、备用和必开!$A:$A,0))</f>
        <v>8010</v>
      </c>
      <c r="Y2032" s="26">
        <f>INDEX(检修、备用和必开!E:E,MATCH(统调负荷!$C2032,检修、备用和必开!$A:$A,0))</f>
        <v>7766.6</v>
      </c>
      <c r="Z2032" s="26">
        <f>INDEX(检修、备用和必开!F:F,MATCH(统调负荷!$C2032,检修、备用和必开!$A:$A,0))</f>
        <v>320</v>
      </c>
      <c r="AA2032" s="26">
        <f t="shared" si="443"/>
        <v>70577.2</v>
      </c>
      <c r="AB2032" s="26">
        <v>300</v>
      </c>
      <c r="AC2032" s="26">
        <v>285</v>
      </c>
      <c r="AD2032" s="76">
        <f t="shared" si="444"/>
        <v>45679.1458333333</v>
      </c>
      <c r="AE2032" s="27">
        <f t="shared" si="445"/>
        <v>-682.199999999997</v>
      </c>
      <c r="AF2032" s="27">
        <f t="shared" si="446"/>
        <v>-2111.87</v>
      </c>
      <c r="AG2032" s="27">
        <f t="shared" si="447"/>
        <v>-122.559999999999</v>
      </c>
      <c r="AH2032" s="27">
        <f t="shared" si="448"/>
        <v>984.700000000001</v>
      </c>
      <c r="AI2032" s="27">
        <f t="shared" si="449"/>
        <v>222.51</v>
      </c>
      <c r="AJ2032" s="27">
        <f t="shared" si="450"/>
        <v>345.02</v>
      </c>
      <c r="AK2032" s="26">
        <f>INDEX(检修、备用和必开!I:I,MATCH(统调负荷!$C2032,检修、备用和必开!$A:$A,0))</f>
        <v>9119.4573597181</v>
      </c>
    </row>
    <row r="2033" ht="13.8" spans="1:37">
      <c r="A2033" s="26">
        <f t="shared" si="438"/>
        <v>3</v>
      </c>
      <c r="B2033" s="26">
        <f t="shared" si="439"/>
        <v>3</v>
      </c>
      <c r="C2033" t="s">
        <v>43</v>
      </c>
      <c r="D2033" s="75">
        <v>0.15625</v>
      </c>
      <c r="E2033" s="26">
        <v>54745</v>
      </c>
      <c r="F2033" s="26">
        <v>25495.49</v>
      </c>
      <c r="G2033" s="26">
        <v>8976</v>
      </c>
      <c r="H2033" s="26">
        <v>16386</v>
      </c>
      <c r="I2033" s="26">
        <v>5072</v>
      </c>
      <c r="J2033" s="26">
        <v>-1184.49</v>
      </c>
      <c r="K2033" s="26">
        <f t="shared" si="451"/>
        <v>17728.89</v>
      </c>
      <c r="L2033" s="27">
        <f t="shared" si="440"/>
        <v>3.98091476680153</v>
      </c>
      <c r="M2033" s="75">
        <v>0.15625</v>
      </c>
      <c r="N2033" s="26">
        <v>54228.2</v>
      </c>
      <c r="O2033" s="26">
        <v>23074.71</v>
      </c>
      <c r="P2033" s="26">
        <v>9061.92</v>
      </c>
      <c r="Q2033" s="26">
        <v>17648.2</v>
      </c>
      <c r="R2033" s="26">
        <v>5270.76</v>
      </c>
      <c r="S2033" s="26">
        <v>-827.39</v>
      </c>
      <c r="T2033" s="26">
        <f t="shared" si="441"/>
        <v>15308.11</v>
      </c>
      <c r="U2033" s="27">
        <f t="shared" si="442"/>
        <v>3.02671185614958</v>
      </c>
      <c r="V2033" s="26">
        <f>INDEX(检修、备用和必开!B:B,MATCH(统调负荷!$C2033,检修、备用和必开!$A:$A,0))</f>
        <v>23595.2</v>
      </c>
      <c r="W2033" s="26">
        <f>INDEX(检修、备用和必开!C:C,MATCH(统调负荷!$C2033,检修、备用和必开!$A:$A,0))</f>
        <v>0</v>
      </c>
      <c r="X2033" s="26">
        <f>INDEX(检修、备用和必开!D:D,MATCH(统调负荷!$C2033,检修、备用和必开!$A:$A,0))</f>
        <v>8010</v>
      </c>
      <c r="Y2033" s="26">
        <f>INDEX(检修、备用和必开!E:E,MATCH(统调负荷!$C2033,检修、备用和必开!$A:$A,0))</f>
        <v>7766.6</v>
      </c>
      <c r="Z2033" s="26">
        <f>INDEX(检修、备用和必开!F:F,MATCH(统调负荷!$C2033,检修、备用和必开!$A:$A,0))</f>
        <v>320</v>
      </c>
      <c r="AA2033" s="26">
        <f t="shared" si="443"/>
        <v>70577.2</v>
      </c>
      <c r="AB2033" s="26">
        <v>300.11</v>
      </c>
      <c r="AC2033" s="26">
        <v>250</v>
      </c>
      <c r="AD2033" s="76">
        <f t="shared" si="444"/>
        <v>45679.15625</v>
      </c>
      <c r="AE2033" s="27">
        <f t="shared" si="445"/>
        <v>-516.800000000003</v>
      </c>
      <c r="AF2033" s="27">
        <f t="shared" si="446"/>
        <v>-2420.78</v>
      </c>
      <c r="AG2033" s="27">
        <f t="shared" si="447"/>
        <v>85.9200000000001</v>
      </c>
      <c r="AH2033" s="27">
        <f t="shared" si="448"/>
        <v>1262.2</v>
      </c>
      <c r="AI2033" s="27">
        <f t="shared" si="449"/>
        <v>198.76</v>
      </c>
      <c r="AJ2033" s="27">
        <f t="shared" si="450"/>
        <v>357.1</v>
      </c>
      <c r="AK2033" s="26">
        <f>INDEX(检修、备用和必开!I:I,MATCH(统调负荷!$C2033,检修、备用和必开!$A:$A,0))</f>
        <v>9119.4573597181</v>
      </c>
    </row>
    <row r="2034" ht="13.8" spans="1:37">
      <c r="A2034" s="26">
        <f t="shared" si="438"/>
        <v>3</v>
      </c>
      <c r="B2034" s="26">
        <f t="shared" si="439"/>
        <v>4</v>
      </c>
      <c r="C2034" t="s">
        <v>43</v>
      </c>
      <c r="D2034" s="75">
        <v>0.166666666666667</v>
      </c>
      <c r="E2034" s="26">
        <v>54345</v>
      </c>
      <c r="F2034" s="26">
        <v>24940.6</v>
      </c>
      <c r="G2034" s="26">
        <v>9154</v>
      </c>
      <c r="H2034" s="26">
        <v>16381.1</v>
      </c>
      <c r="I2034" s="26">
        <v>5054</v>
      </c>
      <c r="J2034" s="26">
        <v>-1184.7</v>
      </c>
      <c r="K2034" s="26">
        <f t="shared" si="451"/>
        <v>17174</v>
      </c>
      <c r="L2034" s="27">
        <f t="shared" si="440"/>
        <v>4.10953767322697</v>
      </c>
      <c r="M2034" s="75">
        <v>0.166666666666667</v>
      </c>
      <c r="N2034" s="26">
        <v>53689.6</v>
      </c>
      <c r="O2034" s="26">
        <v>22274.46</v>
      </c>
      <c r="P2034" s="26">
        <v>9417.2</v>
      </c>
      <c r="Q2034" s="26">
        <v>17575</v>
      </c>
      <c r="R2034" s="26">
        <v>5253.6</v>
      </c>
      <c r="S2034" s="26">
        <v>-830.66</v>
      </c>
      <c r="T2034" s="26">
        <f t="shared" si="441"/>
        <v>14507.86</v>
      </c>
      <c r="U2034" s="27">
        <f t="shared" si="442"/>
        <v>3.13427652538918</v>
      </c>
      <c r="V2034" s="26">
        <f>INDEX(检修、备用和必开!B:B,MATCH(统调负荷!$C2034,检修、备用和必开!$A:$A,0))</f>
        <v>23595.2</v>
      </c>
      <c r="W2034" s="26">
        <f>INDEX(检修、备用和必开!C:C,MATCH(统调负荷!$C2034,检修、备用和必开!$A:$A,0))</f>
        <v>0</v>
      </c>
      <c r="X2034" s="26">
        <f>INDEX(检修、备用和必开!D:D,MATCH(统调负荷!$C2034,检修、备用和必开!$A:$A,0))</f>
        <v>8010</v>
      </c>
      <c r="Y2034" s="26">
        <f>INDEX(检修、备用和必开!E:E,MATCH(统调负荷!$C2034,检修、备用和必开!$A:$A,0))</f>
        <v>7766.6</v>
      </c>
      <c r="Z2034" s="26">
        <f>INDEX(检修、备用和必开!F:F,MATCH(统调负荷!$C2034,检修、备用和必开!$A:$A,0))</f>
        <v>320</v>
      </c>
      <c r="AA2034" s="26">
        <f t="shared" si="443"/>
        <v>70577.2</v>
      </c>
      <c r="AB2034" s="26">
        <v>300</v>
      </c>
      <c r="AC2034" s="26">
        <v>255.01</v>
      </c>
      <c r="AD2034" s="76">
        <f t="shared" si="444"/>
        <v>45679.1666666667</v>
      </c>
      <c r="AE2034" s="27">
        <f t="shared" si="445"/>
        <v>-655.400000000001</v>
      </c>
      <c r="AF2034" s="27">
        <f t="shared" si="446"/>
        <v>-2666.14</v>
      </c>
      <c r="AG2034" s="27">
        <f t="shared" si="447"/>
        <v>263.200000000001</v>
      </c>
      <c r="AH2034" s="27">
        <f t="shared" si="448"/>
        <v>1193.9</v>
      </c>
      <c r="AI2034" s="27">
        <f t="shared" si="449"/>
        <v>199.6</v>
      </c>
      <c r="AJ2034" s="27">
        <f t="shared" si="450"/>
        <v>354.04</v>
      </c>
      <c r="AK2034" s="26">
        <f>INDEX(检修、备用和必开!I:I,MATCH(统调负荷!$C2034,检修、备用和必开!$A:$A,0))</f>
        <v>9119.4573597181</v>
      </c>
    </row>
    <row r="2035" ht="13.8" spans="1:37">
      <c r="A2035" s="26">
        <f t="shared" si="438"/>
        <v>3</v>
      </c>
      <c r="B2035" s="26">
        <f t="shared" si="439"/>
        <v>4</v>
      </c>
      <c r="C2035" t="s">
        <v>43</v>
      </c>
      <c r="D2035" s="75">
        <v>0.177083333333333</v>
      </c>
      <c r="E2035" s="26">
        <v>54055</v>
      </c>
      <c r="F2035" s="26">
        <v>24773.69</v>
      </c>
      <c r="G2035" s="26">
        <v>9154</v>
      </c>
      <c r="H2035" s="26">
        <v>16271</v>
      </c>
      <c r="I2035" s="26">
        <v>5041</v>
      </c>
      <c r="J2035" s="26">
        <v>-1184.69</v>
      </c>
      <c r="K2035" s="26">
        <f t="shared" si="451"/>
        <v>17007.09</v>
      </c>
      <c r="L2035" s="27">
        <f t="shared" si="440"/>
        <v>4.14986926040845</v>
      </c>
      <c r="M2035" s="75">
        <v>0.177083333333333</v>
      </c>
      <c r="N2035" s="26">
        <v>53332.1</v>
      </c>
      <c r="O2035" s="26">
        <v>21924.25</v>
      </c>
      <c r="P2035" s="26">
        <v>9390.92</v>
      </c>
      <c r="Q2035" s="26">
        <v>17579.9</v>
      </c>
      <c r="R2035" s="26">
        <v>5255.18</v>
      </c>
      <c r="S2035" s="26">
        <v>-818.15</v>
      </c>
      <c r="T2035" s="26">
        <f t="shared" si="441"/>
        <v>14157.65</v>
      </c>
      <c r="U2035" s="27">
        <f t="shared" si="442"/>
        <v>3.18379259867419</v>
      </c>
      <c r="V2035" s="26">
        <f>INDEX(检修、备用和必开!B:B,MATCH(统调负荷!$C2035,检修、备用和必开!$A:$A,0))</f>
        <v>23595.2</v>
      </c>
      <c r="W2035" s="26">
        <f>INDEX(检修、备用和必开!C:C,MATCH(统调负荷!$C2035,检修、备用和必开!$A:$A,0))</f>
        <v>0</v>
      </c>
      <c r="X2035" s="26">
        <f>INDEX(检修、备用和必开!D:D,MATCH(统调负荷!$C2035,检修、备用和必开!$A:$A,0))</f>
        <v>8010</v>
      </c>
      <c r="Y2035" s="26">
        <f>INDEX(检修、备用和必开!E:E,MATCH(统调负荷!$C2035,检修、备用和必开!$A:$A,0))</f>
        <v>7766.6</v>
      </c>
      <c r="Z2035" s="26">
        <f>INDEX(检修、备用和必开!F:F,MATCH(统调负荷!$C2035,检修、备用和必开!$A:$A,0))</f>
        <v>320</v>
      </c>
      <c r="AA2035" s="26">
        <f t="shared" si="443"/>
        <v>70577.2</v>
      </c>
      <c r="AB2035" s="26">
        <v>300</v>
      </c>
      <c r="AC2035" s="26">
        <v>290</v>
      </c>
      <c r="AD2035" s="76">
        <f t="shared" si="444"/>
        <v>45679.1770833333</v>
      </c>
      <c r="AE2035" s="27">
        <f t="shared" si="445"/>
        <v>-722.900000000001</v>
      </c>
      <c r="AF2035" s="27">
        <f t="shared" si="446"/>
        <v>-2849.44</v>
      </c>
      <c r="AG2035" s="27">
        <f t="shared" si="447"/>
        <v>236.92</v>
      </c>
      <c r="AH2035" s="27">
        <f t="shared" si="448"/>
        <v>1308.9</v>
      </c>
      <c r="AI2035" s="27">
        <f t="shared" si="449"/>
        <v>214.18</v>
      </c>
      <c r="AJ2035" s="27">
        <f t="shared" si="450"/>
        <v>366.54</v>
      </c>
      <c r="AK2035" s="26">
        <f>INDEX(检修、备用和必开!I:I,MATCH(统调负荷!$C2035,检修、备用和必开!$A:$A,0))</f>
        <v>9119.4573597181</v>
      </c>
    </row>
    <row r="2036" ht="13.8" spans="1:37">
      <c r="A2036" s="26">
        <f t="shared" si="438"/>
        <v>3</v>
      </c>
      <c r="B2036" s="26">
        <f t="shared" si="439"/>
        <v>4</v>
      </c>
      <c r="C2036" t="s">
        <v>43</v>
      </c>
      <c r="D2036" s="75">
        <v>0.1875</v>
      </c>
      <c r="E2036" s="26">
        <v>53785</v>
      </c>
      <c r="F2036" s="26">
        <v>24531.29</v>
      </c>
      <c r="G2036" s="26">
        <v>9154</v>
      </c>
      <c r="H2036" s="26">
        <v>16251.4</v>
      </c>
      <c r="I2036" s="26">
        <v>5033</v>
      </c>
      <c r="J2036" s="26">
        <v>-1184.69</v>
      </c>
      <c r="K2036" s="26">
        <f t="shared" si="451"/>
        <v>16764.69</v>
      </c>
      <c r="L2036" s="27">
        <f t="shared" si="440"/>
        <v>4.20987205847528</v>
      </c>
      <c r="M2036" s="75">
        <v>0.1875</v>
      </c>
      <c r="N2036" s="26">
        <v>52851.6</v>
      </c>
      <c r="O2036" s="26">
        <v>21215.77</v>
      </c>
      <c r="P2036" s="26">
        <v>9792.55</v>
      </c>
      <c r="Q2036" s="26">
        <v>17442.9</v>
      </c>
      <c r="R2036" s="26">
        <v>5224.81</v>
      </c>
      <c r="S2036" s="26">
        <v>-824.43</v>
      </c>
      <c r="T2036" s="26">
        <f t="shared" si="441"/>
        <v>13449.17</v>
      </c>
      <c r="U2036" s="27">
        <f t="shared" si="442"/>
        <v>3.28890632769115</v>
      </c>
      <c r="V2036" s="26">
        <f>INDEX(检修、备用和必开!B:B,MATCH(统调负荷!$C2036,检修、备用和必开!$A:$A,0))</f>
        <v>23595.2</v>
      </c>
      <c r="W2036" s="26">
        <f>INDEX(检修、备用和必开!C:C,MATCH(统调负荷!$C2036,检修、备用和必开!$A:$A,0))</f>
        <v>0</v>
      </c>
      <c r="X2036" s="26">
        <f>INDEX(检修、备用和必开!D:D,MATCH(统调负荷!$C2036,检修、备用和必开!$A:$A,0))</f>
        <v>8010</v>
      </c>
      <c r="Y2036" s="26">
        <f>INDEX(检修、备用和必开!E:E,MATCH(统调负荷!$C2036,检修、备用和必开!$A:$A,0))</f>
        <v>7766.6</v>
      </c>
      <c r="Z2036" s="26">
        <f>INDEX(检修、备用和必开!F:F,MATCH(统调负荷!$C2036,检修、备用和必开!$A:$A,0))</f>
        <v>320</v>
      </c>
      <c r="AA2036" s="26">
        <f t="shared" si="443"/>
        <v>70577.2</v>
      </c>
      <c r="AB2036" s="26">
        <v>298</v>
      </c>
      <c r="AC2036" s="26">
        <v>258</v>
      </c>
      <c r="AD2036" s="76">
        <f t="shared" si="444"/>
        <v>45679.1875</v>
      </c>
      <c r="AE2036" s="27">
        <f t="shared" si="445"/>
        <v>-933.400000000001</v>
      </c>
      <c r="AF2036" s="27">
        <f t="shared" si="446"/>
        <v>-3315.52</v>
      </c>
      <c r="AG2036" s="27">
        <f t="shared" si="447"/>
        <v>638.549999999999</v>
      </c>
      <c r="AH2036" s="27">
        <f t="shared" si="448"/>
        <v>1191.5</v>
      </c>
      <c r="AI2036" s="27">
        <f t="shared" si="449"/>
        <v>191.81</v>
      </c>
      <c r="AJ2036" s="27">
        <f t="shared" si="450"/>
        <v>360.26</v>
      </c>
      <c r="AK2036" s="26">
        <f>INDEX(检修、备用和必开!I:I,MATCH(统调负荷!$C2036,检修、备用和必开!$A:$A,0))</f>
        <v>9119.4573597181</v>
      </c>
    </row>
    <row r="2037" ht="13.8" spans="1:37">
      <c r="A2037" s="26">
        <f t="shared" si="438"/>
        <v>3</v>
      </c>
      <c r="B2037" s="26">
        <f t="shared" si="439"/>
        <v>4</v>
      </c>
      <c r="C2037" t="s">
        <v>43</v>
      </c>
      <c r="D2037" s="75">
        <v>0.197916666666667</v>
      </c>
      <c r="E2037" s="26">
        <v>53580</v>
      </c>
      <c r="F2037" s="26">
        <v>24410.99</v>
      </c>
      <c r="G2037" s="26">
        <v>9154</v>
      </c>
      <c r="H2037" s="26">
        <v>16180.5</v>
      </c>
      <c r="I2037" s="26">
        <v>5019</v>
      </c>
      <c r="J2037" s="26">
        <v>-1184.49</v>
      </c>
      <c r="K2037" s="26">
        <f t="shared" si="451"/>
        <v>16644.39</v>
      </c>
      <c r="L2037" s="27">
        <f t="shared" si="440"/>
        <v>4.24029958442454</v>
      </c>
      <c r="M2037" s="75">
        <v>0.197916666666667</v>
      </c>
      <c r="N2037" s="26">
        <v>52743.6</v>
      </c>
      <c r="O2037" s="26">
        <v>21419.52</v>
      </c>
      <c r="P2037" s="26">
        <v>9712.67</v>
      </c>
      <c r="Q2037" s="26">
        <v>17233.2</v>
      </c>
      <c r="R2037" s="26">
        <v>5220.07</v>
      </c>
      <c r="S2037" s="26">
        <v>-841.86</v>
      </c>
      <c r="T2037" s="26">
        <f t="shared" si="441"/>
        <v>13652.92</v>
      </c>
      <c r="U2037" s="27">
        <f t="shared" si="442"/>
        <v>3.25797260941738</v>
      </c>
      <c r="V2037" s="26">
        <f>INDEX(检修、备用和必开!B:B,MATCH(统调负荷!$C2037,检修、备用和必开!$A:$A,0))</f>
        <v>23595.2</v>
      </c>
      <c r="W2037" s="26">
        <f>INDEX(检修、备用和必开!C:C,MATCH(统调负荷!$C2037,检修、备用和必开!$A:$A,0))</f>
        <v>0</v>
      </c>
      <c r="X2037" s="26">
        <f>INDEX(检修、备用和必开!D:D,MATCH(统调负荷!$C2037,检修、备用和必开!$A:$A,0))</f>
        <v>8010</v>
      </c>
      <c r="Y2037" s="26">
        <f>INDEX(检修、备用和必开!E:E,MATCH(统调负荷!$C2037,检修、备用和必开!$A:$A,0))</f>
        <v>7766.6</v>
      </c>
      <c r="Z2037" s="26">
        <f>INDEX(检修、备用和必开!F:F,MATCH(统调负荷!$C2037,检修、备用和必开!$A:$A,0))</f>
        <v>320</v>
      </c>
      <c r="AA2037" s="26">
        <f t="shared" si="443"/>
        <v>70577.2</v>
      </c>
      <c r="AB2037" s="26">
        <v>297</v>
      </c>
      <c r="AC2037" s="26">
        <v>275</v>
      </c>
      <c r="AD2037" s="76">
        <f t="shared" si="444"/>
        <v>45679.1979166667</v>
      </c>
      <c r="AE2037" s="27">
        <f t="shared" si="445"/>
        <v>-836.400000000001</v>
      </c>
      <c r="AF2037" s="27">
        <f t="shared" si="446"/>
        <v>-2991.47</v>
      </c>
      <c r="AG2037" s="27">
        <f t="shared" si="447"/>
        <v>558.67</v>
      </c>
      <c r="AH2037" s="27">
        <f t="shared" si="448"/>
        <v>1052.7</v>
      </c>
      <c r="AI2037" s="27">
        <f t="shared" si="449"/>
        <v>201.07</v>
      </c>
      <c r="AJ2037" s="27">
        <f t="shared" si="450"/>
        <v>342.63</v>
      </c>
      <c r="AK2037" s="26">
        <f>INDEX(检修、备用和必开!I:I,MATCH(统调负荷!$C2037,检修、备用和必开!$A:$A,0))</f>
        <v>9119.4573597181</v>
      </c>
    </row>
    <row r="2038" ht="13.8" spans="1:37">
      <c r="A2038" s="26">
        <f t="shared" si="438"/>
        <v>3</v>
      </c>
      <c r="B2038" s="26">
        <f t="shared" si="439"/>
        <v>5</v>
      </c>
      <c r="C2038" t="s">
        <v>43</v>
      </c>
      <c r="D2038" s="75">
        <v>0.208333333333333</v>
      </c>
      <c r="E2038" s="26">
        <v>53500</v>
      </c>
      <c r="F2038" s="26">
        <v>24342.49</v>
      </c>
      <c r="G2038" s="26">
        <v>9154</v>
      </c>
      <c r="H2038" s="26">
        <v>16183.2</v>
      </c>
      <c r="I2038" s="26">
        <v>5005</v>
      </c>
      <c r="J2038" s="26">
        <v>-1184.69</v>
      </c>
      <c r="K2038" s="26">
        <f t="shared" si="451"/>
        <v>16575.89</v>
      </c>
      <c r="L2038" s="27">
        <f t="shared" si="440"/>
        <v>4.25782265688298</v>
      </c>
      <c r="M2038" s="75">
        <v>0.208333333333333</v>
      </c>
      <c r="N2038" s="26">
        <v>52303.3</v>
      </c>
      <c r="O2038" s="26">
        <v>21073.93</v>
      </c>
      <c r="P2038" s="26">
        <v>9713.38</v>
      </c>
      <c r="Q2038" s="26">
        <v>17125.7</v>
      </c>
      <c r="R2038" s="26">
        <v>5230.96</v>
      </c>
      <c r="S2038" s="26">
        <v>-840.67</v>
      </c>
      <c r="T2038" s="26">
        <f t="shared" si="441"/>
        <v>13307.33</v>
      </c>
      <c r="U2038" s="27">
        <f t="shared" si="442"/>
        <v>3.31078985970569</v>
      </c>
      <c r="V2038" s="26">
        <f>INDEX(检修、备用和必开!B:B,MATCH(统调负荷!$C2038,检修、备用和必开!$A:$A,0))</f>
        <v>23595.2</v>
      </c>
      <c r="W2038" s="26">
        <f>INDEX(检修、备用和必开!C:C,MATCH(统调负荷!$C2038,检修、备用和必开!$A:$A,0))</f>
        <v>0</v>
      </c>
      <c r="X2038" s="26">
        <f>INDEX(检修、备用和必开!D:D,MATCH(统调负荷!$C2038,检修、备用和必开!$A:$A,0))</f>
        <v>8010</v>
      </c>
      <c r="Y2038" s="26">
        <f>INDEX(检修、备用和必开!E:E,MATCH(统调负荷!$C2038,检修、备用和必开!$A:$A,0))</f>
        <v>7766.6</v>
      </c>
      <c r="Z2038" s="26">
        <f>INDEX(检修、备用和必开!F:F,MATCH(统调负荷!$C2038,检修、备用和必开!$A:$A,0))</f>
        <v>320</v>
      </c>
      <c r="AA2038" s="26">
        <f t="shared" si="443"/>
        <v>70577.2</v>
      </c>
      <c r="AB2038" s="26">
        <v>296</v>
      </c>
      <c r="AC2038" s="26">
        <v>60.01</v>
      </c>
      <c r="AD2038" s="76">
        <f t="shared" si="444"/>
        <v>45679.2083333333</v>
      </c>
      <c r="AE2038" s="27">
        <f t="shared" si="445"/>
        <v>-1196.7</v>
      </c>
      <c r="AF2038" s="27">
        <f t="shared" si="446"/>
        <v>-3268.56</v>
      </c>
      <c r="AG2038" s="27">
        <f t="shared" si="447"/>
        <v>559.379999999999</v>
      </c>
      <c r="AH2038" s="27">
        <f t="shared" si="448"/>
        <v>942.5</v>
      </c>
      <c r="AI2038" s="27">
        <f t="shared" si="449"/>
        <v>225.96</v>
      </c>
      <c r="AJ2038" s="27">
        <f t="shared" si="450"/>
        <v>344.02</v>
      </c>
      <c r="AK2038" s="26">
        <f>INDEX(检修、备用和必开!I:I,MATCH(统调负荷!$C2038,检修、备用和必开!$A:$A,0))</f>
        <v>9119.4573597181</v>
      </c>
    </row>
    <row r="2039" ht="13.8" spans="1:37">
      <c r="A2039" s="26">
        <f t="shared" si="438"/>
        <v>3</v>
      </c>
      <c r="B2039" s="26">
        <f t="shared" si="439"/>
        <v>5</v>
      </c>
      <c r="C2039" t="s">
        <v>43</v>
      </c>
      <c r="D2039" s="75">
        <v>0.21875</v>
      </c>
      <c r="E2039" s="26">
        <v>53675</v>
      </c>
      <c r="F2039" s="26">
        <v>24531.5</v>
      </c>
      <c r="G2039" s="26">
        <v>9157</v>
      </c>
      <c r="H2039" s="26">
        <v>16172.2</v>
      </c>
      <c r="I2039" s="26">
        <v>4999</v>
      </c>
      <c r="J2039" s="26">
        <v>-1184.7</v>
      </c>
      <c r="K2039" s="26">
        <f t="shared" si="451"/>
        <v>16764.9</v>
      </c>
      <c r="L2039" s="27">
        <f t="shared" si="440"/>
        <v>4.20981932489904</v>
      </c>
      <c r="M2039" s="75">
        <v>0.21875</v>
      </c>
      <c r="N2039" s="26">
        <v>52657.7</v>
      </c>
      <c r="O2039" s="26">
        <v>21499.27</v>
      </c>
      <c r="P2039" s="26">
        <v>9324.18</v>
      </c>
      <c r="Q2039" s="26">
        <v>17526.7</v>
      </c>
      <c r="R2039" s="26">
        <v>5212.83</v>
      </c>
      <c r="S2039" s="26">
        <v>-905.28</v>
      </c>
      <c r="T2039" s="26">
        <f t="shared" si="441"/>
        <v>13732.67</v>
      </c>
      <c r="U2039" s="27">
        <f t="shared" si="442"/>
        <v>3.24602268258682</v>
      </c>
      <c r="V2039" s="26">
        <f>INDEX(检修、备用和必开!B:B,MATCH(统调负荷!$C2039,检修、备用和必开!$A:$A,0))</f>
        <v>23595.2</v>
      </c>
      <c r="W2039" s="26">
        <f>INDEX(检修、备用和必开!C:C,MATCH(统调负荷!$C2039,检修、备用和必开!$A:$A,0))</f>
        <v>0</v>
      </c>
      <c r="X2039" s="26">
        <f>INDEX(检修、备用和必开!D:D,MATCH(统调负荷!$C2039,检修、备用和必开!$A:$A,0))</f>
        <v>8010</v>
      </c>
      <c r="Y2039" s="26">
        <f>INDEX(检修、备用和必开!E:E,MATCH(统调负荷!$C2039,检修、备用和必开!$A:$A,0))</f>
        <v>7766.6</v>
      </c>
      <c r="Z2039" s="26">
        <f>INDEX(检修、备用和必开!F:F,MATCH(统调负荷!$C2039,检修、备用和必开!$A:$A,0))</f>
        <v>320</v>
      </c>
      <c r="AA2039" s="26">
        <f t="shared" si="443"/>
        <v>70577.2</v>
      </c>
      <c r="AB2039" s="26">
        <v>298</v>
      </c>
      <c r="AC2039" s="26">
        <v>228</v>
      </c>
      <c r="AD2039" s="76">
        <f t="shared" si="444"/>
        <v>45679.21875</v>
      </c>
      <c r="AE2039" s="27">
        <f t="shared" si="445"/>
        <v>-1017.3</v>
      </c>
      <c r="AF2039" s="27">
        <f t="shared" si="446"/>
        <v>-3032.23</v>
      </c>
      <c r="AG2039" s="27">
        <f t="shared" si="447"/>
        <v>167.18</v>
      </c>
      <c r="AH2039" s="27">
        <f t="shared" si="448"/>
        <v>1354.5</v>
      </c>
      <c r="AI2039" s="27">
        <f t="shared" si="449"/>
        <v>213.83</v>
      </c>
      <c r="AJ2039" s="27">
        <f t="shared" si="450"/>
        <v>279.42</v>
      </c>
      <c r="AK2039" s="26">
        <f>INDEX(检修、备用和必开!I:I,MATCH(统调负荷!$C2039,检修、备用和必开!$A:$A,0))</f>
        <v>9119.4573597181</v>
      </c>
    </row>
    <row r="2040" ht="13.8" spans="1:37">
      <c r="A2040" s="26">
        <f t="shared" si="438"/>
        <v>3</v>
      </c>
      <c r="B2040" s="26">
        <f t="shared" si="439"/>
        <v>5</v>
      </c>
      <c r="C2040" t="s">
        <v>43</v>
      </c>
      <c r="D2040" s="75">
        <v>0.229166666666667</v>
      </c>
      <c r="E2040" s="26">
        <v>53910</v>
      </c>
      <c r="F2040" s="26">
        <v>24777.09</v>
      </c>
      <c r="G2040" s="26">
        <v>9157</v>
      </c>
      <c r="H2040" s="26">
        <v>16166.4</v>
      </c>
      <c r="I2040" s="26">
        <v>4994</v>
      </c>
      <c r="J2040" s="26">
        <v>-1184.49</v>
      </c>
      <c r="K2040" s="26">
        <f t="shared" si="451"/>
        <v>17010.49</v>
      </c>
      <c r="L2040" s="27">
        <f t="shared" si="440"/>
        <v>4.14903979838323</v>
      </c>
      <c r="M2040" s="75">
        <v>0.229166666666667</v>
      </c>
      <c r="N2040" s="26">
        <v>52914.3</v>
      </c>
      <c r="O2040" s="26">
        <v>21832.89</v>
      </c>
      <c r="P2040" s="26">
        <v>9214.36</v>
      </c>
      <c r="Q2040" s="26">
        <v>17769.1</v>
      </c>
      <c r="R2040" s="26">
        <v>5182.67</v>
      </c>
      <c r="S2040" s="26">
        <v>-1084.72</v>
      </c>
      <c r="T2040" s="26">
        <f t="shared" si="441"/>
        <v>14066.29</v>
      </c>
      <c r="U2040" s="27">
        <f t="shared" si="442"/>
        <v>3.19696833118246</v>
      </c>
      <c r="V2040" s="26">
        <f>INDEX(检修、备用和必开!B:B,MATCH(统调负荷!$C2040,检修、备用和必开!$A:$A,0))</f>
        <v>23595.2</v>
      </c>
      <c r="W2040" s="26">
        <f>INDEX(检修、备用和必开!C:C,MATCH(统调负荷!$C2040,检修、备用和必开!$A:$A,0))</f>
        <v>0</v>
      </c>
      <c r="X2040" s="26">
        <f>INDEX(检修、备用和必开!D:D,MATCH(统调负荷!$C2040,检修、备用和必开!$A:$A,0))</f>
        <v>8010</v>
      </c>
      <c r="Y2040" s="26">
        <f>INDEX(检修、备用和必开!E:E,MATCH(统调负荷!$C2040,检修、备用和必开!$A:$A,0))</f>
        <v>7766.6</v>
      </c>
      <c r="Z2040" s="26">
        <f>INDEX(检修、备用和必开!F:F,MATCH(统调负荷!$C2040,检修、备用和必开!$A:$A,0))</f>
        <v>320</v>
      </c>
      <c r="AA2040" s="26">
        <f t="shared" si="443"/>
        <v>70577.2</v>
      </c>
      <c r="AB2040" s="26">
        <v>300</v>
      </c>
      <c r="AC2040" s="26">
        <v>295</v>
      </c>
      <c r="AD2040" s="76">
        <f t="shared" si="444"/>
        <v>45679.2291666667</v>
      </c>
      <c r="AE2040" s="27">
        <f t="shared" si="445"/>
        <v>-995.699999999997</v>
      </c>
      <c r="AF2040" s="27">
        <f t="shared" si="446"/>
        <v>-2944.2</v>
      </c>
      <c r="AG2040" s="27">
        <f t="shared" si="447"/>
        <v>57.3600000000006</v>
      </c>
      <c r="AH2040" s="27">
        <f t="shared" si="448"/>
        <v>1602.7</v>
      </c>
      <c r="AI2040" s="27">
        <f t="shared" si="449"/>
        <v>188.67</v>
      </c>
      <c r="AJ2040" s="27">
        <f t="shared" si="450"/>
        <v>99.77</v>
      </c>
      <c r="AK2040" s="26">
        <f>INDEX(检修、备用和必开!I:I,MATCH(统调负荷!$C2040,检修、备用和必开!$A:$A,0))</f>
        <v>9119.4573597181</v>
      </c>
    </row>
    <row r="2041" ht="13.8" spans="1:37">
      <c r="A2041" s="26">
        <f t="shared" si="438"/>
        <v>3</v>
      </c>
      <c r="B2041" s="26">
        <f t="shared" si="439"/>
        <v>5</v>
      </c>
      <c r="C2041" t="s">
        <v>43</v>
      </c>
      <c r="D2041" s="75">
        <v>0.239583333333333</v>
      </c>
      <c r="E2041" s="26">
        <v>54045</v>
      </c>
      <c r="F2041" s="26">
        <v>24921</v>
      </c>
      <c r="G2041" s="26">
        <v>9157</v>
      </c>
      <c r="H2041" s="26">
        <v>16158.5</v>
      </c>
      <c r="I2041" s="26">
        <v>4993</v>
      </c>
      <c r="J2041" s="26">
        <v>-1184.5</v>
      </c>
      <c r="K2041" s="26">
        <f t="shared" si="451"/>
        <v>17154.4</v>
      </c>
      <c r="L2041" s="27">
        <f t="shared" si="440"/>
        <v>4.11423308305741</v>
      </c>
      <c r="M2041" s="75">
        <v>0.239583333333333</v>
      </c>
      <c r="N2041" s="26">
        <v>53581.9</v>
      </c>
      <c r="O2041" s="26">
        <v>22429.54</v>
      </c>
      <c r="P2041" s="26">
        <v>9419.57</v>
      </c>
      <c r="Q2041" s="26">
        <v>17696.5</v>
      </c>
      <c r="R2041" s="26">
        <v>5221.23</v>
      </c>
      <c r="S2041" s="26">
        <v>-1184.94</v>
      </c>
      <c r="T2041" s="26">
        <f t="shared" si="441"/>
        <v>14662.94</v>
      </c>
      <c r="U2041" s="27">
        <f t="shared" si="442"/>
        <v>3.11283847617468</v>
      </c>
      <c r="V2041" s="26">
        <f>INDEX(检修、备用和必开!B:B,MATCH(统调负荷!$C2041,检修、备用和必开!$A:$A,0))</f>
        <v>23595.2</v>
      </c>
      <c r="W2041" s="26">
        <f>INDEX(检修、备用和必开!C:C,MATCH(统调负荷!$C2041,检修、备用和必开!$A:$A,0))</f>
        <v>0</v>
      </c>
      <c r="X2041" s="26">
        <f>INDEX(检修、备用和必开!D:D,MATCH(统调负荷!$C2041,检修、备用和必开!$A:$A,0))</f>
        <v>8010</v>
      </c>
      <c r="Y2041" s="26">
        <f>INDEX(检修、备用和必开!E:E,MATCH(统调负荷!$C2041,检修、备用和必开!$A:$A,0))</f>
        <v>7766.6</v>
      </c>
      <c r="Z2041" s="26">
        <f>INDEX(检修、备用和必开!F:F,MATCH(统调负荷!$C2041,检修、备用和必开!$A:$A,0))</f>
        <v>320</v>
      </c>
      <c r="AA2041" s="26">
        <f t="shared" si="443"/>
        <v>70577.2</v>
      </c>
      <c r="AB2041" s="26">
        <v>300</v>
      </c>
      <c r="AC2041" s="26">
        <v>300</v>
      </c>
      <c r="AD2041" s="76">
        <f t="shared" si="444"/>
        <v>45679.2395833333</v>
      </c>
      <c r="AE2041" s="27">
        <f t="shared" si="445"/>
        <v>-463.099999999999</v>
      </c>
      <c r="AF2041" s="27">
        <f t="shared" si="446"/>
        <v>-2491.46</v>
      </c>
      <c r="AG2041" s="27">
        <f t="shared" si="447"/>
        <v>262.57</v>
      </c>
      <c r="AH2041" s="27">
        <f t="shared" si="448"/>
        <v>1538</v>
      </c>
      <c r="AI2041" s="27">
        <f t="shared" si="449"/>
        <v>228.23</v>
      </c>
      <c r="AJ2041" s="27">
        <f t="shared" si="450"/>
        <v>-0.440000000000055</v>
      </c>
      <c r="AK2041" s="26">
        <f>INDEX(检修、备用和必开!I:I,MATCH(统调负荷!$C2041,检修、备用和必开!$A:$A,0))</f>
        <v>9119.4573597181</v>
      </c>
    </row>
    <row r="2042" ht="13.8" spans="1:37">
      <c r="A2042" s="26">
        <f t="shared" si="438"/>
        <v>3</v>
      </c>
      <c r="B2042" s="26">
        <f t="shared" si="439"/>
        <v>6</v>
      </c>
      <c r="C2042" t="s">
        <v>43</v>
      </c>
      <c r="D2042" s="75">
        <v>0.25</v>
      </c>
      <c r="E2042" s="26">
        <v>54335</v>
      </c>
      <c r="F2042" s="26">
        <v>24801.29</v>
      </c>
      <c r="G2042" s="26">
        <v>9627</v>
      </c>
      <c r="H2042" s="26">
        <v>16107.4</v>
      </c>
      <c r="I2042" s="26">
        <v>4984</v>
      </c>
      <c r="J2042" s="26">
        <v>-1184.69</v>
      </c>
      <c r="K2042" s="26">
        <f t="shared" si="451"/>
        <v>17034.69</v>
      </c>
      <c r="L2042" s="27">
        <f t="shared" si="440"/>
        <v>4.14314554594184</v>
      </c>
      <c r="M2042" s="75">
        <v>0.25</v>
      </c>
      <c r="N2042" s="26">
        <v>54312.3</v>
      </c>
      <c r="O2042" s="26">
        <v>23446.85</v>
      </c>
      <c r="P2042" s="26">
        <v>9377.64</v>
      </c>
      <c r="Q2042" s="26">
        <v>17508.5</v>
      </c>
      <c r="R2042" s="26">
        <v>5190.87</v>
      </c>
      <c r="S2042" s="26">
        <v>-1211.56</v>
      </c>
      <c r="T2042" s="26">
        <f t="shared" si="441"/>
        <v>15680.25</v>
      </c>
      <c r="U2042" s="27">
        <f t="shared" si="442"/>
        <v>2.97916653475586</v>
      </c>
      <c r="V2042" s="26">
        <f>INDEX(检修、备用和必开!B:B,MATCH(统调负荷!$C2042,检修、备用和必开!$A:$A,0))</f>
        <v>23595.2</v>
      </c>
      <c r="W2042" s="26">
        <f>INDEX(检修、备用和必开!C:C,MATCH(统调负荷!$C2042,检修、备用和必开!$A:$A,0))</f>
        <v>0</v>
      </c>
      <c r="X2042" s="26">
        <f>INDEX(检修、备用和必开!D:D,MATCH(统调负荷!$C2042,检修、备用和必开!$A:$A,0))</f>
        <v>8010</v>
      </c>
      <c r="Y2042" s="26">
        <f>INDEX(检修、备用和必开!E:E,MATCH(统调负荷!$C2042,检修、备用和必开!$A:$A,0))</f>
        <v>7766.6</v>
      </c>
      <c r="Z2042" s="26">
        <f>INDEX(检修、备用和必开!F:F,MATCH(统调负荷!$C2042,检修、备用和必开!$A:$A,0))</f>
        <v>320</v>
      </c>
      <c r="AA2042" s="26">
        <f t="shared" si="443"/>
        <v>70577.2</v>
      </c>
      <c r="AB2042" s="26">
        <v>300</v>
      </c>
      <c r="AC2042" s="26">
        <v>320</v>
      </c>
      <c r="AD2042" s="76">
        <f t="shared" si="444"/>
        <v>45679.25</v>
      </c>
      <c r="AE2042" s="27">
        <f t="shared" si="445"/>
        <v>-22.6999999999971</v>
      </c>
      <c r="AF2042" s="27">
        <f t="shared" si="446"/>
        <v>-1354.44</v>
      </c>
      <c r="AG2042" s="27">
        <f t="shared" si="447"/>
        <v>-249.360000000001</v>
      </c>
      <c r="AH2042" s="27">
        <f t="shared" si="448"/>
        <v>1401.1</v>
      </c>
      <c r="AI2042" s="27">
        <f t="shared" si="449"/>
        <v>206.87</v>
      </c>
      <c r="AJ2042" s="27">
        <f t="shared" si="450"/>
        <v>-26.8699999999999</v>
      </c>
      <c r="AK2042" s="26">
        <f>INDEX(检修、备用和必开!I:I,MATCH(统调负荷!$C2042,检修、备用和必开!$A:$A,0))</f>
        <v>9119.4573597181</v>
      </c>
    </row>
    <row r="2043" ht="13.8" spans="1:37">
      <c r="A2043" s="26">
        <f t="shared" si="438"/>
        <v>3</v>
      </c>
      <c r="B2043" s="26">
        <f t="shared" si="439"/>
        <v>6</v>
      </c>
      <c r="C2043" t="s">
        <v>43</v>
      </c>
      <c r="D2043" s="75">
        <v>0.260416666666667</v>
      </c>
      <c r="E2043" s="26">
        <v>54950</v>
      </c>
      <c r="F2043" s="26">
        <v>24803.4</v>
      </c>
      <c r="G2043" s="26">
        <v>10277</v>
      </c>
      <c r="H2043" s="26">
        <v>16075.1</v>
      </c>
      <c r="I2043" s="26">
        <v>4979</v>
      </c>
      <c r="J2043" s="26">
        <v>-1184.5</v>
      </c>
      <c r="K2043" s="26">
        <f t="shared" si="451"/>
        <v>17036.8</v>
      </c>
      <c r="L2043" s="27">
        <f t="shared" si="440"/>
        <v>4.14263241923366</v>
      </c>
      <c r="M2043" s="75">
        <v>0.260416666666667</v>
      </c>
      <c r="N2043" s="26">
        <v>55557.8</v>
      </c>
      <c r="O2043" s="26">
        <v>24246.46</v>
      </c>
      <c r="P2043" s="26">
        <v>10138.2</v>
      </c>
      <c r="Q2043" s="26">
        <v>17153.9</v>
      </c>
      <c r="R2043" s="26">
        <v>5164.09</v>
      </c>
      <c r="S2043" s="26">
        <v>-1144.85</v>
      </c>
      <c r="T2043" s="26">
        <f t="shared" si="441"/>
        <v>16479.86</v>
      </c>
      <c r="U2043" s="27">
        <f t="shared" si="442"/>
        <v>2.88189479237529</v>
      </c>
      <c r="V2043" s="26">
        <f>INDEX(检修、备用和必开!B:B,MATCH(统调负荷!$C2043,检修、备用和必开!$A:$A,0))</f>
        <v>23595.2</v>
      </c>
      <c r="W2043" s="26">
        <f>INDEX(检修、备用和必开!C:C,MATCH(统调负荷!$C2043,检修、备用和必开!$A:$A,0))</f>
        <v>0</v>
      </c>
      <c r="X2043" s="26">
        <f>INDEX(检修、备用和必开!D:D,MATCH(统调负荷!$C2043,检修、备用和必开!$A:$A,0))</f>
        <v>8010</v>
      </c>
      <c r="Y2043" s="26">
        <f>INDEX(检修、备用和必开!E:E,MATCH(统调负荷!$C2043,检修、备用和必开!$A:$A,0))</f>
        <v>7766.6</v>
      </c>
      <c r="Z2043" s="26">
        <f>INDEX(检修、备用和必开!F:F,MATCH(统调负荷!$C2043,检修、备用和必开!$A:$A,0))</f>
        <v>320</v>
      </c>
      <c r="AA2043" s="26">
        <f t="shared" si="443"/>
        <v>70577.2</v>
      </c>
      <c r="AB2043" s="26">
        <v>299.03</v>
      </c>
      <c r="AC2043" s="26">
        <v>303</v>
      </c>
      <c r="AD2043" s="76">
        <f t="shared" si="444"/>
        <v>45679.2604166667</v>
      </c>
      <c r="AE2043" s="27">
        <f t="shared" si="445"/>
        <v>607.800000000003</v>
      </c>
      <c r="AF2043" s="27">
        <f t="shared" si="446"/>
        <v>-556.940000000002</v>
      </c>
      <c r="AG2043" s="27">
        <f t="shared" si="447"/>
        <v>-138.799999999999</v>
      </c>
      <c r="AH2043" s="27">
        <f t="shared" si="448"/>
        <v>1078.8</v>
      </c>
      <c r="AI2043" s="27">
        <f t="shared" si="449"/>
        <v>185.09</v>
      </c>
      <c r="AJ2043" s="27">
        <f t="shared" si="450"/>
        <v>39.6500000000001</v>
      </c>
      <c r="AK2043" s="26">
        <f>INDEX(检修、备用和必开!I:I,MATCH(统调负荷!$C2043,检修、备用和必开!$A:$A,0))</f>
        <v>9119.4573597181</v>
      </c>
    </row>
    <row r="2044" ht="13.8" spans="1:37">
      <c r="A2044" s="26">
        <f t="shared" si="438"/>
        <v>3</v>
      </c>
      <c r="B2044" s="26">
        <f t="shared" si="439"/>
        <v>6</v>
      </c>
      <c r="C2044" t="s">
        <v>43</v>
      </c>
      <c r="D2044" s="75">
        <v>0.270833333333333</v>
      </c>
      <c r="E2044" s="26">
        <v>55900</v>
      </c>
      <c r="F2044" s="26">
        <v>24950.39</v>
      </c>
      <c r="G2044" s="26">
        <v>10277</v>
      </c>
      <c r="H2044" s="26">
        <v>16871.3</v>
      </c>
      <c r="I2044" s="26">
        <v>4986</v>
      </c>
      <c r="J2044" s="26">
        <v>-1184.69</v>
      </c>
      <c r="K2044" s="26">
        <f t="shared" si="451"/>
        <v>17183.79</v>
      </c>
      <c r="L2044" s="27">
        <f t="shared" si="440"/>
        <v>4.10719637518848</v>
      </c>
      <c r="M2044" s="75">
        <v>0.270833333333333</v>
      </c>
      <c r="N2044" s="26">
        <v>56306.9</v>
      </c>
      <c r="O2044" s="26">
        <v>25520.69</v>
      </c>
      <c r="P2044" s="26">
        <v>10000.9</v>
      </c>
      <c r="Q2044" s="26">
        <v>16729.5</v>
      </c>
      <c r="R2044" s="26">
        <v>5164.43</v>
      </c>
      <c r="S2044" s="26">
        <v>-1108.62</v>
      </c>
      <c r="T2044" s="26">
        <f t="shared" si="441"/>
        <v>17754.09</v>
      </c>
      <c r="U2044" s="27">
        <f t="shared" si="442"/>
        <v>2.73936319893309</v>
      </c>
      <c r="V2044" s="26">
        <f>INDEX(检修、备用和必开!B:B,MATCH(统调负荷!$C2044,检修、备用和必开!$A:$A,0))</f>
        <v>23595.2</v>
      </c>
      <c r="W2044" s="26">
        <f>INDEX(检修、备用和必开!C:C,MATCH(统调负荷!$C2044,检修、备用和必开!$A:$A,0))</f>
        <v>0</v>
      </c>
      <c r="X2044" s="26">
        <f>INDEX(检修、备用和必开!D:D,MATCH(统调负荷!$C2044,检修、备用和必开!$A:$A,0))</f>
        <v>8010</v>
      </c>
      <c r="Y2044" s="26">
        <f>INDEX(检修、备用和必开!E:E,MATCH(统调负荷!$C2044,检修、备用和必开!$A:$A,0))</f>
        <v>7766.6</v>
      </c>
      <c r="Z2044" s="26">
        <f>INDEX(检修、备用和必开!F:F,MATCH(统调负荷!$C2044,检修、备用和必开!$A:$A,0))</f>
        <v>320</v>
      </c>
      <c r="AA2044" s="26">
        <f t="shared" si="443"/>
        <v>70577.2</v>
      </c>
      <c r="AB2044" s="26">
        <v>300</v>
      </c>
      <c r="AC2044" s="26">
        <v>315</v>
      </c>
      <c r="AD2044" s="76">
        <f t="shared" si="444"/>
        <v>45679.2708333333</v>
      </c>
      <c r="AE2044" s="27">
        <f t="shared" si="445"/>
        <v>406.900000000001</v>
      </c>
      <c r="AF2044" s="27">
        <f t="shared" si="446"/>
        <v>570.299999999999</v>
      </c>
      <c r="AG2044" s="27">
        <f t="shared" si="447"/>
        <v>-276.1</v>
      </c>
      <c r="AH2044" s="27">
        <f t="shared" si="448"/>
        <v>-141.799999999999</v>
      </c>
      <c r="AI2044" s="27">
        <f t="shared" si="449"/>
        <v>178.43</v>
      </c>
      <c r="AJ2044" s="27">
        <f t="shared" si="450"/>
        <v>76.0700000000002</v>
      </c>
      <c r="AK2044" s="26">
        <f>INDEX(检修、备用和必开!I:I,MATCH(统调负荷!$C2044,检修、备用和必开!$A:$A,0))</f>
        <v>9119.4573597181</v>
      </c>
    </row>
    <row r="2045" ht="13.8" spans="1:37">
      <c r="A2045" s="26">
        <f t="shared" si="438"/>
        <v>3</v>
      </c>
      <c r="B2045" s="26">
        <f t="shared" si="439"/>
        <v>6</v>
      </c>
      <c r="C2045" t="s">
        <v>43</v>
      </c>
      <c r="D2045" s="75">
        <v>0.28125</v>
      </c>
      <c r="E2045" s="26">
        <v>56850</v>
      </c>
      <c r="F2045" s="26">
        <v>25978.49</v>
      </c>
      <c r="G2045" s="26">
        <v>10197</v>
      </c>
      <c r="H2045" s="26">
        <v>16868.2</v>
      </c>
      <c r="I2045" s="26">
        <v>4991</v>
      </c>
      <c r="J2045" s="26">
        <v>-1184.69</v>
      </c>
      <c r="K2045" s="26">
        <f t="shared" si="451"/>
        <v>18211.89</v>
      </c>
      <c r="L2045" s="27">
        <f t="shared" si="440"/>
        <v>3.87533638738209</v>
      </c>
      <c r="M2045" s="75">
        <v>0.28125</v>
      </c>
      <c r="N2045" s="26">
        <v>57545.1</v>
      </c>
      <c r="O2045" s="26">
        <v>26829.05</v>
      </c>
      <c r="P2045" s="26">
        <v>9951.27</v>
      </c>
      <c r="Q2045" s="26">
        <v>16857.1</v>
      </c>
      <c r="R2045" s="26">
        <v>5168.58</v>
      </c>
      <c r="S2045" s="26">
        <v>-1260.9</v>
      </c>
      <c r="T2045" s="26">
        <f t="shared" si="441"/>
        <v>19062.45</v>
      </c>
      <c r="U2045" s="27">
        <f t="shared" si="442"/>
        <v>2.60697498748728</v>
      </c>
      <c r="V2045" s="26">
        <f>INDEX(检修、备用和必开!B:B,MATCH(统调负荷!$C2045,检修、备用和必开!$A:$A,0))</f>
        <v>23595.2</v>
      </c>
      <c r="W2045" s="26">
        <f>INDEX(检修、备用和必开!C:C,MATCH(统调负荷!$C2045,检修、备用和必开!$A:$A,0))</f>
        <v>0</v>
      </c>
      <c r="X2045" s="26">
        <f>INDEX(检修、备用和必开!D:D,MATCH(统调负荷!$C2045,检修、备用和必开!$A:$A,0))</f>
        <v>8010</v>
      </c>
      <c r="Y2045" s="26">
        <f>INDEX(检修、备用和必开!E:E,MATCH(统调负荷!$C2045,检修、备用和必开!$A:$A,0))</f>
        <v>7766.6</v>
      </c>
      <c r="Z2045" s="26">
        <f>INDEX(检修、备用和必开!F:F,MATCH(统调负荷!$C2045,检修、备用和必开!$A:$A,0))</f>
        <v>320</v>
      </c>
      <c r="AA2045" s="26">
        <f t="shared" si="443"/>
        <v>70577.2</v>
      </c>
      <c r="AB2045" s="26">
        <v>300.12</v>
      </c>
      <c r="AC2045" s="26">
        <v>329.99</v>
      </c>
      <c r="AD2045" s="76">
        <f t="shared" si="444"/>
        <v>45679.28125</v>
      </c>
      <c r="AE2045" s="27">
        <f t="shared" si="445"/>
        <v>695.099999999999</v>
      </c>
      <c r="AF2045" s="27">
        <f t="shared" si="446"/>
        <v>850.559999999998</v>
      </c>
      <c r="AG2045" s="27">
        <f t="shared" si="447"/>
        <v>-245.73</v>
      </c>
      <c r="AH2045" s="27">
        <f t="shared" si="448"/>
        <v>-11.1000000000022</v>
      </c>
      <c r="AI2045" s="27">
        <f t="shared" si="449"/>
        <v>177.58</v>
      </c>
      <c r="AJ2045" s="27">
        <f t="shared" si="450"/>
        <v>-76.21</v>
      </c>
      <c r="AK2045" s="26">
        <f>INDEX(检修、备用和必开!I:I,MATCH(统调负荷!$C2045,检修、备用和必开!$A:$A,0))</f>
        <v>9119.4573597181</v>
      </c>
    </row>
    <row r="2046" ht="13.8" spans="1:37">
      <c r="A2046" s="26">
        <f t="shared" si="438"/>
        <v>3</v>
      </c>
      <c r="B2046" s="26">
        <f t="shared" si="439"/>
        <v>7</v>
      </c>
      <c r="C2046" t="s">
        <v>43</v>
      </c>
      <c r="D2046" s="75">
        <v>0.291666666666667</v>
      </c>
      <c r="E2046" s="26">
        <v>58280</v>
      </c>
      <c r="F2046" s="26">
        <v>26423.1</v>
      </c>
      <c r="G2046" s="26">
        <v>10461</v>
      </c>
      <c r="H2046" s="26">
        <v>17550.6</v>
      </c>
      <c r="I2046" s="26">
        <v>5030</v>
      </c>
      <c r="J2046" s="26">
        <v>-1184.7</v>
      </c>
      <c r="K2046" s="26">
        <f t="shared" si="451"/>
        <v>18656.5</v>
      </c>
      <c r="L2046" s="27">
        <f t="shared" si="440"/>
        <v>3.78298180258891</v>
      </c>
      <c r="M2046" s="75">
        <v>0.291666666666667</v>
      </c>
      <c r="N2046" s="26">
        <v>58893.9</v>
      </c>
      <c r="O2046" s="26">
        <v>27331.28</v>
      </c>
      <c r="P2046" s="26">
        <v>10324.5</v>
      </c>
      <c r="Q2046" s="26">
        <v>17183.4</v>
      </c>
      <c r="R2046" s="26">
        <v>5245.39</v>
      </c>
      <c r="S2046" s="26">
        <v>-1190.67</v>
      </c>
      <c r="T2046" s="26">
        <f t="shared" si="441"/>
        <v>19564.68</v>
      </c>
      <c r="U2046" s="27">
        <f t="shared" si="442"/>
        <v>2.55949298414342</v>
      </c>
      <c r="V2046" s="26">
        <f>INDEX(检修、备用和必开!B:B,MATCH(统调负荷!$C2046,检修、备用和必开!$A:$A,0))</f>
        <v>23595.2</v>
      </c>
      <c r="W2046" s="26">
        <f>INDEX(检修、备用和必开!C:C,MATCH(统调负荷!$C2046,检修、备用和必开!$A:$A,0))</f>
        <v>0</v>
      </c>
      <c r="X2046" s="26">
        <f>INDEX(检修、备用和必开!D:D,MATCH(统调负荷!$C2046,检修、备用和必开!$A:$A,0))</f>
        <v>8010</v>
      </c>
      <c r="Y2046" s="26">
        <f>INDEX(检修、备用和必开!E:E,MATCH(统调负荷!$C2046,检修、备用和必开!$A:$A,0))</f>
        <v>7766.6</v>
      </c>
      <c r="Z2046" s="26">
        <f>INDEX(检修、备用和必开!F:F,MATCH(统调负荷!$C2046,检修、备用和必开!$A:$A,0))</f>
        <v>320</v>
      </c>
      <c r="AA2046" s="26">
        <f t="shared" si="443"/>
        <v>70577.2</v>
      </c>
      <c r="AB2046" s="26">
        <v>300.32</v>
      </c>
      <c r="AC2046" s="26">
        <v>320.21</v>
      </c>
      <c r="AD2046" s="76">
        <f t="shared" si="444"/>
        <v>45679.2916666667</v>
      </c>
      <c r="AE2046" s="27">
        <f t="shared" si="445"/>
        <v>613.900000000001</v>
      </c>
      <c r="AF2046" s="27">
        <f t="shared" si="446"/>
        <v>908.18</v>
      </c>
      <c r="AG2046" s="27">
        <f t="shared" si="447"/>
        <v>-136.5</v>
      </c>
      <c r="AH2046" s="27">
        <f t="shared" si="448"/>
        <v>-367.199999999997</v>
      </c>
      <c r="AI2046" s="27">
        <f t="shared" si="449"/>
        <v>215.39</v>
      </c>
      <c r="AJ2046" s="27">
        <f t="shared" si="450"/>
        <v>-5.97000000000003</v>
      </c>
      <c r="AK2046" s="26">
        <f>INDEX(检修、备用和必开!I:I,MATCH(统调负荷!$C2046,检修、备用和必开!$A:$A,0))</f>
        <v>9119.4573597181</v>
      </c>
    </row>
    <row r="2047" ht="13.8" spans="1:37">
      <c r="A2047" s="26">
        <f t="shared" si="438"/>
        <v>3</v>
      </c>
      <c r="B2047" s="26">
        <f t="shared" si="439"/>
        <v>7</v>
      </c>
      <c r="C2047" t="s">
        <v>43</v>
      </c>
      <c r="D2047" s="75">
        <v>0.302083333333333</v>
      </c>
      <c r="E2047" s="26">
        <v>59500</v>
      </c>
      <c r="F2047" s="26">
        <v>26343.2</v>
      </c>
      <c r="G2047" s="26">
        <v>10551</v>
      </c>
      <c r="H2047" s="26">
        <v>18555.5</v>
      </c>
      <c r="I2047" s="26">
        <v>5235</v>
      </c>
      <c r="J2047" s="26">
        <v>-1184.7</v>
      </c>
      <c r="K2047" s="26">
        <f t="shared" si="451"/>
        <v>18576.6</v>
      </c>
      <c r="L2047" s="27">
        <f t="shared" si="440"/>
        <v>3.79925282344455</v>
      </c>
      <c r="M2047" s="75">
        <v>0.302083333333333</v>
      </c>
      <c r="N2047" s="26">
        <v>60808.7</v>
      </c>
      <c r="O2047" s="26">
        <v>28428.4</v>
      </c>
      <c r="P2047" s="26">
        <v>10322.2</v>
      </c>
      <c r="Q2047" s="26">
        <v>17836.1</v>
      </c>
      <c r="R2047" s="26">
        <v>5339.72</v>
      </c>
      <c r="S2047" s="26">
        <v>-1117.72</v>
      </c>
      <c r="T2047" s="26">
        <f t="shared" si="441"/>
        <v>20661.8</v>
      </c>
      <c r="U2047" s="27">
        <f t="shared" si="442"/>
        <v>2.46155455883481</v>
      </c>
      <c r="V2047" s="26">
        <f>INDEX(检修、备用和必开!B:B,MATCH(统调负荷!$C2047,检修、备用和必开!$A:$A,0))</f>
        <v>23595.2</v>
      </c>
      <c r="W2047" s="26">
        <f>INDEX(检修、备用和必开!C:C,MATCH(统调负荷!$C2047,检修、备用和必开!$A:$A,0))</f>
        <v>0</v>
      </c>
      <c r="X2047" s="26">
        <f>INDEX(检修、备用和必开!D:D,MATCH(统调负荷!$C2047,检修、备用和必开!$A:$A,0))</f>
        <v>8010</v>
      </c>
      <c r="Y2047" s="26">
        <f>INDEX(检修、备用和必开!E:E,MATCH(统调负荷!$C2047,检修、备用和必开!$A:$A,0))</f>
        <v>7766.6</v>
      </c>
      <c r="Z2047" s="26">
        <f>INDEX(检修、备用和必开!F:F,MATCH(统调负荷!$C2047,检修、备用和必开!$A:$A,0))</f>
        <v>320</v>
      </c>
      <c r="AA2047" s="26">
        <f t="shared" si="443"/>
        <v>70577.2</v>
      </c>
      <c r="AB2047" s="26">
        <v>300.12</v>
      </c>
      <c r="AC2047" s="26">
        <v>332.99</v>
      </c>
      <c r="AD2047" s="76">
        <f t="shared" si="444"/>
        <v>45679.3020833333</v>
      </c>
      <c r="AE2047" s="27">
        <f t="shared" si="445"/>
        <v>1308.7</v>
      </c>
      <c r="AF2047" s="27">
        <f t="shared" si="446"/>
        <v>2085.2</v>
      </c>
      <c r="AG2047" s="27">
        <f t="shared" si="447"/>
        <v>-228.799999999999</v>
      </c>
      <c r="AH2047" s="27">
        <f t="shared" si="448"/>
        <v>-719.400000000001</v>
      </c>
      <c r="AI2047" s="27">
        <f t="shared" si="449"/>
        <v>104.72</v>
      </c>
      <c r="AJ2047" s="27">
        <f t="shared" si="450"/>
        <v>66.98</v>
      </c>
      <c r="AK2047" s="26">
        <f>INDEX(检修、备用和必开!I:I,MATCH(统调负荷!$C2047,检修、备用和必开!$A:$A,0))</f>
        <v>9119.4573597181</v>
      </c>
    </row>
    <row r="2048" ht="13.8" spans="1:37">
      <c r="A2048" s="26">
        <f t="shared" si="438"/>
        <v>3</v>
      </c>
      <c r="B2048" s="26">
        <f t="shared" si="439"/>
        <v>7</v>
      </c>
      <c r="C2048" t="s">
        <v>43</v>
      </c>
      <c r="D2048" s="75">
        <v>0.3125</v>
      </c>
      <c r="E2048" s="26">
        <v>60735</v>
      </c>
      <c r="F2048" s="26">
        <v>26323.5</v>
      </c>
      <c r="G2048" s="26">
        <v>10864</v>
      </c>
      <c r="H2048" s="26">
        <v>19199.2</v>
      </c>
      <c r="I2048" s="26">
        <v>5533</v>
      </c>
      <c r="J2048" s="26">
        <v>-1184.7</v>
      </c>
      <c r="K2048" s="26">
        <f t="shared" si="451"/>
        <v>18556.9</v>
      </c>
      <c r="L2048" s="27">
        <f t="shared" si="440"/>
        <v>3.80328610921005</v>
      </c>
      <c r="M2048" s="75">
        <v>0.3125</v>
      </c>
      <c r="N2048" s="26">
        <v>62368.1</v>
      </c>
      <c r="O2048" s="26">
        <v>28966.55</v>
      </c>
      <c r="P2048" s="26">
        <v>10874.1</v>
      </c>
      <c r="Q2048" s="26">
        <v>18324.9</v>
      </c>
      <c r="R2048" s="26">
        <v>5440.99</v>
      </c>
      <c r="S2048" s="26">
        <v>-1238.44</v>
      </c>
      <c r="T2048" s="26">
        <f t="shared" si="441"/>
        <v>21199.95</v>
      </c>
      <c r="U2048" s="27">
        <f t="shared" si="442"/>
        <v>2.41620406744962</v>
      </c>
      <c r="V2048" s="26">
        <f>INDEX(检修、备用和必开!B:B,MATCH(统调负荷!$C2048,检修、备用和必开!$A:$A,0))</f>
        <v>23595.2</v>
      </c>
      <c r="W2048" s="26">
        <f>INDEX(检修、备用和必开!C:C,MATCH(统调负荷!$C2048,检修、备用和必开!$A:$A,0))</f>
        <v>0</v>
      </c>
      <c r="X2048" s="26">
        <f>INDEX(检修、备用和必开!D:D,MATCH(统调负荷!$C2048,检修、备用和必开!$A:$A,0))</f>
        <v>8010</v>
      </c>
      <c r="Y2048" s="26">
        <f>INDEX(检修、备用和必开!E:E,MATCH(统调负荷!$C2048,检修、备用和必开!$A:$A,0))</f>
        <v>7766.6</v>
      </c>
      <c r="Z2048" s="26">
        <f>INDEX(检修、备用和必开!F:F,MATCH(统调负荷!$C2048,检修、备用和必开!$A:$A,0))</f>
        <v>320</v>
      </c>
      <c r="AA2048" s="26">
        <f t="shared" si="443"/>
        <v>70577.2</v>
      </c>
      <c r="AB2048" s="26">
        <v>300.11</v>
      </c>
      <c r="AC2048" s="26">
        <v>329.99</v>
      </c>
      <c r="AD2048" s="76">
        <f t="shared" si="444"/>
        <v>45679.3125</v>
      </c>
      <c r="AE2048" s="27">
        <f t="shared" si="445"/>
        <v>1633.1</v>
      </c>
      <c r="AF2048" s="27">
        <f t="shared" si="446"/>
        <v>2643.05</v>
      </c>
      <c r="AG2048" s="27">
        <f t="shared" si="447"/>
        <v>10.1000000000004</v>
      </c>
      <c r="AH2048" s="27">
        <f t="shared" si="448"/>
        <v>-874.299999999999</v>
      </c>
      <c r="AI2048" s="27">
        <f t="shared" si="449"/>
        <v>-92.0100000000002</v>
      </c>
      <c r="AJ2048" s="27">
        <f t="shared" si="450"/>
        <v>-53.74</v>
      </c>
      <c r="AK2048" s="26">
        <f>INDEX(检修、备用和必开!I:I,MATCH(统调负荷!$C2048,检修、备用和必开!$A:$A,0))</f>
        <v>9119.4573597181</v>
      </c>
    </row>
    <row r="2049" ht="13.8" spans="1:37">
      <c r="A2049" s="26">
        <f t="shared" si="438"/>
        <v>3</v>
      </c>
      <c r="B2049" s="26">
        <f t="shared" si="439"/>
        <v>7</v>
      </c>
      <c r="C2049" t="s">
        <v>43</v>
      </c>
      <c r="D2049" s="75">
        <v>0.322916666666667</v>
      </c>
      <c r="E2049" s="26">
        <v>62430</v>
      </c>
      <c r="F2049" s="26">
        <v>26057.89</v>
      </c>
      <c r="G2049" s="26">
        <v>11247</v>
      </c>
      <c r="H2049" s="26">
        <v>20388.8</v>
      </c>
      <c r="I2049" s="26">
        <v>5921</v>
      </c>
      <c r="J2049" s="26">
        <v>-1184.69</v>
      </c>
      <c r="K2049" s="26">
        <f t="shared" si="451"/>
        <v>18291.29</v>
      </c>
      <c r="L2049" s="27">
        <f t="shared" si="440"/>
        <v>3.85851407965212</v>
      </c>
      <c r="M2049" s="75">
        <v>0.322916666666667</v>
      </c>
      <c r="N2049" s="26">
        <v>63299.3</v>
      </c>
      <c r="O2049" s="26">
        <v>28032.34</v>
      </c>
      <c r="P2049" s="26">
        <v>11136</v>
      </c>
      <c r="Q2049" s="26">
        <v>19728.8</v>
      </c>
      <c r="R2049" s="26">
        <v>5594.3</v>
      </c>
      <c r="S2049" s="26">
        <v>-1192.14</v>
      </c>
      <c r="T2049" s="26">
        <f t="shared" si="441"/>
        <v>20265.74</v>
      </c>
      <c r="U2049" s="27">
        <f t="shared" si="442"/>
        <v>2.4960337023894</v>
      </c>
      <c r="V2049" s="26">
        <f>INDEX(检修、备用和必开!B:B,MATCH(统调负荷!$C2049,检修、备用和必开!$A:$A,0))</f>
        <v>23595.2</v>
      </c>
      <c r="W2049" s="26">
        <f>INDEX(检修、备用和必开!C:C,MATCH(统调负荷!$C2049,检修、备用和必开!$A:$A,0))</f>
        <v>0</v>
      </c>
      <c r="X2049" s="26">
        <f>INDEX(检修、备用和必开!D:D,MATCH(统调负荷!$C2049,检修、备用和必开!$A:$A,0))</f>
        <v>8010</v>
      </c>
      <c r="Y2049" s="26">
        <f>INDEX(检修、备用和必开!E:E,MATCH(统调负荷!$C2049,检修、备用和必开!$A:$A,0))</f>
        <v>7766.6</v>
      </c>
      <c r="Z2049" s="26">
        <f>INDEX(检修、备用和必开!F:F,MATCH(统调负荷!$C2049,检修、备用和必开!$A:$A,0))</f>
        <v>320</v>
      </c>
      <c r="AA2049" s="26">
        <f t="shared" si="443"/>
        <v>70577.2</v>
      </c>
      <c r="AB2049" s="26">
        <v>300.11</v>
      </c>
      <c r="AC2049" s="26">
        <v>310.32</v>
      </c>
      <c r="AD2049" s="76">
        <f t="shared" si="444"/>
        <v>45679.3229166667</v>
      </c>
      <c r="AE2049" s="27">
        <f t="shared" si="445"/>
        <v>869.300000000003</v>
      </c>
      <c r="AF2049" s="27">
        <f t="shared" si="446"/>
        <v>1974.45</v>
      </c>
      <c r="AG2049" s="27">
        <f t="shared" si="447"/>
        <v>-111</v>
      </c>
      <c r="AH2049" s="27">
        <f t="shared" si="448"/>
        <v>-660</v>
      </c>
      <c r="AI2049" s="27">
        <f t="shared" si="449"/>
        <v>-326.7</v>
      </c>
      <c r="AJ2049" s="27">
        <f t="shared" si="450"/>
        <v>-7.45000000000005</v>
      </c>
      <c r="AK2049" s="26">
        <f>INDEX(检修、备用和必开!I:I,MATCH(统调负荷!$C2049,检修、备用和必开!$A:$A,0))</f>
        <v>9119.4573597181</v>
      </c>
    </row>
    <row r="2050" ht="13.8" spans="1:37">
      <c r="A2050" s="26">
        <f t="shared" si="438"/>
        <v>3</v>
      </c>
      <c r="B2050" s="26">
        <f t="shared" si="439"/>
        <v>8</v>
      </c>
      <c r="C2050" t="s">
        <v>43</v>
      </c>
      <c r="D2050" s="75">
        <v>0.333333333333333</v>
      </c>
      <c r="E2050" s="26">
        <v>63535</v>
      </c>
      <c r="F2050" s="26">
        <v>24917.29</v>
      </c>
      <c r="G2050" s="26">
        <v>11854</v>
      </c>
      <c r="H2050" s="26">
        <v>21535.4</v>
      </c>
      <c r="I2050" s="26">
        <v>6413</v>
      </c>
      <c r="J2050" s="26">
        <v>-1184.69</v>
      </c>
      <c r="K2050" s="26">
        <f t="shared" si="451"/>
        <v>17150.69</v>
      </c>
      <c r="L2050" s="27">
        <f t="shared" si="440"/>
        <v>4.11512306501954</v>
      </c>
      <c r="M2050" s="75">
        <v>0.333333333333333</v>
      </c>
      <c r="N2050" s="26">
        <v>64315.9</v>
      </c>
      <c r="O2050" s="26">
        <v>26645.84</v>
      </c>
      <c r="P2050" s="26">
        <v>11201.3</v>
      </c>
      <c r="Q2050" s="26">
        <v>21956.5</v>
      </c>
      <c r="R2050" s="26">
        <v>5824.32</v>
      </c>
      <c r="S2050" s="26">
        <v>-1312.06</v>
      </c>
      <c r="T2050" s="26">
        <f t="shared" si="441"/>
        <v>18879.24</v>
      </c>
      <c r="U2050" s="27">
        <f t="shared" si="442"/>
        <v>2.62473762739296</v>
      </c>
      <c r="V2050" s="26">
        <f>INDEX(检修、备用和必开!B:B,MATCH(统调负荷!$C2050,检修、备用和必开!$A:$A,0))</f>
        <v>23595.2</v>
      </c>
      <c r="W2050" s="26">
        <f>INDEX(检修、备用和必开!C:C,MATCH(统调负荷!$C2050,检修、备用和必开!$A:$A,0))</f>
        <v>0</v>
      </c>
      <c r="X2050" s="26">
        <f>INDEX(检修、备用和必开!D:D,MATCH(统调负荷!$C2050,检修、备用和必开!$A:$A,0))</f>
        <v>8010</v>
      </c>
      <c r="Y2050" s="26">
        <f>INDEX(检修、备用和必开!E:E,MATCH(统调负荷!$C2050,检修、备用和必开!$A:$A,0))</f>
        <v>7766.6</v>
      </c>
      <c r="Z2050" s="26">
        <f>INDEX(检修、备用和必开!F:F,MATCH(统调负荷!$C2050,检修、备用和必开!$A:$A,0))</f>
        <v>320</v>
      </c>
      <c r="AA2050" s="26">
        <f t="shared" si="443"/>
        <v>70577.2</v>
      </c>
      <c r="AB2050" s="26">
        <v>298</v>
      </c>
      <c r="AC2050" s="26">
        <v>302</v>
      </c>
      <c r="AD2050" s="76">
        <f t="shared" si="444"/>
        <v>45679.3333333333</v>
      </c>
      <c r="AE2050" s="27">
        <f t="shared" si="445"/>
        <v>780.900000000001</v>
      </c>
      <c r="AF2050" s="27">
        <f t="shared" si="446"/>
        <v>1728.55</v>
      </c>
      <c r="AG2050" s="27">
        <f t="shared" si="447"/>
        <v>-652.700000000001</v>
      </c>
      <c r="AH2050" s="27">
        <f t="shared" si="448"/>
        <v>421.099999999999</v>
      </c>
      <c r="AI2050" s="27">
        <f t="shared" si="449"/>
        <v>-588.68</v>
      </c>
      <c r="AJ2050" s="27">
        <f t="shared" si="450"/>
        <v>-127.37</v>
      </c>
      <c r="AK2050" s="26">
        <f>INDEX(检修、备用和必开!I:I,MATCH(统调负荷!$C2050,检修、备用和必开!$A:$A,0))</f>
        <v>9119.4573597181</v>
      </c>
    </row>
    <row r="2051" ht="13.8" spans="1:37">
      <c r="A2051" s="26">
        <f t="shared" ref="A2051:A2114" si="452">WEEKDAY(C2051,2)</f>
        <v>3</v>
      </c>
      <c r="B2051" s="26">
        <f t="shared" ref="B2051:B2114" si="453">HOUR(D2051)</f>
        <v>8</v>
      </c>
      <c r="C2051" t="s">
        <v>43</v>
      </c>
      <c r="D2051" s="75">
        <v>0.34375</v>
      </c>
      <c r="E2051" s="26">
        <v>65035</v>
      </c>
      <c r="F2051" s="26">
        <v>25209.3</v>
      </c>
      <c r="G2051" s="26">
        <v>12223</v>
      </c>
      <c r="H2051" s="26">
        <v>21927.4</v>
      </c>
      <c r="I2051" s="26">
        <v>7082</v>
      </c>
      <c r="J2051" s="26">
        <v>-1406.7</v>
      </c>
      <c r="K2051" s="26">
        <f t="shared" si="451"/>
        <v>17442.7</v>
      </c>
      <c r="L2051" s="27">
        <f t="shared" ref="L2051:L2114" si="454">AA2051/(K2051+W2051)</f>
        <v>4.04623137472983</v>
      </c>
      <c r="M2051" s="75">
        <v>0.34375</v>
      </c>
      <c r="N2051" s="26">
        <v>65534.4</v>
      </c>
      <c r="O2051" s="26">
        <v>26279.55</v>
      </c>
      <c r="P2051" s="26">
        <v>11506.1</v>
      </c>
      <c r="Q2051" s="26">
        <v>22944.6</v>
      </c>
      <c r="R2051" s="26">
        <v>6143.67</v>
      </c>
      <c r="S2051" s="26">
        <v>-1339.52</v>
      </c>
      <c r="T2051" s="26">
        <f t="shared" ref="T2051:T2114" si="455">O2051-Y2051</f>
        <v>18512.95</v>
      </c>
      <c r="U2051" s="27">
        <f t="shared" ref="U2051:U2114" si="456">AA2051/(T2051+X2051)</f>
        <v>2.66098605170239</v>
      </c>
      <c r="V2051" s="26">
        <f>INDEX(检修、备用和必开!B:B,MATCH(统调负荷!$C2051,检修、备用和必开!$A:$A,0))</f>
        <v>23595.2</v>
      </c>
      <c r="W2051" s="26">
        <f>INDEX(检修、备用和必开!C:C,MATCH(统调负荷!$C2051,检修、备用和必开!$A:$A,0))</f>
        <v>0</v>
      </c>
      <c r="X2051" s="26">
        <f>INDEX(检修、备用和必开!D:D,MATCH(统调负荷!$C2051,检修、备用和必开!$A:$A,0))</f>
        <v>8010</v>
      </c>
      <c r="Y2051" s="26">
        <f>INDEX(检修、备用和必开!E:E,MATCH(统调负荷!$C2051,检修、备用和必开!$A:$A,0))</f>
        <v>7766.6</v>
      </c>
      <c r="Z2051" s="26">
        <f>INDEX(检修、备用和必开!F:F,MATCH(统调负荷!$C2051,检修、备用和必开!$A:$A,0))</f>
        <v>320</v>
      </c>
      <c r="AA2051" s="26">
        <f t="shared" ref="AA2051:AA2114" si="457">94492.4-V2051-Z2051</f>
        <v>70577.2</v>
      </c>
      <c r="AB2051" s="26">
        <v>300</v>
      </c>
      <c r="AC2051" s="26">
        <v>310.17</v>
      </c>
      <c r="AD2051" s="76">
        <f t="shared" ref="AD2051:AD2114" si="458">C2051+D2051</f>
        <v>45679.34375</v>
      </c>
      <c r="AE2051" s="27">
        <f t="shared" ref="AE2051:AE2114" si="459">N2051-E2051</f>
        <v>499.400000000001</v>
      </c>
      <c r="AF2051" s="27">
        <f t="shared" ref="AF2051:AF2114" si="460">O2051-F2051</f>
        <v>1070.25</v>
      </c>
      <c r="AG2051" s="27">
        <f t="shared" ref="AG2051:AG2114" si="461">P2051-G2051</f>
        <v>-716.9</v>
      </c>
      <c r="AH2051" s="27">
        <f t="shared" ref="AH2051:AH2114" si="462">Q2051-H2051</f>
        <v>1017.2</v>
      </c>
      <c r="AI2051" s="27">
        <f t="shared" ref="AI2051:AI2114" si="463">R2051-I2051</f>
        <v>-938.33</v>
      </c>
      <c r="AJ2051" s="27">
        <f t="shared" ref="AJ2051:AJ2114" si="464">S2051-J2051</f>
        <v>67.1800000000001</v>
      </c>
      <c r="AK2051" s="26">
        <f>INDEX(检修、备用和必开!I:I,MATCH(统调负荷!$C2051,检修、备用和必开!$A:$A,0))</f>
        <v>9119.4573597181</v>
      </c>
    </row>
    <row r="2052" ht="13.8" spans="1:37">
      <c r="A2052" s="26">
        <f t="shared" si="452"/>
        <v>3</v>
      </c>
      <c r="B2052" s="26">
        <f t="shared" si="453"/>
        <v>8</v>
      </c>
      <c r="C2052" t="s">
        <v>43</v>
      </c>
      <c r="D2052" s="75">
        <v>0.354166666666667</v>
      </c>
      <c r="E2052" s="26">
        <v>65620</v>
      </c>
      <c r="F2052" s="26">
        <v>24367.4</v>
      </c>
      <c r="G2052" s="26">
        <v>12573</v>
      </c>
      <c r="H2052" s="26">
        <v>22294.3</v>
      </c>
      <c r="I2052" s="26">
        <v>7792</v>
      </c>
      <c r="J2052" s="26">
        <v>-1406.7</v>
      </c>
      <c r="K2052" s="26">
        <f t="shared" si="451"/>
        <v>16600.8</v>
      </c>
      <c r="L2052" s="27">
        <f t="shared" si="454"/>
        <v>4.25143366584743</v>
      </c>
      <c r="M2052" s="75">
        <v>0.354166666666667</v>
      </c>
      <c r="N2052" s="26">
        <v>66442.5</v>
      </c>
      <c r="O2052" s="26">
        <v>26189.43</v>
      </c>
      <c r="P2052" s="26">
        <v>12391.5</v>
      </c>
      <c r="Q2052" s="26">
        <v>22877.6</v>
      </c>
      <c r="R2052" s="26">
        <v>6402.06</v>
      </c>
      <c r="S2052" s="26">
        <v>-1418.09</v>
      </c>
      <c r="T2052" s="26">
        <f t="shared" si="455"/>
        <v>18422.83</v>
      </c>
      <c r="U2052" s="27">
        <f t="shared" si="456"/>
        <v>2.67005840842619</v>
      </c>
      <c r="V2052" s="26">
        <f>INDEX(检修、备用和必开!B:B,MATCH(统调负荷!$C2052,检修、备用和必开!$A:$A,0))</f>
        <v>23595.2</v>
      </c>
      <c r="W2052" s="26">
        <f>INDEX(检修、备用和必开!C:C,MATCH(统调负荷!$C2052,检修、备用和必开!$A:$A,0))</f>
        <v>0</v>
      </c>
      <c r="X2052" s="26">
        <f>INDEX(检修、备用和必开!D:D,MATCH(统调负荷!$C2052,检修、备用和必开!$A:$A,0))</f>
        <v>8010</v>
      </c>
      <c r="Y2052" s="26">
        <f>INDEX(检修、备用和必开!E:E,MATCH(统调负荷!$C2052,检修、备用和必开!$A:$A,0))</f>
        <v>7766.6</v>
      </c>
      <c r="Z2052" s="26">
        <f>INDEX(检修、备用和必开!F:F,MATCH(统调负荷!$C2052,检修、备用和必开!$A:$A,0))</f>
        <v>320</v>
      </c>
      <c r="AA2052" s="26">
        <f t="shared" si="457"/>
        <v>70577.2</v>
      </c>
      <c r="AB2052" s="26">
        <v>298</v>
      </c>
      <c r="AC2052" s="26">
        <v>301</v>
      </c>
      <c r="AD2052" s="76">
        <f t="shared" si="458"/>
        <v>45679.3541666667</v>
      </c>
      <c r="AE2052" s="27">
        <f t="shared" si="459"/>
        <v>822.5</v>
      </c>
      <c r="AF2052" s="27">
        <f t="shared" si="460"/>
        <v>1822.03</v>
      </c>
      <c r="AG2052" s="27">
        <f t="shared" si="461"/>
        <v>-181.5</v>
      </c>
      <c r="AH2052" s="27">
        <f t="shared" si="462"/>
        <v>583.299999999999</v>
      </c>
      <c r="AI2052" s="27">
        <f t="shared" si="463"/>
        <v>-1389.94</v>
      </c>
      <c r="AJ2052" s="27">
        <f t="shared" si="464"/>
        <v>-11.3899999999999</v>
      </c>
      <c r="AK2052" s="26">
        <f>INDEX(检修、备用和必开!I:I,MATCH(统调负荷!$C2052,检修、备用和必开!$A:$A,0))</f>
        <v>9119.4573597181</v>
      </c>
    </row>
    <row r="2053" ht="13.8" spans="1:37">
      <c r="A2053" s="26">
        <f t="shared" si="452"/>
        <v>3</v>
      </c>
      <c r="B2053" s="26">
        <f t="shared" si="453"/>
        <v>8</v>
      </c>
      <c r="C2053" t="s">
        <v>43</v>
      </c>
      <c r="D2053" s="75">
        <v>0.364583333333333</v>
      </c>
      <c r="E2053" s="26">
        <v>66405</v>
      </c>
      <c r="F2053" s="26">
        <v>24339.8</v>
      </c>
      <c r="G2053" s="26">
        <v>12573</v>
      </c>
      <c r="H2053" s="26">
        <v>22355.9</v>
      </c>
      <c r="I2053" s="26">
        <v>8543</v>
      </c>
      <c r="J2053" s="26">
        <v>-1406.7</v>
      </c>
      <c r="K2053" s="26">
        <f t="shared" si="451"/>
        <v>16573.2</v>
      </c>
      <c r="L2053" s="27">
        <f t="shared" si="454"/>
        <v>4.25851374508242</v>
      </c>
      <c r="M2053" s="75">
        <v>0.364583333333333</v>
      </c>
      <c r="N2053" s="26">
        <v>67174</v>
      </c>
      <c r="O2053" s="26">
        <v>26411.8</v>
      </c>
      <c r="P2053" s="26">
        <v>12622.8</v>
      </c>
      <c r="Q2053" s="26">
        <v>23112.3</v>
      </c>
      <c r="R2053" s="26">
        <v>6468.32</v>
      </c>
      <c r="S2053" s="26">
        <v>-1441.22</v>
      </c>
      <c r="T2053" s="26">
        <f t="shared" si="455"/>
        <v>18645.2</v>
      </c>
      <c r="U2053" s="27">
        <f t="shared" si="456"/>
        <v>2.64778354692518</v>
      </c>
      <c r="V2053" s="26">
        <f>INDEX(检修、备用和必开!B:B,MATCH(统调负荷!$C2053,检修、备用和必开!$A:$A,0))</f>
        <v>23595.2</v>
      </c>
      <c r="W2053" s="26">
        <f>INDEX(检修、备用和必开!C:C,MATCH(统调负荷!$C2053,检修、备用和必开!$A:$A,0))</f>
        <v>0</v>
      </c>
      <c r="X2053" s="26">
        <f>INDEX(检修、备用和必开!D:D,MATCH(统调负荷!$C2053,检修、备用和必开!$A:$A,0))</f>
        <v>8010</v>
      </c>
      <c r="Y2053" s="26">
        <f>INDEX(检修、备用和必开!E:E,MATCH(统调负荷!$C2053,检修、备用和必开!$A:$A,0))</f>
        <v>7766.6</v>
      </c>
      <c r="Z2053" s="26">
        <f>INDEX(检修、备用和必开!F:F,MATCH(统调负荷!$C2053,检修、备用和必开!$A:$A,0))</f>
        <v>320</v>
      </c>
      <c r="AA2053" s="26">
        <f t="shared" si="457"/>
        <v>70577.2</v>
      </c>
      <c r="AB2053" s="26">
        <v>298</v>
      </c>
      <c r="AC2053" s="26">
        <v>300.12</v>
      </c>
      <c r="AD2053" s="76">
        <f t="shared" si="458"/>
        <v>45679.3645833333</v>
      </c>
      <c r="AE2053" s="27">
        <f t="shared" si="459"/>
        <v>769</v>
      </c>
      <c r="AF2053" s="27">
        <f t="shared" si="460"/>
        <v>2072</v>
      </c>
      <c r="AG2053" s="27">
        <f t="shared" si="461"/>
        <v>49.7999999999993</v>
      </c>
      <c r="AH2053" s="27">
        <f t="shared" si="462"/>
        <v>756.399999999998</v>
      </c>
      <c r="AI2053" s="27">
        <f t="shared" si="463"/>
        <v>-2074.68</v>
      </c>
      <c r="AJ2053" s="27">
        <f t="shared" si="464"/>
        <v>-34.52</v>
      </c>
      <c r="AK2053" s="26">
        <f>INDEX(检修、备用和必开!I:I,MATCH(统调负荷!$C2053,检修、备用和必开!$A:$A,0))</f>
        <v>9119.4573597181</v>
      </c>
    </row>
    <row r="2054" ht="13.8" spans="1:37">
      <c r="A2054" s="26">
        <f t="shared" si="452"/>
        <v>3</v>
      </c>
      <c r="B2054" s="26">
        <f t="shared" si="453"/>
        <v>9</v>
      </c>
      <c r="C2054" t="s">
        <v>43</v>
      </c>
      <c r="D2054" s="75">
        <v>0.375</v>
      </c>
      <c r="E2054" s="26">
        <v>67055</v>
      </c>
      <c r="F2054" s="26">
        <v>24012.69</v>
      </c>
      <c r="G2054" s="26">
        <v>12573</v>
      </c>
      <c r="H2054" s="26">
        <v>22566.8</v>
      </c>
      <c r="I2054" s="26">
        <v>9309</v>
      </c>
      <c r="J2054" s="26">
        <v>-1406.49</v>
      </c>
      <c r="K2054" s="26">
        <f t="shared" si="451"/>
        <v>16246.09</v>
      </c>
      <c r="L2054" s="27">
        <f t="shared" si="454"/>
        <v>4.3442576029063</v>
      </c>
      <c r="M2054" s="75">
        <v>0.375</v>
      </c>
      <c r="N2054" s="26">
        <v>68189.2</v>
      </c>
      <c r="O2054" s="26">
        <v>25968.35</v>
      </c>
      <c r="P2054" s="26">
        <v>12824.5</v>
      </c>
      <c r="Q2054" s="26">
        <v>23932.1</v>
      </c>
      <c r="R2054" s="26">
        <v>6851.62</v>
      </c>
      <c r="S2054" s="26">
        <v>-1387.37</v>
      </c>
      <c r="T2054" s="26">
        <f t="shared" si="455"/>
        <v>18201.75</v>
      </c>
      <c r="U2054" s="27">
        <f t="shared" si="456"/>
        <v>2.69257870992971</v>
      </c>
      <c r="V2054" s="26">
        <f>INDEX(检修、备用和必开!B:B,MATCH(统调负荷!$C2054,检修、备用和必开!$A:$A,0))</f>
        <v>23595.2</v>
      </c>
      <c r="W2054" s="26">
        <f>INDEX(检修、备用和必开!C:C,MATCH(统调负荷!$C2054,检修、备用和必开!$A:$A,0))</f>
        <v>0</v>
      </c>
      <c r="X2054" s="26">
        <f>INDEX(检修、备用和必开!D:D,MATCH(统调负荷!$C2054,检修、备用和必开!$A:$A,0))</f>
        <v>8010</v>
      </c>
      <c r="Y2054" s="26">
        <f>INDEX(检修、备用和必开!E:E,MATCH(统调负荷!$C2054,检修、备用和必开!$A:$A,0))</f>
        <v>7766.6</v>
      </c>
      <c r="Z2054" s="26">
        <f>INDEX(检修、备用和必开!F:F,MATCH(统调负荷!$C2054,检修、备用和必开!$A:$A,0))</f>
        <v>320</v>
      </c>
      <c r="AA2054" s="26">
        <f t="shared" si="457"/>
        <v>70577.2</v>
      </c>
      <c r="AB2054" s="26">
        <v>299</v>
      </c>
      <c r="AC2054" s="26">
        <v>320</v>
      </c>
      <c r="AD2054" s="76">
        <f t="shared" si="458"/>
        <v>45679.375</v>
      </c>
      <c r="AE2054" s="27">
        <f t="shared" si="459"/>
        <v>1134.2</v>
      </c>
      <c r="AF2054" s="27">
        <f t="shared" si="460"/>
        <v>1955.66</v>
      </c>
      <c r="AG2054" s="27">
        <f t="shared" si="461"/>
        <v>251.5</v>
      </c>
      <c r="AH2054" s="27">
        <f t="shared" si="462"/>
        <v>1365.3</v>
      </c>
      <c r="AI2054" s="27">
        <f t="shared" si="463"/>
        <v>-2457.38</v>
      </c>
      <c r="AJ2054" s="27">
        <f t="shared" si="464"/>
        <v>19.1200000000001</v>
      </c>
      <c r="AK2054" s="26">
        <f>INDEX(检修、备用和必开!I:I,MATCH(统调负荷!$C2054,检修、备用和必开!$A:$A,0))</f>
        <v>9119.4573597181</v>
      </c>
    </row>
    <row r="2055" ht="13.8" spans="1:37">
      <c r="A2055" s="26">
        <f t="shared" si="452"/>
        <v>3</v>
      </c>
      <c r="B2055" s="26">
        <f t="shared" si="453"/>
        <v>9</v>
      </c>
      <c r="C2055" t="s">
        <v>43</v>
      </c>
      <c r="D2055" s="75">
        <v>0.385416666666667</v>
      </c>
      <c r="E2055" s="26">
        <v>67055</v>
      </c>
      <c r="F2055" s="26">
        <v>23220</v>
      </c>
      <c r="G2055" s="26">
        <v>12562</v>
      </c>
      <c r="H2055" s="26">
        <v>22632.7</v>
      </c>
      <c r="I2055" s="26">
        <v>10047</v>
      </c>
      <c r="J2055" s="26">
        <v>-1406.7</v>
      </c>
      <c r="K2055" s="26">
        <f t="shared" si="451"/>
        <v>15453.4</v>
      </c>
      <c r="L2055" s="27">
        <f t="shared" si="454"/>
        <v>4.5670985025949</v>
      </c>
      <c r="M2055" s="75">
        <v>0.385416666666667</v>
      </c>
      <c r="N2055" s="26">
        <v>69223.4</v>
      </c>
      <c r="O2055" s="26">
        <v>26956.61</v>
      </c>
      <c r="P2055" s="26">
        <v>12459.6</v>
      </c>
      <c r="Q2055" s="26">
        <v>24137.9</v>
      </c>
      <c r="R2055" s="26">
        <v>7063.05</v>
      </c>
      <c r="S2055" s="26">
        <v>-1393.76</v>
      </c>
      <c r="T2055" s="26">
        <f t="shared" si="455"/>
        <v>19190.01</v>
      </c>
      <c r="U2055" s="27">
        <f t="shared" si="456"/>
        <v>2.59474904604814</v>
      </c>
      <c r="V2055" s="26">
        <f>INDEX(检修、备用和必开!B:B,MATCH(统调负荷!$C2055,检修、备用和必开!$A:$A,0))</f>
        <v>23595.2</v>
      </c>
      <c r="W2055" s="26">
        <f>INDEX(检修、备用和必开!C:C,MATCH(统调负荷!$C2055,检修、备用和必开!$A:$A,0))</f>
        <v>0</v>
      </c>
      <c r="X2055" s="26">
        <f>INDEX(检修、备用和必开!D:D,MATCH(统调负荷!$C2055,检修、备用和必开!$A:$A,0))</f>
        <v>8010</v>
      </c>
      <c r="Y2055" s="26">
        <f>INDEX(检修、备用和必开!E:E,MATCH(统调负荷!$C2055,检修、备用和必开!$A:$A,0))</f>
        <v>7766.6</v>
      </c>
      <c r="Z2055" s="26">
        <f>INDEX(检修、备用和必开!F:F,MATCH(统调负荷!$C2055,检修、备用和必开!$A:$A,0))</f>
        <v>320</v>
      </c>
      <c r="AA2055" s="26">
        <f t="shared" si="457"/>
        <v>70577.2</v>
      </c>
      <c r="AB2055" s="26">
        <v>294</v>
      </c>
      <c r="AC2055" s="26">
        <v>326.99</v>
      </c>
      <c r="AD2055" s="76">
        <f t="shared" si="458"/>
        <v>45679.3854166667</v>
      </c>
      <c r="AE2055" s="27">
        <f t="shared" si="459"/>
        <v>2168.39999999999</v>
      </c>
      <c r="AF2055" s="27">
        <f t="shared" si="460"/>
        <v>3736.61</v>
      </c>
      <c r="AG2055" s="27">
        <f t="shared" si="461"/>
        <v>-102.4</v>
      </c>
      <c r="AH2055" s="27">
        <f t="shared" si="462"/>
        <v>1505.2</v>
      </c>
      <c r="AI2055" s="27">
        <f t="shared" si="463"/>
        <v>-2983.95</v>
      </c>
      <c r="AJ2055" s="27">
        <f t="shared" si="464"/>
        <v>12.9400000000001</v>
      </c>
      <c r="AK2055" s="26">
        <f>INDEX(检修、备用和必开!I:I,MATCH(统调负荷!$C2055,检修、备用和必开!$A:$A,0))</f>
        <v>9119.4573597181</v>
      </c>
    </row>
    <row r="2056" ht="13.8" spans="1:37">
      <c r="A2056" s="26">
        <f t="shared" si="452"/>
        <v>3</v>
      </c>
      <c r="B2056" s="26">
        <f t="shared" si="453"/>
        <v>9</v>
      </c>
      <c r="C2056" t="s">
        <v>43</v>
      </c>
      <c r="D2056" s="75">
        <v>0.395833333333333</v>
      </c>
      <c r="E2056" s="26">
        <v>67055</v>
      </c>
      <c r="F2056" s="26">
        <v>22272.5</v>
      </c>
      <c r="G2056" s="26">
        <v>12472</v>
      </c>
      <c r="H2056" s="26">
        <v>22989.2</v>
      </c>
      <c r="I2056" s="26">
        <v>10728</v>
      </c>
      <c r="J2056" s="26">
        <v>-1406.7</v>
      </c>
      <c r="K2056" s="26">
        <f t="shared" si="451"/>
        <v>14505.9</v>
      </c>
      <c r="L2056" s="27">
        <f t="shared" si="454"/>
        <v>4.86541338351981</v>
      </c>
      <c r="M2056" s="75">
        <v>0.395833333333333</v>
      </c>
      <c r="N2056" s="26">
        <v>69204.2</v>
      </c>
      <c r="O2056" s="26">
        <v>27282.27</v>
      </c>
      <c r="P2056" s="26">
        <v>12475.2</v>
      </c>
      <c r="Q2056" s="26">
        <v>23471.1</v>
      </c>
      <c r="R2056" s="26">
        <v>7376.58</v>
      </c>
      <c r="S2056" s="26">
        <v>-1400.95</v>
      </c>
      <c r="T2056" s="26">
        <f t="shared" si="455"/>
        <v>19515.67</v>
      </c>
      <c r="U2056" s="27">
        <f t="shared" si="456"/>
        <v>2.56405021203844</v>
      </c>
      <c r="V2056" s="26">
        <f>INDEX(检修、备用和必开!B:B,MATCH(统调负荷!$C2056,检修、备用和必开!$A:$A,0))</f>
        <v>23595.2</v>
      </c>
      <c r="W2056" s="26">
        <f>INDEX(检修、备用和必开!C:C,MATCH(统调负荷!$C2056,检修、备用和必开!$A:$A,0))</f>
        <v>0</v>
      </c>
      <c r="X2056" s="26">
        <f>INDEX(检修、备用和必开!D:D,MATCH(统调负荷!$C2056,检修、备用和必开!$A:$A,0))</f>
        <v>8010</v>
      </c>
      <c r="Y2056" s="26">
        <f>INDEX(检修、备用和必开!E:E,MATCH(统调负荷!$C2056,检修、备用和必开!$A:$A,0))</f>
        <v>7766.6</v>
      </c>
      <c r="Z2056" s="26">
        <f>INDEX(检修、备用和必开!F:F,MATCH(统调负荷!$C2056,检修、备用和必开!$A:$A,0))</f>
        <v>320</v>
      </c>
      <c r="AA2056" s="26">
        <f t="shared" si="457"/>
        <v>70577.2</v>
      </c>
      <c r="AB2056" s="26">
        <v>280.49</v>
      </c>
      <c r="AC2056" s="26">
        <v>320.36</v>
      </c>
      <c r="AD2056" s="76">
        <f t="shared" si="458"/>
        <v>45679.3958333333</v>
      </c>
      <c r="AE2056" s="27">
        <f t="shared" si="459"/>
        <v>2149.2</v>
      </c>
      <c r="AF2056" s="27">
        <f t="shared" si="460"/>
        <v>5009.77</v>
      </c>
      <c r="AG2056" s="27">
        <f t="shared" si="461"/>
        <v>3.20000000000073</v>
      </c>
      <c r="AH2056" s="27">
        <f t="shared" si="462"/>
        <v>481.899999999998</v>
      </c>
      <c r="AI2056" s="27">
        <f t="shared" si="463"/>
        <v>-3351.42</v>
      </c>
      <c r="AJ2056" s="27">
        <f t="shared" si="464"/>
        <v>5.75</v>
      </c>
      <c r="AK2056" s="26">
        <f>INDEX(检修、备用和必开!I:I,MATCH(统调负荷!$C2056,检修、备用和必开!$A:$A,0))</f>
        <v>9119.4573597181</v>
      </c>
    </row>
    <row r="2057" ht="13.8" spans="1:37">
      <c r="A2057" s="26">
        <f t="shared" si="452"/>
        <v>3</v>
      </c>
      <c r="B2057" s="26">
        <f t="shared" si="453"/>
        <v>9</v>
      </c>
      <c r="C2057" t="s">
        <v>43</v>
      </c>
      <c r="D2057" s="75">
        <v>0.40625</v>
      </c>
      <c r="E2057" s="26">
        <v>66990</v>
      </c>
      <c r="F2057" s="26">
        <v>21285.59</v>
      </c>
      <c r="G2057" s="26">
        <v>12383</v>
      </c>
      <c r="H2057" s="26">
        <v>23326.1</v>
      </c>
      <c r="I2057" s="26">
        <v>11402</v>
      </c>
      <c r="J2057" s="26">
        <v>-1406.69</v>
      </c>
      <c r="K2057" s="26">
        <f t="shared" si="451"/>
        <v>13518.99</v>
      </c>
      <c r="L2057" s="27">
        <f t="shared" si="454"/>
        <v>5.22059710081892</v>
      </c>
      <c r="M2057" s="75">
        <v>0.40625</v>
      </c>
      <c r="N2057" s="26">
        <v>69367</v>
      </c>
      <c r="O2057" s="26">
        <v>27064.76</v>
      </c>
      <c r="P2057" s="26">
        <v>12630.9</v>
      </c>
      <c r="Q2057" s="26">
        <v>23329.8</v>
      </c>
      <c r="R2057" s="26">
        <v>7743.54</v>
      </c>
      <c r="S2057" s="26">
        <v>-1402</v>
      </c>
      <c r="T2057" s="26">
        <f t="shared" si="455"/>
        <v>19298.16</v>
      </c>
      <c r="U2057" s="27">
        <f t="shared" si="456"/>
        <v>2.58447291944972</v>
      </c>
      <c r="V2057" s="26">
        <f>INDEX(检修、备用和必开!B:B,MATCH(统调负荷!$C2057,检修、备用和必开!$A:$A,0))</f>
        <v>23595.2</v>
      </c>
      <c r="W2057" s="26">
        <f>INDEX(检修、备用和必开!C:C,MATCH(统调负荷!$C2057,检修、备用和必开!$A:$A,0))</f>
        <v>0</v>
      </c>
      <c r="X2057" s="26">
        <f>INDEX(检修、备用和必开!D:D,MATCH(统调负荷!$C2057,检修、备用和必开!$A:$A,0))</f>
        <v>8010</v>
      </c>
      <c r="Y2057" s="26">
        <f>INDEX(检修、备用和必开!E:E,MATCH(统调负荷!$C2057,检修、备用和必开!$A:$A,0))</f>
        <v>7766.6</v>
      </c>
      <c r="Z2057" s="26">
        <f>INDEX(检修、备用和必开!F:F,MATCH(统调负荷!$C2057,检修、备用和必开!$A:$A,0))</f>
        <v>320</v>
      </c>
      <c r="AA2057" s="26">
        <f t="shared" si="457"/>
        <v>70577.2</v>
      </c>
      <c r="AB2057" s="26">
        <v>275.66</v>
      </c>
      <c r="AC2057" s="26">
        <v>312.81</v>
      </c>
      <c r="AD2057" s="76">
        <f t="shared" si="458"/>
        <v>45679.40625</v>
      </c>
      <c r="AE2057" s="27">
        <f t="shared" si="459"/>
        <v>2377</v>
      </c>
      <c r="AF2057" s="27">
        <f t="shared" si="460"/>
        <v>5779.17</v>
      </c>
      <c r="AG2057" s="27">
        <f t="shared" si="461"/>
        <v>247.9</v>
      </c>
      <c r="AH2057" s="27">
        <f t="shared" si="462"/>
        <v>3.70000000000073</v>
      </c>
      <c r="AI2057" s="27">
        <f t="shared" si="463"/>
        <v>-3658.46</v>
      </c>
      <c r="AJ2057" s="27">
        <f t="shared" si="464"/>
        <v>4.69000000000005</v>
      </c>
      <c r="AK2057" s="26">
        <f>INDEX(检修、备用和必开!I:I,MATCH(统调负荷!$C2057,检修、备用和必开!$A:$A,0))</f>
        <v>9119.4573597181</v>
      </c>
    </row>
    <row r="2058" ht="13.8" spans="1:37">
      <c r="A2058" s="26">
        <f t="shared" si="452"/>
        <v>3</v>
      </c>
      <c r="B2058" s="26">
        <f t="shared" si="453"/>
        <v>10</v>
      </c>
      <c r="C2058" t="s">
        <v>43</v>
      </c>
      <c r="D2058" s="75">
        <v>0.416666666666667</v>
      </c>
      <c r="E2058" s="26">
        <v>65880</v>
      </c>
      <c r="F2058" s="26">
        <v>19744.3</v>
      </c>
      <c r="G2058" s="26">
        <v>12072</v>
      </c>
      <c r="H2058" s="26">
        <v>23421.4</v>
      </c>
      <c r="I2058" s="26">
        <v>12049</v>
      </c>
      <c r="J2058" s="26">
        <v>-1406.7</v>
      </c>
      <c r="K2058" s="26">
        <f t="shared" si="451"/>
        <v>11977.7</v>
      </c>
      <c r="L2058" s="27">
        <f t="shared" si="454"/>
        <v>5.89238334571746</v>
      </c>
      <c r="M2058" s="75">
        <v>0.416666666666667</v>
      </c>
      <c r="N2058" s="26">
        <v>69031.2</v>
      </c>
      <c r="O2058" s="26">
        <v>26162.82</v>
      </c>
      <c r="P2058" s="26">
        <v>12678.4</v>
      </c>
      <c r="Q2058" s="26">
        <v>23625.3</v>
      </c>
      <c r="R2058" s="26">
        <v>8041.91</v>
      </c>
      <c r="S2058" s="26">
        <v>-1477.23</v>
      </c>
      <c r="T2058" s="26">
        <f t="shared" si="455"/>
        <v>18396.22</v>
      </c>
      <c r="U2058" s="27">
        <f t="shared" si="456"/>
        <v>2.67274907199895</v>
      </c>
      <c r="V2058" s="26">
        <f>INDEX(检修、备用和必开!B:B,MATCH(统调负荷!$C2058,检修、备用和必开!$A:$A,0))</f>
        <v>23595.2</v>
      </c>
      <c r="W2058" s="26">
        <f>INDEX(检修、备用和必开!C:C,MATCH(统调负荷!$C2058,检修、备用和必开!$A:$A,0))</f>
        <v>0</v>
      </c>
      <c r="X2058" s="26">
        <f>INDEX(检修、备用和必开!D:D,MATCH(统调负荷!$C2058,检修、备用和必开!$A:$A,0))</f>
        <v>8010</v>
      </c>
      <c r="Y2058" s="26">
        <f>INDEX(检修、备用和必开!E:E,MATCH(统调负荷!$C2058,检修、备用和必开!$A:$A,0))</f>
        <v>7766.6</v>
      </c>
      <c r="Z2058" s="26">
        <f>INDEX(检修、备用和必开!F:F,MATCH(统调负荷!$C2058,检修、备用和必开!$A:$A,0))</f>
        <v>320</v>
      </c>
      <c r="AA2058" s="26">
        <f t="shared" si="457"/>
        <v>70577.2</v>
      </c>
      <c r="AB2058" s="26">
        <v>103.76</v>
      </c>
      <c r="AC2058" s="26">
        <v>285</v>
      </c>
      <c r="AD2058" s="76">
        <f t="shared" si="458"/>
        <v>45679.4166666667</v>
      </c>
      <c r="AE2058" s="27">
        <f t="shared" si="459"/>
        <v>3151.2</v>
      </c>
      <c r="AF2058" s="27">
        <f t="shared" si="460"/>
        <v>6418.52</v>
      </c>
      <c r="AG2058" s="27">
        <f t="shared" si="461"/>
        <v>606.4</v>
      </c>
      <c r="AH2058" s="27">
        <f t="shared" si="462"/>
        <v>203.899999999998</v>
      </c>
      <c r="AI2058" s="27">
        <f t="shared" si="463"/>
        <v>-4007.09</v>
      </c>
      <c r="AJ2058" s="27">
        <f t="shared" si="464"/>
        <v>-70.53</v>
      </c>
      <c r="AK2058" s="26">
        <f>INDEX(检修、备用和必开!I:I,MATCH(统调负荷!$C2058,检修、备用和必开!$A:$A,0))</f>
        <v>9119.4573597181</v>
      </c>
    </row>
    <row r="2059" ht="13.8" spans="1:37">
      <c r="A2059" s="26">
        <f t="shared" si="452"/>
        <v>3</v>
      </c>
      <c r="B2059" s="26">
        <f t="shared" si="453"/>
        <v>10</v>
      </c>
      <c r="C2059" t="s">
        <v>43</v>
      </c>
      <c r="D2059" s="75">
        <v>0.427083333333333</v>
      </c>
      <c r="E2059" s="26">
        <v>65685</v>
      </c>
      <c r="F2059" s="26">
        <v>19937.1</v>
      </c>
      <c r="G2059" s="26">
        <v>11584</v>
      </c>
      <c r="H2059" s="26">
        <v>22927.4</v>
      </c>
      <c r="I2059" s="26">
        <v>12643</v>
      </c>
      <c r="J2059" s="26">
        <v>-1406.5</v>
      </c>
      <c r="K2059" s="26">
        <f t="shared" si="451"/>
        <v>12170.5</v>
      </c>
      <c r="L2059" s="27">
        <f t="shared" si="454"/>
        <v>5.79903865905263</v>
      </c>
      <c r="M2059" s="75">
        <v>0.427083333333333</v>
      </c>
      <c r="N2059" s="26">
        <v>68422.3</v>
      </c>
      <c r="O2059" s="26">
        <v>26197.98</v>
      </c>
      <c r="P2059" s="26">
        <v>11181.6</v>
      </c>
      <c r="Q2059" s="26">
        <v>24297.4</v>
      </c>
      <c r="R2059" s="26">
        <v>8307.75</v>
      </c>
      <c r="S2059" s="26">
        <v>-1562.43</v>
      </c>
      <c r="T2059" s="26">
        <f t="shared" si="455"/>
        <v>18431.38</v>
      </c>
      <c r="U2059" s="27">
        <f t="shared" si="456"/>
        <v>2.66919502688589</v>
      </c>
      <c r="V2059" s="26">
        <f>INDEX(检修、备用和必开!B:B,MATCH(统调负荷!$C2059,检修、备用和必开!$A:$A,0))</f>
        <v>23595.2</v>
      </c>
      <c r="W2059" s="26">
        <f>INDEX(检修、备用和必开!C:C,MATCH(统调负荷!$C2059,检修、备用和必开!$A:$A,0))</f>
        <v>0</v>
      </c>
      <c r="X2059" s="26">
        <f>INDEX(检修、备用和必开!D:D,MATCH(统调负荷!$C2059,检修、备用和必开!$A:$A,0))</f>
        <v>8010</v>
      </c>
      <c r="Y2059" s="26">
        <f>INDEX(检修、备用和必开!E:E,MATCH(统调负荷!$C2059,检修、备用和必开!$A:$A,0))</f>
        <v>7766.6</v>
      </c>
      <c r="Z2059" s="26">
        <f>INDEX(检修、备用和必开!F:F,MATCH(统调负荷!$C2059,检修、备用和必开!$A:$A,0))</f>
        <v>320</v>
      </c>
      <c r="AA2059" s="26">
        <f t="shared" si="457"/>
        <v>70577.2</v>
      </c>
      <c r="AB2059" s="26">
        <v>258.98</v>
      </c>
      <c r="AC2059" s="26">
        <v>324</v>
      </c>
      <c r="AD2059" s="76">
        <f t="shared" si="458"/>
        <v>45679.4270833333</v>
      </c>
      <c r="AE2059" s="27">
        <f t="shared" si="459"/>
        <v>2737.3</v>
      </c>
      <c r="AF2059" s="27">
        <f t="shared" si="460"/>
        <v>6260.88</v>
      </c>
      <c r="AG2059" s="27">
        <f t="shared" si="461"/>
        <v>-402.4</v>
      </c>
      <c r="AH2059" s="27">
        <f t="shared" si="462"/>
        <v>1370</v>
      </c>
      <c r="AI2059" s="27">
        <f t="shared" si="463"/>
        <v>-4335.25</v>
      </c>
      <c r="AJ2059" s="27">
        <f t="shared" si="464"/>
        <v>-155.93</v>
      </c>
      <c r="AK2059" s="26">
        <f>INDEX(检修、备用和必开!I:I,MATCH(统调负荷!$C2059,检修、备用和必开!$A:$A,0))</f>
        <v>9119.4573597181</v>
      </c>
    </row>
    <row r="2060" ht="13.8" spans="1:37">
      <c r="A2060" s="26">
        <f t="shared" si="452"/>
        <v>3</v>
      </c>
      <c r="B2060" s="26">
        <f t="shared" si="453"/>
        <v>10</v>
      </c>
      <c r="C2060" t="s">
        <v>43</v>
      </c>
      <c r="D2060" s="75">
        <v>0.4375</v>
      </c>
      <c r="E2060" s="26">
        <v>65620</v>
      </c>
      <c r="F2060" s="26">
        <v>19322.1</v>
      </c>
      <c r="G2060" s="26">
        <v>11460</v>
      </c>
      <c r="H2060" s="26">
        <v>23040.6</v>
      </c>
      <c r="I2060" s="26">
        <v>13204</v>
      </c>
      <c r="J2060" s="26">
        <v>-1406.7</v>
      </c>
      <c r="K2060" s="26">
        <f t="shared" si="451"/>
        <v>11555.5</v>
      </c>
      <c r="L2060" s="27">
        <f t="shared" si="454"/>
        <v>6.10767167149842</v>
      </c>
      <c r="M2060" s="75">
        <v>0.4375</v>
      </c>
      <c r="N2060" s="26">
        <v>68161.3</v>
      </c>
      <c r="O2060" s="26">
        <v>26138.44</v>
      </c>
      <c r="P2060" s="26">
        <v>11623.3</v>
      </c>
      <c r="Q2060" s="26">
        <v>23367.7</v>
      </c>
      <c r="R2060" s="26">
        <v>8617.88</v>
      </c>
      <c r="S2060" s="26">
        <v>-1586.02</v>
      </c>
      <c r="T2060" s="26">
        <f t="shared" si="455"/>
        <v>18371.84</v>
      </c>
      <c r="U2060" s="27">
        <f t="shared" si="456"/>
        <v>2.67521901429165</v>
      </c>
      <c r="V2060" s="26">
        <f>INDEX(检修、备用和必开!B:B,MATCH(统调负荷!$C2060,检修、备用和必开!$A:$A,0))</f>
        <v>23595.2</v>
      </c>
      <c r="W2060" s="26">
        <f>INDEX(检修、备用和必开!C:C,MATCH(统调负荷!$C2060,检修、备用和必开!$A:$A,0))</f>
        <v>0</v>
      </c>
      <c r="X2060" s="26">
        <f>INDEX(检修、备用和必开!D:D,MATCH(统调负荷!$C2060,检修、备用和必开!$A:$A,0))</f>
        <v>8010</v>
      </c>
      <c r="Y2060" s="26">
        <f>INDEX(检修、备用和必开!E:E,MATCH(统调负荷!$C2060,检修、备用和必开!$A:$A,0))</f>
        <v>7766.6</v>
      </c>
      <c r="Z2060" s="26">
        <f>INDEX(检修、备用和必开!F:F,MATCH(统调负荷!$C2060,检修、备用和必开!$A:$A,0))</f>
        <v>320</v>
      </c>
      <c r="AA2060" s="26">
        <f t="shared" si="457"/>
        <v>70577.2</v>
      </c>
      <c r="AB2060" s="26">
        <v>105.4</v>
      </c>
      <c r="AC2060" s="26">
        <v>324</v>
      </c>
      <c r="AD2060" s="76">
        <f t="shared" si="458"/>
        <v>45679.4375</v>
      </c>
      <c r="AE2060" s="27">
        <f t="shared" si="459"/>
        <v>2541.3</v>
      </c>
      <c r="AF2060" s="27">
        <f t="shared" si="460"/>
        <v>6816.34</v>
      </c>
      <c r="AG2060" s="27">
        <f t="shared" si="461"/>
        <v>163.299999999999</v>
      </c>
      <c r="AH2060" s="27">
        <f t="shared" si="462"/>
        <v>327.100000000002</v>
      </c>
      <c r="AI2060" s="27">
        <f t="shared" si="463"/>
        <v>-4586.12</v>
      </c>
      <c r="AJ2060" s="27">
        <f t="shared" si="464"/>
        <v>-179.32</v>
      </c>
      <c r="AK2060" s="26">
        <f>INDEX(检修、备用和必开!I:I,MATCH(统调负荷!$C2060,检修、备用和必开!$A:$A,0))</f>
        <v>9119.4573597181</v>
      </c>
    </row>
    <row r="2061" ht="13.8" spans="1:37">
      <c r="A2061" s="26">
        <f t="shared" si="452"/>
        <v>3</v>
      </c>
      <c r="B2061" s="26">
        <f t="shared" si="453"/>
        <v>10</v>
      </c>
      <c r="C2061" t="s">
        <v>43</v>
      </c>
      <c r="D2061" s="75">
        <v>0.447916666666667</v>
      </c>
      <c r="E2061" s="26">
        <v>65555</v>
      </c>
      <c r="F2061" s="26">
        <v>18901.69</v>
      </c>
      <c r="G2061" s="26">
        <v>11887</v>
      </c>
      <c r="H2061" s="26">
        <v>22465</v>
      </c>
      <c r="I2061" s="26">
        <v>13708</v>
      </c>
      <c r="J2061" s="26">
        <v>-1406.69</v>
      </c>
      <c r="K2061" s="26">
        <f t="shared" si="451"/>
        <v>11135.09</v>
      </c>
      <c r="L2061" s="27">
        <f t="shared" si="454"/>
        <v>6.33826938084919</v>
      </c>
      <c r="M2061" s="75">
        <v>0.447916666666667</v>
      </c>
      <c r="N2061" s="26">
        <v>68208</v>
      </c>
      <c r="O2061" s="26">
        <v>25961.48</v>
      </c>
      <c r="P2061" s="26">
        <v>11915.4</v>
      </c>
      <c r="Q2061" s="26">
        <v>22924.6</v>
      </c>
      <c r="R2061" s="26">
        <v>8939.2</v>
      </c>
      <c r="S2061" s="26">
        <v>-1532.68</v>
      </c>
      <c r="T2061" s="26">
        <f t="shared" si="455"/>
        <v>18194.88</v>
      </c>
      <c r="U2061" s="27">
        <f t="shared" si="456"/>
        <v>2.69328460958417</v>
      </c>
      <c r="V2061" s="26">
        <f>INDEX(检修、备用和必开!B:B,MATCH(统调负荷!$C2061,检修、备用和必开!$A:$A,0))</f>
        <v>23595.2</v>
      </c>
      <c r="W2061" s="26">
        <f>INDEX(检修、备用和必开!C:C,MATCH(统调负荷!$C2061,检修、备用和必开!$A:$A,0))</f>
        <v>0</v>
      </c>
      <c r="X2061" s="26">
        <f>INDEX(检修、备用和必开!D:D,MATCH(统调负荷!$C2061,检修、备用和必开!$A:$A,0))</f>
        <v>8010</v>
      </c>
      <c r="Y2061" s="26">
        <f>INDEX(检修、备用和必开!E:E,MATCH(统调负荷!$C2061,检修、备用和必开!$A:$A,0))</f>
        <v>7766.6</v>
      </c>
      <c r="Z2061" s="26">
        <f>INDEX(检修、备用和必开!F:F,MATCH(统调负荷!$C2061,检修、备用和必开!$A:$A,0))</f>
        <v>320</v>
      </c>
      <c r="AA2061" s="26">
        <f t="shared" si="457"/>
        <v>70577.2</v>
      </c>
      <c r="AB2061" s="26">
        <v>160.48</v>
      </c>
      <c r="AC2061" s="26">
        <v>308</v>
      </c>
      <c r="AD2061" s="76">
        <f t="shared" si="458"/>
        <v>45679.4479166667</v>
      </c>
      <c r="AE2061" s="27">
        <f t="shared" si="459"/>
        <v>2653</v>
      </c>
      <c r="AF2061" s="27">
        <f t="shared" si="460"/>
        <v>7059.79</v>
      </c>
      <c r="AG2061" s="27">
        <f t="shared" si="461"/>
        <v>28.3999999999996</v>
      </c>
      <c r="AH2061" s="27">
        <f t="shared" si="462"/>
        <v>459.599999999999</v>
      </c>
      <c r="AI2061" s="27">
        <f t="shared" si="463"/>
        <v>-4768.8</v>
      </c>
      <c r="AJ2061" s="27">
        <f t="shared" si="464"/>
        <v>-125.99</v>
      </c>
      <c r="AK2061" s="26">
        <f>INDEX(检修、备用和必开!I:I,MATCH(统调负荷!$C2061,检修、备用和必开!$A:$A,0))</f>
        <v>9119.4573597181</v>
      </c>
    </row>
    <row r="2062" ht="13.8" spans="1:37">
      <c r="A2062" s="26">
        <f t="shared" si="452"/>
        <v>3</v>
      </c>
      <c r="B2062" s="26">
        <f t="shared" si="453"/>
        <v>11</v>
      </c>
      <c r="C2062" t="s">
        <v>43</v>
      </c>
      <c r="D2062" s="75">
        <v>0.458333333333333</v>
      </c>
      <c r="E2062" s="26">
        <v>65555</v>
      </c>
      <c r="F2062" s="26">
        <v>18294.45</v>
      </c>
      <c r="G2062" s="26">
        <v>11510</v>
      </c>
      <c r="H2062" s="26">
        <v>22931.5</v>
      </c>
      <c r="I2062" s="26">
        <v>14226</v>
      </c>
      <c r="J2062" s="26">
        <v>-1406.95</v>
      </c>
      <c r="K2062" s="26">
        <f t="shared" si="451"/>
        <v>10527.85</v>
      </c>
      <c r="L2062" s="27">
        <f t="shared" si="454"/>
        <v>6.70385691285495</v>
      </c>
      <c r="M2062" s="75">
        <v>0.458333333333333</v>
      </c>
      <c r="N2062" s="26">
        <v>68136.7</v>
      </c>
      <c r="O2062" s="26">
        <v>26387.46</v>
      </c>
      <c r="P2062" s="26">
        <v>11941.2</v>
      </c>
      <c r="Q2062" s="26">
        <v>22206</v>
      </c>
      <c r="R2062" s="26">
        <v>9158.43</v>
      </c>
      <c r="S2062" s="26">
        <v>-1556.39</v>
      </c>
      <c r="T2062" s="26">
        <f t="shared" si="455"/>
        <v>18620.86</v>
      </c>
      <c r="U2062" s="27">
        <f t="shared" si="456"/>
        <v>2.65020356083131</v>
      </c>
      <c r="V2062" s="26">
        <f>INDEX(检修、备用和必开!B:B,MATCH(统调负荷!$C2062,检修、备用和必开!$A:$A,0))</f>
        <v>23595.2</v>
      </c>
      <c r="W2062" s="26">
        <f>INDEX(检修、备用和必开!C:C,MATCH(统调负荷!$C2062,检修、备用和必开!$A:$A,0))</f>
        <v>0</v>
      </c>
      <c r="X2062" s="26">
        <f>INDEX(检修、备用和必开!D:D,MATCH(统调负荷!$C2062,检修、备用和必开!$A:$A,0))</f>
        <v>8010</v>
      </c>
      <c r="Y2062" s="26">
        <f>INDEX(检修、备用和必开!E:E,MATCH(统调负荷!$C2062,检修、备用和必开!$A:$A,0))</f>
        <v>7766.6</v>
      </c>
      <c r="Z2062" s="26">
        <f>INDEX(检修、备用和必开!F:F,MATCH(统调负荷!$C2062,检修、备用和必开!$A:$A,0))</f>
        <v>320</v>
      </c>
      <c r="AA2062" s="26">
        <f t="shared" si="457"/>
        <v>70577.2</v>
      </c>
      <c r="AB2062" s="26">
        <v>160.5</v>
      </c>
      <c r="AC2062" s="26">
        <v>320</v>
      </c>
      <c r="AD2062" s="76">
        <f t="shared" si="458"/>
        <v>45679.4583333333</v>
      </c>
      <c r="AE2062" s="27">
        <f t="shared" si="459"/>
        <v>2581.7</v>
      </c>
      <c r="AF2062" s="27">
        <f t="shared" si="460"/>
        <v>8093.01</v>
      </c>
      <c r="AG2062" s="27">
        <f t="shared" si="461"/>
        <v>431.200000000001</v>
      </c>
      <c r="AH2062" s="27">
        <f t="shared" si="462"/>
        <v>-725.5</v>
      </c>
      <c r="AI2062" s="27">
        <f t="shared" si="463"/>
        <v>-5067.57</v>
      </c>
      <c r="AJ2062" s="27">
        <f t="shared" si="464"/>
        <v>-149.44</v>
      </c>
      <c r="AK2062" s="26">
        <f>INDEX(检修、备用和必开!I:I,MATCH(统调负荷!$C2062,检修、备用和必开!$A:$A,0))</f>
        <v>9119.4573597181</v>
      </c>
    </row>
    <row r="2063" ht="13.8" spans="1:37">
      <c r="A2063" s="26">
        <f t="shared" si="452"/>
        <v>3</v>
      </c>
      <c r="B2063" s="26">
        <f t="shared" si="453"/>
        <v>11</v>
      </c>
      <c r="C2063" t="s">
        <v>43</v>
      </c>
      <c r="D2063" s="75">
        <v>0.46875</v>
      </c>
      <c r="E2063" s="26">
        <v>65035</v>
      </c>
      <c r="F2063" s="26">
        <v>17287.3</v>
      </c>
      <c r="G2063" s="26">
        <v>11460</v>
      </c>
      <c r="H2063" s="26">
        <v>22984.4</v>
      </c>
      <c r="I2063" s="26">
        <v>14710</v>
      </c>
      <c r="J2063" s="26">
        <v>-1406.7</v>
      </c>
      <c r="K2063" s="26">
        <f t="shared" si="451"/>
        <v>9520.7</v>
      </c>
      <c r="L2063" s="27">
        <f t="shared" si="454"/>
        <v>7.41302635310429</v>
      </c>
      <c r="M2063" s="75">
        <v>0.46875</v>
      </c>
      <c r="N2063" s="26">
        <v>68364.5</v>
      </c>
      <c r="O2063" s="26">
        <v>26928.5</v>
      </c>
      <c r="P2063" s="26">
        <v>11946.4</v>
      </c>
      <c r="Q2063" s="26">
        <v>21635.1</v>
      </c>
      <c r="R2063" s="26">
        <v>9402.64</v>
      </c>
      <c r="S2063" s="26">
        <v>-1548.14</v>
      </c>
      <c r="T2063" s="26">
        <f t="shared" si="455"/>
        <v>19161.9</v>
      </c>
      <c r="U2063" s="27">
        <f t="shared" si="456"/>
        <v>2.59743337786463</v>
      </c>
      <c r="V2063" s="26">
        <f>INDEX(检修、备用和必开!B:B,MATCH(统调负荷!$C2063,检修、备用和必开!$A:$A,0))</f>
        <v>23595.2</v>
      </c>
      <c r="W2063" s="26">
        <f>INDEX(检修、备用和必开!C:C,MATCH(统调负荷!$C2063,检修、备用和必开!$A:$A,0))</f>
        <v>0</v>
      </c>
      <c r="X2063" s="26">
        <f>INDEX(检修、备用和必开!D:D,MATCH(统调负荷!$C2063,检修、备用和必开!$A:$A,0))</f>
        <v>8010</v>
      </c>
      <c r="Y2063" s="26">
        <f>INDEX(检修、备用和必开!E:E,MATCH(统调负荷!$C2063,检修、备用和必开!$A:$A,0))</f>
        <v>7766.6</v>
      </c>
      <c r="Z2063" s="26">
        <f>INDEX(检修、备用和必开!F:F,MATCH(统调负荷!$C2063,检修、备用和必开!$A:$A,0))</f>
        <v>320</v>
      </c>
      <c r="AA2063" s="26">
        <f t="shared" si="457"/>
        <v>70577.2</v>
      </c>
      <c r="AB2063" s="26">
        <v>79.77</v>
      </c>
      <c r="AC2063" s="26">
        <v>315</v>
      </c>
      <c r="AD2063" s="76">
        <f t="shared" si="458"/>
        <v>45679.46875</v>
      </c>
      <c r="AE2063" s="27">
        <f t="shared" si="459"/>
        <v>3329.5</v>
      </c>
      <c r="AF2063" s="27">
        <f t="shared" si="460"/>
        <v>9641.2</v>
      </c>
      <c r="AG2063" s="27">
        <f t="shared" si="461"/>
        <v>486.4</v>
      </c>
      <c r="AH2063" s="27">
        <f t="shared" si="462"/>
        <v>-1349.3</v>
      </c>
      <c r="AI2063" s="27">
        <f t="shared" si="463"/>
        <v>-5307.36</v>
      </c>
      <c r="AJ2063" s="27">
        <f t="shared" si="464"/>
        <v>-141.44</v>
      </c>
      <c r="AK2063" s="26">
        <f>INDEX(检修、备用和必开!I:I,MATCH(统调负荷!$C2063,检修、备用和必开!$A:$A,0))</f>
        <v>9119.4573597181</v>
      </c>
    </row>
    <row r="2064" ht="13.8" spans="1:37">
      <c r="A2064" s="26">
        <f t="shared" si="452"/>
        <v>3</v>
      </c>
      <c r="B2064" s="26">
        <f t="shared" si="453"/>
        <v>11</v>
      </c>
      <c r="C2064" t="s">
        <v>43</v>
      </c>
      <c r="D2064" s="75">
        <v>0.479166666666667</v>
      </c>
      <c r="E2064" s="26">
        <v>64255</v>
      </c>
      <c r="F2064" s="26">
        <v>16187.9</v>
      </c>
      <c r="G2064" s="26">
        <v>11670</v>
      </c>
      <c r="H2064" s="26">
        <v>22778.8</v>
      </c>
      <c r="I2064" s="26">
        <v>15025</v>
      </c>
      <c r="J2064" s="26">
        <v>-1406.7</v>
      </c>
      <c r="K2064" s="26">
        <f t="shared" si="451"/>
        <v>8421.3</v>
      </c>
      <c r="L2064" s="27">
        <f t="shared" si="454"/>
        <v>8.38079631410827</v>
      </c>
      <c r="M2064" s="75">
        <v>0.479166666666667</v>
      </c>
      <c r="N2064" s="26">
        <v>67446.1</v>
      </c>
      <c r="O2064" s="26">
        <v>25491.95</v>
      </c>
      <c r="P2064" s="26">
        <v>12065.9</v>
      </c>
      <c r="Q2064" s="26">
        <v>21787.7</v>
      </c>
      <c r="R2064" s="26">
        <v>9647.69</v>
      </c>
      <c r="S2064" s="26">
        <v>-1547.14</v>
      </c>
      <c r="T2064" s="26">
        <f t="shared" si="455"/>
        <v>17725.35</v>
      </c>
      <c r="U2064" s="27">
        <f t="shared" si="456"/>
        <v>2.74242238788281</v>
      </c>
      <c r="V2064" s="26">
        <f>INDEX(检修、备用和必开!B:B,MATCH(统调负荷!$C2064,检修、备用和必开!$A:$A,0))</f>
        <v>23595.2</v>
      </c>
      <c r="W2064" s="26">
        <f>INDEX(检修、备用和必开!C:C,MATCH(统调负荷!$C2064,检修、备用和必开!$A:$A,0))</f>
        <v>0</v>
      </c>
      <c r="X2064" s="26">
        <f>INDEX(检修、备用和必开!D:D,MATCH(统调负荷!$C2064,检修、备用和必开!$A:$A,0))</f>
        <v>8010</v>
      </c>
      <c r="Y2064" s="26">
        <f>INDEX(检修、备用和必开!E:E,MATCH(统调负荷!$C2064,检修、备用和必开!$A:$A,0))</f>
        <v>7766.6</v>
      </c>
      <c r="Z2064" s="26">
        <f>INDEX(检修、备用和必开!F:F,MATCH(统调负荷!$C2064,检修、备用和必开!$A:$A,0))</f>
        <v>320</v>
      </c>
      <c r="AA2064" s="26">
        <f t="shared" si="457"/>
        <v>70577.2</v>
      </c>
      <c r="AB2064" s="26">
        <v>75.99</v>
      </c>
      <c r="AC2064" s="26">
        <v>275</v>
      </c>
      <c r="AD2064" s="76">
        <f t="shared" si="458"/>
        <v>45679.4791666667</v>
      </c>
      <c r="AE2064" s="27">
        <f t="shared" si="459"/>
        <v>3191.10000000001</v>
      </c>
      <c r="AF2064" s="27">
        <f t="shared" si="460"/>
        <v>9304.05</v>
      </c>
      <c r="AG2064" s="27">
        <f t="shared" si="461"/>
        <v>395.9</v>
      </c>
      <c r="AH2064" s="27">
        <f t="shared" si="462"/>
        <v>-991.099999999999</v>
      </c>
      <c r="AI2064" s="27">
        <f t="shared" si="463"/>
        <v>-5377.31</v>
      </c>
      <c r="AJ2064" s="27">
        <f t="shared" si="464"/>
        <v>-140.44</v>
      </c>
      <c r="AK2064" s="26">
        <f>INDEX(检修、备用和必开!I:I,MATCH(统调负荷!$C2064,检修、备用和必开!$A:$A,0))</f>
        <v>9119.4573597181</v>
      </c>
    </row>
    <row r="2065" ht="13.8" spans="1:37">
      <c r="A2065" s="26">
        <f t="shared" si="452"/>
        <v>3</v>
      </c>
      <c r="B2065" s="26">
        <f t="shared" si="453"/>
        <v>11</v>
      </c>
      <c r="C2065" t="s">
        <v>43</v>
      </c>
      <c r="D2065" s="75">
        <v>0.489583333333333</v>
      </c>
      <c r="E2065" s="26">
        <v>63145</v>
      </c>
      <c r="F2065" s="26">
        <v>16402.65</v>
      </c>
      <c r="G2065" s="26">
        <v>10338</v>
      </c>
      <c r="H2065" s="26">
        <v>22532.3</v>
      </c>
      <c r="I2065" s="26">
        <v>15279</v>
      </c>
      <c r="J2065" s="26">
        <v>-1406.95</v>
      </c>
      <c r="K2065" s="26">
        <f t="shared" si="451"/>
        <v>8636.05</v>
      </c>
      <c r="L2065" s="27">
        <f t="shared" si="454"/>
        <v>8.17239362903179</v>
      </c>
      <c r="M2065" s="75">
        <v>0.489583333333333</v>
      </c>
      <c r="N2065" s="26">
        <v>66520.2</v>
      </c>
      <c r="O2065" s="26">
        <v>25328.27</v>
      </c>
      <c r="P2065" s="26">
        <v>11218.4</v>
      </c>
      <c r="Q2065" s="26">
        <v>21634.8</v>
      </c>
      <c r="R2065" s="26">
        <v>9936.79</v>
      </c>
      <c r="S2065" s="26">
        <v>-1598.06</v>
      </c>
      <c r="T2065" s="26">
        <f t="shared" si="455"/>
        <v>17561.67</v>
      </c>
      <c r="U2065" s="27">
        <f t="shared" si="456"/>
        <v>2.75997617676124</v>
      </c>
      <c r="V2065" s="26">
        <f>INDEX(检修、备用和必开!B:B,MATCH(统调负荷!$C2065,检修、备用和必开!$A:$A,0))</f>
        <v>23595.2</v>
      </c>
      <c r="W2065" s="26">
        <f>INDEX(检修、备用和必开!C:C,MATCH(统调负荷!$C2065,检修、备用和必开!$A:$A,0))</f>
        <v>0</v>
      </c>
      <c r="X2065" s="26">
        <f>INDEX(检修、备用和必开!D:D,MATCH(统调负荷!$C2065,检修、备用和必开!$A:$A,0))</f>
        <v>8010</v>
      </c>
      <c r="Y2065" s="26">
        <f>INDEX(检修、备用和必开!E:E,MATCH(统调负荷!$C2065,检修、备用和必开!$A:$A,0))</f>
        <v>7766.6</v>
      </c>
      <c r="Z2065" s="26">
        <f>INDEX(检修、备用和必开!F:F,MATCH(统调负荷!$C2065,检修、备用和必开!$A:$A,0))</f>
        <v>320</v>
      </c>
      <c r="AA2065" s="26">
        <f t="shared" si="457"/>
        <v>70577.2</v>
      </c>
      <c r="AB2065" s="26">
        <v>66.91</v>
      </c>
      <c r="AC2065" s="26">
        <v>320</v>
      </c>
      <c r="AD2065" s="76">
        <f t="shared" si="458"/>
        <v>45679.4895833333</v>
      </c>
      <c r="AE2065" s="27">
        <f t="shared" si="459"/>
        <v>3375.2</v>
      </c>
      <c r="AF2065" s="27">
        <f t="shared" si="460"/>
        <v>8925.62</v>
      </c>
      <c r="AG2065" s="27">
        <f t="shared" si="461"/>
        <v>880.4</v>
      </c>
      <c r="AH2065" s="27">
        <f t="shared" si="462"/>
        <v>-897.5</v>
      </c>
      <c r="AI2065" s="27">
        <f t="shared" si="463"/>
        <v>-5342.21</v>
      </c>
      <c r="AJ2065" s="27">
        <f t="shared" si="464"/>
        <v>-191.11</v>
      </c>
      <c r="AK2065" s="26">
        <f>INDEX(检修、备用和必开!I:I,MATCH(统调负荷!$C2065,检修、备用和必开!$A:$A,0))</f>
        <v>9119.4573597181</v>
      </c>
    </row>
    <row r="2066" ht="13.8" spans="1:37">
      <c r="A2066" s="26">
        <f t="shared" si="452"/>
        <v>3</v>
      </c>
      <c r="B2066" s="26">
        <f t="shared" si="453"/>
        <v>12</v>
      </c>
      <c r="C2066" t="s">
        <v>43</v>
      </c>
      <c r="D2066" s="75">
        <v>0.5</v>
      </c>
      <c r="E2066" s="26">
        <v>60725</v>
      </c>
      <c r="F2066" s="26">
        <v>15874.59</v>
      </c>
      <c r="G2066" s="26">
        <v>10231</v>
      </c>
      <c r="H2066" s="26">
        <v>20518.1</v>
      </c>
      <c r="I2066" s="26">
        <v>15508</v>
      </c>
      <c r="J2066" s="26">
        <v>-1406.69</v>
      </c>
      <c r="K2066" s="26">
        <f t="shared" si="451"/>
        <v>8107.99</v>
      </c>
      <c r="L2066" s="27">
        <f t="shared" si="454"/>
        <v>8.70464813104111</v>
      </c>
      <c r="M2066" s="75">
        <v>0.5</v>
      </c>
      <c r="N2066" s="26">
        <v>64639.2</v>
      </c>
      <c r="O2066" s="26">
        <v>23950.3</v>
      </c>
      <c r="P2066" s="26">
        <v>11608</v>
      </c>
      <c r="Q2066" s="26">
        <v>20788.7</v>
      </c>
      <c r="R2066" s="26">
        <v>9863.4</v>
      </c>
      <c r="S2066" s="26">
        <v>-1571.2</v>
      </c>
      <c r="T2066" s="26">
        <f t="shared" si="455"/>
        <v>16183.7</v>
      </c>
      <c r="U2066" s="27">
        <f t="shared" si="456"/>
        <v>2.91717265238471</v>
      </c>
      <c r="V2066" s="26">
        <f>INDEX(检修、备用和必开!B:B,MATCH(统调负荷!$C2066,检修、备用和必开!$A:$A,0))</f>
        <v>23595.2</v>
      </c>
      <c r="W2066" s="26">
        <f>INDEX(检修、备用和必开!C:C,MATCH(统调负荷!$C2066,检修、备用和必开!$A:$A,0))</f>
        <v>0</v>
      </c>
      <c r="X2066" s="26">
        <f>INDEX(检修、备用和必开!D:D,MATCH(统调负荷!$C2066,检修、备用和必开!$A:$A,0))</f>
        <v>8010</v>
      </c>
      <c r="Y2066" s="26">
        <f>INDEX(检修、备用和必开!E:E,MATCH(统调负荷!$C2066,检修、备用和必开!$A:$A,0))</f>
        <v>7766.6</v>
      </c>
      <c r="Z2066" s="26">
        <f>INDEX(检修、备用和必开!F:F,MATCH(统调负荷!$C2066,检修、备用和必开!$A:$A,0))</f>
        <v>320</v>
      </c>
      <c r="AA2066" s="26">
        <f t="shared" si="457"/>
        <v>70577.2</v>
      </c>
      <c r="AB2066" s="26">
        <v>48.89</v>
      </c>
      <c r="AC2066" s="26">
        <v>280.12</v>
      </c>
      <c r="AD2066" s="76">
        <f t="shared" si="458"/>
        <v>45679.5</v>
      </c>
      <c r="AE2066" s="27">
        <f t="shared" si="459"/>
        <v>3914.2</v>
      </c>
      <c r="AF2066" s="27">
        <f t="shared" si="460"/>
        <v>8075.71</v>
      </c>
      <c r="AG2066" s="27">
        <f t="shared" si="461"/>
        <v>1377</v>
      </c>
      <c r="AH2066" s="27">
        <f t="shared" si="462"/>
        <v>270.600000000002</v>
      </c>
      <c r="AI2066" s="27">
        <f t="shared" si="463"/>
        <v>-5644.6</v>
      </c>
      <c r="AJ2066" s="27">
        <f t="shared" si="464"/>
        <v>-164.51</v>
      </c>
      <c r="AK2066" s="26">
        <f>INDEX(检修、备用和必开!I:I,MATCH(统调负荷!$C2066,检修、备用和必开!$A:$A,0))</f>
        <v>9119.4573597181</v>
      </c>
    </row>
    <row r="2067" ht="13.8" spans="1:37">
      <c r="A2067" s="26">
        <f t="shared" si="452"/>
        <v>3</v>
      </c>
      <c r="B2067" s="26">
        <f t="shared" si="453"/>
        <v>12</v>
      </c>
      <c r="C2067" t="s">
        <v>43</v>
      </c>
      <c r="D2067" s="75">
        <v>0.510416666666667</v>
      </c>
      <c r="E2067" s="26">
        <v>61135</v>
      </c>
      <c r="F2067" s="26">
        <v>18283.25</v>
      </c>
      <c r="G2067" s="26">
        <v>9541</v>
      </c>
      <c r="H2067" s="26">
        <v>19120.5</v>
      </c>
      <c r="I2067" s="26">
        <v>15597</v>
      </c>
      <c r="J2067" s="26">
        <v>-1406.75</v>
      </c>
      <c r="K2067" s="26">
        <f t="shared" si="451"/>
        <v>10516.65</v>
      </c>
      <c r="L2067" s="27">
        <f t="shared" si="454"/>
        <v>6.71099637241897</v>
      </c>
      <c r="M2067" s="75">
        <v>0.510416666666667</v>
      </c>
      <c r="N2067" s="26">
        <v>65751.8</v>
      </c>
      <c r="O2067" s="26">
        <v>25862.36</v>
      </c>
      <c r="P2067" s="26">
        <v>11520.5</v>
      </c>
      <c r="Q2067" s="26">
        <v>20050.5</v>
      </c>
      <c r="R2067" s="26">
        <v>9871.92</v>
      </c>
      <c r="S2067" s="26">
        <v>-1553.48</v>
      </c>
      <c r="T2067" s="26">
        <f t="shared" si="455"/>
        <v>18095.76</v>
      </c>
      <c r="U2067" s="27">
        <f t="shared" si="456"/>
        <v>2.70351064286196</v>
      </c>
      <c r="V2067" s="26">
        <f>INDEX(检修、备用和必开!B:B,MATCH(统调负荷!$C2067,检修、备用和必开!$A:$A,0))</f>
        <v>23595.2</v>
      </c>
      <c r="W2067" s="26">
        <f>INDEX(检修、备用和必开!C:C,MATCH(统调负荷!$C2067,检修、备用和必开!$A:$A,0))</f>
        <v>0</v>
      </c>
      <c r="X2067" s="26">
        <f>INDEX(检修、备用和必开!D:D,MATCH(统调负荷!$C2067,检修、备用和必开!$A:$A,0))</f>
        <v>8010</v>
      </c>
      <c r="Y2067" s="26">
        <f>INDEX(检修、备用和必开!E:E,MATCH(统调负荷!$C2067,检修、备用和必开!$A:$A,0))</f>
        <v>7766.6</v>
      </c>
      <c r="Z2067" s="26">
        <f>INDEX(检修、备用和必开!F:F,MATCH(统调负荷!$C2067,检修、备用和必开!$A:$A,0))</f>
        <v>320</v>
      </c>
      <c r="AA2067" s="26">
        <f t="shared" si="457"/>
        <v>70577.2</v>
      </c>
      <c r="AB2067" s="26">
        <v>231.69</v>
      </c>
      <c r="AC2067" s="26">
        <v>344.72</v>
      </c>
      <c r="AD2067" s="76">
        <f t="shared" si="458"/>
        <v>45679.5104166667</v>
      </c>
      <c r="AE2067" s="27">
        <f t="shared" si="459"/>
        <v>4616.8</v>
      </c>
      <c r="AF2067" s="27">
        <f t="shared" si="460"/>
        <v>7579.11</v>
      </c>
      <c r="AG2067" s="27">
        <f t="shared" si="461"/>
        <v>1979.5</v>
      </c>
      <c r="AH2067" s="27">
        <f t="shared" si="462"/>
        <v>930</v>
      </c>
      <c r="AI2067" s="27">
        <f t="shared" si="463"/>
        <v>-5725.08</v>
      </c>
      <c r="AJ2067" s="27">
        <f t="shared" si="464"/>
        <v>-146.73</v>
      </c>
      <c r="AK2067" s="26">
        <f>INDEX(检修、备用和必开!I:I,MATCH(统调负荷!$C2067,检修、备用和必开!$A:$A,0))</f>
        <v>9119.4573597181</v>
      </c>
    </row>
    <row r="2068" ht="13.8" spans="1:37">
      <c r="A2068" s="26">
        <f t="shared" si="452"/>
        <v>3</v>
      </c>
      <c r="B2068" s="26">
        <f t="shared" si="453"/>
        <v>12</v>
      </c>
      <c r="C2068" t="s">
        <v>43</v>
      </c>
      <c r="D2068" s="75">
        <v>0.520833333333333</v>
      </c>
      <c r="E2068" s="26">
        <v>61135</v>
      </c>
      <c r="F2068" s="26">
        <v>18631.09</v>
      </c>
      <c r="G2068" s="26">
        <v>9541</v>
      </c>
      <c r="H2068" s="26">
        <v>18735.4</v>
      </c>
      <c r="I2068" s="26">
        <v>15634</v>
      </c>
      <c r="J2068" s="26">
        <v>-1406.49</v>
      </c>
      <c r="K2068" s="26">
        <f t="shared" si="451"/>
        <v>10864.49</v>
      </c>
      <c r="L2068" s="27">
        <f t="shared" si="454"/>
        <v>6.49613557562297</v>
      </c>
      <c r="M2068" s="75">
        <v>0.520833333333333</v>
      </c>
      <c r="N2068" s="26">
        <v>64842.2</v>
      </c>
      <c r="O2068" s="26">
        <v>26736.67</v>
      </c>
      <c r="P2068" s="26">
        <v>10519.5</v>
      </c>
      <c r="Q2068" s="26">
        <v>18851.3</v>
      </c>
      <c r="R2068" s="26">
        <v>10279.4</v>
      </c>
      <c r="S2068" s="26">
        <v>-1544.67</v>
      </c>
      <c r="T2068" s="26">
        <f t="shared" si="455"/>
        <v>18970.07</v>
      </c>
      <c r="U2068" s="27">
        <f t="shared" si="456"/>
        <v>2.61590129306559</v>
      </c>
      <c r="V2068" s="26">
        <f>INDEX(检修、备用和必开!B:B,MATCH(统调负荷!$C2068,检修、备用和必开!$A:$A,0))</f>
        <v>23595.2</v>
      </c>
      <c r="W2068" s="26">
        <f>INDEX(检修、备用和必开!C:C,MATCH(统调负荷!$C2068,检修、备用和必开!$A:$A,0))</f>
        <v>0</v>
      </c>
      <c r="X2068" s="26">
        <f>INDEX(检修、备用和必开!D:D,MATCH(统调负荷!$C2068,检修、备用和必开!$A:$A,0))</f>
        <v>8010</v>
      </c>
      <c r="Y2068" s="26">
        <f>INDEX(检修、备用和必开!E:E,MATCH(统调负荷!$C2068,检修、备用和必开!$A:$A,0))</f>
        <v>7766.6</v>
      </c>
      <c r="Z2068" s="26">
        <f>INDEX(检修、备用和必开!F:F,MATCH(统调负荷!$C2068,检修、备用和必开!$A:$A,0))</f>
        <v>320</v>
      </c>
      <c r="AA2068" s="26">
        <f t="shared" si="457"/>
        <v>70577.2</v>
      </c>
      <c r="AB2068" s="26">
        <v>133.57</v>
      </c>
      <c r="AC2068" s="26">
        <v>736.95</v>
      </c>
      <c r="AD2068" s="76">
        <f t="shared" si="458"/>
        <v>45679.5208333333</v>
      </c>
      <c r="AE2068" s="27">
        <f t="shared" si="459"/>
        <v>3707.2</v>
      </c>
      <c r="AF2068" s="27">
        <f t="shared" si="460"/>
        <v>8105.58</v>
      </c>
      <c r="AG2068" s="27">
        <f t="shared" si="461"/>
        <v>978.5</v>
      </c>
      <c r="AH2068" s="27">
        <f t="shared" si="462"/>
        <v>115.899999999998</v>
      </c>
      <c r="AI2068" s="27">
        <f t="shared" si="463"/>
        <v>-5354.6</v>
      </c>
      <c r="AJ2068" s="27">
        <f t="shared" si="464"/>
        <v>-138.18</v>
      </c>
      <c r="AK2068" s="26">
        <f>INDEX(检修、备用和必开!I:I,MATCH(统调负荷!$C2068,检修、备用和必开!$A:$A,0))</f>
        <v>9119.4573597181</v>
      </c>
    </row>
    <row r="2069" ht="13.8" spans="1:37">
      <c r="A2069" s="26">
        <f t="shared" si="452"/>
        <v>3</v>
      </c>
      <c r="B2069" s="26">
        <f t="shared" si="453"/>
        <v>12</v>
      </c>
      <c r="C2069" t="s">
        <v>43</v>
      </c>
      <c r="D2069" s="75">
        <v>0.53125</v>
      </c>
      <c r="E2069" s="26">
        <v>61135</v>
      </c>
      <c r="F2069" s="26">
        <v>18803.8</v>
      </c>
      <c r="G2069" s="26">
        <v>9541</v>
      </c>
      <c r="H2069" s="26">
        <v>18619.9</v>
      </c>
      <c r="I2069" s="26">
        <v>15577</v>
      </c>
      <c r="J2069" s="26">
        <v>-1406.7</v>
      </c>
      <c r="K2069" s="26">
        <f t="shared" si="451"/>
        <v>11037.2</v>
      </c>
      <c r="L2069" s="27">
        <f t="shared" si="454"/>
        <v>6.39448410828833</v>
      </c>
      <c r="M2069" s="75">
        <v>0.53125</v>
      </c>
      <c r="N2069" s="26">
        <v>64203.6</v>
      </c>
      <c r="O2069" s="26">
        <v>26773.05</v>
      </c>
      <c r="P2069" s="26">
        <v>10487.1</v>
      </c>
      <c r="Q2069" s="26">
        <v>18255.6</v>
      </c>
      <c r="R2069" s="26">
        <v>10215.5</v>
      </c>
      <c r="S2069" s="26">
        <v>-1527.65</v>
      </c>
      <c r="T2069" s="26">
        <f t="shared" si="455"/>
        <v>19006.45</v>
      </c>
      <c r="U2069" s="27">
        <f t="shared" si="456"/>
        <v>2.61237875442554</v>
      </c>
      <c r="V2069" s="26">
        <f>INDEX(检修、备用和必开!B:B,MATCH(统调负荷!$C2069,检修、备用和必开!$A:$A,0))</f>
        <v>23595.2</v>
      </c>
      <c r="W2069" s="26">
        <f>INDEX(检修、备用和必开!C:C,MATCH(统调负荷!$C2069,检修、备用和必开!$A:$A,0))</f>
        <v>0</v>
      </c>
      <c r="X2069" s="26">
        <f>INDEX(检修、备用和必开!D:D,MATCH(统调负荷!$C2069,检修、备用和必开!$A:$A,0))</f>
        <v>8010</v>
      </c>
      <c r="Y2069" s="26">
        <f>INDEX(检修、备用和必开!E:E,MATCH(统调负荷!$C2069,检修、备用和必开!$A:$A,0))</f>
        <v>7766.6</v>
      </c>
      <c r="Z2069" s="26">
        <f>INDEX(检修、备用和必开!F:F,MATCH(统调负荷!$C2069,检修、备用和必开!$A:$A,0))</f>
        <v>320</v>
      </c>
      <c r="AA2069" s="26">
        <f t="shared" si="457"/>
        <v>70577.2</v>
      </c>
      <c r="AB2069" s="26">
        <v>275.85</v>
      </c>
      <c r="AC2069" s="26">
        <v>300.11</v>
      </c>
      <c r="AD2069" s="76">
        <f t="shared" si="458"/>
        <v>45679.53125</v>
      </c>
      <c r="AE2069" s="27">
        <f t="shared" si="459"/>
        <v>3068.6</v>
      </c>
      <c r="AF2069" s="27">
        <f t="shared" si="460"/>
        <v>7969.25</v>
      </c>
      <c r="AG2069" s="27">
        <f t="shared" si="461"/>
        <v>946.1</v>
      </c>
      <c r="AH2069" s="27">
        <f t="shared" si="462"/>
        <v>-364.300000000003</v>
      </c>
      <c r="AI2069" s="27">
        <f t="shared" si="463"/>
        <v>-5361.5</v>
      </c>
      <c r="AJ2069" s="27">
        <f t="shared" si="464"/>
        <v>-120.95</v>
      </c>
      <c r="AK2069" s="26">
        <f>INDEX(检修、备用和必开!I:I,MATCH(统调负荷!$C2069,检修、备用和必开!$A:$A,0))</f>
        <v>9119.4573597181</v>
      </c>
    </row>
    <row r="2070" ht="13.8" spans="1:37">
      <c r="A2070" s="26">
        <f t="shared" si="452"/>
        <v>3</v>
      </c>
      <c r="B2070" s="26">
        <f t="shared" si="453"/>
        <v>13</v>
      </c>
      <c r="C2070" t="s">
        <v>43</v>
      </c>
      <c r="D2070" s="75">
        <v>0.541666666666667</v>
      </c>
      <c r="E2070" s="26">
        <v>60860</v>
      </c>
      <c r="F2070" s="26">
        <v>18136.89</v>
      </c>
      <c r="G2070" s="26">
        <v>9541</v>
      </c>
      <c r="H2070" s="26">
        <v>19111.8</v>
      </c>
      <c r="I2070" s="26">
        <v>15477</v>
      </c>
      <c r="J2070" s="26">
        <v>-1406.69</v>
      </c>
      <c r="K2070" s="26">
        <f t="shared" si="451"/>
        <v>10370.29</v>
      </c>
      <c r="L2070" s="27">
        <f t="shared" si="454"/>
        <v>6.80571131569127</v>
      </c>
      <c r="M2070" s="75">
        <v>0.541666666666667</v>
      </c>
      <c r="N2070" s="26">
        <v>63669.9</v>
      </c>
      <c r="O2070" s="26">
        <v>25939.08</v>
      </c>
      <c r="P2070" s="26">
        <v>11061.1</v>
      </c>
      <c r="Q2070" s="26">
        <v>18235.5</v>
      </c>
      <c r="R2070" s="26">
        <v>10063.1</v>
      </c>
      <c r="S2070" s="26">
        <v>-1628.88</v>
      </c>
      <c r="T2070" s="26">
        <f t="shared" si="455"/>
        <v>18172.48</v>
      </c>
      <c r="U2070" s="27">
        <f t="shared" si="456"/>
        <v>2.69558880594963</v>
      </c>
      <c r="V2070" s="26">
        <f>INDEX(检修、备用和必开!B:B,MATCH(统调负荷!$C2070,检修、备用和必开!$A:$A,0))</f>
        <v>23595.2</v>
      </c>
      <c r="W2070" s="26">
        <f>INDEX(检修、备用和必开!C:C,MATCH(统调负荷!$C2070,检修、备用和必开!$A:$A,0))</f>
        <v>0</v>
      </c>
      <c r="X2070" s="26">
        <f>INDEX(检修、备用和必开!D:D,MATCH(统调负荷!$C2070,检修、备用和必开!$A:$A,0))</f>
        <v>8010</v>
      </c>
      <c r="Y2070" s="26">
        <f>INDEX(检修、备用和必开!E:E,MATCH(统调负荷!$C2070,检修、备用和必开!$A:$A,0))</f>
        <v>7766.6</v>
      </c>
      <c r="Z2070" s="26">
        <f>INDEX(检修、备用和必开!F:F,MATCH(统调负荷!$C2070,检修、备用和必开!$A:$A,0))</f>
        <v>320</v>
      </c>
      <c r="AA2070" s="26">
        <f t="shared" si="457"/>
        <v>70577.2</v>
      </c>
      <c r="AB2070" s="26">
        <v>253.02</v>
      </c>
      <c r="AC2070" s="26">
        <v>303</v>
      </c>
      <c r="AD2070" s="76">
        <f t="shared" si="458"/>
        <v>45679.5416666667</v>
      </c>
      <c r="AE2070" s="27">
        <f t="shared" si="459"/>
        <v>2809.9</v>
      </c>
      <c r="AF2070" s="27">
        <f t="shared" si="460"/>
        <v>7802.19</v>
      </c>
      <c r="AG2070" s="27">
        <f t="shared" si="461"/>
        <v>1520.1</v>
      </c>
      <c r="AH2070" s="27">
        <f t="shared" si="462"/>
        <v>-876.299999999999</v>
      </c>
      <c r="AI2070" s="27">
        <f t="shared" si="463"/>
        <v>-5413.9</v>
      </c>
      <c r="AJ2070" s="27">
        <f t="shared" si="464"/>
        <v>-222.19</v>
      </c>
      <c r="AK2070" s="26">
        <f>INDEX(检修、备用和必开!I:I,MATCH(统调负荷!$C2070,检修、备用和必开!$A:$A,0))</f>
        <v>9119.4573597181</v>
      </c>
    </row>
    <row r="2071" ht="13.8" spans="1:37">
      <c r="A2071" s="26">
        <f t="shared" si="452"/>
        <v>3</v>
      </c>
      <c r="B2071" s="26">
        <f t="shared" si="453"/>
        <v>13</v>
      </c>
      <c r="C2071" t="s">
        <v>43</v>
      </c>
      <c r="D2071" s="75">
        <v>0.552083333333333</v>
      </c>
      <c r="E2071" s="26">
        <v>61135</v>
      </c>
      <c r="F2071" s="26">
        <v>17324.6</v>
      </c>
      <c r="G2071" s="26">
        <v>9541</v>
      </c>
      <c r="H2071" s="26">
        <v>20347.1</v>
      </c>
      <c r="I2071" s="26">
        <v>15329</v>
      </c>
      <c r="J2071" s="26">
        <v>-1406.7</v>
      </c>
      <c r="K2071" s="26">
        <f t="shared" si="451"/>
        <v>9558</v>
      </c>
      <c r="L2071" s="27">
        <f t="shared" si="454"/>
        <v>7.38409709144172</v>
      </c>
      <c r="M2071" s="75">
        <v>0.552083333333333</v>
      </c>
      <c r="N2071" s="26">
        <v>63497.6</v>
      </c>
      <c r="O2071" s="26">
        <v>25257.58</v>
      </c>
      <c r="P2071" s="26">
        <v>11445.4</v>
      </c>
      <c r="Q2071" s="26">
        <v>18329.7</v>
      </c>
      <c r="R2071" s="26">
        <v>10017.8</v>
      </c>
      <c r="S2071" s="26">
        <v>-1552.88</v>
      </c>
      <c r="T2071" s="26">
        <f t="shared" si="455"/>
        <v>17490.98</v>
      </c>
      <c r="U2071" s="27">
        <f t="shared" si="456"/>
        <v>2.76762696963019</v>
      </c>
      <c r="V2071" s="26">
        <f>INDEX(检修、备用和必开!B:B,MATCH(统调负荷!$C2071,检修、备用和必开!$A:$A,0))</f>
        <v>23595.2</v>
      </c>
      <c r="W2071" s="26">
        <f>INDEX(检修、备用和必开!C:C,MATCH(统调负荷!$C2071,检修、备用和必开!$A:$A,0))</f>
        <v>0</v>
      </c>
      <c r="X2071" s="26">
        <f>INDEX(检修、备用和必开!D:D,MATCH(统调负荷!$C2071,检修、备用和必开!$A:$A,0))</f>
        <v>8010</v>
      </c>
      <c r="Y2071" s="26">
        <f>INDEX(检修、备用和必开!E:E,MATCH(统调负荷!$C2071,检修、备用和必开!$A:$A,0))</f>
        <v>7766.6</v>
      </c>
      <c r="Z2071" s="26">
        <f>INDEX(检修、备用和必开!F:F,MATCH(统调负荷!$C2071,检修、备用和必开!$A:$A,0))</f>
        <v>320</v>
      </c>
      <c r="AA2071" s="26">
        <f t="shared" si="457"/>
        <v>70577.2</v>
      </c>
      <c r="AB2071" s="26">
        <v>7</v>
      </c>
      <c r="AC2071" s="26">
        <v>300.11</v>
      </c>
      <c r="AD2071" s="76">
        <f t="shared" si="458"/>
        <v>45679.5520833333</v>
      </c>
      <c r="AE2071" s="27">
        <f t="shared" si="459"/>
        <v>2362.6</v>
      </c>
      <c r="AF2071" s="27">
        <f t="shared" si="460"/>
        <v>7932.98</v>
      </c>
      <c r="AG2071" s="27">
        <f t="shared" si="461"/>
        <v>1904.4</v>
      </c>
      <c r="AH2071" s="27">
        <f t="shared" si="462"/>
        <v>-2017.4</v>
      </c>
      <c r="AI2071" s="27">
        <f t="shared" si="463"/>
        <v>-5311.2</v>
      </c>
      <c r="AJ2071" s="27">
        <f t="shared" si="464"/>
        <v>-146.18</v>
      </c>
      <c r="AK2071" s="26">
        <f>INDEX(检修、备用和必开!I:I,MATCH(统调负荷!$C2071,检修、备用和必开!$A:$A,0))</f>
        <v>9119.4573597181</v>
      </c>
    </row>
    <row r="2072" ht="13.8" spans="1:37">
      <c r="A2072" s="26">
        <f t="shared" si="452"/>
        <v>3</v>
      </c>
      <c r="B2072" s="26">
        <f t="shared" si="453"/>
        <v>13</v>
      </c>
      <c r="C2072" t="s">
        <v>43</v>
      </c>
      <c r="D2072" s="75">
        <v>0.5625</v>
      </c>
      <c r="E2072" s="26">
        <v>61610</v>
      </c>
      <c r="F2072" s="26">
        <v>16841.3</v>
      </c>
      <c r="G2072" s="26">
        <v>9541</v>
      </c>
      <c r="H2072" s="26">
        <v>21573.4</v>
      </c>
      <c r="I2072" s="26">
        <v>15061</v>
      </c>
      <c r="J2072" s="26">
        <v>-1406.7</v>
      </c>
      <c r="K2072" s="26">
        <f t="shared" si="451"/>
        <v>9074.7</v>
      </c>
      <c r="L2072" s="27">
        <f t="shared" si="454"/>
        <v>7.77735903115255</v>
      </c>
      <c r="M2072" s="75">
        <v>0.5625</v>
      </c>
      <c r="N2072" s="26">
        <v>63380.2</v>
      </c>
      <c r="O2072" s="26">
        <v>24804.66</v>
      </c>
      <c r="P2072" s="26">
        <v>11704.4</v>
      </c>
      <c r="Q2072" s="26">
        <v>18288.3</v>
      </c>
      <c r="R2072" s="26">
        <v>10081.3</v>
      </c>
      <c r="S2072" s="26">
        <v>-1498.46</v>
      </c>
      <c r="T2072" s="26">
        <f t="shared" si="455"/>
        <v>17038.06</v>
      </c>
      <c r="U2072" s="27">
        <f t="shared" si="456"/>
        <v>2.8176713086762</v>
      </c>
      <c r="V2072" s="26">
        <f>INDEX(检修、备用和必开!B:B,MATCH(统调负荷!$C2072,检修、备用和必开!$A:$A,0))</f>
        <v>23595.2</v>
      </c>
      <c r="W2072" s="26">
        <f>INDEX(检修、备用和必开!C:C,MATCH(统调负荷!$C2072,检修、备用和必开!$A:$A,0))</f>
        <v>0</v>
      </c>
      <c r="X2072" s="26">
        <f>INDEX(检修、备用和必开!D:D,MATCH(统调负荷!$C2072,检修、备用和必开!$A:$A,0))</f>
        <v>8010</v>
      </c>
      <c r="Y2072" s="26">
        <f>INDEX(检修、备用和必开!E:E,MATCH(统调负荷!$C2072,检修、备用和必开!$A:$A,0))</f>
        <v>7766.6</v>
      </c>
      <c r="Z2072" s="26">
        <f>INDEX(检修、备用和必开!F:F,MATCH(统调负荷!$C2072,检修、备用和必开!$A:$A,0))</f>
        <v>320</v>
      </c>
      <c r="AA2072" s="26">
        <f t="shared" si="457"/>
        <v>70577.2</v>
      </c>
      <c r="AB2072" s="26">
        <v>6.02</v>
      </c>
      <c r="AC2072" s="26">
        <v>300</v>
      </c>
      <c r="AD2072" s="76">
        <f t="shared" si="458"/>
        <v>45679.5625</v>
      </c>
      <c r="AE2072" s="27">
        <f t="shared" si="459"/>
        <v>1770.2</v>
      </c>
      <c r="AF2072" s="27">
        <f t="shared" si="460"/>
        <v>7963.36</v>
      </c>
      <c r="AG2072" s="27">
        <f t="shared" si="461"/>
        <v>2163.4</v>
      </c>
      <c r="AH2072" s="27">
        <f t="shared" si="462"/>
        <v>-3285.1</v>
      </c>
      <c r="AI2072" s="27">
        <f t="shared" si="463"/>
        <v>-4979.7</v>
      </c>
      <c r="AJ2072" s="27">
        <f t="shared" si="464"/>
        <v>-91.76</v>
      </c>
      <c r="AK2072" s="26">
        <f>INDEX(检修、备用和必开!I:I,MATCH(统调负荷!$C2072,检修、备用和必开!$A:$A,0))</f>
        <v>9119.4573597181</v>
      </c>
    </row>
    <row r="2073" ht="13.8" spans="1:37">
      <c r="A2073" s="26">
        <f t="shared" si="452"/>
        <v>3</v>
      </c>
      <c r="B2073" s="26">
        <f t="shared" si="453"/>
        <v>13</v>
      </c>
      <c r="C2073" t="s">
        <v>43</v>
      </c>
      <c r="D2073" s="75">
        <v>0.572916666666667</v>
      </c>
      <c r="E2073" s="26">
        <v>62425</v>
      </c>
      <c r="F2073" s="26">
        <v>17794.8</v>
      </c>
      <c r="G2073" s="26">
        <v>9833</v>
      </c>
      <c r="H2073" s="26">
        <v>21458.9</v>
      </c>
      <c r="I2073" s="26">
        <v>14745</v>
      </c>
      <c r="J2073" s="26">
        <v>-1406.7</v>
      </c>
      <c r="K2073" s="26">
        <f t="shared" si="451"/>
        <v>10028.2</v>
      </c>
      <c r="L2073" s="27">
        <f t="shared" si="454"/>
        <v>7.03787319758282</v>
      </c>
      <c r="M2073" s="75">
        <v>0.572916666666667</v>
      </c>
      <c r="N2073" s="26">
        <v>63344</v>
      </c>
      <c r="O2073" s="26">
        <v>24262.76</v>
      </c>
      <c r="P2073" s="26">
        <v>11942.7</v>
      </c>
      <c r="Q2073" s="26">
        <v>18680</v>
      </c>
      <c r="R2073" s="26">
        <v>9875.27</v>
      </c>
      <c r="S2073" s="26">
        <v>-1416.73</v>
      </c>
      <c r="T2073" s="26">
        <f t="shared" si="455"/>
        <v>16496.16</v>
      </c>
      <c r="U2073" s="27">
        <f t="shared" si="456"/>
        <v>2.87997793207912</v>
      </c>
      <c r="V2073" s="26">
        <f>INDEX(检修、备用和必开!B:B,MATCH(统调负荷!$C2073,检修、备用和必开!$A:$A,0))</f>
        <v>23595.2</v>
      </c>
      <c r="W2073" s="26">
        <f>INDEX(检修、备用和必开!C:C,MATCH(统调负荷!$C2073,检修、备用和必开!$A:$A,0))</f>
        <v>0</v>
      </c>
      <c r="X2073" s="26">
        <f>INDEX(检修、备用和必开!D:D,MATCH(统调负荷!$C2073,检修、备用和必开!$A:$A,0))</f>
        <v>8010</v>
      </c>
      <c r="Y2073" s="26">
        <f>INDEX(检修、备用和必开!E:E,MATCH(统调负荷!$C2073,检修、备用和必开!$A:$A,0))</f>
        <v>7766.6</v>
      </c>
      <c r="Z2073" s="26">
        <f>INDEX(检修、备用和必开!F:F,MATCH(统调负荷!$C2073,检修、备用和必开!$A:$A,0))</f>
        <v>320</v>
      </c>
      <c r="AA2073" s="26">
        <f t="shared" si="457"/>
        <v>70577.2</v>
      </c>
      <c r="AB2073" s="26">
        <v>64.9</v>
      </c>
      <c r="AC2073" s="26">
        <v>285</v>
      </c>
      <c r="AD2073" s="76">
        <f t="shared" si="458"/>
        <v>45679.5729166667</v>
      </c>
      <c r="AE2073" s="27">
        <f t="shared" si="459"/>
        <v>919</v>
      </c>
      <c r="AF2073" s="27">
        <f t="shared" si="460"/>
        <v>6467.96</v>
      </c>
      <c r="AG2073" s="27">
        <f t="shared" si="461"/>
        <v>2109.7</v>
      </c>
      <c r="AH2073" s="27">
        <f t="shared" si="462"/>
        <v>-2778.9</v>
      </c>
      <c r="AI2073" s="27">
        <f t="shared" si="463"/>
        <v>-4869.73</v>
      </c>
      <c r="AJ2073" s="27">
        <f t="shared" si="464"/>
        <v>-10.03</v>
      </c>
      <c r="AK2073" s="26">
        <f>INDEX(检修、备用和必开!I:I,MATCH(统调负荷!$C2073,检修、备用和必开!$A:$A,0))</f>
        <v>9119.4573597181</v>
      </c>
    </row>
    <row r="2074" ht="13.8" spans="1:37">
      <c r="A2074" s="26">
        <f t="shared" si="452"/>
        <v>3</v>
      </c>
      <c r="B2074" s="26">
        <f t="shared" si="453"/>
        <v>14</v>
      </c>
      <c r="C2074" t="s">
        <v>43</v>
      </c>
      <c r="D2074" s="75">
        <v>0.583333333333333</v>
      </c>
      <c r="E2074" s="26">
        <v>63305</v>
      </c>
      <c r="F2074" s="26">
        <v>18506.09</v>
      </c>
      <c r="G2074" s="26">
        <v>10332</v>
      </c>
      <c r="H2074" s="26">
        <v>21522.6</v>
      </c>
      <c r="I2074" s="26">
        <v>14351</v>
      </c>
      <c r="J2074" s="26">
        <v>-1406.69</v>
      </c>
      <c r="K2074" s="26">
        <f t="shared" si="451"/>
        <v>10739.49</v>
      </c>
      <c r="L2074" s="27">
        <f t="shared" si="454"/>
        <v>6.5717459581414</v>
      </c>
      <c r="M2074" s="75">
        <v>0.583333333333333</v>
      </c>
      <c r="N2074" s="26">
        <v>62623</v>
      </c>
      <c r="O2074" s="26">
        <v>22780.64</v>
      </c>
      <c r="P2074" s="26">
        <v>12849.8</v>
      </c>
      <c r="Q2074" s="26">
        <v>18918.6</v>
      </c>
      <c r="R2074" s="26">
        <v>9500.23</v>
      </c>
      <c r="S2074" s="26">
        <v>-1426.27</v>
      </c>
      <c r="T2074" s="26">
        <f t="shared" si="455"/>
        <v>15014.04</v>
      </c>
      <c r="U2074" s="27">
        <f t="shared" si="456"/>
        <v>3.06536993507655</v>
      </c>
      <c r="V2074" s="26">
        <f>INDEX(检修、备用和必开!B:B,MATCH(统调负荷!$C2074,检修、备用和必开!$A:$A,0))</f>
        <v>23595.2</v>
      </c>
      <c r="W2074" s="26">
        <f>INDEX(检修、备用和必开!C:C,MATCH(统调负荷!$C2074,检修、备用和必开!$A:$A,0))</f>
        <v>0</v>
      </c>
      <c r="X2074" s="26">
        <f>INDEX(检修、备用和必开!D:D,MATCH(统调负荷!$C2074,检修、备用和必开!$A:$A,0))</f>
        <v>8010</v>
      </c>
      <c r="Y2074" s="26">
        <f>INDEX(检修、备用和必开!E:E,MATCH(统调负荷!$C2074,检修、备用和必开!$A:$A,0))</f>
        <v>7766.6</v>
      </c>
      <c r="Z2074" s="26">
        <f>INDEX(检修、备用和必开!F:F,MATCH(统调负荷!$C2074,检修、备用和必开!$A:$A,0))</f>
        <v>320</v>
      </c>
      <c r="AA2074" s="26">
        <f t="shared" si="457"/>
        <v>70577.2</v>
      </c>
      <c r="AB2074" s="26">
        <v>231.79</v>
      </c>
      <c r="AC2074" s="26">
        <v>0</v>
      </c>
      <c r="AD2074" s="76">
        <f t="shared" si="458"/>
        <v>45679.5833333333</v>
      </c>
      <c r="AE2074" s="27">
        <f t="shared" si="459"/>
        <v>-682</v>
      </c>
      <c r="AF2074" s="27">
        <f t="shared" si="460"/>
        <v>4274.55</v>
      </c>
      <c r="AG2074" s="27">
        <f t="shared" si="461"/>
        <v>2517.8</v>
      </c>
      <c r="AH2074" s="27">
        <f t="shared" si="462"/>
        <v>-2604</v>
      </c>
      <c r="AI2074" s="27">
        <f t="shared" si="463"/>
        <v>-4850.77</v>
      </c>
      <c r="AJ2074" s="27">
        <f t="shared" si="464"/>
        <v>-19.5799999999999</v>
      </c>
      <c r="AK2074" s="26">
        <f>INDEX(检修、备用和必开!I:I,MATCH(统调负荷!$C2074,检修、备用和必开!$A:$A,0))</f>
        <v>9119.4573597181</v>
      </c>
    </row>
    <row r="2075" ht="13.8" spans="1:37">
      <c r="A2075" s="26">
        <f t="shared" si="452"/>
        <v>3</v>
      </c>
      <c r="B2075" s="26">
        <f t="shared" si="453"/>
        <v>14</v>
      </c>
      <c r="C2075" t="s">
        <v>43</v>
      </c>
      <c r="D2075" s="75">
        <v>0.59375</v>
      </c>
      <c r="E2075" s="26">
        <v>63105</v>
      </c>
      <c r="F2075" s="26">
        <v>18025.6</v>
      </c>
      <c r="G2075" s="26">
        <v>11179</v>
      </c>
      <c r="H2075" s="26">
        <v>21364.9</v>
      </c>
      <c r="I2075" s="26">
        <v>13942</v>
      </c>
      <c r="J2075" s="26">
        <v>-1406.5</v>
      </c>
      <c r="K2075" s="26">
        <f t="shared" si="451"/>
        <v>10259</v>
      </c>
      <c r="L2075" s="27">
        <f t="shared" si="454"/>
        <v>6.87953991617117</v>
      </c>
      <c r="M2075" s="75">
        <v>0.59375</v>
      </c>
      <c r="N2075" s="26">
        <v>61637.4</v>
      </c>
      <c r="O2075" s="26">
        <v>21103.97</v>
      </c>
      <c r="P2075" s="26">
        <v>13156.2</v>
      </c>
      <c r="Q2075" s="26">
        <v>19675.3</v>
      </c>
      <c r="R2075" s="26">
        <v>9079.42</v>
      </c>
      <c r="S2075" s="26">
        <v>-1377.49</v>
      </c>
      <c r="T2075" s="26">
        <f t="shared" si="455"/>
        <v>13337.37</v>
      </c>
      <c r="U2075" s="27">
        <f t="shared" si="456"/>
        <v>3.30613091917178</v>
      </c>
      <c r="V2075" s="26">
        <f>INDEX(检修、备用和必开!B:B,MATCH(统调负荷!$C2075,检修、备用和必开!$A:$A,0))</f>
        <v>23595.2</v>
      </c>
      <c r="W2075" s="26">
        <f>INDEX(检修、备用和必开!C:C,MATCH(统调负荷!$C2075,检修、备用和必开!$A:$A,0))</f>
        <v>0</v>
      </c>
      <c r="X2075" s="26">
        <f>INDEX(检修、备用和必开!D:D,MATCH(统调负荷!$C2075,检修、备用和必开!$A:$A,0))</f>
        <v>8010</v>
      </c>
      <c r="Y2075" s="26">
        <f>INDEX(检修、备用和必开!E:E,MATCH(统调负荷!$C2075,检修、备用和必开!$A:$A,0))</f>
        <v>7766.6</v>
      </c>
      <c r="Z2075" s="26">
        <f>INDEX(检修、备用和必开!F:F,MATCH(统调负荷!$C2075,检修、备用和必开!$A:$A,0))</f>
        <v>320</v>
      </c>
      <c r="AA2075" s="26">
        <f t="shared" si="457"/>
        <v>70577.2</v>
      </c>
      <c r="AB2075" s="26">
        <v>6.11</v>
      </c>
      <c r="AC2075" s="26">
        <v>0</v>
      </c>
      <c r="AD2075" s="76">
        <f t="shared" si="458"/>
        <v>45679.59375</v>
      </c>
      <c r="AE2075" s="27">
        <f t="shared" si="459"/>
        <v>-1467.6</v>
      </c>
      <c r="AF2075" s="27">
        <f t="shared" si="460"/>
        <v>3078.37</v>
      </c>
      <c r="AG2075" s="27">
        <f t="shared" si="461"/>
        <v>1977.2</v>
      </c>
      <c r="AH2075" s="27">
        <f t="shared" si="462"/>
        <v>-1689.6</v>
      </c>
      <c r="AI2075" s="27">
        <f t="shared" si="463"/>
        <v>-4862.58</v>
      </c>
      <c r="AJ2075" s="27">
        <f t="shared" si="464"/>
        <v>29.01</v>
      </c>
      <c r="AK2075" s="26">
        <f>INDEX(检修、备用和必开!I:I,MATCH(统调负荷!$C2075,检修、备用和必开!$A:$A,0))</f>
        <v>9119.4573597181</v>
      </c>
    </row>
    <row r="2076" ht="13.8" spans="1:37">
      <c r="A2076" s="26">
        <f t="shared" si="452"/>
        <v>3</v>
      </c>
      <c r="B2076" s="26">
        <f t="shared" si="453"/>
        <v>14</v>
      </c>
      <c r="C2076" t="s">
        <v>43</v>
      </c>
      <c r="D2076" s="75">
        <v>0.604166666666667</v>
      </c>
      <c r="E2076" s="26">
        <v>63105</v>
      </c>
      <c r="F2076" s="26">
        <v>17475.8</v>
      </c>
      <c r="G2076" s="26">
        <v>12347</v>
      </c>
      <c r="H2076" s="26">
        <v>21216.9</v>
      </c>
      <c r="I2076" s="26">
        <v>13472</v>
      </c>
      <c r="J2076" s="26">
        <v>-1406.7</v>
      </c>
      <c r="K2076" s="26">
        <f t="shared" si="451"/>
        <v>9709.2</v>
      </c>
      <c r="L2076" s="27">
        <f t="shared" si="454"/>
        <v>7.26910559057389</v>
      </c>
      <c r="M2076" s="75">
        <v>0.604166666666667</v>
      </c>
      <c r="N2076" s="26">
        <v>61539.1</v>
      </c>
      <c r="O2076" s="26">
        <v>19607.73</v>
      </c>
      <c r="P2076" s="26">
        <v>14518.3</v>
      </c>
      <c r="Q2076" s="26">
        <v>19820.8</v>
      </c>
      <c r="R2076" s="26">
        <v>8953.11</v>
      </c>
      <c r="S2076" s="26">
        <v>-1360.84</v>
      </c>
      <c r="T2076" s="26">
        <f t="shared" si="455"/>
        <v>11841.13</v>
      </c>
      <c r="U2076" s="27">
        <f t="shared" si="456"/>
        <v>3.55532405460042</v>
      </c>
      <c r="V2076" s="26">
        <f>INDEX(检修、备用和必开!B:B,MATCH(统调负荷!$C2076,检修、备用和必开!$A:$A,0))</f>
        <v>23595.2</v>
      </c>
      <c r="W2076" s="26">
        <f>INDEX(检修、备用和必开!C:C,MATCH(统调负荷!$C2076,检修、备用和必开!$A:$A,0))</f>
        <v>0</v>
      </c>
      <c r="X2076" s="26">
        <f>INDEX(检修、备用和必开!D:D,MATCH(统调负荷!$C2076,检修、备用和必开!$A:$A,0))</f>
        <v>8010</v>
      </c>
      <c r="Y2076" s="26">
        <f>INDEX(检修、备用和必开!E:E,MATCH(统调负荷!$C2076,检修、备用和必开!$A:$A,0))</f>
        <v>7766.6</v>
      </c>
      <c r="Z2076" s="26">
        <f>INDEX(检修、备用和必开!F:F,MATCH(统调负荷!$C2076,检修、备用和必开!$A:$A,0))</f>
        <v>320</v>
      </c>
      <c r="AA2076" s="26">
        <f t="shared" si="457"/>
        <v>70577.2</v>
      </c>
      <c r="AB2076" s="26">
        <v>6.02</v>
      </c>
      <c r="AC2076" s="26">
        <v>0</v>
      </c>
      <c r="AD2076" s="76">
        <f t="shared" si="458"/>
        <v>45679.6041666667</v>
      </c>
      <c r="AE2076" s="27">
        <f t="shared" si="459"/>
        <v>-1565.9</v>
      </c>
      <c r="AF2076" s="27">
        <f t="shared" si="460"/>
        <v>2131.93</v>
      </c>
      <c r="AG2076" s="27">
        <f t="shared" si="461"/>
        <v>2171.3</v>
      </c>
      <c r="AH2076" s="27">
        <f t="shared" si="462"/>
        <v>-1396.1</v>
      </c>
      <c r="AI2076" s="27">
        <f t="shared" si="463"/>
        <v>-4518.89</v>
      </c>
      <c r="AJ2076" s="27">
        <f t="shared" si="464"/>
        <v>45.8600000000001</v>
      </c>
      <c r="AK2076" s="26">
        <f>INDEX(检修、备用和必开!I:I,MATCH(统调负荷!$C2076,检修、备用和必开!$A:$A,0))</f>
        <v>9119.4573597181</v>
      </c>
    </row>
    <row r="2077" ht="13.8" spans="1:37">
      <c r="A2077" s="26">
        <f t="shared" si="452"/>
        <v>3</v>
      </c>
      <c r="B2077" s="26">
        <f t="shared" si="453"/>
        <v>14</v>
      </c>
      <c r="C2077" t="s">
        <v>43</v>
      </c>
      <c r="D2077" s="75">
        <v>0.614583333333333</v>
      </c>
      <c r="E2077" s="26">
        <v>63035</v>
      </c>
      <c r="F2077" s="26">
        <v>17280.8</v>
      </c>
      <c r="G2077" s="26">
        <v>13132</v>
      </c>
      <c r="H2077" s="26">
        <v>21063.7</v>
      </c>
      <c r="I2077" s="26">
        <v>12965</v>
      </c>
      <c r="J2077" s="26">
        <v>-1406.5</v>
      </c>
      <c r="K2077" s="26">
        <f t="shared" si="451"/>
        <v>9514.2</v>
      </c>
      <c r="L2077" s="27">
        <f t="shared" si="454"/>
        <v>7.41809085367136</v>
      </c>
      <c r="M2077" s="75">
        <v>0.614583333333333</v>
      </c>
      <c r="N2077" s="26">
        <v>61431.4</v>
      </c>
      <c r="O2077" s="26">
        <v>19008.69</v>
      </c>
      <c r="P2077" s="26">
        <v>15009.6</v>
      </c>
      <c r="Q2077" s="26">
        <v>20033.9</v>
      </c>
      <c r="R2077" s="26">
        <v>8821.93</v>
      </c>
      <c r="S2077" s="26">
        <v>-1442.72</v>
      </c>
      <c r="T2077" s="26">
        <f t="shared" si="455"/>
        <v>11242.09</v>
      </c>
      <c r="U2077" s="27">
        <f t="shared" si="456"/>
        <v>3.66595003451573</v>
      </c>
      <c r="V2077" s="26">
        <f>INDEX(检修、备用和必开!B:B,MATCH(统调负荷!$C2077,检修、备用和必开!$A:$A,0))</f>
        <v>23595.2</v>
      </c>
      <c r="W2077" s="26">
        <f>INDEX(检修、备用和必开!C:C,MATCH(统调负荷!$C2077,检修、备用和必开!$A:$A,0))</f>
        <v>0</v>
      </c>
      <c r="X2077" s="26">
        <f>INDEX(检修、备用和必开!D:D,MATCH(统调负荷!$C2077,检修、备用和必开!$A:$A,0))</f>
        <v>8010</v>
      </c>
      <c r="Y2077" s="26">
        <f>INDEX(检修、备用和必开!E:E,MATCH(统调负荷!$C2077,检修、备用和必开!$A:$A,0))</f>
        <v>7766.6</v>
      </c>
      <c r="Z2077" s="26">
        <f>INDEX(检修、备用和必开!F:F,MATCH(统调负荷!$C2077,检修、备用和必开!$A:$A,0))</f>
        <v>320</v>
      </c>
      <c r="AA2077" s="26">
        <f t="shared" si="457"/>
        <v>70577.2</v>
      </c>
      <c r="AB2077" s="26">
        <v>6.02</v>
      </c>
      <c r="AC2077" s="26">
        <v>0</v>
      </c>
      <c r="AD2077" s="76">
        <f t="shared" si="458"/>
        <v>45679.6145833333</v>
      </c>
      <c r="AE2077" s="27">
        <f t="shared" si="459"/>
        <v>-1603.6</v>
      </c>
      <c r="AF2077" s="27">
        <f t="shared" si="460"/>
        <v>1727.89</v>
      </c>
      <c r="AG2077" s="27">
        <f t="shared" si="461"/>
        <v>1877.6</v>
      </c>
      <c r="AH2077" s="27">
        <f t="shared" si="462"/>
        <v>-1029.8</v>
      </c>
      <c r="AI2077" s="27">
        <f t="shared" si="463"/>
        <v>-4143.07</v>
      </c>
      <c r="AJ2077" s="27">
        <f t="shared" si="464"/>
        <v>-36.22</v>
      </c>
      <c r="AK2077" s="26">
        <f>INDEX(检修、备用和必开!I:I,MATCH(统调负荷!$C2077,检修、备用和必开!$A:$A,0))</f>
        <v>9119.4573597181</v>
      </c>
    </row>
    <row r="2078" ht="13.8" spans="1:37">
      <c r="A2078" s="26">
        <f t="shared" si="452"/>
        <v>3</v>
      </c>
      <c r="B2078" s="26">
        <f t="shared" si="453"/>
        <v>15</v>
      </c>
      <c r="C2078" t="s">
        <v>43</v>
      </c>
      <c r="D2078" s="75">
        <v>0.625</v>
      </c>
      <c r="E2078" s="26">
        <v>63445</v>
      </c>
      <c r="F2078" s="26">
        <v>18349.99</v>
      </c>
      <c r="G2078" s="26">
        <v>12906</v>
      </c>
      <c r="H2078" s="26">
        <v>21188.7</v>
      </c>
      <c r="I2078" s="26">
        <v>12407</v>
      </c>
      <c r="J2078" s="26">
        <v>-1406.69</v>
      </c>
      <c r="K2078" s="26">
        <f t="shared" si="451"/>
        <v>10583.39</v>
      </c>
      <c r="L2078" s="27">
        <f t="shared" si="454"/>
        <v>6.66867610472637</v>
      </c>
      <c r="M2078" s="75">
        <v>0.625</v>
      </c>
      <c r="N2078" s="26">
        <v>61964.8</v>
      </c>
      <c r="O2078" s="26">
        <v>19853.18</v>
      </c>
      <c r="P2078" s="26">
        <v>14787</v>
      </c>
      <c r="Q2078" s="26">
        <v>20223.7</v>
      </c>
      <c r="R2078" s="26">
        <v>8508.99</v>
      </c>
      <c r="S2078" s="26">
        <v>-1408.07</v>
      </c>
      <c r="T2078" s="26">
        <f t="shared" si="455"/>
        <v>12086.58</v>
      </c>
      <c r="U2078" s="27">
        <f t="shared" si="456"/>
        <v>3.51190102992648</v>
      </c>
      <c r="V2078" s="26">
        <f>INDEX(检修、备用和必开!B:B,MATCH(统调负荷!$C2078,检修、备用和必开!$A:$A,0))</f>
        <v>23595.2</v>
      </c>
      <c r="W2078" s="26">
        <f>INDEX(检修、备用和必开!C:C,MATCH(统调负荷!$C2078,检修、备用和必开!$A:$A,0))</f>
        <v>0</v>
      </c>
      <c r="X2078" s="26">
        <f>INDEX(检修、备用和必开!D:D,MATCH(统调负荷!$C2078,检修、备用和必开!$A:$A,0))</f>
        <v>8010</v>
      </c>
      <c r="Y2078" s="26">
        <f>INDEX(检修、备用和必开!E:E,MATCH(统调负荷!$C2078,检修、备用和必开!$A:$A,0))</f>
        <v>7766.6</v>
      </c>
      <c r="Z2078" s="26">
        <f>INDEX(检修、备用和必开!F:F,MATCH(统调负荷!$C2078,检修、备用和必开!$A:$A,0))</f>
        <v>320</v>
      </c>
      <c r="AA2078" s="26">
        <f t="shared" si="457"/>
        <v>70577.2</v>
      </c>
      <c r="AB2078" s="26">
        <v>6.02</v>
      </c>
      <c r="AC2078" s="26">
        <v>0</v>
      </c>
      <c r="AD2078" s="76">
        <f t="shared" si="458"/>
        <v>45679.625</v>
      </c>
      <c r="AE2078" s="27">
        <f t="shared" si="459"/>
        <v>-1480.2</v>
      </c>
      <c r="AF2078" s="27">
        <f t="shared" si="460"/>
        <v>1503.19</v>
      </c>
      <c r="AG2078" s="27">
        <f t="shared" si="461"/>
        <v>1881</v>
      </c>
      <c r="AH2078" s="27">
        <f t="shared" si="462"/>
        <v>-965</v>
      </c>
      <c r="AI2078" s="27">
        <f t="shared" si="463"/>
        <v>-3898.01</v>
      </c>
      <c r="AJ2078" s="27">
        <f t="shared" si="464"/>
        <v>-1.37999999999988</v>
      </c>
      <c r="AK2078" s="26">
        <f>INDEX(检修、备用和必开!I:I,MATCH(统调负荷!$C2078,检修、备用和必开!$A:$A,0))</f>
        <v>9119.4573597181</v>
      </c>
    </row>
    <row r="2079" ht="13.8" spans="1:37">
      <c r="A2079" s="26">
        <f t="shared" si="452"/>
        <v>3</v>
      </c>
      <c r="B2079" s="26">
        <f t="shared" si="453"/>
        <v>15</v>
      </c>
      <c r="C2079" t="s">
        <v>43</v>
      </c>
      <c r="D2079" s="75">
        <v>0.635416666666667</v>
      </c>
      <c r="E2079" s="26">
        <v>63850</v>
      </c>
      <c r="F2079" s="26">
        <v>19854.3</v>
      </c>
      <c r="G2079" s="26">
        <v>12335</v>
      </c>
      <c r="H2079" s="26">
        <v>21258.4</v>
      </c>
      <c r="I2079" s="26">
        <v>11809</v>
      </c>
      <c r="J2079" s="26">
        <v>-1406.7</v>
      </c>
      <c r="K2079" s="26">
        <f t="shared" si="451"/>
        <v>12087.7</v>
      </c>
      <c r="L2079" s="27">
        <f t="shared" si="454"/>
        <v>5.83876171645557</v>
      </c>
      <c r="M2079" s="75">
        <v>0.635416666666667</v>
      </c>
      <c r="N2079" s="26">
        <v>62113.9</v>
      </c>
      <c r="O2079" s="26">
        <v>20259.11</v>
      </c>
      <c r="P2079" s="26">
        <v>14579.2</v>
      </c>
      <c r="Q2079" s="26">
        <v>20581.9</v>
      </c>
      <c r="R2079" s="26">
        <v>8064.24</v>
      </c>
      <c r="S2079" s="26">
        <v>-1370.55</v>
      </c>
      <c r="T2079" s="26">
        <f t="shared" si="455"/>
        <v>12492.51</v>
      </c>
      <c r="U2079" s="27">
        <f t="shared" si="456"/>
        <v>3.44236876362943</v>
      </c>
      <c r="V2079" s="26">
        <f>INDEX(检修、备用和必开!B:B,MATCH(统调负荷!$C2079,检修、备用和必开!$A:$A,0))</f>
        <v>23595.2</v>
      </c>
      <c r="W2079" s="26">
        <f>INDEX(检修、备用和必开!C:C,MATCH(统调负荷!$C2079,检修、备用和必开!$A:$A,0))</f>
        <v>0</v>
      </c>
      <c r="X2079" s="26">
        <f>INDEX(检修、备用和必开!D:D,MATCH(统调负荷!$C2079,检修、备用和必开!$A:$A,0))</f>
        <v>8010</v>
      </c>
      <c r="Y2079" s="26">
        <f>INDEX(检修、备用和必开!E:E,MATCH(统调负荷!$C2079,检修、备用和必开!$A:$A,0))</f>
        <v>7766.6</v>
      </c>
      <c r="Z2079" s="26">
        <f>INDEX(检修、备用和必开!F:F,MATCH(统调负荷!$C2079,检修、备用和必开!$A:$A,0))</f>
        <v>320</v>
      </c>
      <c r="AA2079" s="26">
        <f t="shared" si="457"/>
        <v>70577.2</v>
      </c>
      <c r="AB2079" s="26">
        <v>104.14</v>
      </c>
      <c r="AC2079" s="26">
        <v>0</v>
      </c>
      <c r="AD2079" s="76">
        <f t="shared" si="458"/>
        <v>45679.6354166667</v>
      </c>
      <c r="AE2079" s="27">
        <f t="shared" si="459"/>
        <v>-1736.1</v>
      </c>
      <c r="AF2079" s="27">
        <f t="shared" si="460"/>
        <v>404.810000000001</v>
      </c>
      <c r="AG2079" s="27">
        <f t="shared" si="461"/>
        <v>2244.2</v>
      </c>
      <c r="AH2079" s="27">
        <f t="shared" si="462"/>
        <v>-676.5</v>
      </c>
      <c r="AI2079" s="27">
        <f t="shared" si="463"/>
        <v>-3744.76</v>
      </c>
      <c r="AJ2079" s="27">
        <f t="shared" si="464"/>
        <v>36.1500000000001</v>
      </c>
      <c r="AK2079" s="26">
        <f>INDEX(检修、备用和必开!I:I,MATCH(统调负荷!$C2079,检修、备用和必开!$A:$A,0))</f>
        <v>9119.4573597181</v>
      </c>
    </row>
    <row r="2080" ht="13.8" spans="1:37">
      <c r="A2080" s="26">
        <f t="shared" si="452"/>
        <v>3</v>
      </c>
      <c r="B2080" s="26">
        <f t="shared" si="453"/>
        <v>15</v>
      </c>
      <c r="C2080" t="s">
        <v>43</v>
      </c>
      <c r="D2080" s="75">
        <v>0.645833333333333</v>
      </c>
      <c r="E2080" s="26">
        <v>64665</v>
      </c>
      <c r="F2080" s="26">
        <v>21300.39</v>
      </c>
      <c r="G2080" s="26">
        <v>12375</v>
      </c>
      <c r="H2080" s="26">
        <v>21264.3</v>
      </c>
      <c r="I2080" s="26">
        <v>11132</v>
      </c>
      <c r="J2080" s="26">
        <v>-1406.69</v>
      </c>
      <c r="K2080" s="26">
        <f t="shared" si="451"/>
        <v>13533.79</v>
      </c>
      <c r="L2080" s="27">
        <f t="shared" si="454"/>
        <v>5.21488806904792</v>
      </c>
      <c r="M2080" s="75">
        <v>0.645833333333333</v>
      </c>
      <c r="N2080" s="26">
        <v>62868.9</v>
      </c>
      <c r="O2080" s="26">
        <v>20820.84</v>
      </c>
      <c r="P2080" s="26">
        <v>14716.9</v>
      </c>
      <c r="Q2080" s="26">
        <v>20868.2</v>
      </c>
      <c r="R2080" s="26">
        <v>7817.26</v>
      </c>
      <c r="S2080" s="26">
        <v>-1354.3</v>
      </c>
      <c r="T2080" s="26">
        <f t="shared" si="455"/>
        <v>13054.24</v>
      </c>
      <c r="U2080" s="27">
        <f t="shared" si="456"/>
        <v>3.35056949597992</v>
      </c>
      <c r="V2080" s="26">
        <f>INDEX(检修、备用和必开!B:B,MATCH(统调负荷!$C2080,检修、备用和必开!$A:$A,0))</f>
        <v>23595.2</v>
      </c>
      <c r="W2080" s="26">
        <f>INDEX(检修、备用和必开!C:C,MATCH(统调负荷!$C2080,检修、备用和必开!$A:$A,0))</f>
        <v>0</v>
      </c>
      <c r="X2080" s="26">
        <f>INDEX(检修、备用和必开!D:D,MATCH(统调负荷!$C2080,检修、备用和必开!$A:$A,0))</f>
        <v>8010</v>
      </c>
      <c r="Y2080" s="26">
        <f>INDEX(检修、备用和必开!E:E,MATCH(统调负荷!$C2080,检修、备用和必开!$A:$A,0))</f>
        <v>7766.6</v>
      </c>
      <c r="Z2080" s="26">
        <f>INDEX(检修、备用和必开!F:F,MATCH(统调负荷!$C2080,检修、备用和必开!$A:$A,0))</f>
        <v>320</v>
      </c>
      <c r="AA2080" s="26">
        <f t="shared" si="457"/>
        <v>70577.2</v>
      </c>
      <c r="AB2080" s="26">
        <v>275.85</v>
      </c>
      <c r="AC2080" s="26">
        <v>1</v>
      </c>
      <c r="AD2080" s="76">
        <f t="shared" si="458"/>
        <v>45679.6458333333</v>
      </c>
      <c r="AE2080" s="27">
        <f t="shared" si="459"/>
        <v>-1796.1</v>
      </c>
      <c r="AF2080" s="27">
        <f t="shared" si="460"/>
        <v>-479.549999999999</v>
      </c>
      <c r="AG2080" s="27">
        <f t="shared" si="461"/>
        <v>2341.9</v>
      </c>
      <c r="AH2080" s="27">
        <f t="shared" si="462"/>
        <v>-396.099999999999</v>
      </c>
      <c r="AI2080" s="27">
        <f t="shared" si="463"/>
        <v>-3314.74</v>
      </c>
      <c r="AJ2080" s="27">
        <f t="shared" si="464"/>
        <v>52.3900000000001</v>
      </c>
      <c r="AK2080" s="26">
        <f>INDEX(检修、备用和必开!I:I,MATCH(统调负荷!$C2080,检修、备用和必开!$A:$A,0))</f>
        <v>9119.4573597181</v>
      </c>
    </row>
    <row r="2081" ht="13.8" spans="1:37">
      <c r="A2081" s="26">
        <f t="shared" si="452"/>
        <v>3</v>
      </c>
      <c r="B2081" s="26">
        <f t="shared" si="453"/>
        <v>15</v>
      </c>
      <c r="C2081" t="s">
        <v>43</v>
      </c>
      <c r="D2081" s="75">
        <v>0.65625</v>
      </c>
      <c r="E2081" s="26">
        <v>65750</v>
      </c>
      <c r="F2081" s="26">
        <v>21944.8</v>
      </c>
      <c r="G2081" s="26">
        <v>13298</v>
      </c>
      <c r="H2081" s="26">
        <v>21432.9</v>
      </c>
      <c r="I2081" s="26">
        <v>10481</v>
      </c>
      <c r="J2081" s="26">
        <v>-1406.7</v>
      </c>
      <c r="K2081" s="26">
        <f t="shared" si="451"/>
        <v>14178.2</v>
      </c>
      <c r="L2081" s="27">
        <f t="shared" si="454"/>
        <v>4.97786743028029</v>
      </c>
      <c r="M2081" s="75">
        <v>0.65625</v>
      </c>
      <c r="N2081" s="26">
        <v>63807.4</v>
      </c>
      <c r="O2081" s="26">
        <v>21838.94</v>
      </c>
      <c r="P2081" s="26">
        <v>14792.4</v>
      </c>
      <c r="Q2081" s="26">
        <v>21013</v>
      </c>
      <c r="R2081" s="26">
        <v>7527.19</v>
      </c>
      <c r="S2081" s="26">
        <v>-1364.13</v>
      </c>
      <c r="T2081" s="26">
        <f t="shared" si="455"/>
        <v>14072.34</v>
      </c>
      <c r="U2081" s="27">
        <f t="shared" si="456"/>
        <v>3.19609244310159</v>
      </c>
      <c r="V2081" s="26">
        <f>INDEX(检修、备用和必开!B:B,MATCH(统调负荷!$C2081,检修、备用和必开!$A:$A,0))</f>
        <v>23595.2</v>
      </c>
      <c r="W2081" s="26">
        <f>INDEX(检修、备用和必开!C:C,MATCH(统调负荷!$C2081,检修、备用和必开!$A:$A,0))</f>
        <v>0</v>
      </c>
      <c r="X2081" s="26">
        <f>INDEX(检修、备用和必开!D:D,MATCH(统调负荷!$C2081,检修、备用和必开!$A:$A,0))</f>
        <v>8010</v>
      </c>
      <c r="Y2081" s="26">
        <f>INDEX(检修、备用和必开!E:E,MATCH(统调负荷!$C2081,检修、备用和必开!$A:$A,0))</f>
        <v>7766.6</v>
      </c>
      <c r="Z2081" s="26">
        <f>INDEX(检修、备用和必开!F:F,MATCH(统调负荷!$C2081,检修、备用和必开!$A:$A,0))</f>
        <v>320</v>
      </c>
      <c r="AA2081" s="26">
        <f t="shared" si="457"/>
        <v>70577.2</v>
      </c>
      <c r="AB2081" s="26">
        <v>275.85</v>
      </c>
      <c r="AC2081" s="26">
        <v>0</v>
      </c>
      <c r="AD2081" s="76">
        <f t="shared" si="458"/>
        <v>45679.65625</v>
      </c>
      <c r="AE2081" s="27">
        <f t="shared" si="459"/>
        <v>-1942.6</v>
      </c>
      <c r="AF2081" s="27">
        <f t="shared" si="460"/>
        <v>-105.860000000001</v>
      </c>
      <c r="AG2081" s="27">
        <f t="shared" si="461"/>
        <v>1494.4</v>
      </c>
      <c r="AH2081" s="27">
        <f t="shared" si="462"/>
        <v>-419.900000000001</v>
      </c>
      <c r="AI2081" s="27">
        <f t="shared" si="463"/>
        <v>-2953.81</v>
      </c>
      <c r="AJ2081" s="27">
        <f t="shared" si="464"/>
        <v>42.5699999999999</v>
      </c>
      <c r="AK2081" s="26">
        <f>INDEX(检修、备用和必开!I:I,MATCH(统调负荷!$C2081,检修、备用和必开!$A:$A,0))</f>
        <v>9119.4573597181</v>
      </c>
    </row>
    <row r="2082" ht="13.8" spans="1:37">
      <c r="A2082" s="26">
        <f t="shared" si="452"/>
        <v>3</v>
      </c>
      <c r="B2082" s="26">
        <f t="shared" si="453"/>
        <v>16</v>
      </c>
      <c r="C2082" t="s">
        <v>43</v>
      </c>
      <c r="D2082" s="75">
        <v>0.666666666666667</v>
      </c>
      <c r="E2082" s="26">
        <v>66645</v>
      </c>
      <c r="F2082" s="26">
        <v>22100.2</v>
      </c>
      <c r="G2082" s="26">
        <v>14277</v>
      </c>
      <c r="H2082" s="26">
        <v>21878.3</v>
      </c>
      <c r="I2082" s="26">
        <v>9796</v>
      </c>
      <c r="J2082" s="26">
        <v>-1406.5</v>
      </c>
      <c r="K2082" s="26">
        <f t="shared" ref="K2082:K2145" si="465">F2082-Y2082</f>
        <v>14333.6</v>
      </c>
      <c r="L2082" s="27">
        <f t="shared" si="454"/>
        <v>4.92389909024948</v>
      </c>
      <c r="M2082" s="75">
        <v>0.666666666666667</v>
      </c>
      <c r="N2082" s="26">
        <v>65115.8</v>
      </c>
      <c r="O2082" s="26">
        <v>22466.92</v>
      </c>
      <c r="P2082" s="26">
        <v>15432.6</v>
      </c>
      <c r="Q2082" s="26">
        <v>21469.4</v>
      </c>
      <c r="R2082" s="26">
        <v>7103.64</v>
      </c>
      <c r="S2082" s="26">
        <v>-1356.76</v>
      </c>
      <c r="T2082" s="26">
        <f t="shared" si="455"/>
        <v>14700.32</v>
      </c>
      <c r="U2082" s="27">
        <f t="shared" si="456"/>
        <v>3.10771490670321</v>
      </c>
      <c r="V2082" s="26">
        <f>INDEX(检修、备用和必开!B:B,MATCH(统调负荷!$C2082,检修、备用和必开!$A:$A,0))</f>
        <v>23595.2</v>
      </c>
      <c r="W2082" s="26">
        <f>INDEX(检修、备用和必开!C:C,MATCH(统调负荷!$C2082,检修、备用和必开!$A:$A,0))</f>
        <v>0</v>
      </c>
      <c r="X2082" s="26">
        <f>INDEX(检修、备用和必开!D:D,MATCH(统调负荷!$C2082,检修、备用和必开!$A:$A,0))</f>
        <v>8010</v>
      </c>
      <c r="Y2082" s="26">
        <f>INDEX(检修、备用和必开!E:E,MATCH(统调负荷!$C2082,检修、备用和必开!$A:$A,0))</f>
        <v>7766.6</v>
      </c>
      <c r="Z2082" s="26">
        <f>INDEX(检修、备用和必开!F:F,MATCH(统调负荷!$C2082,检修、备用和必开!$A:$A,0))</f>
        <v>320</v>
      </c>
      <c r="AA2082" s="26">
        <f t="shared" si="457"/>
        <v>70577.2</v>
      </c>
      <c r="AB2082" s="26">
        <v>275.85</v>
      </c>
      <c r="AC2082" s="26">
        <v>1</v>
      </c>
      <c r="AD2082" s="76">
        <f t="shared" si="458"/>
        <v>45679.6666666667</v>
      </c>
      <c r="AE2082" s="27">
        <f t="shared" si="459"/>
        <v>-1529.2</v>
      </c>
      <c r="AF2082" s="27">
        <f t="shared" si="460"/>
        <v>366.719999999998</v>
      </c>
      <c r="AG2082" s="27">
        <f t="shared" si="461"/>
        <v>1155.6</v>
      </c>
      <c r="AH2082" s="27">
        <f t="shared" si="462"/>
        <v>-408.899999999998</v>
      </c>
      <c r="AI2082" s="27">
        <f t="shared" si="463"/>
        <v>-2692.36</v>
      </c>
      <c r="AJ2082" s="27">
        <f t="shared" si="464"/>
        <v>49.74</v>
      </c>
      <c r="AK2082" s="26">
        <f>INDEX(检修、备用和必开!I:I,MATCH(统调负荷!$C2082,检修、备用和必开!$A:$A,0))</f>
        <v>9119.4573597181</v>
      </c>
    </row>
    <row r="2083" ht="13.8" spans="1:37">
      <c r="A2083" s="26">
        <f t="shared" si="452"/>
        <v>3</v>
      </c>
      <c r="B2083" s="26">
        <f t="shared" si="453"/>
        <v>16</v>
      </c>
      <c r="C2083" t="s">
        <v>43</v>
      </c>
      <c r="D2083" s="75">
        <v>0.677083333333333</v>
      </c>
      <c r="E2083" s="26">
        <v>67715</v>
      </c>
      <c r="F2083" s="26">
        <v>22995.6</v>
      </c>
      <c r="G2083" s="26">
        <v>14648</v>
      </c>
      <c r="H2083" s="26">
        <v>22340.9</v>
      </c>
      <c r="I2083" s="26">
        <v>9137</v>
      </c>
      <c r="J2083" s="26">
        <v>-1406.5</v>
      </c>
      <c r="K2083" s="26">
        <f t="shared" si="465"/>
        <v>15229</v>
      </c>
      <c r="L2083" s="27">
        <f t="shared" si="454"/>
        <v>4.6343949044586</v>
      </c>
      <c r="M2083" s="75">
        <v>0.677083333333333</v>
      </c>
      <c r="N2083" s="26">
        <v>66518.2</v>
      </c>
      <c r="O2083" s="26">
        <v>22766.85</v>
      </c>
      <c r="P2083" s="26">
        <v>16598.9</v>
      </c>
      <c r="Q2083" s="26">
        <v>21693.7</v>
      </c>
      <c r="R2083" s="26">
        <v>6805.73</v>
      </c>
      <c r="S2083" s="26">
        <v>-1346.98</v>
      </c>
      <c r="T2083" s="26">
        <f t="shared" si="455"/>
        <v>15000.25</v>
      </c>
      <c r="U2083" s="27">
        <f t="shared" si="456"/>
        <v>3.0672070055736</v>
      </c>
      <c r="V2083" s="26">
        <f>INDEX(检修、备用和必开!B:B,MATCH(统调负荷!$C2083,检修、备用和必开!$A:$A,0))</f>
        <v>23595.2</v>
      </c>
      <c r="W2083" s="26">
        <f>INDEX(检修、备用和必开!C:C,MATCH(统调负荷!$C2083,检修、备用和必开!$A:$A,0))</f>
        <v>0</v>
      </c>
      <c r="X2083" s="26">
        <f>INDEX(检修、备用和必开!D:D,MATCH(统调负荷!$C2083,检修、备用和必开!$A:$A,0))</f>
        <v>8010</v>
      </c>
      <c r="Y2083" s="26">
        <f>INDEX(检修、备用和必开!E:E,MATCH(统调负荷!$C2083,检修、备用和必开!$A:$A,0))</f>
        <v>7766.6</v>
      </c>
      <c r="Z2083" s="26">
        <f>INDEX(检修、备用和必开!F:F,MATCH(统调负荷!$C2083,检修、备用和必开!$A:$A,0))</f>
        <v>320</v>
      </c>
      <c r="AA2083" s="26">
        <f t="shared" si="457"/>
        <v>70577.2</v>
      </c>
      <c r="AB2083" s="26">
        <v>275.94</v>
      </c>
      <c r="AC2083" s="26">
        <v>0</v>
      </c>
      <c r="AD2083" s="76">
        <f t="shared" si="458"/>
        <v>45679.6770833333</v>
      </c>
      <c r="AE2083" s="27">
        <f t="shared" si="459"/>
        <v>-1196.8</v>
      </c>
      <c r="AF2083" s="27">
        <f t="shared" si="460"/>
        <v>-228.75</v>
      </c>
      <c r="AG2083" s="27">
        <f t="shared" si="461"/>
        <v>1950.9</v>
      </c>
      <c r="AH2083" s="27">
        <f t="shared" si="462"/>
        <v>-647.200000000001</v>
      </c>
      <c r="AI2083" s="27">
        <f t="shared" si="463"/>
        <v>-2331.27</v>
      </c>
      <c r="AJ2083" s="27">
        <f t="shared" si="464"/>
        <v>59.52</v>
      </c>
      <c r="AK2083" s="26">
        <f>INDEX(检修、备用和必开!I:I,MATCH(统调负荷!$C2083,检修、备用和必开!$A:$A,0))</f>
        <v>9119.4573597181</v>
      </c>
    </row>
    <row r="2084" ht="13.8" spans="1:37">
      <c r="A2084" s="26">
        <f t="shared" si="452"/>
        <v>3</v>
      </c>
      <c r="B2084" s="26">
        <f t="shared" si="453"/>
        <v>16</v>
      </c>
      <c r="C2084" t="s">
        <v>43</v>
      </c>
      <c r="D2084" s="75">
        <v>0.6875</v>
      </c>
      <c r="E2084" s="26">
        <v>68670</v>
      </c>
      <c r="F2084" s="26">
        <v>24304.89</v>
      </c>
      <c r="G2084" s="26">
        <v>14796</v>
      </c>
      <c r="H2084" s="26">
        <v>22504.6</v>
      </c>
      <c r="I2084" s="26">
        <v>8471</v>
      </c>
      <c r="J2084" s="26">
        <v>-1406.49</v>
      </c>
      <c r="K2084" s="26">
        <f t="shared" si="465"/>
        <v>16538.29</v>
      </c>
      <c r="L2084" s="27">
        <f t="shared" si="454"/>
        <v>4.26750286758788</v>
      </c>
      <c r="M2084" s="75">
        <v>0.6875</v>
      </c>
      <c r="N2084" s="26">
        <v>67680.9</v>
      </c>
      <c r="O2084" s="26">
        <v>23960.07</v>
      </c>
      <c r="P2084" s="26">
        <v>16380.5</v>
      </c>
      <c r="Q2084" s="26">
        <v>22317.3</v>
      </c>
      <c r="R2084" s="26">
        <v>6478.27</v>
      </c>
      <c r="S2084" s="26">
        <v>-1455.24</v>
      </c>
      <c r="T2084" s="26">
        <f t="shared" si="455"/>
        <v>16193.47</v>
      </c>
      <c r="U2084" s="27">
        <f t="shared" si="456"/>
        <v>2.91599510318149</v>
      </c>
      <c r="V2084" s="26">
        <f>INDEX(检修、备用和必开!B:B,MATCH(统调负荷!$C2084,检修、备用和必开!$A:$A,0))</f>
        <v>23595.2</v>
      </c>
      <c r="W2084" s="26">
        <f>INDEX(检修、备用和必开!C:C,MATCH(统调负荷!$C2084,检修、备用和必开!$A:$A,0))</f>
        <v>0</v>
      </c>
      <c r="X2084" s="26">
        <f>INDEX(检修、备用和必开!D:D,MATCH(统调负荷!$C2084,检修、备用和必开!$A:$A,0))</f>
        <v>8010</v>
      </c>
      <c r="Y2084" s="26">
        <f>INDEX(检修、备用和必开!E:E,MATCH(统调负荷!$C2084,检修、备用和必开!$A:$A,0))</f>
        <v>7766.6</v>
      </c>
      <c r="Z2084" s="26">
        <f>INDEX(检修、备用和必开!F:F,MATCH(统调负荷!$C2084,检修、备用和必开!$A:$A,0))</f>
        <v>320</v>
      </c>
      <c r="AA2084" s="26">
        <f t="shared" si="457"/>
        <v>70577.2</v>
      </c>
      <c r="AB2084" s="26">
        <v>290.75</v>
      </c>
      <c r="AC2084" s="26">
        <v>297</v>
      </c>
      <c r="AD2084" s="76">
        <f t="shared" si="458"/>
        <v>45679.6875</v>
      </c>
      <c r="AE2084" s="27">
        <f t="shared" si="459"/>
        <v>-989.100000000006</v>
      </c>
      <c r="AF2084" s="27">
        <f t="shared" si="460"/>
        <v>-344.82</v>
      </c>
      <c r="AG2084" s="27">
        <f t="shared" si="461"/>
        <v>1584.5</v>
      </c>
      <c r="AH2084" s="27">
        <f t="shared" si="462"/>
        <v>-187.299999999999</v>
      </c>
      <c r="AI2084" s="27">
        <f t="shared" si="463"/>
        <v>-1992.73</v>
      </c>
      <c r="AJ2084" s="27">
        <f t="shared" si="464"/>
        <v>-48.75</v>
      </c>
      <c r="AK2084" s="26">
        <f>INDEX(检修、备用和必开!I:I,MATCH(统调负荷!$C2084,检修、备用和必开!$A:$A,0))</f>
        <v>9119.4573597181</v>
      </c>
    </row>
    <row r="2085" ht="13.8" spans="1:37">
      <c r="A2085" s="26">
        <f t="shared" si="452"/>
        <v>3</v>
      </c>
      <c r="B2085" s="26">
        <f t="shared" si="453"/>
        <v>16</v>
      </c>
      <c r="C2085" t="s">
        <v>43</v>
      </c>
      <c r="D2085" s="75">
        <v>0.697916666666667</v>
      </c>
      <c r="E2085" s="26">
        <v>69630</v>
      </c>
      <c r="F2085" s="26">
        <v>24377.89</v>
      </c>
      <c r="G2085" s="26">
        <v>15759</v>
      </c>
      <c r="H2085" s="26">
        <v>23104.8</v>
      </c>
      <c r="I2085" s="26">
        <v>7795</v>
      </c>
      <c r="J2085" s="26">
        <v>-1406.69</v>
      </c>
      <c r="K2085" s="26">
        <f t="shared" si="465"/>
        <v>16611.29</v>
      </c>
      <c r="L2085" s="27">
        <f t="shared" si="454"/>
        <v>4.24874889307212</v>
      </c>
      <c r="M2085" s="75">
        <v>0.697916666666667</v>
      </c>
      <c r="N2085" s="26">
        <v>69103.9</v>
      </c>
      <c r="O2085" s="26">
        <v>24200.4</v>
      </c>
      <c r="P2085" s="26">
        <v>17146.2</v>
      </c>
      <c r="Q2085" s="26">
        <v>23093.3</v>
      </c>
      <c r="R2085" s="26">
        <v>6117.49</v>
      </c>
      <c r="S2085" s="26">
        <v>-1453.49</v>
      </c>
      <c r="T2085" s="26">
        <f t="shared" si="455"/>
        <v>16433.8</v>
      </c>
      <c r="U2085" s="27">
        <f t="shared" si="456"/>
        <v>2.88732521130102</v>
      </c>
      <c r="V2085" s="26">
        <f>INDEX(检修、备用和必开!B:B,MATCH(统调负荷!$C2085,检修、备用和必开!$A:$A,0))</f>
        <v>23595.2</v>
      </c>
      <c r="W2085" s="26">
        <f>INDEX(检修、备用和必开!C:C,MATCH(统调负荷!$C2085,检修、备用和必开!$A:$A,0))</f>
        <v>0</v>
      </c>
      <c r="X2085" s="26">
        <f>INDEX(检修、备用和必开!D:D,MATCH(统调负荷!$C2085,检修、备用和必开!$A:$A,0))</f>
        <v>8010</v>
      </c>
      <c r="Y2085" s="26">
        <f>INDEX(检修、备用和必开!E:E,MATCH(统调负荷!$C2085,检修、备用和必开!$A:$A,0))</f>
        <v>7766.6</v>
      </c>
      <c r="Z2085" s="26">
        <f>INDEX(检修、备用和必开!F:F,MATCH(统调负荷!$C2085,检修、备用和必开!$A:$A,0))</f>
        <v>320</v>
      </c>
      <c r="AA2085" s="26">
        <f t="shared" si="457"/>
        <v>70577.2</v>
      </c>
      <c r="AB2085" s="26">
        <v>276.03</v>
      </c>
      <c r="AC2085" s="26">
        <v>295.32</v>
      </c>
      <c r="AD2085" s="76">
        <f t="shared" si="458"/>
        <v>45679.6979166667</v>
      </c>
      <c r="AE2085" s="27">
        <f t="shared" si="459"/>
        <v>-526.100000000006</v>
      </c>
      <c r="AF2085" s="27">
        <f t="shared" si="460"/>
        <v>-177.489999999998</v>
      </c>
      <c r="AG2085" s="27">
        <f t="shared" si="461"/>
        <v>1387.2</v>
      </c>
      <c r="AH2085" s="27">
        <f t="shared" si="462"/>
        <v>-11.5</v>
      </c>
      <c r="AI2085" s="27">
        <f t="shared" si="463"/>
        <v>-1677.51</v>
      </c>
      <c r="AJ2085" s="27">
        <f t="shared" si="464"/>
        <v>-46.8</v>
      </c>
      <c r="AK2085" s="26">
        <f>INDEX(检修、备用和必开!I:I,MATCH(统调负荷!$C2085,检修、备用和必开!$A:$A,0))</f>
        <v>9119.4573597181</v>
      </c>
    </row>
    <row r="2086" ht="13.8" spans="1:37">
      <c r="A2086" s="26">
        <f t="shared" si="452"/>
        <v>3</v>
      </c>
      <c r="B2086" s="26">
        <f t="shared" si="453"/>
        <v>17</v>
      </c>
      <c r="C2086" t="s">
        <v>43</v>
      </c>
      <c r="D2086" s="75">
        <v>0.708333333333333</v>
      </c>
      <c r="E2086" s="26">
        <v>70565</v>
      </c>
      <c r="F2086" s="26">
        <v>25503.29</v>
      </c>
      <c r="G2086" s="26">
        <v>15939</v>
      </c>
      <c r="H2086" s="26">
        <v>23365.4</v>
      </c>
      <c r="I2086" s="26">
        <v>7164</v>
      </c>
      <c r="J2086" s="26">
        <v>-1406.69</v>
      </c>
      <c r="K2086" s="26">
        <f t="shared" si="465"/>
        <v>17736.69</v>
      </c>
      <c r="L2086" s="27">
        <f t="shared" si="454"/>
        <v>3.97916409431523</v>
      </c>
      <c r="M2086" s="75">
        <v>0.708333333333333</v>
      </c>
      <c r="N2086" s="26">
        <v>70508.2</v>
      </c>
      <c r="O2086" s="26">
        <v>25378.71</v>
      </c>
      <c r="P2086" s="26">
        <v>17688.8</v>
      </c>
      <c r="Q2086" s="26">
        <v>23115.2</v>
      </c>
      <c r="R2086" s="26">
        <v>5812.56</v>
      </c>
      <c r="S2086" s="26">
        <v>-1487.07</v>
      </c>
      <c r="T2086" s="26">
        <f t="shared" si="455"/>
        <v>17612.11</v>
      </c>
      <c r="U2086" s="27">
        <f t="shared" si="456"/>
        <v>2.75454285380868</v>
      </c>
      <c r="V2086" s="26">
        <f>INDEX(检修、备用和必开!B:B,MATCH(统调负荷!$C2086,检修、备用和必开!$A:$A,0))</f>
        <v>23595.2</v>
      </c>
      <c r="W2086" s="26">
        <f>INDEX(检修、备用和必开!C:C,MATCH(统调负荷!$C2086,检修、备用和必开!$A:$A,0))</f>
        <v>0</v>
      </c>
      <c r="X2086" s="26">
        <f>INDEX(检修、备用和必开!D:D,MATCH(统调负荷!$C2086,检修、备用和必开!$A:$A,0))</f>
        <v>8010</v>
      </c>
      <c r="Y2086" s="26">
        <f>INDEX(检修、备用和必开!E:E,MATCH(统调负荷!$C2086,检修、备用和必开!$A:$A,0))</f>
        <v>7766.6</v>
      </c>
      <c r="Z2086" s="26">
        <f>INDEX(检修、备用和必开!F:F,MATCH(统调负荷!$C2086,检修、备用和必开!$A:$A,0))</f>
        <v>320</v>
      </c>
      <c r="AA2086" s="26">
        <f t="shared" si="457"/>
        <v>70577.2</v>
      </c>
      <c r="AB2086" s="26">
        <v>285.94</v>
      </c>
      <c r="AC2086" s="26">
        <v>300</v>
      </c>
      <c r="AD2086" s="76">
        <f t="shared" si="458"/>
        <v>45679.7083333333</v>
      </c>
      <c r="AE2086" s="27">
        <f t="shared" si="459"/>
        <v>-56.8000000000029</v>
      </c>
      <c r="AF2086" s="27">
        <f t="shared" si="460"/>
        <v>-124.580000000002</v>
      </c>
      <c r="AG2086" s="27">
        <f t="shared" si="461"/>
        <v>1749.8</v>
      </c>
      <c r="AH2086" s="27">
        <f t="shared" si="462"/>
        <v>-250.200000000001</v>
      </c>
      <c r="AI2086" s="27">
        <f t="shared" si="463"/>
        <v>-1351.44</v>
      </c>
      <c r="AJ2086" s="27">
        <f t="shared" si="464"/>
        <v>-80.3799999999999</v>
      </c>
      <c r="AK2086" s="26">
        <f>INDEX(检修、备用和必开!I:I,MATCH(统调负荷!$C2086,检修、备用和必开!$A:$A,0))</f>
        <v>9119.4573597181</v>
      </c>
    </row>
    <row r="2087" ht="13.8" spans="1:37">
      <c r="A2087" s="26">
        <f t="shared" si="452"/>
        <v>3</v>
      </c>
      <c r="B2087" s="26">
        <f t="shared" si="453"/>
        <v>17</v>
      </c>
      <c r="C2087" t="s">
        <v>43</v>
      </c>
      <c r="D2087" s="75">
        <v>0.71875</v>
      </c>
      <c r="E2087" s="26">
        <v>71780</v>
      </c>
      <c r="F2087" s="26">
        <v>26762.49</v>
      </c>
      <c r="G2087" s="26">
        <v>16431</v>
      </c>
      <c r="H2087" s="26">
        <v>23499.2</v>
      </c>
      <c r="I2087" s="26">
        <v>6494</v>
      </c>
      <c r="J2087" s="26">
        <v>-1406.69</v>
      </c>
      <c r="K2087" s="26">
        <f t="shared" si="465"/>
        <v>18995.89</v>
      </c>
      <c r="L2087" s="27">
        <f t="shared" si="454"/>
        <v>3.71539317189139</v>
      </c>
      <c r="M2087" s="75">
        <v>0.71875</v>
      </c>
      <c r="N2087" s="26">
        <v>72181.5</v>
      </c>
      <c r="O2087" s="26">
        <v>27340.68</v>
      </c>
      <c r="P2087" s="26">
        <v>17065.9</v>
      </c>
      <c r="Q2087" s="26">
        <v>23793.8</v>
      </c>
      <c r="R2087" s="26">
        <v>5520.65</v>
      </c>
      <c r="S2087" s="26">
        <v>-1539.53</v>
      </c>
      <c r="T2087" s="26">
        <f t="shared" si="455"/>
        <v>19574.08</v>
      </c>
      <c r="U2087" s="27">
        <f t="shared" si="456"/>
        <v>2.55862076966134</v>
      </c>
      <c r="V2087" s="26">
        <f>INDEX(检修、备用和必开!B:B,MATCH(统调负荷!$C2087,检修、备用和必开!$A:$A,0))</f>
        <v>23595.2</v>
      </c>
      <c r="W2087" s="26">
        <f>INDEX(检修、备用和必开!C:C,MATCH(统调负荷!$C2087,检修、备用和必开!$A:$A,0))</f>
        <v>0</v>
      </c>
      <c r="X2087" s="26">
        <f>INDEX(检修、备用和必开!D:D,MATCH(统调负荷!$C2087,检修、备用和必开!$A:$A,0))</f>
        <v>8010</v>
      </c>
      <c r="Y2087" s="26">
        <f>INDEX(检修、备用和必开!E:E,MATCH(统调负荷!$C2087,检修、备用和必开!$A:$A,0))</f>
        <v>7766.6</v>
      </c>
      <c r="Z2087" s="26">
        <f>INDEX(检修、备用和必开!F:F,MATCH(统调负荷!$C2087,检修、备用和必开!$A:$A,0))</f>
        <v>320</v>
      </c>
      <c r="AA2087" s="26">
        <f t="shared" si="457"/>
        <v>70577.2</v>
      </c>
      <c r="AB2087" s="26">
        <v>298.7</v>
      </c>
      <c r="AC2087" s="26">
        <v>302</v>
      </c>
      <c r="AD2087" s="76">
        <f t="shared" si="458"/>
        <v>45679.71875</v>
      </c>
      <c r="AE2087" s="27">
        <f t="shared" si="459"/>
        <v>401.5</v>
      </c>
      <c r="AF2087" s="27">
        <f t="shared" si="460"/>
        <v>578.189999999999</v>
      </c>
      <c r="AG2087" s="27">
        <f t="shared" si="461"/>
        <v>634.900000000001</v>
      </c>
      <c r="AH2087" s="27">
        <f t="shared" si="462"/>
        <v>294.599999999999</v>
      </c>
      <c r="AI2087" s="27">
        <f t="shared" si="463"/>
        <v>-973.35</v>
      </c>
      <c r="AJ2087" s="27">
        <f t="shared" si="464"/>
        <v>-132.84</v>
      </c>
      <c r="AK2087" s="26">
        <f>INDEX(检修、备用和必开!I:I,MATCH(统调负荷!$C2087,检修、备用和必开!$A:$A,0))</f>
        <v>9119.4573597181</v>
      </c>
    </row>
    <row r="2088" ht="13.8" spans="1:37">
      <c r="A2088" s="26">
        <f t="shared" si="452"/>
        <v>3</v>
      </c>
      <c r="B2088" s="26">
        <f t="shared" si="453"/>
        <v>17</v>
      </c>
      <c r="C2088" t="s">
        <v>43</v>
      </c>
      <c r="D2088" s="75">
        <v>0.729166666666667</v>
      </c>
      <c r="E2088" s="26">
        <v>71785</v>
      </c>
      <c r="F2088" s="26">
        <v>27694.19</v>
      </c>
      <c r="G2088" s="26">
        <v>16154</v>
      </c>
      <c r="H2088" s="26">
        <v>23392.3</v>
      </c>
      <c r="I2088" s="26">
        <v>5951</v>
      </c>
      <c r="J2088" s="26">
        <v>-1406.49</v>
      </c>
      <c r="K2088" s="26">
        <f t="shared" si="465"/>
        <v>19927.59</v>
      </c>
      <c r="L2088" s="27">
        <f t="shared" si="454"/>
        <v>3.54168266207805</v>
      </c>
      <c r="M2088" s="75">
        <v>0.729166666666667</v>
      </c>
      <c r="N2088" s="26">
        <v>72987.1</v>
      </c>
      <c r="O2088" s="26">
        <v>28266.49</v>
      </c>
      <c r="P2088" s="26">
        <v>17243.2</v>
      </c>
      <c r="Q2088" s="26">
        <v>23728.8</v>
      </c>
      <c r="R2088" s="26">
        <v>5327.41</v>
      </c>
      <c r="S2088" s="26">
        <v>-1578.8</v>
      </c>
      <c r="T2088" s="26">
        <f t="shared" si="455"/>
        <v>20499.89</v>
      </c>
      <c r="U2088" s="27">
        <f t="shared" si="456"/>
        <v>2.47553392875244</v>
      </c>
      <c r="V2088" s="26">
        <f>INDEX(检修、备用和必开!B:B,MATCH(统调负荷!$C2088,检修、备用和必开!$A:$A,0))</f>
        <v>23595.2</v>
      </c>
      <c r="W2088" s="26">
        <f>INDEX(检修、备用和必开!C:C,MATCH(统调负荷!$C2088,检修、备用和必开!$A:$A,0))</f>
        <v>0</v>
      </c>
      <c r="X2088" s="26">
        <f>INDEX(检修、备用和必开!D:D,MATCH(统调负荷!$C2088,检修、备用和必开!$A:$A,0))</f>
        <v>8010</v>
      </c>
      <c r="Y2088" s="26">
        <f>INDEX(检修、备用和必开!E:E,MATCH(统调负荷!$C2088,检修、备用和必开!$A:$A,0))</f>
        <v>7766.6</v>
      </c>
      <c r="Z2088" s="26">
        <f>INDEX(检修、备用和必开!F:F,MATCH(统调负荷!$C2088,检修、备用和必开!$A:$A,0))</f>
        <v>320</v>
      </c>
      <c r="AA2088" s="26">
        <f t="shared" si="457"/>
        <v>70577.2</v>
      </c>
      <c r="AB2088" s="26">
        <v>298.6</v>
      </c>
      <c r="AC2088" s="26">
        <v>300.11</v>
      </c>
      <c r="AD2088" s="76">
        <f t="shared" si="458"/>
        <v>45679.7291666667</v>
      </c>
      <c r="AE2088" s="27">
        <f t="shared" si="459"/>
        <v>1202.10000000001</v>
      </c>
      <c r="AF2088" s="27">
        <f t="shared" si="460"/>
        <v>572.300000000003</v>
      </c>
      <c r="AG2088" s="27">
        <f t="shared" si="461"/>
        <v>1089.2</v>
      </c>
      <c r="AH2088" s="27">
        <f t="shared" si="462"/>
        <v>336.5</v>
      </c>
      <c r="AI2088" s="27">
        <f t="shared" si="463"/>
        <v>-623.59</v>
      </c>
      <c r="AJ2088" s="27">
        <f t="shared" si="464"/>
        <v>-172.31</v>
      </c>
      <c r="AK2088" s="26">
        <f>INDEX(检修、备用和必开!I:I,MATCH(统调负荷!$C2088,检修、备用和必开!$A:$A,0))</f>
        <v>9119.4573597181</v>
      </c>
    </row>
    <row r="2089" ht="13.8" spans="1:37">
      <c r="A2089" s="26">
        <f t="shared" si="452"/>
        <v>3</v>
      </c>
      <c r="B2089" s="26">
        <f t="shared" si="453"/>
        <v>17</v>
      </c>
      <c r="C2089" t="s">
        <v>43</v>
      </c>
      <c r="D2089" s="75">
        <v>0.739583333333333</v>
      </c>
      <c r="E2089" s="26">
        <v>72405</v>
      </c>
      <c r="F2089" s="26">
        <v>28889.69</v>
      </c>
      <c r="G2089" s="26">
        <v>15825</v>
      </c>
      <c r="H2089" s="26">
        <v>23565</v>
      </c>
      <c r="I2089" s="26">
        <v>5532</v>
      </c>
      <c r="J2089" s="26">
        <v>-1406.69</v>
      </c>
      <c r="K2089" s="26">
        <f t="shared" si="465"/>
        <v>21123.09</v>
      </c>
      <c r="L2089" s="27">
        <f t="shared" si="454"/>
        <v>3.34123463943959</v>
      </c>
      <c r="M2089" s="75">
        <v>0.739583333333333</v>
      </c>
      <c r="N2089" s="26">
        <v>74166.2</v>
      </c>
      <c r="O2089" s="26">
        <v>29838.24</v>
      </c>
      <c r="P2089" s="26">
        <v>16291.5</v>
      </c>
      <c r="Q2089" s="26">
        <v>24544.6</v>
      </c>
      <c r="R2089" s="26">
        <v>5141.36</v>
      </c>
      <c r="S2089" s="26">
        <v>-1649.5</v>
      </c>
      <c r="T2089" s="26">
        <f t="shared" si="455"/>
        <v>22071.64</v>
      </c>
      <c r="U2089" s="27">
        <f t="shared" si="456"/>
        <v>2.34618857216561</v>
      </c>
      <c r="V2089" s="26">
        <f>INDEX(检修、备用和必开!B:B,MATCH(统调负荷!$C2089,检修、备用和必开!$A:$A,0))</f>
        <v>23595.2</v>
      </c>
      <c r="W2089" s="26">
        <f>INDEX(检修、备用和必开!C:C,MATCH(统调负荷!$C2089,检修、备用和必开!$A:$A,0))</f>
        <v>0</v>
      </c>
      <c r="X2089" s="26">
        <f>INDEX(检修、备用和必开!D:D,MATCH(统调负荷!$C2089,检修、备用和必开!$A:$A,0))</f>
        <v>8010</v>
      </c>
      <c r="Y2089" s="26">
        <f>INDEX(检修、备用和必开!E:E,MATCH(统调负荷!$C2089,检修、备用和必开!$A:$A,0))</f>
        <v>7766.6</v>
      </c>
      <c r="Z2089" s="26">
        <f>INDEX(检修、备用和必开!F:F,MATCH(统调负荷!$C2089,检修、备用和必开!$A:$A,0))</f>
        <v>320</v>
      </c>
      <c r="AA2089" s="26">
        <f t="shared" si="457"/>
        <v>70577.2</v>
      </c>
      <c r="AB2089" s="26">
        <v>300.66</v>
      </c>
      <c r="AC2089" s="26">
        <v>329.99</v>
      </c>
      <c r="AD2089" s="76">
        <f t="shared" si="458"/>
        <v>45679.7395833333</v>
      </c>
      <c r="AE2089" s="27">
        <f t="shared" si="459"/>
        <v>1761.2</v>
      </c>
      <c r="AF2089" s="27">
        <f t="shared" si="460"/>
        <v>948.550000000003</v>
      </c>
      <c r="AG2089" s="27">
        <f t="shared" si="461"/>
        <v>466.5</v>
      </c>
      <c r="AH2089" s="27">
        <f t="shared" si="462"/>
        <v>979.599999999999</v>
      </c>
      <c r="AI2089" s="27">
        <f t="shared" si="463"/>
        <v>-390.64</v>
      </c>
      <c r="AJ2089" s="27">
        <f t="shared" si="464"/>
        <v>-242.81</v>
      </c>
      <c r="AK2089" s="26">
        <f>INDEX(检修、备用和必开!I:I,MATCH(统调负荷!$C2089,检修、备用和必开!$A:$A,0))</f>
        <v>9119.4573597181</v>
      </c>
    </row>
    <row r="2090" ht="13.8" spans="1:37">
      <c r="A2090" s="26">
        <f t="shared" si="452"/>
        <v>3</v>
      </c>
      <c r="B2090" s="26">
        <f t="shared" si="453"/>
        <v>18</v>
      </c>
      <c r="C2090" t="s">
        <v>43</v>
      </c>
      <c r="D2090" s="75">
        <v>0.75</v>
      </c>
      <c r="E2090" s="26">
        <v>73495</v>
      </c>
      <c r="F2090" s="26">
        <v>30002.3</v>
      </c>
      <c r="G2090" s="26">
        <v>16329</v>
      </c>
      <c r="H2090" s="26">
        <v>23404.2</v>
      </c>
      <c r="I2090" s="26">
        <v>5166</v>
      </c>
      <c r="J2090" s="26">
        <v>-1406.5</v>
      </c>
      <c r="K2090" s="26">
        <f t="shared" si="465"/>
        <v>22235.7</v>
      </c>
      <c r="L2090" s="27">
        <f t="shared" si="454"/>
        <v>3.1740489393183</v>
      </c>
      <c r="M2090" s="75">
        <v>0.75</v>
      </c>
      <c r="N2090" s="26">
        <v>75748.7</v>
      </c>
      <c r="O2090" s="26">
        <v>30616.28</v>
      </c>
      <c r="P2090" s="26">
        <v>16889.4</v>
      </c>
      <c r="Q2090" s="26">
        <v>24843.3</v>
      </c>
      <c r="R2090" s="26">
        <v>4973.91</v>
      </c>
      <c r="S2090" s="26">
        <v>-1574.19</v>
      </c>
      <c r="T2090" s="26">
        <f t="shared" si="455"/>
        <v>22849.68</v>
      </c>
      <c r="U2090" s="27">
        <f t="shared" si="456"/>
        <v>2.28703602888948</v>
      </c>
      <c r="V2090" s="26">
        <f>INDEX(检修、备用和必开!B:B,MATCH(统调负荷!$C2090,检修、备用和必开!$A:$A,0))</f>
        <v>23595.2</v>
      </c>
      <c r="W2090" s="26">
        <f>INDEX(检修、备用和必开!C:C,MATCH(统调负荷!$C2090,检修、备用和必开!$A:$A,0))</f>
        <v>0</v>
      </c>
      <c r="X2090" s="26">
        <f>INDEX(检修、备用和必开!D:D,MATCH(统调负荷!$C2090,检修、备用和必开!$A:$A,0))</f>
        <v>8010</v>
      </c>
      <c r="Y2090" s="26">
        <f>INDEX(检修、备用和必开!E:E,MATCH(统调负荷!$C2090,检修、备用和必开!$A:$A,0))</f>
        <v>7766.6</v>
      </c>
      <c r="Z2090" s="26">
        <f>INDEX(检修、备用和必开!F:F,MATCH(统调负荷!$C2090,检修、备用和必开!$A:$A,0))</f>
        <v>320</v>
      </c>
      <c r="AA2090" s="26">
        <f t="shared" si="457"/>
        <v>70577.2</v>
      </c>
      <c r="AB2090" s="26">
        <v>305.56</v>
      </c>
      <c r="AC2090" s="26">
        <v>329.99</v>
      </c>
      <c r="AD2090" s="76">
        <f t="shared" si="458"/>
        <v>45679.75</v>
      </c>
      <c r="AE2090" s="27">
        <f t="shared" si="459"/>
        <v>2253.7</v>
      </c>
      <c r="AF2090" s="27">
        <f t="shared" si="460"/>
        <v>613.98</v>
      </c>
      <c r="AG2090" s="27">
        <f t="shared" si="461"/>
        <v>560.400000000001</v>
      </c>
      <c r="AH2090" s="27">
        <f t="shared" si="462"/>
        <v>1439.1</v>
      </c>
      <c r="AI2090" s="27">
        <f t="shared" si="463"/>
        <v>-192.09</v>
      </c>
      <c r="AJ2090" s="27">
        <f t="shared" si="464"/>
        <v>-167.69</v>
      </c>
      <c r="AK2090" s="26">
        <f>INDEX(检修、备用和必开!I:I,MATCH(统调负荷!$C2090,检修、备用和必开!$A:$A,0))</f>
        <v>9119.4573597181</v>
      </c>
    </row>
    <row r="2091" ht="13.8" spans="1:37">
      <c r="A2091" s="26">
        <f t="shared" si="452"/>
        <v>3</v>
      </c>
      <c r="B2091" s="26">
        <f t="shared" si="453"/>
        <v>18</v>
      </c>
      <c r="C2091" t="s">
        <v>43</v>
      </c>
      <c r="D2091" s="75">
        <v>0.760416666666667</v>
      </c>
      <c r="E2091" s="26">
        <v>75215</v>
      </c>
      <c r="F2091" s="26">
        <v>32001.6</v>
      </c>
      <c r="G2091" s="26">
        <v>16329</v>
      </c>
      <c r="H2091" s="26">
        <v>23379.3</v>
      </c>
      <c r="I2091" s="26">
        <v>4912</v>
      </c>
      <c r="J2091" s="26">
        <v>-1406.9</v>
      </c>
      <c r="K2091" s="26">
        <f t="shared" si="465"/>
        <v>24235</v>
      </c>
      <c r="L2091" s="27">
        <f t="shared" si="454"/>
        <v>2.91220136166701</v>
      </c>
      <c r="M2091" s="75">
        <v>0.760416666666667</v>
      </c>
      <c r="N2091" s="26">
        <v>77387.4</v>
      </c>
      <c r="O2091" s="26">
        <v>32298.92</v>
      </c>
      <c r="P2091" s="26">
        <v>17274.5</v>
      </c>
      <c r="Q2091" s="26">
        <v>24504.8</v>
      </c>
      <c r="R2091" s="26">
        <v>4958.13</v>
      </c>
      <c r="S2091" s="26">
        <v>-1648.95</v>
      </c>
      <c r="T2091" s="26">
        <f t="shared" si="455"/>
        <v>24532.32</v>
      </c>
      <c r="U2091" s="27">
        <f t="shared" si="456"/>
        <v>2.16878206593752</v>
      </c>
      <c r="V2091" s="26">
        <f>INDEX(检修、备用和必开!B:B,MATCH(统调负荷!$C2091,检修、备用和必开!$A:$A,0))</f>
        <v>23595.2</v>
      </c>
      <c r="W2091" s="26">
        <f>INDEX(检修、备用和必开!C:C,MATCH(统调负荷!$C2091,检修、备用和必开!$A:$A,0))</f>
        <v>0</v>
      </c>
      <c r="X2091" s="26">
        <f>INDEX(检修、备用和必开!D:D,MATCH(统调负荷!$C2091,检修、备用和必开!$A:$A,0))</f>
        <v>8010</v>
      </c>
      <c r="Y2091" s="26">
        <f>INDEX(检修、备用和必开!E:E,MATCH(统调负荷!$C2091,检修、备用和必开!$A:$A,0))</f>
        <v>7766.6</v>
      </c>
      <c r="Z2091" s="26">
        <f>INDEX(检修、备用和必开!F:F,MATCH(统调负荷!$C2091,检修、备用和必开!$A:$A,0))</f>
        <v>320</v>
      </c>
      <c r="AA2091" s="26">
        <f t="shared" si="457"/>
        <v>70577.2</v>
      </c>
      <c r="AB2091" s="26">
        <v>318.51</v>
      </c>
      <c r="AC2091" s="26">
        <v>381.27</v>
      </c>
      <c r="AD2091" s="76">
        <f t="shared" si="458"/>
        <v>45679.7604166667</v>
      </c>
      <c r="AE2091" s="27">
        <f t="shared" si="459"/>
        <v>2172.39999999999</v>
      </c>
      <c r="AF2091" s="27">
        <f t="shared" si="460"/>
        <v>297.32</v>
      </c>
      <c r="AG2091" s="27">
        <f t="shared" si="461"/>
        <v>945.5</v>
      </c>
      <c r="AH2091" s="27">
        <f t="shared" si="462"/>
        <v>1125.5</v>
      </c>
      <c r="AI2091" s="27">
        <f t="shared" si="463"/>
        <v>46.1300000000001</v>
      </c>
      <c r="AJ2091" s="27">
        <f t="shared" si="464"/>
        <v>-242.05</v>
      </c>
      <c r="AK2091" s="26">
        <f>INDEX(检修、备用和必开!I:I,MATCH(统调负荷!$C2091,检修、备用和必开!$A:$A,0))</f>
        <v>9119.4573597181</v>
      </c>
    </row>
    <row r="2092" ht="13.8" spans="1:37">
      <c r="A2092" s="26">
        <f t="shared" si="452"/>
        <v>3</v>
      </c>
      <c r="B2092" s="26">
        <f t="shared" si="453"/>
        <v>18</v>
      </c>
      <c r="C2092" t="s">
        <v>43</v>
      </c>
      <c r="D2092" s="75">
        <v>0.770833333333333</v>
      </c>
      <c r="E2092" s="26">
        <v>76040</v>
      </c>
      <c r="F2092" s="26">
        <v>32244.89</v>
      </c>
      <c r="G2092" s="26">
        <v>16592</v>
      </c>
      <c r="H2092" s="26">
        <v>23715.8</v>
      </c>
      <c r="I2092" s="26">
        <v>4894</v>
      </c>
      <c r="J2092" s="26">
        <v>-1406.69</v>
      </c>
      <c r="K2092" s="26">
        <f t="shared" si="465"/>
        <v>24478.29</v>
      </c>
      <c r="L2092" s="27">
        <f t="shared" si="454"/>
        <v>2.88325695953435</v>
      </c>
      <c r="M2092" s="75">
        <v>0.770833333333333</v>
      </c>
      <c r="N2092" s="26">
        <v>77928.4</v>
      </c>
      <c r="O2092" s="26">
        <v>32771.14</v>
      </c>
      <c r="P2092" s="26">
        <v>17879.6</v>
      </c>
      <c r="Q2092" s="26">
        <v>23985.8</v>
      </c>
      <c r="R2092" s="26">
        <v>4940.3</v>
      </c>
      <c r="S2092" s="26">
        <v>-1648.44</v>
      </c>
      <c r="T2092" s="26">
        <f t="shared" si="455"/>
        <v>25004.54</v>
      </c>
      <c r="U2092" s="27">
        <f t="shared" si="456"/>
        <v>2.13776111979752</v>
      </c>
      <c r="V2092" s="26">
        <f>INDEX(检修、备用和必开!B:B,MATCH(统调负荷!$C2092,检修、备用和必开!$A:$A,0))</f>
        <v>23595.2</v>
      </c>
      <c r="W2092" s="26">
        <f>INDEX(检修、备用和必开!C:C,MATCH(统调负荷!$C2092,检修、备用和必开!$A:$A,0))</f>
        <v>0</v>
      </c>
      <c r="X2092" s="26">
        <f>INDEX(检修、备用和必开!D:D,MATCH(统调负荷!$C2092,检修、备用和必开!$A:$A,0))</f>
        <v>8010</v>
      </c>
      <c r="Y2092" s="26">
        <f>INDEX(检修、备用和必开!E:E,MATCH(统调负荷!$C2092,检修、备用和必开!$A:$A,0))</f>
        <v>7766.6</v>
      </c>
      <c r="Z2092" s="26">
        <f>INDEX(检修、备用和必开!F:F,MATCH(统调负荷!$C2092,检修、备用和必开!$A:$A,0))</f>
        <v>320</v>
      </c>
      <c r="AA2092" s="26">
        <f t="shared" si="457"/>
        <v>70577.2</v>
      </c>
      <c r="AB2092" s="26">
        <v>320.83</v>
      </c>
      <c r="AC2092" s="26">
        <v>354.97</v>
      </c>
      <c r="AD2092" s="76">
        <f t="shared" si="458"/>
        <v>45679.7708333333</v>
      </c>
      <c r="AE2092" s="27">
        <f t="shared" si="459"/>
        <v>1888.39999999999</v>
      </c>
      <c r="AF2092" s="27">
        <f t="shared" si="460"/>
        <v>526.25</v>
      </c>
      <c r="AG2092" s="27">
        <f t="shared" si="461"/>
        <v>1287.6</v>
      </c>
      <c r="AH2092" s="27">
        <f t="shared" si="462"/>
        <v>270</v>
      </c>
      <c r="AI2092" s="27">
        <f t="shared" si="463"/>
        <v>46.3000000000002</v>
      </c>
      <c r="AJ2092" s="27">
        <f t="shared" si="464"/>
        <v>-241.75</v>
      </c>
      <c r="AK2092" s="26">
        <f>INDEX(检修、备用和必开!I:I,MATCH(统调负荷!$C2092,检修、备用和必开!$A:$A,0))</f>
        <v>9119.4573597181</v>
      </c>
    </row>
    <row r="2093" ht="13.8" spans="1:37">
      <c r="A2093" s="26">
        <f t="shared" si="452"/>
        <v>3</v>
      </c>
      <c r="B2093" s="26">
        <f t="shared" si="453"/>
        <v>18</v>
      </c>
      <c r="C2093" t="s">
        <v>43</v>
      </c>
      <c r="D2093" s="75">
        <v>0.78125</v>
      </c>
      <c r="E2093" s="26">
        <v>76330</v>
      </c>
      <c r="F2093" s="26">
        <v>32194.69</v>
      </c>
      <c r="G2093" s="26">
        <v>16588</v>
      </c>
      <c r="H2093" s="26">
        <v>24050</v>
      </c>
      <c r="I2093" s="26">
        <v>4904</v>
      </c>
      <c r="J2093" s="26">
        <v>-1406.69</v>
      </c>
      <c r="K2093" s="26">
        <f t="shared" si="465"/>
        <v>24428.09</v>
      </c>
      <c r="L2093" s="27">
        <f t="shared" si="454"/>
        <v>2.88918208505045</v>
      </c>
      <c r="M2093" s="75">
        <v>0.78125</v>
      </c>
      <c r="N2093" s="26">
        <v>78031.7</v>
      </c>
      <c r="O2093" s="26">
        <v>33258.72</v>
      </c>
      <c r="P2093" s="26">
        <v>17508.2</v>
      </c>
      <c r="Q2093" s="26">
        <v>23939.2</v>
      </c>
      <c r="R2093" s="26">
        <v>4992.57</v>
      </c>
      <c r="S2093" s="26">
        <v>-1666.99</v>
      </c>
      <c r="T2093" s="26">
        <f t="shared" si="455"/>
        <v>25492.12</v>
      </c>
      <c r="U2093" s="27">
        <f t="shared" si="456"/>
        <v>2.10664877327166</v>
      </c>
      <c r="V2093" s="26">
        <f>INDEX(检修、备用和必开!B:B,MATCH(统调负荷!$C2093,检修、备用和必开!$A:$A,0))</f>
        <v>23595.2</v>
      </c>
      <c r="W2093" s="26">
        <f>INDEX(检修、备用和必开!C:C,MATCH(统调负荷!$C2093,检修、备用和必开!$A:$A,0))</f>
        <v>0</v>
      </c>
      <c r="X2093" s="26">
        <f>INDEX(检修、备用和必开!D:D,MATCH(统调负荷!$C2093,检修、备用和必开!$A:$A,0))</f>
        <v>8010</v>
      </c>
      <c r="Y2093" s="26">
        <f>INDEX(检修、备用和必开!E:E,MATCH(统调负荷!$C2093,检修、备用和必开!$A:$A,0))</f>
        <v>7766.6</v>
      </c>
      <c r="Z2093" s="26">
        <f>INDEX(检修、备用和必开!F:F,MATCH(统调负荷!$C2093,检修、备用和必开!$A:$A,0))</f>
        <v>320</v>
      </c>
      <c r="AA2093" s="26">
        <f t="shared" si="457"/>
        <v>70577.2</v>
      </c>
      <c r="AB2093" s="26">
        <v>316.59</v>
      </c>
      <c r="AC2093" s="26">
        <v>349.97</v>
      </c>
      <c r="AD2093" s="76">
        <f t="shared" si="458"/>
        <v>45679.78125</v>
      </c>
      <c r="AE2093" s="27">
        <f t="shared" si="459"/>
        <v>1701.7</v>
      </c>
      <c r="AF2093" s="27">
        <f t="shared" si="460"/>
        <v>1064.03</v>
      </c>
      <c r="AG2093" s="27">
        <f t="shared" si="461"/>
        <v>920.200000000001</v>
      </c>
      <c r="AH2093" s="27">
        <f t="shared" si="462"/>
        <v>-110.799999999999</v>
      </c>
      <c r="AI2093" s="27">
        <f t="shared" si="463"/>
        <v>88.5699999999997</v>
      </c>
      <c r="AJ2093" s="27">
        <f t="shared" si="464"/>
        <v>-260.3</v>
      </c>
      <c r="AK2093" s="26">
        <f>INDEX(检修、备用和必开!I:I,MATCH(统调负荷!$C2093,检修、备用和必开!$A:$A,0))</f>
        <v>9119.4573597181</v>
      </c>
    </row>
    <row r="2094" ht="13.8" spans="1:37">
      <c r="A2094" s="26">
        <f t="shared" si="452"/>
        <v>3</v>
      </c>
      <c r="B2094" s="26">
        <f t="shared" si="453"/>
        <v>19</v>
      </c>
      <c r="C2094" t="s">
        <v>43</v>
      </c>
      <c r="D2094" s="75">
        <v>0.791666666666667</v>
      </c>
      <c r="E2094" s="26">
        <v>76160</v>
      </c>
      <c r="F2094" s="26">
        <v>31763.5</v>
      </c>
      <c r="G2094" s="26">
        <v>16703</v>
      </c>
      <c r="H2094" s="26">
        <v>24172.2</v>
      </c>
      <c r="I2094" s="26">
        <v>4928</v>
      </c>
      <c r="J2094" s="26">
        <v>-1406.7</v>
      </c>
      <c r="K2094" s="26">
        <f t="shared" si="465"/>
        <v>23996.9</v>
      </c>
      <c r="L2094" s="27">
        <f t="shared" si="454"/>
        <v>2.94109655830545</v>
      </c>
      <c r="M2094" s="75">
        <v>0.791666666666667</v>
      </c>
      <c r="N2094" s="26">
        <v>77840.5</v>
      </c>
      <c r="O2094" s="26">
        <v>33162.73</v>
      </c>
      <c r="P2094" s="26">
        <v>17275.3</v>
      </c>
      <c r="Q2094" s="26">
        <v>24021.8</v>
      </c>
      <c r="R2094" s="26">
        <v>5009.32</v>
      </c>
      <c r="S2094" s="26">
        <v>-1628.65</v>
      </c>
      <c r="T2094" s="26">
        <f t="shared" si="455"/>
        <v>25396.13</v>
      </c>
      <c r="U2094" s="27">
        <f t="shared" si="456"/>
        <v>2.11270206994944</v>
      </c>
      <c r="V2094" s="26">
        <f>INDEX(检修、备用和必开!B:B,MATCH(统调负荷!$C2094,检修、备用和必开!$A:$A,0))</f>
        <v>23595.2</v>
      </c>
      <c r="W2094" s="26">
        <f>INDEX(检修、备用和必开!C:C,MATCH(统调负荷!$C2094,检修、备用和必开!$A:$A,0))</f>
        <v>0</v>
      </c>
      <c r="X2094" s="26">
        <f>INDEX(检修、备用和必开!D:D,MATCH(统调负荷!$C2094,检修、备用和必开!$A:$A,0))</f>
        <v>8010</v>
      </c>
      <c r="Y2094" s="26">
        <f>INDEX(检修、备用和必开!E:E,MATCH(统调负荷!$C2094,检修、备用和必开!$A:$A,0))</f>
        <v>7766.6</v>
      </c>
      <c r="Z2094" s="26">
        <f>INDEX(检修、备用和必开!F:F,MATCH(统调负荷!$C2094,检修、备用和必开!$A:$A,0))</f>
        <v>320</v>
      </c>
      <c r="AA2094" s="26">
        <f t="shared" si="457"/>
        <v>70577.2</v>
      </c>
      <c r="AB2094" s="26">
        <v>314.21</v>
      </c>
      <c r="AC2094" s="26">
        <v>340.13</v>
      </c>
      <c r="AD2094" s="76">
        <f t="shared" si="458"/>
        <v>45679.7916666667</v>
      </c>
      <c r="AE2094" s="27">
        <f t="shared" si="459"/>
        <v>1680.5</v>
      </c>
      <c r="AF2094" s="27">
        <f t="shared" si="460"/>
        <v>1399.23</v>
      </c>
      <c r="AG2094" s="27">
        <f t="shared" si="461"/>
        <v>572.299999999999</v>
      </c>
      <c r="AH2094" s="27">
        <f t="shared" si="462"/>
        <v>-150.400000000001</v>
      </c>
      <c r="AI2094" s="27">
        <f t="shared" si="463"/>
        <v>81.3199999999997</v>
      </c>
      <c r="AJ2094" s="27">
        <f t="shared" si="464"/>
        <v>-221.95</v>
      </c>
      <c r="AK2094" s="26">
        <f>INDEX(检修、备用和必开!I:I,MATCH(统调负荷!$C2094,检修、备用和必开!$A:$A,0))</f>
        <v>9119.4573597181</v>
      </c>
    </row>
    <row r="2095" ht="13.8" spans="1:37">
      <c r="A2095" s="26">
        <f t="shared" si="452"/>
        <v>3</v>
      </c>
      <c r="B2095" s="26">
        <f t="shared" si="453"/>
        <v>19</v>
      </c>
      <c r="C2095" t="s">
        <v>43</v>
      </c>
      <c r="D2095" s="75">
        <v>0.802083333333333</v>
      </c>
      <c r="E2095" s="26">
        <v>76870</v>
      </c>
      <c r="F2095" s="26">
        <v>32402</v>
      </c>
      <c r="G2095" s="26">
        <v>16703</v>
      </c>
      <c r="H2095" s="26">
        <v>24224.7</v>
      </c>
      <c r="I2095" s="26">
        <v>4947</v>
      </c>
      <c r="J2095" s="26">
        <v>-1406.7</v>
      </c>
      <c r="K2095" s="26">
        <f t="shared" si="465"/>
        <v>24635.4</v>
      </c>
      <c r="L2095" s="27">
        <f t="shared" si="454"/>
        <v>2.8648692531885</v>
      </c>
      <c r="M2095" s="75">
        <v>0.802083333333333</v>
      </c>
      <c r="N2095" s="26">
        <v>78566.1</v>
      </c>
      <c r="O2095" s="26">
        <v>33682.7</v>
      </c>
      <c r="P2095" s="26">
        <v>17109.3</v>
      </c>
      <c r="Q2095" s="26">
        <v>24393.6</v>
      </c>
      <c r="R2095" s="26">
        <v>4984.24</v>
      </c>
      <c r="S2095" s="26">
        <v>-1603.74</v>
      </c>
      <c r="T2095" s="26">
        <f t="shared" si="455"/>
        <v>25916.1</v>
      </c>
      <c r="U2095" s="27">
        <f t="shared" si="456"/>
        <v>2.08032164027106</v>
      </c>
      <c r="V2095" s="26">
        <f>INDEX(检修、备用和必开!B:B,MATCH(统调负荷!$C2095,检修、备用和必开!$A:$A,0))</f>
        <v>23595.2</v>
      </c>
      <c r="W2095" s="26">
        <f>INDEX(检修、备用和必开!C:C,MATCH(统调负荷!$C2095,检修、备用和必开!$A:$A,0))</f>
        <v>0</v>
      </c>
      <c r="X2095" s="26">
        <f>INDEX(检修、备用和必开!D:D,MATCH(统调负荷!$C2095,检修、备用和必开!$A:$A,0))</f>
        <v>8010</v>
      </c>
      <c r="Y2095" s="26">
        <f>INDEX(检修、备用和必开!E:E,MATCH(统调负荷!$C2095,检修、备用和必开!$A:$A,0))</f>
        <v>7766.6</v>
      </c>
      <c r="Z2095" s="26">
        <f>INDEX(检修、备用和必开!F:F,MATCH(统调负荷!$C2095,检修、备用和必开!$A:$A,0))</f>
        <v>320</v>
      </c>
      <c r="AA2095" s="26">
        <f t="shared" si="457"/>
        <v>70577.2</v>
      </c>
      <c r="AB2095" s="26">
        <v>315.21</v>
      </c>
      <c r="AC2095" s="26">
        <v>359.97</v>
      </c>
      <c r="AD2095" s="76">
        <f t="shared" si="458"/>
        <v>45679.8020833333</v>
      </c>
      <c r="AE2095" s="27">
        <f t="shared" si="459"/>
        <v>1696.10000000001</v>
      </c>
      <c r="AF2095" s="27">
        <f t="shared" si="460"/>
        <v>1280.7</v>
      </c>
      <c r="AG2095" s="27">
        <f t="shared" si="461"/>
        <v>406.299999999999</v>
      </c>
      <c r="AH2095" s="27">
        <f t="shared" si="462"/>
        <v>168.899999999998</v>
      </c>
      <c r="AI2095" s="27">
        <f t="shared" si="463"/>
        <v>37.2399999999998</v>
      </c>
      <c r="AJ2095" s="27">
        <f t="shared" si="464"/>
        <v>-197.04</v>
      </c>
      <c r="AK2095" s="26">
        <f>INDEX(检修、备用和必开!I:I,MATCH(统调负荷!$C2095,检修、备用和必开!$A:$A,0))</f>
        <v>9119.4573597181</v>
      </c>
    </row>
    <row r="2096" ht="13.8" spans="1:37">
      <c r="A2096" s="26">
        <f t="shared" si="452"/>
        <v>3</v>
      </c>
      <c r="B2096" s="26">
        <f t="shared" si="453"/>
        <v>19</v>
      </c>
      <c r="C2096" t="s">
        <v>43</v>
      </c>
      <c r="D2096" s="75">
        <v>0.8125</v>
      </c>
      <c r="E2096" s="26">
        <v>77000</v>
      </c>
      <c r="F2096" s="26">
        <v>32462.3</v>
      </c>
      <c r="G2096" s="26">
        <v>16705</v>
      </c>
      <c r="H2096" s="26">
        <v>24254.2</v>
      </c>
      <c r="I2096" s="26">
        <v>4985</v>
      </c>
      <c r="J2096" s="26">
        <v>-1406.5</v>
      </c>
      <c r="K2096" s="26">
        <f t="shared" si="465"/>
        <v>24695.7</v>
      </c>
      <c r="L2096" s="27">
        <f t="shared" si="454"/>
        <v>2.85787404284956</v>
      </c>
      <c r="M2096" s="75">
        <v>0.8125</v>
      </c>
      <c r="N2096" s="26">
        <v>78509.7</v>
      </c>
      <c r="O2096" s="26">
        <v>33617.7</v>
      </c>
      <c r="P2096" s="26">
        <v>16871.1</v>
      </c>
      <c r="Q2096" s="26">
        <v>24595</v>
      </c>
      <c r="R2096" s="26">
        <v>5037.3</v>
      </c>
      <c r="S2096" s="26">
        <v>-1611.4</v>
      </c>
      <c r="T2096" s="26">
        <f t="shared" si="455"/>
        <v>25851.1</v>
      </c>
      <c r="U2096" s="27">
        <f t="shared" si="456"/>
        <v>2.08431503997212</v>
      </c>
      <c r="V2096" s="26">
        <f>INDEX(检修、备用和必开!B:B,MATCH(统调负荷!$C2096,检修、备用和必开!$A:$A,0))</f>
        <v>23595.2</v>
      </c>
      <c r="W2096" s="26">
        <f>INDEX(检修、备用和必开!C:C,MATCH(统调负荷!$C2096,检修、备用和必开!$A:$A,0))</f>
        <v>0</v>
      </c>
      <c r="X2096" s="26">
        <f>INDEX(检修、备用和必开!D:D,MATCH(统调负荷!$C2096,检修、备用和必开!$A:$A,0))</f>
        <v>8010</v>
      </c>
      <c r="Y2096" s="26">
        <f>INDEX(检修、备用和必开!E:E,MATCH(统调负荷!$C2096,检修、备用和必开!$A:$A,0))</f>
        <v>7766.6</v>
      </c>
      <c r="Z2096" s="26">
        <f>INDEX(检修、备用和必开!F:F,MATCH(统调负荷!$C2096,检修、备用和必开!$A:$A,0))</f>
        <v>320</v>
      </c>
      <c r="AA2096" s="26">
        <f t="shared" si="457"/>
        <v>70577.2</v>
      </c>
      <c r="AB2096" s="26">
        <v>316.59</v>
      </c>
      <c r="AC2096" s="26">
        <v>393.88</v>
      </c>
      <c r="AD2096" s="76">
        <f t="shared" si="458"/>
        <v>45679.8125</v>
      </c>
      <c r="AE2096" s="27">
        <f t="shared" si="459"/>
        <v>1509.7</v>
      </c>
      <c r="AF2096" s="27">
        <f t="shared" si="460"/>
        <v>1155.4</v>
      </c>
      <c r="AG2096" s="27">
        <f t="shared" si="461"/>
        <v>166.099999999999</v>
      </c>
      <c r="AH2096" s="27">
        <f t="shared" si="462"/>
        <v>340.799999999999</v>
      </c>
      <c r="AI2096" s="27">
        <f t="shared" si="463"/>
        <v>52.3000000000002</v>
      </c>
      <c r="AJ2096" s="27">
        <f t="shared" si="464"/>
        <v>-204.9</v>
      </c>
      <c r="AK2096" s="26">
        <f>INDEX(检修、备用和必开!I:I,MATCH(统调负荷!$C2096,检修、备用和必开!$A:$A,0))</f>
        <v>9119.4573597181</v>
      </c>
    </row>
    <row r="2097" ht="13.8" spans="1:37">
      <c r="A2097" s="26">
        <f t="shared" si="452"/>
        <v>3</v>
      </c>
      <c r="B2097" s="26">
        <f t="shared" si="453"/>
        <v>19</v>
      </c>
      <c r="C2097" t="s">
        <v>43</v>
      </c>
      <c r="D2097" s="75">
        <v>0.822916666666667</v>
      </c>
      <c r="E2097" s="26">
        <v>76650</v>
      </c>
      <c r="F2097" s="26">
        <v>32048.19</v>
      </c>
      <c r="G2097" s="26">
        <v>16705</v>
      </c>
      <c r="H2097" s="26">
        <v>24286.5</v>
      </c>
      <c r="I2097" s="26">
        <v>5017</v>
      </c>
      <c r="J2097" s="26">
        <v>-1406.69</v>
      </c>
      <c r="K2097" s="26">
        <f t="shared" si="465"/>
        <v>24281.59</v>
      </c>
      <c r="L2097" s="27">
        <f t="shared" si="454"/>
        <v>2.90661361138212</v>
      </c>
      <c r="M2097" s="75">
        <v>0.822916666666667</v>
      </c>
      <c r="N2097" s="26">
        <v>78176.8</v>
      </c>
      <c r="O2097" s="26">
        <v>33280.6</v>
      </c>
      <c r="P2097" s="26">
        <v>16601.4</v>
      </c>
      <c r="Q2097" s="26">
        <v>24730.1</v>
      </c>
      <c r="R2097" s="26">
        <v>5129.37</v>
      </c>
      <c r="S2097" s="26">
        <v>-1564.67</v>
      </c>
      <c r="T2097" s="26">
        <f t="shared" si="455"/>
        <v>25514</v>
      </c>
      <c r="U2097" s="27">
        <f t="shared" si="456"/>
        <v>2.1052738336714</v>
      </c>
      <c r="V2097" s="26">
        <f>INDEX(检修、备用和必开!B:B,MATCH(统调负荷!$C2097,检修、备用和必开!$A:$A,0))</f>
        <v>23595.2</v>
      </c>
      <c r="W2097" s="26">
        <f>INDEX(检修、备用和必开!C:C,MATCH(统调负荷!$C2097,检修、备用和必开!$A:$A,0))</f>
        <v>0</v>
      </c>
      <c r="X2097" s="26">
        <f>INDEX(检修、备用和必开!D:D,MATCH(统调负荷!$C2097,检修、备用和必开!$A:$A,0))</f>
        <v>8010</v>
      </c>
      <c r="Y2097" s="26">
        <f>INDEX(检修、备用和必开!E:E,MATCH(统调负荷!$C2097,检修、备用和必开!$A:$A,0))</f>
        <v>7766.6</v>
      </c>
      <c r="Z2097" s="26">
        <f>INDEX(检修、备用和必开!F:F,MATCH(统调负荷!$C2097,检修、备用和必开!$A:$A,0))</f>
        <v>320</v>
      </c>
      <c r="AA2097" s="26">
        <f t="shared" si="457"/>
        <v>70577.2</v>
      </c>
      <c r="AB2097" s="26">
        <v>315.21</v>
      </c>
      <c r="AC2097" s="26">
        <v>361.33</v>
      </c>
      <c r="AD2097" s="76">
        <f t="shared" si="458"/>
        <v>45679.8229166667</v>
      </c>
      <c r="AE2097" s="27">
        <f t="shared" si="459"/>
        <v>1526.8</v>
      </c>
      <c r="AF2097" s="27">
        <f t="shared" si="460"/>
        <v>1232.41</v>
      </c>
      <c r="AG2097" s="27">
        <f t="shared" si="461"/>
        <v>-103.599999999999</v>
      </c>
      <c r="AH2097" s="27">
        <f t="shared" si="462"/>
        <v>443.599999999999</v>
      </c>
      <c r="AI2097" s="27">
        <f t="shared" si="463"/>
        <v>112.37</v>
      </c>
      <c r="AJ2097" s="27">
        <f t="shared" si="464"/>
        <v>-157.98</v>
      </c>
      <c r="AK2097" s="26">
        <f>INDEX(检修、备用和必开!I:I,MATCH(统调负荷!$C2097,检修、备用和必开!$A:$A,0))</f>
        <v>9119.4573597181</v>
      </c>
    </row>
    <row r="2098" ht="13.8" spans="1:37">
      <c r="A2098" s="26">
        <f t="shared" si="452"/>
        <v>3</v>
      </c>
      <c r="B2098" s="26">
        <f t="shared" si="453"/>
        <v>20</v>
      </c>
      <c r="C2098" t="s">
        <v>43</v>
      </c>
      <c r="D2098" s="75">
        <v>0.833333333333333</v>
      </c>
      <c r="E2098" s="26">
        <v>75865</v>
      </c>
      <c r="F2098" s="26">
        <v>31222.2</v>
      </c>
      <c r="G2098" s="26">
        <v>16725</v>
      </c>
      <c r="H2098" s="26">
        <v>24311.5</v>
      </c>
      <c r="I2098" s="26">
        <v>5013</v>
      </c>
      <c r="J2098" s="26">
        <v>-1406.7</v>
      </c>
      <c r="K2098" s="26">
        <f t="shared" si="465"/>
        <v>23455.6</v>
      </c>
      <c r="L2098" s="27">
        <f t="shared" si="454"/>
        <v>3.00897013932707</v>
      </c>
      <c r="M2098" s="75">
        <v>0.833333333333333</v>
      </c>
      <c r="N2098" s="26">
        <v>77545.1</v>
      </c>
      <c r="O2098" s="26">
        <v>32426.33</v>
      </c>
      <c r="P2098" s="26">
        <v>16768.7</v>
      </c>
      <c r="Q2098" s="26">
        <v>24779.5</v>
      </c>
      <c r="R2098" s="26">
        <v>5155.64</v>
      </c>
      <c r="S2098" s="26">
        <v>-1585.07</v>
      </c>
      <c r="T2098" s="26">
        <f t="shared" si="455"/>
        <v>24659.73</v>
      </c>
      <c r="U2098" s="27">
        <f t="shared" si="456"/>
        <v>2.16032394513208</v>
      </c>
      <c r="V2098" s="26">
        <f>INDEX(检修、备用和必开!B:B,MATCH(统调负荷!$C2098,检修、备用和必开!$A:$A,0))</f>
        <v>23595.2</v>
      </c>
      <c r="W2098" s="26">
        <f>INDEX(检修、备用和必开!C:C,MATCH(统调负荷!$C2098,检修、备用和必开!$A:$A,0))</f>
        <v>0</v>
      </c>
      <c r="X2098" s="26">
        <f>INDEX(检修、备用和必开!D:D,MATCH(统调负荷!$C2098,检修、备用和必开!$A:$A,0))</f>
        <v>8010</v>
      </c>
      <c r="Y2098" s="26">
        <f>INDEX(检修、备用和必开!E:E,MATCH(统调负荷!$C2098,检修、备用和必开!$A:$A,0))</f>
        <v>7766.6</v>
      </c>
      <c r="Z2098" s="26">
        <f>INDEX(检修、备用和必开!F:F,MATCH(统调负荷!$C2098,检修、备用和必开!$A:$A,0))</f>
        <v>320</v>
      </c>
      <c r="AA2098" s="26">
        <f t="shared" si="457"/>
        <v>70577.2</v>
      </c>
      <c r="AB2098" s="26">
        <v>311.68</v>
      </c>
      <c r="AC2098" s="26">
        <v>332.82</v>
      </c>
      <c r="AD2098" s="76">
        <f t="shared" si="458"/>
        <v>45679.8333333333</v>
      </c>
      <c r="AE2098" s="27">
        <f t="shared" si="459"/>
        <v>1680.10000000001</v>
      </c>
      <c r="AF2098" s="27">
        <f t="shared" si="460"/>
        <v>1204.13</v>
      </c>
      <c r="AG2098" s="27">
        <f t="shared" si="461"/>
        <v>43.7000000000007</v>
      </c>
      <c r="AH2098" s="27">
        <f t="shared" si="462"/>
        <v>468</v>
      </c>
      <c r="AI2098" s="27">
        <f t="shared" si="463"/>
        <v>142.64</v>
      </c>
      <c r="AJ2098" s="27">
        <f t="shared" si="464"/>
        <v>-178.37</v>
      </c>
      <c r="AK2098" s="26">
        <f>INDEX(检修、备用和必开!I:I,MATCH(统调负荷!$C2098,检修、备用和必开!$A:$A,0))</f>
        <v>9119.4573597181</v>
      </c>
    </row>
    <row r="2099" ht="13.8" spans="1:37">
      <c r="A2099" s="26">
        <f t="shared" si="452"/>
        <v>3</v>
      </c>
      <c r="B2099" s="26">
        <f t="shared" si="453"/>
        <v>20</v>
      </c>
      <c r="C2099" t="s">
        <v>43</v>
      </c>
      <c r="D2099" s="75">
        <v>0.84375</v>
      </c>
      <c r="E2099" s="26">
        <v>75840</v>
      </c>
      <c r="F2099" s="26">
        <v>31155.99</v>
      </c>
      <c r="G2099" s="26">
        <v>16725</v>
      </c>
      <c r="H2099" s="26">
        <v>24350.9</v>
      </c>
      <c r="I2099" s="26">
        <v>5015</v>
      </c>
      <c r="J2099" s="26">
        <v>-1406.89</v>
      </c>
      <c r="K2099" s="26">
        <f t="shared" si="465"/>
        <v>23389.39</v>
      </c>
      <c r="L2099" s="27">
        <f t="shared" si="454"/>
        <v>3.01748784384715</v>
      </c>
      <c r="M2099" s="75">
        <v>0.84375</v>
      </c>
      <c r="N2099" s="26">
        <v>77308.6</v>
      </c>
      <c r="O2099" s="26">
        <v>32439.43</v>
      </c>
      <c r="P2099" s="26">
        <v>16776.2</v>
      </c>
      <c r="Q2099" s="26">
        <v>24469.8</v>
      </c>
      <c r="R2099" s="26">
        <v>5167.42</v>
      </c>
      <c r="S2099" s="26">
        <v>-1544.25</v>
      </c>
      <c r="T2099" s="26">
        <f t="shared" si="455"/>
        <v>24672.83</v>
      </c>
      <c r="U2099" s="27">
        <f t="shared" si="456"/>
        <v>2.15945803958837</v>
      </c>
      <c r="V2099" s="26">
        <f>INDEX(检修、备用和必开!B:B,MATCH(统调负荷!$C2099,检修、备用和必开!$A:$A,0))</f>
        <v>23595.2</v>
      </c>
      <c r="W2099" s="26">
        <f>INDEX(检修、备用和必开!C:C,MATCH(统调负荷!$C2099,检修、备用和必开!$A:$A,0))</f>
        <v>0</v>
      </c>
      <c r="X2099" s="26">
        <f>INDEX(检修、备用和必开!D:D,MATCH(统调负荷!$C2099,检修、备用和必开!$A:$A,0))</f>
        <v>8010</v>
      </c>
      <c r="Y2099" s="26">
        <f>INDEX(检修、备用和必开!E:E,MATCH(统调负荷!$C2099,检修、备用和必开!$A:$A,0))</f>
        <v>7766.6</v>
      </c>
      <c r="Z2099" s="26">
        <f>INDEX(检修、备用和必开!F:F,MATCH(统调负荷!$C2099,检修、备用和必开!$A:$A,0))</f>
        <v>320</v>
      </c>
      <c r="AA2099" s="26">
        <f t="shared" si="457"/>
        <v>70577.2</v>
      </c>
      <c r="AB2099" s="26">
        <v>311.59</v>
      </c>
      <c r="AC2099" s="26">
        <v>342.98</v>
      </c>
      <c r="AD2099" s="76">
        <f t="shared" si="458"/>
        <v>45679.84375</v>
      </c>
      <c r="AE2099" s="27">
        <f t="shared" si="459"/>
        <v>1468.60000000001</v>
      </c>
      <c r="AF2099" s="27">
        <f t="shared" si="460"/>
        <v>1283.44</v>
      </c>
      <c r="AG2099" s="27">
        <f t="shared" si="461"/>
        <v>51.2000000000007</v>
      </c>
      <c r="AH2099" s="27">
        <f t="shared" si="462"/>
        <v>118.899999999998</v>
      </c>
      <c r="AI2099" s="27">
        <f t="shared" si="463"/>
        <v>152.42</v>
      </c>
      <c r="AJ2099" s="27">
        <f t="shared" si="464"/>
        <v>-137.36</v>
      </c>
      <c r="AK2099" s="26">
        <f>INDEX(检修、备用和必开!I:I,MATCH(统调负荷!$C2099,检修、备用和必开!$A:$A,0))</f>
        <v>9119.4573597181</v>
      </c>
    </row>
    <row r="2100" ht="13.8" spans="1:37">
      <c r="A2100" s="26">
        <f t="shared" si="452"/>
        <v>3</v>
      </c>
      <c r="B2100" s="26">
        <f t="shared" si="453"/>
        <v>20</v>
      </c>
      <c r="C2100" t="s">
        <v>43</v>
      </c>
      <c r="D2100" s="75">
        <v>0.854166666666667</v>
      </c>
      <c r="E2100" s="26">
        <v>75760</v>
      </c>
      <c r="F2100" s="26">
        <v>31032.6</v>
      </c>
      <c r="G2100" s="26">
        <v>16764</v>
      </c>
      <c r="H2100" s="26">
        <v>24321.1</v>
      </c>
      <c r="I2100" s="26">
        <v>5049</v>
      </c>
      <c r="J2100" s="26">
        <v>-1406.7</v>
      </c>
      <c r="K2100" s="26">
        <f t="shared" si="465"/>
        <v>23266</v>
      </c>
      <c r="L2100" s="27">
        <f t="shared" si="454"/>
        <v>3.03349093097223</v>
      </c>
      <c r="M2100" s="75">
        <v>0.854166666666667</v>
      </c>
      <c r="N2100" s="26">
        <v>76960.9</v>
      </c>
      <c r="O2100" s="26">
        <v>32316.5</v>
      </c>
      <c r="P2100" s="26">
        <v>16361.7</v>
      </c>
      <c r="Q2100" s="26">
        <v>24679.6</v>
      </c>
      <c r="R2100" s="26">
        <v>5140.46</v>
      </c>
      <c r="S2100" s="26">
        <v>-1537.36</v>
      </c>
      <c r="T2100" s="26">
        <f t="shared" si="455"/>
        <v>24549.9</v>
      </c>
      <c r="U2100" s="27">
        <f t="shared" si="456"/>
        <v>2.16761107988661</v>
      </c>
      <c r="V2100" s="26">
        <f>INDEX(检修、备用和必开!B:B,MATCH(统调负荷!$C2100,检修、备用和必开!$A:$A,0))</f>
        <v>23595.2</v>
      </c>
      <c r="W2100" s="26">
        <f>INDEX(检修、备用和必开!C:C,MATCH(统调负荷!$C2100,检修、备用和必开!$A:$A,0))</f>
        <v>0</v>
      </c>
      <c r="X2100" s="26">
        <f>INDEX(检修、备用和必开!D:D,MATCH(统调负荷!$C2100,检修、备用和必开!$A:$A,0))</f>
        <v>8010</v>
      </c>
      <c r="Y2100" s="26">
        <f>INDEX(检修、备用和必开!E:E,MATCH(统调负荷!$C2100,检修、备用和必开!$A:$A,0))</f>
        <v>7766.6</v>
      </c>
      <c r="Z2100" s="26">
        <f>INDEX(检修、备用和必开!F:F,MATCH(统调负荷!$C2100,检修、备用和必开!$A:$A,0))</f>
        <v>320</v>
      </c>
      <c r="AA2100" s="26">
        <f t="shared" si="457"/>
        <v>70577.2</v>
      </c>
      <c r="AB2100" s="26">
        <v>311.49</v>
      </c>
      <c r="AC2100" s="26">
        <v>349.97</v>
      </c>
      <c r="AD2100" s="76">
        <f t="shared" si="458"/>
        <v>45679.8541666667</v>
      </c>
      <c r="AE2100" s="27">
        <f t="shared" si="459"/>
        <v>1200.89999999999</v>
      </c>
      <c r="AF2100" s="27">
        <f t="shared" si="460"/>
        <v>1283.9</v>
      </c>
      <c r="AG2100" s="27">
        <f t="shared" si="461"/>
        <v>-402.299999999999</v>
      </c>
      <c r="AH2100" s="27">
        <f t="shared" si="462"/>
        <v>358.5</v>
      </c>
      <c r="AI2100" s="27">
        <f t="shared" si="463"/>
        <v>91.46</v>
      </c>
      <c r="AJ2100" s="27">
        <f t="shared" si="464"/>
        <v>-130.66</v>
      </c>
      <c r="AK2100" s="26">
        <f>INDEX(检修、备用和必开!I:I,MATCH(统调负荷!$C2100,检修、备用和必开!$A:$A,0))</f>
        <v>9119.4573597181</v>
      </c>
    </row>
    <row r="2101" ht="13.8" spans="1:37">
      <c r="A2101" s="26">
        <f t="shared" si="452"/>
        <v>3</v>
      </c>
      <c r="B2101" s="26">
        <f t="shared" si="453"/>
        <v>20</v>
      </c>
      <c r="C2101" t="s">
        <v>43</v>
      </c>
      <c r="D2101" s="75">
        <v>0.864583333333333</v>
      </c>
      <c r="E2101" s="26">
        <v>75630</v>
      </c>
      <c r="F2101" s="26">
        <v>30821.69</v>
      </c>
      <c r="G2101" s="26">
        <v>16824</v>
      </c>
      <c r="H2101" s="26">
        <v>24340</v>
      </c>
      <c r="I2101" s="26">
        <v>5051</v>
      </c>
      <c r="J2101" s="26">
        <v>-1406.69</v>
      </c>
      <c r="K2101" s="26">
        <f t="shared" si="465"/>
        <v>23055.09</v>
      </c>
      <c r="L2101" s="27">
        <f t="shared" si="454"/>
        <v>3.06124157398648</v>
      </c>
      <c r="M2101" s="75">
        <v>0.864583333333333</v>
      </c>
      <c r="N2101" s="26">
        <v>76881.5</v>
      </c>
      <c r="O2101" s="26">
        <v>32183.68</v>
      </c>
      <c r="P2101" s="26">
        <v>16557.3</v>
      </c>
      <c r="Q2101" s="26">
        <v>24592.1</v>
      </c>
      <c r="R2101" s="26">
        <v>5084.22</v>
      </c>
      <c r="S2101" s="26">
        <v>-1535.8</v>
      </c>
      <c r="T2101" s="26">
        <f t="shared" si="455"/>
        <v>24417.08</v>
      </c>
      <c r="U2101" s="27">
        <f t="shared" si="456"/>
        <v>2.17648952665488</v>
      </c>
      <c r="V2101" s="26">
        <f>INDEX(检修、备用和必开!B:B,MATCH(统调负荷!$C2101,检修、备用和必开!$A:$A,0))</f>
        <v>23595.2</v>
      </c>
      <c r="W2101" s="26">
        <f>INDEX(检修、备用和必开!C:C,MATCH(统调负荷!$C2101,检修、备用和必开!$A:$A,0))</f>
        <v>0</v>
      </c>
      <c r="X2101" s="26">
        <f>INDEX(检修、备用和必开!D:D,MATCH(统调负荷!$C2101,检修、备用和必开!$A:$A,0))</f>
        <v>8010</v>
      </c>
      <c r="Y2101" s="26">
        <f>INDEX(检修、备用和必开!E:E,MATCH(统调负荷!$C2101,检修、备用和必开!$A:$A,0))</f>
        <v>7766.6</v>
      </c>
      <c r="Z2101" s="26">
        <f>INDEX(检修、备用和必开!F:F,MATCH(统调负荷!$C2101,检修、备用和必开!$A:$A,0))</f>
        <v>320</v>
      </c>
      <c r="AA2101" s="26">
        <f t="shared" si="457"/>
        <v>70577.2</v>
      </c>
      <c r="AB2101" s="26">
        <v>311.49</v>
      </c>
      <c r="AC2101" s="26">
        <v>339.98</v>
      </c>
      <c r="AD2101" s="76">
        <f t="shared" si="458"/>
        <v>45679.8645833333</v>
      </c>
      <c r="AE2101" s="27">
        <f t="shared" si="459"/>
        <v>1251.5</v>
      </c>
      <c r="AF2101" s="27">
        <f t="shared" si="460"/>
        <v>1361.99</v>
      </c>
      <c r="AG2101" s="27">
        <f t="shared" si="461"/>
        <v>-266.700000000001</v>
      </c>
      <c r="AH2101" s="27">
        <f t="shared" si="462"/>
        <v>252.099999999999</v>
      </c>
      <c r="AI2101" s="27">
        <f t="shared" si="463"/>
        <v>33.2200000000003</v>
      </c>
      <c r="AJ2101" s="27">
        <f t="shared" si="464"/>
        <v>-129.11</v>
      </c>
      <c r="AK2101" s="26">
        <f>INDEX(检修、备用和必开!I:I,MATCH(统调负荷!$C2101,检修、备用和必开!$A:$A,0))</f>
        <v>9119.4573597181</v>
      </c>
    </row>
    <row r="2102" ht="13.8" spans="1:37">
      <c r="A2102" s="26">
        <f t="shared" si="452"/>
        <v>3</v>
      </c>
      <c r="B2102" s="26">
        <f t="shared" si="453"/>
        <v>21</v>
      </c>
      <c r="C2102" t="s">
        <v>43</v>
      </c>
      <c r="D2102" s="75">
        <v>0.875</v>
      </c>
      <c r="E2102" s="26">
        <v>75010</v>
      </c>
      <c r="F2102" s="26">
        <v>30174.5</v>
      </c>
      <c r="G2102" s="26">
        <v>16797</v>
      </c>
      <c r="H2102" s="26">
        <v>24387.2</v>
      </c>
      <c r="I2102" s="26">
        <v>5058</v>
      </c>
      <c r="J2102" s="26">
        <v>-1406.7</v>
      </c>
      <c r="K2102" s="26">
        <f t="shared" si="465"/>
        <v>22407.9</v>
      </c>
      <c r="L2102" s="27">
        <f t="shared" si="454"/>
        <v>3.14965704059729</v>
      </c>
      <c r="M2102" s="75">
        <v>0.875</v>
      </c>
      <c r="N2102" s="26">
        <v>76203.6</v>
      </c>
      <c r="O2102" s="26">
        <v>31251.33</v>
      </c>
      <c r="P2102" s="26">
        <v>16868.2</v>
      </c>
      <c r="Q2102" s="26">
        <v>24582.2</v>
      </c>
      <c r="R2102" s="26">
        <v>5044.11</v>
      </c>
      <c r="S2102" s="26">
        <v>-1542.24</v>
      </c>
      <c r="T2102" s="26">
        <f t="shared" si="455"/>
        <v>23484.73</v>
      </c>
      <c r="U2102" s="27">
        <f t="shared" si="456"/>
        <v>2.24092094137654</v>
      </c>
      <c r="V2102" s="26">
        <f>INDEX(检修、备用和必开!B:B,MATCH(统调负荷!$C2102,检修、备用和必开!$A:$A,0))</f>
        <v>23595.2</v>
      </c>
      <c r="W2102" s="26">
        <f>INDEX(检修、备用和必开!C:C,MATCH(统调负荷!$C2102,检修、备用和必开!$A:$A,0))</f>
        <v>0</v>
      </c>
      <c r="X2102" s="26">
        <f>INDEX(检修、备用和必开!D:D,MATCH(统调负荷!$C2102,检修、备用和必开!$A:$A,0))</f>
        <v>8010</v>
      </c>
      <c r="Y2102" s="26">
        <f>INDEX(检修、备用和必开!E:E,MATCH(统调负荷!$C2102,检修、备用和必开!$A:$A,0))</f>
        <v>7766.6</v>
      </c>
      <c r="Z2102" s="26">
        <f>INDEX(检修、备用和必开!F:F,MATCH(统调负荷!$C2102,检修、备用和必开!$A:$A,0))</f>
        <v>320</v>
      </c>
      <c r="AA2102" s="26">
        <f t="shared" si="457"/>
        <v>70577.2</v>
      </c>
      <c r="AB2102" s="26">
        <v>310.24</v>
      </c>
      <c r="AC2102" s="26">
        <v>333.06</v>
      </c>
      <c r="AD2102" s="76">
        <f t="shared" si="458"/>
        <v>45679.875</v>
      </c>
      <c r="AE2102" s="27">
        <f t="shared" si="459"/>
        <v>1193.60000000001</v>
      </c>
      <c r="AF2102" s="27">
        <f t="shared" si="460"/>
        <v>1076.83</v>
      </c>
      <c r="AG2102" s="27">
        <f t="shared" si="461"/>
        <v>71.2000000000007</v>
      </c>
      <c r="AH2102" s="27">
        <f t="shared" si="462"/>
        <v>195</v>
      </c>
      <c r="AI2102" s="27">
        <f t="shared" si="463"/>
        <v>-13.8900000000003</v>
      </c>
      <c r="AJ2102" s="27">
        <f t="shared" si="464"/>
        <v>-135.54</v>
      </c>
      <c r="AK2102" s="26">
        <f>INDEX(检修、备用和必开!I:I,MATCH(统调负荷!$C2102,检修、备用和必开!$A:$A,0))</f>
        <v>9119.4573597181</v>
      </c>
    </row>
    <row r="2103" ht="13.8" spans="1:37">
      <c r="A2103" s="26">
        <f t="shared" si="452"/>
        <v>3</v>
      </c>
      <c r="B2103" s="26">
        <f t="shared" si="453"/>
        <v>21</v>
      </c>
      <c r="C2103" t="s">
        <v>43</v>
      </c>
      <c r="D2103" s="75">
        <v>0.885416666666667</v>
      </c>
      <c r="E2103" s="26">
        <v>74470</v>
      </c>
      <c r="F2103" s="26">
        <v>31513.59</v>
      </c>
      <c r="G2103" s="26">
        <v>15763</v>
      </c>
      <c r="H2103" s="26">
        <v>23552.1</v>
      </c>
      <c r="I2103" s="26">
        <v>5048</v>
      </c>
      <c r="J2103" s="26">
        <v>-1406.69</v>
      </c>
      <c r="K2103" s="26">
        <f t="shared" si="465"/>
        <v>23746.99</v>
      </c>
      <c r="L2103" s="27">
        <f t="shared" si="454"/>
        <v>2.97204824695677</v>
      </c>
      <c r="M2103" s="75">
        <v>0.885416666666667</v>
      </c>
      <c r="N2103" s="26">
        <v>75553.7</v>
      </c>
      <c r="O2103" s="26">
        <v>31831.77</v>
      </c>
      <c r="P2103" s="26">
        <v>16324.1</v>
      </c>
      <c r="Q2103" s="26">
        <v>23874.7</v>
      </c>
      <c r="R2103" s="26">
        <v>5094.13</v>
      </c>
      <c r="S2103" s="26">
        <v>-1571</v>
      </c>
      <c r="T2103" s="26">
        <f t="shared" si="455"/>
        <v>24065.17</v>
      </c>
      <c r="U2103" s="27">
        <f t="shared" si="456"/>
        <v>2.20036869640909</v>
      </c>
      <c r="V2103" s="26">
        <f>INDEX(检修、备用和必开!B:B,MATCH(统调负荷!$C2103,检修、备用和必开!$A:$A,0))</f>
        <v>23595.2</v>
      </c>
      <c r="W2103" s="26">
        <f>INDEX(检修、备用和必开!C:C,MATCH(统调负荷!$C2103,检修、备用和必开!$A:$A,0))</f>
        <v>0</v>
      </c>
      <c r="X2103" s="26">
        <f>INDEX(检修、备用和必开!D:D,MATCH(统调负荷!$C2103,检修、备用和必开!$A:$A,0))</f>
        <v>8010</v>
      </c>
      <c r="Y2103" s="26">
        <f>INDEX(检修、备用和必开!E:E,MATCH(统调负荷!$C2103,检修、备用和必开!$A:$A,0))</f>
        <v>7766.6</v>
      </c>
      <c r="Z2103" s="26">
        <f>INDEX(检修、备用和必开!F:F,MATCH(统调负荷!$C2103,检修、备用和必开!$A:$A,0))</f>
        <v>320</v>
      </c>
      <c r="AA2103" s="26">
        <f t="shared" si="457"/>
        <v>70577.2</v>
      </c>
      <c r="AB2103" s="26">
        <v>317.71</v>
      </c>
      <c r="AC2103" s="26">
        <v>344.98</v>
      </c>
      <c r="AD2103" s="76">
        <f t="shared" si="458"/>
        <v>45679.8854166667</v>
      </c>
      <c r="AE2103" s="27">
        <f t="shared" si="459"/>
        <v>1083.7</v>
      </c>
      <c r="AF2103" s="27">
        <f t="shared" si="460"/>
        <v>318.18</v>
      </c>
      <c r="AG2103" s="27">
        <f t="shared" si="461"/>
        <v>561.1</v>
      </c>
      <c r="AH2103" s="27">
        <f t="shared" si="462"/>
        <v>322.600000000002</v>
      </c>
      <c r="AI2103" s="27">
        <f t="shared" si="463"/>
        <v>46.1300000000001</v>
      </c>
      <c r="AJ2103" s="27">
        <f t="shared" si="464"/>
        <v>-164.31</v>
      </c>
      <c r="AK2103" s="26">
        <f>INDEX(检修、备用和必开!I:I,MATCH(统调负荷!$C2103,检修、备用和必开!$A:$A,0))</f>
        <v>9119.4573597181</v>
      </c>
    </row>
    <row r="2104" ht="13.8" spans="1:37">
      <c r="A2104" s="26">
        <f t="shared" si="452"/>
        <v>3</v>
      </c>
      <c r="B2104" s="26">
        <f t="shared" si="453"/>
        <v>21</v>
      </c>
      <c r="C2104" t="s">
        <v>43</v>
      </c>
      <c r="D2104" s="75">
        <v>0.895833333333333</v>
      </c>
      <c r="E2104" s="26">
        <v>73825</v>
      </c>
      <c r="F2104" s="26">
        <v>31666.19</v>
      </c>
      <c r="G2104" s="26">
        <v>15203</v>
      </c>
      <c r="H2104" s="26">
        <v>23332.5</v>
      </c>
      <c r="I2104" s="26">
        <v>5030</v>
      </c>
      <c r="J2104" s="26">
        <v>-1406.69</v>
      </c>
      <c r="K2104" s="26">
        <f t="shared" si="465"/>
        <v>23899.59</v>
      </c>
      <c r="L2104" s="27">
        <f t="shared" si="454"/>
        <v>2.95307157988903</v>
      </c>
      <c r="M2104" s="75">
        <v>0.895833333333333</v>
      </c>
      <c r="N2104" s="26">
        <v>74885.4</v>
      </c>
      <c r="O2104" s="26">
        <v>31709.22</v>
      </c>
      <c r="P2104" s="26">
        <v>15961.1</v>
      </c>
      <c r="Q2104" s="26">
        <v>23634.6</v>
      </c>
      <c r="R2104" s="26">
        <v>5073.12</v>
      </c>
      <c r="S2104" s="26">
        <v>-1492.64</v>
      </c>
      <c r="T2104" s="26">
        <f t="shared" si="455"/>
        <v>23942.62</v>
      </c>
      <c r="U2104" s="27">
        <f t="shared" si="456"/>
        <v>2.20880791622095</v>
      </c>
      <c r="V2104" s="26">
        <f>INDEX(检修、备用和必开!B:B,MATCH(统调负荷!$C2104,检修、备用和必开!$A:$A,0))</f>
        <v>23595.2</v>
      </c>
      <c r="W2104" s="26">
        <f>INDEX(检修、备用和必开!C:C,MATCH(统调负荷!$C2104,检修、备用和必开!$A:$A,0))</f>
        <v>0</v>
      </c>
      <c r="X2104" s="26">
        <f>INDEX(检修、备用和必开!D:D,MATCH(统调负荷!$C2104,检修、备用和必开!$A:$A,0))</f>
        <v>8010</v>
      </c>
      <c r="Y2104" s="26">
        <f>INDEX(检修、备用和必开!E:E,MATCH(统调负荷!$C2104,检修、备用和必开!$A:$A,0))</f>
        <v>7766.6</v>
      </c>
      <c r="Z2104" s="26">
        <f>INDEX(检修、备用和必开!F:F,MATCH(统调负荷!$C2104,检修、备用和必开!$A:$A,0))</f>
        <v>320</v>
      </c>
      <c r="AA2104" s="26">
        <f t="shared" si="457"/>
        <v>70577.2</v>
      </c>
      <c r="AB2104" s="26">
        <v>320.45</v>
      </c>
      <c r="AC2104" s="26">
        <v>339.98</v>
      </c>
      <c r="AD2104" s="76">
        <f t="shared" si="458"/>
        <v>45679.8958333333</v>
      </c>
      <c r="AE2104" s="27">
        <f t="shared" si="459"/>
        <v>1060.39999999999</v>
      </c>
      <c r="AF2104" s="27">
        <f t="shared" si="460"/>
        <v>43.0300000000025</v>
      </c>
      <c r="AG2104" s="27">
        <f t="shared" si="461"/>
        <v>758.1</v>
      </c>
      <c r="AH2104" s="27">
        <f t="shared" si="462"/>
        <v>302.099999999999</v>
      </c>
      <c r="AI2104" s="27">
        <f t="shared" si="463"/>
        <v>43.1199999999999</v>
      </c>
      <c r="AJ2104" s="27">
        <f t="shared" si="464"/>
        <v>-85.95</v>
      </c>
      <c r="AK2104" s="26">
        <f>INDEX(检修、备用和必开!I:I,MATCH(统调负荷!$C2104,检修、备用和必开!$A:$A,0))</f>
        <v>9119.4573597181</v>
      </c>
    </row>
    <row r="2105" ht="13.8" spans="1:37">
      <c r="A2105" s="26">
        <f t="shared" si="452"/>
        <v>3</v>
      </c>
      <c r="B2105" s="26">
        <f t="shared" si="453"/>
        <v>21</v>
      </c>
      <c r="C2105" t="s">
        <v>43</v>
      </c>
      <c r="D2105" s="75">
        <v>0.90625</v>
      </c>
      <c r="E2105" s="26">
        <v>73025</v>
      </c>
      <c r="F2105" s="26">
        <v>31668.6</v>
      </c>
      <c r="G2105" s="26">
        <v>14367</v>
      </c>
      <c r="H2105" s="26">
        <v>23361.1</v>
      </c>
      <c r="I2105" s="26">
        <v>5035</v>
      </c>
      <c r="J2105" s="26">
        <v>-1406.7</v>
      </c>
      <c r="K2105" s="26">
        <f t="shared" si="465"/>
        <v>23902</v>
      </c>
      <c r="L2105" s="27">
        <f t="shared" si="454"/>
        <v>2.95277382645804</v>
      </c>
      <c r="M2105" s="75">
        <v>0.90625</v>
      </c>
      <c r="N2105" s="26">
        <v>74279.6</v>
      </c>
      <c r="O2105" s="26">
        <v>31966.13</v>
      </c>
      <c r="P2105" s="26">
        <v>15025</v>
      </c>
      <c r="Q2105" s="26">
        <v>23806.8</v>
      </c>
      <c r="R2105" s="26">
        <v>5076.24</v>
      </c>
      <c r="S2105" s="26">
        <v>-1594.57</v>
      </c>
      <c r="T2105" s="26">
        <f t="shared" si="455"/>
        <v>24199.53</v>
      </c>
      <c r="U2105" s="27">
        <f t="shared" si="456"/>
        <v>2.1911899987364</v>
      </c>
      <c r="V2105" s="26">
        <f>INDEX(检修、备用和必开!B:B,MATCH(统调负荷!$C2105,检修、备用和必开!$A:$A,0))</f>
        <v>23595.2</v>
      </c>
      <c r="W2105" s="26">
        <f>INDEX(检修、备用和必开!C:C,MATCH(统调负荷!$C2105,检修、备用和必开!$A:$A,0))</f>
        <v>0</v>
      </c>
      <c r="X2105" s="26">
        <f>INDEX(检修、备用和必开!D:D,MATCH(统调负荷!$C2105,检修、备用和必开!$A:$A,0))</f>
        <v>8010</v>
      </c>
      <c r="Y2105" s="26">
        <f>INDEX(检修、备用和必开!E:E,MATCH(统调负荷!$C2105,检修、备用和必开!$A:$A,0))</f>
        <v>7766.6</v>
      </c>
      <c r="Z2105" s="26">
        <f>INDEX(检修、备用和必开!F:F,MATCH(统调负荷!$C2105,检修、备用和必开!$A:$A,0))</f>
        <v>320</v>
      </c>
      <c r="AA2105" s="26">
        <f t="shared" si="457"/>
        <v>70577.2</v>
      </c>
      <c r="AB2105" s="26">
        <v>320.36</v>
      </c>
      <c r="AC2105" s="26">
        <v>339.98</v>
      </c>
      <c r="AD2105" s="76">
        <f t="shared" si="458"/>
        <v>45679.90625</v>
      </c>
      <c r="AE2105" s="27">
        <f t="shared" si="459"/>
        <v>1254.60000000001</v>
      </c>
      <c r="AF2105" s="27">
        <f t="shared" si="460"/>
        <v>297.530000000002</v>
      </c>
      <c r="AG2105" s="27">
        <f t="shared" si="461"/>
        <v>658</v>
      </c>
      <c r="AH2105" s="27">
        <f t="shared" si="462"/>
        <v>445.700000000001</v>
      </c>
      <c r="AI2105" s="27">
        <f t="shared" si="463"/>
        <v>41.2399999999998</v>
      </c>
      <c r="AJ2105" s="27">
        <f t="shared" si="464"/>
        <v>-187.87</v>
      </c>
      <c r="AK2105" s="26">
        <f>INDEX(检修、备用和必开!I:I,MATCH(统调负荷!$C2105,检修、备用和必开!$A:$A,0))</f>
        <v>9119.4573597181</v>
      </c>
    </row>
    <row r="2106" ht="13.8" spans="1:37">
      <c r="A2106" s="26">
        <f t="shared" si="452"/>
        <v>3</v>
      </c>
      <c r="B2106" s="26">
        <f t="shared" si="453"/>
        <v>22</v>
      </c>
      <c r="C2106" t="s">
        <v>43</v>
      </c>
      <c r="D2106" s="75">
        <v>0.916666666666667</v>
      </c>
      <c r="E2106" s="26">
        <v>72080</v>
      </c>
      <c r="F2106" s="26">
        <v>32301.99</v>
      </c>
      <c r="G2106" s="26">
        <v>14103</v>
      </c>
      <c r="H2106" s="26">
        <v>22072.7</v>
      </c>
      <c r="I2106" s="26">
        <v>5009</v>
      </c>
      <c r="J2106" s="26">
        <v>-1406.69</v>
      </c>
      <c r="K2106" s="26">
        <f t="shared" si="465"/>
        <v>24535.39</v>
      </c>
      <c r="L2106" s="27">
        <f t="shared" si="454"/>
        <v>2.87654689817443</v>
      </c>
      <c r="M2106" s="75">
        <v>0.916666666666667</v>
      </c>
      <c r="N2106" s="26">
        <v>73129.9</v>
      </c>
      <c r="O2106" s="26">
        <v>31855.31</v>
      </c>
      <c r="P2106" s="26">
        <v>14477.3</v>
      </c>
      <c r="Q2106" s="26">
        <v>23079.8</v>
      </c>
      <c r="R2106" s="26">
        <v>5103.09</v>
      </c>
      <c r="S2106" s="26">
        <v>-1385.6</v>
      </c>
      <c r="T2106" s="26">
        <f t="shared" si="455"/>
        <v>24088.71</v>
      </c>
      <c r="U2106" s="27">
        <f t="shared" si="456"/>
        <v>2.19875502785003</v>
      </c>
      <c r="V2106" s="26">
        <f>INDEX(检修、备用和必开!B:B,MATCH(统调负荷!$C2106,检修、备用和必开!$A:$A,0))</f>
        <v>23595.2</v>
      </c>
      <c r="W2106" s="26">
        <f>INDEX(检修、备用和必开!C:C,MATCH(统调负荷!$C2106,检修、备用和必开!$A:$A,0))</f>
        <v>0</v>
      </c>
      <c r="X2106" s="26">
        <f>INDEX(检修、备用和必开!D:D,MATCH(统调负荷!$C2106,检修、备用和必开!$A:$A,0))</f>
        <v>8010</v>
      </c>
      <c r="Y2106" s="26">
        <f>INDEX(检修、备用和必开!E:E,MATCH(统调负荷!$C2106,检修、备用和必开!$A:$A,0))</f>
        <v>7766.6</v>
      </c>
      <c r="Z2106" s="26">
        <f>INDEX(检修、备用和必开!F:F,MATCH(统调负荷!$C2106,检修、备用和必开!$A:$A,0))</f>
        <v>320</v>
      </c>
      <c r="AA2106" s="26">
        <f t="shared" si="457"/>
        <v>70577.2</v>
      </c>
      <c r="AB2106" s="26">
        <v>329.99</v>
      </c>
      <c r="AC2106" s="26">
        <v>339.98</v>
      </c>
      <c r="AD2106" s="76">
        <f t="shared" si="458"/>
        <v>45679.9166666667</v>
      </c>
      <c r="AE2106" s="27">
        <f t="shared" si="459"/>
        <v>1049.89999999999</v>
      </c>
      <c r="AF2106" s="27">
        <f t="shared" si="460"/>
        <v>-446.68</v>
      </c>
      <c r="AG2106" s="27">
        <f t="shared" si="461"/>
        <v>374.299999999999</v>
      </c>
      <c r="AH2106" s="27">
        <f t="shared" si="462"/>
        <v>1007.1</v>
      </c>
      <c r="AI2106" s="27">
        <f t="shared" si="463"/>
        <v>94.0900000000001</v>
      </c>
      <c r="AJ2106" s="27">
        <f t="shared" si="464"/>
        <v>21.0900000000001</v>
      </c>
      <c r="AK2106" s="26">
        <f>INDEX(检修、备用和必开!I:I,MATCH(统调负荷!$C2106,检修、备用和必开!$A:$A,0))</f>
        <v>9119.4573597181</v>
      </c>
    </row>
    <row r="2107" ht="13.8" spans="1:37">
      <c r="A2107" s="26">
        <f t="shared" si="452"/>
        <v>3</v>
      </c>
      <c r="B2107" s="26">
        <f t="shared" si="453"/>
        <v>22</v>
      </c>
      <c r="C2107" t="s">
        <v>43</v>
      </c>
      <c r="D2107" s="75">
        <v>0.927083333333333</v>
      </c>
      <c r="E2107" s="26">
        <v>70990</v>
      </c>
      <c r="F2107" s="26">
        <v>33294.59</v>
      </c>
      <c r="G2107" s="26">
        <v>12286</v>
      </c>
      <c r="H2107" s="26">
        <v>21810.9</v>
      </c>
      <c r="I2107" s="26">
        <v>5005</v>
      </c>
      <c r="J2107" s="26">
        <v>-1406.49</v>
      </c>
      <c r="K2107" s="26">
        <f t="shared" si="465"/>
        <v>25527.99</v>
      </c>
      <c r="L2107" s="27">
        <f t="shared" si="454"/>
        <v>2.76469866996971</v>
      </c>
      <c r="M2107" s="75">
        <v>0.927083333333333</v>
      </c>
      <c r="N2107" s="26">
        <v>71617.1</v>
      </c>
      <c r="O2107" s="26">
        <v>31935.84</v>
      </c>
      <c r="P2107" s="26">
        <v>13063.9</v>
      </c>
      <c r="Q2107" s="26">
        <v>22889.3</v>
      </c>
      <c r="R2107" s="26">
        <v>5101.36</v>
      </c>
      <c r="S2107" s="26">
        <v>-1373.3</v>
      </c>
      <c r="T2107" s="26">
        <f t="shared" si="455"/>
        <v>24169.24</v>
      </c>
      <c r="U2107" s="27">
        <f t="shared" si="456"/>
        <v>2.19325254418687</v>
      </c>
      <c r="V2107" s="26">
        <f>INDEX(检修、备用和必开!B:B,MATCH(统调负荷!$C2107,检修、备用和必开!$A:$A,0))</f>
        <v>23595.2</v>
      </c>
      <c r="W2107" s="26">
        <f>INDEX(检修、备用和必开!C:C,MATCH(统调负荷!$C2107,检修、备用和必开!$A:$A,0))</f>
        <v>0</v>
      </c>
      <c r="X2107" s="26">
        <f>INDEX(检修、备用和必开!D:D,MATCH(统调负荷!$C2107,检修、备用和必开!$A:$A,0))</f>
        <v>8010</v>
      </c>
      <c r="Y2107" s="26">
        <f>INDEX(检修、备用和必开!E:E,MATCH(统调负荷!$C2107,检修、备用和必开!$A:$A,0))</f>
        <v>7766.6</v>
      </c>
      <c r="Z2107" s="26">
        <f>INDEX(检修、备用和必开!F:F,MATCH(统调负荷!$C2107,检修、备用和必开!$A:$A,0))</f>
        <v>320</v>
      </c>
      <c r="AA2107" s="26">
        <f t="shared" si="457"/>
        <v>70577.2</v>
      </c>
      <c r="AB2107" s="26">
        <v>344.98</v>
      </c>
      <c r="AC2107" s="26">
        <v>349.97</v>
      </c>
      <c r="AD2107" s="76">
        <f t="shared" si="458"/>
        <v>45679.9270833333</v>
      </c>
      <c r="AE2107" s="27">
        <f t="shared" si="459"/>
        <v>627.100000000006</v>
      </c>
      <c r="AF2107" s="27">
        <f t="shared" si="460"/>
        <v>-1358.75</v>
      </c>
      <c r="AG2107" s="27">
        <f t="shared" si="461"/>
        <v>777.9</v>
      </c>
      <c r="AH2107" s="27">
        <f t="shared" si="462"/>
        <v>1078.4</v>
      </c>
      <c r="AI2107" s="27">
        <f t="shared" si="463"/>
        <v>96.3599999999997</v>
      </c>
      <c r="AJ2107" s="27">
        <f t="shared" si="464"/>
        <v>33.1900000000001</v>
      </c>
      <c r="AK2107" s="26">
        <f>INDEX(检修、备用和必开!I:I,MATCH(统调负荷!$C2107,检修、备用和必开!$A:$A,0))</f>
        <v>9119.4573597181</v>
      </c>
    </row>
    <row r="2108" ht="13.8" spans="1:37">
      <c r="A2108" s="26">
        <f t="shared" si="452"/>
        <v>3</v>
      </c>
      <c r="B2108" s="26">
        <f t="shared" si="453"/>
        <v>22</v>
      </c>
      <c r="C2108" t="s">
        <v>43</v>
      </c>
      <c r="D2108" s="75">
        <v>0.9375</v>
      </c>
      <c r="E2108" s="26">
        <v>69770</v>
      </c>
      <c r="F2108" s="26">
        <v>33837.69</v>
      </c>
      <c r="G2108" s="26">
        <v>11803</v>
      </c>
      <c r="H2108" s="26">
        <v>20543</v>
      </c>
      <c r="I2108" s="26">
        <v>4993</v>
      </c>
      <c r="J2108" s="26">
        <v>-1406.69</v>
      </c>
      <c r="K2108" s="26">
        <f t="shared" si="465"/>
        <v>26071.09</v>
      </c>
      <c r="L2108" s="27">
        <f t="shared" si="454"/>
        <v>2.70710584022379</v>
      </c>
      <c r="M2108" s="75">
        <v>0.9375</v>
      </c>
      <c r="N2108" s="26">
        <v>70338.2</v>
      </c>
      <c r="O2108" s="26">
        <v>32041.97</v>
      </c>
      <c r="P2108" s="26">
        <v>12402.9</v>
      </c>
      <c r="Q2108" s="26">
        <v>22116.7</v>
      </c>
      <c r="R2108" s="26">
        <v>5101.01</v>
      </c>
      <c r="S2108" s="26">
        <v>-1324.38</v>
      </c>
      <c r="T2108" s="26">
        <f t="shared" si="455"/>
        <v>24275.37</v>
      </c>
      <c r="U2108" s="27">
        <f t="shared" si="456"/>
        <v>2.1860427803677</v>
      </c>
      <c r="V2108" s="26">
        <f>INDEX(检修、备用和必开!B:B,MATCH(统调负荷!$C2108,检修、备用和必开!$A:$A,0))</f>
        <v>23595.2</v>
      </c>
      <c r="W2108" s="26">
        <f>INDEX(检修、备用和必开!C:C,MATCH(统调负荷!$C2108,检修、备用和必开!$A:$A,0))</f>
        <v>0</v>
      </c>
      <c r="X2108" s="26">
        <f>INDEX(检修、备用和必开!D:D,MATCH(统调负荷!$C2108,检修、备用和必开!$A:$A,0))</f>
        <v>8010</v>
      </c>
      <c r="Y2108" s="26">
        <f>INDEX(检修、备用和必开!E:E,MATCH(统调负荷!$C2108,检修、备用和必开!$A:$A,0))</f>
        <v>7766.6</v>
      </c>
      <c r="Z2108" s="26">
        <f>INDEX(检修、备用和必开!F:F,MATCH(统调负荷!$C2108,检修、备用和必开!$A:$A,0))</f>
        <v>320</v>
      </c>
      <c r="AA2108" s="26">
        <f t="shared" si="457"/>
        <v>70577.2</v>
      </c>
      <c r="AB2108" s="26">
        <v>379.74</v>
      </c>
      <c r="AC2108" s="26">
        <v>360.51</v>
      </c>
      <c r="AD2108" s="76">
        <f t="shared" si="458"/>
        <v>45679.9375</v>
      </c>
      <c r="AE2108" s="27">
        <f t="shared" si="459"/>
        <v>568.199999999997</v>
      </c>
      <c r="AF2108" s="27">
        <f t="shared" si="460"/>
        <v>-1795.72</v>
      </c>
      <c r="AG2108" s="27">
        <f t="shared" si="461"/>
        <v>599.9</v>
      </c>
      <c r="AH2108" s="27">
        <f t="shared" si="462"/>
        <v>1573.7</v>
      </c>
      <c r="AI2108" s="27">
        <f t="shared" si="463"/>
        <v>108.01</v>
      </c>
      <c r="AJ2108" s="27">
        <f t="shared" si="464"/>
        <v>82.3099999999999</v>
      </c>
      <c r="AK2108" s="26">
        <f>INDEX(检修、备用和必开!I:I,MATCH(统调负荷!$C2108,检修、备用和必开!$A:$A,0))</f>
        <v>9119.4573597181</v>
      </c>
    </row>
    <row r="2109" ht="13.8" spans="1:37">
      <c r="A2109" s="26">
        <f t="shared" si="452"/>
        <v>3</v>
      </c>
      <c r="B2109" s="26">
        <f t="shared" si="453"/>
        <v>22</v>
      </c>
      <c r="C2109" t="s">
        <v>43</v>
      </c>
      <c r="D2109" s="75">
        <v>0.947916666666667</v>
      </c>
      <c r="E2109" s="26">
        <v>68295</v>
      </c>
      <c r="F2109" s="26">
        <v>32967.59</v>
      </c>
      <c r="G2109" s="26">
        <v>11786</v>
      </c>
      <c r="H2109" s="26">
        <v>19972.1</v>
      </c>
      <c r="I2109" s="26">
        <v>4976</v>
      </c>
      <c r="J2109" s="26">
        <v>-1406.69</v>
      </c>
      <c r="K2109" s="26">
        <f t="shared" si="465"/>
        <v>25200.99</v>
      </c>
      <c r="L2109" s="27">
        <f t="shared" si="454"/>
        <v>2.80057251719079</v>
      </c>
      <c r="M2109" s="75">
        <v>0.947916666666667</v>
      </c>
      <c r="N2109" s="26">
        <v>68767.7</v>
      </c>
      <c r="O2109" s="26">
        <v>30822.4</v>
      </c>
      <c r="P2109" s="26">
        <v>12366.9</v>
      </c>
      <c r="Q2109" s="26">
        <v>21824.6</v>
      </c>
      <c r="R2109" s="26">
        <v>5117</v>
      </c>
      <c r="S2109" s="26">
        <v>-1363.2</v>
      </c>
      <c r="T2109" s="26">
        <f t="shared" si="455"/>
        <v>23055.8</v>
      </c>
      <c r="U2109" s="27">
        <f t="shared" si="456"/>
        <v>2.27186166137682</v>
      </c>
      <c r="V2109" s="26">
        <f>INDEX(检修、备用和必开!B:B,MATCH(统调负荷!$C2109,检修、备用和必开!$A:$A,0))</f>
        <v>23595.2</v>
      </c>
      <c r="W2109" s="26">
        <f>INDEX(检修、备用和必开!C:C,MATCH(统调负荷!$C2109,检修、备用和必开!$A:$A,0))</f>
        <v>0</v>
      </c>
      <c r="X2109" s="26">
        <f>INDEX(检修、备用和必开!D:D,MATCH(统调负荷!$C2109,检修、备用和必开!$A:$A,0))</f>
        <v>8010</v>
      </c>
      <c r="Y2109" s="26">
        <f>INDEX(检修、备用和必开!E:E,MATCH(统调负荷!$C2109,检修、备用和必开!$A:$A,0))</f>
        <v>7766.6</v>
      </c>
      <c r="Z2109" s="26">
        <f>INDEX(检修、备用和必开!F:F,MATCH(统调负荷!$C2109,检修、备用和必开!$A:$A,0))</f>
        <v>320</v>
      </c>
      <c r="AA2109" s="26">
        <f t="shared" si="457"/>
        <v>70577.2</v>
      </c>
      <c r="AB2109" s="26">
        <v>365.51</v>
      </c>
      <c r="AC2109" s="26">
        <v>349.97</v>
      </c>
      <c r="AD2109" s="76">
        <f t="shared" si="458"/>
        <v>45679.9479166667</v>
      </c>
      <c r="AE2109" s="27">
        <f t="shared" si="459"/>
        <v>472.699999999997</v>
      </c>
      <c r="AF2109" s="27">
        <f t="shared" si="460"/>
        <v>-2145.19</v>
      </c>
      <c r="AG2109" s="27">
        <f t="shared" si="461"/>
        <v>580.9</v>
      </c>
      <c r="AH2109" s="27">
        <f t="shared" si="462"/>
        <v>1852.5</v>
      </c>
      <c r="AI2109" s="27">
        <f t="shared" si="463"/>
        <v>141</v>
      </c>
      <c r="AJ2109" s="27">
        <f t="shared" si="464"/>
        <v>43.49</v>
      </c>
      <c r="AK2109" s="26">
        <f>INDEX(检修、备用和必开!I:I,MATCH(统调负荷!$C2109,检修、备用和必开!$A:$A,0))</f>
        <v>9119.4573597181</v>
      </c>
    </row>
    <row r="2110" ht="13.8" spans="1:37">
      <c r="A2110" s="26">
        <f t="shared" si="452"/>
        <v>3</v>
      </c>
      <c r="B2110" s="26">
        <f t="shared" si="453"/>
        <v>23</v>
      </c>
      <c r="C2110" t="s">
        <v>43</v>
      </c>
      <c r="D2110" s="75">
        <v>0.958333333333333</v>
      </c>
      <c r="E2110" s="26">
        <v>66680</v>
      </c>
      <c r="F2110" s="26">
        <v>31149.89</v>
      </c>
      <c r="G2110" s="26">
        <v>11947</v>
      </c>
      <c r="H2110" s="26">
        <v>20119.8</v>
      </c>
      <c r="I2110" s="26">
        <v>4870</v>
      </c>
      <c r="J2110" s="26">
        <v>-1406.69</v>
      </c>
      <c r="K2110" s="26">
        <f t="shared" si="465"/>
        <v>23383.29</v>
      </c>
      <c r="L2110" s="27">
        <f t="shared" si="454"/>
        <v>3.01827501604778</v>
      </c>
      <c r="M2110" s="75">
        <v>0.958333333333333</v>
      </c>
      <c r="N2110" s="26">
        <v>66854.6</v>
      </c>
      <c r="O2110" s="26">
        <v>28951.42</v>
      </c>
      <c r="P2110" s="26">
        <v>12436.8</v>
      </c>
      <c r="Q2110" s="26">
        <v>21767</v>
      </c>
      <c r="R2110" s="26">
        <v>5051.96</v>
      </c>
      <c r="S2110" s="26">
        <v>-1352.58</v>
      </c>
      <c r="T2110" s="26">
        <f t="shared" si="455"/>
        <v>21184.82</v>
      </c>
      <c r="U2110" s="27">
        <f t="shared" si="456"/>
        <v>2.41745624737539</v>
      </c>
      <c r="V2110" s="26">
        <f>INDEX(检修、备用和必开!B:B,MATCH(统调负荷!$C2110,检修、备用和必开!$A:$A,0))</f>
        <v>23595.2</v>
      </c>
      <c r="W2110" s="26">
        <f>INDEX(检修、备用和必开!C:C,MATCH(统调负荷!$C2110,检修、备用和必开!$A:$A,0))</f>
        <v>0</v>
      </c>
      <c r="X2110" s="26">
        <f>INDEX(检修、备用和必开!D:D,MATCH(统调负荷!$C2110,检修、备用和必开!$A:$A,0))</f>
        <v>8010</v>
      </c>
      <c r="Y2110" s="26">
        <f>INDEX(检修、备用和必开!E:E,MATCH(统调负荷!$C2110,检修、备用和必开!$A:$A,0))</f>
        <v>7766.6</v>
      </c>
      <c r="Z2110" s="26">
        <f>INDEX(检修、备用和必开!F:F,MATCH(统调负荷!$C2110,检修、备用和必开!$A:$A,0))</f>
        <v>320</v>
      </c>
      <c r="AA2110" s="26">
        <f t="shared" si="457"/>
        <v>70577.2</v>
      </c>
      <c r="AB2110" s="26">
        <v>340.98</v>
      </c>
      <c r="AC2110" s="26">
        <v>320.12</v>
      </c>
      <c r="AD2110" s="76">
        <f t="shared" si="458"/>
        <v>45679.9583333333</v>
      </c>
      <c r="AE2110" s="27">
        <f t="shared" si="459"/>
        <v>174.600000000006</v>
      </c>
      <c r="AF2110" s="27">
        <f t="shared" si="460"/>
        <v>-2198.47</v>
      </c>
      <c r="AG2110" s="27">
        <f t="shared" si="461"/>
        <v>489.799999999999</v>
      </c>
      <c r="AH2110" s="27">
        <f t="shared" si="462"/>
        <v>1647.2</v>
      </c>
      <c r="AI2110" s="27">
        <f t="shared" si="463"/>
        <v>181.96</v>
      </c>
      <c r="AJ2110" s="27">
        <f t="shared" si="464"/>
        <v>54.1100000000001</v>
      </c>
      <c r="AK2110" s="26">
        <f>INDEX(检修、备用和必开!I:I,MATCH(统调负荷!$C2110,检修、备用和必开!$A:$A,0))</f>
        <v>9119.4573597181</v>
      </c>
    </row>
    <row r="2111" ht="13.8" spans="1:37">
      <c r="A2111" s="26">
        <f t="shared" si="452"/>
        <v>3</v>
      </c>
      <c r="B2111" s="26">
        <f t="shared" si="453"/>
        <v>23</v>
      </c>
      <c r="C2111" t="s">
        <v>43</v>
      </c>
      <c r="D2111" s="75">
        <v>0.96875</v>
      </c>
      <c r="E2111" s="26">
        <v>65135</v>
      </c>
      <c r="F2111" s="26">
        <v>31447.5</v>
      </c>
      <c r="G2111" s="26">
        <v>11588</v>
      </c>
      <c r="H2111" s="26">
        <v>18717.2</v>
      </c>
      <c r="I2111" s="26">
        <v>4789</v>
      </c>
      <c r="J2111" s="26">
        <v>-1406.7</v>
      </c>
      <c r="K2111" s="26">
        <f t="shared" si="465"/>
        <v>23680.9</v>
      </c>
      <c r="L2111" s="27">
        <f t="shared" si="454"/>
        <v>2.98034280791693</v>
      </c>
      <c r="M2111" s="75">
        <v>0.96875</v>
      </c>
      <c r="N2111" s="26">
        <v>64780.7</v>
      </c>
      <c r="O2111" s="26">
        <v>28356.12</v>
      </c>
      <c r="P2111" s="26">
        <v>11834.5</v>
      </c>
      <c r="Q2111" s="26">
        <v>20919</v>
      </c>
      <c r="R2111" s="26">
        <v>5017.33</v>
      </c>
      <c r="S2111" s="26">
        <v>-1346.25</v>
      </c>
      <c r="T2111" s="26">
        <f t="shared" si="455"/>
        <v>20589.52</v>
      </c>
      <c r="U2111" s="27">
        <f t="shared" si="456"/>
        <v>2.46777568294853</v>
      </c>
      <c r="V2111" s="26">
        <f>INDEX(检修、备用和必开!B:B,MATCH(统调负荷!$C2111,检修、备用和必开!$A:$A,0))</f>
        <v>23595.2</v>
      </c>
      <c r="W2111" s="26">
        <f>INDEX(检修、备用和必开!C:C,MATCH(统调负荷!$C2111,检修、备用和必开!$A:$A,0))</f>
        <v>0</v>
      </c>
      <c r="X2111" s="26">
        <f>INDEX(检修、备用和必开!D:D,MATCH(统调负荷!$C2111,检修、备用和必开!$A:$A,0))</f>
        <v>8010</v>
      </c>
      <c r="Y2111" s="26">
        <f>INDEX(检修、备用和必开!E:E,MATCH(统调负荷!$C2111,检修、备用和必开!$A:$A,0))</f>
        <v>7766.6</v>
      </c>
      <c r="Z2111" s="26">
        <f>INDEX(检修、备用和必开!F:F,MATCH(统调负荷!$C2111,检修、备用和必开!$A:$A,0))</f>
        <v>320</v>
      </c>
      <c r="AA2111" s="26">
        <f t="shared" si="457"/>
        <v>70577.2</v>
      </c>
      <c r="AB2111" s="26">
        <v>349.97</v>
      </c>
      <c r="AC2111" s="26">
        <v>320.12</v>
      </c>
      <c r="AD2111" s="76">
        <f t="shared" si="458"/>
        <v>45679.96875</v>
      </c>
      <c r="AE2111" s="27">
        <f t="shared" si="459"/>
        <v>-354.300000000003</v>
      </c>
      <c r="AF2111" s="27">
        <f t="shared" si="460"/>
        <v>-3091.38</v>
      </c>
      <c r="AG2111" s="27">
        <f t="shared" si="461"/>
        <v>246.5</v>
      </c>
      <c r="AH2111" s="27">
        <f t="shared" si="462"/>
        <v>2201.8</v>
      </c>
      <c r="AI2111" s="27">
        <f t="shared" si="463"/>
        <v>228.33</v>
      </c>
      <c r="AJ2111" s="27">
        <f t="shared" si="464"/>
        <v>60.45</v>
      </c>
      <c r="AK2111" s="26">
        <f>INDEX(检修、备用和必开!I:I,MATCH(统调负荷!$C2111,检修、备用和必开!$A:$A,0))</f>
        <v>9119.4573597181</v>
      </c>
    </row>
    <row r="2112" ht="13.8" spans="1:37">
      <c r="A2112" s="26">
        <f t="shared" si="452"/>
        <v>3</v>
      </c>
      <c r="B2112" s="26">
        <f t="shared" si="453"/>
        <v>23</v>
      </c>
      <c r="C2112" t="s">
        <v>43</v>
      </c>
      <c r="D2112" s="75">
        <v>0.979166666666667</v>
      </c>
      <c r="E2112" s="26">
        <v>63740</v>
      </c>
      <c r="F2112" s="26">
        <v>30489</v>
      </c>
      <c r="G2112" s="26">
        <v>12139</v>
      </c>
      <c r="H2112" s="26">
        <v>17751.7</v>
      </c>
      <c r="I2112" s="26">
        <v>4767</v>
      </c>
      <c r="J2112" s="26">
        <v>-1406.7</v>
      </c>
      <c r="K2112" s="26">
        <f t="shared" si="465"/>
        <v>22722.4</v>
      </c>
      <c r="L2112" s="27">
        <f t="shared" si="454"/>
        <v>3.10606273985142</v>
      </c>
      <c r="M2112" s="75">
        <v>0.979166666666667</v>
      </c>
      <c r="N2112" s="26">
        <v>62969.8</v>
      </c>
      <c r="O2112" s="26">
        <v>26905.66</v>
      </c>
      <c r="P2112" s="26">
        <v>12197.9</v>
      </c>
      <c r="Q2112" s="26">
        <v>20085.4</v>
      </c>
      <c r="R2112" s="26">
        <v>5032.19</v>
      </c>
      <c r="S2112" s="26">
        <v>-1251.35</v>
      </c>
      <c r="T2112" s="26">
        <f t="shared" si="455"/>
        <v>19139.06</v>
      </c>
      <c r="U2112" s="27">
        <f t="shared" si="456"/>
        <v>2.59961855032918</v>
      </c>
      <c r="V2112" s="26">
        <f>INDEX(检修、备用和必开!B:B,MATCH(统调负荷!$C2112,检修、备用和必开!$A:$A,0))</f>
        <v>23595.2</v>
      </c>
      <c r="W2112" s="26">
        <f>INDEX(检修、备用和必开!C:C,MATCH(统调负荷!$C2112,检修、备用和必开!$A:$A,0))</f>
        <v>0</v>
      </c>
      <c r="X2112" s="26">
        <f>INDEX(检修、备用和必开!D:D,MATCH(统调负荷!$C2112,检修、备用和必开!$A:$A,0))</f>
        <v>8010</v>
      </c>
      <c r="Y2112" s="26">
        <f>INDEX(检修、备用和必开!E:E,MATCH(统调负荷!$C2112,检修、备用和必开!$A:$A,0))</f>
        <v>7766.6</v>
      </c>
      <c r="Z2112" s="26">
        <f>INDEX(检修、备用和必开!F:F,MATCH(统调负荷!$C2112,检修、备用和必开!$A:$A,0))</f>
        <v>320</v>
      </c>
      <c r="AA2112" s="26">
        <f t="shared" si="457"/>
        <v>70577.2</v>
      </c>
      <c r="AB2112" s="26">
        <v>339.98</v>
      </c>
      <c r="AC2112" s="26">
        <v>318</v>
      </c>
      <c r="AD2112" s="76">
        <f t="shared" si="458"/>
        <v>45679.9791666667</v>
      </c>
      <c r="AE2112" s="27">
        <f t="shared" si="459"/>
        <v>-770.199999999997</v>
      </c>
      <c r="AF2112" s="27">
        <f t="shared" si="460"/>
        <v>-3583.34</v>
      </c>
      <c r="AG2112" s="27">
        <f t="shared" si="461"/>
        <v>58.8999999999996</v>
      </c>
      <c r="AH2112" s="27">
        <f t="shared" si="462"/>
        <v>2333.7</v>
      </c>
      <c r="AI2112" s="27">
        <f t="shared" si="463"/>
        <v>265.19</v>
      </c>
      <c r="AJ2112" s="27">
        <f t="shared" si="464"/>
        <v>155.35</v>
      </c>
      <c r="AK2112" s="26">
        <f>INDEX(检修、备用和必开!I:I,MATCH(统调负荷!$C2112,检修、备用和必开!$A:$A,0))</f>
        <v>9119.4573597181</v>
      </c>
    </row>
    <row r="2113" ht="13.8" spans="1:37">
      <c r="A2113" s="26">
        <f t="shared" si="452"/>
        <v>3</v>
      </c>
      <c r="B2113" s="26">
        <f t="shared" si="453"/>
        <v>23</v>
      </c>
      <c r="C2113" t="s">
        <v>43</v>
      </c>
      <c r="D2113" s="75">
        <v>0.989583333333333</v>
      </c>
      <c r="E2113" s="26">
        <v>62390</v>
      </c>
      <c r="F2113" s="26">
        <v>28795.8</v>
      </c>
      <c r="G2113" s="26">
        <v>12711</v>
      </c>
      <c r="H2113" s="26">
        <v>17439.9</v>
      </c>
      <c r="I2113" s="26">
        <v>4850</v>
      </c>
      <c r="J2113" s="26">
        <v>-1406.7</v>
      </c>
      <c r="K2113" s="26">
        <f t="shared" si="465"/>
        <v>21029.2</v>
      </c>
      <c r="L2113" s="27">
        <f t="shared" si="454"/>
        <v>3.35615239761855</v>
      </c>
      <c r="M2113" s="75">
        <v>0.989583333333333</v>
      </c>
      <c r="N2113" s="26">
        <v>61528.7</v>
      </c>
      <c r="O2113" s="26">
        <v>25287.42</v>
      </c>
      <c r="P2113" s="26">
        <v>13402.3</v>
      </c>
      <c r="Q2113" s="26">
        <v>18949.7</v>
      </c>
      <c r="R2113" s="26">
        <v>5058.39</v>
      </c>
      <c r="S2113" s="26">
        <v>-1169.11</v>
      </c>
      <c r="T2113" s="26">
        <f t="shared" si="455"/>
        <v>17520.82</v>
      </c>
      <c r="U2113" s="27">
        <f t="shared" si="456"/>
        <v>2.7643922130194</v>
      </c>
      <c r="V2113" s="26">
        <f>INDEX(检修、备用和必开!B:B,MATCH(统调负荷!$C2113,检修、备用和必开!$A:$A,0))</f>
        <v>23595.2</v>
      </c>
      <c r="W2113" s="26">
        <f>INDEX(检修、备用和必开!C:C,MATCH(统调负荷!$C2113,检修、备用和必开!$A:$A,0))</f>
        <v>0</v>
      </c>
      <c r="X2113" s="26">
        <f>INDEX(检修、备用和必开!D:D,MATCH(统调负荷!$C2113,检修、备用和必开!$A:$A,0))</f>
        <v>8010</v>
      </c>
      <c r="Y2113" s="26">
        <f>INDEX(检修、备用和必开!E:E,MATCH(统调负荷!$C2113,检修、备用和必开!$A:$A,0))</f>
        <v>7766.6</v>
      </c>
      <c r="Z2113" s="26">
        <f>INDEX(检修、备用和必开!F:F,MATCH(统调负荷!$C2113,检修、备用和必开!$A:$A,0))</f>
        <v>320</v>
      </c>
      <c r="AA2113" s="26">
        <f t="shared" si="457"/>
        <v>70577.2</v>
      </c>
      <c r="AB2113" s="26">
        <v>327.99</v>
      </c>
      <c r="AC2113" s="26">
        <v>277</v>
      </c>
      <c r="AD2113" s="76">
        <f t="shared" si="458"/>
        <v>45679.9895833333</v>
      </c>
      <c r="AE2113" s="27">
        <f t="shared" si="459"/>
        <v>-861.300000000003</v>
      </c>
      <c r="AF2113" s="27">
        <f t="shared" si="460"/>
        <v>-3508.38</v>
      </c>
      <c r="AG2113" s="27">
        <f t="shared" si="461"/>
        <v>691.299999999999</v>
      </c>
      <c r="AH2113" s="27">
        <f t="shared" si="462"/>
        <v>1509.8</v>
      </c>
      <c r="AI2113" s="27">
        <f t="shared" si="463"/>
        <v>208.39</v>
      </c>
      <c r="AJ2113" s="27">
        <f t="shared" si="464"/>
        <v>237.59</v>
      </c>
      <c r="AK2113" s="26">
        <f>INDEX(检修、备用和必开!I:I,MATCH(统调负荷!$C2113,检修、备用和必开!$A:$A,0))</f>
        <v>9119.4573597181</v>
      </c>
    </row>
    <row r="2114" ht="13.8" spans="1:37">
      <c r="A2114" s="26">
        <f t="shared" si="452"/>
        <v>4</v>
      </c>
      <c r="B2114" s="26">
        <f t="shared" si="453"/>
        <v>0</v>
      </c>
      <c r="C2114" t="s">
        <v>44</v>
      </c>
      <c r="D2114" s="75">
        <v>0</v>
      </c>
      <c r="E2114" s="26">
        <v>59185</v>
      </c>
      <c r="F2114" s="26">
        <v>26599.3</v>
      </c>
      <c r="G2114" s="26">
        <v>11584</v>
      </c>
      <c r="H2114" s="26">
        <v>17495.6</v>
      </c>
      <c r="I2114" s="26">
        <v>4691</v>
      </c>
      <c r="J2114" s="26">
        <v>-1184.9</v>
      </c>
      <c r="K2114" s="26">
        <f t="shared" si="465"/>
        <v>22690.3</v>
      </c>
      <c r="L2114" s="27">
        <f t="shared" si="454"/>
        <v>3.12592605650873</v>
      </c>
      <c r="M2114" s="75">
        <v>0</v>
      </c>
      <c r="N2114" s="26">
        <v>59185</v>
      </c>
      <c r="O2114" s="26">
        <v>26118.3</v>
      </c>
      <c r="P2114" s="26">
        <v>12065</v>
      </c>
      <c r="Q2114" s="26">
        <v>17495.6</v>
      </c>
      <c r="R2114" s="26">
        <v>4691</v>
      </c>
      <c r="S2114" s="26">
        <v>-1184.9</v>
      </c>
      <c r="T2114" s="26">
        <f t="shared" si="455"/>
        <v>22209.3</v>
      </c>
      <c r="U2114" s="27">
        <f t="shared" si="456"/>
        <v>2.2110270485952</v>
      </c>
      <c r="V2114" s="26">
        <f>INDEX(检修、备用和必开!B:B,MATCH(统调负荷!$C2114,检修、备用和必开!$A:$A,0))</f>
        <v>23244.2</v>
      </c>
      <c r="W2114" s="26">
        <f>INDEX(检修、备用和必开!C:C,MATCH(统调负荷!$C2114,检修、备用和必开!$A:$A,0))</f>
        <v>0</v>
      </c>
      <c r="X2114" s="26">
        <f>INDEX(检修、备用和必开!D:D,MATCH(统调负荷!$C2114,检修、备用和必开!$A:$A,0))</f>
        <v>9870</v>
      </c>
      <c r="Y2114" s="26">
        <f>INDEX(检修、备用和必开!E:E,MATCH(统调负荷!$C2114,检修、备用和必开!$A:$A,0))</f>
        <v>3909</v>
      </c>
      <c r="Z2114" s="26">
        <f>INDEX(检修、备用和必开!F:F,MATCH(统调负荷!$C2114,检修、备用和必开!$A:$A,0))</f>
        <v>320</v>
      </c>
      <c r="AA2114" s="26">
        <f t="shared" si="457"/>
        <v>70928.2</v>
      </c>
      <c r="AB2114" s="26">
        <v>300.05</v>
      </c>
      <c r="AC2114" s="26">
        <v>400</v>
      </c>
      <c r="AD2114" s="76">
        <f t="shared" si="458"/>
        <v>45680</v>
      </c>
      <c r="AE2114" s="27">
        <f t="shared" si="459"/>
        <v>0</v>
      </c>
      <c r="AF2114" s="27">
        <f t="shared" si="460"/>
        <v>-481</v>
      </c>
      <c r="AG2114" s="27">
        <f t="shared" si="461"/>
        <v>481</v>
      </c>
      <c r="AH2114" s="27">
        <f t="shared" si="462"/>
        <v>0</v>
      </c>
      <c r="AI2114" s="27">
        <f t="shared" si="463"/>
        <v>0</v>
      </c>
      <c r="AJ2114" s="27">
        <f t="shared" si="464"/>
        <v>0</v>
      </c>
      <c r="AK2114" s="26">
        <f>INDEX(检修、备用和必开!I:I,MATCH(统调负荷!$C2114,检修、备用和必开!$A:$A,0))</f>
        <v>9210.6638083228</v>
      </c>
    </row>
    <row r="2115" ht="13.8" spans="1:37">
      <c r="A2115" s="26">
        <f t="shared" ref="A2115:A2178" si="466">WEEKDAY(C2115,2)</f>
        <v>4</v>
      </c>
      <c r="B2115" s="26">
        <f t="shared" ref="B2115:B2178" si="467">HOUR(D2115)</f>
        <v>0</v>
      </c>
      <c r="C2115" t="s">
        <v>44</v>
      </c>
      <c r="D2115" s="75">
        <v>0.0104166666666667</v>
      </c>
      <c r="E2115" s="26">
        <v>62510</v>
      </c>
      <c r="F2115" s="26">
        <v>29549.79</v>
      </c>
      <c r="G2115" s="26">
        <v>11551</v>
      </c>
      <c r="H2115" s="26">
        <v>17981.9</v>
      </c>
      <c r="I2115" s="26">
        <v>4612</v>
      </c>
      <c r="J2115" s="26">
        <v>-1184.69</v>
      </c>
      <c r="K2115" s="26">
        <f t="shared" si="465"/>
        <v>25640.79</v>
      </c>
      <c r="L2115" s="27">
        <f t="shared" ref="L2115:L2178" si="468">AA2115/(K2115+W2115)</f>
        <v>2.76622522160979</v>
      </c>
      <c r="M2115" s="75">
        <v>0.0104166666666667</v>
      </c>
      <c r="N2115" s="26">
        <v>62510</v>
      </c>
      <c r="O2115" s="26">
        <v>28582.79</v>
      </c>
      <c r="P2115" s="26">
        <v>12518</v>
      </c>
      <c r="Q2115" s="26">
        <v>17981.9</v>
      </c>
      <c r="R2115" s="26">
        <v>4612</v>
      </c>
      <c r="S2115" s="26">
        <v>-1184.69</v>
      </c>
      <c r="T2115" s="26">
        <f t="shared" ref="T2115:T2178" si="469">O2115-Y2115</f>
        <v>24673.79</v>
      </c>
      <c r="U2115" s="27">
        <f t="shared" ref="U2115:U2178" si="470">AA2115/(T2115+X2115)</f>
        <v>2.05328367269486</v>
      </c>
      <c r="V2115" s="26">
        <f>INDEX(检修、备用和必开!B:B,MATCH(统调负荷!$C2115,检修、备用和必开!$A:$A,0))</f>
        <v>23244.2</v>
      </c>
      <c r="W2115" s="26">
        <f>INDEX(检修、备用和必开!C:C,MATCH(统调负荷!$C2115,检修、备用和必开!$A:$A,0))</f>
        <v>0</v>
      </c>
      <c r="X2115" s="26">
        <f>INDEX(检修、备用和必开!D:D,MATCH(统调负荷!$C2115,检修、备用和必开!$A:$A,0))</f>
        <v>9870</v>
      </c>
      <c r="Y2115" s="26">
        <f>INDEX(检修、备用和必开!E:E,MATCH(统调负荷!$C2115,检修、备用和必开!$A:$A,0))</f>
        <v>3909</v>
      </c>
      <c r="Z2115" s="26">
        <f>INDEX(检修、备用和必开!F:F,MATCH(统调负荷!$C2115,检修、备用和必开!$A:$A,0))</f>
        <v>320</v>
      </c>
      <c r="AA2115" s="26">
        <f t="shared" ref="AA2115:AA2178" si="471">94492.4-V2115-Z2115</f>
        <v>70928.2</v>
      </c>
      <c r="AB2115" s="26">
        <v>330</v>
      </c>
      <c r="AC2115" s="26">
        <v>713.74</v>
      </c>
      <c r="AD2115" s="76">
        <f t="shared" ref="AD2115:AD2178" si="472">C2115+D2115</f>
        <v>45680.0104166667</v>
      </c>
      <c r="AE2115" s="27">
        <f t="shared" ref="AE2115:AE2178" si="473">N2115-E2115</f>
        <v>0</v>
      </c>
      <c r="AF2115" s="27">
        <f t="shared" ref="AF2115:AF2178" si="474">O2115-F2115</f>
        <v>-967</v>
      </c>
      <c r="AG2115" s="27">
        <f t="shared" ref="AG2115:AG2178" si="475">P2115-G2115</f>
        <v>967</v>
      </c>
      <c r="AH2115" s="27">
        <f t="shared" ref="AH2115:AH2178" si="476">Q2115-H2115</f>
        <v>0</v>
      </c>
      <c r="AI2115" s="27">
        <f t="shared" ref="AI2115:AI2178" si="477">R2115-I2115</f>
        <v>0</v>
      </c>
      <c r="AJ2115" s="27">
        <f t="shared" ref="AJ2115:AJ2178" si="478">S2115-J2115</f>
        <v>0</v>
      </c>
      <c r="AK2115" s="26">
        <f>INDEX(检修、备用和必开!I:I,MATCH(统调负荷!$C2115,检修、备用和必开!$A:$A,0))</f>
        <v>9210.6638083228</v>
      </c>
    </row>
    <row r="2116" ht="13.8" spans="1:37">
      <c r="A2116" s="26">
        <f t="shared" si="466"/>
        <v>4</v>
      </c>
      <c r="B2116" s="26">
        <f t="shared" si="467"/>
        <v>0</v>
      </c>
      <c r="C2116" t="s">
        <v>44</v>
      </c>
      <c r="D2116" s="75">
        <v>0.0208333333333333</v>
      </c>
      <c r="E2116" s="26">
        <v>61970</v>
      </c>
      <c r="F2116" s="26">
        <v>29239.8</v>
      </c>
      <c r="G2116" s="26">
        <v>11363</v>
      </c>
      <c r="H2116" s="26">
        <v>17960.9</v>
      </c>
      <c r="I2116" s="26">
        <v>4591</v>
      </c>
      <c r="J2116" s="26">
        <v>-1184.7</v>
      </c>
      <c r="K2116" s="26">
        <f t="shared" si="465"/>
        <v>25330.8</v>
      </c>
      <c r="L2116" s="27">
        <f t="shared" si="468"/>
        <v>2.80007737615867</v>
      </c>
      <c r="M2116" s="75">
        <v>0.0208333333333333</v>
      </c>
      <c r="N2116" s="26">
        <v>61970</v>
      </c>
      <c r="O2116" s="26">
        <v>28272.8</v>
      </c>
      <c r="P2116" s="26">
        <v>12330</v>
      </c>
      <c r="Q2116" s="26">
        <v>17960.9</v>
      </c>
      <c r="R2116" s="26">
        <v>4591</v>
      </c>
      <c r="S2116" s="26">
        <v>-1184.7</v>
      </c>
      <c r="T2116" s="26">
        <f t="shared" si="469"/>
        <v>24363.8</v>
      </c>
      <c r="U2116" s="27">
        <f t="shared" si="470"/>
        <v>2.07187633274717</v>
      </c>
      <c r="V2116" s="26">
        <f>INDEX(检修、备用和必开!B:B,MATCH(统调负荷!$C2116,检修、备用和必开!$A:$A,0))</f>
        <v>23244.2</v>
      </c>
      <c r="W2116" s="26">
        <f>INDEX(检修、备用和必开!C:C,MATCH(统调负荷!$C2116,检修、备用和必开!$A:$A,0))</f>
        <v>0</v>
      </c>
      <c r="X2116" s="26">
        <f>INDEX(检修、备用和必开!D:D,MATCH(统调负荷!$C2116,检修、备用和必开!$A:$A,0))</f>
        <v>9870</v>
      </c>
      <c r="Y2116" s="26">
        <f>INDEX(检修、备用和必开!E:E,MATCH(统调负荷!$C2116,检修、备用和必开!$A:$A,0))</f>
        <v>3909</v>
      </c>
      <c r="Z2116" s="26">
        <f>INDEX(检修、备用和必开!F:F,MATCH(统调负荷!$C2116,检修、备用和必开!$A:$A,0))</f>
        <v>320</v>
      </c>
      <c r="AA2116" s="26">
        <f t="shared" si="471"/>
        <v>70928.2</v>
      </c>
      <c r="AB2116" s="26">
        <v>329.43</v>
      </c>
      <c r="AC2116" s="26">
        <v>333</v>
      </c>
      <c r="AD2116" s="76">
        <f t="shared" si="472"/>
        <v>45680.0208333333</v>
      </c>
      <c r="AE2116" s="27">
        <f t="shared" si="473"/>
        <v>0</v>
      </c>
      <c r="AF2116" s="27">
        <f t="shared" si="474"/>
        <v>-967</v>
      </c>
      <c r="AG2116" s="27">
        <f t="shared" si="475"/>
        <v>967</v>
      </c>
      <c r="AH2116" s="27">
        <f t="shared" si="476"/>
        <v>0</v>
      </c>
      <c r="AI2116" s="27">
        <f t="shared" si="477"/>
        <v>0</v>
      </c>
      <c r="AJ2116" s="27">
        <f t="shared" si="478"/>
        <v>0</v>
      </c>
      <c r="AK2116" s="26">
        <f>INDEX(检修、备用和必开!I:I,MATCH(统调负荷!$C2116,检修、备用和必开!$A:$A,0))</f>
        <v>9210.6638083228</v>
      </c>
    </row>
    <row r="2117" ht="13.8" spans="1:37">
      <c r="A2117" s="26">
        <f t="shared" si="466"/>
        <v>4</v>
      </c>
      <c r="B2117" s="26">
        <f t="shared" si="467"/>
        <v>0</v>
      </c>
      <c r="C2117" t="s">
        <v>44</v>
      </c>
      <c r="D2117" s="75">
        <v>0.03125</v>
      </c>
      <c r="E2117" s="26">
        <v>60765</v>
      </c>
      <c r="F2117" s="26">
        <v>27720</v>
      </c>
      <c r="G2117" s="26">
        <v>11367</v>
      </c>
      <c r="H2117" s="26">
        <v>18278.7</v>
      </c>
      <c r="I2117" s="26">
        <v>4584</v>
      </c>
      <c r="J2117" s="26">
        <v>-1184.7</v>
      </c>
      <c r="K2117" s="26">
        <f t="shared" si="465"/>
        <v>23811</v>
      </c>
      <c r="L2117" s="27">
        <f t="shared" si="468"/>
        <v>2.97879971441771</v>
      </c>
      <c r="M2117" s="75">
        <v>0.03125</v>
      </c>
      <c r="N2117" s="26">
        <v>60765</v>
      </c>
      <c r="O2117" s="26">
        <v>26753</v>
      </c>
      <c r="P2117" s="26">
        <v>12334</v>
      </c>
      <c r="Q2117" s="26">
        <v>18278.7</v>
      </c>
      <c r="R2117" s="26">
        <v>4584</v>
      </c>
      <c r="S2117" s="26">
        <v>-1184.7</v>
      </c>
      <c r="T2117" s="26">
        <f t="shared" si="469"/>
        <v>22844</v>
      </c>
      <c r="U2117" s="27">
        <f t="shared" si="470"/>
        <v>2.16812985266247</v>
      </c>
      <c r="V2117" s="26">
        <f>INDEX(检修、备用和必开!B:B,MATCH(统调负荷!$C2117,检修、备用和必开!$A:$A,0))</f>
        <v>23244.2</v>
      </c>
      <c r="W2117" s="26">
        <f>INDEX(检修、备用和必开!C:C,MATCH(统调负荷!$C2117,检修、备用和必开!$A:$A,0))</f>
        <v>0</v>
      </c>
      <c r="X2117" s="26">
        <f>INDEX(检修、备用和必开!D:D,MATCH(统调负荷!$C2117,检修、备用和必开!$A:$A,0))</f>
        <v>9870</v>
      </c>
      <c r="Y2117" s="26">
        <f>INDEX(检修、备用和必开!E:E,MATCH(统调负荷!$C2117,检修、备用和必开!$A:$A,0))</f>
        <v>3909</v>
      </c>
      <c r="Z2117" s="26">
        <f>INDEX(检修、备用和必开!F:F,MATCH(统调负荷!$C2117,检修、备用和必开!$A:$A,0))</f>
        <v>320</v>
      </c>
      <c r="AA2117" s="26">
        <f t="shared" si="471"/>
        <v>70928.2</v>
      </c>
      <c r="AB2117" s="26">
        <v>308</v>
      </c>
      <c r="AC2117" s="26">
        <v>320</v>
      </c>
      <c r="AD2117" s="76">
        <f t="shared" si="472"/>
        <v>45680.03125</v>
      </c>
      <c r="AE2117" s="27">
        <f t="shared" si="473"/>
        <v>0</v>
      </c>
      <c r="AF2117" s="27">
        <f t="shared" si="474"/>
        <v>-967</v>
      </c>
      <c r="AG2117" s="27">
        <f t="shared" si="475"/>
        <v>967</v>
      </c>
      <c r="AH2117" s="27">
        <f t="shared" si="476"/>
        <v>0</v>
      </c>
      <c r="AI2117" s="27">
        <f t="shared" si="477"/>
        <v>0</v>
      </c>
      <c r="AJ2117" s="27">
        <f t="shared" si="478"/>
        <v>0</v>
      </c>
      <c r="AK2117" s="26">
        <f>INDEX(检修、备用和必开!I:I,MATCH(统调负荷!$C2117,检修、备用和必开!$A:$A,0))</f>
        <v>9210.6638083228</v>
      </c>
    </row>
    <row r="2118" ht="13.8" spans="1:37">
      <c r="A2118" s="26">
        <f t="shared" si="466"/>
        <v>4</v>
      </c>
      <c r="B2118" s="26">
        <f t="shared" si="467"/>
        <v>1</v>
      </c>
      <c r="C2118" t="s">
        <v>44</v>
      </c>
      <c r="D2118" s="75">
        <v>0.0416666666666667</v>
      </c>
      <c r="E2118" s="26">
        <v>59215</v>
      </c>
      <c r="F2118" s="26">
        <v>25707.6</v>
      </c>
      <c r="G2118" s="26">
        <v>11601</v>
      </c>
      <c r="H2118" s="26">
        <v>18516.3</v>
      </c>
      <c r="I2118" s="26">
        <v>4575</v>
      </c>
      <c r="J2118" s="26">
        <v>-1184.9</v>
      </c>
      <c r="K2118" s="26">
        <f t="shared" si="465"/>
        <v>21798.6</v>
      </c>
      <c r="L2118" s="27">
        <f t="shared" si="468"/>
        <v>3.25379611534686</v>
      </c>
      <c r="M2118" s="75">
        <v>0.0416666666666667</v>
      </c>
      <c r="N2118" s="26">
        <v>59215</v>
      </c>
      <c r="O2118" s="26">
        <v>24740.6</v>
      </c>
      <c r="P2118" s="26">
        <v>12568</v>
      </c>
      <c r="Q2118" s="26">
        <v>18516.3</v>
      </c>
      <c r="R2118" s="26">
        <v>4575</v>
      </c>
      <c r="S2118" s="26">
        <v>-1184.9</v>
      </c>
      <c r="T2118" s="26">
        <f t="shared" si="469"/>
        <v>20831.6</v>
      </c>
      <c r="U2118" s="27">
        <f t="shared" si="470"/>
        <v>2.31024441722907</v>
      </c>
      <c r="V2118" s="26">
        <f>INDEX(检修、备用和必开!B:B,MATCH(统调负荷!$C2118,检修、备用和必开!$A:$A,0))</f>
        <v>23244.2</v>
      </c>
      <c r="W2118" s="26">
        <f>INDEX(检修、备用和必开!C:C,MATCH(统调负荷!$C2118,检修、备用和必开!$A:$A,0))</f>
        <v>0</v>
      </c>
      <c r="X2118" s="26">
        <f>INDEX(检修、备用和必开!D:D,MATCH(统调负荷!$C2118,检修、备用和必开!$A:$A,0))</f>
        <v>9870</v>
      </c>
      <c r="Y2118" s="26">
        <f>INDEX(检修、备用和必开!E:E,MATCH(统调负荷!$C2118,检修、备用和必开!$A:$A,0))</f>
        <v>3909</v>
      </c>
      <c r="Z2118" s="26">
        <f>INDEX(检修、备用和必开!F:F,MATCH(统调负荷!$C2118,检修、备用和必开!$A:$A,0))</f>
        <v>320</v>
      </c>
      <c r="AA2118" s="26">
        <f t="shared" si="471"/>
        <v>70928.2</v>
      </c>
      <c r="AB2118" s="26">
        <v>298</v>
      </c>
      <c r="AC2118" s="26">
        <v>300</v>
      </c>
      <c r="AD2118" s="76">
        <f t="shared" si="472"/>
        <v>45680.0416666667</v>
      </c>
      <c r="AE2118" s="27">
        <f t="shared" si="473"/>
        <v>0</v>
      </c>
      <c r="AF2118" s="27">
        <f t="shared" si="474"/>
        <v>-967</v>
      </c>
      <c r="AG2118" s="27">
        <f t="shared" si="475"/>
        <v>967</v>
      </c>
      <c r="AH2118" s="27">
        <f t="shared" si="476"/>
        <v>0</v>
      </c>
      <c r="AI2118" s="27">
        <f t="shared" si="477"/>
        <v>0</v>
      </c>
      <c r="AJ2118" s="27">
        <f t="shared" si="478"/>
        <v>0</v>
      </c>
      <c r="AK2118" s="26">
        <f>INDEX(检修、备用和必开!I:I,MATCH(统调负荷!$C2118,检修、备用和必开!$A:$A,0))</f>
        <v>9210.6638083228</v>
      </c>
    </row>
    <row r="2119" ht="13.8" spans="1:37">
      <c r="A2119" s="26">
        <f t="shared" si="466"/>
        <v>4</v>
      </c>
      <c r="B2119" s="26">
        <f t="shared" si="467"/>
        <v>1</v>
      </c>
      <c r="C2119" t="s">
        <v>44</v>
      </c>
      <c r="D2119" s="75">
        <v>0.0520833333333333</v>
      </c>
      <c r="E2119" s="26">
        <v>57870</v>
      </c>
      <c r="F2119" s="26">
        <v>24824.99</v>
      </c>
      <c r="G2119" s="26">
        <v>11109</v>
      </c>
      <c r="H2119" s="26">
        <v>18554.9</v>
      </c>
      <c r="I2119" s="26">
        <v>4566</v>
      </c>
      <c r="J2119" s="26">
        <v>-1184.89</v>
      </c>
      <c r="K2119" s="26">
        <f t="shared" si="465"/>
        <v>20915.99</v>
      </c>
      <c r="L2119" s="27">
        <f t="shared" si="468"/>
        <v>3.39109934552464</v>
      </c>
      <c r="M2119" s="75">
        <v>0.0520833333333333</v>
      </c>
      <c r="N2119" s="26">
        <v>57870</v>
      </c>
      <c r="O2119" s="26">
        <v>23846.99</v>
      </c>
      <c r="P2119" s="26">
        <v>12087</v>
      </c>
      <c r="Q2119" s="26">
        <v>18554.9</v>
      </c>
      <c r="R2119" s="26">
        <v>4566</v>
      </c>
      <c r="S2119" s="26">
        <v>-1184.89</v>
      </c>
      <c r="T2119" s="26">
        <f t="shared" si="469"/>
        <v>19937.99</v>
      </c>
      <c r="U2119" s="27">
        <f t="shared" si="470"/>
        <v>2.37950294535123</v>
      </c>
      <c r="V2119" s="26">
        <f>INDEX(检修、备用和必开!B:B,MATCH(统调负荷!$C2119,检修、备用和必开!$A:$A,0))</f>
        <v>23244.2</v>
      </c>
      <c r="W2119" s="26">
        <f>INDEX(检修、备用和必开!C:C,MATCH(统调负荷!$C2119,检修、备用和必开!$A:$A,0))</f>
        <v>0</v>
      </c>
      <c r="X2119" s="26">
        <f>INDEX(检修、备用和必开!D:D,MATCH(统调负荷!$C2119,检修、备用和必开!$A:$A,0))</f>
        <v>9870</v>
      </c>
      <c r="Y2119" s="26">
        <f>INDEX(检修、备用和必开!E:E,MATCH(统调负荷!$C2119,检修、备用和必开!$A:$A,0))</f>
        <v>3909</v>
      </c>
      <c r="Z2119" s="26">
        <f>INDEX(检修、备用和必开!F:F,MATCH(统调负荷!$C2119,检修、备用和必开!$A:$A,0))</f>
        <v>320</v>
      </c>
      <c r="AA2119" s="26">
        <f t="shared" si="471"/>
        <v>70928.2</v>
      </c>
      <c r="AB2119" s="26">
        <v>294</v>
      </c>
      <c r="AC2119" s="26">
        <v>275</v>
      </c>
      <c r="AD2119" s="76">
        <f t="shared" si="472"/>
        <v>45680.0520833333</v>
      </c>
      <c r="AE2119" s="27">
        <f t="shared" si="473"/>
        <v>0</v>
      </c>
      <c r="AF2119" s="27">
        <f t="shared" si="474"/>
        <v>-978</v>
      </c>
      <c r="AG2119" s="27">
        <f t="shared" si="475"/>
        <v>978</v>
      </c>
      <c r="AH2119" s="27">
        <f t="shared" si="476"/>
        <v>0</v>
      </c>
      <c r="AI2119" s="27">
        <f t="shared" si="477"/>
        <v>0</v>
      </c>
      <c r="AJ2119" s="27">
        <f t="shared" si="478"/>
        <v>0</v>
      </c>
      <c r="AK2119" s="26">
        <f>INDEX(检修、备用和必开!I:I,MATCH(统调负荷!$C2119,检修、备用和必开!$A:$A,0))</f>
        <v>9210.6638083228</v>
      </c>
    </row>
    <row r="2120" ht="13.8" spans="1:37">
      <c r="A2120" s="26">
        <f t="shared" si="466"/>
        <v>4</v>
      </c>
      <c r="B2120" s="26">
        <f t="shared" si="467"/>
        <v>1</v>
      </c>
      <c r="C2120" t="s">
        <v>44</v>
      </c>
      <c r="D2120" s="75">
        <v>0.0625</v>
      </c>
      <c r="E2120" s="26">
        <v>56730</v>
      </c>
      <c r="F2120" s="26">
        <v>24079.8</v>
      </c>
      <c r="G2120" s="26">
        <v>10726</v>
      </c>
      <c r="H2120" s="26">
        <v>18553.9</v>
      </c>
      <c r="I2120" s="26">
        <v>4555</v>
      </c>
      <c r="J2120" s="26">
        <v>-1184.7</v>
      </c>
      <c r="K2120" s="26">
        <f t="shared" si="465"/>
        <v>20170.8</v>
      </c>
      <c r="L2120" s="27">
        <f t="shared" si="468"/>
        <v>3.51638011382791</v>
      </c>
      <c r="M2120" s="75">
        <v>0.0625</v>
      </c>
      <c r="N2120" s="26">
        <v>56730</v>
      </c>
      <c r="O2120" s="26">
        <v>23101.8</v>
      </c>
      <c r="P2120" s="26">
        <v>11704</v>
      </c>
      <c r="Q2120" s="26">
        <v>18553.9</v>
      </c>
      <c r="R2120" s="26">
        <v>4555</v>
      </c>
      <c r="S2120" s="26">
        <v>-1184.7</v>
      </c>
      <c r="T2120" s="26">
        <f t="shared" si="469"/>
        <v>19192.8</v>
      </c>
      <c r="U2120" s="27">
        <f t="shared" si="470"/>
        <v>2.44051502264063</v>
      </c>
      <c r="V2120" s="26">
        <f>INDEX(检修、备用和必开!B:B,MATCH(统调负荷!$C2120,检修、备用和必开!$A:$A,0))</f>
        <v>23244.2</v>
      </c>
      <c r="W2120" s="26">
        <f>INDEX(检修、备用和必开!C:C,MATCH(统调负荷!$C2120,检修、备用和必开!$A:$A,0))</f>
        <v>0</v>
      </c>
      <c r="X2120" s="26">
        <f>INDEX(检修、备用和必开!D:D,MATCH(统调负荷!$C2120,检修、备用和必开!$A:$A,0))</f>
        <v>9870</v>
      </c>
      <c r="Y2120" s="26">
        <f>INDEX(检修、备用和必开!E:E,MATCH(统调负荷!$C2120,检修、备用和必开!$A:$A,0))</f>
        <v>3909</v>
      </c>
      <c r="Z2120" s="26">
        <f>INDEX(检修、备用和必开!F:F,MATCH(统调负荷!$C2120,检修、备用和必开!$A:$A,0))</f>
        <v>320</v>
      </c>
      <c r="AA2120" s="26">
        <f t="shared" si="471"/>
        <v>70928.2</v>
      </c>
      <c r="AB2120" s="26">
        <v>282.22</v>
      </c>
      <c r="AC2120" s="26">
        <v>0</v>
      </c>
      <c r="AD2120" s="76">
        <f t="shared" si="472"/>
        <v>45680.0625</v>
      </c>
      <c r="AE2120" s="27">
        <f t="shared" si="473"/>
        <v>0</v>
      </c>
      <c r="AF2120" s="27">
        <f t="shared" si="474"/>
        <v>-978</v>
      </c>
      <c r="AG2120" s="27">
        <f t="shared" si="475"/>
        <v>978</v>
      </c>
      <c r="AH2120" s="27">
        <f t="shared" si="476"/>
        <v>0</v>
      </c>
      <c r="AI2120" s="27">
        <f t="shared" si="477"/>
        <v>0</v>
      </c>
      <c r="AJ2120" s="27">
        <f t="shared" si="478"/>
        <v>0</v>
      </c>
      <c r="AK2120" s="26">
        <f>INDEX(检修、备用和必开!I:I,MATCH(统调负荷!$C2120,检修、备用和必开!$A:$A,0))</f>
        <v>9210.6638083228</v>
      </c>
    </row>
    <row r="2121" ht="13.8" spans="1:37">
      <c r="A2121" s="26">
        <f t="shared" si="466"/>
        <v>4</v>
      </c>
      <c r="B2121" s="26">
        <f t="shared" si="467"/>
        <v>1</v>
      </c>
      <c r="C2121" t="s">
        <v>44</v>
      </c>
      <c r="D2121" s="75">
        <v>0.0729166666666667</v>
      </c>
      <c r="E2121" s="26">
        <v>55760</v>
      </c>
      <c r="F2121" s="26">
        <v>23132.8</v>
      </c>
      <c r="G2121" s="26">
        <v>10726</v>
      </c>
      <c r="H2121" s="26">
        <v>18546.1</v>
      </c>
      <c r="I2121" s="26">
        <v>4540</v>
      </c>
      <c r="J2121" s="26">
        <v>-1184.9</v>
      </c>
      <c r="K2121" s="26">
        <f t="shared" si="465"/>
        <v>19223.8</v>
      </c>
      <c r="L2121" s="27">
        <f t="shared" si="468"/>
        <v>3.68960351231286</v>
      </c>
      <c r="M2121" s="75">
        <v>0.0729166666666667</v>
      </c>
      <c r="N2121" s="26">
        <v>55760</v>
      </c>
      <c r="O2121" s="26">
        <v>22154.8</v>
      </c>
      <c r="P2121" s="26">
        <v>11704</v>
      </c>
      <c r="Q2121" s="26">
        <v>18546.1</v>
      </c>
      <c r="R2121" s="26">
        <v>4540</v>
      </c>
      <c r="S2121" s="26">
        <v>-1184.9</v>
      </c>
      <c r="T2121" s="26">
        <f t="shared" si="469"/>
        <v>18245.8</v>
      </c>
      <c r="U2121" s="27">
        <f t="shared" si="470"/>
        <v>2.52271676423932</v>
      </c>
      <c r="V2121" s="26">
        <f>INDEX(检修、备用和必开!B:B,MATCH(统调负荷!$C2121,检修、备用和必开!$A:$A,0))</f>
        <v>23244.2</v>
      </c>
      <c r="W2121" s="26">
        <f>INDEX(检修、备用和必开!C:C,MATCH(统调负荷!$C2121,检修、备用和必开!$A:$A,0))</f>
        <v>0</v>
      </c>
      <c r="X2121" s="26">
        <f>INDEX(检修、备用和必开!D:D,MATCH(统调负荷!$C2121,检修、备用和必开!$A:$A,0))</f>
        <v>9870</v>
      </c>
      <c r="Y2121" s="26">
        <f>INDEX(检修、备用和必开!E:E,MATCH(统调负荷!$C2121,检修、备用和必开!$A:$A,0))</f>
        <v>3909</v>
      </c>
      <c r="Z2121" s="26">
        <f>INDEX(检修、备用和必开!F:F,MATCH(统调负荷!$C2121,检修、备用和必开!$A:$A,0))</f>
        <v>320</v>
      </c>
      <c r="AA2121" s="26">
        <f t="shared" si="471"/>
        <v>70928.2</v>
      </c>
      <c r="AB2121" s="26">
        <v>275</v>
      </c>
      <c r="AC2121" s="26">
        <v>280</v>
      </c>
      <c r="AD2121" s="76">
        <f t="shared" si="472"/>
        <v>45680.0729166667</v>
      </c>
      <c r="AE2121" s="27">
        <f t="shared" si="473"/>
        <v>0</v>
      </c>
      <c r="AF2121" s="27">
        <f t="shared" si="474"/>
        <v>-978</v>
      </c>
      <c r="AG2121" s="27">
        <f t="shared" si="475"/>
        <v>978</v>
      </c>
      <c r="AH2121" s="27">
        <f t="shared" si="476"/>
        <v>0</v>
      </c>
      <c r="AI2121" s="27">
        <f t="shared" si="477"/>
        <v>0</v>
      </c>
      <c r="AJ2121" s="27">
        <f t="shared" si="478"/>
        <v>0</v>
      </c>
      <c r="AK2121" s="26">
        <f>INDEX(检修、备用和必开!I:I,MATCH(统调负荷!$C2121,检修、备用和必开!$A:$A,0))</f>
        <v>9210.6638083228</v>
      </c>
    </row>
    <row r="2122" ht="13.8" spans="1:37">
      <c r="A2122" s="26">
        <f t="shared" si="466"/>
        <v>4</v>
      </c>
      <c r="B2122" s="26">
        <f t="shared" si="467"/>
        <v>2</v>
      </c>
      <c r="C2122" t="s">
        <v>44</v>
      </c>
      <c r="D2122" s="75">
        <v>0.0833333333333333</v>
      </c>
      <c r="E2122" s="26">
        <v>54865</v>
      </c>
      <c r="F2122" s="26">
        <v>23202.2</v>
      </c>
      <c r="G2122" s="26">
        <v>10024</v>
      </c>
      <c r="H2122" s="26">
        <v>18287.5</v>
      </c>
      <c r="I2122" s="26">
        <v>4536</v>
      </c>
      <c r="J2122" s="26">
        <v>-1184.7</v>
      </c>
      <c r="K2122" s="26">
        <f t="shared" si="465"/>
        <v>19293.2</v>
      </c>
      <c r="L2122" s="27">
        <f t="shared" si="468"/>
        <v>3.6763315572326</v>
      </c>
      <c r="M2122" s="75">
        <v>0.0833333333333333</v>
      </c>
      <c r="N2122" s="26">
        <v>54865</v>
      </c>
      <c r="O2122" s="26">
        <v>22224.2</v>
      </c>
      <c r="P2122" s="26">
        <v>11002</v>
      </c>
      <c r="Q2122" s="26">
        <v>18287.5</v>
      </c>
      <c r="R2122" s="26">
        <v>4536</v>
      </c>
      <c r="S2122" s="26">
        <v>-1184.7</v>
      </c>
      <c r="T2122" s="26">
        <f t="shared" si="469"/>
        <v>18315.2</v>
      </c>
      <c r="U2122" s="27">
        <f t="shared" si="470"/>
        <v>2.51650511616025</v>
      </c>
      <c r="V2122" s="26">
        <f>INDEX(检修、备用和必开!B:B,MATCH(统调负荷!$C2122,检修、备用和必开!$A:$A,0))</f>
        <v>23244.2</v>
      </c>
      <c r="W2122" s="26">
        <f>INDEX(检修、备用和必开!C:C,MATCH(统调负荷!$C2122,检修、备用和必开!$A:$A,0))</f>
        <v>0</v>
      </c>
      <c r="X2122" s="26">
        <f>INDEX(检修、备用和必开!D:D,MATCH(统调负荷!$C2122,检修、备用和必开!$A:$A,0))</f>
        <v>9870</v>
      </c>
      <c r="Y2122" s="26">
        <f>INDEX(检修、备用和必开!E:E,MATCH(统调负荷!$C2122,检修、备用和必开!$A:$A,0))</f>
        <v>3909</v>
      </c>
      <c r="Z2122" s="26">
        <f>INDEX(检修、备用和必开!F:F,MATCH(统调负荷!$C2122,检修、备用和必开!$A:$A,0))</f>
        <v>320</v>
      </c>
      <c r="AA2122" s="26">
        <f t="shared" si="471"/>
        <v>70928.2</v>
      </c>
      <c r="AB2122" s="26">
        <v>280</v>
      </c>
      <c r="AC2122" s="26">
        <v>1</v>
      </c>
      <c r="AD2122" s="76">
        <f t="shared" si="472"/>
        <v>45680.0833333333</v>
      </c>
      <c r="AE2122" s="27">
        <f t="shared" si="473"/>
        <v>0</v>
      </c>
      <c r="AF2122" s="27">
        <f t="shared" si="474"/>
        <v>-978</v>
      </c>
      <c r="AG2122" s="27">
        <f t="shared" si="475"/>
        <v>978</v>
      </c>
      <c r="AH2122" s="27">
        <f t="shared" si="476"/>
        <v>0</v>
      </c>
      <c r="AI2122" s="27">
        <f t="shared" si="477"/>
        <v>0</v>
      </c>
      <c r="AJ2122" s="27">
        <f t="shared" si="478"/>
        <v>0</v>
      </c>
      <c r="AK2122" s="26">
        <f>INDEX(检修、备用和必开!I:I,MATCH(统调负荷!$C2122,检修、备用和必开!$A:$A,0))</f>
        <v>9210.6638083228</v>
      </c>
    </row>
    <row r="2123" ht="13.8" spans="1:37">
      <c r="A2123" s="26">
        <f t="shared" si="466"/>
        <v>4</v>
      </c>
      <c r="B2123" s="26">
        <f t="shared" si="467"/>
        <v>2</v>
      </c>
      <c r="C2123" t="s">
        <v>44</v>
      </c>
      <c r="D2123" s="75">
        <v>0.09375</v>
      </c>
      <c r="E2123" s="26">
        <v>54100</v>
      </c>
      <c r="F2123" s="26">
        <v>23125.2</v>
      </c>
      <c r="G2123" s="26">
        <v>10024</v>
      </c>
      <c r="H2123" s="26">
        <v>17614.5</v>
      </c>
      <c r="I2123" s="26">
        <v>4521</v>
      </c>
      <c r="J2123" s="26">
        <v>-1184.7</v>
      </c>
      <c r="K2123" s="26">
        <f t="shared" si="465"/>
        <v>19216.2</v>
      </c>
      <c r="L2123" s="27">
        <f t="shared" si="468"/>
        <v>3.69106274913875</v>
      </c>
      <c r="M2123" s="75">
        <v>0.09375</v>
      </c>
      <c r="N2123" s="26">
        <v>54100</v>
      </c>
      <c r="O2123" s="26">
        <v>22633.2</v>
      </c>
      <c r="P2123" s="26">
        <v>10516</v>
      </c>
      <c r="Q2123" s="26">
        <v>17614.5</v>
      </c>
      <c r="R2123" s="26">
        <v>4521</v>
      </c>
      <c r="S2123" s="26">
        <v>-1184.7</v>
      </c>
      <c r="T2123" s="26">
        <f t="shared" si="469"/>
        <v>18724.2</v>
      </c>
      <c r="U2123" s="27">
        <f t="shared" si="470"/>
        <v>2.4805100335033</v>
      </c>
      <c r="V2123" s="26">
        <f>INDEX(检修、备用和必开!B:B,MATCH(统调负荷!$C2123,检修、备用和必开!$A:$A,0))</f>
        <v>23244.2</v>
      </c>
      <c r="W2123" s="26">
        <f>INDEX(检修、备用和必开!C:C,MATCH(统调负荷!$C2123,检修、备用和必开!$A:$A,0))</f>
        <v>0</v>
      </c>
      <c r="X2123" s="26">
        <f>INDEX(检修、备用和必开!D:D,MATCH(统调负荷!$C2123,检修、备用和必开!$A:$A,0))</f>
        <v>9870</v>
      </c>
      <c r="Y2123" s="26">
        <f>INDEX(检修、备用和必开!E:E,MATCH(统调负荷!$C2123,检修、备用和必开!$A:$A,0))</f>
        <v>3909</v>
      </c>
      <c r="Z2123" s="26">
        <f>INDEX(检修、备用和必开!F:F,MATCH(统调负荷!$C2123,检修、备用和必开!$A:$A,0))</f>
        <v>320</v>
      </c>
      <c r="AA2123" s="26">
        <f t="shared" si="471"/>
        <v>70928.2</v>
      </c>
      <c r="AB2123" s="26">
        <v>280</v>
      </c>
      <c r="AC2123" s="26">
        <v>285</v>
      </c>
      <c r="AD2123" s="76">
        <f t="shared" si="472"/>
        <v>45680.09375</v>
      </c>
      <c r="AE2123" s="27">
        <f t="shared" si="473"/>
        <v>0</v>
      </c>
      <c r="AF2123" s="27">
        <f t="shared" si="474"/>
        <v>-492</v>
      </c>
      <c r="AG2123" s="27">
        <f t="shared" si="475"/>
        <v>492</v>
      </c>
      <c r="AH2123" s="27">
        <f t="shared" si="476"/>
        <v>0</v>
      </c>
      <c r="AI2123" s="27">
        <f t="shared" si="477"/>
        <v>0</v>
      </c>
      <c r="AJ2123" s="27">
        <f t="shared" si="478"/>
        <v>0</v>
      </c>
      <c r="AK2123" s="26">
        <f>INDEX(检修、备用和必开!I:I,MATCH(统调负荷!$C2123,检修、备用和必开!$A:$A,0))</f>
        <v>9210.6638083228</v>
      </c>
    </row>
    <row r="2124" ht="13.8" spans="1:37">
      <c r="A2124" s="26">
        <f t="shared" si="466"/>
        <v>4</v>
      </c>
      <c r="B2124" s="26">
        <f t="shared" si="467"/>
        <v>2</v>
      </c>
      <c r="C2124" t="s">
        <v>44</v>
      </c>
      <c r="D2124" s="75">
        <v>0.104166666666667</v>
      </c>
      <c r="E2124" s="26">
        <v>53400</v>
      </c>
      <c r="F2124" s="26">
        <v>22772.39</v>
      </c>
      <c r="G2124" s="26">
        <v>10024</v>
      </c>
      <c r="H2124" s="26">
        <v>17275.3</v>
      </c>
      <c r="I2124" s="26">
        <v>4513</v>
      </c>
      <c r="J2124" s="26">
        <v>-1184.69</v>
      </c>
      <c r="K2124" s="26">
        <f t="shared" si="465"/>
        <v>18863.39</v>
      </c>
      <c r="L2124" s="27">
        <f t="shared" si="468"/>
        <v>3.76009826441589</v>
      </c>
      <c r="M2124" s="75">
        <v>0.104166666666667</v>
      </c>
      <c r="N2124" s="26">
        <v>53400</v>
      </c>
      <c r="O2124" s="26">
        <v>22280.39</v>
      </c>
      <c r="P2124" s="26">
        <v>10516</v>
      </c>
      <c r="Q2124" s="26">
        <v>17275.3</v>
      </c>
      <c r="R2124" s="26">
        <v>4513</v>
      </c>
      <c r="S2124" s="26">
        <v>-1184.69</v>
      </c>
      <c r="T2124" s="26">
        <f t="shared" si="469"/>
        <v>18371.39</v>
      </c>
      <c r="U2124" s="27">
        <f t="shared" si="470"/>
        <v>2.51149819467101</v>
      </c>
      <c r="V2124" s="26">
        <f>INDEX(检修、备用和必开!B:B,MATCH(统调负荷!$C2124,检修、备用和必开!$A:$A,0))</f>
        <v>23244.2</v>
      </c>
      <c r="W2124" s="26">
        <f>INDEX(检修、备用和必开!C:C,MATCH(统调负荷!$C2124,检修、备用和必开!$A:$A,0))</f>
        <v>0</v>
      </c>
      <c r="X2124" s="26">
        <f>INDEX(检修、备用和必开!D:D,MATCH(统调负荷!$C2124,检修、备用和必开!$A:$A,0))</f>
        <v>9870</v>
      </c>
      <c r="Y2124" s="26">
        <f>INDEX(检修、备用和必开!E:E,MATCH(统调负荷!$C2124,检修、备用和必开!$A:$A,0))</f>
        <v>3909</v>
      </c>
      <c r="Z2124" s="26">
        <f>INDEX(检修、备用和必开!F:F,MATCH(统调负荷!$C2124,检修、备用和必开!$A:$A,0))</f>
        <v>320</v>
      </c>
      <c r="AA2124" s="26">
        <f t="shared" si="471"/>
        <v>70928.2</v>
      </c>
      <c r="AB2124" s="26">
        <v>275.93</v>
      </c>
      <c r="AC2124" s="26">
        <v>255.01</v>
      </c>
      <c r="AD2124" s="76">
        <f t="shared" si="472"/>
        <v>45680.1041666667</v>
      </c>
      <c r="AE2124" s="27">
        <f t="shared" si="473"/>
        <v>0</v>
      </c>
      <c r="AF2124" s="27">
        <f t="shared" si="474"/>
        <v>-492</v>
      </c>
      <c r="AG2124" s="27">
        <f t="shared" si="475"/>
        <v>492</v>
      </c>
      <c r="AH2124" s="27">
        <f t="shared" si="476"/>
        <v>0</v>
      </c>
      <c r="AI2124" s="27">
        <f t="shared" si="477"/>
        <v>0</v>
      </c>
      <c r="AJ2124" s="27">
        <f t="shared" si="478"/>
        <v>0</v>
      </c>
      <c r="AK2124" s="26">
        <f>INDEX(检修、备用和必开!I:I,MATCH(统调负荷!$C2124,检修、备用和必开!$A:$A,0))</f>
        <v>9210.6638083228</v>
      </c>
    </row>
    <row r="2125" ht="13.8" spans="1:37">
      <c r="A2125" s="26">
        <f t="shared" si="466"/>
        <v>4</v>
      </c>
      <c r="B2125" s="26">
        <f t="shared" si="467"/>
        <v>2</v>
      </c>
      <c r="C2125" t="s">
        <v>44</v>
      </c>
      <c r="D2125" s="75">
        <v>0.114583333333333</v>
      </c>
      <c r="E2125" s="26">
        <v>52765</v>
      </c>
      <c r="F2125" s="26">
        <v>23439.89</v>
      </c>
      <c r="G2125" s="26">
        <v>9374</v>
      </c>
      <c r="H2125" s="26">
        <v>16633.8</v>
      </c>
      <c r="I2125" s="26">
        <v>4502</v>
      </c>
      <c r="J2125" s="26">
        <v>-1184.69</v>
      </c>
      <c r="K2125" s="26">
        <f t="shared" si="465"/>
        <v>19530.89</v>
      </c>
      <c r="L2125" s="27">
        <f t="shared" si="468"/>
        <v>3.63159077748121</v>
      </c>
      <c r="M2125" s="75">
        <v>0.114583333333333</v>
      </c>
      <c r="N2125" s="26">
        <v>52765</v>
      </c>
      <c r="O2125" s="26">
        <v>22947.89</v>
      </c>
      <c r="P2125" s="26">
        <v>9866</v>
      </c>
      <c r="Q2125" s="26">
        <v>16633.8</v>
      </c>
      <c r="R2125" s="26">
        <v>4502</v>
      </c>
      <c r="S2125" s="26">
        <v>-1184.69</v>
      </c>
      <c r="T2125" s="26">
        <f t="shared" si="469"/>
        <v>19038.89</v>
      </c>
      <c r="U2125" s="27">
        <f t="shared" si="470"/>
        <v>2.45350824607932</v>
      </c>
      <c r="V2125" s="26">
        <f>INDEX(检修、备用和必开!B:B,MATCH(统调负荷!$C2125,检修、备用和必开!$A:$A,0))</f>
        <v>23244.2</v>
      </c>
      <c r="W2125" s="26">
        <f>INDEX(检修、备用和必开!C:C,MATCH(统调负荷!$C2125,检修、备用和必开!$A:$A,0))</f>
        <v>0</v>
      </c>
      <c r="X2125" s="26">
        <f>INDEX(检修、备用和必开!D:D,MATCH(统调负荷!$C2125,检修、备用和必开!$A:$A,0))</f>
        <v>9870</v>
      </c>
      <c r="Y2125" s="26">
        <f>INDEX(检修、备用和必开!E:E,MATCH(统调负荷!$C2125,检修、备用和必开!$A:$A,0))</f>
        <v>3909</v>
      </c>
      <c r="Z2125" s="26">
        <f>INDEX(检修、备用和必开!F:F,MATCH(统调负荷!$C2125,检修、备用和必开!$A:$A,0))</f>
        <v>320</v>
      </c>
      <c r="AA2125" s="26">
        <f t="shared" si="471"/>
        <v>70928.2</v>
      </c>
      <c r="AB2125" s="26">
        <v>280.13</v>
      </c>
      <c r="AC2125" s="26">
        <v>280.12</v>
      </c>
      <c r="AD2125" s="76">
        <f t="shared" si="472"/>
        <v>45680.1145833333</v>
      </c>
      <c r="AE2125" s="27">
        <f t="shared" si="473"/>
        <v>0</v>
      </c>
      <c r="AF2125" s="27">
        <f t="shared" si="474"/>
        <v>-492</v>
      </c>
      <c r="AG2125" s="27">
        <f t="shared" si="475"/>
        <v>492</v>
      </c>
      <c r="AH2125" s="27">
        <f t="shared" si="476"/>
        <v>0</v>
      </c>
      <c r="AI2125" s="27">
        <f t="shared" si="477"/>
        <v>0</v>
      </c>
      <c r="AJ2125" s="27">
        <f t="shared" si="478"/>
        <v>0</v>
      </c>
      <c r="AK2125" s="26">
        <f>INDEX(检修、备用和必开!I:I,MATCH(统调负荷!$C2125,检修、备用和必开!$A:$A,0))</f>
        <v>9210.6638083228</v>
      </c>
    </row>
    <row r="2126" ht="13.8" spans="1:37">
      <c r="A2126" s="26">
        <f t="shared" si="466"/>
        <v>4</v>
      </c>
      <c r="B2126" s="26">
        <f t="shared" si="467"/>
        <v>3</v>
      </c>
      <c r="C2126" t="s">
        <v>44</v>
      </c>
      <c r="D2126" s="75">
        <v>0.125</v>
      </c>
      <c r="E2126" s="26">
        <v>52220</v>
      </c>
      <c r="F2126" s="26">
        <v>23502.7</v>
      </c>
      <c r="G2126" s="26">
        <v>8904</v>
      </c>
      <c r="H2126" s="26">
        <v>16510.8</v>
      </c>
      <c r="I2126" s="26">
        <v>4487</v>
      </c>
      <c r="J2126" s="26">
        <v>-1184.5</v>
      </c>
      <c r="K2126" s="26">
        <f t="shared" si="465"/>
        <v>19593.7</v>
      </c>
      <c r="L2126" s="27">
        <f t="shared" si="468"/>
        <v>3.61994926940802</v>
      </c>
      <c r="M2126" s="75">
        <v>0.125</v>
      </c>
      <c r="N2126" s="26">
        <v>52220</v>
      </c>
      <c r="O2126" s="26">
        <v>23010.7</v>
      </c>
      <c r="P2126" s="26">
        <v>9396</v>
      </c>
      <c r="Q2126" s="26">
        <v>16510.8</v>
      </c>
      <c r="R2126" s="26">
        <v>4487</v>
      </c>
      <c r="S2126" s="26">
        <v>-1184.5</v>
      </c>
      <c r="T2126" s="26">
        <f t="shared" si="469"/>
        <v>19101.7</v>
      </c>
      <c r="U2126" s="27">
        <f t="shared" si="470"/>
        <v>2.44818909487534</v>
      </c>
      <c r="V2126" s="26">
        <f>INDEX(检修、备用和必开!B:B,MATCH(统调负荷!$C2126,检修、备用和必开!$A:$A,0))</f>
        <v>23244.2</v>
      </c>
      <c r="W2126" s="26">
        <f>INDEX(检修、备用和必开!C:C,MATCH(统调负荷!$C2126,检修、备用和必开!$A:$A,0))</f>
        <v>0</v>
      </c>
      <c r="X2126" s="26">
        <f>INDEX(检修、备用和必开!D:D,MATCH(统调负荷!$C2126,检修、备用和必开!$A:$A,0))</f>
        <v>9870</v>
      </c>
      <c r="Y2126" s="26">
        <f>INDEX(检修、备用和必开!E:E,MATCH(统调负荷!$C2126,检修、备用和必开!$A:$A,0))</f>
        <v>3909</v>
      </c>
      <c r="Z2126" s="26">
        <f>INDEX(检修、备用和必开!F:F,MATCH(统调负荷!$C2126,检修、备用和必开!$A:$A,0))</f>
        <v>320</v>
      </c>
      <c r="AA2126" s="26">
        <f t="shared" si="471"/>
        <v>70928.2</v>
      </c>
      <c r="AB2126" s="26">
        <v>282.22</v>
      </c>
      <c r="AC2126" s="26">
        <v>280</v>
      </c>
      <c r="AD2126" s="76">
        <f t="shared" si="472"/>
        <v>45680.125</v>
      </c>
      <c r="AE2126" s="27">
        <f t="shared" si="473"/>
        <v>0</v>
      </c>
      <c r="AF2126" s="27">
        <f t="shared" si="474"/>
        <v>-492</v>
      </c>
      <c r="AG2126" s="27">
        <f t="shared" si="475"/>
        <v>492</v>
      </c>
      <c r="AH2126" s="27">
        <f t="shared" si="476"/>
        <v>0</v>
      </c>
      <c r="AI2126" s="27">
        <f t="shared" si="477"/>
        <v>0</v>
      </c>
      <c r="AJ2126" s="27">
        <f t="shared" si="478"/>
        <v>0</v>
      </c>
      <c r="AK2126" s="26">
        <f>INDEX(检修、备用和必开!I:I,MATCH(统调负荷!$C2126,检修、备用和必开!$A:$A,0))</f>
        <v>9210.6638083228</v>
      </c>
    </row>
    <row r="2127" ht="13.8" spans="1:37">
      <c r="A2127" s="26">
        <f t="shared" si="466"/>
        <v>4</v>
      </c>
      <c r="B2127" s="26">
        <f t="shared" si="467"/>
        <v>3</v>
      </c>
      <c r="C2127" t="s">
        <v>44</v>
      </c>
      <c r="D2127" s="75">
        <v>0.135416666666667</v>
      </c>
      <c r="E2127" s="26">
        <v>51645</v>
      </c>
      <c r="F2127" s="26">
        <v>23280.59</v>
      </c>
      <c r="G2127" s="26">
        <v>8904</v>
      </c>
      <c r="H2127" s="26">
        <v>16165.9</v>
      </c>
      <c r="I2127" s="26">
        <v>4479</v>
      </c>
      <c r="J2127" s="26">
        <v>-1184.49</v>
      </c>
      <c r="K2127" s="26">
        <f t="shared" si="465"/>
        <v>19371.59</v>
      </c>
      <c r="L2127" s="27">
        <f t="shared" si="468"/>
        <v>3.66145473861464</v>
      </c>
      <c r="M2127" s="75">
        <v>0.135416666666667</v>
      </c>
      <c r="N2127" s="26">
        <v>51645</v>
      </c>
      <c r="O2127" s="26">
        <v>22788.59</v>
      </c>
      <c r="P2127" s="26">
        <v>9396</v>
      </c>
      <c r="Q2127" s="26">
        <v>16165.9</v>
      </c>
      <c r="R2127" s="26">
        <v>4479</v>
      </c>
      <c r="S2127" s="26">
        <v>-1184.49</v>
      </c>
      <c r="T2127" s="26">
        <f t="shared" si="469"/>
        <v>18879.59</v>
      </c>
      <c r="U2127" s="27">
        <f t="shared" si="470"/>
        <v>2.46710300912117</v>
      </c>
      <c r="V2127" s="26">
        <f>INDEX(检修、备用和必开!B:B,MATCH(统调负荷!$C2127,检修、备用和必开!$A:$A,0))</f>
        <v>23244.2</v>
      </c>
      <c r="W2127" s="26">
        <f>INDEX(检修、备用和必开!C:C,MATCH(统调负荷!$C2127,检修、备用和必开!$A:$A,0))</f>
        <v>0</v>
      </c>
      <c r="X2127" s="26">
        <f>INDEX(检修、备用和必开!D:D,MATCH(统调负荷!$C2127,检修、备用和必开!$A:$A,0))</f>
        <v>9870</v>
      </c>
      <c r="Y2127" s="26">
        <f>INDEX(检修、备用和必开!E:E,MATCH(统调负荷!$C2127,检修、备用和必开!$A:$A,0))</f>
        <v>3909</v>
      </c>
      <c r="Z2127" s="26">
        <f>INDEX(检修、备用和必开!F:F,MATCH(统调负荷!$C2127,检修、备用和必开!$A:$A,0))</f>
        <v>320</v>
      </c>
      <c r="AA2127" s="26">
        <f t="shared" si="471"/>
        <v>70928.2</v>
      </c>
      <c r="AB2127" s="26">
        <v>280</v>
      </c>
      <c r="AC2127" s="26">
        <v>100</v>
      </c>
      <c r="AD2127" s="76">
        <f t="shared" si="472"/>
        <v>45680.1354166667</v>
      </c>
      <c r="AE2127" s="27">
        <f t="shared" si="473"/>
        <v>0</v>
      </c>
      <c r="AF2127" s="27">
        <f t="shared" si="474"/>
        <v>-492</v>
      </c>
      <c r="AG2127" s="27">
        <f t="shared" si="475"/>
        <v>492</v>
      </c>
      <c r="AH2127" s="27">
        <f t="shared" si="476"/>
        <v>0</v>
      </c>
      <c r="AI2127" s="27">
        <f t="shared" si="477"/>
        <v>0</v>
      </c>
      <c r="AJ2127" s="27">
        <f t="shared" si="478"/>
        <v>0</v>
      </c>
      <c r="AK2127" s="26">
        <f>INDEX(检修、备用和必开!I:I,MATCH(统调负荷!$C2127,检修、备用和必开!$A:$A,0))</f>
        <v>9210.6638083228</v>
      </c>
    </row>
    <row r="2128" ht="13.8" spans="1:37">
      <c r="A2128" s="26">
        <f t="shared" si="466"/>
        <v>4</v>
      </c>
      <c r="B2128" s="26">
        <f t="shared" si="467"/>
        <v>3</v>
      </c>
      <c r="C2128" t="s">
        <v>44</v>
      </c>
      <c r="D2128" s="75">
        <v>0.145833333333333</v>
      </c>
      <c r="E2128" s="26">
        <v>51115</v>
      </c>
      <c r="F2128" s="26">
        <v>23211.4</v>
      </c>
      <c r="G2128" s="26">
        <v>8904</v>
      </c>
      <c r="H2128" s="26">
        <v>15716.3</v>
      </c>
      <c r="I2128" s="26">
        <v>4468</v>
      </c>
      <c r="J2128" s="26">
        <v>-1184.7</v>
      </c>
      <c r="K2128" s="26">
        <f t="shared" si="465"/>
        <v>19302.4</v>
      </c>
      <c r="L2128" s="27">
        <f t="shared" si="468"/>
        <v>3.67457932692308</v>
      </c>
      <c r="M2128" s="75">
        <v>0.145833333333333</v>
      </c>
      <c r="N2128" s="26">
        <v>51115</v>
      </c>
      <c r="O2128" s="26">
        <v>22719.4</v>
      </c>
      <c r="P2128" s="26">
        <v>9396</v>
      </c>
      <c r="Q2128" s="26">
        <v>15716.3</v>
      </c>
      <c r="R2128" s="26">
        <v>4468</v>
      </c>
      <c r="S2128" s="26">
        <v>-1184.7</v>
      </c>
      <c r="T2128" s="26">
        <f t="shared" si="469"/>
        <v>18810.4</v>
      </c>
      <c r="U2128" s="27">
        <f t="shared" si="470"/>
        <v>2.47305476911061</v>
      </c>
      <c r="V2128" s="26">
        <f>INDEX(检修、备用和必开!B:B,MATCH(统调负荷!$C2128,检修、备用和必开!$A:$A,0))</f>
        <v>23244.2</v>
      </c>
      <c r="W2128" s="26">
        <f>INDEX(检修、备用和必开!C:C,MATCH(统调负荷!$C2128,检修、备用和必开!$A:$A,0))</f>
        <v>0</v>
      </c>
      <c r="X2128" s="26">
        <f>INDEX(检修、备用和必开!D:D,MATCH(统调负荷!$C2128,检修、备用和必开!$A:$A,0))</f>
        <v>9870</v>
      </c>
      <c r="Y2128" s="26">
        <f>INDEX(检修、备用和必开!E:E,MATCH(统调负荷!$C2128,检修、备用和必开!$A:$A,0))</f>
        <v>3909</v>
      </c>
      <c r="Z2128" s="26">
        <f>INDEX(检修、备用和必开!F:F,MATCH(统调负荷!$C2128,检修、备用和必开!$A:$A,0))</f>
        <v>320</v>
      </c>
      <c r="AA2128" s="26">
        <f t="shared" si="471"/>
        <v>70928.2</v>
      </c>
      <c r="AB2128" s="26">
        <v>280</v>
      </c>
      <c r="AC2128" s="26">
        <v>1</v>
      </c>
      <c r="AD2128" s="76">
        <f t="shared" si="472"/>
        <v>45680.1458333333</v>
      </c>
      <c r="AE2128" s="27">
        <f t="shared" si="473"/>
        <v>0</v>
      </c>
      <c r="AF2128" s="27">
        <f t="shared" si="474"/>
        <v>-492</v>
      </c>
      <c r="AG2128" s="27">
        <f t="shared" si="475"/>
        <v>492</v>
      </c>
      <c r="AH2128" s="27">
        <f t="shared" si="476"/>
        <v>0</v>
      </c>
      <c r="AI2128" s="27">
        <f t="shared" si="477"/>
        <v>0</v>
      </c>
      <c r="AJ2128" s="27">
        <f t="shared" si="478"/>
        <v>0</v>
      </c>
      <c r="AK2128" s="26">
        <f>INDEX(检修、备用和必开!I:I,MATCH(统调负荷!$C2128,检修、备用和必开!$A:$A,0))</f>
        <v>9210.6638083228</v>
      </c>
    </row>
    <row r="2129" ht="13.8" spans="1:37">
      <c r="A2129" s="26">
        <f t="shared" si="466"/>
        <v>4</v>
      </c>
      <c r="B2129" s="26">
        <f t="shared" si="467"/>
        <v>3</v>
      </c>
      <c r="C2129" t="s">
        <v>44</v>
      </c>
      <c r="D2129" s="75">
        <v>0.15625</v>
      </c>
      <c r="E2129" s="26">
        <v>50700</v>
      </c>
      <c r="F2129" s="26">
        <v>23488.6</v>
      </c>
      <c r="G2129" s="26">
        <v>8904</v>
      </c>
      <c r="H2129" s="26">
        <v>15027.1</v>
      </c>
      <c r="I2129" s="26">
        <v>4465</v>
      </c>
      <c r="J2129" s="26">
        <v>-1184.7</v>
      </c>
      <c r="K2129" s="26">
        <f t="shared" si="465"/>
        <v>19579.6</v>
      </c>
      <c r="L2129" s="27">
        <f t="shared" si="468"/>
        <v>3.62255612984943</v>
      </c>
      <c r="M2129" s="75">
        <v>0.15625</v>
      </c>
      <c r="N2129" s="26">
        <v>50700</v>
      </c>
      <c r="O2129" s="26">
        <v>22996.6</v>
      </c>
      <c r="P2129" s="26">
        <v>9396</v>
      </c>
      <c r="Q2129" s="26">
        <v>15027.1</v>
      </c>
      <c r="R2129" s="26">
        <v>4465</v>
      </c>
      <c r="S2129" s="26">
        <v>-1184.7</v>
      </c>
      <c r="T2129" s="26">
        <f t="shared" si="469"/>
        <v>19087.6</v>
      </c>
      <c r="U2129" s="27">
        <f t="shared" si="470"/>
        <v>2.44938116418488</v>
      </c>
      <c r="V2129" s="26">
        <f>INDEX(检修、备用和必开!B:B,MATCH(统调负荷!$C2129,检修、备用和必开!$A:$A,0))</f>
        <v>23244.2</v>
      </c>
      <c r="W2129" s="26">
        <f>INDEX(检修、备用和必开!C:C,MATCH(统调负荷!$C2129,检修、备用和必开!$A:$A,0))</f>
        <v>0</v>
      </c>
      <c r="X2129" s="26">
        <f>INDEX(检修、备用和必开!D:D,MATCH(统调负荷!$C2129,检修、备用和必开!$A:$A,0))</f>
        <v>9870</v>
      </c>
      <c r="Y2129" s="26">
        <f>INDEX(检修、备用和必开!E:E,MATCH(统调负荷!$C2129,检修、备用和必开!$A:$A,0))</f>
        <v>3909</v>
      </c>
      <c r="Z2129" s="26">
        <f>INDEX(检修、备用和必开!F:F,MATCH(统调负荷!$C2129,检修、备用和必开!$A:$A,0))</f>
        <v>320</v>
      </c>
      <c r="AA2129" s="26">
        <f t="shared" si="471"/>
        <v>70928.2</v>
      </c>
      <c r="AB2129" s="26">
        <v>280.13</v>
      </c>
      <c r="AC2129" s="26">
        <v>0</v>
      </c>
      <c r="AD2129" s="76">
        <f t="shared" si="472"/>
        <v>45680.15625</v>
      </c>
      <c r="AE2129" s="27">
        <f t="shared" si="473"/>
        <v>0</v>
      </c>
      <c r="AF2129" s="27">
        <f t="shared" si="474"/>
        <v>-492</v>
      </c>
      <c r="AG2129" s="27">
        <f t="shared" si="475"/>
        <v>492</v>
      </c>
      <c r="AH2129" s="27">
        <f t="shared" si="476"/>
        <v>0</v>
      </c>
      <c r="AI2129" s="27">
        <f t="shared" si="477"/>
        <v>0</v>
      </c>
      <c r="AJ2129" s="27">
        <f t="shared" si="478"/>
        <v>0</v>
      </c>
      <c r="AK2129" s="26">
        <f>INDEX(检修、备用和必开!I:I,MATCH(统调负荷!$C2129,检修、备用和必开!$A:$A,0))</f>
        <v>9210.6638083228</v>
      </c>
    </row>
    <row r="2130" ht="13.8" spans="1:37">
      <c r="A2130" s="26">
        <f t="shared" si="466"/>
        <v>4</v>
      </c>
      <c r="B2130" s="26">
        <f t="shared" si="467"/>
        <v>4</v>
      </c>
      <c r="C2130" t="s">
        <v>44</v>
      </c>
      <c r="D2130" s="75">
        <v>0.166666666666667</v>
      </c>
      <c r="E2130" s="26">
        <v>50375</v>
      </c>
      <c r="F2130" s="26">
        <v>23032.7</v>
      </c>
      <c r="G2130" s="26">
        <v>9085</v>
      </c>
      <c r="H2130" s="26">
        <v>14985</v>
      </c>
      <c r="I2130" s="26">
        <v>4457</v>
      </c>
      <c r="J2130" s="26">
        <v>-1184.7</v>
      </c>
      <c r="K2130" s="26">
        <f t="shared" si="465"/>
        <v>19123.7</v>
      </c>
      <c r="L2130" s="27">
        <f t="shared" si="468"/>
        <v>3.70891616162144</v>
      </c>
      <c r="M2130" s="75">
        <v>0.166666666666667</v>
      </c>
      <c r="N2130" s="26">
        <v>50375</v>
      </c>
      <c r="O2130" s="26">
        <v>22540.7</v>
      </c>
      <c r="P2130" s="26">
        <v>9577</v>
      </c>
      <c r="Q2130" s="26">
        <v>14985</v>
      </c>
      <c r="R2130" s="26">
        <v>4457</v>
      </c>
      <c r="S2130" s="26">
        <v>-1184.7</v>
      </c>
      <c r="T2130" s="26">
        <f t="shared" si="469"/>
        <v>18631.7</v>
      </c>
      <c r="U2130" s="27">
        <f t="shared" si="470"/>
        <v>2.488560331489</v>
      </c>
      <c r="V2130" s="26">
        <f>INDEX(检修、备用和必开!B:B,MATCH(统调负荷!$C2130,检修、备用和必开!$A:$A,0))</f>
        <v>23244.2</v>
      </c>
      <c r="W2130" s="26">
        <f>INDEX(检修、备用和必开!C:C,MATCH(统调负荷!$C2130,检修、备用和必开!$A:$A,0))</f>
        <v>0</v>
      </c>
      <c r="X2130" s="26">
        <f>INDEX(检修、备用和必开!D:D,MATCH(统调负荷!$C2130,检修、备用和必开!$A:$A,0))</f>
        <v>9870</v>
      </c>
      <c r="Y2130" s="26">
        <f>INDEX(检修、备用和必开!E:E,MATCH(统调负荷!$C2130,检修、备用和必开!$A:$A,0))</f>
        <v>3909</v>
      </c>
      <c r="Z2130" s="26">
        <f>INDEX(检修、备用和必开!F:F,MATCH(统调负荷!$C2130,检修、备用和必开!$A:$A,0))</f>
        <v>320</v>
      </c>
      <c r="AA2130" s="26">
        <f t="shared" si="471"/>
        <v>70928.2</v>
      </c>
      <c r="AB2130" s="26">
        <v>280</v>
      </c>
      <c r="AC2130" s="26">
        <v>255.01</v>
      </c>
      <c r="AD2130" s="76">
        <f t="shared" si="472"/>
        <v>45680.1666666667</v>
      </c>
      <c r="AE2130" s="27">
        <f t="shared" si="473"/>
        <v>0</v>
      </c>
      <c r="AF2130" s="27">
        <f t="shared" si="474"/>
        <v>-492</v>
      </c>
      <c r="AG2130" s="27">
        <f t="shared" si="475"/>
        <v>492</v>
      </c>
      <c r="AH2130" s="27">
        <f t="shared" si="476"/>
        <v>0</v>
      </c>
      <c r="AI2130" s="27">
        <f t="shared" si="477"/>
        <v>0</v>
      </c>
      <c r="AJ2130" s="27">
        <f t="shared" si="478"/>
        <v>0</v>
      </c>
      <c r="AK2130" s="26">
        <f>INDEX(检修、备用和必开!I:I,MATCH(统调负荷!$C2130,检修、备用和必开!$A:$A,0))</f>
        <v>9210.6638083228</v>
      </c>
    </row>
    <row r="2131" ht="13.8" spans="1:37">
      <c r="A2131" s="26">
        <f t="shared" si="466"/>
        <v>4</v>
      </c>
      <c r="B2131" s="26">
        <f t="shared" si="467"/>
        <v>4</v>
      </c>
      <c r="C2131" t="s">
        <v>44</v>
      </c>
      <c r="D2131" s="75">
        <v>0.177083333333333</v>
      </c>
      <c r="E2131" s="26">
        <v>50070</v>
      </c>
      <c r="F2131" s="26">
        <v>22796.2</v>
      </c>
      <c r="G2131" s="26">
        <v>9085</v>
      </c>
      <c r="H2131" s="26">
        <v>14926.7</v>
      </c>
      <c r="I2131" s="26">
        <v>4447</v>
      </c>
      <c r="J2131" s="26">
        <v>-1184.9</v>
      </c>
      <c r="K2131" s="26">
        <f t="shared" si="465"/>
        <v>18887.2</v>
      </c>
      <c r="L2131" s="27">
        <f t="shared" si="468"/>
        <v>3.75535812613834</v>
      </c>
      <c r="M2131" s="75">
        <v>0.177083333333333</v>
      </c>
      <c r="N2131" s="26">
        <v>50070</v>
      </c>
      <c r="O2131" s="26">
        <v>22304.2</v>
      </c>
      <c r="P2131" s="26">
        <v>9577</v>
      </c>
      <c r="Q2131" s="26">
        <v>14926.7</v>
      </c>
      <c r="R2131" s="26">
        <v>4447</v>
      </c>
      <c r="S2131" s="26">
        <v>-1184.9</v>
      </c>
      <c r="T2131" s="26">
        <f t="shared" si="469"/>
        <v>18395.2</v>
      </c>
      <c r="U2131" s="27">
        <f t="shared" si="470"/>
        <v>2.50938256230276</v>
      </c>
      <c r="V2131" s="26">
        <f>INDEX(检修、备用和必开!B:B,MATCH(统调负荷!$C2131,检修、备用和必开!$A:$A,0))</f>
        <v>23244.2</v>
      </c>
      <c r="W2131" s="26">
        <f>INDEX(检修、备用和必开!C:C,MATCH(统调负荷!$C2131,检修、备用和必开!$A:$A,0))</f>
        <v>0</v>
      </c>
      <c r="X2131" s="26">
        <f>INDEX(检修、备用和必开!D:D,MATCH(统调负荷!$C2131,检修、备用和必开!$A:$A,0))</f>
        <v>9870</v>
      </c>
      <c r="Y2131" s="26">
        <f>INDEX(检修、备用和必开!E:E,MATCH(统调负荷!$C2131,检修、备用和必开!$A:$A,0))</f>
        <v>3909</v>
      </c>
      <c r="Z2131" s="26">
        <f>INDEX(检修、备用和必开!F:F,MATCH(统调负荷!$C2131,检修、备用和必开!$A:$A,0))</f>
        <v>320</v>
      </c>
      <c r="AA2131" s="26">
        <f t="shared" si="471"/>
        <v>70928.2</v>
      </c>
      <c r="AB2131" s="26">
        <v>280</v>
      </c>
      <c r="AC2131" s="26">
        <v>1</v>
      </c>
      <c r="AD2131" s="76">
        <f t="shared" si="472"/>
        <v>45680.1770833333</v>
      </c>
      <c r="AE2131" s="27">
        <f t="shared" si="473"/>
        <v>0</v>
      </c>
      <c r="AF2131" s="27">
        <f t="shared" si="474"/>
        <v>-492</v>
      </c>
      <c r="AG2131" s="27">
        <f t="shared" si="475"/>
        <v>492</v>
      </c>
      <c r="AH2131" s="27">
        <f t="shared" si="476"/>
        <v>0</v>
      </c>
      <c r="AI2131" s="27">
        <f t="shared" si="477"/>
        <v>0</v>
      </c>
      <c r="AJ2131" s="27">
        <f t="shared" si="478"/>
        <v>0</v>
      </c>
      <c r="AK2131" s="26">
        <f>INDEX(检修、备用和必开!I:I,MATCH(统调负荷!$C2131,检修、备用和必开!$A:$A,0))</f>
        <v>9210.6638083228</v>
      </c>
    </row>
    <row r="2132" ht="13.8" spans="1:37">
      <c r="A2132" s="26">
        <f t="shared" si="466"/>
        <v>4</v>
      </c>
      <c r="B2132" s="26">
        <f t="shared" si="467"/>
        <v>4</v>
      </c>
      <c r="C2132" t="s">
        <v>44</v>
      </c>
      <c r="D2132" s="75">
        <v>0.1875</v>
      </c>
      <c r="E2132" s="26">
        <v>49750</v>
      </c>
      <c r="F2132" s="26">
        <v>22536.39</v>
      </c>
      <c r="G2132" s="26">
        <v>9085</v>
      </c>
      <c r="H2132" s="26">
        <v>14869.3</v>
      </c>
      <c r="I2132" s="26">
        <v>4444</v>
      </c>
      <c r="J2132" s="26">
        <v>-1184.69</v>
      </c>
      <c r="K2132" s="26">
        <f t="shared" si="465"/>
        <v>18627.39</v>
      </c>
      <c r="L2132" s="27">
        <f t="shared" si="468"/>
        <v>3.80773688638075</v>
      </c>
      <c r="M2132" s="75">
        <v>0.1875</v>
      </c>
      <c r="N2132" s="26">
        <v>49750</v>
      </c>
      <c r="O2132" s="26">
        <v>22044.39</v>
      </c>
      <c r="P2132" s="26">
        <v>9577</v>
      </c>
      <c r="Q2132" s="26">
        <v>14869.3</v>
      </c>
      <c r="R2132" s="26">
        <v>4444</v>
      </c>
      <c r="S2132" s="26">
        <v>-1184.69</v>
      </c>
      <c r="T2132" s="26">
        <f t="shared" si="469"/>
        <v>18135.39</v>
      </c>
      <c r="U2132" s="27">
        <f t="shared" si="470"/>
        <v>2.53266246247597</v>
      </c>
      <c r="V2132" s="26">
        <f>INDEX(检修、备用和必开!B:B,MATCH(统调负荷!$C2132,检修、备用和必开!$A:$A,0))</f>
        <v>23244.2</v>
      </c>
      <c r="W2132" s="26">
        <f>INDEX(检修、备用和必开!C:C,MATCH(统调负荷!$C2132,检修、备用和必开!$A:$A,0))</f>
        <v>0</v>
      </c>
      <c r="X2132" s="26">
        <f>INDEX(检修、备用和必开!D:D,MATCH(统调负荷!$C2132,检修、备用和必开!$A:$A,0))</f>
        <v>9870</v>
      </c>
      <c r="Y2132" s="26">
        <f>INDEX(检修、备用和必开!E:E,MATCH(统调负荷!$C2132,检修、备用和必开!$A:$A,0))</f>
        <v>3909</v>
      </c>
      <c r="Z2132" s="26">
        <f>INDEX(检修、备用和必开!F:F,MATCH(统调负荷!$C2132,检修、备用和必开!$A:$A,0))</f>
        <v>320</v>
      </c>
      <c r="AA2132" s="26">
        <f t="shared" si="471"/>
        <v>70928.2</v>
      </c>
      <c r="AB2132" s="26">
        <v>280</v>
      </c>
      <c r="AC2132" s="26">
        <v>1</v>
      </c>
      <c r="AD2132" s="76">
        <f t="shared" si="472"/>
        <v>45680.1875</v>
      </c>
      <c r="AE2132" s="27">
        <f t="shared" si="473"/>
        <v>0</v>
      </c>
      <c r="AF2132" s="27">
        <f t="shared" si="474"/>
        <v>-492</v>
      </c>
      <c r="AG2132" s="27">
        <f t="shared" si="475"/>
        <v>492</v>
      </c>
      <c r="AH2132" s="27">
        <f t="shared" si="476"/>
        <v>0</v>
      </c>
      <c r="AI2132" s="27">
        <f t="shared" si="477"/>
        <v>0</v>
      </c>
      <c r="AJ2132" s="27">
        <f t="shared" si="478"/>
        <v>0</v>
      </c>
      <c r="AK2132" s="26">
        <f>INDEX(检修、备用和必开!I:I,MATCH(统调负荷!$C2132,检修、备用和必开!$A:$A,0))</f>
        <v>9210.6638083228</v>
      </c>
    </row>
    <row r="2133" ht="13.8" spans="1:37">
      <c r="A2133" s="26">
        <f t="shared" si="466"/>
        <v>4</v>
      </c>
      <c r="B2133" s="26">
        <f t="shared" si="467"/>
        <v>4</v>
      </c>
      <c r="C2133" t="s">
        <v>44</v>
      </c>
      <c r="D2133" s="75">
        <v>0.197916666666667</v>
      </c>
      <c r="E2133" s="26">
        <v>49580</v>
      </c>
      <c r="F2133" s="26">
        <v>22435.79</v>
      </c>
      <c r="G2133" s="26">
        <v>9085</v>
      </c>
      <c r="H2133" s="26">
        <v>14810.9</v>
      </c>
      <c r="I2133" s="26">
        <v>4433</v>
      </c>
      <c r="J2133" s="26">
        <v>-1184.69</v>
      </c>
      <c r="K2133" s="26">
        <f t="shared" si="465"/>
        <v>18526.79</v>
      </c>
      <c r="L2133" s="27">
        <f t="shared" si="468"/>
        <v>3.82841280113824</v>
      </c>
      <c r="M2133" s="75">
        <v>0.197916666666667</v>
      </c>
      <c r="N2133" s="26">
        <v>49580</v>
      </c>
      <c r="O2133" s="26">
        <v>21943.79</v>
      </c>
      <c r="P2133" s="26">
        <v>9577</v>
      </c>
      <c r="Q2133" s="26">
        <v>14810.9</v>
      </c>
      <c r="R2133" s="26">
        <v>4433</v>
      </c>
      <c r="S2133" s="26">
        <v>-1184.69</v>
      </c>
      <c r="T2133" s="26">
        <f t="shared" si="469"/>
        <v>18034.79</v>
      </c>
      <c r="U2133" s="27">
        <f t="shared" si="470"/>
        <v>2.5417930039968</v>
      </c>
      <c r="V2133" s="26">
        <f>INDEX(检修、备用和必开!B:B,MATCH(统调负荷!$C2133,检修、备用和必开!$A:$A,0))</f>
        <v>23244.2</v>
      </c>
      <c r="W2133" s="26">
        <f>INDEX(检修、备用和必开!C:C,MATCH(统调负荷!$C2133,检修、备用和必开!$A:$A,0))</f>
        <v>0</v>
      </c>
      <c r="X2133" s="26">
        <f>INDEX(检修、备用和必开!D:D,MATCH(统调负荷!$C2133,检修、备用和必开!$A:$A,0))</f>
        <v>9870</v>
      </c>
      <c r="Y2133" s="26">
        <f>INDEX(检修、备用和必开!E:E,MATCH(统调负荷!$C2133,检修、备用和必开!$A:$A,0))</f>
        <v>3909</v>
      </c>
      <c r="Z2133" s="26">
        <f>INDEX(检修、备用和必开!F:F,MATCH(统调负荷!$C2133,检修、备用和必开!$A:$A,0))</f>
        <v>320</v>
      </c>
      <c r="AA2133" s="26">
        <f t="shared" si="471"/>
        <v>70928.2</v>
      </c>
      <c r="AB2133" s="26">
        <v>280</v>
      </c>
      <c r="AC2133" s="26">
        <v>1</v>
      </c>
      <c r="AD2133" s="76">
        <f t="shared" si="472"/>
        <v>45680.1979166667</v>
      </c>
      <c r="AE2133" s="27">
        <f t="shared" si="473"/>
        <v>0</v>
      </c>
      <c r="AF2133" s="27">
        <f t="shared" si="474"/>
        <v>-492</v>
      </c>
      <c r="AG2133" s="27">
        <f t="shared" si="475"/>
        <v>492</v>
      </c>
      <c r="AH2133" s="27">
        <f t="shared" si="476"/>
        <v>0</v>
      </c>
      <c r="AI2133" s="27">
        <f t="shared" si="477"/>
        <v>0</v>
      </c>
      <c r="AJ2133" s="27">
        <f t="shared" si="478"/>
        <v>0</v>
      </c>
      <c r="AK2133" s="26">
        <f>INDEX(检修、备用和必开!I:I,MATCH(统调负荷!$C2133,检修、备用和必开!$A:$A,0))</f>
        <v>9210.6638083228</v>
      </c>
    </row>
    <row r="2134" ht="13.8" spans="1:37">
      <c r="A2134" s="26">
        <f t="shared" si="466"/>
        <v>4</v>
      </c>
      <c r="B2134" s="26">
        <f t="shared" si="467"/>
        <v>5</v>
      </c>
      <c r="C2134" t="s">
        <v>44</v>
      </c>
      <c r="D2134" s="75">
        <v>0.208333333333333</v>
      </c>
      <c r="E2134" s="26">
        <v>49500</v>
      </c>
      <c r="F2134" s="26">
        <v>22412.49</v>
      </c>
      <c r="G2134" s="26">
        <v>9085</v>
      </c>
      <c r="H2134" s="26">
        <v>14762.2</v>
      </c>
      <c r="I2134" s="26">
        <v>4425</v>
      </c>
      <c r="J2134" s="26">
        <v>-1184.69</v>
      </c>
      <c r="K2134" s="26">
        <f t="shared" si="465"/>
        <v>18503.49</v>
      </c>
      <c r="L2134" s="27">
        <f t="shared" si="468"/>
        <v>3.83323362241393</v>
      </c>
      <c r="M2134" s="75">
        <v>0.208333333333333</v>
      </c>
      <c r="N2134" s="26">
        <v>49500</v>
      </c>
      <c r="O2134" s="26">
        <v>21920.49</v>
      </c>
      <c r="P2134" s="26">
        <v>9577</v>
      </c>
      <c r="Q2134" s="26">
        <v>14762.2</v>
      </c>
      <c r="R2134" s="26">
        <v>4425</v>
      </c>
      <c r="S2134" s="26">
        <v>-1184.69</v>
      </c>
      <c r="T2134" s="26">
        <f t="shared" si="469"/>
        <v>18011.49</v>
      </c>
      <c r="U2134" s="27">
        <f t="shared" si="470"/>
        <v>2.54391712924955</v>
      </c>
      <c r="V2134" s="26">
        <f>INDEX(检修、备用和必开!B:B,MATCH(统调负荷!$C2134,检修、备用和必开!$A:$A,0))</f>
        <v>23244.2</v>
      </c>
      <c r="W2134" s="26">
        <f>INDEX(检修、备用和必开!C:C,MATCH(统调负荷!$C2134,检修、备用和必开!$A:$A,0))</f>
        <v>0</v>
      </c>
      <c r="X2134" s="26">
        <f>INDEX(检修、备用和必开!D:D,MATCH(统调负荷!$C2134,检修、备用和必开!$A:$A,0))</f>
        <v>9870</v>
      </c>
      <c r="Y2134" s="26">
        <f>INDEX(检修、备用和必开!E:E,MATCH(统调负荷!$C2134,检修、备用和必开!$A:$A,0))</f>
        <v>3909</v>
      </c>
      <c r="Z2134" s="26">
        <f>INDEX(检修、备用和必开!F:F,MATCH(统调负荷!$C2134,检修、备用和必开!$A:$A,0))</f>
        <v>320</v>
      </c>
      <c r="AA2134" s="26">
        <f t="shared" si="471"/>
        <v>70928.2</v>
      </c>
      <c r="AB2134" s="26">
        <v>277.22</v>
      </c>
      <c r="AC2134" s="26">
        <v>0.43</v>
      </c>
      <c r="AD2134" s="76">
        <f t="shared" si="472"/>
        <v>45680.2083333333</v>
      </c>
      <c r="AE2134" s="27">
        <f t="shared" si="473"/>
        <v>0</v>
      </c>
      <c r="AF2134" s="27">
        <f t="shared" si="474"/>
        <v>-492</v>
      </c>
      <c r="AG2134" s="27">
        <f t="shared" si="475"/>
        <v>492</v>
      </c>
      <c r="AH2134" s="27">
        <f t="shared" si="476"/>
        <v>0</v>
      </c>
      <c r="AI2134" s="27">
        <f t="shared" si="477"/>
        <v>0</v>
      </c>
      <c r="AJ2134" s="27">
        <f t="shared" si="478"/>
        <v>0</v>
      </c>
      <c r="AK2134" s="26">
        <f>INDEX(检修、备用和必开!I:I,MATCH(统调负荷!$C2134,检修、备用和必开!$A:$A,0))</f>
        <v>9210.6638083228</v>
      </c>
    </row>
    <row r="2135" ht="13.8" spans="1:37">
      <c r="A2135" s="26">
        <f t="shared" si="466"/>
        <v>4</v>
      </c>
      <c r="B2135" s="26">
        <f t="shared" si="467"/>
        <v>5</v>
      </c>
      <c r="C2135" t="s">
        <v>44</v>
      </c>
      <c r="D2135" s="75">
        <v>0.21875</v>
      </c>
      <c r="E2135" s="26">
        <v>49620</v>
      </c>
      <c r="F2135" s="26">
        <v>22598.6</v>
      </c>
      <c r="G2135" s="26">
        <v>9085</v>
      </c>
      <c r="H2135" s="26">
        <v>14700.1</v>
      </c>
      <c r="I2135" s="26">
        <v>4421</v>
      </c>
      <c r="J2135" s="26">
        <v>-1184.7</v>
      </c>
      <c r="K2135" s="26">
        <f t="shared" si="465"/>
        <v>18689.6</v>
      </c>
      <c r="L2135" s="27">
        <f t="shared" si="468"/>
        <v>3.79506249464943</v>
      </c>
      <c r="M2135" s="75">
        <v>0.21875</v>
      </c>
      <c r="N2135" s="26">
        <v>49620</v>
      </c>
      <c r="O2135" s="26">
        <v>22106.6</v>
      </c>
      <c r="P2135" s="26">
        <v>9577</v>
      </c>
      <c r="Q2135" s="26">
        <v>14700.1</v>
      </c>
      <c r="R2135" s="26">
        <v>4421</v>
      </c>
      <c r="S2135" s="26">
        <v>-1184.7</v>
      </c>
      <c r="T2135" s="26">
        <f t="shared" si="469"/>
        <v>18197.6</v>
      </c>
      <c r="U2135" s="27">
        <f t="shared" si="470"/>
        <v>2.52704898174407</v>
      </c>
      <c r="V2135" s="26">
        <f>INDEX(检修、备用和必开!B:B,MATCH(统调负荷!$C2135,检修、备用和必开!$A:$A,0))</f>
        <v>23244.2</v>
      </c>
      <c r="W2135" s="26">
        <f>INDEX(检修、备用和必开!C:C,MATCH(统调负荷!$C2135,检修、备用和必开!$A:$A,0))</f>
        <v>0</v>
      </c>
      <c r="X2135" s="26">
        <f>INDEX(检修、备用和必开!D:D,MATCH(统调负荷!$C2135,检修、备用和必开!$A:$A,0))</f>
        <v>9870</v>
      </c>
      <c r="Y2135" s="26">
        <f>INDEX(检修、备用和必开!E:E,MATCH(统调负荷!$C2135,检修、备用和必开!$A:$A,0))</f>
        <v>3909</v>
      </c>
      <c r="Z2135" s="26">
        <f>INDEX(检修、备用和必开!F:F,MATCH(统调负荷!$C2135,检修、备用和必开!$A:$A,0))</f>
        <v>320</v>
      </c>
      <c r="AA2135" s="26">
        <f t="shared" si="471"/>
        <v>70928.2</v>
      </c>
      <c r="AB2135" s="26">
        <v>277.22</v>
      </c>
      <c r="AC2135" s="26">
        <v>280</v>
      </c>
      <c r="AD2135" s="76">
        <f t="shared" si="472"/>
        <v>45680.21875</v>
      </c>
      <c r="AE2135" s="27">
        <f t="shared" si="473"/>
        <v>0</v>
      </c>
      <c r="AF2135" s="27">
        <f t="shared" si="474"/>
        <v>-492</v>
      </c>
      <c r="AG2135" s="27">
        <f t="shared" si="475"/>
        <v>492</v>
      </c>
      <c r="AH2135" s="27">
        <f t="shared" si="476"/>
        <v>0</v>
      </c>
      <c r="AI2135" s="27">
        <f t="shared" si="477"/>
        <v>0</v>
      </c>
      <c r="AJ2135" s="27">
        <f t="shared" si="478"/>
        <v>0</v>
      </c>
      <c r="AK2135" s="26">
        <f>INDEX(检修、备用和必开!I:I,MATCH(统调负荷!$C2135,检修、备用和必开!$A:$A,0))</f>
        <v>9210.6638083228</v>
      </c>
    </row>
    <row r="2136" ht="13.8" spans="1:37">
      <c r="A2136" s="26">
        <f t="shared" si="466"/>
        <v>4</v>
      </c>
      <c r="B2136" s="26">
        <f t="shared" si="467"/>
        <v>5</v>
      </c>
      <c r="C2136" t="s">
        <v>44</v>
      </c>
      <c r="D2136" s="75">
        <v>0.229166666666667</v>
      </c>
      <c r="E2136" s="26">
        <v>49815</v>
      </c>
      <c r="F2136" s="26">
        <v>22857.09</v>
      </c>
      <c r="G2136" s="26">
        <v>9085</v>
      </c>
      <c r="H2136" s="26">
        <v>14638.6</v>
      </c>
      <c r="I2136" s="26">
        <v>4419</v>
      </c>
      <c r="J2136" s="26">
        <v>-1184.69</v>
      </c>
      <c r="K2136" s="26">
        <f t="shared" si="465"/>
        <v>18948.09</v>
      </c>
      <c r="L2136" s="27">
        <f t="shared" si="468"/>
        <v>3.74329022080853</v>
      </c>
      <c r="M2136" s="75">
        <v>0.229166666666667</v>
      </c>
      <c r="N2136" s="26">
        <v>49815</v>
      </c>
      <c r="O2136" s="26">
        <v>22857.09</v>
      </c>
      <c r="P2136" s="26">
        <v>9085</v>
      </c>
      <c r="Q2136" s="26">
        <v>14638.6</v>
      </c>
      <c r="R2136" s="26">
        <v>4419</v>
      </c>
      <c r="S2136" s="26">
        <v>-1184.69</v>
      </c>
      <c r="T2136" s="26">
        <f t="shared" si="469"/>
        <v>18948.09</v>
      </c>
      <c r="U2136" s="27">
        <f t="shared" si="470"/>
        <v>2.46123875662821</v>
      </c>
      <c r="V2136" s="26">
        <f>INDEX(检修、备用和必开!B:B,MATCH(统调负荷!$C2136,检修、备用和必开!$A:$A,0))</f>
        <v>23244.2</v>
      </c>
      <c r="W2136" s="26">
        <f>INDEX(检修、备用和必开!C:C,MATCH(统调负荷!$C2136,检修、备用和必开!$A:$A,0))</f>
        <v>0</v>
      </c>
      <c r="X2136" s="26">
        <f>INDEX(检修、备用和必开!D:D,MATCH(统调负荷!$C2136,检修、备用和必开!$A:$A,0))</f>
        <v>9870</v>
      </c>
      <c r="Y2136" s="26">
        <f>INDEX(检修、备用和必开!E:E,MATCH(统调负荷!$C2136,检修、备用和必开!$A:$A,0))</f>
        <v>3909</v>
      </c>
      <c r="Z2136" s="26">
        <f>INDEX(检修、备用和必开!F:F,MATCH(统调负荷!$C2136,检修、备用和必开!$A:$A,0))</f>
        <v>320</v>
      </c>
      <c r="AA2136" s="26">
        <f t="shared" si="471"/>
        <v>70928.2</v>
      </c>
      <c r="AB2136" s="26">
        <v>282.22</v>
      </c>
      <c r="AC2136" s="26">
        <v>298</v>
      </c>
      <c r="AD2136" s="76">
        <f t="shared" si="472"/>
        <v>45680.2291666667</v>
      </c>
      <c r="AE2136" s="27">
        <f t="shared" si="473"/>
        <v>0</v>
      </c>
      <c r="AF2136" s="27">
        <f t="shared" si="474"/>
        <v>0</v>
      </c>
      <c r="AG2136" s="27">
        <f t="shared" si="475"/>
        <v>0</v>
      </c>
      <c r="AH2136" s="27">
        <f t="shared" si="476"/>
        <v>0</v>
      </c>
      <c r="AI2136" s="27">
        <f t="shared" si="477"/>
        <v>0</v>
      </c>
      <c r="AJ2136" s="27">
        <f t="shared" si="478"/>
        <v>0</v>
      </c>
      <c r="AK2136" s="26">
        <f>INDEX(检修、备用和必开!I:I,MATCH(统调负荷!$C2136,检修、备用和必开!$A:$A,0))</f>
        <v>9210.6638083228</v>
      </c>
    </row>
    <row r="2137" ht="13.8" spans="1:37">
      <c r="A2137" s="26">
        <f t="shared" si="466"/>
        <v>4</v>
      </c>
      <c r="B2137" s="26">
        <f t="shared" si="467"/>
        <v>5</v>
      </c>
      <c r="C2137" t="s">
        <v>44</v>
      </c>
      <c r="D2137" s="75">
        <v>0.239583333333333</v>
      </c>
      <c r="E2137" s="26">
        <v>50230</v>
      </c>
      <c r="F2137" s="26">
        <v>23319.29</v>
      </c>
      <c r="G2137" s="26">
        <v>9085</v>
      </c>
      <c r="H2137" s="26">
        <v>14590.2</v>
      </c>
      <c r="I2137" s="26">
        <v>4420</v>
      </c>
      <c r="J2137" s="26">
        <v>-1184.49</v>
      </c>
      <c r="K2137" s="26">
        <f t="shared" si="465"/>
        <v>19410.29</v>
      </c>
      <c r="L2137" s="27">
        <f t="shared" si="468"/>
        <v>3.65415457471269</v>
      </c>
      <c r="M2137" s="75">
        <v>0.239583333333333</v>
      </c>
      <c r="N2137" s="26">
        <v>50230</v>
      </c>
      <c r="O2137" s="26">
        <v>23319.29</v>
      </c>
      <c r="P2137" s="26">
        <v>9085</v>
      </c>
      <c r="Q2137" s="26">
        <v>14590.2</v>
      </c>
      <c r="R2137" s="26">
        <v>4420</v>
      </c>
      <c r="S2137" s="26">
        <v>-1184.49</v>
      </c>
      <c r="T2137" s="26">
        <f t="shared" si="469"/>
        <v>19410.29</v>
      </c>
      <c r="U2137" s="27">
        <f t="shared" si="470"/>
        <v>2.42238720996274</v>
      </c>
      <c r="V2137" s="26">
        <f>INDEX(检修、备用和必开!B:B,MATCH(统调负荷!$C2137,检修、备用和必开!$A:$A,0))</f>
        <v>23244.2</v>
      </c>
      <c r="W2137" s="26">
        <f>INDEX(检修、备用和必开!C:C,MATCH(统调负荷!$C2137,检修、备用和必开!$A:$A,0))</f>
        <v>0</v>
      </c>
      <c r="X2137" s="26">
        <f>INDEX(检修、备用和必开!D:D,MATCH(统调负荷!$C2137,检修、备用和必开!$A:$A,0))</f>
        <v>9870</v>
      </c>
      <c r="Y2137" s="26">
        <f>INDEX(检修、备用和必开!E:E,MATCH(统调负荷!$C2137,检修、备用和必开!$A:$A,0))</f>
        <v>3909</v>
      </c>
      <c r="Z2137" s="26">
        <f>INDEX(检修、备用和必开!F:F,MATCH(统调负荷!$C2137,检修、备用和必开!$A:$A,0))</f>
        <v>320</v>
      </c>
      <c r="AA2137" s="26">
        <f t="shared" si="471"/>
        <v>70928.2</v>
      </c>
      <c r="AB2137" s="26">
        <v>285.13</v>
      </c>
      <c r="AC2137" s="26">
        <v>298</v>
      </c>
      <c r="AD2137" s="76">
        <f t="shared" si="472"/>
        <v>45680.2395833333</v>
      </c>
      <c r="AE2137" s="27">
        <f t="shared" si="473"/>
        <v>0</v>
      </c>
      <c r="AF2137" s="27">
        <f t="shared" si="474"/>
        <v>0</v>
      </c>
      <c r="AG2137" s="27">
        <f t="shared" si="475"/>
        <v>0</v>
      </c>
      <c r="AH2137" s="27">
        <f t="shared" si="476"/>
        <v>0</v>
      </c>
      <c r="AI2137" s="27">
        <f t="shared" si="477"/>
        <v>0</v>
      </c>
      <c r="AJ2137" s="27">
        <f t="shared" si="478"/>
        <v>0</v>
      </c>
      <c r="AK2137" s="26">
        <f>INDEX(检修、备用和必开!I:I,MATCH(统调负荷!$C2137,检修、备用和必开!$A:$A,0))</f>
        <v>9210.6638083228</v>
      </c>
    </row>
    <row r="2138" ht="13.8" spans="1:37">
      <c r="A2138" s="26">
        <f t="shared" si="466"/>
        <v>4</v>
      </c>
      <c r="B2138" s="26">
        <f t="shared" si="467"/>
        <v>6</v>
      </c>
      <c r="C2138" t="s">
        <v>44</v>
      </c>
      <c r="D2138" s="75">
        <v>0.25</v>
      </c>
      <c r="E2138" s="26">
        <v>50810</v>
      </c>
      <c r="F2138" s="26">
        <v>23602.1</v>
      </c>
      <c r="G2138" s="26">
        <v>9555</v>
      </c>
      <c r="H2138" s="26">
        <v>14422.6</v>
      </c>
      <c r="I2138" s="26">
        <v>4415</v>
      </c>
      <c r="J2138" s="26">
        <v>-1184.7</v>
      </c>
      <c r="K2138" s="26">
        <f t="shared" si="465"/>
        <v>19693.1</v>
      </c>
      <c r="L2138" s="27">
        <f t="shared" si="468"/>
        <v>3.60167774499698</v>
      </c>
      <c r="M2138" s="75">
        <v>0.25</v>
      </c>
      <c r="N2138" s="26">
        <v>50810</v>
      </c>
      <c r="O2138" s="26">
        <v>23602.1</v>
      </c>
      <c r="P2138" s="26">
        <v>9555</v>
      </c>
      <c r="Q2138" s="26">
        <v>14422.6</v>
      </c>
      <c r="R2138" s="26">
        <v>4415</v>
      </c>
      <c r="S2138" s="26">
        <v>-1184.7</v>
      </c>
      <c r="T2138" s="26">
        <f t="shared" si="469"/>
        <v>19693.1</v>
      </c>
      <c r="U2138" s="27">
        <f t="shared" si="470"/>
        <v>2.39921388487675</v>
      </c>
      <c r="V2138" s="26">
        <f>INDEX(检修、备用和必开!B:B,MATCH(统调负荷!$C2138,检修、备用和必开!$A:$A,0))</f>
        <v>23244.2</v>
      </c>
      <c r="W2138" s="26">
        <f>INDEX(检修、备用和必开!C:C,MATCH(统调负荷!$C2138,检修、备用和必开!$A:$A,0))</f>
        <v>0</v>
      </c>
      <c r="X2138" s="26">
        <f>INDEX(检修、备用和必开!D:D,MATCH(统调负荷!$C2138,检修、备用和必开!$A:$A,0))</f>
        <v>9870</v>
      </c>
      <c r="Y2138" s="26">
        <f>INDEX(检修、备用和必开!E:E,MATCH(统调负荷!$C2138,检修、备用和必开!$A:$A,0))</f>
        <v>3909</v>
      </c>
      <c r="Z2138" s="26">
        <f>INDEX(检修、备用和必开!F:F,MATCH(统调负荷!$C2138,检修、备用和必开!$A:$A,0))</f>
        <v>320</v>
      </c>
      <c r="AA2138" s="26">
        <f t="shared" si="471"/>
        <v>70928.2</v>
      </c>
      <c r="AB2138" s="26">
        <v>290.13</v>
      </c>
      <c r="AC2138" s="26">
        <v>298</v>
      </c>
      <c r="AD2138" s="76">
        <f t="shared" si="472"/>
        <v>45680.25</v>
      </c>
      <c r="AE2138" s="27">
        <f t="shared" si="473"/>
        <v>0</v>
      </c>
      <c r="AF2138" s="27">
        <f t="shared" si="474"/>
        <v>0</v>
      </c>
      <c r="AG2138" s="27">
        <f t="shared" si="475"/>
        <v>0</v>
      </c>
      <c r="AH2138" s="27">
        <f t="shared" si="476"/>
        <v>0</v>
      </c>
      <c r="AI2138" s="27">
        <f t="shared" si="477"/>
        <v>0</v>
      </c>
      <c r="AJ2138" s="27">
        <f t="shared" si="478"/>
        <v>0</v>
      </c>
      <c r="AK2138" s="26">
        <f>INDEX(检修、备用和必开!I:I,MATCH(统调负荷!$C2138,检修、备用和必开!$A:$A,0))</f>
        <v>9210.6638083228</v>
      </c>
    </row>
    <row r="2139" ht="13.8" spans="1:37">
      <c r="A2139" s="26">
        <f t="shared" si="466"/>
        <v>4</v>
      </c>
      <c r="B2139" s="26">
        <f t="shared" si="467"/>
        <v>6</v>
      </c>
      <c r="C2139" t="s">
        <v>44</v>
      </c>
      <c r="D2139" s="75">
        <v>0.260416666666667</v>
      </c>
      <c r="E2139" s="26">
        <v>51605</v>
      </c>
      <c r="F2139" s="26">
        <v>23700.89</v>
      </c>
      <c r="G2139" s="26">
        <v>10205</v>
      </c>
      <c r="H2139" s="26">
        <v>14404.8</v>
      </c>
      <c r="I2139" s="26">
        <v>4479</v>
      </c>
      <c r="J2139" s="26">
        <v>-1184.69</v>
      </c>
      <c r="K2139" s="26">
        <f t="shared" si="465"/>
        <v>19791.89</v>
      </c>
      <c r="L2139" s="27">
        <f t="shared" si="468"/>
        <v>3.58370019235151</v>
      </c>
      <c r="M2139" s="75">
        <v>0.260416666666667</v>
      </c>
      <c r="N2139" s="26">
        <v>51605</v>
      </c>
      <c r="O2139" s="26">
        <v>23700.89</v>
      </c>
      <c r="P2139" s="26">
        <v>10205</v>
      </c>
      <c r="Q2139" s="26">
        <v>14404.8</v>
      </c>
      <c r="R2139" s="26">
        <v>4479</v>
      </c>
      <c r="S2139" s="26">
        <v>-1184.69</v>
      </c>
      <c r="T2139" s="26">
        <f t="shared" si="469"/>
        <v>19791.89</v>
      </c>
      <c r="U2139" s="27">
        <f t="shared" si="470"/>
        <v>2.39122321605265</v>
      </c>
      <c r="V2139" s="26">
        <f>INDEX(检修、备用和必开!B:B,MATCH(统调负荷!$C2139,检修、备用和必开!$A:$A,0))</f>
        <v>23244.2</v>
      </c>
      <c r="W2139" s="26">
        <f>INDEX(检修、备用和必开!C:C,MATCH(统调负荷!$C2139,检修、备用和必开!$A:$A,0))</f>
        <v>0</v>
      </c>
      <c r="X2139" s="26">
        <f>INDEX(检修、备用和必开!D:D,MATCH(统调负荷!$C2139,检修、备用和必开!$A:$A,0))</f>
        <v>9870</v>
      </c>
      <c r="Y2139" s="26">
        <f>INDEX(检修、备用和必开!E:E,MATCH(统调负荷!$C2139,检修、备用和必开!$A:$A,0))</f>
        <v>3909</v>
      </c>
      <c r="Z2139" s="26">
        <f>INDEX(检修、备用和必开!F:F,MATCH(统调负荷!$C2139,检修、备用和必开!$A:$A,0))</f>
        <v>320</v>
      </c>
      <c r="AA2139" s="26">
        <f t="shared" si="471"/>
        <v>70928.2</v>
      </c>
      <c r="AB2139" s="26">
        <v>290.13</v>
      </c>
      <c r="AC2139" s="26">
        <v>298</v>
      </c>
      <c r="AD2139" s="76">
        <f t="shared" si="472"/>
        <v>45680.2604166667</v>
      </c>
      <c r="AE2139" s="27">
        <f t="shared" si="473"/>
        <v>0</v>
      </c>
      <c r="AF2139" s="27">
        <f t="shared" si="474"/>
        <v>0</v>
      </c>
      <c r="AG2139" s="27">
        <f t="shared" si="475"/>
        <v>0</v>
      </c>
      <c r="AH2139" s="27">
        <f t="shared" si="476"/>
        <v>0</v>
      </c>
      <c r="AI2139" s="27">
        <f t="shared" si="477"/>
        <v>0</v>
      </c>
      <c r="AJ2139" s="27">
        <f t="shared" si="478"/>
        <v>0</v>
      </c>
      <c r="AK2139" s="26">
        <f>INDEX(检修、备用和必开!I:I,MATCH(统调负荷!$C2139,检修、备用和必开!$A:$A,0))</f>
        <v>9210.6638083228</v>
      </c>
    </row>
    <row r="2140" ht="13.8" spans="1:37">
      <c r="A2140" s="26">
        <f t="shared" si="466"/>
        <v>4</v>
      </c>
      <c r="B2140" s="26">
        <f t="shared" si="467"/>
        <v>6</v>
      </c>
      <c r="C2140" t="s">
        <v>44</v>
      </c>
      <c r="D2140" s="75">
        <v>0.270833333333333</v>
      </c>
      <c r="E2140" s="26">
        <v>52390</v>
      </c>
      <c r="F2140" s="26">
        <v>23680.5</v>
      </c>
      <c r="G2140" s="26">
        <v>10205</v>
      </c>
      <c r="H2140" s="26">
        <v>15183.2</v>
      </c>
      <c r="I2140" s="26">
        <v>4506</v>
      </c>
      <c r="J2140" s="26">
        <v>-1184.7</v>
      </c>
      <c r="K2140" s="26">
        <f t="shared" si="465"/>
        <v>19771.5</v>
      </c>
      <c r="L2140" s="27">
        <f t="shared" si="468"/>
        <v>3.58739599929191</v>
      </c>
      <c r="M2140" s="75">
        <v>0.270833333333333</v>
      </c>
      <c r="N2140" s="26">
        <v>52390</v>
      </c>
      <c r="O2140" s="26">
        <v>23680.5</v>
      </c>
      <c r="P2140" s="26">
        <v>10205</v>
      </c>
      <c r="Q2140" s="26">
        <v>15183.2</v>
      </c>
      <c r="R2140" s="26">
        <v>4506</v>
      </c>
      <c r="S2140" s="26">
        <v>-1184.7</v>
      </c>
      <c r="T2140" s="26">
        <f t="shared" si="469"/>
        <v>19771.5</v>
      </c>
      <c r="U2140" s="27">
        <f t="shared" si="470"/>
        <v>2.39286810721455</v>
      </c>
      <c r="V2140" s="26">
        <f>INDEX(检修、备用和必开!B:B,MATCH(统调负荷!$C2140,检修、备用和必开!$A:$A,0))</f>
        <v>23244.2</v>
      </c>
      <c r="W2140" s="26">
        <f>INDEX(检修、备用和必开!C:C,MATCH(统调负荷!$C2140,检修、备用和必开!$A:$A,0))</f>
        <v>0</v>
      </c>
      <c r="X2140" s="26">
        <f>INDEX(检修、备用和必开!D:D,MATCH(统调负荷!$C2140,检修、备用和必开!$A:$A,0))</f>
        <v>9870</v>
      </c>
      <c r="Y2140" s="26">
        <f>INDEX(检修、备用和必开!E:E,MATCH(统调负荷!$C2140,检修、备用和必开!$A:$A,0))</f>
        <v>3909</v>
      </c>
      <c r="Z2140" s="26">
        <f>INDEX(检修、备用和必开!F:F,MATCH(统调负荷!$C2140,检修、备用和必开!$A:$A,0))</f>
        <v>320</v>
      </c>
      <c r="AA2140" s="26">
        <f t="shared" si="471"/>
        <v>70928.2</v>
      </c>
      <c r="AB2140" s="26">
        <v>290</v>
      </c>
      <c r="AC2140" s="26">
        <v>300</v>
      </c>
      <c r="AD2140" s="76">
        <f t="shared" si="472"/>
        <v>45680.2708333333</v>
      </c>
      <c r="AE2140" s="27">
        <f t="shared" si="473"/>
        <v>0</v>
      </c>
      <c r="AF2140" s="27">
        <f t="shared" si="474"/>
        <v>0</v>
      </c>
      <c r="AG2140" s="27">
        <f t="shared" si="475"/>
        <v>0</v>
      </c>
      <c r="AH2140" s="27">
        <f t="shared" si="476"/>
        <v>0</v>
      </c>
      <c r="AI2140" s="27">
        <f t="shared" si="477"/>
        <v>0</v>
      </c>
      <c r="AJ2140" s="27">
        <f t="shared" si="478"/>
        <v>0</v>
      </c>
      <c r="AK2140" s="26">
        <f>INDEX(检修、备用和必开!I:I,MATCH(统调负荷!$C2140,检修、备用和必开!$A:$A,0))</f>
        <v>9210.6638083228</v>
      </c>
    </row>
    <row r="2141" ht="13.8" spans="1:37">
      <c r="A2141" s="26">
        <f t="shared" si="466"/>
        <v>4</v>
      </c>
      <c r="B2141" s="26">
        <f t="shared" si="467"/>
        <v>6</v>
      </c>
      <c r="C2141" t="s">
        <v>44</v>
      </c>
      <c r="D2141" s="75">
        <v>0.28125</v>
      </c>
      <c r="E2141" s="26">
        <v>53280</v>
      </c>
      <c r="F2141" s="26">
        <v>24448.49</v>
      </c>
      <c r="G2141" s="26">
        <v>10317</v>
      </c>
      <c r="H2141" s="26">
        <v>15153.2</v>
      </c>
      <c r="I2141" s="26">
        <v>4546</v>
      </c>
      <c r="J2141" s="26">
        <v>-1184.69</v>
      </c>
      <c r="K2141" s="26">
        <f t="shared" si="465"/>
        <v>20539.49</v>
      </c>
      <c r="L2141" s="27">
        <f t="shared" si="468"/>
        <v>3.45326003712848</v>
      </c>
      <c r="M2141" s="75">
        <v>0.28125</v>
      </c>
      <c r="N2141" s="26">
        <v>53280</v>
      </c>
      <c r="O2141" s="26">
        <v>24448.49</v>
      </c>
      <c r="P2141" s="26">
        <v>10317</v>
      </c>
      <c r="Q2141" s="26">
        <v>15153.2</v>
      </c>
      <c r="R2141" s="26">
        <v>4546</v>
      </c>
      <c r="S2141" s="26">
        <v>-1184.69</v>
      </c>
      <c r="T2141" s="26">
        <f t="shared" si="469"/>
        <v>20539.49</v>
      </c>
      <c r="U2141" s="27">
        <f t="shared" si="470"/>
        <v>2.33243635457221</v>
      </c>
      <c r="V2141" s="26">
        <f>INDEX(检修、备用和必开!B:B,MATCH(统调负荷!$C2141,检修、备用和必开!$A:$A,0))</f>
        <v>23244.2</v>
      </c>
      <c r="W2141" s="26">
        <f>INDEX(检修、备用和必开!C:C,MATCH(统调负荷!$C2141,检修、备用和必开!$A:$A,0))</f>
        <v>0</v>
      </c>
      <c r="X2141" s="26">
        <f>INDEX(检修、备用和必开!D:D,MATCH(统调负荷!$C2141,检修、备用和必开!$A:$A,0))</f>
        <v>9870</v>
      </c>
      <c r="Y2141" s="26">
        <f>INDEX(检修、备用和必开!E:E,MATCH(统调负荷!$C2141,检修、备用和必开!$A:$A,0))</f>
        <v>3909</v>
      </c>
      <c r="Z2141" s="26">
        <f>INDEX(检修、备用和必开!F:F,MATCH(统调负荷!$C2141,检修、备用和必开!$A:$A,0))</f>
        <v>320</v>
      </c>
      <c r="AA2141" s="26">
        <f t="shared" si="471"/>
        <v>70928.2</v>
      </c>
      <c r="AB2141" s="26">
        <v>298</v>
      </c>
      <c r="AC2141" s="26">
        <v>300.12</v>
      </c>
      <c r="AD2141" s="76">
        <f t="shared" si="472"/>
        <v>45680.28125</v>
      </c>
      <c r="AE2141" s="27">
        <f t="shared" si="473"/>
        <v>0</v>
      </c>
      <c r="AF2141" s="27">
        <f t="shared" si="474"/>
        <v>0</v>
      </c>
      <c r="AG2141" s="27">
        <f t="shared" si="475"/>
        <v>0</v>
      </c>
      <c r="AH2141" s="27">
        <f t="shared" si="476"/>
        <v>0</v>
      </c>
      <c r="AI2141" s="27">
        <f t="shared" si="477"/>
        <v>0</v>
      </c>
      <c r="AJ2141" s="27">
        <f t="shared" si="478"/>
        <v>0</v>
      </c>
      <c r="AK2141" s="26">
        <f>INDEX(检修、备用和必开!I:I,MATCH(统调负荷!$C2141,检修、备用和必开!$A:$A,0))</f>
        <v>9210.6638083228</v>
      </c>
    </row>
    <row r="2142" ht="13.8" spans="1:37">
      <c r="A2142" s="26">
        <f t="shared" si="466"/>
        <v>4</v>
      </c>
      <c r="B2142" s="26">
        <f t="shared" si="467"/>
        <v>7</v>
      </c>
      <c r="C2142" t="s">
        <v>44</v>
      </c>
      <c r="D2142" s="75">
        <v>0.291666666666667</v>
      </c>
      <c r="E2142" s="26">
        <v>54375</v>
      </c>
      <c r="F2142" s="26">
        <v>24804.89</v>
      </c>
      <c r="G2142" s="26">
        <v>10317</v>
      </c>
      <c r="H2142" s="26">
        <v>15803.8</v>
      </c>
      <c r="I2142" s="26">
        <v>4634</v>
      </c>
      <c r="J2142" s="26">
        <v>-1184.69</v>
      </c>
      <c r="K2142" s="26">
        <f t="shared" si="465"/>
        <v>20895.89</v>
      </c>
      <c r="L2142" s="27">
        <f t="shared" si="468"/>
        <v>3.39436128348685</v>
      </c>
      <c r="M2142" s="75">
        <v>0.291666666666667</v>
      </c>
      <c r="N2142" s="26">
        <v>54375</v>
      </c>
      <c r="O2142" s="26">
        <v>24804.89</v>
      </c>
      <c r="P2142" s="26">
        <v>10317</v>
      </c>
      <c r="Q2142" s="26">
        <v>15803.8</v>
      </c>
      <c r="R2142" s="26">
        <v>4634</v>
      </c>
      <c r="S2142" s="26">
        <v>-1184.69</v>
      </c>
      <c r="T2142" s="26">
        <f t="shared" si="469"/>
        <v>20895.89</v>
      </c>
      <c r="U2142" s="27">
        <f t="shared" si="470"/>
        <v>2.30541681063021</v>
      </c>
      <c r="V2142" s="26">
        <f>INDEX(检修、备用和必开!B:B,MATCH(统调负荷!$C2142,检修、备用和必开!$A:$A,0))</f>
        <v>23244.2</v>
      </c>
      <c r="W2142" s="26">
        <f>INDEX(检修、备用和必开!C:C,MATCH(统调负荷!$C2142,检修、备用和必开!$A:$A,0))</f>
        <v>0</v>
      </c>
      <c r="X2142" s="26">
        <f>INDEX(检修、备用和必开!D:D,MATCH(统调负荷!$C2142,检修、备用和必开!$A:$A,0))</f>
        <v>9870</v>
      </c>
      <c r="Y2142" s="26">
        <f>INDEX(检修、备用和必开!E:E,MATCH(统调负荷!$C2142,检修、备用和必开!$A:$A,0))</f>
        <v>3909</v>
      </c>
      <c r="Z2142" s="26">
        <f>INDEX(检修、备用和必开!F:F,MATCH(统调负荷!$C2142,检修、备用和必开!$A:$A,0))</f>
        <v>320</v>
      </c>
      <c r="AA2142" s="26">
        <f t="shared" si="471"/>
        <v>70928.2</v>
      </c>
      <c r="AB2142" s="26">
        <v>298</v>
      </c>
      <c r="AC2142" s="26">
        <v>300.12</v>
      </c>
      <c r="AD2142" s="76">
        <f t="shared" si="472"/>
        <v>45680.2916666667</v>
      </c>
      <c r="AE2142" s="27">
        <f t="shared" si="473"/>
        <v>0</v>
      </c>
      <c r="AF2142" s="27">
        <f t="shared" si="474"/>
        <v>0</v>
      </c>
      <c r="AG2142" s="27">
        <f t="shared" si="475"/>
        <v>0</v>
      </c>
      <c r="AH2142" s="27">
        <f t="shared" si="476"/>
        <v>0</v>
      </c>
      <c r="AI2142" s="27">
        <f t="shared" si="477"/>
        <v>0</v>
      </c>
      <c r="AJ2142" s="27">
        <f t="shared" si="478"/>
        <v>0</v>
      </c>
      <c r="AK2142" s="26">
        <f>INDEX(检修、备用和必开!I:I,MATCH(统调负荷!$C2142,检修、备用和必开!$A:$A,0))</f>
        <v>9210.6638083228</v>
      </c>
    </row>
    <row r="2143" ht="13.8" spans="1:37">
      <c r="A2143" s="26">
        <f t="shared" si="466"/>
        <v>4</v>
      </c>
      <c r="B2143" s="26">
        <f t="shared" si="467"/>
        <v>7</v>
      </c>
      <c r="C2143" t="s">
        <v>44</v>
      </c>
      <c r="D2143" s="75">
        <v>0.302083333333333</v>
      </c>
      <c r="E2143" s="26">
        <v>55830</v>
      </c>
      <c r="F2143" s="26">
        <v>24995.9</v>
      </c>
      <c r="G2143" s="26">
        <v>10407</v>
      </c>
      <c r="H2143" s="26">
        <v>16796.8</v>
      </c>
      <c r="I2143" s="26">
        <v>4815</v>
      </c>
      <c r="J2143" s="26">
        <v>-1184.7</v>
      </c>
      <c r="K2143" s="26">
        <f t="shared" si="465"/>
        <v>21086.9</v>
      </c>
      <c r="L2143" s="27">
        <f t="shared" si="468"/>
        <v>3.36361437669833</v>
      </c>
      <c r="M2143" s="75">
        <v>0.302083333333333</v>
      </c>
      <c r="N2143" s="26">
        <v>55830</v>
      </c>
      <c r="O2143" s="26">
        <v>24995.9</v>
      </c>
      <c r="P2143" s="26">
        <v>10407</v>
      </c>
      <c r="Q2143" s="26">
        <v>16796.8</v>
      </c>
      <c r="R2143" s="26">
        <v>4815</v>
      </c>
      <c r="S2143" s="26">
        <v>-1184.7</v>
      </c>
      <c r="T2143" s="26">
        <f t="shared" si="469"/>
        <v>21086.9</v>
      </c>
      <c r="U2143" s="27">
        <f t="shared" si="470"/>
        <v>2.29119194751412</v>
      </c>
      <c r="V2143" s="26">
        <f>INDEX(检修、备用和必开!B:B,MATCH(统调负荷!$C2143,检修、备用和必开!$A:$A,0))</f>
        <v>23244.2</v>
      </c>
      <c r="W2143" s="26">
        <f>INDEX(检修、备用和必开!C:C,MATCH(统调负荷!$C2143,检修、备用和必开!$A:$A,0))</f>
        <v>0</v>
      </c>
      <c r="X2143" s="26">
        <f>INDEX(检修、备用和必开!D:D,MATCH(统调负荷!$C2143,检修、备用和必开!$A:$A,0))</f>
        <v>9870</v>
      </c>
      <c r="Y2143" s="26">
        <f>INDEX(检修、备用和必开!E:E,MATCH(统调负荷!$C2143,检修、备用和必开!$A:$A,0))</f>
        <v>3909</v>
      </c>
      <c r="Z2143" s="26">
        <f>INDEX(检修、备用和必开!F:F,MATCH(统调负荷!$C2143,检修、备用和必开!$A:$A,0))</f>
        <v>320</v>
      </c>
      <c r="AA2143" s="26">
        <f t="shared" si="471"/>
        <v>70928.2</v>
      </c>
      <c r="AB2143" s="26">
        <v>300</v>
      </c>
      <c r="AC2143" s="26">
        <v>310.12</v>
      </c>
      <c r="AD2143" s="76">
        <f t="shared" si="472"/>
        <v>45680.3020833333</v>
      </c>
      <c r="AE2143" s="27">
        <f t="shared" si="473"/>
        <v>0</v>
      </c>
      <c r="AF2143" s="27">
        <f t="shared" si="474"/>
        <v>0</v>
      </c>
      <c r="AG2143" s="27">
        <f t="shared" si="475"/>
        <v>0</v>
      </c>
      <c r="AH2143" s="27">
        <f t="shared" si="476"/>
        <v>0</v>
      </c>
      <c r="AI2143" s="27">
        <f t="shared" si="477"/>
        <v>0</v>
      </c>
      <c r="AJ2143" s="27">
        <f t="shared" si="478"/>
        <v>0</v>
      </c>
      <c r="AK2143" s="26">
        <f>INDEX(检修、备用和必开!I:I,MATCH(统调负荷!$C2143,检修、备用和必开!$A:$A,0))</f>
        <v>9210.6638083228</v>
      </c>
    </row>
    <row r="2144" ht="13.8" spans="1:37">
      <c r="A2144" s="26">
        <f t="shared" si="466"/>
        <v>4</v>
      </c>
      <c r="B2144" s="26">
        <f t="shared" si="467"/>
        <v>7</v>
      </c>
      <c r="C2144" t="s">
        <v>44</v>
      </c>
      <c r="D2144" s="75">
        <v>0.3125</v>
      </c>
      <c r="E2144" s="26">
        <v>57070</v>
      </c>
      <c r="F2144" s="26">
        <v>25467.19</v>
      </c>
      <c r="G2144" s="26">
        <v>10599</v>
      </c>
      <c r="H2144" s="26">
        <v>17141.5</v>
      </c>
      <c r="I2144" s="26">
        <v>5047</v>
      </c>
      <c r="J2144" s="26">
        <v>-1184.69</v>
      </c>
      <c r="K2144" s="26">
        <f t="shared" si="465"/>
        <v>21558.19</v>
      </c>
      <c r="L2144" s="27">
        <f t="shared" si="468"/>
        <v>3.29008140293782</v>
      </c>
      <c r="M2144" s="75">
        <v>0.3125</v>
      </c>
      <c r="N2144" s="26">
        <v>57070</v>
      </c>
      <c r="O2144" s="26">
        <v>25467.19</v>
      </c>
      <c r="P2144" s="26">
        <v>10599</v>
      </c>
      <c r="Q2144" s="26">
        <v>17141.5</v>
      </c>
      <c r="R2144" s="26">
        <v>5047</v>
      </c>
      <c r="S2144" s="26">
        <v>-1184.69</v>
      </c>
      <c r="T2144" s="26">
        <f t="shared" si="469"/>
        <v>21558.19</v>
      </c>
      <c r="U2144" s="27">
        <f t="shared" si="470"/>
        <v>2.25683375339146</v>
      </c>
      <c r="V2144" s="26">
        <f>INDEX(检修、备用和必开!B:B,MATCH(统调负荷!$C2144,检修、备用和必开!$A:$A,0))</f>
        <v>23244.2</v>
      </c>
      <c r="W2144" s="26">
        <f>INDEX(检修、备用和必开!C:C,MATCH(统调负荷!$C2144,检修、备用和必开!$A:$A,0))</f>
        <v>0</v>
      </c>
      <c r="X2144" s="26">
        <f>INDEX(检修、备用和必开!D:D,MATCH(统调负荷!$C2144,检修、备用和必开!$A:$A,0))</f>
        <v>9870</v>
      </c>
      <c r="Y2144" s="26">
        <f>INDEX(检修、备用和必开!E:E,MATCH(统调负荷!$C2144,检修、备用和必开!$A:$A,0))</f>
        <v>3909</v>
      </c>
      <c r="Z2144" s="26">
        <f>INDEX(检修、备用和必开!F:F,MATCH(统调负荷!$C2144,检修、备用和必开!$A:$A,0))</f>
        <v>320</v>
      </c>
      <c r="AA2144" s="26">
        <f t="shared" si="471"/>
        <v>70928.2</v>
      </c>
      <c r="AB2144" s="26">
        <v>300.05</v>
      </c>
      <c r="AC2144" s="26">
        <v>310.21</v>
      </c>
      <c r="AD2144" s="76">
        <f t="shared" si="472"/>
        <v>45680.3125</v>
      </c>
      <c r="AE2144" s="27">
        <f t="shared" si="473"/>
        <v>0</v>
      </c>
      <c r="AF2144" s="27">
        <f t="shared" si="474"/>
        <v>0</v>
      </c>
      <c r="AG2144" s="27">
        <f t="shared" si="475"/>
        <v>0</v>
      </c>
      <c r="AH2144" s="27">
        <f t="shared" si="476"/>
        <v>0</v>
      </c>
      <c r="AI2144" s="27">
        <f t="shared" si="477"/>
        <v>0</v>
      </c>
      <c r="AJ2144" s="27">
        <f t="shared" si="478"/>
        <v>0</v>
      </c>
      <c r="AK2144" s="26">
        <f>INDEX(检修、备用和必开!I:I,MATCH(统调负荷!$C2144,检修、备用和必开!$A:$A,0))</f>
        <v>9210.6638083228</v>
      </c>
    </row>
    <row r="2145" ht="13.8" spans="1:37">
      <c r="A2145" s="26">
        <f t="shared" si="466"/>
        <v>4</v>
      </c>
      <c r="B2145" s="26">
        <f t="shared" si="467"/>
        <v>7</v>
      </c>
      <c r="C2145" t="s">
        <v>44</v>
      </c>
      <c r="D2145" s="75">
        <v>0.322916666666667</v>
      </c>
      <c r="E2145" s="26">
        <v>58230</v>
      </c>
      <c r="F2145" s="26">
        <v>24776.09</v>
      </c>
      <c r="G2145" s="26">
        <v>10982</v>
      </c>
      <c r="H2145" s="26">
        <v>18345.6</v>
      </c>
      <c r="I2145" s="26">
        <v>5311</v>
      </c>
      <c r="J2145" s="26">
        <v>-1184.69</v>
      </c>
      <c r="K2145" s="26">
        <f t="shared" si="465"/>
        <v>20867.09</v>
      </c>
      <c r="L2145" s="27">
        <f t="shared" si="468"/>
        <v>3.3990460576918</v>
      </c>
      <c r="M2145" s="75">
        <v>0.322916666666667</v>
      </c>
      <c r="N2145" s="26">
        <v>58230</v>
      </c>
      <c r="O2145" s="26">
        <v>24776.09</v>
      </c>
      <c r="P2145" s="26">
        <v>10982</v>
      </c>
      <c r="Q2145" s="26">
        <v>18345.6</v>
      </c>
      <c r="R2145" s="26">
        <v>5311</v>
      </c>
      <c r="S2145" s="26">
        <v>-1184.69</v>
      </c>
      <c r="T2145" s="26">
        <f t="shared" si="469"/>
        <v>20867.09</v>
      </c>
      <c r="U2145" s="27">
        <f t="shared" si="470"/>
        <v>2.30757693717915</v>
      </c>
      <c r="V2145" s="26">
        <f>INDEX(检修、备用和必开!B:B,MATCH(统调负荷!$C2145,检修、备用和必开!$A:$A,0))</f>
        <v>23244.2</v>
      </c>
      <c r="W2145" s="26">
        <f>INDEX(检修、备用和必开!C:C,MATCH(统调负荷!$C2145,检修、备用和必开!$A:$A,0))</f>
        <v>0</v>
      </c>
      <c r="X2145" s="26">
        <f>INDEX(检修、备用和必开!D:D,MATCH(统调负荷!$C2145,检修、备用和必开!$A:$A,0))</f>
        <v>9870</v>
      </c>
      <c r="Y2145" s="26">
        <f>INDEX(检修、备用和必开!E:E,MATCH(统调负荷!$C2145,检修、备用和必开!$A:$A,0))</f>
        <v>3909</v>
      </c>
      <c r="Z2145" s="26">
        <f>INDEX(检修、备用和必开!F:F,MATCH(统调负荷!$C2145,检修、备用和必开!$A:$A,0))</f>
        <v>320</v>
      </c>
      <c r="AA2145" s="26">
        <f t="shared" si="471"/>
        <v>70928.2</v>
      </c>
      <c r="AB2145" s="26">
        <v>298</v>
      </c>
      <c r="AC2145" s="26">
        <v>318</v>
      </c>
      <c r="AD2145" s="76">
        <f t="shared" si="472"/>
        <v>45680.3229166667</v>
      </c>
      <c r="AE2145" s="27">
        <f t="shared" si="473"/>
        <v>0</v>
      </c>
      <c r="AF2145" s="27">
        <f t="shared" si="474"/>
        <v>0</v>
      </c>
      <c r="AG2145" s="27">
        <f t="shared" si="475"/>
        <v>0</v>
      </c>
      <c r="AH2145" s="27">
        <f t="shared" si="476"/>
        <v>0</v>
      </c>
      <c r="AI2145" s="27">
        <f t="shared" si="477"/>
        <v>0</v>
      </c>
      <c r="AJ2145" s="27">
        <f t="shared" si="478"/>
        <v>0</v>
      </c>
      <c r="AK2145" s="26">
        <f>INDEX(检修、备用和必开!I:I,MATCH(统调负荷!$C2145,检修、备用和必开!$A:$A,0))</f>
        <v>9210.6638083228</v>
      </c>
    </row>
    <row r="2146" ht="13.8" spans="1:37">
      <c r="A2146" s="26">
        <f t="shared" si="466"/>
        <v>4</v>
      </c>
      <c r="B2146" s="26">
        <f t="shared" si="467"/>
        <v>8</v>
      </c>
      <c r="C2146" t="s">
        <v>44</v>
      </c>
      <c r="D2146" s="75">
        <v>0.333333333333333</v>
      </c>
      <c r="E2146" s="26">
        <v>59620</v>
      </c>
      <c r="F2146" s="26">
        <v>24507.3</v>
      </c>
      <c r="G2146" s="26">
        <v>11206</v>
      </c>
      <c r="H2146" s="26">
        <v>19458.4</v>
      </c>
      <c r="I2146" s="26">
        <v>5633</v>
      </c>
      <c r="J2146" s="26">
        <v>-1184.7</v>
      </c>
      <c r="K2146" s="26">
        <f t="shared" ref="K2146:K2209" si="479">F2146-Y2146</f>
        <v>20598.3</v>
      </c>
      <c r="L2146" s="27">
        <f t="shared" si="468"/>
        <v>3.44340066898725</v>
      </c>
      <c r="M2146" s="75">
        <v>0.333333333333333</v>
      </c>
      <c r="N2146" s="26">
        <v>59620</v>
      </c>
      <c r="O2146" s="26">
        <v>24507.3</v>
      </c>
      <c r="P2146" s="26">
        <v>11206</v>
      </c>
      <c r="Q2146" s="26">
        <v>19458.4</v>
      </c>
      <c r="R2146" s="26">
        <v>5633</v>
      </c>
      <c r="S2146" s="26">
        <v>-1184.7</v>
      </c>
      <c r="T2146" s="26">
        <f t="shared" si="469"/>
        <v>20598.3</v>
      </c>
      <c r="U2146" s="27">
        <f t="shared" si="470"/>
        <v>2.32793427923448</v>
      </c>
      <c r="V2146" s="26">
        <f>INDEX(检修、备用和必开!B:B,MATCH(统调负荷!$C2146,检修、备用和必开!$A:$A,0))</f>
        <v>23244.2</v>
      </c>
      <c r="W2146" s="26">
        <f>INDEX(检修、备用和必开!C:C,MATCH(统调负荷!$C2146,检修、备用和必开!$A:$A,0))</f>
        <v>0</v>
      </c>
      <c r="X2146" s="26">
        <f>INDEX(检修、备用和必开!D:D,MATCH(统调负荷!$C2146,检修、备用和必开!$A:$A,0))</f>
        <v>9870</v>
      </c>
      <c r="Y2146" s="26">
        <f>INDEX(检修、备用和必开!E:E,MATCH(统调负荷!$C2146,检修、备用和必开!$A:$A,0))</f>
        <v>3909</v>
      </c>
      <c r="Z2146" s="26">
        <f>INDEX(检修、备用和必开!F:F,MATCH(统调负荷!$C2146,检修、备用和必开!$A:$A,0))</f>
        <v>320</v>
      </c>
      <c r="AA2146" s="26">
        <f t="shared" si="471"/>
        <v>70928.2</v>
      </c>
      <c r="AB2146" s="26">
        <v>298</v>
      </c>
      <c r="AC2146" s="26">
        <v>300</v>
      </c>
      <c r="AD2146" s="76">
        <f t="shared" si="472"/>
        <v>45680.3333333333</v>
      </c>
      <c r="AE2146" s="27">
        <f t="shared" si="473"/>
        <v>0</v>
      </c>
      <c r="AF2146" s="27">
        <f t="shared" si="474"/>
        <v>0</v>
      </c>
      <c r="AG2146" s="27">
        <f t="shared" si="475"/>
        <v>0</v>
      </c>
      <c r="AH2146" s="27">
        <f t="shared" si="476"/>
        <v>0</v>
      </c>
      <c r="AI2146" s="27">
        <f t="shared" si="477"/>
        <v>0</v>
      </c>
      <c r="AJ2146" s="27">
        <f t="shared" si="478"/>
        <v>0</v>
      </c>
      <c r="AK2146" s="26">
        <f>INDEX(检修、备用和必开!I:I,MATCH(统调负荷!$C2146,检修、备用和必开!$A:$A,0))</f>
        <v>9210.6638083228</v>
      </c>
    </row>
    <row r="2147" ht="13.8" spans="1:37">
      <c r="A2147" s="26">
        <f t="shared" si="466"/>
        <v>4</v>
      </c>
      <c r="B2147" s="26">
        <f t="shared" si="467"/>
        <v>8</v>
      </c>
      <c r="C2147" t="s">
        <v>44</v>
      </c>
      <c r="D2147" s="75">
        <v>0.34375</v>
      </c>
      <c r="E2147" s="26">
        <v>60935</v>
      </c>
      <c r="F2147" s="26">
        <v>24801</v>
      </c>
      <c r="G2147" s="26">
        <v>11575</v>
      </c>
      <c r="H2147" s="26">
        <v>19892.7</v>
      </c>
      <c r="I2147" s="26">
        <v>6073</v>
      </c>
      <c r="J2147" s="26">
        <v>-1406.7</v>
      </c>
      <c r="K2147" s="26">
        <f t="shared" si="479"/>
        <v>20892</v>
      </c>
      <c r="L2147" s="27">
        <f t="shared" si="468"/>
        <v>3.39499329887038</v>
      </c>
      <c r="M2147" s="75">
        <v>0.34375</v>
      </c>
      <c r="N2147" s="26">
        <v>60935</v>
      </c>
      <c r="O2147" s="26">
        <v>24801</v>
      </c>
      <c r="P2147" s="26">
        <v>11575</v>
      </c>
      <c r="Q2147" s="26">
        <v>19892.7</v>
      </c>
      <c r="R2147" s="26">
        <v>6073</v>
      </c>
      <c r="S2147" s="26">
        <v>-1406.7</v>
      </c>
      <c r="T2147" s="26">
        <f t="shared" si="469"/>
        <v>20892</v>
      </c>
      <c r="U2147" s="27">
        <f t="shared" si="470"/>
        <v>2.30570834146024</v>
      </c>
      <c r="V2147" s="26">
        <f>INDEX(检修、备用和必开!B:B,MATCH(统调负荷!$C2147,检修、备用和必开!$A:$A,0))</f>
        <v>23244.2</v>
      </c>
      <c r="W2147" s="26">
        <f>INDEX(检修、备用和必开!C:C,MATCH(统调负荷!$C2147,检修、备用和必开!$A:$A,0))</f>
        <v>0</v>
      </c>
      <c r="X2147" s="26">
        <f>INDEX(检修、备用和必开!D:D,MATCH(统调负荷!$C2147,检修、备用和必开!$A:$A,0))</f>
        <v>9870</v>
      </c>
      <c r="Y2147" s="26">
        <f>INDEX(检修、备用和必开!E:E,MATCH(统调负荷!$C2147,检修、备用和必开!$A:$A,0))</f>
        <v>3909</v>
      </c>
      <c r="Z2147" s="26">
        <f>INDEX(检修、备用和必开!F:F,MATCH(统调负荷!$C2147,检修、备用和必开!$A:$A,0))</f>
        <v>320</v>
      </c>
      <c r="AA2147" s="26">
        <f t="shared" si="471"/>
        <v>70928.2</v>
      </c>
      <c r="AB2147" s="26">
        <v>298</v>
      </c>
      <c r="AC2147" s="26">
        <v>122.32</v>
      </c>
      <c r="AD2147" s="76">
        <f t="shared" si="472"/>
        <v>45680.34375</v>
      </c>
      <c r="AE2147" s="27">
        <f t="shared" si="473"/>
        <v>0</v>
      </c>
      <c r="AF2147" s="27">
        <f t="shared" si="474"/>
        <v>0</v>
      </c>
      <c r="AG2147" s="27">
        <f t="shared" si="475"/>
        <v>0</v>
      </c>
      <c r="AH2147" s="27">
        <f t="shared" si="476"/>
        <v>0</v>
      </c>
      <c r="AI2147" s="27">
        <f t="shared" si="477"/>
        <v>0</v>
      </c>
      <c r="AJ2147" s="27">
        <f t="shared" si="478"/>
        <v>0</v>
      </c>
      <c r="AK2147" s="26">
        <f>INDEX(检修、备用和必开!I:I,MATCH(统调负荷!$C2147,检修、备用和必开!$A:$A,0))</f>
        <v>9210.6638083228</v>
      </c>
    </row>
    <row r="2148" ht="13.8" spans="1:37">
      <c r="A2148" s="26">
        <f t="shared" si="466"/>
        <v>4</v>
      </c>
      <c r="B2148" s="26">
        <f t="shared" si="467"/>
        <v>8</v>
      </c>
      <c r="C2148" t="s">
        <v>44</v>
      </c>
      <c r="D2148" s="75">
        <v>0.354166666666667</v>
      </c>
      <c r="E2148" s="26">
        <v>62080</v>
      </c>
      <c r="F2148" s="26">
        <v>24704.29</v>
      </c>
      <c r="G2148" s="26">
        <v>11925</v>
      </c>
      <c r="H2148" s="26">
        <v>20336.4</v>
      </c>
      <c r="I2148" s="26">
        <v>6521</v>
      </c>
      <c r="J2148" s="26">
        <v>-1406.69</v>
      </c>
      <c r="K2148" s="26">
        <f t="shared" si="479"/>
        <v>20795.29</v>
      </c>
      <c r="L2148" s="27">
        <f t="shared" si="468"/>
        <v>3.41078196072284</v>
      </c>
      <c r="M2148" s="75">
        <v>0.354166666666667</v>
      </c>
      <c r="N2148" s="26">
        <v>62080</v>
      </c>
      <c r="O2148" s="26">
        <v>24704.29</v>
      </c>
      <c r="P2148" s="26">
        <v>11925</v>
      </c>
      <c r="Q2148" s="26">
        <v>20336.4</v>
      </c>
      <c r="R2148" s="26">
        <v>6521</v>
      </c>
      <c r="S2148" s="26">
        <v>-1406.69</v>
      </c>
      <c r="T2148" s="26">
        <f t="shared" si="469"/>
        <v>20795.29</v>
      </c>
      <c r="U2148" s="27">
        <f t="shared" si="470"/>
        <v>2.31297991964204</v>
      </c>
      <c r="V2148" s="26">
        <f>INDEX(检修、备用和必开!B:B,MATCH(统调负荷!$C2148,检修、备用和必开!$A:$A,0))</f>
        <v>23244.2</v>
      </c>
      <c r="W2148" s="26">
        <f>INDEX(检修、备用和必开!C:C,MATCH(统调负荷!$C2148,检修、备用和必开!$A:$A,0))</f>
        <v>0</v>
      </c>
      <c r="X2148" s="26">
        <f>INDEX(检修、备用和必开!D:D,MATCH(统调负荷!$C2148,检修、备用和必开!$A:$A,0))</f>
        <v>9870</v>
      </c>
      <c r="Y2148" s="26">
        <f>INDEX(检修、备用和必开!E:E,MATCH(统调负荷!$C2148,检修、备用和必开!$A:$A,0))</f>
        <v>3909</v>
      </c>
      <c r="Z2148" s="26">
        <f>INDEX(检修、备用和必开!F:F,MATCH(统调负荷!$C2148,检修、备用和必开!$A:$A,0))</f>
        <v>320</v>
      </c>
      <c r="AA2148" s="26">
        <f t="shared" si="471"/>
        <v>70928.2</v>
      </c>
      <c r="AB2148" s="26">
        <v>298</v>
      </c>
      <c r="AC2148" s="26">
        <v>250.12</v>
      </c>
      <c r="AD2148" s="76">
        <f t="shared" si="472"/>
        <v>45680.3541666667</v>
      </c>
      <c r="AE2148" s="27">
        <f t="shared" si="473"/>
        <v>0</v>
      </c>
      <c r="AF2148" s="27">
        <f t="shared" si="474"/>
        <v>0</v>
      </c>
      <c r="AG2148" s="27">
        <f t="shared" si="475"/>
        <v>0</v>
      </c>
      <c r="AH2148" s="27">
        <f t="shared" si="476"/>
        <v>0</v>
      </c>
      <c r="AI2148" s="27">
        <f t="shared" si="477"/>
        <v>0</v>
      </c>
      <c r="AJ2148" s="27">
        <f t="shared" si="478"/>
        <v>0</v>
      </c>
      <c r="AK2148" s="26">
        <f>INDEX(检修、备用和必开!I:I,MATCH(统调负荷!$C2148,检修、备用和必开!$A:$A,0))</f>
        <v>9210.6638083228</v>
      </c>
    </row>
    <row r="2149" ht="13.8" spans="1:37">
      <c r="A2149" s="26">
        <f t="shared" si="466"/>
        <v>4</v>
      </c>
      <c r="B2149" s="26">
        <f t="shared" si="467"/>
        <v>8</v>
      </c>
      <c r="C2149" t="s">
        <v>44</v>
      </c>
      <c r="D2149" s="75">
        <v>0.364583333333333</v>
      </c>
      <c r="E2149" s="26">
        <v>62510</v>
      </c>
      <c r="F2149" s="26">
        <v>24515.8</v>
      </c>
      <c r="G2149" s="26">
        <v>11925</v>
      </c>
      <c r="H2149" s="26">
        <v>20479.9</v>
      </c>
      <c r="I2149" s="26">
        <v>6996</v>
      </c>
      <c r="J2149" s="26">
        <v>-1406.7</v>
      </c>
      <c r="K2149" s="26">
        <f t="shared" si="479"/>
        <v>20606.8</v>
      </c>
      <c r="L2149" s="27">
        <f t="shared" si="468"/>
        <v>3.44198031717685</v>
      </c>
      <c r="M2149" s="75">
        <v>0.364583333333333</v>
      </c>
      <c r="N2149" s="26">
        <v>62510</v>
      </c>
      <c r="O2149" s="26">
        <v>24515.8</v>
      </c>
      <c r="P2149" s="26">
        <v>11925</v>
      </c>
      <c r="Q2149" s="26">
        <v>20479.9</v>
      </c>
      <c r="R2149" s="26">
        <v>6996</v>
      </c>
      <c r="S2149" s="26">
        <v>-1406.7</v>
      </c>
      <c r="T2149" s="26">
        <f t="shared" si="469"/>
        <v>20606.8</v>
      </c>
      <c r="U2149" s="27">
        <f t="shared" si="470"/>
        <v>2.32728501679966</v>
      </c>
      <c r="V2149" s="26">
        <f>INDEX(检修、备用和必开!B:B,MATCH(统调负荷!$C2149,检修、备用和必开!$A:$A,0))</f>
        <v>23244.2</v>
      </c>
      <c r="W2149" s="26">
        <f>INDEX(检修、备用和必开!C:C,MATCH(统调负荷!$C2149,检修、备用和必开!$A:$A,0))</f>
        <v>0</v>
      </c>
      <c r="X2149" s="26">
        <f>INDEX(检修、备用和必开!D:D,MATCH(统调负荷!$C2149,检修、备用和必开!$A:$A,0))</f>
        <v>9870</v>
      </c>
      <c r="Y2149" s="26">
        <f>INDEX(检修、备用和必开!E:E,MATCH(统调负荷!$C2149,检修、备用和必开!$A:$A,0))</f>
        <v>3909</v>
      </c>
      <c r="Z2149" s="26">
        <f>INDEX(检修、备用和必开!F:F,MATCH(统调负荷!$C2149,检修、备用和必开!$A:$A,0))</f>
        <v>320</v>
      </c>
      <c r="AA2149" s="26">
        <f t="shared" si="471"/>
        <v>70928.2</v>
      </c>
      <c r="AB2149" s="26">
        <v>298</v>
      </c>
      <c r="AC2149" s="26">
        <v>280.12</v>
      </c>
      <c r="AD2149" s="76">
        <f t="shared" si="472"/>
        <v>45680.3645833333</v>
      </c>
      <c r="AE2149" s="27">
        <f t="shared" si="473"/>
        <v>0</v>
      </c>
      <c r="AF2149" s="27">
        <f t="shared" si="474"/>
        <v>0</v>
      </c>
      <c r="AG2149" s="27">
        <f t="shared" si="475"/>
        <v>0</v>
      </c>
      <c r="AH2149" s="27">
        <f t="shared" si="476"/>
        <v>0</v>
      </c>
      <c r="AI2149" s="27">
        <f t="shared" si="477"/>
        <v>0</v>
      </c>
      <c r="AJ2149" s="27">
        <f t="shared" si="478"/>
        <v>0</v>
      </c>
      <c r="AK2149" s="26">
        <f>INDEX(检修、备用和必开!I:I,MATCH(统调负荷!$C2149,检修、备用和必开!$A:$A,0))</f>
        <v>9210.6638083228</v>
      </c>
    </row>
    <row r="2150" ht="13.8" spans="1:37">
      <c r="A2150" s="26">
        <f t="shared" si="466"/>
        <v>4</v>
      </c>
      <c r="B2150" s="26">
        <f t="shared" si="467"/>
        <v>9</v>
      </c>
      <c r="C2150" t="s">
        <v>44</v>
      </c>
      <c r="D2150" s="75">
        <v>0.375</v>
      </c>
      <c r="E2150" s="26">
        <v>62880</v>
      </c>
      <c r="F2150" s="26">
        <v>24107.8</v>
      </c>
      <c r="G2150" s="26">
        <v>11925</v>
      </c>
      <c r="H2150" s="26">
        <v>20766.9</v>
      </c>
      <c r="I2150" s="26">
        <v>7487</v>
      </c>
      <c r="J2150" s="26">
        <v>-1406.7</v>
      </c>
      <c r="K2150" s="26">
        <f t="shared" si="479"/>
        <v>20198.8</v>
      </c>
      <c r="L2150" s="27">
        <f t="shared" si="468"/>
        <v>3.51150563399806</v>
      </c>
      <c r="M2150" s="75">
        <v>0.375</v>
      </c>
      <c r="N2150" s="26">
        <v>62880</v>
      </c>
      <c r="O2150" s="26">
        <v>24107.8</v>
      </c>
      <c r="P2150" s="26">
        <v>11925</v>
      </c>
      <c r="Q2150" s="26">
        <v>20766.9</v>
      </c>
      <c r="R2150" s="26">
        <v>7487</v>
      </c>
      <c r="S2150" s="26">
        <v>-1406.7</v>
      </c>
      <c r="T2150" s="26">
        <f t="shared" si="469"/>
        <v>20198.8</v>
      </c>
      <c r="U2150" s="27">
        <f t="shared" si="470"/>
        <v>2.35886367264407</v>
      </c>
      <c r="V2150" s="26">
        <f>INDEX(检修、备用和必开!B:B,MATCH(统调负荷!$C2150,检修、备用和必开!$A:$A,0))</f>
        <v>23244.2</v>
      </c>
      <c r="W2150" s="26">
        <f>INDEX(检修、备用和必开!C:C,MATCH(统调负荷!$C2150,检修、备用和必开!$A:$A,0))</f>
        <v>0</v>
      </c>
      <c r="X2150" s="26">
        <f>INDEX(检修、备用和必开!D:D,MATCH(统调负荷!$C2150,检修、备用和必开!$A:$A,0))</f>
        <v>9870</v>
      </c>
      <c r="Y2150" s="26">
        <f>INDEX(检修、备用和必开!E:E,MATCH(统调负荷!$C2150,检修、备用和必开!$A:$A,0))</f>
        <v>3909</v>
      </c>
      <c r="Z2150" s="26">
        <f>INDEX(检修、备用和必开!F:F,MATCH(统调负荷!$C2150,检修、备用和必开!$A:$A,0))</f>
        <v>320</v>
      </c>
      <c r="AA2150" s="26">
        <f t="shared" si="471"/>
        <v>70928.2</v>
      </c>
      <c r="AB2150" s="26">
        <v>298</v>
      </c>
      <c r="AC2150" s="26">
        <v>280</v>
      </c>
      <c r="AD2150" s="76">
        <f t="shared" si="472"/>
        <v>45680.375</v>
      </c>
      <c r="AE2150" s="27">
        <f t="shared" si="473"/>
        <v>0</v>
      </c>
      <c r="AF2150" s="27">
        <f t="shared" si="474"/>
        <v>0</v>
      </c>
      <c r="AG2150" s="27">
        <f t="shared" si="475"/>
        <v>0</v>
      </c>
      <c r="AH2150" s="27">
        <f t="shared" si="476"/>
        <v>0</v>
      </c>
      <c r="AI2150" s="27">
        <f t="shared" si="477"/>
        <v>0</v>
      </c>
      <c r="AJ2150" s="27">
        <f t="shared" si="478"/>
        <v>0</v>
      </c>
      <c r="AK2150" s="26">
        <f>INDEX(检修、备用和必开!I:I,MATCH(统调负荷!$C2150,检修、备用和必开!$A:$A,0))</f>
        <v>9210.6638083228</v>
      </c>
    </row>
    <row r="2151" ht="13.8" spans="1:37">
      <c r="A2151" s="26">
        <f t="shared" si="466"/>
        <v>4</v>
      </c>
      <c r="B2151" s="26">
        <f t="shared" si="467"/>
        <v>9</v>
      </c>
      <c r="C2151" t="s">
        <v>44</v>
      </c>
      <c r="D2151" s="75">
        <v>0.385416666666667</v>
      </c>
      <c r="E2151" s="26">
        <v>63190</v>
      </c>
      <c r="F2151" s="26">
        <v>23694.69</v>
      </c>
      <c r="G2151" s="26">
        <v>11914</v>
      </c>
      <c r="H2151" s="26">
        <v>20987</v>
      </c>
      <c r="I2151" s="26">
        <v>8001</v>
      </c>
      <c r="J2151" s="26">
        <v>-1406.69</v>
      </c>
      <c r="K2151" s="26">
        <f t="shared" si="479"/>
        <v>19785.69</v>
      </c>
      <c r="L2151" s="27">
        <f t="shared" si="468"/>
        <v>3.58482317270714</v>
      </c>
      <c r="M2151" s="75">
        <v>0.385416666666667</v>
      </c>
      <c r="N2151" s="26">
        <v>63190</v>
      </c>
      <c r="O2151" s="26">
        <v>23694.69</v>
      </c>
      <c r="P2151" s="26">
        <v>11914</v>
      </c>
      <c r="Q2151" s="26">
        <v>20987</v>
      </c>
      <c r="R2151" s="26">
        <v>8001</v>
      </c>
      <c r="S2151" s="26">
        <v>-1406.69</v>
      </c>
      <c r="T2151" s="26">
        <f t="shared" si="469"/>
        <v>19785.69</v>
      </c>
      <c r="U2151" s="27">
        <f t="shared" si="470"/>
        <v>2.39172313980892</v>
      </c>
      <c r="V2151" s="26">
        <f>INDEX(检修、备用和必开!B:B,MATCH(统调负荷!$C2151,检修、备用和必开!$A:$A,0))</f>
        <v>23244.2</v>
      </c>
      <c r="W2151" s="26">
        <f>INDEX(检修、备用和必开!C:C,MATCH(统调负荷!$C2151,检修、备用和必开!$A:$A,0))</f>
        <v>0</v>
      </c>
      <c r="X2151" s="26">
        <f>INDEX(检修、备用和必开!D:D,MATCH(统调负荷!$C2151,检修、备用和必开!$A:$A,0))</f>
        <v>9870</v>
      </c>
      <c r="Y2151" s="26">
        <f>INDEX(检修、备用和必开!E:E,MATCH(统调负荷!$C2151,检修、备用和必开!$A:$A,0))</f>
        <v>3909</v>
      </c>
      <c r="Z2151" s="26">
        <f>INDEX(检修、备用和必开!F:F,MATCH(统调负荷!$C2151,检修、备用和必开!$A:$A,0))</f>
        <v>320</v>
      </c>
      <c r="AA2151" s="26">
        <f t="shared" si="471"/>
        <v>70928.2</v>
      </c>
      <c r="AB2151" s="26">
        <v>293</v>
      </c>
      <c r="AC2151" s="26">
        <v>280</v>
      </c>
      <c r="AD2151" s="76">
        <f t="shared" si="472"/>
        <v>45680.3854166667</v>
      </c>
      <c r="AE2151" s="27">
        <f t="shared" si="473"/>
        <v>0</v>
      </c>
      <c r="AF2151" s="27">
        <f t="shared" si="474"/>
        <v>0</v>
      </c>
      <c r="AG2151" s="27">
        <f t="shared" si="475"/>
        <v>0</v>
      </c>
      <c r="AH2151" s="27">
        <f t="shared" si="476"/>
        <v>0</v>
      </c>
      <c r="AI2151" s="27">
        <f t="shared" si="477"/>
        <v>0</v>
      </c>
      <c r="AJ2151" s="27">
        <f t="shared" si="478"/>
        <v>0</v>
      </c>
      <c r="AK2151" s="26">
        <f>INDEX(检修、备用和必开!I:I,MATCH(统调负荷!$C2151,检修、备用和必开!$A:$A,0))</f>
        <v>9210.6638083228</v>
      </c>
    </row>
    <row r="2152" ht="13.8" spans="1:37">
      <c r="A2152" s="26">
        <f t="shared" si="466"/>
        <v>4</v>
      </c>
      <c r="B2152" s="26">
        <f t="shared" si="467"/>
        <v>9</v>
      </c>
      <c r="C2152" t="s">
        <v>44</v>
      </c>
      <c r="D2152" s="75">
        <v>0.395833333333333</v>
      </c>
      <c r="E2152" s="26">
        <v>63305</v>
      </c>
      <c r="F2152" s="26">
        <v>22978.4</v>
      </c>
      <c r="G2152" s="26">
        <v>11824</v>
      </c>
      <c r="H2152" s="26">
        <v>21419.3</v>
      </c>
      <c r="I2152" s="26">
        <v>8490</v>
      </c>
      <c r="J2152" s="26">
        <v>-1406.7</v>
      </c>
      <c r="K2152" s="26">
        <f t="shared" si="479"/>
        <v>19069.4</v>
      </c>
      <c r="L2152" s="27">
        <f t="shared" si="468"/>
        <v>3.71947727773291</v>
      </c>
      <c r="M2152" s="75">
        <v>0.395833333333333</v>
      </c>
      <c r="N2152" s="26">
        <v>63305</v>
      </c>
      <c r="O2152" s="26">
        <v>22978.4</v>
      </c>
      <c r="P2152" s="26">
        <v>11824</v>
      </c>
      <c r="Q2152" s="26">
        <v>21419.3</v>
      </c>
      <c r="R2152" s="26">
        <v>8490</v>
      </c>
      <c r="S2152" s="26">
        <v>-1406.7</v>
      </c>
      <c r="T2152" s="26">
        <f t="shared" si="469"/>
        <v>19069.4</v>
      </c>
      <c r="U2152" s="27">
        <f t="shared" si="470"/>
        <v>2.45092158095883</v>
      </c>
      <c r="V2152" s="26">
        <f>INDEX(检修、备用和必开!B:B,MATCH(统调负荷!$C2152,检修、备用和必开!$A:$A,0))</f>
        <v>23244.2</v>
      </c>
      <c r="W2152" s="26">
        <f>INDEX(检修、备用和必开!C:C,MATCH(统调负荷!$C2152,检修、备用和必开!$A:$A,0))</f>
        <v>0</v>
      </c>
      <c r="X2152" s="26">
        <f>INDEX(检修、备用和必开!D:D,MATCH(统调负荷!$C2152,检修、备用和必开!$A:$A,0))</f>
        <v>9870</v>
      </c>
      <c r="Y2152" s="26">
        <f>INDEX(检修、备用和必开!E:E,MATCH(统调负荷!$C2152,检修、备用和必开!$A:$A,0))</f>
        <v>3909</v>
      </c>
      <c r="Z2152" s="26">
        <f>INDEX(检修、备用和必开!F:F,MATCH(统调负荷!$C2152,检修、备用和必开!$A:$A,0))</f>
        <v>320</v>
      </c>
      <c r="AA2152" s="26">
        <f t="shared" si="471"/>
        <v>70928.2</v>
      </c>
      <c r="AB2152" s="26">
        <v>288</v>
      </c>
      <c r="AC2152" s="26">
        <v>280</v>
      </c>
      <c r="AD2152" s="76">
        <f t="shared" si="472"/>
        <v>45680.3958333333</v>
      </c>
      <c r="AE2152" s="27">
        <f t="shared" si="473"/>
        <v>0</v>
      </c>
      <c r="AF2152" s="27">
        <f t="shared" si="474"/>
        <v>0</v>
      </c>
      <c r="AG2152" s="27">
        <f t="shared" si="475"/>
        <v>0</v>
      </c>
      <c r="AH2152" s="27">
        <f t="shared" si="476"/>
        <v>0</v>
      </c>
      <c r="AI2152" s="27">
        <f t="shared" si="477"/>
        <v>0</v>
      </c>
      <c r="AJ2152" s="27">
        <f t="shared" si="478"/>
        <v>0</v>
      </c>
      <c r="AK2152" s="26">
        <f>INDEX(检修、备用和必开!I:I,MATCH(统调负荷!$C2152,检修、备用和必开!$A:$A,0))</f>
        <v>9210.6638083228</v>
      </c>
    </row>
    <row r="2153" ht="13.8" spans="1:37">
      <c r="A2153" s="26">
        <f t="shared" si="466"/>
        <v>4</v>
      </c>
      <c r="B2153" s="26">
        <f t="shared" si="467"/>
        <v>9</v>
      </c>
      <c r="C2153" t="s">
        <v>44</v>
      </c>
      <c r="D2153" s="75">
        <v>0.40625</v>
      </c>
      <c r="E2153" s="26">
        <v>63155</v>
      </c>
      <c r="F2153" s="26">
        <v>21969</v>
      </c>
      <c r="G2153" s="26">
        <v>11735</v>
      </c>
      <c r="H2153" s="26">
        <v>21867.7</v>
      </c>
      <c r="I2153" s="26">
        <v>8990</v>
      </c>
      <c r="J2153" s="26">
        <v>-1406.7</v>
      </c>
      <c r="K2153" s="26">
        <f t="shared" si="479"/>
        <v>18060</v>
      </c>
      <c r="L2153" s="27">
        <f t="shared" si="468"/>
        <v>3.92736434108527</v>
      </c>
      <c r="M2153" s="75">
        <v>0.40625</v>
      </c>
      <c r="N2153" s="26">
        <v>63155</v>
      </c>
      <c r="O2153" s="26">
        <v>21969</v>
      </c>
      <c r="P2153" s="26">
        <v>11735</v>
      </c>
      <c r="Q2153" s="26">
        <v>21867.7</v>
      </c>
      <c r="R2153" s="26">
        <v>8990</v>
      </c>
      <c r="S2153" s="26">
        <v>-1406.7</v>
      </c>
      <c r="T2153" s="26">
        <f t="shared" si="469"/>
        <v>18060</v>
      </c>
      <c r="U2153" s="27">
        <f t="shared" si="470"/>
        <v>2.53949874686717</v>
      </c>
      <c r="V2153" s="26">
        <f>INDEX(检修、备用和必开!B:B,MATCH(统调负荷!$C2153,检修、备用和必开!$A:$A,0))</f>
        <v>23244.2</v>
      </c>
      <c r="W2153" s="26">
        <f>INDEX(检修、备用和必开!C:C,MATCH(统调负荷!$C2153,检修、备用和必开!$A:$A,0))</f>
        <v>0</v>
      </c>
      <c r="X2153" s="26">
        <f>INDEX(检修、备用和必开!D:D,MATCH(统调负荷!$C2153,检修、备用和必开!$A:$A,0))</f>
        <v>9870</v>
      </c>
      <c r="Y2153" s="26">
        <f>INDEX(检修、备用和必开!E:E,MATCH(统调负荷!$C2153,检修、备用和必开!$A:$A,0))</f>
        <v>3909</v>
      </c>
      <c r="Z2153" s="26">
        <f>INDEX(检修、备用和必开!F:F,MATCH(统调负荷!$C2153,检修、备用和必开!$A:$A,0))</f>
        <v>320</v>
      </c>
      <c r="AA2153" s="26">
        <f t="shared" si="471"/>
        <v>70928.2</v>
      </c>
      <c r="AB2153" s="26">
        <v>275.13</v>
      </c>
      <c r="AC2153" s="26">
        <v>250</v>
      </c>
      <c r="AD2153" s="76">
        <f t="shared" si="472"/>
        <v>45680.40625</v>
      </c>
      <c r="AE2153" s="27">
        <f t="shared" si="473"/>
        <v>0</v>
      </c>
      <c r="AF2153" s="27">
        <f t="shared" si="474"/>
        <v>0</v>
      </c>
      <c r="AG2153" s="27">
        <f t="shared" si="475"/>
        <v>0</v>
      </c>
      <c r="AH2153" s="27">
        <f t="shared" si="476"/>
        <v>0</v>
      </c>
      <c r="AI2153" s="27">
        <f t="shared" si="477"/>
        <v>0</v>
      </c>
      <c r="AJ2153" s="27">
        <f t="shared" si="478"/>
        <v>0</v>
      </c>
      <c r="AK2153" s="26">
        <f>INDEX(检修、备用和必开!I:I,MATCH(统调负荷!$C2153,检修、备用和必开!$A:$A,0))</f>
        <v>9210.6638083228</v>
      </c>
    </row>
    <row r="2154" ht="13.8" spans="1:37">
      <c r="A2154" s="26">
        <f t="shared" si="466"/>
        <v>4</v>
      </c>
      <c r="B2154" s="26">
        <f t="shared" si="467"/>
        <v>10</v>
      </c>
      <c r="C2154" t="s">
        <v>44</v>
      </c>
      <c r="D2154" s="75">
        <v>0.416666666666667</v>
      </c>
      <c r="E2154" s="26">
        <v>62750</v>
      </c>
      <c r="F2154" s="26">
        <v>21281.1</v>
      </c>
      <c r="G2154" s="26">
        <v>11424</v>
      </c>
      <c r="H2154" s="26">
        <v>21958.6</v>
      </c>
      <c r="I2154" s="26">
        <v>9493</v>
      </c>
      <c r="J2154" s="26">
        <v>-1406.7</v>
      </c>
      <c r="K2154" s="26">
        <f t="shared" si="479"/>
        <v>17372.1</v>
      </c>
      <c r="L2154" s="27">
        <f t="shared" si="468"/>
        <v>4.08288002026238</v>
      </c>
      <c r="M2154" s="75">
        <v>0.416666666666667</v>
      </c>
      <c r="N2154" s="26">
        <v>62750</v>
      </c>
      <c r="O2154" s="26">
        <v>21281.1</v>
      </c>
      <c r="P2154" s="26">
        <v>11424</v>
      </c>
      <c r="Q2154" s="26">
        <v>21958.6</v>
      </c>
      <c r="R2154" s="26">
        <v>9493</v>
      </c>
      <c r="S2154" s="26">
        <v>-1406.7</v>
      </c>
      <c r="T2154" s="26">
        <f t="shared" si="469"/>
        <v>17372.1</v>
      </c>
      <c r="U2154" s="27">
        <f t="shared" si="470"/>
        <v>2.60362453702174</v>
      </c>
      <c r="V2154" s="26">
        <f>INDEX(检修、备用和必开!B:B,MATCH(统调负荷!$C2154,检修、备用和必开!$A:$A,0))</f>
        <v>23244.2</v>
      </c>
      <c r="W2154" s="26">
        <f>INDEX(检修、备用和必开!C:C,MATCH(统调负荷!$C2154,检修、备用和必开!$A:$A,0))</f>
        <v>0</v>
      </c>
      <c r="X2154" s="26">
        <f>INDEX(检修、备用和必开!D:D,MATCH(统调负荷!$C2154,检修、备用和必开!$A:$A,0))</f>
        <v>9870</v>
      </c>
      <c r="Y2154" s="26">
        <f>INDEX(检修、备用和必开!E:E,MATCH(统调负荷!$C2154,检修、备用和必开!$A:$A,0))</f>
        <v>3909</v>
      </c>
      <c r="Z2154" s="26">
        <f>INDEX(检修、备用和必开!F:F,MATCH(统调负荷!$C2154,检修、备用和必开!$A:$A,0))</f>
        <v>320</v>
      </c>
      <c r="AA2154" s="26">
        <f t="shared" si="471"/>
        <v>70928.2</v>
      </c>
      <c r="AB2154" s="26">
        <v>270</v>
      </c>
      <c r="AC2154" s="26">
        <v>270.13</v>
      </c>
      <c r="AD2154" s="76">
        <f t="shared" si="472"/>
        <v>45680.4166666667</v>
      </c>
      <c r="AE2154" s="27">
        <f t="shared" si="473"/>
        <v>0</v>
      </c>
      <c r="AF2154" s="27">
        <f t="shared" si="474"/>
        <v>0</v>
      </c>
      <c r="AG2154" s="27">
        <f t="shared" si="475"/>
        <v>0</v>
      </c>
      <c r="AH2154" s="27">
        <f t="shared" si="476"/>
        <v>0</v>
      </c>
      <c r="AI2154" s="27">
        <f t="shared" si="477"/>
        <v>0</v>
      </c>
      <c r="AJ2154" s="27">
        <f t="shared" si="478"/>
        <v>0</v>
      </c>
      <c r="AK2154" s="26">
        <f>INDEX(检修、备用和必开!I:I,MATCH(统调负荷!$C2154,检修、备用和必开!$A:$A,0))</f>
        <v>9210.6638083228</v>
      </c>
    </row>
    <row r="2155" ht="13.8" spans="1:37">
      <c r="A2155" s="26">
        <f t="shared" si="466"/>
        <v>4</v>
      </c>
      <c r="B2155" s="26">
        <f t="shared" si="467"/>
        <v>10</v>
      </c>
      <c r="C2155" t="s">
        <v>44</v>
      </c>
      <c r="D2155" s="75">
        <v>0.427083333333333</v>
      </c>
      <c r="E2155" s="26">
        <v>62010</v>
      </c>
      <c r="F2155" s="26">
        <v>20978.49</v>
      </c>
      <c r="G2155" s="26">
        <v>10936</v>
      </c>
      <c r="H2155" s="26">
        <v>21562.2</v>
      </c>
      <c r="I2155" s="26">
        <v>9940</v>
      </c>
      <c r="J2155" s="26">
        <v>-1406.69</v>
      </c>
      <c r="K2155" s="26">
        <f t="shared" si="479"/>
        <v>17069.49</v>
      </c>
      <c r="L2155" s="27">
        <f t="shared" si="468"/>
        <v>4.15526181508645</v>
      </c>
      <c r="M2155" s="75">
        <v>0.427083333333333</v>
      </c>
      <c r="N2155" s="26">
        <v>62010</v>
      </c>
      <c r="O2155" s="26">
        <v>20978.49</v>
      </c>
      <c r="P2155" s="26">
        <v>10936</v>
      </c>
      <c r="Q2155" s="26">
        <v>21562.2</v>
      </c>
      <c r="R2155" s="26">
        <v>9940</v>
      </c>
      <c r="S2155" s="26">
        <v>-1406.69</v>
      </c>
      <c r="T2155" s="26">
        <f t="shared" si="469"/>
        <v>17069.49</v>
      </c>
      <c r="U2155" s="27">
        <f t="shared" si="470"/>
        <v>2.63287092665823</v>
      </c>
      <c r="V2155" s="26">
        <f>INDEX(检修、备用和必开!B:B,MATCH(统调负荷!$C2155,检修、备用和必开!$A:$A,0))</f>
        <v>23244.2</v>
      </c>
      <c r="W2155" s="26">
        <f>INDEX(检修、备用和必开!C:C,MATCH(统调负荷!$C2155,检修、备用和必开!$A:$A,0))</f>
        <v>0</v>
      </c>
      <c r="X2155" s="26">
        <f>INDEX(检修、备用和必开!D:D,MATCH(统调负荷!$C2155,检修、备用和必开!$A:$A,0))</f>
        <v>9870</v>
      </c>
      <c r="Y2155" s="26">
        <f>INDEX(检修、备用和必开!E:E,MATCH(统调负荷!$C2155,检修、备用和必开!$A:$A,0))</f>
        <v>3909</v>
      </c>
      <c r="Z2155" s="26">
        <f>INDEX(检修、备用和必开!F:F,MATCH(统调负荷!$C2155,检修、备用和必开!$A:$A,0))</f>
        <v>320</v>
      </c>
      <c r="AA2155" s="26">
        <f t="shared" si="471"/>
        <v>70928.2</v>
      </c>
      <c r="AB2155" s="26">
        <v>275</v>
      </c>
      <c r="AC2155" s="26">
        <v>298</v>
      </c>
      <c r="AD2155" s="76">
        <f t="shared" si="472"/>
        <v>45680.4270833333</v>
      </c>
      <c r="AE2155" s="27">
        <f t="shared" si="473"/>
        <v>0</v>
      </c>
      <c r="AF2155" s="27">
        <f t="shared" si="474"/>
        <v>0</v>
      </c>
      <c r="AG2155" s="27">
        <f t="shared" si="475"/>
        <v>0</v>
      </c>
      <c r="AH2155" s="27">
        <f t="shared" si="476"/>
        <v>0</v>
      </c>
      <c r="AI2155" s="27">
        <f t="shared" si="477"/>
        <v>0</v>
      </c>
      <c r="AJ2155" s="27">
        <f t="shared" si="478"/>
        <v>0</v>
      </c>
      <c r="AK2155" s="26">
        <f>INDEX(检修、备用和必开!I:I,MATCH(统调负荷!$C2155,检修、备用和必开!$A:$A,0))</f>
        <v>9210.6638083228</v>
      </c>
    </row>
    <row r="2156" ht="13.8" spans="1:37">
      <c r="A2156" s="26">
        <f t="shared" si="466"/>
        <v>4</v>
      </c>
      <c r="B2156" s="26">
        <f t="shared" si="467"/>
        <v>10</v>
      </c>
      <c r="C2156" t="s">
        <v>44</v>
      </c>
      <c r="D2156" s="75">
        <v>0.4375</v>
      </c>
      <c r="E2156" s="26">
        <v>61750</v>
      </c>
      <c r="F2156" s="26">
        <v>20225.7</v>
      </c>
      <c r="G2156" s="26">
        <v>10812</v>
      </c>
      <c r="H2156" s="26">
        <v>21703</v>
      </c>
      <c r="I2156" s="26">
        <v>10416</v>
      </c>
      <c r="J2156" s="26">
        <v>-1406.7</v>
      </c>
      <c r="K2156" s="26">
        <f t="shared" si="479"/>
        <v>16316.7</v>
      </c>
      <c r="L2156" s="27">
        <f t="shared" si="468"/>
        <v>4.34696966911201</v>
      </c>
      <c r="M2156" s="75">
        <v>0.4375</v>
      </c>
      <c r="N2156" s="26">
        <v>61750</v>
      </c>
      <c r="O2156" s="26">
        <v>20225.7</v>
      </c>
      <c r="P2156" s="26">
        <v>10812</v>
      </c>
      <c r="Q2156" s="26">
        <v>21703</v>
      </c>
      <c r="R2156" s="26">
        <v>10416</v>
      </c>
      <c r="S2156" s="26">
        <v>-1406.7</v>
      </c>
      <c r="T2156" s="26">
        <f t="shared" si="469"/>
        <v>16316.7</v>
      </c>
      <c r="U2156" s="27">
        <f t="shared" si="470"/>
        <v>2.70855816120397</v>
      </c>
      <c r="V2156" s="26">
        <f>INDEX(检修、备用和必开!B:B,MATCH(统调负荷!$C2156,检修、备用和必开!$A:$A,0))</f>
        <v>23244.2</v>
      </c>
      <c r="W2156" s="26">
        <f>INDEX(检修、备用和必开!C:C,MATCH(统调负荷!$C2156,检修、备用和必开!$A:$A,0))</f>
        <v>0</v>
      </c>
      <c r="X2156" s="26">
        <f>INDEX(检修、备用和必开!D:D,MATCH(统调负荷!$C2156,检修、备用和必开!$A:$A,0))</f>
        <v>9870</v>
      </c>
      <c r="Y2156" s="26">
        <f>INDEX(检修、备用和必开!E:E,MATCH(统调负荷!$C2156,检修、备用和必开!$A:$A,0))</f>
        <v>3909</v>
      </c>
      <c r="Z2156" s="26">
        <f>INDEX(检修、备用和必开!F:F,MATCH(统调负荷!$C2156,检修、备用和必开!$A:$A,0))</f>
        <v>320</v>
      </c>
      <c r="AA2156" s="26">
        <f t="shared" si="471"/>
        <v>70928.2</v>
      </c>
      <c r="AB2156" s="26">
        <v>1</v>
      </c>
      <c r="AC2156" s="26">
        <v>290.36</v>
      </c>
      <c r="AD2156" s="76">
        <f t="shared" si="472"/>
        <v>45680.4375</v>
      </c>
      <c r="AE2156" s="27">
        <f t="shared" si="473"/>
        <v>0</v>
      </c>
      <c r="AF2156" s="27">
        <f t="shared" si="474"/>
        <v>0</v>
      </c>
      <c r="AG2156" s="27">
        <f t="shared" si="475"/>
        <v>0</v>
      </c>
      <c r="AH2156" s="27">
        <f t="shared" si="476"/>
        <v>0</v>
      </c>
      <c r="AI2156" s="27">
        <f t="shared" si="477"/>
        <v>0</v>
      </c>
      <c r="AJ2156" s="27">
        <f t="shared" si="478"/>
        <v>0</v>
      </c>
      <c r="AK2156" s="26">
        <f>INDEX(检修、备用和必开!I:I,MATCH(统调负荷!$C2156,检修、备用和必开!$A:$A,0))</f>
        <v>9210.6638083228</v>
      </c>
    </row>
    <row r="2157" ht="13.8" spans="1:37">
      <c r="A2157" s="26">
        <f t="shared" si="466"/>
        <v>4</v>
      </c>
      <c r="B2157" s="26">
        <f t="shared" si="467"/>
        <v>10</v>
      </c>
      <c r="C2157" t="s">
        <v>44</v>
      </c>
      <c r="D2157" s="75">
        <v>0.447916666666667</v>
      </c>
      <c r="E2157" s="26">
        <v>61585</v>
      </c>
      <c r="F2157" s="26">
        <v>19395</v>
      </c>
      <c r="G2157" s="26">
        <v>11054</v>
      </c>
      <c r="H2157" s="26">
        <v>21720.7</v>
      </c>
      <c r="I2157" s="26">
        <v>10822</v>
      </c>
      <c r="J2157" s="26">
        <v>-1406.7</v>
      </c>
      <c r="K2157" s="26">
        <f t="shared" si="479"/>
        <v>15486</v>
      </c>
      <c r="L2157" s="27">
        <f t="shared" si="468"/>
        <v>4.58014981273408</v>
      </c>
      <c r="M2157" s="75">
        <v>0.447916666666667</v>
      </c>
      <c r="N2157" s="26">
        <v>61585</v>
      </c>
      <c r="O2157" s="26">
        <v>19395</v>
      </c>
      <c r="P2157" s="26">
        <v>11054</v>
      </c>
      <c r="Q2157" s="26">
        <v>21720.7</v>
      </c>
      <c r="R2157" s="26">
        <v>10822</v>
      </c>
      <c r="S2157" s="26">
        <v>-1406.7</v>
      </c>
      <c r="T2157" s="26">
        <f t="shared" si="469"/>
        <v>15486</v>
      </c>
      <c r="U2157" s="27">
        <f t="shared" si="470"/>
        <v>2.79729452595047</v>
      </c>
      <c r="V2157" s="26">
        <f>INDEX(检修、备用和必开!B:B,MATCH(统调负荷!$C2157,检修、备用和必开!$A:$A,0))</f>
        <v>23244.2</v>
      </c>
      <c r="W2157" s="26">
        <f>INDEX(检修、备用和必开!C:C,MATCH(统调负荷!$C2157,检修、备用和必开!$A:$A,0))</f>
        <v>0</v>
      </c>
      <c r="X2157" s="26">
        <f>INDEX(检修、备用和必开!D:D,MATCH(统调负荷!$C2157,检修、备用和必开!$A:$A,0))</f>
        <v>9870</v>
      </c>
      <c r="Y2157" s="26">
        <f>INDEX(检修、备用和必开!E:E,MATCH(统调负荷!$C2157,检修、备用和必开!$A:$A,0))</f>
        <v>3909</v>
      </c>
      <c r="Z2157" s="26">
        <f>INDEX(检修、备用和必开!F:F,MATCH(统调负荷!$C2157,检修、备用和必开!$A:$A,0))</f>
        <v>320</v>
      </c>
      <c r="AA2157" s="26">
        <f t="shared" si="471"/>
        <v>70928.2</v>
      </c>
      <c r="AB2157" s="26">
        <v>0</v>
      </c>
      <c r="AC2157" s="26">
        <v>300.12</v>
      </c>
      <c r="AD2157" s="76">
        <f t="shared" si="472"/>
        <v>45680.4479166667</v>
      </c>
      <c r="AE2157" s="27">
        <f t="shared" si="473"/>
        <v>0</v>
      </c>
      <c r="AF2157" s="27">
        <f t="shared" si="474"/>
        <v>0</v>
      </c>
      <c r="AG2157" s="27">
        <f t="shared" si="475"/>
        <v>0</v>
      </c>
      <c r="AH2157" s="27">
        <f t="shared" si="476"/>
        <v>0</v>
      </c>
      <c r="AI2157" s="27">
        <f t="shared" si="477"/>
        <v>0</v>
      </c>
      <c r="AJ2157" s="27">
        <f t="shared" si="478"/>
        <v>0</v>
      </c>
      <c r="AK2157" s="26">
        <f>INDEX(检修、备用和必开!I:I,MATCH(统调负荷!$C2157,检修、备用和必开!$A:$A,0))</f>
        <v>9210.6638083228</v>
      </c>
    </row>
    <row r="2158" ht="13.8" spans="1:37">
      <c r="A2158" s="26">
        <f t="shared" si="466"/>
        <v>4</v>
      </c>
      <c r="B2158" s="26">
        <f t="shared" si="467"/>
        <v>11</v>
      </c>
      <c r="C2158" t="s">
        <v>44</v>
      </c>
      <c r="D2158" s="75">
        <v>0.458333333333333</v>
      </c>
      <c r="E2158" s="26">
        <v>61435</v>
      </c>
      <c r="F2158" s="26">
        <v>19379.7</v>
      </c>
      <c r="G2158" s="26">
        <v>10492</v>
      </c>
      <c r="H2158" s="26">
        <v>21762</v>
      </c>
      <c r="I2158" s="26">
        <v>11208</v>
      </c>
      <c r="J2158" s="26">
        <v>-1406.7</v>
      </c>
      <c r="K2158" s="26">
        <f t="shared" si="479"/>
        <v>15470.7</v>
      </c>
      <c r="L2158" s="27">
        <f t="shared" si="468"/>
        <v>4.5846794262703</v>
      </c>
      <c r="M2158" s="75">
        <v>0.458333333333333</v>
      </c>
      <c r="N2158" s="26">
        <v>61435</v>
      </c>
      <c r="O2158" s="26">
        <v>19379.7</v>
      </c>
      <c r="P2158" s="26">
        <v>10492</v>
      </c>
      <c r="Q2158" s="26">
        <v>21762</v>
      </c>
      <c r="R2158" s="26">
        <v>11208</v>
      </c>
      <c r="S2158" s="26">
        <v>-1406.7</v>
      </c>
      <c r="T2158" s="26">
        <f t="shared" si="469"/>
        <v>15470.7</v>
      </c>
      <c r="U2158" s="27">
        <f t="shared" si="470"/>
        <v>2.79898345349576</v>
      </c>
      <c r="V2158" s="26">
        <f>INDEX(检修、备用和必开!B:B,MATCH(统调负荷!$C2158,检修、备用和必开!$A:$A,0))</f>
        <v>23244.2</v>
      </c>
      <c r="W2158" s="26">
        <f>INDEX(检修、备用和必开!C:C,MATCH(统调负荷!$C2158,检修、备用和必开!$A:$A,0))</f>
        <v>0</v>
      </c>
      <c r="X2158" s="26">
        <f>INDEX(检修、备用和必开!D:D,MATCH(统调负荷!$C2158,检修、备用和必开!$A:$A,0))</f>
        <v>9870</v>
      </c>
      <c r="Y2158" s="26">
        <f>INDEX(检修、备用和必开!E:E,MATCH(统调负荷!$C2158,检修、备用和必开!$A:$A,0))</f>
        <v>3909</v>
      </c>
      <c r="Z2158" s="26">
        <f>INDEX(检修、备用和必开!F:F,MATCH(统调负荷!$C2158,检修、备用和必开!$A:$A,0))</f>
        <v>320</v>
      </c>
      <c r="AA2158" s="26">
        <f t="shared" si="471"/>
        <v>70928.2</v>
      </c>
      <c r="AB2158" s="26">
        <v>0.68</v>
      </c>
      <c r="AC2158" s="26">
        <v>329</v>
      </c>
      <c r="AD2158" s="76">
        <f t="shared" si="472"/>
        <v>45680.4583333333</v>
      </c>
      <c r="AE2158" s="27">
        <f t="shared" si="473"/>
        <v>0</v>
      </c>
      <c r="AF2158" s="27">
        <f t="shared" si="474"/>
        <v>0</v>
      </c>
      <c r="AG2158" s="27">
        <f t="shared" si="475"/>
        <v>0</v>
      </c>
      <c r="AH2158" s="27">
        <f t="shared" si="476"/>
        <v>0</v>
      </c>
      <c r="AI2158" s="27">
        <f t="shared" si="477"/>
        <v>0</v>
      </c>
      <c r="AJ2158" s="27">
        <f t="shared" si="478"/>
        <v>0</v>
      </c>
      <c r="AK2158" s="26">
        <f>INDEX(检修、备用和必开!I:I,MATCH(统调负荷!$C2158,检修、备用和必开!$A:$A,0))</f>
        <v>9210.6638083228</v>
      </c>
    </row>
    <row r="2159" ht="13.8" spans="1:37">
      <c r="A2159" s="26">
        <f t="shared" si="466"/>
        <v>4</v>
      </c>
      <c r="B2159" s="26">
        <f t="shared" si="467"/>
        <v>11</v>
      </c>
      <c r="C2159" t="s">
        <v>44</v>
      </c>
      <c r="D2159" s="75">
        <v>0.46875</v>
      </c>
      <c r="E2159" s="26">
        <v>61575</v>
      </c>
      <c r="F2159" s="26">
        <v>18794.4</v>
      </c>
      <c r="G2159" s="26">
        <v>10826</v>
      </c>
      <c r="H2159" s="26">
        <v>21821.1</v>
      </c>
      <c r="I2159" s="26">
        <v>11540</v>
      </c>
      <c r="J2159" s="26">
        <v>-1406.5</v>
      </c>
      <c r="K2159" s="26">
        <f t="shared" si="479"/>
        <v>14885.4</v>
      </c>
      <c r="L2159" s="27">
        <f t="shared" si="468"/>
        <v>4.76495089147755</v>
      </c>
      <c r="M2159" s="75">
        <v>0.46875</v>
      </c>
      <c r="N2159" s="26">
        <v>61575</v>
      </c>
      <c r="O2159" s="26">
        <v>18794.4</v>
      </c>
      <c r="P2159" s="26">
        <v>10826</v>
      </c>
      <c r="Q2159" s="26">
        <v>21821.1</v>
      </c>
      <c r="R2159" s="26">
        <v>11540</v>
      </c>
      <c r="S2159" s="26">
        <v>-1406.5</v>
      </c>
      <c r="T2159" s="26">
        <f t="shared" si="469"/>
        <v>14885.4</v>
      </c>
      <c r="U2159" s="27">
        <f t="shared" si="470"/>
        <v>2.86516073260783</v>
      </c>
      <c r="V2159" s="26">
        <f>INDEX(检修、备用和必开!B:B,MATCH(统调负荷!$C2159,检修、备用和必开!$A:$A,0))</f>
        <v>23244.2</v>
      </c>
      <c r="W2159" s="26">
        <f>INDEX(检修、备用和必开!C:C,MATCH(统调负荷!$C2159,检修、备用和必开!$A:$A,0))</f>
        <v>0</v>
      </c>
      <c r="X2159" s="26">
        <f>INDEX(检修、备用和必开!D:D,MATCH(统调负荷!$C2159,检修、备用和必开!$A:$A,0))</f>
        <v>9870</v>
      </c>
      <c r="Y2159" s="26">
        <f>INDEX(检修、备用和必开!E:E,MATCH(统调负荷!$C2159,检修、备用和必开!$A:$A,0))</f>
        <v>3909</v>
      </c>
      <c r="Z2159" s="26">
        <f>INDEX(检修、备用和必开!F:F,MATCH(统调负荷!$C2159,检修、备用和必开!$A:$A,0))</f>
        <v>320</v>
      </c>
      <c r="AA2159" s="26">
        <f t="shared" si="471"/>
        <v>70928.2</v>
      </c>
      <c r="AB2159" s="26">
        <v>1</v>
      </c>
      <c r="AC2159" s="26">
        <v>329</v>
      </c>
      <c r="AD2159" s="76">
        <f t="shared" si="472"/>
        <v>45680.46875</v>
      </c>
      <c r="AE2159" s="27">
        <f t="shared" si="473"/>
        <v>0</v>
      </c>
      <c r="AF2159" s="27">
        <f t="shared" si="474"/>
        <v>0</v>
      </c>
      <c r="AG2159" s="27">
        <f t="shared" si="475"/>
        <v>0</v>
      </c>
      <c r="AH2159" s="27">
        <f t="shared" si="476"/>
        <v>0</v>
      </c>
      <c r="AI2159" s="27">
        <f t="shared" si="477"/>
        <v>0</v>
      </c>
      <c r="AJ2159" s="27">
        <f t="shared" si="478"/>
        <v>0</v>
      </c>
      <c r="AK2159" s="26">
        <f>INDEX(检修、备用和必开!I:I,MATCH(统调负荷!$C2159,检修、备用和必开!$A:$A,0))</f>
        <v>9210.6638083228</v>
      </c>
    </row>
    <row r="2160" ht="13.8" spans="1:37">
      <c r="A2160" s="26">
        <f t="shared" si="466"/>
        <v>4</v>
      </c>
      <c r="B2160" s="26">
        <f t="shared" si="467"/>
        <v>11</v>
      </c>
      <c r="C2160" t="s">
        <v>44</v>
      </c>
      <c r="D2160" s="75">
        <v>0.479166666666667</v>
      </c>
      <c r="E2160" s="26">
        <v>61160</v>
      </c>
      <c r="F2160" s="26">
        <v>18078.5</v>
      </c>
      <c r="G2160" s="26">
        <v>11036</v>
      </c>
      <c r="H2160" s="26">
        <v>21624.2</v>
      </c>
      <c r="I2160" s="26">
        <v>11828</v>
      </c>
      <c r="J2160" s="26">
        <v>-1406.7</v>
      </c>
      <c r="K2160" s="26">
        <f t="shared" si="479"/>
        <v>14169.5</v>
      </c>
      <c r="L2160" s="27">
        <f t="shared" si="468"/>
        <v>5.00569533152193</v>
      </c>
      <c r="M2160" s="75">
        <v>0.479166666666667</v>
      </c>
      <c r="N2160" s="26">
        <v>61160</v>
      </c>
      <c r="O2160" s="26">
        <v>18078.5</v>
      </c>
      <c r="P2160" s="26">
        <v>11036</v>
      </c>
      <c r="Q2160" s="26">
        <v>21624.2</v>
      </c>
      <c r="R2160" s="26">
        <v>11828</v>
      </c>
      <c r="S2160" s="26">
        <v>-1406.7</v>
      </c>
      <c r="T2160" s="26">
        <f t="shared" si="469"/>
        <v>14169.5</v>
      </c>
      <c r="U2160" s="27">
        <f t="shared" si="470"/>
        <v>2.95048565901953</v>
      </c>
      <c r="V2160" s="26">
        <f>INDEX(检修、备用和必开!B:B,MATCH(统调负荷!$C2160,检修、备用和必开!$A:$A,0))</f>
        <v>23244.2</v>
      </c>
      <c r="W2160" s="26">
        <f>INDEX(检修、备用和必开!C:C,MATCH(统调负荷!$C2160,检修、备用和必开!$A:$A,0))</f>
        <v>0</v>
      </c>
      <c r="X2160" s="26">
        <f>INDEX(检修、备用和必开!D:D,MATCH(统调负荷!$C2160,检修、备用和必开!$A:$A,0))</f>
        <v>9870</v>
      </c>
      <c r="Y2160" s="26">
        <f>INDEX(检修、备用和必开!E:E,MATCH(统调负荷!$C2160,检修、备用和必开!$A:$A,0))</f>
        <v>3909</v>
      </c>
      <c r="Z2160" s="26">
        <f>INDEX(检修、备用和必开!F:F,MATCH(统调负荷!$C2160,检修、备用和必开!$A:$A,0))</f>
        <v>320</v>
      </c>
      <c r="AA2160" s="26">
        <f t="shared" si="471"/>
        <v>70928.2</v>
      </c>
      <c r="AB2160" s="26">
        <v>0</v>
      </c>
      <c r="AC2160" s="26">
        <v>320</v>
      </c>
      <c r="AD2160" s="76">
        <f t="shared" si="472"/>
        <v>45680.4791666667</v>
      </c>
      <c r="AE2160" s="27">
        <f t="shared" si="473"/>
        <v>0</v>
      </c>
      <c r="AF2160" s="27">
        <f t="shared" si="474"/>
        <v>0</v>
      </c>
      <c r="AG2160" s="27">
        <f t="shared" si="475"/>
        <v>0</v>
      </c>
      <c r="AH2160" s="27">
        <f t="shared" si="476"/>
        <v>0</v>
      </c>
      <c r="AI2160" s="27">
        <f t="shared" si="477"/>
        <v>0</v>
      </c>
      <c r="AJ2160" s="27">
        <f t="shared" si="478"/>
        <v>0</v>
      </c>
      <c r="AK2160" s="26">
        <f>INDEX(检修、备用和必开!I:I,MATCH(统调负荷!$C2160,检修、备用和必开!$A:$A,0))</f>
        <v>9210.6638083228</v>
      </c>
    </row>
    <row r="2161" ht="13.8" spans="1:37">
      <c r="A2161" s="26">
        <f t="shared" si="466"/>
        <v>4</v>
      </c>
      <c r="B2161" s="26">
        <f t="shared" si="467"/>
        <v>11</v>
      </c>
      <c r="C2161" t="s">
        <v>44</v>
      </c>
      <c r="D2161" s="75">
        <v>0.489583333333333</v>
      </c>
      <c r="E2161" s="26">
        <v>60255</v>
      </c>
      <c r="F2161" s="26">
        <v>17995.4</v>
      </c>
      <c r="G2161" s="26">
        <v>10205</v>
      </c>
      <c r="H2161" s="26">
        <v>21390.3</v>
      </c>
      <c r="I2161" s="26">
        <v>12071</v>
      </c>
      <c r="J2161" s="26">
        <v>-1406.7</v>
      </c>
      <c r="K2161" s="26">
        <f t="shared" si="479"/>
        <v>14086.4</v>
      </c>
      <c r="L2161" s="27">
        <f t="shared" si="468"/>
        <v>5.03522546569741</v>
      </c>
      <c r="M2161" s="75">
        <v>0.489583333333333</v>
      </c>
      <c r="N2161" s="26">
        <v>60255</v>
      </c>
      <c r="O2161" s="26">
        <v>17995.4</v>
      </c>
      <c r="P2161" s="26">
        <v>10205</v>
      </c>
      <c r="Q2161" s="26">
        <v>21390.3</v>
      </c>
      <c r="R2161" s="26">
        <v>12071</v>
      </c>
      <c r="S2161" s="26">
        <v>-1406.7</v>
      </c>
      <c r="T2161" s="26">
        <f t="shared" si="469"/>
        <v>14086.4</v>
      </c>
      <c r="U2161" s="27">
        <f t="shared" si="470"/>
        <v>2.96072030856055</v>
      </c>
      <c r="V2161" s="26">
        <f>INDEX(检修、备用和必开!B:B,MATCH(统调负荷!$C2161,检修、备用和必开!$A:$A,0))</f>
        <v>23244.2</v>
      </c>
      <c r="W2161" s="26">
        <f>INDEX(检修、备用和必开!C:C,MATCH(统调负荷!$C2161,检修、备用和必开!$A:$A,0))</f>
        <v>0</v>
      </c>
      <c r="X2161" s="26">
        <f>INDEX(检修、备用和必开!D:D,MATCH(统调负荷!$C2161,检修、备用和必开!$A:$A,0))</f>
        <v>9870</v>
      </c>
      <c r="Y2161" s="26">
        <f>INDEX(检修、备用和必开!E:E,MATCH(统调负荷!$C2161,检修、备用和必开!$A:$A,0))</f>
        <v>3909</v>
      </c>
      <c r="Z2161" s="26">
        <f>INDEX(检修、备用和必开!F:F,MATCH(统调负荷!$C2161,检修、备用和必开!$A:$A,0))</f>
        <v>320</v>
      </c>
      <c r="AA2161" s="26">
        <f t="shared" si="471"/>
        <v>70928.2</v>
      </c>
      <c r="AB2161" s="26">
        <v>0</v>
      </c>
      <c r="AC2161" s="26">
        <v>355</v>
      </c>
      <c r="AD2161" s="76">
        <f t="shared" si="472"/>
        <v>45680.4895833333</v>
      </c>
      <c r="AE2161" s="27">
        <f t="shared" si="473"/>
        <v>0</v>
      </c>
      <c r="AF2161" s="27">
        <f t="shared" si="474"/>
        <v>0</v>
      </c>
      <c r="AG2161" s="27">
        <f t="shared" si="475"/>
        <v>0</v>
      </c>
      <c r="AH2161" s="27">
        <f t="shared" si="476"/>
        <v>0</v>
      </c>
      <c r="AI2161" s="27">
        <f t="shared" si="477"/>
        <v>0</v>
      </c>
      <c r="AJ2161" s="27">
        <f t="shared" si="478"/>
        <v>0</v>
      </c>
      <c r="AK2161" s="26">
        <f>INDEX(检修、备用和必开!I:I,MATCH(统调负荷!$C2161,检修、备用和必开!$A:$A,0))</f>
        <v>9210.6638083228</v>
      </c>
    </row>
    <row r="2162" ht="13.8" spans="1:37">
      <c r="A2162" s="26">
        <f t="shared" si="466"/>
        <v>4</v>
      </c>
      <c r="B2162" s="26">
        <f t="shared" si="467"/>
        <v>12</v>
      </c>
      <c r="C2162" t="s">
        <v>44</v>
      </c>
      <c r="D2162" s="75">
        <v>0.5</v>
      </c>
      <c r="E2162" s="26">
        <v>58265</v>
      </c>
      <c r="F2162" s="26">
        <v>17973.7</v>
      </c>
      <c r="G2162" s="26">
        <v>9931</v>
      </c>
      <c r="H2162" s="26">
        <v>19459.2</v>
      </c>
      <c r="I2162" s="26">
        <v>12308</v>
      </c>
      <c r="J2162" s="26">
        <v>-1406.9</v>
      </c>
      <c r="K2162" s="26">
        <f t="shared" si="479"/>
        <v>14064.7</v>
      </c>
      <c r="L2162" s="27">
        <f t="shared" si="468"/>
        <v>5.04299416269099</v>
      </c>
      <c r="M2162" s="75">
        <v>0.5</v>
      </c>
      <c r="N2162" s="26">
        <v>58265</v>
      </c>
      <c r="O2162" s="26">
        <v>17973.7</v>
      </c>
      <c r="P2162" s="26">
        <v>9931</v>
      </c>
      <c r="Q2162" s="26">
        <v>19459.2</v>
      </c>
      <c r="R2162" s="26">
        <v>12308</v>
      </c>
      <c r="S2162" s="26">
        <v>-1406.9</v>
      </c>
      <c r="T2162" s="26">
        <f t="shared" si="469"/>
        <v>14064.7</v>
      </c>
      <c r="U2162" s="27">
        <f t="shared" si="470"/>
        <v>2.96340459667345</v>
      </c>
      <c r="V2162" s="26">
        <f>INDEX(检修、备用和必开!B:B,MATCH(统调负荷!$C2162,检修、备用和必开!$A:$A,0))</f>
        <v>23244.2</v>
      </c>
      <c r="W2162" s="26">
        <f>INDEX(检修、备用和必开!C:C,MATCH(统调负荷!$C2162,检修、备用和必开!$A:$A,0))</f>
        <v>0</v>
      </c>
      <c r="X2162" s="26">
        <f>INDEX(检修、备用和必开!D:D,MATCH(统调负荷!$C2162,检修、备用和必开!$A:$A,0))</f>
        <v>9870</v>
      </c>
      <c r="Y2162" s="26">
        <f>INDEX(检修、备用和必开!E:E,MATCH(统调负荷!$C2162,检修、备用和必开!$A:$A,0))</f>
        <v>3909</v>
      </c>
      <c r="Z2162" s="26">
        <f>INDEX(检修、备用和必开!F:F,MATCH(统调负荷!$C2162,检修、备用和必开!$A:$A,0))</f>
        <v>320</v>
      </c>
      <c r="AA2162" s="26">
        <f t="shared" si="471"/>
        <v>70928.2</v>
      </c>
      <c r="AB2162" s="26">
        <v>0</v>
      </c>
      <c r="AC2162" s="26">
        <v>300</v>
      </c>
      <c r="AD2162" s="76">
        <f t="shared" si="472"/>
        <v>45680.5</v>
      </c>
      <c r="AE2162" s="27">
        <f t="shared" si="473"/>
        <v>0</v>
      </c>
      <c r="AF2162" s="27">
        <f t="shared" si="474"/>
        <v>0</v>
      </c>
      <c r="AG2162" s="27">
        <f t="shared" si="475"/>
        <v>0</v>
      </c>
      <c r="AH2162" s="27">
        <f t="shared" si="476"/>
        <v>0</v>
      </c>
      <c r="AI2162" s="27">
        <f t="shared" si="477"/>
        <v>0</v>
      </c>
      <c r="AJ2162" s="27">
        <f t="shared" si="478"/>
        <v>0</v>
      </c>
      <c r="AK2162" s="26">
        <f>INDEX(检修、备用和必开!I:I,MATCH(统调负荷!$C2162,检修、备用和必开!$A:$A,0))</f>
        <v>9210.6638083228</v>
      </c>
    </row>
    <row r="2163" ht="13.8" spans="1:37">
      <c r="A2163" s="26">
        <f t="shared" si="466"/>
        <v>4</v>
      </c>
      <c r="B2163" s="26">
        <f t="shared" si="467"/>
        <v>12</v>
      </c>
      <c r="C2163" t="s">
        <v>44</v>
      </c>
      <c r="D2163" s="75">
        <v>0.510416666666667</v>
      </c>
      <c r="E2163" s="26">
        <v>58755</v>
      </c>
      <c r="F2163" s="26">
        <v>19447.99</v>
      </c>
      <c r="G2163" s="26">
        <v>9838</v>
      </c>
      <c r="H2163" s="26">
        <v>18417.5</v>
      </c>
      <c r="I2163" s="26">
        <v>12458</v>
      </c>
      <c r="J2163" s="26">
        <v>-1406.49</v>
      </c>
      <c r="K2163" s="26">
        <f t="shared" si="479"/>
        <v>15538.99</v>
      </c>
      <c r="L2163" s="27">
        <f t="shared" si="468"/>
        <v>4.56453089936991</v>
      </c>
      <c r="M2163" s="75">
        <v>0.510416666666667</v>
      </c>
      <c r="N2163" s="26">
        <v>58755</v>
      </c>
      <c r="O2163" s="26">
        <v>19447.99</v>
      </c>
      <c r="P2163" s="26">
        <v>9838</v>
      </c>
      <c r="Q2163" s="26">
        <v>18417.5</v>
      </c>
      <c r="R2163" s="26">
        <v>12458</v>
      </c>
      <c r="S2163" s="26">
        <v>-1406.49</v>
      </c>
      <c r="T2163" s="26">
        <f t="shared" si="469"/>
        <v>15538.99</v>
      </c>
      <c r="U2163" s="27">
        <f t="shared" si="470"/>
        <v>2.79146081760826</v>
      </c>
      <c r="V2163" s="26">
        <f>INDEX(检修、备用和必开!B:B,MATCH(统调负荷!$C2163,检修、备用和必开!$A:$A,0))</f>
        <v>23244.2</v>
      </c>
      <c r="W2163" s="26">
        <f>INDEX(检修、备用和必开!C:C,MATCH(统调负荷!$C2163,检修、备用和必开!$A:$A,0))</f>
        <v>0</v>
      </c>
      <c r="X2163" s="26">
        <f>INDEX(检修、备用和必开!D:D,MATCH(统调负荷!$C2163,检修、备用和必开!$A:$A,0))</f>
        <v>9870</v>
      </c>
      <c r="Y2163" s="26">
        <f>INDEX(检修、备用和必开!E:E,MATCH(统调负荷!$C2163,检修、备用和必开!$A:$A,0))</f>
        <v>3909</v>
      </c>
      <c r="Z2163" s="26">
        <f>INDEX(检修、备用和必开!F:F,MATCH(统调负荷!$C2163,检修、备用和必开!$A:$A,0))</f>
        <v>320</v>
      </c>
      <c r="AA2163" s="26">
        <f t="shared" si="471"/>
        <v>70928.2</v>
      </c>
      <c r="AB2163" s="26">
        <v>228</v>
      </c>
      <c r="AC2163" s="26">
        <v>1000</v>
      </c>
      <c r="AD2163" s="76">
        <f t="shared" si="472"/>
        <v>45680.5104166667</v>
      </c>
      <c r="AE2163" s="27">
        <f t="shared" si="473"/>
        <v>0</v>
      </c>
      <c r="AF2163" s="27">
        <f t="shared" si="474"/>
        <v>0</v>
      </c>
      <c r="AG2163" s="27">
        <f t="shared" si="475"/>
        <v>0</v>
      </c>
      <c r="AH2163" s="27">
        <f t="shared" si="476"/>
        <v>0</v>
      </c>
      <c r="AI2163" s="27">
        <f t="shared" si="477"/>
        <v>0</v>
      </c>
      <c r="AJ2163" s="27">
        <f t="shared" si="478"/>
        <v>0</v>
      </c>
      <c r="AK2163" s="26">
        <f>INDEX(检修、备用和必开!I:I,MATCH(统调负荷!$C2163,检修、备用和必开!$A:$A,0))</f>
        <v>9210.6638083228</v>
      </c>
    </row>
    <row r="2164" ht="13.8" spans="1:37">
      <c r="A2164" s="26">
        <f t="shared" si="466"/>
        <v>4</v>
      </c>
      <c r="B2164" s="26">
        <f t="shared" si="467"/>
        <v>12</v>
      </c>
      <c r="C2164" t="s">
        <v>44</v>
      </c>
      <c r="D2164" s="75">
        <v>0.520833333333333</v>
      </c>
      <c r="E2164" s="26">
        <v>58620</v>
      </c>
      <c r="F2164" s="26">
        <v>19542.39</v>
      </c>
      <c r="G2164" s="26">
        <v>9838</v>
      </c>
      <c r="H2164" s="26">
        <v>18065.1</v>
      </c>
      <c r="I2164" s="26">
        <v>12581</v>
      </c>
      <c r="J2164" s="26">
        <v>-1406.49</v>
      </c>
      <c r="K2164" s="26">
        <f t="shared" si="479"/>
        <v>15633.39</v>
      </c>
      <c r="L2164" s="27">
        <f t="shared" si="468"/>
        <v>4.5369686293248</v>
      </c>
      <c r="M2164" s="75">
        <v>0.520833333333333</v>
      </c>
      <c r="N2164" s="26">
        <v>58620</v>
      </c>
      <c r="O2164" s="26">
        <v>19542.39</v>
      </c>
      <c r="P2164" s="26">
        <v>9838</v>
      </c>
      <c r="Q2164" s="26">
        <v>18065.1</v>
      </c>
      <c r="R2164" s="26">
        <v>12581</v>
      </c>
      <c r="S2164" s="26">
        <v>-1406.49</v>
      </c>
      <c r="T2164" s="26">
        <f t="shared" si="469"/>
        <v>15633.39</v>
      </c>
      <c r="U2164" s="27">
        <f t="shared" si="470"/>
        <v>2.78112831274587</v>
      </c>
      <c r="V2164" s="26">
        <f>INDEX(检修、备用和必开!B:B,MATCH(统调负荷!$C2164,检修、备用和必开!$A:$A,0))</f>
        <v>23244.2</v>
      </c>
      <c r="W2164" s="26">
        <f>INDEX(检修、备用和必开!C:C,MATCH(统调负荷!$C2164,检修、备用和必开!$A:$A,0))</f>
        <v>0</v>
      </c>
      <c r="X2164" s="26">
        <f>INDEX(检修、备用和必开!D:D,MATCH(统调负荷!$C2164,检修、备用和必开!$A:$A,0))</f>
        <v>9870</v>
      </c>
      <c r="Y2164" s="26">
        <f>INDEX(检修、备用和必开!E:E,MATCH(统调负荷!$C2164,检修、备用和必开!$A:$A,0))</f>
        <v>3909</v>
      </c>
      <c r="Z2164" s="26">
        <f>INDEX(检修、备用和必开!F:F,MATCH(统调负荷!$C2164,检修、备用和必开!$A:$A,0))</f>
        <v>320</v>
      </c>
      <c r="AA2164" s="26">
        <f t="shared" si="471"/>
        <v>70928.2</v>
      </c>
      <c r="AB2164" s="26">
        <v>250.12</v>
      </c>
      <c r="AC2164" s="26">
        <v>351.42</v>
      </c>
      <c r="AD2164" s="76">
        <f t="shared" si="472"/>
        <v>45680.5208333333</v>
      </c>
      <c r="AE2164" s="27">
        <f t="shared" si="473"/>
        <v>0</v>
      </c>
      <c r="AF2164" s="27">
        <f t="shared" si="474"/>
        <v>0</v>
      </c>
      <c r="AG2164" s="27">
        <f t="shared" si="475"/>
        <v>0</v>
      </c>
      <c r="AH2164" s="27">
        <f t="shared" si="476"/>
        <v>0</v>
      </c>
      <c r="AI2164" s="27">
        <f t="shared" si="477"/>
        <v>0</v>
      </c>
      <c r="AJ2164" s="27">
        <f t="shared" si="478"/>
        <v>0</v>
      </c>
      <c r="AK2164" s="26">
        <f>INDEX(检修、备用和必开!I:I,MATCH(统调负荷!$C2164,检修、备用和必开!$A:$A,0))</f>
        <v>9210.6638083228</v>
      </c>
    </row>
    <row r="2165" ht="13.8" spans="1:37">
      <c r="A2165" s="26">
        <f t="shared" si="466"/>
        <v>4</v>
      </c>
      <c r="B2165" s="26">
        <f t="shared" si="467"/>
        <v>12</v>
      </c>
      <c r="C2165" t="s">
        <v>44</v>
      </c>
      <c r="D2165" s="75">
        <v>0.53125</v>
      </c>
      <c r="E2165" s="26">
        <v>58345</v>
      </c>
      <c r="F2165" s="26">
        <v>19259.99</v>
      </c>
      <c r="G2165" s="26">
        <v>9838</v>
      </c>
      <c r="H2165" s="26">
        <v>18015.7</v>
      </c>
      <c r="I2165" s="26">
        <v>12638</v>
      </c>
      <c r="J2165" s="26">
        <v>-1406.69</v>
      </c>
      <c r="K2165" s="26">
        <f t="shared" si="479"/>
        <v>15350.99</v>
      </c>
      <c r="L2165" s="27">
        <f t="shared" si="468"/>
        <v>4.62043164642802</v>
      </c>
      <c r="M2165" s="75">
        <v>0.53125</v>
      </c>
      <c r="N2165" s="26">
        <v>58345</v>
      </c>
      <c r="O2165" s="26">
        <v>19259.99</v>
      </c>
      <c r="P2165" s="26">
        <v>9838</v>
      </c>
      <c r="Q2165" s="26">
        <v>18015.7</v>
      </c>
      <c r="R2165" s="26">
        <v>12638</v>
      </c>
      <c r="S2165" s="26">
        <v>-1406.69</v>
      </c>
      <c r="T2165" s="26">
        <f t="shared" si="469"/>
        <v>15350.99</v>
      </c>
      <c r="U2165" s="27">
        <f t="shared" si="470"/>
        <v>2.81226866986585</v>
      </c>
      <c r="V2165" s="26">
        <f>INDEX(检修、备用和必开!B:B,MATCH(统调负荷!$C2165,检修、备用和必开!$A:$A,0))</f>
        <v>23244.2</v>
      </c>
      <c r="W2165" s="26">
        <f>INDEX(检修、备用和必开!C:C,MATCH(统调负荷!$C2165,检修、备用和必开!$A:$A,0))</f>
        <v>0</v>
      </c>
      <c r="X2165" s="26">
        <f>INDEX(检修、备用和必开!D:D,MATCH(统调负荷!$C2165,检修、备用和必开!$A:$A,0))</f>
        <v>9870</v>
      </c>
      <c r="Y2165" s="26">
        <f>INDEX(检修、备用和必开!E:E,MATCH(统调负荷!$C2165,检修、备用和必开!$A:$A,0))</f>
        <v>3909</v>
      </c>
      <c r="Z2165" s="26">
        <f>INDEX(检修、备用和必开!F:F,MATCH(统调负荷!$C2165,检修、备用和必开!$A:$A,0))</f>
        <v>320</v>
      </c>
      <c r="AA2165" s="26">
        <f t="shared" si="471"/>
        <v>70928.2</v>
      </c>
      <c r="AB2165" s="26">
        <v>258</v>
      </c>
      <c r="AC2165" s="26">
        <v>342.94</v>
      </c>
      <c r="AD2165" s="76">
        <f t="shared" si="472"/>
        <v>45680.53125</v>
      </c>
      <c r="AE2165" s="27">
        <f t="shared" si="473"/>
        <v>0</v>
      </c>
      <c r="AF2165" s="27">
        <f t="shared" si="474"/>
        <v>0</v>
      </c>
      <c r="AG2165" s="27">
        <f t="shared" si="475"/>
        <v>0</v>
      </c>
      <c r="AH2165" s="27">
        <f t="shared" si="476"/>
        <v>0</v>
      </c>
      <c r="AI2165" s="27">
        <f t="shared" si="477"/>
        <v>0</v>
      </c>
      <c r="AJ2165" s="27">
        <f t="shared" si="478"/>
        <v>0</v>
      </c>
      <c r="AK2165" s="26">
        <f>INDEX(检修、备用和必开!I:I,MATCH(统调负荷!$C2165,检修、备用和必开!$A:$A,0))</f>
        <v>9210.6638083228</v>
      </c>
    </row>
    <row r="2166" ht="13.8" spans="1:37">
      <c r="A2166" s="26">
        <f t="shared" si="466"/>
        <v>4</v>
      </c>
      <c r="B2166" s="26">
        <f t="shared" si="467"/>
        <v>13</v>
      </c>
      <c r="C2166" t="s">
        <v>44</v>
      </c>
      <c r="D2166" s="75">
        <v>0.541666666666667</v>
      </c>
      <c r="E2166" s="26">
        <v>58215</v>
      </c>
      <c r="F2166" s="26">
        <v>18667.99</v>
      </c>
      <c r="G2166" s="26">
        <v>9838</v>
      </c>
      <c r="H2166" s="26">
        <v>18467.7</v>
      </c>
      <c r="I2166" s="26">
        <v>12648</v>
      </c>
      <c r="J2166" s="26">
        <v>-1406.69</v>
      </c>
      <c r="K2166" s="26">
        <f t="shared" si="479"/>
        <v>14758.99</v>
      </c>
      <c r="L2166" s="27">
        <f t="shared" si="468"/>
        <v>4.80576245393486</v>
      </c>
      <c r="M2166" s="75">
        <v>0.541666666666667</v>
      </c>
      <c r="N2166" s="26">
        <v>58215</v>
      </c>
      <c r="O2166" s="26">
        <v>18667.99</v>
      </c>
      <c r="P2166" s="26">
        <v>9838</v>
      </c>
      <c r="Q2166" s="26">
        <v>18467.7</v>
      </c>
      <c r="R2166" s="26">
        <v>12648</v>
      </c>
      <c r="S2166" s="26">
        <v>-1406.69</v>
      </c>
      <c r="T2166" s="26">
        <f t="shared" si="469"/>
        <v>14758.99</v>
      </c>
      <c r="U2166" s="27">
        <f t="shared" si="470"/>
        <v>2.87986636886044</v>
      </c>
      <c r="V2166" s="26">
        <f>INDEX(检修、备用和必开!B:B,MATCH(统调负荷!$C2166,检修、备用和必开!$A:$A,0))</f>
        <v>23244.2</v>
      </c>
      <c r="W2166" s="26">
        <f>INDEX(检修、备用和必开!C:C,MATCH(统调负荷!$C2166,检修、备用和必开!$A:$A,0))</f>
        <v>0</v>
      </c>
      <c r="X2166" s="26">
        <f>INDEX(检修、备用和必开!D:D,MATCH(统调负荷!$C2166,检修、备用和必开!$A:$A,0))</f>
        <v>9870</v>
      </c>
      <c r="Y2166" s="26">
        <f>INDEX(检修、备用和必开!E:E,MATCH(统调负荷!$C2166,检修、备用和必开!$A:$A,0))</f>
        <v>3909</v>
      </c>
      <c r="Z2166" s="26">
        <f>INDEX(检修、备用和必开!F:F,MATCH(统调负荷!$C2166,检修、备用和必开!$A:$A,0))</f>
        <v>320</v>
      </c>
      <c r="AA2166" s="26">
        <f t="shared" si="471"/>
        <v>70928.2</v>
      </c>
      <c r="AB2166" s="26">
        <v>1</v>
      </c>
      <c r="AC2166" s="26">
        <v>305.12</v>
      </c>
      <c r="AD2166" s="76">
        <f t="shared" si="472"/>
        <v>45680.5416666667</v>
      </c>
      <c r="AE2166" s="27">
        <f t="shared" si="473"/>
        <v>0</v>
      </c>
      <c r="AF2166" s="27">
        <f t="shared" si="474"/>
        <v>0</v>
      </c>
      <c r="AG2166" s="27">
        <f t="shared" si="475"/>
        <v>0</v>
      </c>
      <c r="AH2166" s="27">
        <f t="shared" si="476"/>
        <v>0</v>
      </c>
      <c r="AI2166" s="27">
        <f t="shared" si="477"/>
        <v>0</v>
      </c>
      <c r="AJ2166" s="27">
        <f t="shared" si="478"/>
        <v>0</v>
      </c>
      <c r="AK2166" s="26">
        <f>INDEX(检修、备用和必开!I:I,MATCH(统调负荷!$C2166,检修、备用和必开!$A:$A,0))</f>
        <v>9210.6638083228</v>
      </c>
    </row>
    <row r="2167" ht="13.8" spans="1:37">
      <c r="A2167" s="26">
        <f t="shared" si="466"/>
        <v>4</v>
      </c>
      <c r="B2167" s="26">
        <f t="shared" si="467"/>
        <v>13</v>
      </c>
      <c r="C2167" t="s">
        <v>44</v>
      </c>
      <c r="D2167" s="75">
        <v>0.552083333333333</v>
      </c>
      <c r="E2167" s="26">
        <v>58800</v>
      </c>
      <c r="F2167" s="26">
        <v>18340.39</v>
      </c>
      <c r="G2167" s="26">
        <v>9838</v>
      </c>
      <c r="H2167" s="26">
        <v>19426.3</v>
      </c>
      <c r="I2167" s="26">
        <v>12602</v>
      </c>
      <c r="J2167" s="26">
        <v>-1406.69</v>
      </c>
      <c r="K2167" s="26">
        <f t="shared" si="479"/>
        <v>14431.39</v>
      </c>
      <c r="L2167" s="27">
        <f t="shared" si="468"/>
        <v>4.91485574154673</v>
      </c>
      <c r="M2167" s="75">
        <v>0.552083333333333</v>
      </c>
      <c r="N2167" s="26">
        <v>58800</v>
      </c>
      <c r="O2167" s="26">
        <v>18340.39</v>
      </c>
      <c r="P2167" s="26">
        <v>9838</v>
      </c>
      <c r="Q2167" s="26">
        <v>19426.3</v>
      </c>
      <c r="R2167" s="26">
        <v>12602</v>
      </c>
      <c r="S2167" s="26">
        <v>-1406.69</v>
      </c>
      <c r="T2167" s="26">
        <f t="shared" si="469"/>
        <v>14431.39</v>
      </c>
      <c r="U2167" s="27">
        <f t="shared" si="470"/>
        <v>2.9186890132622</v>
      </c>
      <c r="V2167" s="26">
        <f>INDEX(检修、备用和必开!B:B,MATCH(统调负荷!$C2167,检修、备用和必开!$A:$A,0))</f>
        <v>23244.2</v>
      </c>
      <c r="W2167" s="26">
        <f>INDEX(检修、备用和必开!C:C,MATCH(统调负荷!$C2167,检修、备用和必开!$A:$A,0))</f>
        <v>0</v>
      </c>
      <c r="X2167" s="26">
        <f>INDEX(检修、备用和必开!D:D,MATCH(统调负荷!$C2167,检修、备用和必开!$A:$A,0))</f>
        <v>9870</v>
      </c>
      <c r="Y2167" s="26">
        <f>INDEX(检修、备用和必开!E:E,MATCH(统调负荷!$C2167,检修、备用和必开!$A:$A,0))</f>
        <v>3909</v>
      </c>
      <c r="Z2167" s="26">
        <f>INDEX(检修、备用和必开!F:F,MATCH(统调负荷!$C2167,检修、备用和必开!$A:$A,0))</f>
        <v>320</v>
      </c>
      <c r="AA2167" s="26">
        <f t="shared" si="471"/>
        <v>70928.2</v>
      </c>
      <c r="AB2167" s="26">
        <v>1</v>
      </c>
      <c r="AC2167" s="26">
        <v>308</v>
      </c>
      <c r="AD2167" s="76">
        <f t="shared" si="472"/>
        <v>45680.5520833333</v>
      </c>
      <c r="AE2167" s="27">
        <f t="shared" si="473"/>
        <v>0</v>
      </c>
      <c r="AF2167" s="27">
        <f t="shared" si="474"/>
        <v>0</v>
      </c>
      <c r="AG2167" s="27">
        <f t="shared" si="475"/>
        <v>0</v>
      </c>
      <c r="AH2167" s="27">
        <f t="shared" si="476"/>
        <v>0</v>
      </c>
      <c r="AI2167" s="27">
        <f t="shared" si="477"/>
        <v>0</v>
      </c>
      <c r="AJ2167" s="27">
        <f t="shared" si="478"/>
        <v>0</v>
      </c>
      <c r="AK2167" s="26">
        <f>INDEX(检修、备用和必开!I:I,MATCH(统调负荷!$C2167,检修、备用和必开!$A:$A,0))</f>
        <v>9210.6638083228</v>
      </c>
    </row>
    <row r="2168" ht="13.8" spans="1:37">
      <c r="A2168" s="26">
        <f t="shared" si="466"/>
        <v>4</v>
      </c>
      <c r="B2168" s="26">
        <f t="shared" si="467"/>
        <v>13</v>
      </c>
      <c r="C2168" t="s">
        <v>44</v>
      </c>
      <c r="D2168" s="75">
        <v>0.5625</v>
      </c>
      <c r="E2168" s="26">
        <v>59035</v>
      </c>
      <c r="F2168" s="26">
        <v>17356.3</v>
      </c>
      <c r="G2168" s="26">
        <v>9838</v>
      </c>
      <c r="H2168" s="26">
        <v>20734.6</v>
      </c>
      <c r="I2168" s="26">
        <v>12513</v>
      </c>
      <c r="J2168" s="26">
        <v>-1406.9</v>
      </c>
      <c r="K2168" s="26">
        <f t="shared" si="479"/>
        <v>13447.3</v>
      </c>
      <c r="L2168" s="27">
        <f t="shared" si="468"/>
        <v>5.2745309467328</v>
      </c>
      <c r="M2168" s="75">
        <v>0.5625</v>
      </c>
      <c r="N2168" s="26">
        <v>59035</v>
      </c>
      <c r="O2168" s="26">
        <v>17356.3</v>
      </c>
      <c r="P2168" s="26">
        <v>9838</v>
      </c>
      <c r="Q2168" s="26">
        <v>20734.6</v>
      </c>
      <c r="R2168" s="26">
        <v>12513</v>
      </c>
      <c r="S2168" s="26">
        <v>-1406.9</v>
      </c>
      <c r="T2168" s="26">
        <f t="shared" si="469"/>
        <v>13447.3</v>
      </c>
      <c r="U2168" s="27">
        <f t="shared" si="470"/>
        <v>3.04187019937986</v>
      </c>
      <c r="V2168" s="26">
        <f>INDEX(检修、备用和必开!B:B,MATCH(统调负荷!$C2168,检修、备用和必开!$A:$A,0))</f>
        <v>23244.2</v>
      </c>
      <c r="W2168" s="26">
        <f>INDEX(检修、备用和必开!C:C,MATCH(统调负荷!$C2168,检修、备用和必开!$A:$A,0))</f>
        <v>0</v>
      </c>
      <c r="X2168" s="26">
        <f>INDEX(检修、备用和必开!D:D,MATCH(统调负荷!$C2168,检修、备用和必开!$A:$A,0))</f>
        <v>9870</v>
      </c>
      <c r="Y2168" s="26">
        <f>INDEX(检修、备用和必开!E:E,MATCH(统调负荷!$C2168,检修、备用和必开!$A:$A,0))</f>
        <v>3909</v>
      </c>
      <c r="Z2168" s="26">
        <f>INDEX(检修、备用和必开!F:F,MATCH(统调负荷!$C2168,检修、备用和必开!$A:$A,0))</f>
        <v>320</v>
      </c>
      <c r="AA2168" s="26">
        <f t="shared" si="471"/>
        <v>70928.2</v>
      </c>
      <c r="AB2168" s="26">
        <v>0</v>
      </c>
      <c r="AC2168" s="26">
        <v>301.08</v>
      </c>
      <c r="AD2168" s="76">
        <f t="shared" si="472"/>
        <v>45680.5625</v>
      </c>
      <c r="AE2168" s="27">
        <f t="shared" si="473"/>
        <v>0</v>
      </c>
      <c r="AF2168" s="27">
        <f t="shared" si="474"/>
        <v>0</v>
      </c>
      <c r="AG2168" s="27">
        <f t="shared" si="475"/>
        <v>0</v>
      </c>
      <c r="AH2168" s="27">
        <f t="shared" si="476"/>
        <v>0</v>
      </c>
      <c r="AI2168" s="27">
        <f t="shared" si="477"/>
        <v>0</v>
      </c>
      <c r="AJ2168" s="27">
        <f t="shared" si="478"/>
        <v>0</v>
      </c>
      <c r="AK2168" s="26">
        <f>INDEX(检修、备用和必开!I:I,MATCH(统调负荷!$C2168,检修、备用和必开!$A:$A,0))</f>
        <v>9210.6638083228</v>
      </c>
    </row>
    <row r="2169" ht="13.8" spans="1:37">
      <c r="A2169" s="26">
        <f t="shared" si="466"/>
        <v>4</v>
      </c>
      <c r="B2169" s="26">
        <f t="shared" si="467"/>
        <v>13</v>
      </c>
      <c r="C2169" t="s">
        <v>44</v>
      </c>
      <c r="D2169" s="75">
        <v>0.572916666666667</v>
      </c>
      <c r="E2169" s="26">
        <v>59300</v>
      </c>
      <c r="F2169" s="26">
        <v>17586.5</v>
      </c>
      <c r="G2169" s="26">
        <v>10127</v>
      </c>
      <c r="H2169" s="26">
        <v>20646.2</v>
      </c>
      <c r="I2169" s="26">
        <v>12347</v>
      </c>
      <c r="J2169" s="26">
        <v>-1406.7</v>
      </c>
      <c r="K2169" s="26">
        <f t="shared" si="479"/>
        <v>13677.5</v>
      </c>
      <c r="L2169" s="27">
        <f t="shared" si="468"/>
        <v>5.18575763114604</v>
      </c>
      <c r="M2169" s="75">
        <v>0.572916666666667</v>
      </c>
      <c r="N2169" s="26">
        <v>59300</v>
      </c>
      <c r="O2169" s="26">
        <v>17586.5</v>
      </c>
      <c r="P2169" s="26">
        <v>10127</v>
      </c>
      <c r="Q2169" s="26">
        <v>20646.2</v>
      </c>
      <c r="R2169" s="26">
        <v>12347</v>
      </c>
      <c r="S2169" s="26">
        <v>-1406.7</v>
      </c>
      <c r="T2169" s="26">
        <f t="shared" si="469"/>
        <v>13677.5</v>
      </c>
      <c r="U2169" s="27">
        <f t="shared" si="470"/>
        <v>3.01213292281559</v>
      </c>
      <c r="V2169" s="26">
        <f>INDEX(检修、备用和必开!B:B,MATCH(统调负荷!$C2169,检修、备用和必开!$A:$A,0))</f>
        <v>23244.2</v>
      </c>
      <c r="W2169" s="26">
        <f>INDEX(检修、备用和必开!C:C,MATCH(统调负荷!$C2169,检修、备用和必开!$A:$A,0))</f>
        <v>0</v>
      </c>
      <c r="X2169" s="26">
        <f>INDEX(检修、备用和必开!D:D,MATCH(统调负荷!$C2169,检修、备用和必开!$A:$A,0))</f>
        <v>9870</v>
      </c>
      <c r="Y2169" s="26">
        <f>INDEX(检修、备用和必开!E:E,MATCH(统调负荷!$C2169,检修、备用和必开!$A:$A,0))</f>
        <v>3909</v>
      </c>
      <c r="Z2169" s="26">
        <f>INDEX(检修、备用和必开!F:F,MATCH(统调负荷!$C2169,检修、备用和必开!$A:$A,0))</f>
        <v>320</v>
      </c>
      <c r="AA2169" s="26">
        <f t="shared" si="471"/>
        <v>70928.2</v>
      </c>
      <c r="AB2169" s="26">
        <v>0</v>
      </c>
      <c r="AC2169" s="26">
        <v>305</v>
      </c>
      <c r="AD2169" s="76">
        <f t="shared" si="472"/>
        <v>45680.5729166667</v>
      </c>
      <c r="AE2169" s="27">
        <f t="shared" si="473"/>
        <v>0</v>
      </c>
      <c r="AF2169" s="27">
        <f t="shared" si="474"/>
        <v>0</v>
      </c>
      <c r="AG2169" s="27">
        <f t="shared" si="475"/>
        <v>0</v>
      </c>
      <c r="AH2169" s="27">
        <f t="shared" si="476"/>
        <v>0</v>
      </c>
      <c r="AI2169" s="27">
        <f t="shared" si="477"/>
        <v>0</v>
      </c>
      <c r="AJ2169" s="27">
        <f t="shared" si="478"/>
        <v>0</v>
      </c>
      <c r="AK2169" s="26">
        <f>INDEX(检修、备用和必开!I:I,MATCH(统调负荷!$C2169,检修、备用和必开!$A:$A,0))</f>
        <v>9210.6638083228</v>
      </c>
    </row>
    <row r="2170" ht="13.8" spans="1:37">
      <c r="A2170" s="26">
        <f t="shared" si="466"/>
        <v>4</v>
      </c>
      <c r="B2170" s="26">
        <f t="shared" si="467"/>
        <v>14</v>
      </c>
      <c r="C2170" t="s">
        <v>44</v>
      </c>
      <c r="D2170" s="75">
        <v>0.583333333333333</v>
      </c>
      <c r="E2170" s="26">
        <v>58910</v>
      </c>
      <c r="F2170" s="26">
        <v>17045.8</v>
      </c>
      <c r="G2170" s="26">
        <v>10239</v>
      </c>
      <c r="H2170" s="26">
        <v>20915.9</v>
      </c>
      <c r="I2170" s="26">
        <v>12116</v>
      </c>
      <c r="J2170" s="26">
        <v>-1406.7</v>
      </c>
      <c r="K2170" s="26">
        <f t="shared" si="479"/>
        <v>13136.8</v>
      </c>
      <c r="L2170" s="27">
        <f t="shared" si="468"/>
        <v>5.39919919615127</v>
      </c>
      <c r="M2170" s="75">
        <v>0.583333333333333</v>
      </c>
      <c r="N2170" s="26">
        <v>58910</v>
      </c>
      <c r="O2170" s="26">
        <v>17045.8</v>
      </c>
      <c r="P2170" s="26">
        <v>10239</v>
      </c>
      <c r="Q2170" s="26">
        <v>20915.9</v>
      </c>
      <c r="R2170" s="26">
        <v>12116</v>
      </c>
      <c r="S2170" s="26">
        <v>-1406.7</v>
      </c>
      <c r="T2170" s="26">
        <f t="shared" si="469"/>
        <v>13136.8</v>
      </c>
      <c r="U2170" s="27">
        <f t="shared" si="470"/>
        <v>3.0829233096302</v>
      </c>
      <c r="V2170" s="26">
        <f>INDEX(检修、备用和必开!B:B,MATCH(统调负荷!$C2170,检修、备用和必开!$A:$A,0))</f>
        <v>23244.2</v>
      </c>
      <c r="W2170" s="26">
        <f>INDEX(检修、备用和必开!C:C,MATCH(统调负荷!$C2170,检修、备用和必开!$A:$A,0))</f>
        <v>0</v>
      </c>
      <c r="X2170" s="26">
        <f>INDEX(检修、备用和必开!D:D,MATCH(统调负荷!$C2170,检修、备用和必开!$A:$A,0))</f>
        <v>9870</v>
      </c>
      <c r="Y2170" s="26">
        <f>INDEX(检修、备用和必开!E:E,MATCH(统调负荷!$C2170,检修、备用和必开!$A:$A,0))</f>
        <v>3909</v>
      </c>
      <c r="Z2170" s="26">
        <f>INDEX(检修、备用和必开!F:F,MATCH(统调负荷!$C2170,检修、备用和必开!$A:$A,0))</f>
        <v>320</v>
      </c>
      <c r="AA2170" s="26">
        <f t="shared" si="471"/>
        <v>70928.2</v>
      </c>
      <c r="AB2170" s="26">
        <v>0</v>
      </c>
      <c r="AC2170" s="26">
        <v>300</v>
      </c>
      <c r="AD2170" s="76">
        <f t="shared" si="472"/>
        <v>45680.5833333333</v>
      </c>
      <c r="AE2170" s="27">
        <f t="shared" si="473"/>
        <v>0</v>
      </c>
      <c r="AF2170" s="27">
        <f t="shared" si="474"/>
        <v>0</v>
      </c>
      <c r="AG2170" s="27">
        <f t="shared" si="475"/>
        <v>0</v>
      </c>
      <c r="AH2170" s="27">
        <f t="shared" si="476"/>
        <v>0</v>
      </c>
      <c r="AI2170" s="27">
        <f t="shared" si="477"/>
        <v>0</v>
      </c>
      <c r="AJ2170" s="27">
        <f t="shared" si="478"/>
        <v>0</v>
      </c>
      <c r="AK2170" s="26">
        <f>INDEX(检修、备用和必开!I:I,MATCH(统调负荷!$C2170,检修、备用和必开!$A:$A,0))</f>
        <v>9210.6638083228</v>
      </c>
    </row>
    <row r="2171" ht="13.8" spans="1:37">
      <c r="A2171" s="26">
        <f t="shared" si="466"/>
        <v>4</v>
      </c>
      <c r="B2171" s="26">
        <f t="shared" si="467"/>
        <v>14</v>
      </c>
      <c r="C2171" t="s">
        <v>44</v>
      </c>
      <c r="D2171" s="75">
        <v>0.59375</v>
      </c>
      <c r="E2171" s="26">
        <v>58360</v>
      </c>
      <c r="F2171" s="26">
        <v>15727.3</v>
      </c>
      <c r="G2171" s="26">
        <v>11363</v>
      </c>
      <c r="H2171" s="26">
        <v>20845.4</v>
      </c>
      <c r="I2171" s="26">
        <v>11831</v>
      </c>
      <c r="J2171" s="26">
        <v>-1406.7</v>
      </c>
      <c r="K2171" s="26">
        <f t="shared" si="479"/>
        <v>11818.3</v>
      </c>
      <c r="L2171" s="27">
        <f t="shared" si="468"/>
        <v>6.00155690750785</v>
      </c>
      <c r="M2171" s="75">
        <v>0.59375</v>
      </c>
      <c r="N2171" s="26">
        <v>58360</v>
      </c>
      <c r="O2171" s="26">
        <v>15727.3</v>
      </c>
      <c r="P2171" s="26">
        <v>11363</v>
      </c>
      <c r="Q2171" s="26">
        <v>20845.4</v>
      </c>
      <c r="R2171" s="26">
        <v>11831</v>
      </c>
      <c r="S2171" s="26">
        <v>-1406.7</v>
      </c>
      <c r="T2171" s="26">
        <f t="shared" si="469"/>
        <v>11818.3</v>
      </c>
      <c r="U2171" s="27">
        <f t="shared" si="470"/>
        <v>3.27034391814942</v>
      </c>
      <c r="V2171" s="26">
        <f>INDEX(检修、备用和必开!B:B,MATCH(统调负荷!$C2171,检修、备用和必开!$A:$A,0))</f>
        <v>23244.2</v>
      </c>
      <c r="W2171" s="26">
        <f>INDEX(检修、备用和必开!C:C,MATCH(统调负荷!$C2171,检修、备用和必开!$A:$A,0))</f>
        <v>0</v>
      </c>
      <c r="X2171" s="26">
        <f>INDEX(检修、备用和必开!D:D,MATCH(统调负荷!$C2171,检修、备用和必开!$A:$A,0))</f>
        <v>9870</v>
      </c>
      <c r="Y2171" s="26">
        <f>INDEX(检修、备用和必开!E:E,MATCH(统调负荷!$C2171,检修、备用和必开!$A:$A,0))</f>
        <v>3909</v>
      </c>
      <c r="Z2171" s="26">
        <f>INDEX(检修、备用和必开!F:F,MATCH(统调负荷!$C2171,检修、备用和必开!$A:$A,0))</f>
        <v>320</v>
      </c>
      <c r="AA2171" s="26">
        <f t="shared" si="471"/>
        <v>70928.2</v>
      </c>
      <c r="AB2171" s="26">
        <v>0</v>
      </c>
      <c r="AC2171" s="26">
        <v>275</v>
      </c>
      <c r="AD2171" s="76">
        <f t="shared" si="472"/>
        <v>45680.59375</v>
      </c>
      <c r="AE2171" s="27">
        <f t="shared" si="473"/>
        <v>0</v>
      </c>
      <c r="AF2171" s="27">
        <f t="shared" si="474"/>
        <v>0</v>
      </c>
      <c r="AG2171" s="27">
        <f t="shared" si="475"/>
        <v>0</v>
      </c>
      <c r="AH2171" s="27">
        <f t="shared" si="476"/>
        <v>0</v>
      </c>
      <c r="AI2171" s="27">
        <f t="shared" si="477"/>
        <v>0</v>
      </c>
      <c r="AJ2171" s="27">
        <f t="shared" si="478"/>
        <v>0</v>
      </c>
      <c r="AK2171" s="26">
        <f>INDEX(检修、备用和必开!I:I,MATCH(统调负荷!$C2171,检修、备用和必开!$A:$A,0))</f>
        <v>9210.6638083228</v>
      </c>
    </row>
    <row r="2172" ht="13.8" spans="1:37">
      <c r="A2172" s="26">
        <f t="shared" si="466"/>
        <v>4</v>
      </c>
      <c r="B2172" s="26">
        <f t="shared" si="467"/>
        <v>14</v>
      </c>
      <c r="C2172" t="s">
        <v>44</v>
      </c>
      <c r="D2172" s="75">
        <v>0.604166666666667</v>
      </c>
      <c r="E2172" s="26">
        <v>58360</v>
      </c>
      <c r="F2172" s="26">
        <v>15347.39</v>
      </c>
      <c r="G2172" s="26">
        <v>12142</v>
      </c>
      <c r="H2172" s="26">
        <v>20737.3</v>
      </c>
      <c r="I2172" s="26">
        <v>11540</v>
      </c>
      <c r="J2172" s="26">
        <v>-1406.69</v>
      </c>
      <c r="K2172" s="26">
        <f t="shared" si="479"/>
        <v>11438.39</v>
      </c>
      <c r="L2172" s="27">
        <f t="shared" si="468"/>
        <v>6.20089016024108</v>
      </c>
      <c r="M2172" s="75">
        <v>0.604166666666667</v>
      </c>
      <c r="N2172" s="26">
        <v>58360</v>
      </c>
      <c r="O2172" s="26">
        <v>15347.39</v>
      </c>
      <c r="P2172" s="26">
        <v>12142</v>
      </c>
      <c r="Q2172" s="26">
        <v>20737.3</v>
      </c>
      <c r="R2172" s="26">
        <v>11540</v>
      </c>
      <c r="S2172" s="26">
        <v>-1406.69</v>
      </c>
      <c r="T2172" s="26">
        <f t="shared" si="469"/>
        <v>11438.39</v>
      </c>
      <c r="U2172" s="27">
        <f t="shared" si="470"/>
        <v>3.32865129650809</v>
      </c>
      <c r="V2172" s="26">
        <f>INDEX(检修、备用和必开!B:B,MATCH(统调负荷!$C2172,检修、备用和必开!$A:$A,0))</f>
        <v>23244.2</v>
      </c>
      <c r="W2172" s="26">
        <f>INDEX(检修、备用和必开!C:C,MATCH(统调负荷!$C2172,检修、备用和必开!$A:$A,0))</f>
        <v>0</v>
      </c>
      <c r="X2172" s="26">
        <f>INDEX(检修、备用和必开!D:D,MATCH(统调负荷!$C2172,检修、备用和必开!$A:$A,0))</f>
        <v>9870</v>
      </c>
      <c r="Y2172" s="26">
        <f>INDEX(检修、备用和必开!E:E,MATCH(统调负荷!$C2172,检修、备用和必开!$A:$A,0))</f>
        <v>3909</v>
      </c>
      <c r="Z2172" s="26">
        <f>INDEX(检修、备用和必开!F:F,MATCH(统调负荷!$C2172,检修、备用和必开!$A:$A,0))</f>
        <v>320</v>
      </c>
      <c r="AA2172" s="26">
        <f t="shared" si="471"/>
        <v>70928.2</v>
      </c>
      <c r="AB2172" s="26">
        <v>0</v>
      </c>
      <c r="AC2172" s="26">
        <v>275</v>
      </c>
      <c r="AD2172" s="76">
        <f t="shared" si="472"/>
        <v>45680.6041666667</v>
      </c>
      <c r="AE2172" s="27">
        <f t="shared" si="473"/>
        <v>0</v>
      </c>
      <c r="AF2172" s="27">
        <f t="shared" si="474"/>
        <v>0</v>
      </c>
      <c r="AG2172" s="27">
        <f t="shared" si="475"/>
        <v>0</v>
      </c>
      <c r="AH2172" s="27">
        <f t="shared" si="476"/>
        <v>0</v>
      </c>
      <c r="AI2172" s="27">
        <f t="shared" si="477"/>
        <v>0</v>
      </c>
      <c r="AJ2172" s="27">
        <f t="shared" si="478"/>
        <v>0</v>
      </c>
      <c r="AK2172" s="26">
        <f>INDEX(检修、备用和必开!I:I,MATCH(统调负荷!$C2172,检修、备用和必开!$A:$A,0))</f>
        <v>9210.6638083228</v>
      </c>
    </row>
    <row r="2173" ht="13.8" spans="1:37">
      <c r="A2173" s="26">
        <f t="shared" si="466"/>
        <v>4</v>
      </c>
      <c r="B2173" s="26">
        <f t="shared" si="467"/>
        <v>14</v>
      </c>
      <c r="C2173" t="s">
        <v>44</v>
      </c>
      <c r="D2173" s="75">
        <v>0.614583333333333</v>
      </c>
      <c r="E2173" s="26">
        <v>58575</v>
      </c>
      <c r="F2173" s="26">
        <v>15272.79</v>
      </c>
      <c r="G2173" s="26">
        <v>12927</v>
      </c>
      <c r="H2173" s="26">
        <v>20613.9</v>
      </c>
      <c r="I2173" s="26">
        <v>11168</v>
      </c>
      <c r="J2173" s="26">
        <v>-1406.69</v>
      </c>
      <c r="K2173" s="26">
        <f t="shared" si="479"/>
        <v>11363.79</v>
      </c>
      <c r="L2173" s="27">
        <f t="shared" si="468"/>
        <v>6.24159721360567</v>
      </c>
      <c r="M2173" s="75">
        <v>0.614583333333333</v>
      </c>
      <c r="N2173" s="26">
        <v>58575</v>
      </c>
      <c r="O2173" s="26">
        <v>15272.79</v>
      </c>
      <c r="P2173" s="26">
        <v>12927</v>
      </c>
      <c r="Q2173" s="26">
        <v>20613.9</v>
      </c>
      <c r="R2173" s="26">
        <v>11168</v>
      </c>
      <c r="S2173" s="26">
        <v>-1406.69</v>
      </c>
      <c r="T2173" s="26">
        <f t="shared" si="469"/>
        <v>11363.79</v>
      </c>
      <c r="U2173" s="27">
        <f t="shared" si="470"/>
        <v>3.34034574138672</v>
      </c>
      <c r="V2173" s="26">
        <f>INDEX(检修、备用和必开!B:B,MATCH(统调负荷!$C2173,检修、备用和必开!$A:$A,0))</f>
        <v>23244.2</v>
      </c>
      <c r="W2173" s="26">
        <f>INDEX(检修、备用和必开!C:C,MATCH(统调负荷!$C2173,检修、备用和必开!$A:$A,0))</f>
        <v>0</v>
      </c>
      <c r="X2173" s="26">
        <f>INDEX(检修、备用和必开!D:D,MATCH(统调负荷!$C2173,检修、备用和必开!$A:$A,0))</f>
        <v>9870</v>
      </c>
      <c r="Y2173" s="26">
        <f>INDEX(检修、备用和必开!E:E,MATCH(统调负荷!$C2173,检修、备用和必开!$A:$A,0))</f>
        <v>3909</v>
      </c>
      <c r="Z2173" s="26">
        <f>INDEX(检修、备用和必开!F:F,MATCH(统调负荷!$C2173,检修、备用和必开!$A:$A,0))</f>
        <v>320</v>
      </c>
      <c r="AA2173" s="26">
        <f t="shared" si="471"/>
        <v>70928.2</v>
      </c>
      <c r="AB2173" s="26">
        <v>0</v>
      </c>
      <c r="AC2173" s="26">
        <v>250.12</v>
      </c>
      <c r="AD2173" s="76">
        <f t="shared" si="472"/>
        <v>45680.6145833333</v>
      </c>
      <c r="AE2173" s="27">
        <f t="shared" si="473"/>
        <v>0</v>
      </c>
      <c r="AF2173" s="27">
        <f t="shared" si="474"/>
        <v>0</v>
      </c>
      <c r="AG2173" s="27">
        <f t="shared" si="475"/>
        <v>0</v>
      </c>
      <c r="AH2173" s="27">
        <f t="shared" si="476"/>
        <v>0</v>
      </c>
      <c r="AI2173" s="27">
        <f t="shared" si="477"/>
        <v>0</v>
      </c>
      <c r="AJ2173" s="27">
        <f t="shared" si="478"/>
        <v>0</v>
      </c>
      <c r="AK2173" s="26">
        <f>INDEX(检修、备用和必开!I:I,MATCH(统调负荷!$C2173,检修、备用和必开!$A:$A,0))</f>
        <v>9210.6638083228</v>
      </c>
    </row>
    <row r="2174" ht="13.8" spans="1:37">
      <c r="A2174" s="26">
        <f t="shared" si="466"/>
        <v>4</v>
      </c>
      <c r="B2174" s="26">
        <f t="shared" si="467"/>
        <v>15</v>
      </c>
      <c r="C2174" t="s">
        <v>44</v>
      </c>
      <c r="D2174" s="75">
        <v>0.625</v>
      </c>
      <c r="E2174" s="26">
        <v>58845</v>
      </c>
      <c r="F2174" s="26">
        <v>15647.99</v>
      </c>
      <c r="G2174" s="26">
        <v>13148</v>
      </c>
      <c r="H2174" s="26">
        <v>20715.5</v>
      </c>
      <c r="I2174" s="26">
        <v>10740</v>
      </c>
      <c r="J2174" s="26">
        <v>-1406.49</v>
      </c>
      <c r="K2174" s="26">
        <f t="shared" si="479"/>
        <v>11738.99</v>
      </c>
      <c r="L2174" s="27">
        <f t="shared" si="468"/>
        <v>6.04210413331982</v>
      </c>
      <c r="M2174" s="75">
        <v>0.625</v>
      </c>
      <c r="N2174" s="26">
        <v>58845</v>
      </c>
      <c r="O2174" s="26">
        <v>15647.99</v>
      </c>
      <c r="P2174" s="26">
        <v>13148</v>
      </c>
      <c r="Q2174" s="26">
        <v>20715.5</v>
      </c>
      <c r="R2174" s="26">
        <v>10740</v>
      </c>
      <c r="S2174" s="26">
        <v>-1406.49</v>
      </c>
      <c r="T2174" s="26">
        <f t="shared" si="469"/>
        <v>11738.99</v>
      </c>
      <c r="U2174" s="27">
        <f t="shared" si="470"/>
        <v>3.28234683805213</v>
      </c>
      <c r="V2174" s="26">
        <f>INDEX(检修、备用和必开!B:B,MATCH(统调负荷!$C2174,检修、备用和必开!$A:$A,0))</f>
        <v>23244.2</v>
      </c>
      <c r="W2174" s="26">
        <f>INDEX(检修、备用和必开!C:C,MATCH(统调负荷!$C2174,检修、备用和必开!$A:$A,0))</f>
        <v>0</v>
      </c>
      <c r="X2174" s="26">
        <f>INDEX(检修、备用和必开!D:D,MATCH(统调负荷!$C2174,检修、备用和必开!$A:$A,0))</f>
        <v>9870</v>
      </c>
      <c r="Y2174" s="26">
        <f>INDEX(检修、备用和必开!E:E,MATCH(统调负荷!$C2174,检修、备用和必开!$A:$A,0))</f>
        <v>3909</v>
      </c>
      <c r="Z2174" s="26">
        <f>INDEX(检修、备用和必开!F:F,MATCH(统调负荷!$C2174,检修、备用和必开!$A:$A,0))</f>
        <v>320</v>
      </c>
      <c r="AA2174" s="26">
        <f t="shared" si="471"/>
        <v>70928.2</v>
      </c>
      <c r="AB2174" s="26">
        <v>0</v>
      </c>
      <c r="AC2174" s="26">
        <v>130</v>
      </c>
      <c r="AD2174" s="76">
        <f t="shared" si="472"/>
        <v>45680.625</v>
      </c>
      <c r="AE2174" s="27">
        <f t="shared" si="473"/>
        <v>0</v>
      </c>
      <c r="AF2174" s="27">
        <f t="shared" si="474"/>
        <v>0</v>
      </c>
      <c r="AG2174" s="27">
        <f t="shared" si="475"/>
        <v>0</v>
      </c>
      <c r="AH2174" s="27">
        <f t="shared" si="476"/>
        <v>0</v>
      </c>
      <c r="AI2174" s="27">
        <f t="shared" si="477"/>
        <v>0</v>
      </c>
      <c r="AJ2174" s="27">
        <f t="shared" si="478"/>
        <v>0</v>
      </c>
      <c r="AK2174" s="26">
        <f>INDEX(检修、备用和必开!I:I,MATCH(统调负荷!$C2174,检修、备用和必开!$A:$A,0))</f>
        <v>9210.6638083228</v>
      </c>
    </row>
    <row r="2175" ht="13.8" spans="1:37">
      <c r="A2175" s="26">
        <f t="shared" si="466"/>
        <v>4</v>
      </c>
      <c r="B2175" s="26">
        <f t="shared" si="467"/>
        <v>15</v>
      </c>
      <c r="C2175" t="s">
        <v>44</v>
      </c>
      <c r="D2175" s="75">
        <v>0.635416666666667</v>
      </c>
      <c r="E2175" s="26">
        <v>59205</v>
      </c>
      <c r="F2175" s="26">
        <v>17021.59</v>
      </c>
      <c r="G2175" s="26">
        <v>12487</v>
      </c>
      <c r="H2175" s="26">
        <v>20792.1</v>
      </c>
      <c r="I2175" s="26">
        <v>10311</v>
      </c>
      <c r="J2175" s="26">
        <v>-1406.69</v>
      </c>
      <c r="K2175" s="26">
        <f t="shared" si="479"/>
        <v>13112.59</v>
      </c>
      <c r="L2175" s="27">
        <f t="shared" si="468"/>
        <v>5.4091678303066</v>
      </c>
      <c r="M2175" s="75">
        <v>0.635416666666667</v>
      </c>
      <c r="N2175" s="26">
        <v>59205</v>
      </c>
      <c r="O2175" s="26">
        <v>17021.59</v>
      </c>
      <c r="P2175" s="26">
        <v>12487</v>
      </c>
      <c r="Q2175" s="26">
        <v>20792.1</v>
      </c>
      <c r="R2175" s="26">
        <v>10311</v>
      </c>
      <c r="S2175" s="26">
        <v>-1406.69</v>
      </c>
      <c r="T2175" s="26">
        <f t="shared" si="469"/>
        <v>13112.59</v>
      </c>
      <c r="U2175" s="27">
        <f t="shared" si="470"/>
        <v>3.08617087978335</v>
      </c>
      <c r="V2175" s="26">
        <f>INDEX(检修、备用和必开!B:B,MATCH(统调负荷!$C2175,检修、备用和必开!$A:$A,0))</f>
        <v>23244.2</v>
      </c>
      <c r="W2175" s="26">
        <f>INDEX(检修、备用和必开!C:C,MATCH(统调负荷!$C2175,检修、备用和必开!$A:$A,0))</f>
        <v>0</v>
      </c>
      <c r="X2175" s="26">
        <f>INDEX(检修、备用和必开!D:D,MATCH(统调负荷!$C2175,检修、备用和必开!$A:$A,0))</f>
        <v>9870</v>
      </c>
      <c r="Y2175" s="26">
        <f>INDEX(检修、备用和必开!E:E,MATCH(统调负荷!$C2175,检修、备用和必开!$A:$A,0))</f>
        <v>3909</v>
      </c>
      <c r="Z2175" s="26">
        <f>INDEX(检修、备用和必开!F:F,MATCH(统调负荷!$C2175,检修、备用和必开!$A:$A,0))</f>
        <v>320</v>
      </c>
      <c r="AA2175" s="26">
        <f t="shared" si="471"/>
        <v>70928.2</v>
      </c>
      <c r="AB2175" s="26">
        <v>0</v>
      </c>
      <c r="AC2175" s="26">
        <v>280</v>
      </c>
      <c r="AD2175" s="76">
        <f t="shared" si="472"/>
        <v>45680.6354166667</v>
      </c>
      <c r="AE2175" s="27">
        <f t="shared" si="473"/>
        <v>0</v>
      </c>
      <c r="AF2175" s="27">
        <f t="shared" si="474"/>
        <v>0</v>
      </c>
      <c r="AG2175" s="27">
        <f t="shared" si="475"/>
        <v>0</v>
      </c>
      <c r="AH2175" s="27">
        <f t="shared" si="476"/>
        <v>0</v>
      </c>
      <c r="AI2175" s="27">
        <f t="shared" si="477"/>
        <v>0</v>
      </c>
      <c r="AJ2175" s="27">
        <f t="shared" si="478"/>
        <v>0</v>
      </c>
      <c r="AK2175" s="26">
        <f>INDEX(检修、备用和必开!I:I,MATCH(统调负荷!$C2175,检修、备用和必开!$A:$A,0))</f>
        <v>9210.6638083228</v>
      </c>
    </row>
    <row r="2176" ht="13.8" spans="1:37">
      <c r="A2176" s="26">
        <f t="shared" si="466"/>
        <v>4</v>
      </c>
      <c r="B2176" s="26">
        <f t="shared" si="467"/>
        <v>15</v>
      </c>
      <c r="C2176" t="s">
        <v>44</v>
      </c>
      <c r="D2176" s="75">
        <v>0.645833333333333</v>
      </c>
      <c r="E2176" s="26">
        <v>59725</v>
      </c>
      <c r="F2176" s="26">
        <v>18276.09</v>
      </c>
      <c r="G2176" s="26">
        <v>12265</v>
      </c>
      <c r="H2176" s="26">
        <v>20805.6</v>
      </c>
      <c r="I2176" s="26">
        <v>9785</v>
      </c>
      <c r="J2176" s="26">
        <v>-1406.69</v>
      </c>
      <c r="K2176" s="26">
        <f t="shared" si="479"/>
        <v>14367.09</v>
      </c>
      <c r="L2176" s="27">
        <f t="shared" si="468"/>
        <v>4.93685220876322</v>
      </c>
      <c r="M2176" s="75">
        <v>0.645833333333333</v>
      </c>
      <c r="N2176" s="26">
        <v>59725</v>
      </c>
      <c r="O2176" s="26">
        <v>18276.09</v>
      </c>
      <c r="P2176" s="26">
        <v>12265</v>
      </c>
      <c r="Q2176" s="26">
        <v>20805.6</v>
      </c>
      <c r="R2176" s="26">
        <v>9785</v>
      </c>
      <c r="S2176" s="26">
        <v>-1406.69</v>
      </c>
      <c r="T2176" s="26">
        <f t="shared" si="469"/>
        <v>14367.09</v>
      </c>
      <c r="U2176" s="27">
        <f t="shared" si="470"/>
        <v>2.92643217481967</v>
      </c>
      <c r="V2176" s="26">
        <f>INDEX(检修、备用和必开!B:B,MATCH(统调负荷!$C2176,检修、备用和必开!$A:$A,0))</f>
        <v>23244.2</v>
      </c>
      <c r="W2176" s="26">
        <f>INDEX(检修、备用和必开!C:C,MATCH(统调负荷!$C2176,检修、备用和必开!$A:$A,0))</f>
        <v>0</v>
      </c>
      <c r="X2176" s="26">
        <f>INDEX(检修、备用和必开!D:D,MATCH(统调负荷!$C2176,检修、备用和必开!$A:$A,0))</f>
        <v>9870</v>
      </c>
      <c r="Y2176" s="26">
        <f>INDEX(检修、备用和必开!E:E,MATCH(统调负荷!$C2176,检修、备用和必开!$A:$A,0))</f>
        <v>3909</v>
      </c>
      <c r="Z2176" s="26">
        <f>INDEX(检修、备用和必开!F:F,MATCH(统调负荷!$C2176,检修、备用和必开!$A:$A,0))</f>
        <v>320</v>
      </c>
      <c r="AA2176" s="26">
        <f t="shared" si="471"/>
        <v>70928.2</v>
      </c>
      <c r="AB2176" s="26">
        <v>0.43</v>
      </c>
      <c r="AC2176" s="26">
        <v>280</v>
      </c>
      <c r="AD2176" s="76">
        <f t="shared" si="472"/>
        <v>45680.6458333333</v>
      </c>
      <c r="AE2176" s="27">
        <f t="shared" si="473"/>
        <v>0</v>
      </c>
      <c r="AF2176" s="27">
        <f t="shared" si="474"/>
        <v>0</v>
      </c>
      <c r="AG2176" s="27">
        <f t="shared" si="475"/>
        <v>0</v>
      </c>
      <c r="AH2176" s="27">
        <f t="shared" si="476"/>
        <v>0</v>
      </c>
      <c r="AI2176" s="27">
        <f t="shared" si="477"/>
        <v>0</v>
      </c>
      <c r="AJ2176" s="27">
        <f t="shared" si="478"/>
        <v>0</v>
      </c>
      <c r="AK2176" s="26">
        <f>INDEX(检修、备用和必开!I:I,MATCH(统调负荷!$C2176,检修、备用和必开!$A:$A,0))</f>
        <v>9210.6638083228</v>
      </c>
    </row>
    <row r="2177" ht="13.8" spans="1:37">
      <c r="A2177" s="26">
        <f t="shared" si="466"/>
        <v>4</v>
      </c>
      <c r="B2177" s="26">
        <f t="shared" si="467"/>
        <v>15</v>
      </c>
      <c r="C2177" t="s">
        <v>44</v>
      </c>
      <c r="D2177" s="75">
        <v>0.65625</v>
      </c>
      <c r="E2177" s="26">
        <v>60315</v>
      </c>
      <c r="F2177" s="26">
        <v>18290.6</v>
      </c>
      <c r="G2177" s="26">
        <v>13188</v>
      </c>
      <c r="H2177" s="26">
        <v>20942.1</v>
      </c>
      <c r="I2177" s="26">
        <v>9301</v>
      </c>
      <c r="J2177" s="26">
        <v>-1406.7</v>
      </c>
      <c r="K2177" s="26">
        <f t="shared" si="479"/>
        <v>14381.6</v>
      </c>
      <c r="L2177" s="27">
        <f t="shared" si="468"/>
        <v>4.93187127996885</v>
      </c>
      <c r="M2177" s="75">
        <v>0.65625</v>
      </c>
      <c r="N2177" s="26">
        <v>60315</v>
      </c>
      <c r="O2177" s="26">
        <v>18290.6</v>
      </c>
      <c r="P2177" s="26">
        <v>13188</v>
      </c>
      <c r="Q2177" s="26">
        <v>20942.1</v>
      </c>
      <c r="R2177" s="26">
        <v>9301</v>
      </c>
      <c r="S2177" s="26">
        <v>-1406.7</v>
      </c>
      <c r="T2177" s="26">
        <f t="shared" si="469"/>
        <v>14381.6</v>
      </c>
      <c r="U2177" s="27">
        <f t="shared" si="470"/>
        <v>2.92468125814379</v>
      </c>
      <c r="V2177" s="26">
        <f>INDEX(检修、备用和必开!B:B,MATCH(统调负荷!$C2177,检修、备用和必开!$A:$A,0))</f>
        <v>23244.2</v>
      </c>
      <c r="W2177" s="26">
        <f>INDEX(检修、备用和必开!C:C,MATCH(统调负荷!$C2177,检修、备用和必开!$A:$A,0))</f>
        <v>0</v>
      </c>
      <c r="X2177" s="26">
        <f>INDEX(检修、备用和必开!D:D,MATCH(统调负荷!$C2177,检修、备用和必开!$A:$A,0))</f>
        <v>9870</v>
      </c>
      <c r="Y2177" s="26">
        <f>INDEX(检修、备用和必开!E:E,MATCH(统调负荷!$C2177,检修、备用和必开!$A:$A,0))</f>
        <v>3909</v>
      </c>
      <c r="Z2177" s="26">
        <f>INDEX(检修、备用和必开!F:F,MATCH(统调负荷!$C2177,检修、备用和必开!$A:$A,0))</f>
        <v>320</v>
      </c>
      <c r="AA2177" s="26">
        <f t="shared" si="471"/>
        <v>70928.2</v>
      </c>
      <c r="AB2177" s="26">
        <v>0.43</v>
      </c>
      <c r="AC2177" s="26">
        <v>280.13</v>
      </c>
      <c r="AD2177" s="76">
        <f t="shared" si="472"/>
        <v>45680.65625</v>
      </c>
      <c r="AE2177" s="27">
        <f t="shared" si="473"/>
        <v>0</v>
      </c>
      <c r="AF2177" s="27">
        <f t="shared" si="474"/>
        <v>0</v>
      </c>
      <c r="AG2177" s="27">
        <f t="shared" si="475"/>
        <v>0</v>
      </c>
      <c r="AH2177" s="27">
        <f t="shared" si="476"/>
        <v>0</v>
      </c>
      <c r="AI2177" s="27">
        <f t="shared" si="477"/>
        <v>0</v>
      </c>
      <c r="AJ2177" s="27">
        <f t="shared" si="478"/>
        <v>0</v>
      </c>
      <c r="AK2177" s="26">
        <f>INDEX(检修、备用和必开!I:I,MATCH(统调负荷!$C2177,检修、备用和必开!$A:$A,0))</f>
        <v>9210.6638083228</v>
      </c>
    </row>
    <row r="2178" ht="13.8" spans="1:37">
      <c r="A2178" s="26">
        <f t="shared" si="466"/>
        <v>4</v>
      </c>
      <c r="B2178" s="26">
        <f t="shared" si="467"/>
        <v>16</v>
      </c>
      <c r="C2178" t="s">
        <v>44</v>
      </c>
      <c r="D2178" s="75">
        <v>0.666666666666667</v>
      </c>
      <c r="E2178" s="26">
        <v>61180</v>
      </c>
      <c r="F2178" s="26">
        <v>18491.6</v>
      </c>
      <c r="G2178" s="26">
        <v>14013</v>
      </c>
      <c r="H2178" s="26">
        <v>21317.1</v>
      </c>
      <c r="I2178" s="26">
        <v>8765</v>
      </c>
      <c r="J2178" s="26">
        <v>-1406.7</v>
      </c>
      <c r="K2178" s="26">
        <f t="shared" si="479"/>
        <v>14582.6</v>
      </c>
      <c r="L2178" s="27">
        <f t="shared" si="468"/>
        <v>4.86389258431281</v>
      </c>
      <c r="M2178" s="75">
        <v>0.666666666666667</v>
      </c>
      <c r="N2178" s="26">
        <v>61180</v>
      </c>
      <c r="O2178" s="26">
        <v>18491.6</v>
      </c>
      <c r="P2178" s="26">
        <v>14013</v>
      </c>
      <c r="Q2178" s="26">
        <v>21317.1</v>
      </c>
      <c r="R2178" s="26">
        <v>8765</v>
      </c>
      <c r="S2178" s="26">
        <v>-1406.7</v>
      </c>
      <c r="T2178" s="26">
        <f t="shared" si="469"/>
        <v>14582.6</v>
      </c>
      <c r="U2178" s="27">
        <f t="shared" si="470"/>
        <v>2.90064042269534</v>
      </c>
      <c r="V2178" s="26">
        <f>INDEX(检修、备用和必开!B:B,MATCH(统调负荷!$C2178,检修、备用和必开!$A:$A,0))</f>
        <v>23244.2</v>
      </c>
      <c r="W2178" s="26">
        <f>INDEX(检修、备用和必开!C:C,MATCH(统调负荷!$C2178,检修、备用和必开!$A:$A,0))</f>
        <v>0</v>
      </c>
      <c r="X2178" s="26">
        <f>INDEX(检修、备用和必开!D:D,MATCH(统调负荷!$C2178,检修、备用和必开!$A:$A,0))</f>
        <v>9870</v>
      </c>
      <c r="Y2178" s="26">
        <f>INDEX(检修、备用和必开!E:E,MATCH(统调负荷!$C2178,检修、备用和必开!$A:$A,0))</f>
        <v>3909</v>
      </c>
      <c r="Z2178" s="26">
        <f>INDEX(检修、备用和必开!F:F,MATCH(统调负荷!$C2178,检修、备用和必开!$A:$A,0))</f>
        <v>320</v>
      </c>
      <c r="AA2178" s="26">
        <f t="shared" si="471"/>
        <v>70928.2</v>
      </c>
      <c r="AB2178" s="26">
        <v>0.43</v>
      </c>
      <c r="AC2178" s="26">
        <v>1</v>
      </c>
      <c r="AD2178" s="76">
        <f t="shared" si="472"/>
        <v>45680.6666666667</v>
      </c>
      <c r="AE2178" s="27">
        <f t="shared" si="473"/>
        <v>0</v>
      </c>
      <c r="AF2178" s="27">
        <f t="shared" si="474"/>
        <v>0</v>
      </c>
      <c r="AG2178" s="27">
        <f t="shared" si="475"/>
        <v>0</v>
      </c>
      <c r="AH2178" s="27">
        <f t="shared" si="476"/>
        <v>0</v>
      </c>
      <c r="AI2178" s="27">
        <f t="shared" si="477"/>
        <v>0</v>
      </c>
      <c r="AJ2178" s="27">
        <f t="shared" si="478"/>
        <v>0</v>
      </c>
      <c r="AK2178" s="26">
        <f>INDEX(检修、备用和必开!I:I,MATCH(统调负荷!$C2178,检修、备用和必开!$A:$A,0))</f>
        <v>9210.6638083228</v>
      </c>
    </row>
    <row r="2179" ht="13.8" spans="1:37">
      <c r="A2179" s="26">
        <f t="shared" ref="A2179:A2242" si="480">WEEKDAY(C2179,2)</f>
        <v>4</v>
      </c>
      <c r="B2179" s="26">
        <f t="shared" ref="B2179:B2242" si="481">HOUR(D2179)</f>
        <v>16</v>
      </c>
      <c r="C2179" t="s">
        <v>44</v>
      </c>
      <c r="D2179" s="75">
        <v>0.677083333333333</v>
      </c>
      <c r="E2179" s="26">
        <v>62260</v>
      </c>
      <c r="F2179" s="26">
        <v>19192.6</v>
      </c>
      <c r="G2179" s="26">
        <v>14480</v>
      </c>
      <c r="H2179" s="26">
        <v>21748.1</v>
      </c>
      <c r="I2179" s="26">
        <v>8246</v>
      </c>
      <c r="J2179" s="26">
        <v>-1406.7</v>
      </c>
      <c r="K2179" s="26">
        <f t="shared" si="479"/>
        <v>15283.6</v>
      </c>
      <c r="L2179" s="27">
        <f t="shared" ref="L2179:L2242" si="482">AA2179/(K2179+W2179)</f>
        <v>4.6408045224947</v>
      </c>
      <c r="M2179" s="75">
        <v>0.677083333333333</v>
      </c>
      <c r="N2179" s="26">
        <v>62260</v>
      </c>
      <c r="O2179" s="26">
        <v>19192.6</v>
      </c>
      <c r="P2179" s="26">
        <v>14480</v>
      </c>
      <c r="Q2179" s="26">
        <v>21748.1</v>
      </c>
      <c r="R2179" s="26">
        <v>8246</v>
      </c>
      <c r="S2179" s="26">
        <v>-1406.7</v>
      </c>
      <c r="T2179" s="26">
        <f t="shared" ref="T2179:T2242" si="483">O2179-Y2179</f>
        <v>15283.6</v>
      </c>
      <c r="U2179" s="27">
        <f t="shared" ref="U2179:U2242" si="484">AA2179/(T2179+X2179)</f>
        <v>2.81980312957191</v>
      </c>
      <c r="V2179" s="26">
        <f>INDEX(检修、备用和必开!B:B,MATCH(统调负荷!$C2179,检修、备用和必开!$A:$A,0))</f>
        <v>23244.2</v>
      </c>
      <c r="W2179" s="26">
        <f>INDEX(检修、备用和必开!C:C,MATCH(统调负荷!$C2179,检修、备用和必开!$A:$A,0))</f>
        <v>0</v>
      </c>
      <c r="X2179" s="26">
        <f>INDEX(检修、备用和必开!D:D,MATCH(统调负荷!$C2179,检修、备用和必开!$A:$A,0))</f>
        <v>9870</v>
      </c>
      <c r="Y2179" s="26">
        <f>INDEX(检修、备用和必开!E:E,MATCH(统调负荷!$C2179,检修、备用和必开!$A:$A,0))</f>
        <v>3909</v>
      </c>
      <c r="Z2179" s="26">
        <f>INDEX(检修、备用和必开!F:F,MATCH(统调负荷!$C2179,检修、备用和必开!$A:$A,0))</f>
        <v>320</v>
      </c>
      <c r="AA2179" s="26">
        <f t="shared" ref="AA2179:AA2242" si="485">94492.4-V2179-Z2179</f>
        <v>70928.2</v>
      </c>
      <c r="AB2179" s="26">
        <v>21.42</v>
      </c>
      <c r="AC2179" s="26">
        <v>290</v>
      </c>
      <c r="AD2179" s="76">
        <f t="shared" ref="AD2179:AD2242" si="486">C2179+D2179</f>
        <v>45680.6770833333</v>
      </c>
      <c r="AE2179" s="27">
        <f t="shared" ref="AE2179:AE2242" si="487">N2179-E2179</f>
        <v>0</v>
      </c>
      <c r="AF2179" s="27">
        <f t="shared" ref="AF2179:AF2242" si="488">O2179-F2179</f>
        <v>0</v>
      </c>
      <c r="AG2179" s="27">
        <f t="shared" ref="AG2179:AG2242" si="489">P2179-G2179</f>
        <v>0</v>
      </c>
      <c r="AH2179" s="27">
        <f t="shared" ref="AH2179:AH2242" si="490">Q2179-H2179</f>
        <v>0</v>
      </c>
      <c r="AI2179" s="27">
        <f t="shared" ref="AI2179:AI2242" si="491">R2179-I2179</f>
        <v>0</v>
      </c>
      <c r="AJ2179" s="27">
        <f t="shared" ref="AJ2179:AJ2242" si="492">S2179-J2179</f>
        <v>0</v>
      </c>
      <c r="AK2179" s="26">
        <f>INDEX(检修、备用和必开!I:I,MATCH(统调负荷!$C2179,检修、备用和必开!$A:$A,0))</f>
        <v>9210.6638083228</v>
      </c>
    </row>
    <row r="2180" ht="13.8" spans="1:37">
      <c r="A2180" s="26">
        <f t="shared" si="480"/>
        <v>4</v>
      </c>
      <c r="B2180" s="26">
        <f t="shared" si="481"/>
        <v>16</v>
      </c>
      <c r="C2180" t="s">
        <v>44</v>
      </c>
      <c r="D2180" s="75">
        <v>0.6875</v>
      </c>
      <c r="E2180" s="26">
        <v>63425</v>
      </c>
      <c r="F2180" s="26">
        <v>20565.7</v>
      </c>
      <c r="G2180" s="26">
        <v>14628</v>
      </c>
      <c r="H2180" s="26">
        <v>21890.8</v>
      </c>
      <c r="I2180" s="26">
        <v>7747</v>
      </c>
      <c r="J2180" s="26">
        <v>-1406.5</v>
      </c>
      <c r="K2180" s="26">
        <f t="shared" si="479"/>
        <v>16656.7</v>
      </c>
      <c r="L2180" s="27">
        <f t="shared" si="482"/>
        <v>4.25823842657909</v>
      </c>
      <c r="M2180" s="75">
        <v>0.6875</v>
      </c>
      <c r="N2180" s="26">
        <v>63425</v>
      </c>
      <c r="O2180" s="26">
        <v>20565.7</v>
      </c>
      <c r="P2180" s="26">
        <v>14628</v>
      </c>
      <c r="Q2180" s="26">
        <v>21890.8</v>
      </c>
      <c r="R2180" s="26">
        <v>7747</v>
      </c>
      <c r="S2180" s="26">
        <v>-1406.5</v>
      </c>
      <c r="T2180" s="26">
        <f t="shared" si="483"/>
        <v>16656.7</v>
      </c>
      <c r="U2180" s="27">
        <f t="shared" si="484"/>
        <v>2.67384182729099</v>
      </c>
      <c r="V2180" s="26">
        <f>INDEX(检修、备用和必开!B:B,MATCH(统调负荷!$C2180,检修、备用和必开!$A:$A,0))</f>
        <v>23244.2</v>
      </c>
      <c r="W2180" s="26">
        <f>INDEX(检修、备用和必开!C:C,MATCH(统调负荷!$C2180,检修、备用和必开!$A:$A,0))</f>
        <v>0</v>
      </c>
      <c r="X2180" s="26">
        <f>INDEX(检修、备用和必开!D:D,MATCH(统调负荷!$C2180,检修、备用和必开!$A:$A,0))</f>
        <v>9870</v>
      </c>
      <c r="Y2180" s="26">
        <f>INDEX(检修、备用和必开!E:E,MATCH(统调负荷!$C2180,检修、备用和必开!$A:$A,0))</f>
        <v>3909</v>
      </c>
      <c r="Z2180" s="26">
        <f>INDEX(检修、备用和必开!F:F,MATCH(统调负荷!$C2180,检修、备用和必开!$A:$A,0))</f>
        <v>320</v>
      </c>
      <c r="AA2180" s="26">
        <f t="shared" si="485"/>
        <v>70928.2</v>
      </c>
      <c r="AB2180" s="26">
        <v>275</v>
      </c>
      <c r="AC2180" s="26">
        <v>300</v>
      </c>
      <c r="AD2180" s="76">
        <f t="shared" si="486"/>
        <v>45680.6875</v>
      </c>
      <c r="AE2180" s="27">
        <f t="shared" si="487"/>
        <v>0</v>
      </c>
      <c r="AF2180" s="27">
        <f t="shared" si="488"/>
        <v>0</v>
      </c>
      <c r="AG2180" s="27">
        <f t="shared" si="489"/>
        <v>0</v>
      </c>
      <c r="AH2180" s="27">
        <f t="shared" si="490"/>
        <v>0</v>
      </c>
      <c r="AI2180" s="27">
        <f t="shared" si="491"/>
        <v>0</v>
      </c>
      <c r="AJ2180" s="27">
        <f t="shared" si="492"/>
        <v>0</v>
      </c>
      <c r="AK2180" s="26">
        <f>INDEX(检修、备用和必开!I:I,MATCH(统调负荷!$C2180,检修、备用和必开!$A:$A,0))</f>
        <v>9210.6638083228</v>
      </c>
    </row>
    <row r="2181" ht="13.8" spans="1:37">
      <c r="A2181" s="26">
        <f t="shared" si="480"/>
        <v>4</v>
      </c>
      <c r="B2181" s="26">
        <f t="shared" si="481"/>
        <v>16</v>
      </c>
      <c r="C2181" t="s">
        <v>44</v>
      </c>
      <c r="D2181" s="75">
        <v>0.697916666666667</v>
      </c>
      <c r="E2181" s="26">
        <v>64520</v>
      </c>
      <c r="F2181" s="26">
        <v>20512.79</v>
      </c>
      <c r="G2181" s="26">
        <v>15687</v>
      </c>
      <c r="H2181" s="26">
        <v>22469.9</v>
      </c>
      <c r="I2181" s="26">
        <v>7257</v>
      </c>
      <c r="J2181" s="26">
        <v>-1406.69</v>
      </c>
      <c r="K2181" s="26">
        <f t="shared" si="479"/>
        <v>16603.79</v>
      </c>
      <c r="L2181" s="27">
        <f t="shared" si="482"/>
        <v>4.27180782218999</v>
      </c>
      <c r="M2181" s="75">
        <v>0.697916666666667</v>
      </c>
      <c r="N2181" s="26">
        <v>64520</v>
      </c>
      <c r="O2181" s="26">
        <v>20512.79</v>
      </c>
      <c r="P2181" s="26">
        <v>15687</v>
      </c>
      <c r="Q2181" s="26">
        <v>22469.9</v>
      </c>
      <c r="R2181" s="26">
        <v>7257</v>
      </c>
      <c r="S2181" s="26">
        <v>-1406.69</v>
      </c>
      <c r="T2181" s="26">
        <f t="shared" si="483"/>
        <v>16603.79</v>
      </c>
      <c r="U2181" s="27">
        <f t="shared" si="484"/>
        <v>2.67918571538114</v>
      </c>
      <c r="V2181" s="26">
        <f>INDEX(检修、备用和必开!B:B,MATCH(统调负荷!$C2181,检修、备用和必开!$A:$A,0))</f>
        <v>23244.2</v>
      </c>
      <c r="W2181" s="26">
        <f>INDEX(检修、备用和必开!C:C,MATCH(统调负荷!$C2181,检修、备用和必开!$A:$A,0))</f>
        <v>0</v>
      </c>
      <c r="X2181" s="26">
        <f>INDEX(检修、备用和必开!D:D,MATCH(统调负荷!$C2181,检修、备用和必开!$A:$A,0))</f>
        <v>9870</v>
      </c>
      <c r="Y2181" s="26">
        <f>INDEX(检修、备用和必开!E:E,MATCH(统调负荷!$C2181,检修、备用和必开!$A:$A,0))</f>
        <v>3909</v>
      </c>
      <c r="Z2181" s="26">
        <f>INDEX(检修、备用和必开!F:F,MATCH(统调负荷!$C2181,检修、备用和必开!$A:$A,0))</f>
        <v>320</v>
      </c>
      <c r="AA2181" s="26">
        <f t="shared" si="485"/>
        <v>70928.2</v>
      </c>
      <c r="AB2181" s="26">
        <v>256.29</v>
      </c>
      <c r="AC2181" s="26">
        <v>290</v>
      </c>
      <c r="AD2181" s="76">
        <f t="shared" si="486"/>
        <v>45680.6979166667</v>
      </c>
      <c r="AE2181" s="27">
        <f t="shared" si="487"/>
        <v>0</v>
      </c>
      <c r="AF2181" s="27">
        <f t="shared" si="488"/>
        <v>0</v>
      </c>
      <c r="AG2181" s="27">
        <f t="shared" si="489"/>
        <v>0</v>
      </c>
      <c r="AH2181" s="27">
        <f t="shared" si="490"/>
        <v>0</v>
      </c>
      <c r="AI2181" s="27">
        <f t="shared" si="491"/>
        <v>0</v>
      </c>
      <c r="AJ2181" s="27">
        <f t="shared" si="492"/>
        <v>0</v>
      </c>
      <c r="AK2181" s="26">
        <f>INDEX(检修、备用和必开!I:I,MATCH(统调负荷!$C2181,检修、备用和必开!$A:$A,0))</f>
        <v>9210.6638083228</v>
      </c>
    </row>
    <row r="2182" ht="13.8" spans="1:37">
      <c r="A2182" s="26">
        <f t="shared" si="480"/>
        <v>4</v>
      </c>
      <c r="B2182" s="26">
        <f t="shared" si="481"/>
        <v>17</v>
      </c>
      <c r="C2182" t="s">
        <v>44</v>
      </c>
      <c r="D2182" s="75">
        <v>0.708333333333333</v>
      </c>
      <c r="E2182" s="26">
        <v>65490</v>
      </c>
      <c r="F2182" s="26">
        <v>21769.49</v>
      </c>
      <c r="G2182" s="26">
        <v>15579</v>
      </c>
      <c r="H2182" s="26">
        <v>22709.2</v>
      </c>
      <c r="I2182" s="26">
        <v>6839</v>
      </c>
      <c r="J2182" s="26">
        <v>-1406.69</v>
      </c>
      <c r="K2182" s="26">
        <f t="shared" si="479"/>
        <v>17860.49</v>
      </c>
      <c r="L2182" s="27">
        <f t="shared" si="482"/>
        <v>3.97123483174314</v>
      </c>
      <c r="M2182" s="75">
        <v>0.708333333333333</v>
      </c>
      <c r="N2182" s="26">
        <v>65490</v>
      </c>
      <c r="O2182" s="26">
        <v>21769.49</v>
      </c>
      <c r="P2182" s="26">
        <v>15579</v>
      </c>
      <c r="Q2182" s="26">
        <v>22709.2</v>
      </c>
      <c r="R2182" s="26">
        <v>6839</v>
      </c>
      <c r="S2182" s="26">
        <v>-1406.69</v>
      </c>
      <c r="T2182" s="26">
        <f t="shared" si="483"/>
        <v>17860.49</v>
      </c>
      <c r="U2182" s="27">
        <f t="shared" si="484"/>
        <v>2.55776944439135</v>
      </c>
      <c r="V2182" s="26">
        <f>INDEX(检修、备用和必开!B:B,MATCH(统调负荷!$C2182,检修、备用和必开!$A:$A,0))</f>
        <v>23244.2</v>
      </c>
      <c r="W2182" s="26">
        <f>INDEX(检修、备用和必开!C:C,MATCH(统调负荷!$C2182,检修、备用和必开!$A:$A,0))</f>
        <v>0</v>
      </c>
      <c r="X2182" s="26">
        <f>INDEX(检修、备用和必开!D:D,MATCH(统调负荷!$C2182,检修、备用和必开!$A:$A,0))</f>
        <v>9870</v>
      </c>
      <c r="Y2182" s="26">
        <f>INDEX(检修、备用和必开!E:E,MATCH(统调负荷!$C2182,检修、备用和必开!$A:$A,0))</f>
        <v>3909</v>
      </c>
      <c r="Z2182" s="26">
        <f>INDEX(检修、备用和必开!F:F,MATCH(统调负荷!$C2182,检修、备用和必开!$A:$A,0))</f>
        <v>320</v>
      </c>
      <c r="AA2182" s="26">
        <f t="shared" si="485"/>
        <v>70928.2</v>
      </c>
      <c r="AB2182" s="26">
        <v>280.05</v>
      </c>
      <c r="AC2182" s="26">
        <v>300.11</v>
      </c>
      <c r="AD2182" s="76">
        <f t="shared" si="486"/>
        <v>45680.7083333333</v>
      </c>
      <c r="AE2182" s="27">
        <f t="shared" si="487"/>
        <v>0</v>
      </c>
      <c r="AF2182" s="27">
        <f t="shared" si="488"/>
        <v>0</v>
      </c>
      <c r="AG2182" s="27">
        <f t="shared" si="489"/>
        <v>0</v>
      </c>
      <c r="AH2182" s="27">
        <f t="shared" si="490"/>
        <v>0</v>
      </c>
      <c r="AI2182" s="27">
        <f t="shared" si="491"/>
        <v>0</v>
      </c>
      <c r="AJ2182" s="27">
        <f t="shared" si="492"/>
        <v>0</v>
      </c>
      <c r="AK2182" s="26">
        <f>INDEX(检修、备用和必开!I:I,MATCH(统调负荷!$C2182,检修、备用和必开!$A:$A,0))</f>
        <v>9210.6638083228</v>
      </c>
    </row>
    <row r="2183" ht="13.8" spans="1:37">
      <c r="A2183" s="26">
        <f t="shared" si="480"/>
        <v>4</v>
      </c>
      <c r="B2183" s="26">
        <f t="shared" si="481"/>
        <v>17</v>
      </c>
      <c r="C2183" t="s">
        <v>44</v>
      </c>
      <c r="D2183" s="75">
        <v>0.71875</v>
      </c>
      <c r="E2183" s="26">
        <v>66840</v>
      </c>
      <c r="F2183" s="26">
        <v>22936.9</v>
      </c>
      <c r="G2183" s="26">
        <v>16119</v>
      </c>
      <c r="H2183" s="26">
        <v>22814.8</v>
      </c>
      <c r="I2183" s="26">
        <v>6376</v>
      </c>
      <c r="J2183" s="26">
        <v>-1406.7</v>
      </c>
      <c r="K2183" s="26">
        <f t="shared" si="479"/>
        <v>19027.9</v>
      </c>
      <c r="L2183" s="27">
        <f t="shared" si="482"/>
        <v>3.72758948701643</v>
      </c>
      <c r="M2183" s="75">
        <v>0.71875</v>
      </c>
      <c r="N2183" s="26">
        <v>66840</v>
      </c>
      <c r="O2183" s="26">
        <v>22936.9</v>
      </c>
      <c r="P2183" s="26">
        <v>16119</v>
      </c>
      <c r="Q2183" s="26">
        <v>22814.8</v>
      </c>
      <c r="R2183" s="26">
        <v>6376</v>
      </c>
      <c r="S2183" s="26">
        <v>-1406.7</v>
      </c>
      <c r="T2183" s="26">
        <f t="shared" si="483"/>
        <v>19027.9</v>
      </c>
      <c r="U2183" s="27">
        <f t="shared" si="484"/>
        <v>2.45444132618633</v>
      </c>
      <c r="V2183" s="26">
        <f>INDEX(检修、备用和必开!B:B,MATCH(统调负荷!$C2183,检修、备用和必开!$A:$A,0))</f>
        <v>23244.2</v>
      </c>
      <c r="W2183" s="26">
        <f>INDEX(检修、备用和必开!C:C,MATCH(统调负荷!$C2183,检修、备用和必开!$A:$A,0))</f>
        <v>0</v>
      </c>
      <c r="X2183" s="26">
        <f>INDEX(检修、备用和必开!D:D,MATCH(统调负荷!$C2183,检修、备用和必开!$A:$A,0))</f>
        <v>9870</v>
      </c>
      <c r="Y2183" s="26">
        <f>INDEX(检修、备用和必开!E:E,MATCH(统调负荷!$C2183,检修、备用和必开!$A:$A,0))</f>
        <v>3909</v>
      </c>
      <c r="Z2183" s="26">
        <f>INDEX(检修、备用和必开!F:F,MATCH(统调负荷!$C2183,检修、备用和必开!$A:$A,0))</f>
        <v>320</v>
      </c>
      <c r="AA2183" s="26">
        <f t="shared" si="485"/>
        <v>70928.2</v>
      </c>
      <c r="AB2183" s="26">
        <v>290.13</v>
      </c>
      <c r="AC2183" s="26">
        <v>308</v>
      </c>
      <c r="AD2183" s="76">
        <f t="shared" si="486"/>
        <v>45680.71875</v>
      </c>
      <c r="AE2183" s="27">
        <f t="shared" si="487"/>
        <v>0</v>
      </c>
      <c r="AF2183" s="27">
        <f t="shared" si="488"/>
        <v>0</v>
      </c>
      <c r="AG2183" s="27">
        <f t="shared" si="489"/>
        <v>0</v>
      </c>
      <c r="AH2183" s="27">
        <f t="shared" si="490"/>
        <v>0</v>
      </c>
      <c r="AI2183" s="27">
        <f t="shared" si="491"/>
        <v>0</v>
      </c>
      <c r="AJ2183" s="27">
        <f t="shared" si="492"/>
        <v>0</v>
      </c>
      <c r="AK2183" s="26">
        <f>INDEX(检修、备用和必开!I:I,MATCH(统调负荷!$C2183,检修、备用和必开!$A:$A,0))</f>
        <v>9210.6638083228</v>
      </c>
    </row>
    <row r="2184" ht="13.8" spans="1:37">
      <c r="A2184" s="26">
        <f t="shared" si="480"/>
        <v>4</v>
      </c>
      <c r="B2184" s="26">
        <f t="shared" si="481"/>
        <v>17</v>
      </c>
      <c r="C2184" t="s">
        <v>44</v>
      </c>
      <c r="D2184" s="75">
        <v>0.729166666666667</v>
      </c>
      <c r="E2184" s="26">
        <v>67260</v>
      </c>
      <c r="F2184" s="26">
        <v>23716.2</v>
      </c>
      <c r="G2184" s="26">
        <v>16303</v>
      </c>
      <c r="H2184" s="26">
        <v>22691.3</v>
      </c>
      <c r="I2184" s="26">
        <v>5956</v>
      </c>
      <c r="J2184" s="26">
        <v>-1406.5</v>
      </c>
      <c r="K2184" s="26">
        <f t="shared" si="479"/>
        <v>19807.2</v>
      </c>
      <c r="L2184" s="27">
        <f t="shared" si="482"/>
        <v>3.58093016680803</v>
      </c>
      <c r="M2184" s="75">
        <v>0.729166666666667</v>
      </c>
      <c r="N2184" s="26">
        <v>67260</v>
      </c>
      <c r="O2184" s="26">
        <v>23716.2</v>
      </c>
      <c r="P2184" s="26">
        <v>16303</v>
      </c>
      <c r="Q2184" s="26">
        <v>22691.3</v>
      </c>
      <c r="R2184" s="26">
        <v>5956</v>
      </c>
      <c r="S2184" s="26">
        <v>-1406.5</v>
      </c>
      <c r="T2184" s="26">
        <f t="shared" si="483"/>
        <v>19807.2</v>
      </c>
      <c r="U2184" s="27">
        <f t="shared" si="484"/>
        <v>2.38998962166242</v>
      </c>
      <c r="V2184" s="26">
        <f>INDEX(检修、备用和必开!B:B,MATCH(统调负荷!$C2184,检修、备用和必开!$A:$A,0))</f>
        <v>23244.2</v>
      </c>
      <c r="W2184" s="26">
        <f>INDEX(检修、备用和必开!C:C,MATCH(统调负荷!$C2184,检修、备用和必开!$A:$A,0))</f>
        <v>0</v>
      </c>
      <c r="X2184" s="26">
        <f>INDEX(检修、备用和必开!D:D,MATCH(统调负荷!$C2184,检修、备用和必开!$A:$A,0))</f>
        <v>9870</v>
      </c>
      <c r="Y2184" s="26">
        <f>INDEX(检修、备用和必开!E:E,MATCH(统调负荷!$C2184,检修、备用和必开!$A:$A,0))</f>
        <v>3909</v>
      </c>
      <c r="Z2184" s="26">
        <f>INDEX(检修、备用和必开!F:F,MATCH(统调负荷!$C2184,检修、备用和必开!$A:$A,0))</f>
        <v>320</v>
      </c>
      <c r="AA2184" s="26">
        <f t="shared" si="485"/>
        <v>70928.2</v>
      </c>
      <c r="AB2184" s="26">
        <v>295.13</v>
      </c>
      <c r="AC2184" s="26">
        <v>315</v>
      </c>
      <c r="AD2184" s="76">
        <f t="shared" si="486"/>
        <v>45680.7291666667</v>
      </c>
      <c r="AE2184" s="27">
        <f t="shared" si="487"/>
        <v>0</v>
      </c>
      <c r="AF2184" s="27">
        <f t="shared" si="488"/>
        <v>0</v>
      </c>
      <c r="AG2184" s="27">
        <f t="shared" si="489"/>
        <v>0</v>
      </c>
      <c r="AH2184" s="27">
        <f t="shared" si="490"/>
        <v>0</v>
      </c>
      <c r="AI2184" s="27">
        <f t="shared" si="491"/>
        <v>0</v>
      </c>
      <c r="AJ2184" s="27">
        <f t="shared" si="492"/>
        <v>0</v>
      </c>
      <c r="AK2184" s="26">
        <f>INDEX(检修、备用和必开!I:I,MATCH(统调负荷!$C2184,检修、备用和必开!$A:$A,0))</f>
        <v>9210.6638083228</v>
      </c>
    </row>
    <row r="2185" ht="13.8" spans="1:37">
      <c r="A2185" s="26">
        <f t="shared" si="480"/>
        <v>4</v>
      </c>
      <c r="B2185" s="26">
        <f t="shared" si="481"/>
        <v>17</v>
      </c>
      <c r="C2185" t="s">
        <v>44</v>
      </c>
      <c r="D2185" s="75">
        <v>0.739583333333333</v>
      </c>
      <c r="E2185" s="26">
        <v>68050</v>
      </c>
      <c r="F2185" s="26">
        <v>25619.2</v>
      </c>
      <c r="G2185" s="26">
        <v>15686</v>
      </c>
      <c r="H2185" s="26">
        <v>22543.5</v>
      </c>
      <c r="I2185" s="26">
        <v>5608</v>
      </c>
      <c r="J2185" s="26">
        <v>-1406.7</v>
      </c>
      <c r="K2185" s="26">
        <f t="shared" si="479"/>
        <v>21710.2</v>
      </c>
      <c r="L2185" s="27">
        <f t="shared" si="482"/>
        <v>3.26704498346399</v>
      </c>
      <c r="M2185" s="75">
        <v>0.739583333333333</v>
      </c>
      <c r="N2185" s="26">
        <v>68050</v>
      </c>
      <c r="O2185" s="26">
        <v>25144.2</v>
      </c>
      <c r="P2185" s="26">
        <v>16161</v>
      </c>
      <c r="Q2185" s="26">
        <v>22543.5</v>
      </c>
      <c r="R2185" s="26">
        <v>5608</v>
      </c>
      <c r="S2185" s="26">
        <v>-1406.7</v>
      </c>
      <c r="T2185" s="26">
        <f t="shared" si="483"/>
        <v>21235.2</v>
      </c>
      <c r="U2185" s="27">
        <f t="shared" si="484"/>
        <v>2.28026825096768</v>
      </c>
      <c r="V2185" s="26">
        <f>INDEX(检修、备用和必开!B:B,MATCH(统调负荷!$C2185,检修、备用和必开!$A:$A,0))</f>
        <v>23244.2</v>
      </c>
      <c r="W2185" s="26">
        <f>INDEX(检修、备用和必开!C:C,MATCH(统调负荷!$C2185,检修、备用和必开!$A:$A,0))</f>
        <v>0</v>
      </c>
      <c r="X2185" s="26">
        <f>INDEX(检修、备用和必开!D:D,MATCH(统调负荷!$C2185,检修、备用和必开!$A:$A,0))</f>
        <v>9870</v>
      </c>
      <c r="Y2185" s="26">
        <f>INDEX(检修、备用和必开!E:E,MATCH(统调负荷!$C2185,检修、备用和必开!$A:$A,0))</f>
        <v>3909</v>
      </c>
      <c r="Z2185" s="26">
        <f>INDEX(检修、备用和必开!F:F,MATCH(统调负荷!$C2185,检修、备用和必开!$A:$A,0))</f>
        <v>320</v>
      </c>
      <c r="AA2185" s="26">
        <f t="shared" si="485"/>
        <v>70928.2</v>
      </c>
      <c r="AB2185" s="26">
        <v>300.11</v>
      </c>
      <c r="AC2185" s="26">
        <v>410</v>
      </c>
      <c r="AD2185" s="76">
        <f t="shared" si="486"/>
        <v>45680.7395833333</v>
      </c>
      <c r="AE2185" s="27">
        <f t="shared" si="487"/>
        <v>0</v>
      </c>
      <c r="AF2185" s="27">
        <f t="shared" si="488"/>
        <v>-475</v>
      </c>
      <c r="AG2185" s="27">
        <f t="shared" si="489"/>
        <v>475</v>
      </c>
      <c r="AH2185" s="27">
        <f t="shared" si="490"/>
        <v>0</v>
      </c>
      <c r="AI2185" s="27">
        <f t="shared" si="491"/>
        <v>0</v>
      </c>
      <c r="AJ2185" s="27">
        <f t="shared" si="492"/>
        <v>0</v>
      </c>
      <c r="AK2185" s="26">
        <f>INDEX(检修、备用和必开!I:I,MATCH(统调负荷!$C2185,检修、备用和必开!$A:$A,0))</f>
        <v>9210.6638083228</v>
      </c>
    </row>
    <row r="2186" ht="13.8" spans="1:37">
      <c r="A2186" s="26">
        <f t="shared" si="480"/>
        <v>4</v>
      </c>
      <c r="B2186" s="26">
        <f t="shared" si="481"/>
        <v>18</v>
      </c>
      <c r="C2186" t="s">
        <v>44</v>
      </c>
      <c r="D2186" s="75">
        <v>0.75</v>
      </c>
      <c r="E2186" s="26">
        <v>69315</v>
      </c>
      <c r="F2186" s="26">
        <v>26628.7</v>
      </c>
      <c r="G2186" s="26">
        <v>16190</v>
      </c>
      <c r="H2186" s="26">
        <v>22585</v>
      </c>
      <c r="I2186" s="26">
        <v>5318</v>
      </c>
      <c r="J2186" s="26">
        <v>-1406.7</v>
      </c>
      <c r="K2186" s="26">
        <f t="shared" si="479"/>
        <v>22719.7</v>
      </c>
      <c r="L2186" s="27">
        <f t="shared" si="482"/>
        <v>3.12188101075278</v>
      </c>
      <c r="M2186" s="75">
        <v>0.75</v>
      </c>
      <c r="N2186" s="26">
        <v>69315</v>
      </c>
      <c r="O2186" s="26">
        <v>26158.7</v>
      </c>
      <c r="P2186" s="26">
        <v>16660</v>
      </c>
      <c r="Q2186" s="26">
        <v>22585</v>
      </c>
      <c r="R2186" s="26">
        <v>5318</v>
      </c>
      <c r="S2186" s="26">
        <v>-1406.7</v>
      </c>
      <c r="T2186" s="26">
        <f t="shared" si="483"/>
        <v>22249.7</v>
      </c>
      <c r="U2186" s="27">
        <f t="shared" si="484"/>
        <v>2.20824602969517</v>
      </c>
      <c r="V2186" s="26">
        <f>INDEX(检修、备用和必开!B:B,MATCH(统调负荷!$C2186,检修、备用和必开!$A:$A,0))</f>
        <v>23244.2</v>
      </c>
      <c r="W2186" s="26">
        <f>INDEX(检修、备用和必开!C:C,MATCH(统调负荷!$C2186,检修、备用和必开!$A:$A,0))</f>
        <v>0</v>
      </c>
      <c r="X2186" s="26">
        <f>INDEX(检修、备用和必开!D:D,MATCH(统调负荷!$C2186,检修、备用和必开!$A:$A,0))</f>
        <v>9870</v>
      </c>
      <c r="Y2186" s="26">
        <f>INDEX(检修、备用和必开!E:E,MATCH(统调负荷!$C2186,检修、备用和必开!$A:$A,0))</f>
        <v>3909</v>
      </c>
      <c r="Z2186" s="26">
        <f>INDEX(检修、备用和必开!F:F,MATCH(统调负荷!$C2186,检修、备用和必开!$A:$A,0))</f>
        <v>320</v>
      </c>
      <c r="AA2186" s="26">
        <f t="shared" si="485"/>
        <v>70928.2</v>
      </c>
      <c r="AB2186" s="26">
        <v>305.12</v>
      </c>
      <c r="AC2186" s="26">
        <v>324</v>
      </c>
      <c r="AD2186" s="76">
        <f t="shared" si="486"/>
        <v>45680.75</v>
      </c>
      <c r="AE2186" s="27">
        <f t="shared" si="487"/>
        <v>0</v>
      </c>
      <c r="AF2186" s="27">
        <f t="shared" si="488"/>
        <v>-470</v>
      </c>
      <c r="AG2186" s="27">
        <f t="shared" si="489"/>
        <v>470</v>
      </c>
      <c r="AH2186" s="27">
        <f t="shared" si="490"/>
        <v>0</v>
      </c>
      <c r="AI2186" s="27">
        <f t="shared" si="491"/>
        <v>0</v>
      </c>
      <c r="AJ2186" s="27">
        <f t="shared" si="492"/>
        <v>0</v>
      </c>
      <c r="AK2186" s="26">
        <f>INDEX(检修、备用和必开!I:I,MATCH(统调负荷!$C2186,检修、备用和必开!$A:$A,0))</f>
        <v>9210.6638083228</v>
      </c>
    </row>
    <row r="2187" ht="13.8" spans="1:37">
      <c r="A2187" s="26">
        <f t="shared" si="480"/>
        <v>4</v>
      </c>
      <c r="B2187" s="26">
        <f t="shared" si="481"/>
        <v>18</v>
      </c>
      <c r="C2187" t="s">
        <v>44</v>
      </c>
      <c r="D2187" s="75">
        <v>0.760416666666667</v>
      </c>
      <c r="E2187" s="26">
        <v>70820</v>
      </c>
      <c r="F2187" s="26">
        <v>28369.2</v>
      </c>
      <c r="G2187" s="26">
        <v>16190</v>
      </c>
      <c r="H2187" s="26">
        <v>22551.3</v>
      </c>
      <c r="I2187" s="26">
        <v>5116</v>
      </c>
      <c r="J2187" s="26">
        <v>-1406.5</v>
      </c>
      <c r="K2187" s="26">
        <f t="shared" si="479"/>
        <v>24460.2</v>
      </c>
      <c r="L2187" s="27">
        <f t="shared" si="482"/>
        <v>2.899739168118</v>
      </c>
      <c r="M2187" s="75">
        <v>0.760416666666667</v>
      </c>
      <c r="N2187" s="26">
        <v>70820</v>
      </c>
      <c r="O2187" s="26">
        <v>27899.2</v>
      </c>
      <c r="P2187" s="26">
        <v>16660</v>
      </c>
      <c r="Q2187" s="26">
        <v>22551.3</v>
      </c>
      <c r="R2187" s="26">
        <v>5116</v>
      </c>
      <c r="S2187" s="26">
        <v>-1406.5</v>
      </c>
      <c r="T2187" s="26">
        <f t="shared" si="483"/>
        <v>23990.2</v>
      </c>
      <c r="U2187" s="27">
        <f t="shared" si="484"/>
        <v>2.09473659340465</v>
      </c>
      <c r="V2187" s="26">
        <f>INDEX(检修、备用和必开!B:B,MATCH(统调负荷!$C2187,检修、备用和必开!$A:$A,0))</f>
        <v>23244.2</v>
      </c>
      <c r="W2187" s="26">
        <f>INDEX(检修、备用和必开!C:C,MATCH(统调负荷!$C2187,检修、备用和必开!$A:$A,0))</f>
        <v>0</v>
      </c>
      <c r="X2187" s="26">
        <f>INDEX(检修、备用和必开!D:D,MATCH(统调负荷!$C2187,检修、备用和必开!$A:$A,0))</f>
        <v>9870</v>
      </c>
      <c r="Y2187" s="26">
        <f>INDEX(检修、备用和必开!E:E,MATCH(统调负荷!$C2187,检修、备用和必开!$A:$A,0))</f>
        <v>3909</v>
      </c>
      <c r="Z2187" s="26">
        <f>INDEX(检修、备用和必开!F:F,MATCH(统调负荷!$C2187,检修、备用和必开!$A:$A,0))</f>
        <v>320</v>
      </c>
      <c r="AA2187" s="26">
        <f t="shared" si="485"/>
        <v>70928.2</v>
      </c>
      <c r="AB2187" s="26">
        <v>320</v>
      </c>
      <c r="AC2187" s="26">
        <v>360</v>
      </c>
      <c r="AD2187" s="76">
        <f t="shared" si="486"/>
        <v>45680.7604166667</v>
      </c>
      <c r="AE2187" s="27">
        <f t="shared" si="487"/>
        <v>0</v>
      </c>
      <c r="AF2187" s="27">
        <f t="shared" si="488"/>
        <v>-470</v>
      </c>
      <c r="AG2187" s="27">
        <f t="shared" si="489"/>
        <v>470</v>
      </c>
      <c r="AH2187" s="27">
        <f t="shared" si="490"/>
        <v>0</v>
      </c>
      <c r="AI2187" s="27">
        <f t="shared" si="491"/>
        <v>0</v>
      </c>
      <c r="AJ2187" s="27">
        <f t="shared" si="492"/>
        <v>0</v>
      </c>
      <c r="AK2187" s="26">
        <f>INDEX(检修、备用和必开!I:I,MATCH(统调负荷!$C2187,检修、备用和必开!$A:$A,0))</f>
        <v>9210.6638083228</v>
      </c>
    </row>
    <row r="2188" ht="13.8" spans="1:37">
      <c r="A2188" s="26">
        <f t="shared" si="480"/>
        <v>4</v>
      </c>
      <c r="B2188" s="26">
        <f t="shared" si="481"/>
        <v>18</v>
      </c>
      <c r="C2188" t="s">
        <v>44</v>
      </c>
      <c r="D2188" s="75">
        <v>0.770833333333333</v>
      </c>
      <c r="E2188" s="26">
        <v>71440</v>
      </c>
      <c r="F2188" s="26">
        <v>28413.99</v>
      </c>
      <c r="G2188" s="26">
        <v>16477</v>
      </c>
      <c r="H2188" s="26">
        <v>22901.7</v>
      </c>
      <c r="I2188" s="26">
        <v>5054</v>
      </c>
      <c r="J2188" s="26">
        <v>-1406.69</v>
      </c>
      <c r="K2188" s="26">
        <f t="shared" si="479"/>
        <v>24504.99</v>
      </c>
      <c r="L2188" s="27">
        <f t="shared" si="482"/>
        <v>2.89443905098513</v>
      </c>
      <c r="M2188" s="75">
        <v>0.770833333333333</v>
      </c>
      <c r="N2188" s="26">
        <v>71440</v>
      </c>
      <c r="O2188" s="26">
        <v>27943.99</v>
      </c>
      <c r="P2188" s="26">
        <v>16947</v>
      </c>
      <c r="Q2188" s="26">
        <v>22901.7</v>
      </c>
      <c r="R2188" s="26">
        <v>5054</v>
      </c>
      <c r="S2188" s="26">
        <v>-1406.69</v>
      </c>
      <c r="T2188" s="26">
        <f t="shared" si="483"/>
        <v>24034.99</v>
      </c>
      <c r="U2188" s="27">
        <f t="shared" si="484"/>
        <v>2.09196935318371</v>
      </c>
      <c r="V2188" s="26">
        <f>INDEX(检修、备用和必开!B:B,MATCH(统调负荷!$C2188,检修、备用和必开!$A:$A,0))</f>
        <v>23244.2</v>
      </c>
      <c r="W2188" s="26">
        <f>INDEX(检修、备用和必开!C:C,MATCH(统调负荷!$C2188,检修、备用和必开!$A:$A,0))</f>
        <v>0</v>
      </c>
      <c r="X2188" s="26">
        <f>INDEX(检修、备用和必开!D:D,MATCH(统调负荷!$C2188,检修、备用和必开!$A:$A,0))</f>
        <v>9870</v>
      </c>
      <c r="Y2188" s="26">
        <f>INDEX(检修、备用和必开!E:E,MATCH(统调负荷!$C2188,检修、备用和必开!$A:$A,0))</f>
        <v>3909</v>
      </c>
      <c r="Z2188" s="26">
        <f>INDEX(检修、备用和必开!F:F,MATCH(统调负荷!$C2188,检修、备用和必开!$A:$A,0))</f>
        <v>320</v>
      </c>
      <c r="AA2188" s="26">
        <f t="shared" si="485"/>
        <v>70928.2</v>
      </c>
      <c r="AB2188" s="26">
        <v>315.65</v>
      </c>
      <c r="AC2188" s="26">
        <v>340</v>
      </c>
      <c r="AD2188" s="76">
        <f t="shared" si="486"/>
        <v>45680.7708333333</v>
      </c>
      <c r="AE2188" s="27">
        <f t="shared" si="487"/>
        <v>0</v>
      </c>
      <c r="AF2188" s="27">
        <f t="shared" si="488"/>
        <v>-470</v>
      </c>
      <c r="AG2188" s="27">
        <f t="shared" si="489"/>
        <v>470</v>
      </c>
      <c r="AH2188" s="27">
        <f t="shared" si="490"/>
        <v>0</v>
      </c>
      <c r="AI2188" s="27">
        <f t="shared" si="491"/>
        <v>0</v>
      </c>
      <c r="AJ2188" s="27">
        <f t="shared" si="492"/>
        <v>0</v>
      </c>
      <c r="AK2188" s="26">
        <f>INDEX(检修、备用和必开!I:I,MATCH(统调负荷!$C2188,检修、备用和必开!$A:$A,0))</f>
        <v>9210.6638083228</v>
      </c>
    </row>
    <row r="2189" ht="13.8" spans="1:37">
      <c r="A2189" s="26">
        <f t="shared" si="480"/>
        <v>4</v>
      </c>
      <c r="B2189" s="26">
        <f t="shared" si="481"/>
        <v>18</v>
      </c>
      <c r="C2189" t="s">
        <v>44</v>
      </c>
      <c r="D2189" s="75">
        <v>0.78125</v>
      </c>
      <c r="E2189" s="26">
        <v>71705</v>
      </c>
      <c r="F2189" s="26">
        <v>28790.09</v>
      </c>
      <c r="G2189" s="26">
        <v>16281</v>
      </c>
      <c r="H2189" s="26">
        <v>23249.6</v>
      </c>
      <c r="I2189" s="26">
        <v>4791</v>
      </c>
      <c r="J2189" s="26">
        <v>-1406.69</v>
      </c>
      <c r="K2189" s="26">
        <f t="shared" si="479"/>
        <v>24881.09</v>
      </c>
      <c r="L2189" s="27">
        <f t="shared" si="482"/>
        <v>2.85068700768334</v>
      </c>
      <c r="M2189" s="75">
        <v>0.78125</v>
      </c>
      <c r="N2189" s="26">
        <v>71705</v>
      </c>
      <c r="O2189" s="26">
        <v>28320.09</v>
      </c>
      <c r="P2189" s="26">
        <v>16751</v>
      </c>
      <c r="Q2189" s="26">
        <v>23249.6</v>
      </c>
      <c r="R2189" s="26">
        <v>4791</v>
      </c>
      <c r="S2189" s="26">
        <v>-1406.69</v>
      </c>
      <c r="T2189" s="26">
        <f t="shared" si="483"/>
        <v>24411.09</v>
      </c>
      <c r="U2189" s="27">
        <f t="shared" si="484"/>
        <v>2.06901822549983</v>
      </c>
      <c r="V2189" s="26">
        <f>INDEX(检修、备用和必开!B:B,MATCH(统调负荷!$C2189,检修、备用和必开!$A:$A,0))</f>
        <v>23244.2</v>
      </c>
      <c r="W2189" s="26">
        <f>INDEX(检修、备用和必开!C:C,MATCH(统调负荷!$C2189,检修、备用和必开!$A:$A,0))</f>
        <v>0</v>
      </c>
      <c r="X2189" s="26">
        <f>INDEX(检修、备用和必开!D:D,MATCH(统调负荷!$C2189,检修、备用和必开!$A:$A,0))</f>
        <v>9870</v>
      </c>
      <c r="Y2189" s="26">
        <f>INDEX(检修、备用和必开!E:E,MATCH(统调负荷!$C2189,检修、备用和必开!$A:$A,0))</f>
        <v>3909</v>
      </c>
      <c r="Z2189" s="26">
        <f>INDEX(检修、备用和必开!F:F,MATCH(统调负荷!$C2189,检修、备用和必开!$A:$A,0))</f>
        <v>320</v>
      </c>
      <c r="AA2189" s="26">
        <f t="shared" si="485"/>
        <v>70928.2</v>
      </c>
      <c r="AB2189" s="26">
        <v>320.36</v>
      </c>
      <c r="AC2189" s="26">
        <v>340</v>
      </c>
      <c r="AD2189" s="76">
        <f t="shared" si="486"/>
        <v>45680.78125</v>
      </c>
      <c r="AE2189" s="27">
        <f t="shared" si="487"/>
        <v>0</v>
      </c>
      <c r="AF2189" s="27">
        <f t="shared" si="488"/>
        <v>-470</v>
      </c>
      <c r="AG2189" s="27">
        <f t="shared" si="489"/>
        <v>470</v>
      </c>
      <c r="AH2189" s="27">
        <f t="shared" si="490"/>
        <v>0</v>
      </c>
      <c r="AI2189" s="27">
        <f t="shared" si="491"/>
        <v>0</v>
      </c>
      <c r="AJ2189" s="27">
        <f t="shared" si="492"/>
        <v>0</v>
      </c>
      <c r="AK2189" s="26">
        <f>INDEX(检修、备用和必开!I:I,MATCH(统调负荷!$C2189,检修、备用和必开!$A:$A,0))</f>
        <v>9210.6638083228</v>
      </c>
    </row>
    <row r="2190" ht="13.8" spans="1:37">
      <c r="A2190" s="26">
        <f t="shared" si="480"/>
        <v>4</v>
      </c>
      <c r="B2190" s="26">
        <f t="shared" si="481"/>
        <v>19</v>
      </c>
      <c r="C2190" t="s">
        <v>44</v>
      </c>
      <c r="D2190" s="75">
        <v>0.791666666666667</v>
      </c>
      <c r="E2190" s="26">
        <v>71645</v>
      </c>
      <c r="F2190" s="26">
        <v>28462.29</v>
      </c>
      <c r="G2190" s="26">
        <v>16396</v>
      </c>
      <c r="H2190" s="26">
        <v>23368.4</v>
      </c>
      <c r="I2190" s="26">
        <v>4825</v>
      </c>
      <c r="J2190" s="26">
        <v>-1406.69</v>
      </c>
      <c r="K2190" s="26">
        <f t="shared" si="479"/>
        <v>24553.29</v>
      </c>
      <c r="L2190" s="27">
        <f t="shared" si="482"/>
        <v>2.88874525572744</v>
      </c>
      <c r="M2190" s="75">
        <v>0.791666666666667</v>
      </c>
      <c r="N2190" s="26">
        <v>71645</v>
      </c>
      <c r="O2190" s="26">
        <v>27992.29</v>
      </c>
      <c r="P2190" s="26">
        <v>16866</v>
      </c>
      <c r="Q2190" s="26">
        <v>23368.4</v>
      </c>
      <c r="R2190" s="26">
        <v>4825</v>
      </c>
      <c r="S2190" s="26">
        <v>-1406.69</v>
      </c>
      <c r="T2190" s="26">
        <f t="shared" si="483"/>
        <v>24083.29</v>
      </c>
      <c r="U2190" s="27">
        <f t="shared" si="484"/>
        <v>2.08899343774933</v>
      </c>
      <c r="V2190" s="26">
        <f>INDEX(检修、备用和必开!B:B,MATCH(统调负荷!$C2190,检修、备用和必开!$A:$A,0))</f>
        <v>23244.2</v>
      </c>
      <c r="W2190" s="26">
        <f>INDEX(检修、备用和必开!C:C,MATCH(统调负荷!$C2190,检修、备用和必开!$A:$A,0))</f>
        <v>0</v>
      </c>
      <c r="X2190" s="26">
        <f>INDEX(检修、备用和必开!D:D,MATCH(统调负荷!$C2190,检修、备用和必开!$A:$A,0))</f>
        <v>9870</v>
      </c>
      <c r="Y2190" s="26">
        <f>INDEX(检修、备用和必开!E:E,MATCH(统调负荷!$C2190,检修、备用和必开!$A:$A,0))</f>
        <v>3909</v>
      </c>
      <c r="Z2190" s="26">
        <f>INDEX(检修、备用和必开!F:F,MATCH(统调负荷!$C2190,检修、备用和必开!$A:$A,0))</f>
        <v>320</v>
      </c>
      <c r="AA2190" s="26">
        <f t="shared" si="485"/>
        <v>70928.2</v>
      </c>
      <c r="AB2190" s="26">
        <v>315.65</v>
      </c>
      <c r="AC2190" s="26">
        <v>328</v>
      </c>
      <c r="AD2190" s="76">
        <f t="shared" si="486"/>
        <v>45680.7916666667</v>
      </c>
      <c r="AE2190" s="27">
        <f t="shared" si="487"/>
        <v>0</v>
      </c>
      <c r="AF2190" s="27">
        <f t="shared" si="488"/>
        <v>-470</v>
      </c>
      <c r="AG2190" s="27">
        <f t="shared" si="489"/>
        <v>470</v>
      </c>
      <c r="AH2190" s="27">
        <f t="shared" si="490"/>
        <v>0</v>
      </c>
      <c r="AI2190" s="27">
        <f t="shared" si="491"/>
        <v>0</v>
      </c>
      <c r="AJ2190" s="27">
        <f t="shared" si="492"/>
        <v>0</v>
      </c>
      <c r="AK2190" s="26">
        <f>INDEX(检修、备用和必开!I:I,MATCH(统调负荷!$C2190,检修、备用和必开!$A:$A,0))</f>
        <v>9210.6638083228</v>
      </c>
    </row>
    <row r="2191" ht="13.8" spans="1:37">
      <c r="A2191" s="26">
        <f t="shared" si="480"/>
        <v>4</v>
      </c>
      <c r="B2191" s="26">
        <f t="shared" si="481"/>
        <v>19</v>
      </c>
      <c r="C2191" t="s">
        <v>44</v>
      </c>
      <c r="D2191" s="75">
        <v>0.802083333333333</v>
      </c>
      <c r="E2191" s="26">
        <v>72500</v>
      </c>
      <c r="F2191" s="26">
        <v>29228.39</v>
      </c>
      <c r="G2191" s="26">
        <v>16396</v>
      </c>
      <c r="H2191" s="26">
        <v>23424.3</v>
      </c>
      <c r="I2191" s="26">
        <v>4858</v>
      </c>
      <c r="J2191" s="26">
        <v>-1406.69</v>
      </c>
      <c r="K2191" s="26">
        <f t="shared" si="479"/>
        <v>25319.39</v>
      </c>
      <c r="L2191" s="27">
        <f t="shared" si="482"/>
        <v>2.80133921077877</v>
      </c>
      <c r="M2191" s="75">
        <v>0.802083333333333</v>
      </c>
      <c r="N2191" s="26">
        <v>72500</v>
      </c>
      <c r="O2191" s="26">
        <v>28758.39</v>
      </c>
      <c r="P2191" s="26">
        <v>16866</v>
      </c>
      <c r="Q2191" s="26">
        <v>23424.3</v>
      </c>
      <c r="R2191" s="26">
        <v>4858</v>
      </c>
      <c r="S2191" s="26">
        <v>-1406.69</v>
      </c>
      <c r="T2191" s="26">
        <f t="shared" si="483"/>
        <v>24849.39</v>
      </c>
      <c r="U2191" s="27">
        <f t="shared" si="484"/>
        <v>2.04289879516892</v>
      </c>
      <c r="V2191" s="26">
        <f>INDEX(检修、备用和必开!B:B,MATCH(统调负荷!$C2191,检修、备用和必开!$A:$A,0))</f>
        <v>23244.2</v>
      </c>
      <c r="W2191" s="26">
        <f>INDEX(检修、备用和必开!C:C,MATCH(统调负荷!$C2191,检修、备用和必开!$A:$A,0))</f>
        <v>0</v>
      </c>
      <c r="X2191" s="26">
        <f>INDEX(检修、备用和必开!D:D,MATCH(统调负荷!$C2191,检修、备用和必开!$A:$A,0))</f>
        <v>9870</v>
      </c>
      <c r="Y2191" s="26">
        <f>INDEX(检修、备用和必开!E:E,MATCH(统调负荷!$C2191,检修、备用和必开!$A:$A,0))</f>
        <v>3909</v>
      </c>
      <c r="Z2191" s="26">
        <f>INDEX(检修、备用和必开!F:F,MATCH(统调负荷!$C2191,检修、备用和必开!$A:$A,0))</f>
        <v>320</v>
      </c>
      <c r="AA2191" s="26">
        <f t="shared" si="485"/>
        <v>70928.2</v>
      </c>
      <c r="AB2191" s="26">
        <v>320.36</v>
      </c>
      <c r="AC2191" s="26">
        <v>330</v>
      </c>
      <c r="AD2191" s="76">
        <f t="shared" si="486"/>
        <v>45680.8020833333</v>
      </c>
      <c r="AE2191" s="27">
        <f t="shared" si="487"/>
        <v>0</v>
      </c>
      <c r="AF2191" s="27">
        <f t="shared" si="488"/>
        <v>-470</v>
      </c>
      <c r="AG2191" s="27">
        <f t="shared" si="489"/>
        <v>470</v>
      </c>
      <c r="AH2191" s="27">
        <f t="shared" si="490"/>
        <v>0</v>
      </c>
      <c r="AI2191" s="27">
        <f t="shared" si="491"/>
        <v>0</v>
      </c>
      <c r="AJ2191" s="27">
        <f t="shared" si="492"/>
        <v>0</v>
      </c>
      <c r="AK2191" s="26">
        <f>INDEX(检修、备用和必开!I:I,MATCH(统调负荷!$C2191,检修、备用和必开!$A:$A,0))</f>
        <v>9210.6638083228</v>
      </c>
    </row>
    <row r="2192" ht="13.8" spans="1:37">
      <c r="A2192" s="26">
        <f t="shared" si="480"/>
        <v>4</v>
      </c>
      <c r="B2192" s="26">
        <f t="shared" si="481"/>
        <v>19</v>
      </c>
      <c r="C2192" t="s">
        <v>44</v>
      </c>
      <c r="D2192" s="75">
        <v>0.8125</v>
      </c>
      <c r="E2192" s="26">
        <v>72485</v>
      </c>
      <c r="F2192" s="26">
        <v>29136.3</v>
      </c>
      <c r="G2192" s="26">
        <v>16398</v>
      </c>
      <c r="H2192" s="26">
        <v>23454.6</v>
      </c>
      <c r="I2192" s="26">
        <v>4903</v>
      </c>
      <c r="J2192" s="26">
        <v>-1406.9</v>
      </c>
      <c r="K2192" s="26">
        <f t="shared" si="479"/>
        <v>25227.3</v>
      </c>
      <c r="L2192" s="27">
        <f t="shared" si="482"/>
        <v>2.81156524875829</v>
      </c>
      <c r="M2192" s="75">
        <v>0.8125</v>
      </c>
      <c r="N2192" s="26">
        <v>72485</v>
      </c>
      <c r="O2192" s="26">
        <v>28666.3</v>
      </c>
      <c r="P2192" s="26">
        <v>16868</v>
      </c>
      <c r="Q2192" s="26">
        <v>23454.6</v>
      </c>
      <c r="R2192" s="26">
        <v>4903</v>
      </c>
      <c r="S2192" s="26">
        <v>-1406.9</v>
      </c>
      <c r="T2192" s="26">
        <f t="shared" si="483"/>
        <v>24757.3</v>
      </c>
      <c r="U2192" s="27">
        <f t="shared" si="484"/>
        <v>2.04833180756224</v>
      </c>
      <c r="V2192" s="26">
        <f>INDEX(检修、备用和必开!B:B,MATCH(统调负荷!$C2192,检修、备用和必开!$A:$A,0))</f>
        <v>23244.2</v>
      </c>
      <c r="W2192" s="26">
        <f>INDEX(检修、备用和必开!C:C,MATCH(统调负荷!$C2192,检修、备用和必开!$A:$A,0))</f>
        <v>0</v>
      </c>
      <c r="X2192" s="26">
        <f>INDEX(检修、备用和必开!D:D,MATCH(统调负荷!$C2192,检修、备用和必开!$A:$A,0))</f>
        <v>9870</v>
      </c>
      <c r="Y2192" s="26">
        <f>INDEX(检修、备用和必开!E:E,MATCH(统调负荷!$C2192,检修、备用和必开!$A:$A,0))</f>
        <v>3909</v>
      </c>
      <c r="Z2192" s="26">
        <f>INDEX(检修、备用和必开!F:F,MATCH(统调负荷!$C2192,检修、备用和必开!$A:$A,0))</f>
        <v>320</v>
      </c>
      <c r="AA2192" s="26">
        <f t="shared" si="485"/>
        <v>70928.2</v>
      </c>
      <c r="AB2192" s="26">
        <v>320.36</v>
      </c>
      <c r="AC2192" s="26">
        <v>340</v>
      </c>
      <c r="AD2192" s="76">
        <f t="shared" si="486"/>
        <v>45680.8125</v>
      </c>
      <c r="AE2192" s="27">
        <f t="shared" si="487"/>
        <v>0</v>
      </c>
      <c r="AF2192" s="27">
        <f t="shared" si="488"/>
        <v>-470</v>
      </c>
      <c r="AG2192" s="27">
        <f t="shared" si="489"/>
        <v>470</v>
      </c>
      <c r="AH2192" s="27">
        <f t="shared" si="490"/>
        <v>0</v>
      </c>
      <c r="AI2192" s="27">
        <f t="shared" si="491"/>
        <v>0</v>
      </c>
      <c r="AJ2192" s="27">
        <f t="shared" si="492"/>
        <v>0</v>
      </c>
      <c r="AK2192" s="26">
        <f>INDEX(检修、备用和必开!I:I,MATCH(统调负荷!$C2192,检修、备用和必开!$A:$A,0))</f>
        <v>9210.6638083228</v>
      </c>
    </row>
    <row r="2193" ht="13.8" spans="1:37">
      <c r="A2193" s="26">
        <f t="shared" si="480"/>
        <v>4</v>
      </c>
      <c r="B2193" s="26">
        <f t="shared" si="481"/>
        <v>19</v>
      </c>
      <c r="C2193" t="s">
        <v>44</v>
      </c>
      <c r="D2193" s="75">
        <v>0.822916666666667</v>
      </c>
      <c r="E2193" s="26">
        <v>72195</v>
      </c>
      <c r="F2193" s="26">
        <v>28299.49</v>
      </c>
      <c r="G2193" s="26">
        <v>16878</v>
      </c>
      <c r="H2193" s="26">
        <v>23484</v>
      </c>
      <c r="I2193" s="26">
        <v>4940</v>
      </c>
      <c r="J2193" s="26">
        <v>-1406.49</v>
      </c>
      <c r="K2193" s="26">
        <f t="shared" si="479"/>
        <v>24390.49</v>
      </c>
      <c r="L2193" s="27">
        <f t="shared" si="482"/>
        <v>2.908026858009</v>
      </c>
      <c r="M2193" s="75">
        <v>0.822916666666667</v>
      </c>
      <c r="N2193" s="26">
        <v>72195</v>
      </c>
      <c r="O2193" s="26">
        <v>27829.49</v>
      </c>
      <c r="P2193" s="26">
        <v>17348</v>
      </c>
      <c r="Q2193" s="26">
        <v>23484</v>
      </c>
      <c r="R2193" s="26">
        <v>4940</v>
      </c>
      <c r="S2193" s="26">
        <v>-1406.49</v>
      </c>
      <c r="T2193" s="26">
        <f t="shared" si="483"/>
        <v>23920.49</v>
      </c>
      <c r="U2193" s="27">
        <f t="shared" si="484"/>
        <v>2.09905804858112</v>
      </c>
      <c r="V2193" s="26">
        <f>INDEX(检修、备用和必开!B:B,MATCH(统调负荷!$C2193,检修、备用和必开!$A:$A,0))</f>
        <v>23244.2</v>
      </c>
      <c r="W2193" s="26">
        <f>INDEX(检修、备用和必开!C:C,MATCH(统调负荷!$C2193,检修、备用和必开!$A:$A,0))</f>
        <v>0</v>
      </c>
      <c r="X2193" s="26">
        <f>INDEX(检修、备用和必开!D:D,MATCH(统调负荷!$C2193,检修、备用和必开!$A:$A,0))</f>
        <v>9870</v>
      </c>
      <c r="Y2193" s="26">
        <f>INDEX(检修、备用和必开!E:E,MATCH(统调负荷!$C2193,检修、备用和必开!$A:$A,0))</f>
        <v>3909</v>
      </c>
      <c r="Z2193" s="26">
        <f>INDEX(检修、备用和必开!F:F,MATCH(统调负荷!$C2193,检修、备用和必开!$A:$A,0))</f>
        <v>320</v>
      </c>
      <c r="AA2193" s="26">
        <f t="shared" si="485"/>
        <v>70928.2</v>
      </c>
      <c r="AB2193" s="26">
        <v>315.54</v>
      </c>
      <c r="AC2193" s="26">
        <v>330</v>
      </c>
      <c r="AD2193" s="76">
        <f t="shared" si="486"/>
        <v>45680.8229166667</v>
      </c>
      <c r="AE2193" s="27">
        <f t="shared" si="487"/>
        <v>0</v>
      </c>
      <c r="AF2193" s="27">
        <f t="shared" si="488"/>
        <v>-470</v>
      </c>
      <c r="AG2193" s="27">
        <f t="shared" si="489"/>
        <v>470</v>
      </c>
      <c r="AH2193" s="27">
        <f t="shared" si="490"/>
        <v>0</v>
      </c>
      <c r="AI2193" s="27">
        <f t="shared" si="491"/>
        <v>0</v>
      </c>
      <c r="AJ2193" s="27">
        <f t="shared" si="492"/>
        <v>0</v>
      </c>
      <c r="AK2193" s="26">
        <f>INDEX(检修、备用和必开!I:I,MATCH(统调负荷!$C2193,检修、备用和必开!$A:$A,0))</f>
        <v>9210.6638083228</v>
      </c>
    </row>
    <row r="2194" ht="13.8" spans="1:37">
      <c r="A2194" s="26">
        <f t="shared" si="480"/>
        <v>4</v>
      </c>
      <c r="B2194" s="26">
        <f t="shared" si="481"/>
        <v>20</v>
      </c>
      <c r="C2194" t="s">
        <v>44</v>
      </c>
      <c r="D2194" s="75">
        <v>0.833333333333333</v>
      </c>
      <c r="E2194" s="26">
        <v>71350</v>
      </c>
      <c r="F2194" s="26">
        <v>27594</v>
      </c>
      <c r="G2194" s="26">
        <v>16695</v>
      </c>
      <c r="H2194" s="26">
        <v>23518.7</v>
      </c>
      <c r="I2194" s="26">
        <v>4949</v>
      </c>
      <c r="J2194" s="26">
        <v>-1406.7</v>
      </c>
      <c r="K2194" s="26">
        <f t="shared" si="479"/>
        <v>23685</v>
      </c>
      <c r="L2194" s="27">
        <f t="shared" si="482"/>
        <v>2.99464640067553</v>
      </c>
      <c r="M2194" s="75">
        <v>0.833333333333333</v>
      </c>
      <c r="N2194" s="26">
        <v>71350</v>
      </c>
      <c r="O2194" s="26">
        <v>27124</v>
      </c>
      <c r="P2194" s="26">
        <v>17165</v>
      </c>
      <c r="Q2194" s="26">
        <v>23518.7</v>
      </c>
      <c r="R2194" s="26">
        <v>4949</v>
      </c>
      <c r="S2194" s="26">
        <v>-1406.7</v>
      </c>
      <c r="T2194" s="26">
        <f t="shared" si="483"/>
        <v>23215</v>
      </c>
      <c r="U2194" s="27">
        <f t="shared" si="484"/>
        <v>2.14381743992746</v>
      </c>
      <c r="V2194" s="26">
        <f>INDEX(检修、备用和必开!B:B,MATCH(统调负荷!$C2194,检修、备用和必开!$A:$A,0))</f>
        <v>23244.2</v>
      </c>
      <c r="W2194" s="26">
        <f>INDEX(检修、备用和必开!C:C,MATCH(统调负荷!$C2194,检修、备用和必开!$A:$A,0))</f>
        <v>0</v>
      </c>
      <c r="X2194" s="26">
        <f>INDEX(检修、备用和必开!D:D,MATCH(统调负荷!$C2194,检修、备用和必开!$A:$A,0))</f>
        <v>9870</v>
      </c>
      <c r="Y2194" s="26">
        <f>INDEX(检修、备用和必开!E:E,MATCH(统调负荷!$C2194,检修、备用和必开!$A:$A,0))</f>
        <v>3909</v>
      </c>
      <c r="Z2194" s="26">
        <f>INDEX(检修、备用和必开!F:F,MATCH(统调负荷!$C2194,检修、备用和必开!$A:$A,0))</f>
        <v>320</v>
      </c>
      <c r="AA2194" s="26">
        <f t="shared" si="485"/>
        <v>70928.2</v>
      </c>
      <c r="AB2194" s="26">
        <v>313</v>
      </c>
      <c r="AC2194" s="26">
        <v>328</v>
      </c>
      <c r="AD2194" s="76">
        <f t="shared" si="486"/>
        <v>45680.8333333333</v>
      </c>
      <c r="AE2194" s="27">
        <f t="shared" si="487"/>
        <v>0</v>
      </c>
      <c r="AF2194" s="27">
        <f t="shared" si="488"/>
        <v>-470</v>
      </c>
      <c r="AG2194" s="27">
        <f t="shared" si="489"/>
        <v>470</v>
      </c>
      <c r="AH2194" s="27">
        <f t="shared" si="490"/>
        <v>0</v>
      </c>
      <c r="AI2194" s="27">
        <f t="shared" si="491"/>
        <v>0</v>
      </c>
      <c r="AJ2194" s="27">
        <f t="shared" si="492"/>
        <v>0</v>
      </c>
      <c r="AK2194" s="26">
        <f>INDEX(检修、备用和必开!I:I,MATCH(统调负荷!$C2194,检修、备用和必开!$A:$A,0))</f>
        <v>9210.6638083228</v>
      </c>
    </row>
    <row r="2195" ht="13.8" spans="1:37">
      <c r="A2195" s="26">
        <f t="shared" si="480"/>
        <v>4</v>
      </c>
      <c r="B2195" s="26">
        <f t="shared" si="481"/>
        <v>20</v>
      </c>
      <c r="C2195" t="s">
        <v>44</v>
      </c>
      <c r="D2195" s="75">
        <v>0.84375</v>
      </c>
      <c r="E2195" s="26">
        <v>71420</v>
      </c>
      <c r="F2195" s="26">
        <v>27879.3</v>
      </c>
      <c r="G2195" s="26">
        <v>16695</v>
      </c>
      <c r="H2195" s="26">
        <v>23296.4</v>
      </c>
      <c r="I2195" s="26">
        <v>4956</v>
      </c>
      <c r="J2195" s="26">
        <v>-1406.7</v>
      </c>
      <c r="K2195" s="26">
        <f t="shared" si="479"/>
        <v>23970.3</v>
      </c>
      <c r="L2195" s="27">
        <f t="shared" si="482"/>
        <v>2.95900343341552</v>
      </c>
      <c r="M2195" s="75">
        <v>0.84375</v>
      </c>
      <c r="N2195" s="26">
        <v>71420</v>
      </c>
      <c r="O2195" s="26">
        <v>27409.3</v>
      </c>
      <c r="P2195" s="26">
        <v>17165</v>
      </c>
      <c r="Q2195" s="26">
        <v>23296.4</v>
      </c>
      <c r="R2195" s="26">
        <v>4956</v>
      </c>
      <c r="S2195" s="26">
        <v>-1406.7</v>
      </c>
      <c r="T2195" s="26">
        <f t="shared" si="483"/>
        <v>23500.3</v>
      </c>
      <c r="U2195" s="27">
        <f t="shared" si="484"/>
        <v>2.12548883288433</v>
      </c>
      <c r="V2195" s="26">
        <f>INDEX(检修、备用和必开!B:B,MATCH(统调负荷!$C2195,检修、备用和必开!$A:$A,0))</f>
        <v>23244.2</v>
      </c>
      <c r="W2195" s="26">
        <f>INDEX(检修、备用和必开!C:C,MATCH(统调负荷!$C2195,检修、备用和必开!$A:$A,0))</f>
        <v>0</v>
      </c>
      <c r="X2195" s="26">
        <f>INDEX(检修、备用和必开!D:D,MATCH(统调负荷!$C2195,检修、备用和必开!$A:$A,0))</f>
        <v>9870</v>
      </c>
      <c r="Y2195" s="26">
        <f>INDEX(检修、备用和必开!E:E,MATCH(统调负荷!$C2195,检修、备用和必开!$A:$A,0))</f>
        <v>3909</v>
      </c>
      <c r="Z2195" s="26">
        <f>INDEX(检修、备用和必开!F:F,MATCH(统调负荷!$C2195,检修、备用和必开!$A:$A,0))</f>
        <v>320</v>
      </c>
      <c r="AA2195" s="26">
        <f t="shared" si="485"/>
        <v>70928.2</v>
      </c>
      <c r="AB2195" s="26">
        <v>315</v>
      </c>
      <c r="AC2195" s="26">
        <v>320.36</v>
      </c>
      <c r="AD2195" s="76">
        <f t="shared" si="486"/>
        <v>45680.84375</v>
      </c>
      <c r="AE2195" s="27">
        <f t="shared" si="487"/>
        <v>0</v>
      </c>
      <c r="AF2195" s="27">
        <f t="shared" si="488"/>
        <v>-470</v>
      </c>
      <c r="AG2195" s="27">
        <f t="shared" si="489"/>
        <v>470</v>
      </c>
      <c r="AH2195" s="27">
        <f t="shared" si="490"/>
        <v>0</v>
      </c>
      <c r="AI2195" s="27">
        <f t="shared" si="491"/>
        <v>0</v>
      </c>
      <c r="AJ2195" s="27">
        <f t="shared" si="492"/>
        <v>0</v>
      </c>
      <c r="AK2195" s="26">
        <f>INDEX(检修、备用和必开!I:I,MATCH(统调负荷!$C2195,检修、备用和必开!$A:$A,0))</f>
        <v>9210.6638083228</v>
      </c>
    </row>
    <row r="2196" ht="13.8" spans="1:37">
      <c r="A2196" s="26">
        <f t="shared" si="480"/>
        <v>4</v>
      </c>
      <c r="B2196" s="26">
        <f t="shared" si="481"/>
        <v>20</v>
      </c>
      <c r="C2196" t="s">
        <v>44</v>
      </c>
      <c r="D2196" s="75">
        <v>0.854166666666667</v>
      </c>
      <c r="E2196" s="26">
        <v>71235</v>
      </c>
      <c r="F2196" s="26">
        <v>27914.5</v>
      </c>
      <c r="G2196" s="26">
        <v>16734</v>
      </c>
      <c r="H2196" s="26">
        <v>23005.4</v>
      </c>
      <c r="I2196" s="26">
        <v>4988</v>
      </c>
      <c r="J2196" s="26">
        <v>-1406.9</v>
      </c>
      <c r="K2196" s="26">
        <f t="shared" si="479"/>
        <v>24005.5</v>
      </c>
      <c r="L2196" s="27">
        <f t="shared" si="482"/>
        <v>2.95466455603924</v>
      </c>
      <c r="M2196" s="75">
        <v>0.854166666666667</v>
      </c>
      <c r="N2196" s="26">
        <v>71235</v>
      </c>
      <c r="O2196" s="26">
        <v>27444.5</v>
      </c>
      <c r="P2196" s="26">
        <v>17204</v>
      </c>
      <c r="Q2196" s="26">
        <v>23005.4</v>
      </c>
      <c r="R2196" s="26">
        <v>4988</v>
      </c>
      <c r="S2196" s="26">
        <v>-1406.9</v>
      </c>
      <c r="T2196" s="26">
        <f t="shared" si="483"/>
        <v>23535.5</v>
      </c>
      <c r="U2196" s="27">
        <f t="shared" si="484"/>
        <v>2.12324916555657</v>
      </c>
      <c r="V2196" s="26">
        <f>INDEX(检修、备用和必开!B:B,MATCH(统调负荷!$C2196,检修、备用和必开!$A:$A,0))</f>
        <v>23244.2</v>
      </c>
      <c r="W2196" s="26">
        <f>INDEX(检修、备用和必开!C:C,MATCH(统调负荷!$C2196,检修、备用和必开!$A:$A,0))</f>
        <v>0</v>
      </c>
      <c r="X2196" s="26">
        <f>INDEX(检修、备用和必开!D:D,MATCH(统调负荷!$C2196,检修、备用和必开!$A:$A,0))</f>
        <v>9870</v>
      </c>
      <c r="Y2196" s="26">
        <f>INDEX(检修、备用和必开!E:E,MATCH(统调负荷!$C2196,检修、备用和必开!$A:$A,0))</f>
        <v>3909</v>
      </c>
      <c r="Z2196" s="26">
        <f>INDEX(检修、备用和必开!F:F,MATCH(统调负荷!$C2196,检修、备用和必开!$A:$A,0))</f>
        <v>320</v>
      </c>
      <c r="AA2196" s="26">
        <f t="shared" si="485"/>
        <v>70928.2</v>
      </c>
      <c r="AB2196" s="26">
        <v>315</v>
      </c>
      <c r="AC2196" s="26">
        <v>310.92</v>
      </c>
      <c r="AD2196" s="76">
        <f t="shared" si="486"/>
        <v>45680.8541666667</v>
      </c>
      <c r="AE2196" s="27">
        <f t="shared" si="487"/>
        <v>0</v>
      </c>
      <c r="AF2196" s="27">
        <f t="shared" si="488"/>
        <v>-470</v>
      </c>
      <c r="AG2196" s="27">
        <f t="shared" si="489"/>
        <v>470</v>
      </c>
      <c r="AH2196" s="27">
        <f t="shared" si="490"/>
        <v>0</v>
      </c>
      <c r="AI2196" s="27">
        <f t="shared" si="491"/>
        <v>0</v>
      </c>
      <c r="AJ2196" s="27">
        <f t="shared" si="492"/>
        <v>0</v>
      </c>
      <c r="AK2196" s="26">
        <f>INDEX(检修、备用和必开!I:I,MATCH(统调负荷!$C2196,检修、备用和必开!$A:$A,0))</f>
        <v>9210.6638083228</v>
      </c>
    </row>
    <row r="2197" ht="13.8" spans="1:37">
      <c r="A2197" s="26">
        <f t="shared" si="480"/>
        <v>4</v>
      </c>
      <c r="B2197" s="26">
        <f t="shared" si="481"/>
        <v>20</v>
      </c>
      <c r="C2197" t="s">
        <v>44</v>
      </c>
      <c r="D2197" s="75">
        <v>0.864583333333333</v>
      </c>
      <c r="E2197" s="26">
        <v>71040</v>
      </c>
      <c r="F2197" s="26">
        <v>27646.59</v>
      </c>
      <c r="G2197" s="26">
        <v>16794</v>
      </c>
      <c r="H2197" s="26">
        <v>23012.3</v>
      </c>
      <c r="I2197" s="26">
        <v>4994</v>
      </c>
      <c r="J2197" s="26">
        <v>-1406.89</v>
      </c>
      <c r="K2197" s="26">
        <f t="shared" si="479"/>
        <v>23737.59</v>
      </c>
      <c r="L2197" s="27">
        <f t="shared" si="482"/>
        <v>2.98801184113467</v>
      </c>
      <c r="M2197" s="75">
        <v>0.864583333333333</v>
      </c>
      <c r="N2197" s="26">
        <v>71040</v>
      </c>
      <c r="O2197" s="26">
        <v>27176.59</v>
      </c>
      <c r="P2197" s="26">
        <v>17264</v>
      </c>
      <c r="Q2197" s="26">
        <v>23012.3</v>
      </c>
      <c r="R2197" s="26">
        <v>4994</v>
      </c>
      <c r="S2197" s="26">
        <v>-1406.89</v>
      </c>
      <c r="T2197" s="26">
        <f t="shared" si="483"/>
        <v>23267.59</v>
      </c>
      <c r="U2197" s="27">
        <f t="shared" si="484"/>
        <v>2.14041515994374</v>
      </c>
      <c r="V2197" s="26">
        <f>INDEX(检修、备用和必开!B:B,MATCH(统调负荷!$C2197,检修、备用和必开!$A:$A,0))</f>
        <v>23244.2</v>
      </c>
      <c r="W2197" s="26">
        <f>INDEX(检修、备用和必开!C:C,MATCH(统调负荷!$C2197,检修、备用和必开!$A:$A,0))</f>
        <v>0</v>
      </c>
      <c r="X2197" s="26">
        <f>INDEX(检修、备用和必开!D:D,MATCH(统调负荷!$C2197,检修、备用和必开!$A:$A,0))</f>
        <v>9870</v>
      </c>
      <c r="Y2197" s="26">
        <f>INDEX(检修、备用和必开!E:E,MATCH(统调负荷!$C2197,检修、备用和必开!$A:$A,0))</f>
        <v>3909</v>
      </c>
      <c r="Z2197" s="26">
        <f>INDEX(检修、备用和必开!F:F,MATCH(统调负荷!$C2197,检修、备用和必开!$A:$A,0))</f>
        <v>320</v>
      </c>
      <c r="AA2197" s="26">
        <f t="shared" si="485"/>
        <v>70928.2</v>
      </c>
      <c r="AB2197" s="26">
        <v>315</v>
      </c>
      <c r="AC2197" s="26">
        <v>320.36</v>
      </c>
      <c r="AD2197" s="76">
        <f t="shared" si="486"/>
        <v>45680.8645833333</v>
      </c>
      <c r="AE2197" s="27">
        <f t="shared" si="487"/>
        <v>0</v>
      </c>
      <c r="AF2197" s="27">
        <f t="shared" si="488"/>
        <v>-470</v>
      </c>
      <c r="AG2197" s="27">
        <f t="shared" si="489"/>
        <v>470</v>
      </c>
      <c r="AH2197" s="27">
        <f t="shared" si="490"/>
        <v>0</v>
      </c>
      <c r="AI2197" s="27">
        <f t="shared" si="491"/>
        <v>0</v>
      </c>
      <c r="AJ2197" s="27">
        <f t="shared" si="492"/>
        <v>0</v>
      </c>
      <c r="AK2197" s="26">
        <f>INDEX(检修、备用和必开!I:I,MATCH(统调负荷!$C2197,检修、备用和必开!$A:$A,0))</f>
        <v>9210.6638083228</v>
      </c>
    </row>
    <row r="2198" ht="13.8" spans="1:37">
      <c r="A2198" s="26">
        <f t="shared" si="480"/>
        <v>4</v>
      </c>
      <c r="B2198" s="26">
        <f t="shared" si="481"/>
        <v>21</v>
      </c>
      <c r="C2198" t="s">
        <v>44</v>
      </c>
      <c r="D2198" s="75">
        <v>0.875</v>
      </c>
      <c r="E2198" s="26">
        <v>70515</v>
      </c>
      <c r="F2198" s="26">
        <v>27139.09</v>
      </c>
      <c r="G2198" s="26">
        <v>16771</v>
      </c>
      <c r="H2198" s="26">
        <v>23011.6</v>
      </c>
      <c r="I2198" s="26">
        <v>5000</v>
      </c>
      <c r="J2198" s="26">
        <v>-1406.69</v>
      </c>
      <c r="K2198" s="26">
        <f t="shared" si="479"/>
        <v>23230.09</v>
      </c>
      <c r="L2198" s="27">
        <f t="shared" si="482"/>
        <v>3.05328993559646</v>
      </c>
      <c r="M2198" s="75">
        <v>0.875</v>
      </c>
      <c r="N2198" s="26">
        <v>70515</v>
      </c>
      <c r="O2198" s="26">
        <v>26669.09</v>
      </c>
      <c r="P2198" s="26">
        <v>17241</v>
      </c>
      <c r="Q2198" s="26">
        <v>23011.6</v>
      </c>
      <c r="R2198" s="26">
        <v>5000</v>
      </c>
      <c r="S2198" s="26">
        <v>-1406.69</v>
      </c>
      <c r="T2198" s="26">
        <f t="shared" si="483"/>
        <v>22760.09</v>
      </c>
      <c r="U2198" s="27">
        <f t="shared" si="484"/>
        <v>2.17370531310211</v>
      </c>
      <c r="V2198" s="26">
        <f>INDEX(检修、备用和必开!B:B,MATCH(统调负荷!$C2198,检修、备用和必开!$A:$A,0))</f>
        <v>23244.2</v>
      </c>
      <c r="W2198" s="26">
        <f>INDEX(检修、备用和必开!C:C,MATCH(统调负荷!$C2198,检修、备用和必开!$A:$A,0))</f>
        <v>0</v>
      </c>
      <c r="X2198" s="26">
        <f>INDEX(检修、备用和必开!D:D,MATCH(统调负荷!$C2198,检修、备用和必开!$A:$A,0))</f>
        <v>9870</v>
      </c>
      <c r="Y2198" s="26">
        <f>INDEX(检修、备用和必开!E:E,MATCH(统调负荷!$C2198,检修、备用和必开!$A:$A,0))</f>
        <v>3909</v>
      </c>
      <c r="Z2198" s="26">
        <f>INDEX(检修、备用和必开!F:F,MATCH(统调负荷!$C2198,检修、备用和必开!$A:$A,0))</f>
        <v>320</v>
      </c>
      <c r="AA2198" s="26">
        <f t="shared" si="485"/>
        <v>70928.2</v>
      </c>
      <c r="AB2198" s="26">
        <v>310</v>
      </c>
      <c r="AC2198" s="26">
        <v>315.54</v>
      </c>
      <c r="AD2198" s="76">
        <f t="shared" si="486"/>
        <v>45680.875</v>
      </c>
      <c r="AE2198" s="27">
        <f t="shared" si="487"/>
        <v>0</v>
      </c>
      <c r="AF2198" s="27">
        <f t="shared" si="488"/>
        <v>-470</v>
      </c>
      <c r="AG2198" s="27">
        <f t="shared" si="489"/>
        <v>470</v>
      </c>
      <c r="AH2198" s="27">
        <f t="shared" si="490"/>
        <v>0</v>
      </c>
      <c r="AI2198" s="27">
        <f t="shared" si="491"/>
        <v>0</v>
      </c>
      <c r="AJ2198" s="27">
        <f t="shared" si="492"/>
        <v>0</v>
      </c>
      <c r="AK2198" s="26">
        <f>INDEX(检修、备用和必开!I:I,MATCH(统调负荷!$C2198,检修、备用和必开!$A:$A,0))</f>
        <v>9210.6638083228</v>
      </c>
    </row>
    <row r="2199" ht="13.8" spans="1:37">
      <c r="A2199" s="26">
        <f t="shared" si="480"/>
        <v>4</v>
      </c>
      <c r="B2199" s="26">
        <f t="shared" si="481"/>
        <v>21</v>
      </c>
      <c r="C2199" t="s">
        <v>44</v>
      </c>
      <c r="D2199" s="75">
        <v>0.885416666666667</v>
      </c>
      <c r="E2199" s="26">
        <v>70105</v>
      </c>
      <c r="F2199" s="26">
        <v>28369.2</v>
      </c>
      <c r="G2199" s="26">
        <v>15737</v>
      </c>
      <c r="H2199" s="26">
        <v>22415.5</v>
      </c>
      <c r="I2199" s="26">
        <v>4990</v>
      </c>
      <c r="J2199" s="26">
        <v>-1406.7</v>
      </c>
      <c r="K2199" s="26">
        <f t="shared" si="479"/>
        <v>24460.2</v>
      </c>
      <c r="L2199" s="27">
        <f t="shared" si="482"/>
        <v>2.899739168118</v>
      </c>
      <c r="M2199" s="75">
        <v>0.885416666666667</v>
      </c>
      <c r="N2199" s="26">
        <v>70105</v>
      </c>
      <c r="O2199" s="26">
        <v>27424.2</v>
      </c>
      <c r="P2199" s="26">
        <v>16682</v>
      </c>
      <c r="Q2199" s="26">
        <v>22415.5</v>
      </c>
      <c r="R2199" s="26">
        <v>4990</v>
      </c>
      <c r="S2199" s="26">
        <v>-1406.7</v>
      </c>
      <c r="T2199" s="26">
        <f t="shared" si="483"/>
        <v>23515.2</v>
      </c>
      <c r="U2199" s="27">
        <f t="shared" si="484"/>
        <v>2.1245402154248</v>
      </c>
      <c r="V2199" s="26">
        <f>INDEX(检修、备用和必开!B:B,MATCH(统调负荷!$C2199,检修、备用和必开!$A:$A,0))</f>
        <v>23244.2</v>
      </c>
      <c r="W2199" s="26">
        <f>INDEX(检修、备用和必开!C:C,MATCH(统调负荷!$C2199,检修、备用和必开!$A:$A,0))</f>
        <v>0</v>
      </c>
      <c r="X2199" s="26">
        <f>INDEX(检修、备用和必开!D:D,MATCH(统调负荷!$C2199,检修、备用和必开!$A:$A,0))</f>
        <v>9870</v>
      </c>
      <c r="Y2199" s="26">
        <f>INDEX(检修、备用和必开!E:E,MATCH(统调负荷!$C2199,检修、备用和必开!$A:$A,0))</f>
        <v>3909</v>
      </c>
      <c r="Z2199" s="26">
        <f>INDEX(检修、备用和必开!F:F,MATCH(统调负荷!$C2199,检修、备用和必开!$A:$A,0))</f>
        <v>320</v>
      </c>
      <c r="AA2199" s="26">
        <f t="shared" si="485"/>
        <v>70928.2</v>
      </c>
      <c r="AB2199" s="26">
        <v>315</v>
      </c>
      <c r="AC2199" s="26">
        <v>330</v>
      </c>
      <c r="AD2199" s="76">
        <f t="shared" si="486"/>
        <v>45680.8854166667</v>
      </c>
      <c r="AE2199" s="27">
        <f t="shared" si="487"/>
        <v>0</v>
      </c>
      <c r="AF2199" s="27">
        <f t="shared" si="488"/>
        <v>-945</v>
      </c>
      <c r="AG2199" s="27">
        <f t="shared" si="489"/>
        <v>945</v>
      </c>
      <c r="AH2199" s="27">
        <f t="shared" si="490"/>
        <v>0</v>
      </c>
      <c r="AI2199" s="27">
        <f t="shared" si="491"/>
        <v>0</v>
      </c>
      <c r="AJ2199" s="27">
        <f t="shared" si="492"/>
        <v>0</v>
      </c>
      <c r="AK2199" s="26">
        <f>INDEX(检修、备用和必开!I:I,MATCH(统调负荷!$C2199,检修、备用和必开!$A:$A,0))</f>
        <v>9210.6638083228</v>
      </c>
    </row>
    <row r="2200" ht="13.8" spans="1:37">
      <c r="A2200" s="26">
        <f t="shared" si="480"/>
        <v>4</v>
      </c>
      <c r="B2200" s="26">
        <f t="shared" si="481"/>
        <v>21</v>
      </c>
      <c r="C2200" t="s">
        <v>44</v>
      </c>
      <c r="D2200" s="75">
        <v>0.895833333333333</v>
      </c>
      <c r="E2200" s="26">
        <v>69505</v>
      </c>
      <c r="F2200" s="26">
        <v>28313.9</v>
      </c>
      <c r="G2200" s="26">
        <v>15177</v>
      </c>
      <c r="H2200" s="26">
        <v>22440</v>
      </c>
      <c r="I2200" s="26">
        <v>4981</v>
      </c>
      <c r="J2200" s="26">
        <v>-1406.9</v>
      </c>
      <c r="K2200" s="26">
        <f t="shared" si="479"/>
        <v>24404.9</v>
      </c>
      <c r="L2200" s="27">
        <f t="shared" si="482"/>
        <v>2.90630979844212</v>
      </c>
      <c r="M2200" s="75">
        <v>0.895833333333333</v>
      </c>
      <c r="N2200" s="26">
        <v>69505</v>
      </c>
      <c r="O2200" s="26">
        <v>27368.9</v>
      </c>
      <c r="P2200" s="26">
        <v>16122</v>
      </c>
      <c r="Q2200" s="26">
        <v>22440</v>
      </c>
      <c r="R2200" s="26">
        <v>4981</v>
      </c>
      <c r="S2200" s="26">
        <v>-1406.9</v>
      </c>
      <c r="T2200" s="26">
        <f t="shared" si="483"/>
        <v>23459.9</v>
      </c>
      <c r="U2200" s="27">
        <f t="shared" si="484"/>
        <v>2.12806519071464</v>
      </c>
      <c r="V2200" s="26">
        <f>INDEX(检修、备用和必开!B:B,MATCH(统调负荷!$C2200,检修、备用和必开!$A:$A,0))</f>
        <v>23244.2</v>
      </c>
      <c r="W2200" s="26">
        <f>INDEX(检修、备用和必开!C:C,MATCH(统调负荷!$C2200,检修、备用和必开!$A:$A,0))</f>
        <v>0</v>
      </c>
      <c r="X2200" s="26">
        <f>INDEX(检修、备用和必开!D:D,MATCH(统调负荷!$C2200,检修、备用和必开!$A:$A,0))</f>
        <v>9870</v>
      </c>
      <c r="Y2200" s="26">
        <f>INDEX(检修、备用和必开!E:E,MATCH(统调负荷!$C2200,检修、备用和必开!$A:$A,0))</f>
        <v>3909</v>
      </c>
      <c r="Z2200" s="26">
        <f>INDEX(检修、备用和必开!F:F,MATCH(统调负荷!$C2200,检修、备用和必开!$A:$A,0))</f>
        <v>320</v>
      </c>
      <c r="AA2200" s="26">
        <f t="shared" si="485"/>
        <v>70928.2</v>
      </c>
      <c r="AB2200" s="26">
        <v>315</v>
      </c>
      <c r="AC2200" s="26">
        <v>328.07</v>
      </c>
      <c r="AD2200" s="76">
        <f t="shared" si="486"/>
        <v>45680.8958333333</v>
      </c>
      <c r="AE2200" s="27">
        <f t="shared" si="487"/>
        <v>0</v>
      </c>
      <c r="AF2200" s="27">
        <f t="shared" si="488"/>
        <v>-945</v>
      </c>
      <c r="AG2200" s="27">
        <f t="shared" si="489"/>
        <v>945</v>
      </c>
      <c r="AH2200" s="27">
        <f t="shared" si="490"/>
        <v>0</v>
      </c>
      <c r="AI2200" s="27">
        <f t="shared" si="491"/>
        <v>0</v>
      </c>
      <c r="AJ2200" s="27">
        <f t="shared" si="492"/>
        <v>0</v>
      </c>
      <c r="AK2200" s="26">
        <f>INDEX(检修、备用和必开!I:I,MATCH(统调负荷!$C2200,检修、备用和必开!$A:$A,0))</f>
        <v>9210.6638083228</v>
      </c>
    </row>
    <row r="2201" ht="13.8" spans="1:37">
      <c r="A2201" s="26">
        <f t="shared" si="480"/>
        <v>4</v>
      </c>
      <c r="B2201" s="26">
        <f t="shared" si="481"/>
        <v>21</v>
      </c>
      <c r="C2201" t="s">
        <v>44</v>
      </c>
      <c r="D2201" s="75">
        <v>0.90625</v>
      </c>
      <c r="E2201" s="26">
        <v>68725</v>
      </c>
      <c r="F2201" s="26">
        <v>28322.9</v>
      </c>
      <c r="G2201" s="26">
        <v>14353</v>
      </c>
      <c r="H2201" s="26">
        <v>22469.8</v>
      </c>
      <c r="I2201" s="26">
        <v>4986</v>
      </c>
      <c r="J2201" s="26">
        <v>-1406.7</v>
      </c>
      <c r="K2201" s="26">
        <f t="shared" si="479"/>
        <v>24413.9</v>
      </c>
      <c r="L2201" s="27">
        <f t="shared" si="482"/>
        <v>2.90523840926685</v>
      </c>
      <c r="M2201" s="75">
        <v>0.90625</v>
      </c>
      <c r="N2201" s="26">
        <v>68725</v>
      </c>
      <c r="O2201" s="26">
        <v>27377.9</v>
      </c>
      <c r="P2201" s="26">
        <v>15298</v>
      </c>
      <c r="Q2201" s="26">
        <v>22469.8</v>
      </c>
      <c r="R2201" s="26">
        <v>4986</v>
      </c>
      <c r="S2201" s="26">
        <v>-1406.7</v>
      </c>
      <c r="T2201" s="26">
        <f t="shared" si="483"/>
        <v>23468.9</v>
      </c>
      <c r="U2201" s="27">
        <f t="shared" si="484"/>
        <v>2.12749070905159</v>
      </c>
      <c r="V2201" s="26">
        <f>INDEX(检修、备用和必开!B:B,MATCH(统调负荷!$C2201,检修、备用和必开!$A:$A,0))</f>
        <v>23244.2</v>
      </c>
      <c r="W2201" s="26">
        <f>INDEX(检修、备用和必开!C:C,MATCH(统调负荷!$C2201,检修、备用和必开!$A:$A,0))</f>
        <v>0</v>
      </c>
      <c r="X2201" s="26">
        <f>INDEX(检修、备用和必开!D:D,MATCH(统调负荷!$C2201,检修、备用和必开!$A:$A,0))</f>
        <v>9870</v>
      </c>
      <c r="Y2201" s="26">
        <f>INDEX(检修、备用和必开!E:E,MATCH(统调负荷!$C2201,检修、备用和必开!$A:$A,0))</f>
        <v>3909</v>
      </c>
      <c r="Z2201" s="26">
        <f>INDEX(检修、备用和必开!F:F,MATCH(统调负荷!$C2201,检修、备用和必开!$A:$A,0))</f>
        <v>320</v>
      </c>
      <c r="AA2201" s="26">
        <f t="shared" si="485"/>
        <v>70928.2</v>
      </c>
      <c r="AB2201" s="26">
        <v>315</v>
      </c>
      <c r="AC2201" s="26">
        <v>320.36</v>
      </c>
      <c r="AD2201" s="76">
        <f t="shared" si="486"/>
        <v>45680.90625</v>
      </c>
      <c r="AE2201" s="27">
        <f t="shared" si="487"/>
        <v>0</v>
      </c>
      <c r="AF2201" s="27">
        <f t="shared" si="488"/>
        <v>-945</v>
      </c>
      <c r="AG2201" s="27">
        <f t="shared" si="489"/>
        <v>945</v>
      </c>
      <c r="AH2201" s="27">
        <f t="shared" si="490"/>
        <v>0</v>
      </c>
      <c r="AI2201" s="27">
        <f t="shared" si="491"/>
        <v>0</v>
      </c>
      <c r="AJ2201" s="27">
        <f t="shared" si="492"/>
        <v>0</v>
      </c>
      <c r="AK2201" s="26">
        <f>INDEX(检修、备用和必开!I:I,MATCH(统调负荷!$C2201,检修、备用和必开!$A:$A,0))</f>
        <v>9210.6638083228</v>
      </c>
    </row>
    <row r="2202" ht="13.8" spans="1:37">
      <c r="A2202" s="26">
        <f t="shared" si="480"/>
        <v>4</v>
      </c>
      <c r="B2202" s="26">
        <f t="shared" si="481"/>
        <v>22</v>
      </c>
      <c r="C2202" t="s">
        <v>44</v>
      </c>
      <c r="D2202" s="75">
        <v>0.916666666666667</v>
      </c>
      <c r="E2202" s="26">
        <v>67765</v>
      </c>
      <c r="F2202" s="26">
        <v>28566.5</v>
      </c>
      <c r="G2202" s="26">
        <v>14089</v>
      </c>
      <c r="H2202" s="26">
        <v>21541.4</v>
      </c>
      <c r="I2202" s="26">
        <v>4975</v>
      </c>
      <c r="J2202" s="26">
        <v>-1406.9</v>
      </c>
      <c r="K2202" s="26">
        <f t="shared" si="479"/>
        <v>24657.5</v>
      </c>
      <c r="L2202" s="27">
        <f t="shared" si="482"/>
        <v>2.87653655074521</v>
      </c>
      <c r="M2202" s="75">
        <v>0.916666666666667</v>
      </c>
      <c r="N2202" s="26">
        <v>67765</v>
      </c>
      <c r="O2202" s="26">
        <v>27131.5</v>
      </c>
      <c r="P2202" s="26">
        <v>15524</v>
      </c>
      <c r="Q2202" s="26">
        <v>21541.4</v>
      </c>
      <c r="R2202" s="26">
        <v>4975</v>
      </c>
      <c r="S2202" s="26">
        <v>-1406.9</v>
      </c>
      <c r="T2202" s="26">
        <f t="shared" si="483"/>
        <v>23222.5</v>
      </c>
      <c r="U2202" s="27">
        <f t="shared" si="484"/>
        <v>2.14333157059757</v>
      </c>
      <c r="V2202" s="26">
        <f>INDEX(检修、备用和必开!B:B,MATCH(统调负荷!$C2202,检修、备用和必开!$A:$A,0))</f>
        <v>23244.2</v>
      </c>
      <c r="W2202" s="26">
        <f>INDEX(检修、备用和必开!C:C,MATCH(统调负荷!$C2202,检修、备用和必开!$A:$A,0))</f>
        <v>0</v>
      </c>
      <c r="X2202" s="26">
        <f>INDEX(检修、备用和必开!D:D,MATCH(统调负荷!$C2202,检修、备用和必开!$A:$A,0))</f>
        <v>9870</v>
      </c>
      <c r="Y2202" s="26">
        <f>INDEX(检修、备用和必开!E:E,MATCH(统调负荷!$C2202,检修、备用和必开!$A:$A,0))</f>
        <v>3909</v>
      </c>
      <c r="Z2202" s="26">
        <f>INDEX(检修、备用和必开!F:F,MATCH(统调负荷!$C2202,检修、备用和必开!$A:$A,0))</f>
        <v>320</v>
      </c>
      <c r="AA2202" s="26">
        <f t="shared" si="485"/>
        <v>70928.2</v>
      </c>
      <c r="AB2202" s="26">
        <v>315</v>
      </c>
      <c r="AC2202" s="26">
        <v>300.11</v>
      </c>
      <c r="AD2202" s="76">
        <f t="shared" si="486"/>
        <v>45680.9166666667</v>
      </c>
      <c r="AE2202" s="27">
        <f t="shared" si="487"/>
        <v>0</v>
      </c>
      <c r="AF2202" s="27">
        <f t="shared" si="488"/>
        <v>-1435</v>
      </c>
      <c r="AG2202" s="27">
        <f t="shared" si="489"/>
        <v>1435</v>
      </c>
      <c r="AH2202" s="27">
        <f t="shared" si="490"/>
        <v>0</v>
      </c>
      <c r="AI2202" s="27">
        <f t="shared" si="491"/>
        <v>0</v>
      </c>
      <c r="AJ2202" s="27">
        <f t="shared" si="492"/>
        <v>0</v>
      </c>
      <c r="AK2202" s="26">
        <f>INDEX(检修、备用和必开!I:I,MATCH(统调负荷!$C2202,检修、备用和必开!$A:$A,0))</f>
        <v>9210.6638083228</v>
      </c>
    </row>
    <row r="2203" ht="13.8" spans="1:37">
      <c r="A2203" s="26">
        <f t="shared" si="480"/>
        <v>4</v>
      </c>
      <c r="B2203" s="26">
        <f t="shared" si="481"/>
        <v>22</v>
      </c>
      <c r="C2203" t="s">
        <v>44</v>
      </c>
      <c r="D2203" s="75">
        <v>0.927083333333333</v>
      </c>
      <c r="E2203" s="26">
        <v>66695</v>
      </c>
      <c r="F2203" s="26">
        <v>28788.29</v>
      </c>
      <c r="G2203" s="26">
        <v>13058</v>
      </c>
      <c r="H2203" s="26">
        <v>21282.2</v>
      </c>
      <c r="I2203" s="26">
        <v>4973</v>
      </c>
      <c r="J2203" s="26">
        <v>-1406.49</v>
      </c>
      <c r="K2203" s="26">
        <f t="shared" si="479"/>
        <v>24879.29</v>
      </c>
      <c r="L2203" s="27">
        <f t="shared" si="482"/>
        <v>2.8508932529827</v>
      </c>
      <c r="M2203" s="75">
        <v>0.927083333333333</v>
      </c>
      <c r="N2203" s="26">
        <v>66695</v>
      </c>
      <c r="O2203" s="26">
        <v>26872.29</v>
      </c>
      <c r="P2203" s="26">
        <v>14974</v>
      </c>
      <c r="Q2203" s="26">
        <v>21282.2</v>
      </c>
      <c r="R2203" s="26">
        <v>4973</v>
      </c>
      <c r="S2203" s="26">
        <v>-1406.49</v>
      </c>
      <c r="T2203" s="26">
        <f t="shared" si="483"/>
        <v>22963.29</v>
      </c>
      <c r="U2203" s="27">
        <f t="shared" si="484"/>
        <v>2.16025259728769</v>
      </c>
      <c r="V2203" s="26">
        <f>INDEX(检修、备用和必开!B:B,MATCH(统调负荷!$C2203,检修、备用和必开!$A:$A,0))</f>
        <v>23244.2</v>
      </c>
      <c r="W2203" s="26">
        <f>INDEX(检修、备用和必开!C:C,MATCH(统调负荷!$C2203,检修、备用和必开!$A:$A,0))</f>
        <v>0</v>
      </c>
      <c r="X2203" s="26">
        <f>INDEX(检修、备用和必开!D:D,MATCH(统调负荷!$C2203,检修、备用和必开!$A:$A,0))</f>
        <v>9870</v>
      </c>
      <c r="Y2203" s="26">
        <f>INDEX(检修、备用和必开!E:E,MATCH(统调负荷!$C2203,检修、备用和必开!$A:$A,0))</f>
        <v>3909</v>
      </c>
      <c r="Z2203" s="26">
        <f>INDEX(检修、备用和必开!F:F,MATCH(统调负荷!$C2203,检修、备用和必开!$A:$A,0))</f>
        <v>320</v>
      </c>
      <c r="AA2203" s="26">
        <f t="shared" si="485"/>
        <v>70928.2</v>
      </c>
      <c r="AB2203" s="26">
        <v>311</v>
      </c>
      <c r="AC2203" s="26">
        <v>300.12</v>
      </c>
      <c r="AD2203" s="76">
        <f t="shared" si="486"/>
        <v>45680.9270833333</v>
      </c>
      <c r="AE2203" s="27">
        <f t="shared" si="487"/>
        <v>0</v>
      </c>
      <c r="AF2203" s="27">
        <f t="shared" si="488"/>
        <v>-1916</v>
      </c>
      <c r="AG2203" s="27">
        <f t="shared" si="489"/>
        <v>1916</v>
      </c>
      <c r="AH2203" s="27">
        <f t="shared" si="490"/>
        <v>0</v>
      </c>
      <c r="AI2203" s="27">
        <f t="shared" si="491"/>
        <v>0</v>
      </c>
      <c r="AJ2203" s="27">
        <f t="shared" si="492"/>
        <v>0</v>
      </c>
      <c r="AK2203" s="26">
        <f>INDEX(检修、备用和必开!I:I,MATCH(统调负荷!$C2203,检修、备用和必开!$A:$A,0))</f>
        <v>9210.6638083228</v>
      </c>
    </row>
    <row r="2204" ht="13.8" spans="1:37">
      <c r="A2204" s="26">
        <f t="shared" si="480"/>
        <v>4</v>
      </c>
      <c r="B2204" s="26">
        <f t="shared" si="481"/>
        <v>22</v>
      </c>
      <c r="C2204" t="s">
        <v>44</v>
      </c>
      <c r="D2204" s="75">
        <v>0.9375</v>
      </c>
      <c r="E2204" s="26">
        <v>65565</v>
      </c>
      <c r="F2204" s="26">
        <v>29394.39</v>
      </c>
      <c r="G2204" s="26">
        <v>12580</v>
      </c>
      <c r="H2204" s="26">
        <v>20029.3</v>
      </c>
      <c r="I2204" s="26">
        <v>4968</v>
      </c>
      <c r="J2204" s="26">
        <v>-1406.69</v>
      </c>
      <c r="K2204" s="26">
        <f t="shared" si="479"/>
        <v>25485.39</v>
      </c>
      <c r="L2204" s="27">
        <f t="shared" si="482"/>
        <v>2.78309258755703</v>
      </c>
      <c r="M2204" s="75">
        <v>0.9375</v>
      </c>
      <c r="N2204" s="26">
        <v>65565</v>
      </c>
      <c r="O2204" s="26">
        <v>27474.39</v>
      </c>
      <c r="P2204" s="26">
        <v>14500</v>
      </c>
      <c r="Q2204" s="26">
        <v>20029.3</v>
      </c>
      <c r="R2204" s="26">
        <v>4968</v>
      </c>
      <c r="S2204" s="26">
        <v>-1406.69</v>
      </c>
      <c r="T2204" s="26">
        <f t="shared" si="483"/>
        <v>23565.39</v>
      </c>
      <c r="U2204" s="27">
        <f t="shared" si="484"/>
        <v>2.12135105946125</v>
      </c>
      <c r="V2204" s="26">
        <f>INDEX(检修、备用和必开!B:B,MATCH(统调负荷!$C2204,检修、备用和必开!$A:$A,0))</f>
        <v>23244.2</v>
      </c>
      <c r="W2204" s="26">
        <f>INDEX(检修、备用和必开!C:C,MATCH(统调负荷!$C2204,检修、备用和必开!$A:$A,0))</f>
        <v>0</v>
      </c>
      <c r="X2204" s="26">
        <f>INDEX(检修、备用和必开!D:D,MATCH(统调负荷!$C2204,检修、备用和必开!$A:$A,0))</f>
        <v>9870</v>
      </c>
      <c r="Y2204" s="26">
        <f>INDEX(检修、备用和必开!E:E,MATCH(统调负荷!$C2204,检修、备用和必开!$A:$A,0))</f>
        <v>3909</v>
      </c>
      <c r="Z2204" s="26">
        <f>INDEX(检修、备用和必开!F:F,MATCH(统调负荷!$C2204,检修、备用和必开!$A:$A,0))</f>
        <v>320</v>
      </c>
      <c r="AA2204" s="26">
        <f t="shared" si="485"/>
        <v>70928.2</v>
      </c>
      <c r="AB2204" s="26">
        <v>315</v>
      </c>
      <c r="AC2204" s="26">
        <v>303</v>
      </c>
      <c r="AD2204" s="76">
        <f t="shared" si="486"/>
        <v>45680.9375</v>
      </c>
      <c r="AE2204" s="27">
        <f t="shared" si="487"/>
        <v>0</v>
      </c>
      <c r="AF2204" s="27">
        <f t="shared" si="488"/>
        <v>-1920</v>
      </c>
      <c r="AG2204" s="27">
        <f t="shared" si="489"/>
        <v>1920</v>
      </c>
      <c r="AH2204" s="27">
        <f t="shared" si="490"/>
        <v>0</v>
      </c>
      <c r="AI2204" s="27">
        <f t="shared" si="491"/>
        <v>0</v>
      </c>
      <c r="AJ2204" s="27">
        <f t="shared" si="492"/>
        <v>0</v>
      </c>
      <c r="AK2204" s="26">
        <f>INDEX(检修、备用和必开!I:I,MATCH(统调负荷!$C2204,检修、备用和必开!$A:$A,0))</f>
        <v>9210.6638083228</v>
      </c>
    </row>
    <row r="2205" ht="13.8" spans="1:37">
      <c r="A2205" s="26">
        <f t="shared" si="480"/>
        <v>4</v>
      </c>
      <c r="B2205" s="26">
        <f t="shared" si="481"/>
        <v>22</v>
      </c>
      <c r="C2205" t="s">
        <v>44</v>
      </c>
      <c r="D2205" s="75">
        <v>0.947916666666667</v>
      </c>
      <c r="E2205" s="26">
        <v>64235</v>
      </c>
      <c r="F2205" s="26">
        <v>28760.6</v>
      </c>
      <c r="G2205" s="26">
        <v>12367</v>
      </c>
      <c r="H2205" s="26">
        <v>19557.1</v>
      </c>
      <c r="I2205" s="26">
        <v>4957</v>
      </c>
      <c r="J2205" s="26">
        <v>-1406.7</v>
      </c>
      <c r="K2205" s="26">
        <f t="shared" si="479"/>
        <v>24851.6</v>
      </c>
      <c r="L2205" s="27">
        <f t="shared" si="482"/>
        <v>2.85406975808399</v>
      </c>
      <c r="M2205" s="75">
        <v>0.947916666666667</v>
      </c>
      <c r="N2205" s="26">
        <v>64235</v>
      </c>
      <c r="O2205" s="26">
        <v>26840.6</v>
      </c>
      <c r="P2205" s="26">
        <v>14287</v>
      </c>
      <c r="Q2205" s="26">
        <v>19557.1</v>
      </c>
      <c r="R2205" s="26">
        <v>4957</v>
      </c>
      <c r="S2205" s="26">
        <v>-1406.7</v>
      </c>
      <c r="T2205" s="26">
        <f t="shared" si="483"/>
        <v>22931.6</v>
      </c>
      <c r="U2205" s="27">
        <f t="shared" si="484"/>
        <v>2.16233964196868</v>
      </c>
      <c r="V2205" s="26">
        <f>INDEX(检修、备用和必开!B:B,MATCH(统调负荷!$C2205,检修、备用和必开!$A:$A,0))</f>
        <v>23244.2</v>
      </c>
      <c r="W2205" s="26">
        <f>INDEX(检修、备用和必开!C:C,MATCH(统调负荷!$C2205,检修、备用和必开!$A:$A,0))</f>
        <v>0</v>
      </c>
      <c r="X2205" s="26">
        <f>INDEX(检修、备用和必开!D:D,MATCH(统调负荷!$C2205,检修、备用和必开!$A:$A,0))</f>
        <v>9870</v>
      </c>
      <c r="Y2205" s="26">
        <f>INDEX(检修、备用和必开!E:E,MATCH(统调负荷!$C2205,检修、备用和必开!$A:$A,0))</f>
        <v>3909</v>
      </c>
      <c r="Z2205" s="26">
        <f>INDEX(检修、备用和必开!F:F,MATCH(统调负荷!$C2205,检修、备用和必开!$A:$A,0))</f>
        <v>320</v>
      </c>
      <c r="AA2205" s="26">
        <f t="shared" si="485"/>
        <v>70928.2</v>
      </c>
      <c r="AB2205" s="26">
        <v>311</v>
      </c>
      <c r="AC2205" s="26">
        <v>298</v>
      </c>
      <c r="AD2205" s="76">
        <f t="shared" si="486"/>
        <v>45680.9479166667</v>
      </c>
      <c r="AE2205" s="27">
        <f t="shared" si="487"/>
        <v>0</v>
      </c>
      <c r="AF2205" s="27">
        <f t="shared" si="488"/>
        <v>-1920</v>
      </c>
      <c r="AG2205" s="27">
        <f t="shared" si="489"/>
        <v>1920</v>
      </c>
      <c r="AH2205" s="27">
        <f t="shared" si="490"/>
        <v>0</v>
      </c>
      <c r="AI2205" s="27">
        <f t="shared" si="491"/>
        <v>0</v>
      </c>
      <c r="AJ2205" s="27">
        <f t="shared" si="492"/>
        <v>0</v>
      </c>
      <c r="AK2205" s="26">
        <f>INDEX(检修、备用和必开!I:I,MATCH(统调负荷!$C2205,检修、备用和必开!$A:$A,0))</f>
        <v>9210.6638083228</v>
      </c>
    </row>
    <row r="2206" ht="13.8" spans="1:37">
      <c r="A2206" s="26">
        <f t="shared" si="480"/>
        <v>4</v>
      </c>
      <c r="B2206" s="26">
        <f t="shared" si="481"/>
        <v>23</v>
      </c>
      <c r="C2206" t="s">
        <v>44</v>
      </c>
      <c r="D2206" s="75">
        <v>0.958333333333333</v>
      </c>
      <c r="E2206" s="26">
        <v>62645</v>
      </c>
      <c r="F2206" s="26">
        <v>27052.39</v>
      </c>
      <c r="G2206" s="26">
        <v>12528</v>
      </c>
      <c r="H2206" s="26">
        <v>19611.3</v>
      </c>
      <c r="I2206" s="26">
        <v>4860</v>
      </c>
      <c r="J2206" s="26">
        <v>-1406.69</v>
      </c>
      <c r="K2206" s="26">
        <f t="shared" si="479"/>
        <v>23143.39</v>
      </c>
      <c r="L2206" s="27">
        <f t="shared" si="482"/>
        <v>3.06472820101117</v>
      </c>
      <c r="M2206" s="75">
        <v>0.958333333333333</v>
      </c>
      <c r="N2206" s="26">
        <v>62645</v>
      </c>
      <c r="O2206" s="26">
        <v>25132.39</v>
      </c>
      <c r="P2206" s="26">
        <v>14448</v>
      </c>
      <c r="Q2206" s="26">
        <v>19611.3</v>
      </c>
      <c r="R2206" s="26">
        <v>4860</v>
      </c>
      <c r="S2206" s="26">
        <v>-1406.69</v>
      </c>
      <c r="T2206" s="26">
        <f t="shared" si="483"/>
        <v>21223.39</v>
      </c>
      <c r="U2206" s="27">
        <f t="shared" si="484"/>
        <v>2.28113435041982</v>
      </c>
      <c r="V2206" s="26">
        <f>INDEX(检修、备用和必开!B:B,MATCH(统调负荷!$C2206,检修、备用和必开!$A:$A,0))</f>
        <v>23244.2</v>
      </c>
      <c r="W2206" s="26">
        <f>INDEX(检修、备用和必开!C:C,MATCH(统调负荷!$C2206,检修、备用和必开!$A:$A,0))</f>
        <v>0</v>
      </c>
      <c r="X2206" s="26">
        <f>INDEX(检修、备用和必开!D:D,MATCH(统调负荷!$C2206,检修、备用和必开!$A:$A,0))</f>
        <v>9870</v>
      </c>
      <c r="Y2206" s="26">
        <f>INDEX(检修、备用和必开!E:E,MATCH(统调负荷!$C2206,检修、备用和必开!$A:$A,0))</f>
        <v>3909</v>
      </c>
      <c r="Z2206" s="26">
        <f>INDEX(检修、备用和必开!F:F,MATCH(统调负荷!$C2206,检修、备用和必开!$A:$A,0))</f>
        <v>320</v>
      </c>
      <c r="AA2206" s="26">
        <f t="shared" si="485"/>
        <v>70928.2</v>
      </c>
      <c r="AB2206" s="26">
        <v>300</v>
      </c>
      <c r="AC2206" s="26">
        <v>280</v>
      </c>
      <c r="AD2206" s="76">
        <f t="shared" si="486"/>
        <v>45680.9583333333</v>
      </c>
      <c r="AE2206" s="27">
        <f t="shared" si="487"/>
        <v>0</v>
      </c>
      <c r="AF2206" s="27">
        <f t="shared" si="488"/>
        <v>-1920</v>
      </c>
      <c r="AG2206" s="27">
        <f t="shared" si="489"/>
        <v>1920</v>
      </c>
      <c r="AH2206" s="27">
        <f t="shared" si="490"/>
        <v>0</v>
      </c>
      <c r="AI2206" s="27">
        <f t="shared" si="491"/>
        <v>0</v>
      </c>
      <c r="AJ2206" s="27">
        <f t="shared" si="492"/>
        <v>0</v>
      </c>
      <c r="AK2206" s="26">
        <f>INDEX(检修、备用和必开!I:I,MATCH(统调负荷!$C2206,检修、备用和必开!$A:$A,0))</f>
        <v>9210.6638083228</v>
      </c>
    </row>
    <row r="2207" ht="13.8" spans="1:37">
      <c r="A2207" s="26">
        <f t="shared" si="480"/>
        <v>4</v>
      </c>
      <c r="B2207" s="26">
        <f t="shared" si="481"/>
        <v>23</v>
      </c>
      <c r="C2207" t="s">
        <v>44</v>
      </c>
      <c r="D2207" s="75">
        <v>0.96875</v>
      </c>
      <c r="E2207" s="26">
        <v>61360</v>
      </c>
      <c r="F2207" s="26">
        <v>27621.4</v>
      </c>
      <c r="G2207" s="26">
        <v>12164</v>
      </c>
      <c r="H2207" s="26">
        <v>18194.3</v>
      </c>
      <c r="I2207" s="26">
        <v>4787</v>
      </c>
      <c r="J2207" s="26">
        <v>-1406.7</v>
      </c>
      <c r="K2207" s="26">
        <f t="shared" si="479"/>
        <v>23712.4</v>
      </c>
      <c r="L2207" s="27">
        <f t="shared" si="482"/>
        <v>2.99118604611933</v>
      </c>
      <c r="M2207" s="75">
        <v>0.96875</v>
      </c>
      <c r="N2207" s="26">
        <v>61360</v>
      </c>
      <c r="O2207" s="26">
        <v>25694.4</v>
      </c>
      <c r="P2207" s="26">
        <v>14091</v>
      </c>
      <c r="Q2207" s="26">
        <v>18194.3</v>
      </c>
      <c r="R2207" s="26">
        <v>4787</v>
      </c>
      <c r="S2207" s="26">
        <v>-1406.7</v>
      </c>
      <c r="T2207" s="26">
        <f t="shared" si="483"/>
        <v>21785.4</v>
      </c>
      <c r="U2207" s="27">
        <f t="shared" si="484"/>
        <v>2.24063508911592</v>
      </c>
      <c r="V2207" s="26">
        <f>INDEX(检修、备用和必开!B:B,MATCH(统调负荷!$C2207,检修、备用和必开!$A:$A,0))</f>
        <v>23244.2</v>
      </c>
      <c r="W2207" s="26">
        <f>INDEX(检修、备用和必开!C:C,MATCH(统调负荷!$C2207,检修、备用和必开!$A:$A,0))</f>
        <v>0</v>
      </c>
      <c r="X2207" s="26">
        <f>INDEX(检修、备用和必开!D:D,MATCH(统调负荷!$C2207,检修、备用和必开!$A:$A,0))</f>
        <v>9870</v>
      </c>
      <c r="Y2207" s="26">
        <f>INDEX(检修、备用和必开!E:E,MATCH(统调负荷!$C2207,检修、备用和必开!$A:$A,0))</f>
        <v>3909</v>
      </c>
      <c r="Z2207" s="26">
        <f>INDEX(检修、备用和必开!F:F,MATCH(统调负荷!$C2207,检修、备用和必开!$A:$A,0))</f>
        <v>320</v>
      </c>
      <c r="AA2207" s="26">
        <f t="shared" si="485"/>
        <v>70928.2</v>
      </c>
      <c r="AB2207" s="26">
        <v>300.12</v>
      </c>
      <c r="AC2207" s="26">
        <v>260</v>
      </c>
      <c r="AD2207" s="76">
        <f t="shared" si="486"/>
        <v>45680.96875</v>
      </c>
      <c r="AE2207" s="27">
        <f t="shared" si="487"/>
        <v>0</v>
      </c>
      <c r="AF2207" s="27">
        <f t="shared" si="488"/>
        <v>-1927</v>
      </c>
      <c r="AG2207" s="27">
        <f t="shared" si="489"/>
        <v>1927</v>
      </c>
      <c r="AH2207" s="27">
        <f t="shared" si="490"/>
        <v>0</v>
      </c>
      <c r="AI2207" s="27">
        <f t="shared" si="491"/>
        <v>0</v>
      </c>
      <c r="AJ2207" s="27">
        <f t="shared" si="492"/>
        <v>0</v>
      </c>
      <c r="AK2207" s="26">
        <f>INDEX(检修、备用和必开!I:I,MATCH(统调负荷!$C2207,检修、备用和必开!$A:$A,0))</f>
        <v>9210.6638083228</v>
      </c>
    </row>
    <row r="2208" ht="13.8" spans="1:37">
      <c r="A2208" s="26">
        <f t="shared" si="480"/>
        <v>4</v>
      </c>
      <c r="B2208" s="26">
        <f t="shared" si="481"/>
        <v>23</v>
      </c>
      <c r="C2208" t="s">
        <v>44</v>
      </c>
      <c r="D2208" s="75">
        <v>0.979166666666667</v>
      </c>
      <c r="E2208" s="26">
        <v>59965</v>
      </c>
      <c r="F2208" s="26">
        <v>27119.1</v>
      </c>
      <c r="G2208" s="26">
        <v>12225</v>
      </c>
      <c r="H2208" s="26">
        <v>17252.6</v>
      </c>
      <c r="I2208" s="26">
        <v>4775</v>
      </c>
      <c r="J2208" s="26">
        <v>-1406.7</v>
      </c>
      <c r="K2208" s="26">
        <f t="shared" si="479"/>
        <v>23210.1</v>
      </c>
      <c r="L2208" s="27">
        <f t="shared" si="482"/>
        <v>3.05591962119939</v>
      </c>
      <c r="M2208" s="75">
        <v>0.979166666666667</v>
      </c>
      <c r="N2208" s="26">
        <v>59965</v>
      </c>
      <c r="O2208" s="26">
        <v>25192.1</v>
      </c>
      <c r="P2208" s="26">
        <v>14152</v>
      </c>
      <c r="Q2208" s="26">
        <v>17252.6</v>
      </c>
      <c r="R2208" s="26">
        <v>4775</v>
      </c>
      <c r="S2208" s="26">
        <v>-1406.7</v>
      </c>
      <c r="T2208" s="26">
        <f t="shared" si="483"/>
        <v>21283.1</v>
      </c>
      <c r="U2208" s="27">
        <f t="shared" si="484"/>
        <v>2.27676218418071</v>
      </c>
      <c r="V2208" s="26">
        <f>INDEX(检修、备用和必开!B:B,MATCH(统调负荷!$C2208,检修、备用和必开!$A:$A,0))</f>
        <v>23244.2</v>
      </c>
      <c r="W2208" s="26">
        <f>INDEX(检修、备用和必开!C:C,MATCH(统调负荷!$C2208,检修、备用和必开!$A:$A,0))</f>
        <v>0</v>
      </c>
      <c r="X2208" s="26">
        <f>INDEX(检修、备用和必开!D:D,MATCH(统调负荷!$C2208,检修、备用和必开!$A:$A,0))</f>
        <v>9870</v>
      </c>
      <c r="Y2208" s="26">
        <f>INDEX(检修、备用和必开!E:E,MATCH(统调负荷!$C2208,检修、备用和必开!$A:$A,0))</f>
        <v>3909</v>
      </c>
      <c r="Z2208" s="26">
        <f>INDEX(检修、备用和必开!F:F,MATCH(统调负荷!$C2208,检修、备用和必开!$A:$A,0))</f>
        <v>320</v>
      </c>
      <c r="AA2208" s="26">
        <f t="shared" si="485"/>
        <v>70928.2</v>
      </c>
      <c r="AB2208" s="26">
        <v>300</v>
      </c>
      <c r="AC2208" s="26">
        <v>285</v>
      </c>
      <c r="AD2208" s="76">
        <f t="shared" si="486"/>
        <v>45680.9791666667</v>
      </c>
      <c r="AE2208" s="27">
        <f t="shared" si="487"/>
        <v>0</v>
      </c>
      <c r="AF2208" s="27">
        <f t="shared" si="488"/>
        <v>-1927</v>
      </c>
      <c r="AG2208" s="27">
        <f t="shared" si="489"/>
        <v>1927</v>
      </c>
      <c r="AH2208" s="27">
        <f t="shared" si="490"/>
        <v>0</v>
      </c>
      <c r="AI2208" s="27">
        <f t="shared" si="491"/>
        <v>0</v>
      </c>
      <c r="AJ2208" s="27">
        <f t="shared" si="492"/>
        <v>0</v>
      </c>
      <c r="AK2208" s="26">
        <f>INDEX(检修、备用和必开!I:I,MATCH(统调负荷!$C2208,检修、备用和必开!$A:$A,0))</f>
        <v>9210.6638083228</v>
      </c>
    </row>
    <row r="2209" ht="13.8" spans="1:37">
      <c r="A2209" s="26">
        <f t="shared" si="480"/>
        <v>4</v>
      </c>
      <c r="B2209" s="26">
        <f t="shared" si="481"/>
        <v>23</v>
      </c>
      <c r="C2209" t="s">
        <v>44</v>
      </c>
      <c r="D2209" s="75">
        <v>0.989583333333333</v>
      </c>
      <c r="E2209" s="26">
        <v>58555</v>
      </c>
      <c r="F2209" s="26">
        <v>25759.19</v>
      </c>
      <c r="G2209" s="26">
        <v>12404</v>
      </c>
      <c r="H2209" s="26">
        <v>16976.5</v>
      </c>
      <c r="I2209" s="26">
        <v>4822</v>
      </c>
      <c r="J2209" s="26">
        <v>-1406.69</v>
      </c>
      <c r="K2209" s="26">
        <f t="shared" si="479"/>
        <v>21850.19</v>
      </c>
      <c r="L2209" s="27">
        <f t="shared" si="482"/>
        <v>3.24611364935499</v>
      </c>
      <c r="M2209" s="75">
        <v>0.989583333333333</v>
      </c>
      <c r="N2209" s="26">
        <v>58555</v>
      </c>
      <c r="O2209" s="26">
        <v>23833.19</v>
      </c>
      <c r="P2209" s="26">
        <v>14330</v>
      </c>
      <c r="Q2209" s="26">
        <v>16976.5</v>
      </c>
      <c r="R2209" s="26">
        <v>4822</v>
      </c>
      <c r="S2209" s="26">
        <v>-1406.69</v>
      </c>
      <c r="T2209" s="26">
        <f t="shared" si="483"/>
        <v>19924.19</v>
      </c>
      <c r="U2209" s="27">
        <f t="shared" si="484"/>
        <v>2.38060507770139</v>
      </c>
      <c r="V2209" s="26">
        <f>INDEX(检修、备用和必开!B:B,MATCH(统调负荷!$C2209,检修、备用和必开!$A:$A,0))</f>
        <v>23244.2</v>
      </c>
      <c r="W2209" s="26">
        <f>INDEX(检修、备用和必开!C:C,MATCH(统调负荷!$C2209,检修、备用和必开!$A:$A,0))</f>
        <v>0</v>
      </c>
      <c r="X2209" s="26">
        <f>INDEX(检修、备用和必开!D:D,MATCH(统调负荷!$C2209,检修、备用和必开!$A:$A,0))</f>
        <v>9870</v>
      </c>
      <c r="Y2209" s="26">
        <f>INDEX(检修、备用和必开!E:E,MATCH(统调负荷!$C2209,检修、备用和必开!$A:$A,0))</f>
        <v>3909</v>
      </c>
      <c r="Z2209" s="26">
        <f>INDEX(检修、备用和必开!F:F,MATCH(统调负荷!$C2209,检修、备用和必开!$A:$A,0))</f>
        <v>320</v>
      </c>
      <c r="AA2209" s="26">
        <f t="shared" si="485"/>
        <v>70928.2</v>
      </c>
      <c r="AB2209" s="26">
        <v>293</v>
      </c>
      <c r="AC2209" s="26">
        <v>0</v>
      </c>
      <c r="AD2209" s="76">
        <f t="shared" si="486"/>
        <v>45680.9895833333</v>
      </c>
      <c r="AE2209" s="27">
        <f t="shared" si="487"/>
        <v>0</v>
      </c>
      <c r="AF2209" s="27">
        <f t="shared" si="488"/>
        <v>-1926</v>
      </c>
      <c r="AG2209" s="27">
        <f t="shared" si="489"/>
        <v>1926</v>
      </c>
      <c r="AH2209" s="27">
        <f t="shared" si="490"/>
        <v>0</v>
      </c>
      <c r="AI2209" s="27">
        <f t="shared" si="491"/>
        <v>0</v>
      </c>
      <c r="AJ2209" s="27">
        <f t="shared" si="492"/>
        <v>0</v>
      </c>
      <c r="AK2209" s="26">
        <f>INDEX(检修、备用和必开!I:I,MATCH(统调负荷!$C2209,检修、备用和必开!$A:$A,0))</f>
        <v>9210.6638083228</v>
      </c>
    </row>
    <row r="2210" ht="13.8" spans="1:37">
      <c r="A2210" s="26">
        <f t="shared" si="480"/>
        <v>5</v>
      </c>
      <c r="B2210" s="26">
        <f t="shared" si="481"/>
        <v>0</v>
      </c>
      <c r="C2210" t="s">
        <v>45</v>
      </c>
      <c r="D2210" s="75">
        <v>0</v>
      </c>
      <c r="E2210" s="26">
        <v>58130</v>
      </c>
      <c r="F2210" s="26">
        <v>24713.1</v>
      </c>
      <c r="G2210" s="26">
        <v>13117</v>
      </c>
      <c r="H2210" s="26">
        <v>16767.6</v>
      </c>
      <c r="I2210" s="26">
        <v>4717</v>
      </c>
      <c r="J2210" s="26">
        <v>-1184.7</v>
      </c>
      <c r="K2210" s="26">
        <f t="shared" ref="K2210:K2273" si="493">F2210-Y2210</f>
        <v>19976.1</v>
      </c>
      <c r="L2210" s="27">
        <f t="shared" si="482"/>
        <v>3.49748949995244</v>
      </c>
      <c r="M2210" s="75">
        <v>0</v>
      </c>
      <c r="N2210" s="26">
        <v>57092.7</v>
      </c>
      <c r="O2210" s="26">
        <v>21132.64</v>
      </c>
      <c r="P2210" s="26">
        <v>14221.3</v>
      </c>
      <c r="Q2210" s="26">
        <v>17718.8</v>
      </c>
      <c r="R2210" s="26">
        <v>5167.42</v>
      </c>
      <c r="S2210" s="26">
        <v>-1147.46</v>
      </c>
      <c r="T2210" s="26">
        <f t="shared" si="483"/>
        <v>16395.64</v>
      </c>
      <c r="U2210" s="27">
        <f t="shared" si="484"/>
        <v>2.61811970782788</v>
      </c>
      <c r="V2210" s="26">
        <f>INDEX(检修、备用和必开!B:B,MATCH(统调负荷!$C2210,检修、备用和必开!$A:$A,0))</f>
        <v>22776.2</v>
      </c>
      <c r="W2210" s="26">
        <f>INDEX(检修、备用和必开!C:C,MATCH(统调负荷!$C2210,检修、备用和必开!$A:$A,0))</f>
        <v>0</v>
      </c>
      <c r="X2210" s="26">
        <f>INDEX(检修、备用和必开!D:D,MATCH(统调负荷!$C2210,检修、备用和必开!$A:$A,0))</f>
        <v>10290</v>
      </c>
      <c r="Y2210" s="26">
        <f>INDEX(检修、备用和必开!E:E,MATCH(统调负荷!$C2210,检修、备用和必开!$A:$A,0))</f>
        <v>4737</v>
      </c>
      <c r="Z2210" s="26">
        <f>INDEX(检修、备用和必开!F:F,MATCH(统调负荷!$C2210,检修、备用和必开!$A:$A,0))</f>
        <v>1850</v>
      </c>
      <c r="AA2210" s="26">
        <f t="shared" si="485"/>
        <v>69866.2</v>
      </c>
      <c r="AB2210" s="26">
        <v>294</v>
      </c>
      <c r="AC2210" s="26">
        <v>1000</v>
      </c>
      <c r="AD2210" s="76">
        <f t="shared" si="486"/>
        <v>45681</v>
      </c>
      <c r="AE2210" s="27">
        <f t="shared" si="487"/>
        <v>-1037.3</v>
      </c>
      <c r="AF2210" s="27">
        <f t="shared" si="488"/>
        <v>-3580.46</v>
      </c>
      <c r="AG2210" s="27">
        <f t="shared" si="489"/>
        <v>1104.3</v>
      </c>
      <c r="AH2210" s="27">
        <f t="shared" si="490"/>
        <v>951.200000000001</v>
      </c>
      <c r="AI2210" s="27">
        <f t="shared" si="491"/>
        <v>450.42</v>
      </c>
      <c r="AJ2210" s="27">
        <f t="shared" si="492"/>
        <v>37.24</v>
      </c>
      <c r="AK2210" s="26">
        <f>INDEX(检修、备用和必开!I:I,MATCH(统调负荷!$C2210,检修、备用和必开!$A:$A,0))</f>
        <v>9635.8958781362</v>
      </c>
    </row>
    <row r="2211" ht="13.8" spans="1:37">
      <c r="A2211" s="26">
        <f t="shared" si="480"/>
        <v>5</v>
      </c>
      <c r="B2211" s="26">
        <f t="shared" si="481"/>
        <v>0</v>
      </c>
      <c r="C2211" t="s">
        <v>45</v>
      </c>
      <c r="D2211" s="75">
        <v>0.0104166666666667</v>
      </c>
      <c r="E2211" s="26">
        <v>62070</v>
      </c>
      <c r="F2211" s="26">
        <v>27245.3</v>
      </c>
      <c r="G2211" s="26">
        <v>13024</v>
      </c>
      <c r="H2211" s="26">
        <v>18117.4</v>
      </c>
      <c r="I2211" s="26">
        <v>4868</v>
      </c>
      <c r="J2211" s="26">
        <v>-1184.7</v>
      </c>
      <c r="K2211" s="26">
        <f t="shared" si="493"/>
        <v>22508.3</v>
      </c>
      <c r="L2211" s="27">
        <f t="shared" si="482"/>
        <v>3.10401940617461</v>
      </c>
      <c r="M2211" s="75">
        <v>0.0104166666666667</v>
      </c>
      <c r="N2211" s="26">
        <v>61521.5</v>
      </c>
      <c r="O2211" s="26">
        <v>24647.23</v>
      </c>
      <c r="P2211" s="26">
        <v>13078.3</v>
      </c>
      <c r="Q2211" s="26">
        <v>19868.9</v>
      </c>
      <c r="R2211" s="26">
        <v>5068.85</v>
      </c>
      <c r="S2211" s="26">
        <v>-1141.78</v>
      </c>
      <c r="T2211" s="26">
        <f t="shared" si="483"/>
        <v>19910.23</v>
      </c>
      <c r="U2211" s="27">
        <f t="shared" si="484"/>
        <v>2.31343271226742</v>
      </c>
      <c r="V2211" s="26">
        <f>INDEX(检修、备用和必开!B:B,MATCH(统调负荷!$C2211,检修、备用和必开!$A:$A,0))</f>
        <v>22776.2</v>
      </c>
      <c r="W2211" s="26">
        <f>INDEX(检修、备用和必开!C:C,MATCH(统调负荷!$C2211,检修、备用和必开!$A:$A,0))</f>
        <v>0</v>
      </c>
      <c r="X2211" s="26">
        <f>INDEX(检修、备用和必开!D:D,MATCH(统调负荷!$C2211,检修、备用和必开!$A:$A,0))</f>
        <v>10290</v>
      </c>
      <c r="Y2211" s="26">
        <f>INDEX(检修、备用和必开!E:E,MATCH(统调负荷!$C2211,检修、备用和必开!$A:$A,0))</f>
        <v>4737</v>
      </c>
      <c r="Z2211" s="26">
        <f>INDEX(检修、备用和必开!F:F,MATCH(统调负荷!$C2211,检修、备用和必开!$A:$A,0))</f>
        <v>1850</v>
      </c>
      <c r="AA2211" s="26">
        <f t="shared" si="485"/>
        <v>69866.2</v>
      </c>
      <c r="AB2211" s="26">
        <v>335</v>
      </c>
      <c r="AC2211" s="26">
        <v>999.6</v>
      </c>
      <c r="AD2211" s="76">
        <f t="shared" si="486"/>
        <v>45681.0104166667</v>
      </c>
      <c r="AE2211" s="27">
        <f t="shared" si="487"/>
        <v>-548.5</v>
      </c>
      <c r="AF2211" s="27">
        <f t="shared" si="488"/>
        <v>-2598.07</v>
      </c>
      <c r="AG2211" s="27">
        <f t="shared" si="489"/>
        <v>54.2999999999993</v>
      </c>
      <c r="AH2211" s="27">
        <f t="shared" si="490"/>
        <v>1751.5</v>
      </c>
      <c r="AI2211" s="27">
        <f t="shared" si="491"/>
        <v>200.85</v>
      </c>
      <c r="AJ2211" s="27">
        <f t="shared" si="492"/>
        <v>42.9200000000001</v>
      </c>
      <c r="AK2211" s="26">
        <f>INDEX(检修、备用和必开!I:I,MATCH(统调负荷!$C2211,检修、备用和必开!$A:$A,0))</f>
        <v>9635.8958781362</v>
      </c>
    </row>
    <row r="2212" ht="13.8" spans="1:37">
      <c r="A2212" s="26">
        <f t="shared" si="480"/>
        <v>5</v>
      </c>
      <c r="B2212" s="26">
        <f t="shared" si="481"/>
        <v>0</v>
      </c>
      <c r="C2212" t="s">
        <v>45</v>
      </c>
      <c r="D2212" s="75">
        <v>0.0208333333333333</v>
      </c>
      <c r="E2212" s="26">
        <v>61120</v>
      </c>
      <c r="F2212" s="26">
        <v>26272.59</v>
      </c>
      <c r="G2212" s="26">
        <v>13024</v>
      </c>
      <c r="H2212" s="26">
        <v>18147.1</v>
      </c>
      <c r="I2212" s="26">
        <v>4861</v>
      </c>
      <c r="J2212" s="26">
        <v>-1184.69</v>
      </c>
      <c r="K2212" s="26">
        <f t="shared" si="493"/>
        <v>21535.59</v>
      </c>
      <c r="L2212" s="27">
        <f t="shared" si="482"/>
        <v>3.24422038123868</v>
      </c>
      <c r="M2212" s="75">
        <v>0.0208333333333333</v>
      </c>
      <c r="N2212" s="26">
        <v>60974.8</v>
      </c>
      <c r="O2212" s="26">
        <v>23124.7</v>
      </c>
      <c r="P2212" s="26">
        <v>13464.8</v>
      </c>
      <c r="Q2212" s="26">
        <v>20349.9</v>
      </c>
      <c r="R2212" s="26">
        <v>5104.3</v>
      </c>
      <c r="S2212" s="26">
        <v>-1068.9</v>
      </c>
      <c r="T2212" s="26">
        <f t="shared" si="483"/>
        <v>18387.7</v>
      </c>
      <c r="U2212" s="27">
        <f t="shared" si="484"/>
        <v>2.43625534823225</v>
      </c>
      <c r="V2212" s="26">
        <f>INDEX(检修、备用和必开!B:B,MATCH(统调负荷!$C2212,检修、备用和必开!$A:$A,0))</f>
        <v>22776.2</v>
      </c>
      <c r="W2212" s="26">
        <f>INDEX(检修、备用和必开!C:C,MATCH(统调负荷!$C2212,检修、备用和必开!$A:$A,0))</f>
        <v>0</v>
      </c>
      <c r="X2212" s="26">
        <f>INDEX(检修、备用和必开!D:D,MATCH(统调负荷!$C2212,检修、备用和必开!$A:$A,0))</f>
        <v>10290</v>
      </c>
      <c r="Y2212" s="26">
        <f>INDEX(检修、备用和必开!E:E,MATCH(统调负荷!$C2212,检修、备用和必开!$A:$A,0))</f>
        <v>4737</v>
      </c>
      <c r="Z2212" s="26">
        <f>INDEX(检修、备用和必开!F:F,MATCH(统调负荷!$C2212,检修、备用和必开!$A:$A,0))</f>
        <v>1850</v>
      </c>
      <c r="AA2212" s="26">
        <f t="shared" si="485"/>
        <v>69866.2</v>
      </c>
      <c r="AB2212" s="26">
        <v>320</v>
      </c>
      <c r="AC2212" s="26">
        <v>270</v>
      </c>
      <c r="AD2212" s="76">
        <f t="shared" si="486"/>
        <v>45681.0208333333</v>
      </c>
      <c r="AE2212" s="27">
        <f t="shared" si="487"/>
        <v>-145.199999999997</v>
      </c>
      <c r="AF2212" s="27">
        <f t="shared" si="488"/>
        <v>-3147.89</v>
      </c>
      <c r="AG2212" s="27">
        <f t="shared" si="489"/>
        <v>440.799999999999</v>
      </c>
      <c r="AH2212" s="27">
        <f t="shared" si="490"/>
        <v>2202.8</v>
      </c>
      <c r="AI2212" s="27">
        <f t="shared" si="491"/>
        <v>243.3</v>
      </c>
      <c r="AJ2212" s="27">
        <f t="shared" si="492"/>
        <v>115.79</v>
      </c>
      <c r="AK2212" s="26">
        <f>INDEX(检修、备用和必开!I:I,MATCH(统调负荷!$C2212,检修、备用和必开!$A:$A,0))</f>
        <v>9635.8958781362</v>
      </c>
    </row>
    <row r="2213" ht="13.8" spans="1:37">
      <c r="A2213" s="26">
        <f t="shared" si="480"/>
        <v>5</v>
      </c>
      <c r="B2213" s="26">
        <f t="shared" si="481"/>
        <v>0</v>
      </c>
      <c r="C2213" t="s">
        <v>45</v>
      </c>
      <c r="D2213" s="75">
        <v>0.03125</v>
      </c>
      <c r="E2213" s="26">
        <v>59085</v>
      </c>
      <c r="F2213" s="26">
        <v>23850.3</v>
      </c>
      <c r="G2213" s="26">
        <v>13033</v>
      </c>
      <c r="H2213" s="26">
        <v>18536.4</v>
      </c>
      <c r="I2213" s="26">
        <v>4850</v>
      </c>
      <c r="J2213" s="26">
        <v>-1184.7</v>
      </c>
      <c r="K2213" s="26">
        <f t="shared" si="493"/>
        <v>19113.3</v>
      </c>
      <c r="L2213" s="27">
        <f t="shared" si="482"/>
        <v>3.65537086740647</v>
      </c>
      <c r="M2213" s="75">
        <v>0.03125</v>
      </c>
      <c r="N2213" s="26">
        <v>59409.5</v>
      </c>
      <c r="O2213" s="26">
        <v>20787.77</v>
      </c>
      <c r="P2213" s="26">
        <v>13970.4</v>
      </c>
      <c r="Q2213" s="26">
        <v>20604.9</v>
      </c>
      <c r="R2213" s="26">
        <v>5129.68</v>
      </c>
      <c r="S2213" s="26">
        <v>-1083.25</v>
      </c>
      <c r="T2213" s="26">
        <f t="shared" si="483"/>
        <v>16050.77</v>
      </c>
      <c r="U2213" s="27">
        <f t="shared" si="484"/>
        <v>2.65239778487873</v>
      </c>
      <c r="V2213" s="26">
        <f>INDEX(检修、备用和必开!B:B,MATCH(统调负荷!$C2213,检修、备用和必开!$A:$A,0))</f>
        <v>22776.2</v>
      </c>
      <c r="W2213" s="26">
        <f>INDEX(检修、备用和必开!C:C,MATCH(统调负荷!$C2213,检修、备用和必开!$A:$A,0))</f>
        <v>0</v>
      </c>
      <c r="X2213" s="26">
        <f>INDEX(检修、备用和必开!D:D,MATCH(统调负荷!$C2213,检修、备用和必开!$A:$A,0))</f>
        <v>10290</v>
      </c>
      <c r="Y2213" s="26">
        <f>INDEX(检修、备用和必开!E:E,MATCH(统调负荷!$C2213,检修、备用和必开!$A:$A,0))</f>
        <v>4737</v>
      </c>
      <c r="Z2213" s="26">
        <f>INDEX(检修、备用和必开!F:F,MATCH(统调负荷!$C2213,检修、备用和必开!$A:$A,0))</f>
        <v>1850</v>
      </c>
      <c r="AA2213" s="26">
        <f t="shared" si="485"/>
        <v>69866.2</v>
      </c>
      <c r="AB2213" s="26">
        <v>300</v>
      </c>
      <c r="AC2213" s="26">
        <v>298</v>
      </c>
      <c r="AD2213" s="76">
        <f t="shared" si="486"/>
        <v>45681.03125</v>
      </c>
      <c r="AE2213" s="27">
        <f t="shared" si="487"/>
        <v>324.5</v>
      </c>
      <c r="AF2213" s="27">
        <f t="shared" si="488"/>
        <v>-3062.53</v>
      </c>
      <c r="AG2213" s="27">
        <f t="shared" si="489"/>
        <v>937.4</v>
      </c>
      <c r="AH2213" s="27">
        <f t="shared" si="490"/>
        <v>2068.5</v>
      </c>
      <c r="AI2213" s="27">
        <f t="shared" si="491"/>
        <v>279.68</v>
      </c>
      <c r="AJ2213" s="27">
        <f t="shared" si="492"/>
        <v>101.45</v>
      </c>
      <c r="AK2213" s="26">
        <f>INDEX(检修、备用和必开!I:I,MATCH(统调负荷!$C2213,检修、备用和必开!$A:$A,0))</f>
        <v>9635.8958781362</v>
      </c>
    </row>
    <row r="2214" ht="13.8" spans="1:37">
      <c r="A2214" s="26">
        <f t="shared" si="480"/>
        <v>5</v>
      </c>
      <c r="B2214" s="26">
        <f t="shared" si="481"/>
        <v>1</v>
      </c>
      <c r="C2214" t="s">
        <v>45</v>
      </c>
      <c r="D2214" s="75">
        <v>0.0416666666666667</v>
      </c>
      <c r="E2214" s="26">
        <v>57110</v>
      </c>
      <c r="F2214" s="26">
        <v>21045.8</v>
      </c>
      <c r="G2214" s="26">
        <v>13483</v>
      </c>
      <c r="H2214" s="26">
        <v>18920.9</v>
      </c>
      <c r="I2214" s="26">
        <v>4845</v>
      </c>
      <c r="J2214" s="26">
        <v>-1184.7</v>
      </c>
      <c r="K2214" s="26">
        <f t="shared" si="493"/>
        <v>16308.8</v>
      </c>
      <c r="L2214" s="27">
        <f t="shared" si="482"/>
        <v>4.2839571274404</v>
      </c>
      <c r="M2214" s="75">
        <v>0.0416666666666667</v>
      </c>
      <c r="N2214" s="26">
        <v>57571.8</v>
      </c>
      <c r="O2214" s="26">
        <v>19118.81</v>
      </c>
      <c r="P2214" s="26">
        <v>14132.3</v>
      </c>
      <c r="Q2214" s="26">
        <v>20377.5</v>
      </c>
      <c r="R2214" s="26">
        <v>5119.09</v>
      </c>
      <c r="S2214" s="26">
        <v>-1175.9</v>
      </c>
      <c r="T2214" s="26">
        <f t="shared" si="483"/>
        <v>14381.81</v>
      </c>
      <c r="U2214" s="27">
        <f t="shared" si="484"/>
        <v>2.83182304014176</v>
      </c>
      <c r="V2214" s="26">
        <f>INDEX(检修、备用和必开!B:B,MATCH(统调负荷!$C2214,检修、备用和必开!$A:$A,0))</f>
        <v>22776.2</v>
      </c>
      <c r="W2214" s="26">
        <f>INDEX(检修、备用和必开!C:C,MATCH(统调负荷!$C2214,检修、备用和必开!$A:$A,0))</f>
        <v>0</v>
      </c>
      <c r="X2214" s="26">
        <f>INDEX(检修、备用和必开!D:D,MATCH(统调负荷!$C2214,检修、备用和必开!$A:$A,0))</f>
        <v>10290</v>
      </c>
      <c r="Y2214" s="26">
        <f>INDEX(检修、备用和必开!E:E,MATCH(统调负荷!$C2214,检修、备用和必开!$A:$A,0))</f>
        <v>4737</v>
      </c>
      <c r="Z2214" s="26">
        <f>INDEX(检修、备用和必开!F:F,MATCH(统调负荷!$C2214,检修、备用和必开!$A:$A,0))</f>
        <v>1850</v>
      </c>
      <c r="AA2214" s="26">
        <f t="shared" si="485"/>
        <v>69866.2</v>
      </c>
      <c r="AB2214" s="26">
        <v>275</v>
      </c>
      <c r="AC2214" s="26">
        <v>280</v>
      </c>
      <c r="AD2214" s="76">
        <f t="shared" si="486"/>
        <v>45681.0416666667</v>
      </c>
      <c r="AE2214" s="27">
        <f t="shared" si="487"/>
        <v>461.800000000003</v>
      </c>
      <c r="AF2214" s="27">
        <f t="shared" si="488"/>
        <v>-1926.99</v>
      </c>
      <c r="AG2214" s="27">
        <f t="shared" si="489"/>
        <v>649.299999999999</v>
      </c>
      <c r="AH2214" s="27">
        <f t="shared" si="490"/>
        <v>1456.6</v>
      </c>
      <c r="AI2214" s="27">
        <f t="shared" si="491"/>
        <v>274.09</v>
      </c>
      <c r="AJ2214" s="27">
        <f t="shared" si="492"/>
        <v>8.79999999999995</v>
      </c>
      <c r="AK2214" s="26">
        <f>INDEX(检修、备用和必开!I:I,MATCH(统调负荷!$C2214,检修、备用和必开!$A:$A,0))</f>
        <v>9635.8958781362</v>
      </c>
    </row>
    <row r="2215" ht="13.8" spans="1:37">
      <c r="A2215" s="26">
        <f t="shared" si="480"/>
        <v>5</v>
      </c>
      <c r="B2215" s="26">
        <f t="shared" si="481"/>
        <v>1</v>
      </c>
      <c r="C2215" t="s">
        <v>45</v>
      </c>
      <c r="D2215" s="75">
        <v>0.0520833333333333</v>
      </c>
      <c r="E2215" s="26">
        <v>55460</v>
      </c>
      <c r="F2215" s="26">
        <v>19815.1</v>
      </c>
      <c r="G2215" s="26">
        <v>13002</v>
      </c>
      <c r="H2215" s="26">
        <v>18985.6</v>
      </c>
      <c r="I2215" s="26">
        <v>4842</v>
      </c>
      <c r="J2215" s="26">
        <v>-1184.7</v>
      </c>
      <c r="K2215" s="26">
        <f t="shared" si="493"/>
        <v>15078.1</v>
      </c>
      <c r="L2215" s="27">
        <f t="shared" si="482"/>
        <v>4.63362094693629</v>
      </c>
      <c r="M2215" s="75">
        <v>0.0520833333333333</v>
      </c>
      <c r="N2215" s="26">
        <v>55997</v>
      </c>
      <c r="O2215" s="26">
        <v>18012.13</v>
      </c>
      <c r="P2215" s="26">
        <v>14403.6</v>
      </c>
      <c r="Q2215" s="26">
        <v>19606</v>
      </c>
      <c r="R2215" s="26">
        <v>5125.13</v>
      </c>
      <c r="S2215" s="26">
        <v>-1149.86</v>
      </c>
      <c r="T2215" s="26">
        <f t="shared" si="483"/>
        <v>13275.13</v>
      </c>
      <c r="U2215" s="27">
        <f t="shared" si="484"/>
        <v>2.96481283998858</v>
      </c>
      <c r="V2215" s="26">
        <f>INDEX(检修、备用和必开!B:B,MATCH(统调负荷!$C2215,检修、备用和必开!$A:$A,0))</f>
        <v>22776.2</v>
      </c>
      <c r="W2215" s="26">
        <f>INDEX(检修、备用和必开!C:C,MATCH(统调负荷!$C2215,检修、备用和必开!$A:$A,0))</f>
        <v>0</v>
      </c>
      <c r="X2215" s="26">
        <f>INDEX(检修、备用和必开!D:D,MATCH(统调负荷!$C2215,检修、备用和必开!$A:$A,0))</f>
        <v>10290</v>
      </c>
      <c r="Y2215" s="26">
        <f>INDEX(检修、备用和必开!E:E,MATCH(统调负荷!$C2215,检修、备用和必开!$A:$A,0))</f>
        <v>4737</v>
      </c>
      <c r="Z2215" s="26">
        <f>INDEX(检修、备用和必开!F:F,MATCH(统调负荷!$C2215,检修、备用和必开!$A:$A,0))</f>
        <v>1850</v>
      </c>
      <c r="AA2215" s="26">
        <f t="shared" si="485"/>
        <v>69866.2</v>
      </c>
      <c r="AB2215" s="26">
        <v>270</v>
      </c>
      <c r="AC2215" s="26">
        <v>280</v>
      </c>
      <c r="AD2215" s="76">
        <f t="shared" si="486"/>
        <v>45681.0520833333</v>
      </c>
      <c r="AE2215" s="27">
        <f t="shared" si="487"/>
        <v>537</v>
      </c>
      <c r="AF2215" s="27">
        <f t="shared" si="488"/>
        <v>-1802.97</v>
      </c>
      <c r="AG2215" s="27">
        <f t="shared" si="489"/>
        <v>1401.6</v>
      </c>
      <c r="AH2215" s="27">
        <f t="shared" si="490"/>
        <v>620.400000000001</v>
      </c>
      <c r="AI2215" s="27">
        <f t="shared" si="491"/>
        <v>283.13</v>
      </c>
      <c r="AJ2215" s="27">
        <f t="shared" si="492"/>
        <v>34.8400000000001</v>
      </c>
      <c r="AK2215" s="26">
        <f>INDEX(检修、备用和必开!I:I,MATCH(统调负荷!$C2215,检修、备用和必开!$A:$A,0))</f>
        <v>9635.8958781362</v>
      </c>
    </row>
    <row r="2216" ht="13.8" spans="1:37">
      <c r="A2216" s="26">
        <f t="shared" si="480"/>
        <v>5</v>
      </c>
      <c r="B2216" s="26">
        <f t="shared" si="481"/>
        <v>1</v>
      </c>
      <c r="C2216" t="s">
        <v>45</v>
      </c>
      <c r="D2216" s="75">
        <v>0.0625</v>
      </c>
      <c r="E2216" s="26">
        <v>54145</v>
      </c>
      <c r="F2216" s="26">
        <v>19268.5</v>
      </c>
      <c r="G2216" s="26">
        <v>12186</v>
      </c>
      <c r="H2216" s="26">
        <v>19039.2</v>
      </c>
      <c r="I2216" s="26">
        <v>4836</v>
      </c>
      <c r="J2216" s="26">
        <v>-1184.7</v>
      </c>
      <c r="K2216" s="26">
        <f t="shared" si="493"/>
        <v>14531.5</v>
      </c>
      <c r="L2216" s="27">
        <f t="shared" si="482"/>
        <v>4.8079138423425</v>
      </c>
      <c r="M2216" s="75">
        <v>0.0625</v>
      </c>
      <c r="N2216" s="26">
        <v>54893</v>
      </c>
      <c r="O2216" s="26">
        <v>17411.71</v>
      </c>
      <c r="P2216" s="26">
        <v>13833</v>
      </c>
      <c r="Q2216" s="26">
        <v>19663.1</v>
      </c>
      <c r="R2216" s="26">
        <v>5060.46</v>
      </c>
      <c r="S2216" s="26">
        <v>-1075.27</v>
      </c>
      <c r="T2216" s="26">
        <f t="shared" si="483"/>
        <v>12674.71</v>
      </c>
      <c r="U2216" s="27">
        <f t="shared" si="484"/>
        <v>3.04232886023817</v>
      </c>
      <c r="V2216" s="26">
        <f>INDEX(检修、备用和必开!B:B,MATCH(统调负荷!$C2216,检修、备用和必开!$A:$A,0))</f>
        <v>22776.2</v>
      </c>
      <c r="W2216" s="26">
        <f>INDEX(检修、备用和必开!C:C,MATCH(统调负荷!$C2216,检修、备用和必开!$A:$A,0))</f>
        <v>0</v>
      </c>
      <c r="X2216" s="26">
        <f>INDEX(检修、备用和必开!D:D,MATCH(统调负荷!$C2216,检修、备用和必开!$A:$A,0))</f>
        <v>10290</v>
      </c>
      <c r="Y2216" s="26">
        <f>INDEX(检修、备用和必开!E:E,MATCH(统调负荷!$C2216,检修、备用和必开!$A:$A,0))</f>
        <v>4737</v>
      </c>
      <c r="Z2216" s="26">
        <f>INDEX(检修、备用和必开!F:F,MATCH(统调负荷!$C2216,检修、备用和必开!$A:$A,0))</f>
        <v>1850</v>
      </c>
      <c r="AA2216" s="26">
        <f t="shared" si="485"/>
        <v>69866.2</v>
      </c>
      <c r="AB2216" s="26">
        <v>280</v>
      </c>
      <c r="AC2216" s="26">
        <v>0</v>
      </c>
      <c r="AD2216" s="76">
        <f t="shared" si="486"/>
        <v>45681.0625</v>
      </c>
      <c r="AE2216" s="27">
        <f t="shared" si="487"/>
        <v>748</v>
      </c>
      <c r="AF2216" s="27">
        <f t="shared" si="488"/>
        <v>-1856.79</v>
      </c>
      <c r="AG2216" s="27">
        <f t="shared" si="489"/>
        <v>1647</v>
      </c>
      <c r="AH2216" s="27">
        <f t="shared" si="490"/>
        <v>623.899999999998</v>
      </c>
      <c r="AI2216" s="27">
        <f t="shared" si="491"/>
        <v>224.46</v>
      </c>
      <c r="AJ2216" s="27">
        <f t="shared" si="492"/>
        <v>109.43</v>
      </c>
      <c r="AK2216" s="26">
        <f>INDEX(检修、备用和必开!I:I,MATCH(统调负荷!$C2216,检修、备用和必开!$A:$A,0))</f>
        <v>9635.8958781362</v>
      </c>
    </row>
    <row r="2217" ht="13.8" spans="1:37">
      <c r="A2217" s="26">
        <f t="shared" si="480"/>
        <v>5</v>
      </c>
      <c r="B2217" s="26">
        <f t="shared" si="481"/>
        <v>1</v>
      </c>
      <c r="C2217" t="s">
        <v>45</v>
      </c>
      <c r="D2217" s="75">
        <v>0.0729166666666667</v>
      </c>
      <c r="E2217" s="26">
        <v>52720</v>
      </c>
      <c r="F2217" s="26">
        <v>17799.59</v>
      </c>
      <c r="G2217" s="26">
        <v>12186</v>
      </c>
      <c r="H2217" s="26">
        <v>19084.1</v>
      </c>
      <c r="I2217" s="26">
        <v>4835</v>
      </c>
      <c r="J2217" s="26">
        <v>-1184.69</v>
      </c>
      <c r="K2217" s="26">
        <f t="shared" si="493"/>
        <v>13062.59</v>
      </c>
      <c r="L2217" s="27">
        <f t="shared" si="482"/>
        <v>5.34857176103667</v>
      </c>
      <c r="M2217" s="75">
        <v>0.0729166666666667</v>
      </c>
      <c r="N2217" s="26">
        <v>53798.3</v>
      </c>
      <c r="O2217" s="26">
        <v>16717.48</v>
      </c>
      <c r="P2217" s="26">
        <v>12956.5</v>
      </c>
      <c r="Q2217" s="26">
        <v>20119.8</v>
      </c>
      <c r="R2217" s="26">
        <v>5032.7</v>
      </c>
      <c r="S2217" s="26">
        <v>-1028.18</v>
      </c>
      <c r="T2217" s="26">
        <f t="shared" si="483"/>
        <v>11980.48</v>
      </c>
      <c r="U2217" s="27">
        <f t="shared" si="484"/>
        <v>3.13716632959864</v>
      </c>
      <c r="V2217" s="26">
        <f>INDEX(检修、备用和必开!B:B,MATCH(统调负荷!$C2217,检修、备用和必开!$A:$A,0))</f>
        <v>22776.2</v>
      </c>
      <c r="W2217" s="26">
        <f>INDEX(检修、备用和必开!C:C,MATCH(统调负荷!$C2217,检修、备用和必开!$A:$A,0))</f>
        <v>0</v>
      </c>
      <c r="X2217" s="26">
        <f>INDEX(检修、备用和必开!D:D,MATCH(统调负荷!$C2217,检修、备用和必开!$A:$A,0))</f>
        <v>10290</v>
      </c>
      <c r="Y2217" s="26">
        <f>INDEX(检修、备用和必开!E:E,MATCH(统调负荷!$C2217,检修、备用和必开!$A:$A,0))</f>
        <v>4737</v>
      </c>
      <c r="Z2217" s="26">
        <f>INDEX(检修、备用和必开!F:F,MATCH(统调负荷!$C2217,检修、备用和必开!$A:$A,0))</f>
        <v>1850</v>
      </c>
      <c r="AA2217" s="26">
        <f t="shared" si="485"/>
        <v>69866.2</v>
      </c>
      <c r="AB2217" s="26">
        <v>50</v>
      </c>
      <c r="AC2217" s="26">
        <v>0</v>
      </c>
      <c r="AD2217" s="76">
        <f t="shared" si="486"/>
        <v>45681.0729166667</v>
      </c>
      <c r="AE2217" s="27">
        <f t="shared" si="487"/>
        <v>1078.3</v>
      </c>
      <c r="AF2217" s="27">
        <f t="shared" si="488"/>
        <v>-1082.11</v>
      </c>
      <c r="AG2217" s="27">
        <f t="shared" si="489"/>
        <v>770.5</v>
      </c>
      <c r="AH2217" s="27">
        <f t="shared" si="490"/>
        <v>1035.7</v>
      </c>
      <c r="AI2217" s="27">
        <f t="shared" si="491"/>
        <v>197.7</v>
      </c>
      <c r="AJ2217" s="27">
        <f t="shared" si="492"/>
        <v>156.51</v>
      </c>
      <c r="AK2217" s="26">
        <f>INDEX(检修、备用和必开!I:I,MATCH(统调负荷!$C2217,检修、备用和必开!$A:$A,0))</f>
        <v>9635.8958781362</v>
      </c>
    </row>
    <row r="2218" ht="13.8" spans="1:37">
      <c r="A2218" s="26">
        <f t="shared" si="480"/>
        <v>5</v>
      </c>
      <c r="B2218" s="26">
        <f t="shared" si="481"/>
        <v>2</v>
      </c>
      <c r="C2218" t="s">
        <v>45</v>
      </c>
      <c r="D2218" s="75">
        <v>0.0833333333333333</v>
      </c>
      <c r="E2218" s="26">
        <v>51715</v>
      </c>
      <c r="F2218" s="26">
        <v>17312.9</v>
      </c>
      <c r="G2218" s="26">
        <v>11916</v>
      </c>
      <c r="H2218" s="26">
        <v>18837</v>
      </c>
      <c r="I2218" s="26">
        <v>4834</v>
      </c>
      <c r="J2218" s="26">
        <v>-1184.9</v>
      </c>
      <c r="K2218" s="26">
        <f t="shared" si="493"/>
        <v>12575.9</v>
      </c>
      <c r="L2218" s="27">
        <f t="shared" si="482"/>
        <v>5.5555626237486</v>
      </c>
      <c r="M2218" s="75">
        <v>0.0833333333333333</v>
      </c>
      <c r="N2218" s="26">
        <v>52639.6</v>
      </c>
      <c r="O2218" s="26">
        <v>16467.54</v>
      </c>
      <c r="P2218" s="26">
        <v>12070.2</v>
      </c>
      <c r="Q2218" s="26">
        <v>20021.3</v>
      </c>
      <c r="R2218" s="26">
        <v>5058.39</v>
      </c>
      <c r="S2218" s="26">
        <v>-977.83</v>
      </c>
      <c r="T2218" s="26">
        <f t="shared" si="483"/>
        <v>11730.54</v>
      </c>
      <c r="U2218" s="27">
        <f t="shared" si="484"/>
        <v>3.17277414631975</v>
      </c>
      <c r="V2218" s="26">
        <f>INDEX(检修、备用和必开!B:B,MATCH(统调负荷!$C2218,检修、备用和必开!$A:$A,0))</f>
        <v>22776.2</v>
      </c>
      <c r="W2218" s="26">
        <f>INDEX(检修、备用和必开!C:C,MATCH(统调负荷!$C2218,检修、备用和必开!$A:$A,0))</f>
        <v>0</v>
      </c>
      <c r="X2218" s="26">
        <f>INDEX(检修、备用和必开!D:D,MATCH(统调负荷!$C2218,检修、备用和必开!$A:$A,0))</f>
        <v>10290</v>
      </c>
      <c r="Y2218" s="26">
        <f>INDEX(检修、备用和必开!E:E,MATCH(统调负荷!$C2218,检修、备用和必开!$A:$A,0))</f>
        <v>4737</v>
      </c>
      <c r="Z2218" s="26">
        <f>INDEX(检修、备用和必开!F:F,MATCH(统调负荷!$C2218,检修、备用和必开!$A:$A,0))</f>
        <v>1850</v>
      </c>
      <c r="AA2218" s="26">
        <f t="shared" si="485"/>
        <v>69866.2</v>
      </c>
      <c r="AB2218" s="26">
        <v>5</v>
      </c>
      <c r="AC2218" s="26">
        <v>0</v>
      </c>
      <c r="AD2218" s="76">
        <f t="shared" si="486"/>
        <v>45681.0833333333</v>
      </c>
      <c r="AE2218" s="27">
        <f t="shared" si="487"/>
        <v>924.599999999999</v>
      </c>
      <c r="AF2218" s="27">
        <f t="shared" si="488"/>
        <v>-845.360000000001</v>
      </c>
      <c r="AG2218" s="27">
        <f t="shared" si="489"/>
        <v>154.200000000001</v>
      </c>
      <c r="AH2218" s="27">
        <f t="shared" si="490"/>
        <v>1184.3</v>
      </c>
      <c r="AI2218" s="27">
        <f t="shared" si="491"/>
        <v>224.39</v>
      </c>
      <c r="AJ2218" s="27">
        <f t="shared" si="492"/>
        <v>207.07</v>
      </c>
      <c r="AK2218" s="26">
        <f>INDEX(检修、备用和必开!I:I,MATCH(统调负荷!$C2218,检修、备用和必开!$A:$A,0))</f>
        <v>9635.8958781362</v>
      </c>
    </row>
    <row r="2219" ht="13.8" spans="1:37">
      <c r="A2219" s="26">
        <f t="shared" si="480"/>
        <v>5</v>
      </c>
      <c r="B2219" s="26">
        <f t="shared" si="481"/>
        <v>2</v>
      </c>
      <c r="C2219" t="s">
        <v>45</v>
      </c>
      <c r="D2219" s="75">
        <v>0.09375</v>
      </c>
      <c r="E2219" s="26">
        <v>51090</v>
      </c>
      <c r="F2219" s="26">
        <v>17770.5</v>
      </c>
      <c r="G2219" s="26">
        <v>11430</v>
      </c>
      <c r="H2219" s="26">
        <v>18242.2</v>
      </c>
      <c r="I2219" s="26">
        <v>4832</v>
      </c>
      <c r="J2219" s="26">
        <v>-1184.7</v>
      </c>
      <c r="K2219" s="26">
        <f t="shared" si="493"/>
        <v>13033.5</v>
      </c>
      <c r="L2219" s="27">
        <f t="shared" si="482"/>
        <v>5.36050945640081</v>
      </c>
      <c r="M2219" s="75">
        <v>0.09375</v>
      </c>
      <c r="N2219" s="26">
        <v>51695</v>
      </c>
      <c r="O2219" s="26">
        <v>16735.88</v>
      </c>
      <c r="P2219" s="26">
        <v>10353.3</v>
      </c>
      <c r="Q2219" s="26">
        <v>20441.8</v>
      </c>
      <c r="R2219" s="26">
        <v>5103.08</v>
      </c>
      <c r="S2219" s="26">
        <v>-939.06</v>
      </c>
      <c r="T2219" s="26">
        <f t="shared" si="483"/>
        <v>11998.88</v>
      </c>
      <c r="U2219" s="27">
        <f t="shared" si="484"/>
        <v>3.13457652425784</v>
      </c>
      <c r="V2219" s="26">
        <f>INDEX(检修、备用和必开!B:B,MATCH(统调负荷!$C2219,检修、备用和必开!$A:$A,0))</f>
        <v>22776.2</v>
      </c>
      <c r="W2219" s="26">
        <f>INDEX(检修、备用和必开!C:C,MATCH(统调负荷!$C2219,检修、备用和必开!$A:$A,0))</f>
        <v>0</v>
      </c>
      <c r="X2219" s="26">
        <f>INDEX(检修、备用和必开!D:D,MATCH(统调负荷!$C2219,检修、备用和必开!$A:$A,0))</f>
        <v>10290</v>
      </c>
      <c r="Y2219" s="26">
        <f>INDEX(检修、备用和必开!E:E,MATCH(统调负荷!$C2219,检修、备用和必开!$A:$A,0))</f>
        <v>4737</v>
      </c>
      <c r="Z2219" s="26">
        <f>INDEX(检修、备用和必开!F:F,MATCH(统调负荷!$C2219,检修、备用和必开!$A:$A,0))</f>
        <v>1850</v>
      </c>
      <c r="AA2219" s="26">
        <f t="shared" si="485"/>
        <v>69866.2</v>
      </c>
      <c r="AB2219" s="26">
        <v>275.13</v>
      </c>
      <c r="AC2219" s="26">
        <v>275.13</v>
      </c>
      <c r="AD2219" s="76">
        <f t="shared" si="486"/>
        <v>45681.09375</v>
      </c>
      <c r="AE2219" s="27">
        <f t="shared" si="487"/>
        <v>605</v>
      </c>
      <c r="AF2219" s="27">
        <f t="shared" si="488"/>
        <v>-1034.62</v>
      </c>
      <c r="AG2219" s="27">
        <f t="shared" si="489"/>
        <v>-1076.7</v>
      </c>
      <c r="AH2219" s="27">
        <f t="shared" si="490"/>
        <v>2199.6</v>
      </c>
      <c r="AI2219" s="27">
        <f t="shared" si="491"/>
        <v>271.08</v>
      </c>
      <c r="AJ2219" s="27">
        <f t="shared" si="492"/>
        <v>245.64</v>
      </c>
      <c r="AK2219" s="26">
        <f>INDEX(检修、备用和必开!I:I,MATCH(统调负荷!$C2219,检修、备用和必开!$A:$A,0))</f>
        <v>9635.8958781362</v>
      </c>
    </row>
    <row r="2220" ht="13.8" spans="1:37">
      <c r="A2220" s="26">
        <f t="shared" si="480"/>
        <v>5</v>
      </c>
      <c r="B2220" s="26">
        <f t="shared" si="481"/>
        <v>2</v>
      </c>
      <c r="C2220" t="s">
        <v>45</v>
      </c>
      <c r="D2220" s="75">
        <v>0.104166666666667</v>
      </c>
      <c r="E2220" s="26">
        <v>50245</v>
      </c>
      <c r="F2220" s="26">
        <v>17184.1</v>
      </c>
      <c r="G2220" s="26">
        <v>11430</v>
      </c>
      <c r="H2220" s="26">
        <v>17982.6</v>
      </c>
      <c r="I2220" s="26">
        <v>4833</v>
      </c>
      <c r="J2220" s="26">
        <v>-1184.7</v>
      </c>
      <c r="K2220" s="26">
        <f t="shared" si="493"/>
        <v>12447.1</v>
      </c>
      <c r="L2220" s="27">
        <f t="shared" si="482"/>
        <v>5.61305042941729</v>
      </c>
      <c r="M2220" s="75">
        <v>0.104166666666667</v>
      </c>
      <c r="N2220" s="26">
        <v>50990.2</v>
      </c>
      <c r="O2220" s="26">
        <v>16149.04</v>
      </c>
      <c r="P2220" s="26">
        <v>10600.6</v>
      </c>
      <c r="Q2220" s="26">
        <v>20033.4</v>
      </c>
      <c r="R2220" s="26">
        <v>5117</v>
      </c>
      <c r="S2220" s="26">
        <v>-909.84</v>
      </c>
      <c r="T2220" s="26">
        <f t="shared" si="483"/>
        <v>11412.04</v>
      </c>
      <c r="U2220" s="27">
        <f t="shared" si="484"/>
        <v>3.21933790556095</v>
      </c>
      <c r="V2220" s="26">
        <f>INDEX(检修、备用和必开!B:B,MATCH(统调负荷!$C2220,检修、备用和必开!$A:$A,0))</f>
        <v>22776.2</v>
      </c>
      <c r="W2220" s="26">
        <f>INDEX(检修、备用和必开!C:C,MATCH(统调负荷!$C2220,检修、备用和必开!$A:$A,0))</f>
        <v>0</v>
      </c>
      <c r="X2220" s="26">
        <f>INDEX(检修、备用和必开!D:D,MATCH(统调负荷!$C2220,检修、备用和必开!$A:$A,0))</f>
        <v>10290</v>
      </c>
      <c r="Y2220" s="26">
        <f>INDEX(检修、备用和必开!E:E,MATCH(统调负荷!$C2220,检修、备用和必开!$A:$A,0))</f>
        <v>4737</v>
      </c>
      <c r="Z2220" s="26">
        <f>INDEX(检修、备用和必开!F:F,MATCH(统调负荷!$C2220,检修、备用和必开!$A:$A,0))</f>
        <v>1850</v>
      </c>
      <c r="AA2220" s="26">
        <f t="shared" si="485"/>
        <v>69866.2</v>
      </c>
      <c r="AB2220" s="26">
        <v>50</v>
      </c>
      <c r="AC2220" s="26">
        <v>0</v>
      </c>
      <c r="AD2220" s="76">
        <f t="shared" si="486"/>
        <v>45681.1041666667</v>
      </c>
      <c r="AE2220" s="27">
        <f t="shared" si="487"/>
        <v>745.199999999997</v>
      </c>
      <c r="AF2220" s="27">
        <f t="shared" si="488"/>
        <v>-1035.06</v>
      </c>
      <c r="AG2220" s="27">
        <f t="shared" si="489"/>
        <v>-829.4</v>
      </c>
      <c r="AH2220" s="27">
        <f t="shared" si="490"/>
        <v>2050.8</v>
      </c>
      <c r="AI2220" s="27">
        <f t="shared" si="491"/>
        <v>284</v>
      </c>
      <c r="AJ2220" s="27">
        <f t="shared" si="492"/>
        <v>274.86</v>
      </c>
      <c r="AK2220" s="26">
        <f>INDEX(检修、备用和必开!I:I,MATCH(统调负荷!$C2220,检修、备用和必开!$A:$A,0))</f>
        <v>9635.8958781362</v>
      </c>
    </row>
    <row r="2221" ht="13.8" spans="1:37">
      <c r="A2221" s="26">
        <f t="shared" si="480"/>
        <v>5</v>
      </c>
      <c r="B2221" s="26">
        <f t="shared" si="481"/>
        <v>2</v>
      </c>
      <c r="C2221" t="s">
        <v>45</v>
      </c>
      <c r="D2221" s="75">
        <v>0.114583333333333</v>
      </c>
      <c r="E2221" s="26">
        <v>49595</v>
      </c>
      <c r="F2221" s="26">
        <v>17747.4</v>
      </c>
      <c r="G2221" s="26">
        <v>10780</v>
      </c>
      <c r="H2221" s="26">
        <v>17417.3</v>
      </c>
      <c r="I2221" s="26">
        <v>4835</v>
      </c>
      <c r="J2221" s="26">
        <v>-1184.7</v>
      </c>
      <c r="K2221" s="26">
        <f t="shared" si="493"/>
        <v>13010.4</v>
      </c>
      <c r="L2221" s="27">
        <f t="shared" si="482"/>
        <v>5.37002705527885</v>
      </c>
      <c r="M2221" s="75">
        <v>0.114583333333333</v>
      </c>
      <c r="N2221" s="26">
        <v>50102.3</v>
      </c>
      <c r="O2221" s="26">
        <v>16401.48</v>
      </c>
      <c r="P2221" s="26">
        <v>9744.84</v>
      </c>
      <c r="Q2221" s="26">
        <v>19780.2</v>
      </c>
      <c r="R2221" s="26">
        <v>5084.26</v>
      </c>
      <c r="S2221" s="26">
        <v>-908.48</v>
      </c>
      <c r="T2221" s="26">
        <f t="shared" si="483"/>
        <v>11664.48</v>
      </c>
      <c r="U2221" s="27">
        <f t="shared" si="484"/>
        <v>3.18232087482828</v>
      </c>
      <c r="V2221" s="26">
        <f>INDEX(检修、备用和必开!B:B,MATCH(统调负荷!$C2221,检修、备用和必开!$A:$A,0))</f>
        <v>22776.2</v>
      </c>
      <c r="W2221" s="26">
        <f>INDEX(检修、备用和必开!C:C,MATCH(统调负荷!$C2221,检修、备用和必开!$A:$A,0))</f>
        <v>0</v>
      </c>
      <c r="X2221" s="26">
        <f>INDEX(检修、备用和必开!D:D,MATCH(统调负荷!$C2221,检修、备用和必开!$A:$A,0))</f>
        <v>10290</v>
      </c>
      <c r="Y2221" s="26">
        <f>INDEX(检修、备用和必开!E:E,MATCH(统调负荷!$C2221,检修、备用和必开!$A:$A,0))</f>
        <v>4737</v>
      </c>
      <c r="Z2221" s="26">
        <f>INDEX(检修、备用和必开!F:F,MATCH(统调负荷!$C2221,检修、备用和必开!$A:$A,0))</f>
        <v>1850</v>
      </c>
      <c r="AA2221" s="26">
        <f t="shared" si="485"/>
        <v>69866.2</v>
      </c>
      <c r="AB2221" s="26">
        <v>50</v>
      </c>
      <c r="AC2221" s="26">
        <v>0</v>
      </c>
      <c r="AD2221" s="76">
        <f t="shared" si="486"/>
        <v>45681.1145833333</v>
      </c>
      <c r="AE2221" s="27">
        <f t="shared" si="487"/>
        <v>507.300000000003</v>
      </c>
      <c r="AF2221" s="27">
        <f t="shared" si="488"/>
        <v>-1345.92</v>
      </c>
      <c r="AG2221" s="27">
        <f t="shared" si="489"/>
        <v>-1035.16</v>
      </c>
      <c r="AH2221" s="27">
        <f t="shared" si="490"/>
        <v>2362.9</v>
      </c>
      <c r="AI2221" s="27">
        <f t="shared" si="491"/>
        <v>249.26</v>
      </c>
      <c r="AJ2221" s="27">
        <f t="shared" si="492"/>
        <v>276.22</v>
      </c>
      <c r="AK2221" s="26">
        <f>INDEX(检修、备用和必开!I:I,MATCH(统调负荷!$C2221,检修、备用和必开!$A:$A,0))</f>
        <v>9635.8958781362</v>
      </c>
    </row>
    <row r="2222" ht="13.8" spans="1:37">
      <c r="A2222" s="26">
        <f t="shared" si="480"/>
        <v>5</v>
      </c>
      <c r="B2222" s="26">
        <f t="shared" si="481"/>
        <v>3</v>
      </c>
      <c r="C2222" t="s">
        <v>45</v>
      </c>
      <c r="D2222" s="75">
        <v>0.125</v>
      </c>
      <c r="E2222" s="26">
        <v>48990</v>
      </c>
      <c r="F2222" s="26">
        <v>17580.89</v>
      </c>
      <c r="G2222" s="26">
        <v>10310</v>
      </c>
      <c r="H2222" s="26">
        <v>17452.8</v>
      </c>
      <c r="I2222" s="26">
        <v>4831</v>
      </c>
      <c r="J2222" s="26">
        <v>-1184.69</v>
      </c>
      <c r="K2222" s="26">
        <f t="shared" si="493"/>
        <v>12843.89</v>
      </c>
      <c r="L2222" s="27">
        <f t="shared" si="482"/>
        <v>5.43964484280074</v>
      </c>
      <c r="M2222" s="75">
        <v>0.125</v>
      </c>
      <c r="N2222" s="26">
        <v>49747.6</v>
      </c>
      <c r="O2222" s="26">
        <v>16436.94</v>
      </c>
      <c r="P2222" s="26">
        <v>9624.06</v>
      </c>
      <c r="Q2222" s="26">
        <v>19397.9</v>
      </c>
      <c r="R2222" s="26">
        <v>5160.27</v>
      </c>
      <c r="S2222" s="26">
        <v>-871.57</v>
      </c>
      <c r="T2222" s="26">
        <f t="shared" si="483"/>
        <v>11699.94</v>
      </c>
      <c r="U2222" s="27">
        <f t="shared" si="484"/>
        <v>3.17718920560947</v>
      </c>
      <c r="V2222" s="26">
        <f>INDEX(检修、备用和必开!B:B,MATCH(统调负荷!$C2222,检修、备用和必开!$A:$A,0))</f>
        <v>22776.2</v>
      </c>
      <c r="W2222" s="26">
        <f>INDEX(检修、备用和必开!C:C,MATCH(统调负荷!$C2222,检修、备用和必开!$A:$A,0))</f>
        <v>0</v>
      </c>
      <c r="X2222" s="26">
        <f>INDEX(检修、备用和必开!D:D,MATCH(统调负荷!$C2222,检修、备用和必开!$A:$A,0))</f>
        <v>10290</v>
      </c>
      <c r="Y2222" s="26">
        <f>INDEX(检修、备用和必开!E:E,MATCH(统调负荷!$C2222,检修、备用和必开!$A:$A,0))</f>
        <v>4737</v>
      </c>
      <c r="Z2222" s="26">
        <f>INDEX(检修、备用和必开!F:F,MATCH(统调负荷!$C2222,检修、备用和必开!$A:$A,0))</f>
        <v>1850</v>
      </c>
      <c r="AA2222" s="26">
        <f t="shared" si="485"/>
        <v>69866.2</v>
      </c>
      <c r="AB2222" s="26">
        <v>10</v>
      </c>
      <c r="AC2222" s="26">
        <v>200</v>
      </c>
      <c r="AD2222" s="76">
        <f t="shared" si="486"/>
        <v>45681.125</v>
      </c>
      <c r="AE2222" s="27">
        <f t="shared" si="487"/>
        <v>757.599999999999</v>
      </c>
      <c r="AF2222" s="27">
        <f t="shared" si="488"/>
        <v>-1143.95</v>
      </c>
      <c r="AG2222" s="27">
        <f t="shared" si="489"/>
        <v>-685.940000000001</v>
      </c>
      <c r="AH2222" s="27">
        <f t="shared" si="490"/>
        <v>1945.1</v>
      </c>
      <c r="AI2222" s="27">
        <f t="shared" si="491"/>
        <v>329.27</v>
      </c>
      <c r="AJ2222" s="27">
        <f t="shared" si="492"/>
        <v>313.12</v>
      </c>
      <c r="AK2222" s="26">
        <f>INDEX(检修、备用和必开!I:I,MATCH(统调负荷!$C2222,检修、备用和必开!$A:$A,0))</f>
        <v>9635.8958781362</v>
      </c>
    </row>
    <row r="2223" ht="13.8" spans="1:37">
      <c r="A2223" s="26">
        <f t="shared" si="480"/>
        <v>5</v>
      </c>
      <c r="B2223" s="26">
        <f t="shared" si="481"/>
        <v>3</v>
      </c>
      <c r="C2223" t="s">
        <v>45</v>
      </c>
      <c r="D2223" s="75">
        <v>0.135416666666667</v>
      </c>
      <c r="E2223" s="26">
        <v>48520</v>
      </c>
      <c r="F2223" s="26">
        <v>17346.59</v>
      </c>
      <c r="G2223" s="26">
        <v>10310</v>
      </c>
      <c r="H2223" s="26">
        <v>17209.1</v>
      </c>
      <c r="I2223" s="26">
        <v>4839</v>
      </c>
      <c r="J2223" s="26">
        <v>-1184.69</v>
      </c>
      <c r="K2223" s="26">
        <f t="shared" si="493"/>
        <v>12609.59</v>
      </c>
      <c r="L2223" s="27">
        <f t="shared" si="482"/>
        <v>5.54071940483394</v>
      </c>
      <c r="M2223" s="75">
        <v>0.135416666666667</v>
      </c>
      <c r="N2223" s="26">
        <v>49009.9</v>
      </c>
      <c r="O2223" s="26">
        <v>15947.31</v>
      </c>
      <c r="P2223" s="26">
        <v>9584.32</v>
      </c>
      <c r="Q2223" s="26">
        <v>19135.5</v>
      </c>
      <c r="R2223" s="26">
        <v>5183.28</v>
      </c>
      <c r="S2223" s="26">
        <v>-840.51</v>
      </c>
      <c r="T2223" s="26">
        <f t="shared" si="483"/>
        <v>11210.31</v>
      </c>
      <c r="U2223" s="27">
        <f t="shared" si="484"/>
        <v>3.24954384378644</v>
      </c>
      <c r="V2223" s="26">
        <f>INDEX(检修、备用和必开!B:B,MATCH(统调负荷!$C2223,检修、备用和必开!$A:$A,0))</f>
        <v>22776.2</v>
      </c>
      <c r="W2223" s="26">
        <f>INDEX(检修、备用和必开!C:C,MATCH(统调负荷!$C2223,检修、备用和必开!$A:$A,0))</f>
        <v>0</v>
      </c>
      <c r="X2223" s="26">
        <f>INDEX(检修、备用和必开!D:D,MATCH(统调负荷!$C2223,检修、备用和必开!$A:$A,0))</f>
        <v>10290</v>
      </c>
      <c r="Y2223" s="26">
        <f>INDEX(检修、备用和必开!E:E,MATCH(统调负荷!$C2223,检修、备用和必开!$A:$A,0))</f>
        <v>4737</v>
      </c>
      <c r="Z2223" s="26">
        <f>INDEX(检修、备用和必开!F:F,MATCH(统调负荷!$C2223,检修、备用和必开!$A:$A,0))</f>
        <v>1850</v>
      </c>
      <c r="AA2223" s="26">
        <f t="shared" si="485"/>
        <v>69866.2</v>
      </c>
      <c r="AB2223" s="26">
        <v>10</v>
      </c>
      <c r="AC2223" s="26">
        <v>0</v>
      </c>
      <c r="AD2223" s="76">
        <f t="shared" si="486"/>
        <v>45681.1354166667</v>
      </c>
      <c r="AE2223" s="27">
        <f t="shared" si="487"/>
        <v>489.900000000001</v>
      </c>
      <c r="AF2223" s="27">
        <f t="shared" si="488"/>
        <v>-1399.28</v>
      </c>
      <c r="AG2223" s="27">
        <f t="shared" si="489"/>
        <v>-725.68</v>
      </c>
      <c r="AH2223" s="27">
        <f t="shared" si="490"/>
        <v>1926.4</v>
      </c>
      <c r="AI2223" s="27">
        <f t="shared" si="491"/>
        <v>344.28</v>
      </c>
      <c r="AJ2223" s="27">
        <f t="shared" si="492"/>
        <v>344.18</v>
      </c>
      <c r="AK2223" s="26">
        <f>INDEX(检修、备用和必开!I:I,MATCH(统调负荷!$C2223,检修、备用和必开!$A:$A,0))</f>
        <v>9635.8958781362</v>
      </c>
    </row>
    <row r="2224" ht="13.8" spans="1:37">
      <c r="A2224" s="26">
        <f t="shared" si="480"/>
        <v>5</v>
      </c>
      <c r="B2224" s="26">
        <f t="shared" si="481"/>
        <v>3</v>
      </c>
      <c r="C2224" t="s">
        <v>45</v>
      </c>
      <c r="D2224" s="75">
        <v>0.145833333333333</v>
      </c>
      <c r="E2224" s="26">
        <v>48005</v>
      </c>
      <c r="F2224" s="26">
        <v>17176</v>
      </c>
      <c r="G2224" s="26">
        <v>10310</v>
      </c>
      <c r="H2224" s="26">
        <v>16860.7</v>
      </c>
      <c r="I2224" s="26">
        <v>4843</v>
      </c>
      <c r="J2224" s="26">
        <v>-1184.7</v>
      </c>
      <c r="K2224" s="26">
        <f t="shared" si="493"/>
        <v>12439</v>
      </c>
      <c r="L2224" s="27">
        <f t="shared" si="482"/>
        <v>5.61670552295201</v>
      </c>
      <c r="M2224" s="75">
        <v>0.145833333333333</v>
      </c>
      <c r="N2224" s="26">
        <v>48409.1</v>
      </c>
      <c r="O2224" s="26">
        <v>15488.21</v>
      </c>
      <c r="P2224" s="26">
        <v>9402.57</v>
      </c>
      <c r="Q2224" s="26">
        <v>19075.4</v>
      </c>
      <c r="R2224" s="26">
        <v>5230.37</v>
      </c>
      <c r="S2224" s="26">
        <v>-787.45</v>
      </c>
      <c r="T2224" s="26">
        <f t="shared" si="483"/>
        <v>10751.21</v>
      </c>
      <c r="U2224" s="27">
        <f t="shared" si="484"/>
        <v>3.32044592492542</v>
      </c>
      <c r="V2224" s="26">
        <f>INDEX(检修、备用和必开!B:B,MATCH(统调负荷!$C2224,检修、备用和必开!$A:$A,0))</f>
        <v>22776.2</v>
      </c>
      <c r="W2224" s="26">
        <f>INDEX(检修、备用和必开!C:C,MATCH(统调负荷!$C2224,检修、备用和必开!$A:$A,0))</f>
        <v>0</v>
      </c>
      <c r="X2224" s="26">
        <f>INDEX(检修、备用和必开!D:D,MATCH(统调负荷!$C2224,检修、备用和必开!$A:$A,0))</f>
        <v>10290</v>
      </c>
      <c r="Y2224" s="26">
        <f>INDEX(检修、备用和必开!E:E,MATCH(统调负荷!$C2224,检修、备用和必开!$A:$A,0))</f>
        <v>4737</v>
      </c>
      <c r="Z2224" s="26">
        <f>INDEX(检修、备用和必开!F:F,MATCH(统调负荷!$C2224,检修、备用和必开!$A:$A,0))</f>
        <v>1850</v>
      </c>
      <c r="AA2224" s="26">
        <f t="shared" si="485"/>
        <v>69866.2</v>
      </c>
      <c r="AB2224" s="26">
        <v>198</v>
      </c>
      <c r="AC2224" s="26">
        <v>0</v>
      </c>
      <c r="AD2224" s="76">
        <f t="shared" si="486"/>
        <v>45681.1458333333</v>
      </c>
      <c r="AE2224" s="27">
        <f t="shared" si="487"/>
        <v>404.099999999999</v>
      </c>
      <c r="AF2224" s="27">
        <f t="shared" si="488"/>
        <v>-1687.79</v>
      </c>
      <c r="AG2224" s="27">
        <f t="shared" si="489"/>
        <v>-907.43</v>
      </c>
      <c r="AH2224" s="27">
        <f t="shared" si="490"/>
        <v>2214.7</v>
      </c>
      <c r="AI2224" s="27">
        <f t="shared" si="491"/>
        <v>387.37</v>
      </c>
      <c r="AJ2224" s="27">
        <f t="shared" si="492"/>
        <v>397.25</v>
      </c>
      <c r="AK2224" s="26">
        <f>INDEX(检修、备用和必开!I:I,MATCH(统调负荷!$C2224,检修、备用和必开!$A:$A,0))</f>
        <v>9635.8958781362</v>
      </c>
    </row>
    <row r="2225" ht="13.8" spans="1:37">
      <c r="A2225" s="26">
        <f t="shared" si="480"/>
        <v>5</v>
      </c>
      <c r="B2225" s="26">
        <f t="shared" si="481"/>
        <v>3</v>
      </c>
      <c r="C2225" t="s">
        <v>45</v>
      </c>
      <c r="D2225" s="75">
        <v>0.15625</v>
      </c>
      <c r="E2225" s="26">
        <v>47510</v>
      </c>
      <c r="F2225" s="26">
        <v>17261.4</v>
      </c>
      <c r="G2225" s="26">
        <v>10310</v>
      </c>
      <c r="H2225" s="26">
        <v>16269.3</v>
      </c>
      <c r="I2225" s="26">
        <v>4854</v>
      </c>
      <c r="J2225" s="26">
        <v>-1184.7</v>
      </c>
      <c r="K2225" s="26">
        <f t="shared" si="493"/>
        <v>12524.4</v>
      </c>
      <c r="L2225" s="27">
        <f t="shared" si="482"/>
        <v>5.57840694963431</v>
      </c>
      <c r="M2225" s="75">
        <v>0.15625</v>
      </c>
      <c r="N2225" s="26">
        <v>47935.5</v>
      </c>
      <c r="O2225" s="26">
        <v>15111.87</v>
      </c>
      <c r="P2225" s="26">
        <v>9367.32</v>
      </c>
      <c r="Q2225" s="26">
        <v>19031</v>
      </c>
      <c r="R2225" s="26">
        <v>5273.89</v>
      </c>
      <c r="S2225" s="26">
        <v>-848.58</v>
      </c>
      <c r="T2225" s="26">
        <f t="shared" si="483"/>
        <v>10374.87</v>
      </c>
      <c r="U2225" s="27">
        <f t="shared" si="484"/>
        <v>3.38091650225721</v>
      </c>
      <c r="V2225" s="26">
        <f>INDEX(检修、备用和必开!B:B,MATCH(统调负荷!$C2225,检修、备用和必开!$A:$A,0))</f>
        <v>22776.2</v>
      </c>
      <c r="W2225" s="26">
        <f>INDEX(检修、备用和必开!C:C,MATCH(统调负荷!$C2225,检修、备用和必开!$A:$A,0))</f>
        <v>0</v>
      </c>
      <c r="X2225" s="26">
        <f>INDEX(检修、备用和必开!D:D,MATCH(统调负荷!$C2225,检修、备用和必开!$A:$A,0))</f>
        <v>10290</v>
      </c>
      <c r="Y2225" s="26">
        <f>INDEX(检修、备用和必开!E:E,MATCH(统调负荷!$C2225,检修、备用和必开!$A:$A,0))</f>
        <v>4737</v>
      </c>
      <c r="Z2225" s="26">
        <f>INDEX(检修、备用和必开!F:F,MATCH(统调负荷!$C2225,检修、备用和必开!$A:$A,0))</f>
        <v>1850</v>
      </c>
      <c r="AA2225" s="26">
        <f t="shared" si="485"/>
        <v>69866.2</v>
      </c>
      <c r="AB2225" s="26">
        <v>120</v>
      </c>
      <c r="AC2225" s="26">
        <v>0</v>
      </c>
      <c r="AD2225" s="76">
        <f t="shared" si="486"/>
        <v>45681.15625</v>
      </c>
      <c r="AE2225" s="27">
        <f t="shared" si="487"/>
        <v>425.5</v>
      </c>
      <c r="AF2225" s="27">
        <f t="shared" si="488"/>
        <v>-2149.53</v>
      </c>
      <c r="AG2225" s="27">
        <f t="shared" si="489"/>
        <v>-942.68</v>
      </c>
      <c r="AH2225" s="27">
        <f t="shared" si="490"/>
        <v>2761.7</v>
      </c>
      <c r="AI2225" s="27">
        <f t="shared" si="491"/>
        <v>419.89</v>
      </c>
      <c r="AJ2225" s="27">
        <f t="shared" si="492"/>
        <v>336.12</v>
      </c>
      <c r="AK2225" s="26">
        <f>INDEX(检修、备用和必开!I:I,MATCH(统调负荷!$C2225,检修、备用和必开!$A:$A,0))</f>
        <v>9635.8958781362</v>
      </c>
    </row>
    <row r="2226" ht="13.8" spans="1:37">
      <c r="A2226" s="26">
        <f t="shared" si="480"/>
        <v>5</v>
      </c>
      <c r="B2226" s="26">
        <f t="shared" si="481"/>
        <v>4</v>
      </c>
      <c r="C2226" t="s">
        <v>45</v>
      </c>
      <c r="D2226" s="75">
        <v>0.166666666666667</v>
      </c>
      <c r="E2226" s="26">
        <v>47085</v>
      </c>
      <c r="F2226" s="26">
        <v>16773.5</v>
      </c>
      <c r="G2226" s="26">
        <v>10310</v>
      </c>
      <c r="H2226" s="26">
        <v>16327.2</v>
      </c>
      <c r="I2226" s="26">
        <v>4859</v>
      </c>
      <c r="J2226" s="26">
        <v>-1184.7</v>
      </c>
      <c r="K2226" s="26">
        <f t="shared" si="493"/>
        <v>12036.5</v>
      </c>
      <c r="L2226" s="27">
        <f t="shared" si="482"/>
        <v>5.80452789432144</v>
      </c>
      <c r="M2226" s="75">
        <v>0.166666666666667</v>
      </c>
      <c r="N2226" s="26">
        <v>47221.6</v>
      </c>
      <c r="O2226" s="26">
        <v>14463.93</v>
      </c>
      <c r="P2226" s="26">
        <v>9238.9</v>
      </c>
      <c r="Q2226" s="26">
        <v>19091.5</v>
      </c>
      <c r="R2226" s="26">
        <v>5283.14</v>
      </c>
      <c r="S2226" s="26">
        <v>-855.87</v>
      </c>
      <c r="T2226" s="26">
        <f t="shared" si="483"/>
        <v>9726.93</v>
      </c>
      <c r="U2226" s="27">
        <f t="shared" si="484"/>
        <v>3.49035541414193</v>
      </c>
      <c r="V2226" s="26">
        <f>INDEX(检修、备用和必开!B:B,MATCH(统调负荷!$C2226,检修、备用和必开!$A:$A,0))</f>
        <v>22776.2</v>
      </c>
      <c r="W2226" s="26">
        <f>INDEX(检修、备用和必开!C:C,MATCH(统调负荷!$C2226,检修、备用和必开!$A:$A,0))</f>
        <v>0</v>
      </c>
      <c r="X2226" s="26">
        <f>INDEX(检修、备用和必开!D:D,MATCH(统调负荷!$C2226,检修、备用和必开!$A:$A,0))</f>
        <v>10290</v>
      </c>
      <c r="Y2226" s="26">
        <f>INDEX(检修、备用和必开!E:E,MATCH(统调负荷!$C2226,检修、备用和必开!$A:$A,0))</f>
        <v>4737</v>
      </c>
      <c r="Z2226" s="26">
        <f>INDEX(检修、备用和必开!F:F,MATCH(统调负荷!$C2226,检修、备用和必开!$A:$A,0))</f>
        <v>1850</v>
      </c>
      <c r="AA2226" s="26">
        <f t="shared" si="485"/>
        <v>69866.2</v>
      </c>
      <c r="AB2226" s="26">
        <v>0</v>
      </c>
      <c r="AC2226" s="26">
        <v>0</v>
      </c>
      <c r="AD2226" s="76">
        <f t="shared" si="486"/>
        <v>45681.1666666667</v>
      </c>
      <c r="AE2226" s="27">
        <f t="shared" si="487"/>
        <v>136.599999999999</v>
      </c>
      <c r="AF2226" s="27">
        <f t="shared" si="488"/>
        <v>-2309.57</v>
      </c>
      <c r="AG2226" s="27">
        <f t="shared" si="489"/>
        <v>-1071.1</v>
      </c>
      <c r="AH2226" s="27">
        <f t="shared" si="490"/>
        <v>2764.3</v>
      </c>
      <c r="AI2226" s="27">
        <f t="shared" si="491"/>
        <v>424.14</v>
      </c>
      <c r="AJ2226" s="27">
        <f t="shared" si="492"/>
        <v>328.83</v>
      </c>
      <c r="AK2226" s="26">
        <f>INDEX(检修、备用和必开!I:I,MATCH(统调负荷!$C2226,检修、备用和必开!$A:$A,0))</f>
        <v>9635.8958781362</v>
      </c>
    </row>
    <row r="2227" ht="13.8" spans="1:37">
      <c r="A2227" s="26">
        <f t="shared" si="480"/>
        <v>5</v>
      </c>
      <c r="B2227" s="26">
        <f t="shared" si="481"/>
        <v>4</v>
      </c>
      <c r="C2227" t="s">
        <v>45</v>
      </c>
      <c r="D2227" s="75">
        <v>0.177083333333333</v>
      </c>
      <c r="E2227" s="26">
        <v>46690</v>
      </c>
      <c r="F2227" s="26">
        <v>16343.6</v>
      </c>
      <c r="G2227" s="26">
        <v>10310</v>
      </c>
      <c r="H2227" s="26">
        <v>16357.1</v>
      </c>
      <c r="I2227" s="26">
        <v>4864</v>
      </c>
      <c r="J2227" s="26">
        <v>-1184.7</v>
      </c>
      <c r="K2227" s="26">
        <f t="shared" si="493"/>
        <v>11606.6</v>
      </c>
      <c r="L2227" s="27">
        <f t="shared" si="482"/>
        <v>6.01952337463167</v>
      </c>
      <c r="M2227" s="75">
        <v>0.177083333333333</v>
      </c>
      <c r="N2227" s="26">
        <v>47041.3</v>
      </c>
      <c r="O2227" s="26">
        <v>14309.9</v>
      </c>
      <c r="P2227" s="26">
        <v>9278.54</v>
      </c>
      <c r="Q2227" s="26">
        <v>19028.3</v>
      </c>
      <c r="R2227" s="26">
        <v>5287.36</v>
      </c>
      <c r="S2227" s="26">
        <v>-862.8</v>
      </c>
      <c r="T2227" s="26">
        <f t="shared" si="483"/>
        <v>9572.9</v>
      </c>
      <c r="U2227" s="27">
        <f t="shared" si="484"/>
        <v>3.51742192731172</v>
      </c>
      <c r="V2227" s="26">
        <f>INDEX(检修、备用和必开!B:B,MATCH(统调负荷!$C2227,检修、备用和必开!$A:$A,0))</f>
        <v>22776.2</v>
      </c>
      <c r="W2227" s="26">
        <f>INDEX(检修、备用和必开!C:C,MATCH(统调负荷!$C2227,检修、备用和必开!$A:$A,0))</f>
        <v>0</v>
      </c>
      <c r="X2227" s="26">
        <f>INDEX(检修、备用和必开!D:D,MATCH(统调负荷!$C2227,检修、备用和必开!$A:$A,0))</f>
        <v>10290</v>
      </c>
      <c r="Y2227" s="26">
        <f>INDEX(检修、备用和必开!E:E,MATCH(统调负荷!$C2227,检修、备用和必开!$A:$A,0))</f>
        <v>4737</v>
      </c>
      <c r="Z2227" s="26">
        <f>INDEX(检修、备用和必开!F:F,MATCH(统调负荷!$C2227,检修、备用和必开!$A:$A,0))</f>
        <v>1850</v>
      </c>
      <c r="AA2227" s="26">
        <f t="shared" si="485"/>
        <v>69866.2</v>
      </c>
      <c r="AB2227" s="26">
        <v>0</v>
      </c>
      <c r="AC2227" s="26">
        <v>0</v>
      </c>
      <c r="AD2227" s="76">
        <f t="shared" si="486"/>
        <v>45681.1770833333</v>
      </c>
      <c r="AE2227" s="27">
        <f t="shared" si="487"/>
        <v>351.300000000003</v>
      </c>
      <c r="AF2227" s="27">
        <f t="shared" si="488"/>
        <v>-2033.7</v>
      </c>
      <c r="AG2227" s="27">
        <f t="shared" si="489"/>
        <v>-1031.46</v>
      </c>
      <c r="AH2227" s="27">
        <f t="shared" si="490"/>
        <v>2671.2</v>
      </c>
      <c r="AI2227" s="27">
        <f t="shared" si="491"/>
        <v>423.36</v>
      </c>
      <c r="AJ2227" s="27">
        <f t="shared" si="492"/>
        <v>321.9</v>
      </c>
      <c r="AK2227" s="26">
        <f>INDEX(检修、备用和必开!I:I,MATCH(统调负荷!$C2227,检修、备用和必开!$A:$A,0))</f>
        <v>9635.8958781362</v>
      </c>
    </row>
    <row r="2228" ht="13.8" spans="1:37">
      <c r="A2228" s="26">
        <f t="shared" si="480"/>
        <v>5</v>
      </c>
      <c r="B2228" s="26">
        <f t="shared" si="481"/>
        <v>4</v>
      </c>
      <c r="C2228" t="s">
        <v>45</v>
      </c>
      <c r="D2228" s="75">
        <v>0.1875</v>
      </c>
      <c r="E2228" s="26">
        <v>46340</v>
      </c>
      <c r="F2228" s="26">
        <v>15950.1</v>
      </c>
      <c r="G2228" s="26">
        <v>10310</v>
      </c>
      <c r="H2228" s="26">
        <v>16391.6</v>
      </c>
      <c r="I2228" s="26">
        <v>4873</v>
      </c>
      <c r="J2228" s="26">
        <v>-1184.7</v>
      </c>
      <c r="K2228" s="26">
        <f t="shared" si="493"/>
        <v>11213.1</v>
      </c>
      <c r="L2228" s="27">
        <f t="shared" si="482"/>
        <v>6.23076580071523</v>
      </c>
      <c r="M2228" s="75">
        <v>0.1875</v>
      </c>
      <c r="N2228" s="26">
        <v>46698.9</v>
      </c>
      <c r="O2228" s="26">
        <v>14074.14</v>
      </c>
      <c r="P2228" s="26">
        <v>9235.08</v>
      </c>
      <c r="Q2228" s="26">
        <v>18876.6</v>
      </c>
      <c r="R2228" s="26">
        <v>5328.44</v>
      </c>
      <c r="S2228" s="26">
        <v>-815.36</v>
      </c>
      <c r="T2228" s="26">
        <f t="shared" si="483"/>
        <v>9337.14</v>
      </c>
      <c r="U2228" s="27">
        <f t="shared" si="484"/>
        <v>3.55967298343009</v>
      </c>
      <c r="V2228" s="26">
        <f>INDEX(检修、备用和必开!B:B,MATCH(统调负荷!$C2228,检修、备用和必开!$A:$A,0))</f>
        <v>22776.2</v>
      </c>
      <c r="W2228" s="26">
        <f>INDEX(检修、备用和必开!C:C,MATCH(统调负荷!$C2228,检修、备用和必开!$A:$A,0))</f>
        <v>0</v>
      </c>
      <c r="X2228" s="26">
        <f>INDEX(检修、备用和必开!D:D,MATCH(统调负荷!$C2228,检修、备用和必开!$A:$A,0))</f>
        <v>10290</v>
      </c>
      <c r="Y2228" s="26">
        <f>INDEX(检修、备用和必开!E:E,MATCH(统调负荷!$C2228,检修、备用和必开!$A:$A,0))</f>
        <v>4737</v>
      </c>
      <c r="Z2228" s="26">
        <f>INDEX(检修、备用和必开!F:F,MATCH(统调负荷!$C2228,检修、备用和必开!$A:$A,0))</f>
        <v>1850</v>
      </c>
      <c r="AA2228" s="26">
        <f t="shared" si="485"/>
        <v>69866.2</v>
      </c>
      <c r="AB2228" s="26">
        <v>0</v>
      </c>
      <c r="AC2228" s="26">
        <v>0</v>
      </c>
      <c r="AD2228" s="76">
        <f t="shared" si="486"/>
        <v>45681.1875</v>
      </c>
      <c r="AE2228" s="27">
        <f t="shared" si="487"/>
        <v>358.900000000001</v>
      </c>
      <c r="AF2228" s="27">
        <f t="shared" si="488"/>
        <v>-1875.96</v>
      </c>
      <c r="AG2228" s="27">
        <f t="shared" si="489"/>
        <v>-1074.92</v>
      </c>
      <c r="AH2228" s="27">
        <f t="shared" si="490"/>
        <v>2485</v>
      </c>
      <c r="AI2228" s="27">
        <f t="shared" si="491"/>
        <v>455.44</v>
      </c>
      <c r="AJ2228" s="27">
        <f t="shared" si="492"/>
        <v>369.34</v>
      </c>
      <c r="AK2228" s="26">
        <f>INDEX(检修、备用和必开!I:I,MATCH(统调负荷!$C2228,检修、备用和必开!$A:$A,0))</f>
        <v>9635.8958781362</v>
      </c>
    </row>
    <row r="2229" ht="13.8" spans="1:37">
      <c r="A2229" s="26">
        <f t="shared" si="480"/>
        <v>5</v>
      </c>
      <c r="B2229" s="26">
        <f t="shared" si="481"/>
        <v>4</v>
      </c>
      <c r="C2229" t="s">
        <v>45</v>
      </c>
      <c r="D2229" s="75">
        <v>0.197916666666667</v>
      </c>
      <c r="E2229" s="26">
        <v>46180</v>
      </c>
      <c r="F2229" s="26">
        <v>15755.9</v>
      </c>
      <c r="G2229" s="26">
        <v>10310</v>
      </c>
      <c r="H2229" s="26">
        <v>16419.8</v>
      </c>
      <c r="I2229" s="26">
        <v>4879</v>
      </c>
      <c r="J2229" s="26">
        <v>-1184.7</v>
      </c>
      <c r="K2229" s="26">
        <f t="shared" si="493"/>
        <v>11018.9</v>
      </c>
      <c r="L2229" s="27">
        <f t="shared" si="482"/>
        <v>6.34057846064489</v>
      </c>
      <c r="M2229" s="75">
        <v>0.197916666666667</v>
      </c>
      <c r="N2229" s="26">
        <v>46457.3</v>
      </c>
      <c r="O2229" s="26">
        <v>14107.29</v>
      </c>
      <c r="P2229" s="26">
        <v>8937.85</v>
      </c>
      <c r="Q2229" s="26">
        <v>18925.8</v>
      </c>
      <c r="R2229" s="26">
        <v>5314.86</v>
      </c>
      <c r="S2229" s="26">
        <v>-828.5</v>
      </c>
      <c r="T2229" s="26">
        <f t="shared" si="483"/>
        <v>9370.29</v>
      </c>
      <c r="U2229" s="27">
        <f t="shared" si="484"/>
        <v>3.55367087667578</v>
      </c>
      <c r="V2229" s="26">
        <f>INDEX(检修、备用和必开!B:B,MATCH(统调负荷!$C2229,检修、备用和必开!$A:$A,0))</f>
        <v>22776.2</v>
      </c>
      <c r="W2229" s="26">
        <f>INDEX(检修、备用和必开!C:C,MATCH(统调负荷!$C2229,检修、备用和必开!$A:$A,0))</f>
        <v>0</v>
      </c>
      <c r="X2229" s="26">
        <f>INDEX(检修、备用和必开!D:D,MATCH(统调负荷!$C2229,检修、备用和必开!$A:$A,0))</f>
        <v>10290</v>
      </c>
      <c r="Y2229" s="26">
        <f>INDEX(检修、备用和必开!E:E,MATCH(统调负荷!$C2229,检修、备用和必开!$A:$A,0))</f>
        <v>4737</v>
      </c>
      <c r="Z2229" s="26">
        <f>INDEX(检修、备用和必开!F:F,MATCH(统调负荷!$C2229,检修、备用和必开!$A:$A,0))</f>
        <v>1850</v>
      </c>
      <c r="AA2229" s="26">
        <f t="shared" si="485"/>
        <v>69866.2</v>
      </c>
      <c r="AB2229" s="26">
        <v>5</v>
      </c>
      <c r="AC2229" s="26">
        <v>0</v>
      </c>
      <c r="AD2229" s="76">
        <f t="shared" si="486"/>
        <v>45681.1979166667</v>
      </c>
      <c r="AE2229" s="27">
        <f t="shared" si="487"/>
        <v>277.300000000003</v>
      </c>
      <c r="AF2229" s="27">
        <f t="shared" si="488"/>
        <v>-1648.61</v>
      </c>
      <c r="AG2229" s="27">
        <f t="shared" si="489"/>
        <v>-1372.15</v>
      </c>
      <c r="AH2229" s="27">
        <f t="shared" si="490"/>
        <v>2506</v>
      </c>
      <c r="AI2229" s="27">
        <f t="shared" si="491"/>
        <v>435.86</v>
      </c>
      <c r="AJ2229" s="27">
        <f t="shared" si="492"/>
        <v>356.2</v>
      </c>
      <c r="AK2229" s="26">
        <f>INDEX(检修、备用和必开!I:I,MATCH(统调负荷!$C2229,检修、备用和必开!$A:$A,0))</f>
        <v>9635.8958781362</v>
      </c>
    </row>
    <row r="2230" ht="13.8" spans="1:37">
      <c r="A2230" s="26">
        <f t="shared" si="480"/>
        <v>5</v>
      </c>
      <c r="B2230" s="26">
        <f t="shared" si="481"/>
        <v>5</v>
      </c>
      <c r="C2230" t="s">
        <v>45</v>
      </c>
      <c r="D2230" s="75">
        <v>0.208333333333333</v>
      </c>
      <c r="E2230" s="26">
        <v>46000</v>
      </c>
      <c r="F2230" s="26">
        <v>15526.1</v>
      </c>
      <c r="G2230" s="26">
        <v>10310</v>
      </c>
      <c r="H2230" s="26">
        <v>16457.6</v>
      </c>
      <c r="I2230" s="26">
        <v>4891</v>
      </c>
      <c r="J2230" s="26">
        <v>-1184.7</v>
      </c>
      <c r="K2230" s="26">
        <f t="shared" si="493"/>
        <v>10789.1</v>
      </c>
      <c r="L2230" s="27">
        <f t="shared" si="482"/>
        <v>6.47562818029307</v>
      </c>
      <c r="M2230" s="75">
        <v>0.208333333333333</v>
      </c>
      <c r="N2230" s="26">
        <v>46355.7</v>
      </c>
      <c r="O2230" s="26">
        <v>14056.58</v>
      </c>
      <c r="P2230" s="26">
        <v>8952.45</v>
      </c>
      <c r="Q2230" s="26">
        <v>18860.9</v>
      </c>
      <c r="R2230" s="26">
        <v>5367.45</v>
      </c>
      <c r="S2230" s="26">
        <v>-881.68</v>
      </c>
      <c r="T2230" s="26">
        <f t="shared" si="483"/>
        <v>9319.58</v>
      </c>
      <c r="U2230" s="27">
        <f t="shared" si="484"/>
        <v>3.56286060180789</v>
      </c>
      <c r="V2230" s="26">
        <f>INDEX(检修、备用和必开!B:B,MATCH(统调负荷!$C2230,检修、备用和必开!$A:$A,0))</f>
        <v>22776.2</v>
      </c>
      <c r="W2230" s="26">
        <f>INDEX(检修、备用和必开!C:C,MATCH(统调负荷!$C2230,检修、备用和必开!$A:$A,0))</f>
        <v>0</v>
      </c>
      <c r="X2230" s="26">
        <f>INDEX(检修、备用和必开!D:D,MATCH(统调负荷!$C2230,检修、备用和必开!$A:$A,0))</f>
        <v>10290</v>
      </c>
      <c r="Y2230" s="26">
        <f>INDEX(检修、备用和必开!E:E,MATCH(统调负荷!$C2230,检修、备用和必开!$A:$A,0))</f>
        <v>4737</v>
      </c>
      <c r="Z2230" s="26">
        <f>INDEX(检修、备用和必开!F:F,MATCH(统调负荷!$C2230,检修、备用和必开!$A:$A,0))</f>
        <v>1850</v>
      </c>
      <c r="AA2230" s="26">
        <f t="shared" si="485"/>
        <v>69866.2</v>
      </c>
      <c r="AB2230" s="26">
        <v>100</v>
      </c>
      <c r="AC2230" s="26">
        <v>0</v>
      </c>
      <c r="AD2230" s="76">
        <f t="shared" si="486"/>
        <v>45681.2083333333</v>
      </c>
      <c r="AE2230" s="27">
        <f t="shared" si="487"/>
        <v>355.699999999997</v>
      </c>
      <c r="AF2230" s="27">
        <f t="shared" si="488"/>
        <v>-1469.52</v>
      </c>
      <c r="AG2230" s="27">
        <f t="shared" si="489"/>
        <v>-1357.55</v>
      </c>
      <c r="AH2230" s="27">
        <f t="shared" si="490"/>
        <v>2403.3</v>
      </c>
      <c r="AI2230" s="27">
        <f t="shared" si="491"/>
        <v>476.45</v>
      </c>
      <c r="AJ2230" s="27">
        <f t="shared" si="492"/>
        <v>303.02</v>
      </c>
      <c r="AK2230" s="26">
        <f>INDEX(检修、备用和必开!I:I,MATCH(统调负荷!$C2230,检修、备用和必开!$A:$A,0))</f>
        <v>9635.8958781362</v>
      </c>
    </row>
    <row r="2231" ht="13.8" spans="1:37">
      <c r="A2231" s="26">
        <f t="shared" si="480"/>
        <v>5</v>
      </c>
      <c r="B2231" s="26">
        <f t="shared" si="481"/>
        <v>5</v>
      </c>
      <c r="C2231" t="s">
        <v>45</v>
      </c>
      <c r="D2231" s="75">
        <v>0.21875</v>
      </c>
      <c r="E2231" s="26">
        <v>46175</v>
      </c>
      <c r="F2231" s="26">
        <v>15666</v>
      </c>
      <c r="G2231" s="26">
        <v>10310</v>
      </c>
      <c r="H2231" s="26">
        <v>16479.7</v>
      </c>
      <c r="I2231" s="26">
        <v>4904</v>
      </c>
      <c r="J2231" s="26">
        <v>-1184.7</v>
      </c>
      <c r="K2231" s="26">
        <f t="shared" si="493"/>
        <v>10929</v>
      </c>
      <c r="L2231" s="27">
        <f t="shared" si="482"/>
        <v>6.39273492542776</v>
      </c>
      <c r="M2231" s="75">
        <v>0.21875</v>
      </c>
      <c r="N2231" s="26">
        <v>46428.6</v>
      </c>
      <c r="O2231" s="26">
        <v>14296.11</v>
      </c>
      <c r="P2231" s="26">
        <v>8683.91</v>
      </c>
      <c r="Q2231" s="26">
        <v>18938.4</v>
      </c>
      <c r="R2231" s="26">
        <v>5437.4</v>
      </c>
      <c r="S2231" s="26">
        <v>-927.22</v>
      </c>
      <c r="T2231" s="26">
        <f t="shared" si="483"/>
        <v>9559.11</v>
      </c>
      <c r="U2231" s="27">
        <f t="shared" si="484"/>
        <v>3.51986562621699</v>
      </c>
      <c r="V2231" s="26">
        <f>INDEX(检修、备用和必开!B:B,MATCH(统调负荷!$C2231,检修、备用和必开!$A:$A,0))</f>
        <v>22776.2</v>
      </c>
      <c r="W2231" s="26">
        <f>INDEX(检修、备用和必开!C:C,MATCH(统调负荷!$C2231,检修、备用和必开!$A:$A,0))</f>
        <v>0</v>
      </c>
      <c r="X2231" s="26">
        <f>INDEX(检修、备用和必开!D:D,MATCH(统调负荷!$C2231,检修、备用和必开!$A:$A,0))</f>
        <v>10290</v>
      </c>
      <c r="Y2231" s="26">
        <f>INDEX(检修、备用和必开!E:E,MATCH(统调负荷!$C2231,检修、备用和必开!$A:$A,0))</f>
        <v>4737</v>
      </c>
      <c r="Z2231" s="26">
        <f>INDEX(检修、备用和必开!F:F,MATCH(统调负荷!$C2231,检修、备用和必开!$A:$A,0))</f>
        <v>1850</v>
      </c>
      <c r="AA2231" s="26">
        <f t="shared" si="485"/>
        <v>69866.2</v>
      </c>
      <c r="AB2231" s="26">
        <v>10</v>
      </c>
      <c r="AC2231" s="26">
        <v>0</v>
      </c>
      <c r="AD2231" s="76">
        <f t="shared" si="486"/>
        <v>45681.21875</v>
      </c>
      <c r="AE2231" s="27">
        <f t="shared" si="487"/>
        <v>253.599999999999</v>
      </c>
      <c r="AF2231" s="27">
        <f t="shared" si="488"/>
        <v>-1369.89</v>
      </c>
      <c r="AG2231" s="27">
        <f t="shared" si="489"/>
        <v>-1626.09</v>
      </c>
      <c r="AH2231" s="27">
        <f t="shared" si="490"/>
        <v>2458.7</v>
      </c>
      <c r="AI2231" s="27">
        <f t="shared" si="491"/>
        <v>533.4</v>
      </c>
      <c r="AJ2231" s="27">
        <f t="shared" si="492"/>
        <v>257.48</v>
      </c>
      <c r="AK2231" s="26">
        <f>INDEX(检修、备用和必开!I:I,MATCH(统调负荷!$C2231,检修、备用和必开!$A:$A,0))</f>
        <v>9635.8958781362</v>
      </c>
    </row>
    <row r="2232" ht="13.8" spans="1:37">
      <c r="A2232" s="26">
        <f t="shared" si="480"/>
        <v>5</v>
      </c>
      <c r="B2232" s="26">
        <f t="shared" si="481"/>
        <v>5</v>
      </c>
      <c r="C2232" t="s">
        <v>45</v>
      </c>
      <c r="D2232" s="75">
        <v>0.229166666666667</v>
      </c>
      <c r="E2232" s="26">
        <v>46345</v>
      </c>
      <c r="F2232" s="26">
        <v>16296.5</v>
      </c>
      <c r="G2232" s="26">
        <v>9818</v>
      </c>
      <c r="H2232" s="26">
        <v>16497.2</v>
      </c>
      <c r="I2232" s="26">
        <v>4918</v>
      </c>
      <c r="J2232" s="26">
        <v>-1184.7</v>
      </c>
      <c r="K2232" s="26">
        <f t="shared" si="493"/>
        <v>11559.5</v>
      </c>
      <c r="L2232" s="27">
        <f t="shared" si="482"/>
        <v>6.04405034819845</v>
      </c>
      <c r="M2232" s="75">
        <v>0.229166666666667</v>
      </c>
      <c r="N2232" s="26">
        <v>46510.4</v>
      </c>
      <c r="O2232" s="26">
        <v>14265.44</v>
      </c>
      <c r="P2232" s="26">
        <v>8750.88</v>
      </c>
      <c r="Q2232" s="26">
        <v>19033.4</v>
      </c>
      <c r="R2232" s="26">
        <v>5424.7</v>
      </c>
      <c r="S2232" s="26">
        <v>-964.02</v>
      </c>
      <c r="T2232" s="26">
        <f t="shared" si="483"/>
        <v>9528.44</v>
      </c>
      <c r="U2232" s="27">
        <f t="shared" si="484"/>
        <v>3.52531278950311</v>
      </c>
      <c r="V2232" s="26">
        <f>INDEX(检修、备用和必开!B:B,MATCH(统调负荷!$C2232,检修、备用和必开!$A:$A,0))</f>
        <v>22776.2</v>
      </c>
      <c r="W2232" s="26">
        <f>INDEX(检修、备用和必开!C:C,MATCH(统调负荷!$C2232,检修、备用和必开!$A:$A,0))</f>
        <v>0</v>
      </c>
      <c r="X2232" s="26">
        <f>INDEX(检修、备用和必开!D:D,MATCH(统调负荷!$C2232,检修、备用和必开!$A:$A,0))</f>
        <v>10290</v>
      </c>
      <c r="Y2232" s="26">
        <f>INDEX(检修、备用和必开!E:E,MATCH(统调负荷!$C2232,检修、备用和必开!$A:$A,0))</f>
        <v>4737</v>
      </c>
      <c r="Z2232" s="26">
        <f>INDEX(检修、备用和必开!F:F,MATCH(统调负荷!$C2232,检修、备用和必开!$A:$A,0))</f>
        <v>1850</v>
      </c>
      <c r="AA2232" s="26">
        <f t="shared" si="485"/>
        <v>69866.2</v>
      </c>
      <c r="AB2232" s="26">
        <v>10</v>
      </c>
      <c r="AC2232" s="26">
        <v>0</v>
      </c>
      <c r="AD2232" s="76">
        <f t="shared" si="486"/>
        <v>45681.2291666667</v>
      </c>
      <c r="AE2232" s="27">
        <f t="shared" si="487"/>
        <v>165.400000000001</v>
      </c>
      <c r="AF2232" s="27">
        <f t="shared" si="488"/>
        <v>-2031.06</v>
      </c>
      <c r="AG2232" s="27">
        <f t="shared" si="489"/>
        <v>-1067.12</v>
      </c>
      <c r="AH2232" s="27">
        <f t="shared" si="490"/>
        <v>2536.2</v>
      </c>
      <c r="AI2232" s="27">
        <f t="shared" si="491"/>
        <v>506.7</v>
      </c>
      <c r="AJ2232" s="27">
        <f t="shared" si="492"/>
        <v>220.68</v>
      </c>
      <c r="AK2232" s="26">
        <f>INDEX(检修、备用和必开!I:I,MATCH(统调负荷!$C2232,检修、备用和必开!$A:$A,0))</f>
        <v>9635.8958781362</v>
      </c>
    </row>
    <row r="2233" ht="13.8" spans="1:37">
      <c r="A2233" s="26">
        <f t="shared" si="480"/>
        <v>5</v>
      </c>
      <c r="B2233" s="26">
        <f t="shared" si="481"/>
        <v>5</v>
      </c>
      <c r="C2233" t="s">
        <v>45</v>
      </c>
      <c r="D2233" s="75">
        <v>0.239583333333333</v>
      </c>
      <c r="E2233" s="26">
        <v>46840</v>
      </c>
      <c r="F2233" s="26">
        <v>16748.19</v>
      </c>
      <c r="G2233" s="26">
        <v>9818</v>
      </c>
      <c r="H2233" s="26">
        <v>16523.5</v>
      </c>
      <c r="I2233" s="26">
        <v>4935</v>
      </c>
      <c r="J2233" s="26">
        <v>-1184.69</v>
      </c>
      <c r="K2233" s="26">
        <f t="shared" si="493"/>
        <v>12011.19</v>
      </c>
      <c r="L2233" s="27">
        <f t="shared" si="482"/>
        <v>5.81675920537432</v>
      </c>
      <c r="M2233" s="75">
        <v>0.239583333333333</v>
      </c>
      <c r="N2233" s="26">
        <v>46985.7</v>
      </c>
      <c r="O2233" s="26">
        <v>14574.88</v>
      </c>
      <c r="P2233" s="26">
        <v>8834.99</v>
      </c>
      <c r="Q2233" s="26">
        <v>19143.8</v>
      </c>
      <c r="R2233" s="26">
        <v>5443.71</v>
      </c>
      <c r="S2233" s="26">
        <v>-1011.68</v>
      </c>
      <c r="T2233" s="26">
        <f t="shared" si="483"/>
        <v>9837.88</v>
      </c>
      <c r="U2233" s="27">
        <f t="shared" si="484"/>
        <v>3.47111568630179</v>
      </c>
      <c r="V2233" s="26">
        <f>INDEX(检修、备用和必开!B:B,MATCH(统调负荷!$C2233,检修、备用和必开!$A:$A,0))</f>
        <v>22776.2</v>
      </c>
      <c r="W2233" s="26">
        <f>INDEX(检修、备用和必开!C:C,MATCH(统调负荷!$C2233,检修、备用和必开!$A:$A,0))</f>
        <v>0</v>
      </c>
      <c r="X2233" s="26">
        <f>INDEX(检修、备用和必开!D:D,MATCH(统调负荷!$C2233,检修、备用和必开!$A:$A,0))</f>
        <v>10290</v>
      </c>
      <c r="Y2233" s="26">
        <f>INDEX(检修、备用和必开!E:E,MATCH(统调负荷!$C2233,检修、备用和必开!$A:$A,0))</f>
        <v>4737</v>
      </c>
      <c r="Z2233" s="26">
        <f>INDEX(检修、备用和必开!F:F,MATCH(统调负荷!$C2233,检修、备用和必开!$A:$A,0))</f>
        <v>1850</v>
      </c>
      <c r="AA2233" s="26">
        <f t="shared" si="485"/>
        <v>69866.2</v>
      </c>
      <c r="AB2233" s="26">
        <v>5</v>
      </c>
      <c r="AC2233" s="26">
        <v>0</v>
      </c>
      <c r="AD2233" s="76">
        <f t="shared" si="486"/>
        <v>45681.2395833333</v>
      </c>
      <c r="AE2233" s="27">
        <f t="shared" si="487"/>
        <v>145.699999999997</v>
      </c>
      <c r="AF2233" s="27">
        <f t="shared" si="488"/>
        <v>-2173.31</v>
      </c>
      <c r="AG2233" s="27">
        <f t="shared" si="489"/>
        <v>-983.01</v>
      </c>
      <c r="AH2233" s="27">
        <f t="shared" si="490"/>
        <v>2620.3</v>
      </c>
      <c r="AI2233" s="27">
        <f t="shared" si="491"/>
        <v>508.71</v>
      </c>
      <c r="AJ2233" s="27">
        <f t="shared" si="492"/>
        <v>173.01</v>
      </c>
      <c r="AK2233" s="26">
        <f>INDEX(检修、备用和必开!I:I,MATCH(统调负荷!$C2233,检修、备用和必开!$A:$A,0))</f>
        <v>9635.8958781362</v>
      </c>
    </row>
    <row r="2234" ht="13.8" spans="1:37">
      <c r="A2234" s="26">
        <f t="shared" si="480"/>
        <v>5</v>
      </c>
      <c r="B2234" s="26">
        <f t="shared" si="481"/>
        <v>6</v>
      </c>
      <c r="C2234" t="s">
        <v>45</v>
      </c>
      <c r="D2234" s="75">
        <v>0.25</v>
      </c>
      <c r="E2234" s="26">
        <v>47455</v>
      </c>
      <c r="F2234" s="26">
        <v>16998.9</v>
      </c>
      <c r="G2234" s="26">
        <v>10288</v>
      </c>
      <c r="H2234" s="26">
        <v>16402.8</v>
      </c>
      <c r="I2234" s="26">
        <v>4950</v>
      </c>
      <c r="J2234" s="26">
        <v>-1184.7</v>
      </c>
      <c r="K2234" s="26">
        <f t="shared" si="493"/>
        <v>12261.9</v>
      </c>
      <c r="L2234" s="27">
        <f t="shared" si="482"/>
        <v>5.6978282321663</v>
      </c>
      <c r="M2234" s="75">
        <v>0.25</v>
      </c>
      <c r="N2234" s="26">
        <v>47688.2</v>
      </c>
      <c r="O2234" s="26">
        <v>14679.76</v>
      </c>
      <c r="P2234" s="26">
        <v>9234.89</v>
      </c>
      <c r="Q2234" s="26">
        <v>19367.9</v>
      </c>
      <c r="R2234" s="26">
        <v>5548.9</v>
      </c>
      <c r="S2234" s="26">
        <v>-1143.25</v>
      </c>
      <c r="T2234" s="26">
        <f t="shared" si="483"/>
        <v>9942.76</v>
      </c>
      <c r="U2234" s="27">
        <f t="shared" si="484"/>
        <v>3.45312255965078</v>
      </c>
      <c r="V2234" s="26">
        <f>INDEX(检修、备用和必开!B:B,MATCH(统调负荷!$C2234,检修、备用和必开!$A:$A,0))</f>
        <v>22776.2</v>
      </c>
      <c r="W2234" s="26">
        <f>INDEX(检修、备用和必开!C:C,MATCH(统调负荷!$C2234,检修、备用和必开!$A:$A,0))</f>
        <v>0</v>
      </c>
      <c r="X2234" s="26">
        <f>INDEX(检修、备用和必开!D:D,MATCH(统调负荷!$C2234,检修、备用和必开!$A:$A,0))</f>
        <v>10290</v>
      </c>
      <c r="Y2234" s="26">
        <f>INDEX(检修、备用和必开!E:E,MATCH(统调负荷!$C2234,检修、备用和必开!$A:$A,0))</f>
        <v>4737</v>
      </c>
      <c r="Z2234" s="26">
        <f>INDEX(检修、备用和必开!F:F,MATCH(统调负荷!$C2234,检修、备用和必开!$A:$A,0))</f>
        <v>1850</v>
      </c>
      <c r="AA2234" s="26">
        <f t="shared" si="485"/>
        <v>69866.2</v>
      </c>
      <c r="AB2234" s="26">
        <v>100</v>
      </c>
      <c r="AC2234" s="26">
        <v>0</v>
      </c>
      <c r="AD2234" s="76">
        <f t="shared" si="486"/>
        <v>45681.25</v>
      </c>
      <c r="AE2234" s="27">
        <f t="shared" si="487"/>
        <v>233.199999999997</v>
      </c>
      <c r="AF2234" s="27">
        <f t="shared" si="488"/>
        <v>-2319.14</v>
      </c>
      <c r="AG2234" s="27">
        <f t="shared" si="489"/>
        <v>-1053.11</v>
      </c>
      <c r="AH2234" s="27">
        <f t="shared" si="490"/>
        <v>2965.1</v>
      </c>
      <c r="AI2234" s="27">
        <f t="shared" si="491"/>
        <v>598.9</v>
      </c>
      <c r="AJ2234" s="27">
        <f t="shared" si="492"/>
        <v>41.45</v>
      </c>
      <c r="AK2234" s="26">
        <f>INDEX(检修、备用和必开!I:I,MATCH(统调负荷!$C2234,检修、备用和必开!$A:$A,0))</f>
        <v>9635.8958781362</v>
      </c>
    </row>
    <row r="2235" ht="13.8" spans="1:37">
      <c r="A2235" s="26">
        <f t="shared" si="480"/>
        <v>5</v>
      </c>
      <c r="B2235" s="26">
        <f t="shared" si="481"/>
        <v>6</v>
      </c>
      <c r="C2235" t="s">
        <v>45</v>
      </c>
      <c r="D2235" s="75">
        <v>0.260416666666667</v>
      </c>
      <c r="E2235" s="26">
        <v>48385</v>
      </c>
      <c r="F2235" s="26">
        <v>17197.2</v>
      </c>
      <c r="G2235" s="26">
        <v>10938</v>
      </c>
      <c r="H2235" s="26">
        <v>16408.5</v>
      </c>
      <c r="I2235" s="26">
        <v>5026</v>
      </c>
      <c r="J2235" s="26">
        <v>-1184.7</v>
      </c>
      <c r="K2235" s="26">
        <f t="shared" si="493"/>
        <v>12460.2</v>
      </c>
      <c r="L2235" s="27">
        <f t="shared" si="482"/>
        <v>5.60714916293478</v>
      </c>
      <c r="M2235" s="75">
        <v>0.260416666666667</v>
      </c>
      <c r="N2235" s="26">
        <v>48559</v>
      </c>
      <c r="O2235" s="26">
        <v>14674.59</v>
      </c>
      <c r="P2235" s="26">
        <v>9841.19</v>
      </c>
      <c r="Q2235" s="26">
        <v>19749.3</v>
      </c>
      <c r="R2235" s="26">
        <v>5582.71</v>
      </c>
      <c r="S2235" s="26">
        <v>-1288.79</v>
      </c>
      <c r="T2235" s="26">
        <f t="shared" si="483"/>
        <v>9937.59</v>
      </c>
      <c r="U2235" s="27">
        <f t="shared" si="484"/>
        <v>3.45400514841363</v>
      </c>
      <c r="V2235" s="26">
        <f>INDEX(检修、备用和必开!B:B,MATCH(统调负荷!$C2235,检修、备用和必开!$A:$A,0))</f>
        <v>22776.2</v>
      </c>
      <c r="W2235" s="26">
        <f>INDEX(检修、备用和必开!C:C,MATCH(统调负荷!$C2235,检修、备用和必开!$A:$A,0))</f>
        <v>0</v>
      </c>
      <c r="X2235" s="26">
        <f>INDEX(检修、备用和必开!D:D,MATCH(统调负荷!$C2235,检修、备用和必开!$A:$A,0))</f>
        <v>10290</v>
      </c>
      <c r="Y2235" s="26">
        <f>INDEX(检修、备用和必开!E:E,MATCH(统调负荷!$C2235,检修、备用和必开!$A:$A,0))</f>
        <v>4737</v>
      </c>
      <c r="Z2235" s="26">
        <f>INDEX(检修、备用和必开!F:F,MATCH(统调负荷!$C2235,检修、备用和必开!$A:$A,0))</f>
        <v>1850</v>
      </c>
      <c r="AA2235" s="26">
        <f t="shared" si="485"/>
        <v>69866.2</v>
      </c>
      <c r="AB2235" s="26">
        <v>255.01</v>
      </c>
      <c r="AC2235" s="26">
        <v>0</v>
      </c>
      <c r="AD2235" s="76">
        <f t="shared" si="486"/>
        <v>45681.2604166667</v>
      </c>
      <c r="AE2235" s="27">
        <f t="shared" si="487"/>
        <v>174</v>
      </c>
      <c r="AF2235" s="27">
        <f t="shared" si="488"/>
        <v>-2522.61</v>
      </c>
      <c r="AG2235" s="27">
        <f t="shared" si="489"/>
        <v>-1096.81</v>
      </c>
      <c r="AH2235" s="27">
        <f t="shared" si="490"/>
        <v>3340.8</v>
      </c>
      <c r="AI2235" s="27">
        <f t="shared" si="491"/>
        <v>556.71</v>
      </c>
      <c r="AJ2235" s="27">
        <f t="shared" si="492"/>
        <v>-104.09</v>
      </c>
      <c r="AK2235" s="26">
        <f>INDEX(检修、备用和必开!I:I,MATCH(统调负荷!$C2235,检修、备用和必开!$A:$A,0))</f>
        <v>9635.8958781362</v>
      </c>
    </row>
    <row r="2236" ht="13.8" spans="1:37">
      <c r="A2236" s="26">
        <f t="shared" si="480"/>
        <v>5</v>
      </c>
      <c r="B2236" s="26">
        <f t="shared" si="481"/>
        <v>6</v>
      </c>
      <c r="C2236" t="s">
        <v>45</v>
      </c>
      <c r="D2236" s="75">
        <v>0.270833333333333</v>
      </c>
      <c r="E2236" s="26">
        <v>49160</v>
      </c>
      <c r="F2236" s="26">
        <v>17086.8</v>
      </c>
      <c r="G2236" s="26">
        <v>10938</v>
      </c>
      <c r="H2236" s="26">
        <v>17233.9</v>
      </c>
      <c r="I2236" s="26">
        <v>5086</v>
      </c>
      <c r="J2236" s="26">
        <v>-1184.7</v>
      </c>
      <c r="K2236" s="26">
        <f t="shared" si="493"/>
        <v>12349.8</v>
      </c>
      <c r="L2236" s="27">
        <f t="shared" si="482"/>
        <v>5.65727380200489</v>
      </c>
      <c r="M2236" s="75">
        <v>0.270833333333333</v>
      </c>
      <c r="N2236" s="26">
        <v>49188.5</v>
      </c>
      <c r="O2236" s="26">
        <v>15209.72</v>
      </c>
      <c r="P2236" s="26">
        <v>9937.46</v>
      </c>
      <c r="Q2236" s="26">
        <v>19791.8</v>
      </c>
      <c r="R2236" s="26">
        <v>5599.97</v>
      </c>
      <c r="S2236" s="26">
        <v>-1350.45</v>
      </c>
      <c r="T2236" s="26">
        <f t="shared" si="483"/>
        <v>10472.72</v>
      </c>
      <c r="U2236" s="27">
        <f t="shared" si="484"/>
        <v>3.36498300800666</v>
      </c>
      <c r="V2236" s="26">
        <f>INDEX(检修、备用和必开!B:B,MATCH(统调负荷!$C2236,检修、备用和必开!$A:$A,0))</f>
        <v>22776.2</v>
      </c>
      <c r="W2236" s="26">
        <f>INDEX(检修、备用和必开!C:C,MATCH(统调负荷!$C2236,检修、备用和必开!$A:$A,0))</f>
        <v>0</v>
      </c>
      <c r="X2236" s="26">
        <f>INDEX(检修、备用和必开!D:D,MATCH(统调负荷!$C2236,检修、备用和必开!$A:$A,0))</f>
        <v>10290</v>
      </c>
      <c r="Y2236" s="26">
        <f>INDEX(检修、备用和必开!E:E,MATCH(统调负荷!$C2236,检修、备用和必开!$A:$A,0))</f>
        <v>4737</v>
      </c>
      <c r="Z2236" s="26">
        <f>INDEX(检修、备用和必开!F:F,MATCH(统调负荷!$C2236,检修、备用和必开!$A:$A,0))</f>
        <v>1850</v>
      </c>
      <c r="AA2236" s="26">
        <f t="shared" si="485"/>
        <v>69866.2</v>
      </c>
      <c r="AB2236" s="26">
        <v>200</v>
      </c>
      <c r="AC2236" s="26">
        <v>0</v>
      </c>
      <c r="AD2236" s="76">
        <f t="shared" si="486"/>
        <v>45681.2708333333</v>
      </c>
      <c r="AE2236" s="27">
        <f t="shared" si="487"/>
        <v>28.5</v>
      </c>
      <c r="AF2236" s="27">
        <f t="shared" si="488"/>
        <v>-1877.08</v>
      </c>
      <c r="AG2236" s="27">
        <f t="shared" si="489"/>
        <v>-1000.54</v>
      </c>
      <c r="AH2236" s="27">
        <f t="shared" si="490"/>
        <v>2557.9</v>
      </c>
      <c r="AI2236" s="27">
        <f t="shared" si="491"/>
        <v>513.97</v>
      </c>
      <c r="AJ2236" s="27">
        <f t="shared" si="492"/>
        <v>-165.75</v>
      </c>
      <c r="AK2236" s="26">
        <f>INDEX(检修、备用和必开!I:I,MATCH(统调负荷!$C2236,检修、备用和必开!$A:$A,0))</f>
        <v>9635.8958781362</v>
      </c>
    </row>
    <row r="2237" ht="13.8" spans="1:37">
      <c r="A2237" s="26">
        <f t="shared" si="480"/>
        <v>5</v>
      </c>
      <c r="B2237" s="26">
        <f t="shared" si="481"/>
        <v>6</v>
      </c>
      <c r="C2237" t="s">
        <v>45</v>
      </c>
      <c r="D2237" s="75">
        <v>0.28125</v>
      </c>
      <c r="E2237" s="26">
        <v>49975</v>
      </c>
      <c r="F2237" s="26">
        <v>17703.4</v>
      </c>
      <c r="G2237" s="26">
        <v>11051</v>
      </c>
      <c r="H2237" s="26">
        <v>17261.3</v>
      </c>
      <c r="I2237" s="26">
        <v>5144</v>
      </c>
      <c r="J2237" s="26">
        <v>-1184.7</v>
      </c>
      <c r="K2237" s="26">
        <f t="shared" si="493"/>
        <v>12966.4</v>
      </c>
      <c r="L2237" s="27">
        <f t="shared" si="482"/>
        <v>5.38824962981244</v>
      </c>
      <c r="M2237" s="75">
        <v>0.28125</v>
      </c>
      <c r="N2237" s="26">
        <v>50053.4</v>
      </c>
      <c r="O2237" s="26">
        <v>15967.19</v>
      </c>
      <c r="P2237" s="26">
        <v>10162.3</v>
      </c>
      <c r="Q2237" s="26">
        <v>19732.1</v>
      </c>
      <c r="R2237" s="26">
        <v>5631.46</v>
      </c>
      <c r="S2237" s="26">
        <v>-1439.65</v>
      </c>
      <c r="T2237" s="26">
        <f t="shared" si="483"/>
        <v>11230.19</v>
      </c>
      <c r="U2237" s="27">
        <f t="shared" si="484"/>
        <v>3.24654196826329</v>
      </c>
      <c r="V2237" s="26">
        <f>INDEX(检修、备用和必开!B:B,MATCH(统调负荷!$C2237,检修、备用和必开!$A:$A,0))</f>
        <v>22776.2</v>
      </c>
      <c r="W2237" s="26">
        <f>INDEX(检修、备用和必开!C:C,MATCH(统调负荷!$C2237,检修、备用和必开!$A:$A,0))</f>
        <v>0</v>
      </c>
      <c r="X2237" s="26">
        <f>INDEX(检修、备用和必开!D:D,MATCH(统调负荷!$C2237,检修、备用和必开!$A:$A,0))</f>
        <v>10290</v>
      </c>
      <c r="Y2237" s="26">
        <f>INDEX(检修、备用和必开!E:E,MATCH(统调负荷!$C2237,检修、备用和必开!$A:$A,0))</f>
        <v>4737</v>
      </c>
      <c r="Z2237" s="26">
        <f>INDEX(检修、备用和必开!F:F,MATCH(统调负荷!$C2237,检修、备用和必开!$A:$A,0))</f>
        <v>1850</v>
      </c>
      <c r="AA2237" s="26">
        <f t="shared" si="485"/>
        <v>69866.2</v>
      </c>
      <c r="AB2237" s="26">
        <v>200</v>
      </c>
      <c r="AC2237" s="26">
        <v>0</v>
      </c>
      <c r="AD2237" s="76">
        <f t="shared" si="486"/>
        <v>45681.28125</v>
      </c>
      <c r="AE2237" s="27">
        <f t="shared" si="487"/>
        <v>78.4000000000015</v>
      </c>
      <c r="AF2237" s="27">
        <f t="shared" si="488"/>
        <v>-1736.21</v>
      </c>
      <c r="AG2237" s="27">
        <f t="shared" si="489"/>
        <v>-888.700000000001</v>
      </c>
      <c r="AH2237" s="27">
        <f t="shared" si="490"/>
        <v>2470.8</v>
      </c>
      <c r="AI2237" s="27">
        <f t="shared" si="491"/>
        <v>487.46</v>
      </c>
      <c r="AJ2237" s="27">
        <f t="shared" si="492"/>
        <v>-254.95</v>
      </c>
      <c r="AK2237" s="26">
        <f>INDEX(检修、备用和必开!I:I,MATCH(统调负荷!$C2237,检修、备用和必开!$A:$A,0))</f>
        <v>9635.8958781362</v>
      </c>
    </row>
    <row r="2238" ht="13.8" spans="1:37">
      <c r="A2238" s="26">
        <f t="shared" si="480"/>
        <v>5</v>
      </c>
      <c r="B2238" s="26">
        <f t="shared" si="481"/>
        <v>7</v>
      </c>
      <c r="C2238" t="s">
        <v>45</v>
      </c>
      <c r="D2238" s="75">
        <v>0.291666666666667</v>
      </c>
      <c r="E2238" s="26">
        <v>51065</v>
      </c>
      <c r="F2238" s="26">
        <v>17997.7</v>
      </c>
      <c r="G2238" s="26">
        <v>11051</v>
      </c>
      <c r="H2238" s="26">
        <v>17948</v>
      </c>
      <c r="I2238" s="26">
        <v>5253</v>
      </c>
      <c r="J2238" s="26">
        <v>-1184.7</v>
      </c>
      <c r="K2238" s="26">
        <f t="shared" si="493"/>
        <v>13260.7</v>
      </c>
      <c r="L2238" s="27">
        <f t="shared" si="482"/>
        <v>5.26866605835288</v>
      </c>
      <c r="M2238" s="75">
        <v>0.291666666666667</v>
      </c>
      <c r="N2238" s="26">
        <v>51260.6</v>
      </c>
      <c r="O2238" s="26">
        <v>17022.37</v>
      </c>
      <c r="P2238" s="26">
        <v>9770.14</v>
      </c>
      <c r="Q2238" s="26">
        <v>20102.8</v>
      </c>
      <c r="R2238" s="26">
        <v>5745.93</v>
      </c>
      <c r="S2238" s="26">
        <v>-1380.64</v>
      </c>
      <c r="T2238" s="26">
        <f t="shared" si="483"/>
        <v>12285.37</v>
      </c>
      <c r="U2238" s="27">
        <f t="shared" si="484"/>
        <v>3.09479756035006</v>
      </c>
      <c r="V2238" s="26">
        <f>INDEX(检修、备用和必开!B:B,MATCH(统调负荷!$C2238,检修、备用和必开!$A:$A,0))</f>
        <v>22776.2</v>
      </c>
      <c r="W2238" s="26">
        <f>INDEX(检修、备用和必开!C:C,MATCH(统调负荷!$C2238,检修、备用和必开!$A:$A,0))</f>
        <v>0</v>
      </c>
      <c r="X2238" s="26">
        <f>INDEX(检修、备用和必开!D:D,MATCH(统调负荷!$C2238,检修、备用和必开!$A:$A,0))</f>
        <v>10290</v>
      </c>
      <c r="Y2238" s="26">
        <f>INDEX(检修、备用和必开!E:E,MATCH(统调负荷!$C2238,检修、备用和必开!$A:$A,0))</f>
        <v>4737</v>
      </c>
      <c r="Z2238" s="26">
        <f>INDEX(检修、备用和必开!F:F,MATCH(统调负荷!$C2238,检修、备用和必开!$A:$A,0))</f>
        <v>1850</v>
      </c>
      <c r="AA2238" s="26">
        <f t="shared" si="485"/>
        <v>69866.2</v>
      </c>
      <c r="AB2238" s="26">
        <v>255.01</v>
      </c>
      <c r="AC2238" s="26">
        <v>0</v>
      </c>
      <c r="AD2238" s="76">
        <f t="shared" si="486"/>
        <v>45681.2916666667</v>
      </c>
      <c r="AE2238" s="27">
        <f t="shared" si="487"/>
        <v>195.599999999999</v>
      </c>
      <c r="AF2238" s="27">
        <f t="shared" si="488"/>
        <v>-975.330000000002</v>
      </c>
      <c r="AG2238" s="27">
        <f t="shared" si="489"/>
        <v>-1280.86</v>
      </c>
      <c r="AH2238" s="27">
        <f t="shared" si="490"/>
        <v>2154.8</v>
      </c>
      <c r="AI2238" s="27">
        <f t="shared" si="491"/>
        <v>492.93</v>
      </c>
      <c r="AJ2238" s="27">
        <f t="shared" si="492"/>
        <v>-195.94</v>
      </c>
      <c r="AK2238" s="26">
        <f>INDEX(检修、备用和必开!I:I,MATCH(统调负荷!$C2238,检修、备用和必开!$A:$A,0))</f>
        <v>9635.8958781362</v>
      </c>
    </row>
    <row r="2239" ht="13.8" spans="1:37">
      <c r="A2239" s="26">
        <f t="shared" si="480"/>
        <v>5</v>
      </c>
      <c r="B2239" s="26">
        <f t="shared" si="481"/>
        <v>7</v>
      </c>
      <c r="C2239" t="s">
        <v>45</v>
      </c>
      <c r="D2239" s="75">
        <v>0.302083333333333</v>
      </c>
      <c r="E2239" s="26">
        <v>52420</v>
      </c>
      <c r="F2239" s="26">
        <v>18029.2</v>
      </c>
      <c r="G2239" s="26">
        <v>11141</v>
      </c>
      <c r="H2239" s="26">
        <v>19005.5</v>
      </c>
      <c r="I2239" s="26">
        <v>5429</v>
      </c>
      <c r="J2239" s="26">
        <v>-1184.7</v>
      </c>
      <c r="K2239" s="26">
        <f t="shared" si="493"/>
        <v>13292.2</v>
      </c>
      <c r="L2239" s="27">
        <f t="shared" si="482"/>
        <v>5.25618031627571</v>
      </c>
      <c r="M2239" s="75">
        <v>0.302083333333333</v>
      </c>
      <c r="N2239" s="26">
        <v>52721.1</v>
      </c>
      <c r="O2239" s="26">
        <v>17167.91</v>
      </c>
      <c r="P2239" s="26">
        <v>10327.1</v>
      </c>
      <c r="Q2239" s="26">
        <v>20743.9</v>
      </c>
      <c r="R2239" s="26">
        <v>5849.56</v>
      </c>
      <c r="S2239" s="26">
        <v>-1367.37</v>
      </c>
      <c r="T2239" s="26">
        <f t="shared" si="483"/>
        <v>12430.91</v>
      </c>
      <c r="U2239" s="27">
        <f t="shared" si="484"/>
        <v>3.07497366962855</v>
      </c>
      <c r="V2239" s="26">
        <f>INDEX(检修、备用和必开!B:B,MATCH(统调负荷!$C2239,检修、备用和必开!$A:$A,0))</f>
        <v>22776.2</v>
      </c>
      <c r="W2239" s="26">
        <f>INDEX(检修、备用和必开!C:C,MATCH(统调负荷!$C2239,检修、备用和必开!$A:$A,0))</f>
        <v>0</v>
      </c>
      <c r="X2239" s="26">
        <f>INDEX(检修、备用和必开!D:D,MATCH(统调负荷!$C2239,检修、备用和必开!$A:$A,0))</f>
        <v>10290</v>
      </c>
      <c r="Y2239" s="26">
        <f>INDEX(检修、备用和必开!E:E,MATCH(统调负荷!$C2239,检修、备用和必开!$A:$A,0))</f>
        <v>4737</v>
      </c>
      <c r="Z2239" s="26">
        <f>INDEX(检修、备用和必开!F:F,MATCH(统调负荷!$C2239,检修、备用和必开!$A:$A,0))</f>
        <v>1850</v>
      </c>
      <c r="AA2239" s="26">
        <f t="shared" si="485"/>
        <v>69866.2</v>
      </c>
      <c r="AB2239" s="26">
        <v>255.01</v>
      </c>
      <c r="AC2239" s="26">
        <v>280.13</v>
      </c>
      <c r="AD2239" s="76">
        <f t="shared" si="486"/>
        <v>45681.3020833333</v>
      </c>
      <c r="AE2239" s="27">
        <f t="shared" si="487"/>
        <v>301.099999999999</v>
      </c>
      <c r="AF2239" s="27">
        <f t="shared" si="488"/>
        <v>-861.290000000001</v>
      </c>
      <c r="AG2239" s="27">
        <f t="shared" si="489"/>
        <v>-813.9</v>
      </c>
      <c r="AH2239" s="27">
        <f t="shared" si="490"/>
        <v>1738.4</v>
      </c>
      <c r="AI2239" s="27">
        <f t="shared" si="491"/>
        <v>420.56</v>
      </c>
      <c r="AJ2239" s="27">
        <f t="shared" si="492"/>
        <v>-182.67</v>
      </c>
      <c r="AK2239" s="26">
        <f>INDEX(检修、备用和必开!I:I,MATCH(统调负荷!$C2239,检修、备用和必开!$A:$A,0))</f>
        <v>9635.8958781362</v>
      </c>
    </row>
    <row r="2240" ht="13.8" spans="1:37">
      <c r="A2240" s="26">
        <f t="shared" si="480"/>
        <v>5</v>
      </c>
      <c r="B2240" s="26">
        <f t="shared" si="481"/>
        <v>7</v>
      </c>
      <c r="C2240" t="s">
        <v>45</v>
      </c>
      <c r="D2240" s="75">
        <v>0.3125</v>
      </c>
      <c r="E2240" s="26">
        <v>53605</v>
      </c>
      <c r="F2240" s="26">
        <v>18430</v>
      </c>
      <c r="G2240" s="26">
        <v>11333</v>
      </c>
      <c r="H2240" s="26">
        <v>19373.7</v>
      </c>
      <c r="I2240" s="26">
        <v>5653</v>
      </c>
      <c r="J2240" s="26">
        <v>-1184.7</v>
      </c>
      <c r="K2240" s="26">
        <f t="shared" si="493"/>
        <v>13693</v>
      </c>
      <c r="L2240" s="27">
        <f t="shared" si="482"/>
        <v>5.10232965748923</v>
      </c>
      <c r="M2240" s="75">
        <v>0.3125</v>
      </c>
      <c r="N2240" s="26">
        <v>53859.3</v>
      </c>
      <c r="O2240" s="26">
        <v>18099.87</v>
      </c>
      <c r="P2240" s="26">
        <v>9632.87</v>
      </c>
      <c r="Q2240" s="26">
        <v>21388.8</v>
      </c>
      <c r="R2240" s="26">
        <v>5986.19</v>
      </c>
      <c r="S2240" s="26">
        <v>-1248.43</v>
      </c>
      <c r="T2240" s="26">
        <f t="shared" si="483"/>
        <v>13362.87</v>
      </c>
      <c r="U2240" s="27">
        <f t="shared" si="484"/>
        <v>2.9538149070282</v>
      </c>
      <c r="V2240" s="26">
        <f>INDEX(检修、备用和必开!B:B,MATCH(统调负荷!$C2240,检修、备用和必开!$A:$A,0))</f>
        <v>22776.2</v>
      </c>
      <c r="W2240" s="26">
        <f>INDEX(检修、备用和必开!C:C,MATCH(统调负荷!$C2240,检修、备用和必开!$A:$A,0))</f>
        <v>0</v>
      </c>
      <c r="X2240" s="26">
        <f>INDEX(检修、备用和必开!D:D,MATCH(统调负荷!$C2240,检修、备用和必开!$A:$A,0))</f>
        <v>10290</v>
      </c>
      <c r="Y2240" s="26">
        <f>INDEX(检修、备用和必开!E:E,MATCH(统调负荷!$C2240,检修、备用和必开!$A:$A,0))</f>
        <v>4737</v>
      </c>
      <c r="Z2240" s="26">
        <f>INDEX(检修、备用和必开!F:F,MATCH(统调负荷!$C2240,检修、备用和必开!$A:$A,0))</f>
        <v>1850</v>
      </c>
      <c r="AA2240" s="26">
        <f t="shared" si="485"/>
        <v>69866.2</v>
      </c>
      <c r="AB2240" s="26">
        <v>280</v>
      </c>
      <c r="AC2240" s="26">
        <v>270</v>
      </c>
      <c r="AD2240" s="76">
        <f t="shared" si="486"/>
        <v>45681.3125</v>
      </c>
      <c r="AE2240" s="27">
        <f t="shared" si="487"/>
        <v>254.300000000003</v>
      </c>
      <c r="AF2240" s="27">
        <f t="shared" si="488"/>
        <v>-330.130000000001</v>
      </c>
      <c r="AG2240" s="27">
        <f t="shared" si="489"/>
        <v>-1700.13</v>
      </c>
      <c r="AH2240" s="27">
        <f t="shared" si="490"/>
        <v>2015.1</v>
      </c>
      <c r="AI2240" s="27">
        <f t="shared" si="491"/>
        <v>333.19</v>
      </c>
      <c r="AJ2240" s="27">
        <f t="shared" si="492"/>
        <v>-63.73</v>
      </c>
      <c r="AK2240" s="26">
        <f>INDEX(检修、备用和必开!I:I,MATCH(统调负荷!$C2240,检修、备用和必开!$A:$A,0))</f>
        <v>9635.8958781362</v>
      </c>
    </row>
    <row r="2241" ht="13.8" spans="1:37">
      <c r="A2241" s="26">
        <f t="shared" si="480"/>
        <v>5</v>
      </c>
      <c r="B2241" s="26">
        <f t="shared" si="481"/>
        <v>7</v>
      </c>
      <c r="C2241" t="s">
        <v>45</v>
      </c>
      <c r="D2241" s="75">
        <v>0.322916666666667</v>
      </c>
      <c r="E2241" s="26">
        <v>54285</v>
      </c>
      <c r="F2241" s="26">
        <v>17258.39</v>
      </c>
      <c r="G2241" s="26">
        <v>11716</v>
      </c>
      <c r="H2241" s="26">
        <v>20607.3</v>
      </c>
      <c r="I2241" s="26">
        <v>5888</v>
      </c>
      <c r="J2241" s="26">
        <v>-1184.69</v>
      </c>
      <c r="K2241" s="26">
        <f t="shared" si="493"/>
        <v>12521.39</v>
      </c>
      <c r="L2241" s="27">
        <f t="shared" si="482"/>
        <v>5.57974793533306</v>
      </c>
      <c r="M2241" s="75">
        <v>0.322916666666667</v>
      </c>
      <c r="N2241" s="26">
        <v>54655.2</v>
      </c>
      <c r="O2241" s="26">
        <v>18154.59</v>
      </c>
      <c r="P2241" s="26">
        <v>9516.86</v>
      </c>
      <c r="Q2241" s="26">
        <v>22016</v>
      </c>
      <c r="R2241" s="26">
        <v>6219.85</v>
      </c>
      <c r="S2241" s="26">
        <v>-1252.1</v>
      </c>
      <c r="T2241" s="26">
        <f t="shared" si="483"/>
        <v>13417.59</v>
      </c>
      <c r="U2241" s="27">
        <f t="shared" si="484"/>
        <v>2.94699714310902</v>
      </c>
      <c r="V2241" s="26">
        <f>INDEX(检修、备用和必开!B:B,MATCH(统调负荷!$C2241,检修、备用和必开!$A:$A,0))</f>
        <v>22776.2</v>
      </c>
      <c r="W2241" s="26">
        <f>INDEX(检修、备用和必开!C:C,MATCH(统调负荷!$C2241,检修、备用和必开!$A:$A,0))</f>
        <v>0</v>
      </c>
      <c r="X2241" s="26">
        <f>INDEX(检修、备用和必开!D:D,MATCH(统调负荷!$C2241,检修、备用和必开!$A:$A,0))</f>
        <v>10290</v>
      </c>
      <c r="Y2241" s="26">
        <f>INDEX(检修、备用和必开!E:E,MATCH(统调负荷!$C2241,检修、备用和必开!$A:$A,0))</f>
        <v>4737</v>
      </c>
      <c r="Z2241" s="26">
        <f>INDEX(检修、备用和必开!F:F,MATCH(统调负荷!$C2241,检修、备用和必开!$A:$A,0))</f>
        <v>1850</v>
      </c>
      <c r="AA2241" s="26">
        <f t="shared" si="485"/>
        <v>69866.2</v>
      </c>
      <c r="AB2241" s="26">
        <v>250</v>
      </c>
      <c r="AC2241" s="26">
        <v>5</v>
      </c>
      <c r="AD2241" s="76">
        <f t="shared" si="486"/>
        <v>45681.3229166667</v>
      </c>
      <c r="AE2241" s="27">
        <f t="shared" si="487"/>
        <v>370.199999999997</v>
      </c>
      <c r="AF2241" s="27">
        <f t="shared" si="488"/>
        <v>896.200000000001</v>
      </c>
      <c r="AG2241" s="27">
        <f t="shared" si="489"/>
        <v>-2199.14</v>
      </c>
      <c r="AH2241" s="27">
        <f t="shared" si="490"/>
        <v>1408.7</v>
      </c>
      <c r="AI2241" s="27">
        <f t="shared" si="491"/>
        <v>331.85</v>
      </c>
      <c r="AJ2241" s="27">
        <f t="shared" si="492"/>
        <v>-67.4099999999999</v>
      </c>
      <c r="AK2241" s="26">
        <f>INDEX(检修、备用和必开!I:I,MATCH(统调负荷!$C2241,检修、备用和必开!$A:$A,0))</f>
        <v>9635.8958781362</v>
      </c>
    </row>
    <row r="2242" ht="13.8" spans="1:37">
      <c r="A2242" s="26">
        <f t="shared" si="480"/>
        <v>5</v>
      </c>
      <c r="B2242" s="26">
        <f t="shared" si="481"/>
        <v>8</v>
      </c>
      <c r="C2242" t="s">
        <v>45</v>
      </c>
      <c r="D2242" s="75">
        <v>0.333333333333333</v>
      </c>
      <c r="E2242" s="26">
        <v>54995</v>
      </c>
      <c r="F2242" s="26">
        <v>16398.1</v>
      </c>
      <c r="G2242" s="26">
        <v>11932</v>
      </c>
      <c r="H2242" s="26">
        <v>21682.6</v>
      </c>
      <c r="I2242" s="26">
        <v>6167</v>
      </c>
      <c r="J2242" s="26">
        <v>-1184.7</v>
      </c>
      <c r="K2242" s="26">
        <f t="shared" si="493"/>
        <v>11661.1</v>
      </c>
      <c r="L2242" s="27">
        <f t="shared" si="482"/>
        <v>5.99139017759903</v>
      </c>
      <c r="M2242" s="75">
        <v>0.333333333333333</v>
      </c>
      <c r="N2242" s="26">
        <v>54741.1</v>
      </c>
      <c r="O2242" s="26">
        <v>17249.9</v>
      </c>
      <c r="P2242" s="26">
        <v>9781.35</v>
      </c>
      <c r="Q2242" s="26">
        <v>22373.3</v>
      </c>
      <c r="R2242" s="26">
        <v>6548.05</v>
      </c>
      <c r="S2242" s="26">
        <v>-1211.5</v>
      </c>
      <c r="T2242" s="26">
        <f t="shared" si="483"/>
        <v>12512.9</v>
      </c>
      <c r="U2242" s="27">
        <f t="shared" si="484"/>
        <v>3.06391730876336</v>
      </c>
      <c r="V2242" s="26">
        <f>INDEX(检修、备用和必开!B:B,MATCH(统调负荷!$C2242,检修、备用和必开!$A:$A,0))</f>
        <v>22776.2</v>
      </c>
      <c r="W2242" s="26">
        <f>INDEX(检修、备用和必开!C:C,MATCH(统调负荷!$C2242,检修、备用和必开!$A:$A,0))</f>
        <v>0</v>
      </c>
      <c r="X2242" s="26">
        <f>INDEX(检修、备用和必开!D:D,MATCH(统调负荷!$C2242,检修、备用和必开!$A:$A,0))</f>
        <v>10290</v>
      </c>
      <c r="Y2242" s="26">
        <f>INDEX(检修、备用和必开!E:E,MATCH(统调负荷!$C2242,检修、备用和必开!$A:$A,0))</f>
        <v>4737</v>
      </c>
      <c r="Z2242" s="26">
        <f>INDEX(检修、备用和必开!F:F,MATCH(统调负荷!$C2242,检修、备用和必开!$A:$A,0))</f>
        <v>1850</v>
      </c>
      <c r="AA2242" s="26">
        <f t="shared" si="485"/>
        <v>69866.2</v>
      </c>
      <c r="AB2242" s="26">
        <v>5</v>
      </c>
      <c r="AC2242" s="26">
        <v>1</v>
      </c>
      <c r="AD2242" s="76">
        <f t="shared" si="486"/>
        <v>45681.3333333333</v>
      </c>
      <c r="AE2242" s="27">
        <f t="shared" si="487"/>
        <v>-253.900000000001</v>
      </c>
      <c r="AF2242" s="27">
        <f t="shared" si="488"/>
        <v>851.800000000003</v>
      </c>
      <c r="AG2242" s="27">
        <f t="shared" si="489"/>
        <v>-2150.65</v>
      </c>
      <c r="AH2242" s="27">
        <f t="shared" si="490"/>
        <v>690.700000000001</v>
      </c>
      <c r="AI2242" s="27">
        <f t="shared" si="491"/>
        <v>381.05</v>
      </c>
      <c r="AJ2242" s="27">
        <f t="shared" si="492"/>
        <v>-26.8</v>
      </c>
      <c r="AK2242" s="26">
        <f>INDEX(检修、备用和必开!I:I,MATCH(统调负荷!$C2242,检修、备用和必开!$A:$A,0))</f>
        <v>9635.8958781362</v>
      </c>
    </row>
    <row r="2243" ht="13.8" spans="1:37">
      <c r="A2243" s="26">
        <f t="shared" ref="A2243:A2306" si="494">WEEKDAY(C2243,2)</f>
        <v>5</v>
      </c>
      <c r="B2243" s="26">
        <f t="shared" ref="B2243:B2306" si="495">HOUR(D2243)</f>
        <v>8</v>
      </c>
      <c r="C2243" t="s">
        <v>45</v>
      </c>
      <c r="D2243" s="75">
        <v>0.34375</v>
      </c>
      <c r="E2243" s="26">
        <v>56180</v>
      </c>
      <c r="F2243" s="26">
        <v>16598.7</v>
      </c>
      <c r="G2243" s="26">
        <v>12301</v>
      </c>
      <c r="H2243" s="26">
        <v>22106</v>
      </c>
      <c r="I2243" s="26">
        <v>6581</v>
      </c>
      <c r="J2243" s="26">
        <v>-1406.7</v>
      </c>
      <c r="K2243" s="26">
        <f t="shared" si="493"/>
        <v>11861.7</v>
      </c>
      <c r="L2243" s="27">
        <f t="shared" ref="L2243:L2306" si="496">AA2243/(K2243+W2243)</f>
        <v>5.89006634799396</v>
      </c>
      <c r="M2243" s="75">
        <v>0.34375</v>
      </c>
      <c r="N2243" s="26">
        <v>54747.6</v>
      </c>
      <c r="O2243" s="26">
        <v>16638.96</v>
      </c>
      <c r="P2243" s="26">
        <v>9855.28</v>
      </c>
      <c r="Q2243" s="26">
        <v>22588.9</v>
      </c>
      <c r="R2243" s="26">
        <v>6992.14</v>
      </c>
      <c r="S2243" s="26">
        <v>-1327.68</v>
      </c>
      <c r="T2243" s="26">
        <f t="shared" ref="T2243:T2306" si="497">O2243-Y2243</f>
        <v>11901.96</v>
      </c>
      <c r="U2243" s="27">
        <f t="shared" ref="U2243:U2306" si="498">AA2243/(T2243+X2243)</f>
        <v>3.14826630905968</v>
      </c>
      <c r="V2243" s="26">
        <f>INDEX(检修、备用和必开!B:B,MATCH(统调负荷!$C2243,检修、备用和必开!$A:$A,0))</f>
        <v>22776.2</v>
      </c>
      <c r="W2243" s="26">
        <f>INDEX(检修、备用和必开!C:C,MATCH(统调负荷!$C2243,检修、备用和必开!$A:$A,0))</f>
        <v>0</v>
      </c>
      <c r="X2243" s="26">
        <f>INDEX(检修、备用和必开!D:D,MATCH(统调负荷!$C2243,检修、备用和必开!$A:$A,0))</f>
        <v>10290</v>
      </c>
      <c r="Y2243" s="26">
        <f>INDEX(检修、备用和必开!E:E,MATCH(统调负荷!$C2243,检修、备用和必开!$A:$A,0))</f>
        <v>4737</v>
      </c>
      <c r="Z2243" s="26">
        <f>INDEX(检修、备用和必开!F:F,MATCH(统调负荷!$C2243,检修、备用和必开!$A:$A,0))</f>
        <v>1850</v>
      </c>
      <c r="AA2243" s="26">
        <f t="shared" ref="AA2243:AA2306" si="499">94492.4-V2243-Z2243</f>
        <v>69866.2</v>
      </c>
      <c r="AB2243" s="26">
        <v>250</v>
      </c>
      <c r="AC2243" s="26">
        <v>270</v>
      </c>
      <c r="AD2243" s="76">
        <f t="shared" ref="AD2243:AD2306" si="500">C2243+D2243</f>
        <v>45681.34375</v>
      </c>
      <c r="AE2243" s="27">
        <f t="shared" ref="AE2243:AE2306" si="501">N2243-E2243</f>
        <v>-1432.4</v>
      </c>
      <c r="AF2243" s="27">
        <f t="shared" ref="AF2243:AF2306" si="502">O2243-F2243</f>
        <v>40.2599999999984</v>
      </c>
      <c r="AG2243" s="27">
        <f t="shared" ref="AG2243:AG2306" si="503">P2243-G2243</f>
        <v>-2445.72</v>
      </c>
      <c r="AH2243" s="27">
        <f t="shared" ref="AH2243:AH2306" si="504">Q2243-H2243</f>
        <v>482.900000000001</v>
      </c>
      <c r="AI2243" s="27">
        <f t="shared" ref="AI2243:AI2306" si="505">R2243-I2243</f>
        <v>411.14</v>
      </c>
      <c r="AJ2243" s="27">
        <f t="shared" ref="AJ2243:AJ2306" si="506">S2243-J2243</f>
        <v>79.02</v>
      </c>
      <c r="AK2243" s="26">
        <f>INDEX(检修、备用和必开!I:I,MATCH(统调负荷!$C2243,检修、备用和必开!$A:$A,0))</f>
        <v>9635.8958781362</v>
      </c>
    </row>
    <row r="2244" ht="13.8" spans="1:37">
      <c r="A2244" s="26">
        <f t="shared" si="494"/>
        <v>5</v>
      </c>
      <c r="B2244" s="26">
        <f t="shared" si="495"/>
        <v>8</v>
      </c>
      <c r="C2244" t="s">
        <v>45</v>
      </c>
      <c r="D2244" s="75">
        <v>0.354166666666667</v>
      </c>
      <c r="E2244" s="26">
        <v>56725</v>
      </c>
      <c r="F2244" s="26">
        <v>15983.5</v>
      </c>
      <c r="G2244" s="26">
        <v>12659</v>
      </c>
      <c r="H2244" s="26">
        <v>22540.2</v>
      </c>
      <c r="I2244" s="26">
        <v>6949</v>
      </c>
      <c r="J2244" s="26">
        <v>-1406.7</v>
      </c>
      <c r="K2244" s="26">
        <f t="shared" si="493"/>
        <v>11246.5</v>
      </c>
      <c r="L2244" s="27">
        <f t="shared" si="496"/>
        <v>6.21226159249544</v>
      </c>
      <c r="M2244" s="75">
        <v>0.354166666666667</v>
      </c>
      <c r="N2244" s="26">
        <v>55116.9</v>
      </c>
      <c r="O2244" s="26">
        <v>15606.95</v>
      </c>
      <c r="P2244" s="26">
        <v>11050.8</v>
      </c>
      <c r="Q2244" s="26">
        <v>22509.1</v>
      </c>
      <c r="R2244" s="26">
        <v>7357.96</v>
      </c>
      <c r="S2244" s="26">
        <v>-1407.91</v>
      </c>
      <c r="T2244" s="26">
        <f t="shared" si="497"/>
        <v>10869.95</v>
      </c>
      <c r="U2244" s="27">
        <f t="shared" si="498"/>
        <v>3.30181309502149</v>
      </c>
      <c r="V2244" s="26">
        <f>INDEX(检修、备用和必开!B:B,MATCH(统调负荷!$C2244,检修、备用和必开!$A:$A,0))</f>
        <v>22776.2</v>
      </c>
      <c r="W2244" s="26">
        <f>INDEX(检修、备用和必开!C:C,MATCH(统调负荷!$C2244,检修、备用和必开!$A:$A,0))</f>
        <v>0</v>
      </c>
      <c r="X2244" s="26">
        <f>INDEX(检修、备用和必开!D:D,MATCH(统调负荷!$C2244,检修、备用和必开!$A:$A,0))</f>
        <v>10290</v>
      </c>
      <c r="Y2244" s="26">
        <f>INDEX(检修、备用和必开!E:E,MATCH(统调负荷!$C2244,检修、备用和必开!$A:$A,0))</f>
        <v>4737</v>
      </c>
      <c r="Z2244" s="26">
        <f>INDEX(检修、备用和必开!F:F,MATCH(统调负荷!$C2244,检修、备用和必开!$A:$A,0))</f>
        <v>1850</v>
      </c>
      <c r="AA2244" s="26">
        <f t="shared" si="499"/>
        <v>69866.2</v>
      </c>
      <c r="AB2244" s="26">
        <v>5</v>
      </c>
      <c r="AC2244" s="26">
        <v>0</v>
      </c>
      <c r="AD2244" s="76">
        <f t="shared" si="500"/>
        <v>45681.3541666667</v>
      </c>
      <c r="AE2244" s="27">
        <f t="shared" si="501"/>
        <v>-1608.1</v>
      </c>
      <c r="AF2244" s="27">
        <f t="shared" si="502"/>
        <v>-376.549999999999</v>
      </c>
      <c r="AG2244" s="27">
        <f t="shared" si="503"/>
        <v>-1608.2</v>
      </c>
      <c r="AH2244" s="27">
        <f t="shared" si="504"/>
        <v>-31.1000000000022</v>
      </c>
      <c r="AI2244" s="27">
        <f t="shared" si="505"/>
        <v>408.96</v>
      </c>
      <c r="AJ2244" s="27">
        <f t="shared" si="506"/>
        <v>-1.21000000000004</v>
      </c>
      <c r="AK2244" s="26">
        <f>INDEX(检修、备用和必开!I:I,MATCH(统调负荷!$C2244,检修、备用和必开!$A:$A,0))</f>
        <v>9635.8958781362</v>
      </c>
    </row>
    <row r="2245" ht="13.8" spans="1:37">
      <c r="A2245" s="26">
        <f t="shared" si="494"/>
        <v>5</v>
      </c>
      <c r="B2245" s="26">
        <f t="shared" si="495"/>
        <v>8</v>
      </c>
      <c r="C2245" t="s">
        <v>45</v>
      </c>
      <c r="D2245" s="75">
        <v>0.364583333333333</v>
      </c>
      <c r="E2245" s="26">
        <v>57175</v>
      </c>
      <c r="F2245" s="26">
        <v>15901</v>
      </c>
      <c r="G2245" s="26">
        <v>12659</v>
      </c>
      <c r="H2245" s="26">
        <v>22675.7</v>
      </c>
      <c r="I2245" s="26">
        <v>7346</v>
      </c>
      <c r="J2245" s="26">
        <v>-1406.7</v>
      </c>
      <c r="K2245" s="26">
        <f t="shared" si="493"/>
        <v>11164</v>
      </c>
      <c r="L2245" s="27">
        <f t="shared" si="496"/>
        <v>6.25816911501254</v>
      </c>
      <c r="M2245" s="75">
        <v>0.364583333333333</v>
      </c>
      <c r="N2245" s="26">
        <v>55146.2</v>
      </c>
      <c r="O2245" s="26">
        <v>15235.39</v>
      </c>
      <c r="P2245" s="26">
        <v>11310.5</v>
      </c>
      <c r="Q2245" s="26">
        <v>22273.1</v>
      </c>
      <c r="R2245" s="26">
        <v>7811.72</v>
      </c>
      <c r="S2245" s="26">
        <v>-1484.51</v>
      </c>
      <c r="T2245" s="26">
        <f t="shared" si="497"/>
        <v>10498.39</v>
      </c>
      <c r="U2245" s="27">
        <f t="shared" si="498"/>
        <v>3.36082784669712</v>
      </c>
      <c r="V2245" s="26">
        <f>INDEX(检修、备用和必开!B:B,MATCH(统调负荷!$C2245,检修、备用和必开!$A:$A,0))</f>
        <v>22776.2</v>
      </c>
      <c r="W2245" s="26">
        <f>INDEX(检修、备用和必开!C:C,MATCH(统调负荷!$C2245,检修、备用和必开!$A:$A,0))</f>
        <v>0</v>
      </c>
      <c r="X2245" s="26">
        <f>INDEX(检修、备用和必开!D:D,MATCH(统调负荷!$C2245,检修、备用和必开!$A:$A,0))</f>
        <v>10290</v>
      </c>
      <c r="Y2245" s="26">
        <f>INDEX(检修、备用和必开!E:E,MATCH(统调负荷!$C2245,检修、备用和必开!$A:$A,0))</f>
        <v>4737</v>
      </c>
      <c r="Z2245" s="26">
        <f>INDEX(检修、备用和必开!F:F,MATCH(统调负荷!$C2245,检修、备用和必开!$A:$A,0))</f>
        <v>1850</v>
      </c>
      <c r="AA2245" s="26">
        <f t="shared" si="499"/>
        <v>69866.2</v>
      </c>
      <c r="AB2245" s="26">
        <v>150</v>
      </c>
      <c r="AC2245" s="26">
        <v>119.13</v>
      </c>
      <c r="AD2245" s="76">
        <f t="shared" si="500"/>
        <v>45681.3645833333</v>
      </c>
      <c r="AE2245" s="27">
        <f t="shared" si="501"/>
        <v>-2028.8</v>
      </c>
      <c r="AF2245" s="27">
        <f t="shared" si="502"/>
        <v>-665.610000000001</v>
      </c>
      <c r="AG2245" s="27">
        <f t="shared" si="503"/>
        <v>-1348.5</v>
      </c>
      <c r="AH2245" s="27">
        <f t="shared" si="504"/>
        <v>-402.600000000002</v>
      </c>
      <c r="AI2245" s="27">
        <f t="shared" si="505"/>
        <v>465.72</v>
      </c>
      <c r="AJ2245" s="27">
        <f t="shared" si="506"/>
        <v>-77.8099999999999</v>
      </c>
      <c r="AK2245" s="26">
        <f>INDEX(检修、备用和必开!I:I,MATCH(统调负荷!$C2245,检修、备用和必开!$A:$A,0))</f>
        <v>9635.8958781362</v>
      </c>
    </row>
    <row r="2246" ht="13.8" spans="1:37">
      <c r="A2246" s="26">
        <f t="shared" si="494"/>
        <v>5</v>
      </c>
      <c r="B2246" s="26">
        <f t="shared" si="495"/>
        <v>9</v>
      </c>
      <c r="C2246" t="s">
        <v>45</v>
      </c>
      <c r="D2246" s="75">
        <v>0.375</v>
      </c>
      <c r="E2246" s="26">
        <v>57535</v>
      </c>
      <c r="F2246" s="26">
        <v>15484.4</v>
      </c>
      <c r="G2246" s="26">
        <v>12659</v>
      </c>
      <c r="H2246" s="26">
        <v>23060.3</v>
      </c>
      <c r="I2246" s="26">
        <v>7738</v>
      </c>
      <c r="J2246" s="26">
        <v>-1406.7</v>
      </c>
      <c r="K2246" s="26">
        <f t="shared" si="493"/>
        <v>10747.4</v>
      </c>
      <c r="L2246" s="27">
        <f t="shared" si="496"/>
        <v>6.50075367065523</v>
      </c>
      <c r="M2246" s="75">
        <v>0.375</v>
      </c>
      <c r="N2246" s="26">
        <v>55393</v>
      </c>
      <c r="O2246" s="26">
        <v>14650.57</v>
      </c>
      <c r="P2246" s="26">
        <v>11760.2</v>
      </c>
      <c r="Q2246" s="26">
        <v>22105.4</v>
      </c>
      <c r="R2246" s="26">
        <v>8236.73</v>
      </c>
      <c r="S2246" s="26">
        <v>-1359.9</v>
      </c>
      <c r="T2246" s="26">
        <f t="shared" si="497"/>
        <v>9913.57</v>
      </c>
      <c r="U2246" s="27">
        <f t="shared" si="498"/>
        <v>3.45811161096776</v>
      </c>
      <c r="V2246" s="26">
        <f>INDEX(检修、备用和必开!B:B,MATCH(统调负荷!$C2246,检修、备用和必开!$A:$A,0))</f>
        <v>22776.2</v>
      </c>
      <c r="W2246" s="26">
        <f>INDEX(检修、备用和必开!C:C,MATCH(统调负荷!$C2246,检修、备用和必开!$A:$A,0))</f>
        <v>0</v>
      </c>
      <c r="X2246" s="26">
        <f>INDEX(检修、备用和必开!D:D,MATCH(统调负荷!$C2246,检修、备用和必开!$A:$A,0))</f>
        <v>10290</v>
      </c>
      <c r="Y2246" s="26">
        <f>INDEX(检修、备用和必开!E:E,MATCH(统调负荷!$C2246,检修、备用和必开!$A:$A,0))</f>
        <v>4737</v>
      </c>
      <c r="Z2246" s="26">
        <f>INDEX(检修、备用和必开!F:F,MATCH(统调负荷!$C2246,检修、备用和必开!$A:$A,0))</f>
        <v>1850</v>
      </c>
      <c r="AA2246" s="26">
        <f t="shared" si="499"/>
        <v>69866.2</v>
      </c>
      <c r="AB2246" s="26">
        <v>5</v>
      </c>
      <c r="AC2246" s="26">
        <v>0</v>
      </c>
      <c r="AD2246" s="76">
        <f t="shared" si="500"/>
        <v>45681.375</v>
      </c>
      <c r="AE2246" s="27">
        <f t="shared" si="501"/>
        <v>-2142</v>
      </c>
      <c r="AF2246" s="27">
        <f t="shared" si="502"/>
        <v>-833.83</v>
      </c>
      <c r="AG2246" s="27">
        <f t="shared" si="503"/>
        <v>-898.799999999999</v>
      </c>
      <c r="AH2246" s="27">
        <f t="shared" si="504"/>
        <v>-954.899999999998</v>
      </c>
      <c r="AI2246" s="27">
        <f t="shared" si="505"/>
        <v>498.73</v>
      </c>
      <c r="AJ2246" s="27">
        <f t="shared" si="506"/>
        <v>46.8</v>
      </c>
      <c r="AK2246" s="26">
        <f>INDEX(检修、备用和必开!I:I,MATCH(统调负荷!$C2246,检修、备用和必开!$A:$A,0))</f>
        <v>9635.8958781362</v>
      </c>
    </row>
    <row r="2247" ht="13.8" spans="1:37">
      <c r="A2247" s="26">
        <f t="shared" si="494"/>
        <v>5</v>
      </c>
      <c r="B2247" s="26">
        <f t="shared" si="495"/>
        <v>9</v>
      </c>
      <c r="C2247" t="s">
        <v>45</v>
      </c>
      <c r="D2247" s="75">
        <v>0.385416666666667</v>
      </c>
      <c r="E2247" s="26">
        <v>57900</v>
      </c>
      <c r="F2247" s="26">
        <v>15307.9</v>
      </c>
      <c r="G2247" s="26">
        <v>12640</v>
      </c>
      <c r="H2247" s="26">
        <v>23234.8</v>
      </c>
      <c r="I2247" s="26">
        <v>8124</v>
      </c>
      <c r="J2247" s="26">
        <v>-1406.7</v>
      </c>
      <c r="K2247" s="26">
        <f t="shared" si="493"/>
        <v>10570.9</v>
      </c>
      <c r="L2247" s="27">
        <f t="shared" si="496"/>
        <v>6.60929532963135</v>
      </c>
      <c r="M2247" s="75">
        <v>0.385416666666667</v>
      </c>
      <c r="N2247" s="26">
        <v>55640.9</v>
      </c>
      <c r="O2247" s="26">
        <v>14523.67</v>
      </c>
      <c r="P2247" s="26">
        <v>11626.5</v>
      </c>
      <c r="Q2247" s="26">
        <v>22214.8</v>
      </c>
      <c r="R2247" s="26">
        <v>8598.06</v>
      </c>
      <c r="S2247" s="26">
        <v>-1322.13</v>
      </c>
      <c r="T2247" s="26">
        <f t="shared" si="497"/>
        <v>9786.67</v>
      </c>
      <c r="U2247" s="27">
        <f t="shared" si="498"/>
        <v>3.47996953678075</v>
      </c>
      <c r="V2247" s="26">
        <f>INDEX(检修、备用和必开!B:B,MATCH(统调负荷!$C2247,检修、备用和必开!$A:$A,0))</f>
        <v>22776.2</v>
      </c>
      <c r="W2247" s="26">
        <f>INDEX(检修、备用和必开!C:C,MATCH(统调负荷!$C2247,检修、备用和必开!$A:$A,0))</f>
        <v>0</v>
      </c>
      <c r="X2247" s="26">
        <f>INDEX(检修、备用和必开!D:D,MATCH(统调负荷!$C2247,检修、备用和必开!$A:$A,0))</f>
        <v>10290</v>
      </c>
      <c r="Y2247" s="26">
        <f>INDEX(检修、备用和必开!E:E,MATCH(统调负荷!$C2247,检修、备用和必开!$A:$A,0))</f>
        <v>4737</v>
      </c>
      <c r="Z2247" s="26">
        <f>INDEX(检修、备用和必开!F:F,MATCH(统调负荷!$C2247,检修、备用和必开!$A:$A,0))</f>
        <v>1850</v>
      </c>
      <c r="AA2247" s="26">
        <f t="shared" si="499"/>
        <v>69866.2</v>
      </c>
      <c r="AB2247" s="26">
        <v>1</v>
      </c>
      <c r="AC2247" s="26">
        <v>334.69</v>
      </c>
      <c r="AD2247" s="76">
        <f t="shared" si="500"/>
        <v>45681.3854166667</v>
      </c>
      <c r="AE2247" s="27">
        <f t="shared" si="501"/>
        <v>-2259.1</v>
      </c>
      <c r="AF2247" s="27">
        <f t="shared" si="502"/>
        <v>-784.23</v>
      </c>
      <c r="AG2247" s="27">
        <f t="shared" si="503"/>
        <v>-1013.5</v>
      </c>
      <c r="AH2247" s="27">
        <f t="shared" si="504"/>
        <v>-1020</v>
      </c>
      <c r="AI2247" s="27">
        <f t="shared" si="505"/>
        <v>474.059999999999</v>
      </c>
      <c r="AJ2247" s="27">
        <f t="shared" si="506"/>
        <v>84.5699999999999</v>
      </c>
      <c r="AK2247" s="26">
        <f>INDEX(检修、备用和必开!I:I,MATCH(统调负荷!$C2247,检修、备用和必开!$A:$A,0))</f>
        <v>9635.8958781362</v>
      </c>
    </row>
    <row r="2248" ht="13.8" spans="1:37">
      <c r="A2248" s="26">
        <f t="shared" si="494"/>
        <v>5</v>
      </c>
      <c r="B2248" s="26">
        <f t="shared" si="495"/>
        <v>9</v>
      </c>
      <c r="C2248" t="s">
        <v>45</v>
      </c>
      <c r="D2248" s="75">
        <v>0.395833333333333</v>
      </c>
      <c r="E2248" s="26">
        <v>58080</v>
      </c>
      <c r="F2248" s="26">
        <v>14744</v>
      </c>
      <c r="G2248" s="26">
        <v>12550</v>
      </c>
      <c r="H2248" s="26">
        <v>23656.7</v>
      </c>
      <c r="I2248" s="26">
        <v>8536</v>
      </c>
      <c r="J2248" s="26">
        <v>-1406.7</v>
      </c>
      <c r="K2248" s="26">
        <f t="shared" si="493"/>
        <v>10007</v>
      </c>
      <c r="L2248" s="27">
        <f t="shared" si="496"/>
        <v>6.98173278704907</v>
      </c>
      <c r="M2248" s="75">
        <v>0.395833333333333</v>
      </c>
      <c r="N2248" s="26">
        <v>55646.4</v>
      </c>
      <c r="O2248" s="26">
        <v>14297.74</v>
      </c>
      <c r="P2248" s="26">
        <v>11234.2</v>
      </c>
      <c r="Q2248" s="26">
        <v>22471.1</v>
      </c>
      <c r="R2248" s="26">
        <v>9022.63</v>
      </c>
      <c r="S2248" s="26">
        <v>-1379.27</v>
      </c>
      <c r="T2248" s="26">
        <f t="shared" si="497"/>
        <v>9560.74</v>
      </c>
      <c r="U2248" s="27">
        <f t="shared" si="498"/>
        <v>3.51957660016705</v>
      </c>
      <c r="V2248" s="26">
        <f>INDEX(检修、备用和必开!B:B,MATCH(统调负荷!$C2248,检修、备用和必开!$A:$A,0))</f>
        <v>22776.2</v>
      </c>
      <c r="W2248" s="26">
        <f>INDEX(检修、备用和必开!C:C,MATCH(统调负荷!$C2248,检修、备用和必开!$A:$A,0))</f>
        <v>0</v>
      </c>
      <c r="X2248" s="26">
        <f>INDEX(检修、备用和必开!D:D,MATCH(统调负荷!$C2248,检修、备用和必开!$A:$A,0))</f>
        <v>10290</v>
      </c>
      <c r="Y2248" s="26">
        <f>INDEX(检修、备用和必开!E:E,MATCH(统调负荷!$C2248,检修、备用和必开!$A:$A,0))</f>
        <v>4737</v>
      </c>
      <c r="Z2248" s="26">
        <f>INDEX(检修、备用和必开!F:F,MATCH(统调负荷!$C2248,检修、备用和必开!$A:$A,0))</f>
        <v>1850</v>
      </c>
      <c r="AA2248" s="26">
        <f t="shared" si="499"/>
        <v>69866.2</v>
      </c>
      <c r="AB2248" s="26">
        <v>0</v>
      </c>
      <c r="AC2248" s="26">
        <v>296.04</v>
      </c>
      <c r="AD2248" s="76">
        <f t="shared" si="500"/>
        <v>45681.3958333333</v>
      </c>
      <c r="AE2248" s="27">
        <f t="shared" si="501"/>
        <v>-2433.6</v>
      </c>
      <c r="AF2248" s="27">
        <f t="shared" si="502"/>
        <v>-446.26</v>
      </c>
      <c r="AG2248" s="27">
        <f t="shared" si="503"/>
        <v>-1315.8</v>
      </c>
      <c r="AH2248" s="27">
        <f t="shared" si="504"/>
        <v>-1185.6</v>
      </c>
      <c r="AI2248" s="27">
        <f t="shared" si="505"/>
        <v>486.629999999999</v>
      </c>
      <c r="AJ2248" s="27">
        <f t="shared" si="506"/>
        <v>27.4300000000001</v>
      </c>
      <c r="AK2248" s="26">
        <f>INDEX(检修、备用和必开!I:I,MATCH(统调负荷!$C2248,检修、备用和必开!$A:$A,0))</f>
        <v>9635.8958781362</v>
      </c>
    </row>
    <row r="2249" ht="13.8" spans="1:37">
      <c r="A2249" s="26">
        <f t="shared" si="494"/>
        <v>5</v>
      </c>
      <c r="B2249" s="26">
        <f t="shared" si="495"/>
        <v>9</v>
      </c>
      <c r="C2249" t="s">
        <v>45</v>
      </c>
      <c r="D2249" s="75">
        <v>0.40625</v>
      </c>
      <c r="E2249" s="26">
        <v>58215</v>
      </c>
      <c r="F2249" s="26">
        <v>14244.6</v>
      </c>
      <c r="G2249" s="26">
        <v>12349</v>
      </c>
      <c r="H2249" s="26">
        <v>24070.1</v>
      </c>
      <c r="I2249" s="26">
        <v>8958</v>
      </c>
      <c r="J2249" s="26">
        <v>-1406.7</v>
      </c>
      <c r="K2249" s="26">
        <f t="shared" si="493"/>
        <v>9507.6</v>
      </c>
      <c r="L2249" s="27">
        <f t="shared" si="496"/>
        <v>7.34845807564475</v>
      </c>
      <c r="M2249" s="75">
        <v>0.40625</v>
      </c>
      <c r="N2249" s="26">
        <v>55217.5</v>
      </c>
      <c r="O2249" s="26">
        <v>13681.5</v>
      </c>
      <c r="P2249" s="26">
        <v>11061.7</v>
      </c>
      <c r="Q2249" s="26">
        <v>22398.2</v>
      </c>
      <c r="R2249" s="26">
        <v>9477.89</v>
      </c>
      <c r="S2249" s="26">
        <v>-1401.79</v>
      </c>
      <c r="T2249" s="26">
        <f t="shared" si="497"/>
        <v>8944.5</v>
      </c>
      <c r="U2249" s="27">
        <f t="shared" si="498"/>
        <v>3.63233772648106</v>
      </c>
      <c r="V2249" s="26">
        <f>INDEX(检修、备用和必开!B:B,MATCH(统调负荷!$C2249,检修、备用和必开!$A:$A,0))</f>
        <v>22776.2</v>
      </c>
      <c r="W2249" s="26">
        <f>INDEX(检修、备用和必开!C:C,MATCH(统调负荷!$C2249,检修、备用和必开!$A:$A,0))</f>
        <v>0</v>
      </c>
      <c r="X2249" s="26">
        <f>INDEX(检修、备用和必开!D:D,MATCH(统调负荷!$C2249,检修、备用和必开!$A:$A,0))</f>
        <v>10290</v>
      </c>
      <c r="Y2249" s="26">
        <f>INDEX(检修、备用和必开!E:E,MATCH(统调负荷!$C2249,检修、备用和必开!$A:$A,0))</f>
        <v>4737</v>
      </c>
      <c r="Z2249" s="26">
        <f>INDEX(检修、备用和必开!F:F,MATCH(统调负荷!$C2249,检修、备用和必开!$A:$A,0))</f>
        <v>1850</v>
      </c>
      <c r="AA2249" s="26">
        <f t="shared" si="499"/>
        <v>69866.2</v>
      </c>
      <c r="AB2249" s="26">
        <v>0</v>
      </c>
      <c r="AC2249" s="26">
        <v>5</v>
      </c>
      <c r="AD2249" s="76">
        <f t="shared" si="500"/>
        <v>45681.40625</v>
      </c>
      <c r="AE2249" s="27">
        <f t="shared" si="501"/>
        <v>-2997.5</v>
      </c>
      <c r="AF2249" s="27">
        <f t="shared" si="502"/>
        <v>-563.1</v>
      </c>
      <c r="AG2249" s="27">
        <f t="shared" si="503"/>
        <v>-1287.3</v>
      </c>
      <c r="AH2249" s="27">
        <f t="shared" si="504"/>
        <v>-1671.9</v>
      </c>
      <c r="AI2249" s="27">
        <f t="shared" si="505"/>
        <v>519.889999999999</v>
      </c>
      <c r="AJ2249" s="27">
        <f t="shared" si="506"/>
        <v>4.91000000000008</v>
      </c>
      <c r="AK2249" s="26">
        <f>INDEX(检修、备用和必开!I:I,MATCH(统调负荷!$C2249,检修、备用和必开!$A:$A,0))</f>
        <v>9635.8958781362</v>
      </c>
    </row>
    <row r="2250" ht="13.8" spans="1:37">
      <c r="A2250" s="26">
        <f t="shared" si="494"/>
        <v>5</v>
      </c>
      <c r="B2250" s="26">
        <f t="shared" si="495"/>
        <v>10</v>
      </c>
      <c r="C2250" t="s">
        <v>45</v>
      </c>
      <c r="D2250" s="75">
        <v>0.416666666666667</v>
      </c>
      <c r="E2250" s="26">
        <v>57765</v>
      </c>
      <c r="F2250" s="26">
        <v>13490.6</v>
      </c>
      <c r="G2250" s="26">
        <v>12038</v>
      </c>
      <c r="H2250" s="26">
        <v>24285.1</v>
      </c>
      <c r="I2250" s="26">
        <v>9358</v>
      </c>
      <c r="J2250" s="26">
        <v>-1406.7</v>
      </c>
      <c r="K2250" s="26">
        <f t="shared" si="493"/>
        <v>8753.6</v>
      </c>
      <c r="L2250" s="27">
        <f t="shared" si="496"/>
        <v>7.98142478523122</v>
      </c>
      <c r="M2250" s="75">
        <v>0.416666666666667</v>
      </c>
      <c r="N2250" s="26">
        <v>55191.3</v>
      </c>
      <c r="O2250" s="26">
        <v>13609.47</v>
      </c>
      <c r="P2250" s="26">
        <v>11126.2</v>
      </c>
      <c r="Q2250" s="26">
        <v>21912.3</v>
      </c>
      <c r="R2250" s="26">
        <v>9985.84</v>
      </c>
      <c r="S2250" s="26">
        <v>-1442.51</v>
      </c>
      <c r="T2250" s="26">
        <f t="shared" si="497"/>
        <v>8872.47</v>
      </c>
      <c r="U2250" s="27">
        <f t="shared" si="498"/>
        <v>3.64599135706409</v>
      </c>
      <c r="V2250" s="26">
        <f>INDEX(检修、备用和必开!B:B,MATCH(统调负荷!$C2250,检修、备用和必开!$A:$A,0))</f>
        <v>22776.2</v>
      </c>
      <c r="W2250" s="26">
        <f>INDEX(检修、备用和必开!C:C,MATCH(统调负荷!$C2250,检修、备用和必开!$A:$A,0))</f>
        <v>0</v>
      </c>
      <c r="X2250" s="26">
        <f>INDEX(检修、备用和必开!D:D,MATCH(统调负荷!$C2250,检修、备用和必开!$A:$A,0))</f>
        <v>10290</v>
      </c>
      <c r="Y2250" s="26">
        <f>INDEX(检修、备用和必开!E:E,MATCH(统调负荷!$C2250,检修、备用和必开!$A:$A,0))</f>
        <v>4737</v>
      </c>
      <c r="Z2250" s="26">
        <f>INDEX(检修、备用和必开!F:F,MATCH(统调负荷!$C2250,检修、备用和必开!$A:$A,0))</f>
        <v>1850</v>
      </c>
      <c r="AA2250" s="26">
        <f t="shared" si="499"/>
        <v>69866.2</v>
      </c>
      <c r="AB2250" s="26">
        <v>0</v>
      </c>
      <c r="AC2250" s="26">
        <v>293</v>
      </c>
      <c r="AD2250" s="76">
        <f t="shared" si="500"/>
        <v>45681.4166666667</v>
      </c>
      <c r="AE2250" s="27">
        <f t="shared" si="501"/>
        <v>-2573.7</v>
      </c>
      <c r="AF2250" s="27">
        <f t="shared" si="502"/>
        <v>118.869999999999</v>
      </c>
      <c r="AG2250" s="27">
        <f t="shared" si="503"/>
        <v>-911.799999999999</v>
      </c>
      <c r="AH2250" s="27">
        <f t="shared" si="504"/>
        <v>-2372.8</v>
      </c>
      <c r="AI2250" s="27">
        <f t="shared" si="505"/>
        <v>627.84</v>
      </c>
      <c r="AJ2250" s="27">
        <f t="shared" si="506"/>
        <v>-35.8099999999999</v>
      </c>
      <c r="AK2250" s="26">
        <f>INDEX(检修、备用和必开!I:I,MATCH(统调负荷!$C2250,检修、备用和必开!$A:$A,0))</f>
        <v>9635.8958781362</v>
      </c>
    </row>
    <row r="2251" ht="13.8" spans="1:37">
      <c r="A2251" s="26">
        <f t="shared" si="494"/>
        <v>5</v>
      </c>
      <c r="B2251" s="26">
        <f t="shared" si="495"/>
        <v>10</v>
      </c>
      <c r="C2251" t="s">
        <v>45</v>
      </c>
      <c r="D2251" s="75">
        <v>0.427083333333333</v>
      </c>
      <c r="E2251" s="26">
        <v>57855</v>
      </c>
      <c r="F2251" s="26">
        <v>14124.6</v>
      </c>
      <c r="G2251" s="26">
        <v>11549</v>
      </c>
      <c r="H2251" s="26">
        <v>23848.1</v>
      </c>
      <c r="I2251" s="26">
        <v>9740</v>
      </c>
      <c r="J2251" s="26">
        <v>-1406.7</v>
      </c>
      <c r="K2251" s="26">
        <f t="shared" si="493"/>
        <v>9387.6</v>
      </c>
      <c r="L2251" s="27">
        <f t="shared" si="496"/>
        <v>7.44239209169543</v>
      </c>
      <c r="M2251" s="75">
        <v>0.427083333333333</v>
      </c>
      <c r="N2251" s="26">
        <v>54202.6</v>
      </c>
      <c r="O2251" s="26">
        <v>13241.78</v>
      </c>
      <c r="P2251" s="26">
        <v>11188.1</v>
      </c>
      <c r="Q2251" s="26">
        <v>20825.2</v>
      </c>
      <c r="R2251" s="26">
        <v>10332.3</v>
      </c>
      <c r="S2251" s="26">
        <v>-1384.78</v>
      </c>
      <c r="T2251" s="26">
        <f t="shared" si="497"/>
        <v>8504.78</v>
      </c>
      <c r="U2251" s="27">
        <f t="shared" si="498"/>
        <v>3.7173193833607</v>
      </c>
      <c r="V2251" s="26">
        <f>INDEX(检修、备用和必开!B:B,MATCH(统调负荷!$C2251,检修、备用和必开!$A:$A,0))</f>
        <v>22776.2</v>
      </c>
      <c r="W2251" s="26">
        <f>INDEX(检修、备用和必开!C:C,MATCH(统调负荷!$C2251,检修、备用和必开!$A:$A,0))</f>
        <v>0</v>
      </c>
      <c r="X2251" s="26">
        <f>INDEX(检修、备用和必开!D:D,MATCH(统调负荷!$C2251,检修、备用和必开!$A:$A,0))</f>
        <v>10290</v>
      </c>
      <c r="Y2251" s="26">
        <f>INDEX(检修、备用和必开!E:E,MATCH(统调负荷!$C2251,检修、备用和必开!$A:$A,0))</f>
        <v>4737</v>
      </c>
      <c r="Z2251" s="26">
        <f>INDEX(检修、备用和必开!F:F,MATCH(统调负荷!$C2251,检修、备用和必开!$A:$A,0))</f>
        <v>1850</v>
      </c>
      <c r="AA2251" s="26">
        <f t="shared" si="499"/>
        <v>69866.2</v>
      </c>
      <c r="AB2251" s="26">
        <v>0</v>
      </c>
      <c r="AC2251" s="26">
        <v>0</v>
      </c>
      <c r="AD2251" s="76">
        <f t="shared" si="500"/>
        <v>45681.4270833333</v>
      </c>
      <c r="AE2251" s="27">
        <f t="shared" si="501"/>
        <v>-3652.4</v>
      </c>
      <c r="AF2251" s="27">
        <f t="shared" si="502"/>
        <v>-882.82</v>
      </c>
      <c r="AG2251" s="27">
        <f t="shared" si="503"/>
        <v>-360.9</v>
      </c>
      <c r="AH2251" s="27">
        <f t="shared" si="504"/>
        <v>-3022.9</v>
      </c>
      <c r="AI2251" s="27">
        <f t="shared" si="505"/>
        <v>592.299999999999</v>
      </c>
      <c r="AJ2251" s="27">
        <f t="shared" si="506"/>
        <v>21.9200000000001</v>
      </c>
      <c r="AK2251" s="26">
        <f>INDEX(检修、备用和必开!I:I,MATCH(统调负荷!$C2251,检修、备用和必开!$A:$A,0))</f>
        <v>9635.8958781362</v>
      </c>
    </row>
    <row r="2252" ht="13.8" spans="1:37">
      <c r="A2252" s="26">
        <f t="shared" si="494"/>
        <v>5</v>
      </c>
      <c r="B2252" s="26">
        <f t="shared" si="495"/>
        <v>10</v>
      </c>
      <c r="C2252" t="s">
        <v>45</v>
      </c>
      <c r="D2252" s="75">
        <v>0.4375</v>
      </c>
      <c r="E2252" s="26">
        <v>57765</v>
      </c>
      <c r="F2252" s="26">
        <v>13392.5</v>
      </c>
      <c r="G2252" s="26">
        <v>11652</v>
      </c>
      <c r="H2252" s="26">
        <v>23975.2</v>
      </c>
      <c r="I2252" s="26">
        <v>10152</v>
      </c>
      <c r="J2252" s="26">
        <v>-1406.7</v>
      </c>
      <c r="K2252" s="26">
        <f t="shared" si="493"/>
        <v>8655.5</v>
      </c>
      <c r="L2252" s="27">
        <f t="shared" si="496"/>
        <v>8.07188492865808</v>
      </c>
      <c r="M2252" s="75">
        <v>0.4375</v>
      </c>
      <c r="N2252" s="26">
        <v>53623.4</v>
      </c>
      <c r="O2252" s="26">
        <v>13599.32</v>
      </c>
      <c r="P2252" s="26">
        <v>10847.2</v>
      </c>
      <c r="Q2252" s="26">
        <v>19850.8</v>
      </c>
      <c r="R2252" s="26">
        <v>10739.4</v>
      </c>
      <c r="S2252" s="26">
        <v>-1413.32</v>
      </c>
      <c r="T2252" s="26">
        <f t="shared" si="497"/>
        <v>8862.32</v>
      </c>
      <c r="U2252" s="27">
        <f t="shared" si="498"/>
        <v>3.64792359359075</v>
      </c>
      <c r="V2252" s="26">
        <f>INDEX(检修、备用和必开!B:B,MATCH(统调负荷!$C2252,检修、备用和必开!$A:$A,0))</f>
        <v>22776.2</v>
      </c>
      <c r="W2252" s="26">
        <f>INDEX(检修、备用和必开!C:C,MATCH(统调负荷!$C2252,检修、备用和必开!$A:$A,0))</f>
        <v>0</v>
      </c>
      <c r="X2252" s="26">
        <f>INDEX(检修、备用和必开!D:D,MATCH(统调负荷!$C2252,检修、备用和必开!$A:$A,0))</f>
        <v>10290</v>
      </c>
      <c r="Y2252" s="26">
        <f>INDEX(检修、备用和必开!E:E,MATCH(统调负荷!$C2252,检修、备用和必开!$A:$A,0))</f>
        <v>4737</v>
      </c>
      <c r="Z2252" s="26">
        <f>INDEX(检修、备用和必开!F:F,MATCH(统调负荷!$C2252,检修、备用和必开!$A:$A,0))</f>
        <v>1850</v>
      </c>
      <c r="AA2252" s="26">
        <f t="shared" si="499"/>
        <v>69866.2</v>
      </c>
      <c r="AB2252" s="26">
        <v>0</v>
      </c>
      <c r="AC2252" s="26">
        <v>0</v>
      </c>
      <c r="AD2252" s="76">
        <f t="shared" si="500"/>
        <v>45681.4375</v>
      </c>
      <c r="AE2252" s="27">
        <f t="shared" si="501"/>
        <v>-4141.6</v>
      </c>
      <c r="AF2252" s="27">
        <f t="shared" si="502"/>
        <v>206.82</v>
      </c>
      <c r="AG2252" s="27">
        <f t="shared" si="503"/>
        <v>-804.799999999999</v>
      </c>
      <c r="AH2252" s="27">
        <f t="shared" si="504"/>
        <v>-4124.4</v>
      </c>
      <c r="AI2252" s="27">
        <f t="shared" si="505"/>
        <v>587.4</v>
      </c>
      <c r="AJ2252" s="27">
        <f t="shared" si="506"/>
        <v>-6.61999999999989</v>
      </c>
      <c r="AK2252" s="26">
        <f>INDEX(检修、备用和必开!I:I,MATCH(统调负荷!$C2252,检修、备用和必开!$A:$A,0))</f>
        <v>9635.8958781362</v>
      </c>
    </row>
    <row r="2253" ht="13.8" spans="1:37">
      <c r="A2253" s="26">
        <f t="shared" si="494"/>
        <v>5</v>
      </c>
      <c r="B2253" s="26">
        <f t="shared" si="495"/>
        <v>10</v>
      </c>
      <c r="C2253" t="s">
        <v>45</v>
      </c>
      <c r="D2253" s="75">
        <v>0.447916666666667</v>
      </c>
      <c r="E2253" s="26">
        <v>57720</v>
      </c>
      <c r="F2253" s="26">
        <v>12931.89</v>
      </c>
      <c r="G2253" s="26">
        <v>11728</v>
      </c>
      <c r="H2253" s="26">
        <v>23985.8</v>
      </c>
      <c r="I2253" s="26">
        <v>10481</v>
      </c>
      <c r="J2253" s="26">
        <v>-1406.69</v>
      </c>
      <c r="K2253" s="26">
        <f t="shared" si="493"/>
        <v>8194.89</v>
      </c>
      <c r="L2253" s="27">
        <f t="shared" si="496"/>
        <v>8.52558118534843</v>
      </c>
      <c r="M2253" s="75">
        <v>0.447916666666667</v>
      </c>
      <c r="N2253" s="26">
        <v>53933.1</v>
      </c>
      <c r="O2253" s="26">
        <v>13966.37</v>
      </c>
      <c r="P2253" s="26">
        <v>10446.5</v>
      </c>
      <c r="Q2253" s="26">
        <v>19630.1</v>
      </c>
      <c r="R2253" s="26">
        <v>11264</v>
      </c>
      <c r="S2253" s="26">
        <v>-1373.87</v>
      </c>
      <c r="T2253" s="26">
        <f t="shared" si="497"/>
        <v>9229.37</v>
      </c>
      <c r="U2253" s="27">
        <f t="shared" si="498"/>
        <v>3.57932658687242</v>
      </c>
      <c r="V2253" s="26">
        <f>INDEX(检修、备用和必开!B:B,MATCH(统调负荷!$C2253,检修、备用和必开!$A:$A,0))</f>
        <v>22776.2</v>
      </c>
      <c r="W2253" s="26">
        <f>INDEX(检修、备用和必开!C:C,MATCH(统调负荷!$C2253,检修、备用和必开!$A:$A,0))</f>
        <v>0</v>
      </c>
      <c r="X2253" s="26">
        <f>INDEX(检修、备用和必开!D:D,MATCH(统调负荷!$C2253,检修、备用和必开!$A:$A,0))</f>
        <v>10290</v>
      </c>
      <c r="Y2253" s="26">
        <f>INDEX(检修、备用和必开!E:E,MATCH(统调负荷!$C2253,检修、备用和必开!$A:$A,0))</f>
        <v>4737</v>
      </c>
      <c r="Z2253" s="26">
        <f>INDEX(检修、备用和必开!F:F,MATCH(统调负荷!$C2253,检修、备用和必开!$A:$A,0))</f>
        <v>1850</v>
      </c>
      <c r="AA2253" s="26">
        <f t="shared" si="499"/>
        <v>69866.2</v>
      </c>
      <c r="AB2253" s="26">
        <v>0</v>
      </c>
      <c r="AC2253" s="26">
        <v>0</v>
      </c>
      <c r="AD2253" s="76">
        <f t="shared" si="500"/>
        <v>45681.4479166667</v>
      </c>
      <c r="AE2253" s="27">
        <f t="shared" si="501"/>
        <v>-3786.9</v>
      </c>
      <c r="AF2253" s="27">
        <f t="shared" si="502"/>
        <v>1034.48</v>
      </c>
      <c r="AG2253" s="27">
        <f t="shared" si="503"/>
        <v>-1281.5</v>
      </c>
      <c r="AH2253" s="27">
        <f t="shared" si="504"/>
        <v>-4355.7</v>
      </c>
      <c r="AI2253" s="27">
        <f t="shared" si="505"/>
        <v>783</v>
      </c>
      <c r="AJ2253" s="27">
        <f t="shared" si="506"/>
        <v>32.8200000000002</v>
      </c>
      <c r="AK2253" s="26">
        <f>INDEX(检修、备用和必开!I:I,MATCH(统调负荷!$C2253,检修、备用和必开!$A:$A,0))</f>
        <v>9635.8958781362</v>
      </c>
    </row>
    <row r="2254" ht="13.8" spans="1:37">
      <c r="A2254" s="26">
        <f t="shared" si="494"/>
        <v>5</v>
      </c>
      <c r="B2254" s="26">
        <f t="shared" si="495"/>
        <v>11</v>
      </c>
      <c r="C2254" t="s">
        <v>45</v>
      </c>
      <c r="D2254" s="75">
        <v>0.458333333333333</v>
      </c>
      <c r="E2254" s="26">
        <v>57535</v>
      </c>
      <c r="F2254" s="26">
        <v>13066.5</v>
      </c>
      <c r="G2254" s="26">
        <v>11166</v>
      </c>
      <c r="H2254" s="26">
        <v>23891.2</v>
      </c>
      <c r="I2254" s="26">
        <v>10818</v>
      </c>
      <c r="J2254" s="26">
        <v>-1406.7</v>
      </c>
      <c r="K2254" s="26">
        <f t="shared" si="493"/>
        <v>8329.5</v>
      </c>
      <c r="L2254" s="27">
        <f t="shared" si="496"/>
        <v>8.38780238909898</v>
      </c>
      <c r="M2254" s="75">
        <v>0.458333333333333</v>
      </c>
      <c r="N2254" s="26">
        <v>53726.8</v>
      </c>
      <c r="O2254" s="26">
        <v>14023.78</v>
      </c>
      <c r="P2254" s="26">
        <v>9777.01</v>
      </c>
      <c r="Q2254" s="26">
        <v>19885.9</v>
      </c>
      <c r="R2254" s="26">
        <v>11336.3</v>
      </c>
      <c r="S2254" s="26">
        <v>-1296.19</v>
      </c>
      <c r="T2254" s="26">
        <f t="shared" si="497"/>
        <v>9286.78</v>
      </c>
      <c r="U2254" s="27">
        <f t="shared" si="498"/>
        <v>3.56883001188142</v>
      </c>
      <c r="V2254" s="26">
        <f>INDEX(检修、备用和必开!B:B,MATCH(统调负荷!$C2254,检修、备用和必开!$A:$A,0))</f>
        <v>22776.2</v>
      </c>
      <c r="W2254" s="26">
        <f>INDEX(检修、备用和必开!C:C,MATCH(统调负荷!$C2254,检修、备用和必开!$A:$A,0))</f>
        <v>0</v>
      </c>
      <c r="X2254" s="26">
        <f>INDEX(检修、备用和必开!D:D,MATCH(统调负荷!$C2254,检修、备用和必开!$A:$A,0))</f>
        <v>10290</v>
      </c>
      <c r="Y2254" s="26">
        <f>INDEX(检修、备用和必开!E:E,MATCH(统调负荷!$C2254,检修、备用和必开!$A:$A,0))</f>
        <v>4737</v>
      </c>
      <c r="Z2254" s="26">
        <f>INDEX(检修、备用和必开!F:F,MATCH(统调负荷!$C2254,检修、备用和必开!$A:$A,0))</f>
        <v>1850</v>
      </c>
      <c r="AA2254" s="26">
        <f t="shared" si="499"/>
        <v>69866.2</v>
      </c>
      <c r="AB2254" s="26">
        <v>0</v>
      </c>
      <c r="AC2254" s="26">
        <v>386.28</v>
      </c>
      <c r="AD2254" s="76">
        <f t="shared" si="500"/>
        <v>45681.4583333333</v>
      </c>
      <c r="AE2254" s="27">
        <f t="shared" si="501"/>
        <v>-3808.2</v>
      </c>
      <c r="AF2254" s="27">
        <f t="shared" si="502"/>
        <v>957.280000000001</v>
      </c>
      <c r="AG2254" s="27">
        <f t="shared" si="503"/>
        <v>-1388.99</v>
      </c>
      <c r="AH2254" s="27">
        <f t="shared" si="504"/>
        <v>-4005.3</v>
      </c>
      <c r="AI2254" s="27">
        <f t="shared" si="505"/>
        <v>518.299999999999</v>
      </c>
      <c r="AJ2254" s="27">
        <f t="shared" si="506"/>
        <v>110.51</v>
      </c>
      <c r="AK2254" s="26">
        <f>INDEX(检修、备用和必开!I:I,MATCH(统调负荷!$C2254,检修、备用和必开!$A:$A,0))</f>
        <v>9635.8958781362</v>
      </c>
    </row>
    <row r="2255" ht="13.8" spans="1:37">
      <c r="A2255" s="26">
        <f t="shared" si="494"/>
        <v>5</v>
      </c>
      <c r="B2255" s="26">
        <f t="shared" si="495"/>
        <v>11</v>
      </c>
      <c r="C2255" t="s">
        <v>45</v>
      </c>
      <c r="D2255" s="75">
        <v>0.46875</v>
      </c>
      <c r="E2255" s="26">
        <v>57445</v>
      </c>
      <c r="F2255" s="26">
        <v>12317</v>
      </c>
      <c r="G2255" s="26">
        <v>11492</v>
      </c>
      <c r="H2255" s="26">
        <v>23932.7</v>
      </c>
      <c r="I2255" s="26">
        <v>11110</v>
      </c>
      <c r="J2255" s="26">
        <v>-1406.7</v>
      </c>
      <c r="K2255" s="26">
        <f t="shared" si="493"/>
        <v>7580</v>
      </c>
      <c r="L2255" s="27">
        <f t="shared" si="496"/>
        <v>9.21717678100264</v>
      </c>
      <c r="M2255" s="75">
        <v>0.46875</v>
      </c>
      <c r="N2255" s="26">
        <v>54081.9</v>
      </c>
      <c r="O2255" s="26">
        <v>14211.71</v>
      </c>
      <c r="P2255" s="26">
        <v>10463.5</v>
      </c>
      <c r="Q2255" s="26">
        <v>19319</v>
      </c>
      <c r="R2255" s="26">
        <v>11510.9</v>
      </c>
      <c r="S2255" s="26">
        <v>-1423.21</v>
      </c>
      <c r="T2255" s="26">
        <f t="shared" si="497"/>
        <v>9474.71</v>
      </c>
      <c r="U2255" s="27">
        <f t="shared" si="498"/>
        <v>3.5348962873728</v>
      </c>
      <c r="V2255" s="26">
        <f>INDEX(检修、备用和必开!B:B,MATCH(统调负荷!$C2255,检修、备用和必开!$A:$A,0))</f>
        <v>22776.2</v>
      </c>
      <c r="W2255" s="26">
        <f>INDEX(检修、备用和必开!C:C,MATCH(统调负荷!$C2255,检修、备用和必开!$A:$A,0))</f>
        <v>0</v>
      </c>
      <c r="X2255" s="26">
        <f>INDEX(检修、备用和必开!D:D,MATCH(统调负荷!$C2255,检修、备用和必开!$A:$A,0))</f>
        <v>10290</v>
      </c>
      <c r="Y2255" s="26">
        <f>INDEX(检修、备用和必开!E:E,MATCH(统调负荷!$C2255,检修、备用和必开!$A:$A,0))</f>
        <v>4737</v>
      </c>
      <c r="Z2255" s="26">
        <f>INDEX(检修、备用和必开!F:F,MATCH(统调负荷!$C2255,检修、备用和必开!$A:$A,0))</f>
        <v>1850</v>
      </c>
      <c r="AA2255" s="26">
        <f t="shared" si="499"/>
        <v>69866.2</v>
      </c>
      <c r="AB2255" s="26">
        <v>0</v>
      </c>
      <c r="AC2255" s="26">
        <v>315.11</v>
      </c>
      <c r="AD2255" s="76">
        <f t="shared" si="500"/>
        <v>45681.46875</v>
      </c>
      <c r="AE2255" s="27">
        <f t="shared" si="501"/>
        <v>-3363.1</v>
      </c>
      <c r="AF2255" s="27">
        <f t="shared" si="502"/>
        <v>1894.71</v>
      </c>
      <c r="AG2255" s="27">
        <f t="shared" si="503"/>
        <v>-1028.5</v>
      </c>
      <c r="AH2255" s="27">
        <f t="shared" si="504"/>
        <v>-4613.7</v>
      </c>
      <c r="AI2255" s="27">
        <f t="shared" si="505"/>
        <v>400.9</v>
      </c>
      <c r="AJ2255" s="27">
        <f t="shared" si="506"/>
        <v>-16.51</v>
      </c>
      <c r="AK2255" s="26">
        <f>INDEX(检修、备用和必开!I:I,MATCH(统调负荷!$C2255,检修、备用和必开!$A:$A,0))</f>
        <v>9635.8958781362</v>
      </c>
    </row>
    <row r="2256" ht="13.8" spans="1:37">
      <c r="A2256" s="26">
        <f t="shared" si="494"/>
        <v>5</v>
      </c>
      <c r="B2256" s="26">
        <f t="shared" si="495"/>
        <v>11</v>
      </c>
      <c r="C2256" t="s">
        <v>45</v>
      </c>
      <c r="D2256" s="75">
        <v>0.479166666666667</v>
      </c>
      <c r="E2256" s="26">
        <v>57400</v>
      </c>
      <c r="F2256" s="26">
        <v>12094.99</v>
      </c>
      <c r="G2256" s="26">
        <v>11702</v>
      </c>
      <c r="H2256" s="26">
        <v>23671.7</v>
      </c>
      <c r="I2256" s="26">
        <v>11338</v>
      </c>
      <c r="J2256" s="26">
        <v>-1406.69</v>
      </c>
      <c r="K2256" s="26">
        <f t="shared" si="493"/>
        <v>7357.99</v>
      </c>
      <c r="L2256" s="27">
        <f t="shared" si="496"/>
        <v>9.49528335863463</v>
      </c>
      <c r="M2256" s="75">
        <v>0.479166666666667</v>
      </c>
      <c r="N2256" s="26">
        <v>53946.1</v>
      </c>
      <c r="O2256" s="26">
        <v>14770.94</v>
      </c>
      <c r="P2256" s="26">
        <v>9832.22</v>
      </c>
      <c r="Q2256" s="26">
        <v>19070</v>
      </c>
      <c r="R2256" s="26">
        <v>11606.5</v>
      </c>
      <c r="S2256" s="26">
        <v>-1333.56</v>
      </c>
      <c r="T2256" s="26">
        <f t="shared" si="497"/>
        <v>10033.94</v>
      </c>
      <c r="U2256" s="27">
        <f t="shared" si="498"/>
        <v>3.43763069562299</v>
      </c>
      <c r="V2256" s="26">
        <f>INDEX(检修、备用和必开!B:B,MATCH(统调负荷!$C2256,检修、备用和必开!$A:$A,0))</f>
        <v>22776.2</v>
      </c>
      <c r="W2256" s="26">
        <f>INDEX(检修、备用和必开!C:C,MATCH(统调负荷!$C2256,检修、备用和必开!$A:$A,0))</f>
        <v>0</v>
      </c>
      <c r="X2256" s="26">
        <f>INDEX(检修、备用和必开!D:D,MATCH(统调负荷!$C2256,检修、备用和必开!$A:$A,0))</f>
        <v>10290</v>
      </c>
      <c r="Y2256" s="26">
        <f>INDEX(检修、备用和必开!E:E,MATCH(统调负荷!$C2256,检修、备用和必开!$A:$A,0))</f>
        <v>4737</v>
      </c>
      <c r="Z2256" s="26">
        <f>INDEX(检修、备用和必开!F:F,MATCH(统调负荷!$C2256,检修、备用和必开!$A:$A,0))</f>
        <v>1850</v>
      </c>
      <c r="AA2256" s="26">
        <f t="shared" si="499"/>
        <v>69866.2</v>
      </c>
      <c r="AB2256" s="26">
        <v>0</v>
      </c>
      <c r="AC2256" s="26">
        <v>400</v>
      </c>
      <c r="AD2256" s="76">
        <f t="shared" si="500"/>
        <v>45681.4791666667</v>
      </c>
      <c r="AE2256" s="27">
        <f t="shared" si="501"/>
        <v>-3453.9</v>
      </c>
      <c r="AF2256" s="27">
        <f t="shared" si="502"/>
        <v>2675.95</v>
      </c>
      <c r="AG2256" s="27">
        <f t="shared" si="503"/>
        <v>-1869.78</v>
      </c>
      <c r="AH2256" s="27">
        <f t="shared" si="504"/>
        <v>-4601.7</v>
      </c>
      <c r="AI2256" s="27">
        <f t="shared" si="505"/>
        <v>268.5</v>
      </c>
      <c r="AJ2256" s="27">
        <f t="shared" si="506"/>
        <v>73.1300000000001</v>
      </c>
      <c r="AK2256" s="26">
        <f>INDEX(检修、备用和必开!I:I,MATCH(统调负荷!$C2256,检修、备用和必开!$A:$A,0))</f>
        <v>9635.8958781362</v>
      </c>
    </row>
    <row r="2257" ht="13.8" spans="1:37">
      <c r="A2257" s="26">
        <f t="shared" si="494"/>
        <v>5</v>
      </c>
      <c r="B2257" s="26">
        <f t="shared" si="495"/>
        <v>11</v>
      </c>
      <c r="C2257" t="s">
        <v>45</v>
      </c>
      <c r="D2257" s="75">
        <v>0.489583333333333</v>
      </c>
      <c r="E2257" s="26">
        <v>56915</v>
      </c>
      <c r="F2257" s="26">
        <v>12469.3</v>
      </c>
      <c r="G2257" s="26">
        <v>10876</v>
      </c>
      <c r="H2257" s="26">
        <v>23431.4</v>
      </c>
      <c r="I2257" s="26">
        <v>11545</v>
      </c>
      <c r="J2257" s="26">
        <v>-1406.7</v>
      </c>
      <c r="K2257" s="26">
        <f t="shared" si="493"/>
        <v>7732.3</v>
      </c>
      <c r="L2257" s="27">
        <f t="shared" si="496"/>
        <v>9.03562976087322</v>
      </c>
      <c r="M2257" s="75">
        <v>0.489583333333333</v>
      </c>
      <c r="N2257" s="26">
        <v>53337.2</v>
      </c>
      <c r="O2257" s="26">
        <v>15323.89</v>
      </c>
      <c r="P2257" s="26">
        <v>9337.99</v>
      </c>
      <c r="Q2257" s="26">
        <v>18286.8</v>
      </c>
      <c r="R2257" s="26">
        <v>11746.8</v>
      </c>
      <c r="S2257" s="26">
        <v>-1358.28</v>
      </c>
      <c r="T2257" s="26">
        <f t="shared" si="497"/>
        <v>10586.89</v>
      </c>
      <c r="U2257" s="27">
        <f t="shared" si="498"/>
        <v>3.34658083651348</v>
      </c>
      <c r="V2257" s="26">
        <f>INDEX(检修、备用和必开!B:B,MATCH(统调负荷!$C2257,检修、备用和必开!$A:$A,0))</f>
        <v>22776.2</v>
      </c>
      <c r="W2257" s="26">
        <f>INDEX(检修、备用和必开!C:C,MATCH(统调负荷!$C2257,检修、备用和必开!$A:$A,0))</f>
        <v>0</v>
      </c>
      <c r="X2257" s="26">
        <f>INDEX(检修、备用和必开!D:D,MATCH(统调负荷!$C2257,检修、备用和必开!$A:$A,0))</f>
        <v>10290</v>
      </c>
      <c r="Y2257" s="26">
        <f>INDEX(检修、备用和必开!E:E,MATCH(统调负荷!$C2257,检修、备用和必开!$A:$A,0))</f>
        <v>4737</v>
      </c>
      <c r="Z2257" s="26">
        <f>INDEX(检修、备用和必开!F:F,MATCH(统调负荷!$C2257,检修、备用和必开!$A:$A,0))</f>
        <v>1850</v>
      </c>
      <c r="AA2257" s="26">
        <f t="shared" si="499"/>
        <v>69866.2</v>
      </c>
      <c r="AB2257" s="26">
        <v>0</v>
      </c>
      <c r="AC2257" s="26">
        <v>442.88</v>
      </c>
      <c r="AD2257" s="76">
        <f t="shared" si="500"/>
        <v>45681.4895833333</v>
      </c>
      <c r="AE2257" s="27">
        <f t="shared" si="501"/>
        <v>-3577.8</v>
      </c>
      <c r="AF2257" s="27">
        <f t="shared" si="502"/>
        <v>2854.59</v>
      </c>
      <c r="AG2257" s="27">
        <f t="shared" si="503"/>
        <v>-1538.01</v>
      </c>
      <c r="AH2257" s="27">
        <f t="shared" si="504"/>
        <v>-5144.6</v>
      </c>
      <c r="AI2257" s="27">
        <f t="shared" si="505"/>
        <v>201.799999999999</v>
      </c>
      <c r="AJ2257" s="27">
        <f t="shared" si="506"/>
        <v>48.4200000000001</v>
      </c>
      <c r="AK2257" s="26">
        <f>INDEX(检修、备用和必开!I:I,MATCH(统调负荷!$C2257,检修、备用和必开!$A:$A,0))</f>
        <v>9635.8958781362</v>
      </c>
    </row>
    <row r="2258" ht="13.8" spans="1:37">
      <c r="A2258" s="26">
        <f t="shared" si="494"/>
        <v>5</v>
      </c>
      <c r="B2258" s="26">
        <f t="shared" si="495"/>
        <v>12</v>
      </c>
      <c r="C2258" t="s">
        <v>45</v>
      </c>
      <c r="D2258" s="75">
        <v>0.5</v>
      </c>
      <c r="E2258" s="26">
        <v>55130</v>
      </c>
      <c r="F2258" s="26">
        <v>12628.4</v>
      </c>
      <c r="G2258" s="26">
        <v>10608</v>
      </c>
      <c r="H2258" s="26">
        <v>21589.3</v>
      </c>
      <c r="I2258" s="26">
        <v>11711</v>
      </c>
      <c r="J2258" s="26">
        <v>-1406.7</v>
      </c>
      <c r="K2258" s="26">
        <f t="shared" si="493"/>
        <v>7891.4</v>
      </c>
      <c r="L2258" s="27">
        <f t="shared" si="496"/>
        <v>8.85346072940163</v>
      </c>
      <c r="M2258" s="75">
        <v>0.5</v>
      </c>
      <c r="N2258" s="26">
        <v>52584.9</v>
      </c>
      <c r="O2258" s="26">
        <v>15184.4</v>
      </c>
      <c r="P2258" s="26">
        <v>9389.42</v>
      </c>
      <c r="Q2258" s="26">
        <v>17870.8</v>
      </c>
      <c r="R2258" s="26">
        <v>11512.1</v>
      </c>
      <c r="S2258" s="26">
        <v>-1371.82</v>
      </c>
      <c r="T2258" s="26">
        <f t="shared" si="497"/>
        <v>10447.4</v>
      </c>
      <c r="U2258" s="27">
        <f t="shared" si="498"/>
        <v>3.3690915929673</v>
      </c>
      <c r="V2258" s="26">
        <f>INDEX(检修、备用和必开!B:B,MATCH(统调负荷!$C2258,检修、备用和必开!$A:$A,0))</f>
        <v>22776.2</v>
      </c>
      <c r="W2258" s="26">
        <f>INDEX(检修、备用和必开!C:C,MATCH(统调负荷!$C2258,检修、备用和必开!$A:$A,0))</f>
        <v>0</v>
      </c>
      <c r="X2258" s="26">
        <f>INDEX(检修、备用和必开!D:D,MATCH(统调负荷!$C2258,检修、备用和必开!$A:$A,0))</f>
        <v>10290</v>
      </c>
      <c r="Y2258" s="26">
        <f>INDEX(检修、备用和必开!E:E,MATCH(统调负荷!$C2258,检修、备用和必开!$A:$A,0))</f>
        <v>4737</v>
      </c>
      <c r="Z2258" s="26">
        <f>INDEX(检修、备用和必开!F:F,MATCH(统调负荷!$C2258,检修、备用和必开!$A:$A,0))</f>
        <v>1850</v>
      </c>
      <c r="AA2258" s="26">
        <f t="shared" si="499"/>
        <v>69866.2</v>
      </c>
      <c r="AB2258" s="26">
        <v>0</v>
      </c>
      <c r="AC2258" s="26">
        <v>333.65</v>
      </c>
      <c r="AD2258" s="76">
        <f t="shared" si="500"/>
        <v>45681.5</v>
      </c>
      <c r="AE2258" s="27">
        <f t="shared" si="501"/>
        <v>-2545.1</v>
      </c>
      <c r="AF2258" s="27">
        <f t="shared" si="502"/>
        <v>2556</v>
      </c>
      <c r="AG2258" s="27">
        <f t="shared" si="503"/>
        <v>-1218.58</v>
      </c>
      <c r="AH2258" s="27">
        <f t="shared" si="504"/>
        <v>-3718.5</v>
      </c>
      <c r="AI2258" s="27">
        <f t="shared" si="505"/>
        <v>-198.9</v>
      </c>
      <c r="AJ2258" s="27">
        <f t="shared" si="506"/>
        <v>34.8800000000001</v>
      </c>
      <c r="AK2258" s="26">
        <f>INDEX(检修、备用和必开!I:I,MATCH(统调负荷!$C2258,检修、备用和必开!$A:$A,0))</f>
        <v>9635.8958781362</v>
      </c>
    </row>
    <row r="2259" ht="13.8" spans="1:37">
      <c r="A2259" s="26">
        <f t="shared" si="494"/>
        <v>5</v>
      </c>
      <c r="B2259" s="26">
        <f t="shared" si="495"/>
        <v>12</v>
      </c>
      <c r="C2259" t="s">
        <v>45</v>
      </c>
      <c r="D2259" s="75">
        <v>0.510416666666667</v>
      </c>
      <c r="E2259" s="26">
        <v>56040</v>
      </c>
      <c r="F2259" s="26">
        <v>14722.9</v>
      </c>
      <c r="G2259" s="26">
        <v>10361</v>
      </c>
      <c r="H2259" s="26">
        <v>20562.8</v>
      </c>
      <c r="I2259" s="26">
        <v>11800</v>
      </c>
      <c r="J2259" s="26">
        <v>-1406.7</v>
      </c>
      <c r="K2259" s="26">
        <f t="shared" si="493"/>
        <v>9985.9</v>
      </c>
      <c r="L2259" s="27">
        <f t="shared" si="496"/>
        <v>6.99648504391192</v>
      </c>
      <c r="M2259" s="75">
        <v>0.510416666666667</v>
      </c>
      <c r="N2259" s="26">
        <v>53566.9</v>
      </c>
      <c r="O2259" s="26">
        <v>16627.18</v>
      </c>
      <c r="P2259" s="26">
        <v>8800.62</v>
      </c>
      <c r="Q2259" s="26">
        <v>18164.6</v>
      </c>
      <c r="R2259" s="26">
        <v>11319.5</v>
      </c>
      <c r="S2259" s="26">
        <v>-1345</v>
      </c>
      <c r="T2259" s="26">
        <f t="shared" si="497"/>
        <v>11890.18</v>
      </c>
      <c r="U2259" s="27">
        <f t="shared" si="498"/>
        <v>3.14993836839917</v>
      </c>
      <c r="V2259" s="26">
        <f>INDEX(检修、备用和必开!B:B,MATCH(统调负荷!$C2259,检修、备用和必开!$A:$A,0))</f>
        <v>22776.2</v>
      </c>
      <c r="W2259" s="26">
        <f>INDEX(检修、备用和必开!C:C,MATCH(统调负荷!$C2259,检修、备用和必开!$A:$A,0))</f>
        <v>0</v>
      </c>
      <c r="X2259" s="26">
        <f>INDEX(检修、备用和必开!D:D,MATCH(统调负荷!$C2259,检修、备用和必开!$A:$A,0))</f>
        <v>10290</v>
      </c>
      <c r="Y2259" s="26">
        <f>INDEX(检修、备用和必开!E:E,MATCH(统调负荷!$C2259,检修、备用和必开!$A:$A,0))</f>
        <v>4737</v>
      </c>
      <c r="Z2259" s="26">
        <f>INDEX(检修、备用和必开!F:F,MATCH(统调负荷!$C2259,检修、备用和必开!$A:$A,0))</f>
        <v>1850</v>
      </c>
      <c r="AA2259" s="26">
        <f t="shared" si="499"/>
        <v>69866.2</v>
      </c>
      <c r="AB2259" s="26">
        <v>275.13</v>
      </c>
      <c r="AC2259" s="26">
        <v>382.42</v>
      </c>
      <c r="AD2259" s="76">
        <f t="shared" si="500"/>
        <v>45681.5104166667</v>
      </c>
      <c r="AE2259" s="27">
        <f t="shared" si="501"/>
        <v>-2473.1</v>
      </c>
      <c r="AF2259" s="27">
        <f t="shared" si="502"/>
        <v>1904.28</v>
      </c>
      <c r="AG2259" s="27">
        <f t="shared" si="503"/>
        <v>-1560.38</v>
      </c>
      <c r="AH2259" s="27">
        <f t="shared" si="504"/>
        <v>-2398.2</v>
      </c>
      <c r="AI2259" s="27">
        <f t="shared" si="505"/>
        <v>-480.5</v>
      </c>
      <c r="AJ2259" s="27">
        <f t="shared" si="506"/>
        <v>61.7</v>
      </c>
      <c r="AK2259" s="26">
        <f>INDEX(检修、备用和必开!I:I,MATCH(统调负荷!$C2259,检修、备用和必开!$A:$A,0))</f>
        <v>9635.8958781362</v>
      </c>
    </row>
    <row r="2260" ht="13.8" spans="1:37">
      <c r="A2260" s="26">
        <f t="shared" si="494"/>
        <v>5</v>
      </c>
      <c r="B2260" s="26">
        <f t="shared" si="495"/>
        <v>12</v>
      </c>
      <c r="C2260" t="s">
        <v>45</v>
      </c>
      <c r="D2260" s="75">
        <v>0.520833333333333</v>
      </c>
      <c r="E2260" s="26">
        <v>55685</v>
      </c>
      <c r="F2260" s="26">
        <v>14654.3</v>
      </c>
      <c r="G2260" s="26">
        <v>10361</v>
      </c>
      <c r="H2260" s="26">
        <v>20218.6</v>
      </c>
      <c r="I2260" s="26">
        <v>11858</v>
      </c>
      <c r="J2260" s="26">
        <v>-1406.9</v>
      </c>
      <c r="K2260" s="26">
        <f t="shared" si="493"/>
        <v>9917.3</v>
      </c>
      <c r="L2260" s="27">
        <f t="shared" si="496"/>
        <v>7.04488116725318</v>
      </c>
      <c r="M2260" s="75">
        <v>0.520833333333333</v>
      </c>
      <c r="N2260" s="26">
        <v>52588.6</v>
      </c>
      <c r="O2260" s="26">
        <v>15265.69</v>
      </c>
      <c r="P2260" s="26">
        <v>9184.87</v>
      </c>
      <c r="Q2260" s="26">
        <v>18234.1</v>
      </c>
      <c r="R2260" s="26">
        <v>11245</v>
      </c>
      <c r="S2260" s="26">
        <v>-1341.06</v>
      </c>
      <c r="T2260" s="26">
        <f t="shared" si="497"/>
        <v>10528.69</v>
      </c>
      <c r="U2260" s="27">
        <f t="shared" si="498"/>
        <v>3.3559364205913</v>
      </c>
      <c r="V2260" s="26">
        <f>INDEX(检修、备用和必开!B:B,MATCH(统调负荷!$C2260,检修、备用和必开!$A:$A,0))</f>
        <v>22776.2</v>
      </c>
      <c r="W2260" s="26">
        <f>INDEX(检修、备用和必开!C:C,MATCH(统调负荷!$C2260,检修、备用和必开!$A:$A,0))</f>
        <v>0</v>
      </c>
      <c r="X2260" s="26">
        <f>INDEX(检修、备用和必开!D:D,MATCH(统调负荷!$C2260,检修、备用和必开!$A:$A,0))</f>
        <v>10290</v>
      </c>
      <c r="Y2260" s="26">
        <f>INDEX(检修、备用和必开!E:E,MATCH(统调负荷!$C2260,检修、备用和必开!$A:$A,0))</f>
        <v>4737</v>
      </c>
      <c r="Z2260" s="26">
        <f>INDEX(检修、备用和必开!F:F,MATCH(统调负荷!$C2260,检修、备用和必开!$A:$A,0))</f>
        <v>1850</v>
      </c>
      <c r="AA2260" s="26">
        <f t="shared" si="499"/>
        <v>69866.2</v>
      </c>
      <c r="AB2260" s="26">
        <v>0</v>
      </c>
      <c r="AC2260" s="26">
        <v>305.51</v>
      </c>
      <c r="AD2260" s="76">
        <f t="shared" si="500"/>
        <v>45681.5208333333</v>
      </c>
      <c r="AE2260" s="27">
        <f t="shared" si="501"/>
        <v>-3096.4</v>
      </c>
      <c r="AF2260" s="27">
        <f t="shared" si="502"/>
        <v>611.390000000001</v>
      </c>
      <c r="AG2260" s="27">
        <f t="shared" si="503"/>
        <v>-1176.13</v>
      </c>
      <c r="AH2260" s="27">
        <f t="shared" si="504"/>
        <v>-1984.5</v>
      </c>
      <c r="AI2260" s="27">
        <f t="shared" si="505"/>
        <v>-613</v>
      </c>
      <c r="AJ2260" s="27">
        <f t="shared" si="506"/>
        <v>65.8400000000001</v>
      </c>
      <c r="AK2260" s="26">
        <f>INDEX(检修、备用和必开!I:I,MATCH(统调负荷!$C2260,检修、备用和必开!$A:$A,0))</f>
        <v>9635.8958781362</v>
      </c>
    </row>
    <row r="2261" ht="13.8" spans="1:37">
      <c r="A2261" s="26">
        <f t="shared" si="494"/>
        <v>5</v>
      </c>
      <c r="B2261" s="26">
        <f t="shared" si="495"/>
        <v>12</v>
      </c>
      <c r="C2261" t="s">
        <v>45</v>
      </c>
      <c r="D2261" s="75">
        <v>0.53125</v>
      </c>
      <c r="E2261" s="26">
        <v>55115</v>
      </c>
      <c r="F2261" s="26">
        <v>14121</v>
      </c>
      <c r="G2261" s="26">
        <v>10361</v>
      </c>
      <c r="H2261" s="26">
        <v>20193.7</v>
      </c>
      <c r="I2261" s="26">
        <v>11846</v>
      </c>
      <c r="J2261" s="26">
        <v>-1406.7</v>
      </c>
      <c r="K2261" s="26">
        <f t="shared" si="493"/>
        <v>9384</v>
      </c>
      <c r="L2261" s="27">
        <f t="shared" si="496"/>
        <v>7.44524722932651</v>
      </c>
      <c r="M2261" s="75">
        <v>0.53125</v>
      </c>
      <c r="N2261" s="26">
        <v>51897.1</v>
      </c>
      <c r="O2261" s="26">
        <v>14311.63</v>
      </c>
      <c r="P2261" s="26">
        <v>9874.55</v>
      </c>
      <c r="Q2261" s="26">
        <v>17833.3</v>
      </c>
      <c r="R2261" s="26">
        <v>11250.2</v>
      </c>
      <c r="S2261" s="26">
        <v>-1372.58</v>
      </c>
      <c r="T2261" s="26">
        <f t="shared" si="497"/>
        <v>9574.63</v>
      </c>
      <c r="U2261" s="27">
        <f t="shared" si="498"/>
        <v>3.51711559691774</v>
      </c>
      <c r="V2261" s="26">
        <f>INDEX(检修、备用和必开!B:B,MATCH(统调负荷!$C2261,检修、备用和必开!$A:$A,0))</f>
        <v>22776.2</v>
      </c>
      <c r="W2261" s="26">
        <f>INDEX(检修、备用和必开!C:C,MATCH(统调负荷!$C2261,检修、备用和必开!$A:$A,0))</f>
        <v>0</v>
      </c>
      <c r="X2261" s="26">
        <f>INDEX(检修、备用和必开!D:D,MATCH(统调负荷!$C2261,检修、备用和必开!$A:$A,0))</f>
        <v>10290</v>
      </c>
      <c r="Y2261" s="26">
        <f>INDEX(检修、备用和必开!E:E,MATCH(统调负荷!$C2261,检修、备用和必开!$A:$A,0))</f>
        <v>4737</v>
      </c>
      <c r="Z2261" s="26">
        <f>INDEX(检修、备用和必开!F:F,MATCH(统调负荷!$C2261,检修、备用和必开!$A:$A,0))</f>
        <v>1850</v>
      </c>
      <c r="AA2261" s="26">
        <f t="shared" si="499"/>
        <v>69866.2</v>
      </c>
      <c r="AB2261" s="26">
        <v>0</v>
      </c>
      <c r="AC2261" s="26">
        <v>280</v>
      </c>
      <c r="AD2261" s="76">
        <f t="shared" si="500"/>
        <v>45681.53125</v>
      </c>
      <c r="AE2261" s="27">
        <f t="shared" si="501"/>
        <v>-3217.9</v>
      </c>
      <c r="AF2261" s="27">
        <f t="shared" si="502"/>
        <v>190.629999999999</v>
      </c>
      <c r="AG2261" s="27">
        <f t="shared" si="503"/>
        <v>-486.450000000001</v>
      </c>
      <c r="AH2261" s="27">
        <f t="shared" si="504"/>
        <v>-2360.4</v>
      </c>
      <c r="AI2261" s="27">
        <f t="shared" si="505"/>
        <v>-595.799999999999</v>
      </c>
      <c r="AJ2261" s="27">
        <f t="shared" si="506"/>
        <v>34.1200000000001</v>
      </c>
      <c r="AK2261" s="26">
        <f>INDEX(检修、备用和必开!I:I,MATCH(统调负荷!$C2261,检修、备用和必开!$A:$A,0))</f>
        <v>9635.8958781362</v>
      </c>
    </row>
    <row r="2262" ht="13.8" spans="1:37">
      <c r="A2262" s="26">
        <f t="shared" si="494"/>
        <v>5</v>
      </c>
      <c r="B2262" s="26">
        <f t="shared" si="495"/>
        <v>13</v>
      </c>
      <c r="C2262" t="s">
        <v>45</v>
      </c>
      <c r="D2262" s="75">
        <v>0.541666666666667</v>
      </c>
      <c r="E2262" s="26">
        <v>54885</v>
      </c>
      <c r="F2262" s="26">
        <v>13711.9</v>
      </c>
      <c r="G2262" s="26">
        <v>10361</v>
      </c>
      <c r="H2262" s="26">
        <v>20445</v>
      </c>
      <c r="I2262" s="26">
        <v>11774</v>
      </c>
      <c r="J2262" s="26">
        <v>-1406.9</v>
      </c>
      <c r="K2262" s="26">
        <f t="shared" si="493"/>
        <v>8974.9</v>
      </c>
      <c r="L2262" s="27">
        <f t="shared" si="496"/>
        <v>7.78462155567193</v>
      </c>
      <c r="M2262" s="75">
        <v>0.541666666666667</v>
      </c>
      <c r="N2262" s="26">
        <v>51365.2</v>
      </c>
      <c r="O2262" s="26">
        <v>14039.17</v>
      </c>
      <c r="P2262" s="26">
        <v>9727.23</v>
      </c>
      <c r="Q2262" s="26">
        <v>17806.1</v>
      </c>
      <c r="R2262" s="26">
        <v>11194.8</v>
      </c>
      <c r="S2262" s="26">
        <v>-1402.1</v>
      </c>
      <c r="T2262" s="26">
        <f t="shared" si="497"/>
        <v>9302.17</v>
      </c>
      <c r="U2262" s="27">
        <f t="shared" si="498"/>
        <v>3.56602663206781</v>
      </c>
      <c r="V2262" s="26">
        <f>INDEX(检修、备用和必开!B:B,MATCH(统调负荷!$C2262,检修、备用和必开!$A:$A,0))</f>
        <v>22776.2</v>
      </c>
      <c r="W2262" s="26">
        <f>INDEX(检修、备用和必开!C:C,MATCH(统调负荷!$C2262,检修、备用和必开!$A:$A,0))</f>
        <v>0</v>
      </c>
      <c r="X2262" s="26">
        <f>INDEX(检修、备用和必开!D:D,MATCH(统调负荷!$C2262,检修、备用和必开!$A:$A,0))</f>
        <v>10290</v>
      </c>
      <c r="Y2262" s="26">
        <f>INDEX(检修、备用和必开!E:E,MATCH(统调负荷!$C2262,检修、备用和必开!$A:$A,0))</f>
        <v>4737</v>
      </c>
      <c r="Z2262" s="26">
        <f>INDEX(检修、备用和必开!F:F,MATCH(统调负荷!$C2262,检修、备用和必开!$A:$A,0))</f>
        <v>1850</v>
      </c>
      <c r="AA2262" s="26">
        <f t="shared" si="499"/>
        <v>69866.2</v>
      </c>
      <c r="AB2262" s="26">
        <v>5</v>
      </c>
      <c r="AC2262" s="26">
        <v>0</v>
      </c>
      <c r="AD2262" s="76">
        <f t="shared" si="500"/>
        <v>45681.5416666667</v>
      </c>
      <c r="AE2262" s="27">
        <f t="shared" si="501"/>
        <v>-3519.8</v>
      </c>
      <c r="AF2262" s="27">
        <f t="shared" si="502"/>
        <v>327.27</v>
      </c>
      <c r="AG2262" s="27">
        <f t="shared" si="503"/>
        <v>-633.77</v>
      </c>
      <c r="AH2262" s="27">
        <f t="shared" si="504"/>
        <v>-2638.9</v>
      </c>
      <c r="AI2262" s="27">
        <f t="shared" si="505"/>
        <v>-579.200000000001</v>
      </c>
      <c r="AJ2262" s="27">
        <f t="shared" si="506"/>
        <v>4.80000000000018</v>
      </c>
      <c r="AK2262" s="26">
        <f>INDEX(检修、备用和必开!I:I,MATCH(统调负荷!$C2262,检修、备用和必开!$A:$A,0))</f>
        <v>9635.8958781362</v>
      </c>
    </row>
    <row r="2263" ht="13.8" spans="1:37">
      <c r="A2263" s="26">
        <f t="shared" si="494"/>
        <v>5</v>
      </c>
      <c r="B2263" s="26">
        <f t="shared" si="495"/>
        <v>13</v>
      </c>
      <c r="C2263" t="s">
        <v>45</v>
      </c>
      <c r="D2263" s="75">
        <v>0.552083333333333</v>
      </c>
      <c r="E2263" s="26">
        <v>54640</v>
      </c>
      <c r="F2263" s="26">
        <v>12639.4</v>
      </c>
      <c r="G2263" s="26">
        <v>10361</v>
      </c>
      <c r="H2263" s="26">
        <v>21361.3</v>
      </c>
      <c r="I2263" s="26">
        <v>11685</v>
      </c>
      <c r="J2263" s="26">
        <v>-1406.7</v>
      </c>
      <c r="K2263" s="26">
        <f t="shared" si="493"/>
        <v>7902.4</v>
      </c>
      <c r="L2263" s="27">
        <f t="shared" si="496"/>
        <v>8.8411368698117</v>
      </c>
      <c r="M2263" s="75">
        <v>0.552083333333333</v>
      </c>
      <c r="N2263" s="26">
        <v>51129.5</v>
      </c>
      <c r="O2263" s="26">
        <v>14046.81</v>
      </c>
      <c r="P2263" s="26">
        <v>9554.25</v>
      </c>
      <c r="Q2263" s="26">
        <v>18070.5</v>
      </c>
      <c r="R2263" s="26">
        <v>10829.6</v>
      </c>
      <c r="S2263" s="26">
        <v>-1371.66</v>
      </c>
      <c r="T2263" s="26">
        <f t="shared" si="497"/>
        <v>9309.81</v>
      </c>
      <c r="U2263" s="27">
        <f t="shared" si="498"/>
        <v>3.564636595967</v>
      </c>
      <c r="V2263" s="26">
        <f>INDEX(检修、备用和必开!B:B,MATCH(统调负荷!$C2263,检修、备用和必开!$A:$A,0))</f>
        <v>22776.2</v>
      </c>
      <c r="W2263" s="26">
        <f>INDEX(检修、备用和必开!C:C,MATCH(统调负荷!$C2263,检修、备用和必开!$A:$A,0))</f>
        <v>0</v>
      </c>
      <c r="X2263" s="26">
        <f>INDEX(检修、备用和必开!D:D,MATCH(统调负荷!$C2263,检修、备用和必开!$A:$A,0))</f>
        <v>10290</v>
      </c>
      <c r="Y2263" s="26">
        <f>INDEX(检修、备用和必开!E:E,MATCH(统调负荷!$C2263,检修、备用和必开!$A:$A,0))</f>
        <v>4737</v>
      </c>
      <c r="Z2263" s="26">
        <f>INDEX(检修、备用和必开!F:F,MATCH(统调负荷!$C2263,检修、备用和必开!$A:$A,0))</f>
        <v>1850</v>
      </c>
      <c r="AA2263" s="26">
        <f t="shared" si="499"/>
        <v>69866.2</v>
      </c>
      <c r="AB2263" s="26">
        <v>5</v>
      </c>
      <c r="AC2263" s="26">
        <v>0</v>
      </c>
      <c r="AD2263" s="76">
        <f t="shared" si="500"/>
        <v>45681.5520833333</v>
      </c>
      <c r="AE2263" s="27">
        <f t="shared" si="501"/>
        <v>-3510.5</v>
      </c>
      <c r="AF2263" s="27">
        <f t="shared" si="502"/>
        <v>1407.41</v>
      </c>
      <c r="AG2263" s="27">
        <f t="shared" si="503"/>
        <v>-806.75</v>
      </c>
      <c r="AH2263" s="27">
        <f t="shared" si="504"/>
        <v>-3290.8</v>
      </c>
      <c r="AI2263" s="27">
        <f t="shared" si="505"/>
        <v>-855.4</v>
      </c>
      <c r="AJ2263" s="27">
        <f t="shared" si="506"/>
        <v>35.04</v>
      </c>
      <c r="AK2263" s="26">
        <f>INDEX(检修、备用和必开!I:I,MATCH(统调负荷!$C2263,检修、备用和必开!$A:$A,0))</f>
        <v>9635.8958781362</v>
      </c>
    </row>
    <row r="2264" ht="13.8" spans="1:37">
      <c r="A2264" s="26">
        <f t="shared" si="494"/>
        <v>5</v>
      </c>
      <c r="B2264" s="26">
        <f t="shared" si="495"/>
        <v>13</v>
      </c>
      <c r="C2264" t="s">
        <v>45</v>
      </c>
      <c r="D2264" s="75">
        <v>0.5625</v>
      </c>
      <c r="E2264" s="26">
        <v>54630</v>
      </c>
      <c r="F2264" s="26">
        <v>11495.5</v>
      </c>
      <c r="G2264" s="26">
        <v>10361</v>
      </c>
      <c r="H2264" s="26">
        <v>22618.2</v>
      </c>
      <c r="I2264" s="26">
        <v>11562</v>
      </c>
      <c r="J2264" s="26">
        <v>-1406.7</v>
      </c>
      <c r="K2264" s="26">
        <f t="shared" si="493"/>
        <v>6758.5</v>
      </c>
      <c r="L2264" s="27">
        <f t="shared" si="496"/>
        <v>10.3375305171266</v>
      </c>
      <c r="M2264" s="75">
        <v>0.5625</v>
      </c>
      <c r="N2264" s="26">
        <v>50712.5</v>
      </c>
      <c r="O2264" s="26">
        <v>15212.41</v>
      </c>
      <c r="P2264" s="26">
        <v>8018.57</v>
      </c>
      <c r="Q2264" s="26">
        <v>18104.5</v>
      </c>
      <c r="R2264" s="26">
        <v>10663.7</v>
      </c>
      <c r="S2264" s="26">
        <v>-1286.68</v>
      </c>
      <c r="T2264" s="26">
        <f t="shared" si="497"/>
        <v>10475.41</v>
      </c>
      <c r="U2264" s="27">
        <f t="shared" si="498"/>
        <v>3.36454710020173</v>
      </c>
      <c r="V2264" s="26">
        <f>INDEX(检修、备用和必开!B:B,MATCH(统调负荷!$C2264,检修、备用和必开!$A:$A,0))</f>
        <v>22776.2</v>
      </c>
      <c r="W2264" s="26">
        <f>INDEX(检修、备用和必开!C:C,MATCH(统调负荷!$C2264,检修、备用和必开!$A:$A,0))</f>
        <v>0</v>
      </c>
      <c r="X2264" s="26">
        <f>INDEX(检修、备用和必开!D:D,MATCH(统调负荷!$C2264,检修、备用和必开!$A:$A,0))</f>
        <v>10290</v>
      </c>
      <c r="Y2264" s="26">
        <f>INDEX(检修、备用和必开!E:E,MATCH(统调负荷!$C2264,检修、备用和必开!$A:$A,0))</f>
        <v>4737</v>
      </c>
      <c r="Z2264" s="26">
        <f>INDEX(检修、备用和必开!F:F,MATCH(统调负荷!$C2264,检修、备用和必开!$A:$A,0))</f>
        <v>1850</v>
      </c>
      <c r="AA2264" s="26">
        <f t="shared" si="499"/>
        <v>69866.2</v>
      </c>
      <c r="AB2264" s="26">
        <v>280</v>
      </c>
      <c r="AC2264" s="26">
        <v>714</v>
      </c>
      <c r="AD2264" s="76">
        <f t="shared" si="500"/>
        <v>45681.5625</v>
      </c>
      <c r="AE2264" s="27">
        <f t="shared" si="501"/>
        <v>-3917.5</v>
      </c>
      <c r="AF2264" s="27">
        <f t="shared" si="502"/>
        <v>3716.91</v>
      </c>
      <c r="AG2264" s="27">
        <f t="shared" si="503"/>
        <v>-2342.43</v>
      </c>
      <c r="AH2264" s="27">
        <f t="shared" si="504"/>
        <v>-4513.7</v>
      </c>
      <c r="AI2264" s="27">
        <f t="shared" si="505"/>
        <v>-898.299999999999</v>
      </c>
      <c r="AJ2264" s="27">
        <f t="shared" si="506"/>
        <v>120.02</v>
      </c>
      <c r="AK2264" s="26">
        <f>INDEX(检修、备用和必开!I:I,MATCH(统调负荷!$C2264,检修、备用和必开!$A:$A,0))</f>
        <v>9635.8958781362</v>
      </c>
    </row>
    <row r="2265" ht="13.8" spans="1:37">
      <c r="A2265" s="26">
        <f t="shared" si="494"/>
        <v>5</v>
      </c>
      <c r="B2265" s="26">
        <f t="shared" si="495"/>
        <v>13</v>
      </c>
      <c r="C2265" t="s">
        <v>45</v>
      </c>
      <c r="D2265" s="75">
        <v>0.572916666666667</v>
      </c>
      <c r="E2265" s="26">
        <v>54705</v>
      </c>
      <c r="F2265" s="26">
        <v>11508.7</v>
      </c>
      <c r="G2265" s="26">
        <v>10650</v>
      </c>
      <c r="H2265" s="26">
        <v>22560</v>
      </c>
      <c r="I2265" s="26">
        <v>11393</v>
      </c>
      <c r="J2265" s="26">
        <v>-1406.7</v>
      </c>
      <c r="K2265" s="26">
        <f t="shared" si="493"/>
        <v>6771.7</v>
      </c>
      <c r="L2265" s="27">
        <f t="shared" si="496"/>
        <v>10.3173796830929</v>
      </c>
      <c r="M2265" s="75">
        <v>0.572916666666667</v>
      </c>
      <c r="N2265" s="26">
        <v>50650.8</v>
      </c>
      <c r="O2265" s="26">
        <v>16320.61</v>
      </c>
      <c r="P2265" s="26">
        <v>7992.43</v>
      </c>
      <c r="Q2265" s="26">
        <v>17167.4</v>
      </c>
      <c r="R2265" s="26">
        <v>10564.3</v>
      </c>
      <c r="S2265" s="26">
        <v>-1393.94</v>
      </c>
      <c r="T2265" s="26">
        <f t="shared" si="497"/>
        <v>11583.61</v>
      </c>
      <c r="U2265" s="27">
        <f t="shared" si="498"/>
        <v>3.19408638994661</v>
      </c>
      <c r="V2265" s="26">
        <f>INDEX(检修、备用和必开!B:B,MATCH(统调负荷!$C2265,检修、备用和必开!$A:$A,0))</f>
        <v>22776.2</v>
      </c>
      <c r="W2265" s="26">
        <f>INDEX(检修、备用和必开!C:C,MATCH(统调负荷!$C2265,检修、备用和必开!$A:$A,0))</f>
        <v>0</v>
      </c>
      <c r="X2265" s="26">
        <f>INDEX(检修、备用和必开!D:D,MATCH(统调负荷!$C2265,检修、备用和必开!$A:$A,0))</f>
        <v>10290</v>
      </c>
      <c r="Y2265" s="26">
        <f>INDEX(检修、备用和必开!E:E,MATCH(统调负荷!$C2265,检修、备用和必开!$A:$A,0))</f>
        <v>4737</v>
      </c>
      <c r="Z2265" s="26">
        <f>INDEX(检修、备用和必开!F:F,MATCH(统调负荷!$C2265,检修、备用和必开!$A:$A,0))</f>
        <v>1850</v>
      </c>
      <c r="AA2265" s="26">
        <f t="shared" si="499"/>
        <v>69866.2</v>
      </c>
      <c r="AB2265" s="26">
        <v>280.13</v>
      </c>
      <c r="AC2265" s="26">
        <v>1000</v>
      </c>
      <c r="AD2265" s="76">
        <f t="shared" si="500"/>
        <v>45681.5729166667</v>
      </c>
      <c r="AE2265" s="27">
        <f t="shared" si="501"/>
        <v>-4054.2</v>
      </c>
      <c r="AF2265" s="27">
        <f t="shared" si="502"/>
        <v>4811.91</v>
      </c>
      <c r="AG2265" s="27">
        <f t="shared" si="503"/>
        <v>-2657.57</v>
      </c>
      <c r="AH2265" s="27">
        <f t="shared" si="504"/>
        <v>-5392.6</v>
      </c>
      <c r="AI2265" s="27">
        <f t="shared" si="505"/>
        <v>-828.700000000001</v>
      </c>
      <c r="AJ2265" s="27">
        <f t="shared" si="506"/>
        <v>12.76</v>
      </c>
      <c r="AK2265" s="26">
        <f>INDEX(检修、备用和必开!I:I,MATCH(统调负荷!$C2265,检修、备用和必开!$A:$A,0))</f>
        <v>9635.8958781362</v>
      </c>
    </row>
    <row r="2266" ht="13.8" spans="1:37">
      <c r="A2266" s="26">
        <f t="shared" si="494"/>
        <v>5</v>
      </c>
      <c r="B2266" s="26">
        <f t="shared" si="495"/>
        <v>14</v>
      </c>
      <c r="C2266" t="s">
        <v>45</v>
      </c>
      <c r="D2266" s="75">
        <v>0.583333333333333</v>
      </c>
      <c r="E2266" s="26">
        <v>53895</v>
      </c>
      <c r="F2266" s="26">
        <v>10594.7</v>
      </c>
      <c r="G2266" s="26">
        <v>10650</v>
      </c>
      <c r="H2266" s="26">
        <v>22893</v>
      </c>
      <c r="I2266" s="26">
        <v>11164</v>
      </c>
      <c r="J2266" s="26">
        <v>-1406.7</v>
      </c>
      <c r="K2266" s="26">
        <f t="shared" si="493"/>
        <v>5857.7</v>
      </c>
      <c r="L2266" s="27">
        <f t="shared" si="496"/>
        <v>11.9272410673131</v>
      </c>
      <c r="M2266" s="75">
        <v>0.583333333333333</v>
      </c>
      <c r="N2266" s="26">
        <v>50076.3</v>
      </c>
      <c r="O2266" s="26">
        <v>15729.71</v>
      </c>
      <c r="P2266" s="26">
        <v>8532.69</v>
      </c>
      <c r="Q2266" s="26">
        <v>17032.4</v>
      </c>
      <c r="R2266" s="26">
        <v>10183.9</v>
      </c>
      <c r="S2266" s="26">
        <v>-1402.4</v>
      </c>
      <c r="T2266" s="26">
        <f t="shared" si="497"/>
        <v>10992.71</v>
      </c>
      <c r="U2266" s="27">
        <f t="shared" si="498"/>
        <v>3.28276803095095</v>
      </c>
      <c r="V2266" s="26">
        <f>INDEX(检修、备用和必开!B:B,MATCH(统调负荷!$C2266,检修、备用和必开!$A:$A,0))</f>
        <v>22776.2</v>
      </c>
      <c r="W2266" s="26">
        <f>INDEX(检修、备用和必开!C:C,MATCH(统调负荷!$C2266,检修、备用和必开!$A:$A,0))</f>
        <v>0</v>
      </c>
      <c r="X2266" s="26">
        <f>INDEX(检修、备用和必开!D:D,MATCH(统调负荷!$C2266,检修、备用和必开!$A:$A,0))</f>
        <v>10290</v>
      </c>
      <c r="Y2266" s="26">
        <f>INDEX(检修、备用和必开!E:E,MATCH(统调负荷!$C2266,检修、备用和必开!$A:$A,0))</f>
        <v>4737</v>
      </c>
      <c r="Z2266" s="26">
        <f>INDEX(检修、备用和必开!F:F,MATCH(统调负荷!$C2266,检修、备用和必开!$A:$A,0))</f>
        <v>1850</v>
      </c>
      <c r="AA2266" s="26">
        <f t="shared" si="499"/>
        <v>69866.2</v>
      </c>
      <c r="AB2266" s="26">
        <v>5</v>
      </c>
      <c r="AC2266" s="26">
        <v>340.11</v>
      </c>
      <c r="AD2266" s="76">
        <f t="shared" si="500"/>
        <v>45681.5833333333</v>
      </c>
      <c r="AE2266" s="27">
        <f t="shared" si="501"/>
        <v>-3818.7</v>
      </c>
      <c r="AF2266" s="27">
        <f t="shared" si="502"/>
        <v>5135.01</v>
      </c>
      <c r="AG2266" s="27">
        <f t="shared" si="503"/>
        <v>-2117.31</v>
      </c>
      <c r="AH2266" s="27">
        <f t="shared" si="504"/>
        <v>-5860.6</v>
      </c>
      <c r="AI2266" s="27">
        <f t="shared" si="505"/>
        <v>-980.1</v>
      </c>
      <c r="AJ2266" s="27">
        <f t="shared" si="506"/>
        <v>4.29999999999995</v>
      </c>
      <c r="AK2266" s="26">
        <f>INDEX(检修、备用和必开!I:I,MATCH(统调负荷!$C2266,检修、备用和必开!$A:$A,0))</f>
        <v>9635.8958781362</v>
      </c>
    </row>
    <row r="2267" ht="13.8" spans="1:37">
      <c r="A2267" s="26">
        <f t="shared" si="494"/>
        <v>5</v>
      </c>
      <c r="B2267" s="26">
        <f t="shared" si="495"/>
        <v>14</v>
      </c>
      <c r="C2267" t="s">
        <v>45</v>
      </c>
      <c r="D2267" s="75">
        <v>0.59375</v>
      </c>
      <c r="E2267" s="26">
        <v>53190</v>
      </c>
      <c r="F2267" s="26">
        <v>9387.1</v>
      </c>
      <c r="G2267" s="26">
        <v>11495</v>
      </c>
      <c r="H2267" s="26">
        <v>22781.6</v>
      </c>
      <c r="I2267" s="26">
        <v>10933</v>
      </c>
      <c r="J2267" s="26">
        <v>-1406.7</v>
      </c>
      <c r="K2267" s="26">
        <f t="shared" si="493"/>
        <v>4650.1</v>
      </c>
      <c r="L2267" s="27">
        <f t="shared" si="496"/>
        <v>15.0246661362121</v>
      </c>
      <c r="M2267" s="75">
        <v>0.59375</v>
      </c>
      <c r="N2267" s="26">
        <v>48976.6</v>
      </c>
      <c r="O2267" s="26">
        <v>14303.59</v>
      </c>
      <c r="P2267" s="26">
        <v>9870.63</v>
      </c>
      <c r="Q2267" s="26">
        <v>16396</v>
      </c>
      <c r="R2267" s="26">
        <v>9754.55</v>
      </c>
      <c r="S2267" s="26">
        <v>-1348.17</v>
      </c>
      <c r="T2267" s="26">
        <f t="shared" si="497"/>
        <v>9566.59</v>
      </c>
      <c r="U2267" s="27">
        <f t="shared" si="498"/>
        <v>3.51853968883882</v>
      </c>
      <c r="V2267" s="26">
        <f>INDEX(检修、备用和必开!B:B,MATCH(统调负荷!$C2267,检修、备用和必开!$A:$A,0))</f>
        <v>22776.2</v>
      </c>
      <c r="W2267" s="26">
        <f>INDEX(检修、备用和必开!C:C,MATCH(统调负荷!$C2267,检修、备用和必开!$A:$A,0))</f>
        <v>0</v>
      </c>
      <c r="X2267" s="26">
        <f>INDEX(检修、备用和必开!D:D,MATCH(统调负荷!$C2267,检修、备用和必开!$A:$A,0))</f>
        <v>10290</v>
      </c>
      <c r="Y2267" s="26">
        <f>INDEX(检修、备用和必开!E:E,MATCH(统调负荷!$C2267,检修、备用和必开!$A:$A,0))</f>
        <v>4737</v>
      </c>
      <c r="Z2267" s="26">
        <f>INDEX(检修、备用和必开!F:F,MATCH(统调负荷!$C2267,检修、备用和必开!$A:$A,0))</f>
        <v>1850</v>
      </c>
      <c r="AA2267" s="26">
        <f t="shared" si="499"/>
        <v>69866.2</v>
      </c>
      <c r="AB2267" s="26">
        <v>0</v>
      </c>
      <c r="AC2267" s="26">
        <v>292</v>
      </c>
      <c r="AD2267" s="76">
        <f t="shared" si="500"/>
        <v>45681.59375</v>
      </c>
      <c r="AE2267" s="27">
        <f t="shared" si="501"/>
        <v>-4213.4</v>
      </c>
      <c r="AF2267" s="27">
        <f t="shared" si="502"/>
        <v>4916.49</v>
      </c>
      <c r="AG2267" s="27">
        <f t="shared" si="503"/>
        <v>-1624.37</v>
      </c>
      <c r="AH2267" s="27">
        <f t="shared" si="504"/>
        <v>-6385.6</v>
      </c>
      <c r="AI2267" s="27">
        <f t="shared" si="505"/>
        <v>-1178.45</v>
      </c>
      <c r="AJ2267" s="27">
        <f t="shared" si="506"/>
        <v>58.53</v>
      </c>
      <c r="AK2267" s="26">
        <f>INDEX(检修、备用和必开!I:I,MATCH(统调负荷!$C2267,检修、备用和必开!$A:$A,0))</f>
        <v>9635.8958781362</v>
      </c>
    </row>
    <row r="2268" ht="13.8" spans="1:37">
      <c r="A2268" s="26">
        <f t="shared" si="494"/>
        <v>5</v>
      </c>
      <c r="B2268" s="26">
        <f t="shared" si="495"/>
        <v>14</v>
      </c>
      <c r="C2268" t="s">
        <v>45</v>
      </c>
      <c r="D2268" s="75">
        <v>0.604166666666667</v>
      </c>
      <c r="E2268" s="26">
        <v>53110</v>
      </c>
      <c r="F2268" s="26">
        <v>9192.25</v>
      </c>
      <c r="G2268" s="26">
        <v>11981</v>
      </c>
      <c r="H2268" s="26">
        <v>22662.9</v>
      </c>
      <c r="I2268" s="26">
        <v>10681</v>
      </c>
      <c r="J2268" s="26">
        <v>-1407.15</v>
      </c>
      <c r="K2268" s="26">
        <f t="shared" si="493"/>
        <v>4455.25</v>
      </c>
      <c r="L2268" s="27">
        <f t="shared" si="496"/>
        <v>15.6817686998485</v>
      </c>
      <c r="M2268" s="75">
        <v>0.604166666666667</v>
      </c>
      <c r="N2268" s="26">
        <v>49388</v>
      </c>
      <c r="O2268" s="26">
        <v>14216.07</v>
      </c>
      <c r="P2268" s="26">
        <v>10541.6</v>
      </c>
      <c r="Q2268" s="26">
        <v>16218.9</v>
      </c>
      <c r="R2268" s="26">
        <v>9712.73</v>
      </c>
      <c r="S2268" s="26">
        <v>-1301.3</v>
      </c>
      <c r="T2268" s="26">
        <f t="shared" si="497"/>
        <v>9479.07</v>
      </c>
      <c r="U2268" s="27">
        <f t="shared" si="498"/>
        <v>3.53411667822513</v>
      </c>
      <c r="V2268" s="26">
        <f>INDEX(检修、备用和必开!B:B,MATCH(统调负荷!$C2268,检修、备用和必开!$A:$A,0))</f>
        <v>22776.2</v>
      </c>
      <c r="W2268" s="26">
        <f>INDEX(检修、备用和必开!C:C,MATCH(统调负荷!$C2268,检修、备用和必开!$A:$A,0))</f>
        <v>0</v>
      </c>
      <c r="X2268" s="26">
        <f>INDEX(检修、备用和必开!D:D,MATCH(统调负荷!$C2268,检修、备用和必开!$A:$A,0))</f>
        <v>10290</v>
      </c>
      <c r="Y2268" s="26">
        <f>INDEX(检修、备用和必开!E:E,MATCH(统调负荷!$C2268,检修、备用和必开!$A:$A,0))</f>
        <v>4737</v>
      </c>
      <c r="Z2268" s="26">
        <f>INDEX(检修、备用和必开!F:F,MATCH(统调负荷!$C2268,检修、备用和必开!$A:$A,0))</f>
        <v>1850</v>
      </c>
      <c r="AA2268" s="26">
        <f t="shared" si="499"/>
        <v>69866.2</v>
      </c>
      <c r="AB2268" s="26">
        <v>0</v>
      </c>
      <c r="AC2268" s="26">
        <v>714</v>
      </c>
      <c r="AD2268" s="76">
        <f t="shared" si="500"/>
        <v>45681.6041666667</v>
      </c>
      <c r="AE2268" s="27">
        <f t="shared" si="501"/>
        <v>-3722</v>
      </c>
      <c r="AF2268" s="27">
        <f t="shared" si="502"/>
        <v>5023.82</v>
      </c>
      <c r="AG2268" s="27">
        <f t="shared" si="503"/>
        <v>-1439.4</v>
      </c>
      <c r="AH2268" s="27">
        <f t="shared" si="504"/>
        <v>-6444</v>
      </c>
      <c r="AI2268" s="27">
        <f t="shared" si="505"/>
        <v>-968.27</v>
      </c>
      <c r="AJ2268" s="27">
        <f t="shared" si="506"/>
        <v>105.85</v>
      </c>
      <c r="AK2268" s="26">
        <f>INDEX(检修、备用和必开!I:I,MATCH(统调负荷!$C2268,检修、备用和必开!$A:$A,0))</f>
        <v>9635.8958781362</v>
      </c>
    </row>
    <row r="2269" ht="13.8" spans="1:37">
      <c r="A2269" s="26">
        <f t="shared" si="494"/>
        <v>5</v>
      </c>
      <c r="B2269" s="26">
        <f t="shared" si="495"/>
        <v>14</v>
      </c>
      <c r="C2269" t="s">
        <v>45</v>
      </c>
      <c r="D2269" s="75">
        <v>0.614583333333333</v>
      </c>
      <c r="E2269" s="26">
        <v>53165</v>
      </c>
      <c r="F2269" s="26">
        <v>9071.4</v>
      </c>
      <c r="G2269" s="26">
        <v>12623</v>
      </c>
      <c r="H2269" s="26">
        <v>22518.5</v>
      </c>
      <c r="I2269" s="26">
        <v>10359</v>
      </c>
      <c r="J2269" s="26">
        <v>-1406.9</v>
      </c>
      <c r="K2269" s="26">
        <f t="shared" si="493"/>
        <v>4334.4</v>
      </c>
      <c r="L2269" s="27">
        <f t="shared" si="496"/>
        <v>16.1190014765596</v>
      </c>
      <c r="M2269" s="75">
        <v>0.614583333333333</v>
      </c>
      <c r="N2269" s="26">
        <v>49714.9</v>
      </c>
      <c r="O2269" s="26">
        <v>14008.03</v>
      </c>
      <c r="P2269" s="26">
        <v>10995.5</v>
      </c>
      <c r="Q2269" s="26">
        <v>16463.3</v>
      </c>
      <c r="R2269" s="26">
        <v>9634.41</v>
      </c>
      <c r="S2269" s="26">
        <v>-1386.34</v>
      </c>
      <c r="T2269" s="26">
        <f t="shared" si="497"/>
        <v>9271.03</v>
      </c>
      <c r="U2269" s="27">
        <f t="shared" si="498"/>
        <v>3.5717035350388</v>
      </c>
      <c r="V2269" s="26">
        <f>INDEX(检修、备用和必开!B:B,MATCH(统调负荷!$C2269,检修、备用和必开!$A:$A,0))</f>
        <v>22776.2</v>
      </c>
      <c r="W2269" s="26">
        <f>INDEX(检修、备用和必开!C:C,MATCH(统调负荷!$C2269,检修、备用和必开!$A:$A,0))</f>
        <v>0</v>
      </c>
      <c r="X2269" s="26">
        <f>INDEX(检修、备用和必开!D:D,MATCH(统调负荷!$C2269,检修、备用和必开!$A:$A,0))</f>
        <v>10290</v>
      </c>
      <c r="Y2269" s="26">
        <f>INDEX(检修、备用和必开!E:E,MATCH(统调负荷!$C2269,检修、备用和必开!$A:$A,0))</f>
        <v>4737</v>
      </c>
      <c r="Z2269" s="26">
        <f>INDEX(检修、备用和必开!F:F,MATCH(统调负荷!$C2269,检修、备用和必开!$A:$A,0))</f>
        <v>1850</v>
      </c>
      <c r="AA2269" s="26">
        <f t="shared" si="499"/>
        <v>69866.2</v>
      </c>
      <c r="AB2269" s="26">
        <v>0</v>
      </c>
      <c r="AC2269" s="26">
        <v>486</v>
      </c>
      <c r="AD2269" s="76">
        <f t="shared" si="500"/>
        <v>45681.6145833333</v>
      </c>
      <c r="AE2269" s="27">
        <f t="shared" si="501"/>
        <v>-3450.1</v>
      </c>
      <c r="AF2269" s="27">
        <f t="shared" si="502"/>
        <v>4936.63</v>
      </c>
      <c r="AG2269" s="27">
        <f t="shared" si="503"/>
        <v>-1627.5</v>
      </c>
      <c r="AH2269" s="27">
        <f t="shared" si="504"/>
        <v>-6055.2</v>
      </c>
      <c r="AI2269" s="27">
        <f t="shared" si="505"/>
        <v>-724.59</v>
      </c>
      <c r="AJ2269" s="27">
        <f t="shared" si="506"/>
        <v>20.5600000000002</v>
      </c>
      <c r="AK2269" s="26">
        <f>INDEX(检修、备用和必开!I:I,MATCH(统调负荷!$C2269,检修、备用和必开!$A:$A,0))</f>
        <v>9635.8958781362</v>
      </c>
    </row>
    <row r="2270" ht="13.8" spans="1:37">
      <c r="A2270" s="26">
        <f t="shared" si="494"/>
        <v>5</v>
      </c>
      <c r="B2270" s="26">
        <f t="shared" si="495"/>
        <v>15</v>
      </c>
      <c r="C2270" t="s">
        <v>45</v>
      </c>
      <c r="D2270" s="75">
        <v>0.625</v>
      </c>
      <c r="E2270" s="26">
        <v>53460</v>
      </c>
      <c r="F2270" s="26">
        <v>9217.1</v>
      </c>
      <c r="G2270" s="26">
        <v>13091</v>
      </c>
      <c r="H2270" s="26">
        <v>22552.6</v>
      </c>
      <c r="I2270" s="26">
        <v>10006</v>
      </c>
      <c r="J2270" s="26">
        <v>-1406.7</v>
      </c>
      <c r="K2270" s="26">
        <f t="shared" si="493"/>
        <v>4480.1</v>
      </c>
      <c r="L2270" s="27">
        <f t="shared" si="496"/>
        <v>15.5947858306734</v>
      </c>
      <c r="M2270" s="75">
        <v>0.625</v>
      </c>
      <c r="N2270" s="26">
        <v>50248.4</v>
      </c>
      <c r="O2270" s="26">
        <v>14997.32</v>
      </c>
      <c r="P2270" s="26">
        <v>10831.3</v>
      </c>
      <c r="Q2270" s="26">
        <v>16321</v>
      </c>
      <c r="R2270" s="26">
        <v>9527.85</v>
      </c>
      <c r="S2270" s="26">
        <v>-1429.07</v>
      </c>
      <c r="T2270" s="26">
        <f t="shared" si="497"/>
        <v>10260.32</v>
      </c>
      <c r="U2270" s="27">
        <f t="shared" si="498"/>
        <v>3.39976214482305</v>
      </c>
      <c r="V2270" s="26">
        <f>INDEX(检修、备用和必开!B:B,MATCH(统调负荷!$C2270,检修、备用和必开!$A:$A,0))</f>
        <v>22776.2</v>
      </c>
      <c r="W2270" s="26">
        <f>INDEX(检修、备用和必开!C:C,MATCH(统调负荷!$C2270,检修、备用和必开!$A:$A,0))</f>
        <v>0</v>
      </c>
      <c r="X2270" s="26">
        <f>INDEX(检修、备用和必开!D:D,MATCH(统调负荷!$C2270,检修、备用和必开!$A:$A,0))</f>
        <v>10290</v>
      </c>
      <c r="Y2270" s="26">
        <f>INDEX(检修、备用和必开!E:E,MATCH(统调负荷!$C2270,检修、备用和必开!$A:$A,0))</f>
        <v>4737</v>
      </c>
      <c r="Z2270" s="26">
        <f>INDEX(检修、备用和必开!F:F,MATCH(统调负荷!$C2270,检修、备用和必开!$A:$A,0))</f>
        <v>1850</v>
      </c>
      <c r="AA2270" s="26">
        <f t="shared" si="499"/>
        <v>69866.2</v>
      </c>
      <c r="AB2270" s="26">
        <v>0</v>
      </c>
      <c r="AC2270" s="26">
        <v>1000</v>
      </c>
      <c r="AD2270" s="76">
        <f t="shared" si="500"/>
        <v>45681.625</v>
      </c>
      <c r="AE2270" s="27">
        <f t="shared" si="501"/>
        <v>-3211.6</v>
      </c>
      <c r="AF2270" s="27">
        <f t="shared" si="502"/>
        <v>5780.22</v>
      </c>
      <c r="AG2270" s="27">
        <f t="shared" si="503"/>
        <v>-2259.7</v>
      </c>
      <c r="AH2270" s="27">
        <f t="shared" si="504"/>
        <v>-6231.6</v>
      </c>
      <c r="AI2270" s="27">
        <f t="shared" si="505"/>
        <v>-478.15</v>
      </c>
      <c r="AJ2270" s="27">
        <f t="shared" si="506"/>
        <v>-22.3699999999999</v>
      </c>
      <c r="AK2270" s="26">
        <f>INDEX(检修、备用和必开!I:I,MATCH(统调负荷!$C2270,检修、备用和必开!$A:$A,0))</f>
        <v>9635.8958781362</v>
      </c>
    </row>
    <row r="2271" ht="13.8" spans="1:37">
      <c r="A2271" s="26">
        <f t="shared" si="494"/>
        <v>5</v>
      </c>
      <c r="B2271" s="26">
        <f t="shared" si="495"/>
        <v>15</v>
      </c>
      <c r="C2271" t="s">
        <v>45</v>
      </c>
      <c r="D2271" s="75">
        <v>0.635416666666667</v>
      </c>
      <c r="E2271" s="26">
        <v>53740</v>
      </c>
      <c r="F2271" s="26">
        <v>10325.1</v>
      </c>
      <c r="G2271" s="26">
        <v>12542</v>
      </c>
      <c r="H2271" s="26">
        <v>22606.6</v>
      </c>
      <c r="I2271" s="26">
        <v>9673</v>
      </c>
      <c r="J2271" s="26">
        <v>-1406.7</v>
      </c>
      <c r="K2271" s="26">
        <f t="shared" si="493"/>
        <v>5588.1</v>
      </c>
      <c r="L2271" s="27">
        <f t="shared" si="496"/>
        <v>12.502675327929</v>
      </c>
      <c r="M2271" s="75">
        <v>0.635416666666667</v>
      </c>
      <c r="N2271" s="26">
        <v>51071</v>
      </c>
      <c r="O2271" s="26">
        <v>15300.48</v>
      </c>
      <c r="P2271" s="26">
        <v>11793.8</v>
      </c>
      <c r="Q2271" s="26">
        <v>15996.8</v>
      </c>
      <c r="R2271" s="26">
        <v>9248.51</v>
      </c>
      <c r="S2271" s="26">
        <v>-1268.59</v>
      </c>
      <c r="T2271" s="26">
        <f t="shared" si="497"/>
        <v>10563.48</v>
      </c>
      <c r="U2271" s="27">
        <f t="shared" si="498"/>
        <v>3.3503376894408</v>
      </c>
      <c r="V2271" s="26">
        <f>INDEX(检修、备用和必开!B:B,MATCH(统调负荷!$C2271,检修、备用和必开!$A:$A,0))</f>
        <v>22776.2</v>
      </c>
      <c r="W2271" s="26">
        <f>INDEX(检修、备用和必开!C:C,MATCH(统调负荷!$C2271,检修、备用和必开!$A:$A,0))</f>
        <v>0</v>
      </c>
      <c r="X2271" s="26">
        <f>INDEX(检修、备用和必开!D:D,MATCH(统调负荷!$C2271,检修、备用和必开!$A:$A,0))</f>
        <v>10290</v>
      </c>
      <c r="Y2271" s="26">
        <f>INDEX(检修、备用和必开!E:E,MATCH(统调负荷!$C2271,检修、备用和必开!$A:$A,0))</f>
        <v>4737</v>
      </c>
      <c r="Z2271" s="26">
        <f>INDEX(检修、备用和必开!F:F,MATCH(统调负荷!$C2271,检修、备用和必开!$A:$A,0))</f>
        <v>1850</v>
      </c>
      <c r="AA2271" s="26">
        <f t="shared" si="499"/>
        <v>69866.2</v>
      </c>
      <c r="AB2271" s="26">
        <v>5</v>
      </c>
      <c r="AC2271" s="26">
        <v>1000</v>
      </c>
      <c r="AD2271" s="76">
        <f t="shared" si="500"/>
        <v>45681.6354166667</v>
      </c>
      <c r="AE2271" s="27">
        <f t="shared" si="501"/>
        <v>-2669</v>
      </c>
      <c r="AF2271" s="27">
        <f t="shared" si="502"/>
        <v>4975.38</v>
      </c>
      <c r="AG2271" s="27">
        <f t="shared" si="503"/>
        <v>-748.200000000001</v>
      </c>
      <c r="AH2271" s="27">
        <f t="shared" si="504"/>
        <v>-6609.8</v>
      </c>
      <c r="AI2271" s="27">
        <f t="shared" si="505"/>
        <v>-424.49</v>
      </c>
      <c r="AJ2271" s="27">
        <f t="shared" si="506"/>
        <v>138.11</v>
      </c>
      <c r="AK2271" s="26">
        <f>INDEX(检修、备用和必开!I:I,MATCH(统调负荷!$C2271,检修、备用和必开!$A:$A,0))</f>
        <v>9635.8958781362</v>
      </c>
    </row>
    <row r="2272" ht="13.8" spans="1:37">
      <c r="A2272" s="26">
        <f t="shared" si="494"/>
        <v>5</v>
      </c>
      <c r="B2272" s="26">
        <f t="shared" si="495"/>
        <v>15</v>
      </c>
      <c r="C2272" t="s">
        <v>45</v>
      </c>
      <c r="D2272" s="75">
        <v>0.645833333333333</v>
      </c>
      <c r="E2272" s="26">
        <v>54350</v>
      </c>
      <c r="F2272" s="26">
        <v>11228.7</v>
      </c>
      <c r="G2272" s="26">
        <v>12623</v>
      </c>
      <c r="H2272" s="26">
        <v>22626</v>
      </c>
      <c r="I2272" s="26">
        <v>9279</v>
      </c>
      <c r="J2272" s="26">
        <v>-1406.7</v>
      </c>
      <c r="K2272" s="26">
        <f t="shared" si="493"/>
        <v>6491.7</v>
      </c>
      <c r="L2272" s="27">
        <f t="shared" si="496"/>
        <v>10.762388896591</v>
      </c>
      <c r="M2272" s="75">
        <v>0.645833333333333</v>
      </c>
      <c r="N2272" s="26">
        <v>51671</v>
      </c>
      <c r="O2272" s="26">
        <v>15715.21</v>
      </c>
      <c r="P2272" s="26">
        <v>11255.8</v>
      </c>
      <c r="Q2272" s="26">
        <v>17022.3</v>
      </c>
      <c r="R2272" s="26">
        <v>8962.76</v>
      </c>
      <c r="S2272" s="26">
        <v>-1285.07</v>
      </c>
      <c r="T2272" s="26">
        <f t="shared" si="497"/>
        <v>10978.21</v>
      </c>
      <c r="U2272" s="27">
        <f t="shared" si="498"/>
        <v>3.28500611946186</v>
      </c>
      <c r="V2272" s="26">
        <f>INDEX(检修、备用和必开!B:B,MATCH(统调负荷!$C2272,检修、备用和必开!$A:$A,0))</f>
        <v>22776.2</v>
      </c>
      <c r="W2272" s="26">
        <f>INDEX(检修、备用和必开!C:C,MATCH(统调负荷!$C2272,检修、备用和必开!$A:$A,0))</f>
        <v>0</v>
      </c>
      <c r="X2272" s="26">
        <f>INDEX(检修、备用和必开!D:D,MATCH(统调负荷!$C2272,检修、备用和必开!$A:$A,0))</f>
        <v>10290</v>
      </c>
      <c r="Y2272" s="26">
        <f>INDEX(检修、备用和必开!E:E,MATCH(统调负荷!$C2272,检修、备用和必开!$A:$A,0))</f>
        <v>4737</v>
      </c>
      <c r="Z2272" s="26">
        <f>INDEX(检修、备用和必开!F:F,MATCH(统调负荷!$C2272,检修、备用和必开!$A:$A,0))</f>
        <v>1850</v>
      </c>
      <c r="AA2272" s="26">
        <f t="shared" si="499"/>
        <v>69866.2</v>
      </c>
      <c r="AB2272" s="26">
        <v>280</v>
      </c>
      <c r="AC2272" s="26">
        <v>1000</v>
      </c>
      <c r="AD2272" s="76">
        <f t="shared" si="500"/>
        <v>45681.6458333333</v>
      </c>
      <c r="AE2272" s="27">
        <f t="shared" si="501"/>
        <v>-2679</v>
      </c>
      <c r="AF2272" s="27">
        <f t="shared" si="502"/>
        <v>4486.51</v>
      </c>
      <c r="AG2272" s="27">
        <f t="shared" si="503"/>
        <v>-1367.2</v>
      </c>
      <c r="AH2272" s="27">
        <f t="shared" si="504"/>
        <v>-5603.7</v>
      </c>
      <c r="AI2272" s="27">
        <f t="shared" si="505"/>
        <v>-316.24</v>
      </c>
      <c r="AJ2272" s="27">
        <f t="shared" si="506"/>
        <v>121.63</v>
      </c>
      <c r="AK2272" s="26">
        <f>INDEX(检修、备用和必开!I:I,MATCH(统调负荷!$C2272,检修、备用和必开!$A:$A,0))</f>
        <v>9635.8958781362</v>
      </c>
    </row>
    <row r="2273" ht="13.8" spans="1:37">
      <c r="A2273" s="26">
        <f t="shared" si="494"/>
        <v>5</v>
      </c>
      <c r="B2273" s="26">
        <f t="shared" si="495"/>
        <v>15</v>
      </c>
      <c r="C2273" t="s">
        <v>45</v>
      </c>
      <c r="D2273" s="75">
        <v>0.65625</v>
      </c>
      <c r="E2273" s="26">
        <v>55010</v>
      </c>
      <c r="F2273" s="26">
        <v>11069.7</v>
      </c>
      <c r="G2273" s="26">
        <v>13658</v>
      </c>
      <c r="H2273" s="26">
        <v>22777</v>
      </c>
      <c r="I2273" s="26">
        <v>8912</v>
      </c>
      <c r="J2273" s="26">
        <v>-1406.7</v>
      </c>
      <c r="K2273" s="26">
        <f t="shared" si="493"/>
        <v>6332.7</v>
      </c>
      <c r="L2273" s="27">
        <f t="shared" si="496"/>
        <v>11.0326085240103</v>
      </c>
      <c r="M2273" s="75">
        <v>0.65625</v>
      </c>
      <c r="N2273" s="26">
        <v>52789.6</v>
      </c>
      <c r="O2273" s="26">
        <v>14967.29</v>
      </c>
      <c r="P2273" s="26">
        <v>12770.7</v>
      </c>
      <c r="Q2273" s="26">
        <v>17707.3</v>
      </c>
      <c r="R2273" s="26">
        <v>8677.37</v>
      </c>
      <c r="S2273" s="26">
        <v>-1333.06</v>
      </c>
      <c r="T2273" s="26">
        <f t="shared" si="497"/>
        <v>10230.29</v>
      </c>
      <c r="U2273" s="27">
        <f t="shared" si="498"/>
        <v>3.4047374574141</v>
      </c>
      <c r="V2273" s="26">
        <f>INDEX(检修、备用和必开!B:B,MATCH(统调负荷!$C2273,检修、备用和必开!$A:$A,0))</f>
        <v>22776.2</v>
      </c>
      <c r="W2273" s="26">
        <f>INDEX(检修、备用和必开!C:C,MATCH(统调负荷!$C2273,检修、备用和必开!$A:$A,0))</f>
        <v>0</v>
      </c>
      <c r="X2273" s="26">
        <f>INDEX(检修、备用和必开!D:D,MATCH(统调负荷!$C2273,检修、备用和必开!$A:$A,0))</f>
        <v>10290</v>
      </c>
      <c r="Y2273" s="26">
        <f>INDEX(检修、备用和必开!E:E,MATCH(统调负荷!$C2273,检修、备用和必开!$A:$A,0))</f>
        <v>4737</v>
      </c>
      <c r="Z2273" s="26">
        <f>INDEX(检修、备用和必开!F:F,MATCH(统调负荷!$C2273,检修、备用和必开!$A:$A,0))</f>
        <v>1850</v>
      </c>
      <c r="AA2273" s="26">
        <f t="shared" si="499"/>
        <v>69866.2</v>
      </c>
      <c r="AB2273" s="26">
        <v>5</v>
      </c>
      <c r="AC2273" s="26">
        <v>927.81</v>
      </c>
      <c r="AD2273" s="76">
        <f t="shared" si="500"/>
        <v>45681.65625</v>
      </c>
      <c r="AE2273" s="27">
        <f t="shared" si="501"/>
        <v>-2220.4</v>
      </c>
      <c r="AF2273" s="27">
        <f t="shared" si="502"/>
        <v>3897.59</v>
      </c>
      <c r="AG2273" s="27">
        <f t="shared" si="503"/>
        <v>-887.299999999999</v>
      </c>
      <c r="AH2273" s="27">
        <f t="shared" si="504"/>
        <v>-5069.7</v>
      </c>
      <c r="AI2273" s="27">
        <f t="shared" si="505"/>
        <v>-234.629999999999</v>
      </c>
      <c r="AJ2273" s="27">
        <f t="shared" si="506"/>
        <v>73.6400000000001</v>
      </c>
      <c r="AK2273" s="26">
        <f>INDEX(检修、备用和必开!I:I,MATCH(统调负荷!$C2273,检修、备用和必开!$A:$A,0))</f>
        <v>9635.8958781362</v>
      </c>
    </row>
    <row r="2274" ht="13.8" spans="1:37">
      <c r="A2274" s="26">
        <f t="shared" si="494"/>
        <v>5</v>
      </c>
      <c r="B2274" s="26">
        <f t="shared" si="495"/>
        <v>16</v>
      </c>
      <c r="C2274" t="s">
        <v>45</v>
      </c>
      <c r="D2274" s="75">
        <v>0.666666666666667</v>
      </c>
      <c r="E2274" s="26">
        <v>56050</v>
      </c>
      <c r="F2274" s="26">
        <v>11065.1</v>
      </c>
      <c r="G2274" s="26">
        <v>14638</v>
      </c>
      <c r="H2274" s="26">
        <v>23246.6</v>
      </c>
      <c r="I2274" s="26">
        <v>8507</v>
      </c>
      <c r="J2274" s="26">
        <v>-1406.7</v>
      </c>
      <c r="K2274" s="26">
        <f t="shared" ref="K2274:K2337" si="507">F2274-Y2274</f>
        <v>6328.1</v>
      </c>
      <c r="L2274" s="27">
        <f t="shared" si="496"/>
        <v>11.040628308655</v>
      </c>
      <c r="M2274" s="75">
        <v>0.666666666666667</v>
      </c>
      <c r="N2274" s="26">
        <v>53475.1</v>
      </c>
      <c r="O2274" s="26">
        <v>15193.05</v>
      </c>
      <c r="P2274" s="26">
        <v>13471.9</v>
      </c>
      <c r="Q2274" s="26">
        <v>17695.9</v>
      </c>
      <c r="R2274" s="26">
        <v>8452.81</v>
      </c>
      <c r="S2274" s="26">
        <v>-1338.56</v>
      </c>
      <c r="T2274" s="26">
        <f t="shared" si="497"/>
        <v>10456.05</v>
      </c>
      <c r="U2274" s="27">
        <f t="shared" si="498"/>
        <v>3.36768686087231</v>
      </c>
      <c r="V2274" s="26">
        <f>INDEX(检修、备用和必开!B:B,MATCH(统调负荷!$C2274,检修、备用和必开!$A:$A,0))</f>
        <v>22776.2</v>
      </c>
      <c r="W2274" s="26">
        <f>INDEX(检修、备用和必开!C:C,MATCH(统调负荷!$C2274,检修、备用和必开!$A:$A,0))</f>
        <v>0</v>
      </c>
      <c r="X2274" s="26">
        <f>INDEX(检修、备用和必开!D:D,MATCH(统调负荷!$C2274,检修、备用和必开!$A:$A,0))</f>
        <v>10290</v>
      </c>
      <c r="Y2274" s="26">
        <f>INDEX(检修、备用和必开!E:E,MATCH(统调负荷!$C2274,检修、备用和必开!$A:$A,0))</f>
        <v>4737</v>
      </c>
      <c r="Z2274" s="26">
        <f>INDEX(检修、备用和必开!F:F,MATCH(统调负荷!$C2274,检修、备用和必开!$A:$A,0))</f>
        <v>1850</v>
      </c>
      <c r="AA2274" s="26">
        <f t="shared" si="499"/>
        <v>69866.2</v>
      </c>
      <c r="AB2274" s="26">
        <v>0</v>
      </c>
      <c r="AC2274" s="26">
        <v>0</v>
      </c>
      <c r="AD2274" s="76">
        <f t="shared" si="500"/>
        <v>45681.6666666667</v>
      </c>
      <c r="AE2274" s="27">
        <f t="shared" si="501"/>
        <v>-2574.9</v>
      </c>
      <c r="AF2274" s="27">
        <f t="shared" si="502"/>
        <v>4127.95</v>
      </c>
      <c r="AG2274" s="27">
        <f t="shared" si="503"/>
        <v>-1166.1</v>
      </c>
      <c r="AH2274" s="27">
        <f t="shared" si="504"/>
        <v>-5550.7</v>
      </c>
      <c r="AI2274" s="27">
        <f t="shared" si="505"/>
        <v>-54.1900000000005</v>
      </c>
      <c r="AJ2274" s="27">
        <f t="shared" si="506"/>
        <v>68.1400000000001</v>
      </c>
      <c r="AK2274" s="26">
        <f>INDEX(检修、备用和必开!I:I,MATCH(统调负荷!$C2274,检修、备用和必开!$A:$A,0))</f>
        <v>9635.8958781362</v>
      </c>
    </row>
    <row r="2275" ht="13.8" spans="1:37">
      <c r="A2275" s="26">
        <f t="shared" si="494"/>
        <v>5</v>
      </c>
      <c r="B2275" s="26">
        <f t="shared" si="495"/>
        <v>16</v>
      </c>
      <c r="C2275" t="s">
        <v>45</v>
      </c>
      <c r="D2275" s="75">
        <v>0.677083333333333</v>
      </c>
      <c r="E2275" s="26">
        <v>57145</v>
      </c>
      <c r="F2275" s="26">
        <v>11630.7</v>
      </c>
      <c r="G2275" s="26">
        <v>15104</v>
      </c>
      <c r="H2275" s="26">
        <v>23694.2</v>
      </c>
      <c r="I2275" s="26">
        <v>8123</v>
      </c>
      <c r="J2275" s="26">
        <v>-1406.9</v>
      </c>
      <c r="K2275" s="26">
        <f t="shared" si="507"/>
        <v>6893.7</v>
      </c>
      <c r="L2275" s="27">
        <f t="shared" si="496"/>
        <v>10.1347897355557</v>
      </c>
      <c r="M2275" s="75">
        <v>0.677083333333333</v>
      </c>
      <c r="N2275" s="26">
        <v>55024.5</v>
      </c>
      <c r="O2275" s="26">
        <v>15754.73</v>
      </c>
      <c r="P2275" s="26">
        <v>14307.9</v>
      </c>
      <c r="Q2275" s="26">
        <v>18235.8</v>
      </c>
      <c r="R2275" s="26">
        <v>8046.22</v>
      </c>
      <c r="S2275" s="26">
        <v>-1320.15</v>
      </c>
      <c r="T2275" s="26">
        <f t="shared" si="497"/>
        <v>11017.73</v>
      </c>
      <c r="U2275" s="27">
        <f t="shared" si="498"/>
        <v>3.2789133333302</v>
      </c>
      <c r="V2275" s="26">
        <f>INDEX(检修、备用和必开!B:B,MATCH(统调负荷!$C2275,检修、备用和必开!$A:$A,0))</f>
        <v>22776.2</v>
      </c>
      <c r="W2275" s="26">
        <f>INDEX(检修、备用和必开!C:C,MATCH(统调负荷!$C2275,检修、备用和必开!$A:$A,0))</f>
        <v>0</v>
      </c>
      <c r="X2275" s="26">
        <f>INDEX(检修、备用和必开!D:D,MATCH(统调负荷!$C2275,检修、备用和必开!$A:$A,0))</f>
        <v>10290</v>
      </c>
      <c r="Y2275" s="26">
        <f>INDEX(检修、备用和必开!E:E,MATCH(统调负荷!$C2275,检修、备用和必开!$A:$A,0))</f>
        <v>4737</v>
      </c>
      <c r="Z2275" s="26">
        <f>INDEX(检修、备用和必开!F:F,MATCH(统调负荷!$C2275,检修、备用和必开!$A:$A,0))</f>
        <v>1850</v>
      </c>
      <c r="AA2275" s="26">
        <f t="shared" si="499"/>
        <v>69866.2</v>
      </c>
      <c r="AB2275" s="26">
        <v>0</v>
      </c>
      <c r="AC2275" s="26">
        <v>1000</v>
      </c>
      <c r="AD2275" s="76">
        <f t="shared" si="500"/>
        <v>45681.6770833333</v>
      </c>
      <c r="AE2275" s="27">
        <f t="shared" si="501"/>
        <v>-2120.5</v>
      </c>
      <c r="AF2275" s="27">
        <f t="shared" si="502"/>
        <v>4124.03</v>
      </c>
      <c r="AG2275" s="27">
        <f t="shared" si="503"/>
        <v>-796.1</v>
      </c>
      <c r="AH2275" s="27">
        <f t="shared" si="504"/>
        <v>-5458.4</v>
      </c>
      <c r="AI2275" s="27">
        <f t="shared" si="505"/>
        <v>-76.7799999999997</v>
      </c>
      <c r="AJ2275" s="27">
        <f t="shared" si="506"/>
        <v>86.75</v>
      </c>
      <c r="AK2275" s="26">
        <f>INDEX(检修、备用和必开!I:I,MATCH(统调负荷!$C2275,检修、备用和必开!$A:$A,0))</f>
        <v>9635.8958781362</v>
      </c>
    </row>
    <row r="2276" ht="13.8" spans="1:37">
      <c r="A2276" s="26">
        <f t="shared" si="494"/>
        <v>5</v>
      </c>
      <c r="B2276" s="26">
        <f t="shared" si="495"/>
        <v>16</v>
      </c>
      <c r="C2276" t="s">
        <v>45</v>
      </c>
      <c r="D2276" s="75">
        <v>0.6875</v>
      </c>
      <c r="E2276" s="26">
        <v>58325</v>
      </c>
      <c r="F2276" s="26">
        <v>12885.9</v>
      </c>
      <c r="G2276" s="26">
        <v>15252</v>
      </c>
      <c r="H2276" s="26">
        <v>23862.8</v>
      </c>
      <c r="I2276" s="26">
        <v>7731</v>
      </c>
      <c r="J2276" s="26">
        <v>-1406.7</v>
      </c>
      <c r="K2276" s="26">
        <f t="shared" si="507"/>
        <v>8148.9</v>
      </c>
      <c r="L2276" s="27">
        <f t="shared" si="496"/>
        <v>8.57369706340733</v>
      </c>
      <c r="M2276" s="75">
        <v>0.6875</v>
      </c>
      <c r="N2276" s="26">
        <v>55926.4</v>
      </c>
      <c r="O2276" s="26">
        <v>15756.7</v>
      </c>
      <c r="P2276" s="26">
        <v>13926.1</v>
      </c>
      <c r="Q2276" s="26">
        <v>19997.6</v>
      </c>
      <c r="R2276" s="26">
        <v>7510.31</v>
      </c>
      <c r="S2276" s="26">
        <v>-1264.31</v>
      </c>
      <c r="T2276" s="26">
        <f t="shared" si="497"/>
        <v>11019.7</v>
      </c>
      <c r="U2276" s="27">
        <f t="shared" si="498"/>
        <v>3.27861021037368</v>
      </c>
      <c r="V2276" s="26">
        <f>INDEX(检修、备用和必开!B:B,MATCH(统调负荷!$C2276,检修、备用和必开!$A:$A,0))</f>
        <v>22776.2</v>
      </c>
      <c r="W2276" s="26">
        <f>INDEX(检修、备用和必开!C:C,MATCH(统调负荷!$C2276,检修、备用和必开!$A:$A,0))</f>
        <v>0</v>
      </c>
      <c r="X2276" s="26">
        <f>INDEX(检修、备用和必开!D:D,MATCH(统调负荷!$C2276,检修、备用和必开!$A:$A,0))</f>
        <v>10290</v>
      </c>
      <c r="Y2276" s="26">
        <f>INDEX(检修、备用和必开!E:E,MATCH(统调负荷!$C2276,检修、备用和必开!$A:$A,0))</f>
        <v>4737</v>
      </c>
      <c r="Z2276" s="26">
        <f>INDEX(检修、备用和必开!F:F,MATCH(统调负荷!$C2276,检修、备用和必开!$A:$A,0))</f>
        <v>1850</v>
      </c>
      <c r="AA2276" s="26">
        <f t="shared" si="499"/>
        <v>69866.2</v>
      </c>
      <c r="AB2276" s="26">
        <v>5</v>
      </c>
      <c r="AC2276" s="26">
        <v>1000</v>
      </c>
      <c r="AD2276" s="76">
        <f t="shared" si="500"/>
        <v>45681.6875</v>
      </c>
      <c r="AE2276" s="27">
        <f t="shared" si="501"/>
        <v>-2398.6</v>
      </c>
      <c r="AF2276" s="27">
        <f t="shared" si="502"/>
        <v>2870.8</v>
      </c>
      <c r="AG2276" s="27">
        <f t="shared" si="503"/>
        <v>-1325.9</v>
      </c>
      <c r="AH2276" s="27">
        <f t="shared" si="504"/>
        <v>-3865.2</v>
      </c>
      <c r="AI2276" s="27">
        <f t="shared" si="505"/>
        <v>-220.69</v>
      </c>
      <c r="AJ2276" s="27">
        <f t="shared" si="506"/>
        <v>142.39</v>
      </c>
      <c r="AK2276" s="26">
        <f>INDEX(检修、备用和必开!I:I,MATCH(统调负荷!$C2276,检修、备用和必开!$A:$A,0))</f>
        <v>9635.8958781362</v>
      </c>
    </row>
    <row r="2277" ht="13.8" spans="1:37">
      <c r="A2277" s="26">
        <f t="shared" si="494"/>
        <v>5</v>
      </c>
      <c r="B2277" s="26">
        <f t="shared" si="495"/>
        <v>16</v>
      </c>
      <c r="C2277" t="s">
        <v>45</v>
      </c>
      <c r="D2277" s="75">
        <v>0.697916666666667</v>
      </c>
      <c r="E2277" s="26">
        <v>59485</v>
      </c>
      <c r="F2277" s="26">
        <v>12584.4</v>
      </c>
      <c r="G2277" s="26">
        <v>16503</v>
      </c>
      <c r="H2277" s="26">
        <v>24457.3</v>
      </c>
      <c r="I2277" s="26">
        <v>7347</v>
      </c>
      <c r="J2277" s="26">
        <v>-1406.7</v>
      </c>
      <c r="K2277" s="26">
        <f t="shared" si="507"/>
        <v>7847.4</v>
      </c>
      <c r="L2277" s="27">
        <f t="shared" si="496"/>
        <v>8.90310166424548</v>
      </c>
      <c r="M2277" s="75">
        <v>0.697916666666667</v>
      </c>
      <c r="N2277" s="26">
        <v>57546.4</v>
      </c>
      <c r="O2277" s="26">
        <v>15828.48</v>
      </c>
      <c r="P2277" s="26">
        <v>14489.6</v>
      </c>
      <c r="Q2277" s="26">
        <v>21157.5</v>
      </c>
      <c r="R2277" s="26">
        <v>7340.72</v>
      </c>
      <c r="S2277" s="26">
        <v>-1269.9</v>
      </c>
      <c r="T2277" s="26">
        <f t="shared" si="497"/>
        <v>11091.48</v>
      </c>
      <c r="U2277" s="27">
        <f t="shared" si="498"/>
        <v>3.26760355223305</v>
      </c>
      <c r="V2277" s="26">
        <f>INDEX(检修、备用和必开!B:B,MATCH(统调负荷!$C2277,检修、备用和必开!$A:$A,0))</f>
        <v>22776.2</v>
      </c>
      <c r="W2277" s="26">
        <f>INDEX(检修、备用和必开!C:C,MATCH(统调负荷!$C2277,检修、备用和必开!$A:$A,0))</f>
        <v>0</v>
      </c>
      <c r="X2277" s="26">
        <f>INDEX(检修、备用和必开!D:D,MATCH(统调负荷!$C2277,检修、备用和必开!$A:$A,0))</f>
        <v>10290</v>
      </c>
      <c r="Y2277" s="26">
        <f>INDEX(检修、备用和必开!E:E,MATCH(统调负荷!$C2277,检修、备用和必开!$A:$A,0))</f>
        <v>4737</v>
      </c>
      <c r="Z2277" s="26">
        <f>INDEX(检修、备用和必开!F:F,MATCH(统调负荷!$C2277,检修、备用和必开!$A:$A,0))</f>
        <v>1850</v>
      </c>
      <c r="AA2277" s="26">
        <f t="shared" si="499"/>
        <v>69866.2</v>
      </c>
      <c r="AB2277" s="26">
        <v>0</v>
      </c>
      <c r="AC2277" s="26">
        <v>280</v>
      </c>
      <c r="AD2277" s="76">
        <f t="shared" si="500"/>
        <v>45681.6979166667</v>
      </c>
      <c r="AE2277" s="27">
        <f t="shared" si="501"/>
        <v>-1938.6</v>
      </c>
      <c r="AF2277" s="27">
        <f t="shared" si="502"/>
        <v>3244.08</v>
      </c>
      <c r="AG2277" s="27">
        <f t="shared" si="503"/>
        <v>-2013.4</v>
      </c>
      <c r="AH2277" s="27">
        <f t="shared" si="504"/>
        <v>-3299.8</v>
      </c>
      <c r="AI2277" s="27">
        <f t="shared" si="505"/>
        <v>-6.27999999999975</v>
      </c>
      <c r="AJ2277" s="27">
        <f t="shared" si="506"/>
        <v>136.8</v>
      </c>
      <c r="AK2277" s="26">
        <f>INDEX(检修、备用和必开!I:I,MATCH(统调负荷!$C2277,检修、备用和必开!$A:$A,0))</f>
        <v>9635.8958781362</v>
      </c>
    </row>
    <row r="2278" ht="13.8" spans="1:37">
      <c r="A2278" s="26">
        <f t="shared" si="494"/>
        <v>5</v>
      </c>
      <c r="B2278" s="26">
        <f t="shared" si="495"/>
        <v>17</v>
      </c>
      <c r="C2278" t="s">
        <v>45</v>
      </c>
      <c r="D2278" s="75">
        <v>0.708333333333333</v>
      </c>
      <c r="E2278" s="26">
        <v>60620</v>
      </c>
      <c r="F2278" s="26">
        <v>13518.9</v>
      </c>
      <c r="G2278" s="26">
        <v>16689</v>
      </c>
      <c r="H2278" s="26">
        <v>24809</v>
      </c>
      <c r="I2278" s="26">
        <v>7010</v>
      </c>
      <c r="J2278" s="26">
        <v>-1406.9</v>
      </c>
      <c r="K2278" s="26">
        <f t="shared" si="507"/>
        <v>8781.9</v>
      </c>
      <c r="L2278" s="27">
        <f t="shared" si="496"/>
        <v>7.95570434643984</v>
      </c>
      <c r="M2278" s="75">
        <v>0.708333333333333</v>
      </c>
      <c r="N2278" s="26">
        <v>59351.5</v>
      </c>
      <c r="O2278" s="26">
        <v>16390.3</v>
      </c>
      <c r="P2278" s="26">
        <v>15597.6</v>
      </c>
      <c r="Q2278" s="26">
        <v>21793.2</v>
      </c>
      <c r="R2278" s="26">
        <v>6890.41</v>
      </c>
      <c r="S2278" s="26">
        <v>-1320.01</v>
      </c>
      <c r="T2278" s="26">
        <f t="shared" si="497"/>
        <v>11653.3</v>
      </c>
      <c r="U2278" s="27">
        <f t="shared" si="498"/>
        <v>3.1839422511655</v>
      </c>
      <c r="V2278" s="26">
        <f>INDEX(检修、备用和必开!B:B,MATCH(统调负荷!$C2278,检修、备用和必开!$A:$A,0))</f>
        <v>22776.2</v>
      </c>
      <c r="W2278" s="26">
        <f>INDEX(检修、备用和必开!C:C,MATCH(统调负荷!$C2278,检修、备用和必开!$A:$A,0))</f>
        <v>0</v>
      </c>
      <c r="X2278" s="26">
        <f>INDEX(检修、备用和必开!D:D,MATCH(统调负荷!$C2278,检修、备用和必开!$A:$A,0))</f>
        <v>10290</v>
      </c>
      <c r="Y2278" s="26">
        <f>INDEX(检修、备用和必开!E:E,MATCH(统调负荷!$C2278,检修、备用和必开!$A:$A,0))</f>
        <v>4737</v>
      </c>
      <c r="Z2278" s="26">
        <f>INDEX(检修、备用和必开!F:F,MATCH(统调负荷!$C2278,检修、备用和必开!$A:$A,0))</f>
        <v>1850</v>
      </c>
      <c r="AA2278" s="26">
        <f t="shared" si="499"/>
        <v>69866.2</v>
      </c>
      <c r="AB2278" s="26">
        <v>0</v>
      </c>
      <c r="AC2278" s="26">
        <v>0</v>
      </c>
      <c r="AD2278" s="76">
        <f t="shared" si="500"/>
        <v>45681.7083333333</v>
      </c>
      <c r="AE2278" s="27">
        <f t="shared" si="501"/>
        <v>-1268.5</v>
      </c>
      <c r="AF2278" s="27">
        <f t="shared" si="502"/>
        <v>2871.4</v>
      </c>
      <c r="AG2278" s="27">
        <f t="shared" si="503"/>
        <v>-1091.4</v>
      </c>
      <c r="AH2278" s="27">
        <f t="shared" si="504"/>
        <v>-3015.8</v>
      </c>
      <c r="AI2278" s="27">
        <f t="shared" si="505"/>
        <v>-119.59</v>
      </c>
      <c r="AJ2278" s="27">
        <f t="shared" si="506"/>
        <v>86.8900000000001</v>
      </c>
      <c r="AK2278" s="26">
        <f>INDEX(检修、备用和必开!I:I,MATCH(统调负荷!$C2278,检修、备用和必开!$A:$A,0))</f>
        <v>9635.8958781362</v>
      </c>
    </row>
    <row r="2279" ht="13.8" spans="1:37">
      <c r="A2279" s="26">
        <f t="shared" si="494"/>
        <v>5</v>
      </c>
      <c r="B2279" s="26">
        <f t="shared" si="495"/>
        <v>17</v>
      </c>
      <c r="C2279" t="s">
        <v>45</v>
      </c>
      <c r="D2279" s="75">
        <v>0.71875</v>
      </c>
      <c r="E2279" s="26">
        <v>62115</v>
      </c>
      <c r="F2279" s="26">
        <v>14929.7</v>
      </c>
      <c r="G2279" s="26">
        <v>17072</v>
      </c>
      <c r="H2279" s="26">
        <v>24910</v>
      </c>
      <c r="I2279" s="26">
        <v>6610</v>
      </c>
      <c r="J2279" s="26">
        <v>-1406.7</v>
      </c>
      <c r="K2279" s="26">
        <f t="shared" si="507"/>
        <v>10192.7</v>
      </c>
      <c r="L2279" s="27">
        <f t="shared" si="496"/>
        <v>6.85453314627135</v>
      </c>
      <c r="M2279" s="75">
        <v>0.71875</v>
      </c>
      <c r="N2279" s="26">
        <v>61060.4</v>
      </c>
      <c r="O2279" s="26">
        <v>16961.79</v>
      </c>
      <c r="P2279" s="26">
        <v>15571.5</v>
      </c>
      <c r="Q2279" s="26">
        <v>23306.7</v>
      </c>
      <c r="R2279" s="26">
        <v>6646.68</v>
      </c>
      <c r="S2279" s="26">
        <v>-1426.27</v>
      </c>
      <c r="T2279" s="26">
        <f t="shared" si="497"/>
        <v>12224.79</v>
      </c>
      <c r="U2279" s="27">
        <f t="shared" si="498"/>
        <v>3.1031246571698</v>
      </c>
      <c r="V2279" s="26">
        <f>INDEX(检修、备用和必开!B:B,MATCH(统调负荷!$C2279,检修、备用和必开!$A:$A,0))</f>
        <v>22776.2</v>
      </c>
      <c r="W2279" s="26">
        <f>INDEX(检修、备用和必开!C:C,MATCH(统调负荷!$C2279,检修、备用和必开!$A:$A,0))</f>
        <v>0</v>
      </c>
      <c r="X2279" s="26">
        <f>INDEX(检修、备用和必开!D:D,MATCH(统调负荷!$C2279,检修、备用和必开!$A:$A,0))</f>
        <v>10290</v>
      </c>
      <c r="Y2279" s="26">
        <f>INDEX(检修、备用和必开!E:E,MATCH(统调负荷!$C2279,检修、备用和必开!$A:$A,0))</f>
        <v>4737</v>
      </c>
      <c r="Z2279" s="26">
        <f>INDEX(检修、备用和必开!F:F,MATCH(统调负荷!$C2279,检修、备用和必开!$A:$A,0))</f>
        <v>1850</v>
      </c>
      <c r="AA2279" s="26">
        <f t="shared" si="499"/>
        <v>69866.2</v>
      </c>
      <c r="AB2279" s="26">
        <v>10</v>
      </c>
      <c r="AC2279" s="26">
        <v>293</v>
      </c>
      <c r="AD2279" s="76">
        <f t="shared" si="500"/>
        <v>45681.71875</v>
      </c>
      <c r="AE2279" s="27">
        <f t="shared" si="501"/>
        <v>-1054.6</v>
      </c>
      <c r="AF2279" s="27">
        <f t="shared" si="502"/>
        <v>2032.09</v>
      </c>
      <c r="AG2279" s="27">
        <f t="shared" si="503"/>
        <v>-1500.5</v>
      </c>
      <c r="AH2279" s="27">
        <f t="shared" si="504"/>
        <v>-1603.3</v>
      </c>
      <c r="AI2279" s="27">
        <f t="shared" si="505"/>
        <v>36.6800000000003</v>
      </c>
      <c r="AJ2279" s="27">
        <f t="shared" si="506"/>
        <v>-19.5699999999999</v>
      </c>
      <c r="AK2279" s="26">
        <f>INDEX(检修、备用和必开!I:I,MATCH(统调负荷!$C2279,检修、备用和必开!$A:$A,0))</f>
        <v>9635.8958781362</v>
      </c>
    </row>
    <row r="2280" ht="13.8" spans="1:37">
      <c r="A2280" s="26">
        <f t="shared" si="494"/>
        <v>5</v>
      </c>
      <c r="B2280" s="26">
        <f t="shared" si="495"/>
        <v>17</v>
      </c>
      <c r="C2280" t="s">
        <v>45</v>
      </c>
      <c r="D2280" s="75">
        <v>0.729166666666667</v>
      </c>
      <c r="E2280" s="26">
        <v>62665</v>
      </c>
      <c r="F2280" s="26">
        <v>16411.8</v>
      </c>
      <c r="G2280" s="26">
        <v>16584</v>
      </c>
      <c r="H2280" s="26">
        <v>24804.1</v>
      </c>
      <c r="I2280" s="26">
        <v>6272</v>
      </c>
      <c r="J2280" s="26">
        <v>-1406.9</v>
      </c>
      <c r="K2280" s="26">
        <f t="shared" si="507"/>
        <v>11674.8</v>
      </c>
      <c r="L2280" s="27">
        <f t="shared" si="496"/>
        <v>5.98435947510878</v>
      </c>
      <c r="M2280" s="75">
        <v>0.729166666666667</v>
      </c>
      <c r="N2280" s="26">
        <v>62059.1</v>
      </c>
      <c r="O2280" s="26">
        <v>16620.71</v>
      </c>
      <c r="P2280" s="26">
        <v>16576.6</v>
      </c>
      <c r="Q2280" s="26">
        <v>24272.9</v>
      </c>
      <c r="R2280" s="26">
        <v>6185.11</v>
      </c>
      <c r="S2280" s="26">
        <v>-1596.22</v>
      </c>
      <c r="T2280" s="26">
        <f t="shared" si="497"/>
        <v>11883.71</v>
      </c>
      <c r="U2280" s="27">
        <f t="shared" si="498"/>
        <v>3.15085747942045</v>
      </c>
      <c r="V2280" s="26">
        <f>INDEX(检修、备用和必开!B:B,MATCH(统调负荷!$C2280,检修、备用和必开!$A:$A,0))</f>
        <v>22776.2</v>
      </c>
      <c r="W2280" s="26">
        <f>INDEX(检修、备用和必开!C:C,MATCH(统调负荷!$C2280,检修、备用和必开!$A:$A,0))</f>
        <v>0</v>
      </c>
      <c r="X2280" s="26">
        <f>INDEX(检修、备用和必开!D:D,MATCH(统调负荷!$C2280,检修、备用和必开!$A:$A,0))</f>
        <v>10290</v>
      </c>
      <c r="Y2280" s="26">
        <f>INDEX(检修、备用和必开!E:E,MATCH(统调负荷!$C2280,检修、备用和必开!$A:$A,0))</f>
        <v>4737</v>
      </c>
      <c r="Z2280" s="26">
        <f>INDEX(检修、备用和必开!F:F,MATCH(统调负荷!$C2280,检修、备用和必开!$A:$A,0))</f>
        <v>1850</v>
      </c>
      <c r="AA2280" s="26">
        <f t="shared" si="499"/>
        <v>69866.2</v>
      </c>
      <c r="AB2280" s="26">
        <v>0</v>
      </c>
      <c r="AC2280" s="26">
        <v>15.48</v>
      </c>
      <c r="AD2280" s="76">
        <f t="shared" si="500"/>
        <v>45681.7291666667</v>
      </c>
      <c r="AE2280" s="27">
        <f t="shared" si="501"/>
        <v>-605.900000000001</v>
      </c>
      <c r="AF2280" s="27">
        <f t="shared" si="502"/>
        <v>208.91</v>
      </c>
      <c r="AG2280" s="27">
        <f t="shared" si="503"/>
        <v>-7.40000000000146</v>
      </c>
      <c r="AH2280" s="27">
        <f t="shared" si="504"/>
        <v>-531.199999999997</v>
      </c>
      <c r="AI2280" s="27">
        <f t="shared" si="505"/>
        <v>-86.8900000000003</v>
      </c>
      <c r="AJ2280" s="27">
        <f t="shared" si="506"/>
        <v>-189.32</v>
      </c>
      <c r="AK2280" s="26">
        <f>INDEX(检修、备用和必开!I:I,MATCH(统调负荷!$C2280,检修、备用和必开!$A:$A,0))</f>
        <v>9635.8958781362</v>
      </c>
    </row>
    <row r="2281" ht="13.8" spans="1:37">
      <c r="A2281" s="26">
        <f t="shared" si="494"/>
        <v>5</v>
      </c>
      <c r="B2281" s="26">
        <f t="shared" si="495"/>
        <v>17</v>
      </c>
      <c r="C2281" t="s">
        <v>45</v>
      </c>
      <c r="D2281" s="75">
        <v>0.739583333333333</v>
      </c>
      <c r="E2281" s="26">
        <v>63680</v>
      </c>
      <c r="F2281" s="26">
        <v>17668.5</v>
      </c>
      <c r="G2281" s="26">
        <v>16747</v>
      </c>
      <c r="H2281" s="26">
        <v>24667.2</v>
      </c>
      <c r="I2281" s="26">
        <v>6004</v>
      </c>
      <c r="J2281" s="26">
        <v>-1406.7</v>
      </c>
      <c r="K2281" s="26">
        <f t="shared" si="507"/>
        <v>12931.5</v>
      </c>
      <c r="L2281" s="27">
        <f t="shared" si="496"/>
        <v>5.40279163283455</v>
      </c>
      <c r="M2281" s="75">
        <v>0.739583333333333</v>
      </c>
      <c r="N2281" s="26">
        <v>63763.9</v>
      </c>
      <c r="O2281" s="26">
        <v>16801.22</v>
      </c>
      <c r="P2281" s="26">
        <v>16532.4</v>
      </c>
      <c r="Q2281" s="26">
        <v>25897.8</v>
      </c>
      <c r="R2281" s="26">
        <v>6076.38</v>
      </c>
      <c r="S2281" s="26">
        <v>-1543.9</v>
      </c>
      <c r="T2281" s="26">
        <f t="shared" si="497"/>
        <v>12064.22</v>
      </c>
      <c r="U2281" s="27">
        <f t="shared" si="498"/>
        <v>3.12541435129474</v>
      </c>
      <c r="V2281" s="26">
        <f>INDEX(检修、备用和必开!B:B,MATCH(统调负荷!$C2281,检修、备用和必开!$A:$A,0))</f>
        <v>22776.2</v>
      </c>
      <c r="W2281" s="26">
        <f>INDEX(检修、备用和必开!C:C,MATCH(统调负荷!$C2281,检修、备用和必开!$A:$A,0))</f>
        <v>0</v>
      </c>
      <c r="X2281" s="26">
        <f>INDEX(检修、备用和必开!D:D,MATCH(统调负荷!$C2281,检修、备用和必开!$A:$A,0))</f>
        <v>10290</v>
      </c>
      <c r="Y2281" s="26">
        <f>INDEX(检修、备用和必开!E:E,MATCH(统调负荷!$C2281,检修、备用和必开!$A:$A,0))</f>
        <v>4737</v>
      </c>
      <c r="Z2281" s="26">
        <f>INDEX(检修、备用和必开!F:F,MATCH(统调负荷!$C2281,检修、备用和必开!$A:$A,0))</f>
        <v>1850</v>
      </c>
      <c r="AA2281" s="26">
        <f t="shared" si="499"/>
        <v>69866.2</v>
      </c>
      <c r="AB2281" s="26">
        <v>5</v>
      </c>
      <c r="AC2281" s="26">
        <v>311.13</v>
      </c>
      <c r="AD2281" s="76">
        <f t="shared" si="500"/>
        <v>45681.7395833333</v>
      </c>
      <c r="AE2281" s="27">
        <f t="shared" si="501"/>
        <v>83.9000000000015</v>
      </c>
      <c r="AF2281" s="27">
        <f t="shared" si="502"/>
        <v>-867.279999999999</v>
      </c>
      <c r="AG2281" s="27">
        <f t="shared" si="503"/>
        <v>-214.599999999999</v>
      </c>
      <c r="AH2281" s="27">
        <f t="shared" si="504"/>
        <v>1230.6</v>
      </c>
      <c r="AI2281" s="27">
        <f t="shared" si="505"/>
        <v>72.3800000000001</v>
      </c>
      <c r="AJ2281" s="27">
        <f t="shared" si="506"/>
        <v>-137.2</v>
      </c>
      <c r="AK2281" s="26">
        <f>INDEX(检修、备用和必开!I:I,MATCH(统调负荷!$C2281,检修、备用和必开!$A:$A,0))</f>
        <v>9635.8958781362</v>
      </c>
    </row>
    <row r="2282" ht="13.8" spans="1:37">
      <c r="A2282" s="26">
        <f t="shared" si="494"/>
        <v>5</v>
      </c>
      <c r="B2282" s="26">
        <f t="shared" si="495"/>
        <v>18</v>
      </c>
      <c r="C2282" t="s">
        <v>45</v>
      </c>
      <c r="D2282" s="75">
        <v>0.75</v>
      </c>
      <c r="E2282" s="26">
        <v>64755</v>
      </c>
      <c r="F2282" s="26">
        <v>18422.9</v>
      </c>
      <c r="G2282" s="26">
        <v>17246</v>
      </c>
      <c r="H2282" s="26">
        <v>24708.8</v>
      </c>
      <c r="I2282" s="26">
        <v>5784</v>
      </c>
      <c r="J2282" s="26">
        <v>-1406.7</v>
      </c>
      <c r="K2282" s="26">
        <f t="shared" si="507"/>
        <v>13685.9</v>
      </c>
      <c r="L2282" s="27">
        <f t="shared" si="496"/>
        <v>5.10497665480531</v>
      </c>
      <c r="M2282" s="75">
        <v>0.75</v>
      </c>
      <c r="N2282" s="26">
        <v>65136.9</v>
      </c>
      <c r="O2282" s="26">
        <v>16882.21</v>
      </c>
      <c r="P2282" s="26">
        <v>16494.6</v>
      </c>
      <c r="Q2282" s="26">
        <v>27336.4</v>
      </c>
      <c r="R2282" s="26">
        <v>5998.81</v>
      </c>
      <c r="S2282" s="26">
        <v>-1575.12</v>
      </c>
      <c r="T2282" s="26">
        <f t="shared" si="497"/>
        <v>12145.21</v>
      </c>
      <c r="U2282" s="27">
        <f t="shared" si="498"/>
        <v>3.11413175985426</v>
      </c>
      <c r="V2282" s="26">
        <f>INDEX(检修、备用和必开!B:B,MATCH(统调负荷!$C2282,检修、备用和必开!$A:$A,0))</f>
        <v>22776.2</v>
      </c>
      <c r="W2282" s="26">
        <f>INDEX(检修、备用和必开!C:C,MATCH(统调负荷!$C2282,检修、备用和必开!$A:$A,0))</f>
        <v>0</v>
      </c>
      <c r="X2282" s="26">
        <f>INDEX(检修、备用和必开!D:D,MATCH(统调负荷!$C2282,检修、备用和必开!$A:$A,0))</f>
        <v>10290</v>
      </c>
      <c r="Y2282" s="26">
        <f>INDEX(检修、备用和必开!E:E,MATCH(统调负荷!$C2282,检修、备用和必开!$A:$A,0))</f>
        <v>4737</v>
      </c>
      <c r="Z2282" s="26">
        <f>INDEX(检修、备用和必开!F:F,MATCH(统调负荷!$C2282,检修、备用和必开!$A:$A,0))</f>
        <v>1850</v>
      </c>
      <c r="AA2282" s="26">
        <f t="shared" si="499"/>
        <v>69866.2</v>
      </c>
      <c r="AB2282" s="26">
        <v>198</v>
      </c>
      <c r="AC2282" s="26">
        <v>21.81</v>
      </c>
      <c r="AD2282" s="76">
        <f t="shared" si="500"/>
        <v>45681.75</v>
      </c>
      <c r="AE2282" s="27">
        <f t="shared" si="501"/>
        <v>381.900000000001</v>
      </c>
      <c r="AF2282" s="27">
        <f t="shared" si="502"/>
        <v>-1540.69</v>
      </c>
      <c r="AG2282" s="27">
        <f t="shared" si="503"/>
        <v>-751.400000000001</v>
      </c>
      <c r="AH2282" s="27">
        <f t="shared" si="504"/>
        <v>2627.6</v>
      </c>
      <c r="AI2282" s="27">
        <f t="shared" si="505"/>
        <v>214.81</v>
      </c>
      <c r="AJ2282" s="27">
        <f t="shared" si="506"/>
        <v>-168.42</v>
      </c>
      <c r="AK2282" s="26">
        <f>INDEX(检修、备用和必开!I:I,MATCH(统调负荷!$C2282,检修、备用和必开!$A:$A,0))</f>
        <v>9635.8958781362</v>
      </c>
    </row>
    <row r="2283" ht="13.8" spans="1:37">
      <c r="A2283" s="26">
        <f t="shared" si="494"/>
        <v>5</v>
      </c>
      <c r="B2283" s="26">
        <f t="shared" si="495"/>
        <v>18</v>
      </c>
      <c r="C2283" t="s">
        <v>45</v>
      </c>
      <c r="D2283" s="75">
        <v>0.760416666666667</v>
      </c>
      <c r="E2283" s="26">
        <v>66400</v>
      </c>
      <c r="F2283" s="26">
        <v>20263.99</v>
      </c>
      <c r="G2283" s="26">
        <v>17246</v>
      </c>
      <c r="H2283" s="26">
        <v>24671.5</v>
      </c>
      <c r="I2283" s="26">
        <v>5625</v>
      </c>
      <c r="J2283" s="26">
        <v>-1406.49</v>
      </c>
      <c r="K2283" s="26">
        <f t="shared" si="507"/>
        <v>15526.99</v>
      </c>
      <c r="L2283" s="27">
        <f t="shared" si="496"/>
        <v>4.49966155706933</v>
      </c>
      <c r="M2283" s="75">
        <v>0.760416666666667</v>
      </c>
      <c r="N2283" s="26">
        <v>66948.4</v>
      </c>
      <c r="O2283" s="26">
        <v>15826.04</v>
      </c>
      <c r="P2283" s="26">
        <v>18241.6</v>
      </c>
      <c r="Q2283" s="26">
        <v>28458.6</v>
      </c>
      <c r="R2283" s="26">
        <v>5960.64</v>
      </c>
      <c r="S2283" s="26">
        <v>-1538.48</v>
      </c>
      <c r="T2283" s="26">
        <f t="shared" si="497"/>
        <v>11089.04</v>
      </c>
      <c r="U2283" s="27">
        <f t="shared" si="498"/>
        <v>3.26797648538007</v>
      </c>
      <c r="V2283" s="26">
        <f>INDEX(检修、备用和必开!B:B,MATCH(统调负荷!$C2283,检修、备用和必开!$A:$A,0))</f>
        <v>22776.2</v>
      </c>
      <c r="W2283" s="26">
        <f>INDEX(检修、备用和必开!C:C,MATCH(统调负荷!$C2283,检修、备用和必开!$A:$A,0))</f>
        <v>0</v>
      </c>
      <c r="X2283" s="26">
        <f>INDEX(检修、备用和必开!D:D,MATCH(统调负荷!$C2283,检修、备用和必开!$A:$A,0))</f>
        <v>10290</v>
      </c>
      <c r="Y2283" s="26">
        <f>INDEX(检修、备用和必开!E:E,MATCH(统调负荷!$C2283,检修、备用和必开!$A:$A,0))</f>
        <v>4737</v>
      </c>
      <c r="Z2283" s="26">
        <f>INDEX(检修、备用和必开!F:F,MATCH(统调负荷!$C2283,检修、备用和必开!$A:$A,0))</f>
        <v>1850</v>
      </c>
      <c r="AA2283" s="26">
        <f t="shared" si="499"/>
        <v>69866.2</v>
      </c>
      <c r="AB2283" s="26">
        <v>285.4</v>
      </c>
      <c r="AC2283" s="26">
        <v>21.81</v>
      </c>
      <c r="AD2283" s="76">
        <f t="shared" si="500"/>
        <v>45681.7604166667</v>
      </c>
      <c r="AE2283" s="27">
        <f t="shared" si="501"/>
        <v>548.399999999994</v>
      </c>
      <c r="AF2283" s="27">
        <f t="shared" si="502"/>
        <v>-4437.95</v>
      </c>
      <c r="AG2283" s="27">
        <f t="shared" si="503"/>
        <v>995.599999999999</v>
      </c>
      <c r="AH2283" s="27">
        <f t="shared" si="504"/>
        <v>3787.1</v>
      </c>
      <c r="AI2283" s="27">
        <f t="shared" si="505"/>
        <v>335.64</v>
      </c>
      <c r="AJ2283" s="27">
        <f t="shared" si="506"/>
        <v>-131.99</v>
      </c>
      <c r="AK2283" s="26">
        <f>INDEX(检修、备用和必开!I:I,MATCH(统调负荷!$C2283,检修、备用和必开!$A:$A,0))</f>
        <v>9635.8958781362</v>
      </c>
    </row>
    <row r="2284" ht="13.8" spans="1:37">
      <c r="A2284" s="26">
        <f t="shared" si="494"/>
        <v>5</v>
      </c>
      <c r="B2284" s="26">
        <f t="shared" si="495"/>
        <v>18</v>
      </c>
      <c r="C2284" t="s">
        <v>45</v>
      </c>
      <c r="D2284" s="75">
        <v>0.770833333333333</v>
      </c>
      <c r="E2284" s="26">
        <v>67045</v>
      </c>
      <c r="F2284" s="26">
        <v>20616.7</v>
      </c>
      <c r="G2284" s="26">
        <v>17246</v>
      </c>
      <c r="H2284" s="26">
        <v>25020</v>
      </c>
      <c r="I2284" s="26">
        <v>5569</v>
      </c>
      <c r="J2284" s="26">
        <v>-1406.7</v>
      </c>
      <c r="K2284" s="26">
        <f t="shared" si="507"/>
        <v>15879.7</v>
      </c>
      <c r="L2284" s="27">
        <f t="shared" si="496"/>
        <v>4.39971787880124</v>
      </c>
      <c r="M2284" s="75">
        <v>0.770833333333333</v>
      </c>
      <c r="N2284" s="26">
        <v>67635.3</v>
      </c>
      <c r="O2284" s="26">
        <v>16106.73</v>
      </c>
      <c r="P2284" s="26">
        <v>18302.1</v>
      </c>
      <c r="Q2284" s="26">
        <v>28750</v>
      </c>
      <c r="R2284" s="26">
        <v>6029.73</v>
      </c>
      <c r="S2284" s="26">
        <v>-1553.26</v>
      </c>
      <c r="T2284" s="26">
        <f t="shared" si="497"/>
        <v>11369.73</v>
      </c>
      <c r="U2284" s="27">
        <f t="shared" si="498"/>
        <v>3.22562654289781</v>
      </c>
      <c r="V2284" s="26">
        <f>INDEX(检修、备用和必开!B:B,MATCH(统调负荷!$C2284,检修、备用和必开!$A:$A,0))</f>
        <v>22776.2</v>
      </c>
      <c r="W2284" s="26">
        <f>INDEX(检修、备用和必开!C:C,MATCH(统调负荷!$C2284,检修、备用和必开!$A:$A,0))</f>
        <v>0</v>
      </c>
      <c r="X2284" s="26">
        <f>INDEX(检修、备用和必开!D:D,MATCH(统调负荷!$C2284,检修、备用和必开!$A:$A,0))</f>
        <v>10290</v>
      </c>
      <c r="Y2284" s="26">
        <f>INDEX(检修、备用和必开!E:E,MATCH(统调负荷!$C2284,检修、备用和必开!$A:$A,0))</f>
        <v>4737</v>
      </c>
      <c r="Z2284" s="26">
        <f>INDEX(检修、备用和必开!F:F,MATCH(统调负荷!$C2284,检修、备用和必开!$A:$A,0))</f>
        <v>1850</v>
      </c>
      <c r="AA2284" s="26">
        <f t="shared" si="499"/>
        <v>69866.2</v>
      </c>
      <c r="AB2284" s="26">
        <v>285.89</v>
      </c>
      <c r="AC2284" s="26">
        <v>53.99</v>
      </c>
      <c r="AD2284" s="76">
        <f t="shared" si="500"/>
        <v>45681.7708333333</v>
      </c>
      <c r="AE2284" s="27">
        <f t="shared" si="501"/>
        <v>590.300000000003</v>
      </c>
      <c r="AF2284" s="27">
        <f t="shared" si="502"/>
        <v>-4509.97</v>
      </c>
      <c r="AG2284" s="27">
        <f t="shared" si="503"/>
        <v>1056.1</v>
      </c>
      <c r="AH2284" s="27">
        <f t="shared" si="504"/>
        <v>3730</v>
      </c>
      <c r="AI2284" s="27">
        <f t="shared" si="505"/>
        <v>460.73</v>
      </c>
      <c r="AJ2284" s="27">
        <f t="shared" si="506"/>
        <v>-146.56</v>
      </c>
      <c r="AK2284" s="26">
        <f>INDEX(检修、备用和必开!I:I,MATCH(统调负荷!$C2284,检修、备用和必开!$A:$A,0))</f>
        <v>9635.8958781362</v>
      </c>
    </row>
    <row r="2285" ht="13.8" spans="1:37">
      <c r="A2285" s="26">
        <f t="shared" si="494"/>
        <v>5</v>
      </c>
      <c r="B2285" s="26">
        <f t="shared" si="495"/>
        <v>18</v>
      </c>
      <c r="C2285" t="s">
        <v>45</v>
      </c>
      <c r="D2285" s="75">
        <v>0.78125</v>
      </c>
      <c r="E2285" s="26">
        <v>67405</v>
      </c>
      <c r="F2285" s="26">
        <v>20443.1</v>
      </c>
      <c r="G2285" s="26">
        <v>17627</v>
      </c>
      <c r="H2285" s="26">
        <v>25371.6</v>
      </c>
      <c r="I2285" s="26">
        <v>5370</v>
      </c>
      <c r="J2285" s="26">
        <v>-1406.7</v>
      </c>
      <c r="K2285" s="26">
        <f t="shared" si="507"/>
        <v>15706.1</v>
      </c>
      <c r="L2285" s="27">
        <f t="shared" si="496"/>
        <v>4.44834809405263</v>
      </c>
      <c r="M2285" s="75">
        <v>0.78125</v>
      </c>
      <c r="N2285" s="26">
        <v>67978.1</v>
      </c>
      <c r="O2285" s="26">
        <v>15750.19</v>
      </c>
      <c r="P2285" s="26">
        <v>18738.9</v>
      </c>
      <c r="Q2285" s="26">
        <v>28943.3</v>
      </c>
      <c r="R2285" s="26">
        <v>6130.37</v>
      </c>
      <c r="S2285" s="26">
        <v>-1584.66</v>
      </c>
      <c r="T2285" s="26">
        <f t="shared" si="497"/>
        <v>11013.19</v>
      </c>
      <c r="U2285" s="27">
        <f t="shared" si="498"/>
        <v>3.27961211442981</v>
      </c>
      <c r="V2285" s="26">
        <f>INDEX(检修、备用和必开!B:B,MATCH(统调负荷!$C2285,检修、备用和必开!$A:$A,0))</f>
        <v>22776.2</v>
      </c>
      <c r="W2285" s="26">
        <f>INDEX(检修、备用和必开!C:C,MATCH(统调负荷!$C2285,检修、备用和必开!$A:$A,0))</f>
        <v>0</v>
      </c>
      <c r="X2285" s="26">
        <f>INDEX(检修、备用和必开!D:D,MATCH(统调负荷!$C2285,检修、备用和必开!$A:$A,0))</f>
        <v>10290</v>
      </c>
      <c r="Y2285" s="26">
        <f>INDEX(检修、备用和必开!E:E,MATCH(统调负荷!$C2285,检修、备用和必开!$A:$A,0))</f>
        <v>4737</v>
      </c>
      <c r="Z2285" s="26">
        <f>INDEX(检修、备用和必开!F:F,MATCH(统调负荷!$C2285,检修、备用和必开!$A:$A,0))</f>
        <v>1850</v>
      </c>
      <c r="AA2285" s="26">
        <f t="shared" si="499"/>
        <v>69866.2</v>
      </c>
      <c r="AB2285" s="26">
        <v>277.37</v>
      </c>
      <c r="AC2285" s="26">
        <v>21.81</v>
      </c>
      <c r="AD2285" s="76">
        <f t="shared" si="500"/>
        <v>45681.78125</v>
      </c>
      <c r="AE2285" s="27">
        <f t="shared" si="501"/>
        <v>573.100000000006</v>
      </c>
      <c r="AF2285" s="27">
        <f t="shared" si="502"/>
        <v>-4692.91</v>
      </c>
      <c r="AG2285" s="27">
        <f t="shared" si="503"/>
        <v>1111.9</v>
      </c>
      <c r="AH2285" s="27">
        <f t="shared" si="504"/>
        <v>3571.7</v>
      </c>
      <c r="AI2285" s="27">
        <f t="shared" si="505"/>
        <v>760.37</v>
      </c>
      <c r="AJ2285" s="27">
        <f t="shared" si="506"/>
        <v>-177.96</v>
      </c>
      <c r="AK2285" s="26">
        <f>INDEX(检修、备用和必开!I:I,MATCH(统调负荷!$C2285,检修、备用和必开!$A:$A,0))</f>
        <v>9635.8958781362</v>
      </c>
    </row>
    <row r="2286" ht="13.8" spans="1:37">
      <c r="A2286" s="26">
        <f t="shared" si="494"/>
        <v>5</v>
      </c>
      <c r="B2286" s="26">
        <f t="shared" si="495"/>
        <v>19</v>
      </c>
      <c r="C2286" t="s">
        <v>45</v>
      </c>
      <c r="D2286" s="75">
        <v>0.791666666666667</v>
      </c>
      <c r="E2286" s="26">
        <v>67345</v>
      </c>
      <c r="F2286" s="26">
        <v>20107.49</v>
      </c>
      <c r="G2286" s="26">
        <v>17741</v>
      </c>
      <c r="H2286" s="26">
        <v>25498.2</v>
      </c>
      <c r="I2286" s="26">
        <v>5405</v>
      </c>
      <c r="J2286" s="26">
        <v>-1406.69</v>
      </c>
      <c r="K2286" s="26">
        <f t="shared" si="507"/>
        <v>15370.49</v>
      </c>
      <c r="L2286" s="27">
        <f t="shared" si="496"/>
        <v>4.54547642918345</v>
      </c>
      <c r="M2286" s="75">
        <v>0.791666666666667</v>
      </c>
      <c r="N2286" s="26">
        <v>67569</v>
      </c>
      <c r="O2286" s="26">
        <v>15475.03</v>
      </c>
      <c r="P2286" s="26">
        <v>18362.6</v>
      </c>
      <c r="Q2286" s="26">
        <v>29124.1</v>
      </c>
      <c r="R2286" s="26">
        <v>6132.54</v>
      </c>
      <c r="S2286" s="26">
        <v>-1525.27</v>
      </c>
      <c r="T2286" s="26">
        <f t="shared" si="497"/>
        <v>10738.03</v>
      </c>
      <c r="U2286" s="27">
        <f t="shared" si="498"/>
        <v>3.32252712213174</v>
      </c>
      <c r="V2286" s="26">
        <f>INDEX(检修、备用和必开!B:B,MATCH(统调负荷!$C2286,检修、备用和必开!$A:$A,0))</f>
        <v>22776.2</v>
      </c>
      <c r="W2286" s="26">
        <f>INDEX(检修、备用和必开!C:C,MATCH(统调负荷!$C2286,检修、备用和必开!$A:$A,0))</f>
        <v>0</v>
      </c>
      <c r="X2286" s="26">
        <f>INDEX(检修、备用和必开!D:D,MATCH(统调负荷!$C2286,检修、备用和必开!$A:$A,0))</f>
        <v>10290</v>
      </c>
      <c r="Y2286" s="26">
        <f>INDEX(检修、备用和必开!E:E,MATCH(统调负荷!$C2286,检修、备用和必开!$A:$A,0))</f>
        <v>4737</v>
      </c>
      <c r="Z2286" s="26">
        <f>INDEX(检修、备用和必开!F:F,MATCH(统调负荷!$C2286,检修、备用和必开!$A:$A,0))</f>
        <v>1850</v>
      </c>
      <c r="AA2286" s="26">
        <f t="shared" si="499"/>
        <v>69866.2</v>
      </c>
      <c r="AB2286" s="26">
        <v>248.53</v>
      </c>
      <c r="AC2286" s="26">
        <v>21.81</v>
      </c>
      <c r="AD2286" s="76">
        <f t="shared" si="500"/>
        <v>45681.7916666667</v>
      </c>
      <c r="AE2286" s="27">
        <f t="shared" si="501"/>
        <v>224</v>
      </c>
      <c r="AF2286" s="27">
        <f t="shared" si="502"/>
        <v>-4632.46</v>
      </c>
      <c r="AG2286" s="27">
        <f t="shared" si="503"/>
        <v>621.599999999999</v>
      </c>
      <c r="AH2286" s="27">
        <f t="shared" si="504"/>
        <v>3625.9</v>
      </c>
      <c r="AI2286" s="27">
        <f t="shared" si="505"/>
        <v>727.54</v>
      </c>
      <c r="AJ2286" s="27">
        <f t="shared" si="506"/>
        <v>-118.58</v>
      </c>
      <c r="AK2286" s="26">
        <f>INDEX(检修、备用和必开!I:I,MATCH(统调负荷!$C2286,检修、备用和必开!$A:$A,0))</f>
        <v>9635.8958781362</v>
      </c>
    </row>
    <row r="2287" ht="13.8" spans="1:37">
      <c r="A2287" s="26">
        <f t="shared" si="494"/>
        <v>5</v>
      </c>
      <c r="B2287" s="26">
        <f t="shared" si="495"/>
        <v>19</v>
      </c>
      <c r="C2287" t="s">
        <v>45</v>
      </c>
      <c r="D2287" s="75">
        <v>0.802083333333333</v>
      </c>
      <c r="E2287" s="26">
        <v>68000</v>
      </c>
      <c r="F2287" s="26">
        <v>20664.29</v>
      </c>
      <c r="G2287" s="26">
        <v>17741</v>
      </c>
      <c r="H2287" s="26">
        <v>25562.2</v>
      </c>
      <c r="I2287" s="26">
        <v>5439</v>
      </c>
      <c r="J2287" s="26">
        <v>-1406.49</v>
      </c>
      <c r="K2287" s="26">
        <f t="shared" si="507"/>
        <v>15927.29</v>
      </c>
      <c r="L2287" s="27">
        <f t="shared" si="496"/>
        <v>4.38657172689139</v>
      </c>
      <c r="M2287" s="75">
        <v>0.802083333333333</v>
      </c>
      <c r="N2287" s="26">
        <v>68279.9</v>
      </c>
      <c r="O2287" s="26">
        <v>15328.29</v>
      </c>
      <c r="P2287" s="26">
        <v>18827.6</v>
      </c>
      <c r="Q2287" s="26">
        <v>29450</v>
      </c>
      <c r="R2287" s="26">
        <v>6198.19</v>
      </c>
      <c r="S2287" s="26">
        <v>-1524.18</v>
      </c>
      <c r="T2287" s="26">
        <f t="shared" si="497"/>
        <v>10591.29</v>
      </c>
      <c r="U2287" s="27">
        <f t="shared" si="498"/>
        <v>3.34587566189637</v>
      </c>
      <c r="V2287" s="26">
        <f>INDEX(检修、备用和必开!B:B,MATCH(统调负荷!$C2287,检修、备用和必开!$A:$A,0))</f>
        <v>22776.2</v>
      </c>
      <c r="W2287" s="26">
        <f>INDEX(检修、备用和必开!C:C,MATCH(统调负荷!$C2287,检修、备用和必开!$A:$A,0))</f>
        <v>0</v>
      </c>
      <c r="X2287" s="26">
        <f>INDEX(检修、备用和必开!D:D,MATCH(统调负荷!$C2287,检修、备用和必开!$A:$A,0))</f>
        <v>10290</v>
      </c>
      <c r="Y2287" s="26">
        <f>INDEX(检修、备用和必开!E:E,MATCH(统调负荷!$C2287,检修、备用和必开!$A:$A,0))</f>
        <v>4737</v>
      </c>
      <c r="Z2287" s="26">
        <f>INDEX(检修、备用和必开!F:F,MATCH(统调负荷!$C2287,检修、备用和必开!$A:$A,0))</f>
        <v>1850</v>
      </c>
      <c r="AA2287" s="26">
        <f t="shared" si="499"/>
        <v>69866.2</v>
      </c>
      <c r="AB2287" s="26">
        <v>282.83</v>
      </c>
      <c r="AC2287" s="26">
        <v>21.81</v>
      </c>
      <c r="AD2287" s="76">
        <f t="shared" si="500"/>
        <v>45681.8020833333</v>
      </c>
      <c r="AE2287" s="27">
        <f t="shared" si="501"/>
        <v>279.899999999994</v>
      </c>
      <c r="AF2287" s="27">
        <f t="shared" si="502"/>
        <v>-5336</v>
      </c>
      <c r="AG2287" s="27">
        <f t="shared" si="503"/>
        <v>1086.6</v>
      </c>
      <c r="AH2287" s="27">
        <f t="shared" si="504"/>
        <v>3887.8</v>
      </c>
      <c r="AI2287" s="27">
        <f t="shared" si="505"/>
        <v>759.19</v>
      </c>
      <c r="AJ2287" s="27">
        <f t="shared" si="506"/>
        <v>-117.69</v>
      </c>
      <c r="AK2287" s="26">
        <f>INDEX(检修、备用和必开!I:I,MATCH(统调负荷!$C2287,检修、备用和必开!$A:$A,0))</f>
        <v>9635.8958781362</v>
      </c>
    </row>
    <row r="2288" ht="13.8" spans="1:37">
      <c r="A2288" s="26">
        <f t="shared" si="494"/>
        <v>5</v>
      </c>
      <c r="B2288" s="26">
        <f t="shared" si="495"/>
        <v>19</v>
      </c>
      <c r="C2288" t="s">
        <v>45</v>
      </c>
      <c r="D2288" s="75">
        <v>0.8125</v>
      </c>
      <c r="E2288" s="26">
        <v>67675</v>
      </c>
      <c r="F2288" s="26">
        <v>20239.3</v>
      </c>
      <c r="G2288" s="26">
        <v>17750</v>
      </c>
      <c r="H2288" s="26">
        <v>25608.4</v>
      </c>
      <c r="I2288" s="26">
        <v>5484</v>
      </c>
      <c r="J2288" s="26">
        <v>-1406.7</v>
      </c>
      <c r="K2288" s="26">
        <f t="shared" si="507"/>
        <v>15502.3</v>
      </c>
      <c r="L2288" s="27">
        <f t="shared" si="496"/>
        <v>4.50682801906814</v>
      </c>
      <c r="M2288" s="75">
        <v>0.8125</v>
      </c>
      <c r="N2288" s="26">
        <v>68157.2</v>
      </c>
      <c r="O2288" s="26">
        <v>15399.41</v>
      </c>
      <c r="P2288" s="26">
        <v>18803.5</v>
      </c>
      <c r="Q2288" s="26">
        <v>29285.9</v>
      </c>
      <c r="R2288" s="26">
        <v>6257.05</v>
      </c>
      <c r="S2288" s="26">
        <v>-1588.66</v>
      </c>
      <c r="T2288" s="26">
        <f t="shared" si="497"/>
        <v>10662.41</v>
      </c>
      <c r="U2288" s="27">
        <f t="shared" si="498"/>
        <v>3.33451855896291</v>
      </c>
      <c r="V2288" s="26">
        <f>INDEX(检修、备用和必开!B:B,MATCH(统调负荷!$C2288,检修、备用和必开!$A:$A,0))</f>
        <v>22776.2</v>
      </c>
      <c r="W2288" s="26">
        <f>INDEX(检修、备用和必开!C:C,MATCH(统调负荷!$C2288,检修、备用和必开!$A:$A,0))</f>
        <v>0</v>
      </c>
      <c r="X2288" s="26">
        <f>INDEX(检修、备用和必开!D:D,MATCH(统调负荷!$C2288,检修、备用和必开!$A:$A,0))</f>
        <v>10290</v>
      </c>
      <c r="Y2288" s="26">
        <f>INDEX(检修、备用和必开!E:E,MATCH(统调负荷!$C2288,检修、备用和必开!$A:$A,0))</f>
        <v>4737</v>
      </c>
      <c r="Z2288" s="26">
        <f>INDEX(检修、备用和必开!F:F,MATCH(统调负荷!$C2288,检修、备用和必开!$A:$A,0))</f>
        <v>1850</v>
      </c>
      <c r="AA2288" s="26">
        <f t="shared" si="499"/>
        <v>69866.2</v>
      </c>
      <c r="AB2288" s="26">
        <v>263.46</v>
      </c>
      <c r="AC2288" s="26">
        <v>36</v>
      </c>
      <c r="AD2288" s="76">
        <f t="shared" si="500"/>
        <v>45681.8125</v>
      </c>
      <c r="AE2288" s="27">
        <f t="shared" si="501"/>
        <v>482.199999999997</v>
      </c>
      <c r="AF2288" s="27">
        <f t="shared" si="502"/>
        <v>-4839.89</v>
      </c>
      <c r="AG2288" s="27">
        <f t="shared" si="503"/>
        <v>1053.5</v>
      </c>
      <c r="AH2288" s="27">
        <f t="shared" si="504"/>
        <v>3677.5</v>
      </c>
      <c r="AI2288" s="27">
        <f t="shared" si="505"/>
        <v>773.05</v>
      </c>
      <c r="AJ2288" s="27">
        <f t="shared" si="506"/>
        <v>-181.96</v>
      </c>
      <c r="AK2288" s="26">
        <f>INDEX(检修、备用和必开!I:I,MATCH(统调负荷!$C2288,检修、备用和必开!$A:$A,0))</f>
        <v>9635.8958781362</v>
      </c>
    </row>
    <row r="2289" ht="13.8" spans="1:37">
      <c r="A2289" s="26">
        <f t="shared" si="494"/>
        <v>5</v>
      </c>
      <c r="B2289" s="26">
        <f t="shared" si="495"/>
        <v>19</v>
      </c>
      <c r="C2289" t="s">
        <v>45</v>
      </c>
      <c r="D2289" s="75">
        <v>0.822916666666667</v>
      </c>
      <c r="E2289" s="26">
        <v>67590</v>
      </c>
      <c r="F2289" s="26">
        <v>19596.7</v>
      </c>
      <c r="G2289" s="26">
        <v>18230</v>
      </c>
      <c r="H2289" s="26">
        <v>25648</v>
      </c>
      <c r="I2289" s="26">
        <v>5522</v>
      </c>
      <c r="J2289" s="26">
        <v>-1406.7</v>
      </c>
      <c r="K2289" s="26">
        <f t="shared" si="507"/>
        <v>14859.7</v>
      </c>
      <c r="L2289" s="27">
        <f t="shared" si="496"/>
        <v>4.70172345336716</v>
      </c>
      <c r="M2289" s="75">
        <v>0.822916666666667</v>
      </c>
      <c r="N2289" s="26">
        <v>67702</v>
      </c>
      <c r="O2289" s="26">
        <v>15027.22</v>
      </c>
      <c r="P2289" s="26">
        <v>19325</v>
      </c>
      <c r="Q2289" s="26">
        <v>28609.6</v>
      </c>
      <c r="R2289" s="26">
        <v>6300.15</v>
      </c>
      <c r="S2289" s="26">
        <v>-1559.97</v>
      </c>
      <c r="T2289" s="26">
        <f t="shared" si="497"/>
        <v>10290.22</v>
      </c>
      <c r="U2289" s="27">
        <f t="shared" si="498"/>
        <v>3.39482279586904</v>
      </c>
      <c r="V2289" s="26">
        <f>INDEX(检修、备用和必开!B:B,MATCH(统调负荷!$C2289,检修、备用和必开!$A:$A,0))</f>
        <v>22776.2</v>
      </c>
      <c r="W2289" s="26">
        <f>INDEX(检修、备用和必开!C:C,MATCH(统调负荷!$C2289,检修、备用和必开!$A:$A,0))</f>
        <v>0</v>
      </c>
      <c r="X2289" s="26">
        <f>INDEX(检修、备用和必开!D:D,MATCH(统调负荷!$C2289,检修、备用和必开!$A:$A,0))</f>
        <v>10290</v>
      </c>
      <c r="Y2289" s="26">
        <f>INDEX(检修、备用和必开!E:E,MATCH(统调负荷!$C2289,检修、备用和必开!$A:$A,0))</f>
        <v>4737</v>
      </c>
      <c r="Z2289" s="26">
        <f>INDEX(检修、备用和必开!F:F,MATCH(统调负荷!$C2289,检修、备用和必开!$A:$A,0))</f>
        <v>1850</v>
      </c>
      <c r="AA2289" s="26">
        <f t="shared" si="499"/>
        <v>69866.2</v>
      </c>
      <c r="AB2289" s="26">
        <v>209.21</v>
      </c>
      <c r="AC2289" s="26">
        <v>36</v>
      </c>
      <c r="AD2289" s="76">
        <f t="shared" si="500"/>
        <v>45681.8229166667</v>
      </c>
      <c r="AE2289" s="27">
        <f t="shared" si="501"/>
        <v>112</v>
      </c>
      <c r="AF2289" s="27">
        <f t="shared" si="502"/>
        <v>-4569.48</v>
      </c>
      <c r="AG2289" s="27">
        <f t="shared" si="503"/>
        <v>1095</v>
      </c>
      <c r="AH2289" s="27">
        <f t="shared" si="504"/>
        <v>2961.6</v>
      </c>
      <c r="AI2289" s="27">
        <f t="shared" si="505"/>
        <v>778.15</v>
      </c>
      <c r="AJ2289" s="27">
        <f t="shared" si="506"/>
        <v>-153.27</v>
      </c>
      <c r="AK2289" s="26">
        <f>INDEX(检修、备用和必开!I:I,MATCH(统调负荷!$C2289,检修、备用和必开!$A:$A,0))</f>
        <v>9635.8958781362</v>
      </c>
    </row>
    <row r="2290" ht="13.8" spans="1:37">
      <c r="A2290" s="26">
        <f t="shared" si="494"/>
        <v>5</v>
      </c>
      <c r="B2290" s="26">
        <f t="shared" si="495"/>
        <v>20</v>
      </c>
      <c r="C2290" t="s">
        <v>45</v>
      </c>
      <c r="D2290" s="75">
        <v>0.833333333333333</v>
      </c>
      <c r="E2290" s="26">
        <v>67060</v>
      </c>
      <c r="F2290" s="26">
        <v>19327.4</v>
      </c>
      <c r="G2290" s="26">
        <v>17935</v>
      </c>
      <c r="H2290" s="26">
        <v>25682.3</v>
      </c>
      <c r="I2290" s="26">
        <v>5522</v>
      </c>
      <c r="J2290" s="26">
        <v>-1406.7</v>
      </c>
      <c r="K2290" s="26">
        <f t="shared" si="507"/>
        <v>14590.4</v>
      </c>
      <c r="L2290" s="27">
        <f t="shared" si="496"/>
        <v>4.7885047702599</v>
      </c>
      <c r="M2290" s="75">
        <v>0.833333333333333</v>
      </c>
      <c r="N2290" s="26">
        <v>67092.5</v>
      </c>
      <c r="O2290" s="26">
        <v>14322.5</v>
      </c>
      <c r="P2290" s="26">
        <v>19628.6</v>
      </c>
      <c r="Q2290" s="26">
        <v>28456.2</v>
      </c>
      <c r="R2290" s="26">
        <v>6232.8</v>
      </c>
      <c r="S2290" s="26">
        <v>-1547.6</v>
      </c>
      <c r="T2290" s="26">
        <f t="shared" si="497"/>
        <v>9585.5</v>
      </c>
      <c r="U2290" s="27">
        <f t="shared" si="498"/>
        <v>3.51519207063973</v>
      </c>
      <c r="V2290" s="26">
        <f>INDEX(检修、备用和必开!B:B,MATCH(统调负荷!$C2290,检修、备用和必开!$A:$A,0))</f>
        <v>22776.2</v>
      </c>
      <c r="W2290" s="26">
        <f>INDEX(检修、备用和必开!C:C,MATCH(统调负荷!$C2290,检修、备用和必开!$A:$A,0))</f>
        <v>0</v>
      </c>
      <c r="X2290" s="26">
        <f>INDEX(检修、备用和必开!D:D,MATCH(统调负荷!$C2290,检修、备用和必开!$A:$A,0))</f>
        <v>10290</v>
      </c>
      <c r="Y2290" s="26">
        <f>INDEX(检修、备用和必开!E:E,MATCH(统调负荷!$C2290,检修、备用和必开!$A:$A,0))</f>
        <v>4737</v>
      </c>
      <c r="Z2290" s="26">
        <f>INDEX(检修、备用和必开!F:F,MATCH(统调负荷!$C2290,检修、备用和必开!$A:$A,0))</f>
        <v>1850</v>
      </c>
      <c r="AA2290" s="26">
        <f t="shared" si="499"/>
        <v>69866.2</v>
      </c>
      <c r="AB2290" s="26">
        <v>247.81</v>
      </c>
      <c r="AC2290" s="26">
        <v>21.81</v>
      </c>
      <c r="AD2290" s="76">
        <f t="shared" si="500"/>
        <v>45681.8333333333</v>
      </c>
      <c r="AE2290" s="27">
        <f t="shared" si="501"/>
        <v>32.5</v>
      </c>
      <c r="AF2290" s="27">
        <f t="shared" si="502"/>
        <v>-5004.9</v>
      </c>
      <c r="AG2290" s="27">
        <f t="shared" si="503"/>
        <v>1693.6</v>
      </c>
      <c r="AH2290" s="27">
        <f t="shared" si="504"/>
        <v>2773.9</v>
      </c>
      <c r="AI2290" s="27">
        <f t="shared" si="505"/>
        <v>710.8</v>
      </c>
      <c r="AJ2290" s="27">
        <f t="shared" si="506"/>
        <v>-140.9</v>
      </c>
      <c r="AK2290" s="26">
        <f>INDEX(检修、备用和必开!I:I,MATCH(统调负荷!$C2290,检修、备用和必开!$A:$A,0))</f>
        <v>9635.8958781362</v>
      </c>
    </row>
    <row r="2291" ht="13.8" spans="1:37">
      <c r="A2291" s="26">
        <f t="shared" si="494"/>
        <v>5</v>
      </c>
      <c r="B2291" s="26">
        <f t="shared" si="495"/>
        <v>20</v>
      </c>
      <c r="C2291" t="s">
        <v>45</v>
      </c>
      <c r="D2291" s="75">
        <v>0.84375</v>
      </c>
      <c r="E2291" s="26">
        <v>66940</v>
      </c>
      <c r="F2291" s="26">
        <v>19389.8</v>
      </c>
      <c r="G2291" s="26">
        <v>17935</v>
      </c>
      <c r="H2291" s="26">
        <v>25493.9</v>
      </c>
      <c r="I2291" s="26">
        <v>5528</v>
      </c>
      <c r="J2291" s="26">
        <v>-1406.7</v>
      </c>
      <c r="K2291" s="26">
        <f t="shared" si="507"/>
        <v>14652.8</v>
      </c>
      <c r="L2291" s="27">
        <f t="shared" si="496"/>
        <v>4.76811257916576</v>
      </c>
      <c r="M2291" s="75">
        <v>0.84375</v>
      </c>
      <c r="N2291" s="26">
        <v>67026.6</v>
      </c>
      <c r="O2291" s="26">
        <v>14251.59</v>
      </c>
      <c r="P2291" s="26">
        <v>19371.6</v>
      </c>
      <c r="Q2291" s="26">
        <v>28705.9</v>
      </c>
      <c r="R2291" s="26">
        <v>6233.68</v>
      </c>
      <c r="S2291" s="26">
        <v>-1536.17</v>
      </c>
      <c r="T2291" s="26">
        <f t="shared" si="497"/>
        <v>9514.59</v>
      </c>
      <c r="U2291" s="27">
        <f t="shared" si="498"/>
        <v>3.52777815647787</v>
      </c>
      <c r="V2291" s="26">
        <f>INDEX(检修、备用和必开!B:B,MATCH(统调负荷!$C2291,检修、备用和必开!$A:$A,0))</f>
        <v>22776.2</v>
      </c>
      <c r="W2291" s="26">
        <f>INDEX(检修、备用和必开!C:C,MATCH(统调负荷!$C2291,检修、备用和必开!$A:$A,0))</f>
        <v>0</v>
      </c>
      <c r="X2291" s="26">
        <f>INDEX(检修、备用和必开!D:D,MATCH(统调负荷!$C2291,检修、备用和必开!$A:$A,0))</f>
        <v>10290</v>
      </c>
      <c r="Y2291" s="26">
        <f>INDEX(检修、备用和必开!E:E,MATCH(统调负荷!$C2291,检修、备用和必开!$A:$A,0))</f>
        <v>4737</v>
      </c>
      <c r="Z2291" s="26">
        <f>INDEX(检修、备用和必开!F:F,MATCH(统调负荷!$C2291,检修、备用和必开!$A:$A,0))</f>
        <v>1850</v>
      </c>
      <c r="AA2291" s="26">
        <f t="shared" si="499"/>
        <v>69866.2</v>
      </c>
      <c r="AB2291" s="26">
        <v>262</v>
      </c>
      <c r="AC2291" s="26">
        <v>14.76</v>
      </c>
      <c r="AD2291" s="76">
        <f t="shared" si="500"/>
        <v>45681.84375</v>
      </c>
      <c r="AE2291" s="27">
        <f t="shared" si="501"/>
        <v>86.6000000000058</v>
      </c>
      <c r="AF2291" s="27">
        <f t="shared" si="502"/>
        <v>-5138.21</v>
      </c>
      <c r="AG2291" s="27">
        <f t="shared" si="503"/>
        <v>1436.6</v>
      </c>
      <c r="AH2291" s="27">
        <f t="shared" si="504"/>
        <v>3212</v>
      </c>
      <c r="AI2291" s="27">
        <f t="shared" si="505"/>
        <v>705.68</v>
      </c>
      <c r="AJ2291" s="27">
        <f t="shared" si="506"/>
        <v>-129.47</v>
      </c>
      <c r="AK2291" s="26">
        <f>INDEX(检修、备用和必开!I:I,MATCH(统调负荷!$C2291,检修、备用和必开!$A:$A,0))</f>
        <v>9635.8958781362</v>
      </c>
    </row>
    <row r="2292" ht="13.8" spans="1:37">
      <c r="A2292" s="26">
        <f t="shared" si="494"/>
        <v>5</v>
      </c>
      <c r="B2292" s="26">
        <f t="shared" si="495"/>
        <v>20</v>
      </c>
      <c r="C2292" t="s">
        <v>45</v>
      </c>
      <c r="D2292" s="75">
        <v>0.854166666666667</v>
      </c>
      <c r="E2292" s="26">
        <v>66615</v>
      </c>
      <c r="F2292" s="26">
        <v>19247.4</v>
      </c>
      <c r="G2292" s="26">
        <v>17974</v>
      </c>
      <c r="H2292" s="26">
        <v>25242.3</v>
      </c>
      <c r="I2292" s="26">
        <v>5558</v>
      </c>
      <c r="J2292" s="26">
        <v>-1406.7</v>
      </c>
      <c r="K2292" s="26">
        <f t="shared" si="507"/>
        <v>14510.4</v>
      </c>
      <c r="L2292" s="27">
        <f t="shared" si="496"/>
        <v>4.81490517146323</v>
      </c>
      <c r="M2292" s="75">
        <v>0.854166666666667</v>
      </c>
      <c r="N2292" s="26">
        <v>66657.2</v>
      </c>
      <c r="O2292" s="26">
        <v>13809.55</v>
      </c>
      <c r="P2292" s="26">
        <v>19302.4</v>
      </c>
      <c r="Q2292" s="26">
        <v>28819.5</v>
      </c>
      <c r="R2292" s="26">
        <v>6190.86</v>
      </c>
      <c r="S2292" s="26">
        <v>-1465.11</v>
      </c>
      <c r="T2292" s="26">
        <f t="shared" si="497"/>
        <v>9072.55</v>
      </c>
      <c r="U2292" s="27">
        <f t="shared" si="498"/>
        <v>3.60831605341239</v>
      </c>
      <c r="V2292" s="26">
        <f>INDEX(检修、备用和必开!B:B,MATCH(统调负荷!$C2292,检修、备用和必开!$A:$A,0))</f>
        <v>22776.2</v>
      </c>
      <c r="W2292" s="26">
        <f>INDEX(检修、备用和必开!C:C,MATCH(统调负荷!$C2292,检修、备用和必开!$A:$A,0))</f>
        <v>0</v>
      </c>
      <c r="X2292" s="26">
        <f>INDEX(检修、备用和必开!D:D,MATCH(统调负荷!$C2292,检修、备用和必开!$A:$A,0))</f>
        <v>10290</v>
      </c>
      <c r="Y2292" s="26">
        <f>INDEX(检修、备用和必开!E:E,MATCH(统调负荷!$C2292,检修、备用和必开!$A:$A,0))</f>
        <v>4737</v>
      </c>
      <c r="Z2292" s="26">
        <f>INDEX(检修、备用和必开!F:F,MATCH(统调负荷!$C2292,检修、备用和必开!$A:$A,0))</f>
        <v>1850</v>
      </c>
      <c r="AA2292" s="26">
        <f t="shared" si="499"/>
        <v>69866.2</v>
      </c>
      <c r="AB2292" s="26">
        <v>10</v>
      </c>
      <c r="AC2292" s="26">
        <v>16.2</v>
      </c>
      <c r="AD2292" s="76">
        <f t="shared" si="500"/>
        <v>45681.8541666667</v>
      </c>
      <c r="AE2292" s="27">
        <f t="shared" si="501"/>
        <v>42.1999999999971</v>
      </c>
      <c r="AF2292" s="27">
        <f t="shared" si="502"/>
        <v>-5437.85</v>
      </c>
      <c r="AG2292" s="27">
        <f t="shared" si="503"/>
        <v>1328.4</v>
      </c>
      <c r="AH2292" s="27">
        <f t="shared" si="504"/>
        <v>3577.2</v>
      </c>
      <c r="AI2292" s="27">
        <f t="shared" si="505"/>
        <v>632.86</v>
      </c>
      <c r="AJ2292" s="27">
        <f t="shared" si="506"/>
        <v>-58.4099999999999</v>
      </c>
      <c r="AK2292" s="26">
        <f>INDEX(检修、备用和必开!I:I,MATCH(统调负荷!$C2292,检修、备用和必开!$A:$A,0))</f>
        <v>9635.8958781362</v>
      </c>
    </row>
    <row r="2293" ht="13.8" spans="1:37">
      <c r="A2293" s="26">
        <f t="shared" si="494"/>
        <v>5</v>
      </c>
      <c r="B2293" s="26">
        <f t="shared" si="495"/>
        <v>20</v>
      </c>
      <c r="C2293" t="s">
        <v>45</v>
      </c>
      <c r="D2293" s="75">
        <v>0.864583333333333</v>
      </c>
      <c r="E2293" s="26">
        <v>66465</v>
      </c>
      <c r="F2293" s="26">
        <v>18990.2</v>
      </c>
      <c r="G2293" s="26">
        <v>18034</v>
      </c>
      <c r="H2293" s="26">
        <v>25287.5</v>
      </c>
      <c r="I2293" s="26">
        <v>5560</v>
      </c>
      <c r="J2293" s="26">
        <v>-1406.7</v>
      </c>
      <c r="K2293" s="26">
        <f t="shared" si="507"/>
        <v>14253.2</v>
      </c>
      <c r="L2293" s="27">
        <f t="shared" si="496"/>
        <v>4.90179047512138</v>
      </c>
      <c r="M2293" s="75">
        <v>0.864583333333333</v>
      </c>
      <c r="N2293" s="26">
        <v>66386.3</v>
      </c>
      <c r="O2293" s="26">
        <v>13630.34</v>
      </c>
      <c r="P2293" s="26">
        <v>19015.7</v>
      </c>
      <c r="Q2293" s="26">
        <v>28889.3</v>
      </c>
      <c r="R2293" s="26">
        <v>6239.31</v>
      </c>
      <c r="S2293" s="26">
        <v>-1388.35</v>
      </c>
      <c r="T2293" s="26">
        <f t="shared" si="497"/>
        <v>8893.34</v>
      </c>
      <c r="U2293" s="27">
        <f t="shared" si="498"/>
        <v>3.64202479860129</v>
      </c>
      <c r="V2293" s="26">
        <f>INDEX(检修、备用和必开!B:B,MATCH(统调负荷!$C2293,检修、备用和必开!$A:$A,0))</f>
        <v>22776.2</v>
      </c>
      <c r="W2293" s="26">
        <f>INDEX(检修、备用和必开!C:C,MATCH(统调负荷!$C2293,检修、备用和必开!$A:$A,0))</f>
        <v>0</v>
      </c>
      <c r="X2293" s="26">
        <f>INDEX(检修、备用和必开!D:D,MATCH(统调负荷!$C2293,检修、备用和必开!$A:$A,0))</f>
        <v>10290</v>
      </c>
      <c r="Y2293" s="26">
        <f>INDEX(检修、备用和必开!E:E,MATCH(统调负荷!$C2293,检修、备用和必开!$A:$A,0))</f>
        <v>4737</v>
      </c>
      <c r="Z2293" s="26">
        <f>INDEX(检修、备用和必开!F:F,MATCH(统调负荷!$C2293,检修、备用和必开!$A:$A,0))</f>
        <v>1850</v>
      </c>
      <c r="AA2293" s="26">
        <f t="shared" si="499"/>
        <v>69866.2</v>
      </c>
      <c r="AB2293" s="26">
        <v>5</v>
      </c>
      <c r="AC2293" s="26">
        <v>21.81</v>
      </c>
      <c r="AD2293" s="76">
        <f t="shared" si="500"/>
        <v>45681.8645833333</v>
      </c>
      <c r="AE2293" s="27">
        <f t="shared" si="501"/>
        <v>-78.6999999999971</v>
      </c>
      <c r="AF2293" s="27">
        <f t="shared" si="502"/>
        <v>-5359.86</v>
      </c>
      <c r="AG2293" s="27">
        <f t="shared" si="503"/>
        <v>981.700000000001</v>
      </c>
      <c r="AH2293" s="27">
        <f t="shared" si="504"/>
        <v>3601.8</v>
      </c>
      <c r="AI2293" s="27">
        <f t="shared" si="505"/>
        <v>679.31</v>
      </c>
      <c r="AJ2293" s="27">
        <f t="shared" si="506"/>
        <v>18.3500000000001</v>
      </c>
      <c r="AK2293" s="26">
        <f>INDEX(检修、备用和必开!I:I,MATCH(统调负荷!$C2293,检修、备用和必开!$A:$A,0))</f>
        <v>9635.8958781362</v>
      </c>
    </row>
    <row r="2294" ht="13.8" spans="1:37">
      <c r="A2294" s="26">
        <f t="shared" si="494"/>
        <v>5</v>
      </c>
      <c r="B2294" s="26">
        <f t="shared" si="495"/>
        <v>21</v>
      </c>
      <c r="C2294" t="s">
        <v>45</v>
      </c>
      <c r="D2294" s="75">
        <v>0.875</v>
      </c>
      <c r="E2294" s="26">
        <v>65855</v>
      </c>
      <c r="F2294" s="26">
        <v>18417</v>
      </c>
      <c r="G2294" s="26">
        <v>18013</v>
      </c>
      <c r="H2294" s="26">
        <v>25266.7</v>
      </c>
      <c r="I2294" s="26">
        <v>5565</v>
      </c>
      <c r="J2294" s="26">
        <v>-1406.7</v>
      </c>
      <c r="K2294" s="26">
        <f t="shared" si="507"/>
        <v>13680</v>
      </c>
      <c r="L2294" s="27">
        <f t="shared" si="496"/>
        <v>5.1071783625731</v>
      </c>
      <c r="M2294" s="75">
        <v>0.875</v>
      </c>
      <c r="N2294" s="26">
        <v>65846.4</v>
      </c>
      <c r="O2294" s="26">
        <v>13102.67</v>
      </c>
      <c r="P2294" s="26">
        <v>18833.2</v>
      </c>
      <c r="Q2294" s="26">
        <v>29042.3</v>
      </c>
      <c r="R2294" s="26">
        <v>6288.19</v>
      </c>
      <c r="S2294" s="26">
        <v>-1419.96</v>
      </c>
      <c r="T2294" s="26">
        <f t="shared" si="497"/>
        <v>8365.67</v>
      </c>
      <c r="U2294" s="27">
        <f t="shared" si="498"/>
        <v>3.74503837171219</v>
      </c>
      <c r="V2294" s="26">
        <f>INDEX(检修、备用和必开!B:B,MATCH(统调负荷!$C2294,检修、备用和必开!$A:$A,0))</f>
        <v>22776.2</v>
      </c>
      <c r="W2294" s="26">
        <f>INDEX(检修、备用和必开!C:C,MATCH(统调负荷!$C2294,检修、备用和必开!$A:$A,0))</f>
        <v>0</v>
      </c>
      <c r="X2294" s="26">
        <f>INDEX(检修、备用和必开!D:D,MATCH(统调负荷!$C2294,检修、备用和必开!$A:$A,0))</f>
        <v>10290</v>
      </c>
      <c r="Y2294" s="26">
        <f>INDEX(检修、备用和必开!E:E,MATCH(统调负荷!$C2294,检修、备用和必开!$A:$A,0))</f>
        <v>4737</v>
      </c>
      <c r="Z2294" s="26">
        <f>INDEX(检修、备用和必开!F:F,MATCH(统调负荷!$C2294,检修、备用和必开!$A:$A,0))</f>
        <v>1850</v>
      </c>
      <c r="AA2294" s="26">
        <f t="shared" si="499"/>
        <v>69866.2</v>
      </c>
      <c r="AB2294" s="26">
        <v>0</v>
      </c>
      <c r="AC2294" s="26">
        <v>21.81</v>
      </c>
      <c r="AD2294" s="76">
        <f t="shared" si="500"/>
        <v>45681.875</v>
      </c>
      <c r="AE2294" s="27">
        <f t="shared" si="501"/>
        <v>-8.60000000000582</v>
      </c>
      <c r="AF2294" s="27">
        <f t="shared" si="502"/>
        <v>-5314.33</v>
      </c>
      <c r="AG2294" s="27">
        <f t="shared" si="503"/>
        <v>820.200000000001</v>
      </c>
      <c r="AH2294" s="27">
        <f t="shared" si="504"/>
        <v>3775.6</v>
      </c>
      <c r="AI2294" s="27">
        <f t="shared" si="505"/>
        <v>723.19</v>
      </c>
      <c r="AJ2294" s="27">
        <f t="shared" si="506"/>
        <v>-13.26</v>
      </c>
      <c r="AK2294" s="26">
        <f>INDEX(检修、备用和必开!I:I,MATCH(统调负荷!$C2294,检修、备用和必开!$A:$A,0))</f>
        <v>9635.8958781362</v>
      </c>
    </row>
    <row r="2295" ht="13.8" spans="1:37">
      <c r="A2295" s="26">
        <f t="shared" si="494"/>
        <v>5</v>
      </c>
      <c r="B2295" s="26">
        <f t="shared" si="495"/>
        <v>21</v>
      </c>
      <c r="C2295" t="s">
        <v>45</v>
      </c>
      <c r="D2295" s="75">
        <v>0.885416666666667</v>
      </c>
      <c r="E2295" s="26">
        <v>65350</v>
      </c>
      <c r="F2295" s="26">
        <v>19075.6</v>
      </c>
      <c r="G2295" s="26">
        <v>17427</v>
      </c>
      <c r="H2295" s="26">
        <v>24698.1</v>
      </c>
      <c r="I2295" s="26">
        <v>5556</v>
      </c>
      <c r="J2295" s="26">
        <v>-1406.7</v>
      </c>
      <c r="K2295" s="26">
        <f t="shared" si="507"/>
        <v>14338.6</v>
      </c>
      <c r="L2295" s="27">
        <f t="shared" si="496"/>
        <v>4.87259565090037</v>
      </c>
      <c r="M2295" s="75">
        <v>0.885416666666667</v>
      </c>
      <c r="N2295" s="26">
        <v>65710</v>
      </c>
      <c r="O2295" s="26">
        <v>14600.56</v>
      </c>
      <c r="P2295" s="26">
        <v>17329.9</v>
      </c>
      <c r="Q2295" s="26">
        <v>28926.4</v>
      </c>
      <c r="R2295" s="26">
        <v>6307.08</v>
      </c>
      <c r="S2295" s="26">
        <v>-1453.94</v>
      </c>
      <c r="T2295" s="26">
        <f t="shared" si="497"/>
        <v>9863.56</v>
      </c>
      <c r="U2295" s="27">
        <f t="shared" si="498"/>
        <v>3.46669273319453</v>
      </c>
      <c r="V2295" s="26">
        <f>INDEX(检修、备用和必开!B:B,MATCH(统调负荷!$C2295,检修、备用和必开!$A:$A,0))</f>
        <v>22776.2</v>
      </c>
      <c r="W2295" s="26">
        <f>INDEX(检修、备用和必开!C:C,MATCH(统调负荷!$C2295,检修、备用和必开!$A:$A,0))</f>
        <v>0</v>
      </c>
      <c r="X2295" s="26">
        <f>INDEX(检修、备用和必开!D:D,MATCH(统调负荷!$C2295,检修、备用和必开!$A:$A,0))</f>
        <v>10290</v>
      </c>
      <c r="Y2295" s="26">
        <f>INDEX(检修、备用和必开!E:E,MATCH(统调负荷!$C2295,检修、备用和必开!$A:$A,0))</f>
        <v>4737</v>
      </c>
      <c r="Z2295" s="26">
        <f>INDEX(检修、备用和必开!F:F,MATCH(统调负荷!$C2295,检修、备用和必开!$A:$A,0))</f>
        <v>1850</v>
      </c>
      <c r="AA2295" s="26">
        <f t="shared" si="499"/>
        <v>69866.2</v>
      </c>
      <c r="AB2295" s="26">
        <v>280</v>
      </c>
      <c r="AC2295" s="26">
        <v>15.48</v>
      </c>
      <c r="AD2295" s="76">
        <f t="shared" si="500"/>
        <v>45681.8854166667</v>
      </c>
      <c r="AE2295" s="27">
        <f t="shared" si="501"/>
        <v>360</v>
      </c>
      <c r="AF2295" s="27">
        <f t="shared" si="502"/>
        <v>-4475.04</v>
      </c>
      <c r="AG2295" s="27">
        <f t="shared" si="503"/>
        <v>-97.0999999999985</v>
      </c>
      <c r="AH2295" s="27">
        <f t="shared" si="504"/>
        <v>4228.3</v>
      </c>
      <c r="AI2295" s="27">
        <f t="shared" si="505"/>
        <v>751.08</v>
      </c>
      <c r="AJ2295" s="27">
        <f t="shared" si="506"/>
        <v>-47.24</v>
      </c>
      <c r="AK2295" s="26">
        <f>INDEX(检修、备用和必开!I:I,MATCH(统调负荷!$C2295,检修、备用和必开!$A:$A,0))</f>
        <v>9635.8958781362</v>
      </c>
    </row>
    <row r="2296" ht="13.8" spans="1:37">
      <c r="A2296" s="26">
        <f t="shared" si="494"/>
        <v>5</v>
      </c>
      <c r="B2296" s="26">
        <f t="shared" si="495"/>
        <v>21</v>
      </c>
      <c r="C2296" t="s">
        <v>45</v>
      </c>
      <c r="D2296" s="75">
        <v>0.895833333333333</v>
      </c>
      <c r="E2296" s="26">
        <v>64775</v>
      </c>
      <c r="F2296" s="26">
        <v>19040.29</v>
      </c>
      <c r="G2296" s="26">
        <v>16858</v>
      </c>
      <c r="H2296" s="26">
        <v>24743.4</v>
      </c>
      <c r="I2296" s="26">
        <v>5540</v>
      </c>
      <c r="J2296" s="26">
        <v>-1406.69</v>
      </c>
      <c r="K2296" s="26">
        <f t="shared" si="507"/>
        <v>14303.29</v>
      </c>
      <c r="L2296" s="27">
        <f t="shared" si="496"/>
        <v>4.88462444654342</v>
      </c>
      <c r="M2296" s="75">
        <v>0.895833333333333</v>
      </c>
      <c r="N2296" s="26">
        <v>65278.6</v>
      </c>
      <c r="O2296" s="26">
        <v>14687.36</v>
      </c>
      <c r="P2296" s="26">
        <v>16644.6</v>
      </c>
      <c r="Q2296" s="26">
        <v>29101.2</v>
      </c>
      <c r="R2296" s="26">
        <v>6240.14</v>
      </c>
      <c r="S2296" s="26">
        <v>-1394.7</v>
      </c>
      <c r="T2296" s="26">
        <f t="shared" si="497"/>
        <v>9950.36</v>
      </c>
      <c r="U2296" s="27">
        <f t="shared" si="498"/>
        <v>3.45182595566482</v>
      </c>
      <c r="V2296" s="26">
        <f>INDEX(检修、备用和必开!B:B,MATCH(统调负荷!$C2296,检修、备用和必开!$A:$A,0))</f>
        <v>22776.2</v>
      </c>
      <c r="W2296" s="26">
        <f>INDEX(检修、备用和必开!C:C,MATCH(统调负荷!$C2296,检修、备用和必开!$A:$A,0))</f>
        <v>0</v>
      </c>
      <c r="X2296" s="26">
        <f>INDEX(检修、备用和必开!D:D,MATCH(统调负荷!$C2296,检修、备用和必开!$A:$A,0))</f>
        <v>10290</v>
      </c>
      <c r="Y2296" s="26">
        <f>INDEX(检修、备用和必开!E:E,MATCH(统调负荷!$C2296,检修、备用和必开!$A:$A,0))</f>
        <v>4737</v>
      </c>
      <c r="Z2296" s="26">
        <f>INDEX(检修、备用和必开!F:F,MATCH(统调负荷!$C2296,检修、备用和必开!$A:$A,0))</f>
        <v>1850</v>
      </c>
      <c r="AA2296" s="26">
        <f t="shared" si="499"/>
        <v>69866.2</v>
      </c>
      <c r="AB2296" s="26">
        <v>285</v>
      </c>
      <c r="AC2296" s="26">
        <v>15.48</v>
      </c>
      <c r="AD2296" s="76">
        <f t="shared" si="500"/>
        <v>45681.8958333333</v>
      </c>
      <c r="AE2296" s="27">
        <f t="shared" si="501"/>
        <v>503.599999999999</v>
      </c>
      <c r="AF2296" s="27">
        <f t="shared" si="502"/>
        <v>-4352.93</v>
      </c>
      <c r="AG2296" s="27">
        <f t="shared" si="503"/>
        <v>-213.400000000001</v>
      </c>
      <c r="AH2296" s="27">
        <f t="shared" si="504"/>
        <v>4357.8</v>
      </c>
      <c r="AI2296" s="27">
        <f t="shared" si="505"/>
        <v>700.14</v>
      </c>
      <c r="AJ2296" s="27">
        <f t="shared" si="506"/>
        <v>11.99</v>
      </c>
      <c r="AK2296" s="26">
        <f>INDEX(检修、备用和必开!I:I,MATCH(统调负荷!$C2296,检修、备用和必开!$A:$A,0))</f>
        <v>9635.8958781362</v>
      </c>
    </row>
    <row r="2297" ht="13.8" spans="1:37">
      <c r="A2297" s="26">
        <f t="shared" si="494"/>
        <v>5</v>
      </c>
      <c r="B2297" s="26">
        <f t="shared" si="495"/>
        <v>21</v>
      </c>
      <c r="C2297" t="s">
        <v>45</v>
      </c>
      <c r="D2297" s="75">
        <v>0.90625</v>
      </c>
      <c r="E2297" s="26">
        <v>64125</v>
      </c>
      <c r="F2297" s="26">
        <v>19158.9</v>
      </c>
      <c r="G2297" s="26">
        <v>16037</v>
      </c>
      <c r="H2297" s="26">
        <v>24791.8</v>
      </c>
      <c r="I2297" s="26">
        <v>5544</v>
      </c>
      <c r="J2297" s="26">
        <v>-1406.7</v>
      </c>
      <c r="K2297" s="26">
        <f t="shared" si="507"/>
        <v>14421.9</v>
      </c>
      <c r="L2297" s="27">
        <f t="shared" si="496"/>
        <v>4.84445184060353</v>
      </c>
      <c r="M2297" s="75">
        <v>0.90625</v>
      </c>
      <c r="N2297" s="26">
        <v>64305.9</v>
      </c>
      <c r="O2297" s="26">
        <v>15068.66</v>
      </c>
      <c r="P2297" s="26">
        <v>15700.7</v>
      </c>
      <c r="Q2297" s="26">
        <v>28692.7</v>
      </c>
      <c r="R2297" s="26">
        <v>6241.79</v>
      </c>
      <c r="S2297" s="26">
        <v>-1397.95</v>
      </c>
      <c r="T2297" s="26">
        <f t="shared" si="497"/>
        <v>10331.66</v>
      </c>
      <c r="U2297" s="27">
        <f t="shared" si="498"/>
        <v>3.38800077200381</v>
      </c>
      <c r="V2297" s="26">
        <f>INDEX(检修、备用和必开!B:B,MATCH(统调负荷!$C2297,检修、备用和必开!$A:$A,0))</f>
        <v>22776.2</v>
      </c>
      <c r="W2297" s="26">
        <f>INDEX(检修、备用和必开!C:C,MATCH(统调负荷!$C2297,检修、备用和必开!$A:$A,0))</f>
        <v>0</v>
      </c>
      <c r="X2297" s="26">
        <f>INDEX(检修、备用和必开!D:D,MATCH(统调负荷!$C2297,检修、备用和必开!$A:$A,0))</f>
        <v>10290</v>
      </c>
      <c r="Y2297" s="26">
        <f>INDEX(检修、备用和必开!E:E,MATCH(统调负荷!$C2297,检修、备用和必开!$A:$A,0))</f>
        <v>4737</v>
      </c>
      <c r="Z2297" s="26">
        <f>INDEX(检修、备用和必开!F:F,MATCH(统调负荷!$C2297,检修、备用和必开!$A:$A,0))</f>
        <v>1850</v>
      </c>
      <c r="AA2297" s="26">
        <f t="shared" si="499"/>
        <v>69866.2</v>
      </c>
      <c r="AB2297" s="26">
        <v>290.12</v>
      </c>
      <c r="AC2297" s="26">
        <v>14.76</v>
      </c>
      <c r="AD2297" s="76">
        <f t="shared" si="500"/>
        <v>45681.90625</v>
      </c>
      <c r="AE2297" s="27">
        <f t="shared" si="501"/>
        <v>180.900000000001</v>
      </c>
      <c r="AF2297" s="27">
        <f t="shared" si="502"/>
        <v>-4090.24</v>
      </c>
      <c r="AG2297" s="27">
        <f t="shared" si="503"/>
        <v>-336.299999999999</v>
      </c>
      <c r="AH2297" s="27">
        <f t="shared" si="504"/>
        <v>3900.9</v>
      </c>
      <c r="AI2297" s="27">
        <f t="shared" si="505"/>
        <v>697.79</v>
      </c>
      <c r="AJ2297" s="27">
        <f t="shared" si="506"/>
        <v>8.75</v>
      </c>
      <c r="AK2297" s="26">
        <f>INDEX(检修、备用和必开!I:I,MATCH(统调负荷!$C2297,检修、备用和必开!$A:$A,0))</f>
        <v>9635.8958781362</v>
      </c>
    </row>
    <row r="2298" ht="13.8" spans="1:37">
      <c r="A2298" s="26">
        <f t="shared" si="494"/>
        <v>5</v>
      </c>
      <c r="B2298" s="26">
        <f t="shared" si="495"/>
        <v>22</v>
      </c>
      <c r="C2298" t="s">
        <v>45</v>
      </c>
      <c r="D2298" s="75">
        <v>0.916666666666667</v>
      </c>
      <c r="E2298" s="26">
        <v>63210</v>
      </c>
      <c r="F2298" s="26">
        <v>19088.3</v>
      </c>
      <c r="G2298" s="26">
        <v>16067</v>
      </c>
      <c r="H2298" s="26">
        <v>23945.4</v>
      </c>
      <c r="I2298" s="26">
        <v>5516</v>
      </c>
      <c r="J2298" s="26">
        <v>-1406.7</v>
      </c>
      <c r="K2298" s="26">
        <f t="shared" si="507"/>
        <v>14351.3</v>
      </c>
      <c r="L2298" s="27">
        <f t="shared" si="496"/>
        <v>4.86828370948973</v>
      </c>
      <c r="M2298" s="75">
        <v>0.916666666666667</v>
      </c>
      <c r="N2298" s="26">
        <v>63665.1</v>
      </c>
      <c r="O2298" s="26">
        <v>15638.5</v>
      </c>
      <c r="P2298" s="26">
        <v>15161.7</v>
      </c>
      <c r="Q2298" s="26">
        <v>28029.9</v>
      </c>
      <c r="R2298" s="26">
        <v>6258.75</v>
      </c>
      <c r="S2298" s="26">
        <v>-1423.75</v>
      </c>
      <c r="T2298" s="26">
        <f t="shared" si="497"/>
        <v>10901.5</v>
      </c>
      <c r="U2298" s="27">
        <f t="shared" si="498"/>
        <v>3.29689734091499</v>
      </c>
      <c r="V2298" s="26">
        <f>INDEX(检修、备用和必开!B:B,MATCH(统调负荷!$C2298,检修、备用和必开!$A:$A,0))</f>
        <v>22776.2</v>
      </c>
      <c r="W2298" s="26">
        <f>INDEX(检修、备用和必开!C:C,MATCH(统调负荷!$C2298,检修、备用和必开!$A:$A,0))</f>
        <v>0</v>
      </c>
      <c r="X2298" s="26">
        <f>INDEX(检修、备用和必开!D:D,MATCH(统调负荷!$C2298,检修、备用和必开!$A:$A,0))</f>
        <v>10290</v>
      </c>
      <c r="Y2298" s="26">
        <f>INDEX(检修、备用和必开!E:E,MATCH(统调负荷!$C2298,检修、备用和必开!$A:$A,0))</f>
        <v>4737</v>
      </c>
      <c r="Z2298" s="26">
        <f>INDEX(检修、备用和必开!F:F,MATCH(统调负荷!$C2298,检修、备用和必开!$A:$A,0))</f>
        <v>1850</v>
      </c>
      <c r="AA2298" s="26">
        <f t="shared" si="499"/>
        <v>69866.2</v>
      </c>
      <c r="AB2298" s="26">
        <v>290</v>
      </c>
      <c r="AC2298" s="26">
        <v>0</v>
      </c>
      <c r="AD2298" s="76">
        <f t="shared" si="500"/>
        <v>45681.9166666667</v>
      </c>
      <c r="AE2298" s="27">
        <f t="shared" si="501"/>
        <v>455.099999999999</v>
      </c>
      <c r="AF2298" s="27">
        <f t="shared" si="502"/>
        <v>-3449.8</v>
      </c>
      <c r="AG2298" s="27">
        <f t="shared" si="503"/>
        <v>-905.299999999999</v>
      </c>
      <c r="AH2298" s="27">
        <f t="shared" si="504"/>
        <v>4084.5</v>
      </c>
      <c r="AI2298" s="27">
        <f t="shared" si="505"/>
        <v>742.75</v>
      </c>
      <c r="AJ2298" s="27">
        <f t="shared" si="506"/>
        <v>-17.05</v>
      </c>
      <c r="AK2298" s="26">
        <f>INDEX(检修、备用和必开!I:I,MATCH(统调负荷!$C2298,检修、备用和必开!$A:$A,0))</f>
        <v>9635.8958781362</v>
      </c>
    </row>
    <row r="2299" ht="13.8" spans="1:37">
      <c r="A2299" s="26">
        <f t="shared" si="494"/>
        <v>5</v>
      </c>
      <c r="B2299" s="26">
        <f t="shared" si="495"/>
        <v>22</v>
      </c>
      <c r="C2299" t="s">
        <v>45</v>
      </c>
      <c r="D2299" s="75">
        <v>0.927083333333333</v>
      </c>
      <c r="E2299" s="26">
        <v>62215</v>
      </c>
      <c r="F2299" s="26">
        <v>19367.6</v>
      </c>
      <c r="G2299" s="26">
        <v>15037</v>
      </c>
      <c r="H2299" s="26">
        <v>23710.1</v>
      </c>
      <c r="I2299" s="26">
        <v>5507</v>
      </c>
      <c r="J2299" s="26">
        <v>-1406.7</v>
      </c>
      <c r="K2299" s="26">
        <f t="shared" si="507"/>
        <v>14630.6</v>
      </c>
      <c r="L2299" s="27">
        <f t="shared" si="496"/>
        <v>4.77534755922519</v>
      </c>
      <c r="M2299" s="75">
        <v>0.927083333333333</v>
      </c>
      <c r="N2299" s="26">
        <v>62380.4</v>
      </c>
      <c r="O2299" s="26">
        <v>16223.48</v>
      </c>
      <c r="P2299" s="26">
        <v>15152.6</v>
      </c>
      <c r="Q2299" s="26">
        <v>26178.3</v>
      </c>
      <c r="R2299" s="26">
        <v>6233.95</v>
      </c>
      <c r="S2299" s="26">
        <v>-1407.93</v>
      </c>
      <c r="T2299" s="26">
        <f t="shared" si="497"/>
        <v>11486.48</v>
      </c>
      <c r="U2299" s="27">
        <f t="shared" si="498"/>
        <v>3.20833302719264</v>
      </c>
      <c r="V2299" s="26">
        <f>INDEX(检修、备用和必开!B:B,MATCH(统调负荷!$C2299,检修、备用和必开!$A:$A,0))</f>
        <v>22776.2</v>
      </c>
      <c r="W2299" s="26">
        <f>INDEX(检修、备用和必开!C:C,MATCH(统调负荷!$C2299,检修、备用和必开!$A:$A,0))</f>
        <v>0</v>
      </c>
      <c r="X2299" s="26">
        <f>INDEX(检修、备用和必开!D:D,MATCH(统调负荷!$C2299,检修、备用和必开!$A:$A,0))</f>
        <v>10290</v>
      </c>
      <c r="Y2299" s="26">
        <f>INDEX(检修、备用和必开!E:E,MATCH(统调负荷!$C2299,检修、备用和必开!$A:$A,0))</f>
        <v>4737</v>
      </c>
      <c r="Z2299" s="26">
        <f>INDEX(检修、备用和必开!F:F,MATCH(统调负荷!$C2299,检修、备用和必开!$A:$A,0))</f>
        <v>1850</v>
      </c>
      <c r="AA2299" s="26">
        <f t="shared" si="499"/>
        <v>69866.2</v>
      </c>
      <c r="AB2299" s="26">
        <v>292</v>
      </c>
      <c r="AC2299" s="26">
        <v>0</v>
      </c>
      <c r="AD2299" s="76">
        <f t="shared" si="500"/>
        <v>45681.9270833333</v>
      </c>
      <c r="AE2299" s="27">
        <f t="shared" si="501"/>
        <v>165.400000000001</v>
      </c>
      <c r="AF2299" s="27">
        <f t="shared" si="502"/>
        <v>-3144.12</v>
      </c>
      <c r="AG2299" s="27">
        <f t="shared" si="503"/>
        <v>115.6</v>
      </c>
      <c r="AH2299" s="27">
        <f t="shared" si="504"/>
        <v>2468.2</v>
      </c>
      <c r="AI2299" s="27">
        <f t="shared" si="505"/>
        <v>726.95</v>
      </c>
      <c r="AJ2299" s="27">
        <f t="shared" si="506"/>
        <v>-1.23000000000002</v>
      </c>
      <c r="AK2299" s="26">
        <f>INDEX(检修、备用和必开!I:I,MATCH(统调负荷!$C2299,检修、备用和必开!$A:$A,0))</f>
        <v>9635.8958781362</v>
      </c>
    </row>
    <row r="2300" ht="13.8" spans="1:37">
      <c r="A2300" s="26">
        <f t="shared" si="494"/>
        <v>5</v>
      </c>
      <c r="B2300" s="26">
        <f t="shared" si="495"/>
        <v>22</v>
      </c>
      <c r="C2300" t="s">
        <v>45</v>
      </c>
      <c r="D2300" s="75">
        <v>0.9375</v>
      </c>
      <c r="E2300" s="26">
        <v>61245</v>
      </c>
      <c r="F2300" s="26">
        <v>20164.7</v>
      </c>
      <c r="G2300" s="26">
        <v>14563</v>
      </c>
      <c r="H2300" s="26">
        <v>22435</v>
      </c>
      <c r="I2300" s="26">
        <v>5489</v>
      </c>
      <c r="J2300" s="26">
        <v>-1406.7</v>
      </c>
      <c r="K2300" s="26">
        <f t="shared" si="507"/>
        <v>15427.7</v>
      </c>
      <c r="L2300" s="27">
        <f t="shared" si="496"/>
        <v>4.52862059801526</v>
      </c>
      <c r="M2300" s="75">
        <v>0.9375</v>
      </c>
      <c r="N2300" s="26">
        <v>61282.5</v>
      </c>
      <c r="O2300" s="26">
        <v>16974.62</v>
      </c>
      <c r="P2300" s="26">
        <v>14701</v>
      </c>
      <c r="Q2300" s="26">
        <v>24832</v>
      </c>
      <c r="R2300" s="26">
        <v>6175.76</v>
      </c>
      <c r="S2300" s="26">
        <v>-1400.88</v>
      </c>
      <c r="T2300" s="26">
        <f t="shared" si="497"/>
        <v>12237.62</v>
      </c>
      <c r="U2300" s="27">
        <f t="shared" si="498"/>
        <v>3.10135735599233</v>
      </c>
      <c r="V2300" s="26">
        <f>INDEX(检修、备用和必开!B:B,MATCH(统调负荷!$C2300,检修、备用和必开!$A:$A,0))</f>
        <v>22776.2</v>
      </c>
      <c r="W2300" s="26">
        <f>INDEX(检修、备用和必开!C:C,MATCH(统调负荷!$C2300,检修、备用和必开!$A:$A,0))</f>
        <v>0</v>
      </c>
      <c r="X2300" s="26">
        <f>INDEX(检修、备用和必开!D:D,MATCH(统调负荷!$C2300,检修、备用和必开!$A:$A,0))</f>
        <v>10290</v>
      </c>
      <c r="Y2300" s="26">
        <f>INDEX(检修、备用和必开!E:E,MATCH(统调负荷!$C2300,检修、备用和必开!$A:$A,0))</f>
        <v>4737</v>
      </c>
      <c r="Z2300" s="26">
        <f>INDEX(检修、备用和必开!F:F,MATCH(统调负荷!$C2300,检修、备用和必开!$A:$A,0))</f>
        <v>1850</v>
      </c>
      <c r="AA2300" s="26">
        <f t="shared" si="499"/>
        <v>69866.2</v>
      </c>
      <c r="AB2300" s="26">
        <v>300</v>
      </c>
      <c r="AC2300" s="26">
        <v>288.63</v>
      </c>
      <c r="AD2300" s="76">
        <f t="shared" si="500"/>
        <v>45681.9375</v>
      </c>
      <c r="AE2300" s="27">
        <f t="shared" si="501"/>
        <v>37.5</v>
      </c>
      <c r="AF2300" s="27">
        <f t="shared" si="502"/>
        <v>-3190.08</v>
      </c>
      <c r="AG2300" s="27">
        <f t="shared" si="503"/>
        <v>138</v>
      </c>
      <c r="AH2300" s="27">
        <f t="shared" si="504"/>
        <v>2397</v>
      </c>
      <c r="AI2300" s="27">
        <f t="shared" si="505"/>
        <v>686.76</v>
      </c>
      <c r="AJ2300" s="27">
        <f t="shared" si="506"/>
        <v>5.81999999999994</v>
      </c>
      <c r="AK2300" s="26">
        <f>INDEX(检修、备用和必开!I:I,MATCH(统调负荷!$C2300,检修、备用和必开!$A:$A,0))</f>
        <v>9635.8958781362</v>
      </c>
    </row>
    <row r="2301" ht="13.8" spans="1:37">
      <c r="A2301" s="26">
        <f t="shared" si="494"/>
        <v>5</v>
      </c>
      <c r="B2301" s="26">
        <f t="shared" si="495"/>
        <v>22</v>
      </c>
      <c r="C2301" t="s">
        <v>45</v>
      </c>
      <c r="D2301" s="75">
        <v>0.947916666666667</v>
      </c>
      <c r="E2301" s="26">
        <v>60110</v>
      </c>
      <c r="F2301" s="26">
        <v>19821.2</v>
      </c>
      <c r="G2301" s="26">
        <v>14350</v>
      </c>
      <c r="H2301" s="26">
        <v>21876.5</v>
      </c>
      <c r="I2301" s="26">
        <v>5469</v>
      </c>
      <c r="J2301" s="26">
        <v>-1406.7</v>
      </c>
      <c r="K2301" s="26">
        <f t="shared" si="507"/>
        <v>15084.2</v>
      </c>
      <c r="L2301" s="27">
        <f t="shared" si="496"/>
        <v>4.63174712613198</v>
      </c>
      <c r="M2301" s="75">
        <v>0.947916666666667</v>
      </c>
      <c r="N2301" s="26">
        <v>59760.6</v>
      </c>
      <c r="O2301" s="26">
        <v>17160.97</v>
      </c>
      <c r="P2301" s="26">
        <v>13896.5</v>
      </c>
      <c r="Q2301" s="26">
        <v>24003.2</v>
      </c>
      <c r="R2301" s="26">
        <v>6110.31</v>
      </c>
      <c r="S2301" s="26">
        <v>-1410.38</v>
      </c>
      <c r="T2301" s="26">
        <f t="shared" si="497"/>
        <v>12423.97</v>
      </c>
      <c r="U2301" s="27">
        <f t="shared" si="498"/>
        <v>3.07591319351043</v>
      </c>
      <c r="V2301" s="26">
        <f>INDEX(检修、备用和必开!B:B,MATCH(统调负荷!$C2301,检修、备用和必开!$A:$A,0))</f>
        <v>22776.2</v>
      </c>
      <c r="W2301" s="26">
        <f>INDEX(检修、备用和必开!C:C,MATCH(统调负荷!$C2301,检修、备用和必开!$A:$A,0))</f>
        <v>0</v>
      </c>
      <c r="X2301" s="26">
        <f>INDEX(检修、备用和必开!D:D,MATCH(统调负荷!$C2301,检修、备用和必开!$A:$A,0))</f>
        <v>10290</v>
      </c>
      <c r="Y2301" s="26">
        <f>INDEX(检修、备用和必开!E:E,MATCH(统调负荷!$C2301,检修、备用和必开!$A:$A,0))</f>
        <v>4737</v>
      </c>
      <c r="Z2301" s="26">
        <f>INDEX(检修、备用和必开!F:F,MATCH(统调负荷!$C2301,检修、备用和必开!$A:$A,0))</f>
        <v>1850</v>
      </c>
      <c r="AA2301" s="26">
        <f t="shared" si="499"/>
        <v>69866.2</v>
      </c>
      <c r="AB2301" s="26">
        <v>300.15</v>
      </c>
      <c r="AC2301" s="26">
        <v>290.15</v>
      </c>
      <c r="AD2301" s="76">
        <f t="shared" si="500"/>
        <v>45681.9479166667</v>
      </c>
      <c r="AE2301" s="27">
        <f t="shared" si="501"/>
        <v>-349.400000000001</v>
      </c>
      <c r="AF2301" s="27">
        <f t="shared" si="502"/>
        <v>-2660.23</v>
      </c>
      <c r="AG2301" s="27">
        <f t="shared" si="503"/>
        <v>-453.5</v>
      </c>
      <c r="AH2301" s="27">
        <f t="shared" si="504"/>
        <v>2126.7</v>
      </c>
      <c r="AI2301" s="27">
        <f t="shared" si="505"/>
        <v>641.31</v>
      </c>
      <c r="AJ2301" s="27">
        <f t="shared" si="506"/>
        <v>-3.68000000000006</v>
      </c>
      <c r="AK2301" s="26">
        <f>INDEX(检修、备用和必开!I:I,MATCH(统调负荷!$C2301,检修、备用和必开!$A:$A,0))</f>
        <v>9635.8958781362</v>
      </c>
    </row>
    <row r="2302" ht="13.8" spans="1:37">
      <c r="A2302" s="26">
        <f t="shared" si="494"/>
        <v>5</v>
      </c>
      <c r="B2302" s="26">
        <f t="shared" si="495"/>
        <v>23</v>
      </c>
      <c r="C2302" t="s">
        <v>45</v>
      </c>
      <c r="D2302" s="75">
        <v>0.958333333333333</v>
      </c>
      <c r="E2302" s="26">
        <v>58480</v>
      </c>
      <c r="F2302" s="26">
        <v>18066.6</v>
      </c>
      <c r="G2302" s="26">
        <v>14511</v>
      </c>
      <c r="H2302" s="26">
        <v>21946.1</v>
      </c>
      <c r="I2302" s="26">
        <v>5363</v>
      </c>
      <c r="J2302" s="26">
        <v>-1406.7</v>
      </c>
      <c r="K2302" s="26">
        <f t="shared" si="507"/>
        <v>13329.6</v>
      </c>
      <c r="L2302" s="27">
        <f t="shared" si="496"/>
        <v>5.24143260112832</v>
      </c>
      <c r="M2302" s="75">
        <v>0.958333333333333</v>
      </c>
      <c r="N2302" s="26">
        <v>58447.7</v>
      </c>
      <c r="O2302" s="26">
        <v>16600.76</v>
      </c>
      <c r="P2302" s="26">
        <v>13561.5</v>
      </c>
      <c r="Q2302" s="26">
        <v>23613.4</v>
      </c>
      <c r="R2302" s="26">
        <v>6034.25</v>
      </c>
      <c r="S2302" s="26">
        <v>-1362.21</v>
      </c>
      <c r="T2302" s="26">
        <f t="shared" si="497"/>
        <v>11863.76</v>
      </c>
      <c r="U2302" s="27">
        <f t="shared" si="498"/>
        <v>3.15369490325796</v>
      </c>
      <c r="V2302" s="26">
        <f>INDEX(检修、备用和必开!B:B,MATCH(统调负荷!$C2302,检修、备用和必开!$A:$A,0))</f>
        <v>22776.2</v>
      </c>
      <c r="W2302" s="26">
        <f>INDEX(检修、备用和必开!C:C,MATCH(统调负荷!$C2302,检修、备用和必开!$A:$A,0))</f>
        <v>0</v>
      </c>
      <c r="X2302" s="26">
        <f>INDEX(检修、备用和必开!D:D,MATCH(统调负荷!$C2302,检修、备用和必开!$A:$A,0))</f>
        <v>10290</v>
      </c>
      <c r="Y2302" s="26">
        <f>INDEX(检修、备用和必开!E:E,MATCH(统调负荷!$C2302,检修、备用和必开!$A:$A,0))</f>
        <v>4737</v>
      </c>
      <c r="Z2302" s="26">
        <f>INDEX(检修、备用和必开!F:F,MATCH(统调负荷!$C2302,检修、备用和必开!$A:$A,0))</f>
        <v>1850</v>
      </c>
      <c r="AA2302" s="26">
        <f t="shared" si="499"/>
        <v>69866.2</v>
      </c>
      <c r="AB2302" s="26">
        <v>287</v>
      </c>
      <c r="AC2302" s="26">
        <v>0</v>
      </c>
      <c r="AD2302" s="76">
        <f t="shared" si="500"/>
        <v>45681.9583333333</v>
      </c>
      <c r="AE2302" s="27">
        <f t="shared" si="501"/>
        <v>-32.3000000000029</v>
      </c>
      <c r="AF2302" s="27">
        <f t="shared" si="502"/>
        <v>-1465.84</v>
      </c>
      <c r="AG2302" s="27">
        <f t="shared" si="503"/>
        <v>-949.5</v>
      </c>
      <c r="AH2302" s="27">
        <f t="shared" si="504"/>
        <v>1667.3</v>
      </c>
      <c r="AI2302" s="27">
        <f t="shared" si="505"/>
        <v>671.25</v>
      </c>
      <c r="AJ2302" s="27">
        <f t="shared" si="506"/>
        <v>44.49</v>
      </c>
      <c r="AK2302" s="26">
        <f>INDEX(检修、备用和必开!I:I,MATCH(统调负荷!$C2302,检修、备用和必开!$A:$A,0))</f>
        <v>9635.8958781362</v>
      </c>
    </row>
    <row r="2303" ht="13.8" spans="1:37">
      <c r="A2303" s="26">
        <f t="shared" si="494"/>
        <v>5</v>
      </c>
      <c r="B2303" s="26">
        <f t="shared" si="495"/>
        <v>23</v>
      </c>
      <c r="C2303" t="s">
        <v>45</v>
      </c>
      <c r="D2303" s="75">
        <v>0.96875</v>
      </c>
      <c r="E2303" s="26">
        <v>56955</v>
      </c>
      <c r="F2303" s="26">
        <v>18392.3</v>
      </c>
      <c r="G2303" s="26">
        <v>14154</v>
      </c>
      <c r="H2303" s="26">
        <v>20531.6</v>
      </c>
      <c r="I2303" s="26">
        <v>5284</v>
      </c>
      <c r="J2303" s="26">
        <v>-1406.9</v>
      </c>
      <c r="K2303" s="26">
        <f t="shared" si="507"/>
        <v>13655.3</v>
      </c>
      <c r="L2303" s="27">
        <f t="shared" si="496"/>
        <v>5.11641633651403</v>
      </c>
      <c r="M2303" s="75">
        <v>0.96875</v>
      </c>
      <c r="N2303" s="26">
        <v>57028.6</v>
      </c>
      <c r="O2303" s="26">
        <v>16490.49</v>
      </c>
      <c r="P2303" s="26">
        <v>13394</v>
      </c>
      <c r="Q2303" s="26">
        <v>22617.2</v>
      </c>
      <c r="R2303" s="26">
        <v>5944.86</v>
      </c>
      <c r="S2303" s="26">
        <v>-1417.95</v>
      </c>
      <c r="T2303" s="26">
        <f t="shared" si="497"/>
        <v>11753.49</v>
      </c>
      <c r="U2303" s="27">
        <f t="shared" si="498"/>
        <v>3.16947089594252</v>
      </c>
      <c r="V2303" s="26">
        <f>INDEX(检修、备用和必开!B:B,MATCH(统调负荷!$C2303,检修、备用和必开!$A:$A,0))</f>
        <v>22776.2</v>
      </c>
      <c r="W2303" s="26">
        <f>INDEX(检修、备用和必开!C:C,MATCH(统调负荷!$C2303,检修、备用和必开!$A:$A,0))</f>
        <v>0</v>
      </c>
      <c r="X2303" s="26">
        <f>INDEX(检修、备用和必开!D:D,MATCH(统调负荷!$C2303,检修、备用和必开!$A:$A,0))</f>
        <v>10290</v>
      </c>
      <c r="Y2303" s="26">
        <f>INDEX(检修、备用和必开!E:E,MATCH(统调负荷!$C2303,检修、备用和必开!$A:$A,0))</f>
        <v>4737</v>
      </c>
      <c r="Z2303" s="26">
        <f>INDEX(检修、备用和必开!F:F,MATCH(统调负荷!$C2303,检修、备用和必开!$A:$A,0))</f>
        <v>1850</v>
      </c>
      <c r="AA2303" s="26">
        <f t="shared" si="499"/>
        <v>69866.2</v>
      </c>
      <c r="AB2303" s="26">
        <v>294</v>
      </c>
      <c r="AC2303" s="26">
        <v>5</v>
      </c>
      <c r="AD2303" s="76">
        <f t="shared" si="500"/>
        <v>45681.96875</v>
      </c>
      <c r="AE2303" s="27">
        <f t="shared" si="501"/>
        <v>73.5999999999985</v>
      </c>
      <c r="AF2303" s="27">
        <f t="shared" si="502"/>
        <v>-1901.81</v>
      </c>
      <c r="AG2303" s="27">
        <f t="shared" si="503"/>
        <v>-760</v>
      </c>
      <c r="AH2303" s="27">
        <f t="shared" si="504"/>
        <v>2085.6</v>
      </c>
      <c r="AI2303" s="27">
        <f t="shared" si="505"/>
        <v>660.86</v>
      </c>
      <c r="AJ2303" s="27">
        <f t="shared" si="506"/>
        <v>-11.05</v>
      </c>
      <c r="AK2303" s="26">
        <f>INDEX(检修、备用和必开!I:I,MATCH(统调负荷!$C2303,检修、备用和必开!$A:$A,0))</f>
        <v>9635.8958781362</v>
      </c>
    </row>
    <row r="2304" ht="13.8" spans="1:37">
      <c r="A2304" s="26">
        <f t="shared" si="494"/>
        <v>5</v>
      </c>
      <c r="B2304" s="26">
        <f t="shared" si="495"/>
        <v>23</v>
      </c>
      <c r="C2304" t="s">
        <v>45</v>
      </c>
      <c r="D2304" s="75">
        <v>0.979166666666667</v>
      </c>
      <c r="E2304" s="26">
        <v>55370</v>
      </c>
      <c r="F2304" s="26">
        <v>17654.7</v>
      </c>
      <c r="G2304" s="26">
        <v>14215</v>
      </c>
      <c r="H2304" s="26">
        <v>19647</v>
      </c>
      <c r="I2304" s="26">
        <v>5260</v>
      </c>
      <c r="J2304" s="26">
        <v>-1406.7</v>
      </c>
      <c r="K2304" s="26">
        <f t="shared" si="507"/>
        <v>12917.7</v>
      </c>
      <c r="L2304" s="27">
        <f t="shared" si="496"/>
        <v>5.40856344395674</v>
      </c>
      <c r="M2304" s="75">
        <v>0.979166666666667</v>
      </c>
      <c r="N2304" s="26">
        <v>55486.3</v>
      </c>
      <c r="O2304" s="26">
        <v>15931.34</v>
      </c>
      <c r="P2304" s="26">
        <v>13545.5</v>
      </c>
      <c r="Q2304" s="26">
        <v>21559.7</v>
      </c>
      <c r="R2304" s="26">
        <v>5848.19</v>
      </c>
      <c r="S2304" s="26">
        <v>-1398.43</v>
      </c>
      <c r="T2304" s="26">
        <f t="shared" si="497"/>
        <v>11194.34</v>
      </c>
      <c r="U2304" s="27">
        <f t="shared" si="498"/>
        <v>3.25195933410102</v>
      </c>
      <c r="V2304" s="26">
        <f>INDEX(检修、备用和必开!B:B,MATCH(统调负荷!$C2304,检修、备用和必开!$A:$A,0))</f>
        <v>22776.2</v>
      </c>
      <c r="W2304" s="26">
        <f>INDEX(检修、备用和必开!C:C,MATCH(统调负荷!$C2304,检修、备用和必开!$A:$A,0))</f>
        <v>0</v>
      </c>
      <c r="X2304" s="26">
        <f>INDEX(检修、备用和必开!D:D,MATCH(统调负荷!$C2304,检修、备用和必开!$A:$A,0))</f>
        <v>10290</v>
      </c>
      <c r="Y2304" s="26">
        <f>INDEX(检修、备用和必开!E:E,MATCH(统调负荷!$C2304,检修、备用和必开!$A:$A,0))</f>
        <v>4737</v>
      </c>
      <c r="Z2304" s="26">
        <f>INDEX(检修、备用和必开!F:F,MATCH(统调负荷!$C2304,检修、备用和必开!$A:$A,0))</f>
        <v>1850</v>
      </c>
      <c r="AA2304" s="26">
        <f t="shared" si="499"/>
        <v>69866.2</v>
      </c>
      <c r="AB2304" s="26">
        <v>290</v>
      </c>
      <c r="AC2304" s="26">
        <v>1</v>
      </c>
      <c r="AD2304" s="76">
        <f t="shared" si="500"/>
        <v>45681.9791666667</v>
      </c>
      <c r="AE2304" s="27">
        <f t="shared" si="501"/>
        <v>116.300000000003</v>
      </c>
      <c r="AF2304" s="27">
        <f t="shared" si="502"/>
        <v>-1723.36</v>
      </c>
      <c r="AG2304" s="27">
        <f t="shared" si="503"/>
        <v>-669.5</v>
      </c>
      <c r="AH2304" s="27">
        <f t="shared" si="504"/>
        <v>1912.7</v>
      </c>
      <c r="AI2304" s="27">
        <f t="shared" si="505"/>
        <v>588.19</v>
      </c>
      <c r="AJ2304" s="27">
        <f t="shared" si="506"/>
        <v>8.26999999999998</v>
      </c>
      <c r="AK2304" s="26">
        <f>INDEX(检修、备用和必开!I:I,MATCH(统调负荷!$C2304,检修、备用和必开!$A:$A,0))</f>
        <v>9635.8958781362</v>
      </c>
    </row>
    <row r="2305" ht="13.8" spans="1:37">
      <c r="A2305" s="26">
        <f t="shared" si="494"/>
        <v>5</v>
      </c>
      <c r="B2305" s="26">
        <f t="shared" si="495"/>
        <v>23</v>
      </c>
      <c r="C2305" t="s">
        <v>45</v>
      </c>
      <c r="D2305" s="75">
        <v>0.989583333333333</v>
      </c>
      <c r="E2305" s="26">
        <v>53945</v>
      </c>
      <c r="F2305" s="26">
        <v>16606</v>
      </c>
      <c r="G2305" s="26">
        <v>14393</v>
      </c>
      <c r="H2305" s="26">
        <v>19047.7</v>
      </c>
      <c r="I2305" s="26">
        <v>5305</v>
      </c>
      <c r="J2305" s="26">
        <v>-1406.7</v>
      </c>
      <c r="K2305" s="26">
        <f t="shared" si="507"/>
        <v>11869</v>
      </c>
      <c r="L2305" s="27">
        <f t="shared" si="496"/>
        <v>5.88644367680512</v>
      </c>
      <c r="M2305" s="75">
        <v>0.989583333333333</v>
      </c>
      <c r="N2305" s="26">
        <v>54201.1</v>
      </c>
      <c r="O2305" s="26">
        <v>15580.23</v>
      </c>
      <c r="P2305" s="26">
        <v>14388.1</v>
      </c>
      <c r="Q2305" s="26">
        <v>19762.8</v>
      </c>
      <c r="R2305" s="26">
        <v>5835.04</v>
      </c>
      <c r="S2305" s="26">
        <v>-1365.07</v>
      </c>
      <c r="T2305" s="26">
        <f t="shared" si="497"/>
        <v>10843.23</v>
      </c>
      <c r="U2305" s="27">
        <f t="shared" si="498"/>
        <v>3.30598777375725</v>
      </c>
      <c r="V2305" s="26">
        <f>INDEX(检修、备用和必开!B:B,MATCH(统调负荷!$C2305,检修、备用和必开!$A:$A,0))</f>
        <v>22776.2</v>
      </c>
      <c r="W2305" s="26">
        <f>INDEX(检修、备用和必开!C:C,MATCH(统调负荷!$C2305,检修、备用和必开!$A:$A,0))</f>
        <v>0</v>
      </c>
      <c r="X2305" s="26">
        <f>INDEX(检修、备用和必开!D:D,MATCH(统调负荷!$C2305,检修、备用和必开!$A:$A,0))</f>
        <v>10290</v>
      </c>
      <c r="Y2305" s="26">
        <f>INDEX(检修、备用和必开!E:E,MATCH(统调负荷!$C2305,检修、备用和必开!$A:$A,0))</f>
        <v>4737</v>
      </c>
      <c r="Z2305" s="26">
        <f>INDEX(检修、备用和必开!F:F,MATCH(统调负荷!$C2305,检修、备用和必开!$A:$A,0))</f>
        <v>1850</v>
      </c>
      <c r="AA2305" s="26">
        <f t="shared" si="499"/>
        <v>69866.2</v>
      </c>
      <c r="AB2305" s="26">
        <v>280</v>
      </c>
      <c r="AC2305" s="26">
        <v>0</v>
      </c>
      <c r="AD2305" s="76">
        <f t="shared" si="500"/>
        <v>45681.9895833333</v>
      </c>
      <c r="AE2305" s="27">
        <f t="shared" si="501"/>
        <v>256.099999999999</v>
      </c>
      <c r="AF2305" s="27">
        <f t="shared" si="502"/>
        <v>-1025.77</v>
      </c>
      <c r="AG2305" s="27">
        <f t="shared" si="503"/>
        <v>-4.89999999999964</v>
      </c>
      <c r="AH2305" s="27">
        <f t="shared" si="504"/>
        <v>715.099999999999</v>
      </c>
      <c r="AI2305" s="27">
        <f t="shared" si="505"/>
        <v>530.04</v>
      </c>
      <c r="AJ2305" s="27">
        <f t="shared" si="506"/>
        <v>41.6300000000001</v>
      </c>
      <c r="AK2305" s="26">
        <f>INDEX(检修、备用和必开!I:I,MATCH(统调负荷!$C2305,检修、备用和必开!$A:$A,0))</f>
        <v>9635.8958781362</v>
      </c>
    </row>
    <row r="2306" ht="13.8" spans="1:37">
      <c r="A2306" s="26">
        <f t="shared" si="494"/>
        <v>6</v>
      </c>
      <c r="B2306" s="26">
        <f t="shared" si="495"/>
        <v>0</v>
      </c>
      <c r="C2306" t="s">
        <v>46</v>
      </c>
      <c r="D2306" s="75">
        <v>0</v>
      </c>
      <c r="E2306" s="26">
        <v>55250</v>
      </c>
      <c r="F2306" s="26">
        <v>19808.4</v>
      </c>
      <c r="G2306" s="26">
        <v>12344</v>
      </c>
      <c r="H2306" s="26">
        <v>18904.3</v>
      </c>
      <c r="I2306" s="26">
        <v>5378</v>
      </c>
      <c r="J2306" s="26">
        <v>-1184.7</v>
      </c>
      <c r="K2306" s="26">
        <f t="shared" si="507"/>
        <v>15217.9</v>
      </c>
      <c r="L2306" s="27">
        <f t="shared" si="496"/>
        <v>4.48943021047582</v>
      </c>
      <c r="M2306" s="75">
        <v>0</v>
      </c>
      <c r="N2306" s="26">
        <v>53387</v>
      </c>
      <c r="O2306" s="26">
        <v>14684.3</v>
      </c>
      <c r="P2306" s="26">
        <v>14265.1</v>
      </c>
      <c r="Q2306" s="26">
        <v>19777.6</v>
      </c>
      <c r="R2306" s="26">
        <v>5848.91</v>
      </c>
      <c r="S2306" s="26">
        <v>-1188.91</v>
      </c>
      <c r="T2306" s="26">
        <f t="shared" si="497"/>
        <v>10093.8</v>
      </c>
      <c r="U2306" s="27">
        <f t="shared" si="498"/>
        <v>2.98550502975904</v>
      </c>
      <c r="V2306" s="26">
        <f>INDEX(检修、备用和必开!B:B,MATCH(统调负荷!$C2306,检修、备用和必开!$A:$A,0))</f>
        <v>24322.7</v>
      </c>
      <c r="W2306" s="26">
        <f>INDEX(检修、备用和必开!C:C,MATCH(统调负荷!$C2306,检修、备用和必开!$A:$A,0))</f>
        <v>0</v>
      </c>
      <c r="X2306" s="26">
        <f>INDEX(检修、备用和必开!D:D,MATCH(统调负荷!$C2306,检修、备用和必开!$A:$A,0))</f>
        <v>12790</v>
      </c>
      <c r="Y2306" s="26">
        <f>INDEX(检修、备用和必开!E:E,MATCH(统调负荷!$C2306,检修、备用和必开!$A:$A,0))</f>
        <v>4590.5</v>
      </c>
      <c r="Z2306" s="26">
        <f>INDEX(检修、备用和必开!F:F,MATCH(统调负荷!$C2306,检修、备用和必开!$A:$A,0))</f>
        <v>1850</v>
      </c>
      <c r="AA2306" s="26">
        <f t="shared" si="499"/>
        <v>68319.7</v>
      </c>
      <c r="AB2306" s="26">
        <v>300</v>
      </c>
      <c r="AC2306" s="26">
        <v>0</v>
      </c>
      <c r="AD2306" s="76">
        <f t="shared" si="500"/>
        <v>45682</v>
      </c>
      <c r="AE2306" s="27">
        <f t="shared" si="501"/>
        <v>-1863</v>
      </c>
      <c r="AF2306" s="27">
        <f t="shared" si="502"/>
        <v>-5124.1</v>
      </c>
      <c r="AG2306" s="27">
        <f t="shared" si="503"/>
        <v>1921.1</v>
      </c>
      <c r="AH2306" s="27">
        <f t="shared" si="504"/>
        <v>873.299999999999</v>
      </c>
      <c r="AI2306" s="27">
        <f t="shared" si="505"/>
        <v>470.91</v>
      </c>
      <c r="AJ2306" s="27">
        <f t="shared" si="506"/>
        <v>-4.21000000000004</v>
      </c>
      <c r="AK2306" s="26">
        <f>INDEX(检修、备用和必开!I:I,MATCH(统调负荷!$C2306,检修、备用和必开!$A:$A,0))</f>
        <v>9143.8687103594</v>
      </c>
    </row>
    <row r="2307" ht="13.8" spans="1:37">
      <c r="A2307" s="26">
        <f t="shared" ref="A2307:A2370" si="508">WEEKDAY(C2307,2)</f>
        <v>6</v>
      </c>
      <c r="B2307" s="26">
        <f t="shared" ref="B2307:B2370" si="509">HOUR(D2307)</f>
        <v>0</v>
      </c>
      <c r="C2307" t="s">
        <v>46</v>
      </c>
      <c r="D2307" s="75">
        <v>0.0104166666666667</v>
      </c>
      <c r="E2307" s="26">
        <v>58640</v>
      </c>
      <c r="F2307" s="26">
        <v>22624.6</v>
      </c>
      <c r="G2307" s="26">
        <v>12216</v>
      </c>
      <c r="H2307" s="26">
        <v>19609.3</v>
      </c>
      <c r="I2307" s="26">
        <v>5375</v>
      </c>
      <c r="J2307" s="26">
        <v>-1184.9</v>
      </c>
      <c r="K2307" s="26">
        <f t="shared" si="507"/>
        <v>18034.1</v>
      </c>
      <c r="L2307" s="27">
        <f t="shared" ref="L2307:L2370" si="510">AA2307/(K2307+W2307)</f>
        <v>3.78836204745454</v>
      </c>
      <c r="M2307" s="75">
        <v>0.0104166666666667</v>
      </c>
      <c r="N2307" s="26">
        <v>57524.9</v>
      </c>
      <c r="O2307" s="26">
        <v>16704.95</v>
      </c>
      <c r="P2307" s="26">
        <v>15454.9</v>
      </c>
      <c r="Q2307" s="26">
        <v>20733.6</v>
      </c>
      <c r="R2307" s="26">
        <v>5767.54</v>
      </c>
      <c r="S2307" s="26">
        <v>-1136.09</v>
      </c>
      <c r="T2307" s="26">
        <f t="shared" ref="T2307:T2370" si="511">O2307-Y2307</f>
        <v>12114.45</v>
      </c>
      <c r="U2307" s="27">
        <f t="shared" ref="U2307:U2370" si="512">AA2307/(T2307+X2307)</f>
        <v>2.74327278859802</v>
      </c>
      <c r="V2307" s="26">
        <f>INDEX(检修、备用和必开!B:B,MATCH(统调负荷!$C2307,检修、备用和必开!$A:$A,0))</f>
        <v>24322.7</v>
      </c>
      <c r="W2307" s="26">
        <f>INDEX(检修、备用和必开!C:C,MATCH(统调负荷!$C2307,检修、备用和必开!$A:$A,0))</f>
        <v>0</v>
      </c>
      <c r="X2307" s="26">
        <f>INDEX(检修、备用和必开!D:D,MATCH(统调负荷!$C2307,检修、备用和必开!$A:$A,0))</f>
        <v>12790</v>
      </c>
      <c r="Y2307" s="26">
        <f>INDEX(检修、备用和必开!E:E,MATCH(统调负荷!$C2307,检修、备用和必开!$A:$A,0))</f>
        <v>4590.5</v>
      </c>
      <c r="Z2307" s="26">
        <f>INDEX(检修、备用和必开!F:F,MATCH(统调负荷!$C2307,检修、备用和必开!$A:$A,0))</f>
        <v>1850</v>
      </c>
      <c r="AA2307" s="26">
        <f t="shared" ref="AA2307:AA2370" si="513">94492.4-V2307-Z2307</f>
        <v>68319.7</v>
      </c>
      <c r="AB2307" s="26">
        <v>310</v>
      </c>
      <c r="AC2307" s="26">
        <v>382</v>
      </c>
      <c r="AD2307" s="76">
        <f t="shared" ref="AD2307:AD2370" si="514">C2307+D2307</f>
        <v>45682.0104166667</v>
      </c>
      <c r="AE2307" s="27">
        <f t="shared" ref="AE2307:AE2370" si="515">N2307-E2307</f>
        <v>-1115.1</v>
      </c>
      <c r="AF2307" s="27">
        <f t="shared" ref="AF2307:AF2370" si="516">O2307-F2307</f>
        <v>-5919.65</v>
      </c>
      <c r="AG2307" s="27">
        <f t="shared" ref="AG2307:AG2370" si="517">P2307-G2307</f>
        <v>3238.9</v>
      </c>
      <c r="AH2307" s="27">
        <f t="shared" ref="AH2307:AH2370" si="518">Q2307-H2307</f>
        <v>1124.3</v>
      </c>
      <c r="AI2307" s="27">
        <f t="shared" ref="AI2307:AI2370" si="519">R2307-I2307</f>
        <v>392.54</v>
      </c>
      <c r="AJ2307" s="27">
        <f t="shared" ref="AJ2307:AJ2370" si="520">S2307-J2307</f>
        <v>48.8100000000002</v>
      </c>
      <c r="AK2307" s="26">
        <f>INDEX(检修、备用和必开!I:I,MATCH(统调负荷!$C2307,检修、备用和必开!$A:$A,0))</f>
        <v>9143.8687103594</v>
      </c>
    </row>
    <row r="2308" ht="13.8" spans="1:37">
      <c r="A2308" s="26">
        <f t="shared" si="508"/>
        <v>6</v>
      </c>
      <c r="B2308" s="26">
        <f t="shared" si="509"/>
        <v>0</v>
      </c>
      <c r="C2308" t="s">
        <v>46</v>
      </c>
      <c r="D2308" s="75">
        <v>0.0208333333333333</v>
      </c>
      <c r="E2308" s="26">
        <v>58185</v>
      </c>
      <c r="F2308" s="26">
        <v>22183.8</v>
      </c>
      <c r="G2308" s="26">
        <v>12216</v>
      </c>
      <c r="H2308" s="26">
        <v>19605.9</v>
      </c>
      <c r="I2308" s="26">
        <v>5364</v>
      </c>
      <c r="J2308" s="26">
        <v>-1184.7</v>
      </c>
      <c r="K2308" s="26">
        <f t="shared" si="507"/>
        <v>17593.3</v>
      </c>
      <c r="L2308" s="27">
        <f t="shared" si="510"/>
        <v>3.88327943023765</v>
      </c>
      <c r="M2308" s="75">
        <v>0.0208333333333333</v>
      </c>
      <c r="N2308" s="26">
        <v>56901.3</v>
      </c>
      <c r="O2308" s="26">
        <v>16255.11</v>
      </c>
      <c r="P2308" s="26">
        <v>15263.2</v>
      </c>
      <c r="Q2308" s="26">
        <v>20831.5</v>
      </c>
      <c r="R2308" s="26">
        <v>5722.6</v>
      </c>
      <c r="S2308" s="26">
        <v>-1171.11</v>
      </c>
      <c r="T2308" s="26">
        <f t="shared" si="511"/>
        <v>11664.61</v>
      </c>
      <c r="U2308" s="27">
        <f t="shared" si="512"/>
        <v>2.79373500538344</v>
      </c>
      <c r="V2308" s="26">
        <f>INDEX(检修、备用和必开!B:B,MATCH(统调负荷!$C2308,检修、备用和必开!$A:$A,0))</f>
        <v>24322.7</v>
      </c>
      <c r="W2308" s="26">
        <f>INDEX(检修、备用和必开!C:C,MATCH(统调负荷!$C2308,检修、备用和必开!$A:$A,0))</f>
        <v>0</v>
      </c>
      <c r="X2308" s="26">
        <f>INDEX(检修、备用和必开!D:D,MATCH(统调负荷!$C2308,检修、备用和必开!$A:$A,0))</f>
        <v>12790</v>
      </c>
      <c r="Y2308" s="26">
        <f>INDEX(检修、备用和必开!E:E,MATCH(统调负荷!$C2308,检修、备用和必开!$A:$A,0))</f>
        <v>4590.5</v>
      </c>
      <c r="Z2308" s="26">
        <f>INDEX(检修、备用和必开!F:F,MATCH(统调负荷!$C2308,检修、备用和必开!$A:$A,0))</f>
        <v>1850</v>
      </c>
      <c r="AA2308" s="26">
        <f t="shared" si="513"/>
        <v>68319.7</v>
      </c>
      <c r="AB2308" s="26">
        <v>305.11</v>
      </c>
      <c r="AC2308" s="26">
        <v>0</v>
      </c>
      <c r="AD2308" s="76">
        <f t="shared" si="514"/>
        <v>45682.0208333333</v>
      </c>
      <c r="AE2308" s="27">
        <f t="shared" si="515"/>
        <v>-1283.7</v>
      </c>
      <c r="AF2308" s="27">
        <f t="shared" si="516"/>
        <v>-5928.69</v>
      </c>
      <c r="AG2308" s="27">
        <f t="shared" si="517"/>
        <v>3047.2</v>
      </c>
      <c r="AH2308" s="27">
        <f t="shared" si="518"/>
        <v>1225.6</v>
      </c>
      <c r="AI2308" s="27">
        <f t="shared" si="519"/>
        <v>358.6</v>
      </c>
      <c r="AJ2308" s="27">
        <f t="shared" si="520"/>
        <v>13.5900000000001</v>
      </c>
      <c r="AK2308" s="26">
        <f>INDEX(检修、备用和必开!I:I,MATCH(统调负荷!$C2308,检修、备用和必开!$A:$A,0))</f>
        <v>9143.8687103594</v>
      </c>
    </row>
    <row r="2309" ht="13.8" spans="1:37">
      <c r="A2309" s="26">
        <f t="shared" si="508"/>
        <v>6</v>
      </c>
      <c r="B2309" s="26">
        <f t="shared" si="509"/>
        <v>0</v>
      </c>
      <c r="C2309" t="s">
        <v>46</v>
      </c>
      <c r="D2309" s="75">
        <v>0.03125</v>
      </c>
      <c r="E2309" s="26">
        <v>56650</v>
      </c>
      <c r="F2309" s="26">
        <v>20283.7</v>
      </c>
      <c r="G2309" s="26">
        <v>12243</v>
      </c>
      <c r="H2309" s="26">
        <v>19950</v>
      </c>
      <c r="I2309" s="26">
        <v>5358</v>
      </c>
      <c r="J2309" s="26">
        <v>-1184.7</v>
      </c>
      <c r="K2309" s="26">
        <f t="shared" si="507"/>
        <v>15693.2</v>
      </c>
      <c r="L2309" s="27">
        <f t="shared" si="510"/>
        <v>4.35345882292968</v>
      </c>
      <c r="M2309" s="75">
        <v>0.03125</v>
      </c>
      <c r="N2309" s="26">
        <v>55499.9</v>
      </c>
      <c r="O2309" s="26">
        <v>15380.66</v>
      </c>
      <c r="P2309" s="26">
        <v>14732.4</v>
      </c>
      <c r="Q2309" s="26">
        <v>20915.3</v>
      </c>
      <c r="R2309" s="26">
        <v>5672.94</v>
      </c>
      <c r="S2309" s="26">
        <v>-1201.4</v>
      </c>
      <c r="T2309" s="26">
        <f t="shared" si="511"/>
        <v>10790.16</v>
      </c>
      <c r="U2309" s="27">
        <f t="shared" si="512"/>
        <v>2.8973382708175</v>
      </c>
      <c r="V2309" s="26">
        <f>INDEX(检修、备用和必开!B:B,MATCH(统调负荷!$C2309,检修、备用和必开!$A:$A,0))</f>
        <v>24322.7</v>
      </c>
      <c r="W2309" s="26">
        <f>INDEX(检修、备用和必开!C:C,MATCH(统调负荷!$C2309,检修、备用和必开!$A:$A,0))</f>
        <v>0</v>
      </c>
      <c r="X2309" s="26">
        <f>INDEX(检修、备用和必开!D:D,MATCH(统调负荷!$C2309,检修、备用和必开!$A:$A,0))</f>
        <v>12790</v>
      </c>
      <c r="Y2309" s="26">
        <f>INDEX(检修、备用和必开!E:E,MATCH(统调负荷!$C2309,检修、备用和必开!$A:$A,0))</f>
        <v>4590.5</v>
      </c>
      <c r="Z2309" s="26">
        <f>INDEX(检修、备用和必开!F:F,MATCH(统调负荷!$C2309,检修、备用和必开!$A:$A,0))</f>
        <v>1850</v>
      </c>
      <c r="AA2309" s="26">
        <f t="shared" si="513"/>
        <v>68319.7</v>
      </c>
      <c r="AB2309" s="26">
        <v>302</v>
      </c>
      <c r="AC2309" s="26">
        <v>320</v>
      </c>
      <c r="AD2309" s="76">
        <f t="shared" si="514"/>
        <v>45682.03125</v>
      </c>
      <c r="AE2309" s="27">
        <f t="shared" si="515"/>
        <v>-1150.1</v>
      </c>
      <c r="AF2309" s="27">
        <f t="shared" si="516"/>
        <v>-4903.04</v>
      </c>
      <c r="AG2309" s="27">
        <f t="shared" si="517"/>
        <v>2489.4</v>
      </c>
      <c r="AH2309" s="27">
        <f t="shared" si="518"/>
        <v>965.299999999999</v>
      </c>
      <c r="AI2309" s="27">
        <f t="shared" si="519"/>
        <v>314.94</v>
      </c>
      <c r="AJ2309" s="27">
        <f t="shared" si="520"/>
        <v>-16.7</v>
      </c>
      <c r="AK2309" s="26">
        <f>INDEX(检修、备用和必开!I:I,MATCH(统调负荷!$C2309,检修、备用和必开!$A:$A,0))</f>
        <v>9143.8687103594</v>
      </c>
    </row>
    <row r="2310" ht="13.8" spans="1:37">
      <c r="A2310" s="26">
        <f t="shared" si="508"/>
        <v>6</v>
      </c>
      <c r="B2310" s="26">
        <f t="shared" si="509"/>
        <v>1</v>
      </c>
      <c r="C2310" t="s">
        <v>46</v>
      </c>
      <c r="D2310" s="75">
        <v>0.0416666666666667</v>
      </c>
      <c r="E2310" s="26">
        <v>54120</v>
      </c>
      <c r="F2310" s="26">
        <v>17748.6</v>
      </c>
      <c r="G2310" s="26">
        <v>11979</v>
      </c>
      <c r="H2310" s="26">
        <v>20223.1</v>
      </c>
      <c r="I2310" s="26">
        <v>5354</v>
      </c>
      <c r="J2310" s="26">
        <v>-1184.7</v>
      </c>
      <c r="K2310" s="26">
        <f t="shared" si="507"/>
        <v>13158.1</v>
      </c>
      <c r="L2310" s="27">
        <f t="shared" si="510"/>
        <v>5.19221620142726</v>
      </c>
      <c r="M2310" s="75">
        <v>0.0416666666666667</v>
      </c>
      <c r="N2310" s="26">
        <v>53900.5</v>
      </c>
      <c r="O2310" s="26">
        <v>15366.02</v>
      </c>
      <c r="P2310" s="26">
        <v>12967.8</v>
      </c>
      <c r="Q2310" s="26">
        <v>21070.8</v>
      </c>
      <c r="R2310" s="26">
        <v>5641.88</v>
      </c>
      <c r="S2310" s="26">
        <v>-1146</v>
      </c>
      <c r="T2310" s="26">
        <f t="shared" si="511"/>
        <v>10775.52</v>
      </c>
      <c r="U2310" s="27">
        <f t="shared" si="512"/>
        <v>2.89913823246845</v>
      </c>
      <c r="V2310" s="26">
        <f>INDEX(检修、备用和必开!B:B,MATCH(统调负荷!$C2310,检修、备用和必开!$A:$A,0))</f>
        <v>24322.7</v>
      </c>
      <c r="W2310" s="26">
        <f>INDEX(检修、备用和必开!C:C,MATCH(统调负荷!$C2310,检修、备用和必开!$A:$A,0))</f>
        <v>0</v>
      </c>
      <c r="X2310" s="26">
        <f>INDEX(检修、备用和必开!D:D,MATCH(统调负荷!$C2310,检修、备用和必开!$A:$A,0))</f>
        <v>12790</v>
      </c>
      <c r="Y2310" s="26">
        <f>INDEX(检修、备用和必开!E:E,MATCH(统调负荷!$C2310,检修、备用和必开!$A:$A,0))</f>
        <v>4590.5</v>
      </c>
      <c r="Z2310" s="26">
        <f>INDEX(检修、备用和必开!F:F,MATCH(统调负荷!$C2310,检修、备用和必开!$A:$A,0))</f>
        <v>1850</v>
      </c>
      <c r="AA2310" s="26">
        <f t="shared" si="513"/>
        <v>68319.7</v>
      </c>
      <c r="AB2310" s="26">
        <v>300</v>
      </c>
      <c r="AC2310" s="26">
        <v>315</v>
      </c>
      <c r="AD2310" s="76">
        <f t="shared" si="514"/>
        <v>45682.0416666667</v>
      </c>
      <c r="AE2310" s="27">
        <f t="shared" si="515"/>
        <v>-219.5</v>
      </c>
      <c r="AF2310" s="27">
        <f t="shared" si="516"/>
        <v>-2382.58</v>
      </c>
      <c r="AG2310" s="27">
        <f t="shared" si="517"/>
        <v>988.799999999999</v>
      </c>
      <c r="AH2310" s="27">
        <f t="shared" si="518"/>
        <v>847.700000000001</v>
      </c>
      <c r="AI2310" s="27">
        <f t="shared" si="519"/>
        <v>287.88</v>
      </c>
      <c r="AJ2310" s="27">
        <f t="shared" si="520"/>
        <v>38.7</v>
      </c>
      <c r="AK2310" s="26">
        <f>INDEX(检修、备用和必开!I:I,MATCH(统调负荷!$C2310,检修、备用和必开!$A:$A,0))</f>
        <v>9143.8687103594</v>
      </c>
    </row>
    <row r="2311" ht="13.8" spans="1:37">
      <c r="A2311" s="26">
        <f t="shared" si="508"/>
        <v>6</v>
      </c>
      <c r="B2311" s="26">
        <f t="shared" si="509"/>
        <v>1</v>
      </c>
      <c r="C2311" t="s">
        <v>46</v>
      </c>
      <c r="D2311" s="75">
        <v>0.0520833333333333</v>
      </c>
      <c r="E2311" s="26">
        <v>52580</v>
      </c>
      <c r="F2311" s="26">
        <v>16382.59</v>
      </c>
      <c r="G2311" s="26">
        <v>11493</v>
      </c>
      <c r="H2311" s="26">
        <v>20540.9</v>
      </c>
      <c r="I2311" s="26">
        <v>5348</v>
      </c>
      <c r="J2311" s="26">
        <v>-1184.49</v>
      </c>
      <c r="K2311" s="26">
        <f t="shared" si="507"/>
        <v>11792.09</v>
      </c>
      <c r="L2311" s="27">
        <f t="shared" si="510"/>
        <v>5.79368882021762</v>
      </c>
      <c r="M2311" s="75">
        <v>0.0520833333333333</v>
      </c>
      <c r="N2311" s="26">
        <v>52439.3</v>
      </c>
      <c r="O2311" s="26">
        <v>15384.49</v>
      </c>
      <c r="P2311" s="26">
        <v>11348.8</v>
      </c>
      <c r="Q2311" s="26">
        <v>21251.4</v>
      </c>
      <c r="R2311" s="26">
        <v>5621.15</v>
      </c>
      <c r="S2311" s="26">
        <v>-1166.54</v>
      </c>
      <c r="T2311" s="26">
        <f t="shared" si="511"/>
        <v>10793.99</v>
      </c>
      <c r="U2311" s="27">
        <f t="shared" si="512"/>
        <v>2.89686774799345</v>
      </c>
      <c r="V2311" s="26">
        <f>INDEX(检修、备用和必开!B:B,MATCH(统调负荷!$C2311,检修、备用和必开!$A:$A,0))</f>
        <v>24322.7</v>
      </c>
      <c r="W2311" s="26">
        <f>INDEX(检修、备用和必开!C:C,MATCH(统调负荷!$C2311,检修、备用和必开!$A:$A,0))</f>
        <v>0</v>
      </c>
      <c r="X2311" s="26">
        <f>INDEX(检修、备用和必开!D:D,MATCH(统调负荷!$C2311,检修、备用和必开!$A:$A,0))</f>
        <v>12790</v>
      </c>
      <c r="Y2311" s="26">
        <f>INDEX(检修、备用和必开!E:E,MATCH(统调负荷!$C2311,检修、备用和必开!$A:$A,0))</f>
        <v>4590.5</v>
      </c>
      <c r="Z2311" s="26">
        <f>INDEX(检修、备用和必开!F:F,MATCH(统调负荷!$C2311,检修、备用和必开!$A:$A,0))</f>
        <v>1850</v>
      </c>
      <c r="AA2311" s="26">
        <f t="shared" si="513"/>
        <v>68319.7</v>
      </c>
      <c r="AB2311" s="26">
        <v>290</v>
      </c>
      <c r="AC2311" s="26">
        <v>400</v>
      </c>
      <c r="AD2311" s="76">
        <f t="shared" si="514"/>
        <v>45682.0520833333</v>
      </c>
      <c r="AE2311" s="27">
        <f t="shared" si="515"/>
        <v>-140.699999999997</v>
      </c>
      <c r="AF2311" s="27">
        <f t="shared" si="516"/>
        <v>-998.1</v>
      </c>
      <c r="AG2311" s="27">
        <f t="shared" si="517"/>
        <v>-144.200000000001</v>
      </c>
      <c r="AH2311" s="27">
        <f t="shared" si="518"/>
        <v>710.5</v>
      </c>
      <c r="AI2311" s="27">
        <f t="shared" si="519"/>
        <v>273.15</v>
      </c>
      <c r="AJ2311" s="27">
        <f t="shared" si="520"/>
        <v>17.95</v>
      </c>
      <c r="AK2311" s="26">
        <f>INDEX(检修、备用和必开!I:I,MATCH(统调负荷!$C2311,检修、备用和必开!$A:$A,0))</f>
        <v>9143.8687103594</v>
      </c>
    </row>
    <row r="2312" ht="13.8" spans="1:37">
      <c r="A2312" s="26">
        <f t="shared" si="508"/>
        <v>6</v>
      </c>
      <c r="B2312" s="26">
        <f t="shared" si="509"/>
        <v>1</v>
      </c>
      <c r="C2312" t="s">
        <v>46</v>
      </c>
      <c r="D2312" s="75">
        <v>0.0625</v>
      </c>
      <c r="E2312" s="26">
        <v>51270</v>
      </c>
      <c r="F2312" s="26">
        <v>15512.89</v>
      </c>
      <c r="G2312" s="26">
        <v>11061</v>
      </c>
      <c r="H2312" s="26">
        <v>20541.8</v>
      </c>
      <c r="I2312" s="26">
        <v>5339</v>
      </c>
      <c r="J2312" s="26">
        <v>-1184.69</v>
      </c>
      <c r="K2312" s="26">
        <f t="shared" si="507"/>
        <v>10922.39</v>
      </c>
      <c r="L2312" s="27">
        <f t="shared" si="510"/>
        <v>6.25501378361329</v>
      </c>
      <c r="M2312" s="75">
        <v>0.0625</v>
      </c>
      <c r="N2312" s="26">
        <v>51437.3</v>
      </c>
      <c r="O2312" s="26">
        <v>15145.83</v>
      </c>
      <c r="P2312" s="26">
        <v>10967.8</v>
      </c>
      <c r="Q2312" s="26">
        <v>20839.6</v>
      </c>
      <c r="R2312" s="26">
        <v>5624.13</v>
      </c>
      <c r="S2312" s="26">
        <v>-1140.06</v>
      </c>
      <c r="T2312" s="26">
        <f t="shared" si="511"/>
        <v>10555.33</v>
      </c>
      <c r="U2312" s="27">
        <f t="shared" si="512"/>
        <v>2.92648251277664</v>
      </c>
      <c r="V2312" s="26">
        <f>INDEX(检修、备用和必开!B:B,MATCH(统调负荷!$C2312,检修、备用和必开!$A:$A,0))</f>
        <v>24322.7</v>
      </c>
      <c r="W2312" s="26">
        <f>INDEX(检修、备用和必开!C:C,MATCH(统调负荷!$C2312,检修、备用和必开!$A:$A,0))</f>
        <v>0</v>
      </c>
      <c r="X2312" s="26">
        <f>INDEX(检修、备用和必开!D:D,MATCH(统调负荷!$C2312,检修、备用和必开!$A:$A,0))</f>
        <v>12790</v>
      </c>
      <c r="Y2312" s="26">
        <f>INDEX(检修、备用和必开!E:E,MATCH(统调负荷!$C2312,检修、备用和必开!$A:$A,0))</f>
        <v>4590.5</v>
      </c>
      <c r="Z2312" s="26">
        <f>INDEX(检修、备用和必开!F:F,MATCH(统调负荷!$C2312,检修、备用和必开!$A:$A,0))</f>
        <v>1850</v>
      </c>
      <c r="AA2312" s="26">
        <f t="shared" si="513"/>
        <v>68319.7</v>
      </c>
      <c r="AB2312" s="26">
        <v>285.13</v>
      </c>
      <c r="AC2312" s="26">
        <v>320</v>
      </c>
      <c r="AD2312" s="76">
        <f t="shared" si="514"/>
        <v>45682.0625</v>
      </c>
      <c r="AE2312" s="27">
        <f t="shared" si="515"/>
        <v>167.300000000003</v>
      </c>
      <c r="AF2312" s="27">
        <f t="shared" si="516"/>
        <v>-367.059999999999</v>
      </c>
      <c r="AG2312" s="27">
        <f t="shared" si="517"/>
        <v>-93.2000000000007</v>
      </c>
      <c r="AH2312" s="27">
        <f t="shared" si="518"/>
        <v>297.799999999999</v>
      </c>
      <c r="AI2312" s="27">
        <f t="shared" si="519"/>
        <v>285.13</v>
      </c>
      <c r="AJ2312" s="27">
        <f t="shared" si="520"/>
        <v>44.6300000000001</v>
      </c>
      <c r="AK2312" s="26">
        <f>INDEX(检修、备用和必开!I:I,MATCH(统调负荷!$C2312,检修、备用和必开!$A:$A,0))</f>
        <v>9143.8687103594</v>
      </c>
    </row>
    <row r="2313" ht="13.8" spans="1:37">
      <c r="A2313" s="26">
        <f t="shared" si="508"/>
        <v>6</v>
      </c>
      <c r="B2313" s="26">
        <f t="shared" si="509"/>
        <v>1</v>
      </c>
      <c r="C2313" t="s">
        <v>46</v>
      </c>
      <c r="D2313" s="75">
        <v>0.0729166666666667</v>
      </c>
      <c r="E2313" s="26">
        <v>49960</v>
      </c>
      <c r="F2313" s="26">
        <v>14213.49</v>
      </c>
      <c r="G2313" s="26">
        <v>11061</v>
      </c>
      <c r="H2313" s="26">
        <v>20544.2</v>
      </c>
      <c r="I2313" s="26">
        <v>5326</v>
      </c>
      <c r="J2313" s="26">
        <v>-1184.69</v>
      </c>
      <c r="K2313" s="26">
        <f t="shared" si="507"/>
        <v>9622.99</v>
      </c>
      <c r="L2313" s="27">
        <f t="shared" si="510"/>
        <v>7.09963327406555</v>
      </c>
      <c r="M2313" s="75">
        <v>0.0729166666666667</v>
      </c>
      <c r="N2313" s="26">
        <v>50407.7</v>
      </c>
      <c r="O2313" s="26">
        <v>14990.04</v>
      </c>
      <c r="P2313" s="26">
        <v>9959.21</v>
      </c>
      <c r="Q2313" s="26">
        <v>21000.5</v>
      </c>
      <c r="R2313" s="26">
        <v>5597.14</v>
      </c>
      <c r="S2313" s="26">
        <v>-1139.19</v>
      </c>
      <c r="T2313" s="26">
        <f t="shared" si="511"/>
        <v>10399.54</v>
      </c>
      <c r="U2313" s="27">
        <f t="shared" si="512"/>
        <v>2.9461429592825</v>
      </c>
      <c r="V2313" s="26">
        <f>INDEX(检修、备用和必开!B:B,MATCH(统调负荷!$C2313,检修、备用和必开!$A:$A,0))</f>
        <v>24322.7</v>
      </c>
      <c r="W2313" s="26">
        <f>INDEX(检修、备用和必开!C:C,MATCH(统调负荷!$C2313,检修、备用和必开!$A:$A,0))</f>
        <v>0</v>
      </c>
      <c r="X2313" s="26">
        <f>INDEX(检修、备用和必开!D:D,MATCH(统调负荷!$C2313,检修、备用和必开!$A:$A,0))</f>
        <v>12790</v>
      </c>
      <c r="Y2313" s="26">
        <f>INDEX(检修、备用和必开!E:E,MATCH(统调负荷!$C2313,检修、备用和必开!$A:$A,0))</f>
        <v>4590.5</v>
      </c>
      <c r="Z2313" s="26">
        <f>INDEX(检修、备用和必开!F:F,MATCH(统调负荷!$C2313,检修、备用和必开!$A:$A,0))</f>
        <v>1850</v>
      </c>
      <c r="AA2313" s="26">
        <f t="shared" si="513"/>
        <v>68319.7</v>
      </c>
      <c r="AB2313" s="26">
        <v>275</v>
      </c>
      <c r="AC2313" s="26">
        <v>310</v>
      </c>
      <c r="AD2313" s="76">
        <f t="shared" si="514"/>
        <v>45682.0729166667</v>
      </c>
      <c r="AE2313" s="27">
        <f t="shared" si="515"/>
        <v>447.699999999997</v>
      </c>
      <c r="AF2313" s="27">
        <f t="shared" si="516"/>
        <v>776.550000000001</v>
      </c>
      <c r="AG2313" s="27">
        <f t="shared" si="517"/>
        <v>-1101.79</v>
      </c>
      <c r="AH2313" s="27">
        <f t="shared" si="518"/>
        <v>456.299999999999</v>
      </c>
      <c r="AI2313" s="27">
        <f t="shared" si="519"/>
        <v>271.14</v>
      </c>
      <c r="AJ2313" s="27">
        <f t="shared" si="520"/>
        <v>45.5</v>
      </c>
      <c r="AK2313" s="26">
        <f>INDEX(检修、备用和必开!I:I,MATCH(统调负荷!$C2313,检修、备用和必开!$A:$A,0))</f>
        <v>9143.8687103594</v>
      </c>
    </row>
    <row r="2314" ht="13.8" spans="1:37">
      <c r="A2314" s="26">
        <f t="shared" si="508"/>
        <v>6</v>
      </c>
      <c r="B2314" s="26">
        <f t="shared" si="509"/>
        <v>2</v>
      </c>
      <c r="C2314" t="s">
        <v>46</v>
      </c>
      <c r="D2314" s="75">
        <v>0.0833333333333333</v>
      </c>
      <c r="E2314" s="26">
        <v>48860</v>
      </c>
      <c r="F2314" s="26">
        <v>13458.39</v>
      </c>
      <c r="G2314" s="26">
        <v>11013</v>
      </c>
      <c r="H2314" s="26">
        <v>20250.1</v>
      </c>
      <c r="I2314" s="26">
        <v>5323</v>
      </c>
      <c r="J2314" s="26">
        <v>-1184.49</v>
      </c>
      <c r="K2314" s="26">
        <f t="shared" si="507"/>
        <v>8867.89</v>
      </c>
      <c r="L2314" s="27">
        <f t="shared" si="510"/>
        <v>7.70416638005208</v>
      </c>
      <c r="M2314" s="75">
        <v>0.0833333333333333</v>
      </c>
      <c r="N2314" s="26">
        <v>49288.3</v>
      </c>
      <c r="O2314" s="26">
        <v>14507.96</v>
      </c>
      <c r="P2314" s="26">
        <v>9784.48</v>
      </c>
      <c r="Q2314" s="26">
        <v>20457.9</v>
      </c>
      <c r="R2314" s="26">
        <v>5544.43</v>
      </c>
      <c r="S2314" s="26">
        <v>-1006.47</v>
      </c>
      <c r="T2314" s="26">
        <f t="shared" si="511"/>
        <v>9917.46</v>
      </c>
      <c r="U2314" s="27">
        <f t="shared" si="512"/>
        <v>3.0086896552939</v>
      </c>
      <c r="V2314" s="26">
        <f>INDEX(检修、备用和必开!B:B,MATCH(统调负荷!$C2314,检修、备用和必开!$A:$A,0))</f>
        <v>24322.7</v>
      </c>
      <c r="W2314" s="26">
        <f>INDEX(检修、备用和必开!C:C,MATCH(统调负荷!$C2314,检修、备用和必开!$A:$A,0))</f>
        <v>0</v>
      </c>
      <c r="X2314" s="26">
        <f>INDEX(检修、备用和必开!D:D,MATCH(统调负荷!$C2314,检修、备用和必开!$A:$A,0))</f>
        <v>12790</v>
      </c>
      <c r="Y2314" s="26">
        <f>INDEX(检修、备用和必开!E:E,MATCH(统调负荷!$C2314,检修、备用和必开!$A:$A,0))</f>
        <v>4590.5</v>
      </c>
      <c r="Z2314" s="26">
        <f>INDEX(检修、备用和必开!F:F,MATCH(统调负荷!$C2314,检修、备用和必开!$A:$A,0))</f>
        <v>1850</v>
      </c>
      <c r="AA2314" s="26">
        <f t="shared" si="513"/>
        <v>68319.7</v>
      </c>
      <c r="AB2314" s="26">
        <v>0</v>
      </c>
      <c r="AC2314" s="26">
        <v>305</v>
      </c>
      <c r="AD2314" s="76">
        <f t="shared" si="514"/>
        <v>45682.0833333333</v>
      </c>
      <c r="AE2314" s="27">
        <f t="shared" si="515"/>
        <v>428.300000000003</v>
      </c>
      <c r="AF2314" s="27">
        <f t="shared" si="516"/>
        <v>1049.57</v>
      </c>
      <c r="AG2314" s="27">
        <f t="shared" si="517"/>
        <v>-1228.52</v>
      </c>
      <c r="AH2314" s="27">
        <f t="shared" si="518"/>
        <v>207.800000000003</v>
      </c>
      <c r="AI2314" s="27">
        <f t="shared" si="519"/>
        <v>221.43</v>
      </c>
      <c r="AJ2314" s="27">
        <f t="shared" si="520"/>
        <v>178.02</v>
      </c>
      <c r="AK2314" s="26">
        <f>INDEX(检修、备用和必开!I:I,MATCH(统调负荷!$C2314,检修、备用和必开!$A:$A,0))</f>
        <v>9143.8687103594</v>
      </c>
    </row>
    <row r="2315" ht="13.8" spans="1:37">
      <c r="A2315" s="26">
        <f t="shared" si="508"/>
        <v>6</v>
      </c>
      <c r="B2315" s="26">
        <f t="shared" si="509"/>
        <v>2</v>
      </c>
      <c r="C2315" t="s">
        <v>46</v>
      </c>
      <c r="D2315" s="75">
        <v>0.09375</v>
      </c>
      <c r="E2315" s="26">
        <v>47970</v>
      </c>
      <c r="F2315" s="26">
        <v>13678.5</v>
      </c>
      <c r="G2315" s="26">
        <v>10521</v>
      </c>
      <c r="H2315" s="26">
        <v>19644.2</v>
      </c>
      <c r="I2315" s="26">
        <v>5311</v>
      </c>
      <c r="J2315" s="26">
        <v>-1184.7</v>
      </c>
      <c r="K2315" s="26">
        <f t="shared" si="507"/>
        <v>9088</v>
      </c>
      <c r="L2315" s="27">
        <f t="shared" si="510"/>
        <v>7.51757262323944</v>
      </c>
      <c r="M2315" s="75">
        <v>0.09375</v>
      </c>
      <c r="N2315" s="26">
        <v>48310.4</v>
      </c>
      <c r="O2315" s="26">
        <v>14046.38</v>
      </c>
      <c r="P2315" s="26">
        <v>9497.7</v>
      </c>
      <c r="Q2315" s="26">
        <v>20160.8</v>
      </c>
      <c r="R2315" s="26">
        <v>5457.08</v>
      </c>
      <c r="S2315" s="26">
        <v>-851.56</v>
      </c>
      <c r="T2315" s="26">
        <f t="shared" si="511"/>
        <v>9455.88</v>
      </c>
      <c r="U2315" s="27">
        <f t="shared" si="512"/>
        <v>3.07111698885367</v>
      </c>
      <c r="V2315" s="26">
        <f>INDEX(检修、备用和必开!B:B,MATCH(统调负荷!$C2315,检修、备用和必开!$A:$A,0))</f>
        <v>24322.7</v>
      </c>
      <c r="W2315" s="26">
        <f>INDEX(检修、备用和必开!C:C,MATCH(统调负荷!$C2315,检修、备用和必开!$A:$A,0))</f>
        <v>0</v>
      </c>
      <c r="X2315" s="26">
        <f>INDEX(检修、备用和必开!D:D,MATCH(统调负荷!$C2315,检修、备用和必开!$A:$A,0))</f>
        <v>12790</v>
      </c>
      <c r="Y2315" s="26">
        <f>INDEX(检修、备用和必开!E:E,MATCH(统调负荷!$C2315,检修、备用和必开!$A:$A,0))</f>
        <v>4590.5</v>
      </c>
      <c r="Z2315" s="26">
        <f>INDEX(检修、备用和必开!F:F,MATCH(统调负荷!$C2315,检修、备用和必开!$A:$A,0))</f>
        <v>1850</v>
      </c>
      <c r="AA2315" s="26">
        <f t="shared" si="513"/>
        <v>68319.7</v>
      </c>
      <c r="AB2315" s="26">
        <v>10</v>
      </c>
      <c r="AC2315" s="26">
        <v>119.97</v>
      </c>
      <c r="AD2315" s="76">
        <f t="shared" si="514"/>
        <v>45682.09375</v>
      </c>
      <c r="AE2315" s="27">
        <f t="shared" si="515"/>
        <v>340.400000000001</v>
      </c>
      <c r="AF2315" s="27">
        <f t="shared" si="516"/>
        <v>367.879999999999</v>
      </c>
      <c r="AG2315" s="27">
        <f t="shared" si="517"/>
        <v>-1023.3</v>
      </c>
      <c r="AH2315" s="27">
        <f t="shared" si="518"/>
        <v>516.599999999999</v>
      </c>
      <c r="AI2315" s="27">
        <f t="shared" si="519"/>
        <v>146.08</v>
      </c>
      <c r="AJ2315" s="27">
        <f t="shared" si="520"/>
        <v>333.14</v>
      </c>
      <c r="AK2315" s="26">
        <f>INDEX(检修、备用和必开!I:I,MATCH(统调负荷!$C2315,检修、备用和必开!$A:$A,0))</f>
        <v>9143.8687103594</v>
      </c>
    </row>
    <row r="2316" ht="13.8" spans="1:37">
      <c r="A2316" s="26">
        <f t="shared" si="508"/>
        <v>6</v>
      </c>
      <c r="B2316" s="26">
        <f t="shared" si="509"/>
        <v>2</v>
      </c>
      <c r="C2316" t="s">
        <v>46</v>
      </c>
      <c r="D2316" s="75">
        <v>0.104166666666667</v>
      </c>
      <c r="E2316" s="26">
        <v>47270</v>
      </c>
      <c r="F2316" s="26">
        <v>13284.6</v>
      </c>
      <c r="G2316" s="26">
        <v>10521</v>
      </c>
      <c r="H2316" s="26">
        <v>19342.1</v>
      </c>
      <c r="I2316" s="26">
        <v>5307</v>
      </c>
      <c r="J2316" s="26">
        <v>-1184.7</v>
      </c>
      <c r="K2316" s="26">
        <f t="shared" si="507"/>
        <v>8694.1</v>
      </c>
      <c r="L2316" s="27">
        <f t="shared" si="510"/>
        <v>7.85816818302067</v>
      </c>
      <c r="M2316" s="75">
        <v>0.104166666666667</v>
      </c>
      <c r="N2316" s="26">
        <v>47731.6</v>
      </c>
      <c r="O2316" s="26">
        <v>14068.48</v>
      </c>
      <c r="P2316" s="26">
        <v>9325.97</v>
      </c>
      <c r="Q2316" s="26">
        <v>19796.4</v>
      </c>
      <c r="R2316" s="26">
        <v>5394.08</v>
      </c>
      <c r="S2316" s="26">
        <v>-853.33</v>
      </c>
      <c r="T2316" s="26">
        <f t="shared" si="511"/>
        <v>9477.98</v>
      </c>
      <c r="U2316" s="27">
        <f t="shared" si="512"/>
        <v>3.06806903904171</v>
      </c>
      <c r="V2316" s="26">
        <f>INDEX(检修、备用和必开!B:B,MATCH(统调负荷!$C2316,检修、备用和必开!$A:$A,0))</f>
        <v>24322.7</v>
      </c>
      <c r="W2316" s="26">
        <f>INDEX(检修、备用和必开!C:C,MATCH(统调负荷!$C2316,检修、备用和必开!$A:$A,0))</f>
        <v>0</v>
      </c>
      <c r="X2316" s="26">
        <f>INDEX(检修、备用和必开!D:D,MATCH(统调负荷!$C2316,检修、备用和必开!$A:$A,0))</f>
        <v>12790</v>
      </c>
      <c r="Y2316" s="26">
        <f>INDEX(检修、备用和必开!E:E,MATCH(统调负荷!$C2316,检修、备用和必开!$A:$A,0))</f>
        <v>4590.5</v>
      </c>
      <c r="Z2316" s="26">
        <f>INDEX(检修、备用和必开!F:F,MATCH(统调负荷!$C2316,检修、备用和必开!$A:$A,0))</f>
        <v>1850</v>
      </c>
      <c r="AA2316" s="26">
        <f t="shared" si="513"/>
        <v>68319.7</v>
      </c>
      <c r="AB2316" s="26">
        <v>0</v>
      </c>
      <c r="AC2316" s="26">
        <v>303.63</v>
      </c>
      <c r="AD2316" s="76">
        <f t="shared" si="514"/>
        <v>45682.1041666667</v>
      </c>
      <c r="AE2316" s="27">
        <f t="shared" si="515"/>
        <v>461.599999999999</v>
      </c>
      <c r="AF2316" s="27">
        <f t="shared" si="516"/>
        <v>783.879999999999</v>
      </c>
      <c r="AG2316" s="27">
        <f t="shared" si="517"/>
        <v>-1195.03</v>
      </c>
      <c r="AH2316" s="27">
        <f t="shared" si="518"/>
        <v>454.300000000003</v>
      </c>
      <c r="AI2316" s="27">
        <f t="shared" si="519"/>
        <v>87.0799999999999</v>
      </c>
      <c r="AJ2316" s="27">
        <f t="shared" si="520"/>
        <v>331.37</v>
      </c>
      <c r="AK2316" s="26">
        <f>INDEX(检修、备用和必开!I:I,MATCH(统调负荷!$C2316,检修、备用和必开!$A:$A,0))</f>
        <v>9143.8687103594</v>
      </c>
    </row>
    <row r="2317" ht="13.8" spans="1:37">
      <c r="A2317" s="26">
        <f t="shared" si="508"/>
        <v>6</v>
      </c>
      <c r="B2317" s="26">
        <f t="shared" si="509"/>
        <v>2</v>
      </c>
      <c r="C2317" t="s">
        <v>46</v>
      </c>
      <c r="D2317" s="75">
        <v>0.114583333333333</v>
      </c>
      <c r="E2317" s="26">
        <v>46575</v>
      </c>
      <c r="F2317" s="26">
        <v>13858.89</v>
      </c>
      <c r="G2317" s="26">
        <v>9859</v>
      </c>
      <c r="H2317" s="26">
        <v>18741.6</v>
      </c>
      <c r="I2317" s="26">
        <v>5300</v>
      </c>
      <c r="J2317" s="26">
        <v>-1184.49</v>
      </c>
      <c r="K2317" s="26">
        <f t="shared" si="507"/>
        <v>9268.39</v>
      </c>
      <c r="L2317" s="27">
        <f t="shared" si="510"/>
        <v>7.37125865441571</v>
      </c>
      <c r="M2317" s="75">
        <v>0.114583333333333</v>
      </c>
      <c r="N2317" s="26">
        <v>46925.7</v>
      </c>
      <c r="O2317" s="26">
        <v>14064.12</v>
      </c>
      <c r="P2317" s="26">
        <v>9385.15</v>
      </c>
      <c r="Q2317" s="26">
        <v>18983.8</v>
      </c>
      <c r="R2317" s="26">
        <v>5331.75</v>
      </c>
      <c r="S2317" s="26">
        <v>-839.12</v>
      </c>
      <c r="T2317" s="26">
        <f t="shared" si="511"/>
        <v>9473.62</v>
      </c>
      <c r="U2317" s="27">
        <f t="shared" si="512"/>
        <v>3.06866987489007</v>
      </c>
      <c r="V2317" s="26">
        <f>INDEX(检修、备用和必开!B:B,MATCH(统调负荷!$C2317,检修、备用和必开!$A:$A,0))</f>
        <v>24322.7</v>
      </c>
      <c r="W2317" s="26">
        <f>INDEX(检修、备用和必开!C:C,MATCH(统调负荷!$C2317,检修、备用和必开!$A:$A,0))</f>
        <v>0</v>
      </c>
      <c r="X2317" s="26">
        <f>INDEX(检修、备用和必开!D:D,MATCH(统调负荷!$C2317,检修、备用和必开!$A:$A,0))</f>
        <v>12790</v>
      </c>
      <c r="Y2317" s="26">
        <f>INDEX(检修、备用和必开!E:E,MATCH(统调负荷!$C2317,检修、备用和必开!$A:$A,0))</f>
        <v>4590.5</v>
      </c>
      <c r="Z2317" s="26">
        <f>INDEX(检修、备用和必开!F:F,MATCH(统调负荷!$C2317,检修、备用和必开!$A:$A,0))</f>
        <v>1850</v>
      </c>
      <c r="AA2317" s="26">
        <f t="shared" si="513"/>
        <v>68319.7</v>
      </c>
      <c r="AB2317" s="26">
        <v>100</v>
      </c>
      <c r="AC2317" s="26">
        <v>307.03</v>
      </c>
      <c r="AD2317" s="76">
        <f t="shared" si="514"/>
        <v>45682.1145833333</v>
      </c>
      <c r="AE2317" s="27">
        <f t="shared" si="515"/>
        <v>350.699999999997</v>
      </c>
      <c r="AF2317" s="27">
        <f t="shared" si="516"/>
        <v>205.230000000001</v>
      </c>
      <c r="AG2317" s="27">
        <f t="shared" si="517"/>
        <v>-473.85</v>
      </c>
      <c r="AH2317" s="27">
        <f t="shared" si="518"/>
        <v>242.200000000001</v>
      </c>
      <c r="AI2317" s="27">
        <f t="shared" si="519"/>
        <v>31.75</v>
      </c>
      <c r="AJ2317" s="27">
        <f t="shared" si="520"/>
        <v>345.37</v>
      </c>
      <c r="AK2317" s="26">
        <f>INDEX(检修、备用和必开!I:I,MATCH(统调负荷!$C2317,检修、备用和必开!$A:$A,0))</f>
        <v>9143.8687103594</v>
      </c>
    </row>
    <row r="2318" ht="13.8" spans="1:37">
      <c r="A2318" s="26">
        <f t="shared" si="508"/>
        <v>6</v>
      </c>
      <c r="B2318" s="26">
        <f t="shared" si="509"/>
        <v>3</v>
      </c>
      <c r="C2318" t="s">
        <v>46</v>
      </c>
      <c r="D2318" s="75">
        <v>0.125</v>
      </c>
      <c r="E2318" s="26">
        <v>46145</v>
      </c>
      <c r="F2318" s="26">
        <v>13949.9</v>
      </c>
      <c r="G2318" s="26">
        <v>9379</v>
      </c>
      <c r="H2318" s="26">
        <v>18715.8</v>
      </c>
      <c r="I2318" s="26">
        <v>5285</v>
      </c>
      <c r="J2318" s="26">
        <v>-1184.7</v>
      </c>
      <c r="K2318" s="26">
        <f t="shared" si="507"/>
        <v>9359.4</v>
      </c>
      <c r="L2318" s="27">
        <f t="shared" si="510"/>
        <v>7.2995811697331</v>
      </c>
      <c r="M2318" s="75">
        <v>0.125</v>
      </c>
      <c r="N2318" s="26">
        <v>46182.9</v>
      </c>
      <c r="O2318" s="26">
        <v>14034.97</v>
      </c>
      <c r="P2318" s="26">
        <v>8893.73</v>
      </c>
      <c r="Q2318" s="26">
        <v>18732.3</v>
      </c>
      <c r="R2318" s="26">
        <v>5365.17</v>
      </c>
      <c r="S2318" s="26">
        <v>-843.27</v>
      </c>
      <c r="T2318" s="26">
        <f t="shared" si="511"/>
        <v>9444.47</v>
      </c>
      <c r="U2318" s="27">
        <f t="shared" si="512"/>
        <v>3.07269298526117</v>
      </c>
      <c r="V2318" s="26">
        <f>INDEX(检修、备用和必开!B:B,MATCH(统调负荷!$C2318,检修、备用和必开!$A:$A,0))</f>
        <v>24322.7</v>
      </c>
      <c r="W2318" s="26">
        <f>INDEX(检修、备用和必开!C:C,MATCH(统调负荷!$C2318,检修、备用和必开!$A:$A,0))</f>
        <v>0</v>
      </c>
      <c r="X2318" s="26">
        <f>INDEX(检修、备用和必开!D:D,MATCH(统调负荷!$C2318,检修、备用和必开!$A:$A,0))</f>
        <v>12790</v>
      </c>
      <c r="Y2318" s="26">
        <f>INDEX(检修、备用和必开!E:E,MATCH(统调负荷!$C2318,检修、备用和必开!$A:$A,0))</f>
        <v>4590.5</v>
      </c>
      <c r="Z2318" s="26">
        <f>INDEX(检修、备用和必开!F:F,MATCH(统调负荷!$C2318,检修、备用和必开!$A:$A,0))</f>
        <v>1850</v>
      </c>
      <c r="AA2318" s="26">
        <f t="shared" si="513"/>
        <v>68319.7</v>
      </c>
      <c r="AB2318" s="26">
        <v>275</v>
      </c>
      <c r="AC2318" s="26">
        <v>304.99</v>
      </c>
      <c r="AD2318" s="76">
        <f t="shared" si="514"/>
        <v>45682.125</v>
      </c>
      <c r="AE2318" s="27">
        <f t="shared" si="515"/>
        <v>37.9000000000015</v>
      </c>
      <c r="AF2318" s="27">
        <f t="shared" si="516"/>
        <v>85.0699999999997</v>
      </c>
      <c r="AG2318" s="27">
        <f t="shared" si="517"/>
        <v>-485.27</v>
      </c>
      <c r="AH2318" s="27">
        <f t="shared" si="518"/>
        <v>16.5</v>
      </c>
      <c r="AI2318" s="27">
        <f t="shared" si="519"/>
        <v>80.1700000000001</v>
      </c>
      <c r="AJ2318" s="27">
        <f t="shared" si="520"/>
        <v>341.43</v>
      </c>
      <c r="AK2318" s="26">
        <f>INDEX(检修、备用和必开!I:I,MATCH(统调负荷!$C2318,检修、备用和必开!$A:$A,0))</f>
        <v>9143.8687103594</v>
      </c>
    </row>
    <row r="2319" ht="13.8" spans="1:37">
      <c r="A2319" s="26">
        <f t="shared" si="508"/>
        <v>6</v>
      </c>
      <c r="B2319" s="26">
        <f t="shared" si="509"/>
        <v>3</v>
      </c>
      <c r="C2319" t="s">
        <v>46</v>
      </c>
      <c r="D2319" s="75">
        <v>0.135416666666667</v>
      </c>
      <c r="E2319" s="26">
        <v>45565</v>
      </c>
      <c r="F2319" s="26">
        <v>13650.8</v>
      </c>
      <c r="G2319" s="26">
        <v>9379</v>
      </c>
      <c r="H2319" s="26">
        <v>18435.9</v>
      </c>
      <c r="I2319" s="26">
        <v>5284</v>
      </c>
      <c r="J2319" s="26">
        <v>-1184.7</v>
      </c>
      <c r="K2319" s="26">
        <f t="shared" si="507"/>
        <v>9060.3</v>
      </c>
      <c r="L2319" s="27">
        <f t="shared" si="510"/>
        <v>7.54055605222785</v>
      </c>
      <c r="M2319" s="75">
        <v>0.135416666666667</v>
      </c>
      <c r="N2319" s="26">
        <v>45522.9</v>
      </c>
      <c r="O2319" s="26">
        <v>13818.32</v>
      </c>
      <c r="P2319" s="26">
        <v>8349.16</v>
      </c>
      <c r="Q2319" s="26">
        <v>18845.4</v>
      </c>
      <c r="R2319" s="26">
        <v>5355.21</v>
      </c>
      <c r="S2319" s="26">
        <v>-845.19</v>
      </c>
      <c r="T2319" s="26">
        <f t="shared" si="511"/>
        <v>9227.82</v>
      </c>
      <c r="U2319" s="27">
        <f t="shared" si="512"/>
        <v>3.1029275377853</v>
      </c>
      <c r="V2319" s="26">
        <f>INDEX(检修、备用和必开!B:B,MATCH(统调负荷!$C2319,检修、备用和必开!$A:$A,0))</f>
        <v>24322.7</v>
      </c>
      <c r="W2319" s="26">
        <f>INDEX(检修、备用和必开!C:C,MATCH(统调负荷!$C2319,检修、备用和必开!$A:$A,0))</f>
        <v>0</v>
      </c>
      <c r="X2319" s="26">
        <f>INDEX(检修、备用和必开!D:D,MATCH(统调负荷!$C2319,检修、备用和必开!$A:$A,0))</f>
        <v>12790</v>
      </c>
      <c r="Y2319" s="26">
        <f>INDEX(检修、备用和必开!E:E,MATCH(统调负荷!$C2319,检修、备用和必开!$A:$A,0))</f>
        <v>4590.5</v>
      </c>
      <c r="Z2319" s="26">
        <f>INDEX(检修、备用和必开!F:F,MATCH(统调负荷!$C2319,检修、备用和必开!$A:$A,0))</f>
        <v>1850</v>
      </c>
      <c r="AA2319" s="26">
        <f t="shared" si="513"/>
        <v>68319.7</v>
      </c>
      <c r="AB2319" s="26">
        <v>255.01</v>
      </c>
      <c r="AC2319" s="26">
        <v>50</v>
      </c>
      <c r="AD2319" s="76">
        <f t="shared" si="514"/>
        <v>45682.1354166667</v>
      </c>
      <c r="AE2319" s="27">
        <f t="shared" si="515"/>
        <v>-42.0999999999985</v>
      </c>
      <c r="AF2319" s="27">
        <f t="shared" si="516"/>
        <v>167.52</v>
      </c>
      <c r="AG2319" s="27">
        <f t="shared" si="517"/>
        <v>-1029.84</v>
      </c>
      <c r="AH2319" s="27">
        <f t="shared" si="518"/>
        <v>409.5</v>
      </c>
      <c r="AI2319" s="27">
        <f t="shared" si="519"/>
        <v>71.21</v>
      </c>
      <c r="AJ2319" s="27">
        <f t="shared" si="520"/>
        <v>339.51</v>
      </c>
      <c r="AK2319" s="26">
        <f>INDEX(检修、备用和必开!I:I,MATCH(统调负荷!$C2319,检修、备用和必开!$A:$A,0))</f>
        <v>9143.8687103594</v>
      </c>
    </row>
    <row r="2320" ht="13.8" spans="1:37">
      <c r="A2320" s="26">
        <f t="shared" si="508"/>
        <v>6</v>
      </c>
      <c r="B2320" s="26">
        <f t="shared" si="509"/>
        <v>3</v>
      </c>
      <c r="C2320" t="s">
        <v>46</v>
      </c>
      <c r="D2320" s="75">
        <v>0.145833333333333</v>
      </c>
      <c r="E2320" s="26">
        <v>45015</v>
      </c>
      <c r="F2320" s="26">
        <v>13487.89</v>
      </c>
      <c r="G2320" s="26">
        <v>9379</v>
      </c>
      <c r="H2320" s="26">
        <v>18054.8</v>
      </c>
      <c r="I2320" s="26">
        <v>5278</v>
      </c>
      <c r="J2320" s="26">
        <v>-1184.69</v>
      </c>
      <c r="K2320" s="26">
        <f t="shared" si="507"/>
        <v>8897.39</v>
      </c>
      <c r="L2320" s="27">
        <f t="shared" si="510"/>
        <v>7.67862260730394</v>
      </c>
      <c r="M2320" s="75">
        <v>0.145833333333333</v>
      </c>
      <c r="N2320" s="26">
        <v>45027.8</v>
      </c>
      <c r="O2320" s="26">
        <v>13631.36</v>
      </c>
      <c r="P2320" s="26">
        <v>8192.12</v>
      </c>
      <c r="Q2320" s="26">
        <v>18644.4</v>
      </c>
      <c r="R2320" s="26">
        <v>5390.14</v>
      </c>
      <c r="S2320" s="26">
        <v>-830.22</v>
      </c>
      <c r="T2320" s="26">
        <f t="shared" si="511"/>
        <v>9040.86</v>
      </c>
      <c r="U2320" s="27">
        <f t="shared" si="512"/>
        <v>3.12950108241269</v>
      </c>
      <c r="V2320" s="26">
        <f>INDEX(检修、备用和必开!B:B,MATCH(统调负荷!$C2320,检修、备用和必开!$A:$A,0))</f>
        <v>24322.7</v>
      </c>
      <c r="W2320" s="26">
        <f>INDEX(检修、备用和必开!C:C,MATCH(统调负荷!$C2320,检修、备用和必开!$A:$A,0))</f>
        <v>0</v>
      </c>
      <c r="X2320" s="26">
        <f>INDEX(检修、备用和必开!D:D,MATCH(统调负荷!$C2320,检修、备用和必开!$A:$A,0))</f>
        <v>12790</v>
      </c>
      <c r="Y2320" s="26">
        <f>INDEX(检修、备用和必开!E:E,MATCH(统调负荷!$C2320,检修、备用和必开!$A:$A,0))</f>
        <v>4590.5</v>
      </c>
      <c r="Z2320" s="26">
        <f>INDEX(检修、备用和必开!F:F,MATCH(统调负荷!$C2320,检修、备用和必开!$A:$A,0))</f>
        <v>1850</v>
      </c>
      <c r="AA2320" s="26">
        <f t="shared" si="513"/>
        <v>68319.7</v>
      </c>
      <c r="AB2320" s="26">
        <v>200</v>
      </c>
      <c r="AC2320" s="26">
        <v>287</v>
      </c>
      <c r="AD2320" s="76">
        <f t="shared" si="514"/>
        <v>45682.1458333333</v>
      </c>
      <c r="AE2320" s="27">
        <f t="shared" si="515"/>
        <v>12.8000000000029</v>
      </c>
      <c r="AF2320" s="27">
        <f t="shared" si="516"/>
        <v>143.470000000001</v>
      </c>
      <c r="AG2320" s="27">
        <f t="shared" si="517"/>
        <v>-1186.88</v>
      </c>
      <c r="AH2320" s="27">
        <f t="shared" si="518"/>
        <v>589.600000000002</v>
      </c>
      <c r="AI2320" s="27">
        <f t="shared" si="519"/>
        <v>112.14</v>
      </c>
      <c r="AJ2320" s="27">
        <f t="shared" si="520"/>
        <v>354.47</v>
      </c>
      <c r="AK2320" s="26">
        <f>INDEX(检修、备用和必开!I:I,MATCH(统调负荷!$C2320,检修、备用和必开!$A:$A,0))</f>
        <v>9143.8687103594</v>
      </c>
    </row>
    <row r="2321" ht="13.8" spans="1:37">
      <c r="A2321" s="26">
        <f t="shared" si="508"/>
        <v>6</v>
      </c>
      <c r="B2321" s="26">
        <f t="shared" si="509"/>
        <v>3</v>
      </c>
      <c r="C2321" t="s">
        <v>46</v>
      </c>
      <c r="D2321" s="75">
        <v>0.15625</v>
      </c>
      <c r="E2321" s="26">
        <v>44505</v>
      </c>
      <c r="F2321" s="26">
        <v>13606.5</v>
      </c>
      <c r="G2321" s="26">
        <v>9379</v>
      </c>
      <c r="H2321" s="26">
        <v>17427.2</v>
      </c>
      <c r="I2321" s="26">
        <v>5277</v>
      </c>
      <c r="J2321" s="26">
        <v>-1184.7</v>
      </c>
      <c r="K2321" s="26">
        <f t="shared" si="507"/>
        <v>9016</v>
      </c>
      <c r="L2321" s="27">
        <f t="shared" si="510"/>
        <v>7.57760647737356</v>
      </c>
      <c r="M2321" s="75">
        <v>0.15625</v>
      </c>
      <c r="N2321" s="26">
        <v>44492.1</v>
      </c>
      <c r="O2321" s="26">
        <v>13341.02</v>
      </c>
      <c r="P2321" s="26">
        <v>8279.29</v>
      </c>
      <c r="Q2321" s="26">
        <v>18340.9</v>
      </c>
      <c r="R2321" s="26">
        <v>5363.59</v>
      </c>
      <c r="S2321" s="26">
        <v>-832.7</v>
      </c>
      <c r="T2321" s="26">
        <f t="shared" si="511"/>
        <v>8750.52</v>
      </c>
      <c r="U2321" s="27">
        <f t="shared" si="512"/>
        <v>3.17168294915814</v>
      </c>
      <c r="V2321" s="26">
        <f>INDEX(检修、备用和必开!B:B,MATCH(统调负荷!$C2321,检修、备用和必开!$A:$A,0))</f>
        <v>24322.7</v>
      </c>
      <c r="W2321" s="26">
        <f>INDEX(检修、备用和必开!C:C,MATCH(统调负荷!$C2321,检修、备用和必开!$A:$A,0))</f>
        <v>0</v>
      </c>
      <c r="X2321" s="26">
        <f>INDEX(检修、备用和必开!D:D,MATCH(统调负荷!$C2321,检修、备用和必开!$A:$A,0))</f>
        <v>12790</v>
      </c>
      <c r="Y2321" s="26">
        <f>INDEX(检修、备用和必开!E:E,MATCH(统调负荷!$C2321,检修、备用和必开!$A:$A,0))</f>
        <v>4590.5</v>
      </c>
      <c r="Z2321" s="26">
        <f>INDEX(检修、备用和必开!F:F,MATCH(统调负荷!$C2321,检修、备用和必开!$A:$A,0))</f>
        <v>1850</v>
      </c>
      <c r="AA2321" s="26">
        <f t="shared" si="513"/>
        <v>68319.7</v>
      </c>
      <c r="AB2321" s="26">
        <v>0</v>
      </c>
      <c r="AC2321" s="26">
        <v>290.13</v>
      </c>
      <c r="AD2321" s="76">
        <f t="shared" si="514"/>
        <v>45682.15625</v>
      </c>
      <c r="AE2321" s="27">
        <f t="shared" si="515"/>
        <v>-12.9000000000015</v>
      </c>
      <c r="AF2321" s="27">
        <f t="shared" si="516"/>
        <v>-265.48</v>
      </c>
      <c r="AG2321" s="27">
        <f t="shared" si="517"/>
        <v>-1099.71</v>
      </c>
      <c r="AH2321" s="27">
        <f t="shared" si="518"/>
        <v>913.700000000001</v>
      </c>
      <c r="AI2321" s="27">
        <f t="shared" si="519"/>
        <v>86.5900000000001</v>
      </c>
      <c r="AJ2321" s="27">
        <f t="shared" si="520"/>
        <v>352</v>
      </c>
      <c r="AK2321" s="26">
        <f>INDEX(检修、备用和必开!I:I,MATCH(统调负荷!$C2321,检修、备用和必开!$A:$A,0))</f>
        <v>9143.8687103594</v>
      </c>
    </row>
    <row r="2322" ht="13.8" spans="1:37">
      <c r="A2322" s="26">
        <f t="shared" si="508"/>
        <v>6</v>
      </c>
      <c r="B2322" s="26">
        <f t="shared" si="509"/>
        <v>4</v>
      </c>
      <c r="C2322" t="s">
        <v>46</v>
      </c>
      <c r="D2322" s="75">
        <v>0.166666666666667</v>
      </c>
      <c r="E2322" s="26">
        <v>43895</v>
      </c>
      <c r="F2322" s="26">
        <v>12981.3</v>
      </c>
      <c r="G2322" s="26">
        <v>9379</v>
      </c>
      <c r="H2322" s="26">
        <v>17447.4</v>
      </c>
      <c r="I2322" s="26">
        <v>5272</v>
      </c>
      <c r="J2322" s="26">
        <v>-1184.7</v>
      </c>
      <c r="K2322" s="26">
        <f t="shared" si="507"/>
        <v>8390.8</v>
      </c>
      <c r="L2322" s="27">
        <f t="shared" si="510"/>
        <v>8.14221528340564</v>
      </c>
      <c r="M2322" s="75">
        <v>0.166666666666667</v>
      </c>
      <c r="N2322" s="26">
        <v>43961.1</v>
      </c>
      <c r="O2322" s="26">
        <v>12764.82</v>
      </c>
      <c r="P2322" s="26">
        <v>7943.56</v>
      </c>
      <c r="Q2322" s="26">
        <v>18740.1</v>
      </c>
      <c r="R2322" s="26">
        <v>5389.6</v>
      </c>
      <c r="S2322" s="26">
        <v>-876.98</v>
      </c>
      <c r="T2322" s="26">
        <f t="shared" si="511"/>
        <v>8174.32</v>
      </c>
      <c r="U2322" s="27">
        <f t="shared" si="512"/>
        <v>3.25885599914521</v>
      </c>
      <c r="V2322" s="26">
        <f>INDEX(检修、备用和必开!B:B,MATCH(统调负荷!$C2322,检修、备用和必开!$A:$A,0))</f>
        <v>24322.7</v>
      </c>
      <c r="W2322" s="26">
        <f>INDEX(检修、备用和必开!C:C,MATCH(统调负荷!$C2322,检修、备用和必开!$A:$A,0))</f>
        <v>0</v>
      </c>
      <c r="X2322" s="26">
        <f>INDEX(检修、备用和必开!D:D,MATCH(统调负荷!$C2322,检修、备用和必开!$A:$A,0))</f>
        <v>12790</v>
      </c>
      <c r="Y2322" s="26">
        <f>INDEX(检修、备用和必开!E:E,MATCH(统调负荷!$C2322,检修、备用和必开!$A:$A,0))</f>
        <v>4590.5</v>
      </c>
      <c r="Z2322" s="26">
        <f>INDEX(检修、备用和必开!F:F,MATCH(统调负荷!$C2322,检修、备用和必开!$A:$A,0))</f>
        <v>1850</v>
      </c>
      <c r="AA2322" s="26">
        <f t="shared" si="513"/>
        <v>68319.7</v>
      </c>
      <c r="AB2322" s="26">
        <v>0</v>
      </c>
      <c r="AC2322" s="26">
        <v>0</v>
      </c>
      <c r="AD2322" s="76">
        <f t="shared" si="514"/>
        <v>45682.1666666667</v>
      </c>
      <c r="AE2322" s="27">
        <f t="shared" si="515"/>
        <v>66.0999999999985</v>
      </c>
      <c r="AF2322" s="27">
        <f t="shared" si="516"/>
        <v>-216.48</v>
      </c>
      <c r="AG2322" s="27">
        <f t="shared" si="517"/>
        <v>-1435.44</v>
      </c>
      <c r="AH2322" s="27">
        <f t="shared" si="518"/>
        <v>1292.7</v>
      </c>
      <c r="AI2322" s="27">
        <f t="shared" si="519"/>
        <v>117.6</v>
      </c>
      <c r="AJ2322" s="27">
        <f t="shared" si="520"/>
        <v>307.72</v>
      </c>
      <c r="AK2322" s="26">
        <f>INDEX(检修、备用和必开!I:I,MATCH(统调负荷!$C2322,检修、备用和必开!$A:$A,0))</f>
        <v>9143.8687103594</v>
      </c>
    </row>
    <row r="2323" ht="13.8" spans="1:37">
      <c r="A2323" s="26">
        <f t="shared" si="508"/>
        <v>6</v>
      </c>
      <c r="B2323" s="26">
        <f t="shared" si="509"/>
        <v>4</v>
      </c>
      <c r="C2323" t="s">
        <v>46</v>
      </c>
      <c r="D2323" s="75">
        <v>0.177083333333333</v>
      </c>
      <c r="E2323" s="26">
        <v>43655</v>
      </c>
      <c r="F2323" s="26">
        <v>12743.4</v>
      </c>
      <c r="G2323" s="26">
        <v>9379</v>
      </c>
      <c r="H2323" s="26">
        <v>17441.3</v>
      </c>
      <c r="I2323" s="26">
        <v>5276</v>
      </c>
      <c r="J2323" s="26">
        <v>-1184.7</v>
      </c>
      <c r="K2323" s="26">
        <f t="shared" si="507"/>
        <v>8152.9</v>
      </c>
      <c r="L2323" s="27">
        <f t="shared" si="510"/>
        <v>8.37980350550111</v>
      </c>
      <c r="M2323" s="75">
        <v>0.177083333333333</v>
      </c>
      <c r="N2323" s="26">
        <v>43667.4</v>
      </c>
      <c r="O2323" s="26">
        <v>11840.14</v>
      </c>
      <c r="P2323" s="26">
        <v>7832.88</v>
      </c>
      <c r="Q2323" s="26">
        <v>19373.6</v>
      </c>
      <c r="R2323" s="26">
        <v>5480.52</v>
      </c>
      <c r="S2323" s="26">
        <v>-859.74</v>
      </c>
      <c r="T2323" s="26">
        <f t="shared" si="511"/>
        <v>7249.64</v>
      </c>
      <c r="U2323" s="27">
        <f t="shared" si="512"/>
        <v>3.40922791028182</v>
      </c>
      <c r="V2323" s="26">
        <f>INDEX(检修、备用和必开!B:B,MATCH(统调负荷!$C2323,检修、备用和必开!$A:$A,0))</f>
        <v>24322.7</v>
      </c>
      <c r="W2323" s="26">
        <f>INDEX(检修、备用和必开!C:C,MATCH(统调负荷!$C2323,检修、备用和必开!$A:$A,0))</f>
        <v>0</v>
      </c>
      <c r="X2323" s="26">
        <f>INDEX(检修、备用和必开!D:D,MATCH(统调负荷!$C2323,检修、备用和必开!$A:$A,0))</f>
        <v>12790</v>
      </c>
      <c r="Y2323" s="26">
        <f>INDEX(检修、备用和必开!E:E,MATCH(统调负荷!$C2323,检修、备用和必开!$A:$A,0))</f>
        <v>4590.5</v>
      </c>
      <c r="Z2323" s="26">
        <f>INDEX(检修、备用和必开!F:F,MATCH(统调负荷!$C2323,检修、备用和必开!$A:$A,0))</f>
        <v>1850</v>
      </c>
      <c r="AA2323" s="26">
        <f t="shared" si="513"/>
        <v>68319.7</v>
      </c>
      <c r="AB2323" s="26">
        <v>0</v>
      </c>
      <c r="AC2323" s="26">
        <v>0</v>
      </c>
      <c r="AD2323" s="76">
        <f t="shared" si="514"/>
        <v>45682.1770833333</v>
      </c>
      <c r="AE2323" s="27">
        <f t="shared" si="515"/>
        <v>12.4000000000015</v>
      </c>
      <c r="AF2323" s="27">
        <f t="shared" si="516"/>
        <v>-903.26</v>
      </c>
      <c r="AG2323" s="27">
        <f t="shared" si="517"/>
        <v>-1546.12</v>
      </c>
      <c r="AH2323" s="27">
        <f t="shared" si="518"/>
        <v>1932.3</v>
      </c>
      <c r="AI2323" s="27">
        <f t="shared" si="519"/>
        <v>204.52</v>
      </c>
      <c r="AJ2323" s="27">
        <f t="shared" si="520"/>
        <v>324.96</v>
      </c>
      <c r="AK2323" s="26">
        <f>INDEX(检修、备用和必开!I:I,MATCH(统调负荷!$C2323,检修、备用和必开!$A:$A,0))</f>
        <v>9143.8687103594</v>
      </c>
    </row>
    <row r="2324" ht="13.8" spans="1:37">
      <c r="A2324" s="26">
        <f t="shared" si="508"/>
        <v>6</v>
      </c>
      <c r="B2324" s="26">
        <f t="shared" si="509"/>
        <v>4</v>
      </c>
      <c r="C2324" t="s">
        <v>46</v>
      </c>
      <c r="D2324" s="75">
        <v>0.1875</v>
      </c>
      <c r="E2324" s="26">
        <v>43355</v>
      </c>
      <c r="F2324" s="26">
        <v>12445.8</v>
      </c>
      <c r="G2324" s="26">
        <v>9379</v>
      </c>
      <c r="H2324" s="26">
        <v>17437.9</v>
      </c>
      <c r="I2324" s="26">
        <v>5277</v>
      </c>
      <c r="J2324" s="26">
        <v>-1184.7</v>
      </c>
      <c r="K2324" s="26">
        <f t="shared" si="507"/>
        <v>7855.3</v>
      </c>
      <c r="L2324" s="27">
        <f t="shared" si="510"/>
        <v>8.69727445164411</v>
      </c>
      <c r="M2324" s="75">
        <v>0.1875</v>
      </c>
      <c r="N2324" s="26">
        <v>43302.4</v>
      </c>
      <c r="O2324" s="26">
        <v>11467.23</v>
      </c>
      <c r="P2324" s="26">
        <v>8183.51</v>
      </c>
      <c r="Q2324" s="26">
        <v>18975.6</v>
      </c>
      <c r="R2324" s="26">
        <v>5528.23</v>
      </c>
      <c r="S2324" s="26">
        <v>-852.17</v>
      </c>
      <c r="T2324" s="26">
        <f t="shared" si="511"/>
        <v>6876.73</v>
      </c>
      <c r="U2324" s="27">
        <f t="shared" si="512"/>
        <v>3.47387186380247</v>
      </c>
      <c r="V2324" s="26">
        <f>INDEX(检修、备用和必开!B:B,MATCH(统调负荷!$C2324,检修、备用和必开!$A:$A,0))</f>
        <v>24322.7</v>
      </c>
      <c r="W2324" s="26">
        <f>INDEX(检修、备用和必开!C:C,MATCH(统调负荷!$C2324,检修、备用和必开!$A:$A,0))</f>
        <v>0</v>
      </c>
      <c r="X2324" s="26">
        <f>INDEX(检修、备用和必开!D:D,MATCH(统调负荷!$C2324,检修、备用和必开!$A:$A,0))</f>
        <v>12790</v>
      </c>
      <c r="Y2324" s="26">
        <f>INDEX(检修、备用和必开!E:E,MATCH(统调负荷!$C2324,检修、备用和必开!$A:$A,0))</f>
        <v>4590.5</v>
      </c>
      <c r="Z2324" s="26">
        <f>INDEX(检修、备用和必开!F:F,MATCH(统调负荷!$C2324,检修、备用和必开!$A:$A,0))</f>
        <v>1850</v>
      </c>
      <c r="AA2324" s="26">
        <f t="shared" si="513"/>
        <v>68319.7</v>
      </c>
      <c r="AB2324" s="26">
        <v>0</v>
      </c>
      <c r="AC2324" s="26">
        <v>0</v>
      </c>
      <c r="AD2324" s="76">
        <f t="shared" si="514"/>
        <v>45682.1875</v>
      </c>
      <c r="AE2324" s="27">
        <f t="shared" si="515"/>
        <v>-52.5999999999985</v>
      </c>
      <c r="AF2324" s="27">
        <f t="shared" si="516"/>
        <v>-978.57</v>
      </c>
      <c r="AG2324" s="27">
        <f t="shared" si="517"/>
        <v>-1195.49</v>
      </c>
      <c r="AH2324" s="27">
        <f t="shared" si="518"/>
        <v>1537.7</v>
      </c>
      <c r="AI2324" s="27">
        <f t="shared" si="519"/>
        <v>251.23</v>
      </c>
      <c r="AJ2324" s="27">
        <f t="shared" si="520"/>
        <v>332.53</v>
      </c>
      <c r="AK2324" s="26">
        <f>INDEX(检修、备用和必开!I:I,MATCH(统调负荷!$C2324,检修、备用和必开!$A:$A,0))</f>
        <v>9143.8687103594</v>
      </c>
    </row>
    <row r="2325" ht="13.8" spans="1:37">
      <c r="A2325" s="26">
        <f t="shared" si="508"/>
        <v>6</v>
      </c>
      <c r="B2325" s="26">
        <f t="shared" si="509"/>
        <v>4</v>
      </c>
      <c r="C2325" t="s">
        <v>46</v>
      </c>
      <c r="D2325" s="75">
        <v>0.197916666666667</v>
      </c>
      <c r="E2325" s="26">
        <v>43065</v>
      </c>
      <c r="F2325" s="26">
        <v>12166.79</v>
      </c>
      <c r="G2325" s="26">
        <v>9379</v>
      </c>
      <c r="H2325" s="26">
        <v>17430.9</v>
      </c>
      <c r="I2325" s="26">
        <v>5273</v>
      </c>
      <c r="J2325" s="26">
        <v>-1184.69</v>
      </c>
      <c r="K2325" s="26">
        <f t="shared" si="507"/>
        <v>7576.29</v>
      </c>
      <c r="L2325" s="27">
        <f t="shared" si="510"/>
        <v>9.01756664541616</v>
      </c>
      <c r="M2325" s="75">
        <v>0.197916666666667</v>
      </c>
      <c r="N2325" s="26">
        <v>43025.1</v>
      </c>
      <c r="O2325" s="26">
        <v>11449.67</v>
      </c>
      <c r="P2325" s="26">
        <v>8090.28</v>
      </c>
      <c r="Q2325" s="26">
        <v>18715.7</v>
      </c>
      <c r="R2325" s="26">
        <v>5579.81</v>
      </c>
      <c r="S2325" s="26">
        <v>-810.36</v>
      </c>
      <c r="T2325" s="26">
        <f t="shared" si="511"/>
        <v>6859.17</v>
      </c>
      <c r="U2325" s="27">
        <f t="shared" si="512"/>
        <v>3.47697638119066</v>
      </c>
      <c r="V2325" s="26">
        <f>INDEX(检修、备用和必开!B:B,MATCH(统调负荷!$C2325,检修、备用和必开!$A:$A,0))</f>
        <v>24322.7</v>
      </c>
      <c r="W2325" s="26">
        <f>INDEX(检修、备用和必开!C:C,MATCH(统调负荷!$C2325,检修、备用和必开!$A:$A,0))</f>
        <v>0</v>
      </c>
      <c r="X2325" s="26">
        <f>INDEX(检修、备用和必开!D:D,MATCH(统调负荷!$C2325,检修、备用和必开!$A:$A,0))</f>
        <v>12790</v>
      </c>
      <c r="Y2325" s="26">
        <f>INDEX(检修、备用和必开!E:E,MATCH(统调负荷!$C2325,检修、备用和必开!$A:$A,0))</f>
        <v>4590.5</v>
      </c>
      <c r="Z2325" s="26">
        <f>INDEX(检修、备用和必开!F:F,MATCH(统调负荷!$C2325,检修、备用和必开!$A:$A,0))</f>
        <v>1850</v>
      </c>
      <c r="AA2325" s="26">
        <f t="shared" si="513"/>
        <v>68319.7</v>
      </c>
      <c r="AB2325" s="26">
        <v>0</v>
      </c>
      <c r="AC2325" s="26">
        <v>0</v>
      </c>
      <c r="AD2325" s="76">
        <f t="shared" si="514"/>
        <v>45682.1979166667</v>
      </c>
      <c r="AE2325" s="27">
        <f t="shared" si="515"/>
        <v>-39.9000000000015</v>
      </c>
      <c r="AF2325" s="27">
        <f t="shared" si="516"/>
        <v>-717.120000000001</v>
      </c>
      <c r="AG2325" s="27">
        <f t="shared" si="517"/>
        <v>-1288.72</v>
      </c>
      <c r="AH2325" s="27">
        <f t="shared" si="518"/>
        <v>1284.8</v>
      </c>
      <c r="AI2325" s="27">
        <f t="shared" si="519"/>
        <v>306.81</v>
      </c>
      <c r="AJ2325" s="27">
        <f t="shared" si="520"/>
        <v>374.33</v>
      </c>
      <c r="AK2325" s="26">
        <f>INDEX(检修、备用和必开!I:I,MATCH(统调负荷!$C2325,检修、备用和必开!$A:$A,0))</f>
        <v>9143.8687103594</v>
      </c>
    </row>
    <row r="2326" ht="13.8" spans="1:37">
      <c r="A2326" s="26">
        <f t="shared" si="508"/>
        <v>6</v>
      </c>
      <c r="B2326" s="26">
        <f t="shared" si="509"/>
        <v>5</v>
      </c>
      <c r="C2326" t="s">
        <v>46</v>
      </c>
      <c r="D2326" s="75">
        <v>0.208333333333333</v>
      </c>
      <c r="E2326" s="26">
        <v>43000</v>
      </c>
      <c r="F2326" s="26">
        <v>12113.25</v>
      </c>
      <c r="G2326" s="26">
        <v>9379</v>
      </c>
      <c r="H2326" s="26">
        <v>17427.7</v>
      </c>
      <c r="I2326" s="26">
        <v>5265</v>
      </c>
      <c r="J2326" s="26">
        <v>-1184.95</v>
      </c>
      <c r="K2326" s="26">
        <f t="shared" si="507"/>
        <v>7522.75</v>
      </c>
      <c r="L2326" s="27">
        <f t="shared" si="510"/>
        <v>9.08174537237048</v>
      </c>
      <c r="M2326" s="75">
        <v>0.208333333333333</v>
      </c>
      <c r="N2326" s="26">
        <v>42954.2</v>
      </c>
      <c r="O2326" s="26">
        <v>11321.2</v>
      </c>
      <c r="P2326" s="26">
        <v>8229.14</v>
      </c>
      <c r="Q2326" s="26">
        <v>18630.2</v>
      </c>
      <c r="R2326" s="26">
        <v>5622.73</v>
      </c>
      <c r="S2326" s="26">
        <v>-849.07</v>
      </c>
      <c r="T2326" s="26">
        <f t="shared" si="511"/>
        <v>6730.7</v>
      </c>
      <c r="U2326" s="27">
        <f t="shared" si="512"/>
        <v>3.49985912390437</v>
      </c>
      <c r="V2326" s="26">
        <f>INDEX(检修、备用和必开!B:B,MATCH(统调负荷!$C2326,检修、备用和必开!$A:$A,0))</f>
        <v>24322.7</v>
      </c>
      <c r="W2326" s="26">
        <f>INDEX(检修、备用和必开!C:C,MATCH(统调负荷!$C2326,检修、备用和必开!$A:$A,0))</f>
        <v>0</v>
      </c>
      <c r="X2326" s="26">
        <f>INDEX(检修、备用和必开!D:D,MATCH(统调负荷!$C2326,检修、备用和必开!$A:$A,0))</f>
        <v>12790</v>
      </c>
      <c r="Y2326" s="26">
        <f>INDEX(检修、备用和必开!E:E,MATCH(统调负荷!$C2326,检修、备用和必开!$A:$A,0))</f>
        <v>4590.5</v>
      </c>
      <c r="Z2326" s="26">
        <f>INDEX(检修、备用和必开!F:F,MATCH(统调负荷!$C2326,检修、备用和必开!$A:$A,0))</f>
        <v>1850</v>
      </c>
      <c r="AA2326" s="26">
        <f t="shared" si="513"/>
        <v>68319.7</v>
      </c>
      <c r="AB2326" s="26">
        <v>37.95</v>
      </c>
      <c r="AC2326" s="26">
        <v>0</v>
      </c>
      <c r="AD2326" s="76">
        <f t="shared" si="514"/>
        <v>45682.2083333333</v>
      </c>
      <c r="AE2326" s="27">
        <f t="shared" si="515"/>
        <v>-45.8000000000029</v>
      </c>
      <c r="AF2326" s="27">
        <f t="shared" si="516"/>
        <v>-792.049999999999</v>
      </c>
      <c r="AG2326" s="27">
        <f t="shared" si="517"/>
        <v>-1149.86</v>
      </c>
      <c r="AH2326" s="27">
        <f t="shared" si="518"/>
        <v>1202.5</v>
      </c>
      <c r="AI2326" s="27">
        <f t="shared" si="519"/>
        <v>357.73</v>
      </c>
      <c r="AJ2326" s="27">
        <f t="shared" si="520"/>
        <v>335.88</v>
      </c>
      <c r="AK2326" s="26">
        <f>INDEX(检修、备用和必开!I:I,MATCH(统调负荷!$C2326,检修、备用和必开!$A:$A,0))</f>
        <v>9143.8687103594</v>
      </c>
    </row>
    <row r="2327" ht="13.8" spans="1:37">
      <c r="A2327" s="26">
        <f t="shared" si="508"/>
        <v>6</v>
      </c>
      <c r="B2327" s="26">
        <f t="shared" si="509"/>
        <v>5</v>
      </c>
      <c r="C2327" t="s">
        <v>46</v>
      </c>
      <c r="D2327" s="75">
        <v>0.21875</v>
      </c>
      <c r="E2327" s="26">
        <v>43055</v>
      </c>
      <c r="F2327" s="26">
        <v>12154.7</v>
      </c>
      <c r="G2327" s="26">
        <v>9379</v>
      </c>
      <c r="H2327" s="26">
        <v>17440</v>
      </c>
      <c r="I2327" s="26">
        <v>5266</v>
      </c>
      <c r="J2327" s="26">
        <v>-1184.7</v>
      </c>
      <c r="K2327" s="26">
        <f t="shared" si="507"/>
        <v>7564.2</v>
      </c>
      <c r="L2327" s="27">
        <f t="shared" si="510"/>
        <v>9.03197958805954</v>
      </c>
      <c r="M2327" s="75">
        <v>0.21875</v>
      </c>
      <c r="N2327" s="26">
        <v>43106.8</v>
      </c>
      <c r="O2327" s="26">
        <v>11497.26</v>
      </c>
      <c r="P2327" s="26">
        <v>8024.52</v>
      </c>
      <c r="Q2327" s="26">
        <v>18676.2</v>
      </c>
      <c r="R2327" s="26">
        <v>5749.98</v>
      </c>
      <c r="S2327" s="26">
        <v>-841.16</v>
      </c>
      <c r="T2327" s="26">
        <f t="shared" si="511"/>
        <v>6906.76</v>
      </c>
      <c r="U2327" s="27">
        <f t="shared" si="512"/>
        <v>3.46857554237347</v>
      </c>
      <c r="V2327" s="26">
        <f>INDEX(检修、备用和必开!B:B,MATCH(统调负荷!$C2327,检修、备用和必开!$A:$A,0))</f>
        <v>24322.7</v>
      </c>
      <c r="W2327" s="26">
        <f>INDEX(检修、备用和必开!C:C,MATCH(统调负荷!$C2327,检修、备用和必开!$A:$A,0))</f>
        <v>0</v>
      </c>
      <c r="X2327" s="26">
        <f>INDEX(检修、备用和必开!D:D,MATCH(统调负荷!$C2327,检修、备用和必开!$A:$A,0))</f>
        <v>12790</v>
      </c>
      <c r="Y2327" s="26">
        <f>INDEX(检修、备用和必开!E:E,MATCH(统调负荷!$C2327,检修、备用和必开!$A:$A,0))</f>
        <v>4590.5</v>
      </c>
      <c r="Z2327" s="26">
        <f>INDEX(检修、备用和必开!F:F,MATCH(统调负荷!$C2327,检修、备用和必开!$A:$A,0))</f>
        <v>1850</v>
      </c>
      <c r="AA2327" s="26">
        <f t="shared" si="513"/>
        <v>68319.7</v>
      </c>
      <c r="AB2327" s="26">
        <v>41.46</v>
      </c>
      <c r="AC2327" s="26">
        <v>0</v>
      </c>
      <c r="AD2327" s="76">
        <f t="shared" si="514"/>
        <v>45682.21875</v>
      </c>
      <c r="AE2327" s="27">
        <f t="shared" si="515"/>
        <v>51.8000000000029</v>
      </c>
      <c r="AF2327" s="27">
        <f t="shared" si="516"/>
        <v>-657.440000000001</v>
      </c>
      <c r="AG2327" s="27">
        <f t="shared" si="517"/>
        <v>-1354.48</v>
      </c>
      <c r="AH2327" s="27">
        <f t="shared" si="518"/>
        <v>1236.2</v>
      </c>
      <c r="AI2327" s="27">
        <f t="shared" si="519"/>
        <v>483.98</v>
      </c>
      <c r="AJ2327" s="27">
        <f t="shared" si="520"/>
        <v>343.54</v>
      </c>
      <c r="AK2327" s="26">
        <f>INDEX(检修、备用和必开!I:I,MATCH(统调负荷!$C2327,检修、备用和必开!$A:$A,0))</f>
        <v>9143.8687103594</v>
      </c>
    </row>
    <row r="2328" ht="13.8" spans="1:37">
      <c r="A2328" s="26">
        <f t="shared" si="508"/>
        <v>6</v>
      </c>
      <c r="B2328" s="26">
        <f t="shared" si="509"/>
        <v>5</v>
      </c>
      <c r="C2328" t="s">
        <v>46</v>
      </c>
      <c r="D2328" s="75">
        <v>0.229166666666667</v>
      </c>
      <c r="E2328" s="26">
        <v>43180</v>
      </c>
      <c r="F2328" s="26">
        <v>12277.19</v>
      </c>
      <c r="G2328" s="26">
        <v>9379</v>
      </c>
      <c r="H2328" s="26">
        <v>17442.3</v>
      </c>
      <c r="I2328" s="26">
        <v>5266</v>
      </c>
      <c r="J2328" s="26">
        <v>-1184.49</v>
      </c>
      <c r="K2328" s="26">
        <f t="shared" si="507"/>
        <v>7686.69</v>
      </c>
      <c r="L2328" s="27">
        <f t="shared" si="510"/>
        <v>8.88805194433495</v>
      </c>
      <c r="M2328" s="75">
        <v>0.229166666666667</v>
      </c>
      <c r="N2328" s="26">
        <v>43031.3</v>
      </c>
      <c r="O2328" s="26">
        <v>11174.12</v>
      </c>
      <c r="P2328" s="26">
        <v>8255.85</v>
      </c>
      <c r="Q2328" s="26">
        <v>18686</v>
      </c>
      <c r="R2328" s="26">
        <v>5809.59</v>
      </c>
      <c r="S2328" s="26">
        <v>-894.26</v>
      </c>
      <c r="T2328" s="26">
        <f t="shared" si="511"/>
        <v>6583.62</v>
      </c>
      <c r="U2328" s="27">
        <f t="shared" si="512"/>
        <v>3.52642923728245</v>
      </c>
      <c r="V2328" s="26">
        <f>INDEX(检修、备用和必开!B:B,MATCH(统调负荷!$C2328,检修、备用和必开!$A:$A,0))</f>
        <v>24322.7</v>
      </c>
      <c r="W2328" s="26">
        <f>INDEX(检修、备用和必开!C:C,MATCH(统调负荷!$C2328,检修、备用和必开!$A:$A,0))</f>
        <v>0</v>
      </c>
      <c r="X2328" s="26">
        <f>INDEX(检修、备用和必开!D:D,MATCH(统调负荷!$C2328,检修、备用和必开!$A:$A,0))</f>
        <v>12790</v>
      </c>
      <c r="Y2328" s="26">
        <f>INDEX(检修、备用和必开!E:E,MATCH(统调负荷!$C2328,检修、备用和必开!$A:$A,0))</f>
        <v>4590.5</v>
      </c>
      <c r="Z2328" s="26">
        <f>INDEX(检修、备用和必开!F:F,MATCH(统调负荷!$C2328,检修、备用和必开!$A:$A,0))</f>
        <v>1850</v>
      </c>
      <c r="AA2328" s="26">
        <f t="shared" si="513"/>
        <v>68319.7</v>
      </c>
      <c r="AB2328" s="26">
        <v>0</v>
      </c>
      <c r="AC2328" s="26">
        <v>0</v>
      </c>
      <c r="AD2328" s="76">
        <f t="shared" si="514"/>
        <v>45682.2291666667</v>
      </c>
      <c r="AE2328" s="27">
        <f t="shared" si="515"/>
        <v>-148.699999999997</v>
      </c>
      <c r="AF2328" s="27">
        <f t="shared" si="516"/>
        <v>-1103.07</v>
      </c>
      <c r="AG2328" s="27">
        <f t="shared" si="517"/>
        <v>-1123.15</v>
      </c>
      <c r="AH2328" s="27">
        <f t="shared" si="518"/>
        <v>1243.7</v>
      </c>
      <c r="AI2328" s="27">
        <f t="shared" si="519"/>
        <v>543.59</v>
      </c>
      <c r="AJ2328" s="27">
        <f t="shared" si="520"/>
        <v>290.23</v>
      </c>
      <c r="AK2328" s="26">
        <f>INDEX(检修、备用和必开!I:I,MATCH(统调负荷!$C2328,检修、备用和必开!$A:$A,0))</f>
        <v>9143.8687103594</v>
      </c>
    </row>
    <row r="2329" ht="13.8" spans="1:37">
      <c r="A2329" s="26">
        <f t="shared" si="508"/>
        <v>6</v>
      </c>
      <c r="B2329" s="26">
        <f t="shared" si="509"/>
        <v>5</v>
      </c>
      <c r="C2329" t="s">
        <v>46</v>
      </c>
      <c r="D2329" s="75">
        <v>0.239583333333333</v>
      </c>
      <c r="E2329" s="26">
        <v>43535</v>
      </c>
      <c r="F2329" s="26">
        <v>12611.8</v>
      </c>
      <c r="G2329" s="26">
        <v>9379</v>
      </c>
      <c r="H2329" s="26">
        <v>17457.9</v>
      </c>
      <c r="I2329" s="26">
        <v>5271</v>
      </c>
      <c r="J2329" s="26">
        <v>-1184.7</v>
      </c>
      <c r="K2329" s="26">
        <f t="shared" si="507"/>
        <v>8021.3</v>
      </c>
      <c r="L2329" s="27">
        <f t="shared" si="510"/>
        <v>8.51728522808024</v>
      </c>
      <c r="M2329" s="75">
        <v>0.239583333333333</v>
      </c>
      <c r="N2329" s="26">
        <v>43445.1</v>
      </c>
      <c r="O2329" s="26">
        <v>11325.3</v>
      </c>
      <c r="P2329" s="26">
        <v>8565.18</v>
      </c>
      <c r="Q2329" s="26">
        <v>18828.7</v>
      </c>
      <c r="R2329" s="26">
        <v>5871.82</v>
      </c>
      <c r="S2329" s="26">
        <v>-1145.9</v>
      </c>
      <c r="T2329" s="26">
        <f t="shared" si="511"/>
        <v>6734.8</v>
      </c>
      <c r="U2329" s="27">
        <f t="shared" si="512"/>
        <v>3.49912419077276</v>
      </c>
      <c r="V2329" s="26">
        <f>INDEX(检修、备用和必开!B:B,MATCH(统调负荷!$C2329,检修、备用和必开!$A:$A,0))</f>
        <v>24322.7</v>
      </c>
      <c r="W2329" s="26">
        <f>INDEX(检修、备用和必开!C:C,MATCH(统调负荷!$C2329,检修、备用和必开!$A:$A,0))</f>
        <v>0</v>
      </c>
      <c r="X2329" s="26">
        <f>INDEX(检修、备用和必开!D:D,MATCH(统调负荷!$C2329,检修、备用和必开!$A:$A,0))</f>
        <v>12790</v>
      </c>
      <c r="Y2329" s="26">
        <f>INDEX(检修、备用和必开!E:E,MATCH(统调负荷!$C2329,检修、备用和必开!$A:$A,0))</f>
        <v>4590.5</v>
      </c>
      <c r="Z2329" s="26">
        <f>INDEX(检修、备用和必开!F:F,MATCH(统调负荷!$C2329,检修、备用和必开!$A:$A,0))</f>
        <v>1850</v>
      </c>
      <c r="AA2329" s="26">
        <f t="shared" si="513"/>
        <v>68319.7</v>
      </c>
      <c r="AB2329" s="26">
        <v>0</v>
      </c>
      <c r="AC2329" s="26">
        <v>0</v>
      </c>
      <c r="AD2329" s="76">
        <f t="shared" si="514"/>
        <v>45682.2395833333</v>
      </c>
      <c r="AE2329" s="27">
        <f t="shared" si="515"/>
        <v>-89.9000000000015</v>
      </c>
      <c r="AF2329" s="27">
        <f t="shared" si="516"/>
        <v>-1286.5</v>
      </c>
      <c r="AG2329" s="27">
        <f t="shared" si="517"/>
        <v>-813.82</v>
      </c>
      <c r="AH2329" s="27">
        <f t="shared" si="518"/>
        <v>1370.8</v>
      </c>
      <c r="AI2329" s="27">
        <f t="shared" si="519"/>
        <v>600.82</v>
      </c>
      <c r="AJ2329" s="27">
        <f t="shared" si="520"/>
        <v>38.8</v>
      </c>
      <c r="AK2329" s="26">
        <f>INDEX(检修、备用和必开!I:I,MATCH(统调负荷!$C2329,检修、备用和必开!$A:$A,0))</f>
        <v>9143.8687103594</v>
      </c>
    </row>
    <row r="2330" ht="13.8" spans="1:37">
      <c r="A2330" s="26">
        <f t="shared" si="508"/>
        <v>6</v>
      </c>
      <c r="B2330" s="26">
        <f t="shared" si="509"/>
        <v>6</v>
      </c>
      <c r="C2330" t="s">
        <v>46</v>
      </c>
      <c r="D2330" s="75">
        <v>0.25</v>
      </c>
      <c r="E2330" s="26">
        <v>44145</v>
      </c>
      <c r="F2330" s="26">
        <v>12903.09</v>
      </c>
      <c r="G2330" s="26">
        <v>9859</v>
      </c>
      <c r="H2330" s="26">
        <v>17297.4</v>
      </c>
      <c r="I2330" s="26">
        <v>5270</v>
      </c>
      <c r="J2330" s="26">
        <v>-1184.49</v>
      </c>
      <c r="K2330" s="26">
        <f t="shared" si="507"/>
        <v>8312.59</v>
      </c>
      <c r="L2330" s="27">
        <f t="shared" si="510"/>
        <v>8.21882229245037</v>
      </c>
      <c r="M2330" s="75">
        <v>0.25</v>
      </c>
      <c r="N2330" s="26">
        <v>43825.4</v>
      </c>
      <c r="O2330" s="26">
        <v>11362.03</v>
      </c>
      <c r="P2330" s="26">
        <v>8291</v>
      </c>
      <c r="Q2330" s="26">
        <v>19312.9</v>
      </c>
      <c r="R2330" s="26">
        <v>5936.66</v>
      </c>
      <c r="S2330" s="26">
        <v>-1077.19</v>
      </c>
      <c r="T2330" s="26">
        <f t="shared" si="511"/>
        <v>6771.53</v>
      </c>
      <c r="U2330" s="27">
        <f t="shared" si="512"/>
        <v>3.49255400778978</v>
      </c>
      <c r="V2330" s="26">
        <f>INDEX(检修、备用和必开!B:B,MATCH(统调负荷!$C2330,检修、备用和必开!$A:$A,0))</f>
        <v>24322.7</v>
      </c>
      <c r="W2330" s="26">
        <f>INDEX(检修、备用和必开!C:C,MATCH(统调负荷!$C2330,检修、备用和必开!$A:$A,0))</f>
        <v>0</v>
      </c>
      <c r="X2330" s="26">
        <f>INDEX(检修、备用和必开!D:D,MATCH(统调负荷!$C2330,检修、备用和必开!$A:$A,0))</f>
        <v>12790</v>
      </c>
      <c r="Y2330" s="26">
        <f>INDEX(检修、备用和必开!E:E,MATCH(统调负荷!$C2330,检修、备用和必开!$A:$A,0))</f>
        <v>4590.5</v>
      </c>
      <c r="Z2330" s="26">
        <f>INDEX(检修、备用和必开!F:F,MATCH(统调负荷!$C2330,检修、备用和必开!$A:$A,0))</f>
        <v>1850</v>
      </c>
      <c r="AA2330" s="26">
        <f t="shared" si="513"/>
        <v>68319.7</v>
      </c>
      <c r="AB2330" s="26">
        <v>0</v>
      </c>
      <c r="AC2330" s="26">
        <v>254.91</v>
      </c>
      <c r="AD2330" s="76">
        <f t="shared" si="514"/>
        <v>45682.25</v>
      </c>
      <c r="AE2330" s="27">
        <f t="shared" si="515"/>
        <v>-319.599999999999</v>
      </c>
      <c r="AF2330" s="27">
        <f t="shared" si="516"/>
        <v>-1541.06</v>
      </c>
      <c r="AG2330" s="27">
        <f t="shared" si="517"/>
        <v>-1568</v>
      </c>
      <c r="AH2330" s="27">
        <f t="shared" si="518"/>
        <v>2015.5</v>
      </c>
      <c r="AI2330" s="27">
        <f t="shared" si="519"/>
        <v>666.66</v>
      </c>
      <c r="AJ2330" s="27">
        <f t="shared" si="520"/>
        <v>107.3</v>
      </c>
      <c r="AK2330" s="26">
        <f>INDEX(检修、备用和必开!I:I,MATCH(统调负荷!$C2330,检修、备用和必开!$A:$A,0))</f>
        <v>9143.8687103594</v>
      </c>
    </row>
    <row r="2331" ht="13.8" spans="1:37">
      <c r="A2331" s="26">
        <f t="shared" si="508"/>
        <v>6</v>
      </c>
      <c r="B2331" s="26">
        <f t="shared" si="509"/>
        <v>6</v>
      </c>
      <c r="C2331" t="s">
        <v>46</v>
      </c>
      <c r="D2331" s="75">
        <v>0.260416666666667</v>
      </c>
      <c r="E2331" s="26">
        <v>44815</v>
      </c>
      <c r="F2331" s="26">
        <v>12891.39</v>
      </c>
      <c r="G2331" s="26">
        <v>10521</v>
      </c>
      <c r="H2331" s="26">
        <v>17262.1</v>
      </c>
      <c r="I2331" s="26">
        <v>5325</v>
      </c>
      <c r="J2331" s="26">
        <v>-1184.49</v>
      </c>
      <c r="K2331" s="26">
        <f t="shared" si="507"/>
        <v>8300.89</v>
      </c>
      <c r="L2331" s="27">
        <f t="shared" si="510"/>
        <v>8.23040661904928</v>
      </c>
      <c r="M2331" s="75">
        <v>0.260416666666667</v>
      </c>
      <c r="N2331" s="26">
        <v>44505.9</v>
      </c>
      <c r="O2331" s="26">
        <v>11400.05</v>
      </c>
      <c r="P2331" s="26">
        <v>8677.39</v>
      </c>
      <c r="Q2331" s="26">
        <v>19613.9</v>
      </c>
      <c r="R2331" s="26">
        <v>5979.8</v>
      </c>
      <c r="S2331" s="26">
        <v>-1165.24</v>
      </c>
      <c r="T2331" s="26">
        <f t="shared" si="511"/>
        <v>6809.55</v>
      </c>
      <c r="U2331" s="27">
        <f t="shared" si="512"/>
        <v>3.48577901023238</v>
      </c>
      <c r="V2331" s="26">
        <f>INDEX(检修、备用和必开!B:B,MATCH(统调负荷!$C2331,检修、备用和必开!$A:$A,0))</f>
        <v>24322.7</v>
      </c>
      <c r="W2331" s="26">
        <f>INDEX(检修、备用和必开!C:C,MATCH(统调负荷!$C2331,检修、备用和必开!$A:$A,0))</f>
        <v>0</v>
      </c>
      <c r="X2331" s="26">
        <f>INDEX(检修、备用和必开!D:D,MATCH(统调负荷!$C2331,检修、备用和必开!$A:$A,0))</f>
        <v>12790</v>
      </c>
      <c r="Y2331" s="26">
        <f>INDEX(检修、备用和必开!E:E,MATCH(统调负荷!$C2331,检修、备用和必开!$A:$A,0))</f>
        <v>4590.5</v>
      </c>
      <c r="Z2331" s="26">
        <f>INDEX(检修、备用和必开!F:F,MATCH(统调负荷!$C2331,检修、备用和必开!$A:$A,0))</f>
        <v>1850</v>
      </c>
      <c r="AA2331" s="26">
        <f t="shared" si="513"/>
        <v>68319.7</v>
      </c>
      <c r="AB2331" s="26">
        <v>0</v>
      </c>
      <c r="AC2331" s="26">
        <v>0</v>
      </c>
      <c r="AD2331" s="76">
        <f t="shared" si="514"/>
        <v>45682.2604166667</v>
      </c>
      <c r="AE2331" s="27">
        <f t="shared" si="515"/>
        <v>-309.099999999999</v>
      </c>
      <c r="AF2331" s="27">
        <f t="shared" si="516"/>
        <v>-1491.34</v>
      </c>
      <c r="AG2331" s="27">
        <f t="shared" si="517"/>
        <v>-1843.61</v>
      </c>
      <c r="AH2331" s="27">
        <f t="shared" si="518"/>
        <v>2351.8</v>
      </c>
      <c r="AI2331" s="27">
        <f t="shared" si="519"/>
        <v>654.8</v>
      </c>
      <c r="AJ2331" s="27">
        <f t="shared" si="520"/>
        <v>19.25</v>
      </c>
      <c r="AK2331" s="26">
        <f>INDEX(检修、备用和必开!I:I,MATCH(统调负荷!$C2331,检修、备用和必开!$A:$A,0))</f>
        <v>9143.8687103594</v>
      </c>
    </row>
    <row r="2332" ht="13.8" spans="1:37">
      <c r="A2332" s="26">
        <f t="shared" si="508"/>
        <v>6</v>
      </c>
      <c r="B2332" s="26">
        <f t="shared" si="509"/>
        <v>6</v>
      </c>
      <c r="C2332" t="s">
        <v>46</v>
      </c>
      <c r="D2332" s="75">
        <v>0.270833333333333</v>
      </c>
      <c r="E2332" s="26">
        <v>45340</v>
      </c>
      <c r="F2332" s="26">
        <v>12562.39</v>
      </c>
      <c r="G2332" s="26">
        <v>10521</v>
      </c>
      <c r="H2332" s="26">
        <v>18087.3</v>
      </c>
      <c r="I2332" s="26">
        <v>5354</v>
      </c>
      <c r="J2332" s="26">
        <v>-1184.69</v>
      </c>
      <c r="K2332" s="26">
        <f t="shared" si="507"/>
        <v>7971.89</v>
      </c>
      <c r="L2332" s="27">
        <f t="shared" si="510"/>
        <v>8.57007560315057</v>
      </c>
      <c r="M2332" s="75">
        <v>0.270833333333333</v>
      </c>
      <c r="N2332" s="26">
        <v>45271.3</v>
      </c>
      <c r="O2332" s="26">
        <v>11472.96</v>
      </c>
      <c r="P2332" s="26">
        <v>8903.94</v>
      </c>
      <c r="Q2332" s="26">
        <v>20043.8</v>
      </c>
      <c r="R2332" s="26">
        <v>6048.5</v>
      </c>
      <c r="S2332" s="26">
        <v>-1197.9</v>
      </c>
      <c r="T2332" s="26">
        <f t="shared" si="511"/>
        <v>6882.46</v>
      </c>
      <c r="U2332" s="27">
        <f t="shared" si="512"/>
        <v>3.47286002868985</v>
      </c>
      <c r="V2332" s="26">
        <f>INDEX(检修、备用和必开!B:B,MATCH(统调负荷!$C2332,检修、备用和必开!$A:$A,0))</f>
        <v>24322.7</v>
      </c>
      <c r="W2332" s="26">
        <f>INDEX(检修、备用和必开!C:C,MATCH(统调负荷!$C2332,检修、备用和必开!$A:$A,0))</f>
        <v>0</v>
      </c>
      <c r="X2332" s="26">
        <f>INDEX(检修、备用和必开!D:D,MATCH(统调负荷!$C2332,检修、备用和必开!$A:$A,0))</f>
        <v>12790</v>
      </c>
      <c r="Y2332" s="26">
        <f>INDEX(检修、备用和必开!E:E,MATCH(统调负荷!$C2332,检修、备用和必开!$A:$A,0))</f>
        <v>4590.5</v>
      </c>
      <c r="Z2332" s="26">
        <f>INDEX(检修、备用和必开!F:F,MATCH(统调负荷!$C2332,检修、备用和必开!$A:$A,0))</f>
        <v>1850</v>
      </c>
      <c r="AA2332" s="26">
        <f t="shared" si="513"/>
        <v>68319.7</v>
      </c>
      <c r="AB2332" s="26">
        <v>0</v>
      </c>
      <c r="AC2332" s="26">
        <v>0</v>
      </c>
      <c r="AD2332" s="76">
        <f t="shared" si="514"/>
        <v>45682.2708333333</v>
      </c>
      <c r="AE2332" s="27">
        <f t="shared" si="515"/>
        <v>-68.6999999999971</v>
      </c>
      <c r="AF2332" s="27">
        <f t="shared" si="516"/>
        <v>-1089.43</v>
      </c>
      <c r="AG2332" s="27">
        <f t="shared" si="517"/>
        <v>-1617.06</v>
      </c>
      <c r="AH2332" s="27">
        <f t="shared" si="518"/>
        <v>1956.5</v>
      </c>
      <c r="AI2332" s="27">
        <f t="shared" si="519"/>
        <v>694.5</v>
      </c>
      <c r="AJ2332" s="27">
        <f t="shared" si="520"/>
        <v>-13.21</v>
      </c>
      <c r="AK2332" s="26">
        <f>INDEX(检修、备用和必开!I:I,MATCH(统调负荷!$C2332,检修、备用和必开!$A:$A,0))</f>
        <v>9143.8687103594</v>
      </c>
    </row>
    <row r="2333" ht="13.8" spans="1:37">
      <c r="A2333" s="26">
        <f t="shared" si="508"/>
        <v>6</v>
      </c>
      <c r="B2333" s="26">
        <f t="shared" si="509"/>
        <v>6</v>
      </c>
      <c r="C2333" t="s">
        <v>46</v>
      </c>
      <c r="D2333" s="75">
        <v>0.28125</v>
      </c>
      <c r="E2333" s="26">
        <v>45980</v>
      </c>
      <c r="F2333" s="26">
        <v>13140</v>
      </c>
      <c r="G2333" s="26">
        <v>10521</v>
      </c>
      <c r="H2333" s="26">
        <v>18111.7</v>
      </c>
      <c r="I2333" s="26">
        <v>5392</v>
      </c>
      <c r="J2333" s="26">
        <v>-1184.7</v>
      </c>
      <c r="K2333" s="26">
        <f t="shared" si="507"/>
        <v>8549.5</v>
      </c>
      <c r="L2333" s="27">
        <f t="shared" si="510"/>
        <v>7.99107550149131</v>
      </c>
      <c r="M2333" s="75">
        <v>0.28125</v>
      </c>
      <c r="N2333" s="26">
        <v>45744.2</v>
      </c>
      <c r="O2333" s="26">
        <v>11647.2</v>
      </c>
      <c r="P2333" s="26">
        <v>8995.18</v>
      </c>
      <c r="Q2333" s="26">
        <v>20283.3</v>
      </c>
      <c r="R2333" s="26">
        <v>6039.03</v>
      </c>
      <c r="S2333" s="26">
        <v>-1220.51</v>
      </c>
      <c r="T2333" s="26">
        <f t="shared" si="511"/>
        <v>7056.7</v>
      </c>
      <c r="U2333" s="27">
        <f t="shared" si="512"/>
        <v>3.44237077196713</v>
      </c>
      <c r="V2333" s="26">
        <f>INDEX(检修、备用和必开!B:B,MATCH(统调负荷!$C2333,检修、备用和必开!$A:$A,0))</f>
        <v>24322.7</v>
      </c>
      <c r="W2333" s="26">
        <f>INDEX(检修、备用和必开!C:C,MATCH(统调负荷!$C2333,检修、备用和必开!$A:$A,0))</f>
        <v>0</v>
      </c>
      <c r="X2333" s="26">
        <f>INDEX(检修、备用和必开!D:D,MATCH(统调负荷!$C2333,检修、备用和必开!$A:$A,0))</f>
        <v>12790</v>
      </c>
      <c r="Y2333" s="26">
        <f>INDEX(检修、备用和必开!E:E,MATCH(统调负荷!$C2333,检修、备用和必开!$A:$A,0))</f>
        <v>4590.5</v>
      </c>
      <c r="Z2333" s="26">
        <f>INDEX(检修、备用和必开!F:F,MATCH(统调负荷!$C2333,检修、备用和必开!$A:$A,0))</f>
        <v>1850</v>
      </c>
      <c r="AA2333" s="26">
        <f t="shared" si="513"/>
        <v>68319.7</v>
      </c>
      <c r="AB2333" s="26">
        <v>180</v>
      </c>
      <c r="AC2333" s="26">
        <v>0</v>
      </c>
      <c r="AD2333" s="76">
        <f t="shared" si="514"/>
        <v>45682.28125</v>
      </c>
      <c r="AE2333" s="27">
        <f t="shared" si="515"/>
        <v>-235.800000000003</v>
      </c>
      <c r="AF2333" s="27">
        <f t="shared" si="516"/>
        <v>-1492.8</v>
      </c>
      <c r="AG2333" s="27">
        <f t="shared" si="517"/>
        <v>-1525.82</v>
      </c>
      <c r="AH2333" s="27">
        <f t="shared" si="518"/>
        <v>2171.6</v>
      </c>
      <c r="AI2333" s="27">
        <f t="shared" si="519"/>
        <v>647.03</v>
      </c>
      <c r="AJ2333" s="27">
        <f t="shared" si="520"/>
        <v>-35.8099999999999</v>
      </c>
      <c r="AK2333" s="26">
        <f>INDEX(检修、备用和必开!I:I,MATCH(统调负荷!$C2333,检修、备用和必开!$A:$A,0))</f>
        <v>9143.8687103594</v>
      </c>
    </row>
    <row r="2334" ht="13.8" spans="1:37">
      <c r="A2334" s="26">
        <f t="shared" si="508"/>
        <v>6</v>
      </c>
      <c r="B2334" s="26">
        <f t="shared" si="509"/>
        <v>7</v>
      </c>
      <c r="C2334" t="s">
        <v>46</v>
      </c>
      <c r="D2334" s="75">
        <v>0.291666666666667</v>
      </c>
      <c r="E2334" s="26">
        <v>46885</v>
      </c>
      <c r="F2334" s="26">
        <v>13450.9</v>
      </c>
      <c r="G2334" s="26">
        <v>10342</v>
      </c>
      <c r="H2334" s="26">
        <v>18800.8</v>
      </c>
      <c r="I2334" s="26">
        <v>5476</v>
      </c>
      <c r="J2334" s="26">
        <v>-1184.7</v>
      </c>
      <c r="K2334" s="26">
        <f t="shared" si="507"/>
        <v>8860.4</v>
      </c>
      <c r="L2334" s="27">
        <f t="shared" si="510"/>
        <v>7.71067897611846</v>
      </c>
      <c r="M2334" s="75">
        <v>0.291666666666667</v>
      </c>
      <c r="N2334" s="26">
        <v>46568.7</v>
      </c>
      <c r="O2334" s="26">
        <v>11906.59</v>
      </c>
      <c r="P2334" s="26">
        <v>8641.21</v>
      </c>
      <c r="Q2334" s="26">
        <v>21142.3</v>
      </c>
      <c r="R2334" s="26">
        <v>6041.53</v>
      </c>
      <c r="S2334" s="26">
        <v>-1162.93</v>
      </c>
      <c r="T2334" s="26">
        <f t="shared" si="511"/>
        <v>7316.09</v>
      </c>
      <c r="U2334" s="27">
        <f t="shared" si="512"/>
        <v>3.39796051842999</v>
      </c>
      <c r="V2334" s="26">
        <f>INDEX(检修、备用和必开!B:B,MATCH(统调负荷!$C2334,检修、备用和必开!$A:$A,0))</f>
        <v>24322.7</v>
      </c>
      <c r="W2334" s="26">
        <f>INDEX(检修、备用和必开!C:C,MATCH(统调负荷!$C2334,检修、备用和必开!$A:$A,0))</f>
        <v>0</v>
      </c>
      <c r="X2334" s="26">
        <f>INDEX(检修、备用和必开!D:D,MATCH(统调负荷!$C2334,检修、备用和必开!$A:$A,0))</f>
        <v>12790</v>
      </c>
      <c r="Y2334" s="26">
        <f>INDEX(检修、备用和必开!E:E,MATCH(统调负荷!$C2334,检修、备用和必开!$A:$A,0))</f>
        <v>4590.5</v>
      </c>
      <c r="Z2334" s="26">
        <f>INDEX(检修、备用和必开!F:F,MATCH(统调负荷!$C2334,检修、备用和必开!$A:$A,0))</f>
        <v>1850</v>
      </c>
      <c r="AA2334" s="26">
        <f t="shared" si="513"/>
        <v>68319.7</v>
      </c>
      <c r="AB2334" s="26">
        <v>280</v>
      </c>
      <c r="AC2334" s="26">
        <v>199.92</v>
      </c>
      <c r="AD2334" s="76">
        <f t="shared" si="514"/>
        <v>45682.2916666667</v>
      </c>
      <c r="AE2334" s="27">
        <f t="shared" si="515"/>
        <v>-316.300000000003</v>
      </c>
      <c r="AF2334" s="27">
        <f t="shared" si="516"/>
        <v>-1544.31</v>
      </c>
      <c r="AG2334" s="27">
        <f t="shared" si="517"/>
        <v>-1700.79</v>
      </c>
      <c r="AH2334" s="27">
        <f t="shared" si="518"/>
        <v>2341.5</v>
      </c>
      <c r="AI2334" s="27">
        <f t="shared" si="519"/>
        <v>565.53</v>
      </c>
      <c r="AJ2334" s="27">
        <f t="shared" si="520"/>
        <v>21.77</v>
      </c>
      <c r="AK2334" s="26">
        <f>INDEX(检修、备用和必开!I:I,MATCH(统调负荷!$C2334,检修、备用和必开!$A:$A,0))</f>
        <v>9143.8687103594</v>
      </c>
    </row>
    <row r="2335" ht="13.8" spans="1:37">
      <c r="A2335" s="26">
        <f t="shared" si="508"/>
        <v>6</v>
      </c>
      <c r="B2335" s="26">
        <f t="shared" si="509"/>
        <v>7</v>
      </c>
      <c r="C2335" t="s">
        <v>46</v>
      </c>
      <c r="D2335" s="75">
        <v>0.302083333333333</v>
      </c>
      <c r="E2335" s="26">
        <v>47835</v>
      </c>
      <c r="F2335" s="26">
        <v>13123.79</v>
      </c>
      <c r="G2335" s="26">
        <v>10432</v>
      </c>
      <c r="H2335" s="26">
        <v>19834.9</v>
      </c>
      <c r="I2335" s="26">
        <v>5629</v>
      </c>
      <c r="J2335" s="26">
        <v>-1184.69</v>
      </c>
      <c r="K2335" s="26">
        <f t="shared" si="507"/>
        <v>8533.29</v>
      </c>
      <c r="L2335" s="27">
        <f t="shared" si="510"/>
        <v>8.00625550051621</v>
      </c>
      <c r="M2335" s="75">
        <v>0.302083333333333</v>
      </c>
      <c r="N2335" s="26">
        <v>47841.4</v>
      </c>
      <c r="O2335" s="26">
        <v>12070.71</v>
      </c>
      <c r="P2335" s="26">
        <v>8959.3</v>
      </c>
      <c r="Q2335" s="26">
        <v>21727.6</v>
      </c>
      <c r="R2335" s="26">
        <v>6221.46</v>
      </c>
      <c r="S2335" s="26">
        <v>-1137.67</v>
      </c>
      <c r="T2335" s="26">
        <f t="shared" si="511"/>
        <v>7480.21</v>
      </c>
      <c r="U2335" s="27">
        <f t="shared" si="512"/>
        <v>3.37044855480037</v>
      </c>
      <c r="V2335" s="26">
        <f>INDEX(检修、备用和必开!B:B,MATCH(统调负荷!$C2335,检修、备用和必开!$A:$A,0))</f>
        <v>24322.7</v>
      </c>
      <c r="W2335" s="26">
        <f>INDEX(检修、备用和必开!C:C,MATCH(统调负荷!$C2335,检修、备用和必开!$A:$A,0))</f>
        <v>0</v>
      </c>
      <c r="X2335" s="26">
        <f>INDEX(检修、备用和必开!D:D,MATCH(统调负荷!$C2335,检修、备用和必开!$A:$A,0))</f>
        <v>12790</v>
      </c>
      <c r="Y2335" s="26">
        <f>INDEX(检修、备用和必开!E:E,MATCH(统调负荷!$C2335,检修、备用和必开!$A:$A,0))</f>
        <v>4590.5</v>
      </c>
      <c r="Z2335" s="26">
        <f>INDEX(检修、备用和必开!F:F,MATCH(统调负荷!$C2335,检修、备用和必开!$A:$A,0))</f>
        <v>1850</v>
      </c>
      <c r="AA2335" s="26">
        <f t="shared" si="513"/>
        <v>68319.7</v>
      </c>
      <c r="AB2335" s="26">
        <v>100</v>
      </c>
      <c r="AC2335" s="26">
        <v>0</v>
      </c>
      <c r="AD2335" s="76">
        <f t="shared" si="514"/>
        <v>45682.3020833333</v>
      </c>
      <c r="AE2335" s="27">
        <f t="shared" si="515"/>
        <v>6.40000000000146</v>
      </c>
      <c r="AF2335" s="27">
        <f t="shared" si="516"/>
        <v>-1053.08</v>
      </c>
      <c r="AG2335" s="27">
        <f t="shared" si="517"/>
        <v>-1472.7</v>
      </c>
      <c r="AH2335" s="27">
        <f t="shared" si="518"/>
        <v>1892.7</v>
      </c>
      <c r="AI2335" s="27">
        <f t="shared" si="519"/>
        <v>592.46</v>
      </c>
      <c r="AJ2335" s="27">
        <f t="shared" si="520"/>
        <v>47.02</v>
      </c>
      <c r="AK2335" s="26">
        <f>INDEX(检修、备用和必开!I:I,MATCH(统调负荷!$C2335,检修、备用和必开!$A:$A,0))</f>
        <v>9143.8687103594</v>
      </c>
    </row>
    <row r="2336" ht="13.8" spans="1:37">
      <c r="A2336" s="26">
        <f t="shared" si="508"/>
        <v>6</v>
      </c>
      <c r="B2336" s="26">
        <f t="shared" si="509"/>
        <v>7</v>
      </c>
      <c r="C2336" t="s">
        <v>46</v>
      </c>
      <c r="D2336" s="75">
        <v>0.3125</v>
      </c>
      <c r="E2336" s="26">
        <v>49010</v>
      </c>
      <c r="F2336" s="26">
        <v>13729.89</v>
      </c>
      <c r="G2336" s="26">
        <v>10433</v>
      </c>
      <c r="H2336" s="26">
        <v>20200.6</v>
      </c>
      <c r="I2336" s="26">
        <v>5831</v>
      </c>
      <c r="J2336" s="26">
        <v>-1184.49</v>
      </c>
      <c r="K2336" s="26">
        <f t="shared" si="507"/>
        <v>9139.39</v>
      </c>
      <c r="L2336" s="27">
        <f t="shared" si="510"/>
        <v>7.47530196216597</v>
      </c>
      <c r="M2336" s="75">
        <v>0.3125</v>
      </c>
      <c r="N2336" s="26">
        <v>49122.4</v>
      </c>
      <c r="O2336" s="26">
        <v>12525.32</v>
      </c>
      <c r="P2336" s="26">
        <v>9005.57</v>
      </c>
      <c r="Q2336" s="26">
        <v>22309</v>
      </c>
      <c r="R2336" s="26">
        <v>6399.68</v>
      </c>
      <c r="S2336" s="26">
        <v>-1117.17</v>
      </c>
      <c r="T2336" s="26">
        <f t="shared" si="511"/>
        <v>7934.82</v>
      </c>
      <c r="U2336" s="27">
        <f t="shared" si="512"/>
        <v>3.2965159649155</v>
      </c>
      <c r="V2336" s="26">
        <f>INDEX(检修、备用和必开!B:B,MATCH(统调负荷!$C2336,检修、备用和必开!$A:$A,0))</f>
        <v>24322.7</v>
      </c>
      <c r="W2336" s="26">
        <f>INDEX(检修、备用和必开!C:C,MATCH(统调负荷!$C2336,检修、备用和必开!$A:$A,0))</f>
        <v>0</v>
      </c>
      <c r="X2336" s="26">
        <f>INDEX(检修、备用和必开!D:D,MATCH(统调负荷!$C2336,检修、备用和必开!$A:$A,0))</f>
        <v>12790</v>
      </c>
      <c r="Y2336" s="26">
        <f>INDEX(检修、备用和必开!E:E,MATCH(统调负荷!$C2336,检修、备用和必开!$A:$A,0))</f>
        <v>4590.5</v>
      </c>
      <c r="Z2336" s="26">
        <f>INDEX(检修、备用和必开!F:F,MATCH(统调负荷!$C2336,检修、备用和必开!$A:$A,0))</f>
        <v>1850</v>
      </c>
      <c r="AA2336" s="26">
        <f t="shared" si="513"/>
        <v>68319.7</v>
      </c>
      <c r="AB2336" s="26">
        <v>285</v>
      </c>
      <c r="AC2336" s="26">
        <v>0</v>
      </c>
      <c r="AD2336" s="76">
        <f t="shared" si="514"/>
        <v>45682.3125</v>
      </c>
      <c r="AE2336" s="27">
        <f t="shared" si="515"/>
        <v>112.400000000001</v>
      </c>
      <c r="AF2336" s="27">
        <f t="shared" si="516"/>
        <v>-1204.57</v>
      </c>
      <c r="AG2336" s="27">
        <f t="shared" si="517"/>
        <v>-1427.43</v>
      </c>
      <c r="AH2336" s="27">
        <f t="shared" si="518"/>
        <v>2108.4</v>
      </c>
      <c r="AI2336" s="27">
        <f t="shared" si="519"/>
        <v>568.68</v>
      </c>
      <c r="AJ2336" s="27">
        <f t="shared" si="520"/>
        <v>67.3199999999999</v>
      </c>
      <c r="AK2336" s="26">
        <f>INDEX(检修、备用和必开!I:I,MATCH(统调负荷!$C2336,检修、备用和必开!$A:$A,0))</f>
        <v>9143.8687103594</v>
      </c>
    </row>
    <row r="2337" ht="13.8" spans="1:37">
      <c r="A2337" s="26">
        <f t="shared" si="508"/>
        <v>6</v>
      </c>
      <c r="B2337" s="26">
        <f t="shared" si="509"/>
        <v>7</v>
      </c>
      <c r="C2337" t="s">
        <v>46</v>
      </c>
      <c r="D2337" s="75">
        <v>0.322916666666667</v>
      </c>
      <c r="E2337" s="26">
        <v>49735</v>
      </c>
      <c r="F2337" s="26">
        <v>12915.9</v>
      </c>
      <c r="G2337" s="26">
        <v>10528</v>
      </c>
      <c r="H2337" s="26">
        <v>21429.8</v>
      </c>
      <c r="I2337" s="26">
        <v>6046</v>
      </c>
      <c r="J2337" s="26">
        <v>-1184.7</v>
      </c>
      <c r="K2337" s="26">
        <f t="shared" si="507"/>
        <v>8325.4</v>
      </c>
      <c r="L2337" s="27">
        <f t="shared" si="510"/>
        <v>8.20617627981839</v>
      </c>
      <c r="M2337" s="75">
        <v>0.322916666666667</v>
      </c>
      <c r="N2337" s="26">
        <v>49027.3</v>
      </c>
      <c r="O2337" s="26">
        <v>12312.25</v>
      </c>
      <c r="P2337" s="26">
        <v>8890.4</v>
      </c>
      <c r="Q2337" s="26">
        <v>22338.8</v>
      </c>
      <c r="R2337" s="26">
        <v>6672.54</v>
      </c>
      <c r="S2337" s="26">
        <v>-1186.69</v>
      </c>
      <c r="T2337" s="26">
        <f t="shared" si="511"/>
        <v>7721.75</v>
      </c>
      <c r="U2337" s="27">
        <f t="shared" si="512"/>
        <v>3.3307591989957</v>
      </c>
      <c r="V2337" s="26">
        <f>INDEX(检修、备用和必开!B:B,MATCH(统调负荷!$C2337,检修、备用和必开!$A:$A,0))</f>
        <v>24322.7</v>
      </c>
      <c r="W2337" s="26">
        <f>INDEX(检修、备用和必开!C:C,MATCH(统调负荷!$C2337,检修、备用和必开!$A:$A,0))</f>
        <v>0</v>
      </c>
      <c r="X2337" s="26">
        <f>INDEX(检修、备用和必开!D:D,MATCH(统调负荷!$C2337,检修、备用和必开!$A:$A,0))</f>
        <v>12790</v>
      </c>
      <c r="Y2337" s="26">
        <f>INDEX(检修、备用和必开!E:E,MATCH(统调负荷!$C2337,检修、备用和必开!$A:$A,0))</f>
        <v>4590.5</v>
      </c>
      <c r="Z2337" s="26">
        <f>INDEX(检修、备用和必开!F:F,MATCH(统调负荷!$C2337,检修、备用和必开!$A:$A,0))</f>
        <v>1850</v>
      </c>
      <c r="AA2337" s="26">
        <f t="shared" si="513"/>
        <v>68319.7</v>
      </c>
      <c r="AB2337" s="26">
        <v>130</v>
      </c>
      <c r="AC2337" s="26">
        <v>199.92</v>
      </c>
      <c r="AD2337" s="76">
        <f t="shared" si="514"/>
        <v>45682.3229166667</v>
      </c>
      <c r="AE2337" s="27">
        <f t="shared" si="515"/>
        <v>-707.699999999997</v>
      </c>
      <c r="AF2337" s="27">
        <f t="shared" si="516"/>
        <v>-603.65</v>
      </c>
      <c r="AG2337" s="27">
        <f t="shared" si="517"/>
        <v>-1637.6</v>
      </c>
      <c r="AH2337" s="27">
        <f t="shared" si="518"/>
        <v>909</v>
      </c>
      <c r="AI2337" s="27">
        <f t="shared" si="519"/>
        <v>626.54</v>
      </c>
      <c r="AJ2337" s="27">
        <f t="shared" si="520"/>
        <v>-1.99000000000001</v>
      </c>
      <c r="AK2337" s="26">
        <f>INDEX(检修、备用和必开!I:I,MATCH(统调负荷!$C2337,检修、备用和必开!$A:$A,0))</f>
        <v>9143.8687103594</v>
      </c>
    </row>
    <row r="2338" ht="13.8" spans="1:37">
      <c r="A2338" s="26">
        <f t="shared" si="508"/>
        <v>6</v>
      </c>
      <c r="B2338" s="26">
        <f t="shared" si="509"/>
        <v>8</v>
      </c>
      <c r="C2338" t="s">
        <v>46</v>
      </c>
      <c r="D2338" s="75">
        <v>0.333333333333333</v>
      </c>
      <c r="E2338" s="26">
        <v>50095</v>
      </c>
      <c r="F2338" s="26">
        <v>11683.9</v>
      </c>
      <c r="G2338" s="26">
        <v>10794</v>
      </c>
      <c r="H2338" s="26">
        <v>22507.8</v>
      </c>
      <c r="I2338" s="26">
        <v>6294</v>
      </c>
      <c r="J2338" s="26">
        <v>-1184.7</v>
      </c>
      <c r="K2338" s="26">
        <f t="shared" ref="K2338:K2401" si="521">F2338-Y2338</f>
        <v>7093.4</v>
      </c>
      <c r="L2338" s="27">
        <f t="shared" si="510"/>
        <v>9.63144613302507</v>
      </c>
      <c r="M2338" s="75">
        <v>0.333333333333333</v>
      </c>
      <c r="N2338" s="26">
        <v>48656.2</v>
      </c>
      <c r="O2338" s="26">
        <v>11335.25</v>
      </c>
      <c r="P2338" s="26">
        <v>9769.85</v>
      </c>
      <c r="Q2338" s="26">
        <v>21840</v>
      </c>
      <c r="R2338" s="26">
        <v>7089.16</v>
      </c>
      <c r="S2338" s="26">
        <v>-1378.06</v>
      </c>
      <c r="T2338" s="26">
        <f t="shared" si="511"/>
        <v>6744.75</v>
      </c>
      <c r="U2338" s="27">
        <f t="shared" si="512"/>
        <v>3.49734191632859</v>
      </c>
      <c r="V2338" s="26">
        <f>INDEX(检修、备用和必开!B:B,MATCH(统调负荷!$C2338,检修、备用和必开!$A:$A,0))</f>
        <v>24322.7</v>
      </c>
      <c r="W2338" s="26">
        <f>INDEX(检修、备用和必开!C:C,MATCH(统调负荷!$C2338,检修、备用和必开!$A:$A,0))</f>
        <v>0</v>
      </c>
      <c r="X2338" s="26">
        <f>INDEX(检修、备用和必开!D:D,MATCH(统调负荷!$C2338,检修、备用和必开!$A:$A,0))</f>
        <v>12790</v>
      </c>
      <c r="Y2338" s="26">
        <f>INDEX(检修、备用和必开!E:E,MATCH(统调负荷!$C2338,检修、备用和必开!$A:$A,0))</f>
        <v>4590.5</v>
      </c>
      <c r="Z2338" s="26">
        <f>INDEX(检修、备用和必开!F:F,MATCH(统调负荷!$C2338,检修、备用和必开!$A:$A,0))</f>
        <v>1850</v>
      </c>
      <c r="AA2338" s="26">
        <f t="shared" si="513"/>
        <v>68319.7</v>
      </c>
      <c r="AB2338" s="26">
        <v>0</v>
      </c>
      <c r="AC2338" s="26">
        <v>0</v>
      </c>
      <c r="AD2338" s="76">
        <f t="shared" si="514"/>
        <v>45682.3333333333</v>
      </c>
      <c r="AE2338" s="27">
        <f t="shared" si="515"/>
        <v>-1438.8</v>
      </c>
      <c r="AF2338" s="27">
        <f t="shared" si="516"/>
        <v>-348.65</v>
      </c>
      <c r="AG2338" s="27">
        <f t="shared" si="517"/>
        <v>-1024.15</v>
      </c>
      <c r="AH2338" s="27">
        <f t="shared" si="518"/>
        <v>-667.799999999999</v>
      </c>
      <c r="AI2338" s="27">
        <f t="shared" si="519"/>
        <v>795.16</v>
      </c>
      <c r="AJ2338" s="27">
        <f t="shared" si="520"/>
        <v>-193.36</v>
      </c>
      <c r="AK2338" s="26">
        <f>INDEX(检修、备用和必开!I:I,MATCH(统调负荷!$C2338,检修、备用和必开!$A:$A,0))</f>
        <v>9143.8687103594</v>
      </c>
    </row>
    <row r="2339" ht="13.8" spans="1:37">
      <c r="A2339" s="26">
        <f t="shared" si="508"/>
        <v>6</v>
      </c>
      <c r="B2339" s="26">
        <f t="shared" si="509"/>
        <v>8</v>
      </c>
      <c r="C2339" t="s">
        <v>46</v>
      </c>
      <c r="D2339" s="75">
        <v>0.34375</v>
      </c>
      <c r="E2339" s="26">
        <v>50275</v>
      </c>
      <c r="F2339" s="26">
        <v>11050.49</v>
      </c>
      <c r="G2339" s="26">
        <v>11045</v>
      </c>
      <c r="H2339" s="26">
        <v>22949</v>
      </c>
      <c r="I2339" s="26">
        <v>6637</v>
      </c>
      <c r="J2339" s="26">
        <v>-1406.49</v>
      </c>
      <c r="K2339" s="26">
        <f t="shared" si="521"/>
        <v>6459.99</v>
      </c>
      <c r="L2339" s="27">
        <f t="shared" si="510"/>
        <v>10.5758213248008</v>
      </c>
      <c r="M2339" s="75">
        <v>0.34375</v>
      </c>
      <c r="N2339" s="26">
        <v>48460.7</v>
      </c>
      <c r="O2339" s="26">
        <v>11014.98</v>
      </c>
      <c r="P2339" s="26">
        <v>10466.8</v>
      </c>
      <c r="Q2339" s="26">
        <v>20791.8</v>
      </c>
      <c r="R2339" s="26">
        <v>7585.54</v>
      </c>
      <c r="S2339" s="26">
        <v>-1398.42</v>
      </c>
      <c r="T2339" s="26">
        <f t="shared" si="511"/>
        <v>6424.48</v>
      </c>
      <c r="U2339" s="27">
        <f t="shared" si="512"/>
        <v>3.5556361660581</v>
      </c>
      <c r="V2339" s="26">
        <f>INDEX(检修、备用和必开!B:B,MATCH(统调负荷!$C2339,检修、备用和必开!$A:$A,0))</f>
        <v>24322.7</v>
      </c>
      <c r="W2339" s="26">
        <f>INDEX(检修、备用和必开!C:C,MATCH(统调负荷!$C2339,检修、备用和必开!$A:$A,0))</f>
        <v>0</v>
      </c>
      <c r="X2339" s="26">
        <f>INDEX(检修、备用和必开!D:D,MATCH(统调负荷!$C2339,检修、备用和必开!$A:$A,0))</f>
        <v>12790</v>
      </c>
      <c r="Y2339" s="26">
        <f>INDEX(检修、备用和必开!E:E,MATCH(统调负荷!$C2339,检修、备用和必开!$A:$A,0))</f>
        <v>4590.5</v>
      </c>
      <c r="Z2339" s="26">
        <f>INDEX(检修、备用和必开!F:F,MATCH(统调负荷!$C2339,检修、备用和必开!$A:$A,0))</f>
        <v>1850</v>
      </c>
      <c r="AA2339" s="26">
        <f t="shared" si="513"/>
        <v>68319.7</v>
      </c>
      <c r="AB2339" s="26">
        <v>0</v>
      </c>
      <c r="AC2339" s="26">
        <v>0</v>
      </c>
      <c r="AD2339" s="76">
        <f t="shared" si="514"/>
        <v>45682.34375</v>
      </c>
      <c r="AE2339" s="27">
        <f t="shared" si="515"/>
        <v>-1814.3</v>
      </c>
      <c r="AF2339" s="27">
        <f t="shared" si="516"/>
        <v>-35.5100000000002</v>
      </c>
      <c r="AG2339" s="27">
        <f t="shared" si="517"/>
        <v>-578.200000000001</v>
      </c>
      <c r="AH2339" s="27">
        <f t="shared" si="518"/>
        <v>-2157.2</v>
      </c>
      <c r="AI2339" s="27">
        <f t="shared" si="519"/>
        <v>948.54</v>
      </c>
      <c r="AJ2339" s="27">
        <f t="shared" si="520"/>
        <v>8.06999999999994</v>
      </c>
      <c r="AK2339" s="26">
        <f>INDEX(检修、备用和必开!I:I,MATCH(统调负荷!$C2339,检修、备用和必开!$A:$A,0))</f>
        <v>9143.8687103594</v>
      </c>
    </row>
    <row r="2340" ht="13.8" spans="1:37">
      <c r="A2340" s="26">
        <f t="shared" si="508"/>
        <v>6</v>
      </c>
      <c r="B2340" s="26">
        <f t="shared" si="509"/>
        <v>8</v>
      </c>
      <c r="C2340" t="s">
        <v>46</v>
      </c>
      <c r="D2340" s="75">
        <v>0.354166666666667</v>
      </c>
      <c r="E2340" s="26">
        <v>50595</v>
      </c>
      <c r="F2340" s="26">
        <v>10005.79</v>
      </c>
      <c r="G2340" s="26">
        <v>11392</v>
      </c>
      <c r="H2340" s="26">
        <v>23630.7</v>
      </c>
      <c r="I2340" s="26">
        <v>6973</v>
      </c>
      <c r="J2340" s="26">
        <v>-1406.49</v>
      </c>
      <c r="K2340" s="26">
        <f t="shared" si="521"/>
        <v>5415.29</v>
      </c>
      <c r="L2340" s="27">
        <f t="shared" si="510"/>
        <v>12.6160741160677</v>
      </c>
      <c r="M2340" s="75">
        <v>0.354166666666667</v>
      </c>
      <c r="N2340" s="26">
        <v>48258.8</v>
      </c>
      <c r="O2340" s="26">
        <v>11189.43</v>
      </c>
      <c r="P2340" s="26">
        <v>10381.3</v>
      </c>
      <c r="Q2340" s="26">
        <v>20557.7</v>
      </c>
      <c r="R2340" s="26">
        <v>7582.92</v>
      </c>
      <c r="S2340" s="26">
        <v>-1452.55</v>
      </c>
      <c r="T2340" s="26">
        <f t="shared" si="511"/>
        <v>6598.93</v>
      </c>
      <c r="U2340" s="27">
        <f t="shared" si="512"/>
        <v>3.52364467765885</v>
      </c>
      <c r="V2340" s="26">
        <f>INDEX(检修、备用和必开!B:B,MATCH(统调负荷!$C2340,检修、备用和必开!$A:$A,0))</f>
        <v>24322.7</v>
      </c>
      <c r="W2340" s="26">
        <f>INDEX(检修、备用和必开!C:C,MATCH(统调负荷!$C2340,检修、备用和必开!$A:$A,0))</f>
        <v>0</v>
      </c>
      <c r="X2340" s="26">
        <f>INDEX(检修、备用和必开!D:D,MATCH(统调负荷!$C2340,检修、备用和必开!$A:$A,0))</f>
        <v>12790</v>
      </c>
      <c r="Y2340" s="26">
        <f>INDEX(检修、备用和必开!E:E,MATCH(统调负荷!$C2340,检修、备用和必开!$A:$A,0))</f>
        <v>4590.5</v>
      </c>
      <c r="Z2340" s="26">
        <f>INDEX(检修、备用和必开!F:F,MATCH(统调负荷!$C2340,检修、备用和必开!$A:$A,0))</f>
        <v>1850</v>
      </c>
      <c r="AA2340" s="26">
        <f t="shared" si="513"/>
        <v>68319.7</v>
      </c>
      <c r="AB2340" s="26">
        <v>0</v>
      </c>
      <c r="AC2340" s="26">
        <v>65.13</v>
      </c>
      <c r="AD2340" s="76">
        <f t="shared" si="514"/>
        <v>45682.3541666667</v>
      </c>
      <c r="AE2340" s="27">
        <f t="shared" si="515"/>
        <v>-2336.2</v>
      </c>
      <c r="AF2340" s="27">
        <f t="shared" si="516"/>
        <v>1183.64</v>
      </c>
      <c r="AG2340" s="27">
        <f t="shared" si="517"/>
        <v>-1010.7</v>
      </c>
      <c r="AH2340" s="27">
        <f t="shared" si="518"/>
        <v>-3073</v>
      </c>
      <c r="AI2340" s="27">
        <f t="shared" si="519"/>
        <v>609.92</v>
      </c>
      <c r="AJ2340" s="27">
        <f t="shared" si="520"/>
        <v>-46.0599999999999</v>
      </c>
      <c r="AK2340" s="26">
        <f>INDEX(检修、备用和必开!I:I,MATCH(统调负荷!$C2340,检修、备用和必开!$A:$A,0))</f>
        <v>9143.8687103594</v>
      </c>
    </row>
    <row r="2341" ht="13.8" spans="1:37">
      <c r="A2341" s="26">
        <f t="shared" si="508"/>
        <v>6</v>
      </c>
      <c r="B2341" s="26">
        <f t="shared" si="509"/>
        <v>8</v>
      </c>
      <c r="C2341" t="s">
        <v>46</v>
      </c>
      <c r="D2341" s="75">
        <v>0.364583333333333</v>
      </c>
      <c r="E2341" s="26">
        <v>50955</v>
      </c>
      <c r="F2341" s="26">
        <v>9836.4</v>
      </c>
      <c r="G2341" s="26">
        <v>11392</v>
      </c>
      <c r="H2341" s="26">
        <v>23771.3</v>
      </c>
      <c r="I2341" s="26">
        <v>7362</v>
      </c>
      <c r="J2341" s="26">
        <v>-1406.7</v>
      </c>
      <c r="K2341" s="26">
        <f t="shared" si="521"/>
        <v>5245.9</v>
      </c>
      <c r="L2341" s="27">
        <f t="shared" si="510"/>
        <v>13.0234468823272</v>
      </c>
      <c r="M2341" s="75">
        <v>0.364583333333333</v>
      </c>
      <c r="N2341" s="26">
        <v>48147.6</v>
      </c>
      <c r="O2341" s="26">
        <v>10778.64</v>
      </c>
      <c r="P2341" s="26">
        <v>10504.4</v>
      </c>
      <c r="Q2341" s="26">
        <v>20338.4</v>
      </c>
      <c r="R2341" s="26">
        <v>7896.02</v>
      </c>
      <c r="S2341" s="26">
        <v>-1369.86</v>
      </c>
      <c r="T2341" s="26">
        <f t="shared" si="511"/>
        <v>6188.14</v>
      </c>
      <c r="U2341" s="27">
        <f t="shared" si="512"/>
        <v>3.59991548170685</v>
      </c>
      <c r="V2341" s="26">
        <f>INDEX(检修、备用和必开!B:B,MATCH(统调负荷!$C2341,检修、备用和必开!$A:$A,0))</f>
        <v>24322.7</v>
      </c>
      <c r="W2341" s="26">
        <f>INDEX(检修、备用和必开!C:C,MATCH(统调负荷!$C2341,检修、备用和必开!$A:$A,0))</f>
        <v>0</v>
      </c>
      <c r="X2341" s="26">
        <f>INDEX(检修、备用和必开!D:D,MATCH(统调负荷!$C2341,检修、备用和必开!$A:$A,0))</f>
        <v>12790</v>
      </c>
      <c r="Y2341" s="26">
        <f>INDEX(检修、备用和必开!E:E,MATCH(统调负荷!$C2341,检修、备用和必开!$A:$A,0))</f>
        <v>4590.5</v>
      </c>
      <c r="Z2341" s="26">
        <f>INDEX(检修、备用和必开!F:F,MATCH(统调负荷!$C2341,检修、备用和必开!$A:$A,0))</f>
        <v>1850</v>
      </c>
      <c r="AA2341" s="26">
        <f t="shared" si="513"/>
        <v>68319.7</v>
      </c>
      <c r="AB2341" s="26">
        <v>0</v>
      </c>
      <c r="AC2341" s="26">
        <v>139.49</v>
      </c>
      <c r="AD2341" s="76">
        <f t="shared" si="514"/>
        <v>45682.3645833333</v>
      </c>
      <c r="AE2341" s="27">
        <f t="shared" si="515"/>
        <v>-2807.4</v>
      </c>
      <c r="AF2341" s="27">
        <f t="shared" si="516"/>
        <v>942.24</v>
      </c>
      <c r="AG2341" s="27">
        <f t="shared" si="517"/>
        <v>-887.6</v>
      </c>
      <c r="AH2341" s="27">
        <f t="shared" si="518"/>
        <v>-3432.9</v>
      </c>
      <c r="AI2341" s="27">
        <f t="shared" si="519"/>
        <v>534.02</v>
      </c>
      <c r="AJ2341" s="27">
        <f t="shared" si="520"/>
        <v>36.8400000000001</v>
      </c>
      <c r="AK2341" s="26">
        <f>INDEX(检修、备用和必开!I:I,MATCH(统调负荷!$C2341,检修、备用和必开!$A:$A,0))</f>
        <v>9143.8687103594</v>
      </c>
    </row>
    <row r="2342" ht="13.8" spans="1:37">
      <c r="A2342" s="26">
        <f t="shared" si="508"/>
        <v>6</v>
      </c>
      <c r="B2342" s="26">
        <f t="shared" si="509"/>
        <v>9</v>
      </c>
      <c r="C2342" t="s">
        <v>46</v>
      </c>
      <c r="D2342" s="75">
        <v>0.375</v>
      </c>
      <c r="E2342" s="26">
        <v>51360</v>
      </c>
      <c r="F2342" s="26">
        <v>9496.6</v>
      </c>
      <c r="G2342" s="26">
        <v>11392</v>
      </c>
      <c r="H2342" s="26">
        <v>24117.1</v>
      </c>
      <c r="I2342" s="26">
        <v>7761</v>
      </c>
      <c r="J2342" s="26">
        <v>-1406.7</v>
      </c>
      <c r="K2342" s="26">
        <f t="shared" si="521"/>
        <v>4906.1</v>
      </c>
      <c r="L2342" s="27">
        <f t="shared" si="510"/>
        <v>13.9254601414566</v>
      </c>
      <c r="M2342" s="75">
        <v>0.375</v>
      </c>
      <c r="N2342" s="26">
        <v>48055.4</v>
      </c>
      <c r="O2342" s="26">
        <v>10465.78</v>
      </c>
      <c r="P2342" s="26">
        <v>10185.2</v>
      </c>
      <c r="Q2342" s="26">
        <v>20379.5</v>
      </c>
      <c r="R2342" s="26">
        <v>8334.43</v>
      </c>
      <c r="S2342" s="26">
        <v>-1309.51</v>
      </c>
      <c r="T2342" s="26">
        <f t="shared" si="511"/>
        <v>5875.28</v>
      </c>
      <c r="U2342" s="27">
        <f t="shared" si="512"/>
        <v>3.66025583329047</v>
      </c>
      <c r="V2342" s="26">
        <f>INDEX(检修、备用和必开!B:B,MATCH(统调负荷!$C2342,检修、备用和必开!$A:$A,0))</f>
        <v>24322.7</v>
      </c>
      <c r="W2342" s="26">
        <f>INDEX(检修、备用和必开!C:C,MATCH(统调负荷!$C2342,检修、备用和必开!$A:$A,0))</f>
        <v>0</v>
      </c>
      <c r="X2342" s="26">
        <f>INDEX(检修、备用和必开!D:D,MATCH(统调负荷!$C2342,检修、备用和必开!$A:$A,0))</f>
        <v>12790</v>
      </c>
      <c r="Y2342" s="26">
        <f>INDEX(检修、备用和必开!E:E,MATCH(统调负荷!$C2342,检修、备用和必开!$A:$A,0))</f>
        <v>4590.5</v>
      </c>
      <c r="Z2342" s="26">
        <f>INDEX(检修、备用和必开!F:F,MATCH(统调负荷!$C2342,检修、备用和必开!$A:$A,0))</f>
        <v>1850</v>
      </c>
      <c r="AA2342" s="26">
        <f t="shared" si="513"/>
        <v>68319.7</v>
      </c>
      <c r="AB2342" s="26">
        <v>0</v>
      </c>
      <c r="AC2342" s="26">
        <v>0</v>
      </c>
      <c r="AD2342" s="76">
        <f t="shared" si="514"/>
        <v>45682.375</v>
      </c>
      <c r="AE2342" s="27">
        <f t="shared" si="515"/>
        <v>-3304.6</v>
      </c>
      <c r="AF2342" s="27">
        <f t="shared" si="516"/>
        <v>969.18</v>
      </c>
      <c r="AG2342" s="27">
        <f t="shared" si="517"/>
        <v>-1206.8</v>
      </c>
      <c r="AH2342" s="27">
        <f t="shared" si="518"/>
        <v>-3737.6</v>
      </c>
      <c r="AI2342" s="27">
        <f t="shared" si="519"/>
        <v>573.43</v>
      </c>
      <c r="AJ2342" s="27">
        <f t="shared" si="520"/>
        <v>97.1900000000001</v>
      </c>
      <c r="AK2342" s="26">
        <f>INDEX(检修、备用和必开!I:I,MATCH(统调负荷!$C2342,检修、备用和必开!$A:$A,0))</f>
        <v>9143.8687103594</v>
      </c>
    </row>
    <row r="2343" ht="13.8" spans="1:37">
      <c r="A2343" s="26">
        <f t="shared" si="508"/>
        <v>6</v>
      </c>
      <c r="B2343" s="26">
        <f t="shared" si="509"/>
        <v>9</v>
      </c>
      <c r="C2343" t="s">
        <v>46</v>
      </c>
      <c r="D2343" s="75">
        <v>0.385416666666667</v>
      </c>
      <c r="E2343" s="26">
        <v>51635</v>
      </c>
      <c r="F2343" s="26">
        <v>9216.49</v>
      </c>
      <c r="G2343" s="26">
        <v>11363</v>
      </c>
      <c r="H2343" s="26">
        <v>24266.2</v>
      </c>
      <c r="I2343" s="26">
        <v>8196</v>
      </c>
      <c r="J2343" s="26">
        <v>-1406.69</v>
      </c>
      <c r="K2343" s="26">
        <f t="shared" si="521"/>
        <v>4625.99</v>
      </c>
      <c r="L2343" s="27">
        <f t="shared" si="510"/>
        <v>14.7686657342536</v>
      </c>
      <c r="M2343" s="75">
        <v>0.385416666666667</v>
      </c>
      <c r="N2343" s="26">
        <v>48066.8</v>
      </c>
      <c r="O2343" s="26">
        <v>10214.53</v>
      </c>
      <c r="P2343" s="26">
        <v>9403.77</v>
      </c>
      <c r="Q2343" s="26">
        <v>20967.8</v>
      </c>
      <c r="R2343" s="26">
        <v>8863.86</v>
      </c>
      <c r="S2343" s="26">
        <v>-1383.16</v>
      </c>
      <c r="T2343" s="26">
        <f t="shared" si="511"/>
        <v>5624.03</v>
      </c>
      <c r="U2343" s="27">
        <f t="shared" si="512"/>
        <v>3.71019814782533</v>
      </c>
      <c r="V2343" s="26">
        <f>INDEX(检修、备用和必开!B:B,MATCH(统调负荷!$C2343,检修、备用和必开!$A:$A,0))</f>
        <v>24322.7</v>
      </c>
      <c r="W2343" s="26">
        <f>INDEX(检修、备用和必开!C:C,MATCH(统调负荷!$C2343,检修、备用和必开!$A:$A,0))</f>
        <v>0</v>
      </c>
      <c r="X2343" s="26">
        <f>INDEX(检修、备用和必开!D:D,MATCH(统调负荷!$C2343,检修、备用和必开!$A:$A,0))</f>
        <v>12790</v>
      </c>
      <c r="Y2343" s="26">
        <f>INDEX(检修、备用和必开!E:E,MATCH(统调负荷!$C2343,检修、备用和必开!$A:$A,0))</f>
        <v>4590.5</v>
      </c>
      <c r="Z2343" s="26">
        <f>INDEX(检修、备用和必开!F:F,MATCH(统调负荷!$C2343,检修、备用和必开!$A:$A,0))</f>
        <v>1850</v>
      </c>
      <c r="AA2343" s="26">
        <f t="shared" si="513"/>
        <v>68319.7</v>
      </c>
      <c r="AB2343" s="26">
        <v>0</v>
      </c>
      <c r="AC2343" s="26">
        <v>0</v>
      </c>
      <c r="AD2343" s="76">
        <f t="shared" si="514"/>
        <v>45682.3854166667</v>
      </c>
      <c r="AE2343" s="27">
        <f t="shared" si="515"/>
        <v>-3568.2</v>
      </c>
      <c r="AF2343" s="27">
        <f t="shared" si="516"/>
        <v>998.040000000001</v>
      </c>
      <c r="AG2343" s="27">
        <f t="shared" si="517"/>
        <v>-1959.23</v>
      </c>
      <c r="AH2343" s="27">
        <f t="shared" si="518"/>
        <v>-3298.4</v>
      </c>
      <c r="AI2343" s="27">
        <f t="shared" si="519"/>
        <v>667.860000000001</v>
      </c>
      <c r="AJ2343" s="27">
        <f t="shared" si="520"/>
        <v>23.53</v>
      </c>
      <c r="AK2343" s="26">
        <f>INDEX(检修、备用和必开!I:I,MATCH(统调负荷!$C2343,检修、备用和必开!$A:$A,0))</f>
        <v>9143.8687103594</v>
      </c>
    </row>
    <row r="2344" ht="13.8" spans="1:37">
      <c r="A2344" s="26">
        <f t="shared" si="508"/>
        <v>6</v>
      </c>
      <c r="B2344" s="26">
        <f t="shared" si="509"/>
        <v>9</v>
      </c>
      <c r="C2344" t="s">
        <v>46</v>
      </c>
      <c r="D2344" s="75">
        <v>0.395833333333333</v>
      </c>
      <c r="E2344" s="26">
        <v>51905</v>
      </c>
      <c r="F2344" s="26">
        <v>8774.8</v>
      </c>
      <c r="G2344" s="26">
        <v>11273</v>
      </c>
      <c r="H2344" s="26">
        <v>24656.1</v>
      </c>
      <c r="I2344" s="26">
        <v>8608</v>
      </c>
      <c r="J2344" s="26">
        <v>-1406.9</v>
      </c>
      <c r="K2344" s="26">
        <f t="shared" si="521"/>
        <v>4184.3</v>
      </c>
      <c r="L2344" s="27">
        <f t="shared" si="510"/>
        <v>16.3276294720742</v>
      </c>
      <c r="M2344" s="75">
        <v>0.395833333333333</v>
      </c>
      <c r="N2344" s="26">
        <v>47837.3</v>
      </c>
      <c r="O2344" s="26">
        <v>9984.82</v>
      </c>
      <c r="P2344" s="26">
        <v>9073.67</v>
      </c>
      <c r="Q2344" s="26">
        <v>20893</v>
      </c>
      <c r="R2344" s="26">
        <v>9283.94</v>
      </c>
      <c r="S2344" s="26">
        <v>-1398.13</v>
      </c>
      <c r="T2344" s="26">
        <f t="shared" si="511"/>
        <v>5394.32</v>
      </c>
      <c r="U2344" s="27">
        <f t="shared" si="512"/>
        <v>3.7570665276458</v>
      </c>
      <c r="V2344" s="26">
        <f>INDEX(检修、备用和必开!B:B,MATCH(统调负荷!$C2344,检修、备用和必开!$A:$A,0))</f>
        <v>24322.7</v>
      </c>
      <c r="W2344" s="26">
        <f>INDEX(检修、备用和必开!C:C,MATCH(统调负荷!$C2344,检修、备用和必开!$A:$A,0))</f>
        <v>0</v>
      </c>
      <c r="X2344" s="26">
        <f>INDEX(检修、备用和必开!D:D,MATCH(统调负荷!$C2344,检修、备用和必开!$A:$A,0))</f>
        <v>12790</v>
      </c>
      <c r="Y2344" s="26">
        <f>INDEX(检修、备用和必开!E:E,MATCH(统调负荷!$C2344,检修、备用和必开!$A:$A,0))</f>
        <v>4590.5</v>
      </c>
      <c r="Z2344" s="26">
        <f>INDEX(检修、备用和必开!F:F,MATCH(统调负荷!$C2344,检修、备用和必开!$A:$A,0))</f>
        <v>1850</v>
      </c>
      <c r="AA2344" s="26">
        <f t="shared" si="513"/>
        <v>68319.7</v>
      </c>
      <c r="AB2344" s="26">
        <v>0</v>
      </c>
      <c r="AC2344" s="26">
        <v>139.21</v>
      </c>
      <c r="AD2344" s="76">
        <f t="shared" si="514"/>
        <v>45682.3958333333</v>
      </c>
      <c r="AE2344" s="27">
        <f t="shared" si="515"/>
        <v>-4067.7</v>
      </c>
      <c r="AF2344" s="27">
        <f t="shared" si="516"/>
        <v>1210.02</v>
      </c>
      <c r="AG2344" s="27">
        <f t="shared" si="517"/>
        <v>-2199.33</v>
      </c>
      <c r="AH2344" s="27">
        <f t="shared" si="518"/>
        <v>-3763.1</v>
      </c>
      <c r="AI2344" s="27">
        <f t="shared" si="519"/>
        <v>675.940000000001</v>
      </c>
      <c r="AJ2344" s="27">
        <f t="shared" si="520"/>
        <v>8.76999999999998</v>
      </c>
      <c r="AK2344" s="26">
        <f>INDEX(检修、备用和必开!I:I,MATCH(统调负荷!$C2344,检修、备用和必开!$A:$A,0))</f>
        <v>9143.8687103594</v>
      </c>
    </row>
    <row r="2345" ht="13.8" spans="1:37">
      <c r="A2345" s="26">
        <f t="shared" si="508"/>
        <v>6</v>
      </c>
      <c r="B2345" s="26">
        <f t="shared" si="509"/>
        <v>9</v>
      </c>
      <c r="C2345" t="s">
        <v>46</v>
      </c>
      <c r="D2345" s="75">
        <v>0.40625</v>
      </c>
      <c r="E2345" s="26">
        <v>51995</v>
      </c>
      <c r="F2345" s="26">
        <v>8389.89</v>
      </c>
      <c r="G2345" s="26">
        <v>11184</v>
      </c>
      <c r="H2345" s="26">
        <v>24819.6</v>
      </c>
      <c r="I2345" s="26">
        <v>9008</v>
      </c>
      <c r="J2345" s="26">
        <v>-1406.49</v>
      </c>
      <c r="K2345" s="26">
        <f t="shared" si="521"/>
        <v>3799.39</v>
      </c>
      <c r="L2345" s="27">
        <f t="shared" si="510"/>
        <v>17.9817549659287</v>
      </c>
      <c r="M2345" s="75">
        <v>0.40625</v>
      </c>
      <c r="N2345" s="26">
        <v>48053</v>
      </c>
      <c r="O2345" s="26">
        <v>10149.63</v>
      </c>
      <c r="P2345" s="26">
        <v>8949.38</v>
      </c>
      <c r="Q2345" s="26">
        <v>19970.3</v>
      </c>
      <c r="R2345" s="26">
        <v>10441.8</v>
      </c>
      <c r="S2345" s="26">
        <v>-1458.11</v>
      </c>
      <c r="T2345" s="26">
        <f t="shared" si="511"/>
        <v>5559.13</v>
      </c>
      <c r="U2345" s="27">
        <f t="shared" si="512"/>
        <v>3.72332094219181</v>
      </c>
      <c r="V2345" s="26">
        <f>INDEX(检修、备用和必开!B:B,MATCH(统调负荷!$C2345,检修、备用和必开!$A:$A,0))</f>
        <v>24322.7</v>
      </c>
      <c r="W2345" s="26">
        <f>INDEX(检修、备用和必开!C:C,MATCH(统调负荷!$C2345,检修、备用和必开!$A:$A,0))</f>
        <v>0</v>
      </c>
      <c r="X2345" s="26">
        <f>INDEX(检修、备用和必开!D:D,MATCH(统调负荷!$C2345,检修、备用和必开!$A:$A,0))</f>
        <v>12790</v>
      </c>
      <c r="Y2345" s="26">
        <f>INDEX(检修、备用和必开!E:E,MATCH(统调负荷!$C2345,检修、备用和必开!$A:$A,0))</f>
        <v>4590.5</v>
      </c>
      <c r="Z2345" s="26">
        <f>INDEX(检修、备用和必开!F:F,MATCH(统调负荷!$C2345,检修、备用和必开!$A:$A,0))</f>
        <v>1850</v>
      </c>
      <c r="AA2345" s="26">
        <f t="shared" si="513"/>
        <v>68319.7</v>
      </c>
      <c r="AB2345" s="26">
        <v>0</v>
      </c>
      <c r="AC2345" s="26">
        <v>400</v>
      </c>
      <c r="AD2345" s="76">
        <f t="shared" si="514"/>
        <v>45682.40625</v>
      </c>
      <c r="AE2345" s="27">
        <f t="shared" si="515"/>
        <v>-3942</v>
      </c>
      <c r="AF2345" s="27">
        <f t="shared" si="516"/>
        <v>1759.74</v>
      </c>
      <c r="AG2345" s="27">
        <f t="shared" si="517"/>
        <v>-2234.62</v>
      </c>
      <c r="AH2345" s="27">
        <f t="shared" si="518"/>
        <v>-4849.3</v>
      </c>
      <c r="AI2345" s="27">
        <f t="shared" si="519"/>
        <v>1433.8</v>
      </c>
      <c r="AJ2345" s="27">
        <f t="shared" si="520"/>
        <v>-51.6199999999999</v>
      </c>
      <c r="AK2345" s="26">
        <f>INDEX(检修、备用和必开!I:I,MATCH(统调负荷!$C2345,检修、备用和必开!$A:$A,0))</f>
        <v>9143.8687103594</v>
      </c>
    </row>
    <row r="2346" ht="13.8" spans="1:37">
      <c r="A2346" s="26">
        <f t="shared" si="508"/>
        <v>6</v>
      </c>
      <c r="B2346" s="26">
        <f t="shared" si="509"/>
        <v>10</v>
      </c>
      <c r="C2346" t="s">
        <v>46</v>
      </c>
      <c r="D2346" s="75">
        <v>0.416666666666667</v>
      </c>
      <c r="E2346" s="26">
        <v>52040</v>
      </c>
      <c r="F2346" s="26">
        <v>8181.5</v>
      </c>
      <c r="G2346" s="26">
        <v>10625</v>
      </c>
      <c r="H2346" s="26">
        <v>25214.2</v>
      </c>
      <c r="I2346" s="26">
        <v>9426</v>
      </c>
      <c r="J2346" s="26">
        <v>-1406.7</v>
      </c>
      <c r="K2346" s="26">
        <f t="shared" si="521"/>
        <v>3591</v>
      </c>
      <c r="L2346" s="27">
        <f t="shared" si="510"/>
        <v>19.0252575884155</v>
      </c>
      <c r="M2346" s="75">
        <v>0.416666666666667</v>
      </c>
      <c r="N2346" s="26">
        <v>48025.4</v>
      </c>
      <c r="O2346" s="26">
        <v>11271.47</v>
      </c>
      <c r="P2346" s="26">
        <v>8155.61</v>
      </c>
      <c r="Q2346" s="26">
        <v>19527.4</v>
      </c>
      <c r="R2346" s="26">
        <v>10418.5</v>
      </c>
      <c r="S2346" s="26">
        <v>-1347.58</v>
      </c>
      <c r="T2346" s="26">
        <f t="shared" si="511"/>
        <v>6680.97</v>
      </c>
      <c r="U2346" s="27">
        <f t="shared" si="512"/>
        <v>3.50879796948996</v>
      </c>
      <c r="V2346" s="26">
        <f>INDEX(检修、备用和必开!B:B,MATCH(统调负荷!$C2346,检修、备用和必开!$A:$A,0))</f>
        <v>24322.7</v>
      </c>
      <c r="W2346" s="26">
        <f>INDEX(检修、备用和必开!C:C,MATCH(统调负荷!$C2346,检修、备用和必开!$A:$A,0))</f>
        <v>0</v>
      </c>
      <c r="X2346" s="26">
        <f>INDEX(检修、备用和必开!D:D,MATCH(统调负荷!$C2346,检修、备用和必开!$A:$A,0))</f>
        <v>12790</v>
      </c>
      <c r="Y2346" s="26">
        <f>INDEX(检修、备用和必开!E:E,MATCH(统调负荷!$C2346,检修、备用和必开!$A:$A,0))</f>
        <v>4590.5</v>
      </c>
      <c r="Z2346" s="26">
        <f>INDEX(检修、备用和必开!F:F,MATCH(统调负荷!$C2346,检修、备用和必开!$A:$A,0))</f>
        <v>1850</v>
      </c>
      <c r="AA2346" s="26">
        <f t="shared" si="513"/>
        <v>68319.7</v>
      </c>
      <c r="AB2346" s="26">
        <v>0</v>
      </c>
      <c r="AC2346" s="26">
        <v>714</v>
      </c>
      <c r="AD2346" s="76">
        <f t="shared" si="514"/>
        <v>45682.4166666667</v>
      </c>
      <c r="AE2346" s="27">
        <f t="shared" si="515"/>
        <v>-4014.6</v>
      </c>
      <c r="AF2346" s="27">
        <f t="shared" si="516"/>
        <v>3089.97</v>
      </c>
      <c r="AG2346" s="27">
        <f t="shared" si="517"/>
        <v>-2469.39</v>
      </c>
      <c r="AH2346" s="27">
        <f t="shared" si="518"/>
        <v>-5686.8</v>
      </c>
      <c r="AI2346" s="27">
        <f t="shared" si="519"/>
        <v>992.5</v>
      </c>
      <c r="AJ2346" s="27">
        <f t="shared" si="520"/>
        <v>59.1200000000001</v>
      </c>
      <c r="AK2346" s="26">
        <f>INDEX(检修、备用和必开!I:I,MATCH(统调负荷!$C2346,检修、备用和必开!$A:$A,0))</f>
        <v>9143.8687103594</v>
      </c>
    </row>
    <row r="2347" ht="13.8" spans="1:37">
      <c r="A2347" s="26">
        <f t="shared" si="508"/>
        <v>6</v>
      </c>
      <c r="B2347" s="26">
        <f t="shared" si="509"/>
        <v>10</v>
      </c>
      <c r="C2347" t="s">
        <v>46</v>
      </c>
      <c r="D2347" s="75">
        <v>0.427083333333333</v>
      </c>
      <c r="E2347" s="26">
        <v>51590</v>
      </c>
      <c r="F2347" s="26">
        <v>8305.5</v>
      </c>
      <c r="G2347" s="26">
        <v>10239</v>
      </c>
      <c r="H2347" s="26">
        <v>24652.4</v>
      </c>
      <c r="I2347" s="26">
        <v>9800</v>
      </c>
      <c r="J2347" s="26">
        <v>-1406.9</v>
      </c>
      <c r="K2347" s="26">
        <f t="shared" si="521"/>
        <v>3715</v>
      </c>
      <c r="L2347" s="27">
        <f t="shared" si="510"/>
        <v>18.3902288021534</v>
      </c>
      <c r="M2347" s="75">
        <v>0.427083333333333</v>
      </c>
      <c r="N2347" s="26">
        <v>47250.9</v>
      </c>
      <c r="O2347" s="26">
        <v>11117.19</v>
      </c>
      <c r="P2347" s="26">
        <v>8150.86</v>
      </c>
      <c r="Q2347" s="26">
        <v>18715.5</v>
      </c>
      <c r="R2347" s="26">
        <v>10616.9</v>
      </c>
      <c r="S2347" s="26">
        <v>-1349.55</v>
      </c>
      <c r="T2347" s="26">
        <f t="shared" si="511"/>
        <v>6526.69</v>
      </c>
      <c r="U2347" s="27">
        <f t="shared" si="512"/>
        <v>3.53682230237168</v>
      </c>
      <c r="V2347" s="26">
        <f>INDEX(检修、备用和必开!B:B,MATCH(统调负荷!$C2347,检修、备用和必开!$A:$A,0))</f>
        <v>24322.7</v>
      </c>
      <c r="W2347" s="26">
        <f>INDEX(检修、备用和必开!C:C,MATCH(统调负荷!$C2347,检修、备用和必开!$A:$A,0))</f>
        <v>0</v>
      </c>
      <c r="X2347" s="26">
        <f>INDEX(检修、备用和必开!D:D,MATCH(统调负荷!$C2347,检修、备用和必开!$A:$A,0))</f>
        <v>12790</v>
      </c>
      <c r="Y2347" s="26">
        <f>INDEX(检修、备用和必开!E:E,MATCH(统调负荷!$C2347,检修、备用和必开!$A:$A,0))</f>
        <v>4590.5</v>
      </c>
      <c r="Z2347" s="26">
        <f>INDEX(检修、备用和必开!F:F,MATCH(统调负荷!$C2347,检修、备用和必开!$A:$A,0))</f>
        <v>1850</v>
      </c>
      <c r="AA2347" s="26">
        <f t="shared" si="513"/>
        <v>68319.7</v>
      </c>
      <c r="AB2347" s="26">
        <v>4.42</v>
      </c>
      <c r="AC2347" s="26">
        <v>0</v>
      </c>
      <c r="AD2347" s="76">
        <f t="shared" si="514"/>
        <v>45682.4270833333</v>
      </c>
      <c r="AE2347" s="27">
        <f t="shared" si="515"/>
        <v>-4339.1</v>
      </c>
      <c r="AF2347" s="27">
        <f t="shared" si="516"/>
        <v>2811.69</v>
      </c>
      <c r="AG2347" s="27">
        <f t="shared" si="517"/>
        <v>-2088.14</v>
      </c>
      <c r="AH2347" s="27">
        <f t="shared" si="518"/>
        <v>-5936.9</v>
      </c>
      <c r="AI2347" s="27">
        <f t="shared" si="519"/>
        <v>816.9</v>
      </c>
      <c r="AJ2347" s="27">
        <f t="shared" si="520"/>
        <v>57.3500000000001</v>
      </c>
      <c r="AK2347" s="26">
        <f>INDEX(检修、备用和必开!I:I,MATCH(统调负荷!$C2347,检修、备用和必开!$A:$A,0))</f>
        <v>9143.8687103594</v>
      </c>
    </row>
    <row r="2348" ht="13.8" spans="1:37">
      <c r="A2348" s="26">
        <f t="shared" si="508"/>
        <v>6</v>
      </c>
      <c r="B2348" s="26">
        <f t="shared" si="509"/>
        <v>10</v>
      </c>
      <c r="C2348" t="s">
        <v>46</v>
      </c>
      <c r="D2348" s="75">
        <v>0.4375</v>
      </c>
      <c r="E2348" s="26">
        <v>51680</v>
      </c>
      <c r="F2348" s="26">
        <v>8247.4</v>
      </c>
      <c r="G2348" s="26">
        <v>9935</v>
      </c>
      <c r="H2348" s="26">
        <v>24722.3</v>
      </c>
      <c r="I2348" s="26">
        <v>10182</v>
      </c>
      <c r="J2348" s="26">
        <v>-1406.7</v>
      </c>
      <c r="K2348" s="26">
        <f t="shared" si="521"/>
        <v>3656.9</v>
      </c>
      <c r="L2348" s="27">
        <f t="shared" si="510"/>
        <v>18.6824085974459</v>
      </c>
      <c r="M2348" s="75">
        <v>0.4375</v>
      </c>
      <c r="N2348" s="26">
        <v>47068.2</v>
      </c>
      <c r="O2348" s="26">
        <v>11855.64</v>
      </c>
      <c r="P2348" s="26">
        <v>7885.44</v>
      </c>
      <c r="Q2348" s="26">
        <v>17857.6</v>
      </c>
      <c r="R2348" s="26">
        <v>10824.8</v>
      </c>
      <c r="S2348" s="26">
        <v>-1355.28</v>
      </c>
      <c r="T2348" s="26">
        <f t="shared" si="511"/>
        <v>7265.14</v>
      </c>
      <c r="U2348" s="27">
        <f t="shared" si="512"/>
        <v>3.40659302303549</v>
      </c>
      <c r="V2348" s="26">
        <f>INDEX(检修、备用和必开!B:B,MATCH(统调负荷!$C2348,检修、备用和必开!$A:$A,0))</f>
        <v>24322.7</v>
      </c>
      <c r="W2348" s="26">
        <f>INDEX(检修、备用和必开!C:C,MATCH(统调负荷!$C2348,检修、备用和必开!$A:$A,0))</f>
        <v>0</v>
      </c>
      <c r="X2348" s="26">
        <f>INDEX(检修、备用和必开!D:D,MATCH(统调负荷!$C2348,检修、备用和必开!$A:$A,0))</f>
        <v>12790</v>
      </c>
      <c r="Y2348" s="26">
        <f>INDEX(检修、备用和必开!E:E,MATCH(统调负荷!$C2348,检修、备用和必开!$A:$A,0))</f>
        <v>4590.5</v>
      </c>
      <c r="Z2348" s="26">
        <f>INDEX(检修、备用和必开!F:F,MATCH(统调负荷!$C2348,检修、备用和必开!$A:$A,0))</f>
        <v>1850</v>
      </c>
      <c r="AA2348" s="26">
        <f t="shared" si="513"/>
        <v>68319.7</v>
      </c>
      <c r="AB2348" s="26">
        <v>56.2</v>
      </c>
      <c r="AC2348" s="26">
        <v>0</v>
      </c>
      <c r="AD2348" s="76">
        <f t="shared" si="514"/>
        <v>45682.4375</v>
      </c>
      <c r="AE2348" s="27">
        <f t="shared" si="515"/>
        <v>-4611.8</v>
      </c>
      <c r="AF2348" s="27">
        <f t="shared" si="516"/>
        <v>3608.24</v>
      </c>
      <c r="AG2348" s="27">
        <f t="shared" si="517"/>
        <v>-2049.56</v>
      </c>
      <c r="AH2348" s="27">
        <f t="shared" si="518"/>
        <v>-6864.7</v>
      </c>
      <c r="AI2348" s="27">
        <f t="shared" si="519"/>
        <v>642.799999999999</v>
      </c>
      <c r="AJ2348" s="27">
        <f t="shared" si="520"/>
        <v>51.4200000000001</v>
      </c>
      <c r="AK2348" s="26">
        <f>INDEX(检修、备用和必开!I:I,MATCH(统调负荷!$C2348,检修、备用和必开!$A:$A,0))</f>
        <v>9143.8687103594</v>
      </c>
    </row>
    <row r="2349" ht="13.8" spans="1:37">
      <c r="A2349" s="26">
        <f t="shared" si="508"/>
        <v>6</v>
      </c>
      <c r="B2349" s="26">
        <f t="shared" si="509"/>
        <v>10</v>
      </c>
      <c r="C2349" t="s">
        <v>46</v>
      </c>
      <c r="D2349" s="75">
        <v>0.447916666666667</v>
      </c>
      <c r="E2349" s="26">
        <v>51905</v>
      </c>
      <c r="F2349" s="26">
        <v>8974.09</v>
      </c>
      <c r="G2349" s="26">
        <v>9160</v>
      </c>
      <c r="H2349" s="26">
        <v>24672.4</v>
      </c>
      <c r="I2349" s="26">
        <v>10505</v>
      </c>
      <c r="J2349" s="26">
        <v>-1406.49</v>
      </c>
      <c r="K2349" s="26">
        <f t="shared" si="521"/>
        <v>4383.59</v>
      </c>
      <c r="L2349" s="27">
        <f t="shared" si="510"/>
        <v>15.5853307448917</v>
      </c>
      <c r="M2349" s="75">
        <v>0.447916666666667</v>
      </c>
      <c r="N2349" s="26">
        <v>47178.4</v>
      </c>
      <c r="O2349" s="26">
        <v>11291.59</v>
      </c>
      <c r="P2349" s="26">
        <v>8115.7</v>
      </c>
      <c r="Q2349" s="26">
        <v>17909.1</v>
      </c>
      <c r="R2349" s="26">
        <v>11142.5</v>
      </c>
      <c r="S2349" s="26">
        <v>-1280.49</v>
      </c>
      <c r="T2349" s="26">
        <f t="shared" si="511"/>
        <v>6701.09</v>
      </c>
      <c r="U2349" s="27">
        <f t="shared" si="512"/>
        <v>3.50517595475676</v>
      </c>
      <c r="V2349" s="26">
        <f>INDEX(检修、备用和必开!B:B,MATCH(统调负荷!$C2349,检修、备用和必开!$A:$A,0))</f>
        <v>24322.7</v>
      </c>
      <c r="W2349" s="26">
        <f>INDEX(检修、备用和必开!C:C,MATCH(统调负荷!$C2349,检修、备用和必开!$A:$A,0))</f>
        <v>0</v>
      </c>
      <c r="X2349" s="26">
        <f>INDEX(检修、备用和必开!D:D,MATCH(统调负荷!$C2349,检修、备用和必开!$A:$A,0))</f>
        <v>12790</v>
      </c>
      <c r="Y2349" s="26">
        <f>INDEX(检修、备用和必开!E:E,MATCH(统调负荷!$C2349,检修、备用和必开!$A:$A,0))</f>
        <v>4590.5</v>
      </c>
      <c r="Z2349" s="26">
        <f>INDEX(检修、备用和必开!F:F,MATCH(统调负荷!$C2349,检修、备用和必开!$A:$A,0))</f>
        <v>1850</v>
      </c>
      <c r="AA2349" s="26">
        <f t="shared" si="513"/>
        <v>68319.7</v>
      </c>
      <c r="AB2349" s="26">
        <v>60.62</v>
      </c>
      <c r="AC2349" s="26">
        <v>0</v>
      </c>
      <c r="AD2349" s="76">
        <f t="shared" si="514"/>
        <v>45682.4479166667</v>
      </c>
      <c r="AE2349" s="27">
        <f t="shared" si="515"/>
        <v>-4726.6</v>
      </c>
      <c r="AF2349" s="27">
        <f t="shared" si="516"/>
        <v>2317.5</v>
      </c>
      <c r="AG2349" s="27">
        <f t="shared" si="517"/>
        <v>-1044.3</v>
      </c>
      <c r="AH2349" s="27">
        <f t="shared" si="518"/>
        <v>-6763.3</v>
      </c>
      <c r="AI2349" s="27">
        <f t="shared" si="519"/>
        <v>637.5</v>
      </c>
      <c r="AJ2349" s="27">
        <f t="shared" si="520"/>
        <v>126</v>
      </c>
      <c r="AK2349" s="26">
        <f>INDEX(检修、备用和必开!I:I,MATCH(统调负荷!$C2349,检修、备用和必开!$A:$A,0))</f>
        <v>9143.8687103594</v>
      </c>
    </row>
    <row r="2350" ht="13.8" spans="1:37">
      <c r="A2350" s="26">
        <f t="shared" si="508"/>
        <v>6</v>
      </c>
      <c r="B2350" s="26">
        <f t="shared" si="509"/>
        <v>11</v>
      </c>
      <c r="C2350" t="s">
        <v>46</v>
      </c>
      <c r="D2350" s="75">
        <v>0.458333333333333</v>
      </c>
      <c r="E2350" s="26">
        <v>52130</v>
      </c>
      <c r="F2350" s="26">
        <v>8938.6</v>
      </c>
      <c r="G2350" s="26">
        <v>9160</v>
      </c>
      <c r="H2350" s="26">
        <v>24599.1</v>
      </c>
      <c r="I2350" s="26">
        <v>10839</v>
      </c>
      <c r="J2350" s="26">
        <v>-1406.7</v>
      </c>
      <c r="K2350" s="26">
        <f t="shared" si="521"/>
        <v>4348.1</v>
      </c>
      <c r="L2350" s="27">
        <f t="shared" si="510"/>
        <v>15.7125411099101</v>
      </c>
      <c r="M2350" s="75">
        <v>0.458333333333333</v>
      </c>
      <c r="N2350" s="26">
        <v>47497.4</v>
      </c>
      <c r="O2350" s="26">
        <v>10776.23</v>
      </c>
      <c r="P2350" s="26">
        <v>8261.59</v>
      </c>
      <c r="Q2350" s="26">
        <v>18583.8</v>
      </c>
      <c r="R2350" s="26">
        <v>11198.8</v>
      </c>
      <c r="S2350" s="26">
        <v>-1323.02</v>
      </c>
      <c r="T2350" s="26">
        <f t="shared" si="511"/>
        <v>6185.73</v>
      </c>
      <c r="U2350" s="27">
        <f t="shared" si="512"/>
        <v>3.60037268658439</v>
      </c>
      <c r="V2350" s="26">
        <f>INDEX(检修、备用和必开!B:B,MATCH(统调负荷!$C2350,检修、备用和必开!$A:$A,0))</f>
        <v>24322.7</v>
      </c>
      <c r="W2350" s="26">
        <f>INDEX(检修、备用和必开!C:C,MATCH(统调负荷!$C2350,检修、备用和必开!$A:$A,0))</f>
        <v>0</v>
      </c>
      <c r="X2350" s="26">
        <f>INDEX(检修、备用和必开!D:D,MATCH(统调负荷!$C2350,检修、备用和必开!$A:$A,0))</f>
        <v>12790</v>
      </c>
      <c r="Y2350" s="26">
        <f>INDEX(检修、备用和必开!E:E,MATCH(统调负荷!$C2350,检修、备用和必开!$A:$A,0))</f>
        <v>4590.5</v>
      </c>
      <c r="Z2350" s="26">
        <f>INDEX(检修、备用和必开!F:F,MATCH(统调负荷!$C2350,检修、备用和必开!$A:$A,0))</f>
        <v>1850</v>
      </c>
      <c r="AA2350" s="26">
        <f t="shared" si="513"/>
        <v>68319.7</v>
      </c>
      <c r="AB2350" s="26">
        <v>56.23</v>
      </c>
      <c r="AC2350" s="26">
        <v>0</v>
      </c>
      <c r="AD2350" s="76">
        <f t="shared" si="514"/>
        <v>45682.4583333333</v>
      </c>
      <c r="AE2350" s="27">
        <f t="shared" si="515"/>
        <v>-4632.6</v>
      </c>
      <c r="AF2350" s="27">
        <f t="shared" si="516"/>
        <v>1837.63</v>
      </c>
      <c r="AG2350" s="27">
        <f t="shared" si="517"/>
        <v>-898.41</v>
      </c>
      <c r="AH2350" s="27">
        <f t="shared" si="518"/>
        <v>-6015.3</v>
      </c>
      <c r="AI2350" s="27">
        <f t="shared" si="519"/>
        <v>359.799999999999</v>
      </c>
      <c r="AJ2350" s="27">
        <f t="shared" si="520"/>
        <v>83.6800000000001</v>
      </c>
      <c r="AK2350" s="26">
        <f>INDEX(检修、备用和必开!I:I,MATCH(统调负荷!$C2350,检修、备用和必开!$A:$A,0))</f>
        <v>9143.8687103594</v>
      </c>
    </row>
    <row r="2351" ht="13.8" spans="1:37">
      <c r="A2351" s="26">
        <f t="shared" si="508"/>
        <v>6</v>
      </c>
      <c r="B2351" s="26">
        <f t="shared" si="509"/>
        <v>11</v>
      </c>
      <c r="C2351" t="s">
        <v>46</v>
      </c>
      <c r="D2351" s="75">
        <v>0.46875</v>
      </c>
      <c r="E2351" s="26">
        <v>52310</v>
      </c>
      <c r="F2351" s="26">
        <v>8959.6</v>
      </c>
      <c r="G2351" s="26">
        <v>9388</v>
      </c>
      <c r="H2351" s="26">
        <v>24240.1</v>
      </c>
      <c r="I2351" s="26">
        <v>11129</v>
      </c>
      <c r="J2351" s="26">
        <v>-1406.7</v>
      </c>
      <c r="K2351" s="26">
        <f t="shared" si="521"/>
        <v>4369.1</v>
      </c>
      <c r="L2351" s="27">
        <f t="shared" si="510"/>
        <v>15.6370190657115</v>
      </c>
      <c r="M2351" s="75">
        <v>0.46875</v>
      </c>
      <c r="N2351" s="26">
        <v>47458.7</v>
      </c>
      <c r="O2351" s="26">
        <v>9950.94</v>
      </c>
      <c r="P2351" s="26">
        <v>8738.91</v>
      </c>
      <c r="Q2351" s="26">
        <v>18690.6</v>
      </c>
      <c r="R2351" s="26">
        <v>11435.7</v>
      </c>
      <c r="S2351" s="26">
        <v>-1357.45</v>
      </c>
      <c r="T2351" s="26">
        <f t="shared" si="511"/>
        <v>5360.44</v>
      </c>
      <c r="U2351" s="27">
        <f t="shared" si="512"/>
        <v>3.76407954848477</v>
      </c>
      <c r="V2351" s="26">
        <f>INDEX(检修、备用和必开!B:B,MATCH(统调负荷!$C2351,检修、备用和必开!$A:$A,0))</f>
        <v>24322.7</v>
      </c>
      <c r="W2351" s="26">
        <f>INDEX(检修、备用和必开!C:C,MATCH(统调负荷!$C2351,检修、备用和必开!$A:$A,0))</f>
        <v>0</v>
      </c>
      <c r="X2351" s="26">
        <f>INDEX(检修、备用和必开!D:D,MATCH(统调负荷!$C2351,检修、备用和必开!$A:$A,0))</f>
        <v>12790</v>
      </c>
      <c r="Y2351" s="26">
        <f>INDEX(检修、备用和必开!E:E,MATCH(统调负荷!$C2351,检修、备用和必开!$A:$A,0))</f>
        <v>4590.5</v>
      </c>
      <c r="Z2351" s="26">
        <f>INDEX(检修、备用和必开!F:F,MATCH(统调负荷!$C2351,检修、备用和必开!$A:$A,0))</f>
        <v>1850</v>
      </c>
      <c r="AA2351" s="26">
        <f t="shared" si="513"/>
        <v>68319.7</v>
      </c>
      <c r="AB2351" s="26">
        <v>0</v>
      </c>
      <c r="AC2351" s="26">
        <v>0</v>
      </c>
      <c r="AD2351" s="76">
        <f t="shared" si="514"/>
        <v>45682.46875</v>
      </c>
      <c r="AE2351" s="27">
        <f t="shared" si="515"/>
        <v>-4851.3</v>
      </c>
      <c r="AF2351" s="27">
        <f t="shared" si="516"/>
        <v>991.34</v>
      </c>
      <c r="AG2351" s="27">
        <f t="shared" si="517"/>
        <v>-649.09</v>
      </c>
      <c r="AH2351" s="27">
        <f t="shared" si="518"/>
        <v>-5549.5</v>
      </c>
      <c r="AI2351" s="27">
        <f t="shared" si="519"/>
        <v>306.700000000001</v>
      </c>
      <c r="AJ2351" s="27">
        <f t="shared" si="520"/>
        <v>49.25</v>
      </c>
      <c r="AK2351" s="26">
        <f>INDEX(检修、备用和必开!I:I,MATCH(统调负荷!$C2351,检修、备用和必开!$A:$A,0))</f>
        <v>9143.8687103594</v>
      </c>
    </row>
    <row r="2352" ht="13.8" spans="1:37">
      <c r="A2352" s="26">
        <f t="shared" si="508"/>
        <v>6</v>
      </c>
      <c r="B2352" s="26">
        <f t="shared" si="509"/>
        <v>11</v>
      </c>
      <c r="C2352" t="s">
        <v>46</v>
      </c>
      <c r="D2352" s="75">
        <v>0.479166666666667</v>
      </c>
      <c r="E2352" s="26">
        <v>52350</v>
      </c>
      <c r="F2352" s="26">
        <v>9542.1</v>
      </c>
      <c r="G2352" s="26">
        <v>9204</v>
      </c>
      <c r="H2352" s="26">
        <v>23639.6</v>
      </c>
      <c r="I2352" s="26">
        <v>11371</v>
      </c>
      <c r="J2352" s="26">
        <v>-1406.7</v>
      </c>
      <c r="K2352" s="26">
        <f t="shared" si="521"/>
        <v>4951.6</v>
      </c>
      <c r="L2352" s="27">
        <f t="shared" si="510"/>
        <v>13.7974997980451</v>
      </c>
      <c r="M2352" s="75">
        <v>0.479166666666667</v>
      </c>
      <c r="N2352" s="26">
        <v>47377.8</v>
      </c>
      <c r="O2352" s="26">
        <v>10075.69</v>
      </c>
      <c r="P2352" s="26">
        <v>8705.26</v>
      </c>
      <c r="Q2352" s="26">
        <v>18438</v>
      </c>
      <c r="R2352" s="26">
        <v>11543.8</v>
      </c>
      <c r="S2352" s="26">
        <v>-1384.95</v>
      </c>
      <c r="T2352" s="26">
        <f t="shared" si="511"/>
        <v>5485.19</v>
      </c>
      <c r="U2352" s="27">
        <f t="shared" si="512"/>
        <v>3.73838520967497</v>
      </c>
      <c r="V2352" s="26">
        <f>INDEX(检修、备用和必开!B:B,MATCH(统调负荷!$C2352,检修、备用和必开!$A:$A,0))</f>
        <v>24322.7</v>
      </c>
      <c r="W2352" s="26">
        <f>INDEX(检修、备用和必开!C:C,MATCH(统调负荷!$C2352,检修、备用和必开!$A:$A,0))</f>
        <v>0</v>
      </c>
      <c r="X2352" s="26">
        <f>INDEX(检修、备用和必开!D:D,MATCH(统调负荷!$C2352,检修、备用和必开!$A:$A,0))</f>
        <v>12790</v>
      </c>
      <c r="Y2352" s="26">
        <f>INDEX(检修、备用和必开!E:E,MATCH(统调负荷!$C2352,检修、备用和必开!$A:$A,0))</f>
        <v>4590.5</v>
      </c>
      <c r="Z2352" s="26">
        <f>INDEX(检修、备用和必开!F:F,MATCH(统调负荷!$C2352,检修、备用和必开!$A:$A,0))</f>
        <v>1850</v>
      </c>
      <c r="AA2352" s="26">
        <f t="shared" si="513"/>
        <v>68319.7</v>
      </c>
      <c r="AB2352" s="26">
        <v>0</v>
      </c>
      <c r="AC2352" s="26">
        <v>0</v>
      </c>
      <c r="AD2352" s="76">
        <f t="shared" si="514"/>
        <v>45682.4791666667</v>
      </c>
      <c r="AE2352" s="27">
        <f t="shared" si="515"/>
        <v>-4972.2</v>
      </c>
      <c r="AF2352" s="27">
        <f t="shared" si="516"/>
        <v>533.59</v>
      </c>
      <c r="AG2352" s="27">
        <f t="shared" si="517"/>
        <v>-498.74</v>
      </c>
      <c r="AH2352" s="27">
        <f t="shared" si="518"/>
        <v>-5201.6</v>
      </c>
      <c r="AI2352" s="27">
        <f t="shared" si="519"/>
        <v>172.799999999999</v>
      </c>
      <c r="AJ2352" s="27">
        <f t="shared" si="520"/>
        <v>21.75</v>
      </c>
      <c r="AK2352" s="26">
        <f>INDEX(检修、备用和必开!I:I,MATCH(统调负荷!$C2352,检修、备用和必开!$A:$A,0))</f>
        <v>9143.8687103594</v>
      </c>
    </row>
    <row r="2353" ht="13.8" spans="1:37">
      <c r="A2353" s="26">
        <f t="shared" si="508"/>
        <v>6</v>
      </c>
      <c r="B2353" s="26">
        <f t="shared" si="509"/>
        <v>11</v>
      </c>
      <c r="C2353" t="s">
        <v>46</v>
      </c>
      <c r="D2353" s="75">
        <v>0.489583333333333</v>
      </c>
      <c r="E2353" s="26">
        <v>51870</v>
      </c>
      <c r="F2353" s="26">
        <v>10598.7</v>
      </c>
      <c r="G2353" s="26">
        <v>7756</v>
      </c>
      <c r="H2353" s="26">
        <v>23333</v>
      </c>
      <c r="I2353" s="26">
        <v>11589</v>
      </c>
      <c r="J2353" s="26">
        <v>-1406.7</v>
      </c>
      <c r="K2353" s="26">
        <f t="shared" si="521"/>
        <v>6008.2</v>
      </c>
      <c r="L2353" s="27">
        <f t="shared" si="510"/>
        <v>11.3710761958656</v>
      </c>
      <c r="M2353" s="75">
        <v>0.489583333333333</v>
      </c>
      <c r="N2353" s="26">
        <v>46933.6</v>
      </c>
      <c r="O2353" s="26">
        <v>10336.35</v>
      </c>
      <c r="P2353" s="26">
        <v>7193.28</v>
      </c>
      <c r="Q2353" s="26">
        <v>19181</v>
      </c>
      <c r="R2353" s="26">
        <v>11576</v>
      </c>
      <c r="S2353" s="26">
        <v>-1353.03</v>
      </c>
      <c r="T2353" s="26">
        <f t="shared" si="511"/>
        <v>5745.85</v>
      </c>
      <c r="U2353" s="27">
        <f t="shared" si="512"/>
        <v>3.68581424644675</v>
      </c>
      <c r="V2353" s="26">
        <f>INDEX(检修、备用和必开!B:B,MATCH(统调负荷!$C2353,检修、备用和必开!$A:$A,0))</f>
        <v>24322.7</v>
      </c>
      <c r="W2353" s="26">
        <f>INDEX(检修、备用和必开!C:C,MATCH(统调负荷!$C2353,检修、备用和必开!$A:$A,0))</f>
        <v>0</v>
      </c>
      <c r="X2353" s="26">
        <f>INDEX(检修、备用和必开!D:D,MATCH(统调负荷!$C2353,检修、备用和必开!$A:$A,0))</f>
        <v>12790</v>
      </c>
      <c r="Y2353" s="26">
        <f>INDEX(检修、备用和必开!E:E,MATCH(统调负荷!$C2353,检修、备用和必开!$A:$A,0))</f>
        <v>4590.5</v>
      </c>
      <c r="Z2353" s="26">
        <f>INDEX(检修、备用和必开!F:F,MATCH(统调负荷!$C2353,检修、备用和必开!$A:$A,0))</f>
        <v>1850</v>
      </c>
      <c r="AA2353" s="26">
        <f t="shared" si="513"/>
        <v>68319.7</v>
      </c>
      <c r="AB2353" s="26">
        <v>0</v>
      </c>
      <c r="AC2353" s="26">
        <v>400.28</v>
      </c>
      <c r="AD2353" s="76">
        <f t="shared" si="514"/>
        <v>45682.4895833333</v>
      </c>
      <c r="AE2353" s="27">
        <f t="shared" si="515"/>
        <v>-4936.4</v>
      </c>
      <c r="AF2353" s="27">
        <f t="shared" si="516"/>
        <v>-262.35</v>
      </c>
      <c r="AG2353" s="27">
        <f t="shared" si="517"/>
        <v>-562.72</v>
      </c>
      <c r="AH2353" s="27">
        <f t="shared" si="518"/>
        <v>-4152</v>
      </c>
      <c r="AI2353" s="27">
        <f t="shared" si="519"/>
        <v>-13</v>
      </c>
      <c r="AJ2353" s="27">
        <f t="shared" si="520"/>
        <v>53.6700000000001</v>
      </c>
      <c r="AK2353" s="26">
        <f>INDEX(检修、备用和必开!I:I,MATCH(统调负荷!$C2353,检修、备用和必开!$A:$A,0))</f>
        <v>9143.8687103594</v>
      </c>
    </row>
    <row r="2354" ht="13.8" spans="1:37">
      <c r="A2354" s="26">
        <f t="shared" si="508"/>
        <v>6</v>
      </c>
      <c r="B2354" s="26">
        <f t="shared" si="509"/>
        <v>12</v>
      </c>
      <c r="C2354" t="s">
        <v>46</v>
      </c>
      <c r="D2354" s="75">
        <v>0.5</v>
      </c>
      <c r="E2354" s="26">
        <v>51150</v>
      </c>
      <c r="F2354" s="26">
        <v>11424.2</v>
      </c>
      <c r="G2354" s="26">
        <v>7848</v>
      </c>
      <c r="H2354" s="26">
        <v>21511.5</v>
      </c>
      <c r="I2354" s="26">
        <v>11773</v>
      </c>
      <c r="J2354" s="26">
        <v>-1406.7</v>
      </c>
      <c r="K2354" s="26">
        <f t="shared" si="521"/>
        <v>6833.7</v>
      </c>
      <c r="L2354" s="27">
        <f t="shared" si="510"/>
        <v>9.99746842852335</v>
      </c>
      <c r="M2354" s="75">
        <v>0.5</v>
      </c>
      <c r="N2354" s="26">
        <v>46419.5</v>
      </c>
      <c r="O2354" s="26">
        <v>10177.26</v>
      </c>
      <c r="P2354" s="26">
        <v>6165.93</v>
      </c>
      <c r="Q2354" s="26">
        <v>18940.7</v>
      </c>
      <c r="R2354" s="26">
        <v>12493.3</v>
      </c>
      <c r="S2354" s="26">
        <v>-1357.69</v>
      </c>
      <c r="T2354" s="26">
        <f t="shared" si="511"/>
        <v>5586.76</v>
      </c>
      <c r="U2354" s="27">
        <f t="shared" si="512"/>
        <v>3.71772281947416</v>
      </c>
      <c r="V2354" s="26">
        <f>INDEX(检修、备用和必开!B:B,MATCH(统调负荷!$C2354,检修、备用和必开!$A:$A,0))</f>
        <v>24322.7</v>
      </c>
      <c r="W2354" s="26">
        <f>INDEX(检修、备用和必开!C:C,MATCH(统调负荷!$C2354,检修、备用和必开!$A:$A,0))</f>
        <v>0</v>
      </c>
      <c r="X2354" s="26">
        <f>INDEX(检修、备用和必开!D:D,MATCH(统调负荷!$C2354,检修、备用和必开!$A:$A,0))</f>
        <v>12790</v>
      </c>
      <c r="Y2354" s="26">
        <f>INDEX(检修、备用和必开!E:E,MATCH(统调负荷!$C2354,检修、备用和必开!$A:$A,0))</f>
        <v>4590.5</v>
      </c>
      <c r="Z2354" s="26">
        <f>INDEX(检修、备用和必开!F:F,MATCH(统调负荷!$C2354,检修、备用和必开!$A:$A,0))</f>
        <v>1850</v>
      </c>
      <c r="AA2354" s="26">
        <f t="shared" si="513"/>
        <v>68319.7</v>
      </c>
      <c r="AB2354" s="26">
        <v>0</v>
      </c>
      <c r="AC2354" s="26">
        <v>285</v>
      </c>
      <c r="AD2354" s="76">
        <f t="shared" si="514"/>
        <v>45682.5</v>
      </c>
      <c r="AE2354" s="27">
        <f t="shared" si="515"/>
        <v>-4730.5</v>
      </c>
      <c r="AF2354" s="27">
        <f t="shared" si="516"/>
        <v>-1246.94</v>
      </c>
      <c r="AG2354" s="27">
        <f t="shared" si="517"/>
        <v>-1682.07</v>
      </c>
      <c r="AH2354" s="27">
        <f t="shared" si="518"/>
        <v>-2570.8</v>
      </c>
      <c r="AI2354" s="27">
        <f t="shared" si="519"/>
        <v>720.299999999999</v>
      </c>
      <c r="AJ2354" s="27">
        <f t="shared" si="520"/>
        <v>49.01</v>
      </c>
      <c r="AK2354" s="26">
        <f>INDEX(检修、备用和必开!I:I,MATCH(统调负荷!$C2354,检修、备用和必开!$A:$A,0))</f>
        <v>9143.8687103594</v>
      </c>
    </row>
    <row r="2355" ht="13.8" spans="1:37">
      <c r="A2355" s="26">
        <f t="shared" si="508"/>
        <v>6</v>
      </c>
      <c r="B2355" s="26">
        <f t="shared" si="509"/>
        <v>12</v>
      </c>
      <c r="C2355" t="s">
        <v>46</v>
      </c>
      <c r="D2355" s="75">
        <v>0.510416666666667</v>
      </c>
      <c r="E2355" s="26">
        <v>51950</v>
      </c>
      <c r="F2355" s="26">
        <v>12725.1</v>
      </c>
      <c r="G2355" s="26">
        <v>7974</v>
      </c>
      <c r="H2355" s="26">
        <v>20778.6</v>
      </c>
      <c r="I2355" s="26">
        <v>11879</v>
      </c>
      <c r="J2355" s="26">
        <v>-1406.7</v>
      </c>
      <c r="K2355" s="26">
        <f t="shared" si="521"/>
        <v>8134.6</v>
      </c>
      <c r="L2355" s="27">
        <f t="shared" si="510"/>
        <v>8.39865512748015</v>
      </c>
      <c r="M2355" s="75">
        <v>0.510416666666667</v>
      </c>
      <c r="N2355" s="26">
        <v>47307.5</v>
      </c>
      <c r="O2355" s="26">
        <v>10428.3</v>
      </c>
      <c r="P2355" s="26">
        <v>7142.34</v>
      </c>
      <c r="Q2355" s="26">
        <v>18885.8</v>
      </c>
      <c r="R2355" s="26">
        <v>12184.7</v>
      </c>
      <c r="S2355" s="26">
        <v>-1333.64</v>
      </c>
      <c r="T2355" s="26">
        <f t="shared" si="511"/>
        <v>5837.8</v>
      </c>
      <c r="U2355" s="27">
        <f t="shared" si="512"/>
        <v>3.66762043826968</v>
      </c>
      <c r="V2355" s="26">
        <f>INDEX(检修、备用和必开!B:B,MATCH(统调负荷!$C2355,检修、备用和必开!$A:$A,0))</f>
        <v>24322.7</v>
      </c>
      <c r="W2355" s="26">
        <f>INDEX(检修、备用和必开!C:C,MATCH(统调负荷!$C2355,检修、备用和必开!$A:$A,0))</f>
        <v>0</v>
      </c>
      <c r="X2355" s="26">
        <f>INDEX(检修、备用和必开!D:D,MATCH(统调负荷!$C2355,检修、备用和必开!$A:$A,0))</f>
        <v>12790</v>
      </c>
      <c r="Y2355" s="26">
        <f>INDEX(检修、备用和必开!E:E,MATCH(统调负荷!$C2355,检修、备用和必开!$A:$A,0))</f>
        <v>4590.5</v>
      </c>
      <c r="Z2355" s="26">
        <f>INDEX(检修、备用和必开!F:F,MATCH(统调负荷!$C2355,检修、备用和必开!$A:$A,0))</f>
        <v>1850</v>
      </c>
      <c r="AA2355" s="26">
        <f t="shared" si="513"/>
        <v>68319.7</v>
      </c>
      <c r="AB2355" s="26">
        <v>110</v>
      </c>
      <c r="AC2355" s="26">
        <v>0</v>
      </c>
      <c r="AD2355" s="76">
        <f t="shared" si="514"/>
        <v>45682.5104166667</v>
      </c>
      <c r="AE2355" s="27">
        <f t="shared" si="515"/>
        <v>-4642.5</v>
      </c>
      <c r="AF2355" s="27">
        <f t="shared" si="516"/>
        <v>-2296.8</v>
      </c>
      <c r="AG2355" s="27">
        <f t="shared" si="517"/>
        <v>-831.66</v>
      </c>
      <c r="AH2355" s="27">
        <f t="shared" si="518"/>
        <v>-1892.8</v>
      </c>
      <c r="AI2355" s="27">
        <f t="shared" si="519"/>
        <v>305.700000000001</v>
      </c>
      <c r="AJ2355" s="27">
        <f t="shared" si="520"/>
        <v>73.0599999999999</v>
      </c>
      <c r="AK2355" s="26">
        <f>INDEX(检修、备用和必开!I:I,MATCH(统调负荷!$C2355,检修、备用和必开!$A:$A,0))</f>
        <v>9143.8687103594</v>
      </c>
    </row>
    <row r="2356" ht="13.8" spans="1:37">
      <c r="A2356" s="26">
        <f t="shared" si="508"/>
        <v>6</v>
      </c>
      <c r="B2356" s="26">
        <f t="shared" si="509"/>
        <v>12</v>
      </c>
      <c r="C2356" t="s">
        <v>46</v>
      </c>
      <c r="D2356" s="75">
        <v>0.520833333333333</v>
      </c>
      <c r="E2356" s="26">
        <v>51450</v>
      </c>
      <c r="F2356" s="26">
        <v>11456.5</v>
      </c>
      <c r="G2356" s="26">
        <v>9052</v>
      </c>
      <c r="H2356" s="26">
        <v>20392.2</v>
      </c>
      <c r="I2356" s="26">
        <v>11956</v>
      </c>
      <c r="J2356" s="26">
        <v>-1406.7</v>
      </c>
      <c r="K2356" s="26">
        <f t="shared" si="521"/>
        <v>6866</v>
      </c>
      <c r="L2356" s="27">
        <f t="shared" si="510"/>
        <v>9.95043693562482</v>
      </c>
      <c r="M2356" s="75">
        <v>0.520833333333333</v>
      </c>
      <c r="N2356" s="26">
        <v>46490.3</v>
      </c>
      <c r="O2356" s="26">
        <v>10525.53</v>
      </c>
      <c r="P2356" s="26">
        <v>7768.06</v>
      </c>
      <c r="Q2356" s="26">
        <v>17708.3</v>
      </c>
      <c r="R2356" s="26">
        <v>11870</v>
      </c>
      <c r="S2356" s="26">
        <v>-1381.59</v>
      </c>
      <c r="T2356" s="26">
        <f t="shared" si="511"/>
        <v>5935.03</v>
      </c>
      <c r="U2356" s="27">
        <f t="shared" si="512"/>
        <v>3.64857626396326</v>
      </c>
      <c r="V2356" s="26">
        <f>INDEX(检修、备用和必开!B:B,MATCH(统调负荷!$C2356,检修、备用和必开!$A:$A,0))</f>
        <v>24322.7</v>
      </c>
      <c r="W2356" s="26">
        <f>INDEX(检修、备用和必开!C:C,MATCH(统调负荷!$C2356,检修、备用和必开!$A:$A,0))</f>
        <v>0</v>
      </c>
      <c r="X2356" s="26">
        <f>INDEX(检修、备用和必开!D:D,MATCH(统调负荷!$C2356,检修、备用和必开!$A:$A,0))</f>
        <v>12790</v>
      </c>
      <c r="Y2356" s="26">
        <f>INDEX(检修、备用和必开!E:E,MATCH(统调负荷!$C2356,检修、备用和必开!$A:$A,0))</f>
        <v>4590.5</v>
      </c>
      <c r="Z2356" s="26">
        <f>INDEX(检修、备用和必开!F:F,MATCH(统调负荷!$C2356,检修、备用和必开!$A:$A,0))</f>
        <v>1850</v>
      </c>
      <c r="AA2356" s="26">
        <f t="shared" si="513"/>
        <v>68319.7</v>
      </c>
      <c r="AB2356" s="26">
        <v>0</v>
      </c>
      <c r="AC2356" s="26">
        <v>0</v>
      </c>
      <c r="AD2356" s="76">
        <f t="shared" si="514"/>
        <v>45682.5208333333</v>
      </c>
      <c r="AE2356" s="27">
        <f t="shared" si="515"/>
        <v>-4959.7</v>
      </c>
      <c r="AF2356" s="27">
        <f t="shared" si="516"/>
        <v>-930.969999999999</v>
      </c>
      <c r="AG2356" s="27">
        <f t="shared" si="517"/>
        <v>-1283.94</v>
      </c>
      <c r="AH2356" s="27">
        <f t="shared" si="518"/>
        <v>-2683.9</v>
      </c>
      <c r="AI2356" s="27">
        <f t="shared" si="519"/>
        <v>-86</v>
      </c>
      <c r="AJ2356" s="27">
        <f t="shared" si="520"/>
        <v>25.1100000000001</v>
      </c>
      <c r="AK2356" s="26">
        <f>INDEX(检修、备用和必开!I:I,MATCH(统调负荷!$C2356,检修、备用和必开!$A:$A,0))</f>
        <v>9143.8687103594</v>
      </c>
    </row>
    <row r="2357" ht="13.8" spans="1:37">
      <c r="A2357" s="26">
        <f t="shared" si="508"/>
        <v>6</v>
      </c>
      <c r="B2357" s="26">
        <f t="shared" si="509"/>
        <v>12</v>
      </c>
      <c r="C2357" t="s">
        <v>46</v>
      </c>
      <c r="D2357" s="75">
        <v>0.53125</v>
      </c>
      <c r="E2357" s="26">
        <v>51045</v>
      </c>
      <c r="F2357" s="26">
        <v>11081</v>
      </c>
      <c r="G2357" s="26">
        <v>9052</v>
      </c>
      <c r="H2357" s="26">
        <v>20342.7</v>
      </c>
      <c r="I2357" s="26">
        <v>11976</v>
      </c>
      <c r="J2357" s="26">
        <v>-1406.7</v>
      </c>
      <c r="K2357" s="26">
        <f t="shared" si="521"/>
        <v>6490.5</v>
      </c>
      <c r="L2357" s="27">
        <f t="shared" si="510"/>
        <v>10.5261073877205</v>
      </c>
      <c r="M2357" s="75">
        <v>0.53125</v>
      </c>
      <c r="N2357" s="26">
        <v>45879</v>
      </c>
      <c r="O2357" s="26">
        <v>10968.79</v>
      </c>
      <c r="P2357" s="26">
        <v>8761.21</v>
      </c>
      <c r="Q2357" s="26">
        <v>16452.6</v>
      </c>
      <c r="R2357" s="26">
        <v>11037.5</v>
      </c>
      <c r="S2357" s="26">
        <v>-1341.1</v>
      </c>
      <c r="T2357" s="26">
        <f t="shared" si="511"/>
        <v>6378.29</v>
      </c>
      <c r="U2357" s="27">
        <f t="shared" si="512"/>
        <v>3.56420421435611</v>
      </c>
      <c r="V2357" s="26">
        <f>INDEX(检修、备用和必开!B:B,MATCH(统调负荷!$C2357,检修、备用和必开!$A:$A,0))</f>
        <v>24322.7</v>
      </c>
      <c r="W2357" s="26">
        <f>INDEX(检修、备用和必开!C:C,MATCH(统调负荷!$C2357,检修、备用和必开!$A:$A,0))</f>
        <v>0</v>
      </c>
      <c r="X2357" s="26">
        <f>INDEX(检修、备用和必开!D:D,MATCH(统调负荷!$C2357,检修、备用和必开!$A:$A,0))</f>
        <v>12790</v>
      </c>
      <c r="Y2357" s="26">
        <f>INDEX(检修、备用和必开!E:E,MATCH(统调负荷!$C2357,检修、备用和必开!$A:$A,0))</f>
        <v>4590.5</v>
      </c>
      <c r="Z2357" s="26">
        <f>INDEX(检修、备用和必开!F:F,MATCH(统调负荷!$C2357,检修、备用和必开!$A:$A,0))</f>
        <v>1850</v>
      </c>
      <c r="AA2357" s="26">
        <f t="shared" si="513"/>
        <v>68319.7</v>
      </c>
      <c r="AB2357" s="26">
        <v>0</v>
      </c>
      <c r="AC2357" s="26">
        <v>0</v>
      </c>
      <c r="AD2357" s="76">
        <f t="shared" si="514"/>
        <v>45682.53125</v>
      </c>
      <c r="AE2357" s="27">
        <f t="shared" si="515"/>
        <v>-5166</v>
      </c>
      <c r="AF2357" s="27">
        <f t="shared" si="516"/>
        <v>-112.209999999999</v>
      </c>
      <c r="AG2357" s="27">
        <f t="shared" si="517"/>
        <v>-290.790000000001</v>
      </c>
      <c r="AH2357" s="27">
        <f t="shared" si="518"/>
        <v>-3890.1</v>
      </c>
      <c r="AI2357" s="27">
        <f t="shared" si="519"/>
        <v>-938.5</v>
      </c>
      <c r="AJ2357" s="27">
        <f t="shared" si="520"/>
        <v>65.6000000000001</v>
      </c>
      <c r="AK2357" s="26">
        <f>INDEX(检修、备用和必开!I:I,MATCH(统调负荷!$C2357,检修、备用和必开!$A:$A,0))</f>
        <v>9143.8687103594</v>
      </c>
    </row>
    <row r="2358" ht="13.8" spans="1:37">
      <c r="A2358" s="26">
        <f t="shared" si="508"/>
        <v>6</v>
      </c>
      <c r="B2358" s="26">
        <f t="shared" si="509"/>
        <v>13</v>
      </c>
      <c r="C2358" t="s">
        <v>46</v>
      </c>
      <c r="D2358" s="75">
        <v>0.541666666666667</v>
      </c>
      <c r="E2358" s="26">
        <v>50685</v>
      </c>
      <c r="F2358" s="26">
        <v>11308.7</v>
      </c>
      <c r="G2358" s="26">
        <v>9052</v>
      </c>
      <c r="H2358" s="26">
        <v>19784</v>
      </c>
      <c r="I2358" s="26">
        <v>11947</v>
      </c>
      <c r="J2358" s="26">
        <v>-1406.7</v>
      </c>
      <c r="K2358" s="26">
        <f t="shared" si="521"/>
        <v>6718.2</v>
      </c>
      <c r="L2358" s="27">
        <f t="shared" si="510"/>
        <v>10.169345955762</v>
      </c>
      <c r="M2358" s="75">
        <v>0.541666666666667</v>
      </c>
      <c r="N2358" s="26">
        <v>45437.3</v>
      </c>
      <c r="O2358" s="26">
        <v>10853.76</v>
      </c>
      <c r="P2358" s="26">
        <v>8615.88</v>
      </c>
      <c r="Q2358" s="26">
        <v>16343.2</v>
      </c>
      <c r="R2358" s="26">
        <v>10948.8</v>
      </c>
      <c r="S2358" s="26">
        <v>-1324.34</v>
      </c>
      <c r="T2358" s="26">
        <f t="shared" si="511"/>
        <v>6263.26</v>
      </c>
      <c r="U2358" s="27">
        <f t="shared" si="512"/>
        <v>3.5857223383295</v>
      </c>
      <c r="V2358" s="26">
        <f>INDEX(检修、备用和必开!B:B,MATCH(统调负荷!$C2358,检修、备用和必开!$A:$A,0))</f>
        <v>24322.7</v>
      </c>
      <c r="W2358" s="26">
        <f>INDEX(检修、备用和必开!C:C,MATCH(统调负荷!$C2358,检修、备用和必开!$A:$A,0))</f>
        <v>0</v>
      </c>
      <c r="X2358" s="26">
        <f>INDEX(检修、备用和必开!D:D,MATCH(统调负荷!$C2358,检修、备用和必开!$A:$A,0))</f>
        <v>12790</v>
      </c>
      <c r="Y2358" s="26">
        <f>INDEX(检修、备用和必开!E:E,MATCH(统调负荷!$C2358,检修、备用和必开!$A:$A,0))</f>
        <v>4590.5</v>
      </c>
      <c r="Z2358" s="26">
        <f>INDEX(检修、备用和必开!F:F,MATCH(统调负荷!$C2358,检修、备用和必开!$A:$A,0))</f>
        <v>1850</v>
      </c>
      <c r="AA2358" s="26">
        <f t="shared" si="513"/>
        <v>68319.7</v>
      </c>
      <c r="AB2358" s="26">
        <v>0</v>
      </c>
      <c r="AC2358" s="26">
        <v>0</v>
      </c>
      <c r="AD2358" s="76">
        <f t="shared" si="514"/>
        <v>45682.5416666667</v>
      </c>
      <c r="AE2358" s="27">
        <f t="shared" si="515"/>
        <v>-5247.7</v>
      </c>
      <c r="AF2358" s="27">
        <f t="shared" si="516"/>
        <v>-454.940000000001</v>
      </c>
      <c r="AG2358" s="27">
        <f t="shared" si="517"/>
        <v>-436.120000000001</v>
      </c>
      <c r="AH2358" s="27">
        <f t="shared" si="518"/>
        <v>-3440.8</v>
      </c>
      <c r="AI2358" s="27">
        <f t="shared" si="519"/>
        <v>-998.200000000001</v>
      </c>
      <c r="AJ2358" s="27">
        <f t="shared" si="520"/>
        <v>82.3600000000001</v>
      </c>
      <c r="AK2358" s="26">
        <f>INDEX(检修、备用和必开!I:I,MATCH(统调负荷!$C2358,检修、备用和必开!$A:$A,0))</f>
        <v>9143.8687103594</v>
      </c>
    </row>
    <row r="2359" ht="13.8" spans="1:37">
      <c r="A2359" s="26">
        <f t="shared" si="508"/>
        <v>6</v>
      </c>
      <c r="B2359" s="26">
        <f t="shared" si="509"/>
        <v>13</v>
      </c>
      <c r="C2359" t="s">
        <v>46</v>
      </c>
      <c r="D2359" s="75">
        <v>0.552083333333333</v>
      </c>
      <c r="E2359" s="26">
        <v>50550</v>
      </c>
      <c r="F2359" s="26">
        <v>11285.6</v>
      </c>
      <c r="G2359" s="26">
        <v>9052</v>
      </c>
      <c r="H2359" s="26">
        <v>19758.1</v>
      </c>
      <c r="I2359" s="26">
        <v>11861</v>
      </c>
      <c r="J2359" s="26">
        <v>-1406.7</v>
      </c>
      <c r="K2359" s="26">
        <f t="shared" si="521"/>
        <v>6695.1</v>
      </c>
      <c r="L2359" s="27">
        <f t="shared" si="510"/>
        <v>10.204433092859</v>
      </c>
      <c r="M2359" s="75">
        <v>0.552083333333333</v>
      </c>
      <c r="N2359" s="26">
        <v>45109.3</v>
      </c>
      <c r="O2359" s="26">
        <v>11019.61</v>
      </c>
      <c r="P2359" s="26">
        <v>8356.53</v>
      </c>
      <c r="Q2359" s="26">
        <v>16265.1</v>
      </c>
      <c r="R2359" s="26">
        <v>10805.9</v>
      </c>
      <c r="S2359" s="26">
        <v>-1337.84</v>
      </c>
      <c r="T2359" s="26">
        <f t="shared" si="511"/>
        <v>6429.11</v>
      </c>
      <c r="U2359" s="27">
        <f t="shared" si="512"/>
        <v>3.5547795917709</v>
      </c>
      <c r="V2359" s="26">
        <f>INDEX(检修、备用和必开!B:B,MATCH(统调负荷!$C2359,检修、备用和必开!$A:$A,0))</f>
        <v>24322.7</v>
      </c>
      <c r="W2359" s="26">
        <f>INDEX(检修、备用和必开!C:C,MATCH(统调负荷!$C2359,检修、备用和必开!$A:$A,0))</f>
        <v>0</v>
      </c>
      <c r="X2359" s="26">
        <f>INDEX(检修、备用和必开!D:D,MATCH(统调负荷!$C2359,检修、备用和必开!$A:$A,0))</f>
        <v>12790</v>
      </c>
      <c r="Y2359" s="26">
        <f>INDEX(检修、备用和必开!E:E,MATCH(统调负荷!$C2359,检修、备用和必开!$A:$A,0))</f>
        <v>4590.5</v>
      </c>
      <c r="Z2359" s="26">
        <f>INDEX(检修、备用和必开!F:F,MATCH(统调负荷!$C2359,检修、备用和必开!$A:$A,0))</f>
        <v>1850</v>
      </c>
      <c r="AA2359" s="26">
        <f t="shared" si="513"/>
        <v>68319.7</v>
      </c>
      <c r="AB2359" s="26">
        <v>0</v>
      </c>
      <c r="AC2359" s="26">
        <v>0</v>
      </c>
      <c r="AD2359" s="76">
        <f t="shared" si="514"/>
        <v>45682.5520833333</v>
      </c>
      <c r="AE2359" s="27">
        <f t="shared" si="515"/>
        <v>-5440.7</v>
      </c>
      <c r="AF2359" s="27">
        <f t="shared" si="516"/>
        <v>-265.99</v>
      </c>
      <c r="AG2359" s="27">
        <f t="shared" si="517"/>
        <v>-695.469999999999</v>
      </c>
      <c r="AH2359" s="27">
        <f t="shared" si="518"/>
        <v>-3493</v>
      </c>
      <c r="AI2359" s="27">
        <f t="shared" si="519"/>
        <v>-1055.1</v>
      </c>
      <c r="AJ2359" s="27">
        <f t="shared" si="520"/>
        <v>68.8600000000001</v>
      </c>
      <c r="AK2359" s="26">
        <f>INDEX(检修、备用和必开!I:I,MATCH(统调负荷!$C2359,检修、备用和必开!$A:$A,0))</f>
        <v>9143.8687103594</v>
      </c>
    </row>
    <row r="2360" ht="13.8" spans="1:37">
      <c r="A2360" s="26">
        <f t="shared" si="508"/>
        <v>6</v>
      </c>
      <c r="B2360" s="26">
        <f t="shared" si="509"/>
        <v>13</v>
      </c>
      <c r="C2360" t="s">
        <v>46</v>
      </c>
      <c r="D2360" s="75">
        <v>0.5625</v>
      </c>
      <c r="E2360" s="26">
        <v>50105</v>
      </c>
      <c r="F2360" s="26">
        <v>11600.59</v>
      </c>
      <c r="G2360" s="26">
        <v>8466</v>
      </c>
      <c r="H2360" s="26">
        <v>19712.9</v>
      </c>
      <c r="I2360" s="26">
        <v>11732</v>
      </c>
      <c r="J2360" s="26">
        <v>-1406.49</v>
      </c>
      <c r="K2360" s="26">
        <f t="shared" si="521"/>
        <v>7010.09</v>
      </c>
      <c r="L2360" s="27">
        <f t="shared" si="510"/>
        <v>9.74590911100999</v>
      </c>
      <c r="M2360" s="75">
        <v>0.5625</v>
      </c>
      <c r="N2360" s="26">
        <v>44829.1</v>
      </c>
      <c r="O2360" s="26">
        <v>10865.34</v>
      </c>
      <c r="P2360" s="26">
        <v>8372.83</v>
      </c>
      <c r="Q2360" s="26">
        <v>15899.2</v>
      </c>
      <c r="R2360" s="26">
        <v>10964.2</v>
      </c>
      <c r="S2360" s="26">
        <v>-1272.47</v>
      </c>
      <c r="T2360" s="26">
        <f t="shared" si="511"/>
        <v>6274.84</v>
      </c>
      <c r="U2360" s="27">
        <f t="shared" si="512"/>
        <v>3.58354436753731</v>
      </c>
      <c r="V2360" s="26">
        <f>INDEX(检修、备用和必开!B:B,MATCH(统调负荷!$C2360,检修、备用和必开!$A:$A,0))</f>
        <v>24322.7</v>
      </c>
      <c r="W2360" s="26">
        <f>INDEX(检修、备用和必开!C:C,MATCH(统调负荷!$C2360,检修、备用和必开!$A:$A,0))</f>
        <v>0</v>
      </c>
      <c r="X2360" s="26">
        <f>INDEX(检修、备用和必开!D:D,MATCH(统调负荷!$C2360,检修、备用和必开!$A:$A,0))</f>
        <v>12790</v>
      </c>
      <c r="Y2360" s="26">
        <f>INDEX(检修、备用和必开!E:E,MATCH(统调负荷!$C2360,检修、备用和必开!$A:$A,0))</f>
        <v>4590.5</v>
      </c>
      <c r="Z2360" s="26">
        <f>INDEX(检修、备用和必开!F:F,MATCH(统调负荷!$C2360,检修、备用和必开!$A:$A,0))</f>
        <v>1850</v>
      </c>
      <c r="AA2360" s="26">
        <f t="shared" si="513"/>
        <v>68319.7</v>
      </c>
      <c r="AB2360" s="26">
        <v>0</v>
      </c>
      <c r="AC2360" s="26">
        <v>0</v>
      </c>
      <c r="AD2360" s="76">
        <f t="shared" si="514"/>
        <v>45682.5625</v>
      </c>
      <c r="AE2360" s="27">
        <f t="shared" si="515"/>
        <v>-5275.9</v>
      </c>
      <c r="AF2360" s="27">
        <f t="shared" si="516"/>
        <v>-735.25</v>
      </c>
      <c r="AG2360" s="27">
        <f t="shared" si="517"/>
        <v>-93.1700000000001</v>
      </c>
      <c r="AH2360" s="27">
        <f t="shared" si="518"/>
        <v>-3813.7</v>
      </c>
      <c r="AI2360" s="27">
        <f t="shared" si="519"/>
        <v>-767.799999999999</v>
      </c>
      <c r="AJ2360" s="27">
        <f t="shared" si="520"/>
        <v>134.02</v>
      </c>
      <c r="AK2360" s="26">
        <f>INDEX(检修、备用和必开!I:I,MATCH(统调负荷!$C2360,检修、备用和必开!$A:$A,0))</f>
        <v>9143.8687103594</v>
      </c>
    </row>
    <row r="2361" ht="13.8" spans="1:37">
      <c r="A2361" s="26">
        <f t="shared" si="508"/>
        <v>6</v>
      </c>
      <c r="B2361" s="26">
        <f t="shared" si="509"/>
        <v>13</v>
      </c>
      <c r="C2361" t="s">
        <v>46</v>
      </c>
      <c r="D2361" s="75">
        <v>0.572916666666667</v>
      </c>
      <c r="E2361" s="26">
        <v>49825</v>
      </c>
      <c r="F2361" s="26">
        <v>12036.19</v>
      </c>
      <c r="G2361" s="26">
        <v>7993</v>
      </c>
      <c r="H2361" s="26">
        <v>19635.9</v>
      </c>
      <c r="I2361" s="26">
        <v>11567</v>
      </c>
      <c r="J2361" s="26">
        <v>-1407.09</v>
      </c>
      <c r="K2361" s="26">
        <f t="shared" si="521"/>
        <v>7445.69</v>
      </c>
      <c r="L2361" s="27">
        <f t="shared" si="510"/>
        <v>9.17573791011981</v>
      </c>
      <c r="M2361" s="75">
        <v>0.572916666666667</v>
      </c>
      <c r="N2361" s="26">
        <v>44812.4</v>
      </c>
      <c r="O2361" s="26">
        <v>10395.35</v>
      </c>
      <c r="P2361" s="26">
        <v>7841.86</v>
      </c>
      <c r="Q2361" s="26">
        <v>16507.8</v>
      </c>
      <c r="R2361" s="26">
        <v>11419.7</v>
      </c>
      <c r="S2361" s="26">
        <v>-1352.31</v>
      </c>
      <c r="T2361" s="26">
        <f t="shared" si="511"/>
        <v>5804.85</v>
      </c>
      <c r="U2361" s="27">
        <f t="shared" si="512"/>
        <v>3.6741194470512</v>
      </c>
      <c r="V2361" s="26">
        <f>INDEX(检修、备用和必开!B:B,MATCH(统调负荷!$C2361,检修、备用和必开!$A:$A,0))</f>
        <v>24322.7</v>
      </c>
      <c r="W2361" s="26">
        <f>INDEX(检修、备用和必开!C:C,MATCH(统调负荷!$C2361,检修、备用和必开!$A:$A,0))</f>
        <v>0</v>
      </c>
      <c r="X2361" s="26">
        <f>INDEX(检修、备用和必开!D:D,MATCH(统调负荷!$C2361,检修、备用和必开!$A:$A,0))</f>
        <v>12790</v>
      </c>
      <c r="Y2361" s="26">
        <f>INDEX(检修、备用和必开!E:E,MATCH(统调负荷!$C2361,检修、备用和必开!$A:$A,0))</f>
        <v>4590.5</v>
      </c>
      <c r="Z2361" s="26">
        <f>INDEX(检修、备用和必开!F:F,MATCH(统调负荷!$C2361,检修、备用和必开!$A:$A,0))</f>
        <v>1850</v>
      </c>
      <c r="AA2361" s="26">
        <f t="shared" si="513"/>
        <v>68319.7</v>
      </c>
      <c r="AB2361" s="26">
        <v>0</v>
      </c>
      <c r="AC2361" s="26">
        <v>0</v>
      </c>
      <c r="AD2361" s="76">
        <f t="shared" si="514"/>
        <v>45682.5729166667</v>
      </c>
      <c r="AE2361" s="27">
        <f t="shared" si="515"/>
        <v>-5012.6</v>
      </c>
      <c r="AF2361" s="27">
        <f t="shared" si="516"/>
        <v>-1640.84</v>
      </c>
      <c r="AG2361" s="27">
        <f t="shared" si="517"/>
        <v>-151.14</v>
      </c>
      <c r="AH2361" s="27">
        <f t="shared" si="518"/>
        <v>-3128.1</v>
      </c>
      <c r="AI2361" s="27">
        <f t="shared" si="519"/>
        <v>-147.299999999999</v>
      </c>
      <c r="AJ2361" s="27">
        <f t="shared" si="520"/>
        <v>54.78</v>
      </c>
      <c r="AK2361" s="26">
        <f>INDEX(检修、备用和必开!I:I,MATCH(统调负荷!$C2361,检修、备用和必开!$A:$A,0))</f>
        <v>9143.8687103594</v>
      </c>
    </row>
    <row r="2362" ht="13.8" spans="1:37">
      <c r="A2362" s="26">
        <f t="shared" si="508"/>
        <v>6</v>
      </c>
      <c r="B2362" s="26">
        <f t="shared" si="509"/>
        <v>14</v>
      </c>
      <c r="C2362" t="s">
        <v>46</v>
      </c>
      <c r="D2362" s="75">
        <v>0.583333333333333</v>
      </c>
      <c r="E2362" s="26">
        <v>49375</v>
      </c>
      <c r="F2362" s="26">
        <v>11450.9</v>
      </c>
      <c r="G2362" s="26">
        <v>7893</v>
      </c>
      <c r="H2362" s="26">
        <v>20081.8</v>
      </c>
      <c r="I2362" s="26">
        <v>11356</v>
      </c>
      <c r="J2362" s="26">
        <v>-1406.7</v>
      </c>
      <c r="K2362" s="26">
        <f t="shared" si="521"/>
        <v>6860.4</v>
      </c>
      <c r="L2362" s="27">
        <f t="shared" si="510"/>
        <v>9.95855926768118</v>
      </c>
      <c r="M2362" s="75">
        <v>0.583333333333333</v>
      </c>
      <c r="N2362" s="26">
        <v>44503.4</v>
      </c>
      <c r="O2362" s="26">
        <v>10235.41</v>
      </c>
      <c r="P2362" s="26">
        <v>7159.66</v>
      </c>
      <c r="Q2362" s="26">
        <v>17151.6</v>
      </c>
      <c r="R2362" s="26">
        <v>11307.1</v>
      </c>
      <c r="S2362" s="26">
        <v>-1350.37</v>
      </c>
      <c r="T2362" s="26">
        <f t="shared" si="511"/>
        <v>5644.91</v>
      </c>
      <c r="U2362" s="27">
        <f t="shared" si="512"/>
        <v>3.70599585243432</v>
      </c>
      <c r="V2362" s="26">
        <f>INDEX(检修、备用和必开!B:B,MATCH(统调负荷!$C2362,检修、备用和必开!$A:$A,0))</f>
        <v>24322.7</v>
      </c>
      <c r="W2362" s="26">
        <f>INDEX(检修、备用和必开!C:C,MATCH(统调负荷!$C2362,检修、备用和必开!$A:$A,0))</f>
        <v>0</v>
      </c>
      <c r="X2362" s="26">
        <f>INDEX(检修、备用和必开!D:D,MATCH(统调负荷!$C2362,检修、备用和必开!$A:$A,0))</f>
        <v>12790</v>
      </c>
      <c r="Y2362" s="26">
        <f>INDEX(检修、备用和必开!E:E,MATCH(统调负荷!$C2362,检修、备用和必开!$A:$A,0))</f>
        <v>4590.5</v>
      </c>
      <c r="Z2362" s="26">
        <f>INDEX(检修、备用和必开!F:F,MATCH(统调负荷!$C2362,检修、备用和必开!$A:$A,0))</f>
        <v>1850</v>
      </c>
      <c r="AA2362" s="26">
        <f t="shared" si="513"/>
        <v>68319.7</v>
      </c>
      <c r="AB2362" s="26">
        <v>0</v>
      </c>
      <c r="AC2362" s="26">
        <v>0</v>
      </c>
      <c r="AD2362" s="76">
        <f t="shared" si="514"/>
        <v>45682.5833333333</v>
      </c>
      <c r="AE2362" s="27">
        <f t="shared" si="515"/>
        <v>-4871.6</v>
      </c>
      <c r="AF2362" s="27">
        <f t="shared" si="516"/>
        <v>-1215.49</v>
      </c>
      <c r="AG2362" s="27">
        <f t="shared" si="517"/>
        <v>-733.34</v>
      </c>
      <c r="AH2362" s="27">
        <f t="shared" si="518"/>
        <v>-2930.2</v>
      </c>
      <c r="AI2362" s="27">
        <f t="shared" si="519"/>
        <v>-48.8999999999996</v>
      </c>
      <c r="AJ2362" s="27">
        <f t="shared" si="520"/>
        <v>56.3300000000002</v>
      </c>
      <c r="AK2362" s="26">
        <f>INDEX(检修、备用和必开!I:I,MATCH(统调负荷!$C2362,检修、备用和必开!$A:$A,0))</f>
        <v>9143.8687103594</v>
      </c>
    </row>
    <row r="2363" ht="13.8" spans="1:37">
      <c r="A2363" s="26">
        <f t="shared" si="508"/>
        <v>6</v>
      </c>
      <c r="B2363" s="26">
        <f t="shared" si="509"/>
        <v>14</v>
      </c>
      <c r="C2363" t="s">
        <v>46</v>
      </c>
      <c r="D2363" s="75">
        <v>0.59375</v>
      </c>
      <c r="E2363" s="26">
        <v>48650</v>
      </c>
      <c r="F2363" s="26">
        <v>10471.2</v>
      </c>
      <c r="G2363" s="26">
        <v>8479</v>
      </c>
      <c r="H2363" s="26">
        <v>19992.5</v>
      </c>
      <c r="I2363" s="26">
        <v>11114</v>
      </c>
      <c r="J2363" s="26">
        <v>-1406.7</v>
      </c>
      <c r="K2363" s="26">
        <f t="shared" si="521"/>
        <v>5880.7</v>
      </c>
      <c r="L2363" s="27">
        <f t="shared" si="510"/>
        <v>11.6176135494074</v>
      </c>
      <c r="M2363" s="75">
        <v>0.59375</v>
      </c>
      <c r="N2363" s="26">
        <v>43717.3</v>
      </c>
      <c r="O2363" s="26">
        <v>9775.08</v>
      </c>
      <c r="P2363" s="26">
        <v>7537.49</v>
      </c>
      <c r="Q2363" s="26">
        <v>16651.1</v>
      </c>
      <c r="R2363" s="26">
        <v>11106.5</v>
      </c>
      <c r="S2363" s="26">
        <v>-1352.87</v>
      </c>
      <c r="T2363" s="26">
        <f t="shared" si="511"/>
        <v>5184.58</v>
      </c>
      <c r="U2363" s="27">
        <f t="shared" si="512"/>
        <v>3.80090661367331</v>
      </c>
      <c r="V2363" s="26">
        <f>INDEX(检修、备用和必开!B:B,MATCH(统调负荷!$C2363,检修、备用和必开!$A:$A,0))</f>
        <v>24322.7</v>
      </c>
      <c r="W2363" s="26">
        <f>INDEX(检修、备用和必开!C:C,MATCH(统调负荷!$C2363,检修、备用和必开!$A:$A,0))</f>
        <v>0</v>
      </c>
      <c r="X2363" s="26">
        <f>INDEX(检修、备用和必开!D:D,MATCH(统调负荷!$C2363,检修、备用和必开!$A:$A,0))</f>
        <v>12790</v>
      </c>
      <c r="Y2363" s="26">
        <f>INDEX(检修、备用和必开!E:E,MATCH(统调负荷!$C2363,检修、备用和必开!$A:$A,0))</f>
        <v>4590.5</v>
      </c>
      <c r="Z2363" s="26">
        <f>INDEX(检修、备用和必开!F:F,MATCH(统调负荷!$C2363,检修、备用和必开!$A:$A,0))</f>
        <v>1850</v>
      </c>
      <c r="AA2363" s="26">
        <f t="shared" si="513"/>
        <v>68319.7</v>
      </c>
      <c r="AB2363" s="26">
        <v>0</v>
      </c>
      <c r="AC2363" s="26">
        <v>0</v>
      </c>
      <c r="AD2363" s="76">
        <f t="shared" si="514"/>
        <v>45682.59375</v>
      </c>
      <c r="AE2363" s="27">
        <f t="shared" si="515"/>
        <v>-4932.7</v>
      </c>
      <c r="AF2363" s="27">
        <f t="shared" si="516"/>
        <v>-696.120000000001</v>
      </c>
      <c r="AG2363" s="27">
        <f t="shared" si="517"/>
        <v>-941.51</v>
      </c>
      <c r="AH2363" s="27">
        <f t="shared" si="518"/>
        <v>-3341.4</v>
      </c>
      <c r="AI2363" s="27">
        <f t="shared" si="519"/>
        <v>-7.5</v>
      </c>
      <c r="AJ2363" s="27">
        <f t="shared" si="520"/>
        <v>53.8300000000002</v>
      </c>
      <c r="AK2363" s="26">
        <f>INDEX(检修、备用和必开!I:I,MATCH(统调负荷!$C2363,检修、备用和必开!$A:$A,0))</f>
        <v>9143.8687103594</v>
      </c>
    </row>
    <row r="2364" ht="13.8" spans="1:37">
      <c r="A2364" s="26">
        <f t="shared" si="508"/>
        <v>6</v>
      </c>
      <c r="B2364" s="26">
        <f t="shared" si="509"/>
        <v>14</v>
      </c>
      <c r="C2364" t="s">
        <v>46</v>
      </c>
      <c r="D2364" s="75">
        <v>0.604166666666667</v>
      </c>
      <c r="E2364" s="26">
        <v>48785</v>
      </c>
      <c r="F2364" s="26">
        <v>10177.39</v>
      </c>
      <c r="G2364" s="26">
        <v>8971</v>
      </c>
      <c r="H2364" s="26">
        <v>20194.3</v>
      </c>
      <c r="I2364" s="26">
        <v>10849</v>
      </c>
      <c r="J2364" s="26">
        <v>-1406.69</v>
      </c>
      <c r="K2364" s="26">
        <f t="shared" si="521"/>
        <v>5586.89</v>
      </c>
      <c r="L2364" s="27">
        <f t="shared" si="510"/>
        <v>12.228574394699</v>
      </c>
      <c r="M2364" s="75">
        <v>0.604166666666667</v>
      </c>
      <c r="N2364" s="26">
        <v>43710.1</v>
      </c>
      <c r="O2364" s="26">
        <v>9854.64</v>
      </c>
      <c r="P2364" s="26">
        <v>8121.28</v>
      </c>
      <c r="Q2364" s="26">
        <v>16568.2</v>
      </c>
      <c r="R2364" s="26">
        <v>10536.1</v>
      </c>
      <c r="S2364" s="26">
        <v>-1370.12</v>
      </c>
      <c r="T2364" s="26">
        <f t="shared" si="511"/>
        <v>5264.14</v>
      </c>
      <c r="U2364" s="27">
        <f t="shared" si="512"/>
        <v>3.78415698559998</v>
      </c>
      <c r="V2364" s="26">
        <f>INDEX(检修、备用和必开!B:B,MATCH(统调负荷!$C2364,检修、备用和必开!$A:$A,0))</f>
        <v>24322.7</v>
      </c>
      <c r="W2364" s="26">
        <f>INDEX(检修、备用和必开!C:C,MATCH(统调负荷!$C2364,检修、备用和必开!$A:$A,0))</f>
        <v>0</v>
      </c>
      <c r="X2364" s="26">
        <f>INDEX(检修、备用和必开!D:D,MATCH(统调负荷!$C2364,检修、备用和必开!$A:$A,0))</f>
        <v>12790</v>
      </c>
      <c r="Y2364" s="26">
        <f>INDEX(检修、备用和必开!E:E,MATCH(统调负荷!$C2364,检修、备用和必开!$A:$A,0))</f>
        <v>4590.5</v>
      </c>
      <c r="Z2364" s="26">
        <f>INDEX(检修、备用和必开!F:F,MATCH(统调负荷!$C2364,检修、备用和必开!$A:$A,0))</f>
        <v>1850</v>
      </c>
      <c r="AA2364" s="26">
        <f t="shared" si="513"/>
        <v>68319.7</v>
      </c>
      <c r="AB2364" s="26">
        <v>0</v>
      </c>
      <c r="AC2364" s="26">
        <v>0</v>
      </c>
      <c r="AD2364" s="76">
        <f t="shared" si="514"/>
        <v>45682.6041666667</v>
      </c>
      <c r="AE2364" s="27">
        <f t="shared" si="515"/>
        <v>-5074.9</v>
      </c>
      <c r="AF2364" s="27">
        <f t="shared" si="516"/>
        <v>-322.75</v>
      </c>
      <c r="AG2364" s="27">
        <f t="shared" si="517"/>
        <v>-849.72</v>
      </c>
      <c r="AH2364" s="27">
        <f t="shared" si="518"/>
        <v>-3626.1</v>
      </c>
      <c r="AI2364" s="27">
        <f t="shared" si="519"/>
        <v>-312.9</v>
      </c>
      <c r="AJ2364" s="27">
        <f t="shared" si="520"/>
        <v>36.5700000000002</v>
      </c>
      <c r="AK2364" s="26">
        <f>INDEX(检修、备用和必开!I:I,MATCH(统调负荷!$C2364,检修、备用和必开!$A:$A,0))</f>
        <v>9143.8687103594</v>
      </c>
    </row>
    <row r="2365" ht="13.8" spans="1:37">
      <c r="A2365" s="26">
        <f t="shared" si="508"/>
        <v>6</v>
      </c>
      <c r="B2365" s="26">
        <f t="shared" si="509"/>
        <v>14</v>
      </c>
      <c r="C2365" t="s">
        <v>46</v>
      </c>
      <c r="D2365" s="75">
        <v>0.614583333333333</v>
      </c>
      <c r="E2365" s="26">
        <v>49010</v>
      </c>
      <c r="F2365" s="26">
        <v>10401.7</v>
      </c>
      <c r="G2365" s="26">
        <v>9457</v>
      </c>
      <c r="H2365" s="26">
        <v>20070</v>
      </c>
      <c r="I2365" s="26">
        <v>10488</v>
      </c>
      <c r="J2365" s="26">
        <v>-1406.7</v>
      </c>
      <c r="K2365" s="26">
        <f t="shared" si="521"/>
        <v>5811.2</v>
      </c>
      <c r="L2365" s="27">
        <f t="shared" si="510"/>
        <v>11.7565563050661</v>
      </c>
      <c r="M2365" s="75">
        <v>0.614583333333333</v>
      </c>
      <c r="N2365" s="26">
        <v>44029.4</v>
      </c>
      <c r="O2365" s="26">
        <v>9924.37</v>
      </c>
      <c r="P2365" s="26">
        <v>8614.01</v>
      </c>
      <c r="Q2365" s="26">
        <v>16409</v>
      </c>
      <c r="R2365" s="26">
        <v>10429.5</v>
      </c>
      <c r="S2365" s="26">
        <v>-1347.48</v>
      </c>
      <c r="T2365" s="26">
        <f t="shared" si="511"/>
        <v>5333.87</v>
      </c>
      <c r="U2365" s="27">
        <f t="shared" si="512"/>
        <v>3.76959777354395</v>
      </c>
      <c r="V2365" s="26">
        <f>INDEX(检修、备用和必开!B:B,MATCH(统调负荷!$C2365,检修、备用和必开!$A:$A,0))</f>
        <v>24322.7</v>
      </c>
      <c r="W2365" s="26">
        <f>INDEX(检修、备用和必开!C:C,MATCH(统调负荷!$C2365,检修、备用和必开!$A:$A,0))</f>
        <v>0</v>
      </c>
      <c r="X2365" s="26">
        <f>INDEX(检修、备用和必开!D:D,MATCH(统调负荷!$C2365,检修、备用和必开!$A:$A,0))</f>
        <v>12790</v>
      </c>
      <c r="Y2365" s="26">
        <f>INDEX(检修、备用和必开!E:E,MATCH(统调负荷!$C2365,检修、备用和必开!$A:$A,0))</f>
        <v>4590.5</v>
      </c>
      <c r="Z2365" s="26">
        <f>INDEX(检修、备用和必开!F:F,MATCH(统调负荷!$C2365,检修、备用和必开!$A:$A,0))</f>
        <v>1850</v>
      </c>
      <c r="AA2365" s="26">
        <f t="shared" si="513"/>
        <v>68319.7</v>
      </c>
      <c r="AB2365" s="26">
        <v>0</v>
      </c>
      <c r="AC2365" s="26">
        <v>0</v>
      </c>
      <c r="AD2365" s="76">
        <f t="shared" si="514"/>
        <v>45682.6145833333</v>
      </c>
      <c r="AE2365" s="27">
        <f t="shared" si="515"/>
        <v>-4980.6</v>
      </c>
      <c r="AF2365" s="27">
        <f t="shared" si="516"/>
        <v>-477.33</v>
      </c>
      <c r="AG2365" s="27">
        <f t="shared" si="517"/>
        <v>-842.99</v>
      </c>
      <c r="AH2365" s="27">
        <f t="shared" si="518"/>
        <v>-3661</v>
      </c>
      <c r="AI2365" s="27">
        <f t="shared" si="519"/>
        <v>-58.5</v>
      </c>
      <c r="AJ2365" s="27">
        <f t="shared" si="520"/>
        <v>59.22</v>
      </c>
      <c r="AK2365" s="26">
        <f>INDEX(检修、备用和必开!I:I,MATCH(统调负荷!$C2365,检修、备用和必开!$A:$A,0))</f>
        <v>9143.8687103594</v>
      </c>
    </row>
    <row r="2366" ht="13.8" spans="1:37">
      <c r="A2366" s="26">
        <f t="shared" si="508"/>
        <v>6</v>
      </c>
      <c r="B2366" s="26">
        <f t="shared" si="509"/>
        <v>15</v>
      </c>
      <c r="C2366" t="s">
        <v>46</v>
      </c>
      <c r="D2366" s="75">
        <v>0.625</v>
      </c>
      <c r="E2366" s="26">
        <v>49330</v>
      </c>
      <c r="F2366" s="26">
        <v>11265.8</v>
      </c>
      <c r="G2366" s="26">
        <v>9552</v>
      </c>
      <c r="H2366" s="26">
        <v>19803.9</v>
      </c>
      <c r="I2366" s="26">
        <v>10115</v>
      </c>
      <c r="J2366" s="26">
        <v>-1406.7</v>
      </c>
      <c r="K2366" s="26">
        <f t="shared" si="521"/>
        <v>6675.3</v>
      </c>
      <c r="L2366" s="27">
        <f t="shared" si="510"/>
        <v>10.2347010621246</v>
      </c>
      <c r="M2366" s="75">
        <v>0.625</v>
      </c>
      <c r="N2366" s="26">
        <v>44687.6</v>
      </c>
      <c r="O2366" s="26">
        <v>9911.04</v>
      </c>
      <c r="P2366" s="26">
        <v>9109.37</v>
      </c>
      <c r="Q2366" s="26">
        <v>16618.4</v>
      </c>
      <c r="R2366" s="26">
        <v>10341.2</v>
      </c>
      <c r="S2366" s="26">
        <v>-1292.41</v>
      </c>
      <c r="T2366" s="26">
        <f t="shared" si="511"/>
        <v>5320.54</v>
      </c>
      <c r="U2366" s="27">
        <f t="shared" si="512"/>
        <v>3.7723723312502</v>
      </c>
      <c r="V2366" s="26">
        <f>INDEX(检修、备用和必开!B:B,MATCH(统调负荷!$C2366,检修、备用和必开!$A:$A,0))</f>
        <v>24322.7</v>
      </c>
      <c r="W2366" s="26">
        <f>INDEX(检修、备用和必开!C:C,MATCH(统调负荷!$C2366,检修、备用和必开!$A:$A,0))</f>
        <v>0</v>
      </c>
      <c r="X2366" s="26">
        <f>INDEX(检修、备用和必开!D:D,MATCH(统调负荷!$C2366,检修、备用和必开!$A:$A,0))</f>
        <v>12790</v>
      </c>
      <c r="Y2366" s="26">
        <f>INDEX(检修、备用和必开!E:E,MATCH(统调负荷!$C2366,检修、备用和必开!$A:$A,0))</f>
        <v>4590.5</v>
      </c>
      <c r="Z2366" s="26">
        <f>INDEX(检修、备用和必开!F:F,MATCH(统调负荷!$C2366,检修、备用和必开!$A:$A,0))</f>
        <v>1850</v>
      </c>
      <c r="AA2366" s="26">
        <f t="shared" si="513"/>
        <v>68319.7</v>
      </c>
      <c r="AB2366" s="26">
        <v>0</v>
      </c>
      <c r="AC2366" s="26">
        <v>0</v>
      </c>
      <c r="AD2366" s="76">
        <f t="shared" si="514"/>
        <v>45682.625</v>
      </c>
      <c r="AE2366" s="27">
        <f t="shared" si="515"/>
        <v>-4642.4</v>
      </c>
      <c r="AF2366" s="27">
        <f t="shared" si="516"/>
        <v>-1354.76</v>
      </c>
      <c r="AG2366" s="27">
        <f t="shared" si="517"/>
        <v>-442.629999999999</v>
      </c>
      <c r="AH2366" s="27">
        <f t="shared" si="518"/>
        <v>-3185.5</v>
      </c>
      <c r="AI2366" s="27">
        <f t="shared" si="519"/>
        <v>226.200000000001</v>
      </c>
      <c r="AJ2366" s="27">
        <f t="shared" si="520"/>
        <v>114.29</v>
      </c>
      <c r="AK2366" s="26">
        <f>INDEX(检修、备用和必开!I:I,MATCH(统调负荷!$C2366,检修、备用和必开!$A:$A,0))</f>
        <v>9143.8687103594</v>
      </c>
    </row>
    <row r="2367" ht="13.8" spans="1:37">
      <c r="A2367" s="26">
        <f t="shared" si="508"/>
        <v>6</v>
      </c>
      <c r="B2367" s="26">
        <f t="shared" si="509"/>
        <v>15</v>
      </c>
      <c r="C2367" t="s">
        <v>46</v>
      </c>
      <c r="D2367" s="75">
        <v>0.635416666666667</v>
      </c>
      <c r="E2367" s="26">
        <v>49600</v>
      </c>
      <c r="F2367" s="26">
        <v>12070.89</v>
      </c>
      <c r="G2367" s="26">
        <v>9505</v>
      </c>
      <c r="H2367" s="26">
        <v>19682.6</v>
      </c>
      <c r="I2367" s="26">
        <v>9748</v>
      </c>
      <c r="J2367" s="26">
        <v>-1406.49</v>
      </c>
      <c r="K2367" s="26">
        <f t="shared" si="521"/>
        <v>7480.39</v>
      </c>
      <c r="L2367" s="27">
        <f t="shared" si="510"/>
        <v>9.13317353774335</v>
      </c>
      <c r="M2367" s="75">
        <v>0.635416666666667</v>
      </c>
      <c r="N2367" s="26">
        <v>45156.9</v>
      </c>
      <c r="O2367" s="26">
        <v>9891.73</v>
      </c>
      <c r="P2367" s="26">
        <v>9426.26</v>
      </c>
      <c r="Q2367" s="26">
        <v>17075.9</v>
      </c>
      <c r="R2367" s="26">
        <v>10121.2</v>
      </c>
      <c r="S2367" s="26">
        <v>-1358.19</v>
      </c>
      <c r="T2367" s="26">
        <f t="shared" si="511"/>
        <v>5301.23</v>
      </c>
      <c r="U2367" s="27">
        <f t="shared" si="512"/>
        <v>3.77639884076428</v>
      </c>
      <c r="V2367" s="26">
        <f>INDEX(检修、备用和必开!B:B,MATCH(统调负荷!$C2367,检修、备用和必开!$A:$A,0))</f>
        <v>24322.7</v>
      </c>
      <c r="W2367" s="26">
        <f>INDEX(检修、备用和必开!C:C,MATCH(统调负荷!$C2367,检修、备用和必开!$A:$A,0))</f>
        <v>0</v>
      </c>
      <c r="X2367" s="26">
        <f>INDEX(检修、备用和必开!D:D,MATCH(统调负荷!$C2367,检修、备用和必开!$A:$A,0))</f>
        <v>12790</v>
      </c>
      <c r="Y2367" s="26">
        <f>INDEX(检修、备用和必开!E:E,MATCH(统调负荷!$C2367,检修、备用和必开!$A:$A,0))</f>
        <v>4590.5</v>
      </c>
      <c r="Z2367" s="26">
        <f>INDEX(检修、备用和必开!F:F,MATCH(统调负荷!$C2367,检修、备用和必开!$A:$A,0))</f>
        <v>1850</v>
      </c>
      <c r="AA2367" s="26">
        <f t="shared" si="513"/>
        <v>68319.7</v>
      </c>
      <c r="AB2367" s="26">
        <v>285.93</v>
      </c>
      <c r="AC2367" s="26">
        <v>0</v>
      </c>
      <c r="AD2367" s="76">
        <f t="shared" si="514"/>
        <v>45682.6354166667</v>
      </c>
      <c r="AE2367" s="27">
        <f t="shared" si="515"/>
        <v>-4443.1</v>
      </c>
      <c r="AF2367" s="27">
        <f t="shared" si="516"/>
        <v>-2179.16</v>
      </c>
      <c r="AG2367" s="27">
        <f t="shared" si="517"/>
        <v>-78.7399999999998</v>
      </c>
      <c r="AH2367" s="27">
        <f t="shared" si="518"/>
        <v>-2606.7</v>
      </c>
      <c r="AI2367" s="27">
        <f t="shared" si="519"/>
        <v>373.200000000001</v>
      </c>
      <c r="AJ2367" s="27">
        <f t="shared" si="520"/>
        <v>48.3</v>
      </c>
      <c r="AK2367" s="26">
        <f>INDEX(检修、备用和必开!I:I,MATCH(统调负荷!$C2367,检修、备用和必开!$A:$A,0))</f>
        <v>9143.8687103594</v>
      </c>
    </row>
    <row r="2368" ht="13.8" spans="1:37">
      <c r="A2368" s="26">
        <f t="shared" si="508"/>
        <v>6</v>
      </c>
      <c r="B2368" s="26">
        <f t="shared" si="509"/>
        <v>15</v>
      </c>
      <c r="C2368" t="s">
        <v>46</v>
      </c>
      <c r="D2368" s="75">
        <v>0.645833333333333</v>
      </c>
      <c r="E2368" s="26">
        <v>49950</v>
      </c>
      <c r="F2368" s="26">
        <v>12065.2</v>
      </c>
      <c r="G2368" s="26">
        <v>10267</v>
      </c>
      <c r="H2368" s="26">
        <v>19681.5</v>
      </c>
      <c r="I2368" s="26">
        <v>9343</v>
      </c>
      <c r="J2368" s="26">
        <v>-1406.7</v>
      </c>
      <c r="K2368" s="26">
        <f t="shared" si="521"/>
        <v>7474.7</v>
      </c>
      <c r="L2368" s="27">
        <f t="shared" si="510"/>
        <v>9.14012602512475</v>
      </c>
      <c r="M2368" s="75">
        <v>0.645833333333333</v>
      </c>
      <c r="N2368" s="26">
        <v>45880.2</v>
      </c>
      <c r="O2368" s="26">
        <v>9817.03</v>
      </c>
      <c r="P2368" s="26">
        <v>9852.32</v>
      </c>
      <c r="Q2368" s="26">
        <v>17707.3</v>
      </c>
      <c r="R2368" s="26">
        <v>9842.94</v>
      </c>
      <c r="S2368" s="26">
        <v>-1339.39</v>
      </c>
      <c r="T2368" s="26">
        <f t="shared" si="511"/>
        <v>5226.53</v>
      </c>
      <c r="U2368" s="27">
        <f t="shared" si="512"/>
        <v>3.79205651698746</v>
      </c>
      <c r="V2368" s="26">
        <f>INDEX(检修、备用和必开!B:B,MATCH(统调负荷!$C2368,检修、备用和必开!$A:$A,0))</f>
        <v>24322.7</v>
      </c>
      <c r="W2368" s="26">
        <f>INDEX(检修、备用和必开!C:C,MATCH(统调负荷!$C2368,检修、备用和必开!$A:$A,0))</f>
        <v>0</v>
      </c>
      <c r="X2368" s="26">
        <f>INDEX(检修、备用和必开!D:D,MATCH(统调负荷!$C2368,检修、备用和必开!$A:$A,0))</f>
        <v>12790</v>
      </c>
      <c r="Y2368" s="26">
        <f>INDEX(检修、备用和必开!E:E,MATCH(统调负荷!$C2368,检修、备用和必开!$A:$A,0))</f>
        <v>4590.5</v>
      </c>
      <c r="Z2368" s="26">
        <f>INDEX(检修、备用和必开!F:F,MATCH(统调负荷!$C2368,检修、备用和必开!$A:$A,0))</f>
        <v>1850</v>
      </c>
      <c r="AA2368" s="26">
        <f t="shared" si="513"/>
        <v>68319.7</v>
      </c>
      <c r="AB2368" s="26">
        <v>290</v>
      </c>
      <c r="AC2368" s="26">
        <v>0</v>
      </c>
      <c r="AD2368" s="76">
        <f t="shared" si="514"/>
        <v>45682.6458333333</v>
      </c>
      <c r="AE2368" s="27">
        <f t="shared" si="515"/>
        <v>-4069.8</v>
      </c>
      <c r="AF2368" s="27">
        <f t="shared" si="516"/>
        <v>-2248.17</v>
      </c>
      <c r="AG2368" s="27">
        <f t="shared" si="517"/>
        <v>-414.68</v>
      </c>
      <c r="AH2368" s="27">
        <f t="shared" si="518"/>
        <v>-1974.2</v>
      </c>
      <c r="AI2368" s="27">
        <f t="shared" si="519"/>
        <v>499.940000000001</v>
      </c>
      <c r="AJ2368" s="27">
        <f t="shared" si="520"/>
        <v>67.3099999999999</v>
      </c>
      <c r="AK2368" s="26">
        <f>INDEX(检修、备用和必开!I:I,MATCH(统调负荷!$C2368,检修、备用和必开!$A:$A,0))</f>
        <v>9143.8687103594</v>
      </c>
    </row>
    <row r="2369" ht="13.8" spans="1:37">
      <c r="A2369" s="26">
        <f t="shared" si="508"/>
        <v>6</v>
      </c>
      <c r="B2369" s="26">
        <f t="shared" si="509"/>
        <v>15</v>
      </c>
      <c r="C2369" t="s">
        <v>46</v>
      </c>
      <c r="D2369" s="75">
        <v>0.65625</v>
      </c>
      <c r="E2369" s="26">
        <v>50550</v>
      </c>
      <c r="F2369" s="26">
        <v>11346.4</v>
      </c>
      <c r="G2369" s="26">
        <v>12466</v>
      </c>
      <c r="H2369" s="26">
        <v>19189.3</v>
      </c>
      <c r="I2369" s="26">
        <v>8955</v>
      </c>
      <c r="J2369" s="26">
        <v>-1406.7</v>
      </c>
      <c r="K2369" s="26">
        <f t="shared" si="521"/>
        <v>6755.9</v>
      </c>
      <c r="L2369" s="27">
        <f t="shared" si="510"/>
        <v>10.1125978774109</v>
      </c>
      <c r="M2369" s="75">
        <v>0.65625</v>
      </c>
      <c r="N2369" s="26">
        <v>47127</v>
      </c>
      <c r="O2369" s="26">
        <v>10706.41</v>
      </c>
      <c r="P2369" s="26">
        <v>10526.8</v>
      </c>
      <c r="Q2369" s="26">
        <v>17702.3</v>
      </c>
      <c r="R2369" s="26">
        <v>9510.15</v>
      </c>
      <c r="S2369" s="26">
        <v>-1318.66</v>
      </c>
      <c r="T2369" s="26">
        <f t="shared" si="511"/>
        <v>6115.91</v>
      </c>
      <c r="U2369" s="27">
        <f t="shared" si="512"/>
        <v>3.61366895325324</v>
      </c>
      <c r="V2369" s="26">
        <f>INDEX(检修、备用和必开!B:B,MATCH(统调负荷!$C2369,检修、备用和必开!$A:$A,0))</f>
        <v>24322.7</v>
      </c>
      <c r="W2369" s="26">
        <f>INDEX(检修、备用和必开!C:C,MATCH(统调负荷!$C2369,检修、备用和必开!$A:$A,0))</f>
        <v>0</v>
      </c>
      <c r="X2369" s="26">
        <f>INDEX(检修、备用和必开!D:D,MATCH(统调负荷!$C2369,检修、备用和必开!$A:$A,0))</f>
        <v>12790</v>
      </c>
      <c r="Y2369" s="26">
        <f>INDEX(检修、备用和必开!E:E,MATCH(统调负荷!$C2369,检修、备用和必开!$A:$A,0))</f>
        <v>4590.5</v>
      </c>
      <c r="Z2369" s="26">
        <f>INDEX(检修、备用和必开!F:F,MATCH(统调负荷!$C2369,检修、备用和必开!$A:$A,0))</f>
        <v>1850</v>
      </c>
      <c r="AA2369" s="26">
        <f t="shared" si="513"/>
        <v>68319.7</v>
      </c>
      <c r="AB2369" s="26">
        <v>0</v>
      </c>
      <c r="AC2369" s="26">
        <v>0</v>
      </c>
      <c r="AD2369" s="76">
        <f t="shared" si="514"/>
        <v>45682.65625</v>
      </c>
      <c r="AE2369" s="27">
        <f t="shared" si="515"/>
        <v>-3423</v>
      </c>
      <c r="AF2369" s="27">
        <f t="shared" si="516"/>
        <v>-639.99</v>
      </c>
      <c r="AG2369" s="27">
        <f t="shared" si="517"/>
        <v>-1939.2</v>
      </c>
      <c r="AH2369" s="27">
        <f t="shared" si="518"/>
        <v>-1487</v>
      </c>
      <c r="AI2369" s="27">
        <f t="shared" si="519"/>
        <v>555.15</v>
      </c>
      <c r="AJ2369" s="27">
        <f t="shared" si="520"/>
        <v>88.04</v>
      </c>
      <c r="AK2369" s="26">
        <f>INDEX(检修、备用和必开!I:I,MATCH(统调负荷!$C2369,检修、备用和必开!$A:$A,0))</f>
        <v>9143.8687103594</v>
      </c>
    </row>
    <row r="2370" ht="13.8" spans="1:37">
      <c r="A2370" s="26">
        <f t="shared" si="508"/>
        <v>6</v>
      </c>
      <c r="B2370" s="26">
        <f t="shared" si="509"/>
        <v>16</v>
      </c>
      <c r="C2370" t="s">
        <v>46</v>
      </c>
      <c r="D2370" s="75">
        <v>0.666666666666667</v>
      </c>
      <c r="E2370" s="26">
        <v>51440</v>
      </c>
      <c r="F2370" s="26">
        <v>9481.6</v>
      </c>
      <c r="G2370" s="26">
        <v>13951</v>
      </c>
      <c r="H2370" s="26">
        <v>20880.9</v>
      </c>
      <c r="I2370" s="26">
        <v>8533</v>
      </c>
      <c r="J2370" s="26">
        <v>-1406.5</v>
      </c>
      <c r="K2370" s="26">
        <f t="shared" si="521"/>
        <v>4891.1</v>
      </c>
      <c r="L2370" s="27">
        <f t="shared" si="510"/>
        <v>13.9681666700742</v>
      </c>
      <c r="M2370" s="75">
        <v>0.666666666666667</v>
      </c>
      <c r="N2370" s="26">
        <v>48178</v>
      </c>
      <c r="O2370" s="26">
        <v>10731.8</v>
      </c>
      <c r="P2370" s="26">
        <v>11160</v>
      </c>
      <c r="Q2370" s="26">
        <v>18556.5</v>
      </c>
      <c r="R2370" s="26">
        <v>9065.88</v>
      </c>
      <c r="S2370" s="26">
        <v>-1336.18</v>
      </c>
      <c r="T2370" s="26">
        <f t="shared" si="511"/>
        <v>6141.3</v>
      </c>
      <c r="U2370" s="27">
        <f t="shared" si="512"/>
        <v>3.60882242635213</v>
      </c>
      <c r="V2370" s="26">
        <f>INDEX(检修、备用和必开!B:B,MATCH(统调负荷!$C2370,检修、备用和必开!$A:$A,0))</f>
        <v>24322.7</v>
      </c>
      <c r="W2370" s="26">
        <f>INDEX(检修、备用和必开!C:C,MATCH(统调负荷!$C2370,检修、备用和必开!$A:$A,0))</f>
        <v>0</v>
      </c>
      <c r="X2370" s="26">
        <f>INDEX(检修、备用和必开!D:D,MATCH(统调负荷!$C2370,检修、备用和必开!$A:$A,0))</f>
        <v>12790</v>
      </c>
      <c r="Y2370" s="26">
        <f>INDEX(检修、备用和必开!E:E,MATCH(统调负荷!$C2370,检修、备用和必开!$A:$A,0))</f>
        <v>4590.5</v>
      </c>
      <c r="Z2370" s="26">
        <f>INDEX(检修、备用和必开!F:F,MATCH(统调负荷!$C2370,检修、备用和必开!$A:$A,0))</f>
        <v>1850</v>
      </c>
      <c r="AA2370" s="26">
        <f t="shared" si="513"/>
        <v>68319.7</v>
      </c>
      <c r="AB2370" s="26">
        <v>0</v>
      </c>
      <c r="AC2370" s="26">
        <v>0</v>
      </c>
      <c r="AD2370" s="76">
        <f t="shared" si="514"/>
        <v>45682.6666666667</v>
      </c>
      <c r="AE2370" s="27">
        <f t="shared" si="515"/>
        <v>-3262</v>
      </c>
      <c r="AF2370" s="27">
        <f t="shared" si="516"/>
        <v>1250.2</v>
      </c>
      <c r="AG2370" s="27">
        <f t="shared" si="517"/>
        <v>-2791</v>
      </c>
      <c r="AH2370" s="27">
        <f t="shared" si="518"/>
        <v>-2324.4</v>
      </c>
      <c r="AI2370" s="27">
        <f t="shared" si="519"/>
        <v>532.879999999999</v>
      </c>
      <c r="AJ2370" s="27">
        <f t="shared" si="520"/>
        <v>70.3199999999999</v>
      </c>
      <c r="AK2370" s="26">
        <f>INDEX(检修、备用和必开!I:I,MATCH(统调负荷!$C2370,检修、备用和必开!$A:$A,0))</f>
        <v>9143.8687103594</v>
      </c>
    </row>
    <row r="2371" ht="13.8" spans="1:37">
      <c r="A2371" s="26">
        <f t="shared" ref="A2371:A2434" si="522">WEEKDAY(C2371,2)</f>
        <v>6</v>
      </c>
      <c r="B2371" s="26">
        <f t="shared" ref="B2371:B2434" si="523">HOUR(D2371)</f>
        <v>16</v>
      </c>
      <c r="C2371" t="s">
        <v>46</v>
      </c>
      <c r="D2371" s="75">
        <v>0.677083333333333</v>
      </c>
      <c r="E2371" s="26">
        <v>52415</v>
      </c>
      <c r="F2371" s="26">
        <v>9239.9</v>
      </c>
      <c r="G2371" s="26">
        <v>14437</v>
      </c>
      <c r="H2371" s="26">
        <v>21998.8</v>
      </c>
      <c r="I2371" s="26">
        <v>8146</v>
      </c>
      <c r="J2371" s="26">
        <v>-1406.7</v>
      </c>
      <c r="K2371" s="26">
        <f t="shared" si="521"/>
        <v>4649.4</v>
      </c>
      <c r="L2371" s="27">
        <f t="shared" ref="L2371:L2434" si="524">AA2371/(K2371+W2371)</f>
        <v>14.6943046414591</v>
      </c>
      <c r="M2371" s="75">
        <v>0.677083333333333</v>
      </c>
      <c r="N2371" s="26">
        <v>49349.4</v>
      </c>
      <c r="O2371" s="26">
        <v>10517.11</v>
      </c>
      <c r="P2371" s="26">
        <v>12802.1</v>
      </c>
      <c r="Q2371" s="26">
        <v>18376.1</v>
      </c>
      <c r="R2371" s="26">
        <v>9030.58</v>
      </c>
      <c r="S2371" s="26">
        <v>-1376.49</v>
      </c>
      <c r="T2371" s="26">
        <f t="shared" ref="T2371:T2434" si="525">O2371-Y2371</f>
        <v>5926.61</v>
      </c>
      <c r="U2371" s="27">
        <f t="shared" ref="U2371:U2434" si="526">AA2371/(T2371+X2371)</f>
        <v>3.65021764090826</v>
      </c>
      <c r="V2371" s="26">
        <f>INDEX(检修、备用和必开!B:B,MATCH(统调负荷!$C2371,检修、备用和必开!$A:$A,0))</f>
        <v>24322.7</v>
      </c>
      <c r="W2371" s="26">
        <f>INDEX(检修、备用和必开!C:C,MATCH(统调负荷!$C2371,检修、备用和必开!$A:$A,0))</f>
        <v>0</v>
      </c>
      <c r="X2371" s="26">
        <f>INDEX(检修、备用和必开!D:D,MATCH(统调负荷!$C2371,检修、备用和必开!$A:$A,0))</f>
        <v>12790</v>
      </c>
      <c r="Y2371" s="26">
        <f>INDEX(检修、备用和必开!E:E,MATCH(统调负荷!$C2371,检修、备用和必开!$A:$A,0))</f>
        <v>4590.5</v>
      </c>
      <c r="Z2371" s="26">
        <f>INDEX(检修、备用和必开!F:F,MATCH(统调负荷!$C2371,检修、备用和必开!$A:$A,0))</f>
        <v>1850</v>
      </c>
      <c r="AA2371" s="26">
        <f t="shared" ref="AA2371:AA2434" si="527">94492.4-V2371-Z2371</f>
        <v>68319.7</v>
      </c>
      <c r="AB2371" s="26">
        <v>0</v>
      </c>
      <c r="AC2371" s="26">
        <v>0</v>
      </c>
      <c r="AD2371" s="76">
        <f t="shared" ref="AD2371:AD2434" si="528">C2371+D2371</f>
        <v>45682.6770833333</v>
      </c>
      <c r="AE2371" s="27">
        <f t="shared" ref="AE2371:AE2434" si="529">N2371-E2371</f>
        <v>-3065.6</v>
      </c>
      <c r="AF2371" s="27">
        <f t="shared" ref="AF2371:AF2434" si="530">O2371-F2371</f>
        <v>1277.21</v>
      </c>
      <c r="AG2371" s="27">
        <f t="shared" ref="AG2371:AG2434" si="531">P2371-G2371</f>
        <v>-1634.9</v>
      </c>
      <c r="AH2371" s="27">
        <f t="shared" ref="AH2371:AH2434" si="532">Q2371-H2371</f>
        <v>-3622.7</v>
      </c>
      <c r="AI2371" s="27">
        <f t="shared" ref="AI2371:AI2434" si="533">R2371-I2371</f>
        <v>884.58</v>
      </c>
      <c r="AJ2371" s="27">
        <f t="shared" ref="AJ2371:AJ2434" si="534">S2371-J2371</f>
        <v>30.21</v>
      </c>
      <c r="AK2371" s="26">
        <f>INDEX(检修、备用和必开!I:I,MATCH(统调负荷!$C2371,检修、备用和必开!$A:$A,0))</f>
        <v>9143.8687103594</v>
      </c>
    </row>
    <row r="2372" ht="13.8" spans="1:37">
      <c r="A2372" s="26">
        <f t="shared" si="522"/>
        <v>6</v>
      </c>
      <c r="B2372" s="26">
        <f t="shared" si="523"/>
        <v>16</v>
      </c>
      <c r="C2372" t="s">
        <v>46</v>
      </c>
      <c r="D2372" s="75">
        <v>0.6875</v>
      </c>
      <c r="E2372" s="26">
        <v>53505</v>
      </c>
      <c r="F2372" s="26">
        <v>9957.99</v>
      </c>
      <c r="G2372" s="26">
        <v>14718</v>
      </c>
      <c r="H2372" s="26">
        <v>22451.5</v>
      </c>
      <c r="I2372" s="26">
        <v>7784</v>
      </c>
      <c r="J2372" s="26">
        <v>-1406.49</v>
      </c>
      <c r="K2372" s="26">
        <f t="shared" si="521"/>
        <v>5367.49</v>
      </c>
      <c r="L2372" s="27">
        <f t="shared" si="524"/>
        <v>12.7284261358661</v>
      </c>
      <c r="M2372" s="75">
        <v>0.6875</v>
      </c>
      <c r="N2372" s="26">
        <v>50535.6</v>
      </c>
      <c r="O2372" s="26">
        <v>10276.57</v>
      </c>
      <c r="P2372" s="26">
        <v>13532.6</v>
      </c>
      <c r="Q2372" s="26">
        <v>19511.7</v>
      </c>
      <c r="R2372" s="26">
        <v>8583.22</v>
      </c>
      <c r="S2372" s="26">
        <v>-1368.49</v>
      </c>
      <c r="T2372" s="26">
        <f t="shared" si="525"/>
        <v>5686.07</v>
      </c>
      <c r="U2372" s="27">
        <f t="shared" si="526"/>
        <v>3.69773983320046</v>
      </c>
      <c r="V2372" s="26">
        <f>INDEX(检修、备用和必开!B:B,MATCH(统调负荷!$C2372,检修、备用和必开!$A:$A,0))</f>
        <v>24322.7</v>
      </c>
      <c r="W2372" s="26">
        <f>INDEX(检修、备用和必开!C:C,MATCH(统调负荷!$C2372,检修、备用和必开!$A:$A,0))</f>
        <v>0</v>
      </c>
      <c r="X2372" s="26">
        <f>INDEX(检修、备用和必开!D:D,MATCH(统调负荷!$C2372,检修、备用和必开!$A:$A,0))</f>
        <v>12790</v>
      </c>
      <c r="Y2372" s="26">
        <f>INDEX(检修、备用和必开!E:E,MATCH(统调负荷!$C2372,检修、备用和必开!$A:$A,0))</f>
        <v>4590.5</v>
      </c>
      <c r="Z2372" s="26">
        <f>INDEX(检修、备用和必开!F:F,MATCH(统调负荷!$C2372,检修、备用和必开!$A:$A,0))</f>
        <v>1850</v>
      </c>
      <c r="AA2372" s="26">
        <f t="shared" si="527"/>
        <v>68319.7</v>
      </c>
      <c r="AB2372" s="26">
        <v>0</v>
      </c>
      <c r="AC2372" s="26">
        <v>0</v>
      </c>
      <c r="AD2372" s="76">
        <f t="shared" si="528"/>
        <v>45682.6875</v>
      </c>
      <c r="AE2372" s="27">
        <f t="shared" si="529"/>
        <v>-2969.4</v>
      </c>
      <c r="AF2372" s="27">
        <f t="shared" si="530"/>
        <v>318.58</v>
      </c>
      <c r="AG2372" s="27">
        <f t="shared" si="531"/>
        <v>-1185.4</v>
      </c>
      <c r="AH2372" s="27">
        <f t="shared" si="532"/>
        <v>-2939.8</v>
      </c>
      <c r="AI2372" s="27">
        <f t="shared" si="533"/>
        <v>799.219999999999</v>
      </c>
      <c r="AJ2372" s="27">
        <f t="shared" si="534"/>
        <v>38</v>
      </c>
      <c r="AK2372" s="26">
        <f>INDEX(检修、备用和必开!I:I,MATCH(统调负荷!$C2372,检修、备用和必开!$A:$A,0))</f>
        <v>9143.8687103594</v>
      </c>
    </row>
    <row r="2373" ht="13.8" spans="1:37">
      <c r="A2373" s="26">
        <f t="shared" si="522"/>
        <v>6</v>
      </c>
      <c r="B2373" s="26">
        <f t="shared" si="523"/>
        <v>16</v>
      </c>
      <c r="C2373" t="s">
        <v>46</v>
      </c>
      <c r="D2373" s="75">
        <v>0.697916666666667</v>
      </c>
      <c r="E2373" s="26">
        <v>54725</v>
      </c>
      <c r="F2373" s="26">
        <v>9449.7</v>
      </c>
      <c r="G2373" s="26">
        <v>15959</v>
      </c>
      <c r="H2373" s="26">
        <v>23300</v>
      </c>
      <c r="I2373" s="26">
        <v>7423</v>
      </c>
      <c r="J2373" s="26">
        <v>-1406.7</v>
      </c>
      <c r="K2373" s="26">
        <f t="shared" si="521"/>
        <v>4859.2</v>
      </c>
      <c r="L2373" s="27">
        <f t="shared" si="524"/>
        <v>14.0598658215344</v>
      </c>
      <c r="M2373" s="75">
        <v>0.697916666666667</v>
      </c>
      <c r="N2373" s="26">
        <v>51950.4</v>
      </c>
      <c r="O2373" s="26">
        <v>10297.06</v>
      </c>
      <c r="P2373" s="26">
        <v>14452.1</v>
      </c>
      <c r="Q2373" s="26">
        <v>20402.3</v>
      </c>
      <c r="R2373" s="26">
        <v>8158.8</v>
      </c>
      <c r="S2373" s="26">
        <v>-1359.86</v>
      </c>
      <c r="T2373" s="26">
        <f t="shared" si="525"/>
        <v>5706.56</v>
      </c>
      <c r="U2373" s="27">
        <f t="shared" si="526"/>
        <v>3.69364357480526</v>
      </c>
      <c r="V2373" s="26">
        <f>INDEX(检修、备用和必开!B:B,MATCH(统调负荷!$C2373,检修、备用和必开!$A:$A,0))</f>
        <v>24322.7</v>
      </c>
      <c r="W2373" s="26">
        <f>INDEX(检修、备用和必开!C:C,MATCH(统调负荷!$C2373,检修、备用和必开!$A:$A,0))</f>
        <v>0</v>
      </c>
      <c r="X2373" s="26">
        <f>INDEX(检修、备用和必开!D:D,MATCH(统调负荷!$C2373,检修、备用和必开!$A:$A,0))</f>
        <v>12790</v>
      </c>
      <c r="Y2373" s="26">
        <f>INDEX(检修、备用和必开!E:E,MATCH(统调负荷!$C2373,检修、备用和必开!$A:$A,0))</f>
        <v>4590.5</v>
      </c>
      <c r="Z2373" s="26">
        <f>INDEX(检修、备用和必开!F:F,MATCH(统调负荷!$C2373,检修、备用和必开!$A:$A,0))</f>
        <v>1850</v>
      </c>
      <c r="AA2373" s="26">
        <f t="shared" si="527"/>
        <v>68319.7</v>
      </c>
      <c r="AB2373" s="26">
        <v>0</v>
      </c>
      <c r="AC2373" s="26">
        <v>0</v>
      </c>
      <c r="AD2373" s="76">
        <f t="shared" si="528"/>
        <v>45682.6979166667</v>
      </c>
      <c r="AE2373" s="27">
        <f t="shared" si="529"/>
        <v>-2774.6</v>
      </c>
      <c r="AF2373" s="27">
        <f t="shared" si="530"/>
        <v>847.359999999999</v>
      </c>
      <c r="AG2373" s="27">
        <f t="shared" si="531"/>
        <v>-1506.9</v>
      </c>
      <c r="AH2373" s="27">
        <f t="shared" si="532"/>
        <v>-2897.7</v>
      </c>
      <c r="AI2373" s="27">
        <f t="shared" si="533"/>
        <v>735.8</v>
      </c>
      <c r="AJ2373" s="27">
        <f t="shared" si="534"/>
        <v>46.8400000000001</v>
      </c>
      <c r="AK2373" s="26">
        <f>INDEX(检修、备用和必开!I:I,MATCH(统调负荷!$C2373,检修、备用和必开!$A:$A,0))</f>
        <v>9143.8687103594</v>
      </c>
    </row>
    <row r="2374" ht="13.8" spans="1:37">
      <c r="A2374" s="26">
        <f t="shared" si="522"/>
        <v>6</v>
      </c>
      <c r="B2374" s="26">
        <f t="shared" si="523"/>
        <v>17</v>
      </c>
      <c r="C2374" t="s">
        <v>46</v>
      </c>
      <c r="D2374" s="75">
        <v>0.708333333333333</v>
      </c>
      <c r="E2374" s="26">
        <v>56020</v>
      </c>
      <c r="F2374" s="26">
        <v>9727.89</v>
      </c>
      <c r="G2374" s="26">
        <v>16424</v>
      </c>
      <c r="H2374" s="26">
        <v>24159.6</v>
      </c>
      <c r="I2374" s="26">
        <v>7115</v>
      </c>
      <c r="J2374" s="26">
        <v>-1406.49</v>
      </c>
      <c r="K2374" s="26">
        <f t="shared" si="521"/>
        <v>5137.39</v>
      </c>
      <c r="L2374" s="27">
        <f t="shared" si="524"/>
        <v>13.2985231800584</v>
      </c>
      <c r="M2374" s="75">
        <v>0.708333333333333</v>
      </c>
      <c r="N2374" s="26">
        <v>53760.1</v>
      </c>
      <c r="O2374" s="26">
        <v>10351.46</v>
      </c>
      <c r="P2374" s="26">
        <v>15045.2</v>
      </c>
      <c r="Q2374" s="26">
        <v>21926.8</v>
      </c>
      <c r="R2374" s="26">
        <v>7770.59</v>
      </c>
      <c r="S2374" s="26">
        <v>-1333.95</v>
      </c>
      <c r="T2374" s="26">
        <f t="shared" si="525"/>
        <v>5760.96</v>
      </c>
      <c r="U2374" s="27">
        <f t="shared" si="526"/>
        <v>3.68281210244645</v>
      </c>
      <c r="V2374" s="26">
        <f>INDEX(检修、备用和必开!B:B,MATCH(统调负荷!$C2374,检修、备用和必开!$A:$A,0))</f>
        <v>24322.7</v>
      </c>
      <c r="W2374" s="26">
        <f>INDEX(检修、备用和必开!C:C,MATCH(统调负荷!$C2374,检修、备用和必开!$A:$A,0))</f>
        <v>0</v>
      </c>
      <c r="X2374" s="26">
        <f>INDEX(检修、备用和必开!D:D,MATCH(统调负荷!$C2374,检修、备用和必开!$A:$A,0))</f>
        <v>12790</v>
      </c>
      <c r="Y2374" s="26">
        <f>INDEX(检修、备用和必开!E:E,MATCH(统调负荷!$C2374,检修、备用和必开!$A:$A,0))</f>
        <v>4590.5</v>
      </c>
      <c r="Z2374" s="26">
        <f>INDEX(检修、备用和必开!F:F,MATCH(统调负荷!$C2374,检修、备用和必开!$A:$A,0))</f>
        <v>1850</v>
      </c>
      <c r="AA2374" s="26">
        <f t="shared" si="527"/>
        <v>68319.7</v>
      </c>
      <c r="AB2374" s="26">
        <v>0</v>
      </c>
      <c r="AC2374" s="26">
        <v>327</v>
      </c>
      <c r="AD2374" s="76">
        <f t="shared" si="528"/>
        <v>45682.7083333333</v>
      </c>
      <c r="AE2374" s="27">
        <f t="shared" si="529"/>
        <v>-2259.9</v>
      </c>
      <c r="AF2374" s="27">
        <f t="shared" si="530"/>
        <v>623.57</v>
      </c>
      <c r="AG2374" s="27">
        <f t="shared" si="531"/>
        <v>-1378.8</v>
      </c>
      <c r="AH2374" s="27">
        <f t="shared" si="532"/>
        <v>-2232.8</v>
      </c>
      <c r="AI2374" s="27">
        <f t="shared" si="533"/>
        <v>655.59</v>
      </c>
      <c r="AJ2374" s="27">
        <f t="shared" si="534"/>
        <v>72.54</v>
      </c>
      <c r="AK2374" s="26">
        <f>INDEX(检修、备用和必开!I:I,MATCH(统调负荷!$C2374,检修、备用和必开!$A:$A,0))</f>
        <v>9143.8687103594</v>
      </c>
    </row>
    <row r="2375" ht="13.8" spans="1:37">
      <c r="A2375" s="26">
        <f t="shared" si="522"/>
        <v>6</v>
      </c>
      <c r="B2375" s="26">
        <f t="shared" si="523"/>
        <v>17</v>
      </c>
      <c r="C2375" t="s">
        <v>46</v>
      </c>
      <c r="D2375" s="75">
        <v>0.71875</v>
      </c>
      <c r="E2375" s="26">
        <v>57490</v>
      </c>
      <c r="F2375" s="26">
        <v>10177.59</v>
      </c>
      <c r="G2375" s="26">
        <v>17394</v>
      </c>
      <c r="H2375" s="26">
        <v>24571.9</v>
      </c>
      <c r="I2375" s="26">
        <v>6753</v>
      </c>
      <c r="J2375" s="26">
        <v>-1406.49</v>
      </c>
      <c r="K2375" s="26">
        <f t="shared" si="521"/>
        <v>5587.09</v>
      </c>
      <c r="L2375" s="27">
        <f t="shared" si="524"/>
        <v>12.2281366507431</v>
      </c>
      <c r="M2375" s="75">
        <v>0.71875</v>
      </c>
      <c r="N2375" s="26">
        <v>55743.8</v>
      </c>
      <c r="O2375" s="26">
        <v>10709.14</v>
      </c>
      <c r="P2375" s="26">
        <v>15636.2</v>
      </c>
      <c r="Q2375" s="26">
        <v>23390.5</v>
      </c>
      <c r="R2375" s="26">
        <v>7367.95</v>
      </c>
      <c r="S2375" s="26">
        <v>-1359.99</v>
      </c>
      <c r="T2375" s="26">
        <f t="shared" si="525"/>
        <v>6118.64</v>
      </c>
      <c r="U2375" s="27">
        <f t="shared" si="526"/>
        <v>3.61314721735672</v>
      </c>
      <c r="V2375" s="26">
        <f>INDEX(检修、备用和必开!B:B,MATCH(统调负荷!$C2375,检修、备用和必开!$A:$A,0))</f>
        <v>24322.7</v>
      </c>
      <c r="W2375" s="26">
        <f>INDEX(检修、备用和必开!C:C,MATCH(统调负荷!$C2375,检修、备用和必开!$A:$A,0))</f>
        <v>0</v>
      </c>
      <c r="X2375" s="26">
        <f>INDEX(检修、备用和必开!D:D,MATCH(统调负荷!$C2375,检修、备用和必开!$A:$A,0))</f>
        <v>12790</v>
      </c>
      <c r="Y2375" s="26">
        <f>INDEX(检修、备用和必开!E:E,MATCH(统调负荷!$C2375,检修、备用和必开!$A:$A,0))</f>
        <v>4590.5</v>
      </c>
      <c r="Z2375" s="26">
        <f>INDEX(检修、备用和必开!F:F,MATCH(统调负荷!$C2375,检修、备用和必开!$A:$A,0))</f>
        <v>1850</v>
      </c>
      <c r="AA2375" s="26">
        <f t="shared" si="527"/>
        <v>68319.7</v>
      </c>
      <c r="AB2375" s="26">
        <v>0</v>
      </c>
      <c r="AC2375" s="26">
        <v>0</v>
      </c>
      <c r="AD2375" s="76">
        <f t="shared" si="528"/>
        <v>45682.71875</v>
      </c>
      <c r="AE2375" s="27">
        <f t="shared" si="529"/>
        <v>-1746.2</v>
      </c>
      <c r="AF2375" s="27">
        <f t="shared" si="530"/>
        <v>531.549999999999</v>
      </c>
      <c r="AG2375" s="27">
        <f t="shared" si="531"/>
        <v>-1757.8</v>
      </c>
      <c r="AH2375" s="27">
        <f t="shared" si="532"/>
        <v>-1181.4</v>
      </c>
      <c r="AI2375" s="27">
        <f t="shared" si="533"/>
        <v>614.95</v>
      </c>
      <c r="AJ2375" s="27">
        <f t="shared" si="534"/>
        <v>46.5</v>
      </c>
      <c r="AK2375" s="26">
        <f>INDEX(检修、备用和必开!I:I,MATCH(统调负荷!$C2375,检修、备用和必开!$A:$A,0))</f>
        <v>9143.8687103594</v>
      </c>
    </row>
    <row r="2376" ht="13.8" spans="1:37">
      <c r="A2376" s="26">
        <f t="shared" si="522"/>
        <v>6</v>
      </c>
      <c r="B2376" s="26">
        <f t="shared" si="523"/>
        <v>17</v>
      </c>
      <c r="C2376" t="s">
        <v>46</v>
      </c>
      <c r="D2376" s="75">
        <v>0.729166666666667</v>
      </c>
      <c r="E2376" s="26">
        <v>58775</v>
      </c>
      <c r="F2376" s="26">
        <v>9302.1</v>
      </c>
      <c r="G2376" s="26">
        <v>18988</v>
      </c>
      <c r="H2376" s="26">
        <v>25441.8</v>
      </c>
      <c r="I2376" s="26">
        <v>6450</v>
      </c>
      <c r="J2376" s="26">
        <v>-1406.9</v>
      </c>
      <c r="K2376" s="26">
        <f t="shared" si="521"/>
        <v>4711.6</v>
      </c>
      <c r="L2376" s="27">
        <f t="shared" si="524"/>
        <v>14.5003183631887</v>
      </c>
      <c r="M2376" s="75">
        <v>0.729166666666667</v>
      </c>
      <c r="N2376" s="26">
        <v>57408</v>
      </c>
      <c r="O2376" s="26">
        <v>11004.76</v>
      </c>
      <c r="P2376" s="26">
        <v>16138.2</v>
      </c>
      <c r="Q2376" s="26">
        <v>24586.1</v>
      </c>
      <c r="R2376" s="26">
        <v>7053.85</v>
      </c>
      <c r="S2376" s="26">
        <v>-1374.91</v>
      </c>
      <c r="T2376" s="26">
        <f t="shared" si="525"/>
        <v>6414.26</v>
      </c>
      <c r="U2376" s="27">
        <f t="shared" si="526"/>
        <v>3.55752838172364</v>
      </c>
      <c r="V2376" s="26">
        <f>INDEX(检修、备用和必开!B:B,MATCH(统调负荷!$C2376,检修、备用和必开!$A:$A,0))</f>
        <v>24322.7</v>
      </c>
      <c r="W2376" s="26">
        <f>INDEX(检修、备用和必开!C:C,MATCH(统调负荷!$C2376,检修、备用和必开!$A:$A,0))</f>
        <v>0</v>
      </c>
      <c r="X2376" s="26">
        <f>INDEX(检修、备用和必开!D:D,MATCH(统调负荷!$C2376,检修、备用和必开!$A:$A,0))</f>
        <v>12790</v>
      </c>
      <c r="Y2376" s="26">
        <f>INDEX(检修、备用和必开!E:E,MATCH(统调负荷!$C2376,检修、备用和必开!$A:$A,0))</f>
        <v>4590.5</v>
      </c>
      <c r="Z2376" s="26">
        <f>INDEX(检修、备用和必开!F:F,MATCH(统调负荷!$C2376,检修、备用和必开!$A:$A,0))</f>
        <v>1850</v>
      </c>
      <c r="AA2376" s="26">
        <f t="shared" si="527"/>
        <v>68319.7</v>
      </c>
      <c r="AB2376" s="26">
        <v>0</v>
      </c>
      <c r="AC2376" s="26">
        <v>0</v>
      </c>
      <c r="AD2376" s="76">
        <f t="shared" si="528"/>
        <v>45682.7291666667</v>
      </c>
      <c r="AE2376" s="27">
        <f t="shared" si="529"/>
        <v>-1367</v>
      </c>
      <c r="AF2376" s="27">
        <f t="shared" si="530"/>
        <v>1702.66</v>
      </c>
      <c r="AG2376" s="27">
        <f t="shared" si="531"/>
        <v>-2849.8</v>
      </c>
      <c r="AH2376" s="27">
        <f t="shared" si="532"/>
        <v>-855.700000000001</v>
      </c>
      <c r="AI2376" s="27">
        <f t="shared" si="533"/>
        <v>603.85</v>
      </c>
      <c r="AJ2376" s="27">
        <f t="shared" si="534"/>
        <v>31.99</v>
      </c>
      <c r="AK2376" s="26">
        <f>INDEX(检修、备用和必开!I:I,MATCH(统调负荷!$C2376,检修、备用和必开!$A:$A,0))</f>
        <v>9143.8687103594</v>
      </c>
    </row>
    <row r="2377" ht="13.8" spans="1:37">
      <c r="A2377" s="26">
        <f t="shared" si="522"/>
        <v>6</v>
      </c>
      <c r="B2377" s="26">
        <f t="shared" si="523"/>
        <v>17</v>
      </c>
      <c r="C2377" t="s">
        <v>46</v>
      </c>
      <c r="D2377" s="75">
        <v>0.739583333333333</v>
      </c>
      <c r="E2377" s="26">
        <v>59740</v>
      </c>
      <c r="F2377" s="26">
        <v>10239.59</v>
      </c>
      <c r="G2377" s="26">
        <v>19041</v>
      </c>
      <c r="H2377" s="26">
        <v>25655.1</v>
      </c>
      <c r="I2377" s="26">
        <v>6211</v>
      </c>
      <c r="J2377" s="26">
        <v>-1406.69</v>
      </c>
      <c r="K2377" s="26">
        <f t="shared" si="521"/>
        <v>5649.09</v>
      </c>
      <c r="L2377" s="27">
        <f t="shared" si="524"/>
        <v>12.0939301728243</v>
      </c>
      <c r="M2377" s="75">
        <v>0.739583333333333</v>
      </c>
      <c r="N2377" s="26">
        <v>58959.5</v>
      </c>
      <c r="O2377" s="26">
        <v>12154.47</v>
      </c>
      <c r="P2377" s="26">
        <v>16265.6</v>
      </c>
      <c r="Q2377" s="26">
        <v>25158.2</v>
      </c>
      <c r="R2377" s="26">
        <v>6798.87</v>
      </c>
      <c r="S2377" s="26">
        <v>-1417.64</v>
      </c>
      <c r="T2377" s="26">
        <f t="shared" si="525"/>
        <v>7563.97</v>
      </c>
      <c r="U2377" s="27">
        <f t="shared" si="526"/>
        <v>3.35657859375837</v>
      </c>
      <c r="V2377" s="26">
        <f>INDEX(检修、备用和必开!B:B,MATCH(统调负荷!$C2377,检修、备用和必开!$A:$A,0))</f>
        <v>24322.7</v>
      </c>
      <c r="W2377" s="26">
        <f>INDEX(检修、备用和必开!C:C,MATCH(统调负荷!$C2377,检修、备用和必开!$A:$A,0))</f>
        <v>0</v>
      </c>
      <c r="X2377" s="26">
        <f>INDEX(检修、备用和必开!D:D,MATCH(统调负荷!$C2377,检修、备用和必开!$A:$A,0))</f>
        <v>12790</v>
      </c>
      <c r="Y2377" s="26">
        <f>INDEX(检修、备用和必开!E:E,MATCH(统调负荷!$C2377,检修、备用和必开!$A:$A,0))</f>
        <v>4590.5</v>
      </c>
      <c r="Z2377" s="26">
        <f>INDEX(检修、备用和必开!F:F,MATCH(统调负荷!$C2377,检修、备用和必开!$A:$A,0))</f>
        <v>1850</v>
      </c>
      <c r="AA2377" s="26">
        <f t="shared" si="527"/>
        <v>68319.7</v>
      </c>
      <c r="AB2377" s="26">
        <v>0</v>
      </c>
      <c r="AC2377" s="26">
        <v>384</v>
      </c>
      <c r="AD2377" s="76">
        <f t="shared" si="528"/>
        <v>45682.7395833333</v>
      </c>
      <c r="AE2377" s="27">
        <f t="shared" si="529"/>
        <v>-780.5</v>
      </c>
      <c r="AF2377" s="27">
        <f t="shared" si="530"/>
        <v>1914.88</v>
      </c>
      <c r="AG2377" s="27">
        <f t="shared" si="531"/>
        <v>-2775.4</v>
      </c>
      <c r="AH2377" s="27">
        <f t="shared" si="532"/>
        <v>-496.899999999998</v>
      </c>
      <c r="AI2377" s="27">
        <f t="shared" si="533"/>
        <v>587.87</v>
      </c>
      <c r="AJ2377" s="27">
        <f t="shared" si="534"/>
        <v>-10.95</v>
      </c>
      <c r="AK2377" s="26">
        <f>INDEX(检修、备用和必开!I:I,MATCH(统调负荷!$C2377,检修、备用和必开!$A:$A,0))</f>
        <v>9143.8687103594</v>
      </c>
    </row>
    <row r="2378" ht="13.8" spans="1:37">
      <c r="A2378" s="26">
        <f t="shared" si="522"/>
        <v>6</v>
      </c>
      <c r="B2378" s="26">
        <f t="shared" si="523"/>
        <v>18</v>
      </c>
      <c r="C2378" t="s">
        <v>46</v>
      </c>
      <c r="D2378" s="75">
        <v>0.75</v>
      </c>
      <c r="E2378" s="26">
        <v>61150</v>
      </c>
      <c r="F2378" s="26">
        <v>11228.4</v>
      </c>
      <c r="G2378" s="26">
        <v>19413</v>
      </c>
      <c r="H2378" s="26">
        <v>25902.3</v>
      </c>
      <c r="I2378" s="26">
        <v>6013</v>
      </c>
      <c r="J2378" s="26">
        <v>-1406.7</v>
      </c>
      <c r="K2378" s="26">
        <f t="shared" si="521"/>
        <v>6637.9</v>
      </c>
      <c r="L2378" s="27">
        <f t="shared" si="524"/>
        <v>10.2923665617138</v>
      </c>
      <c r="M2378" s="75">
        <v>0.75</v>
      </c>
      <c r="N2378" s="26">
        <v>60770.7</v>
      </c>
      <c r="O2378" s="26">
        <v>12834.56</v>
      </c>
      <c r="P2378" s="26">
        <v>16285.5</v>
      </c>
      <c r="Q2378" s="26">
        <v>26404.3</v>
      </c>
      <c r="R2378" s="26">
        <v>6575.36</v>
      </c>
      <c r="S2378" s="26">
        <v>-1329.02</v>
      </c>
      <c r="T2378" s="26">
        <f t="shared" si="525"/>
        <v>8244.06</v>
      </c>
      <c r="U2378" s="27">
        <f t="shared" si="526"/>
        <v>3.24805101820571</v>
      </c>
      <c r="V2378" s="26">
        <f>INDEX(检修、备用和必开!B:B,MATCH(统调负荷!$C2378,检修、备用和必开!$A:$A,0))</f>
        <v>24322.7</v>
      </c>
      <c r="W2378" s="26">
        <f>INDEX(检修、备用和必开!C:C,MATCH(统调负荷!$C2378,检修、备用和必开!$A:$A,0))</f>
        <v>0</v>
      </c>
      <c r="X2378" s="26">
        <f>INDEX(检修、备用和必开!D:D,MATCH(统调负荷!$C2378,检修、备用和必开!$A:$A,0))</f>
        <v>12790</v>
      </c>
      <c r="Y2378" s="26">
        <f>INDEX(检修、备用和必开!E:E,MATCH(统调负荷!$C2378,检修、备用和必开!$A:$A,0))</f>
        <v>4590.5</v>
      </c>
      <c r="Z2378" s="26">
        <f>INDEX(检修、备用和必开!F:F,MATCH(统调负荷!$C2378,检修、备用和必开!$A:$A,0))</f>
        <v>1850</v>
      </c>
      <c r="AA2378" s="26">
        <f t="shared" si="527"/>
        <v>68319.7</v>
      </c>
      <c r="AB2378" s="26">
        <v>0</v>
      </c>
      <c r="AC2378" s="26">
        <v>330</v>
      </c>
      <c r="AD2378" s="76">
        <f t="shared" si="528"/>
        <v>45682.75</v>
      </c>
      <c r="AE2378" s="27">
        <f t="shared" si="529"/>
        <v>-379.300000000003</v>
      </c>
      <c r="AF2378" s="27">
        <f t="shared" si="530"/>
        <v>1606.16</v>
      </c>
      <c r="AG2378" s="27">
        <f t="shared" si="531"/>
        <v>-3127.5</v>
      </c>
      <c r="AH2378" s="27">
        <f t="shared" si="532"/>
        <v>502</v>
      </c>
      <c r="AI2378" s="27">
        <f t="shared" si="533"/>
        <v>562.36</v>
      </c>
      <c r="AJ2378" s="27">
        <f t="shared" si="534"/>
        <v>77.6800000000001</v>
      </c>
      <c r="AK2378" s="26">
        <f>INDEX(检修、备用和必开!I:I,MATCH(统调负荷!$C2378,检修、备用和必开!$A:$A,0))</f>
        <v>9143.8687103594</v>
      </c>
    </row>
    <row r="2379" ht="13.8" spans="1:37">
      <c r="A2379" s="26">
        <f t="shared" si="522"/>
        <v>6</v>
      </c>
      <c r="B2379" s="26">
        <f t="shared" si="523"/>
        <v>18</v>
      </c>
      <c r="C2379" t="s">
        <v>46</v>
      </c>
      <c r="D2379" s="75">
        <v>0.760416666666667</v>
      </c>
      <c r="E2379" s="26">
        <v>62245</v>
      </c>
      <c r="F2379" s="26">
        <v>12511</v>
      </c>
      <c r="G2379" s="26">
        <v>19413</v>
      </c>
      <c r="H2379" s="26">
        <v>25846.7</v>
      </c>
      <c r="I2379" s="26">
        <v>5881</v>
      </c>
      <c r="J2379" s="26">
        <v>-1406.7</v>
      </c>
      <c r="K2379" s="26">
        <f t="shared" si="521"/>
        <v>7920.5</v>
      </c>
      <c r="L2379" s="27">
        <f t="shared" si="524"/>
        <v>8.62568019695726</v>
      </c>
      <c r="M2379" s="75">
        <v>0.760416666666667</v>
      </c>
      <c r="N2379" s="26">
        <v>62309.3</v>
      </c>
      <c r="O2379" s="26">
        <v>13719.76</v>
      </c>
      <c r="P2379" s="26">
        <v>16656.6</v>
      </c>
      <c r="Q2379" s="26">
        <v>26860.5</v>
      </c>
      <c r="R2379" s="26">
        <v>6495.52</v>
      </c>
      <c r="S2379" s="26">
        <v>-1423.08</v>
      </c>
      <c r="T2379" s="26">
        <f t="shared" si="525"/>
        <v>9129.26</v>
      </c>
      <c r="U2379" s="27">
        <f t="shared" si="526"/>
        <v>3.11687985817039</v>
      </c>
      <c r="V2379" s="26">
        <f>INDEX(检修、备用和必开!B:B,MATCH(统调负荷!$C2379,检修、备用和必开!$A:$A,0))</f>
        <v>24322.7</v>
      </c>
      <c r="W2379" s="26">
        <f>INDEX(检修、备用和必开!C:C,MATCH(统调负荷!$C2379,检修、备用和必开!$A:$A,0))</f>
        <v>0</v>
      </c>
      <c r="X2379" s="26">
        <f>INDEX(检修、备用和必开!D:D,MATCH(统调负荷!$C2379,检修、备用和必开!$A:$A,0))</f>
        <v>12790</v>
      </c>
      <c r="Y2379" s="26">
        <f>INDEX(检修、备用和必开!E:E,MATCH(统调负荷!$C2379,检修、备用和必开!$A:$A,0))</f>
        <v>4590.5</v>
      </c>
      <c r="Z2379" s="26">
        <f>INDEX(检修、备用和必开!F:F,MATCH(统调负荷!$C2379,检修、备用和必开!$A:$A,0))</f>
        <v>1850</v>
      </c>
      <c r="AA2379" s="26">
        <f t="shared" si="527"/>
        <v>68319.7</v>
      </c>
      <c r="AB2379" s="26">
        <v>0</v>
      </c>
      <c r="AC2379" s="26">
        <v>310.11</v>
      </c>
      <c r="AD2379" s="76">
        <f t="shared" si="528"/>
        <v>45682.7604166667</v>
      </c>
      <c r="AE2379" s="27">
        <f t="shared" si="529"/>
        <v>64.3000000000029</v>
      </c>
      <c r="AF2379" s="27">
        <f t="shared" si="530"/>
        <v>1208.76</v>
      </c>
      <c r="AG2379" s="27">
        <f t="shared" si="531"/>
        <v>-2756.4</v>
      </c>
      <c r="AH2379" s="27">
        <f t="shared" si="532"/>
        <v>1013.8</v>
      </c>
      <c r="AI2379" s="27">
        <f t="shared" si="533"/>
        <v>614.52</v>
      </c>
      <c r="AJ2379" s="27">
        <f t="shared" si="534"/>
        <v>-16.3799999999999</v>
      </c>
      <c r="AK2379" s="26">
        <f>INDEX(检修、备用和必开!I:I,MATCH(统调负荷!$C2379,检修、备用和必开!$A:$A,0))</f>
        <v>9143.8687103594</v>
      </c>
    </row>
    <row r="2380" ht="13.8" spans="1:37">
      <c r="A2380" s="26">
        <f t="shared" si="522"/>
        <v>6</v>
      </c>
      <c r="B2380" s="26">
        <f t="shared" si="523"/>
        <v>18</v>
      </c>
      <c r="C2380" t="s">
        <v>46</v>
      </c>
      <c r="D2380" s="75">
        <v>0.770833333333333</v>
      </c>
      <c r="E2380" s="26">
        <v>62625</v>
      </c>
      <c r="F2380" s="26">
        <v>12607.7</v>
      </c>
      <c r="G2380" s="26">
        <v>19415</v>
      </c>
      <c r="H2380" s="26">
        <v>26172.2</v>
      </c>
      <c r="I2380" s="26">
        <v>5837</v>
      </c>
      <c r="J2380" s="26">
        <v>-1406.9</v>
      </c>
      <c r="K2380" s="26">
        <f t="shared" si="521"/>
        <v>8017.2</v>
      </c>
      <c r="L2380" s="27">
        <f t="shared" si="524"/>
        <v>8.52164097191039</v>
      </c>
      <c r="M2380" s="75">
        <v>0.770833333333333</v>
      </c>
      <c r="N2380" s="26">
        <v>63120.7</v>
      </c>
      <c r="O2380" s="26">
        <v>13877.92</v>
      </c>
      <c r="P2380" s="26">
        <v>16894.5</v>
      </c>
      <c r="Q2380" s="26">
        <v>27458.8</v>
      </c>
      <c r="R2380" s="26">
        <v>6448.85</v>
      </c>
      <c r="S2380" s="26">
        <v>-1559.37</v>
      </c>
      <c r="T2380" s="26">
        <f t="shared" si="525"/>
        <v>9287.42</v>
      </c>
      <c r="U2380" s="27">
        <f t="shared" si="526"/>
        <v>3.09455090313995</v>
      </c>
      <c r="V2380" s="26">
        <f>INDEX(检修、备用和必开!B:B,MATCH(统调负荷!$C2380,检修、备用和必开!$A:$A,0))</f>
        <v>24322.7</v>
      </c>
      <c r="W2380" s="26">
        <f>INDEX(检修、备用和必开!C:C,MATCH(统调负荷!$C2380,检修、备用和必开!$A:$A,0))</f>
        <v>0</v>
      </c>
      <c r="X2380" s="26">
        <f>INDEX(检修、备用和必开!D:D,MATCH(统调负荷!$C2380,检修、备用和必开!$A:$A,0))</f>
        <v>12790</v>
      </c>
      <c r="Y2380" s="26">
        <f>INDEX(检修、备用和必开!E:E,MATCH(统调负荷!$C2380,检修、备用和必开!$A:$A,0))</f>
        <v>4590.5</v>
      </c>
      <c r="Z2380" s="26">
        <f>INDEX(检修、备用和必开!F:F,MATCH(统调负荷!$C2380,检修、备用和必开!$A:$A,0))</f>
        <v>1850</v>
      </c>
      <c r="AA2380" s="26">
        <f t="shared" si="527"/>
        <v>68319.7</v>
      </c>
      <c r="AB2380" s="26">
        <v>0</v>
      </c>
      <c r="AC2380" s="26">
        <v>300</v>
      </c>
      <c r="AD2380" s="76">
        <f t="shared" si="528"/>
        <v>45682.7708333333</v>
      </c>
      <c r="AE2380" s="27">
        <f t="shared" si="529"/>
        <v>495.699999999997</v>
      </c>
      <c r="AF2380" s="27">
        <f t="shared" si="530"/>
        <v>1270.22</v>
      </c>
      <c r="AG2380" s="27">
        <f t="shared" si="531"/>
        <v>-2520.5</v>
      </c>
      <c r="AH2380" s="27">
        <f t="shared" si="532"/>
        <v>1286.6</v>
      </c>
      <c r="AI2380" s="27">
        <f t="shared" si="533"/>
        <v>611.85</v>
      </c>
      <c r="AJ2380" s="27">
        <f t="shared" si="534"/>
        <v>-152.47</v>
      </c>
      <c r="AK2380" s="26">
        <f>INDEX(检修、备用和必开!I:I,MATCH(统调负荷!$C2380,检修、备用和必开!$A:$A,0))</f>
        <v>9143.8687103594</v>
      </c>
    </row>
    <row r="2381" ht="13.8" spans="1:37">
      <c r="A2381" s="26">
        <f t="shared" si="522"/>
        <v>6</v>
      </c>
      <c r="B2381" s="26">
        <f t="shared" si="523"/>
        <v>18</v>
      </c>
      <c r="C2381" t="s">
        <v>46</v>
      </c>
      <c r="D2381" s="75">
        <v>0.78125</v>
      </c>
      <c r="E2381" s="26">
        <v>62775</v>
      </c>
      <c r="F2381" s="26">
        <v>12881.8</v>
      </c>
      <c r="G2381" s="26">
        <v>19415</v>
      </c>
      <c r="H2381" s="26">
        <v>26191.7</v>
      </c>
      <c r="I2381" s="26">
        <v>5693</v>
      </c>
      <c r="J2381" s="26">
        <v>-1406.5</v>
      </c>
      <c r="K2381" s="26">
        <f t="shared" si="521"/>
        <v>8291.3</v>
      </c>
      <c r="L2381" s="27">
        <f t="shared" si="524"/>
        <v>8.23992618769071</v>
      </c>
      <c r="M2381" s="75">
        <v>0.78125</v>
      </c>
      <c r="N2381" s="26">
        <v>63241.7</v>
      </c>
      <c r="O2381" s="26">
        <v>13887.71</v>
      </c>
      <c r="P2381" s="26">
        <v>17140.1</v>
      </c>
      <c r="Q2381" s="26">
        <v>27293.9</v>
      </c>
      <c r="R2381" s="26">
        <v>6481.56</v>
      </c>
      <c r="S2381" s="26">
        <v>-1561.57</v>
      </c>
      <c r="T2381" s="26">
        <f t="shared" si="525"/>
        <v>9297.21</v>
      </c>
      <c r="U2381" s="27">
        <f t="shared" si="526"/>
        <v>3.0931792652852</v>
      </c>
      <c r="V2381" s="26">
        <f>INDEX(检修、备用和必开!B:B,MATCH(统调负荷!$C2381,检修、备用和必开!$A:$A,0))</f>
        <v>24322.7</v>
      </c>
      <c r="W2381" s="26">
        <f>INDEX(检修、备用和必开!C:C,MATCH(统调负荷!$C2381,检修、备用和必开!$A:$A,0))</f>
        <v>0</v>
      </c>
      <c r="X2381" s="26">
        <f>INDEX(检修、备用和必开!D:D,MATCH(统调负荷!$C2381,检修、备用和必开!$A:$A,0))</f>
        <v>12790</v>
      </c>
      <c r="Y2381" s="26">
        <f>INDEX(检修、备用和必开!E:E,MATCH(统调负荷!$C2381,检修、备用和必开!$A:$A,0))</f>
        <v>4590.5</v>
      </c>
      <c r="Z2381" s="26">
        <f>INDEX(检修、备用和必开!F:F,MATCH(统调负荷!$C2381,检修、备用和必开!$A:$A,0))</f>
        <v>1850</v>
      </c>
      <c r="AA2381" s="26">
        <f t="shared" si="527"/>
        <v>68319.7</v>
      </c>
      <c r="AB2381" s="26">
        <v>0</v>
      </c>
      <c r="AC2381" s="26">
        <v>287</v>
      </c>
      <c r="AD2381" s="76">
        <f t="shared" si="528"/>
        <v>45682.78125</v>
      </c>
      <c r="AE2381" s="27">
        <f t="shared" si="529"/>
        <v>466.699999999997</v>
      </c>
      <c r="AF2381" s="27">
        <f t="shared" si="530"/>
        <v>1005.91</v>
      </c>
      <c r="AG2381" s="27">
        <f t="shared" si="531"/>
        <v>-2274.9</v>
      </c>
      <c r="AH2381" s="27">
        <f t="shared" si="532"/>
        <v>1102.2</v>
      </c>
      <c r="AI2381" s="27">
        <f t="shared" si="533"/>
        <v>788.56</v>
      </c>
      <c r="AJ2381" s="27">
        <f t="shared" si="534"/>
        <v>-155.07</v>
      </c>
      <c r="AK2381" s="26">
        <f>INDEX(检修、备用和必开!I:I,MATCH(统调负荷!$C2381,检修、备用和必开!$A:$A,0))</f>
        <v>9143.8687103594</v>
      </c>
    </row>
    <row r="2382" ht="13.8" spans="1:37">
      <c r="A2382" s="26">
        <f t="shared" si="522"/>
        <v>6</v>
      </c>
      <c r="B2382" s="26">
        <f t="shared" si="523"/>
        <v>19</v>
      </c>
      <c r="C2382" t="s">
        <v>46</v>
      </c>
      <c r="D2382" s="75">
        <v>0.791666666666667</v>
      </c>
      <c r="E2382" s="26">
        <v>62465</v>
      </c>
      <c r="F2382" s="26">
        <v>12317.79</v>
      </c>
      <c r="G2382" s="26">
        <v>19518</v>
      </c>
      <c r="H2382" s="26">
        <v>26299.7</v>
      </c>
      <c r="I2382" s="26">
        <v>5736</v>
      </c>
      <c r="J2382" s="26">
        <v>-1406.49</v>
      </c>
      <c r="K2382" s="26">
        <f t="shared" si="521"/>
        <v>7727.29</v>
      </c>
      <c r="L2382" s="27">
        <f t="shared" si="524"/>
        <v>8.84135317815172</v>
      </c>
      <c r="M2382" s="75">
        <v>0.791666666666667</v>
      </c>
      <c r="N2382" s="26">
        <v>63039</v>
      </c>
      <c r="O2382" s="26">
        <v>13513.29</v>
      </c>
      <c r="P2382" s="26">
        <v>17034.2</v>
      </c>
      <c r="Q2382" s="26">
        <v>27501.2</v>
      </c>
      <c r="R2382" s="26">
        <v>6513.58</v>
      </c>
      <c r="S2382" s="26">
        <v>-1523.27</v>
      </c>
      <c r="T2382" s="26">
        <f t="shared" si="525"/>
        <v>8922.79</v>
      </c>
      <c r="U2382" s="27">
        <f t="shared" si="526"/>
        <v>3.1465187108612</v>
      </c>
      <c r="V2382" s="26">
        <f>INDEX(检修、备用和必开!B:B,MATCH(统调负荷!$C2382,检修、备用和必开!$A:$A,0))</f>
        <v>24322.7</v>
      </c>
      <c r="W2382" s="26">
        <f>INDEX(检修、备用和必开!C:C,MATCH(统调负荷!$C2382,检修、备用和必开!$A:$A,0))</f>
        <v>0</v>
      </c>
      <c r="X2382" s="26">
        <f>INDEX(检修、备用和必开!D:D,MATCH(统调负荷!$C2382,检修、备用和必开!$A:$A,0))</f>
        <v>12790</v>
      </c>
      <c r="Y2382" s="26">
        <f>INDEX(检修、备用和必开!E:E,MATCH(统调负荷!$C2382,检修、备用和必开!$A:$A,0))</f>
        <v>4590.5</v>
      </c>
      <c r="Z2382" s="26">
        <f>INDEX(检修、备用和必开!F:F,MATCH(统调负荷!$C2382,检修、备用和必开!$A:$A,0))</f>
        <v>1850</v>
      </c>
      <c r="AA2382" s="26">
        <f t="shared" si="527"/>
        <v>68319.7</v>
      </c>
      <c r="AB2382" s="26">
        <v>0</v>
      </c>
      <c r="AC2382" s="26">
        <v>0</v>
      </c>
      <c r="AD2382" s="76">
        <f t="shared" si="528"/>
        <v>45682.7916666667</v>
      </c>
      <c r="AE2382" s="27">
        <f t="shared" si="529"/>
        <v>574</v>
      </c>
      <c r="AF2382" s="27">
        <f t="shared" si="530"/>
        <v>1195.5</v>
      </c>
      <c r="AG2382" s="27">
        <f t="shared" si="531"/>
        <v>-2483.8</v>
      </c>
      <c r="AH2382" s="27">
        <f t="shared" si="532"/>
        <v>1201.5</v>
      </c>
      <c r="AI2382" s="27">
        <f t="shared" si="533"/>
        <v>777.58</v>
      </c>
      <c r="AJ2382" s="27">
        <f t="shared" si="534"/>
        <v>-116.78</v>
      </c>
      <c r="AK2382" s="26">
        <f>INDEX(检修、备用和必开!I:I,MATCH(统调负荷!$C2382,检修、备用和必开!$A:$A,0))</f>
        <v>9143.8687103594</v>
      </c>
    </row>
    <row r="2383" ht="13.8" spans="1:37">
      <c r="A2383" s="26">
        <f t="shared" si="522"/>
        <v>6</v>
      </c>
      <c r="B2383" s="26">
        <f t="shared" si="523"/>
        <v>19</v>
      </c>
      <c r="C2383" t="s">
        <v>46</v>
      </c>
      <c r="D2383" s="75">
        <v>0.802083333333333</v>
      </c>
      <c r="E2383" s="26">
        <v>62850</v>
      </c>
      <c r="F2383" s="26">
        <v>12657</v>
      </c>
      <c r="G2383" s="26">
        <v>19518</v>
      </c>
      <c r="H2383" s="26">
        <v>26316.7</v>
      </c>
      <c r="I2383" s="26">
        <v>5765</v>
      </c>
      <c r="J2383" s="26">
        <v>-1406.7</v>
      </c>
      <c r="K2383" s="26">
        <f t="shared" si="521"/>
        <v>8066.5</v>
      </c>
      <c r="L2383" s="27">
        <f t="shared" si="524"/>
        <v>8.46955928841505</v>
      </c>
      <c r="M2383" s="75">
        <v>0.802083333333333</v>
      </c>
      <c r="N2383" s="26">
        <v>63700.7</v>
      </c>
      <c r="O2383" s="26">
        <v>13536.11</v>
      </c>
      <c r="P2383" s="26">
        <v>17485.8</v>
      </c>
      <c r="Q2383" s="26">
        <v>27727.2</v>
      </c>
      <c r="R2383" s="26">
        <v>6538.74</v>
      </c>
      <c r="S2383" s="26">
        <v>-1587.15</v>
      </c>
      <c r="T2383" s="26">
        <f t="shared" si="525"/>
        <v>8945.61</v>
      </c>
      <c r="U2383" s="27">
        <f t="shared" si="526"/>
        <v>3.14321521227147</v>
      </c>
      <c r="V2383" s="26">
        <f>INDEX(检修、备用和必开!B:B,MATCH(统调负荷!$C2383,检修、备用和必开!$A:$A,0))</f>
        <v>24322.7</v>
      </c>
      <c r="W2383" s="26">
        <f>INDEX(检修、备用和必开!C:C,MATCH(统调负荷!$C2383,检修、备用和必开!$A:$A,0))</f>
        <v>0</v>
      </c>
      <c r="X2383" s="26">
        <f>INDEX(检修、备用和必开!D:D,MATCH(统调负荷!$C2383,检修、备用和必开!$A:$A,0))</f>
        <v>12790</v>
      </c>
      <c r="Y2383" s="26">
        <f>INDEX(检修、备用和必开!E:E,MATCH(统调负荷!$C2383,检修、备用和必开!$A:$A,0))</f>
        <v>4590.5</v>
      </c>
      <c r="Z2383" s="26">
        <f>INDEX(检修、备用和必开!F:F,MATCH(统调负荷!$C2383,检修、备用和必开!$A:$A,0))</f>
        <v>1850</v>
      </c>
      <c r="AA2383" s="26">
        <f t="shared" si="527"/>
        <v>68319.7</v>
      </c>
      <c r="AB2383" s="26">
        <v>0</v>
      </c>
      <c r="AC2383" s="26">
        <v>0</v>
      </c>
      <c r="AD2383" s="76">
        <f t="shared" si="528"/>
        <v>45682.8020833333</v>
      </c>
      <c r="AE2383" s="27">
        <f t="shared" si="529"/>
        <v>850.699999999997</v>
      </c>
      <c r="AF2383" s="27">
        <f t="shared" si="530"/>
        <v>879.110000000001</v>
      </c>
      <c r="AG2383" s="27">
        <f t="shared" si="531"/>
        <v>-2032.2</v>
      </c>
      <c r="AH2383" s="27">
        <f t="shared" si="532"/>
        <v>1410.5</v>
      </c>
      <c r="AI2383" s="27">
        <f t="shared" si="533"/>
        <v>773.74</v>
      </c>
      <c r="AJ2383" s="27">
        <f t="shared" si="534"/>
        <v>-180.45</v>
      </c>
      <c r="AK2383" s="26">
        <f>INDEX(检修、备用和必开!I:I,MATCH(统调负荷!$C2383,检修、备用和必开!$A:$A,0))</f>
        <v>9143.8687103594</v>
      </c>
    </row>
    <row r="2384" ht="13.8" spans="1:37">
      <c r="A2384" s="26">
        <f t="shared" si="522"/>
        <v>6</v>
      </c>
      <c r="B2384" s="26">
        <f t="shared" si="523"/>
        <v>19</v>
      </c>
      <c r="C2384" t="s">
        <v>46</v>
      </c>
      <c r="D2384" s="75">
        <v>0.8125</v>
      </c>
      <c r="E2384" s="26">
        <v>63000</v>
      </c>
      <c r="F2384" s="26">
        <v>12743.4</v>
      </c>
      <c r="G2384" s="26">
        <v>19537</v>
      </c>
      <c r="H2384" s="26">
        <v>26311.3</v>
      </c>
      <c r="I2384" s="26">
        <v>5815</v>
      </c>
      <c r="J2384" s="26">
        <v>-1406.7</v>
      </c>
      <c r="K2384" s="26">
        <f t="shared" si="521"/>
        <v>8152.9</v>
      </c>
      <c r="L2384" s="27">
        <f t="shared" si="524"/>
        <v>8.37980350550111</v>
      </c>
      <c r="M2384" s="75">
        <v>0.8125</v>
      </c>
      <c r="N2384" s="26">
        <v>63778.8</v>
      </c>
      <c r="O2384" s="26">
        <v>13537.34</v>
      </c>
      <c r="P2384" s="26">
        <v>17032.5</v>
      </c>
      <c r="Q2384" s="26">
        <v>27892.4</v>
      </c>
      <c r="R2384" s="26">
        <v>6651.35</v>
      </c>
      <c r="S2384" s="26">
        <v>-1334.79</v>
      </c>
      <c r="T2384" s="26">
        <f t="shared" si="525"/>
        <v>8946.84</v>
      </c>
      <c r="U2384" s="27">
        <f t="shared" si="526"/>
        <v>3.14303735041524</v>
      </c>
      <c r="V2384" s="26">
        <f>INDEX(检修、备用和必开!B:B,MATCH(统调负荷!$C2384,检修、备用和必开!$A:$A,0))</f>
        <v>24322.7</v>
      </c>
      <c r="W2384" s="26">
        <f>INDEX(检修、备用和必开!C:C,MATCH(统调负荷!$C2384,检修、备用和必开!$A:$A,0))</f>
        <v>0</v>
      </c>
      <c r="X2384" s="26">
        <f>INDEX(检修、备用和必开!D:D,MATCH(统调负荷!$C2384,检修、备用和必开!$A:$A,0))</f>
        <v>12790</v>
      </c>
      <c r="Y2384" s="26">
        <f>INDEX(检修、备用和必开!E:E,MATCH(统调负荷!$C2384,检修、备用和必开!$A:$A,0))</f>
        <v>4590.5</v>
      </c>
      <c r="Z2384" s="26">
        <f>INDEX(检修、备用和必开!F:F,MATCH(统调负荷!$C2384,检修、备用和必开!$A:$A,0))</f>
        <v>1850</v>
      </c>
      <c r="AA2384" s="26">
        <f t="shared" si="527"/>
        <v>68319.7</v>
      </c>
      <c r="AB2384" s="26">
        <v>0</v>
      </c>
      <c r="AC2384" s="26">
        <v>98.47</v>
      </c>
      <c r="AD2384" s="76">
        <f t="shared" si="528"/>
        <v>45682.8125</v>
      </c>
      <c r="AE2384" s="27">
        <f t="shared" si="529"/>
        <v>778.800000000003</v>
      </c>
      <c r="AF2384" s="27">
        <f t="shared" si="530"/>
        <v>793.940000000001</v>
      </c>
      <c r="AG2384" s="27">
        <f t="shared" si="531"/>
        <v>-2504.5</v>
      </c>
      <c r="AH2384" s="27">
        <f t="shared" si="532"/>
        <v>1581.1</v>
      </c>
      <c r="AI2384" s="27">
        <f t="shared" si="533"/>
        <v>836.35</v>
      </c>
      <c r="AJ2384" s="27">
        <f t="shared" si="534"/>
        <v>71.9100000000001</v>
      </c>
      <c r="AK2384" s="26">
        <f>INDEX(检修、备用和必开!I:I,MATCH(统调负荷!$C2384,检修、备用和必开!$A:$A,0))</f>
        <v>9143.8687103594</v>
      </c>
    </row>
    <row r="2385" ht="13.8" spans="1:37">
      <c r="A2385" s="26">
        <f t="shared" si="522"/>
        <v>6</v>
      </c>
      <c r="B2385" s="26">
        <f t="shared" si="523"/>
        <v>19</v>
      </c>
      <c r="C2385" t="s">
        <v>46</v>
      </c>
      <c r="D2385" s="75">
        <v>0.822916666666667</v>
      </c>
      <c r="E2385" s="26">
        <v>62875</v>
      </c>
      <c r="F2385" s="26">
        <v>12597.3</v>
      </c>
      <c r="G2385" s="26">
        <v>19537</v>
      </c>
      <c r="H2385" s="26">
        <v>26304.4</v>
      </c>
      <c r="I2385" s="26">
        <v>5843</v>
      </c>
      <c r="J2385" s="26">
        <v>-1406.7</v>
      </c>
      <c r="K2385" s="26">
        <f t="shared" si="521"/>
        <v>8006.8</v>
      </c>
      <c r="L2385" s="27">
        <f t="shared" si="524"/>
        <v>8.53270969675776</v>
      </c>
      <c r="M2385" s="75">
        <v>0.822916666666667</v>
      </c>
      <c r="N2385" s="26">
        <v>63376.7</v>
      </c>
      <c r="O2385" s="26">
        <v>13269.11</v>
      </c>
      <c r="P2385" s="26">
        <v>16878.1</v>
      </c>
      <c r="Q2385" s="26">
        <v>28009</v>
      </c>
      <c r="R2385" s="26">
        <v>6628.99</v>
      </c>
      <c r="S2385" s="26">
        <v>-1408.5</v>
      </c>
      <c r="T2385" s="26">
        <f t="shared" si="525"/>
        <v>8678.61</v>
      </c>
      <c r="U2385" s="27">
        <f t="shared" si="526"/>
        <v>3.18230663280017</v>
      </c>
      <c r="V2385" s="26">
        <f>INDEX(检修、备用和必开!B:B,MATCH(统调负荷!$C2385,检修、备用和必开!$A:$A,0))</f>
        <v>24322.7</v>
      </c>
      <c r="W2385" s="26">
        <f>INDEX(检修、备用和必开!C:C,MATCH(统调负荷!$C2385,检修、备用和必开!$A:$A,0))</f>
        <v>0</v>
      </c>
      <c r="X2385" s="26">
        <f>INDEX(检修、备用和必开!D:D,MATCH(统调负荷!$C2385,检修、备用和必开!$A:$A,0))</f>
        <v>12790</v>
      </c>
      <c r="Y2385" s="26">
        <f>INDEX(检修、备用和必开!E:E,MATCH(统调负荷!$C2385,检修、备用和必开!$A:$A,0))</f>
        <v>4590.5</v>
      </c>
      <c r="Z2385" s="26">
        <f>INDEX(检修、备用和必开!F:F,MATCH(统调负荷!$C2385,检修、备用和必开!$A:$A,0))</f>
        <v>1850</v>
      </c>
      <c r="AA2385" s="26">
        <f t="shared" si="527"/>
        <v>68319.7</v>
      </c>
      <c r="AB2385" s="26">
        <v>0</v>
      </c>
      <c r="AC2385" s="26">
        <v>280</v>
      </c>
      <c r="AD2385" s="76">
        <f t="shared" si="528"/>
        <v>45682.8229166667</v>
      </c>
      <c r="AE2385" s="27">
        <f t="shared" si="529"/>
        <v>501.699999999997</v>
      </c>
      <c r="AF2385" s="27">
        <f t="shared" si="530"/>
        <v>671.810000000001</v>
      </c>
      <c r="AG2385" s="27">
        <f t="shared" si="531"/>
        <v>-2658.9</v>
      </c>
      <c r="AH2385" s="27">
        <f t="shared" si="532"/>
        <v>1704.6</v>
      </c>
      <c r="AI2385" s="27">
        <f t="shared" si="533"/>
        <v>785.99</v>
      </c>
      <c r="AJ2385" s="27">
        <f t="shared" si="534"/>
        <v>-1.79999999999995</v>
      </c>
      <c r="AK2385" s="26">
        <f>INDEX(检修、备用和必开!I:I,MATCH(统调负荷!$C2385,检修、备用和必开!$A:$A,0))</f>
        <v>9143.8687103594</v>
      </c>
    </row>
    <row r="2386" ht="13.8" spans="1:37">
      <c r="A2386" s="26">
        <f t="shared" si="522"/>
        <v>6</v>
      </c>
      <c r="B2386" s="26">
        <f t="shared" si="523"/>
        <v>20</v>
      </c>
      <c r="C2386" t="s">
        <v>46</v>
      </c>
      <c r="D2386" s="75">
        <v>0.833333333333333</v>
      </c>
      <c r="E2386" s="26">
        <v>62455</v>
      </c>
      <c r="F2386" s="26">
        <v>12363.3</v>
      </c>
      <c r="G2386" s="26">
        <v>19349</v>
      </c>
      <c r="H2386" s="26">
        <v>26314.4</v>
      </c>
      <c r="I2386" s="26">
        <v>5835</v>
      </c>
      <c r="J2386" s="26">
        <v>-1406.7</v>
      </c>
      <c r="K2386" s="26">
        <f t="shared" si="521"/>
        <v>7772.8</v>
      </c>
      <c r="L2386" s="27">
        <f t="shared" si="524"/>
        <v>8.78958676410045</v>
      </c>
      <c r="M2386" s="75">
        <v>0.833333333333333</v>
      </c>
      <c r="N2386" s="26">
        <v>62533.1</v>
      </c>
      <c r="O2386" s="26">
        <v>12966.44</v>
      </c>
      <c r="P2386" s="26">
        <v>16643.3</v>
      </c>
      <c r="Q2386" s="26">
        <v>28124.3</v>
      </c>
      <c r="R2386" s="26">
        <v>6196.62</v>
      </c>
      <c r="S2386" s="26">
        <v>-1397.56</v>
      </c>
      <c r="T2386" s="26">
        <f t="shared" si="525"/>
        <v>8375.94</v>
      </c>
      <c r="U2386" s="27">
        <f t="shared" si="526"/>
        <v>3.22781317531846</v>
      </c>
      <c r="V2386" s="26">
        <f>INDEX(检修、备用和必开!B:B,MATCH(统调负荷!$C2386,检修、备用和必开!$A:$A,0))</f>
        <v>24322.7</v>
      </c>
      <c r="W2386" s="26">
        <f>INDEX(检修、备用和必开!C:C,MATCH(统调负荷!$C2386,检修、备用和必开!$A:$A,0))</f>
        <v>0</v>
      </c>
      <c r="X2386" s="26">
        <f>INDEX(检修、备用和必开!D:D,MATCH(统调负荷!$C2386,检修、备用和必开!$A:$A,0))</f>
        <v>12790</v>
      </c>
      <c r="Y2386" s="26">
        <f>INDEX(检修、备用和必开!E:E,MATCH(统调负荷!$C2386,检修、备用和必开!$A:$A,0))</f>
        <v>4590.5</v>
      </c>
      <c r="Z2386" s="26">
        <f>INDEX(检修、备用和必开!F:F,MATCH(统调负荷!$C2386,检修、备用和必开!$A:$A,0))</f>
        <v>1850</v>
      </c>
      <c r="AA2386" s="26">
        <f t="shared" si="527"/>
        <v>68319.7</v>
      </c>
      <c r="AB2386" s="26">
        <v>0</v>
      </c>
      <c r="AC2386" s="26">
        <v>0</v>
      </c>
      <c r="AD2386" s="76">
        <f t="shared" si="528"/>
        <v>45682.8333333333</v>
      </c>
      <c r="AE2386" s="27">
        <f t="shared" si="529"/>
        <v>78.0999999999985</v>
      </c>
      <c r="AF2386" s="27">
        <f t="shared" si="530"/>
        <v>603.140000000001</v>
      </c>
      <c r="AG2386" s="27">
        <f t="shared" si="531"/>
        <v>-2705.7</v>
      </c>
      <c r="AH2386" s="27">
        <f t="shared" si="532"/>
        <v>1809.9</v>
      </c>
      <c r="AI2386" s="27">
        <f t="shared" si="533"/>
        <v>361.62</v>
      </c>
      <c r="AJ2386" s="27">
        <f t="shared" si="534"/>
        <v>9.1400000000001</v>
      </c>
      <c r="AK2386" s="26">
        <f>INDEX(检修、备用和必开!I:I,MATCH(统调负荷!$C2386,检修、备用和必开!$A:$A,0))</f>
        <v>9143.8687103594</v>
      </c>
    </row>
    <row r="2387" ht="13.8" spans="1:37">
      <c r="A2387" s="26">
        <f t="shared" si="522"/>
        <v>6</v>
      </c>
      <c r="B2387" s="26">
        <f t="shared" si="523"/>
        <v>20</v>
      </c>
      <c r="C2387" t="s">
        <v>46</v>
      </c>
      <c r="D2387" s="75">
        <v>0.84375</v>
      </c>
      <c r="E2387" s="26">
        <v>62475</v>
      </c>
      <c r="F2387" s="26">
        <v>12380.2</v>
      </c>
      <c r="G2387" s="26">
        <v>19349</v>
      </c>
      <c r="H2387" s="26">
        <v>26314.5</v>
      </c>
      <c r="I2387" s="26">
        <v>5838</v>
      </c>
      <c r="J2387" s="26">
        <v>-1406.7</v>
      </c>
      <c r="K2387" s="26">
        <f t="shared" si="521"/>
        <v>7789.7</v>
      </c>
      <c r="L2387" s="27">
        <f t="shared" si="524"/>
        <v>8.7705174782084</v>
      </c>
      <c r="M2387" s="75">
        <v>0.84375</v>
      </c>
      <c r="N2387" s="26">
        <v>62677.7</v>
      </c>
      <c r="O2387" s="26">
        <v>12668.07</v>
      </c>
      <c r="P2387" s="26">
        <v>16893.6</v>
      </c>
      <c r="Q2387" s="26">
        <v>28311</v>
      </c>
      <c r="R2387" s="26">
        <v>6182.62</v>
      </c>
      <c r="S2387" s="26">
        <v>-1377.59</v>
      </c>
      <c r="T2387" s="26">
        <f t="shared" si="525"/>
        <v>8077.57</v>
      </c>
      <c r="U2387" s="27">
        <f t="shared" si="526"/>
        <v>3.27396529639052</v>
      </c>
      <c r="V2387" s="26">
        <f>INDEX(检修、备用和必开!B:B,MATCH(统调负荷!$C2387,检修、备用和必开!$A:$A,0))</f>
        <v>24322.7</v>
      </c>
      <c r="W2387" s="26">
        <f>INDEX(检修、备用和必开!C:C,MATCH(统调负荷!$C2387,检修、备用和必开!$A:$A,0))</f>
        <v>0</v>
      </c>
      <c r="X2387" s="26">
        <f>INDEX(检修、备用和必开!D:D,MATCH(统调负荷!$C2387,检修、备用和必开!$A:$A,0))</f>
        <v>12790</v>
      </c>
      <c r="Y2387" s="26">
        <f>INDEX(检修、备用和必开!E:E,MATCH(统调负荷!$C2387,检修、备用和必开!$A:$A,0))</f>
        <v>4590.5</v>
      </c>
      <c r="Z2387" s="26">
        <f>INDEX(检修、备用和必开!F:F,MATCH(统调负荷!$C2387,检修、备用和必开!$A:$A,0))</f>
        <v>1850</v>
      </c>
      <c r="AA2387" s="26">
        <f t="shared" si="527"/>
        <v>68319.7</v>
      </c>
      <c r="AB2387" s="26">
        <v>44.82</v>
      </c>
      <c r="AC2387" s="26">
        <v>0</v>
      </c>
      <c r="AD2387" s="76">
        <f t="shared" si="528"/>
        <v>45682.84375</v>
      </c>
      <c r="AE2387" s="27">
        <f t="shared" si="529"/>
        <v>202.699999999997</v>
      </c>
      <c r="AF2387" s="27">
        <f t="shared" si="530"/>
        <v>287.869999999999</v>
      </c>
      <c r="AG2387" s="27">
        <f t="shared" si="531"/>
        <v>-2455.4</v>
      </c>
      <c r="AH2387" s="27">
        <f t="shared" si="532"/>
        <v>1996.5</v>
      </c>
      <c r="AI2387" s="27">
        <f t="shared" si="533"/>
        <v>344.62</v>
      </c>
      <c r="AJ2387" s="27">
        <f t="shared" si="534"/>
        <v>29.1100000000001</v>
      </c>
      <c r="AK2387" s="26">
        <f>INDEX(检修、备用和必开!I:I,MATCH(统调负荷!$C2387,检修、备用和必开!$A:$A,0))</f>
        <v>9143.8687103594</v>
      </c>
    </row>
    <row r="2388" ht="13.8" spans="1:37">
      <c r="A2388" s="26">
        <f t="shared" si="522"/>
        <v>6</v>
      </c>
      <c r="B2388" s="26">
        <f t="shared" si="523"/>
        <v>20</v>
      </c>
      <c r="C2388" t="s">
        <v>46</v>
      </c>
      <c r="D2388" s="75">
        <v>0.854166666666667</v>
      </c>
      <c r="E2388" s="26">
        <v>62275</v>
      </c>
      <c r="F2388" s="26">
        <v>12236.89</v>
      </c>
      <c r="G2388" s="26">
        <v>19349</v>
      </c>
      <c r="H2388" s="26">
        <v>26228.6</v>
      </c>
      <c r="I2388" s="26">
        <v>5867</v>
      </c>
      <c r="J2388" s="26">
        <v>-1406.49</v>
      </c>
      <c r="K2388" s="26">
        <f t="shared" si="521"/>
        <v>7646.39</v>
      </c>
      <c r="L2388" s="27">
        <f t="shared" si="524"/>
        <v>8.93489607514134</v>
      </c>
      <c r="M2388" s="75">
        <v>0.854166666666667</v>
      </c>
      <c r="N2388" s="26">
        <v>62278</v>
      </c>
      <c r="O2388" s="26">
        <v>13048.03</v>
      </c>
      <c r="P2388" s="26">
        <v>16314.7</v>
      </c>
      <c r="Q2388" s="26">
        <v>28105.5</v>
      </c>
      <c r="R2388" s="26">
        <v>6170.46</v>
      </c>
      <c r="S2388" s="26">
        <v>-1360.69</v>
      </c>
      <c r="T2388" s="26">
        <f t="shared" si="525"/>
        <v>8457.53</v>
      </c>
      <c r="U2388" s="27">
        <f t="shared" si="526"/>
        <v>3.21541845099172</v>
      </c>
      <c r="V2388" s="26">
        <f>INDEX(检修、备用和必开!B:B,MATCH(统调负荷!$C2388,检修、备用和必开!$A:$A,0))</f>
        <v>24322.7</v>
      </c>
      <c r="W2388" s="26">
        <f>INDEX(检修、备用和必开!C:C,MATCH(统调负荷!$C2388,检修、备用和必开!$A:$A,0))</f>
        <v>0</v>
      </c>
      <c r="X2388" s="26">
        <f>INDEX(检修、备用和必开!D:D,MATCH(统调负荷!$C2388,检修、备用和必开!$A:$A,0))</f>
        <v>12790</v>
      </c>
      <c r="Y2388" s="26">
        <f>INDEX(检修、备用和必开!E:E,MATCH(统调负荷!$C2388,检修、备用和必开!$A:$A,0))</f>
        <v>4590.5</v>
      </c>
      <c r="Z2388" s="26">
        <f>INDEX(检修、备用和必开!F:F,MATCH(统调负荷!$C2388,检修、备用和必开!$A:$A,0))</f>
        <v>1850</v>
      </c>
      <c r="AA2388" s="26">
        <f t="shared" si="527"/>
        <v>68319.7</v>
      </c>
      <c r="AB2388" s="26">
        <v>0</v>
      </c>
      <c r="AC2388" s="26">
        <v>318.59</v>
      </c>
      <c r="AD2388" s="76">
        <f t="shared" si="528"/>
        <v>45682.8541666667</v>
      </c>
      <c r="AE2388" s="27">
        <f t="shared" si="529"/>
        <v>3</v>
      </c>
      <c r="AF2388" s="27">
        <f t="shared" si="530"/>
        <v>811.140000000001</v>
      </c>
      <c r="AG2388" s="27">
        <f t="shared" si="531"/>
        <v>-3034.3</v>
      </c>
      <c r="AH2388" s="27">
        <f t="shared" si="532"/>
        <v>1876.9</v>
      </c>
      <c r="AI2388" s="27">
        <f t="shared" si="533"/>
        <v>303.46</v>
      </c>
      <c r="AJ2388" s="27">
        <f t="shared" si="534"/>
        <v>45.8</v>
      </c>
      <c r="AK2388" s="26">
        <f>INDEX(检修、备用和必开!I:I,MATCH(统调负荷!$C2388,检修、备用和必开!$A:$A,0))</f>
        <v>9143.8687103594</v>
      </c>
    </row>
    <row r="2389" ht="13.8" spans="1:37">
      <c r="A2389" s="26">
        <f t="shared" si="522"/>
        <v>6</v>
      </c>
      <c r="B2389" s="26">
        <f t="shared" si="523"/>
        <v>20</v>
      </c>
      <c r="C2389" t="s">
        <v>46</v>
      </c>
      <c r="D2389" s="75">
        <v>0.864583333333333</v>
      </c>
      <c r="E2389" s="26">
        <v>61830</v>
      </c>
      <c r="F2389" s="26">
        <v>11821.8</v>
      </c>
      <c r="G2389" s="26">
        <v>19349</v>
      </c>
      <c r="H2389" s="26">
        <v>26199.9</v>
      </c>
      <c r="I2389" s="26">
        <v>5866</v>
      </c>
      <c r="J2389" s="26">
        <v>-1406.7</v>
      </c>
      <c r="K2389" s="26">
        <f t="shared" si="521"/>
        <v>7231.3</v>
      </c>
      <c r="L2389" s="27">
        <f t="shared" si="524"/>
        <v>9.44777564200075</v>
      </c>
      <c r="M2389" s="75">
        <v>0.864583333333333</v>
      </c>
      <c r="N2389" s="26">
        <v>61986.2</v>
      </c>
      <c r="O2389" s="26">
        <v>12789.19</v>
      </c>
      <c r="P2389" s="26">
        <v>16747.5</v>
      </c>
      <c r="Q2389" s="26">
        <v>27657.1</v>
      </c>
      <c r="R2389" s="26">
        <v>6181.94</v>
      </c>
      <c r="S2389" s="26">
        <v>-1389.53</v>
      </c>
      <c r="T2389" s="26">
        <f t="shared" si="525"/>
        <v>8198.69</v>
      </c>
      <c r="U2389" s="27">
        <f t="shared" si="526"/>
        <v>3.25507213646969</v>
      </c>
      <c r="V2389" s="26">
        <f>INDEX(检修、备用和必开!B:B,MATCH(统调负荷!$C2389,检修、备用和必开!$A:$A,0))</f>
        <v>24322.7</v>
      </c>
      <c r="W2389" s="26">
        <f>INDEX(检修、备用和必开!C:C,MATCH(统调负荷!$C2389,检修、备用和必开!$A:$A,0))</f>
        <v>0</v>
      </c>
      <c r="X2389" s="26">
        <f>INDEX(检修、备用和必开!D:D,MATCH(统调负荷!$C2389,检修、备用和必开!$A:$A,0))</f>
        <v>12790</v>
      </c>
      <c r="Y2389" s="26">
        <f>INDEX(检修、备用和必开!E:E,MATCH(统调负荷!$C2389,检修、备用和必开!$A:$A,0))</f>
        <v>4590.5</v>
      </c>
      <c r="Z2389" s="26">
        <f>INDEX(检修、备用和必开!F:F,MATCH(统调负荷!$C2389,检修、备用和必开!$A:$A,0))</f>
        <v>1850</v>
      </c>
      <c r="AA2389" s="26">
        <f t="shared" si="527"/>
        <v>68319.7</v>
      </c>
      <c r="AB2389" s="26">
        <v>13.42</v>
      </c>
      <c r="AC2389" s="26">
        <v>180</v>
      </c>
      <c r="AD2389" s="76">
        <f t="shared" si="528"/>
        <v>45682.8645833333</v>
      </c>
      <c r="AE2389" s="27">
        <f t="shared" si="529"/>
        <v>156.199999999997</v>
      </c>
      <c r="AF2389" s="27">
        <f t="shared" si="530"/>
        <v>967.390000000001</v>
      </c>
      <c r="AG2389" s="27">
        <f t="shared" si="531"/>
        <v>-2601.5</v>
      </c>
      <c r="AH2389" s="27">
        <f t="shared" si="532"/>
        <v>1457.2</v>
      </c>
      <c r="AI2389" s="27">
        <f t="shared" si="533"/>
        <v>315.94</v>
      </c>
      <c r="AJ2389" s="27">
        <f t="shared" si="534"/>
        <v>17.1700000000001</v>
      </c>
      <c r="AK2389" s="26">
        <f>INDEX(检修、备用和必开!I:I,MATCH(统调负荷!$C2389,检修、备用和必开!$A:$A,0))</f>
        <v>9143.8687103594</v>
      </c>
    </row>
    <row r="2390" ht="13.8" spans="1:37">
      <c r="A2390" s="26">
        <f t="shared" si="522"/>
        <v>6</v>
      </c>
      <c r="B2390" s="26">
        <f t="shared" si="523"/>
        <v>21</v>
      </c>
      <c r="C2390" t="s">
        <v>46</v>
      </c>
      <c r="D2390" s="75">
        <v>0.875</v>
      </c>
      <c r="E2390" s="26">
        <v>61620</v>
      </c>
      <c r="F2390" s="26">
        <v>11676.89</v>
      </c>
      <c r="G2390" s="26">
        <v>19464</v>
      </c>
      <c r="H2390" s="26">
        <v>26017.6</v>
      </c>
      <c r="I2390" s="26">
        <v>5868</v>
      </c>
      <c r="J2390" s="26">
        <v>-1406.49</v>
      </c>
      <c r="K2390" s="26">
        <f t="shared" si="521"/>
        <v>7086.39</v>
      </c>
      <c r="L2390" s="27">
        <f t="shared" si="524"/>
        <v>9.64097375391419</v>
      </c>
      <c r="M2390" s="75">
        <v>0.875</v>
      </c>
      <c r="N2390" s="26">
        <v>61663.1</v>
      </c>
      <c r="O2390" s="26">
        <v>12349.51</v>
      </c>
      <c r="P2390" s="26">
        <v>17032.2</v>
      </c>
      <c r="Q2390" s="26">
        <v>27458.1</v>
      </c>
      <c r="R2390" s="26">
        <v>6197.79</v>
      </c>
      <c r="S2390" s="26">
        <v>-1374.5</v>
      </c>
      <c r="T2390" s="26">
        <f t="shared" si="525"/>
        <v>7759.01</v>
      </c>
      <c r="U2390" s="27">
        <f t="shared" si="526"/>
        <v>3.32471977968768</v>
      </c>
      <c r="V2390" s="26">
        <f>INDEX(检修、备用和必开!B:B,MATCH(统调负荷!$C2390,检修、备用和必开!$A:$A,0))</f>
        <v>24322.7</v>
      </c>
      <c r="W2390" s="26">
        <f>INDEX(检修、备用和必开!C:C,MATCH(统调负荷!$C2390,检修、备用和必开!$A:$A,0))</f>
        <v>0</v>
      </c>
      <c r="X2390" s="26">
        <f>INDEX(检修、备用和必开!D:D,MATCH(统调负荷!$C2390,检修、备用和必开!$A:$A,0))</f>
        <v>12790</v>
      </c>
      <c r="Y2390" s="26">
        <f>INDEX(检修、备用和必开!E:E,MATCH(统调负荷!$C2390,检修、备用和必开!$A:$A,0))</f>
        <v>4590.5</v>
      </c>
      <c r="Z2390" s="26">
        <f>INDEX(检修、备用和必开!F:F,MATCH(统调负荷!$C2390,检修、备用和必开!$A:$A,0))</f>
        <v>1850</v>
      </c>
      <c r="AA2390" s="26">
        <f t="shared" si="527"/>
        <v>68319.7</v>
      </c>
      <c r="AB2390" s="26">
        <v>0</v>
      </c>
      <c r="AC2390" s="26">
        <v>0</v>
      </c>
      <c r="AD2390" s="76">
        <f t="shared" si="528"/>
        <v>45682.875</v>
      </c>
      <c r="AE2390" s="27">
        <f t="shared" si="529"/>
        <v>43.0999999999985</v>
      </c>
      <c r="AF2390" s="27">
        <f t="shared" si="530"/>
        <v>672.620000000001</v>
      </c>
      <c r="AG2390" s="27">
        <f t="shared" si="531"/>
        <v>-2431.8</v>
      </c>
      <c r="AH2390" s="27">
        <f t="shared" si="532"/>
        <v>1440.5</v>
      </c>
      <c r="AI2390" s="27">
        <f t="shared" si="533"/>
        <v>329.79</v>
      </c>
      <c r="AJ2390" s="27">
        <f t="shared" si="534"/>
        <v>31.99</v>
      </c>
      <c r="AK2390" s="26">
        <f>INDEX(检修、备用和必开!I:I,MATCH(统调负荷!$C2390,检修、备用和必开!$A:$A,0))</f>
        <v>9143.8687103594</v>
      </c>
    </row>
    <row r="2391" ht="13.8" spans="1:37">
      <c r="A2391" s="26">
        <f t="shared" si="522"/>
        <v>6</v>
      </c>
      <c r="B2391" s="26">
        <f t="shared" si="523"/>
        <v>21</v>
      </c>
      <c r="C2391" t="s">
        <v>46</v>
      </c>
      <c r="D2391" s="75">
        <v>0.885416666666667</v>
      </c>
      <c r="E2391" s="26">
        <v>61180</v>
      </c>
      <c r="F2391" s="26">
        <v>14536.99</v>
      </c>
      <c r="G2391" s="26">
        <v>16816</v>
      </c>
      <c r="H2391" s="26">
        <v>25375.5</v>
      </c>
      <c r="I2391" s="26">
        <v>5858</v>
      </c>
      <c r="J2391" s="26">
        <v>-1406.49</v>
      </c>
      <c r="K2391" s="26">
        <f t="shared" si="521"/>
        <v>9946.49</v>
      </c>
      <c r="L2391" s="27">
        <f t="shared" si="524"/>
        <v>6.86872454504051</v>
      </c>
      <c r="M2391" s="75">
        <v>0.885416666666667</v>
      </c>
      <c r="N2391" s="26">
        <v>61386.4</v>
      </c>
      <c r="O2391" s="26">
        <v>12723.4</v>
      </c>
      <c r="P2391" s="26">
        <v>16527.7</v>
      </c>
      <c r="Q2391" s="26">
        <v>27363.2</v>
      </c>
      <c r="R2391" s="26">
        <v>6159.62</v>
      </c>
      <c r="S2391" s="26">
        <v>-1387.52</v>
      </c>
      <c r="T2391" s="26">
        <f t="shared" si="525"/>
        <v>8132.9</v>
      </c>
      <c r="U2391" s="27">
        <f t="shared" si="526"/>
        <v>3.2653073904669</v>
      </c>
      <c r="V2391" s="26">
        <f>INDEX(检修、备用和必开!B:B,MATCH(统调负荷!$C2391,检修、备用和必开!$A:$A,0))</f>
        <v>24322.7</v>
      </c>
      <c r="W2391" s="26">
        <f>INDEX(检修、备用和必开!C:C,MATCH(统调负荷!$C2391,检修、备用和必开!$A:$A,0))</f>
        <v>0</v>
      </c>
      <c r="X2391" s="26">
        <f>INDEX(检修、备用和必开!D:D,MATCH(统调负荷!$C2391,检修、备用和必开!$A:$A,0))</f>
        <v>12790</v>
      </c>
      <c r="Y2391" s="26">
        <f>INDEX(检修、备用和必开!E:E,MATCH(统调负荷!$C2391,检修、备用和必开!$A:$A,0))</f>
        <v>4590.5</v>
      </c>
      <c r="Z2391" s="26">
        <f>INDEX(检修、备用和必开!F:F,MATCH(统调负荷!$C2391,检修、备用和必开!$A:$A,0))</f>
        <v>1850</v>
      </c>
      <c r="AA2391" s="26">
        <f t="shared" si="527"/>
        <v>68319.7</v>
      </c>
      <c r="AB2391" s="26">
        <v>0</v>
      </c>
      <c r="AC2391" s="26">
        <v>0</v>
      </c>
      <c r="AD2391" s="76">
        <f t="shared" si="528"/>
        <v>45682.8854166667</v>
      </c>
      <c r="AE2391" s="27">
        <f t="shared" si="529"/>
        <v>206.400000000001</v>
      </c>
      <c r="AF2391" s="27">
        <f t="shared" si="530"/>
        <v>-1813.59</v>
      </c>
      <c r="AG2391" s="27">
        <f t="shared" si="531"/>
        <v>-288.299999999999</v>
      </c>
      <c r="AH2391" s="27">
        <f t="shared" si="532"/>
        <v>1987.7</v>
      </c>
      <c r="AI2391" s="27">
        <f t="shared" si="533"/>
        <v>301.62</v>
      </c>
      <c r="AJ2391" s="27">
        <f t="shared" si="534"/>
        <v>18.97</v>
      </c>
      <c r="AK2391" s="26">
        <f>INDEX(检修、备用和必开!I:I,MATCH(统调负荷!$C2391,检修、备用和必开!$A:$A,0))</f>
        <v>9143.8687103594</v>
      </c>
    </row>
    <row r="2392" ht="13.8" spans="1:37">
      <c r="A2392" s="26">
        <f t="shared" si="522"/>
        <v>6</v>
      </c>
      <c r="B2392" s="26">
        <f t="shared" si="523"/>
        <v>21</v>
      </c>
      <c r="C2392" t="s">
        <v>46</v>
      </c>
      <c r="D2392" s="75">
        <v>0.895833333333333</v>
      </c>
      <c r="E2392" s="26">
        <v>60780</v>
      </c>
      <c r="F2392" s="26">
        <v>15826.8</v>
      </c>
      <c r="G2392" s="26">
        <v>15462</v>
      </c>
      <c r="H2392" s="26">
        <v>25051.9</v>
      </c>
      <c r="I2392" s="26">
        <v>5846</v>
      </c>
      <c r="J2392" s="26">
        <v>-1406.7</v>
      </c>
      <c r="K2392" s="26">
        <f t="shared" si="521"/>
        <v>11236.3</v>
      </c>
      <c r="L2392" s="27">
        <f t="shared" si="524"/>
        <v>6.08026663581428</v>
      </c>
      <c r="M2392" s="75">
        <v>0.895833333333333</v>
      </c>
      <c r="N2392" s="26">
        <v>60914.1</v>
      </c>
      <c r="O2392" s="26">
        <v>13763.78</v>
      </c>
      <c r="P2392" s="26">
        <v>15013.3</v>
      </c>
      <c r="Q2392" s="26">
        <v>27459.4</v>
      </c>
      <c r="R2392" s="26">
        <v>6118.78</v>
      </c>
      <c r="S2392" s="26">
        <v>-1441.16</v>
      </c>
      <c r="T2392" s="26">
        <f t="shared" si="525"/>
        <v>9173.28</v>
      </c>
      <c r="U2392" s="27">
        <f t="shared" si="526"/>
        <v>3.11063283808247</v>
      </c>
      <c r="V2392" s="26">
        <f>INDEX(检修、备用和必开!B:B,MATCH(统调负荷!$C2392,检修、备用和必开!$A:$A,0))</f>
        <v>24322.7</v>
      </c>
      <c r="W2392" s="26">
        <f>INDEX(检修、备用和必开!C:C,MATCH(统调负荷!$C2392,检修、备用和必开!$A:$A,0))</f>
        <v>0</v>
      </c>
      <c r="X2392" s="26">
        <f>INDEX(检修、备用和必开!D:D,MATCH(统调负荷!$C2392,检修、备用和必开!$A:$A,0))</f>
        <v>12790</v>
      </c>
      <c r="Y2392" s="26">
        <f>INDEX(检修、备用和必开!E:E,MATCH(统调负荷!$C2392,检修、备用和必开!$A:$A,0))</f>
        <v>4590.5</v>
      </c>
      <c r="Z2392" s="26">
        <f>INDEX(检修、备用和必开!F:F,MATCH(统调负荷!$C2392,检修、备用和必开!$A:$A,0))</f>
        <v>1850</v>
      </c>
      <c r="AA2392" s="26">
        <f t="shared" si="527"/>
        <v>68319.7</v>
      </c>
      <c r="AB2392" s="26">
        <v>150</v>
      </c>
      <c r="AC2392" s="26">
        <v>310.11</v>
      </c>
      <c r="AD2392" s="76">
        <f t="shared" si="528"/>
        <v>45682.8958333333</v>
      </c>
      <c r="AE2392" s="27">
        <f t="shared" si="529"/>
        <v>134.099999999999</v>
      </c>
      <c r="AF2392" s="27">
        <f t="shared" si="530"/>
        <v>-2063.02</v>
      </c>
      <c r="AG2392" s="27">
        <f t="shared" si="531"/>
        <v>-448.700000000001</v>
      </c>
      <c r="AH2392" s="27">
        <f t="shared" si="532"/>
        <v>2407.5</v>
      </c>
      <c r="AI2392" s="27">
        <f t="shared" si="533"/>
        <v>272.78</v>
      </c>
      <c r="AJ2392" s="27">
        <f t="shared" si="534"/>
        <v>-34.46</v>
      </c>
      <c r="AK2392" s="26">
        <f>INDEX(检修、备用和必开!I:I,MATCH(统调负荷!$C2392,检修、备用和必开!$A:$A,0))</f>
        <v>9143.8687103594</v>
      </c>
    </row>
    <row r="2393" ht="13.8" spans="1:37">
      <c r="A2393" s="26">
        <f t="shared" si="522"/>
        <v>6</v>
      </c>
      <c r="B2393" s="26">
        <f t="shared" si="523"/>
        <v>21</v>
      </c>
      <c r="C2393" t="s">
        <v>46</v>
      </c>
      <c r="D2393" s="75">
        <v>0.90625</v>
      </c>
      <c r="E2393" s="26">
        <v>60195</v>
      </c>
      <c r="F2393" s="26">
        <v>16841</v>
      </c>
      <c r="G2393" s="26">
        <v>14629</v>
      </c>
      <c r="H2393" s="26">
        <v>24282.7</v>
      </c>
      <c r="I2393" s="26">
        <v>5849</v>
      </c>
      <c r="J2393" s="26">
        <v>-1406.7</v>
      </c>
      <c r="K2393" s="26">
        <f t="shared" si="521"/>
        <v>12250.5</v>
      </c>
      <c r="L2393" s="27">
        <f t="shared" si="524"/>
        <v>5.5768907391535</v>
      </c>
      <c r="M2393" s="75">
        <v>0.90625</v>
      </c>
      <c r="N2393" s="26">
        <v>60370.2</v>
      </c>
      <c r="O2393" s="26">
        <v>14522.45</v>
      </c>
      <c r="P2393" s="26">
        <v>14396.3</v>
      </c>
      <c r="Q2393" s="26">
        <v>26613.6</v>
      </c>
      <c r="R2393" s="26">
        <v>6129.11</v>
      </c>
      <c r="S2393" s="26">
        <v>-1291.26</v>
      </c>
      <c r="T2393" s="26">
        <f t="shared" si="525"/>
        <v>9931.95</v>
      </c>
      <c r="U2393" s="27">
        <f t="shared" si="526"/>
        <v>3.00677098576487</v>
      </c>
      <c r="V2393" s="26">
        <f>INDEX(检修、备用和必开!B:B,MATCH(统调负荷!$C2393,检修、备用和必开!$A:$A,0))</f>
        <v>24322.7</v>
      </c>
      <c r="W2393" s="26">
        <f>INDEX(检修、备用和必开!C:C,MATCH(统调负荷!$C2393,检修、备用和必开!$A:$A,0))</f>
        <v>0</v>
      </c>
      <c r="X2393" s="26">
        <f>INDEX(检修、备用和必开!D:D,MATCH(统调负荷!$C2393,检修、备用和必开!$A:$A,0))</f>
        <v>12790</v>
      </c>
      <c r="Y2393" s="26">
        <f>INDEX(检修、备用和必开!E:E,MATCH(统调负荷!$C2393,检修、备用和必开!$A:$A,0))</f>
        <v>4590.5</v>
      </c>
      <c r="Z2393" s="26">
        <f>INDEX(检修、备用和必开!F:F,MATCH(统调负荷!$C2393,检修、备用和必开!$A:$A,0))</f>
        <v>1850</v>
      </c>
      <c r="AA2393" s="26">
        <f t="shared" si="527"/>
        <v>68319.7</v>
      </c>
      <c r="AB2393" s="26">
        <v>280</v>
      </c>
      <c r="AC2393" s="26">
        <v>310</v>
      </c>
      <c r="AD2393" s="76">
        <f t="shared" si="528"/>
        <v>45682.90625</v>
      </c>
      <c r="AE2393" s="27">
        <f t="shared" si="529"/>
        <v>175.199999999997</v>
      </c>
      <c r="AF2393" s="27">
        <f t="shared" si="530"/>
        <v>-2318.55</v>
      </c>
      <c r="AG2393" s="27">
        <f t="shared" si="531"/>
        <v>-232.700000000001</v>
      </c>
      <c r="AH2393" s="27">
        <f t="shared" si="532"/>
        <v>2330.9</v>
      </c>
      <c r="AI2393" s="27">
        <f t="shared" si="533"/>
        <v>280.11</v>
      </c>
      <c r="AJ2393" s="27">
        <f t="shared" si="534"/>
        <v>115.44</v>
      </c>
      <c r="AK2393" s="26">
        <f>INDEX(检修、备用和必开!I:I,MATCH(统调负荷!$C2393,检修、备用和必开!$A:$A,0))</f>
        <v>9143.8687103594</v>
      </c>
    </row>
    <row r="2394" ht="13.8" spans="1:37">
      <c r="A2394" s="26">
        <f t="shared" si="522"/>
        <v>6</v>
      </c>
      <c r="B2394" s="26">
        <f t="shared" si="523"/>
        <v>22</v>
      </c>
      <c r="C2394" t="s">
        <v>46</v>
      </c>
      <c r="D2394" s="75">
        <v>0.916666666666667</v>
      </c>
      <c r="E2394" s="26">
        <v>59625</v>
      </c>
      <c r="F2394" s="26">
        <v>17486.3</v>
      </c>
      <c r="G2394" s="26">
        <v>14353</v>
      </c>
      <c r="H2394" s="26">
        <v>23362.4</v>
      </c>
      <c r="I2394" s="26">
        <v>5830</v>
      </c>
      <c r="J2394" s="26">
        <v>-1406.7</v>
      </c>
      <c r="K2394" s="26">
        <f t="shared" si="521"/>
        <v>12895.8</v>
      </c>
      <c r="L2394" s="27">
        <f t="shared" si="524"/>
        <v>5.2978256486608</v>
      </c>
      <c r="M2394" s="75">
        <v>0.916666666666667</v>
      </c>
      <c r="N2394" s="26">
        <v>59378</v>
      </c>
      <c r="O2394" s="26">
        <v>15467.08</v>
      </c>
      <c r="P2394" s="26">
        <v>13589.8</v>
      </c>
      <c r="Q2394" s="26">
        <v>25440.6</v>
      </c>
      <c r="R2394" s="26">
        <v>6156.38</v>
      </c>
      <c r="S2394" s="26">
        <v>-1275.86</v>
      </c>
      <c r="T2394" s="26">
        <f t="shared" si="525"/>
        <v>10876.58</v>
      </c>
      <c r="U2394" s="27">
        <f t="shared" si="526"/>
        <v>2.8867584585521</v>
      </c>
      <c r="V2394" s="26">
        <f>INDEX(检修、备用和必开!B:B,MATCH(统调负荷!$C2394,检修、备用和必开!$A:$A,0))</f>
        <v>24322.7</v>
      </c>
      <c r="W2394" s="26">
        <f>INDEX(检修、备用和必开!C:C,MATCH(统调负荷!$C2394,检修、备用和必开!$A:$A,0))</f>
        <v>0</v>
      </c>
      <c r="X2394" s="26">
        <f>INDEX(检修、备用和必开!D:D,MATCH(统调负荷!$C2394,检修、备用和必开!$A:$A,0))</f>
        <v>12790</v>
      </c>
      <c r="Y2394" s="26">
        <f>INDEX(检修、备用和必开!E:E,MATCH(统调负荷!$C2394,检修、备用和必开!$A:$A,0))</f>
        <v>4590.5</v>
      </c>
      <c r="Z2394" s="26">
        <f>INDEX(检修、备用和必开!F:F,MATCH(统调负荷!$C2394,检修、备用和必开!$A:$A,0))</f>
        <v>1850</v>
      </c>
      <c r="AA2394" s="26">
        <f t="shared" si="527"/>
        <v>68319.7</v>
      </c>
      <c r="AB2394" s="26">
        <v>280.13</v>
      </c>
      <c r="AC2394" s="26">
        <v>339.95</v>
      </c>
      <c r="AD2394" s="76">
        <f t="shared" si="528"/>
        <v>45682.9166666667</v>
      </c>
      <c r="AE2394" s="27">
        <f t="shared" si="529"/>
        <v>-247</v>
      </c>
      <c r="AF2394" s="27">
        <f t="shared" si="530"/>
        <v>-2019.22</v>
      </c>
      <c r="AG2394" s="27">
        <f t="shared" si="531"/>
        <v>-763.200000000001</v>
      </c>
      <c r="AH2394" s="27">
        <f t="shared" si="532"/>
        <v>2078.2</v>
      </c>
      <c r="AI2394" s="27">
        <f t="shared" si="533"/>
        <v>326.38</v>
      </c>
      <c r="AJ2394" s="27">
        <f t="shared" si="534"/>
        <v>130.84</v>
      </c>
      <c r="AK2394" s="26">
        <f>INDEX(检修、备用和必开!I:I,MATCH(统调负荷!$C2394,检修、备用和必开!$A:$A,0))</f>
        <v>9143.8687103594</v>
      </c>
    </row>
    <row r="2395" ht="13.8" spans="1:37">
      <c r="A2395" s="26">
        <f t="shared" si="522"/>
        <v>6</v>
      </c>
      <c r="B2395" s="26">
        <f t="shared" si="523"/>
        <v>22</v>
      </c>
      <c r="C2395" t="s">
        <v>46</v>
      </c>
      <c r="D2395" s="75">
        <v>0.927083333333333</v>
      </c>
      <c r="E2395" s="26">
        <v>58685</v>
      </c>
      <c r="F2395" s="26">
        <v>18406.95</v>
      </c>
      <c r="G2395" s="26">
        <v>12846</v>
      </c>
      <c r="H2395" s="26">
        <v>23000</v>
      </c>
      <c r="I2395" s="26">
        <v>5839</v>
      </c>
      <c r="J2395" s="26">
        <v>-1406.95</v>
      </c>
      <c r="K2395" s="26">
        <f t="shared" si="521"/>
        <v>13816.45</v>
      </c>
      <c r="L2395" s="27">
        <f t="shared" si="524"/>
        <v>4.94480854343916</v>
      </c>
      <c r="M2395" s="75">
        <v>0.927083333333333</v>
      </c>
      <c r="N2395" s="26">
        <v>58818.3</v>
      </c>
      <c r="O2395" s="26">
        <v>16519.91</v>
      </c>
      <c r="P2395" s="26">
        <v>12895.3</v>
      </c>
      <c r="Q2395" s="26">
        <v>24522.6</v>
      </c>
      <c r="R2395" s="26">
        <v>6149.51</v>
      </c>
      <c r="S2395" s="26">
        <v>-1269.02</v>
      </c>
      <c r="T2395" s="26">
        <f t="shared" si="525"/>
        <v>11929.41</v>
      </c>
      <c r="U2395" s="27">
        <f t="shared" si="526"/>
        <v>2.76380787405525</v>
      </c>
      <c r="V2395" s="26">
        <f>INDEX(检修、备用和必开!B:B,MATCH(统调负荷!$C2395,检修、备用和必开!$A:$A,0))</f>
        <v>24322.7</v>
      </c>
      <c r="W2395" s="26">
        <f>INDEX(检修、备用和必开!C:C,MATCH(统调负荷!$C2395,检修、备用和必开!$A:$A,0))</f>
        <v>0</v>
      </c>
      <c r="X2395" s="26">
        <f>INDEX(检修、备用和必开!D:D,MATCH(统调负荷!$C2395,检修、备用和必开!$A:$A,0))</f>
        <v>12790</v>
      </c>
      <c r="Y2395" s="26">
        <f>INDEX(检修、备用和必开!E:E,MATCH(统调负荷!$C2395,检修、备用和必开!$A:$A,0))</f>
        <v>4590.5</v>
      </c>
      <c r="Z2395" s="26">
        <f>INDEX(检修、备用和必开!F:F,MATCH(统调负荷!$C2395,检修、备用和必开!$A:$A,0))</f>
        <v>1850</v>
      </c>
      <c r="AA2395" s="26">
        <f t="shared" si="527"/>
        <v>68319.7</v>
      </c>
      <c r="AB2395" s="26">
        <v>295.11</v>
      </c>
      <c r="AC2395" s="26">
        <v>329</v>
      </c>
      <c r="AD2395" s="76">
        <f t="shared" si="528"/>
        <v>45682.9270833333</v>
      </c>
      <c r="AE2395" s="27">
        <f t="shared" si="529"/>
        <v>133.300000000003</v>
      </c>
      <c r="AF2395" s="27">
        <f t="shared" si="530"/>
        <v>-1887.04</v>
      </c>
      <c r="AG2395" s="27">
        <f t="shared" si="531"/>
        <v>49.2999999999993</v>
      </c>
      <c r="AH2395" s="27">
        <f t="shared" si="532"/>
        <v>1522.6</v>
      </c>
      <c r="AI2395" s="27">
        <f t="shared" si="533"/>
        <v>310.51</v>
      </c>
      <c r="AJ2395" s="27">
        <f t="shared" si="534"/>
        <v>137.93</v>
      </c>
      <c r="AK2395" s="26">
        <f>INDEX(检修、备用和必开!I:I,MATCH(统调负荷!$C2395,检修、备用和必开!$A:$A,0))</f>
        <v>9143.8687103594</v>
      </c>
    </row>
    <row r="2396" ht="13.8" spans="1:37">
      <c r="A2396" s="26">
        <f t="shared" si="522"/>
        <v>6</v>
      </c>
      <c r="B2396" s="26">
        <f t="shared" si="523"/>
        <v>22</v>
      </c>
      <c r="C2396" t="s">
        <v>46</v>
      </c>
      <c r="D2396" s="75">
        <v>0.9375</v>
      </c>
      <c r="E2396" s="26">
        <v>57670</v>
      </c>
      <c r="F2396" s="26">
        <v>19527.2</v>
      </c>
      <c r="G2396" s="26">
        <v>12367</v>
      </c>
      <c r="H2396" s="26">
        <v>21348.5</v>
      </c>
      <c r="I2396" s="26">
        <v>5834</v>
      </c>
      <c r="J2396" s="26">
        <v>-1406.7</v>
      </c>
      <c r="K2396" s="26">
        <f t="shared" si="521"/>
        <v>14936.7</v>
      </c>
      <c r="L2396" s="27">
        <f t="shared" si="524"/>
        <v>4.57394873030857</v>
      </c>
      <c r="M2396" s="75">
        <v>0.9375</v>
      </c>
      <c r="N2396" s="26">
        <v>57487</v>
      </c>
      <c r="O2396" s="26">
        <v>17179.9</v>
      </c>
      <c r="P2396" s="26">
        <v>12756.1</v>
      </c>
      <c r="Q2396" s="26">
        <v>22743.3</v>
      </c>
      <c r="R2396" s="26">
        <v>6153.3</v>
      </c>
      <c r="S2396" s="26">
        <v>-1345.6</v>
      </c>
      <c r="T2396" s="26">
        <f t="shared" si="525"/>
        <v>12589.4</v>
      </c>
      <c r="U2396" s="27">
        <f t="shared" si="526"/>
        <v>2.69193519153329</v>
      </c>
      <c r="V2396" s="26">
        <f>INDEX(检修、备用和必开!B:B,MATCH(统调负荷!$C2396,检修、备用和必开!$A:$A,0))</f>
        <v>24322.7</v>
      </c>
      <c r="W2396" s="26">
        <f>INDEX(检修、备用和必开!C:C,MATCH(统调负荷!$C2396,检修、备用和必开!$A:$A,0))</f>
        <v>0</v>
      </c>
      <c r="X2396" s="26">
        <f>INDEX(检修、备用和必开!D:D,MATCH(统调负荷!$C2396,检修、备用和必开!$A:$A,0))</f>
        <v>12790</v>
      </c>
      <c r="Y2396" s="26">
        <f>INDEX(检修、备用和必开!E:E,MATCH(统调负荷!$C2396,检修、备用和必开!$A:$A,0))</f>
        <v>4590.5</v>
      </c>
      <c r="Z2396" s="26">
        <f>INDEX(检修、备用和必开!F:F,MATCH(统调负荷!$C2396,检修、备用和必开!$A:$A,0))</f>
        <v>1850</v>
      </c>
      <c r="AA2396" s="26">
        <f t="shared" si="527"/>
        <v>68319.7</v>
      </c>
      <c r="AB2396" s="26">
        <v>302</v>
      </c>
      <c r="AC2396" s="26">
        <v>328</v>
      </c>
      <c r="AD2396" s="76">
        <f t="shared" si="528"/>
        <v>45682.9375</v>
      </c>
      <c r="AE2396" s="27">
        <f t="shared" si="529"/>
        <v>-183</v>
      </c>
      <c r="AF2396" s="27">
        <f t="shared" si="530"/>
        <v>-2347.3</v>
      </c>
      <c r="AG2396" s="27">
        <f t="shared" si="531"/>
        <v>389.1</v>
      </c>
      <c r="AH2396" s="27">
        <f t="shared" si="532"/>
        <v>1394.8</v>
      </c>
      <c r="AI2396" s="27">
        <f t="shared" si="533"/>
        <v>319.3</v>
      </c>
      <c r="AJ2396" s="27">
        <f t="shared" si="534"/>
        <v>61.1000000000001</v>
      </c>
      <c r="AK2396" s="26">
        <f>INDEX(检修、备用和必开!I:I,MATCH(统调负荷!$C2396,检修、备用和必开!$A:$A,0))</f>
        <v>9143.8687103594</v>
      </c>
    </row>
    <row r="2397" ht="13.8" spans="1:37">
      <c r="A2397" s="26">
        <f t="shared" si="522"/>
        <v>6</v>
      </c>
      <c r="B2397" s="26">
        <f t="shared" si="523"/>
        <v>22</v>
      </c>
      <c r="C2397" t="s">
        <v>46</v>
      </c>
      <c r="D2397" s="75">
        <v>0.947916666666667</v>
      </c>
      <c r="E2397" s="26">
        <v>56455</v>
      </c>
      <c r="F2397" s="26">
        <v>19079.7</v>
      </c>
      <c r="G2397" s="26">
        <v>12269</v>
      </c>
      <c r="H2397" s="26">
        <v>20688</v>
      </c>
      <c r="I2397" s="26">
        <v>5825</v>
      </c>
      <c r="J2397" s="26">
        <v>-1406.7</v>
      </c>
      <c r="K2397" s="26">
        <f t="shared" si="521"/>
        <v>14489.2</v>
      </c>
      <c r="L2397" s="27">
        <f t="shared" si="524"/>
        <v>4.71521547083345</v>
      </c>
      <c r="M2397" s="75">
        <v>0.947916666666667</v>
      </c>
      <c r="N2397" s="26">
        <v>56379.1</v>
      </c>
      <c r="O2397" s="26">
        <v>17689.21</v>
      </c>
      <c r="P2397" s="26">
        <v>13141.7</v>
      </c>
      <c r="Q2397" s="26">
        <v>20888.2</v>
      </c>
      <c r="R2397" s="26">
        <v>6110.39</v>
      </c>
      <c r="S2397" s="26">
        <v>-1450.4</v>
      </c>
      <c r="T2397" s="26">
        <f t="shared" si="525"/>
        <v>13098.71</v>
      </c>
      <c r="U2397" s="27">
        <f t="shared" si="526"/>
        <v>2.63897660408726</v>
      </c>
      <c r="V2397" s="26">
        <f>INDEX(检修、备用和必开!B:B,MATCH(统调负荷!$C2397,检修、备用和必开!$A:$A,0))</f>
        <v>24322.7</v>
      </c>
      <c r="W2397" s="26">
        <f>INDEX(检修、备用和必开!C:C,MATCH(统调负荷!$C2397,检修、备用和必开!$A:$A,0))</f>
        <v>0</v>
      </c>
      <c r="X2397" s="26">
        <f>INDEX(检修、备用和必开!D:D,MATCH(统调负荷!$C2397,检修、备用和必开!$A:$A,0))</f>
        <v>12790</v>
      </c>
      <c r="Y2397" s="26">
        <f>INDEX(检修、备用和必开!E:E,MATCH(统调负荷!$C2397,检修、备用和必开!$A:$A,0))</f>
        <v>4590.5</v>
      </c>
      <c r="Z2397" s="26">
        <f>INDEX(检修、备用和必开!F:F,MATCH(统调负荷!$C2397,检修、备用和必开!$A:$A,0))</f>
        <v>1850</v>
      </c>
      <c r="AA2397" s="26">
        <f t="shared" si="527"/>
        <v>68319.7</v>
      </c>
      <c r="AB2397" s="26">
        <v>300.15</v>
      </c>
      <c r="AC2397" s="26">
        <v>339.95</v>
      </c>
      <c r="AD2397" s="76">
        <f t="shared" si="528"/>
        <v>45682.9479166667</v>
      </c>
      <c r="AE2397" s="27">
        <f t="shared" si="529"/>
        <v>-75.9000000000015</v>
      </c>
      <c r="AF2397" s="27">
        <f t="shared" si="530"/>
        <v>-1390.49</v>
      </c>
      <c r="AG2397" s="27">
        <f t="shared" si="531"/>
        <v>872.700000000001</v>
      </c>
      <c r="AH2397" s="27">
        <f t="shared" si="532"/>
        <v>200.200000000001</v>
      </c>
      <c r="AI2397" s="27">
        <f t="shared" si="533"/>
        <v>285.39</v>
      </c>
      <c r="AJ2397" s="27">
        <f t="shared" si="534"/>
        <v>-43.7</v>
      </c>
      <c r="AK2397" s="26">
        <f>INDEX(检修、备用和必开!I:I,MATCH(统调负荷!$C2397,检修、备用和必开!$A:$A,0))</f>
        <v>9143.8687103594</v>
      </c>
    </row>
    <row r="2398" ht="13.8" spans="1:37">
      <c r="A2398" s="26">
        <f t="shared" si="522"/>
        <v>6</v>
      </c>
      <c r="B2398" s="26">
        <f t="shared" si="523"/>
        <v>23</v>
      </c>
      <c r="C2398" t="s">
        <v>46</v>
      </c>
      <c r="D2398" s="75">
        <v>0.958333333333333</v>
      </c>
      <c r="E2398" s="26">
        <v>54885</v>
      </c>
      <c r="F2398" s="26">
        <v>17518</v>
      </c>
      <c r="G2398" s="26">
        <v>12375</v>
      </c>
      <c r="H2398" s="26">
        <v>20669.7</v>
      </c>
      <c r="I2398" s="26">
        <v>5729</v>
      </c>
      <c r="J2398" s="26">
        <v>-1406.7</v>
      </c>
      <c r="K2398" s="26">
        <f t="shared" si="521"/>
        <v>12927.5</v>
      </c>
      <c r="L2398" s="27">
        <f t="shared" si="524"/>
        <v>5.28483465480565</v>
      </c>
      <c r="M2398" s="75">
        <v>0.958333333333333</v>
      </c>
      <c r="N2398" s="26">
        <v>55111.2</v>
      </c>
      <c r="O2398" s="26">
        <v>16776.41</v>
      </c>
      <c r="P2398" s="26">
        <v>13471</v>
      </c>
      <c r="Q2398" s="26">
        <v>20257.8</v>
      </c>
      <c r="R2398" s="26">
        <v>6009.08</v>
      </c>
      <c r="S2398" s="26">
        <v>-1403.09</v>
      </c>
      <c r="T2398" s="26">
        <f t="shared" si="525"/>
        <v>12185.91</v>
      </c>
      <c r="U2398" s="27">
        <f t="shared" si="526"/>
        <v>2.73542385442612</v>
      </c>
      <c r="V2398" s="26">
        <f>INDEX(检修、备用和必开!B:B,MATCH(统调负荷!$C2398,检修、备用和必开!$A:$A,0))</f>
        <v>24322.7</v>
      </c>
      <c r="W2398" s="26">
        <f>INDEX(检修、备用和必开!C:C,MATCH(统调负荷!$C2398,检修、备用和必开!$A:$A,0))</f>
        <v>0</v>
      </c>
      <c r="X2398" s="26">
        <f>INDEX(检修、备用和必开!D:D,MATCH(统调负荷!$C2398,检修、备用和必开!$A:$A,0))</f>
        <v>12790</v>
      </c>
      <c r="Y2398" s="26">
        <f>INDEX(检修、备用和必开!E:E,MATCH(统调负荷!$C2398,检修、备用和必开!$A:$A,0))</f>
        <v>4590.5</v>
      </c>
      <c r="Z2398" s="26">
        <f>INDEX(检修、备用和必开!F:F,MATCH(统调负荷!$C2398,检修、备用和必开!$A:$A,0))</f>
        <v>1850</v>
      </c>
      <c r="AA2398" s="26">
        <f t="shared" si="527"/>
        <v>68319.7</v>
      </c>
      <c r="AB2398" s="26">
        <v>285</v>
      </c>
      <c r="AC2398" s="26">
        <v>137.52</v>
      </c>
      <c r="AD2398" s="76">
        <f t="shared" si="528"/>
        <v>45682.9583333333</v>
      </c>
      <c r="AE2398" s="27">
        <f t="shared" si="529"/>
        <v>226.199999999997</v>
      </c>
      <c r="AF2398" s="27">
        <f t="shared" si="530"/>
        <v>-741.59</v>
      </c>
      <c r="AG2398" s="27">
        <f t="shared" si="531"/>
        <v>1096</v>
      </c>
      <c r="AH2398" s="27">
        <f t="shared" si="532"/>
        <v>-411.900000000001</v>
      </c>
      <c r="AI2398" s="27">
        <f t="shared" si="533"/>
        <v>280.08</v>
      </c>
      <c r="AJ2398" s="27">
        <f t="shared" si="534"/>
        <v>3.61000000000013</v>
      </c>
      <c r="AK2398" s="26">
        <f>INDEX(检修、备用和必开!I:I,MATCH(统调负荷!$C2398,检修、备用和必开!$A:$A,0))</f>
        <v>9143.8687103594</v>
      </c>
    </row>
    <row r="2399" ht="13.8" spans="1:37">
      <c r="A2399" s="26">
        <f t="shared" si="522"/>
        <v>6</v>
      </c>
      <c r="B2399" s="26">
        <f t="shared" si="523"/>
        <v>23</v>
      </c>
      <c r="C2399" t="s">
        <v>46</v>
      </c>
      <c r="D2399" s="75">
        <v>0.96875</v>
      </c>
      <c r="E2399" s="26">
        <v>53530</v>
      </c>
      <c r="F2399" s="26">
        <v>18165.3</v>
      </c>
      <c r="G2399" s="26">
        <v>11890</v>
      </c>
      <c r="H2399" s="26">
        <v>19211.4</v>
      </c>
      <c r="I2399" s="26">
        <v>5670</v>
      </c>
      <c r="J2399" s="26">
        <v>-1406.7</v>
      </c>
      <c r="K2399" s="26">
        <f t="shared" si="521"/>
        <v>13574.8</v>
      </c>
      <c r="L2399" s="27">
        <f t="shared" si="524"/>
        <v>5.03283289624893</v>
      </c>
      <c r="M2399" s="75">
        <v>0.96875</v>
      </c>
      <c r="N2399" s="26">
        <v>53782</v>
      </c>
      <c r="O2399" s="26">
        <v>16443.62</v>
      </c>
      <c r="P2399" s="26">
        <v>13103.3</v>
      </c>
      <c r="Q2399" s="26">
        <v>19595.1</v>
      </c>
      <c r="R2399" s="26">
        <v>6001.31</v>
      </c>
      <c r="S2399" s="26">
        <v>-1361.33</v>
      </c>
      <c r="T2399" s="26">
        <f t="shared" si="525"/>
        <v>11853.12</v>
      </c>
      <c r="U2399" s="27">
        <f t="shared" si="526"/>
        <v>2.77236405130519</v>
      </c>
      <c r="V2399" s="26">
        <f>INDEX(检修、备用和必开!B:B,MATCH(统调负荷!$C2399,检修、备用和必开!$A:$A,0))</f>
        <v>24322.7</v>
      </c>
      <c r="W2399" s="26">
        <f>INDEX(检修、备用和必开!C:C,MATCH(统调负荷!$C2399,检修、备用和必开!$A:$A,0))</f>
        <v>0</v>
      </c>
      <c r="X2399" s="26">
        <f>INDEX(检修、备用和必开!D:D,MATCH(统调负荷!$C2399,检修、备用和必开!$A:$A,0))</f>
        <v>12790</v>
      </c>
      <c r="Y2399" s="26">
        <f>INDEX(检修、备用和必开!E:E,MATCH(统调负荷!$C2399,检修、备用和必开!$A:$A,0))</f>
        <v>4590.5</v>
      </c>
      <c r="Z2399" s="26">
        <f>INDEX(检修、备用和必开!F:F,MATCH(统调负荷!$C2399,检修、备用和必开!$A:$A,0))</f>
        <v>1850</v>
      </c>
      <c r="AA2399" s="26">
        <f t="shared" si="527"/>
        <v>68319.7</v>
      </c>
      <c r="AB2399" s="26">
        <v>308</v>
      </c>
      <c r="AC2399" s="26">
        <v>320</v>
      </c>
      <c r="AD2399" s="76">
        <f t="shared" si="528"/>
        <v>45682.96875</v>
      </c>
      <c r="AE2399" s="27">
        <f t="shared" si="529"/>
        <v>252</v>
      </c>
      <c r="AF2399" s="27">
        <f t="shared" si="530"/>
        <v>-1721.68</v>
      </c>
      <c r="AG2399" s="27">
        <f t="shared" si="531"/>
        <v>1213.3</v>
      </c>
      <c r="AH2399" s="27">
        <f t="shared" si="532"/>
        <v>383.699999999997</v>
      </c>
      <c r="AI2399" s="27">
        <f t="shared" si="533"/>
        <v>331.31</v>
      </c>
      <c r="AJ2399" s="27">
        <f t="shared" si="534"/>
        <v>45.3700000000001</v>
      </c>
      <c r="AK2399" s="26">
        <f>INDEX(检修、备用和必开!I:I,MATCH(统调负荷!$C2399,检修、备用和必开!$A:$A,0))</f>
        <v>9143.8687103594</v>
      </c>
    </row>
    <row r="2400" ht="13.8" spans="1:37">
      <c r="A2400" s="26">
        <f t="shared" si="522"/>
        <v>6</v>
      </c>
      <c r="B2400" s="26">
        <f t="shared" si="523"/>
        <v>23</v>
      </c>
      <c r="C2400" t="s">
        <v>46</v>
      </c>
      <c r="D2400" s="75">
        <v>0.979166666666667</v>
      </c>
      <c r="E2400" s="26">
        <v>52345</v>
      </c>
      <c r="F2400" s="26">
        <v>18001.8</v>
      </c>
      <c r="G2400" s="26">
        <v>11890</v>
      </c>
      <c r="H2400" s="26">
        <v>18189.9</v>
      </c>
      <c r="I2400" s="26">
        <v>5670</v>
      </c>
      <c r="J2400" s="26">
        <v>-1406.7</v>
      </c>
      <c r="K2400" s="26">
        <f t="shared" si="521"/>
        <v>13411.3</v>
      </c>
      <c r="L2400" s="27">
        <f t="shared" si="524"/>
        <v>5.09418922848643</v>
      </c>
      <c r="M2400" s="75">
        <v>0.979166666666667</v>
      </c>
      <c r="N2400" s="26">
        <v>52333.2</v>
      </c>
      <c r="O2400" s="26">
        <v>15885.46</v>
      </c>
      <c r="P2400" s="26">
        <v>12717.4</v>
      </c>
      <c r="Q2400" s="26">
        <v>19074.7</v>
      </c>
      <c r="R2400" s="26">
        <v>6002.54</v>
      </c>
      <c r="S2400" s="26">
        <v>-1346.9</v>
      </c>
      <c r="T2400" s="26">
        <f t="shared" si="525"/>
        <v>11294.96</v>
      </c>
      <c r="U2400" s="27">
        <f t="shared" si="526"/>
        <v>2.8366125582106</v>
      </c>
      <c r="V2400" s="26">
        <f>INDEX(检修、备用和必开!B:B,MATCH(统调负荷!$C2400,检修、备用和必开!$A:$A,0))</f>
        <v>24322.7</v>
      </c>
      <c r="W2400" s="26">
        <f>INDEX(检修、备用和必开!C:C,MATCH(统调负荷!$C2400,检修、备用和必开!$A:$A,0))</f>
        <v>0</v>
      </c>
      <c r="X2400" s="26">
        <f>INDEX(检修、备用和必开!D:D,MATCH(统调负荷!$C2400,检修、备用和必开!$A:$A,0))</f>
        <v>12790</v>
      </c>
      <c r="Y2400" s="26">
        <f>INDEX(检修、备用和必开!E:E,MATCH(统调负荷!$C2400,检修、备用和必开!$A:$A,0))</f>
        <v>4590.5</v>
      </c>
      <c r="Z2400" s="26">
        <f>INDEX(检修、备用和必开!F:F,MATCH(统调负荷!$C2400,检修、备用和必开!$A:$A,0))</f>
        <v>1850</v>
      </c>
      <c r="AA2400" s="26">
        <f t="shared" si="527"/>
        <v>68319.7</v>
      </c>
      <c r="AB2400" s="26">
        <v>300.14</v>
      </c>
      <c r="AC2400" s="26">
        <v>287</v>
      </c>
      <c r="AD2400" s="76">
        <f t="shared" si="528"/>
        <v>45682.9791666667</v>
      </c>
      <c r="AE2400" s="27">
        <f t="shared" si="529"/>
        <v>-11.8000000000029</v>
      </c>
      <c r="AF2400" s="27">
        <f t="shared" si="530"/>
        <v>-2116.34</v>
      </c>
      <c r="AG2400" s="27">
        <f t="shared" si="531"/>
        <v>827.4</v>
      </c>
      <c r="AH2400" s="27">
        <f t="shared" si="532"/>
        <v>884.799999999999</v>
      </c>
      <c r="AI2400" s="27">
        <f t="shared" si="533"/>
        <v>332.54</v>
      </c>
      <c r="AJ2400" s="27">
        <f t="shared" si="534"/>
        <v>59.8</v>
      </c>
      <c r="AK2400" s="26">
        <f>INDEX(检修、备用和必开!I:I,MATCH(统调负荷!$C2400,检修、备用和必开!$A:$A,0))</f>
        <v>9143.8687103594</v>
      </c>
    </row>
    <row r="2401" ht="13.8" spans="1:37">
      <c r="A2401" s="26">
        <f t="shared" si="522"/>
        <v>6</v>
      </c>
      <c r="B2401" s="26">
        <f t="shared" si="523"/>
        <v>23</v>
      </c>
      <c r="C2401" t="s">
        <v>46</v>
      </c>
      <c r="D2401" s="75">
        <v>0.989583333333333</v>
      </c>
      <c r="E2401" s="26">
        <v>51315</v>
      </c>
      <c r="F2401" s="26">
        <v>17466.1</v>
      </c>
      <c r="G2401" s="26">
        <v>11711</v>
      </c>
      <c r="H2401" s="26">
        <v>17810.6</v>
      </c>
      <c r="I2401" s="26">
        <v>5734</v>
      </c>
      <c r="J2401" s="26">
        <v>-1406.7</v>
      </c>
      <c r="K2401" s="26">
        <f t="shared" si="521"/>
        <v>12875.6</v>
      </c>
      <c r="L2401" s="27">
        <f t="shared" si="524"/>
        <v>5.3061371897232</v>
      </c>
      <c r="M2401" s="75">
        <v>0.989583333333333</v>
      </c>
      <c r="N2401" s="26">
        <v>51139.7</v>
      </c>
      <c r="O2401" s="26">
        <v>15490.03</v>
      </c>
      <c r="P2401" s="26">
        <v>13664.5</v>
      </c>
      <c r="Q2401" s="26">
        <v>17385.1</v>
      </c>
      <c r="R2401" s="26">
        <v>5963.84</v>
      </c>
      <c r="S2401" s="26">
        <v>-1363.77</v>
      </c>
      <c r="T2401" s="26">
        <f t="shared" si="525"/>
        <v>10899.53</v>
      </c>
      <c r="U2401" s="27">
        <f t="shared" si="526"/>
        <v>2.88396181773129</v>
      </c>
      <c r="V2401" s="26">
        <f>INDEX(检修、备用和必开!B:B,MATCH(统调负荷!$C2401,检修、备用和必开!$A:$A,0))</f>
        <v>24322.7</v>
      </c>
      <c r="W2401" s="26">
        <f>INDEX(检修、备用和必开!C:C,MATCH(统调负荷!$C2401,检修、备用和必开!$A:$A,0))</f>
        <v>0</v>
      </c>
      <c r="X2401" s="26">
        <f>INDEX(检修、备用和必开!D:D,MATCH(统调负荷!$C2401,检修、备用和必开!$A:$A,0))</f>
        <v>12790</v>
      </c>
      <c r="Y2401" s="26">
        <f>INDEX(检修、备用和必开!E:E,MATCH(统调负荷!$C2401,检修、备用和必开!$A:$A,0))</f>
        <v>4590.5</v>
      </c>
      <c r="Z2401" s="26">
        <f>INDEX(检修、备用和必开!F:F,MATCH(统调负荷!$C2401,检修、备用和必开!$A:$A,0))</f>
        <v>1850</v>
      </c>
      <c r="AA2401" s="26">
        <f t="shared" si="527"/>
        <v>68319.7</v>
      </c>
      <c r="AB2401" s="26">
        <v>300.13</v>
      </c>
      <c r="AC2401" s="26">
        <v>298</v>
      </c>
      <c r="AD2401" s="76">
        <f t="shared" si="528"/>
        <v>45682.9895833333</v>
      </c>
      <c r="AE2401" s="27">
        <f t="shared" si="529"/>
        <v>-175.300000000003</v>
      </c>
      <c r="AF2401" s="27">
        <f t="shared" si="530"/>
        <v>-1976.07</v>
      </c>
      <c r="AG2401" s="27">
        <f t="shared" si="531"/>
        <v>1953.5</v>
      </c>
      <c r="AH2401" s="27">
        <f t="shared" si="532"/>
        <v>-425.5</v>
      </c>
      <c r="AI2401" s="27">
        <f t="shared" si="533"/>
        <v>229.84</v>
      </c>
      <c r="AJ2401" s="27">
        <f t="shared" si="534"/>
        <v>42.9300000000001</v>
      </c>
      <c r="AK2401" s="26">
        <f>INDEX(检修、备用和必开!I:I,MATCH(统调负荷!$C2401,检修、备用和必开!$A:$A,0))</f>
        <v>9143.8687103594</v>
      </c>
    </row>
    <row r="2402" ht="13.8" spans="1:37">
      <c r="A2402" s="26">
        <f t="shared" si="522"/>
        <v>7</v>
      </c>
      <c r="B2402" s="26">
        <f t="shared" si="523"/>
        <v>0</v>
      </c>
      <c r="C2402" t="s">
        <v>47</v>
      </c>
      <c r="D2402" s="75">
        <v>0</v>
      </c>
      <c r="E2402" s="26">
        <v>50840</v>
      </c>
      <c r="F2402" s="26">
        <v>18732.9</v>
      </c>
      <c r="G2402" s="26">
        <v>11183</v>
      </c>
      <c r="H2402" s="26">
        <v>16748.8</v>
      </c>
      <c r="I2402" s="26">
        <v>5360</v>
      </c>
      <c r="J2402" s="26">
        <v>-1184.7</v>
      </c>
      <c r="K2402" s="26">
        <f t="shared" ref="K2402:K2465" si="535">F2402-Y2402</f>
        <v>15334.9</v>
      </c>
      <c r="L2402" s="27">
        <f t="shared" si="524"/>
        <v>4.63935858727478</v>
      </c>
      <c r="M2402" s="75">
        <v>0</v>
      </c>
      <c r="N2402" s="26">
        <v>50158.6</v>
      </c>
      <c r="O2402" s="26">
        <v>16425.73</v>
      </c>
      <c r="P2402" s="26">
        <v>12873</v>
      </c>
      <c r="Q2402" s="26">
        <v>16159.5</v>
      </c>
      <c r="R2402" s="26">
        <v>5897.59</v>
      </c>
      <c r="S2402" s="26">
        <v>-1197.22</v>
      </c>
      <c r="T2402" s="26">
        <f t="shared" si="525"/>
        <v>13027.73</v>
      </c>
      <c r="U2402" s="27">
        <f t="shared" si="526"/>
        <v>3.03545181209955</v>
      </c>
      <c r="V2402" s="26">
        <f>INDEX(检修、备用和必开!B:B,MATCH(统调负荷!$C2402,检修、备用和必开!$A:$A,0))</f>
        <v>21498.3</v>
      </c>
      <c r="W2402" s="26">
        <f>INDEX(检修、备用和必开!C:C,MATCH(统调负荷!$C2402,检修、备用和必开!$A:$A,0))</f>
        <v>0</v>
      </c>
      <c r="X2402" s="26">
        <f>INDEX(检修、备用和必开!D:D,MATCH(统调负荷!$C2402,检修、备用和必开!$A:$A,0))</f>
        <v>10410</v>
      </c>
      <c r="Y2402" s="26">
        <f>INDEX(检修、备用和必开!E:E,MATCH(统调负荷!$C2402,检修、备用和必开!$A:$A,0))</f>
        <v>3398</v>
      </c>
      <c r="Z2402" s="26">
        <f>INDEX(检修、备用和必开!F:F,MATCH(统调负荷!$C2402,检修、备用和必开!$A:$A,0))</f>
        <v>1850</v>
      </c>
      <c r="AA2402" s="26">
        <f t="shared" si="527"/>
        <v>71144.1</v>
      </c>
      <c r="AB2402" s="26">
        <v>320</v>
      </c>
      <c r="AC2402" s="26">
        <v>355</v>
      </c>
      <c r="AD2402" s="76">
        <f t="shared" si="528"/>
        <v>45683</v>
      </c>
      <c r="AE2402" s="27">
        <f t="shared" si="529"/>
        <v>-681.400000000001</v>
      </c>
      <c r="AF2402" s="27">
        <f t="shared" si="530"/>
        <v>-2307.17</v>
      </c>
      <c r="AG2402" s="27">
        <f t="shared" si="531"/>
        <v>1690</v>
      </c>
      <c r="AH2402" s="27">
        <f t="shared" si="532"/>
        <v>-589.299999999999</v>
      </c>
      <c r="AI2402" s="27">
        <f t="shared" si="533"/>
        <v>537.59</v>
      </c>
      <c r="AJ2402" s="27">
        <f t="shared" si="534"/>
        <v>-12.52</v>
      </c>
      <c r="AK2402" s="26">
        <f>INDEX(检修、备用和必开!I:I,MATCH(统调负荷!$C2402,检修、备用和必开!$A:$A,0))</f>
        <v>10348.3543660943</v>
      </c>
    </row>
    <row r="2403" ht="13.8" spans="1:37">
      <c r="A2403" s="26">
        <f t="shared" si="522"/>
        <v>7</v>
      </c>
      <c r="B2403" s="26">
        <f t="shared" si="523"/>
        <v>0</v>
      </c>
      <c r="C2403" t="s">
        <v>47</v>
      </c>
      <c r="D2403" s="75">
        <v>0.0104166666666667</v>
      </c>
      <c r="E2403" s="26">
        <v>53860</v>
      </c>
      <c r="F2403" s="26">
        <v>22170.4</v>
      </c>
      <c r="G2403" s="26">
        <v>11183</v>
      </c>
      <c r="H2403" s="26">
        <v>16249.1</v>
      </c>
      <c r="I2403" s="26">
        <v>5442</v>
      </c>
      <c r="J2403" s="26">
        <v>-1184.5</v>
      </c>
      <c r="K2403" s="26">
        <f t="shared" si="535"/>
        <v>18772.4</v>
      </c>
      <c r="L2403" s="27">
        <f t="shared" si="524"/>
        <v>3.78982442308922</v>
      </c>
      <c r="M2403" s="75">
        <v>0.0104166666666667</v>
      </c>
      <c r="N2403" s="26">
        <v>53893.6</v>
      </c>
      <c r="O2403" s="26">
        <v>20178.77</v>
      </c>
      <c r="P2403" s="26">
        <v>11898.4</v>
      </c>
      <c r="Q2403" s="26">
        <v>17219.4</v>
      </c>
      <c r="R2403" s="26">
        <v>5751.14</v>
      </c>
      <c r="S2403" s="26">
        <v>-1154.11</v>
      </c>
      <c r="T2403" s="26">
        <f t="shared" si="525"/>
        <v>16780.77</v>
      </c>
      <c r="U2403" s="27">
        <f t="shared" si="526"/>
        <v>2.61647978339709</v>
      </c>
      <c r="V2403" s="26">
        <f>INDEX(检修、备用和必开!B:B,MATCH(统调负荷!$C2403,检修、备用和必开!$A:$A,0))</f>
        <v>21498.3</v>
      </c>
      <c r="W2403" s="26">
        <f>INDEX(检修、备用和必开!C:C,MATCH(统调负荷!$C2403,检修、备用和必开!$A:$A,0))</f>
        <v>0</v>
      </c>
      <c r="X2403" s="26">
        <f>INDEX(检修、备用和必开!D:D,MATCH(统调负荷!$C2403,检修、备用和必开!$A:$A,0))</f>
        <v>10410</v>
      </c>
      <c r="Y2403" s="26">
        <f>INDEX(检修、备用和必开!E:E,MATCH(统调负荷!$C2403,检修、备用和必开!$A:$A,0))</f>
        <v>3398</v>
      </c>
      <c r="Z2403" s="26">
        <f>INDEX(检修、备用和必开!F:F,MATCH(统调负荷!$C2403,检修、备用和必开!$A:$A,0))</f>
        <v>1850</v>
      </c>
      <c r="AA2403" s="26">
        <f t="shared" si="527"/>
        <v>71144.1</v>
      </c>
      <c r="AB2403" s="26">
        <v>712.62</v>
      </c>
      <c r="AC2403" s="26">
        <v>995.2</v>
      </c>
      <c r="AD2403" s="76">
        <f t="shared" si="528"/>
        <v>45683.0104166667</v>
      </c>
      <c r="AE2403" s="27">
        <f t="shared" si="529"/>
        <v>33.5999999999985</v>
      </c>
      <c r="AF2403" s="27">
        <f t="shared" si="530"/>
        <v>-1991.63</v>
      </c>
      <c r="AG2403" s="27">
        <f t="shared" si="531"/>
        <v>715.4</v>
      </c>
      <c r="AH2403" s="27">
        <f t="shared" si="532"/>
        <v>970.300000000001</v>
      </c>
      <c r="AI2403" s="27">
        <f t="shared" si="533"/>
        <v>309.14</v>
      </c>
      <c r="AJ2403" s="27">
        <f t="shared" si="534"/>
        <v>30.3900000000001</v>
      </c>
      <c r="AK2403" s="26">
        <f>INDEX(检修、备用和必开!I:I,MATCH(统调负荷!$C2403,检修、备用和必开!$A:$A,0))</f>
        <v>10348.3543660943</v>
      </c>
    </row>
    <row r="2404" ht="13.8" spans="1:37">
      <c r="A2404" s="26">
        <f t="shared" si="522"/>
        <v>7</v>
      </c>
      <c r="B2404" s="26">
        <f t="shared" si="523"/>
        <v>0</v>
      </c>
      <c r="C2404" t="s">
        <v>47</v>
      </c>
      <c r="D2404" s="75">
        <v>0.0208333333333333</v>
      </c>
      <c r="E2404" s="26">
        <v>53475</v>
      </c>
      <c r="F2404" s="26">
        <v>20954.1</v>
      </c>
      <c r="G2404" s="26">
        <v>11193</v>
      </c>
      <c r="H2404" s="26">
        <v>17065.6</v>
      </c>
      <c r="I2404" s="26">
        <v>5447</v>
      </c>
      <c r="J2404" s="26">
        <v>-1184.7</v>
      </c>
      <c r="K2404" s="26">
        <f t="shared" si="535"/>
        <v>17556.1</v>
      </c>
      <c r="L2404" s="27">
        <f t="shared" si="524"/>
        <v>4.05238635004357</v>
      </c>
      <c r="M2404" s="75">
        <v>0.0208333333333333</v>
      </c>
      <c r="N2404" s="26">
        <v>53569.1</v>
      </c>
      <c r="O2404" s="26">
        <v>19658.23</v>
      </c>
      <c r="P2404" s="26">
        <v>12214.9</v>
      </c>
      <c r="Q2404" s="26">
        <v>17112</v>
      </c>
      <c r="R2404" s="26">
        <v>5779.6</v>
      </c>
      <c r="S2404" s="26">
        <v>-1195.63</v>
      </c>
      <c r="T2404" s="26">
        <f t="shared" si="525"/>
        <v>16260.23</v>
      </c>
      <c r="U2404" s="27">
        <f t="shared" si="526"/>
        <v>2.66754729899217</v>
      </c>
      <c r="V2404" s="26">
        <f>INDEX(检修、备用和必开!B:B,MATCH(统调负荷!$C2404,检修、备用和必开!$A:$A,0))</f>
        <v>21498.3</v>
      </c>
      <c r="W2404" s="26">
        <f>INDEX(检修、备用和必开!C:C,MATCH(统调负荷!$C2404,检修、备用和必开!$A:$A,0))</f>
        <v>0</v>
      </c>
      <c r="X2404" s="26">
        <f>INDEX(检修、备用和必开!D:D,MATCH(统调负荷!$C2404,检修、备用和必开!$A:$A,0))</f>
        <v>10410</v>
      </c>
      <c r="Y2404" s="26">
        <f>INDEX(检修、备用和必开!E:E,MATCH(统调负荷!$C2404,检修、备用和必开!$A:$A,0))</f>
        <v>3398</v>
      </c>
      <c r="Z2404" s="26">
        <f>INDEX(检修、备用和必开!F:F,MATCH(统调负荷!$C2404,检修、备用和必开!$A:$A,0))</f>
        <v>1850</v>
      </c>
      <c r="AA2404" s="26">
        <f t="shared" si="527"/>
        <v>71144.1</v>
      </c>
      <c r="AB2404" s="26">
        <v>500</v>
      </c>
      <c r="AC2404" s="26">
        <v>330.11</v>
      </c>
      <c r="AD2404" s="76">
        <f t="shared" si="528"/>
        <v>45683.0208333333</v>
      </c>
      <c r="AE2404" s="27">
        <f t="shared" si="529"/>
        <v>94.0999999999985</v>
      </c>
      <c r="AF2404" s="27">
        <f t="shared" si="530"/>
        <v>-1295.87</v>
      </c>
      <c r="AG2404" s="27">
        <f t="shared" si="531"/>
        <v>1021.9</v>
      </c>
      <c r="AH2404" s="27">
        <f t="shared" si="532"/>
        <v>46.4000000000015</v>
      </c>
      <c r="AI2404" s="27">
        <f t="shared" si="533"/>
        <v>332.6</v>
      </c>
      <c r="AJ2404" s="27">
        <f t="shared" si="534"/>
        <v>-10.9300000000001</v>
      </c>
      <c r="AK2404" s="26">
        <f>INDEX(检修、备用和必开!I:I,MATCH(统调负荷!$C2404,检修、备用和必开!$A:$A,0))</f>
        <v>10348.3543660943</v>
      </c>
    </row>
    <row r="2405" ht="13.8" spans="1:37">
      <c r="A2405" s="26">
        <f t="shared" si="522"/>
        <v>7</v>
      </c>
      <c r="B2405" s="26">
        <f t="shared" si="523"/>
        <v>0</v>
      </c>
      <c r="C2405" t="s">
        <v>47</v>
      </c>
      <c r="D2405" s="75">
        <v>0.03125</v>
      </c>
      <c r="E2405" s="26">
        <v>52060</v>
      </c>
      <c r="F2405" s="26">
        <v>18651.9</v>
      </c>
      <c r="G2405" s="26">
        <v>11220</v>
      </c>
      <c r="H2405" s="26">
        <v>17943.8</v>
      </c>
      <c r="I2405" s="26">
        <v>5429</v>
      </c>
      <c r="J2405" s="26">
        <v>-1184.7</v>
      </c>
      <c r="K2405" s="26">
        <f t="shared" si="535"/>
        <v>15253.9</v>
      </c>
      <c r="L2405" s="27">
        <f t="shared" si="524"/>
        <v>4.66399412609234</v>
      </c>
      <c r="M2405" s="75">
        <v>0.03125</v>
      </c>
      <c r="N2405" s="26">
        <v>51800.1</v>
      </c>
      <c r="O2405" s="26">
        <v>17214.22</v>
      </c>
      <c r="P2405" s="26">
        <v>12251.7</v>
      </c>
      <c r="Q2405" s="26">
        <v>17677.6</v>
      </c>
      <c r="R2405" s="26">
        <v>5815.13</v>
      </c>
      <c r="S2405" s="26">
        <v>-1158.55</v>
      </c>
      <c r="T2405" s="26">
        <f t="shared" si="525"/>
        <v>13816.22</v>
      </c>
      <c r="U2405" s="27">
        <f t="shared" si="526"/>
        <v>2.93665705999533</v>
      </c>
      <c r="V2405" s="26">
        <f>INDEX(检修、备用和必开!B:B,MATCH(统调负荷!$C2405,检修、备用和必开!$A:$A,0))</f>
        <v>21498.3</v>
      </c>
      <c r="W2405" s="26">
        <f>INDEX(检修、备用和必开!C:C,MATCH(统调负荷!$C2405,检修、备用和必开!$A:$A,0))</f>
        <v>0</v>
      </c>
      <c r="X2405" s="26">
        <f>INDEX(检修、备用和必开!D:D,MATCH(统调负荷!$C2405,检修、备用和必开!$A:$A,0))</f>
        <v>10410</v>
      </c>
      <c r="Y2405" s="26">
        <f>INDEX(检修、备用和必开!E:E,MATCH(统调负荷!$C2405,检修、备用和必开!$A:$A,0))</f>
        <v>3398</v>
      </c>
      <c r="Z2405" s="26">
        <f>INDEX(检修、备用和必开!F:F,MATCH(统调负荷!$C2405,检修、备用和必开!$A:$A,0))</f>
        <v>1850</v>
      </c>
      <c r="AA2405" s="26">
        <f t="shared" si="527"/>
        <v>71144.1</v>
      </c>
      <c r="AB2405" s="26">
        <v>357</v>
      </c>
      <c r="AC2405" s="26">
        <v>233.55</v>
      </c>
      <c r="AD2405" s="76">
        <f t="shared" si="528"/>
        <v>45683.03125</v>
      </c>
      <c r="AE2405" s="27">
        <f t="shared" si="529"/>
        <v>-259.900000000001</v>
      </c>
      <c r="AF2405" s="27">
        <f t="shared" si="530"/>
        <v>-1437.68</v>
      </c>
      <c r="AG2405" s="27">
        <f t="shared" si="531"/>
        <v>1031.7</v>
      </c>
      <c r="AH2405" s="27">
        <f t="shared" si="532"/>
        <v>-266.200000000001</v>
      </c>
      <c r="AI2405" s="27">
        <f t="shared" si="533"/>
        <v>386.13</v>
      </c>
      <c r="AJ2405" s="27">
        <f t="shared" si="534"/>
        <v>26.1500000000001</v>
      </c>
      <c r="AK2405" s="26">
        <f>INDEX(检修、备用和必开!I:I,MATCH(统调负荷!$C2405,检修、备用和必开!$A:$A,0))</f>
        <v>10348.3543660943</v>
      </c>
    </row>
    <row r="2406" ht="13.8" spans="1:37">
      <c r="A2406" s="26">
        <f t="shared" si="522"/>
        <v>7</v>
      </c>
      <c r="B2406" s="26">
        <f t="shared" si="523"/>
        <v>1</v>
      </c>
      <c r="C2406" t="s">
        <v>47</v>
      </c>
      <c r="D2406" s="75">
        <v>0.0416666666666667</v>
      </c>
      <c r="E2406" s="26">
        <v>50570</v>
      </c>
      <c r="F2406" s="26">
        <v>16987.3</v>
      </c>
      <c r="G2406" s="26">
        <v>10918</v>
      </c>
      <c r="H2406" s="26">
        <v>18419.4</v>
      </c>
      <c r="I2406" s="26">
        <v>5430</v>
      </c>
      <c r="J2406" s="26">
        <v>-1184.7</v>
      </c>
      <c r="K2406" s="26">
        <f t="shared" si="535"/>
        <v>13589.3</v>
      </c>
      <c r="L2406" s="27">
        <f t="shared" si="524"/>
        <v>5.23530277497737</v>
      </c>
      <c r="M2406" s="75">
        <v>0.0416666666666667</v>
      </c>
      <c r="N2406" s="26">
        <v>50062.1</v>
      </c>
      <c r="O2406" s="26">
        <v>15984.39</v>
      </c>
      <c r="P2406" s="26">
        <v>11738.3</v>
      </c>
      <c r="Q2406" s="26">
        <v>17718.1</v>
      </c>
      <c r="R2406" s="26">
        <v>5791.31</v>
      </c>
      <c r="S2406" s="26">
        <v>-1170</v>
      </c>
      <c r="T2406" s="26">
        <f t="shared" si="525"/>
        <v>12586.39</v>
      </c>
      <c r="U2406" s="27">
        <f t="shared" si="526"/>
        <v>3.09370731667014</v>
      </c>
      <c r="V2406" s="26">
        <f>INDEX(检修、备用和必开!B:B,MATCH(统调负荷!$C2406,检修、备用和必开!$A:$A,0))</f>
        <v>21498.3</v>
      </c>
      <c r="W2406" s="26">
        <f>INDEX(检修、备用和必开!C:C,MATCH(统调负荷!$C2406,检修、备用和必开!$A:$A,0))</f>
        <v>0</v>
      </c>
      <c r="X2406" s="26">
        <f>INDEX(检修、备用和必开!D:D,MATCH(统调负荷!$C2406,检修、备用和必开!$A:$A,0))</f>
        <v>10410</v>
      </c>
      <c r="Y2406" s="26">
        <f>INDEX(检修、备用和必开!E:E,MATCH(统调负荷!$C2406,检修、备用和必开!$A:$A,0))</f>
        <v>3398</v>
      </c>
      <c r="Z2406" s="26">
        <f>INDEX(检修、备用和必开!F:F,MATCH(统调负荷!$C2406,检修、备用和必开!$A:$A,0))</f>
        <v>1850</v>
      </c>
      <c r="AA2406" s="26">
        <f t="shared" si="527"/>
        <v>71144.1</v>
      </c>
      <c r="AB2406" s="26">
        <v>335</v>
      </c>
      <c r="AC2406" s="26">
        <v>305.11</v>
      </c>
      <c r="AD2406" s="76">
        <f t="shared" si="528"/>
        <v>45683.0416666667</v>
      </c>
      <c r="AE2406" s="27">
        <f t="shared" si="529"/>
        <v>-507.900000000001</v>
      </c>
      <c r="AF2406" s="27">
        <f t="shared" si="530"/>
        <v>-1002.91</v>
      </c>
      <c r="AG2406" s="27">
        <f t="shared" si="531"/>
        <v>820.299999999999</v>
      </c>
      <c r="AH2406" s="27">
        <f t="shared" si="532"/>
        <v>-701.300000000003</v>
      </c>
      <c r="AI2406" s="27">
        <f t="shared" si="533"/>
        <v>361.31</v>
      </c>
      <c r="AJ2406" s="27">
        <f t="shared" si="534"/>
        <v>14.7</v>
      </c>
      <c r="AK2406" s="26">
        <f>INDEX(检修、备用和必开!I:I,MATCH(统调负荷!$C2406,检修、备用和必开!$A:$A,0))</f>
        <v>10348.3543660943</v>
      </c>
    </row>
    <row r="2407" ht="13.8" spans="1:37">
      <c r="A2407" s="26">
        <f t="shared" si="522"/>
        <v>7</v>
      </c>
      <c r="B2407" s="26">
        <f t="shared" si="523"/>
        <v>1</v>
      </c>
      <c r="C2407" t="s">
        <v>47</v>
      </c>
      <c r="D2407" s="75">
        <v>0.0520833333333333</v>
      </c>
      <c r="E2407" s="26">
        <v>49375</v>
      </c>
      <c r="F2407" s="26">
        <v>16043.85</v>
      </c>
      <c r="G2407" s="26">
        <v>10432</v>
      </c>
      <c r="H2407" s="26">
        <v>18647.1</v>
      </c>
      <c r="I2407" s="26">
        <v>5437</v>
      </c>
      <c r="J2407" s="26">
        <v>-1184.95</v>
      </c>
      <c r="K2407" s="26">
        <f t="shared" si="535"/>
        <v>12645.85</v>
      </c>
      <c r="L2407" s="27">
        <f t="shared" si="524"/>
        <v>5.62588517181526</v>
      </c>
      <c r="M2407" s="75">
        <v>0.0520833333333333</v>
      </c>
      <c r="N2407" s="26">
        <v>48782.3</v>
      </c>
      <c r="O2407" s="26">
        <v>15252.5</v>
      </c>
      <c r="P2407" s="26">
        <v>10945.4</v>
      </c>
      <c r="Q2407" s="26">
        <v>17937.1</v>
      </c>
      <c r="R2407" s="26">
        <v>5816.75</v>
      </c>
      <c r="S2407" s="26">
        <v>-1169.45</v>
      </c>
      <c r="T2407" s="26">
        <f t="shared" si="525"/>
        <v>11854.5</v>
      </c>
      <c r="U2407" s="27">
        <f t="shared" si="526"/>
        <v>3.19540524152799</v>
      </c>
      <c r="V2407" s="26">
        <f>INDEX(检修、备用和必开!B:B,MATCH(统调负荷!$C2407,检修、备用和必开!$A:$A,0))</f>
        <v>21498.3</v>
      </c>
      <c r="W2407" s="26">
        <f>INDEX(检修、备用和必开!C:C,MATCH(统调负荷!$C2407,检修、备用和必开!$A:$A,0))</f>
        <v>0</v>
      </c>
      <c r="X2407" s="26">
        <f>INDEX(检修、备用和必开!D:D,MATCH(统调负荷!$C2407,检修、备用和必开!$A:$A,0))</f>
        <v>10410</v>
      </c>
      <c r="Y2407" s="26">
        <f>INDEX(检修、备用和必开!E:E,MATCH(统调负荷!$C2407,检修、备用和必开!$A:$A,0))</f>
        <v>3398</v>
      </c>
      <c r="Z2407" s="26">
        <f>INDEX(检修、备用和必开!F:F,MATCH(统调负荷!$C2407,检修、备用和必开!$A:$A,0))</f>
        <v>1850</v>
      </c>
      <c r="AA2407" s="26">
        <f t="shared" si="527"/>
        <v>71144.1</v>
      </c>
      <c r="AB2407" s="26">
        <v>317</v>
      </c>
      <c r="AC2407" s="26">
        <v>260</v>
      </c>
      <c r="AD2407" s="76">
        <f t="shared" si="528"/>
        <v>45683.0520833333</v>
      </c>
      <c r="AE2407" s="27">
        <f t="shared" si="529"/>
        <v>-592.699999999997</v>
      </c>
      <c r="AF2407" s="27">
        <f t="shared" si="530"/>
        <v>-791.35</v>
      </c>
      <c r="AG2407" s="27">
        <f t="shared" si="531"/>
        <v>513.4</v>
      </c>
      <c r="AH2407" s="27">
        <f t="shared" si="532"/>
        <v>-710</v>
      </c>
      <c r="AI2407" s="27">
        <f t="shared" si="533"/>
        <v>379.75</v>
      </c>
      <c r="AJ2407" s="27">
        <f t="shared" si="534"/>
        <v>15.5</v>
      </c>
      <c r="AK2407" s="26">
        <f>INDEX(检修、备用和必开!I:I,MATCH(统调负荷!$C2407,检修、备用和必开!$A:$A,0))</f>
        <v>10348.3543660943</v>
      </c>
    </row>
    <row r="2408" ht="13.8" spans="1:37">
      <c r="A2408" s="26">
        <f t="shared" si="522"/>
        <v>7</v>
      </c>
      <c r="B2408" s="26">
        <f t="shared" si="523"/>
        <v>1</v>
      </c>
      <c r="C2408" t="s">
        <v>47</v>
      </c>
      <c r="D2408" s="75">
        <v>0.0625</v>
      </c>
      <c r="E2408" s="26">
        <v>48510</v>
      </c>
      <c r="F2408" s="26">
        <v>16026.6</v>
      </c>
      <c r="G2408" s="26">
        <v>10024</v>
      </c>
      <c r="H2408" s="26">
        <v>18228.1</v>
      </c>
      <c r="I2408" s="26">
        <v>5416</v>
      </c>
      <c r="J2408" s="26">
        <v>-1184.7</v>
      </c>
      <c r="K2408" s="26">
        <f t="shared" si="535"/>
        <v>12628.6</v>
      </c>
      <c r="L2408" s="27">
        <f t="shared" si="524"/>
        <v>5.63356983355241</v>
      </c>
      <c r="M2408" s="75">
        <v>0.0625</v>
      </c>
      <c r="N2408" s="26">
        <v>47627</v>
      </c>
      <c r="O2408" s="26">
        <v>14693.13</v>
      </c>
      <c r="P2408" s="26">
        <v>10484.7</v>
      </c>
      <c r="Q2408" s="26">
        <v>17732</v>
      </c>
      <c r="R2408" s="26">
        <v>5876.09</v>
      </c>
      <c r="S2408" s="26">
        <v>-1158.92</v>
      </c>
      <c r="T2408" s="26">
        <f t="shared" si="525"/>
        <v>11295.13</v>
      </c>
      <c r="U2408" s="27">
        <f t="shared" si="526"/>
        <v>3.27775507449161</v>
      </c>
      <c r="V2408" s="26">
        <f>INDEX(检修、备用和必开!B:B,MATCH(统调负荷!$C2408,检修、备用和必开!$A:$A,0))</f>
        <v>21498.3</v>
      </c>
      <c r="W2408" s="26">
        <f>INDEX(检修、备用和必开!C:C,MATCH(统调负荷!$C2408,检修、备用和必开!$A:$A,0))</f>
        <v>0</v>
      </c>
      <c r="X2408" s="26">
        <f>INDEX(检修、备用和必开!D:D,MATCH(统调负荷!$C2408,检修、备用和必开!$A:$A,0))</f>
        <v>10410</v>
      </c>
      <c r="Y2408" s="26">
        <f>INDEX(检修、备用和必开!E:E,MATCH(统调负荷!$C2408,检修、备用和必开!$A:$A,0))</f>
        <v>3398</v>
      </c>
      <c r="Z2408" s="26">
        <f>INDEX(检修、备用和必开!F:F,MATCH(统调负荷!$C2408,检修、备用和必开!$A:$A,0))</f>
        <v>1850</v>
      </c>
      <c r="AA2408" s="26">
        <f t="shared" si="527"/>
        <v>71144.1</v>
      </c>
      <c r="AB2408" s="26">
        <v>320</v>
      </c>
      <c r="AC2408" s="26">
        <v>295.11</v>
      </c>
      <c r="AD2408" s="76">
        <f t="shared" si="528"/>
        <v>45683.0625</v>
      </c>
      <c r="AE2408" s="27">
        <f t="shared" si="529"/>
        <v>-883</v>
      </c>
      <c r="AF2408" s="27">
        <f t="shared" si="530"/>
        <v>-1333.47</v>
      </c>
      <c r="AG2408" s="27">
        <f t="shared" si="531"/>
        <v>460.700000000001</v>
      </c>
      <c r="AH2408" s="27">
        <f t="shared" si="532"/>
        <v>-496.099999999999</v>
      </c>
      <c r="AI2408" s="27">
        <f t="shared" si="533"/>
        <v>460.09</v>
      </c>
      <c r="AJ2408" s="27">
        <f t="shared" si="534"/>
        <v>25.78</v>
      </c>
      <c r="AK2408" s="26">
        <f>INDEX(检修、备用和必开!I:I,MATCH(统调负荷!$C2408,检修、备用和必开!$A:$A,0))</f>
        <v>10348.3543660943</v>
      </c>
    </row>
    <row r="2409" ht="13.8" spans="1:37">
      <c r="A2409" s="26">
        <f t="shared" si="522"/>
        <v>7</v>
      </c>
      <c r="B2409" s="26">
        <f t="shared" si="523"/>
        <v>1</v>
      </c>
      <c r="C2409" t="s">
        <v>47</v>
      </c>
      <c r="D2409" s="75">
        <v>0.0729166666666667</v>
      </c>
      <c r="E2409" s="26">
        <v>47565</v>
      </c>
      <c r="F2409" s="26">
        <v>15762.3</v>
      </c>
      <c r="G2409" s="26">
        <v>10024</v>
      </c>
      <c r="H2409" s="26">
        <v>17559.4</v>
      </c>
      <c r="I2409" s="26">
        <v>5404</v>
      </c>
      <c r="J2409" s="26">
        <v>-1184.7</v>
      </c>
      <c r="K2409" s="26">
        <f t="shared" si="535"/>
        <v>12364.3</v>
      </c>
      <c r="L2409" s="27">
        <f t="shared" si="524"/>
        <v>5.75399335182744</v>
      </c>
      <c r="M2409" s="75">
        <v>0.0729166666666667</v>
      </c>
      <c r="N2409" s="26">
        <v>46464.1</v>
      </c>
      <c r="O2409" s="26">
        <v>14033.33</v>
      </c>
      <c r="P2409" s="26">
        <v>10252.8</v>
      </c>
      <c r="Q2409" s="26">
        <v>17520.2</v>
      </c>
      <c r="R2409" s="26">
        <v>5825.97</v>
      </c>
      <c r="S2409" s="26">
        <v>-1168.2</v>
      </c>
      <c r="T2409" s="26">
        <f t="shared" si="525"/>
        <v>10635.33</v>
      </c>
      <c r="U2409" s="27">
        <f t="shared" si="526"/>
        <v>3.38051719787715</v>
      </c>
      <c r="V2409" s="26">
        <f>INDEX(检修、备用和必开!B:B,MATCH(统调负荷!$C2409,检修、备用和必开!$A:$A,0))</f>
        <v>21498.3</v>
      </c>
      <c r="W2409" s="26">
        <f>INDEX(检修、备用和必开!C:C,MATCH(统调负荷!$C2409,检修、备用和必开!$A:$A,0))</f>
        <v>0</v>
      </c>
      <c r="X2409" s="26">
        <f>INDEX(检修、备用和必开!D:D,MATCH(统调负荷!$C2409,检修、备用和必开!$A:$A,0))</f>
        <v>10410</v>
      </c>
      <c r="Y2409" s="26">
        <f>INDEX(检修、备用和必开!E:E,MATCH(统调负荷!$C2409,检修、备用和必开!$A:$A,0))</f>
        <v>3398</v>
      </c>
      <c r="Z2409" s="26">
        <f>INDEX(检修、备用和必开!F:F,MATCH(统调负荷!$C2409,检修、备用和必开!$A:$A,0))</f>
        <v>1850</v>
      </c>
      <c r="AA2409" s="26">
        <f t="shared" si="527"/>
        <v>71144.1</v>
      </c>
      <c r="AB2409" s="26">
        <v>310</v>
      </c>
      <c r="AC2409" s="26">
        <v>278</v>
      </c>
      <c r="AD2409" s="76">
        <f t="shared" si="528"/>
        <v>45683.0729166667</v>
      </c>
      <c r="AE2409" s="27">
        <f t="shared" si="529"/>
        <v>-1100.9</v>
      </c>
      <c r="AF2409" s="27">
        <f t="shared" si="530"/>
        <v>-1728.97</v>
      </c>
      <c r="AG2409" s="27">
        <f t="shared" si="531"/>
        <v>228.799999999999</v>
      </c>
      <c r="AH2409" s="27">
        <f t="shared" si="532"/>
        <v>-39.2000000000007</v>
      </c>
      <c r="AI2409" s="27">
        <f t="shared" si="533"/>
        <v>421.97</v>
      </c>
      <c r="AJ2409" s="27">
        <f t="shared" si="534"/>
        <v>16.5</v>
      </c>
      <c r="AK2409" s="26">
        <f>INDEX(检修、备用和必开!I:I,MATCH(统调负荷!$C2409,检修、备用和必开!$A:$A,0))</f>
        <v>10348.3543660943</v>
      </c>
    </row>
    <row r="2410" ht="13.8" spans="1:37">
      <c r="A2410" s="26">
        <f t="shared" si="522"/>
        <v>7</v>
      </c>
      <c r="B2410" s="26">
        <f t="shared" si="523"/>
        <v>2</v>
      </c>
      <c r="C2410" t="s">
        <v>47</v>
      </c>
      <c r="D2410" s="75">
        <v>0.0833333333333333</v>
      </c>
      <c r="E2410" s="26">
        <v>46425</v>
      </c>
      <c r="F2410" s="26">
        <v>15223.4</v>
      </c>
      <c r="G2410" s="26">
        <v>9818</v>
      </c>
      <c r="H2410" s="26">
        <v>17171.3</v>
      </c>
      <c r="I2410" s="26">
        <v>5397</v>
      </c>
      <c r="J2410" s="26">
        <v>-1184.7</v>
      </c>
      <c r="K2410" s="26">
        <f t="shared" si="535"/>
        <v>11825.4</v>
      </c>
      <c r="L2410" s="27">
        <f t="shared" si="524"/>
        <v>6.01621086813131</v>
      </c>
      <c r="M2410" s="75">
        <v>0.0833333333333333</v>
      </c>
      <c r="N2410" s="26">
        <v>45499</v>
      </c>
      <c r="O2410" s="26">
        <v>13826.5</v>
      </c>
      <c r="P2410" s="26">
        <v>9711.65</v>
      </c>
      <c r="Q2410" s="26">
        <v>17344.4</v>
      </c>
      <c r="R2410" s="26">
        <v>5762.06</v>
      </c>
      <c r="S2410" s="26">
        <v>-1145.61</v>
      </c>
      <c r="T2410" s="26">
        <f t="shared" si="525"/>
        <v>10428.5</v>
      </c>
      <c r="U2410" s="27">
        <f t="shared" si="526"/>
        <v>3.41407011061257</v>
      </c>
      <c r="V2410" s="26">
        <f>INDEX(检修、备用和必开!B:B,MATCH(统调负荷!$C2410,检修、备用和必开!$A:$A,0))</f>
        <v>21498.3</v>
      </c>
      <c r="W2410" s="26">
        <f>INDEX(检修、备用和必开!C:C,MATCH(统调负荷!$C2410,检修、备用和必开!$A:$A,0))</f>
        <v>0</v>
      </c>
      <c r="X2410" s="26">
        <f>INDEX(检修、备用和必开!D:D,MATCH(统调负荷!$C2410,检修、备用和必开!$A:$A,0))</f>
        <v>10410</v>
      </c>
      <c r="Y2410" s="26">
        <f>INDEX(检修、备用和必开!E:E,MATCH(统调负荷!$C2410,检修、备用和必开!$A:$A,0))</f>
        <v>3398</v>
      </c>
      <c r="Z2410" s="26">
        <f>INDEX(检修、备用和必开!F:F,MATCH(统调负荷!$C2410,检修、备用和必开!$A:$A,0))</f>
        <v>1850</v>
      </c>
      <c r="AA2410" s="26">
        <f t="shared" si="527"/>
        <v>71144.1</v>
      </c>
      <c r="AB2410" s="26">
        <v>305.15</v>
      </c>
      <c r="AC2410" s="26">
        <v>260</v>
      </c>
      <c r="AD2410" s="76">
        <f t="shared" si="528"/>
        <v>45683.0833333333</v>
      </c>
      <c r="AE2410" s="27">
        <f t="shared" si="529"/>
        <v>-926</v>
      </c>
      <c r="AF2410" s="27">
        <f t="shared" si="530"/>
        <v>-1396.9</v>
      </c>
      <c r="AG2410" s="27">
        <f t="shared" si="531"/>
        <v>-106.35</v>
      </c>
      <c r="AH2410" s="27">
        <f t="shared" si="532"/>
        <v>173.100000000002</v>
      </c>
      <c r="AI2410" s="27">
        <f t="shared" si="533"/>
        <v>365.06</v>
      </c>
      <c r="AJ2410" s="27">
        <f t="shared" si="534"/>
        <v>39.0900000000001</v>
      </c>
      <c r="AK2410" s="26">
        <f>INDEX(检修、备用和必开!I:I,MATCH(统调负荷!$C2410,检修、备用和必开!$A:$A,0))</f>
        <v>10348.3543660943</v>
      </c>
    </row>
    <row r="2411" ht="13.8" spans="1:37">
      <c r="A2411" s="26">
        <f t="shared" si="522"/>
        <v>7</v>
      </c>
      <c r="B2411" s="26">
        <f t="shared" si="523"/>
        <v>2</v>
      </c>
      <c r="C2411" t="s">
        <v>47</v>
      </c>
      <c r="D2411" s="75">
        <v>0.09375</v>
      </c>
      <c r="E2411" s="26">
        <v>45535</v>
      </c>
      <c r="F2411" s="26">
        <v>15181.2</v>
      </c>
      <c r="G2411" s="26">
        <v>9326</v>
      </c>
      <c r="H2411" s="26">
        <v>16826.5</v>
      </c>
      <c r="I2411" s="26">
        <v>5386</v>
      </c>
      <c r="J2411" s="26">
        <v>-1184.7</v>
      </c>
      <c r="K2411" s="26">
        <f t="shared" si="535"/>
        <v>11783.2</v>
      </c>
      <c r="L2411" s="27">
        <f t="shared" si="524"/>
        <v>6.03775714576685</v>
      </c>
      <c r="M2411" s="75">
        <v>0.09375</v>
      </c>
      <c r="N2411" s="26">
        <v>44658.5</v>
      </c>
      <c r="O2411" s="26">
        <v>13354.13</v>
      </c>
      <c r="P2411" s="26">
        <v>9573.58</v>
      </c>
      <c r="Q2411" s="26">
        <v>17121.8</v>
      </c>
      <c r="R2411" s="26">
        <v>5744.07</v>
      </c>
      <c r="S2411" s="26">
        <v>-1135.08</v>
      </c>
      <c r="T2411" s="26">
        <f t="shared" si="525"/>
        <v>9956.13</v>
      </c>
      <c r="U2411" s="27">
        <f t="shared" si="526"/>
        <v>3.49325571426678</v>
      </c>
      <c r="V2411" s="26">
        <f>INDEX(检修、备用和必开!B:B,MATCH(统调负荷!$C2411,检修、备用和必开!$A:$A,0))</f>
        <v>21498.3</v>
      </c>
      <c r="W2411" s="26">
        <f>INDEX(检修、备用和必开!C:C,MATCH(统调负荷!$C2411,检修、备用和必开!$A:$A,0))</f>
        <v>0</v>
      </c>
      <c r="X2411" s="26">
        <f>INDEX(检修、备用和必开!D:D,MATCH(统调负荷!$C2411,检修、备用和必开!$A:$A,0))</f>
        <v>10410</v>
      </c>
      <c r="Y2411" s="26">
        <f>INDEX(检修、备用和必开!E:E,MATCH(统调负荷!$C2411,检修、备用和必开!$A:$A,0))</f>
        <v>3398</v>
      </c>
      <c r="Z2411" s="26">
        <f>INDEX(检修、备用和必开!F:F,MATCH(统调负荷!$C2411,检修、备用和必开!$A:$A,0))</f>
        <v>1850</v>
      </c>
      <c r="AA2411" s="26">
        <f t="shared" si="527"/>
        <v>71144.1</v>
      </c>
      <c r="AB2411" s="26">
        <v>305.13</v>
      </c>
      <c r="AC2411" s="26">
        <v>255.01</v>
      </c>
      <c r="AD2411" s="76">
        <f t="shared" si="528"/>
        <v>45683.09375</v>
      </c>
      <c r="AE2411" s="27">
        <f t="shared" si="529"/>
        <v>-876.5</v>
      </c>
      <c r="AF2411" s="27">
        <f t="shared" si="530"/>
        <v>-1827.07</v>
      </c>
      <c r="AG2411" s="27">
        <f t="shared" si="531"/>
        <v>247.58</v>
      </c>
      <c r="AH2411" s="27">
        <f t="shared" si="532"/>
        <v>295.299999999999</v>
      </c>
      <c r="AI2411" s="27">
        <f t="shared" si="533"/>
        <v>358.07</v>
      </c>
      <c r="AJ2411" s="27">
        <f t="shared" si="534"/>
        <v>49.6200000000001</v>
      </c>
      <c r="AK2411" s="26">
        <f>INDEX(检修、备用和必开!I:I,MATCH(统调负荷!$C2411,检修、备用和必开!$A:$A,0))</f>
        <v>10348.3543660943</v>
      </c>
    </row>
    <row r="2412" ht="13.8" spans="1:37">
      <c r="A2412" s="26">
        <f t="shared" si="522"/>
        <v>7</v>
      </c>
      <c r="B2412" s="26">
        <f t="shared" si="523"/>
        <v>2</v>
      </c>
      <c r="C2412" t="s">
        <v>47</v>
      </c>
      <c r="D2412" s="75">
        <v>0.104166666666667</v>
      </c>
      <c r="E2412" s="26">
        <v>44755</v>
      </c>
      <c r="F2412" s="26">
        <v>14779.29</v>
      </c>
      <c r="G2412" s="26">
        <v>9326</v>
      </c>
      <c r="H2412" s="26">
        <v>16447.4</v>
      </c>
      <c r="I2412" s="26">
        <v>5387</v>
      </c>
      <c r="J2412" s="26">
        <v>-1184.69</v>
      </c>
      <c r="K2412" s="26">
        <f t="shared" si="535"/>
        <v>11381.29</v>
      </c>
      <c r="L2412" s="27">
        <f t="shared" si="524"/>
        <v>6.25096979340655</v>
      </c>
      <c r="M2412" s="75">
        <v>0.104166666666667</v>
      </c>
      <c r="N2412" s="26">
        <v>43946.2</v>
      </c>
      <c r="O2412" s="26">
        <v>13096.94</v>
      </c>
      <c r="P2412" s="26">
        <v>9465.36</v>
      </c>
      <c r="Q2412" s="26">
        <v>16732.9</v>
      </c>
      <c r="R2412" s="26">
        <v>5772.44</v>
      </c>
      <c r="S2412" s="26">
        <v>-1121.44</v>
      </c>
      <c r="T2412" s="26">
        <f t="shared" si="525"/>
        <v>9698.94</v>
      </c>
      <c r="U2412" s="27">
        <f t="shared" si="526"/>
        <v>3.5379338741873</v>
      </c>
      <c r="V2412" s="26">
        <f>INDEX(检修、备用和必开!B:B,MATCH(统调负荷!$C2412,检修、备用和必开!$A:$A,0))</f>
        <v>21498.3</v>
      </c>
      <c r="W2412" s="26">
        <f>INDEX(检修、备用和必开!C:C,MATCH(统调负荷!$C2412,检修、备用和必开!$A:$A,0))</f>
        <v>0</v>
      </c>
      <c r="X2412" s="26">
        <f>INDEX(检修、备用和必开!D:D,MATCH(统调负荷!$C2412,检修、备用和必开!$A:$A,0))</f>
        <v>10410</v>
      </c>
      <c r="Y2412" s="26">
        <f>INDEX(检修、备用和必开!E:E,MATCH(统调负荷!$C2412,检修、备用和必开!$A:$A,0))</f>
        <v>3398</v>
      </c>
      <c r="Z2412" s="26">
        <f>INDEX(检修、备用和必开!F:F,MATCH(统调负荷!$C2412,检修、备用和必开!$A:$A,0))</f>
        <v>1850</v>
      </c>
      <c r="AA2412" s="26">
        <f t="shared" si="527"/>
        <v>71144.1</v>
      </c>
      <c r="AB2412" s="26">
        <v>303.15</v>
      </c>
      <c r="AC2412" s="26">
        <v>278</v>
      </c>
      <c r="AD2412" s="76">
        <f t="shared" si="528"/>
        <v>45683.1041666667</v>
      </c>
      <c r="AE2412" s="27">
        <f t="shared" si="529"/>
        <v>-808.800000000003</v>
      </c>
      <c r="AF2412" s="27">
        <f t="shared" si="530"/>
        <v>-1682.35</v>
      </c>
      <c r="AG2412" s="27">
        <f t="shared" si="531"/>
        <v>139.360000000001</v>
      </c>
      <c r="AH2412" s="27">
        <f t="shared" si="532"/>
        <v>285.5</v>
      </c>
      <c r="AI2412" s="27">
        <f t="shared" si="533"/>
        <v>385.44</v>
      </c>
      <c r="AJ2412" s="27">
        <f t="shared" si="534"/>
        <v>63.25</v>
      </c>
      <c r="AK2412" s="26">
        <f>INDEX(检修、备用和必开!I:I,MATCH(统调负荷!$C2412,检修、备用和必开!$A:$A,0))</f>
        <v>10348.3543660943</v>
      </c>
    </row>
    <row r="2413" ht="13.8" spans="1:37">
      <c r="A2413" s="26">
        <f t="shared" si="522"/>
        <v>7</v>
      </c>
      <c r="B2413" s="26">
        <f t="shared" si="523"/>
        <v>2</v>
      </c>
      <c r="C2413" t="s">
        <v>47</v>
      </c>
      <c r="D2413" s="75">
        <v>0.114583333333333</v>
      </c>
      <c r="E2413" s="26">
        <v>43975</v>
      </c>
      <c r="F2413" s="26">
        <v>14682.4</v>
      </c>
      <c r="G2413" s="26">
        <v>8664</v>
      </c>
      <c r="H2413" s="26">
        <v>16434.3</v>
      </c>
      <c r="I2413" s="26">
        <v>5379</v>
      </c>
      <c r="J2413" s="26">
        <v>-1184.7</v>
      </c>
      <c r="K2413" s="26">
        <f t="shared" si="535"/>
        <v>11284.4</v>
      </c>
      <c r="L2413" s="27">
        <f t="shared" si="524"/>
        <v>6.30464180638758</v>
      </c>
      <c r="M2413" s="75">
        <v>0.114583333333333</v>
      </c>
      <c r="N2413" s="26">
        <v>43105.5</v>
      </c>
      <c r="O2413" s="26">
        <v>13135.84</v>
      </c>
      <c r="P2413" s="26">
        <v>8655.63</v>
      </c>
      <c r="Q2413" s="26">
        <v>16631.9</v>
      </c>
      <c r="R2413" s="26">
        <v>5748.75</v>
      </c>
      <c r="S2413" s="26">
        <v>-1066.62</v>
      </c>
      <c r="T2413" s="26">
        <f t="shared" si="525"/>
        <v>9737.84</v>
      </c>
      <c r="U2413" s="27">
        <f t="shared" si="526"/>
        <v>3.53110308598837</v>
      </c>
      <c r="V2413" s="26">
        <f>INDEX(检修、备用和必开!B:B,MATCH(统调负荷!$C2413,检修、备用和必开!$A:$A,0))</f>
        <v>21498.3</v>
      </c>
      <c r="W2413" s="26">
        <f>INDEX(检修、备用和必开!C:C,MATCH(统调负荷!$C2413,检修、备用和必开!$A:$A,0))</f>
        <v>0</v>
      </c>
      <c r="X2413" s="26">
        <f>INDEX(检修、备用和必开!D:D,MATCH(统调负荷!$C2413,检修、备用和必开!$A:$A,0))</f>
        <v>10410</v>
      </c>
      <c r="Y2413" s="26">
        <f>INDEX(检修、备用和必开!E:E,MATCH(统调负荷!$C2413,检修、备用和必开!$A:$A,0))</f>
        <v>3398</v>
      </c>
      <c r="Z2413" s="26">
        <f>INDEX(检修、备用和必开!F:F,MATCH(统调负荷!$C2413,检修、备用和必开!$A:$A,0))</f>
        <v>1850</v>
      </c>
      <c r="AA2413" s="26">
        <f t="shared" si="527"/>
        <v>71144.1</v>
      </c>
      <c r="AB2413" s="26">
        <v>303.15</v>
      </c>
      <c r="AC2413" s="26">
        <v>279</v>
      </c>
      <c r="AD2413" s="76">
        <f t="shared" si="528"/>
        <v>45683.1145833333</v>
      </c>
      <c r="AE2413" s="27">
        <f t="shared" si="529"/>
        <v>-869.5</v>
      </c>
      <c r="AF2413" s="27">
        <f t="shared" si="530"/>
        <v>-1546.56</v>
      </c>
      <c r="AG2413" s="27">
        <f t="shared" si="531"/>
        <v>-8.3700000000008</v>
      </c>
      <c r="AH2413" s="27">
        <f t="shared" si="532"/>
        <v>197.600000000002</v>
      </c>
      <c r="AI2413" s="27">
        <f t="shared" si="533"/>
        <v>369.75</v>
      </c>
      <c r="AJ2413" s="27">
        <f t="shared" si="534"/>
        <v>118.08</v>
      </c>
      <c r="AK2413" s="26">
        <f>INDEX(检修、备用和必开!I:I,MATCH(统调负荷!$C2413,检修、备用和必开!$A:$A,0))</f>
        <v>10348.3543660943</v>
      </c>
    </row>
    <row r="2414" ht="13.8" spans="1:37">
      <c r="A2414" s="26">
        <f t="shared" si="522"/>
        <v>7</v>
      </c>
      <c r="B2414" s="26">
        <f t="shared" si="523"/>
        <v>3</v>
      </c>
      <c r="C2414" t="s">
        <v>47</v>
      </c>
      <c r="D2414" s="75">
        <v>0.125</v>
      </c>
      <c r="E2414" s="26">
        <v>43310</v>
      </c>
      <c r="F2414" s="26">
        <v>15745.8</v>
      </c>
      <c r="G2414" s="26">
        <v>8184</v>
      </c>
      <c r="H2414" s="26">
        <v>15184.9</v>
      </c>
      <c r="I2414" s="26">
        <v>5380</v>
      </c>
      <c r="J2414" s="26">
        <v>-1184.7</v>
      </c>
      <c r="K2414" s="26">
        <f t="shared" si="535"/>
        <v>12347.8</v>
      </c>
      <c r="L2414" s="27">
        <f t="shared" si="524"/>
        <v>5.76168224299065</v>
      </c>
      <c r="M2414" s="75">
        <v>0.125</v>
      </c>
      <c r="N2414" s="26">
        <v>42644.5</v>
      </c>
      <c r="O2414" s="26">
        <v>13685.89</v>
      </c>
      <c r="P2414" s="26">
        <v>8181.6</v>
      </c>
      <c r="Q2414" s="26">
        <v>16029.7</v>
      </c>
      <c r="R2414" s="26">
        <v>5788.44</v>
      </c>
      <c r="S2414" s="26">
        <v>-1041.13</v>
      </c>
      <c r="T2414" s="26">
        <f t="shared" si="525"/>
        <v>10287.89</v>
      </c>
      <c r="U2414" s="27">
        <f t="shared" si="526"/>
        <v>3.43726341187435</v>
      </c>
      <c r="V2414" s="26">
        <f>INDEX(检修、备用和必开!B:B,MATCH(统调负荷!$C2414,检修、备用和必开!$A:$A,0))</f>
        <v>21498.3</v>
      </c>
      <c r="W2414" s="26">
        <f>INDEX(检修、备用和必开!C:C,MATCH(统调负荷!$C2414,检修、备用和必开!$A:$A,0))</f>
        <v>0</v>
      </c>
      <c r="X2414" s="26">
        <f>INDEX(检修、备用和必开!D:D,MATCH(统调负荷!$C2414,检修、备用和必开!$A:$A,0))</f>
        <v>10410</v>
      </c>
      <c r="Y2414" s="26">
        <f>INDEX(检修、备用和必开!E:E,MATCH(统调负荷!$C2414,检修、备用和必开!$A:$A,0))</f>
        <v>3398</v>
      </c>
      <c r="Z2414" s="26">
        <f>INDEX(检修、备用和必开!F:F,MATCH(统调负荷!$C2414,检修、备用和必开!$A:$A,0))</f>
        <v>1850</v>
      </c>
      <c r="AA2414" s="26">
        <f t="shared" si="527"/>
        <v>71144.1</v>
      </c>
      <c r="AB2414" s="26">
        <v>305.13</v>
      </c>
      <c r="AC2414" s="26">
        <v>305.11</v>
      </c>
      <c r="AD2414" s="76">
        <f t="shared" si="528"/>
        <v>45683.125</v>
      </c>
      <c r="AE2414" s="27">
        <f t="shared" si="529"/>
        <v>-665.5</v>
      </c>
      <c r="AF2414" s="27">
        <f t="shared" si="530"/>
        <v>-2059.91</v>
      </c>
      <c r="AG2414" s="27">
        <f t="shared" si="531"/>
        <v>-2.39999999999964</v>
      </c>
      <c r="AH2414" s="27">
        <f t="shared" si="532"/>
        <v>844.800000000001</v>
      </c>
      <c r="AI2414" s="27">
        <f t="shared" si="533"/>
        <v>408.44</v>
      </c>
      <c r="AJ2414" s="27">
        <f t="shared" si="534"/>
        <v>143.57</v>
      </c>
      <c r="AK2414" s="26">
        <f>INDEX(检修、备用和必开!I:I,MATCH(统调负荷!$C2414,检修、备用和必开!$A:$A,0))</f>
        <v>10348.3543660943</v>
      </c>
    </row>
    <row r="2415" ht="13.8" spans="1:37">
      <c r="A2415" s="26">
        <f t="shared" si="522"/>
        <v>7</v>
      </c>
      <c r="B2415" s="26">
        <f t="shared" si="523"/>
        <v>3</v>
      </c>
      <c r="C2415" t="s">
        <v>47</v>
      </c>
      <c r="D2415" s="75">
        <v>0.135416666666667</v>
      </c>
      <c r="E2415" s="26">
        <v>42835</v>
      </c>
      <c r="F2415" s="26">
        <v>15606.09</v>
      </c>
      <c r="G2415" s="26">
        <v>8184</v>
      </c>
      <c r="H2415" s="26">
        <v>14834.6</v>
      </c>
      <c r="I2415" s="26">
        <v>5395</v>
      </c>
      <c r="J2415" s="26">
        <v>-1184.69</v>
      </c>
      <c r="K2415" s="26">
        <f t="shared" si="535"/>
        <v>12208.09</v>
      </c>
      <c r="L2415" s="27">
        <f t="shared" si="524"/>
        <v>5.82761922626717</v>
      </c>
      <c r="M2415" s="75">
        <v>0.135416666666667</v>
      </c>
      <c r="N2415" s="26">
        <v>42083.8</v>
      </c>
      <c r="O2415" s="26">
        <v>13915.45</v>
      </c>
      <c r="P2415" s="26">
        <v>7706.09</v>
      </c>
      <c r="Q2415" s="26">
        <v>15686.6</v>
      </c>
      <c r="R2415" s="26">
        <v>5781.96</v>
      </c>
      <c r="S2415" s="26">
        <v>-1006.3</v>
      </c>
      <c r="T2415" s="26">
        <f t="shared" si="525"/>
        <v>10517.45</v>
      </c>
      <c r="U2415" s="27">
        <f t="shared" si="526"/>
        <v>3.39955895247629</v>
      </c>
      <c r="V2415" s="26">
        <f>INDEX(检修、备用和必开!B:B,MATCH(统调负荷!$C2415,检修、备用和必开!$A:$A,0))</f>
        <v>21498.3</v>
      </c>
      <c r="W2415" s="26">
        <f>INDEX(检修、备用和必开!C:C,MATCH(统调负荷!$C2415,检修、备用和必开!$A:$A,0))</f>
        <v>0</v>
      </c>
      <c r="X2415" s="26">
        <f>INDEX(检修、备用和必开!D:D,MATCH(统调负荷!$C2415,检修、备用和必开!$A:$A,0))</f>
        <v>10410</v>
      </c>
      <c r="Y2415" s="26">
        <f>INDEX(检修、备用和必开!E:E,MATCH(统调负荷!$C2415,检修、备用和必开!$A:$A,0))</f>
        <v>3398</v>
      </c>
      <c r="Z2415" s="26">
        <f>INDEX(检修、备用和必开!F:F,MATCH(统调负荷!$C2415,检修、备用和必开!$A:$A,0))</f>
        <v>1850</v>
      </c>
      <c r="AA2415" s="26">
        <f t="shared" si="527"/>
        <v>71144.1</v>
      </c>
      <c r="AB2415" s="26">
        <v>305.13</v>
      </c>
      <c r="AC2415" s="26">
        <v>285</v>
      </c>
      <c r="AD2415" s="76">
        <f t="shared" si="528"/>
        <v>45683.1354166667</v>
      </c>
      <c r="AE2415" s="27">
        <f t="shared" si="529"/>
        <v>-751.199999999997</v>
      </c>
      <c r="AF2415" s="27">
        <f t="shared" si="530"/>
        <v>-1690.64</v>
      </c>
      <c r="AG2415" s="27">
        <f t="shared" si="531"/>
        <v>-477.91</v>
      </c>
      <c r="AH2415" s="27">
        <f t="shared" si="532"/>
        <v>852</v>
      </c>
      <c r="AI2415" s="27">
        <f t="shared" si="533"/>
        <v>386.96</v>
      </c>
      <c r="AJ2415" s="27">
        <f t="shared" si="534"/>
        <v>178.39</v>
      </c>
      <c r="AK2415" s="26">
        <f>INDEX(检修、备用和必开!I:I,MATCH(统调负荷!$C2415,检修、备用和必开!$A:$A,0))</f>
        <v>10348.3543660943</v>
      </c>
    </row>
    <row r="2416" ht="13.8" spans="1:37">
      <c r="A2416" s="26">
        <f t="shared" si="522"/>
        <v>7</v>
      </c>
      <c r="B2416" s="26">
        <f t="shared" si="523"/>
        <v>3</v>
      </c>
      <c r="C2416" t="s">
        <v>47</v>
      </c>
      <c r="D2416" s="75">
        <v>0.145833333333333</v>
      </c>
      <c r="E2416" s="26">
        <v>42310</v>
      </c>
      <c r="F2416" s="26">
        <v>15120.8</v>
      </c>
      <c r="G2416" s="26">
        <v>8184</v>
      </c>
      <c r="H2416" s="26">
        <v>14788.9</v>
      </c>
      <c r="I2416" s="26">
        <v>5401</v>
      </c>
      <c r="J2416" s="26">
        <v>-1184.7</v>
      </c>
      <c r="K2416" s="26">
        <f t="shared" si="535"/>
        <v>11722.8</v>
      </c>
      <c r="L2416" s="27">
        <f t="shared" si="524"/>
        <v>6.06886579997953</v>
      </c>
      <c r="M2416" s="75">
        <v>0.145833333333333</v>
      </c>
      <c r="N2416" s="26">
        <v>41504.5</v>
      </c>
      <c r="O2416" s="26">
        <v>13524.01</v>
      </c>
      <c r="P2416" s="26">
        <v>7260.69</v>
      </c>
      <c r="Q2416" s="26">
        <v>15921.5</v>
      </c>
      <c r="R2416" s="26">
        <v>5796.37</v>
      </c>
      <c r="S2416" s="26">
        <v>-998.07</v>
      </c>
      <c r="T2416" s="26">
        <f t="shared" si="525"/>
        <v>10126.01</v>
      </c>
      <c r="U2416" s="27">
        <f t="shared" si="526"/>
        <v>3.46435846106425</v>
      </c>
      <c r="V2416" s="26">
        <f>INDEX(检修、备用和必开!B:B,MATCH(统调负荷!$C2416,检修、备用和必开!$A:$A,0))</f>
        <v>21498.3</v>
      </c>
      <c r="W2416" s="26">
        <f>INDEX(检修、备用和必开!C:C,MATCH(统调负荷!$C2416,检修、备用和必开!$A:$A,0))</f>
        <v>0</v>
      </c>
      <c r="X2416" s="26">
        <f>INDEX(检修、备用和必开!D:D,MATCH(统调负荷!$C2416,检修、备用和必开!$A:$A,0))</f>
        <v>10410</v>
      </c>
      <c r="Y2416" s="26">
        <f>INDEX(检修、备用和必开!E:E,MATCH(统调负荷!$C2416,检修、备用和必开!$A:$A,0))</f>
        <v>3398</v>
      </c>
      <c r="Z2416" s="26">
        <f>INDEX(检修、备用和必开!F:F,MATCH(统调负荷!$C2416,检修、备用和必开!$A:$A,0))</f>
        <v>1850</v>
      </c>
      <c r="AA2416" s="26">
        <f t="shared" si="527"/>
        <v>71144.1</v>
      </c>
      <c r="AB2416" s="26">
        <v>303.15</v>
      </c>
      <c r="AC2416" s="26">
        <v>283</v>
      </c>
      <c r="AD2416" s="76">
        <f t="shared" si="528"/>
        <v>45683.1458333333</v>
      </c>
      <c r="AE2416" s="27">
        <f t="shared" si="529"/>
        <v>-805.5</v>
      </c>
      <c r="AF2416" s="27">
        <f t="shared" si="530"/>
        <v>-1596.79</v>
      </c>
      <c r="AG2416" s="27">
        <f t="shared" si="531"/>
        <v>-923.31</v>
      </c>
      <c r="AH2416" s="27">
        <f t="shared" si="532"/>
        <v>1132.6</v>
      </c>
      <c r="AI2416" s="27">
        <f t="shared" si="533"/>
        <v>395.37</v>
      </c>
      <c r="AJ2416" s="27">
        <f t="shared" si="534"/>
        <v>186.63</v>
      </c>
      <c r="AK2416" s="26">
        <f>INDEX(检修、备用和必开!I:I,MATCH(统调负荷!$C2416,检修、备用和必开!$A:$A,0))</f>
        <v>10348.3543660943</v>
      </c>
    </row>
    <row r="2417" ht="13.8" spans="1:37">
      <c r="A2417" s="26">
        <f t="shared" si="522"/>
        <v>7</v>
      </c>
      <c r="B2417" s="26">
        <f t="shared" si="523"/>
        <v>3</v>
      </c>
      <c r="C2417" t="s">
        <v>47</v>
      </c>
      <c r="D2417" s="75">
        <v>0.15625</v>
      </c>
      <c r="E2417" s="26">
        <v>41750</v>
      </c>
      <c r="F2417" s="26">
        <v>15317.3</v>
      </c>
      <c r="G2417" s="26">
        <v>8184</v>
      </c>
      <c r="H2417" s="26">
        <v>14022.4</v>
      </c>
      <c r="I2417" s="26">
        <v>5411</v>
      </c>
      <c r="J2417" s="26">
        <v>-1184.7</v>
      </c>
      <c r="K2417" s="26">
        <f t="shared" si="535"/>
        <v>11919.3</v>
      </c>
      <c r="L2417" s="27">
        <f t="shared" si="524"/>
        <v>5.96881528277667</v>
      </c>
      <c r="M2417" s="75">
        <v>0.15625</v>
      </c>
      <c r="N2417" s="26">
        <v>41219.9</v>
      </c>
      <c r="O2417" s="26">
        <v>12924.63</v>
      </c>
      <c r="P2417" s="26">
        <v>7661.8</v>
      </c>
      <c r="Q2417" s="26">
        <v>15820.3</v>
      </c>
      <c r="R2417" s="26">
        <v>5788.64</v>
      </c>
      <c r="S2417" s="26">
        <v>-975.47</v>
      </c>
      <c r="T2417" s="26">
        <f t="shared" si="525"/>
        <v>9526.63</v>
      </c>
      <c r="U2417" s="27">
        <f t="shared" si="526"/>
        <v>3.56851182973251</v>
      </c>
      <c r="V2417" s="26">
        <f>INDEX(检修、备用和必开!B:B,MATCH(统调负荷!$C2417,检修、备用和必开!$A:$A,0))</f>
        <v>21498.3</v>
      </c>
      <c r="W2417" s="26">
        <f>INDEX(检修、备用和必开!C:C,MATCH(统调负荷!$C2417,检修、备用和必开!$A:$A,0))</f>
        <v>0</v>
      </c>
      <c r="X2417" s="26">
        <f>INDEX(检修、备用和必开!D:D,MATCH(统调负荷!$C2417,检修、备用和必开!$A:$A,0))</f>
        <v>10410</v>
      </c>
      <c r="Y2417" s="26">
        <f>INDEX(检修、备用和必开!E:E,MATCH(统调负荷!$C2417,检修、备用和必开!$A:$A,0))</f>
        <v>3398</v>
      </c>
      <c r="Z2417" s="26">
        <f>INDEX(检修、备用和必开!F:F,MATCH(统调负荷!$C2417,检修、备用和必开!$A:$A,0))</f>
        <v>1850</v>
      </c>
      <c r="AA2417" s="26">
        <f t="shared" si="527"/>
        <v>71144.1</v>
      </c>
      <c r="AB2417" s="26">
        <v>305</v>
      </c>
      <c r="AC2417" s="26">
        <v>276</v>
      </c>
      <c r="AD2417" s="76">
        <f t="shared" si="528"/>
        <v>45683.15625</v>
      </c>
      <c r="AE2417" s="27">
        <f t="shared" si="529"/>
        <v>-530.099999999999</v>
      </c>
      <c r="AF2417" s="27">
        <f t="shared" si="530"/>
        <v>-2392.67</v>
      </c>
      <c r="AG2417" s="27">
        <f t="shared" si="531"/>
        <v>-522.2</v>
      </c>
      <c r="AH2417" s="27">
        <f t="shared" si="532"/>
        <v>1797.9</v>
      </c>
      <c r="AI2417" s="27">
        <f t="shared" si="533"/>
        <v>377.64</v>
      </c>
      <c r="AJ2417" s="27">
        <f t="shared" si="534"/>
        <v>209.23</v>
      </c>
      <c r="AK2417" s="26">
        <f>INDEX(检修、备用和必开!I:I,MATCH(统调负荷!$C2417,检修、备用和必开!$A:$A,0))</f>
        <v>10348.3543660943</v>
      </c>
    </row>
    <row r="2418" ht="13.8" spans="1:37">
      <c r="A2418" s="26">
        <f t="shared" si="522"/>
        <v>7</v>
      </c>
      <c r="B2418" s="26">
        <f t="shared" si="523"/>
        <v>4</v>
      </c>
      <c r="C2418" t="s">
        <v>47</v>
      </c>
      <c r="D2418" s="75">
        <v>0.166666666666667</v>
      </c>
      <c r="E2418" s="26">
        <v>41420</v>
      </c>
      <c r="F2418" s="26">
        <v>15673.49</v>
      </c>
      <c r="G2418" s="26">
        <v>8184</v>
      </c>
      <c r="H2418" s="26">
        <v>13326.2</v>
      </c>
      <c r="I2418" s="26">
        <v>5421</v>
      </c>
      <c r="J2418" s="26">
        <v>-1184.69</v>
      </c>
      <c r="K2418" s="26">
        <f t="shared" si="535"/>
        <v>12275.49</v>
      </c>
      <c r="L2418" s="27">
        <f t="shared" si="524"/>
        <v>5.79562200775692</v>
      </c>
      <c r="M2418" s="75">
        <v>0.166666666666667</v>
      </c>
      <c r="N2418" s="26">
        <v>40647.2</v>
      </c>
      <c r="O2418" s="26">
        <v>12905.74</v>
      </c>
      <c r="P2418" s="26">
        <v>7410.63</v>
      </c>
      <c r="Q2418" s="26">
        <v>15431.4</v>
      </c>
      <c r="R2418" s="26">
        <v>5867.83</v>
      </c>
      <c r="S2418" s="26">
        <v>-968.4</v>
      </c>
      <c r="T2418" s="26">
        <f t="shared" si="525"/>
        <v>9507.74</v>
      </c>
      <c r="U2418" s="27">
        <f t="shared" si="526"/>
        <v>3.57189620910806</v>
      </c>
      <c r="V2418" s="26">
        <f>INDEX(检修、备用和必开!B:B,MATCH(统调负荷!$C2418,检修、备用和必开!$A:$A,0))</f>
        <v>21498.3</v>
      </c>
      <c r="W2418" s="26">
        <f>INDEX(检修、备用和必开!C:C,MATCH(统调负荷!$C2418,检修、备用和必开!$A:$A,0))</f>
        <v>0</v>
      </c>
      <c r="X2418" s="26">
        <f>INDEX(检修、备用和必开!D:D,MATCH(统调负荷!$C2418,检修、备用和必开!$A:$A,0))</f>
        <v>10410</v>
      </c>
      <c r="Y2418" s="26">
        <f>INDEX(检修、备用和必开!E:E,MATCH(统调负荷!$C2418,检修、备用和必开!$A:$A,0))</f>
        <v>3398</v>
      </c>
      <c r="Z2418" s="26">
        <f>INDEX(检修、备用和必开!F:F,MATCH(统调负荷!$C2418,检修、备用和必开!$A:$A,0))</f>
        <v>1850</v>
      </c>
      <c r="AA2418" s="26">
        <f t="shared" si="527"/>
        <v>71144.1</v>
      </c>
      <c r="AB2418" s="26">
        <v>305.11</v>
      </c>
      <c r="AC2418" s="26">
        <v>275</v>
      </c>
      <c r="AD2418" s="76">
        <f t="shared" si="528"/>
        <v>45683.1666666667</v>
      </c>
      <c r="AE2418" s="27">
        <f t="shared" si="529"/>
        <v>-772.800000000003</v>
      </c>
      <c r="AF2418" s="27">
        <f t="shared" si="530"/>
        <v>-2767.75</v>
      </c>
      <c r="AG2418" s="27">
        <f t="shared" si="531"/>
        <v>-773.37</v>
      </c>
      <c r="AH2418" s="27">
        <f t="shared" si="532"/>
        <v>2105.2</v>
      </c>
      <c r="AI2418" s="27">
        <f t="shared" si="533"/>
        <v>446.83</v>
      </c>
      <c r="AJ2418" s="27">
        <f t="shared" si="534"/>
        <v>216.29</v>
      </c>
      <c r="AK2418" s="26">
        <f>INDEX(检修、备用和必开!I:I,MATCH(统调负荷!$C2418,检修、备用和必开!$A:$A,0))</f>
        <v>10348.3543660943</v>
      </c>
    </row>
    <row r="2419" ht="13.8" spans="1:37">
      <c r="A2419" s="26">
        <f t="shared" si="522"/>
        <v>7</v>
      </c>
      <c r="B2419" s="26">
        <f t="shared" si="523"/>
        <v>4</v>
      </c>
      <c r="C2419" t="s">
        <v>47</v>
      </c>
      <c r="D2419" s="75">
        <v>0.177083333333333</v>
      </c>
      <c r="E2419" s="26">
        <v>41195</v>
      </c>
      <c r="F2419" s="26">
        <v>15518.3</v>
      </c>
      <c r="G2419" s="26">
        <v>8184</v>
      </c>
      <c r="H2419" s="26">
        <v>13242.4</v>
      </c>
      <c r="I2419" s="26">
        <v>5435</v>
      </c>
      <c r="J2419" s="26">
        <v>-1184.7</v>
      </c>
      <c r="K2419" s="26">
        <f t="shared" si="535"/>
        <v>12120.3</v>
      </c>
      <c r="L2419" s="27">
        <f t="shared" si="524"/>
        <v>5.86982995470409</v>
      </c>
      <c r="M2419" s="75">
        <v>0.177083333333333</v>
      </c>
      <c r="N2419" s="26">
        <v>40388.9</v>
      </c>
      <c r="O2419" s="26">
        <v>12468.49</v>
      </c>
      <c r="P2419" s="26">
        <v>7577.9</v>
      </c>
      <c r="Q2419" s="26">
        <v>15406.1</v>
      </c>
      <c r="R2419" s="26">
        <v>5889.51</v>
      </c>
      <c r="S2419" s="26">
        <v>-953.1</v>
      </c>
      <c r="T2419" s="26">
        <f t="shared" si="525"/>
        <v>9070.49</v>
      </c>
      <c r="U2419" s="27">
        <f t="shared" si="526"/>
        <v>3.65206932679825</v>
      </c>
      <c r="V2419" s="26">
        <f>INDEX(检修、备用和必开!B:B,MATCH(统调负荷!$C2419,检修、备用和必开!$A:$A,0))</f>
        <v>21498.3</v>
      </c>
      <c r="W2419" s="26">
        <f>INDEX(检修、备用和必开!C:C,MATCH(统调负荷!$C2419,检修、备用和必开!$A:$A,0))</f>
        <v>0</v>
      </c>
      <c r="X2419" s="26">
        <f>INDEX(检修、备用和必开!D:D,MATCH(统调负荷!$C2419,检修、备用和必开!$A:$A,0))</f>
        <v>10410</v>
      </c>
      <c r="Y2419" s="26">
        <f>INDEX(检修、备用和必开!E:E,MATCH(统调负荷!$C2419,检修、备用和必开!$A:$A,0))</f>
        <v>3398</v>
      </c>
      <c r="Z2419" s="26">
        <f>INDEX(检修、备用和必开!F:F,MATCH(统调负荷!$C2419,检修、备用和必开!$A:$A,0))</f>
        <v>1850</v>
      </c>
      <c r="AA2419" s="26">
        <f t="shared" si="527"/>
        <v>71144.1</v>
      </c>
      <c r="AB2419" s="26">
        <v>303.15</v>
      </c>
      <c r="AC2419" s="26">
        <v>150</v>
      </c>
      <c r="AD2419" s="76">
        <f t="shared" si="528"/>
        <v>45683.1770833333</v>
      </c>
      <c r="AE2419" s="27">
        <f t="shared" si="529"/>
        <v>-806.099999999999</v>
      </c>
      <c r="AF2419" s="27">
        <f t="shared" si="530"/>
        <v>-3049.81</v>
      </c>
      <c r="AG2419" s="27">
        <f t="shared" si="531"/>
        <v>-606.1</v>
      </c>
      <c r="AH2419" s="27">
        <f t="shared" si="532"/>
        <v>2163.7</v>
      </c>
      <c r="AI2419" s="27">
        <f t="shared" si="533"/>
        <v>454.51</v>
      </c>
      <c r="AJ2419" s="27">
        <f t="shared" si="534"/>
        <v>231.6</v>
      </c>
      <c r="AK2419" s="26">
        <f>INDEX(检修、备用和必开!I:I,MATCH(统调负荷!$C2419,检修、备用和必开!$A:$A,0))</f>
        <v>10348.3543660943</v>
      </c>
    </row>
    <row r="2420" ht="13.8" spans="1:37">
      <c r="A2420" s="26">
        <f t="shared" si="522"/>
        <v>7</v>
      </c>
      <c r="B2420" s="26">
        <f t="shared" si="523"/>
        <v>4</v>
      </c>
      <c r="C2420" t="s">
        <v>47</v>
      </c>
      <c r="D2420" s="75">
        <v>0.1875</v>
      </c>
      <c r="E2420" s="26">
        <v>40890</v>
      </c>
      <c r="F2420" s="26">
        <v>15271.2</v>
      </c>
      <c r="G2420" s="26">
        <v>8184</v>
      </c>
      <c r="H2420" s="26">
        <v>13162.5</v>
      </c>
      <c r="I2420" s="26">
        <v>5457</v>
      </c>
      <c r="J2420" s="26">
        <v>-1184.7</v>
      </c>
      <c r="K2420" s="26">
        <f t="shared" si="535"/>
        <v>11873.2</v>
      </c>
      <c r="L2420" s="27">
        <f t="shared" si="524"/>
        <v>5.9919903648553</v>
      </c>
      <c r="M2420" s="75">
        <v>0.1875</v>
      </c>
      <c r="N2420" s="26">
        <v>40139.2</v>
      </c>
      <c r="O2420" s="26">
        <v>12405.87</v>
      </c>
      <c r="P2420" s="26">
        <v>7804.46</v>
      </c>
      <c r="Q2420" s="26">
        <v>14984.3</v>
      </c>
      <c r="R2420" s="26">
        <v>5887.4</v>
      </c>
      <c r="S2420" s="26">
        <v>-942.83</v>
      </c>
      <c r="T2420" s="26">
        <f t="shared" si="525"/>
        <v>9007.87</v>
      </c>
      <c r="U2420" s="27">
        <f t="shared" si="526"/>
        <v>3.66384675559163</v>
      </c>
      <c r="V2420" s="26">
        <f>INDEX(检修、备用和必开!B:B,MATCH(统调负荷!$C2420,检修、备用和必开!$A:$A,0))</f>
        <v>21498.3</v>
      </c>
      <c r="W2420" s="26">
        <f>INDEX(检修、备用和必开!C:C,MATCH(统调负荷!$C2420,检修、备用和必开!$A:$A,0))</f>
        <v>0</v>
      </c>
      <c r="X2420" s="26">
        <f>INDEX(检修、备用和必开!D:D,MATCH(统调负荷!$C2420,检修、备用和必开!$A:$A,0))</f>
        <v>10410</v>
      </c>
      <c r="Y2420" s="26">
        <f>INDEX(检修、备用和必开!E:E,MATCH(统调负荷!$C2420,检修、备用和必开!$A:$A,0))</f>
        <v>3398</v>
      </c>
      <c r="Z2420" s="26">
        <f>INDEX(检修、备用和必开!F:F,MATCH(统调负荷!$C2420,检修、备用和必开!$A:$A,0))</f>
        <v>1850</v>
      </c>
      <c r="AA2420" s="26">
        <f t="shared" si="527"/>
        <v>71144.1</v>
      </c>
      <c r="AB2420" s="26">
        <v>300.15</v>
      </c>
      <c r="AC2420" s="26">
        <v>0</v>
      </c>
      <c r="AD2420" s="76">
        <f t="shared" si="528"/>
        <v>45683.1875</v>
      </c>
      <c r="AE2420" s="27">
        <f t="shared" si="529"/>
        <v>-750.800000000003</v>
      </c>
      <c r="AF2420" s="27">
        <f t="shared" si="530"/>
        <v>-2865.33</v>
      </c>
      <c r="AG2420" s="27">
        <f t="shared" si="531"/>
        <v>-379.54</v>
      </c>
      <c r="AH2420" s="27">
        <f t="shared" si="532"/>
        <v>1821.8</v>
      </c>
      <c r="AI2420" s="27">
        <f t="shared" si="533"/>
        <v>430.4</v>
      </c>
      <c r="AJ2420" s="27">
        <f t="shared" si="534"/>
        <v>241.87</v>
      </c>
      <c r="AK2420" s="26">
        <f>INDEX(检修、备用和必开!I:I,MATCH(统调负荷!$C2420,检修、备用和必开!$A:$A,0))</f>
        <v>10348.3543660943</v>
      </c>
    </row>
    <row r="2421" ht="13.8" spans="1:37">
      <c r="A2421" s="26">
        <f t="shared" si="522"/>
        <v>7</v>
      </c>
      <c r="B2421" s="26">
        <f t="shared" si="523"/>
        <v>4</v>
      </c>
      <c r="C2421" t="s">
        <v>47</v>
      </c>
      <c r="D2421" s="75">
        <v>0.197916666666667</v>
      </c>
      <c r="E2421" s="26">
        <v>40695</v>
      </c>
      <c r="F2421" s="26">
        <v>15137.4</v>
      </c>
      <c r="G2421" s="26">
        <v>8184</v>
      </c>
      <c r="H2421" s="26">
        <v>13077.3</v>
      </c>
      <c r="I2421" s="26">
        <v>5481</v>
      </c>
      <c r="J2421" s="26">
        <v>-1184.7</v>
      </c>
      <c r="K2421" s="26">
        <f t="shared" si="535"/>
        <v>11739.4</v>
      </c>
      <c r="L2421" s="27">
        <f t="shared" si="524"/>
        <v>6.06028417125236</v>
      </c>
      <c r="M2421" s="75">
        <v>0.197916666666667</v>
      </c>
      <c r="N2421" s="26">
        <v>39682.4</v>
      </c>
      <c r="O2421" s="26">
        <v>12186.25</v>
      </c>
      <c r="P2421" s="26">
        <v>7444.74</v>
      </c>
      <c r="Q2421" s="26">
        <v>15172.3</v>
      </c>
      <c r="R2421" s="26">
        <v>5841.24</v>
      </c>
      <c r="S2421" s="26">
        <v>-962.13</v>
      </c>
      <c r="T2421" s="26">
        <f t="shared" si="525"/>
        <v>8788.25</v>
      </c>
      <c r="U2421" s="27">
        <f t="shared" si="526"/>
        <v>3.70575963955048</v>
      </c>
      <c r="V2421" s="26">
        <f>INDEX(检修、备用和必开!B:B,MATCH(统调负荷!$C2421,检修、备用和必开!$A:$A,0))</f>
        <v>21498.3</v>
      </c>
      <c r="W2421" s="26">
        <f>INDEX(检修、备用和必开!C:C,MATCH(统调负荷!$C2421,检修、备用和必开!$A:$A,0))</f>
        <v>0</v>
      </c>
      <c r="X2421" s="26">
        <f>INDEX(检修、备用和必开!D:D,MATCH(统调负荷!$C2421,检修、备用和必开!$A:$A,0))</f>
        <v>10410</v>
      </c>
      <c r="Y2421" s="26">
        <f>INDEX(检修、备用和必开!E:E,MATCH(统调负荷!$C2421,检修、备用和必开!$A:$A,0))</f>
        <v>3398</v>
      </c>
      <c r="Z2421" s="26">
        <f>INDEX(检修、备用和必开!F:F,MATCH(统调负荷!$C2421,检修、备用和必开!$A:$A,0))</f>
        <v>1850</v>
      </c>
      <c r="AA2421" s="26">
        <f t="shared" si="527"/>
        <v>71144.1</v>
      </c>
      <c r="AB2421" s="26">
        <v>300.13</v>
      </c>
      <c r="AC2421" s="26">
        <v>0</v>
      </c>
      <c r="AD2421" s="76">
        <f t="shared" si="528"/>
        <v>45683.1979166667</v>
      </c>
      <c r="AE2421" s="27">
        <f t="shared" si="529"/>
        <v>-1012.6</v>
      </c>
      <c r="AF2421" s="27">
        <f t="shared" si="530"/>
        <v>-2951.15</v>
      </c>
      <c r="AG2421" s="27">
        <f t="shared" si="531"/>
        <v>-739.26</v>
      </c>
      <c r="AH2421" s="27">
        <f t="shared" si="532"/>
        <v>2095</v>
      </c>
      <c r="AI2421" s="27">
        <f t="shared" si="533"/>
        <v>360.24</v>
      </c>
      <c r="AJ2421" s="27">
        <f t="shared" si="534"/>
        <v>222.57</v>
      </c>
      <c r="AK2421" s="26">
        <f>INDEX(检修、备用和必开!I:I,MATCH(统调负荷!$C2421,检修、备用和必开!$A:$A,0))</f>
        <v>10348.3543660943</v>
      </c>
    </row>
    <row r="2422" ht="13.8" spans="1:37">
      <c r="A2422" s="26">
        <f t="shared" si="522"/>
        <v>7</v>
      </c>
      <c r="B2422" s="26">
        <f t="shared" si="523"/>
        <v>5</v>
      </c>
      <c r="C2422" t="s">
        <v>47</v>
      </c>
      <c r="D2422" s="75">
        <v>0.208333333333333</v>
      </c>
      <c r="E2422" s="26">
        <v>40500</v>
      </c>
      <c r="F2422" s="26">
        <v>15017.09</v>
      </c>
      <c r="G2422" s="26">
        <v>8184</v>
      </c>
      <c r="H2422" s="26">
        <v>12974.6</v>
      </c>
      <c r="I2422" s="26">
        <v>5509</v>
      </c>
      <c r="J2422" s="26">
        <v>-1184.69</v>
      </c>
      <c r="K2422" s="26">
        <f t="shared" si="535"/>
        <v>11619.09</v>
      </c>
      <c r="L2422" s="27">
        <f t="shared" si="524"/>
        <v>6.12303545286249</v>
      </c>
      <c r="M2422" s="75">
        <v>0.208333333333333</v>
      </c>
      <c r="N2422" s="26">
        <v>39614.7</v>
      </c>
      <c r="O2422" s="26">
        <v>12075.49</v>
      </c>
      <c r="P2422" s="26">
        <v>7265.35</v>
      </c>
      <c r="Q2422" s="26">
        <v>15360.4</v>
      </c>
      <c r="R2422" s="26">
        <v>5886.24</v>
      </c>
      <c r="S2422" s="26">
        <v>-972.78</v>
      </c>
      <c r="T2422" s="26">
        <f t="shared" si="525"/>
        <v>8677.49</v>
      </c>
      <c r="U2422" s="27">
        <f t="shared" si="526"/>
        <v>3.72726324938481</v>
      </c>
      <c r="V2422" s="26">
        <f>INDEX(检修、备用和必开!B:B,MATCH(统调负荷!$C2422,检修、备用和必开!$A:$A,0))</f>
        <v>21498.3</v>
      </c>
      <c r="W2422" s="26">
        <f>INDEX(检修、备用和必开!C:C,MATCH(统调负荷!$C2422,检修、备用和必开!$A:$A,0))</f>
        <v>0</v>
      </c>
      <c r="X2422" s="26">
        <f>INDEX(检修、备用和必开!D:D,MATCH(统调负荷!$C2422,检修、备用和必开!$A:$A,0))</f>
        <v>10410</v>
      </c>
      <c r="Y2422" s="26">
        <f>INDEX(检修、备用和必开!E:E,MATCH(统调负荷!$C2422,检修、备用和必开!$A:$A,0))</f>
        <v>3398</v>
      </c>
      <c r="Z2422" s="26">
        <f>INDEX(检修、备用和必开!F:F,MATCH(统调负荷!$C2422,检修、备用和必开!$A:$A,0))</f>
        <v>1850</v>
      </c>
      <c r="AA2422" s="26">
        <f t="shared" si="527"/>
        <v>71144.1</v>
      </c>
      <c r="AB2422" s="26">
        <v>300.13</v>
      </c>
      <c r="AC2422" s="26">
        <v>0</v>
      </c>
      <c r="AD2422" s="76">
        <f t="shared" si="528"/>
        <v>45683.2083333333</v>
      </c>
      <c r="AE2422" s="27">
        <f t="shared" si="529"/>
        <v>-885.300000000003</v>
      </c>
      <c r="AF2422" s="27">
        <f t="shared" si="530"/>
        <v>-2941.6</v>
      </c>
      <c r="AG2422" s="27">
        <f t="shared" si="531"/>
        <v>-918.65</v>
      </c>
      <c r="AH2422" s="27">
        <f t="shared" si="532"/>
        <v>2385.8</v>
      </c>
      <c r="AI2422" s="27">
        <f t="shared" si="533"/>
        <v>377.24</v>
      </c>
      <c r="AJ2422" s="27">
        <f t="shared" si="534"/>
        <v>211.91</v>
      </c>
      <c r="AK2422" s="26">
        <f>INDEX(检修、备用和必开!I:I,MATCH(统调负荷!$C2422,检修、备用和必开!$A:$A,0))</f>
        <v>10348.3543660943</v>
      </c>
    </row>
    <row r="2423" ht="13.8" spans="1:37">
      <c r="A2423" s="26">
        <f t="shared" si="522"/>
        <v>7</v>
      </c>
      <c r="B2423" s="26">
        <f t="shared" si="523"/>
        <v>5</v>
      </c>
      <c r="C2423" t="s">
        <v>47</v>
      </c>
      <c r="D2423" s="75">
        <v>0.21875</v>
      </c>
      <c r="E2423" s="26">
        <v>40750</v>
      </c>
      <c r="F2423" s="26">
        <v>15314.79</v>
      </c>
      <c r="G2423" s="26">
        <v>8184</v>
      </c>
      <c r="H2423" s="26">
        <v>12895.9</v>
      </c>
      <c r="I2423" s="26">
        <v>5540</v>
      </c>
      <c r="J2423" s="26">
        <v>-1184.69</v>
      </c>
      <c r="K2423" s="26">
        <f t="shared" si="535"/>
        <v>11916.79</v>
      </c>
      <c r="L2423" s="27">
        <f t="shared" si="524"/>
        <v>5.97007247757156</v>
      </c>
      <c r="M2423" s="75">
        <v>0.21875</v>
      </c>
      <c r="N2423" s="26">
        <v>39720.6</v>
      </c>
      <c r="O2423" s="26">
        <v>12382.17</v>
      </c>
      <c r="P2423" s="26">
        <v>7114.71</v>
      </c>
      <c r="Q2423" s="26">
        <v>15236.4</v>
      </c>
      <c r="R2423" s="26">
        <v>5996.68</v>
      </c>
      <c r="S2423" s="26">
        <v>-1009.36</v>
      </c>
      <c r="T2423" s="26">
        <f t="shared" si="525"/>
        <v>8984.17</v>
      </c>
      <c r="U2423" s="27">
        <f t="shared" si="526"/>
        <v>3.66832403758449</v>
      </c>
      <c r="V2423" s="26">
        <f>INDEX(检修、备用和必开!B:B,MATCH(统调负荷!$C2423,检修、备用和必开!$A:$A,0))</f>
        <v>21498.3</v>
      </c>
      <c r="W2423" s="26">
        <f>INDEX(检修、备用和必开!C:C,MATCH(统调负荷!$C2423,检修、备用和必开!$A:$A,0))</f>
        <v>0</v>
      </c>
      <c r="X2423" s="26">
        <f>INDEX(检修、备用和必开!D:D,MATCH(统调负荷!$C2423,检修、备用和必开!$A:$A,0))</f>
        <v>10410</v>
      </c>
      <c r="Y2423" s="26">
        <f>INDEX(检修、备用和必开!E:E,MATCH(统调负荷!$C2423,检修、备用和必开!$A:$A,0))</f>
        <v>3398</v>
      </c>
      <c r="Z2423" s="26">
        <f>INDEX(检修、备用和必开!F:F,MATCH(统调负荷!$C2423,检修、备用和必开!$A:$A,0))</f>
        <v>1850</v>
      </c>
      <c r="AA2423" s="26">
        <f t="shared" si="527"/>
        <v>71144.1</v>
      </c>
      <c r="AB2423" s="26">
        <v>302</v>
      </c>
      <c r="AC2423" s="26">
        <v>150</v>
      </c>
      <c r="AD2423" s="76">
        <f t="shared" si="528"/>
        <v>45683.21875</v>
      </c>
      <c r="AE2423" s="27">
        <f t="shared" si="529"/>
        <v>-1029.4</v>
      </c>
      <c r="AF2423" s="27">
        <f t="shared" si="530"/>
        <v>-2932.62</v>
      </c>
      <c r="AG2423" s="27">
        <f t="shared" si="531"/>
        <v>-1069.29</v>
      </c>
      <c r="AH2423" s="27">
        <f t="shared" si="532"/>
        <v>2340.5</v>
      </c>
      <c r="AI2423" s="27">
        <f t="shared" si="533"/>
        <v>456.68</v>
      </c>
      <c r="AJ2423" s="27">
        <f t="shared" si="534"/>
        <v>175.33</v>
      </c>
      <c r="AK2423" s="26">
        <f>INDEX(检修、备用和必开!I:I,MATCH(统调负荷!$C2423,检修、备用和必开!$A:$A,0))</f>
        <v>10348.3543660943</v>
      </c>
    </row>
    <row r="2424" ht="13.8" spans="1:37">
      <c r="A2424" s="26">
        <f t="shared" si="522"/>
        <v>7</v>
      </c>
      <c r="B2424" s="26">
        <f t="shared" si="523"/>
        <v>5</v>
      </c>
      <c r="C2424" t="s">
        <v>47</v>
      </c>
      <c r="D2424" s="75">
        <v>0.229166666666667</v>
      </c>
      <c r="E2424" s="26">
        <v>40915</v>
      </c>
      <c r="F2424" s="26">
        <v>15523.5</v>
      </c>
      <c r="G2424" s="26">
        <v>8184</v>
      </c>
      <c r="H2424" s="26">
        <v>12823.2</v>
      </c>
      <c r="I2424" s="26">
        <v>5569</v>
      </c>
      <c r="J2424" s="26">
        <v>-1184.7</v>
      </c>
      <c r="K2424" s="26">
        <f t="shared" si="535"/>
        <v>12125.5</v>
      </c>
      <c r="L2424" s="27">
        <f t="shared" si="524"/>
        <v>5.86731268813657</v>
      </c>
      <c r="M2424" s="75">
        <v>0.229166666666667</v>
      </c>
      <c r="N2424" s="26">
        <v>39789</v>
      </c>
      <c r="O2424" s="26">
        <v>12385.22</v>
      </c>
      <c r="P2424" s="26">
        <v>7070.59</v>
      </c>
      <c r="Q2424" s="26">
        <v>15302.5</v>
      </c>
      <c r="R2424" s="26">
        <v>6084.98</v>
      </c>
      <c r="S2424" s="26">
        <v>-1054.29</v>
      </c>
      <c r="T2424" s="26">
        <f t="shared" si="525"/>
        <v>8987.22</v>
      </c>
      <c r="U2424" s="27">
        <f t="shared" si="526"/>
        <v>3.66774723388197</v>
      </c>
      <c r="V2424" s="26">
        <f>INDEX(检修、备用和必开!B:B,MATCH(统调负荷!$C2424,检修、备用和必开!$A:$A,0))</f>
        <v>21498.3</v>
      </c>
      <c r="W2424" s="26">
        <f>INDEX(检修、备用和必开!C:C,MATCH(统调负荷!$C2424,检修、备用和必开!$A:$A,0))</f>
        <v>0</v>
      </c>
      <c r="X2424" s="26">
        <f>INDEX(检修、备用和必开!D:D,MATCH(统调负荷!$C2424,检修、备用和必开!$A:$A,0))</f>
        <v>10410</v>
      </c>
      <c r="Y2424" s="26">
        <f>INDEX(检修、备用和必开!E:E,MATCH(统调负荷!$C2424,检修、备用和必开!$A:$A,0))</f>
        <v>3398</v>
      </c>
      <c r="Z2424" s="26">
        <f>INDEX(检修、备用和必开!F:F,MATCH(统调负荷!$C2424,检修、备用和必开!$A:$A,0))</f>
        <v>1850</v>
      </c>
      <c r="AA2424" s="26">
        <f t="shared" si="527"/>
        <v>71144.1</v>
      </c>
      <c r="AB2424" s="26">
        <v>305</v>
      </c>
      <c r="AC2424" s="26">
        <v>0</v>
      </c>
      <c r="AD2424" s="76">
        <f t="shared" si="528"/>
        <v>45683.2291666667</v>
      </c>
      <c r="AE2424" s="27">
        <f t="shared" si="529"/>
        <v>-1126</v>
      </c>
      <c r="AF2424" s="27">
        <f t="shared" si="530"/>
        <v>-3138.28</v>
      </c>
      <c r="AG2424" s="27">
        <f t="shared" si="531"/>
        <v>-1113.41</v>
      </c>
      <c r="AH2424" s="27">
        <f t="shared" si="532"/>
        <v>2479.3</v>
      </c>
      <c r="AI2424" s="27">
        <f t="shared" si="533"/>
        <v>515.98</v>
      </c>
      <c r="AJ2424" s="27">
        <f t="shared" si="534"/>
        <v>130.41</v>
      </c>
      <c r="AK2424" s="26">
        <f>INDEX(检修、备用和必开!I:I,MATCH(统调负荷!$C2424,检修、备用和必开!$A:$A,0))</f>
        <v>10348.3543660943</v>
      </c>
    </row>
    <row r="2425" ht="13.8" spans="1:37">
      <c r="A2425" s="26">
        <f t="shared" si="522"/>
        <v>7</v>
      </c>
      <c r="B2425" s="26">
        <f t="shared" si="523"/>
        <v>5</v>
      </c>
      <c r="C2425" t="s">
        <v>47</v>
      </c>
      <c r="D2425" s="75">
        <v>0.239583333333333</v>
      </c>
      <c r="E2425" s="26">
        <v>41305</v>
      </c>
      <c r="F2425" s="26">
        <v>15964.19</v>
      </c>
      <c r="G2425" s="26">
        <v>8184</v>
      </c>
      <c r="H2425" s="26">
        <v>12735.3</v>
      </c>
      <c r="I2425" s="26">
        <v>5606</v>
      </c>
      <c r="J2425" s="26">
        <v>-1184.49</v>
      </c>
      <c r="K2425" s="26">
        <f t="shared" si="535"/>
        <v>12566.19</v>
      </c>
      <c r="L2425" s="27">
        <f t="shared" si="524"/>
        <v>5.66154896591568</v>
      </c>
      <c r="M2425" s="75">
        <v>0.239583333333333</v>
      </c>
      <c r="N2425" s="26">
        <v>40286.3</v>
      </c>
      <c r="O2425" s="26">
        <v>12345.13</v>
      </c>
      <c r="P2425" s="26">
        <v>7563.86</v>
      </c>
      <c r="Q2425" s="26">
        <v>15313.4</v>
      </c>
      <c r="R2425" s="26">
        <v>6178</v>
      </c>
      <c r="S2425" s="26">
        <v>-1114.09</v>
      </c>
      <c r="T2425" s="26">
        <f t="shared" si="525"/>
        <v>8947.13</v>
      </c>
      <c r="U2425" s="27">
        <f t="shared" si="526"/>
        <v>3.67534340059709</v>
      </c>
      <c r="V2425" s="26">
        <f>INDEX(检修、备用和必开!B:B,MATCH(统调负荷!$C2425,检修、备用和必开!$A:$A,0))</f>
        <v>21498.3</v>
      </c>
      <c r="W2425" s="26">
        <f>INDEX(检修、备用和必开!C:C,MATCH(统调负荷!$C2425,检修、备用和必开!$A:$A,0))</f>
        <v>0</v>
      </c>
      <c r="X2425" s="26">
        <f>INDEX(检修、备用和必开!D:D,MATCH(统调负荷!$C2425,检修、备用和必开!$A:$A,0))</f>
        <v>10410</v>
      </c>
      <c r="Y2425" s="26">
        <f>INDEX(检修、备用和必开!E:E,MATCH(统调负荷!$C2425,检修、备用和必开!$A:$A,0))</f>
        <v>3398</v>
      </c>
      <c r="Z2425" s="26">
        <f>INDEX(检修、备用和必开!F:F,MATCH(统调负荷!$C2425,检修、备用和必开!$A:$A,0))</f>
        <v>1850</v>
      </c>
      <c r="AA2425" s="26">
        <f t="shared" si="527"/>
        <v>71144.1</v>
      </c>
      <c r="AB2425" s="26">
        <v>305.15</v>
      </c>
      <c r="AC2425" s="26">
        <v>0</v>
      </c>
      <c r="AD2425" s="76">
        <f t="shared" si="528"/>
        <v>45683.2395833333</v>
      </c>
      <c r="AE2425" s="27">
        <f t="shared" si="529"/>
        <v>-1018.7</v>
      </c>
      <c r="AF2425" s="27">
        <f t="shared" si="530"/>
        <v>-3619.06</v>
      </c>
      <c r="AG2425" s="27">
        <f t="shared" si="531"/>
        <v>-620.14</v>
      </c>
      <c r="AH2425" s="27">
        <f t="shared" si="532"/>
        <v>2578.1</v>
      </c>
      <c r="AI2425" s="27">
        <f t="shared" si="533"/>
        <v>572</v>
      </c>
      <c r="AJ2425" s="27">
        <f t="shared" si="534"/>
        <v>70.4000000000001</v>
      </c>
      <c r="AK2425" s="26">
        <f>INDEX(检修、备用和必开!I:I,MATCH(统调负荷!$C2425,检修、备用和必开!$A:$A,0))</f>
        <v>10348.3543660943</v>
      </c>
    </row>
    <row r="2426" ht="13.8" spans="1:37">
      <c r="A2426" s="26">
        <f t="shared" si="522"/>
        <v>7</v>
      </c>
      <c r="B2426" s="26">
        <f t="shared" si="523"/>
        <v>6</v>
      </c>
      <c r="C2426" t="s">
        <v>47</v>
      </c>
      <c r="D2426" s="75">
        <v>0.25</v>
      </c>
      <c r="E2426" s="26">
        <v>41640</v>
      </c>
      <c r="F2426" s="26">
        <v>15387</v>
      </c>
      <c r="G2426" s="26">
        <v>8664</v>
      </c>
      <c r="H2426" s="26">
        <v>13116.7</v>
      </c>
      <c r="I2426" s="26">
        <v>5657</v>
      </c>
      <c r="J2426" s="26">
        <v>-1184.7</v>
      </c>
      <c r="K2426" s="26">
        <f t="shared" si="535"/>
        <v>11989</v>
      </c>
      <c r="L2426" s="27">
        <f t="shared" si="524"/>
        <v>5.93411460505463</v>
      </c>
      <c r="M2426" s="75">
        <v>0.25</v>
      </c>
      <c r="N2426" s="26">
        <v>40558</v>
      </c>
      <c r="O2426" s="26">
        <v>12025.74</v>
      </c>
      <c r="P2426" s="26">
        <v>8211.42</v>
      </c>
      <c r="Q2426" s="26">
        <v>15230.8</v>
      </c>
      <c r="R2426" s="26">
        <v>6218.43</v>
      </c>
      <c r="S2426" s="26">
        <v>-1128.39</v>
      </c>
      <c r="T2426" s="26">
        <f t="shared" si="525"/>
        <v>8627.74</v>
      </c>
      <c r="U2426" s="27">
        <f t="shared" si="526"/>
        <v>3.7370034468377</v>
      </c>
      <c r="V2426" s="26">
        <f>INDEX(检修、备用和必开!B:B,MATCH(统调负荷!$C2426,检修、备用和必开!$A:$A,0))</f>
        <v>21498.3</v>
      </c>
      <c r="W2426" s="26">
        <f>INDEX(检修、备用和必开!C:C,MATCH(统调负荷!$C2426,检修、备用和必开!$A:$A,0))</f>
        <v>0</v>
      </c>
      <c r="X2426" s="26">
        <f>INDEX(检修、备用和必开!D:D,MATCH(统调负荷!$C2426,检修、备用和必开!$A:$A,0))</f>
        <v>10410</v>
      </c>
      <c r="Y2426" s="26">
        <f>INDEX(检修、备用和必开!E:E,MATCH(统调负荷!$C2426,检修、备用和必开!$A:$A,0))</f>
        <v>3398</v>
      </c>
      <c r="Z2426" s="26">
        <f>INDEX(检修、备用和必开!F:F,MATCH(统调负荷!$C2426,检修、备用和必开!$A:$A,0))</f>
        <v>1850</v>
      </c>
      <c r="AA2426" s="26">
        <f t="shared" si="527"/>
        <v>71144.1</v>
      </c>
      <c r="AB2426" s="26">
        <v>301</v>
      </c>
      <c r="AC2426" s="26">
        <v>0</v>
      </c>
      <c r="AD2426" s="76">
        <f t="shared" si="528"/>
        <v>45683.25</v>
      </c>
      <c r="AE2426" s="27">
        <f t="shared" si="529"/>
        <v>-1082</v>
      </c>
      <c r="AF2426" s="27">
        <f t="shared" si="530"/>
        <v>-3361.26</v>
      </c>
      <c r="AG2426" s="27">
        <f t="shared" si="531"/>
        <v>-452.58</v>
      </c>
      <c r="AH2426" s="27">
        <f t="shared" si="532"/>
        <v>2114.1</v>
      </c>
      <c r="AI2426" s="27">
        <f t="shared" si="533"/>
        <v>561.43</v>
      </c>
      <c r="AJ2426" s="27">
        <f t="shared" si="534"/>
        <v>56.3099999999999</v>
      </c>
      <c r="AK2426" s="26">
        <f>INDEX(检修、备用和必开!I:I,MATCH(统调负荷!$C2426,检修、备用和必开!$A:$A,0))</f>
        <v>10348.3543660943</v>
      </c>
    </row>
    <row r="2427" ht="13.8" spans="1:37">
      <c r="A2427" s="26">
        <f t="shared" si="522"/>
        <v>7</v>
      </c>
      <c r="B2427" s="26">
        <f t="shared" si="523"/>
        <v>6</v>
      </c>
      <c r="C2427" t="s">
        <v>47</v>
      </c>
      <c r="D2427" s="75">
        <v>0.260416666666667</v>
      </c>
      <c r="E2427" s="26">
        <v>42150</v>
      </c>
      <c r="F2427" s="26">
        <v>14133.89</v>
      </c>
      <c r="G2427" s="26">
        <v>9326</v>
      </c>
      <c r="H2427" s="26">
        <v>14113.6</v>
      </c>
      <c r="I2427" s="26">
        <v>5761</v>
      </c>
      <c r="J2427" s="26">
        <v>-1184.49</v>
      </c>
      <c r="K2427" s="26">
        <f t="shared" si="535"/>
        <v>10735.89</v>
      </c>
      <c r="L2427" s="27">
        <f t="shared" si="524"/>
        <v>6.62675381361024</v>
      </c>
      <c r="M2427" s="75">
        <v>0.260416666666667</v>
      </c>
      <c r="N2427" s="26">
        <v>41273</v>
      </c>
      <c r="O2427" s="26">
        <v>11424.45</v>
      </c>
      <c r="P2427" s="26">
        <v>8739.87</v>
      </c>
      <c r="Q2427" s="26">
        <v>16028.9</v>
      </c>
      <c r="R2427" s="26">
        <v>6226.18</v>
      </c>
      <c r="S2427" s="26">
        <v>-1146.4</v>
      </c>
      <c r="T2427" s="26">
        <f t="shared" si="525"/>
        <v>8026.45</v>
      </c>
      <c r="U2427" s="27">
        <f t="shared" si="526"/>
        <v>3.8588828109533</v>
      </c>
      <c r="V2427" s="26">
        <f>INDEX(检修、备用和必开!B:B,MATCH(统调负荷!$C2427,检修、备用和必开!$A:$A,0))</f>
        <v>21498.3</v>
      </c>
      <c r="W2427" s="26">
        <f>INDEX(检修、备用和必开!C:C,MATCH(统调负荷!$C2427,检修、备用和必开!$A:$A,0))</f>
        <v>0</v>
      </c>
      <c r="X2427" s="26">
        <f>INDEX(检修、备用和必开!D:D,MATCH(统调负荷!$C2427,检修、备用和必开!$A:$A,0))</f>
        <v>10410</v>
      </c>
      <c r="Y2427" s="26">
        <f>INDEX(检修、备用和必开!E:E,MATCH(统调负荷!$C2427,检修、备用和必开!$A:$A,0))</f>
        <v>3398</v>
      </c>
      <c r="Z2427" s="26">
        <f>INDEX(检修、备用和必开!F:F,MATCH(统调负荷!$C2427,检修、备用和必开!$A:$A,0))</f>
        <v>1850</v>
      </c>
      <c r="AA2427" s="26">
        <f t="shared" si="527"/>
        <v>71144.1</v>
      </c>
      <c r="AB2427" s="26">
        <v>280</v>
      </c>
      <c r="AC2427" s="26">
        <v>0</v>
      </c>
      <c r="AD2427" s="76">
        <f t="shared" si="528"/>
        <v>45683.2604166667</v>
      </c>
      <c r="AE2427" s="27">
        <f t="shared" si="529"/>
        <v>-877</v>
      </c>
      <c r="AF2427" s="27">
        <f t="shared" si="530"/>
        <v>-2709.44</v>
      </c>
      <c r="AG2427" s="27">
        <f t="shared" si="531"/>
        <v>-586.129999999999</v>
      </c>
      <c r="AH2427" s="27">
        <f t="shared" si="532"/>
        <v>1915.3</v>
      </c>
      <c r="AI2427" s="27">
        <f t="shared" si="533"/>
        <v>465.18</v>
      </c>
      <c r="AJ2427" s="27">
        <f t="shared" si="534"/>
        <v>38.0899999999999</v>
      </c>
      <c r="AK2427" s="26">
        <f>INDEX(检修、备用和必开!I:I,MATCH(统调负荷!$C2427,检修、备用和必开!$A:$A,0))</f>
        <v>10348.3543660943</v>
      </c>
    </row>
    <row r="2428" ht="13.8" spans="1:37">
      <c r="A2428" s="26">
        <f t="shared" si="522"/>
        <v>7</v>
      </c>
      <c r="B2428" s="26">
        <f t="shared" si="523"/>
        <v>6</v>
      </c>
      <c r="C2428" t="s">
        <v>47</v>
      </c>
      <c r="D2428" s="75">
        <v>0.270833333333333</v>
      </c>
      <c r="E2428" s="26">
        <v>42765</v>
      </c>
      <c r="F2428" s="26">
        <v>14235.75</v>
      </c>
      <c r="G2428" s="26">
        <v>9326</v>
      </c>
      <c r="H2428" s="26">
        <v>14559.2</v>
      </c>
      <c r="I2428" s="26">
        <v>5829</v>
      </c>
      <c r="J2428" s="26">
        <v>-1184.95</v>
      </c>
      <c r="K2428" s="26">
        <f t="shared" si="535"/>
        <v>10837.75</v>
      </c>
      <c r="L2428" s="27">
        <f t="shared" si="524"/>
        <v>6.56447140781066</v>
      </c>
      <c r="M2428" s="75">
        <v>0.270833333333333</v>
      </c>
      <c r="N2428" s="26">
        <v>41844.1</v>
      </c>
      <c r="O2428" s="26">
        <v>11822.5</v>
      </c>
      <c r="P2428" s="26">
        <v>9085.04</v>
      </c>
      <c r="Q2428" s="26">
        <v>15877.3</v>
      </c>
      <c r="R2428" s="26">
        <v>6248.1</v>
      </c>
      <c r="S2428" s="26">
        <v>-1188.84</v>
      </c>
      <c r="T2428" s="26">
        <f t="shared" si="525"/>
        <v>8424.5</v>
      </c>
      <c r="U2428" s="27">
        <f t="shared" si="526"/>
        <v>3.77732883803658</v>
      </c>
      <c r="V2428" s="26">
        <f>INDEX(检修、备用和必开!B:B,MATCH(统调负荷!$C2428,检修、备用和必开!$A:$A,0))</f>
        <v>21498.3</v>
      </c>
      <c r="W2428" s="26">
        <f>INDEX(检修、备用和必开!C:C,MATCH(统调负荷!$C2428,检修、备用和必开!$A:$A,0))</f>
        <v>0</v>
      </c>
      <c r="X2428" s="26">
        <f>INDEX(检修、备用和必开!D:D,MATCH(统调负荷!$C2428,检修、备用和必开!$A:$A,0))</f>
        <v>10410</v>
      </c>
      <c r="Y2428" s="26">
        <f>INDEX(检修、备用和必开!E:E,MATCH(统调负荷!$C2428,检修、备用和必开!$A:$A,0))</f>
        <v>3398</v>
      </c>
      <c r="Z2428" s="26">
        <f>INDEX(检修、备用和必开!F:F,MATCH(统调负荷!$C2428,检修、备用和必开!$A:$A,0))</f>
        <v>1850</v>
      </c>
      <c r="AA2428" s="26">
        <f t="shared" si="527"/>
        <v>71144.1</v>
      </c>
      <c r="AB2428" s="26">
        <v>283</v>
      </c>
      <c r="AC2428" s="26">
        <v>276</v>
      </c>
      <c r="AD2428" s="76">
        <f t="shared" si="528"/>
        <v>45683.2708333333</v>
      </c>
      <c r="AE2428" s="27">
        <f t="shared" si="529"/>
        <v>-920.900000000001</v>
      </c>
      <c r="AF2428" s="27">
        <f t="shared" si="530"/>
        <v>-2413.25</v>
      </c>
      <c r="AG2428" s="27">
        <f t="shared" si="531"/>
        <v>-240.959999999999</v>
      </c>
      <c r="AH2428" s="27">
        <f t="shared" si="532"/>
        <v>1318.1</v>
      </c>
      <c r="AI2428" s="27">
        <f t="shared" si="533"/>
        <v>419.1</v>
      </c>
      <c r="AJ2428" s="27">
        <f t="shared" si="534"/>
        <v>-3.88999999999987</v>
      </c>
      <c r="AK2428" s="26">
        <f>INDEX(检修、备用和必开!I:I,MATCH(统调负荷!$C2428,检修、备用和必开!$A:$A,0))</f>
        <v>10348.3543660943</v>
      </c>
    </row>
    <row r="2429" ht="13.8" spans="1:37">
      <c r="A2429" s="26">
        <f t="shared" si="522"/>
        <v>7</v>
      </c>
      <c r="B2429" s="26">
        <f t="shared" si="523"/>
        <v>6</v>
      </c>
      <c r="C2429" t="s">
        <v>47</v>
      </c>
      <c r="D2429" s="75">
        <v>0.28125</v>
      </c>
      <c r="E2429" s="26">
        <v>43245</v>
      </c>
      <c r="F2429" s="26">
        <v>14655.89</v>
      </c>
      <c r="G2429" s="26">
        <v>9326</v>
      </c>
      <c r="H2429" s="26">
        <v>14546.6</v>
      </c>
      <c r="I2429" s="26">
        <v>5901</v>
      </c>
      <c r="J2429" s="26">
        <v>-1184.49</v>
      </c>
      <c r="K2429" s="26">
        <f t="shared" si="535"/>
        <v>11257.89</v>
      </c>
      <c r="L2429" s="27">
        <f t="shared" si="524"/>
        <v>6.31948793246336</v>
      </c>
      <c r="M2429" s="75">
        <v>0.28125</v>
      </c>
      <c r="N2429" s="26">
        <v>42447.7</v>
      </c>
      <c r="O2429" s="26">
        <v>12211.83</v>
      </c>
      <c r="P2429" s="26">
        <v>9094.67</v>
      </c>
      <c r="Q2429" s="26">
        <v>16081.9</v>
      </c>
      <c r="R2429" s="26">
        <v>6259.78</v>
      </c>
      <c r="S2429" s="26">
        <v>-1200.48</v>
      </c>
      <c r="T2429" s="26">
        <f t="shared" si="525"/>
        <v>8813.83</v>
      </c>
      <c r="U2429" s="27">
        <f t="shared" si="526"/>
        <v>3.70082860699455</v>
      </c>
      <c r="V2429" s="26">
        <f>INDEX(检修、备用和必开!B:B,MATCH(统调负荷!$C2429,检修、备用和必开!$A:$A,0))</f>
        <v>21498.3</v>
      </c>
      <c r="W2429" s="26">
        <f>INDEX(检修、备用和必开!C:C,MATCH(统调负荷!$C2429,检修、备用和必开!$A:$A,0))</f>
        <v>0</v>
      </c>
      <c r="X2429" s="26">
        <f>INDEX(检修、备用和必开!D:D,MATCH(统调负荷!$C2429,检修、备用和必开!$A:$A,0))</f>
        <v>10410</v>
      </c>
      <c r="Y2429" s="26">
        <f>INDEX(检修、备用和必开!E:E,MATCH(统调负荷!$C2429,检修、备用和必开!$A:$A,0))</f>
        <v>3398</v>
      </c>
      <c r="Z2429" s="26">
        <f>INDEX(检修、备用和必开!F:F,MATCH(统调负荷!$C2429,检修、备用和必开!$A:$A,0))</f>
        <v>1850</v>
      </c>
      <c r="AA2429" s="26">
        <f t="shared" si="527"/>
        <v>71144.1</v>
      </c>
      <c r="AB2429" s="26">
        <v>290</v>
      </c>
      <c r="AC2429" s="26">
        <v>218</v>
      </c>
      <c r="AD2429" s="76">
        <f t="shared" si="528"/>
        <v>45683.28125</v>
      </c>
      <c r="AE2429" s="27">
        <f t="shared" si="529"/>
        <v>-797.300000000003</v>
      </c>
      <c r="AF2429" s="27">
        <f t="shared" si="530"/>
        <v>-2444.06</v>
      </c>
      <c r="AG2429" s="27">
        <f t="shared" si="531"/>
        <v>-231.33</v>
      </c>
      <c r="AH2429" s="27">
        <f t="shared" si="532"/>
        <v>1535.3</v>
      </c>
      <c r="AI2429" s="27">
        <f t="shared" si="533"/>
        <v>358.78</v>
      </c>
      <c r="AJ2429" s="27">
        <f t="shared" si="534"/>
        <v>-15.99</v>
      </c>
      <c r="AK2429" s="26">
        <f>INDEX(检修、备用和必开!I:I,MATCH(统调负荷!$C2429,检修、备用和必开!$A:$A,0))</f>
        <v>10348.3543660943</v>
      </c>
    </row>
    <row r="2430" ht="13.8" spans="1:37">
      <c r="A2430" s="26">
        <f t="shared" si="522"/>
        <v>7</v>
      </c>
      <c r="B2430" s="26">
        <f t="shared" si="523"/>
        <v>7</v>
      </c>
      <c r="C2430" t="s">
        <v>47</v>
      </c>
      <c r="D2430" s="75">
        <v>0.291666666666667</v>
      </c>
      <c r="E2430" s="26">
        <v>43970</v>
      </c>
      <c r="F2430" s="26">
        <v>14890.5</v>
      </c>
      <c r="G2430" s="26">
        <v>9326</v>
      </c>
      <c r="H2430" s="26">
        <v>14902.2</v>
      </c>
      <c r="I2430" s="26">
        <v>6036</v>
      </c>
      <c r="J2430" s="26">
        <v>-1184.7</v>
      </c>
      <c r="K2430" s="26">
        <f t="shared" si="535"/>
        <v>11492.5</v>
      </c>
      <c r="L2430" s="27">
        <f t="shared" si="524"/>
        <v>6.19048074831412</v>
      </c>
      <c r="M2430" s="75">
        <v>0.291666666666667</v>
      </c>
      <c r="N2430" s="26">
        <v>43221.6</v>
      </c>
      <c r="O2430" s="26">
        <v>12178.76</v>
      </c>
      <c r="P2430" s="26">
        <v>9442.42</v>
      </c>
      <c r="Q2430" s="26">
        <v>16547.2</v>
      </c>
      <c r="R2430" s="26">
        <v>6268.11</v>
      </c>
      <c r="S2430" s="26">
        <v>-1214.89</v>
      </c>
      <c r="T2430" s="26">
        <f t="shared" si="525"/>
        <v>8780.76</v>
      </c>
      <c r="U2430" s="27">
        <f t="shared" si="526"/>
        <v>3.70720596787204</v>
      </c>
      <c r="V2430" s="26">
        <f>INDEX(检修、备用和必开!B:B,MATCH(统调负荷!$C2430,检修、备用和必开!$A:$A,0))</f>
        <v>21498.3</v>
      </c>
      <c r="W2430" s="26">
        <f>INDEX(检修、备用和必开!C:C,MATCH(统调负荷!$C2430,检修、备用和必开!$A:$A,0))</f>
        <v>0</v>
      </c>
      <c r="X2430" s="26">
        <f>INDEX(检修、备用和必开!D:D,MATCH(统调负荷!$C2430,检修、备用和必开!$A:$A,0))</f>
        <v>10410</v>
      </c>
      <c r="Y2430" s="26">
        <f>INDEX(检修、备用和必开!E:E,MATCH(统调负荷!$C2430,检修、备用和必开!$A:$A,0))</f>
        <v>3398</v>
      </c>
      <c r="Z2430" s="26">
        <f>INDEX(检修、备用和必开!F:F,MATCH(统调负荷!$C2430,检修、备用和必开!$A:$A,0))</f>
        <v>1850</v>
      </c>
      <c r="AA2430" s="26">
        <f t="shared" si="527"/>
        <v>71144.1</v>
      </c>
      <c r="AB2430" s="26">
        <v>285</v>
      </c>
      <c r="AC2430" s="26">
        <v>100</v>
      </c>
      <c r="AD2430" s="76">
        <f t="shared" si="528"/>
        <v>45683.2916666667</v>
      </c>
      <c r="AE2430" s="27">
        <f t="shared" si="529"/>
        <v>-748.400000000001</v>
      </c>
      <c r="AF2430" s="27">
        <f t="shared" si="530"/>
        <v>-2711.74</v>
      </c>
      <c r="AG2430" s="27">
        <f t="shared" si="531"/>
        <v>116.42</v>
      </c>
      <c r="AH2430" s="27">
        <f t="shared" si="532"/>
        <v>1645</v>
      </c>
      <c r="AI2430" s="27">
        <f t="shared" si="533"/>
        <v>232.11</v>
      </c>
      <c r="AJ2430" s="27">
        <f t="shared" si="534"/>
        <v>-30.1900000000001</v>
      </c>
      <c r="AK2430" s="26">
        <f>INDEX(检修、备用和必开!I:I,MATCH(统调负荷!$C2430,检修、备用和必开!$A:$A,0))</f>
        <v>10348.3543660943</v>
      </c>
    </row>
    <row r="2431" ht="13.8" spans="1:37">
      <c r="A2431" s="26">
        <f t="shared" si="522"/>
        <v>7</v>
      </c>
      <c r="B2431" s="26">
        <f t="shared" si="523"/>
        <v>7</v>
      </c>
      <c r="C2431" t="s">
        <v>47</v>
      </c>
      <c r="D2431" s="75">
        <v>0.302083333333333</v>
      </c>
      <c r="E2431" s="26">
        <v>44765</v>
      </c>
      <c r="F2431" s="26">
        <v>13843.09</v>
      </c>
      <c r="G2431" s="26">
        <v>9534</v>
      </c>
      <c r="H2431" s="26">
        <v>16290.4</v>
      </c>
      <c r="I2431" s="26">
        <v>6282</v>
      </c>
      <c r="J2431" s="26">
        <v>-1184.49</v>
      </c>
      <c r="K2431" s="26">
        <f t="shared" si="535"/>
        <v>10445.09</v>
      </c>
      <c r="L2431" s="27">
        <f t="shared" si="524"/>
        <v>6.81124815583207</v>
      </c>
      <c r="M2431" s="75">
        <v>0.302083333333333</v>
      </c>
      <c r="N2431" s="26">
        <v>44776.9</v>
      </c>
      <c r="O2431" s="26">
        <v>12297.41</v>
      </c>
      <c r="P2431" s="26">
        <v>10265.9</v>
      </c>
      <c r="Q2431" s="26">
        <v>16931.4</v>
      </c>
      <c r="R2431" s="26">
        <v>6440.92</v>
      </c>
      <c r="S2431" s="26">
        <v>-1158.73</v>
      </c>
      <c r="T2431" s="26">
        <f t="shared" si="525"/>
        <v>8899.41</v>
      </c>
      <c r="U2431" s="27">
        <f t="shared" si="526"/>
        <v>3.68442640142811</v>
      </c>
      <c r="V2431" s="26">
        <f>INDEX(检修、备用和必开!B:B,MATCH(统调负荷!$C2431,检修、备用和必开!$A:$A,0))</f>
        <v>21498.3</v>
      </c>
      <c r="W2431" s="26">
        <f>INDEX(检修、备用和必开!C:C,MATCH(统调负荷!$C2431,检修、备用和必开!$A:$A,0))</f>
        <v>0</v>
      </c>
      <c r="X2431" s="26">
        <f>INDEX(检修、备用和必开!D:D,MATCH(统调负荷!$C2431,检修、备用和必开!$A:$A,0))</f>
        <v>10410</v>
      </c>
      <c r="Y2431" s="26">
        <f>INDEX(检修、备用和必开!E:E,MATCH(统调负荷!$C2431,检修、备用和必开!$A:$A,0))</f>
        <v>3398</v>
      </c>
      <c r="Z2431" s="26">
        <f>INDEX(检修、备用和必开!F:F,MATCH(统调负荷!$C2431,检修、备用和必开!$A:$A,0))</f>
        <v>1850</v>
      </c>
      <c r="AA2431" s="26">
        <f t="shared" si="527"/>
        <v>71144.1</v>
      </c>
      <c r="AB2431" s="26">
        <v>255.01</v>
      </c>
      <c r="AC2431" s="26">
        <v>0</v>
      </c>
      <c r="AD2431" s="76">
        <f t="shared" si="528"/>
        <v>45683.3020833333</v>
      </c>
      <c r="AE2431" s="27">
        <f t="shared" si="529"/>
        <v>11.9000000000015</v>
      </c>
      <c r="AF2431" s="27">
        <f t="shared" si="530"/>
        <v>-1545.68</v>
      </c>
      <c r="AG2431" s="27">
        <f t="shared" si="531"/>
        <v>731.9</v>
      </c>
      <c r="AH2431" s="27">
        <f t="shared" si="532"/>
        <v>641.000000000002</v>
      </c>
      <c r="AI2431" s="27">
        <f t="shared" si="533"/>
        <v>158.92</v>
      </c>
      <c r="AJ2431" s="27">
        <f t="shared" si="534"/>
        <v>25.76</v>
      </c>
      <c r="AK2431" s="26">
        <f>INDEX(检修、备用和必开!I:I,MATCH(统调负荷!$C2431,检修、备用和必开!$A:$A,0))</f>
        <v>10348.3543660943</v>
      </c>
    </row>
    <row r="2432" ht="13.8" spans="1:37">
      <c r="A2432" s="26">
        <f t="shared" si="522"/>
        <v>7</v>
      </c>
      <c r="B2432" s="26">
        <f t="shared" si="523"/>
        <v>7</v>
      </c>
      <c r="C2432" t="s">
        <v>47</v>
      </c>
      <c r="D2432" s="75">
        <v>0.3125</v>
      </c>
      <c r="E2432" s="26">
        <v>46095</v>
      </c>
      <c r="F2432" s="26">
        <v>14575.6</v>
      </c>
      <c r="G2432" s="26">
        <v>9646</v>
      </c>
      <c r="H2432" s="26">
        <v>16616.3</v>
      </c>
      <c r="I2432" s="26">
        <v>6442</v>
      </c>
      <c r="J2432" s="26">
        <v>-1184.9</v>
      </c>
      <c r="K2432" s="26">
        <f t="shared" si="535"/>
        <v>11177.6</v>
      </c>
      <c r="L2432" s="27">
        <f t="shared" si="524"/>
        <v>6.36488154881191</v>
      </c>
      <c r="M2432" s="75">
        <v>0.3125</v>
      </c>
      <c r="N2432" s="26">
        <v>45805.3</v>
      </c>
      <c r="O2432" s="26">
        <v>13267.46</v>
      </c>
      <c r="P2432" s="26">
        <v>9964.69</v>
      </c>
      <c r="Q2432" s="26">
        <v>17173</v>
      </c>
      <c r="R2432" s="26">
        <v>6554.08</v>
      </c>
      <c r="S2432" s="26">
        <v>-1153.93</v>
      </c>
      <c r="T2432" s="26">
        <f t="shared" si="525"/>
        <v>9869.46</v>
      </c>
      <c r="U2432" s="27">
        <f t="shared" si="526"/>
        <v>3.50818512918983</v>
      </c>
      <c r="V2432" s="26">
        <f>INDEX(检修、备用和必开!B:B,MATCH(统调负荷!$C2432,检修、备用和必开!$A:$A,0))</f>
        <v>21498.3</v>
      </c>
      <c r="W2432" s="26">
        <f>INDEX(检修、备用和必开!C:C,MATCH(统调负荷!$C2432,检修、备用和必开!$A:$A,0))</f>
        <v>0</v>
      </c>
      <c r="X2432" s="26">
        <f>INDEX(检修、备用和必开!D:D,MATCH(统调负荷!$C2432,检修、备用和必开!$A:$A,0))</f>
        <v>10410</v>
      </c>
      <c r="Y2432" s="26">
        <f>INDEX(检修、备用和必开!E:E,MATCH(统调负荷!$C2432,检修、备用和必开!$A:$A,0))</f>
        <v>3398</v>
      </c>
      <c r="Z2432" s="26">
        <f>INDEX(检修、备用和必开!F:F,MATCH(统调负荷!$C2432,检修、备用和必开!$A:$A,0))</f>
        <v>1850</v>
      </c>
      <c r="AA2432" s="26">
        <f t="shared" si="527"/>
        <v>71144.1</v>
      </c>
      <c r="AB2432" s="26">
        <v>283</v>
      </c>
      <c r="AC2432" s="26">
        <v>214</v>
      </c>
      <c r="AD2432" s="76">
        <f t="shared" si="528"/>
        <v>45683.3125</v>
      </c>
      <c r="AE2432" s="27">
        <f t="shared" si="529"/>
        <v>-289.699999999997</v>
      </c>
      <c r="AF2432" s="27">
        <f t="shared" si="530"/>
        <v>-1308.14</v>
      </c>
      <c r="AG2432" s="27">
        <f t="shared" si="531"/>
        <v>318.690000000001</v>
      </c>
      <c r="AH2432" s="27">
        <f t="shared" si="532"/>
        <v>556.700000000001</v>
      </c>
      <c r="AI2432" s="27">
        <f t="shared" si="533"/>
        <v>112.08</v>
      </c>
      <c r="AJ2432" s="27">
        <f t="shared" si="534"/>
        <v>30.97</v>
      </c>
      <c r="AK2432" s="26">
        <f>INDEX(检修、备用和必开!I:I,MATCH(统调负荷!$C2432,检修、备用和必开!$A:$A,0))</f>
        <v>10348.3543660943</v>
      </c>
    </row>
    <row r="2433" ht="13.8" spans="1:37">
      <c r="A2433" s="26">
        <f t="shared" si="522"/>
        <v>7</v>
      </c>
      <c r="B2433" s="26">
        <f t="shared" si="523"/>
        <v>7</v>
      </c>
      <c r="C2433" t="s">
        <v>47</v>
      </c>
      <c r="D2433" s="75">
        <v>0.322916666666667</v>
      </c>
      <c r="E2433" s="26">
        <v>46770</v>
      </c>
      <c r="F2433" s="26">
        <v>15146.9</v>
      </c>
      <c r="G2433" s="26">
        <v>9646</v>
      </c>
      <c r="H2433" s="26">
        <v>16477.8</v>
      </c>
      <c r="I2433" s="26">
        <v>6684</v>
      </c>
      <c r="J2433" s="26">
        <v>-1184.7</v>
      </c>
      <c r="K2433" s="26">
        <f t="shared" si="535"/>
        <v>11748.9</v>
      </c>
      <c r="L2433" s="27">
        <f t="shared" si="524"/>
        <v>6.05538390828077</v>
      </c>
      <c r="M2433" s="75">
        <v>0.322916666666667</v>
      </c>
      <c r="N2433" s="26">
        <v>46423.7</v>
      </c>
      <c r="O2433" s="26">
        <v>13612.37</v>
      </c>
      <c r="P2433" s="26">
        <v>9538.76</v>
      </c>
      <c r="Q2433" s="26">
        <v>17622.9</v>
      </c>
      <c r="R2433" s="26">
        <v>6792.91</v>
      </c>
      <c r="S2433" s="26">
        <v>-1143.24</v>
      </c>
      <c r="T2433" s="26">
        <f t="shared" si="525"/>
        <v>10214.37</v>
      </c>
      <c r="U2433" s="27">
        <f t="shared" si="526"/>
        <v>3.44951627613352</v>
      </c>
      <c r="V2433" s="26">
        <f>INDEX(检修、备用和必开!B:B,MATCH(统调负荷!$C2433,检修、备用和必开!$A:$A,0))</f>
        <v>21498.3</v>
      </c>
      <c r="W2433" s="26">
        <f>INDEX(检修、备用和必开!C:C,MATCH(统调负荷!$C2433,检修、备用和必开!$A:$A,0))</f>
        <v>0</v>
      </c>
      <c r="X2433" s="26">
        <f>INDEX(检修、备用和必开!D:D,MATCH(统调负荷!$C2433,检修、备用和必开!$A:$A,0))</f>
        <v>10410</v>
      </c>
      <c r="Y2433" s="26">
        <f>INDEX(检修、备用和必开!E:E,MATCH(统调负荷!$C2433,检修、备用和必开!$A:$A,0))</f>
        <v>3398</v>
      </c>
      <c r="Z2433" s="26">
        <f>INDEX(检修、备用和必开!F:F,MATCH(统调负荷!$C2433,检修、备用和必开!$A:$A,0))</f>
        <v>1850</v>
      </c>
      <c r="AA2433" s="26">
        <f t="shared" si="527"/>
        <v>71144.1</v>
      </c>
      <c r="AB2433" s="26">
        <v>285</v>
      </c>
      <c r="AC2433" s="26">
        <v>240</v>
      </c>
      <c r="AD2433" s="76">
        <f t="shared" si="528"/>
        <v>45683.3229166667</v>
      </c>
      <c r="AE2433" s="27">
        <f t="shared" si="529"/>
        <v>-346.300000000003</v>
      </c>
      <c r="AF2433" s="27">
        <f t="shared" si="530"/>
        <v>-1534.53</v>
      </c>
      <c r="AG2433" s="27">
        <f t="shared" si="531"/>
        <v>-107.24</v>
      </c>
      <c r="AH2433" s="27">
        <f t="shared" si="532"/>
        <v>1145.1</v>
      </c>
      <c r="AI2433" s="27">
        <f t="shared" si="533"/>
        <v>108.91</v>
      </c>
      <c r="AJ2433" s="27">
        <f t="shared" si="534"/>
        <v>41.46</v>
      </c>
      <c r="AK2433" s="26">
        <f>INDEX(检修、备用和必开!I:I,MATCH(统调负荷!$C2433,检修、备用和必开!$A:$A,0))</f>
        <v>10348.3543660943</v>
      </c>
    </row>
    <row r="2434" ht="13.8" spans="1:37">
      <c r="A2434" s="26">
        <f t="shared" si="522"/>
        <v>7</v>
      </c>
      <c r="B2434" s="26">
        <f t="shared" si="523"/>
        <v>8</v>
      </c>
      <c r="C2434" t="s">
        <v>47</v>
      </c>
      <c r="D2434" s="75">
        <v>0.333333333333333</v>
      </c>
      <c r="E2434" s="26">
        <v>47060</v>
      </c>
      <c r="F2434" s="26">
        <v>14855.6</v>
      </c>
      <c r="G2434" s="26">
        <v>10127</v>
      </c>
      <c r="H2434" s="26">
        <v>16294.1</v>
      </c>
      <c r="I2434" s="26">
        <v>6968</v>
      </c>
      <c r="J2434" s="26">
        <v>-1184.7</v>
      </c>
      <c r="K2434" s="26">
        <f t="shared" si="535"/>
        <v>11457.6</v>
      </c>
      <c r="L2434" s="27">
        <f t="shared" si="524"/>
        <v>6.20933703393381</v>
      </c>
      <c r="M2434" s="75">
        <v>0.333333333333333</v>
      </c>
      <c r="N2434" s="26">
        <v>46773.5</v>
      </c>
      <c r="O2434" s="26">
        <v>13473.89</v>
      </c>
      <c r="P2434" s="26">
        <v>9296.86</v>
      </c>
      <c r="Q2434" s="26">
        <v>18349.9</v>
      </c>
      <c r="R2434" s="26">
        <v>6953.11</v>
      </c>
      <c r="S2434" s="26">
        <v>-1300.26</v>
      </c>
      <c r="T2434" s="26">
        <f t="shared" si="525"/>
        <v>10075.89</v>
      </c>
      <c r="U2434" s="27">
        <f t="shared" si="526"/>
        <v>3.47283422882774</v>
      </c>
      <c r="V2434" s="26">
        <f>INDEX(检修、备用和必开!B:B,MATCH(统调负荷!$C2434,检修、备用和必开!$A:$A,0))</f>
        <v>21498.3</v>
      </c>
      <c r="W2434" s="26">
        <f>INDEX(检修、备用和必开!C:C,MATCH(统调负荷!$C2434,检修、备用和必开!$A:$A,0))</f>
        <v>0</v>
      </c>
      <c r="X2434" s="26">
        <f>INDEX(检修、备用和必开!D:D,MATCH(统调负荷!$C2434,检修、备用和必开!$A:$A,0))</f>
        <v>10410</v>
      </c>
      <c r="Y2434" s="26">
        <f>INDEX(检修、备用和必开!E:E,MATCH(统调负荷!$C2434,检修、备用和必开!$A:$A,0))</f>
        <v>3398</v>
      </c>
      <c r="Z2434" s="26">
        <f>INDEX(检修、备用和必开!F:F,MATCH(统调负荷!$C2434,检修、备用和必开!$A:$A,0))</f>
        <v>1850</v>
      </c>
      <c r="AA2434" s="26">
        <f t="shared" si="527"/>
        <v>71144.1</v>
      </c>
      <c r="AB2434" s="26">
        <v>260</v>
      </c>
      <c r="AC2434" s="26">
        <v>0</v>
      </c>
      <c r="AD2434" s="76">
        <f t="shared" si="528"/>
        <v>45683.3333333333</v>
      </c>
      <c r="AE2434" s="27">
        <f t="shared" si="529"/>
        <v>-286.5</v>
      </c>
      <c r="AF2434" s="27">
        <f t="shared" si="530"/>
        <v>-1381.71</v>
      </c>
      <c r="AG2434" s="27">
        <f t="shared" si="531"/>
        <v>-830.139999999999</v>
      </c>
      <c r="AH2434" s="27">
        <f t="shared" si="532"/>
        <v>2055.8</v>
      </c>
      <c r="AI2434" s="27">
        <f t="shared" si="533"/>
        <v>-14.8900000000003</v>
      </c>
      <c r="AJ2434" s="27">
        <f t="shared" si="534"/>
        <v>-115.56</v>
      </c>
      <c r="AK2434" s="26">
        <f>INDEX(检修、备用和必开!I:I,MATCH(统调负荷!$C2434,检修、备用和必开!$A:$A,0))</f>
        <v>10348.3543660943</v>
      </c>
    </row>
    <row r="2435" ht="13.8" spans="1:37">
      <c r="A2435" s="26">
        <f t="shared" ref="A2435:A2498" si="536">WEEKDAY(C2435,2)</f>
        <v>7</v>
      </c>
      <c r="B2435" s="26">
        <f t="shared" ref="B2435:B2497" si="537">HOUR(D2435)</f>
        <v>8</v>
      </c>
      <c r="C2435" t="s">
        <v>47</v>
      </c>
      <c r="D2435" s="75">
        <v>0.34375</v>
      </c>
      <c r="E2435" s="26">
        <v>47075</v>
      </c>
      <c r="F2435" s="26">
        <v>14730.8</v>
      </c>
      <c r="G2435" s="26">
        <v>10122</v>
      </c>
      <c r="H2435" s="26">
        <v>16362.9</v>
      </c>
      <c r="I2435" s="26">
        <v>7266</v>
      </c>
      <c r="J2435" s="26">
        <v>-1406.7</v>
      </c>
      <c r="K2435" s="26">
        <f t="shared" si="535"/>
        <v>11332.8</v>
      </c>
      <c r="L2435" s="27">
        <f t="shared" ref="L2435:L2498" si="538">AA2435/(K2435+W2435)</f>
        <v>6.27771601016518</v>
      </c>
      <c r="M2435" s="75">
        <v>0.34375</v>
      </c>
      <c r="N2435" s="26">
        <v>47265.6</v>
      </c>
      <c r="O2435" s="26">
        <v>13841.81</v>
      </c>
      <c r="P2435" s="26">
        <v>8906.13</v>
      </c>
      <c r="Q2435" s="26">
        <v>18765</v>
      </c>
      <c r="R2435" s="26">
        <v>7188.92</v>
      </c>
      <c r="S2435" s="26">
        <v>-1436.26</v>
      </c>
      <c r="T2435" s="26">
        <f t="shared" ref="T2435:T2498" si="539">O2435-Y2435</f>
        <v>10443.81</v>
      </c>
      <c r="U2435" s="27">
        <f t="shared" ref="U2435:U2498" si="540">AA2435/(T2435+X2435)</f>
        <v>3.41156364232723</v>
      </c>
      <c r="V2435" s="26">
        <f>INDEX(检修、备用和必开!B:B,MATCH(统调负荷!$C2435,检修、备用和必开!$A:$A,0))</f>
        <v>21498.3</v>
      </c>
      <c r="W2435" s="26">
        <f>INDEX(检修、备用和必开!C:C,MATCH(统调负荷!$C2435,检修、备用和必开!$A:$A,0))</f>
        <v>0</v>
      </c>
      <c r="X2435" s="26">
        <f>INDEX(检修、备用和必开!D:D,MATCH(统调负荷!$C2435,检修、备用和必开!$A:$A,0))</f>
        <v>10410</v>
      </c>
      <c r="Y2435" s="26">
        <f>INDEX(检修、备用和必开!E:E,MATCH(统调负荷!$C2435,检修、备用和必开!$A:$A,0))</f>
        <v>3398</v>
      </c>
      <c r="Z2435" s="26">
        <f>INDEX(检修、备用和必开!F:F,MATCH(统调负荷!$C2435,检修、备用和必开!$A:$A,0))</f>
        <v>1850</v>
      </c>
      <c r="AA2435" s="26">
        <f t="shared" ref="AA2435:AA2498" si="541">94492.4-V2435-Z2435</f>
        <v>71144.1</v>
      </c>
      <c r="AB2435" s="26">
        <v>260</v>
      </c>
      <c r="AC2435" s="26">
        <v>250</v>
      </c>
      <c r="AD2435" s="76">
        <f t="shared" ref="AD2435:AD2498" si="542">C2435+D2435</f>
        <v>45683.34375</v>
      </c>
      <c r="AE2435" s="27">
        <f t="shared" ref="AE2435:AE2498" si="543">N2435-E2435</f>
        <v>190.599999999999</v>
      </c>
      <c r="AF2435" s="27">
        <f t="shared" ref="AF2435:AF2498" si="544">O2435-F2435</f>
        <v>-888.99</v>
      </c>
      <c r="AG2435" s="27">
        <f t="shared" ref="AG2435:AG2498" si="545">P2435-G2435</f>
        <v>-1215.87</v>
      </c>
      <c r="AH2435" s="27">
        <f t="shared" ref="AH2435:AH2498" si="546">Q2435-H2435</f>
        <v>2402.1</v>
      </c>
      <c r="AI2435" s="27">
        <f t="shared" ref="AI2435:AI2498" si="547">R2435-I2435</f>
        <v>-77.0799999999999</v>
      </c>
      <c r="AJ2435" s="27">
        <f t="shared" ref="AJ2435:AJ2498" si="548">S2435-J2435</f>
        <v>-29.5599999999999</v>
      </c>
      <c r="AK2435" s="26">
        <f>INDEX(检修、备用和必开!I:I,MATCH(统调负荷!$C2435,检修、备用和必开!$A:$A,0))</f>
        <v>10348.3543660943</v>
      </c>
    </row>
    <row r="2436" ht="13.8" spans="1:37">
      <c r="A2436" s="26">
        <f t="shared" si="536"/>
        <v>7</v>
      </c>
      <c r="B2436" s="26">
        <f t="shared" si="537"/>
        <v>8</v>
      </c>
      <c r="C2436" t="s">
        <v>47</v>
      </c>
      <c r="D2436" s="75">
        <v>0.354166666666667</v>
      </c>
      <c r="E2436" s="26">
        <v>47475</v>
      </c>
      <c r="F2436" s="26">
        <v>15086.79</v>
      </c>
      <c r="G2436" s="26">
        <v>10103</v>
      </c>
      <c r="H2436" s="26">
        <v>16150.7</v>
      </c>
      <c r="I2436" s="26">
        <v>7541</v>
      </c>
      <c r="J2436" s="26">
        <v>-1406.49</v>
      </c>
      <c r="K2436" s="26">
        <f t="shared" si="535"/>
        <v>11688.79</v>
      </c>
      <c r="L2436" s="27">
        <f t="shared" si="538"/>
        <v>6.08652392591534</v>
      </c>
      <c r="M2436" s="75">
        <v>0.354166666666667</v>
      </c>
      <c r="N2436" s="26">
        <v>47989.7</v>
      </c>
      <c r="O2436" s="26">
        <v>13731.12</v>
      </c>
      <c r="P2436" s="26">
        <v>9007.62</v>
      </c>
      <c r="Q2436" s="26">
        <v>19214.2</v>
      </c>
      <c r="R2436" s="26">
        <v>7451.95</v>
      </c>
      <c r="S2436" s="26">
        <v>-1415.19</v>
      </c>
      <c r="T2436" s="26">
        <f t="shared" si="539"/>
        <v>10333.12</v>
      </c>
      <c r="U2436" s="27">
        <f t="shared" si="540"/>
        <v>3.42976852083968</v>
      </c>
      <c r="V2436" s="26">
        <f>INDEX(检修、备用和必开!B:B,MATCH(统调负荷!$C2436,检修、备用和必开!$A:$A,0))</f>
        <v>21498.3</v>
      </c>
      <c r="W2436" s="26">
        <f>INDEX(检修、备用和必开!C:C,MATCH(统调负荷!$C2436,检修、备用和必开!$A:$A,0))</f>
        <v>0</v>
      </c>
      <c r="X2436" s="26">
        <f>INDEX(检修、备用和必开!D:D,MATCH(统调负荷!$C2436,检修、备用和必开!$A:$A,0))</f>
        <v>10410</v>
      </c>
      <c r="Y2436" s="26">
        <f>INDEX(检修、备用和必开!E:E,MATCH(统调负荷!$C2436,检修、备用和必开!$A:$A,0))</f>
        <v>3398</v>
      </c>
      <c r="Z2436" s="26">
        <f>INDEX(检修、备用和必开!F:F,MATCH(统调负荷!$C2436,检修、备用和必开!$A:$A,0))</f>
        <v>1850</v>
      </c>
      <c r="AA2436" s="26">
        <f t="shared" si="541"/>
        <v>71144.1</v>
      </c>
      <c r="AB2436" s="26">
        <v>255.01</v>
      </c>
      <c r="AC2436" s="26">
        <v>320</v>
      </c>
      <c r="AD2436" s="76">
        <f t="shared" si="542"/>
        <v>45683.3541666667</v>
      </c>
      <c r="AE2436" s="27">
        <f t="shared" si="543"/>
        <v>514.699999999997</v>
      </c>
      <c r="AF2436" s="27">
        <f t="shared" si="544"/>
        <v>-1355.67</v>
      </c>
      <c r="AG2436" s="27">
        <f t="shared" si="545"/>
        <v>-1095.38</v>
      </c>
      <c r="AH2436" s="27">
        <f t="shared" si="546"/>
        <v>3063.5</v>
      </c>
      <c r="AI2436" s="27">
        <f t="shared" si="547"/>
        <v>-89.0500000000002</v>
      </c>
      <c r="AJ2436" s="27">
        <f t="shared" si="548"/>
        <v>-8.70000000000005</v>
      </c>
      <c r="AK2436" s="26">
        <f>INDEX(检修、备用和必开!I:I,MATCH(统调负荷!$C2436,检修、备用和必开!$A:$A,0))</f>
        <v>10348.3543660943</v>
      </c>
    </row>
    <row r="2437" ht="13.8" spans="1:37">
      <c r="A2437" s="26">
        <f t="shared" si="536"/>
        <v>7</v>
      </c>
      <c r="B2437" s="26">
        <f t="shared" si="537"/>
        <v>8</v>
      </c>
      <c r="C2437" t="s">
        <v>47</v>
      </c>
      <c r="D2437" s="75">
        <v>0.364583333333333</v>
      </c>
      <c r="E2437" s="26">
        <v>47830</v>
      </c>
      <c r="F2437" s="26">
        <v>15103.7</v>
      </c>
      <c r="G2437" s="26">
        <v>10103</v>
      </c>
      <c r="H2437" s="26">
        <v>16226</v>
      </c>
      <c r="I2437" s="26">
        <v>7804</v>
      </c>
      <c r="J2437" s="26">
        <v>-1406.7</v>
      </c>
      <c r="K2437" s="26">
        <f t="shared" si="535"/>
        <v>11705.7</v>
      </c>
      <c r="L2437" s="27">
        <f t="shared" si="538"/>
        <v>6.07773136164433</v>
      </c>
      <c r="M2437" s="75">
        <v>0.364583333333333</v>
      </c>
      <c r="N2437" s="26">
        <v>48464.4</v>
      </c>
      <c r="O2437" s="26">
        <v>13911.56</v>
      </c>
      <c r="P2437" s="26">
        <v>8699.8</v>
      </c>
      <c r="Q2437" s="26">
        <v>19524</v>
      </c>
      <c r="R2437" s="26">
        <v>7709.79</v>
      </c>
      <c r="S2437" s="26">
        <v>-1380.75</v>
      </c>
      <c r="T2437" s="26">
        <f t="shared" si="539"/>
        <v>10513.56</v>
      </c>
      <c r="U2437" s="27">
        <f t="shared" si="540"/>
        <v>3.40019098088471</v>
      </c>
      <c r="V2437" s="26">
        <f>INDEX(检修、备用和必开!B:B,MATCH(统调负荷!$C2437,检修、备用和必开!$A:$A,0))</f>
        <v>21498.3</v>
      </c>
      <c r="W2437" s="26">
        <f>INDEX(检修、备用和必开!C:C,MATCH(统调负荷!$C2437,检修、备用和必开!$A:$A,0))</f>
        <v>0</v>
      </c>
      <c r="X2437" s="26">
        <f>INDEX(检修、备用和必开!D:D,MATCH(统调负荷!$C2437,检修、备用和必开!$A:$A,0))</f>
        <v>10410</v>
      </c>
      <c r="Y2437" s="26">
        <f>INDEX(检修、备用和必开!E:E,MATCH(统调负荷!$C2437,检修、备用和必开!$A:$A,0))</f>
        <v>3398</v>
      </c>
      <c r="Z2437" s="26">
        <f>INDEX(检修、备用和必开!F:F,MATCH(统调负荷!$C2437,检修、备用和必开!$A:$A,0))</f>
        <v>1850</v>
      </c>
      <c r="AA2437" s="26">
        <f t="shared" si="541"/>
        <v>71144.1</v>
      </c>
      <c r="AB2437" s="26">
        <v>255.01</v>
      </c>
      <c r="AC2437" s="26">
        <v>284.89</v>
      </c>
      <c r="AD2437" s="76">
        <f t="shared" si="542"/>
        <v>45683.3645833333</v>
      </c>
      <c r="AE2437" s="27">
        <f t="shared" si="543"/>
        <v>634.400000000001</v>
      </c>
      <c r="AF2437" s="27">
        <f t="shared" si="544"/>
        <v>-1192.14</v>
      </c>
      <c r="AG2437" s="27">
        <f t="shared" si="545"/>
        <v>-1403.2</v>
      </c>
      <c r="AH2437" s="27">
        <f t="shared" si="546"/>
        <v>3298</v>
      </c>
      <c r="AI2437" s="27">
        <f t="shared" si="547"/>
        <v>-94.21</v>
      </c>
      <c r="AJ2437" s="27">
        <f t="shared" si="548"/>
        <v>25.95</v>
      </c>
      <c r="AK2437" s="26">
        <f>INDEX(检修、备用和必开!I:I,MATCH(统调负荷!$C2437,检修、备用和必开!$A:$A,0))</f>
        <v>10348.3543660943</v>
      </c>
    </row>
    <row r="2438" ht="13.8" spans="1:37">
      <c r="A2438" s="26">
        <f t="shared" si="536"/>
        <v>7</v>
      </c>
      <c r="B2438" s="26">
        <f t="shared" si="537"/>
        <v>9</v>
      </c>
      <c r="C2438" t="s">
        <v>47</v>
      </c>
      <c r="D2438" s="75">
        <v>0.375</v>
      </c>
      <c r="E2438" s="26">
        <v>47925</v>
      </c>
      <c r="F2438" s="26">
        <v>14122.5</v>
      </c>
      <c r="G2438" s="26">
        <v>10697</v>
      </c>
      <c r="H2438" s="26">
        <v>16427.2</v>
      </c>
      <c r="I2438" s="26">
        <v>8085</v>
      </c>
      <c r="J2438" s="26">
        <v>-1406.7</v>
      </c>
      <c r="K2438" s="26">
        <f t="shared" si="535"/>
        <v>10724.5</v>
      </c>
      <c r="L2438" s="27">
        <f t="shared" si="538"/>
        <v>6.63379178516481</v>
      </c>
      <c r="M2438" s="75">
        <v>0.375</v>
      </c>
      <c r="N2438" s="26">
        <v>49137.3</v>
      </c>
      <c r="O2438" s="26">
        <v>13905.12</v>
      </c>
      <c r="P2438" s="26">
        <v>9294.08</v>
      </c>
      <c r="Q2438" s="26">
        <v>19410.6</v>
      </c>
      <c r="R2438" s="26">
        <v>7921.46</v>
      </c>
      <c r="S2438" s="26">
        <v>-1393.96</v>
      </c>
      <c r="T2438" s="26">
        <f t="shared" si="539"/>
        <v>10507.12</v>
      </c>
      <c r="U2438" s="27">
        <f t="shared" si="540"/>
        <v>3.4012378377138</v>
      </c>
      <c r="V2438" s="26">
        <f>INDEX(检修、备用和必开!B:B,MATCH(统调负荷!$C2438,检修、备用和必开!$A:$A,0))</f>
        <v>21498.3</v>
      </c>
      <c r="W2438" s="26">
        <f>INDEX(检修、备用和必开!C:C,MATCH(统调负荷!$C2438,检修、备用和必开!$A:$A,0))</f>
        <v>0</v>
      </c>
      <c r="X2438" s="26">
        <f>INDEX(检修、备用和必开!D:D,MATCH(统调负荷!$C2438,检修、备用和必开!$A:$A,0))</f>
        <v>10410</v>
      </c>
      <c r="Y2438" s="26">
        <f>INDEX(检修、备用和必开!E:E,MATCH(统调负荷!$C2438,检修、备用和必开!$A:$A,0))</f>
        <v>3398</v>
      </c>
      <c r="Z2438" s="26">
        <f>INDEX(检修、备用和必开!F:F,MATCH(统调负荷!$C2438,检修、备用和必开!$A:$A,0))</f>
        <v>1850</v>
      </c>
      <c r="AA2438" s="26">
        <f t="shared" si="541"/>
        <v>71144.1</v>
      </c>
      <c r="AB2438" s="26">
        <v>0</v>
      </c>
      <c r="AC2438" s="26">
        <v>282.89</v>
      </c>
      <c r="AD2438" s="76">
        <f t="shared" si="542"/>
        <v>45683.375</v>
      </c>
      <c r="AE2438" s="27">
        <f t="shared" si="543"/>
        <v>1212.3</v>
      </c>
      <c r="AF2438" s="27">
        <f t="shared" si="544"/>
        <v>-217.379999999999</v>
      </c>
      <c r="AG2438" s="27">
        <f t="shared" si="545"/>
        <v>-1402.92</v>
      </c>
      <c r="AH2438" s="27">
        <f t="shared" si="546"/>
        <v>2983.4</v>
      </c>
      <c r="AI2438" s="27">
        <f t="shared" si="547"/>
        <v>-163.54</v>
      </c>
      <c r="AJ2438" s="27">
        <f t="shared" si="548"/>
        <v>12.74</v>
      </c>
      <c r="AK2438" s="26">
        <f>INDEX(检修、备用和必开!I:I,MATCH(统调负荷!$C2438,检修、备用和必开!$A:$A,0))</f>
        <v>10348.3543660943</v>
      </c>
    </row>
    <row r="2439" ht="13.8" spans="1:37">
      <c r="A2439" s="26">
        <f t="shared" si="536"/>
        <v>7</v>
      </c>
      <c r="B2439" s="26">
        <f t="shared" si="537"/>
        <v>9</v>
      </c>
      <c r="C2439" t="s">
        <v>47</v>
      </c>
      <c r="D2439" s="75">
        <v>0.385416666666667</v>
      </c>
      <c r="E2439" s="26">
        <v>48500</v>
      </c>
      <c r="F2439" s="26">
        <v>14329.8</v>
      </c>
      <c r="G2439" s="26">
        <v>10671</v>
      </c>
      <c r="H2439" s="26">
        <v>16538.9</v>
      </c>
      <c r="I2439" s="26">
        <v>8367</v>
      </c>
      <c r="J2439" s="26">
        <v>-1406.7</v>
      </c>
      <c r="K2439" s="26">
        <f t="shared" si="535"/>
        <v>10931.8</v>
      </c>
      <c r="L2439" s="27">
        <f t="shared" si="538"/>
        <v>6.50799502369235</v>
      </c>
      <c r="M2439" s="75">
        <v>0.385416666666667</v>
      </c>
      <c r="N2439" s="26">
        <v>49631</v>
      </c>
      <c r="O2439" s="26">
        <v>13828.57</v>
      </c>
      <c r="P2439" s="26">
        <v>9429.23</v>
      </c>
      <c r="Q2439" s="26">
        <v>19710.2</v>
      </c>
      <c r="R2439" s="26">
        <v>8058.3</v>
      </c>
      <c r="S2439" s="26">
        <v>-1395.3</v>
      </c>
      <c r="T2439" s="26">
        <f t="shared" si="539"/>
        <v>10430.57</v>
      </c>
      <c r="U2439" s="27">
        <f t="shared" si="540"/>
        <v>3.41373100639762</v>
      </c>
      <c r="V2439" s="26">
        <f>INDEX(检修、备用和必开!B:B,MATCH(统调负荷!$C2439,检修、备用和必开!$A:$A,0))</f>
        <v>21498.3</v>
      </c>
      <c r="W2439" s="26">
        <f>INDEX(检修、备用和必开!C:C,MATCH(统调负荷!$C2439,检修、备用和必开!$A:$A,0))</f>
        <v>0</v>
      </c>
      <c r="X2439" s="26">
        <f>INDEX(检修、备用和必开!D:D,MATCH(统调负荷!$C2439,检修、备用和必开!$A:$A,0))</f>
        <v>10410</v>
      </c>
      <c r="Y2439" s="26">
        <f>INDEX(检修、备用和必开!E:E,MATCH(统调负荷!$C2439,检修、备用和必开!$A:$A,0))</f>
        <v>3398</v>
      </c>
      <c r="Z2439" s="26">
        <f>INDEX(检修、备用和必开!F:F,MATCH(统调负荷!$C2439,检修、备用和必开!$A:$A,0))</f>
        <v>1850</v>
      </c>
      <c r="AA2439" s="26">
        <f t="shared" si="541"/>
        <v>71144.1</v>
      </c>
      <c r="AB2439" s="26">
        <v>187.24</v>
      </c>
      <c r="AC2439" s="26">
        <v>248.93</v>
      </c>
      <c r="AD2439" s="76">
        <f t="shared" si="542"/>
        <v>45683.3854166667</v>
      </c>
      <c r="AE2439" s="27">
        <f t="shared" si="543"/>
        <v>1131</v>
      </c>
      <c r="AF2439" s="27">
        <f t="shared" si="544"/>
        <v>-501.23</v>
      </c>
      <c r="AG2439" s="27">
        <f t="shared" si="545"/>
        <v>-1241.77</v>
      </c>
      <c r="AH2439" s="27">
        <f t="shared" si="546"/>
        <v>3171.3</v>
      </c>
      <c r="AI2439" s="27">
        <f t="shared" si="547"/>
        <v>-308.7</v>
      </c>
      <c r="AJ2439" s="27">
        <f t="shared" si="548"/>
        <v>11.4000000000001</v>
      </c>
      <c r="AK2439" s="26">
        <f>INDEX(检修、备用和必开!I:I,MATCH(统调负荷!$C2439,检修、备用和必开!$A:$A,0))</f>
        <v>10348.3543660943</v>
      </c>
    </row>
    <row r="2440" ht="13.8" spans="1:37">
      <c r="A2440" s="26">
        <f t="shared" si="536"/>
        <v>7</v>
      </c>
      <c r="B2440" s="26">
        <f t="shared" si="537"/>
        <v>9</v>
      </c>
      <c r="C2440" t="s">
        <v>47</v>
      </c>
      <c r="D2440" s="75">
        <v>0.395833333333333</v>
      </c>
      <c r="E2440" s="26">
        <v>48750</v>
      </c>
      <c r="F2440" s="26">
        <v>14284.1</v>
      </c>
      <c r="G2440" s="26">
        <v>10581</v>
      </c>
      <c r="H2440" s="26">
        <v>16655.6</v>
      </c>
      <c r="I2440" s="26">
        <v>8636</v>
      </c>
      <c r="J2440" s="26">
        <v>-1406.7</v>
      </c>
      <c r="K2440" s="26">
        <f t="shared" si="535"/>
        <v>10886.1</v>
      </c>
      <c r="L2440" s="27">
        <f t="shared" si="538"/>
        <v>6.53531567779094</v>
      </c>
      <c r="M2440" s="75">
        <v>0.395833333333333</v>
      </c>
      <c r="N2440" s="26">
        <v>50264.1</v>
      </c>
      <c r="O2440" s="26">
        <v>13907.52</v>
      </c>
      <c r="P2440" s="26">
        <v>9646.25</v>
      </c>
      <c r="Q2440" s="26">
        <v>19964.4</v>
      </c>
      <c r="R2440" s="26">
        <v>8153.57</v>
      </c>
      <c r="S2440" s="26">
        <v>-1407.64</v>
      </c>
      <c r="T2440" s="26">
        <f t="shared" si="539"/>
        <v>10509.52</v>
      </c>
      <c r="U2440" s="27">
        <f t="shared" si="540"/>
        <v>3.40084762939111</v>
      </c>
      <c r="V2440" s="26">
        <f>INDEX(检修、备用和必开!B:B,MATCH(统调负荷!$C2440,检修、备用和必开!$A:$A,0))</f>
        <v>21498.3</v>
      </c>
      <c r="W2440" s="26">
        <f>INDEX(检修、备用和必开!C:C,MATCH(统调负荷!$C2440,检修、备用和必开!$A:$A,0))</f>
        <v>0</v>
      </c>
      <c r="X2440" s="26">
        <f>INDEX(检修、备用和必开!D:D,MATCH(统调负荷!$C2440,检修、备用和必开!$A:$A,0))</f>
        <v>10410</v>
      </c>
      <c r="Y2440" s="26">
        <f>INDEX(检修、备用和必开!E:E,MATCH(统调负荷!$C2440,检修、备用和必开!$A:$A,0))</f>
        <v>3398</v>
      </c>
      <c r="Z2440" s="26">
        <f>INDEX(检修、备用和必开!F:F,MATCH(统调负荷!$C2440,检修、备用和必开!$A:$A,0))</f>
        <v>1850</v>
      </c>
      <c r="AA2440" s="26">
        <f t="shared" si="541"/>
        <v>71144.1</v>
      </c>
      <c r="AB2440" s="26">
        <v>198.56</v>
      </c>
      <c r="AC2440" s="26">
        <v>285.72</v>
      </c>
      <c r="AD2440" s="76">
        <f t="shared" si="542"/>
        <v>45683.3958333333</v>
      </c>
      <c r="AE2440" s="27">
        <f t="shared" si="543"/>
        <v>1514.1</v>
      </c>
      <c r="AF2440" s="27">
        <f t="shared" si="544"/>
        <v>-376.58</v>
      </c>
      <c r="AG2440" s="27">
        <f t="shared" si="545"/>
        <v>-934.75</v>
      </c>
      <c r="AH2440" s="27">
        <f t="shared" si="546"/>
        <v>3308.8</v>
      </c>
      <c r="AI2440" s="27">
        <f t="shared" si="547"/>
        <v>-482.43</v>
      </c>
      <c r="AJ2440" s="27">
        <f t="shared" si="548"/>
        <v>-0.940000000000055</v>
      </c>
      <c r="AK2440" s="26">
        <f>INDEX(检修、备用和必开!I:I,MATCH(统调负荷!$C2440,检修、备用和必开!$A:$A,0))</f>
        <v>10348.3543660943</v>
      </c>
    </row>
    <row r="2441" ht="13.8" spans="1:37">
      <c r="A2441" s="26">
        <f t="shared" si="536"/>
        <v>7</v>
      </c>
      <c r="B2441" s="26">
        <f t="shared" si="537"/>
        <v>9</v>
      </c>
      <c r="C2441" t="s">
        <v>47</v>
      </c>
      <c r="D2441" s="75">
        <v>0.40625</v>
      </c>
      <c r="E2441" s="26">
        <v>48910</v>
      </c>
      <c r="F2441" s="26">
        <v>14227.3</v>
      </c>
      <c r="G2441" s="26">
        <v>10380</v>
      </c>
      <c r="H2441" s="26">
        <v>16777.2</v>
      </c>
      <c r="I2441" s="26">
        <v>8932</v>
      </c>
      <c r="J2441" s="26">
        <v>-1406.5</v>
      </c>
      <c r="K2441" s="26">
        <f t="shared" si="535"/>
        <v>10829.3</v>
      </c>
      <c r="L2441" s="27">
        <f t="shared" si="538"/>
        <v>6.56959360254125</v>
      </c>
      <c r="M2441" s="75">
        <v>0.40625</v>
      </c>
      <c r="N2441" s="26">
        <v>50392.6</v>
      </c>
      <c r="O2441" s="26">
        <v>14400.29</v>
      </c>
      <c r="P2441" s="26">
        <v>9499.89</v>
      </c>
      <c r="Q2441" s="26">
        <v>19682</v>
      </c>
      <c r="R2441" s="26">
        <v>8220.34</v>
      </c>
      <c r="S2441" s="26">
        <v>-1409.92</v>
      </c>
      <c r="T2441" s="26">
        <f t="shared" si="539"/>
        <v>11002.29</v>
      </c>
      <c r="U2441" s="27">
        <f t="shared" si="540"/>
        <v>3.32258249818212</v>
      </c>
      <c r="V2441" s="26">
        <f>INDEX(检修、备用和必开!B:B,MATCH(统调负荷!$C2441,检修、备用和必开!$A:$A,0))</f>
        <v>21498.3</v>
      </c>
      <c r="W2441" s="26">
        <f>INDEX(检修、备用和必开!C:C,MATCH(统调负荷!$C2441,检修、备用和必开!$A:$A,0))</f>
        <v>0</v>
      </c>
      <c r="X2441" s="26">
        <f>INDEX(检修、备用和必开!D:D,MATCH(统调负荷!$C2441,检修、备用和必开!$A:$A,0))</f>
        <v>10410</v>
      </c>
      <c r="Y2441" s="26">
        <f>INDEX(检修、备用和必开!E:E,MATCH(统调负荷!$C2441,检修、备用和必开!$A:$A,0))</f>
        <v>3398</v>
      </c>
      <c r="Z2441" s="26">
        <f>INDEX(检修、备用和必开!F:F,MATCH(统调负荷!$C2441,检修、备用和必开!$A:$A,0))</f>
        <v>1850</v>
      </c>
      <c r="AA2441" s="26">
        <f t="shared" si="541"/>
        <v>71144.1</v>
      </c>
      <c r="AB2441" s="26">
        <v>198.56</v>
      </c>
      <c r="AC2441" s="26">
        <v>286.89</v>
      </c>
      <c r="AD2441" s="76">
        <f t="shared" si="542"/>
        <v>45683.40625</v>
      </c>
      <c r="AE2441" s="27">
        <f t="shared" si="543"/>
        <v>1482.6</v>
      </c>
      <c r="AF2441" s="27">
        <f t="shared" si="544"/>
        <v>172.990000000002</v>
      </c>
      <c r="AG2441" s="27">
        <f t="shared" si="545"/>
        <v>-880.110000000001</v>
      </c>
      <c r="AH2441" s="27">
        <f t="shared" si="546"/>
        <v>2904.8</v>
      </c>
      <c r="AI2441" s="27">
        <f t="shared" si="547"/>
        <v>-711.66</v>
      </c>
      <c r="AJ2441" s="27">
        <f t="shared" si="548"/>
        <v>-3.42000000000007</v>
      </c>
      <c r="AK2441" s="26">
        <f>INDEX(检修、备用和必开!I:I,MATCH(统调负荷!$C2441,检修、备用和必开!$A:$A,0))</f>
        <v>10348.3543660943</v>
      </c>
    </row>
    <row r="2442" ht="13.8" spans="1:37">
      <c r="A2442" s="26">
        <f t="shared" si="536"/>
        <v>7</v>
      </c>
      <c r="B2442" s="26">
        <f t="shared" si="537"/>
        <v>10</v>
      </c>
      <c r="C2442" t="s">
        <v>47</v>
      </c>
      <c r="D2442" s="75">
        <v>0.416666666666667</v>
      </c>
      <c r="E2442" s="26">
        <v>48795</v>
      </c>
      <c r="F2442" s="26">
        <v>14082.3</v>
      </c>
      <c r="G2442" s="26">
        <v>9984</v>
      </c>
      <c r="H2442" s="26">
        <v>16874.4</v>
      </c>
      <c r="I2442" s="26">
        <v>9261</v>
      </c>
      <c r="J2442" s="26">
        <v>-1406.7</v>
      </c>
      <c r="K2442" s="26">
        <f t="shared" si="535"/>
        <v>10684.3</v>
      </c>
      <c r="L2442" s="27">
        <f t="shared" si="538"/>
        <v>6.65875162621791</v>
      </c>
      <c r="M2442" s="75">
        <v>0.416666666666667</v>
      </c>
      <c r="N2442" s="26">
        <v>50853.4</v>
      </c>
      <c r="O2442" s="26">
        <v>14654.08</v>
      </c>
      <c r="P2442" s="26">
        <v>9541.84</v>
      </c>
      <c r="Q2442" s="26">
        <v>19611.1</v>
      </c>
      <c r="R2442" s="26">
        <v>8464.06</v>
      </c>
      <c r="S2442" s="26">
        <v>-1417.68</v>
      </c>
      <c r="T2442" s="26">
        <f t="shared" si="539"/>
        <v>11256.08</v>
      </c>
      <c r="U2442" s="27">
        <f t="shared" si="540"/>
        <v>3.28366275763774</v>
      </c>
      <c r="V2442" s="26">
        <f>INDEX(检修、备用和必开!B:B,MATCH(统调负荷!$C2442,检修、备用和必开!$A:$A,0))</f>
        <v>21498.3</v>
      </c>
      <c r="W2442" s="26">
        <f>INDEX(检修、备用和必开!C:C,MATCH(统调负荷!$C2442,检修、备用和必开!$A:$A,0))</f>
        <v>0</v>
      </c>
      <c r="X2442" s="26">
        <f>INDEX(检修、备用和必开!D:D,MATCH(统调负荷!$C2442,检修、备用和必开!$A:$A,0))</f>
        <v>10410</v>
      </c>
      <c r="Y2442" s="26">
        <f>INDEX(检修、备用和必开!E:E,MATCH(统调负荷!$C2442,检修、备用和必开!$A:$A,0))</f>
        <v>3398</v>
      </c>
      <c r="Z2442" s="26">
        <f>INDEX(检修、备用和必开!F:F,MATCH(统调负荷!$C2442,检修、备用和必开!$A:$A,0))</f>
        <v>1850</v>
      </c>
      <c r="AA2442" s="26">
        <f t="shared" si="541"/>
        <v>71144.1</v>
      </c>
      <c r="AB2442" s="26">
        <v>178.7</v>
      </c>
      <c r="AC2442" s="26">
        <v>314.27</v>
      </c>
      <c r="AD2442" s="76">
        <f t="shared" si="542"/>
        <v>45683.4166666667</v>
      </c>
      <c r="AE2442" s="27">
        <f t="shared" si="543"/>
        <v>2058.4</v>
      </c>
      <c r="AF2442" s="27">
        <f t="shared" si="544"/>
        <v>571.780000000001</v>
      </c>
      <c r="AG2442" s="27">
        <f t="shared" si="545"/>
        <v>-442.16</v>
      </c>
      <c r="AH2442" s="27">
        <f t="shared" si="546"/>
        <v>2736.7</v>
      </c>
      <c r="AI2442" s="27">
        <f t="shared" si="547"/>
        <v>-796.940000000001</v>
      </c>
      <c r="AJ2442" s="27">
        <f t="shared" si="548"/>
        <v>-10.98</v>
      </c>
      <c r="AK2442" s="26">
        <f>INDEX(检修、备用和必开!I:I,MATCH(统调负荷!$C2442,检修、备用和必开!$A:$A,0))</f>
        <v>10348.3543660943</v>
      </c>
    </row>
    <row r="2443" ht="13.8" spans="1:37">
      <c r="A2443" s="26">
        <f t="shared" si="536"/>
        <v>7</v>
      </c>
      <c r="B2443" s="26">
        <f t="shared" si="537"/>
        <v>10</v>
      </c>
      <c r="C2443" t="s">
        <v>47</v>
      </c>
      <c r="D2443" s="75">
        <v>0.427083333333333</v>
      </c>
      <c r="E2443" s="26">
        <v>48300</v>
      </c>
      <c r="F2443" s="26">
        <v>13662.7</v>
      </c>
      <c r="G2443" s="26">
        <v>9487</v>
      </c>
      <c r="H2443" s="26">
        <v>16997</v>
      </c>
      <c r="I2443" s="26">
        <v>9560</v>
      </c>
      <c r="J2443" s="26">
        <v>-1406.7</v>
      </c>
      <c r="K2443" s="26">
        <f t="shared" si="535"/>
        <v>10264.7</v>
      </c>
      <c r="L2443" s="27">
        <f t="shared" si="538"/>
        <v>6.93094781143141</v>
      </c>
      <c r="M2443" s="75">
        <v>0.427083333333333</v>
      </c>
      <c r="N2443" s="26">
        <v>50496</v>
      </c>
      <c r="O2443" s="26">
        <v>14661.04</v>
      </c>
      <c r="P2443" s="26">
        <v>9416.84</v>
      </c>
      <c r="Q2443" s="26">
        <v>19036.6</v>
      </c>
      <c r="R2443" s="26">
        <v>8797.42</v>
      </c>
      <c r="S2443" s="26">
        <v>-1415.9</v>
      </c>
      <c r="T2443" s="26">
        <f t="shared" si="539"/>
        <v>11263.04</v>
      </c>
      <c r="U2443" s="27">
        <f t="shared" si="540"/>
        <v>3.28260825431042</v>
      </c>
      <c r="V2443" s="26">
        <f>INDEX(检修、备用和必开!B:B,MATCH(统调负荷!$C2443,检修、备用和必开!$A:$A,0))</f>
        <v>21498.3</v>
      </c>
      <c r="W2443" s="26">
        <f>INDEX(检修、备用和必开!C:C,MATCH(统调负荷!$C2443,检修、备用和必开!$A:$A,0))</f>
        <v>0</v>
      </c>
      <c r="X2443" s="26">
        <f>INDEX(检修、备用和必开!D:D,MATCH(统调负荷!$C2443,检修、备用和必开!$A:$A,0))</f>
        <v>10410</v>
      </c>
      <c r="Y2443" s="26">
        <f>INDEX(检修、备用和必开!E:E,MATCH(统调负荷!$C2443,检修、备用和必开!$A:$A,0))</f>
        <v>3398</v>
      </c>
      <c r="Z2443" s="26">
        <f>INDEX(检修、备用和必开!F:F,MATCH(统调负荷!$C2443,检修、备用和必开!$A:$A,0))</f>
        <v>1850</v>
      </c>
      <c r="AA2443" s="26">
        <f t="shared" si="541"/>
        <v>71144.1</v>
      </c>
      <c r="AB2443" s="26">
        <v>0</v>
      </c>
      <c r="AC2443" s="26">
        <v>338.22</v>
      </c>
      <c r="AD2443" s="76">
        <f t="shared" si="542"/>
        <v>45683.4270833333</v>
      </c>
      <c r="AE2443" s="27">
        <f t="shared" si="543"/>
        <v>2196</v>
      </c>
      <c r="AF2443" s="27">
        <f t="shared" si="544"/>
        <v>998.34</v>
      </c>
      <c r="AG2443" s="27">
        <f t="shared" si="545"/>
        <v>-70.1599999999999</v>
      </c>
      <c r="AH2443" s="27">
        <f t="shared" si="546"/>
        <v>2039.6</v>
      </c>
      <c r="AI2443" s="27">
        <f t="shared" si="547"/>
        <v>-762.58</v>
      </c>
      <c r="AJ2443" s="27">
        <f t="shared" si="548"/>
        <v>-9.20000000000005</v>
      </c>
      <c r="AK2443" s="26">
        <f>INDEX(检修、备用和必开!I:I,MATCH(统调负荷!$C2443,检修、备用和必开!$A:$A,0))</f>
        <v>10348.3543660943</v>
      </c>
    </row>
    <row r="2444" ht="13.8" spans="1:37">
      <c r="A2444" s="26">
        <f t="shared" si="536"/>
        <v>7</v>
      </c>
      <c r="B2444" s="26">
        <f t="shared" si="537"/>
        <v>10</v>
      </c>
      <c r="C2444" t="s">
        <v>47</v>
      </c>
      <c r="D2444" s="75">
        <v>0.4375</v>
      </c>
      <c r="E2444" s="26">
        <v>48225</v>
      </c>
      <c r="F2444" s="26">
        <v>13683.3</v>
      </c>
      <c r="G2444" s="26">
        <v>9037</v>
      </c>
      <c r="H2444" s="26">
        <v>17108.6</v>
      </c>
      <c r="I2444" s="26">
        <v>9803</v>
      </c>
      <c r="J2444" s="26">
        <v>-1406.9</v>
      </c>
      <c r="K2444" s="26">
        <f t="shared" si="535"/>
        <v>10285.3</v>
      </c>
      <c r="L2444" s="27">
        <f t="shared" si="538"/>
        <v>6.91706610405141</v>
      </c>
      <c r="M2444" s="75">
        <v>0.4375</v>
      </c>
      <c r="N2444" s="26">
        <v>50805.4</v>
      </c>
      <c r="O2444" s="26">
        <v>15823.22</v>
      </c>
      <c r="P2444" s="26">
        <v>8830.55</v>
      </c>
      <c r="Q2444" s="26">
        <v>18621.8</v>
      </c>
      <c r="R2444" s="26">
        <v>8908.31</v>
      </c>
      <c r="S2444" s="26">
        <v>-1378.48</v>
      </c>
      <c r="T2444" s="26">
        <f t="shared" si="539"/>
        <v>12425.22</v>
      </c>
      <c r="U2444" s="27">
        <f t="shared" si="540"/>
        <v>3.11554256976723</v>
      </c>
      <c r="V2444" s="26">
        <f>INDEX(检修、备用和必开!B:B,MATCH(统调负荷!$C2444,检修、备用和必开!$A:$A,0))</f>
        <v>21498.3</v>
      </c>
      <c r="W2444" s="26">
        <f>INDEX(检修、备用和必开!C:C,MATCH(统调负荷!$C2444,检修、备用和必开!$A:$A,0))</f>
        <v>0</v>
      </c>
      <c r="X2444" s="26">
        <f>INDEX(检修、备用和必开!D:D,MATCH(统调负荷!$C2444,检修、备用和必开!$A:$A,0))</f>
        <v>10410</v>
      </c>
      <c r="Y2444" s="26">
        <f>INDEX(检修、备用和必开!E:E,MATCH(统调负荷!$C2444,检修、备用和必开!$A:$A,0))</f>
        <v>3398</v>
      </c>
      <c r="Z2444" s="26">
        <f>INDEX(检修、备用和必开!F:F,MATCH(统调负荷!$C2444,检修、备用和必开!$A:$A,0))</f>
        <v>1850</v>
      </c>
      <c r="AA2444" s="26">
        <f t="shared" si="541"/>
        <v>71144.1</v>
      </c>
      <c r="AB2444" s="26">
        <v>0</v>
      </c>
      <c r="AC2444" s="26">
        <v>346.99</v>
      </c>
      <c r="AD2444" s="76">
        <f t="shared" si="542"/>
        <v>45683.4375</v>
      </c>
      <c r="AE2444" s="27">
        <f t="shared" si="543"/>
        <v>2580.4</v>
      </c>
      <c r="AF2444" s="27">
        <f t="shared" si="544"/>
        <v>2139.92</v>
      </c>
      <c r="AG2444" s="27">
        <f t="shared" si="545"/>
        <v>-206.450000000001</v>
      </c>
      <c r="AH2444" s="27">
        <f t="shared" si="546"/>
        <v>1513.2</v>
      </c>
      <c r="AI2444" s="27">
        <f t="shared" si="547"/>
        <v>-894.690000000001</v>
      </c>
      <c r="AJ2444" s="27">
        <f t="shared" si="548"/>
        <v>28.4200000000001</v>
      </c>
      <c r="AK2444" s="26">
        <f>INDEX(检修、备用和必开!I:I,MATCH(统调负荷!$C2444,检修、备用和必开!$A:$A,0))</f>
        <v>10348.3543660943</v>
      </c>
    </row>
    <row r="2445" ht="13.8" spans="1:37">
      <c r="A2445" s="26">
        <f t="shared" si="536"/>
        <v>7</v>
      </c>
      <c r="B2445" s="26">
        <f t="shared" si="537"/>
        <v>10</v>
      </c>
      <c r="C2445" t="s">
        <v>47</v>
      </c>
      <c r="D2445" s="75">
        <v>0.447916666666667</v>
      </c>
      <c r="E2445" s="26">
        <v>48230</v>
      </c>
      <c r="F2445" s="26">
        <v>14132.9</v>
      </c>
      <c r="G2445" s="26">
        <v>8340</v>
      </c>
      <c r="H2445" s="26">
        <v>17108.8</v>
      </c>
      <c r="I2445" s="26">
        <v>10055</v>
      </c>
      <c r="J2445" s="26">
        <v>-1406.7</v>
      </c>
      <c r="K2445" s="26">
        <f t="shared" si="535"/>
        <v>10734.9</v>
      </c>
      <c r="L2445" s="27">
        <f t="shared" si="538"/>
        <v>6.62736494983651</v>
      </c>
      <c r="M2445" s="75">
        <v>0.447916666666667</v>
      </c>
      <c r="N2445" s="26">
        <v>51173.2</v>
      </c>
      <c r="O2445" s="26">
        <v>16110.53</v>
      </c>
      <c r="P2445" s="26">
        <v>8428.81</v>
      </c>
      <c r="Q2445" s="26">
        <v>18969.2</v>
      </c>
      <c r="R2445" s="26">
        <v>9067</v>
      </c>
      <c r="S2445" s="26">
        <v>-1402.34</v>
      </c>
      <c r="T2445" s="26">
        <f t="shared" si="539"/>
        <v>12712.53</v>
      </c>
      <c r="U2445" s="27">
        <f t="shared" si="540"/>
        <v>3.07683026035646</v>
      </c>
      <c r="V2445" s="26">
        <f>INDEX(检修、备用和必开!B:B,MATCH(统调负荷!$C2445,检修、备用和必开!$A:$A,0))</f>
        <v>21498.3</v>
      </c>
      <c r="W2445" s="26">
        <f>INDEX(检修、备用和必开!C:C,MATCH(统调负荷!$C2445,检修、备用和必开!$A:$A,0))</f>
        <v>0</v>
      </c>
      <c r="X2445" s="26">
        <f>INDEX(检修、备用和必开!D:D,MATCH(统调负荷!$C2445,检修、备用和必开!$A:$A,0))</f>
        <v>10410</v>
      </c>
      <c r="Y2445" s="26">
        <f>INDEX(检修、备用和必开!E:E,MATCH(统调负荷!$C2445,检修、备用和必开!$A:$A,0))</f>
        <v>3398</v>
      </c>
      <c r="Z2445" s="26">
        <f>INDEX(检修、备用和必开!F:F,MATCH(统调负荷!$C2445,检修、备用和必开!$A:$A,0))</f>
        <v>1850</v>
      </c>
      <c r="AA2445" s="26">
        <f t="shared" si="541"/>
        <v>71144.1</v>
      </c>
      <c r="AB2445" s="26">
        <v>212.46</v>
      </c>
      <c r="AC2445" s="26">
        <v>423.79</v>
      </c>
      <c r="AD2445" s="76">
        <f t="shared" si="542"/>
        <v>45683.4479166667</v>
      </c>
      <c r="AE2445" s="27">
        <f t="shared" si="543"/>
        <v>2943.2</v>
      </c>
      <c r="AF2445" s="27">
        <f t="shared" si="544"/>
        <v>1977.63</v>
      </c>
      <c r="AG2445" s="27">
        <f t="shared" si="545"/>
        <v>88.8099999999995</v>
      </c>
      <c r="AH2445" s="27">
        <f t="shared" si="546"/>
        <v>1860.4</v>
      </c>
      <c r="AI2445" s="27">
        <f t="shared" si="547"/>
        <v>-988</v>
      </c>
      <c r="AJ2445" s="27">
        <f t="shared" si="548"/>
        <v>4.36000000000013</v>
      </c>
      <c r="AK2445" s="26">
        <f>INDEX(检修、备用和必开!I:I,MATCH(统调负荷!$C2445,检修、备用和必开!$A:$A,0))</f>
        <v>10348.3543660943</v>
      </c>
    </row>
    <row r="2446" ht="13.8" spans="1:37">
      <c r="A2446" s="26">
        <f t="shared" si="536"/>
        <v>7</v>
      </c>
      <c r="B2446" s="26">
        <f t="shared" si="537"/>
        <v>11</v>
      </c>
      <c r="C2446" t="s">
        <v>47</v>
      </c>
      <c r="D2446" s="75">
        <v>0.458333333333333</v>
      </c>
      <c r="E2446" s="26">
        <v>48240</v>
      </c>
      <c r="F2446" s="26">
        <v>13863.1</v>
      </c>
      <c r="G2446" s="26">
        <v>8340</v>
      </c>
      <c r="H2446" s="26">
        <v>17131.6</v>
      </c>
      <c r="I2446" s="26">
        <v>10312</v>
      </c>
      <c r="J2446" s="26">
        <v>-1406.7</v>
      </c>
      <c r="K2446" s="26">
        <f t="shared" si="535"/>
        <v>10465.1</v>
      </c>
      <c r="L2446" s="27">
        <f t="shared" si="538"/>
        <v>6.798224575016</v>
      </c>
      <c r="M2446" s="75">
        <v>0.458333333333333</v>
      </c>
      <c r="N2446" s="26">
        <v>51604.7</v>
      </c>
      <c r="O2446" s="26">
        <v>17455.3</v>
      </c>
      <c r="P2446" s="26">
        <v>7120.49</v>
      </c>
      <c r="Q2446" s="26">
        <v>19255.6</v>
      </c>
      <c r="R2446" s="26">
        <v>9188.04</v>
      </c>
      <c r="S2446" s="26">
        <v>-1414.73</v>
      </c>
      <c r="T2446" s="26">
        <f t="shared" si="539"/>
        <v>14057.3</v>
      </c>
      <c r="U2446" s="27">
        <f t="shared" si="540"/>
        <v>2.90772173472349</v>
      </c>
      <c r="V2446" s="26">
        <f>INDEX(检修、备用和必开!B:B,MATCH(统调负荷!$C2446,检修、备用和必开!$A:$A,0))</f>
        <v>21498.3</v>
      </c>
      <c r="W2446" s="26">
        <f>INDEX(检修、备用和必开!C:C,MATCH(统调负荷!$C2446,检修、备用和必开!$A:$A,0))</f>
        <v>0</v>
      </c>
      <c r="X2446" s="26">
        <f>INDEX(检修、备用和必开!D:D,MATCH(统调负荷!$C2446,检修、备用和必开!$A:$A,0))</f>
        <v>10410</v>
      </c>
      <c r="Y2446" s="26">
        <f>INDEX(检修、备用和必开!E:E,MATCH(统调负荷!$C2446,检修、备用和必开!$A:$A,0))</f>
        <v>3398</v>
      </c>
      <c r="Z2446" s="26">
        <f>INDEX(检修、备用和必开!F:F,MATCH(统调负荷!$C2446,检修、备用和必开!$A:$A,0))</f>
        <v>1850</v>
      </c>
      <c r="AA2446" s="26">
        <f t="shared" si="541"/>
        <v>71144.1</v>
      </c>
      <c r="AB2446" s="26">
        <v>195.5</v>
      </c>
      <c r="AC2446" s="26">
        <v>424.94</v>
      </c>
      <c r="AD2446" s="76">
        <f t="shared" si="542"/>
        <v>45683.4583333333</v>
      </c>
      <c r="AE2446" s="27">
        <f t="shared" si="543"/>
        <v>3364.7</v>
      </c>
      <c r="AF2446" s="27">
        <f t="shared" si="544"/>
        <v>3592.2</v>
      </c>
      <c r="AG2446" s="27">
        <f t="shared" si="545"/>
        <v>-1219.51</v>
      </c>
      <c r="AH2446" s="27">
        <f t="shared" si="546"/>
        <v>2124</v>
      </c>
      <c r="AI2446" s="27">
        <f t="shared" si="547"/>
        <v>-1123.96</v>
      </c>
      <c r="AJ2446" s="27">
        <f t="shared" si="548"/>
        <v>-8.02999999999997</v>
      </c>
      <c r="AK2446" s="26">
        <f>INDEX(检修、备用和必开!I:I,MATCH(统调负荷!$C2446,检修、备用和必开!$A:$A,0))</f>
        <v>10348.3543660943</v>
      </c>
    </row>
    <row r="2447" ht="13.8" spans="1:37">
      <c r="A2447" s="26">
        <f t="shared" si="536"/>
        <v>7</v>
      </c>
      <c r="B2447" s="26">
        <f t="shared" si="537"/>
        <v>11</v>
      </c>
      <c r="C2447" t="s">
        <v>47</v>
      </c>
      <c r="D2447" s="75">
        <v>0.46875</v>
      </c>
      <c r="E2447" s="26">
        <v>48560</v>
      </c>
      <c r="F2447" s="26">
        <v>13589.09</v>
      </c>
      <c r="G2447" s="26">
        <v>8924</v>
      </c>
      <c r="H2447" s="26">
        <v>16921.6</v>
      </c>
      <c r="I2447" s="26">
        <v>10532</v>
      </c>
      <c r="J2447" s="26">
        <v>-1406.69</v>
      </c>
      <c r="K2447" s="26">
        <f t="shared" si="535"/>
        <v>10191.09</v>
      </c>
      <c r="L2447" s="27">
        <f t="shared" si="538"/>
        <v>6.98100988216177</v>
      </c>
      <c r="M2447" s="75">
        <v>0.46875</v>
      </c>
      <c r="N2447" s="26">
        <v>52357.1</v>
      </c>
      <c r="O2447" s="26">
        <v>17322.03</v>
      </c>
      <c r="P2447" s="26">
        <v>8335.89</v>
      </c>
      <c r="Q2447" s="26">
        <v>18844.5</v>
      </c>
      <c r="R2447" s="26">
        <v>9249.67</v>
      </c>
      <c r="S2447" s="26">
        <v>-1394.99</v>
      </c>
      <c r="T2447" s="26">
        <f t="shared" si="539"/>
        <v>13924.03</v>
      </c>
      <c r="U2447" s="27">
        <f t="shared" si="540"/>
        <v>2.92364643258844</v>
      </c>
      <c r="V2447" s="26">
        <f>INDEX(检修、备用和必开!B:B,MATCH(统调负荷!$C2447,检修、备用和必开!$A:$A,0))</f>
        <v>21498.3</v>
      </c>
      <c r="W2447" s="26">
        <f>INDEX(检修、备用和必开!C:C,MATCH(统调负荷!$C2447,检修、备用和必开!$A:$A,0))</f>
        <v>0</v>
      </c>
      <c r="X2447" s="26">
        <f>INDEX(检修、备用和必开!D:D,MATCH(统调负荷!$C2447,检修、备用和必开!$A:$A,0))</f>
        <v>10410</v>
      </c>
      <c r="Y2447" s="26">
        <f>INDEX(检修、备用和必开!E:E,MATCH(统调负荷!$C2447,检修、备用和必开!$A:$A,0))</f>
        <v>3398</v>
      </c>
      <c r="Z2447" s="26">
        <f>INDEX(检修、备用和必开!F:F,MATCH(统调负荷!$C2447,检修、备用和必开!$A:$A,0))</f>
        <v>1850</v>
      </c>
      <c r="AA2447" s="26">
        <f t="shared" si="541"/>
        <v>71144.1</v>
      </c>
      <c r="AB2447" s="26">
        <v>0</v>
      </c>
      <c r="AC2447" s="26">
        <v>314.98</v>
      </c>
      <c r="AD2447" s="76">
        <f t="shared" si="542"/>
        <v>45683.46875</v>
      </c>
      <c r="AE2447" s="27">
        <f t="shared" si="543"/>
        <v>3797.1</v>
      </c>
      <c r="AF2447" s="27">
        <f t="shared" si="544"/>
        <v>3732.94</v>
      </c>
      <c r="AG2447" s="27">
        <f t="shared" si="545"/>
        <v>-588.110000000001</v>
      </c>
      <c r="AH2447" s="27">
        <f t="shared" si="546"/>
        <v>1922.9</v>
      </c>
      <c r="AI2447" s="27">
        <f t="shared" si="547"/>
        <v>-1282.33</v>
      </c>
      <c r="AJ2447" s="27">
        <f t="shared" si="548"/>
        <v>11.7</v>
      </c>
      <c r="AK2447" s="26">
        <f>INDEX(检修、备用和必开!I:I,MATCH(统调负荷!$C2447,检修、备用和必开!$A:$A,0))</f>
        <v>10348.3543660943</v>
      </c>
    </row>
    <row r="2448" ht="13.8" spans="1:37">
      <c r="A2448" s="26">
        <f t="shared" si="536"/>
        <v>7</v>
      </c>
      <c r="B2448" s="26">
        <f t="shared" si="537"/>
        <v>11</v>
      </c>
      <c r="C2448" t="s">
        <v>47</v>
      </c>
      <c r="D2448" s="75">
        <v>0.479166666666667</v>
      </c>
      <c r="E2448" s="26">
        <v>48515</v>
      </c>
      <c r="F2448" s="26">
        <v>13202.3</v>
      </c>
      <c r="G2448" s="26">
        <v>8922</v>
      </c>
      <c r="H2448" s="26">
        <v>17024.4</v>
      </c>
      <c r="I2448" s="26">
        <v>10773</v>
      </c>
      <c r="J2448" s="26">
        <v>-1406.7</v>
      </c>
      <c r="K2448" s="26">
        <f t="shared" si="535"/>
        <v>9804.3</v>
      </c>
      <c r="L2448" s="27">
        <f t="shared" si="538"/>
        <v>7.25641810226125</v>
      </c>
      <c r="M2448" s="75">
        <v>0.479166666666667</v>
      </c>
      <c r="N2448" s="26">
        <v>52796.7</v>
      </c>
      <c r="O2448" s="26">
        <v>17401.19</v>
      </c>
      <c r="P2448" s="26">
        <v>8536.41</v>
      </c>
      <c r="Q2448" s="26">
        <v>18841</v>
      </c>
      <c r="R2448" s="26">
        <v>9386.15</v>
      </c>
      <c r="S2448" s="26">
        <v>-1368.05</v>
      </c>
      <c r="T2448" s="26">
        <f t="shared" si="539"/>
        <v>14003.19</v>
      </c>
      <c r="U2448" s="27">
        <f t="shared" si="540"/>
        <v>2.91416648131604</v>
      </c>
      <c r="V2448" s="26">
        <f>INDEX(检修、备用和必开!B:B,MATCH(统调负荷!$C2448,检修、备用和必开!$A:$A,0))</f>
        <v>21498.3</v>
      </c>
      <c r="W2448" s="26">
        <f>INDEX(检修、备用和必开!C:C,MATCH(统调负荷!$C2448,检修、备用和必开!$A:$A,0))</f>
        <v>0</v>
      </c>
      <c r="X2448" s="26">
        <f>INDEX(检修、备用和必开!D:D,MATCH(统调负荷!$C2448,检修、备用和必开!$A:$A,0))</f>
        <v>10410</v>
      </c>
      <c r="Y2448" s="26">
        <f>INDEX(检修、备用和必开!E:E,MATCH(统调负荷!$C2448,检修、备用和必开!$A:$A,0))</f>
        <v>3398</v>
      </c>
      <c r="Z2448" s="26">
        <f>INDEX(检修、备用和必开!F:F,MATCH(统调负荷!$C2448,检修、备用和必开!$A:$A,0))</f>
        <v>1850</v>
      </c>
      <c r="AA2448" s="26">
        <f t="shared" si="541"/>
        <v>71144.1</v>
      </c>
      <c r="AB2448" s="26">
        <v>0</v>
      </c>
      <c r="AC2448" s="26">
        <v>325.36</v>
      </c>
      <c r="AD2448" s="76">
        <f t="shared" si="542"/>
        <v>45683.4791666667</v>
      </c>
      <c r="AE2448" s="27">
        <f t="shared" si="543"/>
        <v>4281.7</v>
      </c>
      <c r="AF2448" s="27">
        <f t="shared" si="544"/>
        <v>4198.89</v>
      </c>
      <c r="AG2448" s="27">
        <f t="shared" si="545"/>
        <v>-385.59</v>
      </c>
      <c r="AH2448" s="27">
        <f t="shared" si="546"/>
        <v>1816.6</v>
      </c>
      <c r="AI2448" s="27">
        <f t="shared" si="547"/>
        <v>-1386.85</v>
      </c>
      <c r="AJ2448" s="27">
        <f t="shared" si="548"/>
        <v>38.6500000000001</v>
      </c>
      <c r="AK2448" s="26">
        <f>INDEX(检修、备用和必开!I:I,MATCH(统调负荷!$C2448,检修、备用和必开!$A:$A,0))</f>
        <v>10348.3543660943</v>
      </c>
    </row>
    <row r="2449" ht="13.8" spans="1:37">
      <c r="A2449" s="26">
        <f t="shared" si="536"/>
        <v>7</v>
      </c>
      <c r="B2449" s="26">
        <f t="shared" si="537"/>
        <v>11</v>
      </c>
      <c r="C2449" t="s">
        <v>47</v>
      </c>
      <c r="D2449" s="75">
        <v>0.489583333333333</v>
      </c>
      <c r="E2449" s="26">
        <v>48255</v>
      </c>
      <c r="F2449" s="26">
        <v>12992.9</v>
      </c>
      <c r="G2449" s="26">
        <v>8326</v>
      </c>
      <c r="H2449" s="26">
        <v>17370.8</v>
      </c>
      <c r="I2449" s="26">
        <v>10972</v>
      </c>
      <c r="J2449" s="26">
        <v>-1406.7</v>
      </c>
      <c r="K2449" s="26">
        <f t="shared" si="535"/>
        <v>9594.9</v>
      </c>
      <c r="L2449" s="27">
        <f t="shared" si="538"/>
        <v>7.41478285339086</v>
      </c>
      <c r="M2449" s="75">
        <v>0.489583333333333</v>
      </c>
      <c r="N2449" s="26">
        <v>52718.1</v>
      </c>
      <c r="O2449" s="26">
        <v>17097.86</v>
      </c>
      <c r="P2449" s="26">
        <v>8759.69</v>
      </c>
      <c r="Q2449" s="26">
        <v>18789.7</v>
      </c>
      <c r="R2449" s="26">
        <v>9510.75</v>
      </c>
      <c r="S2449" s="26">
        <v>-1439.9</v>
      </c>
      <c r="T2449" s="26">
        <f t="shared" si="539"/>
        <v>13699.86</v>
      </c>
      <c r="U2449" s="27">
        <f t="shared" si="540"/>
        <v>2.95083007533018</v>
      </c>
      <c r="V2449" s="26">
        <f>INDEX(检修、备用和必开!B:B,MATCH(统调负荷!$C2449,检修、备用和必开!$A:$A,0))</f>
        <v>21498.3</v>
      </c>
      <c r="W2449" s="26">
        <f>INDEX(检修、备用和必开!C:C,MATCH(统调负荷!$C2449,检修、备用和必开!$A:$A,0))</f>
        <v>0</v>
      </c>
      <c r="X2449" s="26">
        <f>INDEX(检修、备用和必开!D:D,MATCH(统调负荷!$C2449,检修、备用和必开!$A:$A,0))</f>
        <v>10410</v>
      </c>
      <c r="Y2449" s="26">
        <f>INDEX(检修、备用和必开!E:E,MATCH(统调负荷!$C2449,检修、备用和必开!$A:$A,0))</f>
        <v>3398</v>
      </c>
      <c r="Z2449" s="26">
        <f>INDEX(检修、备用和必开!F:F,MATCH(统调负荷!$C2449,检修、备用和必开!$A:$A,0))</f>
        <v>1850</v>
      </c>
      <c r="AA2449" s="26">
        <f t="shared" si="541"/>
        <v>71144.1</v>
      </c>
      <c r="AB2449" s="26">
        <v>275.01</v>
      </c>
      <c r="AC2449" s="26">
        <v>302.72</v>
      </c>
      <c r="AD2449" s="76">
        <f t="shared" si="542"/>
        <v>45683.4895833333</v>
      </c>
      <c r="AE2449" s="27">
        <f t="shared" si="543"/>
        <v>4463.1</v>
      </c>
      <c r="AF2449" s="27">
        <f t="shared" si="544"/>
        <v>4104.96</v>
      </c>
      <c r="AG2449" s="27">
        <f t="shared" si="545"/>
        <v>433.690000000001</v>
      </c>
      <c r="AH2449" s="27">
        <f t="shared" si="546"/>
        <v>1418.9</v>
      </c>
      <c r="AI2449" s="27">
        <f t="shared" si="547"/>
        <v>-1461.25</v>
      </c>
      <c r="AJ2449" s="27">
        <f t="shared" si="548"/>
        <v>-33.2</v>
      </c>
      <c r="AK2449" s="26">
        <f>INDEX(检修、备用和必开!I:I,MATCH(统调负荷!$C2449,检修、备用和必开!$A:$A,0))</f>
        <v>10348.3543660943</v>
      </c>
    </row>
    <row r="2450" ht="13.8" spans="1:37">
      <c r="A2450" s="26">
        <f t="shared" si="536"/>
        <v>7</v>
      </c>
      <c r="B2450" s="26">
        <f t="shared" si="537"/>
        <v>12</v>
      </c>
      <c r="C2450" t="s">
        <v>47</v>
      </c>
      <c r="D2450" s="75">
        <v>0.5</v>
      </c>
      <c r="E2450" s="26">
        <v>47745</v>
      </c>
      <c r="F2450" s="26">
        <v>13828.4</v>
      </c>
      <c r="G2450" s="26">
        <v>7729</v>
      </c>
      <c r="H2450" s="26">
        <v>16429.3</v>
      </c>
      <c r="I2450" s="26">
        <v>11165</v>
      </c>
      <c r="J2450" s="26">
        <v>-1406.7</v>
      </c>
      <c r="K2450" s="26">
        <f t="shared" si="535"/>
        <v>10430.4</v>
      </c>
      <c r="L2450" s="27">
        <f t="shared" si="538"/>
        <v>6.82084100322135</v>
      </c>
      <c r="M2450" s="75">
        <v>0.5</v>
      </c>
      <c r="N2450" s="26">
        <v>52589.1</v>
      </c>
      <c r="O2450" s="26">
        <v>16723.4</v>
      </c>
      <c r="P2450" s="26">
        <v>9530.5</v>
      </c>
      <c r="Q2450" s="26">
        <v>18252</v>
      </c>
      <c r="R2450" s="26">
        <v>9488.16</v>
      </c>
      <c r="S2450" s="26">
        <v>-1404.96</v>
      </c>
      <c r="T2450" s="26">
        <f t="shared" si="539"/>
        <v>13325.4</v>
      </c>
      <c r="U2450" s="27">
        <f t="shared" si="540"/>
        <v>2.9973836547941</v>
      </c>
      <c r="V2450" s="26">
        <f>INDEX(检修、备用和必开!B:B,MATCH(统调负荷!$C2450,检修、备用和必开!$A:$A,0))</f>
        <v>21498.3</v>
      </c>
      <c r="W2450" s="26">
        <f>INDEX(检修、备用和必开!C:C,MATCH(统调负荷!$C2450,检修、备用和必开!$A:$A,0))</f>
        <v>0</v>
      </c>
      <c r="X2450" s="26">
        <f>INDEX(检修、备用和必开!D:D,MATCH(统调负荷!$C2450,检修、备用和必开!$A:$A,0))</f>
        <v>10410</v>
      </c>
      <c r="Y2450" s="26">
        <f>INDEX(检修、备用和必开!E:E,MATCH(统调负荷!$C2450,检修、备用和必开!$A:$A,0))</f>
        <v>3398</v>
      </c>
      <c r="Z2450" s="26">
        <f>INDEX(检修、备用和必开!F:F,MATCH(统调负荷!$C2450,检修、备用和必开!$A:$A,0))</f>
        <v>1850</v>
      </c>
      <c r="AA2450" s="26">
        <f t="shared" si="541"/>
        <v>71144.1</v>
      </c>
      <c r="AB2450" s="26">
        <v>302.8</v>
      </c>
      <c r="AC2450" s="26">
        <v>336.87</v>
      </c>
      <c r="AD2450" s="76">
        <f t="shared" si="542"/>
        <v>45683.5</v>
      </c>
      <c r="AE2450" s="27">
        <f t="shared" si="543"/>
        <v>4844.1</v>
      </c>
      <c r="AF2450" s="27">
        <f t="shared" si="544"/>
        <v>2895</v>
      </c>
      <c r="AG2450" s="27">
        <f t="shared" si="545"/>
        <v>1801.5</v>
      </c>
      <c r="AH2450" s="27">
        <f t="shared" si="546"/>
        <v>1822.7</v>
      </c>
      <c r="AI2450" s="27">
        <f t="shared" si="547"/>
        <v>-1676.84</v>
      </c>
      <c r="AJ2450" s="27">
        <f t="shared" si="548"/>
        <v>1.74000000000001</v>
      </c>
      <c r="AK2450" s="26">
        <f>INDEX(检修、备用和必开!I:I,MATCH(统调负荷!$C2450,检修、备用和必开!$A:$A,0))</f>
        <v>10348.3543660943</v>
      </c>
    </row>
    <row r="2451" ht="13.8" spans="1:37">
      <c r="A2451" s="26">
        <f t="shared" si="536"/>
        <v>7</v>
      </c>
      <c r="B2451" s="26">
        <f t="shared" si="537"/>
        <v>12</v>
      </c>
      <c r="C2451" t="s">
        <v>47</v>
      </c>
      <c r="D2451" s="75">
        <v>0.510416666666667</v>
      </c>
      <c r="E2451" s="26">
        <v>47915</v>
      </c>
      <c r="F2451" s="26">
        <v>14170.79</v>
      </c>
      <c r="G2451" s="26">
        <v>8018</v>
      </c>
      <c r="H2451" s="26">
        <v>15785.7</v>
      </c>
      <c r="I2451" s="26">
        <v>11347</v>
      </c>
      <c r="J2451" s="26">
        <v>-1406.49</v>
      </c>
      <c r="K2451" s="26">
        <f t="shared" si="535"/>
        <v>10772.79</v>
      </c>
      <c r="L2451" s="27">
        <f t="shared" si="538"/>
        <v>6.60405521689367</v>
      </c>
      <c r="M2451" s="75">
        <v>0.510416666666667</v>
      </c>
      <c r="N2451" s="26">
        <v>53437.9</v>
      </c>
      <c r="O2451" s="26">
        <v>17799.12</v>
      </c>
      <c r="P2451" s="26">
        <v>9419.2</v>
      </c>
      <c r="Q2451" s="26">
        <v>18137.6</v>
      </c>
      <c r="R2451" s="26">
        <v>9458.91</v>
      </c>
      <c r="S2451" s="26">
        <v>-1376.93</v>
      </c>
      <c r="T2451" s="26">
        <f t="shared" si="539"/>
        <v>14401.12</v>
      </c>
      <c r="U2451" s="27">
        <f t="shared" si="540"/>
        <v>2.86742799196489</v>
      </c>
      <c r="V2451" s="26">
        <f>INDEX(检修、备用和必开!B:B,MATCH(统调负荷!$C2451,检修、备用和必开!$A:$A,0))</f>
        <v>21498.3</v>
      </c>
      <c r="W2451" s="26">
        <f>INDEX(检修、备用和必开!C:C,MATCH(统调负荷!$C2451,检修、备用和必开!$A:$A,0))</f>
        <v>0</v>
      </c>
      <c r="X2451" s="26">
        <f>INDEX(检修、备用和必开!D:D,MATCH(统调负荷!$C2451,检修、备用和必开!$A:$A,0))</f>
        <v>10410</v>
      </c>
      <c r="Y2451" s="26">
        <f>INDEX(检修、备用和必开!E:E,MATCH(统调负荷!$C2451,检修、备用和必开!$A:$A,0))</f>
        <v>3398</v>
      </c>
      <c r="Z2451" s="26">
        <f>INDEX(检修、备用和必开!F:F,MATCH(统调负荷!$C2451,检修、备用和必开!$A:$A,0))</f>
        <v>1850</v>
      </c>
      <c r="AA2451" s="26">
        <f t="shared" si="541"/>
        <v>71144.1</v>
      </c>
      <c r="AB2451" s="26">
        <v>307.77</v>
      </c>
      <c r="AC2451" s="26">
        <v>358.7</v>
      </c>
      <c r="AD2451" s="76">
        <f t="shared" si="542"/>
        <v>45683.5104166667</v>
      </c>
      <c r="AE2451" s="27">
        <f t="shared" si="543"/>
        <v>5522.9</v>
      </c>
      <c r="AF2451" s="27">
        <f t="shared" si="544"/>
        <v>3628.33</v>
      </c>
      <c r="AG2451" s="27">
        <f t="shared" si="545"/>
        <v>1401.2</v>
      </c>
      <c r="AH2451" s="27">
        <f t="shared" si="546"/>
        <v>2351.9</v>
      </c>
      <c r="AI2451" s="27">
        <f t="shared" si="547"/>
        <v>-1888.09</v>
      </c>
      <c r="AJ2451" s="27">
        <f t="shared" si="548"/>
        <v>29.5599999999999</v>
      </c>
      <c r="AK2451" s="26">
        <f>INDEX(检修、备用和必开!I:I,MATCH(统调负荷!$C2451,检修、备用和必开!$A:$A,0))</f>
        <v>10348.3543660943</v>
      </c>
    </row>
    <row r="2452" ht="13.8" spans="1:37">
      <c r="A2452" s="26">
        <f t="shared" si="536"/>
        <v>7</v>
      </c>
      <c r="B2452" s="26">
        <f t="shared" si="537"/>
        <v>12</v>
      </c>
      <c r="C2452" t="s">
        <v>47</v>
      </c>
      <c r="D2452" s="75">
        <v>0.520833333333333</v>
      </c>
      <c r="E2452" s="26">
        <v>47010</v>
      </c>
      <c r="F2452" s="26">
        <v>12285.2</v>
      </c>
      <c r="G2452" s="26">
        <v>9096</v>
      </c>
      <c r="H2452" s="26">
        <v>15530.5</v>
      </c>
      <c r="I2452" s="26">
        <v>11505</v>
      </c>
      <c r="J2452" s="26">
        <v>-1406.7</v>
      </c>
      <c r="K2452" s="26">
        <f t="shared" si="535"/>
        <v>8887.2</v>
      </c>
      <c r="L2452" s="27">
        <f t="shared" si="538"/>
        <v>8.00523224412638</v>
      </c>
      <c r="M2452" s="75">
        <v>0.520833333333333</v>
      </c>
      <c r="N2452" s="26">
        <v>53061.9</v>
      </c>
      <c r="O2452" s="26">
        <v>17099.8</v>
      </c>
      <c r="P2452" s="26">
        <v>10177.9</v>
      </c>
      <c r="Q2452" s="26">
        <v>17579.1</v>
      </c>
      <c r="R2452" s="26">
        <v>9587.18</v>
      </c>
      <c r="S2452" s="26">
        <v>-1382.08</v>
      </c>
      <c r="T2452" s="26">
        <f t="shared" si="539"/>
        <v>13701.8</v>
      </c>
      <c r="U2452" s="27">
        <f t="shared" si="540"/>
        <v>2.95059265587803</v>
      </c>
      <c r="V2452" s="26">
        <f>INDEX(检修、备用和必开!B:B,MATCH(统调负荷!$C2452,检修、备用和必开!$A:$A,0))</f>
        <v>21498.3</v>
      </c>
      <c r="W2452" s="26">
        <f>INDEX(检修、备用和必开!C:C,MATCH(统调负荷!$C2452,检修、备用和必开!$A:$A,0))</f>
        <v>0</v>
      </c>
      <c r="X2452" s="26">
        <f>INDEX(检修、备用和必开!D:D,MATCH(统调负荷!$C2452,检修、备用和必开!$A:$A,0))</f>
        <v>10410</v>
      </c>
      <c r="Y2452" s="26">
        <f>INDEX(检修、备用和必开!E:E,MATCH(统调负荷!$C2452,检修、备用和必开!$A:$A,0))</f>
        <v>3398</v>
      </c>
      <c r="Z2452" s="26">
        <f>INDEX(检修、备用和必开!F:F,MATCH(统调负荷!$C2452,检修、备用和必开!$A:$A,0))</f>
        <v>1850</v>
      </c>
      <c r="AA2452" s="26">
        <f t="shared" si="541"/>
        <v>71144.1</v>
      </c>
      <c r="AB2452" s="26">
        <v>258.13</v>
      </c>
      <c r="AC2452" s="26">
        <v>354.86</v>
      </c>
      <c r="AD2452" s="76">
        <f t="shared" si="542"/>
        <v>45683.5208333333</v>
      </c>
      <c r="AE2452" s="27">
        <f t="shared" si="543"/>
        <v>6051.9</v>
      </c>
      <c r="AF2452" s="27">
        <f t="shared" si="544"/>
        <v>4814.6</v>
      </c>
      <c r="AG2452" s="27">
        <f t="shared" si="545"/>
        <v>1081.9</v>
      </c>
      <c r="AH2452" s="27">
        <f t="shared" si="546"/>
        <v>2048.6</v>
      </c>
      <c r="AI2452" s="27">
        <f t="shared" si="547"/>
        <v>-1917.82</v>
      </c>
      <c r="AJ2452" s="27">
        <f t="shared" si="548"/>
        <v>24.6200000000001</v>
      </c>
      <c r="AK2452" s="26">
        <f>INDEX(检修、备用和必开!I:I,MATCH(统调负荷!$C2452,检修、备用和必开!$A:$A,0))</f>
        <v>10348.3543660943</v>
      </c>
    </row>
    <row r="2453" ht="13.8" spans="1:37">
      <c r="A2453" s="26">
        <f t="shared" si="536"/>
        <v>7</v>
      </c>
      <c r="B2453" s="26">
        <f t="shared" si="537"/>
        <v>12</v>
      </c>
      <c r="C2453" t="s">
        <v>47</v>
      </c>
      <c r="D2453" s="75">
        <v>0.53125</v>
      </c>
      <c r="E2453" s="26">
        <v>46320</v>
      </c>
      <c r="F2453" s="26">
        <v>11708.2</v>
      </c>
      <c r="G2453" s="26">
        <v>9096</v>
      </c>
      <c r="H2453" s="26">
        <v>15269.5</v>
      </c>
      <c r="I2453" s="26">
        <v>11653</v>
      </c>
      <c r="J2453" s="26">
        <v>-1406.7</v>
      </c>
      <c r="K2453" s="26">
        <f t="shared" si="535"/>
        <v>8310.2</v>
      </c>
      <c r="L2453" s="27">
        <f t="shared" si="538"/>
        <v>8.56105749560781</v>
      </c>
      <c r="M2453" s="75">
        <v>0.53125</v>
      </c>
      <c r="N2453" s="26">
        <v>52675.3</v>
      </c>
      <c r="O2453" s="26">
        <v>16776.74</v>
      </c>
      <c r="P2453" s="26">
        <v>11034.3</v>
      </c>
      <c r="Q2453" s="26">
        <v>16503.6</v>
      </c>
      <c r="R2453" s="26">
        <v>9670.94</v>
      </c>
      <c r="S2453" s="26">
        <v>-1310.28</v>
      </c>
      <c r="T2453" s="26">
        <f t="shared" si="539"/>
        <v>13378.74</v>
      </c>
      <c r="U2453" s="27">
        <f t="shared" si="540"/>
        <v>2.99066280937956</v>
      </c>
      <c r="V2453" s="26">
        <f>INDEX(检修、备用和必开!B:B,MATCH(统调负荷!$C2453,检修、备用和必开!$A:$A,0))</f>
        <v>21498.3</v>
      </c>
      <c r="W2453" s="26">
        <f>INDEX(检修、备用和必开!C:C,MATCH(统调负荷!$C2453,检修、备用和必开!$A:$A,0))</f>
        <v>0</v>
      </c>
      <c r="X2453" s="26">
        <f>INDEX(检修、备用和必开!D:D,MATCH(统调负荷!$C2453,检修、备用和必开!$A:$A,0))</f>
        <v>10410</v>
      </c>
      <c r="Y2453" s="26">
        <f>INDEX(检修、备用和必开!E:E,MATCH(统调负荷!$C2453,检修、备用和必开!$A:$A,0))</f>
        <v>3398</v>
      </c>
      <c r="Z2453" s="26">
        <f>INDEX(检修、备用和必开!F:F,MATCH(统调负荷!$C2453,检修、备用和必开!$A:$A,0))</f>
        <v>1850</v>
      </c>
      <c r="AA2453" s="26">
        <f t="shared" si="541"/>
        <v>71144.1</v>
      </c>
      <c r="AB2453" s="26">
        <v>248.2</v>
      </c>
      <c r="AC2453" s="26">
        <v>398.56</v>
      </c>
      <c r="AD2453" s="76">
        <f t="shared" si="542"/>
        <v>45683.53125</v>
      </c>
      <c r="AE2453" s="27">
        <f t="shared" si="543"/>
        <v>6355.3</v>
      </c>
      <c r="AF2453" s="27">
        <f t="shared" si="544"/>
        <v>5068.54</v>
      </c>
      <c r="AG2453" s="27">
        <f t="shared" si="545"/>
        <v>1938.3</v>
      </c>
      <c r="AH2453" s="27">
        <f t="shared" si="546"/>
        <v>1234.1</v>
      </c>
      <c r="AI2453" s="27">
        <f t="shared" si="547"/>
        <v>-1982.06</v>
      </c>
      <c r="AJ2453" s="27">
        <f t="shared" si="548"/>
        <v>96.4200000000001</v>
      </c>
      <c r="AK2453" s="26">
        <f>INDEX(检修、备用和必开!I:I,MATCH(统调负荷!$C2453,检修、备用和必开!$A:$A,0))</f>
        <v>10348.3543660943</v>
      </c>
    </row>
    <row r="2454" ht="13.8" spans="1:37">
      <c r="A2454" s="26">
        <f t="shared" si="536"/>
        <v>7</v>
      </c>
      <c r="B2454" s="26">
        <f t="shared" si="537"/>
        <v>13</v>
      </c>
      <c r="C2454" t="s">
        <v>47</v>
      </c>
      <c r="D2454" s="75">
        <v>0.541666666666667</v>
      </c>
      <c r="E2454" s="26">
        <v>45525</v>
      </c>
      <c r="F2454" s="26">
        <v>11085.7</v>
      </c>
      <c r="G2454" s="26">
        <v>9096</v>
      </c>
      <c r="H2454" s="26">
        <v>15003</v>
      </c>
      <c r="I2454" s="26">
        <v>11747</v>
      </c>
      <c r="J2454" s="26">
        <v>-1406.7</v>
      </c>
      <c r="K2454" s="26">
        <f t="shared" si="535"/>
        <v>7687.7</v>
      </c>
      <c r="L2454" s="27">
        <f t="shared" si="538"/>
        <v>9.25427631151059</v>
      </c>
      <c r="M2454" s="75">
        <v>0.541666666666667</v>
      </c>
      <c r="N2454" s="26">
        <v>52125.5</v>
      </c>
      <c r="O2454" s="26">
        <v>17159.33</v>
      </c>
      <c r="P2454" s="26">
        <v>10592.5</v>
      </c>
      <c r="Q2454" s="26">
        <v>15876.6</v>
      </c>
      <c r="R2454" s="26">
        <v>9805.75</v>
      </c>
      <c r="S2454" s="26">
        <v>-1308.68</v>
      </c>
      <c r="T2454" s="26">
        <f t="shared" si="539"/>
        <v>13761.33</v>
      </c>
      <c r="U2454" s="27">
        <f t="shared" si="540"/>
        <v>2.94332583271173</v>
      </c>
      <c r="V2454" s="26">
        <f>INDEX(检修、备用和必开!B:B,MATCH(统调负荷!$C2454,检修、备用和必开!$A:$A,0))</f>
        <v>21498.3</v>
      </c>
      <c r="W2454" s="26">
        <f>INDEX(检修、备用和必开!C:C,MATCH(统调负荷!$C2454,检修、备用和必开!$A:$A,0))</f>
        <v>0</v>
      </c>
      <c r="X2454" s="26">
        <f>INDEX(检修、备用和必开!D:D,MATCH(统调负荷!$C2454,检修、备用和必开!$A:$A,0))</f>
        <v>10410</v>
      </c>
      <c r="Y2454" s="26">
        <f>INDEX(检修、备用和必开!E:E,MATCH(统调负荷!$C2454,检修、备用和必开!$A:$A,0))</f>
        <v>3398</v>
      </c>
      <c r="Z2454" s="26">
        <f>INDEX(检修、备用和必开!F:F,MATCH(统调负荷!$C2454,检修、备用和必开!$A:$A,0))</f>
        <v>1850</v>
      </c>
      <c r="AA2454" s="26">
        <f t="shared" si="541"/>
        <v>71144.1</v>
      </c>
      <c r="AB2454" s="26">
        <v>253.17</v>
      </c>
      <c r="AC2454" s="26">
        <v>368.67</v>
      </c>
      <c r="AD2454" s="76">
        <f t="shared" si="542"/>
        <v>45683.5416666667</v>
      </c>
      <c r="AE2454" s="27">
        <f t="shared" si="543"/>
        <v>6600.5</v>
      </c>
      <c r="AF2454" s="27">
        <f t="shared" si="544"/>
        <v>6073.63</v>
      </c>
      <c r="AG2454" s="27">
        <f t="shared" si="545"/>
        <v>1496.5</v>
      </c>
      <c r="AH2454" s="27">
        <f t="shared" si="546"/>
        <v>873.6</v>
      </c>
      <c r="AI2454" s="27">
        <f t="shared" si="547"/>
        <v>-1941.25</v>
      </c>
      <c r="AJ2454" s="27">
        <f t="shared" si="548"/>
        <v>98.02</v>
      </c>
      <c r="AK2454" s="26">
        <f>INDEX(检修、备用和必开!I:I,MATCH(统调负荷!$C2454,检修、备用和必开!$A:$A,0))</f>
        <v>10348.3543660943</v>
      </c>
    </row>
    <row r="2455" ht="13.8" spans="1:37">
      <c r="A2455" s="26">
        <f t="shared" si="536"/>
        <v>7</v>
      </c>
      <c r="B2455" s="26">
        <f t="shared" si="537"/>
        <v>13</v>
      </c>
      <c r="C2455" t="s">
        <v>47</v>
      </c>
      <c r="D2455" s="75">
        <v>0.552083333333333</v>
      </c>
      <c r="E2455" s="26">
        <v>45190</v>
      </c>
      <c r="F2455" s="26">
        <v>10699.3</v>
      </c>
      <c r="G2455" s="26">
        <v>9096</v>
      </c>
      <c r="H2455" s="26">
        <v>15056.4</v>
      </c>
      <c r="I2455" s="26">
        <v>11745</v>
      </c>
      <c r="J2455" s="26">
        <v>-1406.7</v>
      </c>
      <c r="K2455" s="26">
        <f t="shared" si="535"/>
        <v>7301.3</v>
      </c>
      <c r="L2455" s="27">
        <f t="shared" si="538"/>
        <v>9.74403188473286</v>
      </c>
      <c r="M2455" s="75">
        <v>0.552083333333333</v>
      </c>
      <c r="N2455" s="26">
        <v>51605.2</v>
      </c>
      <c r="O2455" s="26">
        <v>17137.73</v>
      </c>
      <c r="P2455" s="26">
        <v>9934.68</v>
      </c>
      <c r="Q2455" s="26">
        <v>15937</v>
      </c>
      <c r="R2455" s="26">
        <v>9904.17</v>
      </c>
      <c r="S2455" s="26">
        <v>-1308.38</v>
      </c>
      <c r="T2455" s="26">
        <f t="shared" si="539"/>
        <v>13739.73</v>
      </c>
      <c r="U2455" s="27">
        <f t="shared" si="540"/>
        <v>2.9459584020194</v>
      </c>
      <c r="V2455" s="26">
        <f>INDEX(检修、备用和必开!B:B,MATCH(统调负荷!$C2455,检修、备用和必开!$A:$A,0))</f>
        <v>21498.3</v>
      </c>
      <c r="W2455" s="26">
        <f>INDEX(检修、备用和必开!C:C,MATCH(统调负荷!$C2455,检修、备用和必开!$A:$A,0))</f>
        <v>0</v>
      </c>
      <c r="X2455" s="26">
        <f>INDEX(检修、备用和必开!D:D,MATCH(统调负荷!$C2455,检修、备用和必开!$A:$A,0))</f>
        <v>10410</v>
      </c>
      <c r="Y2455" s="26">
        <f>INDEX(检修、备用和必开!E:E,MATCH(统调负荷!$C2455,检修、备用和必开!$A:$A,0))</f>
        <v>3398</v>
      </c>
      <c r="Z2455" s="26">
        <f>INDEX(检修、备用和必开!F:F,MATCH(统调负荷!$C2455,检修、备用和必开!$A:$A,0))</f>
        <v>1850</v>
      </c>
      <c r="AA2455" s="26">
        <f t="shared" si="541"/>
        <v>71144.1</v>
      </c>
      <c r="AB2455" s="26">
        <v>0</v>
      </c>
      <c r="AC2455" s="26">
        <v>281.32</v>
      </c>
      <c r="AD2455" s="76">
        <f t="shared" si="542"/>
        <v>45683.5520833333</v>
      </c>
      <c r="AE2455" s="27">
        <f t="shared" si="543"/>
        <v>6415.2</v>
      </c>
      <c r="AF2455" s="27">
        <f t="shared" si="544"/>
        <v>6438.43</v>
      </c>
      <c r="AG2455" s="27">
        <f t="shared" si="545"/>
        <v>838.68</v>
      </c>
      <c r="AH2455" s="27">
        <f t="shared" si="546"/>
        <v>880.6</v>
      </c>
      <c r="AI2455" s="27">
        <f t="shared" si="547"/>
        <v>-1840.83</v>
      </c>
      <c r="AJ2455" s="27">
        <f t="shared" si="548"/>
        <v>98.3199999999999</v>
      </c>
      <c r="AK2455" s="26">
        <f>INDEX(检修、备用和必开!I:I,MATCH(统调负荷!$C2455,检修、备用和必开!$A:$A,0))</f>
        <v>10348.3543660943</v>
      </c>
    </row>
    <row r="2456" ht="13.8" spans="1:37">
      <c r="A2456" s="26">
        <f t="shared" si="536"/>
        <v>7</v>
      </c>
      <c r="B2456" s="26">
        <f t="shared" si="537"/>
        <v>13</v>
      </c>
      <c r="C2456" t="s">
        <v>47</v>
      </c>
      <c r="D2456" s="75">
        <v>0.5625</v>
      </c>
      <c r="E2456" s="26">
        <v>44860</v>
      </c>
      <c r="F2456" s="26">
        <v>12160</v>
      </c>
      <c r="G2456" s="26">
        <v>8510</v>
      </c>
      <c r="H2456" s="26">
        <v>13867.7</v>
      </c>
      <c r="I2456" s="26">
        <v>11729</v>
      </c>
      <c r="J2456" s="26">
        <v>-1406.7</v>
      </c>
      <c r="K2456" s="26">
        <f t="shared" si="535"/>
        <v>8762</v>
      </c>
      <c r="L2456" s="27">
        <f t="shared" si="538"/>
        <v>8.11961880849121</v>
      </c>
      <c r="M2456" s="75">
        <v>0.5625</v>
      </c>
      <c r="N2456" s="26">
        <v>50838.4</v>
      </c>
      <c r="O2456" s="26">
        <v>16267.63</v>
      </c>
      <c r="P2456" s="26">
        <v>10413</v>
      </c>
      <c r="Q2456" s="26">
        <v>15574.4</v>
      </c>
      <c r="R2456" s="26">
        <v>9951.07</v>
      </c>
      <c r="S2456" s="26">
        <v>-1367.7</v>
      </c>
      <c r="T2456" s="26">
        <f t="shared" si="539"/>
        <v>12869.63</v>
      </c>
      <c r="U2456" s="27">
        <f t="shared" si="540"/>
        <v>3.05606661274256</v>
      </c>
      <c r="V2456" s="26">
        <f>INDEX(检修、备用和必开!B:B,MATCH(统调负荷!$C2456,检修、备用和必开!$A:$A,0))</f>
        <v>21498.3</v>
      </c>
      <c r="W2456" s="26">
        <f>INDEX(检修、备用和必开!C:C,MATCH(统调负荷!$C2456,检修、备用和必开!$A:$A,0))</f>
        <v>0</v>
      </c>
      <c r="X2456" s="26">
        <f>INDEX(检修、备用和必开!D:D,MATCH(统调负荷!$C2456,检修、备用和必开!$A:$A,0))</f>
        <v>10410</v>
      </c>
      <c r="Y2456" s="26">
        <f>INDEX(检修、备用和必开!E:E,MATCH(统调负荷!$C2456,检修、备用和必开!$A:$A,0))</f>
        <v>3398</v>
      </c>
      <c r="Z2456" s="26">
        <f>INDEX(检修、备用和必开!F:F,MATCH(统调负荷!$C2456,检修、备用和必开!$A:$A,0))</f>
        <v>1850</v>
      </c>
      <c r="AA2456" s="26">
        <f t="shared" si="541"/>
        <v>71144.1</v>
      </c>
      <c r="AB2456" s="26">
        <v>276</v>
      </c>
      <c r="AC2456" s="26">
        <v>264.22</v>
      </c>
      <c r="AD2456" s="76">
        <f t="shared" si="542"/>
        <v>45683.5625</v>
      </c>
      <c r="AE2456" s="27">
        <f t="shared" si="543"/>
        <v>5978.4</v>
      </c>
      <c r="AF2456" s="27">
        <f t="shared" si="544"/>
        <v>4107.63</v>
      </c>
      <c r="AG2456" s="27">
        <f t="shared" si="545"/>
        <v>1903</v>
      </c>
      <c r="AH2456" s="27">
        <f t="shared" si="546"/>
        <v>1706.7</v>
      </c>
      <c r="AI2456" s="27">
        <f t="shared" si="547"/>
        <v>-1777.93</v>
      </c>
      <c r="AJ2456" s="27">
        <f t="shared" si="548"/>
        <v>39</v>
      </c>
      <c r="AK2456" s="26">
        <f>INDEX(检修、备用和必开!I:I,MATCH(统调负荷!$C2456,检修、备用和必开!$A:$A,0))</f>
        <v>10348.3543660943</v>
      </c>
    </row>
    <row r="2457" ht="13.8" spans="1:37">
      <c r="A2457" s="26">
        <f t="shared" si="536"/>
        <v>7</v>
      </c>
      <c r="B2457" s="26">
        <f t="shared" si="537"/>
        <v>13</v>
      </c>
      <c r="C2457" t="s">
        <v>47</v>
      </c>
      <c r="D2457" s="75">
        <v>0.572916666666667</v>
      </c>
      <c r="E2457" s="26">
        <v>44295</v>
      </c>
      <c r="F2457" s="26">
        <v>12074.1</v>
      </c>
      <c r="G2457" s="26">
        <v>8036</v>
      </c>
      <c r="H2457" s="26">
        <v>13909.6</v>
      </c>
      <c r="I2457" s="26">
        <v>11682</v>
      </c>
      <c r="J2457" s="26">
        <v>-1406.7</v>
      </c>
      <c r="K2457" s="26">
        <f t="shared" si="535"/>
        <v>8676.1</v>
      </c>
      <c r="L2457" s="27">
        <f t="shared" si="538"/>
        <v>8.20000922073282</v>
      </c>
      <c r="M2457" s="75">
        <v>0.572916666666667</v>
      </c>
      <c r="N2457" s="26">
        <v>50342.8</v>
      </c>
      <c r="O2457" s="26">
        <v>16088.89</v>
      </c>
      <c r="P2457" s="26">
        <v>10112.8</v>
      </c>
      <c r="Q2457" s="26">
        <v>15505.6</v>
      </c>
      <c r="R2457" s="26">
        <v>9960.89</v>
      </c>
      <c r="S2457" s="26">
        <v>-1325.38</v>
      </c>
      <c r="T2457" s="26">
        <f t="shared" si="539"/>
        <v>12690.89</v>
      </c>
      <c r="U2457" s="27">
        <f t="shared" si="540"/>
        <v>3.07971251324083</v>
      </c>
      <c r="V2457" s="26">
        <f>INDEX(检修、备用和必开!B:B,MATCH(统调负荷!$C2457,检修、备用和必开!$A:$A,0))</f>
        <v>21498.3</v>
      </c>
      <c r="W2457" s="26">
        <f>INDEX(检修、备用和必开!C:C,MATCH(统调负荷!$C2457,检修、备用和必开!$A:$A,0))</f>
        <v>0</v>
      </c>
      <c r="X2457" s="26">
        <f>INDEX(检修、备用和必开!D:D,MATCH(统调负荷!$C2457,检修、备用和必开!$A:$A,0))</f>
        <v>10410</v>
      </c>
      <c r="Y2457" s="26">
        <f>INDEX(检修、备用和必开!E:E,MATCH(统调负荷!$C2457,检修、备用和必开!$A:$A,0))</f>
        <v>3398</v>
      </c>
      <c r="Z2457" s="26">
        <f>INDEX(检修、备用和必开!F:F,MATCH(统调负荷!$C2457,检修、备用和必开!$A:$A,0))</f>
        <v>1850</v>
      </c>
      <c r="AA2457" s="26">
        <f t="shared" si="541"/>
        <v>71144.1</v>
      </c>
      <c r="AB2457" s="26">
        <v>258.13</v>
      </c>
      <c r="AC2457" s="26">
        <v>310.03</v>
      </c>
      <c r="AD2457" s="76">
        <f t="shared" si="542"/>
        <v>45683.5729166667</v>
      </c>
      <c r="AE2457" s="27">
        <f t="shared" si="543"/>
        <v>6047.8</v>
      </c>
      <c r="AF2457" s="27">
        <f t="shared" si="544"/>
        <v>4014.79</v>
      </c>
      <c r="AG2457" s="27">
        <f t="shared" si="545"/>
        <v>2076.8</v>
      </c>
      <c r="AH2457" s="27">
        <f t="shared" si="546"/>
        <v>1596</v>
      </c>
      <c r="AI2457" s="27">
        <f t="shared" si="547"/>
        <v>-1721.11</v>
      </c>
      <c r="AJ2457" s="27">
        <f t="shared" si="548"/>
        <v>81.3199999999999</v>
      </c>
      <c r="AK2457" s="26">
        <f>INDEX(检修、备用和必开!I:I,MATCH(统调负荷!$C2457,检修、备用和必开!$A:$A,0))</f>
        <v>10348.3543660943</v>
      </c>
    </row>
    <row r="2458" ht="13.8" spans="1:37">
      <c r="A2458" s="26">
        <f t="shared" si="536"/>
        <v>7</v>
      </c>
      <c r="B2458" s="26">
        <f t="shared" si="537"/>
        <v>14</v>
      </c>
      <c r="C2458" t="s">
        <v>47</v>
      </c>
      <c r="D2458" s="75">
        <v>0.583333333333333</v>
      </c>
      <c r="E2458" s="26">
        <v>43790</v>
      </c>
      <c r="F2458" s="26">
        <v>12357.1</v>
      </c>
      <c r="G2458" s="26">
        <v>7436</v>
      </c>
      <c r="H2458" s="26">
        <v>13790.6</v>
      </c>
      <c r="I2458" s="26">
        <v>11613</v>
      </c>
      <c r="J2458" s="26">
        <v>-1406.7</v>
      </c>
      <c r="K2458" s="26">
        <f t="shared" si="535"/>
        <v>8959.1</v>
      </c>
      <c r="L2458" s="27">
        <f t="shared" si="538"/>
        <v>7.9409873759641</v>
      </c>
      <c r="M2458" s="75">
        <v>0.583333333333333</v>
      </c>
      <c r="N2458" s="26">
        <v>49512.8</v>
      </c>
      <c r="O2458" s="26">
        <v>15472.86</v>
      </c>
      <c r="P2458" s="26">
        <v>9670.48</v>
      </c>
      <c r="Q2458" s="26">
        <v>15708.8</v>
      </c>
      <c r="R2458" s="26">
        <v>9955.3</v>
      </c>
      <c r="S2458" s="26">
        <v>-1294.64</v>
      </c>
      <c r="T2458" s="26">
        <f t="shared" si="539"/>
        <v>12074.86</v>
      </c>
      <c r="U2458" s="27">
        <f t="shared" si="540"/>
        <v>3.16408908038565</v>
      </c>
      <c r="V2458" s="26">
        <f>INDEX(检修、备用和必开!B:B,MATCH(统调负荷!$C2458,检修、备用和必开!$A:$A,0))</f>
        <v>21498.3</v>
      </c>
      <c r="W2458" s="26">
        <f>INDEX(检修、备用和必开!C:C,MATCH(统调负荷!$C2458,检修、备用和必开!$A:$A,0))</f>
        <v>0</v>
      </c>
      <c r="X2458" s="26">
        <f>INDEX(检修、备用和必开!D:D,MATCH(统调负荷!$C2458,检修、备用和必开!$A:$A,0))</f>
        <v>10410</v>
      </c>
      <c r="Y2458" s="26">
        <f>INDEX(检修、备用和必开!E:E,MATCH(统调负荷!$C2458,检修、备用和必开!$A:$A,0))</f>
        <v>3398</v>
      </c>
      <c r="Z2458" s="26">
        <f>INDEX(检修、备用和必开!F:F,MATCH(统调负荷!$C2458,检修、备用和必开!$A:$A,0))</f>
        <v>1850</v>
      </c>
      <c r="AA2458" s="26">
        <f t="shared" si="541"/>
        <v>71144.1</v>
      </c>
      <c r="AB2458" s="26">
        <v>276</v>
      </c>
      <c r="AC2458" s="26">
        <v>280.89</v>
      </c>
      <c r="AD2458" s="76">
        <f t="shared" si="542"/>
        <v>45683.5833333333</v>
      </c>
      <c r="AE2458" s="27">
        <f t="shared" si="543"/>
        <v>5722.8</v>
      </c>
      <c r="AF2458" s="27">
        <f t="shared" si="544"/>
        <v>3115.76</v>
      </c>
      <c r="AG2458" s="27">
        <f t="shared" si="545"/>
        <v>2234.48</v>
      </c>
      <c r="AH2458" s="27">
        <f t="shared" si="546"/>
        <v>1918.2</v>
      </c>
      <c r="AI2458" s="27">
        <f t="shared" si="547"/>
        <v>-1657.7</v>
      </c>
      <c r="AJ2458" s="27">
        <f t="shared" si="548"/>
        <v>112.06</v>
      </c>
      <c r="AK2458" s="26">
        <f>INDEX(检修、备用和必开!I:I,MATCH(统调负荷!$C2458,检修、备用和必开!$A:$A,0))</f>
        <v>10348.3543660943</v>
      </c>
    </row>
    <row r="2459" ht="13.8" spans="1:37">
      <c r="A2459" s="26">
        <f t="shared" si="536"/>
        <v>7</v>
      </c>
      <c r="B2459" s="26">
        <f t="shared" si="537"/>
        <v>14</v>
      </c>
      <c r="C2459" t="s">
        <v>47</v>
      </c>
      <c r="D2459" s="75">
        <v>0.59375</v>
      </c>
      <c r="E2459" s="26">
        <v>43025</v>
      </c>
      <c r="F2459" s="26">
        <v>11881</v>
      </c>
      <c r="G2459" s="26">
        <v>7436</v>
      </c>
      <c r="H2459" s="26">
        <v>13626.9</v>
      </c>
      <c r="I2459" s="26">
        <v>11488</v>
      </c>
      <c r="J2459" s="26">
        <v>-1406.9</v>
      </c>
      <c r="K2459" s="26">
        <f t="shared" si="535"/>
        <v>8483</v>
      </c>
      <c r="L2459" s="27">
        <f t="shared" si="538"/>
        <v>8.38666745255216</v>
      </c>
      <c r="M2459" s="75">
        <v>0.59375</v>
      </c>
      <c r="N2459" s="26">
        <v>48399.8</v>
      </c>
      <c r="O2459" s="26">
        <v>14724.84</v>
      </c>
      <c r="P2459" s="26">
        <v>9571.17</v>
      </c>
      <c r="Q2459" s="26">
        <v>15450.1</v>
      </c>
      <c r="R2459" s="26">
        <v>9987.25</v>
      </c>
      <c r="S2459" s="26">
        <v>-1333.56</v>
      </c>
      <c r="T2459" s="26">
        <f t="shared" si="539"/>
        <v>11326.84</v>
      </c>
      <c r="U2459" s="27">
        <f t="shared" si="540"/>
        <v>3.27297344048169</v>
      </c>
      <c r="V2459" s="26">
        <f>INDEX(检修、备用和必开!B:B,MATCH(统调负荷!$C2459,检修、备用和必开!$A:$A,0))</f>
        <v>21498.3</v>
      </c>
      <c r="W2459" s="26">
        <f>INDEX(检修、备用和必开!C:C,MATCH(统调负荷!$C2459,检修、备用和必开!$A:$A,0))</f>
        <v>0</v>
      </c>
      <c r="X2459" s="26">
        <f>INDEX(检修、备用和必开!D:D,MATCH(统调负荷!$C2459,检修、备用和必开!$A:$A,0))</f>
        <v>10410</v>
      </c>
      <c r="Y2459" s="26">
        <f>INDEX(检修、备用和必开!E:E,MATCH(统调负荷!$C2459,检修、备用和必开!$A:$A,0))</f>
        <v>3398</v>
      </c>
      <c r="Z2459" s="26">
        <f>INDEX(检修、备用和必开!F:F,MATCH(统调负荷!$C2459,检修、备用和必开!$A:$A,0))</f>
        <v>1850</v>
      </c>
      <c r="AA2459" s="26">
        <f t="shared" si="541"/>
        <v>71144.1</v>
      </c>
      <c r="AB2459" s="26">
        <v>248.2</v>
      </c>
      <c r="AC2459" s="26">
        <v>307.75</v>
      </c>
      <c r="AD2459" s="76">
        <f t="shared" si="542"/>
        <v>45683.59375</v>
      </c>
      <c r="AE2459" s="27">
        <f t="shared" si="543"/>
        <v>5374.8</v>
      </c>
      <c r="AF2459" s="27">
        <f t="shared" si="544"/>
        <v>2843.84</v>
      </c>
      <c r="AG2459" s="27">
        <f t="shared" si="545"/>
        <v>2135.17</v>
      </c>
      <c r="AH2459" s="27">
        <f t="shared" si="546"/>
        <v>1823.2</v>
      </c>
      <c r="AI2459" s="27">
        <f t="shared" si="547"/>
        <v>-1500.75</v>
      </c>
      <c r="AJ2459" s="27">
        <f t="shared" si="548"/>
        <v>73.3400000000001</v>
      </c>
      <c r="AK2459" s="26">
        <f>INDEX(检修、备用和必开!I:I,MATCH(统调负荷!$C2459,检修、备用和必开!$A:$A,0))</f>
        <v>10348.3543660943</v>
      </c>
    </row>
    <row r="2460" ht="13.8" spans="1:37">
      <c r="A2460" s="26">
        <f t="shared" si="536"/>
        <v>7</v>
      </c>
      <c r="B2460" s="26">
        <f t="shared" si="537"/>
        <v>14</v>
      </c>
      <c r="C2460" t="s">
        <v>47</v>
      </c>
      <c r="D2460" s="75">
        <v>0.604166666666667</v>
      </c>
      <c r="E2460" s="26">
        <v>43280</v>
      </c>
      <c r="F2460" s="26">
        <v>12551</v>
      </c>
      <c r="G2460" s="26">
        <v>7436</v>
      </c>
      <c r="H2460" s="26">
        <v>13366.7</v>
      </c>
      <c r="I2460" s="26">
        <v>11333</v>
      </c>
      <c r="J2460" s="26">
        <v>-1406.7</v>
      </c>
      <c r="K2460" s="26">
        <f t="shared" si="535"/>
        <v>9153</v>
      </c>
      <c r="L2460" s="27">
        <f t="shared" si="538"/>
        <v>7.77276302851524</v>
      </c>
      <c r="M2460" s="75">
        <v>0.604166666666667</v>
      </c>
      <c r="N2460" s="26">
        <v>47950.3</v>
      </c>
      <c r="O2460" s="26">
        <v>14048.82</v>
      </c>
      <c r="P2460" s="26">
        <v>9942.05</v>
      </c>
      <c r="Q2460" s="26">
        <v>15385.5</v>
      </c>
      <c r="R2460" s="26">
        <v>9969.52</v>
      </c>
      <c r="S2460" s="26">
        <v>-1395.59</v>
      </c>
      <c r="T2460" s="26">
        <f t="shared" si="539"/>
        <v>10650.82</v>
      </c>
      <c r="U2460" s="27">
        <f t="shared" si="540"/>
        <v>3.3780308648951</v>
      </c>
      <c r="V2460" s="26">
        <f>INDEX(检修、备用和必开!B:B,MATCH(统调负荷!$C2460,检修、备用和必开!$A:$A,0))</f>
        <v>21498.3</v>
      </c>
      <c r="W2460" s="26">
        <f>INDEX(检修、备用和必开!C:C,MATCH(统调负荷!$C2460,检修、备用和必开!$A:$A,0))</f>
        <v>0</v>
      </c>
      <c r="X2460" s="26">
        <f>INDEX(检修、备用和必开!D:D,MATCH(统调负荷!$C2460,检修、备用和必开!$A:$A,0))</f>
        <v>10410</v>
      </c>
      <c r="Y2460" s="26">
        <f>INDEX(检修、备用和必开!E:E,MATCH(统调负荷!$C2460,检修、备用和必开!$A:$A,0))</f>
        <v>3398</v>
      </c>
      <c r="Z2460" s="26">
        <f>INDEX(检修、备用和必开!F:F,MATCH(统调负荷!$C2460,检修、备用和必开!$A:$A,0))</f>
        <v>1850</v>
      </c>
      <c r="AA2460" s="26">
        <f t="shared" si="541"/>
        <v>71144.1</v>
      </c>
      <c r="AB2460" s="26">
        <v>277.98</v>
      </c>
      <c r="AC2460" s="26">
        <v>165.95</v>
      </c>
      <c r="AD2460" s="76">
        <f t="shared" si="542"/>
        <v>45683.6041666667</v>
      </c>
      <c r="AE2460" s="27">
        <f t="shared" si="543"/>
        <v>4670.3</v>
      </c>
      <c r="AF2460" s="27">
        <f t="shared" si="544"/>
        <v>1497.82</v>
      </c>
      <c r="AG2460" s="27">
        <f t="shared" si="545"/>
        <v>2506.05</v>
      </c>
      <c r="AH2460" s="27">
        <f t="shared" si="546"/>
        <v>2018.8</v>
      </c>
      <c r="AI2460" s="27">
        <f t="shared" si="547"/>
        <v>-1363.48</v>
      </c>
      <c r="AJ2460" s="27">
        <f t="shared" si="548"/>
        <v>11.1100000000001</v>
      </c>
      <c r="AK2460" s="26">
        <f>INDEX(检修、备用和必开!I:I,MATCH(统调负荷!$C2460,检修、备用和必开!$A:$A,0))</f>
        <v>10348.3543660943</v>
      </c>
    </row>
    <row r="2461" ht="13.8" spans="1:37">
      <c r="A2461" s="26">
        <f t="shared" si="536"/>
        <v>7</v>
      </c>
      <c r="B2461" s="26">
        <f t="shared" si="537"/>
        <v>14</v>
      </c>
      <c r="C2461" t="s">
        <v>47</v>
      </c>
      <c r="D2461" s="75">
        <v>0.614583333333333</v>
      </c>
      <c r="E2461" s="26">
        <v>43690</v>
      </c>
      <c r="F2461" s="26">
        <v>12168</v>
      </c>
      <c r="G2461" s="26">
        <v>8091</v>
      </c>
      <c r="H2461" s="26">
        <v>13715.7</v>
      </c>
      <c r="I2461" s="26">
        <v>11122</v>
      </c>
      <c r="J2461" s="26">
        <v>-1406.7</v>
      </c>
      <c r="K2461" s="26">
        <f t="shared" si="535"/>
        <v>8770</v>
      </c>
      <c r="L2461" s="27">
        <f t="shared" si="538"/>
        <v>8.11221208665906</v>
      </c>
      <c r="M2461" s="75">
        <v>0.614583333333333</v>
      </c>
      <c r="N2461" s="26">
        <v>48018.5</v>
      </c>
      <c r="O2461" s="26">
        <v>13690.02</v>
      </c>
      <c r="P2461" s="26">
        <v>10636.1</v>
      </c>
      <c r="Q2461" s="26">
        <v>15258.7</v>
      </c>
      <c r="R2461" s="26">
        <v>9835.17</v>
      </c>
      <c r="S2461" s="26">
        <v>-1401.49</v>
      </c>
      <c r="T2461" s="26">
        <f t="shared" si="539"/>
        <v>10292.02</v>
      </c>
      <c r="U2461" s="27">
        <f t="shared" si="540"/>
        <v>3.43657768662188</v>
      </c>
      <c r="V2461" s="26">
        <f>INDEX(检修、备用和必开!B:B,MATCH(统调负荷!$C2461,检修、备用和必开!$A:$A,0))</f>
        <v>21498.3</v>
      </c>
      <c r="W2461" s="26">
        <f>INDEX(检修、备用和必开!C:C,MATCH(统调负荷!$C2461,检修、备用和必开!$A:$A,0))</f>
        <v>0</v>
      </c>
      <c r="X2461" s="26">
        <f>INDEX(检修、备用和必开!D:D,MATCH(统调负荷!$C2461,检修、备用和必开!$A:$A,0))</f>
        <v>10410</v>
      </c>
      <c r="Y2461" s="26">
        <f>INDEX(检修、备用和必开!E:E,MATCH(统调负荷!$C2461,检修、备用和必开!$A:$A,0))</f>
        <v>3398</v>
      </c>
      <c r="Z2461" s="26">
        <f>INDEX(检修、备用和必开!F:F,MATCH(统调负荷!$C2461,检修、备用和必开!$A:$A,0))</f>
        <v>1850</v>
      </c>
      <c r="AA2461" s="26">
        <f t="shared" si="541"/>
        <v>71144.1</v>
      </c>
      <c r="AB2461" s="26">
        <v>277.98</v>
      </c>
      <c r="AC2461" s="26">
        <v>201.88</v>
      </c>
      <c r="AD2461" s="76">
        <f t="shared" si="542"/>
        <v>45683.6145833333</v>
      </c>
      <c r="AE2461" s="27">
        <f t="shared" si="543"/>
        <v>4328.5</v>
      </c>
      <c r="AF2461" s="27">
        <f t="shared" si="544"/>
        <v>1522.02</v>
      </c>
      <c r="AG2461" s="27">
        <f t="shared" si="545"/>
        <v>2545.1</v>
      </c>
      <c r="AH2461" s="27">
        <f t="shared" si="546"/>
        <v>1543</v>
      </c>
      <c r="AI2461" s="27">
        <f t="shared" si="547"/>
        <v>-1286.83</v>
      </c>
      <c r="AJ2461" s="27">
        <f t="shared" si="548"/>
        <v>5.21000000000004</v>
      </c>
      <c r="AK2461" s="26">
        <f>INDEX(检修、备用和必开!I:I,MATCH(统调负荷!$C2461,检修、备用和必开!$A:$A,0))</f>
        <v>10348.3543660943</v>
      </c>
    </row>
    <row r="2462" ht="13.8" spans="1:37">
      <c r="A2462" s="26">
        <f t="shared" si="536"/>
        <v>7</v>
      </c>
      <c r="B2462" s="26">
        <f t="shared" si="537"/>
        <v>15</v>
      </c>
      <c r="C2462" t="s">
        <v>47</v>
      </c>
      <c r="D2462" s="75">
        <v>0.625</v>
      </c>
      <c r="E2462" s="26">
        <v>44035</v>
      </c>
      <c r="F2462" s="26">
        <v>12489.9</v>
      </c>
      <c r="G2462" s="26">
        <v>8188</v>
      </c>
      <c r="H2462" s="26">
        <v>13860.8</v>
      </c>
      <c r="I2462" s="26">
        <v>10903</v>
      </c>
      <c r="J2462" s="26">
        <v>-1406.7</v>
      </c>
      <c r="K2462" s="26">
        <f t="shared" si="535"/>
        <v>9091.9</v>
      </c>
      <c r="L2462" s="27">
        <f t="shared" si="538"/>
        <v>7.8249980752098</v>
      </c>
      <c r="M2462" s="75">
        <v>0.625</v>
      </c>
      <c r="N2462" s="26">
        <v>48064.5</v>
      </c>
      <c r="O2462" s="26">
        <v>13525.39</v>
      </c>
      <c r="P2462" s="26">
        <v>10609.5</v>
      </c>
      <c r="Q2462" s="26">
        <v>15663.6</v>
      </c>
      <c r="R2462" s="26">
        <v>9643.68</v>
      </c>
      <c r="S2462" s="26">
        <v>-1377.67</v>
      </c>
      <c r="T2462" s="26">
        <f t="shared" si="539"/>
        <v>10127.39</v>
      </c>
      <c r="U2462" s="27">
        <f t="shared" si="540"/>
        <v>3.46412567517099</v>
      </c>
      <c r="V2462" s="26">
        <f>INDEX(检修、备用和必开!B:B,MATCH(统调负荷!$C2462,检修、备用和必开!$A:$A,0))</f>
        <v>21498.3</v>
      </c>
      <c r="W2462" s="26">
        <f>INDEX(检修、备用和必开!C:C,MATCH(统调负荷!$C2462,检修、备用和必开!$A:$A,0))</f>
        <v>0</v>
      </c>
      <c r="X2462" s="26">
        <f>INDEX(检修、备用和必开!D:D,MATCH(统调负荷!$C2462,检修、备用和必开!$A:$A,0))</f>
        <v>10410</v>
      </c>
      <c r="Y2462" s="26">
        <f>INDEX(检修、备用和必开!E:E,MATCH(统调负荷!$C2462,检修、备用和必开!$A:$A,0))</f>
        <v>3398</v>
      </c>
      <c r="Z2462" s="26">
        <f>INDEX(检修、备用和必开!F:F,MATCH(统调负荷!$C2462,检修、备用和必开!$A:$A,0))</f>
        <v>1850</v>
      </c>
      <c r="AA2462" s="26">
        <f t="shared" si="541"/>
        <v>71144.1</v>
      </c>
      <c r="AB2462" s="26">
        <v>278.98</v>
      </c>
      <c r="AC2462" s="26">
        <v>176.07</v>
      </c>
      <c r="AD2462" s="76">
        <f t="shared" si="542"/>
        <v>45683.625</v>
      </c>
      <c r="AE2462" s="27">
        <f t="shared" si="543"/>
        <v>4029.5</v>
      </c>
      <c r="AF2462" s="27">
        <f t="shared" si="544"/>
        <v>1035.49</v>
      </c>
      <c r="AG2462" s="27">
        <f t="shared" si="545"/>
        <v>2421.5</v>
      </c>
      <c r="AH2462" s="27">
        <f t="shared" si="546"/>
        <v>1802.8</v>
      </c>
      <c r="AI2462" s="27">
        <f t="shared" si="547"/>
        <v>-1259.32</v>
      </c>
      <c r="AJ2462" s="27">
        <f t="shared" si="548"/>
        <v>29.03</v>
      </c>
      <c r="AK2462" s="26">
        <f>INDEX(检修、备用和必开!I:I,MATCH(统调负荷!$C2462,检修、备用和必开!$A:$A,0))</f>
        <v>10348.3543660943</v>
      </c>
    </row>
    <row r="2463" ht="13.8" spans="1:37">
      <c r="A2463" s="26">
        <f t="shared" si="536"/>
        <v>7</v>
      </c>
      <c r="B2463" s="26">
        <f t="shared" si="537"/>
        <v>15</v>
      </c>
      <c r="C2463" t="s">
        <v>47</v>
      </c>
      <c r="D2463" s="75">
        <v>0.635416666666667</v>
      </c>
      <c r="E2463" s="26">
        <v>44455</v>
      </c>
      <c r="F2463" s="26">
        <v>11577.8</v>
      </c>
      <c r="G2463" s="26">
        <v>9612</v>
      </c>
      <c r="H2463" s="26">
        <v>13944.9</v>
      </c>
      <c r="I2463" s="26">
        <v>10727</v>
      </c>
      <c r="J2463" s="26">
        <v>-1406.7</v>
      </c>
      <c r="K2463" s="26">
        <f t="shared" si="535"/>
        <v>8179.8</v>
      </c>
      <c r="L2463" s="27">
        <f t="shared" si="538"/>
        <v>8.69753539206338</v>
      </c>
      <c r="M2463" s="75">
        <v>0.635416666666667</v>
      </c>
      <c r="N2463" s="26">
        <v>48487.4</v>
      </c>
      <c r="O2463" s="26">
        <v>12427</v>
      </c>
      <c r="P2463" s="26">
        <v>11741</v>
      </c>
      <c r="Q2463" s="26">
        <v>16191.9</v>
      </c>
      <c r="R2463" s="26">
        <v>9529.65</v>
      </c>
      <c r="S2463" s="26">
        <v>-1402.15</v>
      </c>
      <c r="T2463" s="26">
        <f t="shared" si="539"/>
        <v>9029</v>
      </c>
      <c r="U2463" s="27">
        <f t="shared" si="540"/>
        <v>3.65986419054478</v>
      </c>
      <c r="V2463" s="26">
        <f>INDEX(检修、备用和必开!B:B,MATCH(统调负荷!$C2463,检修、备用和必开!$A:$A,0))</f>
        <v>21498.3</v>
      </c>
      <c r="W2463" s="26">
        <f>INDEX(检修、备用和必开!C:C,MATCH(统调负荷!$C2463,检修、备用和必开!$A:$A,0))</f>
        <v>0</v>
      </c>
      <c r="X2463" s="26">
        <f>INDEX(检修、备用和必开!D:D,MATCH(统调负荷!$C2463,检修、备用和必开!$A:$A,0))</f>
        <v>10410</v>
      </c>
      <c r="Y2463" s="26">
        <f>INDEX(检修、备用和必开!E:E,MATCH(统调负荷!$C2463,检修、备用和必开!$A:$A,0))</f>
        <v>3398</v>
      </c>
      <c r="Z2463" s="26">
        <f>INDEX(检修、备用和必开!F:F,MATCH(统调负荷!$C2463,检修、备用和必开!$A:$A,0))</f>
        <v>1850</v>
      </c>
      <c r="AA2463" s="26">
        <f t="shared" si="541"/>
        <v>71144.1</v>
      </c>
      <c r="AB2463" s="26">
        <v>253.17</v>
      </c>
      <c r="AC2463" s="26">
        <v>279.54</v>
      </c>
      <c r="AD2463" s="76">
        <f t="shared" si="542"/>
        <v>45683.6354166667</v>
      </c>
      <c r="AE2463" s="27">
        <f t="shared" si="543"/>
        <v>4032.4</v>
      </c>
      <c r="AF2463" s="27">
        <f t="shared" si="544"/>
        <v>849.200000000001</v>
      </c>
      <c r="AG2463" s="27">
        <f t="shared" si="545"/>
        <v>2129</v>
      </c>
      <c r="AH2463" s="27">
        <f t="shared" si="546"/>
        <v>2247</v>
      </c>
      <c r="AI2463" s="27">
        <f t="shared" si="547"/>
        <v>-1197.35</v>
      </c>
      <c r="AJ2463" s="27">
        <f t="shared" si="548"/>
        <v>4.54999999999995</v>
      </c>
      <c r="AK2463" s="26">
        <f>INDEX(检修、备用和必开!I:I,MATCH(统调负荷!$C2463,检修、备用和必开!$A:$A,0))</f>
        <v>10348.3543660943</v>
      </c>
    </row>
    <row r="2464" ht="13.8" spans="1:37">
      <c r="A2464" s="26">
        <f t="shared" si="536"/>
        <v>7</v>
      </c>
      <c r="B2464" s="26">
        <f t="shared" si="537"/>
        <v>15</v>
      </c>
      <c r="C2464" t="s">
        <v>47</v>
      </c>
      <c r="D2464" s="75">
        <v>0.645833333333333</v>
      </c>
      <c r="E2464" s="26">
        <v>44915</v>
      </c>
      <c r="F2464" s="26">
        <v>11328.2</v>
      </c>
      <c r="G2464" s="26">
        <v>10357</v>
      </c>
      <c r="H2464" s="26">
        <v>14160.5</v>
      </c>
      <c r="I2464" s="26">
        <v>10476</v>
      </c>
      <c r="J2464" s="26">
        <v>-1406.7</v>
      </c>
      <c r="K2464" s="26">
        <f t="shared" si="535"/>
        <v>7930.2</v>
      </c>
      <c r="L2464" s="27">
        <f t="shared" si="538"/>
        <v>8.97128697889082</v>
      </c>
      <c r="M2464" s="75">
        <v>0.645833333333333</v>
      </c>
      <c r="N2464" s="26">
        <v>48836.7</v>
      </c>
      <c r="O2464" s="26">
        <v>12172.02</v>
      </c>
      <c r="P2464" s="26">
        <v>12136.5</v>
      </c>
      <c r="Q2464" s="26">
        <v>16467.3</v>
      </c>
      <c r="R2464" s="26">
        <v>9469</v>
      </c>
      <c r="S2464" s="26">
        <v>-1408.12</v>
      </c>
      <c r="T2464" s="26">
        <f t="shared" si="539"/>
        <v>8774.02</v>
      </c>
      <c r="U2464" s="27">
        <f t="shared" si="540"/>
        <v>3.70850843566677</v>
      </c>
      <c r="V2464" s="26">
        <f>INDEX(检修、备用和必开!B:B,MATCH(统调负荷!$C2464,检修、备用和必开!$A:$A,0))</f>
        <v>21498.3</v>
      </c>
      <c r="W2464" s="26">
        <f>INDEX(检修、备用和必开!C:C,MATCH(统调负荷!$C2464,检修、备用和必开!$A:$A,0))</f>
        <v>0</v>
      </c>
      <c r="X2464" s="26">
        <f>INDEX(检修、备用和必开!D:D,MATCH(统调负荷!$C2464,检修、备用和必开!$A:$A,0))</f>
        <v>10410</v>
      </c>
      <c r="Y2464" s="26">
        <f>INDEX(检修、备用和必开!E:E,MATCH(统调负荷!$C2464,检修、备用和必开!$A:$A,0))</f>
        <v>3398</v>
      </c>
      <c r="Z2464" s="26">
        <f>INDEX(检修、备用和必开!F:F,MATCH(统调负荷!$C2464,检修、备用和必开!$A:$A,0))</f>
        <v>1850</v>
      </c>
      <c r="AA2464" s="26">
        <f t="shared" si="541"/>
        <v>71144.1</v>
      </c>
      <c r="AB2464" s="26">
        <v>224.37</v>
      </c>
      <c r="AC2464" s="26">
        <v>284.1</v>
      </c>
      <c r="AD2464" s="76">
        <f t="shared" si="542"/>
        <v>45683.6458333333</v>
      </c>
      <c r="AE2464" s="27">
        <f t="shared" si="543"/>
        <v>3921.7</v>
      </c>
      <c r="AF2464" s="27">
        <f t="shared" si="544"/>
        <v>843.82</v>
      </c>
      <c r="AG2464" s="27">
        <f t="shared" si="545"/>
        <v>1779.5</v>
      </c>
      <c r="AH2464" s="27">
        <f t="shared" si="546"/>
        <v>2306.8</v>
      </c>
      <c r="AI2464" s="27">
        <f t="shared" si="547"/>
        <v>-1007</v>
      </c>
      <c r="AJ2464" s="27">
        <f t="shared" si="548"/>
        <v>-1.41999999999985</v>
      </c>
      <c r="AK2464" s="26">
        <f>INDEX(检修、备用和必开!I:I,MATCH(统调负荷!$C2464,检修、备用和必开!$A:$A,0))</f>
        <v>10348.3543660943</v>
      </c>
    </row>
    <row r="2465" ht="13.8" spans="1:37">
      <c r="A2465" s="26">
        <f t="shared" si="536"/>
        <v>7</v>
      </c>
      <c r="B2465" s="26">
        <f t="shared" si="537"/>
        <v>15</v>
      </c>
      <c r="C2465" t="s">
        <v>47</v>
      </c>
      <c r="D2465" s="75">
        <v>0.65625</v>
      </c>
      <c r="E2465" s="26">
        <v>45840</v>
      </c>
      <c r="F2465" s="26">
        <v>10794.8</v>
      </c>
      <c r="G2465" s="26">
        <v>12005</v>
      </c>
      <c r="H2465" s="26">
        <v>14232.9</v>
      </c>
      <c r="I2465" s="26">
        <v>10214</v>
      </c>
      <c r="J2465" s="26">
        <v>-1406.7</v>
      </c>
      <c r="K2465" s="26">
        <f t="shared" si="535"/>
        <v>7396.8</v>
      </c>
      <c r="L2465" s="27">
        <f t="shared" si="538"/>
        <v>9.61822680077871</v>
      </c>
      <c r="M2465" s="75">
        <v>0.65625</v>
      </c>
      <c r="N2465" s="26">
        <v>49509</v>
      </c>
      <c r="O2465" s="26">
        <v>11650.07</v>
      </c>
      <c r="P2465" s="26">
        <v>12737</v>
      </c>
      <c r="Q2465" s="26">
        <v>17076.2</v>
      </c>
      <c r="R2465" s="26">
        <v>9428.42</v>
      </c>
      <c r="S2465" s="26">
        <v>-1382.69</v>
      </c>
      <c r="T2465" s="26">
        <f t="shared" si="539"/>
        <v>8252.07</v>
      </c>
      <c r="U2465" s="27">
        <f t="shared" si="540"/>
        <v>3.81222983302495</v>
      </c>
      <c r="V2465" s="26">
        <f>INDEX(检修、备用和必开!B:B,MATCH(统调负荷!$C2465,检修、备用和必开!$A:$A,0))</f>
        <v>21498.3</v>
      </c>
      <c r="W2465" s="26">
        <f>INDEX(检修、备用和必开!C:C,MATCH(统调负荷!$C2465,检修、备用和必开!$A:$A,0))</f>
        <v>0</v>
      </c>
      <c r="X2465" s="26">
        <f>INDEX(检修、备用和必开!D:D,MATCH(统调负荷!$C2465,检修、备用和必开!$A:$A,0))</f>
        <v>10410</v>
      </c>
      <c r="Y2465" s="26">
        <f>INDEX(检修、备用和必开!E:E,MATCH(统调负荷!$C2465,检修、备用和必开!$A:$A,0))</f>
        <v>3398</v>
      </c>
      <c r="Z2465" s="26">
        <f>INDEX(检修、备用和必开!F:F,MATCH(统调负荷!$C2465,检修、备用和必开!$A:$A,0))</f>
        <v>1850</v>
      </c>
      <c r="AA2465" s="26">
        <f t="shared" si="541"/>
        <v>71144.1</v>
      </c>
      <c r="AB2465" s="26">
        <v>275.01</v>
      </c>
      <c r="AC2465" s="26">
        <v>0</v>
      </c>
      <c r="AD2465" s="76">
        <f t="shared" si="542"/>
        <v>45683.65625</v>
      </c>
      <c r="AE2465" s="27">
        <f t="shared" si="543"/>
        <v>3669</v>
      </c>
      <c r="AF2465" s="27">
        <f t="shared" si="544"/>
        <v>855.27</v>
      </c>
      <c r="AG2465" s="27">
        <f t="shared" si="545"/>
        <v>732</v>
      </c>
      <c r="AH2465" s="27">
        <f t="shared" si="546"/>
        <v>2843.3</v>
      </c>
      <c r="AI2465" s="27">
        <f t="shared" si="547"/>
        <v>-785.58</v>
      </c>
      <c r="AJ2465" s="27">
        <f t="shared" si="548"/>
        <v>24.01</v>
      </c>
      <c r="AK2465" s="26">
        <f>INDEX(检修、备用和必开!I:I,MATCH(统调负荷!$C2465,检修、备用和必开!$A:$A,0))</f>
        <v>10348.3543660943</v>
      </c>
    </row>
    <row r="2466" ht="13.8" spans="1:37">
      <c r="A2466" s="26">
        <f t="shared" si="536"/>
        <v>7</v>
      </c>
      <c r="B2466" s="26">
        <f t="shared" si="537"/>
        <v>16</v>
      </c>
      <c r="C2466" t="s">
        <v>47</v>
      </c>
      <c r="D2466" s="75">
        <v>0.666666666666667</v>
      </c>
      <c r="E2466" s="26">
        <v>46800</v>
      </c>
      <c r="F2466" s="26">
        <v>10267.99</v>
      </c>
      <c r="G2466" s="26">
        <v>14016</v>
      </c>
      <c r="H2466" s="26">
        <v>13996.5</v>
      </c>
      <c r="I2466" s="26">
        <v>9926</v>
      </c>
      <c r="J2466" s="26">
        <v>-1406.49</v>
      </c>
      <c r="K2466" s="26">
        <f t="shared" ref="K2466:K2529" si="549">F2466-Y2466</f>
        <v>6869.99</v>
      </c>
      <c r="L2466" s="27">
        <f t="shared" si="538"/>
        <v>10.3557792660542</v>
      </c>
      <c r="M2466" s="75">
        <v>0.666666666666667</v>
      </c>
      <c r="N2466" s="26">
        <v>50693.8</v>
      </c>
      <c r="O2466" s="26">
        <v>11082.07</v>
      </c>
      <c r="P2466" s="26">
        <v>14829</v>
      </c>
      <c r="Q2466" s="26">
        <v>16827</v>
      </c>
      <c r="R2466" s="26">
        <v>9362.76</v>
      </c>
      <c r="S2466" s="26">
        <v>-1407.03</v>
      </c>
      <c r="T2466" s="26">
        <f t="shared" si="539"/>
        <v>7684.07</v>
      </c>
      <c r="U2466" s="27">
        <f t="shared" si="540"/>
        <v>3.93190144616441</v>
      </c>
      <c r="V2466" s="26">
        <f>INDEX(检修、备用和必开!B:B,MATCH(统调负荷!$C2466,检修、备用和必开!$A:$A,0))</f>
        <v>21498.3</v>
      </c>
      <c r="W2466" s="26">
        <f>INDEX(检修、备用和必开!C:C,MATCH(统调负荷!$C2466,检修、备用和必开!$A:$A,0))</f>
        <v>0</v>
      </c>
      <c r="X2466" s="26">
        <f>INDEX(检修、备用和必开!D:D,MATCH(统调负荷!$C2466,检修、备用和必开!$A:$A,0))</f>
        <v>10410</v>
      </c>
      <c r="Y2466" s="26">
        <f>INDEX(检修、备用和必开!E:E,MATCH(统调负荷!$C2466,检修、备用和必开!$A:$A,0))</f>
        <v>3398</v>
      </c>
      <c r="Z2466" s="26">
        <f>INDEX(检修、备用和必开!F:F,MATCH(统调负荷!$C2466,检修、备用和必开!$A:$A,0))</f>
        <v>1850</v>
      </c>
      <c r="AA2466" s="26">
        <f t="shared" si="541"/>
        <v>71144.1</v>
      </c>
      <c r="AB2466" s="26">
        <v>0</v>
      </c>
      <c r="AC2466" s="26">
        <v>0</v>
      </c>
      <c r="AD2466" s="76">
        <f t="shared" si="542"/>
        <v>45683.6666666667</v>
      </c>
      <c r="AE2466" s="27">
        <f t="shared" si="543"/>
        <v>3893.8</v>
      </c>
      <c r="AF2466" s="27">
        <f t="shared" si="544"/>
        <v>814.08</v>
      </c>
      <c r="AG2466" s="27">
        <f t="shared" si="545"/>
        <v>813</v>
      </c>
      <c r="AH2466" s="27">
        <f t="shared" si="546"/>
        <v>2830.5</v>
      </c>
      <c r="AI2466" s="27">
        <f t="shared" si="547"/>
        <v>-563.24</v>
      </c>
      <c r="AJ2466" s="27">
        <f t="shared" si="548"/>
        <v>-0.539999999999964</v>
      </c>
      <c r="AK2466" s="26">
        <f>INDEX(检修、备用和必开!I:I,MATCH(统调负荷!$C2466,检修、备用和必开!$A:$A,0))</f>
        <v>10348.3543660943</v>
      </c>
    </row>
    <row r="2467" ht="13.8" spans="1:37">
      <c r="A2467" s="26">
        <f t="shared" si="536"/>
        <v>7</v>
      </c>
      <c r="B2467" s="26">
        <f t="shared" si="537"/>
        <v>16</v>
      </c>
      <c r="C2467" t="s">
        <v>47</v>
      </c>
      <c r="D2467" s="75">
        <v>0.677083333333333</v>
      </c>
      <c r="E2467" s="26">
        <v>48445</v>
      </c>
      <c r="F2467" s="26">
        <v>9406.3</v>
      </c>
      <c r="G2467" s="26">
        <v>14112</v>
      </c>
      <c r="H2467" s="26">
        <v>16686.6</v>
      </c>
      <c r="I2467" s="26">
        <v>9647</v>
      </c>
      <c r="J2467" s="26">
        <v>-1406.9</v>
      </c>
      <c r="K2467" s="26">
        <f t="shared" si="549"/>
        <v>6008.3</v>
      </c>
      <c r="L2467" s="27">
        <f t="shared" si="538"/>
        <v>11.8409699915117</v>
      </c>
      <c r="M2467" s="75">
        <v>0.677083333333333</v>
      </c>
      <c r="N2467" s="26">
        <v>51701.4</v>
      </c>
      <c r="O2467" s="26">
        <v>10578.52</v>
      </c>
      <c r="P2467" s="26">
        <v>15012</v>
      </c>
      <c r="Q2467" s="26">
        <v>18224.6</v>
      </c>
      <c r="R2467" s="26">
        <v>9249.94</v>
      </c>
      <c r="S2467" s="26">
        <v>-1363.66</v>
      </c>
      <c r="T2467" s="26">
        <f t="shared" si="539"/>
        <v>7180.52</v>
      </c>
      <c r="U2467" s="27">
        <f t="shared" si="540"/>
        <v>4.04445690064876</v>
      </c>
      <c r="V2467" s="26">
        <f>INDEX(检修、备用和必开!B:B,MATCH(统调负荷!$C2467,检修、备用和必开!$A:$A,0))</f>
        <v>21498.3</v>
      </c>
      <c r="W2467" s="26">
        <f>INDEX(检修、备用和必开!C:C,MATCH(统调负荷!$C2467,检修、备用和必开!$A:$A,0))</f>
        <v>0</v>
      </c>
      <c r="X2467" s="26">
        <f>INDEX(检修、备用和必开!D:D,MATCH(统调负荷!$C2467,检修、备用和必开!$A:$A,0))</f>
        <v>10410</v>
      </c>
      <c r="Y2467" s="26">
        <f>INDEX(检修、备用和必开!E:E,MATCH(统调负荷!$C2467,检修、备用和必开!$A:$A,0))</f>
        <v>3398</v>
      </c>
      <c r="Z2467" s="26">
        <f>INDEX(检修、备用和必开!F:F,MATCH(统调负荷!$C2467,检修、备用和必开!$A:$A,0))</f>
        <v>1850</v>
      </c>
      <c r="AA2467" s="26">
        <f t="shared" si="541"/>
        <v>71144.1</v>
      </c>
      <c r="AB2467" s="26">
        <v>0</v>
      </c>
      <c r="AC2467" s="26">
        <v>0</v>
      </c>
      <c r="AD2467" s="76">
        <f t="shared" si="542"/>
        <v>45683.6770833333</v>
      </c>
      <c r="AE2467" s="27">
        <f t="shared" si="543"/>
        <v>3256.4</v>
      </c>
      <c r="AF2467" s="27">
        <f t="shared" si="544"/>
        <v>1172.22</v>
      </c>
      <c r="AG2467" s="27">
        <f t="shared" si="545"/>
        <v>900</v>
      </c>
      <c r="AH2467" s="27">
        <f t="shared" si="546"/>
        <v>1538</v>
      </c>
      <c r="AI2467" s="27">
        <f t="shared" si="547"/>
        <v>-397.059999999999</v>
      </c>
      <c r="AJ2467" s="27">
        <f t="shared" si="548"/>
        <v>43.24</v>
      </c>
      <c r="AK2467" s="26">
        <f>INDEX(检修、备用和必开!I:I,MATCH(统调负荷!$C2467,检修、备用和必开!$A:$A,0))</f>
        <v>10348.3543660943</v>
      </c>
    </row>
    <row r="2468" ht="13.8" spans="1:37">
      <c r="A2468" s="26">
        <f t="shared" si="536"/>
        <v>7</v>
      </c>
      <c r="B2468" s="26">
        <f t="shared" si="537"/>
        <v>16</v>
      </c>
      <c r="C2468" t="s">
        <v>47</v>
      </c>
      <c r="D2468" s="75">
        <v>0.6875</v>
      </c>
      <c r="E2468" s="26">
        <v>49305</v>
      </c>
      <c r="F2468" s="26">
        <v>9136.4</v>
      </c>
      <c r="G2468" s="26">
        <v>14119</v>
      </c>
      <c r="H2468" s="26">
        <v>18095.1</v>
      </c>
      <c r="I2468" s="26">
        <v>9361</v>
      </c>
      <c r="J2468" s="26">
        <v>-1406.5</v>
      </c>
      <c r="K2468" s="26">
        <f t="shared" si="549"/>
        <v>5738.4</v>
      </c>
      <c r="L2468" s="27">
        <f t="shared" si="538"/>
        <v>12.3978983688833</v>
      </c>
      <c r="M2468" s="75">
        <v>0.6875</v>
      </c>
      <c r="N2468" s="26">
        <v>52687.9</v>
      </c>
      <c r="O2468" s="26">
        <v>10720.24</v>
      </c>
      <c r="P2468" s="26">
        <v>14196.7</v>
      </c>
      <c r="Q2468" s="26">
        <v>20120.4</v>
      </c>
      <c r="R2468" s="26">
        <v>9064.61</v>
      </c>
      <c r="S2468" s="26">
        <v>-1414.05</v>
      </c>
      <c r="T2468" s="26">
        <f t="shared" si="539"/>
        <v>7322.24</v>
      </c>
      <c r="U2468" s="27">
        <f t="shared" si="540"/>
        <v>4.01213270291853</v>
      </c>
      <c r="V2468" s="26">
        <f>INDEX(检修、备用和必开!B:B,MATCH(统调负荷!$C2468,检修、备用和必开!$A:$A,0))</f>
        <v>21498.3</v>
      </c>
      <c r="W2468" s="26">
        <f>INDEX(检修、备用和必开!C:C,MATCH(统调负荷!$C2468,检修、备用和必开!$A:$A,0))</f>
        <v>0</v>
      </c>
      <c r="X2468" s="26">
        <f>INDEX(检修、备用和必开!D:D,MATCH(统调负荷!$C2468,检修、备用和必开!$A:$A,0))</f>
        <v>10410</v>
      </c>
      <c r="Y2468" s="26">
        <f>INDEX(检修、备用和必开!E:E,MATCH(统调负荷!$C2468,检修、备用和必开!$A:$A,0))</f>
        <v>3398</v>
      </c>
      <c r="Z2468" s="26">
        <f>INDEX(检修、备用和必开!F:F,MATCH(统调负荷!$C2468,检修、备用和必开!$A:$A,0))</f>
        <v>1850</v>
      </c>
      <c r="AA2468" s="26">
        <f t="shared" si="541"/>
        <v>71144.1</v>
      </c>
      <c r="AB2468" s="26">
        <v>0</v>
      </c>
      <c r="AC2468" s="26">
        <v>0</v>
      </c>
      <c r="AD2468" s="76">
        <f t="shared" si="542"/>
        <v>45683.6875</v>
      </c>
      <c r="AE2468" s="27">
        <f t="shared" si="543"/>
        <v>3382.9</v>
      </c>
      <c r="AF2468" s="27">
        <f t="shared" si="544"/>
        <v>1583.84</v>
      </c>
      <c r="AG2468" s="27">
        <f t="shared" si="545"/>
        <v>77.7000000000007</v>
      </c>
      <c r="AH2468" s="27">
        <f t="shared" si="546"/>
        <v>2025.3</v>
      </c>
      <c r="AI2468" s="27">
        <f t="shared" si="547"/>
        <v>-296.389999999999</v>
      </c>
      <c r="AJ2468" s="27">
        <f t="shared" si="548"/>
        <v>-7.54999999999995</v>
      </c>
      <c r="AK2468" s="26">
        <f>INDEX(检修、备用和必开!I:I,MATCH(统调负荷!$C2468,检修、备用和必开!$A:$A,0))</f>
        <v>10348.3543660943</v>
      </c>
    </row>
    <row r="2469" ht="13.8" spans="1:37">
      <c r="A2469" s="26">
        <f t="shared" si="536"/>
        <v>7</v>
      </c>
      <c r="B2469" s="26">
        <f t="shared" si="537"/>
        <v>16</v>
      </c>
      <c r="C2469" t="s">
        <v>47</v>
      </c>
      <c r="D2469" s="75">
        <v>0.697916666666667</v>
      </c>
      <c r="E2469" s="26">
        <v>51030</v>
      </c>
      <c r="F2469" s="26">
        <v>10274.4</v>
      </c>
      <c r="G2469" s="26">
        <v>14605</v>
      </c>
      <c r="H2469" s="26">
        <v>18484.1</v>
      </c>
      <c r="I2469" s="26">
        <v>9073</v>
      </c>
      <c r="J2469" s="26">
        <v>-1406.5</v>
      </c>
      <c r="K2469" s="26">
        <f t="shared" si="549"/>
        <v>6876.4</v>
      </c>
      <c r="L2469" s="27">
        <f t="shared" si="538"/>
        <v>10.3461258798208</v>
      </c>
      <c r="M2469" s="75">
        <v>0.697916666666667</v>
      </c>
      <c r="N2469" s="26">
        <v>54038.5</v>
      </c>
      <c r="O2469" s="26">
        <v>11120.32</v>
      </c>
      <c r="P2469" s="26">
        <v>13924.7</v>
      </c>
      <c r="Q2469" s="26">
        <v>21499.1</v>
      </c>
      <c r="R2469" s="26">
        <v>8915.37</v>
      </c>
      <c r="S2469" s="26">
        <v>-1420.99</v>
      </c>
      <c r="T2469" s="26">
        <f t="shared" si="539"/>
        <v>7722.32</v>
      </c>
      <c r="U2469" s="27">
        <f t="shared" si="540"/>
        <v>3.92360712804539</v>
      </c>
      <c r="V2469" s="26">
        <f>INDEX(检修、备用和必开!B:B,MATCH(统调负荷!$C2469,检修、备用和必开!$A:$A,0))</f>
        <v>21498.3</v>
      </c>
      <c r="W2469" s="26">
        <f>INDEX(检修、备用和必开!C:C,MATCH(统调负荷!$C2469,检修、备用和必开!$A:$A,0))</f>
        <v>0</v>
      </c>
      <c r="X2469" s="26">
        <f>INDEX(检修、备用和必开!D:D,MATCH(统调负荷!$C2469,检修、备用和必开!$A:$A,0))</f>
        <v>10410</v>
      </c>
      <c r="Y2469" s="26">
        <f>INDEX(检修、备用和必开!E:E,MATCH(统调负荷!$C2469,检修、备用和必开!$A:$A,0))</f>
        <v>3398</v>
      </c>
      <c r="Z2469" s="26">
        <f>INDEX(检修、备用和必开!F:F,MATCH(统调负荷!$C2469,检修、备用和必开!$A:$A,0))</f>
        <v>1850</v>
      </c>
      <c r="AA2469" s="26">
        <f t="shared" si="541"/>
        <v>71144.1</v>
      </c>
      <c r="AB2469" s="26">
        <v>0</v>
      </c>
      <c r="AC2469" s="26">
        <v>278.99</v>
      </c>
      <c r="AD2469" s="76">
        <f t="shared" si="542"/>
        <v>45683.6979166667</v>
      </c>
      <c r="AE2469" s="27">
        <f t="shared" si="543"/>
        <v>3008.5</v>
      </c>
      <c r="AF2469" s="27">
        <f t="shared" si="544"/>
        <v>845.92</v>
      </c>
      <c r="AG2469" s="27">
        <f t="shared" si="545"/>
        <v>-680.299999999999</v>
      </c>
      <c r="AH2469" s="27">
        <f t="shared" si="546"/>
        <v>3015</v>
      </c>
      <c r="AI2469" s="27">
        <f t="shared" si="547"/>
        <v>-157.629999999999</v>
      </c>
      <c r="AJ2469" s="27">
        <f t="shared" si="548"/>
        <v>-14.49</v>
      </c>
      <c r="AK2469" s="26">
        <f>INDEX(检修、备用和必开!I:I,MATCH(统调负荷!$C2469,检修、备用和必开!$A:$A,0))</f>
        <v>10348.3543660943</v>
      </c>
    </row>
    <row r="2470" ht="13.8" spans="1:37">
      <c r="A2470" s="26">
        <f t="shared" si="536"/>
        <v>7</v>
      </c>
      <c r="B2470" s="26">
        <f t="shared" si="537"/>
        <v>17</v>
      </c>
      <c r="C2470" t="s">
        <v>47</v>
      </c>
      <c r="D2470" s="75">
        <v>0.708333333333333</v>
      </c>
      <c r="E2470" s="26">
        <v>52710</v>
      </c>
      <c r="F2470" s="26">
        <v>10305.7</v>
      </c>
      <c r="G2470" s="26">
        <v>14493</v>
      </c>
      <c r="H2470" s="26">
        <v>20562</v>
      </c>
      <c r="I2470" s="26">
        <v>8756</v>
      </c>
      <c r="J2470" s="26">
        <v>-1406.7</v>
      </c>
      <c r="K2470" s="26">
        <f t="shared" si="549"/>
        <v>6907.7</v>
      </c>
      <c r="L2470" s="27">
        <f t="shared" si="538"/>
        <v>10.2992457692141</v>
      </c>
      <c r="M2470" s="75">
        <v>0.708333333333333</v>
      </c>
      <c r="N2470" s="26">
        <v>55582.1</v>
      </c>
      <c r="O2470" s="26">
        <v>11366.02</v>
      </c>
      <c r="P2470" s="26">
        <v>14268.6</v>
      </c>
      <c r="Q2470" s="26">
        <v>22454.8</v>
      </c>
      <c r="R2470" s="26">
        <v>8895.07</v>
      </c>
      <c r="S2470" s="26">
        <v>-1402.39</v>
      </c>
      <c r="T2470" s="26">
        <f t="shared" si="539"/>
        <v>7968.02</v>
      </c>
      <c r="U2470" s="27">
        <f t="shared" si="540"/>
        <v>3.87115151686634</v>
      </c>
      <c r="V2470" s="26">
        <f>INDEX(检修、备用和必开!B:B,MATCH(统调负荷!$C2470,检修、备用和必开!$A:$A,0))</f>
        <v>21498.3</v>
      </c>
      <c r="W2470" s="26">
        <f>INDEX(检修、备用和必开!C:C,MATCH(统调负荷!$C2470,检修、备用和必开!$A:$A,0))</f>
        <v>0</v>
      </c>
      <c r="X2470" s="26">
        <f>INDEX(检修、备用和必开!D:D,MATCH(统调负荷!$C2470,检修、备用和必开!$A:$A,0))</f>
        <v>10410</v>
      </c>
      <c r="Y2470" s="26">
        <f>INDEX(检修、备用和必开!E:E,MATCH(统调负荷!$C2470,检修、备用和必开!$A:$A,0))</f>
        <v>3398</v>
      </c>
      <c r="Z2470" s="26">
        <f>INDEX(检修、备用和必开!F:F,MATCH(统调负荷!$C2470,检修、备用和必开!$A:$A,0))</f>
        <v>1850</v>
      </c>
      <c r="AA2470" s="26">
        <f t="shared" si="541"/>
        <v>71144.1</v>
      </c>
      <c r="AB2470" s="26">
        <v>0</v>
      </c>
      <c r="AC2470" s="26">
        <v>0</v>
      </c>
      <c r="AD2470" s="76">
        <f t="shared" si="542"/>
        <v>45683.7083333333</v>
      </c>
      <c r="AE2470" s="27">
        <f t="shared" si="543"/>
        <v>2872.1</v>
      </c>
      <c r="AF2470" s="27">
        <f t="shared" si="544"/>
        <v>1060.32</v>
      </c>
      <c r="AG2470" s="27">
        <f t="shared" si="545"/>
        <v>-224.4</v>
      </c>
      <c r="AH2470" s="27">
        <f t="shared" si="546"/>
        <v>1892.8</v>
      </c>
      <c r="AI2470" s="27">
        <f t="shared" si="547"/>
        <v>139.07</v>
      </c>
      <c r="AJ2470" s="27">
        <f t="shared" si="548"/>
        <v>4.30999999999995</v>
      </c>
      <c r="AK2470" s="26">
        <f>INDEX(检修、备用和必开!I:I,MATCH(统调负荷!$C2470,检修、备用和必开!$A:$A,0))</f>
        <v>10348.3543660943</v>
      </c>
    </row>
    <row r="2471" ht="13.8" spans="1:37">
      <c r="A2471" s="26">
        <f t="shared" si="536"/>
        <v>7</v>
      </c>
      <c r="B2471" s="26">
        <f t="shared" si="537"/>
        <v>17</v>
      </c>
      <c r="C2471" t="s">
        <v>47</v>
      </c>
      <c r="D2471" s="75">
        <v>0.71875</v>
      </c>
      <c r="E2471" s="26">
        <v>54850</v>
      </c>
      <c r="F2471" s="26">
        <v>10029.2</v>
      </c>
      <c r="G2471" s="26">
        <v>15343</v>
      </c>
      <c r="H2471" s="26">
        <v>22365.7</v>
      </c>
      <c r="I2471" s="26">
        <v>8519</v>
      </c>
      <c r="J2471" s="26">
        <v>-1406.9</v>
      </c>
      <c r="K2471" s="26">
        <f t="shared" si="549"/>
        <v>6631.2</v>
      </c>
      <c r="L2471" s="27">
        <f t="shared" si="538"/>
        <v>10.7286916395223</v>
      </c>
      <c r="M2471" s="75">
        <v>0.71875</v>
      </c>
      <c r="N2471" s="26">
        <v>57177</v>
      </c>
      <c r="O2471" s="26">
        <v>11687.16</v>
      </c>
      <c r="P2471" s="26">
        <v>14774.2</v>
      </c>
      <c r="Q2471" s="26">
        <v>23254.1</v>
      </c>
      <c r="R2471" s="26">
        <v>8843.09</v>
      </c>
      <c r="S2471" s="26">
        <v>-1381.55</v>
      </c>
      <c r="T2471" s="26">
        <f t="shared" si="539"/>
        <v>8289.16</v>
      </c>
      <c r="U2471" s="27">
        <f t="shared" si="540"/>
        <v>3.80466823108632</v>
      </c>
      <c r="V2471" s="26">
        <f>INDEX(检修、备用和必开!B:B,MATCH(统调负荷!$C2471,检修、备用和必开!$A:$A,0))</f>
        <v>21498.3</v>
      </c>
      <c r="W2471" s="26">
        <f>INDEX(检修、备用和必开!C:C,MATCH(统调负荷!$C2471,检修、备用和必开!$A:$A,0))</f>
        <v>0</v>
      </c>
      <c r="X2471" s="26">
        <f>INDEX(检修、备用和必开!D:D,MATCH(统调负荷!$C2471,检修、备用和必开!$A:$A,0))</f>
        <v>10410</v>
      </c>
      <c r="Y2471" s="26">
        <f>INDEX(检修、备用和必开!E:E,MATCH(统调负荷!$C2471,检修、备用和必开!$A:$A,0))</f>
        <v>3398</v>
      </c>
      <c r="Z2471" s="26">
        <f>INDEX(检修、备用和必开!F:F,MATCH(统调负荷!$C2471,检修、备用和必开!$A:$A,0))</f>
        <v>1850</v>
      </c>
      <c r="AA2471" s="26">
        <f t="shared" si="541"/>
        <v>71144.1</v>
      </c>
      <c r="AB2471" s="26">
        <v>0</v>
      </c>
      <c r="AC2471" s="26">
        <v>299.88</v>
      </c>
      <c r="AD2471" s="76">
        <f t="shared" si="542"/>
        <v>45683.71875</v>
      </c>
      <c r="AE2471" s="27">
        <f t="shared" si="543"/>
        <v>2327</v>
      </c>
      <c r="AF2471" s="27">
        <f t="shared" si="544"/>
        <v>1657.96</v>
      </c>
      <c r="AG2471" s="27">
        <f t="shared" si="545"/>
        <v>-568.799999999999</v>
      </c>
      <c r="AH2471" s="27">
        <f t="shared" si="546"/>
        <v>888.399999999998</v>
      </c>
      <c r="AI2471" s="27">
        <f t="shared" si="547"/>
        <v>324.09</v>
      </c>
      <c r="AJ2471" s="27">
        <f t="shared" si="548"/>
        <v>25.3500000000001</v>
      </c>
      <c r="AK2471" s="26">
        <f>INDEX(检修、备用和必开!I:I,MATCH(统调负荷!$C2471,检修、备用和必开!$A:$A,0))</f>
        <v>10348.3543660943</v>
      </c>
    </row>
    <row r="2472" ht="13.8" spans="1:37">
      <c r="A2472" s="26">
        <f t="shared" si="536"/>
        <v>7</v>
      </c>
      <c r="B2472" s="26">
        <f t="shared" si="537"/>
        <v>17</v>
      </c>
      <c r="C2472" t="s">
        <v>47</v>
      </c>
      <c r="D2472" s="75">
        <v>0.729166666666667</v>
      </c>
      <c r="E2472" s="26">
        <v>56010</v>
      </c>
      <c r="F2472" s="26">
        <v>10115.7</v>
      </c>
      <c r="G2472" s="26">
        <v>15343</v>
      </c>
      <c r="H2472" s="26">
        <v>23691</v>
      </c>
      <c r="I2472" s="26">
        <v>8267</v>
      </c>
      <c r="J2472" s="26">
        <v>-1406.7</v>
      </c>
      <c r="K2472" s="26">
        <f t="shared" si="549"/>
        <v>6717.7</v>
      </c>
      <c r="L2472" s="27">
        <f t="shared" si="538"/>
        <v>10.59054438275</v>
      </c>
      <c r="M2472" s="75">
        <v>0.729166666666667</v>
      </c>
      <c r="N2472" s="26">
        <v>58739</v>
      </c>
      <c r="O2472" s="26">
        <v>11168.33</v>
      </c>
      <c r="P2472" s="26">
        <v>15327.4</v>
      </c>
      <c r="Q2472" s="26">
        <v>24762.4</v>
      </c>
      <c r="R2472" s="26">
        <v>8822.26</v>
      </c>
      <c r="S2472" s="26">
        <v>-1341.39</v>
      </c>
      <c r="T2472" s="26">
        <f t="shared" si="539"/>
        <v>7770.33</v>
      </c>
      <c r="U2472" s="27">
        <f t="shared" si="540"/>
        <v>3.91324579916866</v>
      </c>
      <c r="V2472" s="26">
        <f>INDEX(检修、备用和必开!B:B,MATCH(统调负荷!$C2472,检修、备用和必开!$A:$A,0))</f>
        <v>21498.3</v>
      </c>
      <c r="W2472" s="26">
        <f>INDEX(检修、备用和必开!C:C,MATCH(统调负荷!$C2472,检修、备用和必开!$A:$A,0))</f>
        <v>0</v>
      </c>
      <c r="X2472" s="26">
        <f>INDEX(检修、备用和必开!D:D,MATCH(统调负荷!$C2472,检修、备用和必开!$A:$A,0))</f>
        <v>10410</v>
      </c>
      <c r="Y2472" s="26">
        <f>INDEX(检修、备用和必开!E:E,MATCH(统调负荷!$C2472,检修、备用和必开!$A:$A,0))</f>
        <v>3398</v>
      </c>
      <c r="Z2472" s="26">
        <f>INDEX(检修、备用和必开!F:F,MATCH(统调负荷!$C2472,检修、备用和必开!$A:$A,0))</f>
        <v>1850</v>
      </c>
      <c r="AA2472" s="26">
        <f t="shared" si="541"/>
        <v>71144.1</v>
      </c>
      <c r="AB2472" s="26">
        <v>0</v>
      </c>
      <c r="AC2472" s="26">
        <v>276</v>
      </c>
      <c r="AD2472" s="76">
        <f t="shared" si="542"/>
        <v>45683.7291666667</v>
      </c>
      <c r="AE2472" s="27">
        <f t="shared" si="543"/>
        <v>2729</v>
      </c>
      <c r="AF2472" s="27">
        <f t="shared" si="544"/>
        <v>1052.63</v>
      </c>
      <c r="AG2472" s="27">
        <f t="shared" si="545"/>
        <v>-15.6000000000004</v>
      </c>
      <c r="AH2472" s="27">
        <f t="shared" si="546"/>
        <v>1071.4</v>
      </c>
      <c r="AI2472" s="27">
        <f t="shared" si="547"/>
        <v>555.26</v>
      </c>
      <c r="AJ2472" s="27">
        <f t="shared" si="548"/>
        <v>65.3099999999999</v>
      </c>
      <c r="AK2472" s="26">
        <f>INDEX(检修、备用和必开!I:I,MATCH(统调负荷!$C2472,检修、备用和必开!$A:$A,0))</f>
        <v>10348.3543660943</v>
      </c>
    </row>
    <row r="2473" ht="13.8" spans="1:37">
      <c r="A2473" s="26">
        <f t="shared" si="536"/>
        <v>7</v>
      </c>
      <c r="B2473" s="26">
        <f t="shared" si="537"/>
        <v>17</v>
      </c>
      <c r="C2473" t="s">
        <v>47</v>
      </c>
      <c r="D2473" s="75">
        <v>0.739583333333333</v>
      </c>
      <c r="E2473" s="26">
        <v>57780</v>
      </c>
      <c r="F2473" s="26">
        <v>11632.19</v>
      </c>
      <c r="G2473" s="26">
        <v>15365</v>
      </c>
      <c r="H2473" s="26">
        <v>24119.3</v>
      </c>
      <c r="I2473" s="26">
        <v>8070</v>
      </c>
      <c r="J2473" s="26">
        <v>-1406.49</v>
      </c>
      <c r="K2473" s="26">
        <f t="shared" si="549"/>
        <v>8234.19</v>
      </c>
      <c r="L2473" s="27">
        <f t="shared" si="538"/>
        <v>8.64008481708583</v>
      </c>
      <c r="M2473" s="75">
        <v>0.739583333333333</v>
      </c>
      <c r="N2473" s="26">
        <v>60374.3</v>
      </c>
      <c r="O2473" s="26">
        <v>11775</v>
      </c>
      <c r="P2473" s="26">
        <v>14982.3</v>
      </c>
      <c r="Q2473" s="26">
        <v>26282.6</v>
      </c>
      <c r="R2473" s="26">
        <v>8739.28</v>
      </c>
      <c r="S2473" s="26">
        <v>-1404.88</v>
      </c>
      <c r="T2473" s="26">
        <f t="shared" si="539"/>
        <v>8377</v>
      </c>
      <c r="U2473" s="27">
        <f t="shared" si="540"/>
        <v>3.78687922499601</v>
      </c>
      <c r="V2473" s="26">
        <f>INDEX(检修、备用和必开!B:B,MATCH(统调负荷!$C2473,检修、备用和必开!$A:$A,0))</f>
        <v>21498.3</v>
      </c>
      <c r="W2473" s="26">
        <f>INDEX(检修、备用和必开!C:C,MATCH(统调负荷!$C2473,检修、备用和必开!$A:$A,0))</f>
        <v>0</v>
      </c>
      <c r="X2473" s="26">
        <f>INDEX(检修、备用和必开!D:D,MATCH(统调负荷!$C2473,检修、备用和必开!$A:$A,0))</f>
        <v>10410</v>
      </c>
      <c r="Y2473" s="26">
        <f>INDEX(检修、备用和必开!E:E,MATCH(统调负荷!$C2473,检修、备用和必开!$A:$A,0))</f>
        <v>3398</v>
      </c>
      <c r="Z2473" s="26">
        <f>INDEX(检修、备用和必开!F:F,MATCH(统调负荷!$C2473,检修、备用和必开!$A:$A,0))</f>
        <v>1850</v>
      </c>
      <c r="AA2473" s="26">
        <f t="shared" si="541"/>
        <v>71144.1</v>
      </c>
      <c r="AB2473" s="26">
        <v>33.92</v>
      </c>
      <c r="AC2473" s="26">
        <v>276</v>
      </c>
      <c r="AD2473" s="76">
        <f t="shared" si="542"/>
        <v>45683.7395833333</v>
      </c>
      <c r="AE2473" s="27">
        <f t="shared" si="543"/>
        <v>2594.3</v>
      </c>
      <c r="AF2473" s="27">
        <f t="shared" si="544"/>
        <v>142.809999999999</v>
      </c>
      <c r="AG2473" s="27">
        <f t="shared" si="545"/>
        <v>-382.700000000001</v>
      </c>
      <c r="AH2473" s="27">
        <f t="shared" si="546"/>
        <v>2163.3</v>
      </c>
      <c r="AI2473" s="27">
        <f t="shared" si="547"/>
        <v>669.280000000001</v>
      </c>
      <c r="AJ2473" s="27">
        <f t="shared" si="548"/>
        <v>1.6099999999999</v>
      </c>
      <c r="AK2473" s="26">
        <f>INDEX(检修、备用和必开!I:I,MATCH(统调负荷!$C2473,检修、备用和必开!$A:$A,0))</f>
        <v>10348.3543660943</v>
      </c>
    </row>
    <row r="2474" ht="13.8" spans="1:37">
      <c r="A2474" s="26">
        <f t="shared" si="536"/>
        <v>7</v>
      </c>
      <c r="B2474" s="26">
        <f t="shared" si="537"/>
        <v>18</v>
      </c>
      <c r="C2474" t="s">
        <v>47</v>
      </c>
      <c r="D2474" s="75">
        <v>0.75</v>
      </c>
      <c r="E2474" s="26">
        <v>59040</v>
      </c>
      <c r="F2474" s="26">
        <v>12011.55</v>
      </c>
      <c r="G2474" s="26">
        <v>15730</v>
      </c>
      <c r="H2474" s="26">
        <v>24833.2</v>
      </c>
      <c r="I2474" s="26">
        <v>7872</v>
      </c>
      <c r="J2474" s="26">
        <v>-1406.75</v>
      </c>
      <c r="K2474" s="26">
        <f t="shared" si="549"/>
        <v>8613.55</v>
      </c>
      <c r="L2474" s="27">
        <f t="shared" si="538"/>
        <v>8.25955616441537</v>
      </c>
      <c r="M2474" s="75">
        <v>0.75</v>
      </c>
      <c r="N2474" s="26">
        <v>61700.9</v>
      </c>
      <c r="O2474" s="26">
        <v>11784.97</v>
      </c>
      <c r="P2474" s="26">
        <v>15362</v>
      </c>
      <c r="Q2474" s="26">
        <v>27373.5</v>
      </c>
      <c r="R2474" s="26">
        <v>8603.59</v>
      </c>
      <c r="S2474" s="26">
        <v>-1423.16</v>
      </c>
      <c r="T2474" s="26">
        <f t="shared" si="539"/>
        <v>8386.97</v>
      </c>
      <c r="U2474" s="27">
        <f t="shared" si="540"/>
        <v>3.78487064670529</v>
      </c>
      <c r="V2474" s="26">
        <f>INDEX(检修、备用和必开!B:B,MATCH(统调负荷!$C2474,检修、备用和必开!$A:$A,0))</f>
        <v>21498.3</v>
      </c>
      <c r="W2474" s="26">
        <f>INDEX(检修、备用和必开!C:C,MATCH(统调负荷!$C2474,检修、备用和必开!$A:$A,0))</f>
        <v>0</v>
      </c>
      <c r="X2474" s="26">
        <f>INDEX(检修、备用和必开!D:D,MATCH(统调负荷!$C2474,检修、备用和必开!$A:$A,0))</f>
        <v>10410</v>
      </c>
      <c r="Y2474" s="26">
        <f>INDEX(检修、备用和必开!E:E,MATCH(统调负荷!$C2474,检修、备用和必开!$A:$A,0))</f>
        <v>3398</v>
      </c>
      <c r="Z2474" s="26">
        <f>INDEX(检修、备用和必开!F:F,MATCH(统调负荷!$C2474,检修、备用和必开!$A:$A,0))</f>
        <v>1850</v>
      </c>
      <c r="AA2474" s="26">
        <f t="shared" si="541"/>
        <v>71144.1</v>
      </c>
      <c r="AB2474" s="26">
        <v>24.07</v>
      </c>
      <c r="AC2474" s="26">
        <v>0</v>
      </c>
      <c r="AD2474" s="76">
        <f t="shared" si="542"/>
        <v>45683.75</v>
      </c>
      <c r="AE2474" s="27">
        <f t="shared" si="543"/>
        <v>2660.9</v>
      </c>
      <c r="AF2474" s="27">
        <f t="shared" si="544"/>
        <v>-226.58</v>
      </c>
      <c r="AG2474" s="27">
        <f t="shared" si="545"/>
        <v>-368</v>
      </c>
      <c r="AH2474" s="27">
        <f t="shared" si="546"/>
        <v>2540.3</v>
      </c>
      <c r="AI2474" s="27">
        <f t="shared" si="547"/>
        <v>731.59</v>
      </c>
      <c r="AJ2474" s="27">
        <f t="shared" si="548"/>
        <v>-16.4100000000001</v>
      </c>
      <c r="AK2474" s="26">
        <f>INDEX(检修、备用和必开!I:I,MATCH(统调负荷!$C2474,检修、备用和必开!$A:$A,0))</f>
        <v>10348.3543660943</v>
      </c>
    </row>
    <row r="2475" ht="13.8" spans="1:37">
      <c r="A2475" s="26">
        <f t="shared" si="536"/>
        <v>7</v>
      </c>
      <c r="B2475" s="26">
        <f t="shared" si="537"/>
        <v>18</v>
      </c>
      <c r="C2475" t="s">
        <v>47</v>
      </c>
      <c r="D2475" s="75">
        <v>0.760416666666667</v>
      </c>
      <c r="E2475" s="26">
        <v>60230</v>
      </c>
      <c r="F2475" s="26">
        <v>13003.7</v>
      </c>
      <c r="G2475" s="26">
        <v>15730</v>
      </c>
      <c r="H2475" s="26">
        <v>25192</v>
      </c>
      <c r="I2475" s="26">
        <v>7711</v>
      </c>
      <c r="J2475" s="26">
        <v>-1406.7</v>
      </c>
      <c r="K2475" s="26">
        <f t="shared" si="549"/>
        <v>9605.7</v>
      </c>
      <c r="L2475" s="27">
        <f t="shared" si="538"/>
        <v>7.40644617258503</v>
      </c>
      <c r="M2475" s="75">
        <v>0.760416666666667</v>
      </c>
      <c r="N2475" s="26">
        <v>62993.5</v>
      </c>
      <c r="O2475" s="26">
        <v>12374.22</v>
      </c>
      <c r="P2475" s="26">
        <v>15429.3</v>
      </c>
      <c r="Q2475" s="26">
        <v>28025.8</v>
      </c>
      <c r="R2475" s="26">
        <v>8604.25</v>
      </c>
      <c r="S2475" s="26">
        <v>-1440.07</v>
      </c>
      <c r="T2475" s="26">
        <f t="shared" si="539"/>
        <v>8976.22</v>
      </c>
      <c r="U2475" s="27">
        <f t="shared" si="540"/>
        <v>3.66982836262046</v>
      </c>
      <c r="V2475" s="26">
        <f>INDEX(检修、备用和必开!B:B,MATCH(统调负荷!$C2475,检修、备用和必开!$A:$A,0))</f>
        <v>21498.3</v>
      </c>
      <c r="W2475" s="26">
        <f>INDEX(检修、备用和必开!C:C,MATCH(统调负荷!$C2475,检修、备用和必开!$A:$A,0))</f>
        <v>0</v>
      </c>
      <c r="X2475" s="26">
        <f>INDEX(检修、备用和必开!D:D,MATCH(统调负荷!$C2475,检修、备用和必开!$A:$A,0))</f>
        <v>10410</v>
      </c>
      <c r="Y2475" s="26">
        <f>INDEX(检修、备用和必开!E:E,MATCH(统调负荷!$C2475,检修、备用和必开!$A:$A,0))</f>
        <v>3398</v>
      </c>
      <c r="Z2475" s="26">
        <f>INDEX(检修、备用和必开!F:F,MATCH(统调负荷!$C2475,检修、备用和必开!$A:$A,0))</f>
        <v>1850</v>
      </c>
      <c r="AA2475" s="26">
        <f t="shared" si="541"/>
        <v>71144.1</v>
      </c>
      <c r="AB2475" s="26">
        <v>263.12</v>
      </c>
      <c r="AC2475" s="26">
        <v>285.69</v>
      </c>
      <c r="AD2475" s="76">
        <f t="shared" si="542"/>
        <v>45683.7604166667</v>
      </c>
      <c r="AE2475" s="27">
        <f t="shared" si="543"/>
        <v>2763.5</v>
      </c>
      <c r="AF2475" s="27">
        <f t="shared" si="544"/>
        <v>-629.480000000001</v>
      </c>
      <c r="AG2475" s="27">
        <f t="shared" si="545"/>
        <v>-300.700000000001</v>
      </c>
      <c r="AH2475" s="27">
        <f t="shared" si="546"/>
        <v>2833.8</v>
      </c>
      <c r="AI2475" s="27">
        <f t="shared" si="547"/>
        <v>893.25</v>
      </c>
      <c r="AJ2475" s="27">
        <f t="shared" si="548"/>
        <v>-33.3699999999999</v>
      </c>
      <c r="AK2475" s="26">
        <f>INDEX(检修、备用和必开!I:I,MATCH(统调负荷!$C2475,检修、备用和必开!$A:$A,0))</f>
        <v>10348.3543660943</v>
      </c>
    </row>
    <row r="2476" ht="13.8" spans="1:37">
      <c r="A2476" s="26">
        <f t="shared" si="536"/>
        <v>7</v>
      </c>
      <c r="B2476" s="26">
        <f t="shared" si="537"/>
        <v>18</v>
      </c>
      <c r="C2476" t="s">
        <v>47</v>
      </c>
      <c r="D2476" s="75">
        <v>0.770833333333333</v>
      </c>
      <c r="E2476" s="26">
        <v>61050</v>
      </c>
      <c r="F2476" s="26">
        <v>13836.1</v>
      </c>
      <c r="G2476" s="26">
        <v>15731</v>
      </c>
      <c r="H2476" s="26">
        <v>25253.6</v>
      </c>
      <c r="I2476" s="26">
        <v>7636</v>
      </c>
      <c r="J2476" s="26">
        <v>-1406.7</v>
      </c>
      <c r="K2476" s="26">
        <f t="shared" si="549"/>
        <v>10438.1</v>
      </c>
      <c r="L2476" s="27">
        <f t="shared" si="538"/>
        <v>6.8158093905979</v>
      </c>
      <c r="M2476" s="75">
        <v>0.770833333333333</v>
      </c>
      <c r="N2476" s="26">
        <v>63686.4</v>
      </c>
      <c r="O2476" s="26">
        <v>13252.69</v>
      </c>
      <c r="P2476" s="26">
        <v>14997.1</v>
      </c>
      <c r="Q2476" s="26">
        <v>28157.7</v>
      </c>
      <c r="R2476" s="26">
        <v>8659.89</v>
      </c>
      <c r="S2476" s="26">
        <v>-1380.98</v>
      </c>
      <c r="T2476" s="26">
        <f t="shared" si="539"/>
        <v>9854.69</v>
      </c>
      <c r="U2476" s="27">
        <f t="shared" si="540"/>
        <v>3.51074208389075</v>
      </c>
      <c r="V2476" s="26">
        <f>INDEX(检修、备用和必开!B:B,MATCH(统调负荷!$C2476,检修、备用和必开!$A:$A,0))</f>
        <v>21498.3</v>
      </c>
      <c r="W2476" s="26">
        <f>INDEX(检修、备用和必开!C:C,MATCH(统调负荷!$C2476,检修、备用和必开!$A:$A,0))</f>
        <v>0</v>
      </c>
      <c r="X2476" s="26">
        <f>INDEX(检修、备用和必开!D:D,MATCH(统调负荷!$C2476,检修、备用和必开!$A:$A,0))</f>
        <v>10410</v>
      </c>
      <c r="Y2476" s="26">
        <f>INDEX(检修、备用和必开!E:E,MATCH(统调负荷!$C2476,检修、备用和必开!$A:$A,0))</f>
        <v>3398</v>
      </c>
      <c r="Z2476" s="26">
        <f>INDEX(检修、备用和必开!F:F,MATCH(统调负荷!$C2476,检修、备用和必开!$A:$A,0))</f>
        <v>1850</v>
      </c>
      <c r="AA2476" s="26">
        <f t="shared" si="541"/>
        <v>71144.1</v>
      </c>
      <c r="AB2476" s="26">
        <v>276.45</v>
      </c>
      <c r="AC2476" s="26">
        <v>283.97</v>
      </c>
      <c r="AD2476" s="76">
        <f t="shared" si="542"/>
        <v>45683.7708333333</v>
      </c>
      <c r="AE2476" s="27">
        <f t="shared" si="543"/>
        <v>2636.4</v>
      </c>
      <c r="AF2476" s="27">
        <f t="shared" si="544"/>
        <v>-583.41</v>
      </c>
      <c r="AG2476" s="27">
        <f t="shared" si="545"/>
        <v>-733.9</v>
      </c>
      <c r="AH2476" s="27">
        <f t="shared" si="546"/>
        <v>2904.1</v>
      </c>
      <c r="AI2476" s="27">
        <f t="shared" si="547"/>
        <v>1023.89</v>
      </c>
      <c r="AJ2476" s="27">
        <f t="shared" si="548"/>
        <v>25.72</v>
      </c>
      <c r="AK2476" s="26">
        <f>INDEX(检修、备用和必开!I:I,MATCH(统调负荷!$C2476,检修、备用和必开!$A:$A,0))</f>
        <v>10348.3543660943</v>
      </c>
    </row>
    <row r="2477" ht="13.8" spans="1:37">
      <c r="A2477" s="26">
        <f t="shared" si="536"/>
        <v>7</v>
      </c>
      <c r="B2477" s="26">
        <f t="shared" si="537"/>
        <v>18</v>
      </c>
      <c r="C2477" t="s">
        <v>47</v>
      </c>
      <c r="D2477" s="75">
        <v>0.78125</v>
      </c>
      <c r="E2477" s="26">
        <v>61460</v>
      </c>
      <c r="F2477" s="26">
        <v>14105.4</v>
      </c>
      <c r="G2477" s="26">
        <v>15971</v>
      </c>
      <c r="H2477" s="26">
        <v>25321.3</v>
      </c>
      <c r="I2477" s="26">
        <v>7469</v>
      </c>
      <c r="J2477" s="26">
        <v>-1406.7</v>
      </c>
      <c r="K2477" s="26">
        <f t="shared" si="549"/>
        <v>10707.4</v>
      </c>
      <c r="L2477" s="27">
        <f t="shared" si="538"/>
        <v>6.64438612548331</v>
      </c>
      <c r="M2477" s="75">
        <v>0.78125</v>
      </c>
      <c r="N2477" s="26">
        <v>63566.4</v>
      </c>
      <c r="O2477" s="26">
        <v>13058.13</v>
      </c>
      <c r="P2477" s="26">
        <v>15436.2</v>
      </c>
      <c r="Q2477" s="26">
        <v>27911.9</v>
      </c>
      <c r="R2477" s="26">
        <v>8538.3</v>
      </c>
      <c r="S2477" s="26">
        <v>-1378.13</v>
      </c>
      <c r="T2477" s="26">
        <f t="shared" si="539"/>
        <v>9660.13</v>
      </c>
      <c r="U2477" s="27">
        <f t="shared" si="540"/>
        <v>3.5447752456013</v>
      </c>
      <c r="V2477" s="26">
        <f>INDEX(检修、备用和必开!B:B,MATCH(统调负荷!$C2477,检修、备用和必开!$A:$A,0))</f>
        <v>21498.3</v>
      </c>
      <c r="W2477" s="26">
        <f>INDEX(检修、备用和必开!C:C,MATCH(统调负荷!$C2477,检修、备用和必开!$A:$A,0))</f>
        <v>0</v>
      </c>
      <c r="X2477" s="26">
        <f>INDEX(检修、备用和必开!D:D,MATCH(统调负荷!$C2477,检修、备用和必开!$A:$A,0))</f>
        <v>10410</v>
      </c>
      <c r="Y2477" s="26">
        <f>INDEX(检修、备用和必开!E:E,MATCH(统调负荷!$C2477,检修、备用和必开!$A:$A,0))</f>
        <v>3398</v>
      </c>
      <c r="Z2477" s="26">
        <f>INDEX(检修、备用和必开!F:F,MATCH(统调负荷!$C2477,检修、备用和必开!$A:$A,0))</f>
        <v>1850</v>
      </c>
      <c r="AA2477" s="26">
        <f t="shared" si="541"/>
        <v>71144.1</v>
      </c>
      <c r="AB2477" s="26">
        <v>285.18</v>
      </c>
      <c r="AC2477" s="26">
        <v>276</v>
      </c>
      <c r="AD2477" s="76">
        <f t="shared" si="542"/>
        <v>45683.78125</v>
      </c>
      <c r="AE2477" s="27">
        <f t="shared" si="543"/>
        <v>2106.4</v>
      </c>
      <c r="AF2477" s="27">
        <f t="shared" si="544"/>
        <v>-1047.27</v>
      </c>
      <c r="AG2477" s="27">
        <f t="shared" si="545"/>
        <v>-534.799999999999</v>
      </c>
      <c r="AH2477" s="27">
        <f t="shared" si="546"/>
        <v>2590.6</v>
      </c>
      <c r="AI2477" s="27">
        <f t="shared" si="547"/>
        <v>1069.3</v>
      </c>
      <c r="AJ2477" s="27">
        <f t="shared" si="548"/>
        <v>28.5699999999999</v>
      </c>
      <c r="AK2477" s="26">
        <f>INDEX(检修、备用和必开!I:I,MATCH(统调负荷!$C2477,检修、备用和必开!$A:$A,0))</f>
        <v>10348.3543660943</v>
      </c>
    </row>
    <row r="2478" ht="13.8" spans="1:37">
      <c r="A2478" s="26">
        <f t="shared" si="536"/>
        <v>7</v>
      </c>
      <c r="B2478" s="26">
        <f t="shared" si="537"/>
        <v>19</v>
      </c>
      <c r="C2478" t="s">
        <v>47</v>
      </c>
      <c r="D2478" s="75">
        <v>0.791666666666667</v>
      </c>
      <c r="E2478" s="26">
        <v>61105</v>
      </c>
      <c r="F2478" s="26">
        <v>13777.5</v>
      </c>
      <c r="G2478" s="26">
        <v>16085</v>
      </c>
      <c r="H2478" s="26">
        <v>25161.2</v>
      </c>
      <c r="I2478" s="26">
        <v>7488</v>
      </c>
      <c r="J2478" s="26">
        <v>-1406.7</v>
      </c>
      <c r="K2478" s="26">
        <f t="shared" si="549"/>
        <v>10379.5</v>
      </c>
      <c r="L2478" s="27">
        <f t="shared" si="538"/>
        <v>6.85428970566983</v>
      </c>
      <c r="M2478" s="75">
        <v>0.791666666666667</v>
      </c>
      <c r="N2478" s="26">
        <v>63368.6</v>
      </c>
      <c r="O2478" s="26">
        <v>12747.58</v>
      </c>
      <c r="P2478" s="26">
        <v>15412.2</v>
      </c>
      <c r="Q2478" s="26">
        <v>27967.8</v>
      </c>
      <c r="R2478" s="26">
        <v>8611.21</v>
      </c>
      <c r="S2478" s="26">
        <v>-1370.19</v>
      </c>
      <c r="T2478" s="26">
        <f t="shared" si="539"/>
        <v>9349.58</v>
      </c>
      <c r="U2478" s="27">
        <f t="shared" si="540"/>
        <v>3.60048644758644</v>
      </c>
      <c r="V2478" s="26">
        <f>INDEX(检修、备用和必开!B:B,MATCH(统调负荷!$C2478,检修、备用和必开!$A:$A,0))</f>
        <v>21498.3</v>
      </c>
      <c r="W2478" s="26">
        <f>INDEX(检修、备用和必开!C:C,MATCH(统调负荷!$C2478,检修、备用和必开!$A:$A,0))</f>
        <v>0</v>
      </c>
      <c r="X2478" s="26">
        <f>INDEX(检修、备用和必开!D:D,MATCH(统调负荷!$C2478,检修、备用和必开!$A:$A,0))</f>
        <v>10410</v>
      </c>
      <c r="Y2478" s="26">
        <f>INDEX(检修、备用和必开!E:E,MATCH(统调负荷!$C2478,检修、备用和必开!$A:$A,0))</f>
        <v>3398</v>
      </c>
      <c r="Z2478" s="26">
        <f>INDEX(检修、备用和必开!F:F,MATCH(统调负荷!$C2478,检修、备用和必开!$A:$A,0))</f>
        <v>1850</v>
      </c>
      <c r="AA2478" s="26">
        <f t="shared" si="541"/>
        <v>71144.1</v>
      </c>
      <c r="AB2478" s="26">
        <v>248.2</v>
      </c>
      <c r="AC2478" s="26">
        <v>230.74</v>
      </c>
      <c r="AD2478" s="76">
        <f t="shared" si="542"/>
        <v>45683.7916666667</v>
      </c>
      <c r="AE2478" s="27">
        <f t="shared" si="543"/>
        <v>2263.6</v>
      </c>
      <c r="AF2478" s="27">
        <f t="shared" si="544"/>
        <v>-1029.92</v>
      </c>
      <c r="AG2478" s="27">
        <f t="shared" si="545"/>
        <v>-672.799999999999</v>
      </c>
      <c r="AH2478" s="27">
        <f t="shared" si="546"/>
        <v>2806.6</v>
      </c>
      <c r="AI2478" s="27">
        <f t="shared" si="547"/>
        <v>1123.21</v>
      </c>
      <c r="AJ2478" s="27">
        <f t="shared" si="548"/>
        <v>36.51</v>
      </c>
      <c r="AK2478" s="26">
        <f>INDEX(检修、备用和必开!I:I,MATCH(统调负荷!$C2478,检修、备用和必开!$A:$A,0))</f>
        <v>10348.3543660943</v>
      </c>
    </row>
    <row r="2479" ht="13.8" spans="1:37">
      <c r="A2479" s="26">
        <f t="shared" si="536"/>
        <v>7</v>
      </c>
      <c r="B2479" s="26">
        <f t="shared" si="537"/>
        <v>19</v>
      </c>
      <c r="C2479" t="s">
        <v>47</v>
      </c>
      <c r="D2479" s="75">
        <v>0.802083333333333</v>
      </c>
      <c r="E2479" s="26">
        <v>61730</v>
      </c>
      <c r="F2479" s="26">
        <v>14116.4</v>
      </c>
      <c r="G2479" s="26">
        <v>16325</v>
      </c>
      <c r="H2479" s="26">
        <v>25208.3</v>
      </c>
      <c r="I2479" s="26">
        <v>7487</v>
      </c>
      <c r="J2479" s="26">
        <v>-1406.7</v>
      </c>
      <c r="K2479" s="26">
        <f t="shared" si="549"/>
        <v>10718.4</v>
      </c>
      <c r="L2479" s="27">
        <f t="shared" si="538"/>
        <v>6.6375671742051</v>
      </c>
      <c r="M2479" s="75">
        <v>0.802083333333333</v>
      </c>
      <c r="N2479" s="26">
        <v>63790.1</v>
      </c>
      <c r="O2479" s="26">
        <v>12498.78</v>
      </c>
      <c r="P2479" s="26">
        <v>15856.9</v>
      </c>
      <c r="Q2479" s="26">
        <v>28147.9</v>
      </c>
      <c r="R2479" s="26">
        <v>8682.55</v>
      </c>
      <c r="S2479" s="26">
        <v>-1396.03</v>
      </c>
      <c r="T2479" s="26">
        <f t="shared" si="539"/>
        <v>9100.78</v>
      </c>
      <c r="U2479" s="27">
        <f t="shared" si="540"/>
        <v>3.64639958012955</v>
      </c>
      <c r="V2479" s="26">
        <f>INDEX(检修、备用和必开!B:B,MATCH(统调负荷!$C2479,检修、备用和必开!$A:$A,0))</f>
        <v>21498.3</v>
      </c>
      <c r="W2479" s="26">
        <f>INDEX(检修、备用和必开!C:C,MATCH(统调负荷!$C2479,检修、备用和必开!$A:$A,0))</f>
        <v>0</v>
      </c>
      <c r="X2479" s="26">
        <f>INDEX(检修、备用和必开!D:D,MATCH(统调负荷!$C2479,检修、备用和必开!$A:$A,0))</f>
        <v>10410</v>
      </c>
      <c r="Y2479" s="26">
        <f>INDEX(检修、备用和必开!E:E,MATCH(统调负荷!$C2479,检修、备用和必开!$A:$A,0))</f>
        <v>3398</v>
      </c>
      <c r="Z2479" s="26">
        <f>INDEX(检修、备用和必开!F:F,MATCH(统调负荷!$C2479,检修、备用和必开!$A:$A,0))</f>
        <v>1850</v>
      </c>
      <c r="AA2479" s="26">
        <f t="shared" si="541"/>
        <v>71144.1</v>
      </c>
      <c r="AB2479" s="26">
        <v>261.45</v>
      </c>
      <c r="AC2479" s="26">
        <v>259.55</v>
      </c>
      <c r="AD2479" s="76">
        <f t="shared" si="542"/>
        <v>45683.8020833333</v>
      </c>
      <c r="AE2479" s="27">
        <f t="shared" si="543"/>
        <v>2060.1</v>
      </c>
      <c r="AF2479" s="27">
        <f t="shared" si="544"/>
        <v>-1617.62</v>
      </c>
      <c r="AG2479" s="27">
        <f t="shared" si="545"/>
        <v>-468.1</v>
      </c>
      <c r="AH2479" s="27">
        <f t="shared" si="546"/>
        <v>2939.6</v>
      </c>
      <c r="AI2479" s="27">
        <f t="shared" si="547"/>
        <v>1195.55</v>
      </c>
      <c r="AJ2479" s="27">
        <f t="shared" si="548"/>
        <v>10.6700000000001</v>
      </c>
      <c r="AK2479" s="26">
        <f>INDEX(检修、备用和必开!I:I,MATCH(统调负荷!$C2479,检修、备用和必开!$A:$A,0))</f>
        <v>10348.3543660943</v>
      </c>
    </row>
    <row r="2480" ht="13.8" spans="1:37">
      <c r="A2480" s="26">
        <f t="shared" si="536"/>
        <v>7</v>
      </c>
      <c r="B2480" s="26">
        <f t="shared" si="537"/>
        <v>19</v>
      </c>
      <c r="C2480" t="s">
        <v>47</v>
      </c>
      <c r="D2480" s="75">
        <v>0.8125</v>
      </c>
      <c r="E2480" s="26">
        <v>62000</v>
      </c>
      <c r="F2480" s="26">
        <v>14338.79</v>
      </c>
      <c r="G2480" s="26">
        <v>16336</v>
      </c>
      <c r="H2480" s="26">
        <v>25239.7</v>
      </c>
      <c r="I2480" s="26">
        <v>7492</v>
      </c>
      <c r="J2480" s="26">
        <v>-1406.49</v>
      </c>
      <c r="K2480" s="26">
        <f t="shared" si="549"/>
        <v>10940.79</v>
      </c>
      <c r="L2480" s="27">
        <f t="shared" si="538"/>
        <v>6.50264743222381</v>
      </c>
      <c r="M2480" s="75">
        <v>0.8125</v>
      </c>
      <c r="N2480" s="26">
        <v>63572.2</v>
      </c>
      <c r="O2480" s="26">
        <v>12854.05</v>
      </c>
      <c r="P2480" s="26">
        <v>15920</v>
      </c>
      <c r="Q2480" s="26">
        <v>27564.3</v>
      </c>
      <c r="R2480" s="26">
        <v>8679.05</v>
      </c>
      <c r="S2480" s="26">
        <v>-1445.2</v>
      </c>
      <c r="T2480" s="26">
        <f t="shared" si="539"/>
        <v>9456.05</v>
      </c>
      <c r="U2480" s="27">
        <f t="shared" si="540"/>
        <v>3.58119002016002</v>
      </c>
      <c r="V2480" s="26">
        <f>INDEX(检修、备用和必开!B:B,MATCH(统调负荷!$C2480,检修、备用和必开!$A:$A,0))</f>
        <v>21498.3</v>
      </c>
      <c r="W2480" s="26">
        <f>INDEX(检修、备用和必开!C:C,MATCH(统调负荷!$C2480,检修、备用和必开!$A:$A,0))</f>
        <v>0</v>
      </c>
      <c r="X2480" s="26">
        <f>INDEX(检修、备用和必开!D:D,MATCH(统调负荷!$C2480,检修、备用和必开!$A:$A,0))</f>
        <v>10410</v>
      </c>
      <c r="Y2480" s="26">
        <f>INDEX(检修、备用和必开!E:E,MATCH(统调负荷!$C2480,检修、备用和必开!$A:$A,0))</f>
        <v>3398</v>
      </c>
      <c r="Z2480" s="26">
        <f>INDEX(检修、备用和必开!F:F,MATCH(统调负荷!$C2480,检修、备用和必开!$A:$A,0))</f>
        <v>1850</v>
      </c>
      <c r="AA2480" s="26">
        <f t="shared" si="541"/>
        <v>71144.1</v>
      </c>
      <c r="AB2480" s="26">
        <v>284.81</v>
      </c>
      <c r="AC2480" s="26">
        <v>285.92</v>
      </c>
      <c r="AD2480" s="76">
        <f t="shared" si="542"/>
        <v>45683.8125</v>
      </c>
      <c r="AE2480" s="27">
        <f t="shared" si="543"/>
        <v>1572.2</v>
      </c>
      <c r="AF2480" s="27">
        <f t="shared" si="544"/>
        <v>-1484.74</v>
      </c>
      <c r="AG2480" s="27">
        <f t="shared" si="545"/>
        <v>-416</v>
      </c>
      <c r="AH2480" s="27">
        <f t="shared" si="546"/>
        <v>2324.6</v>
      </c>
      <c r="AI2480" s="27">
        <f t="shared" si="547"/>
        <v>1187.05</v>
      </c>
      <c r="AJ2480" s="27">
        <f t="shared" si="548"/>
        <v>-38.71</v>
      </c>
      <c r="AK2480" s="26">
        <f>INDEX(检修、备用和必开!I:I,MATCH(统调负荷!$C2480,检修、备用和必开!$A:$A,0))</f>
        <v>10348.3543660943</v>
      </c>
    </row>
    <row r="2481" ht="13.8" spans="1:37">
      <c r="A2481" s="26">
        <f t="shared" si="536"/>
        <v>7</v>
      </c>
      <c r="B2481" s="26">
        <f t="shared" si="537"/>
        <v>19</v>
      </c>
      <c r="C2481" t="s">
        <v>47</v>
      </c>
      <c r="D2481" s="75">
        <v>0.822916666666667</v>
      </c>
      <c r="E2481" s="26">
        <v>61730</v>
      </c>
      <c r="F2481" s="26">
        <v>14045.5</v>
      </c>
      <c r="G2481" s="26">
        <v>16336</v>
      </c>
      <c r="H2481" s="26">
        <v>25266.2</v>
      </c>
      <c r="I2481" s="26">
        <v>7489</v>
      </c>
      <c r="J2481" s="26">
        <v>-1406.7</v>
      </c>
      <c r="K2481" s="26">
        <f t="shared" si="549"/>
        <v>10647.5</v>
      </c>
      <c r="L2481" s="27">
        <f t="shared" si="538"/>
        <v>6.68176567269312</v>
      </c>
      <c r="M2481" s="75">
        <v>0.822916666666667</v>
      </c>
      <c r="N2481" s="26">
        <v>63260.6</v>
      </c>
      <c r="O2481" s="26">
        <v>12209.98</v>
      </c>
      <c r="P2481" s="26">
        <v>16187.8</v>
      </c>
      <c r="Q2481" s="26">
        <v>27504.5</v>
      </c>
      <c r="R2481" s="26">
        <v>8690.69</v>
      </c>
      <c r="S2481" s="26">
        <v>-1332.37</v>
      </c>
      <c r="T2481" s="26">
        <f t="shared" si="539"/>
        <v>8811.98</v>
      </c>
      <c r="U2481" s="27">
        <f t="shared" si="540"/>
        <v>3.70118478949619</v>
      </c>
      <c r="V2481" s="26">
        <f>INDEX(检修、备用和必开!B:B,MATCH(统调负荷!$C2481,检修、备用和必开!$A:$A,0))</f>
        <v>21498.3</v>
      </c>
      <c r="W2481" s="26">
        <f>INDEX(检修、备用和必开!C:C,MATCH(统调负荷!$C2481,检修、备用和必开!$A:$A,0))</f>
        <v>0</v>
      </c>
      <c r="X2481" s="26">
        <f>INDEX(检修、备用和必开!D:D,MATCH(统调负荷!$C2481,检修、备用和必开!$A:$A,0))</f>
        <v>10410</v>
      </c>
      <c r="Y2481" s="26">
        <f>INDEX(检修、备用和必开!E:E,MATCH(统调负荷!$C2481,检修、备用和必开!$A:$A,0))</f>
        <v>3398</v>
      </c>
      <c r="Z2481" s="26">
        <f>INDEX(检修、备用和必开!F:F,MATCH(统调负荷!$C2481,检修、备用和必开!$A:$A,0))</f>
        <v>1850</v>
      </c>
      <c r="AA2481" s="26">
        <f t="shared" si="541"/>
        <v>71144.1</v>
      </c>
      <c r="AB2481" s="26">
        <v>253.17</v>
      </c>
      <c r="AC2481" s="26">
        <v>149.46</v>
      </c>
      <c r="AD2481" s="76">
        <f t="shared" si="542"/>
        <v>45683.8229166667</v>
      </c>
      <c r="AE2481" s="27">
        <f t="shared" si="543"/>
        <v>1530.6</v>
      </c>
      <c r="AF2481" s="27">
        <f t="shared" si="544"/>
        <v>-1835.52</v>
      </c>
      <c r="AG2481" s="27">
        <f t="shared" si="545"/>
        <v>-148.200000000001</v>
      </c>
      <c r="AH2481" s="27">
        <f t="shared" si="546"/>
        <v>2238.3</v>
      </c>
      <c r="AI2481" s="27">
        <f t="shared" si="547"/>
        <v>1201.69</v>
      </c>
      <c r="AJ2481" s="27">
        <f t="shared" si="548"/>
        <v>74.3300000000002</v>
      </c>
      <c r="AK2481" s="26">
        <f>INDEX(检修、备用和必开!I:I,MATCH(统调负荷!$C2481,检修、备用和必开!$A:$A,0))</f>
        <v>10348.3543660943</v>
      </c>
    </row>
    <row r="2482" ht="13.8" spans="1:37">
      <c r="A2482" s="26">
        <f t="shared" si="536"/>
        <v>7</v>
      </c>
      <c r="B2482" s="26">
        <f t="shared" si="537"/>
        <v>20</v>
      </c>
      <c r="C2482" t="s">
        <v>47</v>
      </c>
      <c r="D2482" s="75">
        <v>0.833333333333333</v>
      </c>
      <c r="E2482" s="26">
        <v>61505</v>
      </c>
      <c r="F2482" s="26">
        <v>13972.8</v>
      </c>
      <c r="G2482" s="26">
        <v>16159</v>
      </c>
      <c r="H2482" s="26">
        <v>25286.9</v>
      </c>
      <c r="I2482" s="26">
        <v>7493</v>
      </c>
      <c r="J2482" s="26">
        <v>-1406.7</v>
      </c>
      <c r="K2482" s="26">
        <f t="shared" si="549"/>
        <v>10574.8</v>
      </c>
      <c r="L2482" s="27">
        <f t="shared" si="538"/>
        <v>6.72770170594243</v>
      </c>
      <c r="M2482" s="75">
        <v>0.833333333333333</v>
      </c>
      <c r="N2482" s="26">
        <v>63041.8</v>
      </c>
      <c r="O2482" s="26">
        <v>12006.34</v>
      </c>
      <c r="P2482" s="26">
        <v>16210.8</v>
      </c>
      <c r="Q2482" s="26">
        <v>27434.7</v>
      </c>
      <c r="R2482" s="26">
        <v>8725.08</v>
      </c>
      <c r="S2482" s="26">
        <v>-1335.12</v>
      </c>
      <c r="T2482" s="26">
        <f t="shared" si="539"/>
        <v>8608.34</v>
      </c>
      <c r="U2482" s="27">
        <f t="shared" si="540"/>
        <v>3.74081544446045</v>
      </c>
      <c r="V2482" s="26">
        <f>INDEX(检修、备用和必开!B:B,MATCH(统调负荷!$C2482,检修、备用和必开!$A:$A,0))</f>
        <v>21498.3</v>
      </c>
      <c r="W2482" s="26">
        <f>INDEX(检修、备用和必开!C:C,MATCH(统调负荷!$C2482,检修、备用和必开!$A:$A,0))</f>
        <v>0</v>
      </c>
      <c r="X2482" s="26">
        <f>INDEX(检修、备用和必开!D:D,MATCH(统调负荷!$C2482,检修、备用和必开!$A:$A,0))</f>
        <v>10410</v>
      </c>
      <c r="Y2482" s="26">
        <f>INDEX(检修、备用和必开!E:E,MATCH(统调负荷!$C2482,检修、备用和必开!$A:$A,0))</f>
        <v>3398</v>
      </c>
      <c r="Z2482" s="26">
        <f>INDEX(检修、备用和必开!F:F,MATCH(统调负荷!$C2482,检修、备用和必开!$A:$A,0))</f>
        <v>1850</v>
      </c>
      <c r="AA2482" s="26">
        <f t="shared" si="541"/>
        <v>71144.1</v>
      </c>
      <c r="AB2482" s="26">
        <v>248.2</v>
      </c>
      <c r="AC2482" s="26">
        <v>0</v>
      </c>
      <c r="AD2482" s="76">
        <f t="shared" si="542"/>
        <v>45683.8333333333</v>
      </c>
      <c r="AE2482" s="27">
        <f t="shared" si="543"/>
        <v>1536.8</v>
      </c>
      <c r="AF2482" s="27">
        <f t="shared" si="544"/>
        <v>-1966.46</v>
      </c>
      <c r="AG2482" s="27">
        <f t="shared" si="545"/>
        <v>51.7999999999993</v>
      </c>
      <c r="AH2482" s="27">
        <f t="shared" si="546"/>
        <v>2147.8</v>
      </c>
      <c r="AI2482" s="27">
        <f t="shared" si="547"/>
        <v>1232.08</v>
      </c>
      <c r="AJ2482" s="27">
        <f t="shared" si="548"/>
        <v>71.5800000000002</v>
      </c>
      <c r="AK2482" s="26">
        <f>INDEX(检修、备用和必开!I:I,MATCH(统调负荷!$C2482,检修、备用和必开!$A:$A,0))</f>
        <v>10348.3543660943</v>
      </c>
    </row>
    <row r="2483" ht="13.8" spans="1:37">
      <c r="A2483" s="26">
        <f t="shared" si="536"/>
        <v>7</v>
      </c>
      <c r="B2483" s="26">
        <f t="shared" si="537"/>
        <v>20</v>
      </c>
      <c r="C2483" t="s">
        <v>47</v>
      </c>
      <c r="D2483" s="75">
        <v>0.84375</v>
      </c>
      <c r="E2483" s="26">
        <v>61370</v>
      </c>
      <c r="F2483" s="26">
        <v>14145.7</v>
      </c>
      <c r="G2483" s="26">
        <v>16159</v>
      </c>
      <c r="H2483" s="26">
        <v>24986.2</v>
      </c>
      <c r="I2483" s="26">
        <v>7486</v>
      </c>
      <c r="J2483" s="26">
        <v>-1406.9</v>
      </c>
      <c r="K2483" s="26">
        <f t="shared" si="549"/>
        <v>10747.7</v>
      </c>
      <c r="L2483" s="27">
        <f t="shared" si="538"/>
        <v>6.61947207309471</v>
      </c>
      <c r="M2483" s="75">
        <v>0.84375</v>
      </c>
      <c r="N2483" s="26">
        <v>63204.1</v>
      </c>
      <c r="O2483" s="26">
        <v>11988.49</v>
      </c>
      <c r="P2483" s="26">
        <v>15981.2</v>
      </c>
      <c r="Q2483" s="26">
        <v>27822.9</v>
      </c>
      <c r="R2483" s="26">
        <v>8730.02</v>
      </c>
      <c r="S2483" s="26">
        <v>-1318.51</v>
      </c>
      <c r="T2483" s="26">
        <f t="shared" si="539"/>
        <v>8590.49</v>
      </c>
      <c r="U2483" s="27">
        <f t="shared" si="540"/>
        <v>3.74432975149588</v>
      </c>
      <c r="V2483" s="26">
        <f>INDEX(检修、备用和必开!B:B,MATCH(统调负荷!$C2483,检修、备用和必开!$A:$A,0))</f>
        <v>21498.3</v>
      </c>
      <c r="W2483" s="26">
        <f>INDEX(检修、备用和必开!C:C,MATCH(统调负荷!$C2483,检修、备用和必开!$A:$A,0))</f>
        <v>0</v>
      </c>
      <c r="X2483" s="26">
        <f>INDEX(检修、备用和必开!D:D,MATCH(统调负荷!$C2483,检修、备用和必开!$A:$A,0))</f>
        <v>10410</v>
      </c>
      <c r="Y2483" s="26">
        <f>INDEX(检修、备用和必开!E:E,MATCH(统调负荷!$C2483,检修、备用和必开!$A:$A,0))</f>
        <v>3398</v>
      </c>
      <c r="Z2483" s="26">
        <f>INDEX(检修、备用和必开!F:F,MATCH(统调负荷!$C2483,检修、备用和必开!$A:$A,0))</f>
        <v>1850</v>
      </c>
      <c r="AA2483" s="26">
        <f t="shared" si="541"/>
        <v>71144.1</v>
      </c>
      <c r="AB2483" s="26">
        <v>253.17</v>
      </c>
      <c r="AC2483" s="26">
        <v>285.69</v>
      </c>
      <c r="AD2483" s="76">
        <f t="shared" si="542"/>
        <v>45683.84375</v>
      </c>
      <c r="AE2483" s="27">
        <f t="shared" si="543"/>
        <v>1834.1</v>
      </c>
      <c r="AF2483" s="27">
        <f t="shared" si="544"/>
        <v>-2157.21</v>
      </c>
      <c r="AG2483" s="27">
        <f t="shared" si="545"/>
        <v>-177.799999999999</v>
      </c>
      <c r="AH2483" s="27">
        <f t="shared" si="546"/>
        <v>2836.7</v>
      </c>
      <c r="AI2483" s="27">
        <f t="shared" si="547"/>
        <v>1244.02</v>
      </c>
      <c r="AJ2483" s="27">
        <f t="shared" si="548"/>
        <v>88.3900000000001</v>
      </c>
      <c r="AK2483" s="26">
        <f>INDEX(检修、备用和必开!I:I,MATCH(统调负荷!$C2483,检修、备用和必开!$A:$A,0))</f>
        <v>10348.3543660943</v>
      </c>
    </row>
    <row r="2484" ht="13.8" spans="1:37">
      <c r="A2484" s="26">
        <f t="shared" si="536"/>
        <v>7</v>
      </c>
      <c r="B2484" s="26">
        <f t="shared" si="537"/>
        <v>20</v>
      </c>
      <c r="C2484" t="s">
        <v>47</v>
      </c>
      <c r="D2484" s="75">
        <v>0.854166666666667</v>
      </c>
      <c r="E2484" s="26">
        <v>61325</v>
      </c>
      <c r="F2484" s="26">
        <v>14174.2</v>
      </c>
      <c r="G2484" s="26">
        <v>16159</v>
      </c>
      <c r="H2484" s="26">
        <v>24921.3</v>
      </c>
      <c r="I2484" s="26">
        <v>7477</v>
      </c>
      <c r="J2484" s="26">
        <v>-1406.5</v>
      </c>
      <c r="K2484" s="26">
        <f t="shared" si="549"/>
        <v>10776.2</v>
      </c>
      <c r="L2484" s="27">
        <f t="shared" si="538"/>
        <v>6.60196544236373</v>
      </c>
      <c r="M2484" s="75">
        <v>0.854166666666667</v>
      </c>
      <c r="N2484" s="26">
        <v>63063.7</v>
      </c>
      <c r="O2484" s="26">
        <v>11965.1</v>
      </c>
      <c r="P2484" s="26">
        <v>15989.7</v>
      </c>
      <c r="Q2484" s="26">
        <v>27810.1</v>
      </c>
      <c r="R2484" s="26">
        <v>8646.69</v>
      </c>
      <c r="S2484" s="26">
        <v>-1347.89</v>
      </c>
      <c r="T2484" s="26">
        <f t="shared" si="539"/>
        <v>8567.1</v>
      </c>
      <c r="U2484" s="27">
        <f t="shared" si="540"/>
        <v>3.74894478081477</v>
      </c>
      <c r="V2484" s="26">
        <f>INDEX(检修、备用和必开!B:B,MATCH(统调负荷!$C2484,检修、备用和必开!$A:$A,0))</f>
        <v>21498.3</v>
      </c>
      <c r="W2484" s="26">
        <f>INDEX(检修、备用和必开!C:C,MATCH(统调负荷!$C2484,检修、备用和必开!$A:$A,0))</f>
        <v>0</v>
      </c>
      <c r="X2484" s="26">
        <f>INDEX(检修、备用和必开!D:D,MATCH(统调负荷!$C2484,检修、备用和必开!$A:$A,0))</f>
        <v>10410</v>
      </c>
      <c r="Y2484" s="26">
        <f>INDEX(检修、备用和必开!E:E,MATCH(统调负荷!$C2484,检修、备用和必开!$A:$A,0))</f>
        <v>3398</v>
      </c>
      <c r="Z2484" s="26">
        <f>INDEX(检修、备用和必开!F:F,MATCH(统调负荷!$C2484,检修、备用和必开!$A:$A,0))</f>
        <v>1850</v>
      </c>
      <c r="AA2484" s="26">
        <f t="shared" si="541"/>
        <v>71144.1</v>
      </c>
      <c r="AB2484" s="26">
        <v>258.13</v>
      </c>
      <c r="AC2484" s="26">
        <v>281.29</v>
      </c>
      <c r="AD2484" s="76">
        <f t="shared" si="542"/>
        <v>45683.8541666667</v>
      </c>
      <c r="AE2484" s="27">
        <f t="shared" si="543"/>
        <v>1738.7</v>
      </c>
      <c r="AF2484" s="27">
        <f t="shared" si="544"/>
        <v>-2209.1</v>
      </c>
      <c r="AG2484" s="27">
        <f t="shared" si="545"/>
        <v>-169.299999999999</v>
      </c>
      <c r="AH2484" s="27">
        <f t="shared" si="546"/>
        <v>2888.8</v>
      </c>
      <c r="AI2484" s="27">
        <f t="shared" si="547"/>
        <v>1169.69</v>
      </c>
      <c r="AJ2484" s="27">
        <f t="shared" si="548"/>
        <v>58.6099999999999</v>
      </c>
      <c r="AK2484" s="26">
        <f>INDEX(检修、备用和必开!I:I,MATCH(统调负荷!$C2484,检修、备用和必开!$A:$A,0))</f>
        <v>10348.3543660943</v>
      </c>
    </row>
    <row r="2485" ht="13.8" spans="1:37">
      <c r="A2485" s="26">
        <f t="shared" si="536"/>
        <v>7</v>
      </c>
      <c r="B2485" s="26">
        <f t="shared" si="537"/>
        <v>20</v>
      </c>
      <c r="C2485" t="s">
        <v>47</v>
      </c>
      <c r="D2485" s="75">
        <v>0.864583333333333</v>
      </c>
      <c r="E2485" s="26">
        <v>60835</v>
      </c>
      <c r="F2485" s="26">
        <v>13680.19</v>
      </c>
      <c r="G2485" s="26">
        <v>16159</v>
      </c>
      <c r="H2485" s="26">
        <v>24939.5</v>
      </c>
      <c r="I2485" s="26">
        <v>7463</v>
      </c>
      <c r="J2485" s="26">
        <v>-1406.69</v>
      </c>
      <c r="K2485" s="26">
        <f t="shared" si="549"/>
        <v>10282.19</v>
      </c>
      <c r="L2485" s="27">
        <f t="shared" si="538"/>
        <v>6.9191582727026</v>
      </c>
      <c r="M2485" s="75">
        <v>0.864583333333333</v>
      </c>
      <c r="N2485" s="26">
        <v>62522.4</v>
      </c>
      <c r="O2485" s="26">
        <v>12464.24</v>
      </c>
      <c r="P2485" s="26">
        <v>16006.1</v>
      </c>
      <c r="Q2485" s="26">
        <v>26782.5</v>
      </c>
      <c r="R2485" s="26">
        <v>8593.84</v>
      </c>
      <c r="S2485" s="26">
        <v>-1324.28</v>
      </c>
      <c r="T2485" s="26">
        <f t="shared" si="539"/>
        <v>9066.24</v>
      </c>
      <c r="U2485" s="27">
        <f t="shared" si="540"/>
        <v>3.65286626166036</v>
      </c>
      <c r="V2485" s="26">
        <f>INDEX(检修、备用和必开!B:B,MATCH(统调负荷!$C2485,检修、备用和必开!$A:$A,0))</f>
        <v>21498.3</v>
      </c>
      <c r="W2485" s="26">
        <f>INDEX(检修、备用和必开!C:C,MATCH(统调负荷!$C2485,检修、备用和必开!$A:$A,0))</f>
        <v>0</v>
      </c>
      <c r="X2485" s="26">
        <f>INDEX(检修、备用和必开!D:D,MATCH(统调负荷!$C2485,检修、备用和必开!$A:$A,0))</f>
        <v>10410</v>
      </c>
      <c r="Y2485" s="26">
        <f>INDEX(检修、备用和必开!E:E,MATCH(统调负荷!$C2485,检修、备用和必开!$A:$A,0))</f>
        <v>3398</v>
      </c>
      <c r="Z2485" s="26">
        <f>INDEX(检修、备用和必开!F:F,MATCH(统调负荷!$C2485,检修、备用和必开!$A:$A,0))</f>
        <v>1850</v>
      </c>
      <c r="AA2485" s="26">
        <f t="shared" si="541"/>
        <v>71144.1</v>
      </c>
      <c r="AB2485" s="26">
        <v>238.27</v>
      </c>
      <c r="AC2485" s="26">
        <v>283.97</v>
      </c>
      <c r="AD2485" s="76">
        <f t="shared" si="542"/>
        <v>45683.8645833333</v>
      </c>
      <c r="AE2485" s="27">
        <f t="shared" si="543"/>
        <v>1687.4</v>
      </c>
      <c r="AF2485" s="27">
        <f t="shared" si="544"/>
        <v>-1215.95</v>
      </c>
      <c r="AG2485" s="27">
        <f t="shared" si="545"/>
        <v>-152.9</v>
      </c>
      <c r="AH2485" s="27">
        <f t="shared" si="546"/>
        <v>1843</v>
      </c>
      <c r="AI2485" s="27">
        <f t="shared" si="547"/>
        <v>1130.84</v>
      </c>
      <c r="AJ2485" s="27">
        <f t="shared" si="548"/>
        <v>82.4100000000001</v>
      </c>
      <c r="AK2485" s="26">
        <f>INDEX(检修、备用和必开!I:I,MATCH(统调负荷!$C2485,检修、备用和必开!$A:$A,0))</f>
        <v>10348.3543660943</v>
      </c>
    </row>
    <row r="2486" ht="13.8" spans="1:37">
      <c r="A2486" s="26">
        <f t="shared" si="536"/>
        <v>7</v>
      </c>
      <c r="B2486" s="26">
        <f t="shared" si="537"/>
        <v>21</v>
      </c>
      <c r="C2486" t="s">
        <v>47</v>
      </c>
      <c r="D2486" s="75">
        <v>0.875</v>
      </c>
      <c r="E2486" s="26">
        <v>60295</v>
      </c>
      <c r="F2486" s="26">
        <v>13474.3</v>
      </c>
      <c r="G2486" s="26">
        <v>15978</v>
      </c>
      <c r="H2486" s="26">
        <v>24819.4</v>
      </c>
      <c r="I2486" s="26">
        <v>7430</v>
      </c>
      <c r="J2486" s="26">
        <v>-1406.7</v>
      </c>
      <c r="K2486" s="26">
        <f t="shared" si="549"/>
        <v>10076.3</v>
      </c>
      <c r="L2486" s="27">
        <f t="shared" si="538"/>
        <v>7.06053809434018</v>
      </c>
      <c r="M2486" s="75">
        <v>0.875</v>
      </c>
      <c r="N2486" s="26">
        <v>62258.2</v>
      </c>
      <c r="O2486" s="26">
        <v>12280.37</v>
      </c>
      <c r="P2486" s="26">
        <v>16140.5</v>
      </c>
      <c r="Q2486" s="26">
        <v>26652.3</v>
      </c>
      <c r="R2486" s="26">
        <v>8592.93</v>
      </c>
      <c r="S2486" s="26">
        <v>-1407.9</v>
      </c>
      <c r="T2486" s="26">
        <f t="shared" si="539"/>
        <v>8882.37</v>
      </c>
      <c r="U2486" s="27">
        <f t="shared" si="540"/>
        <v>3.68768067375859</v>
      </c>
      <c r="V2486" s="26">
        <f>INDEX(检修、备用和必开!B:B,MATCH(统调负荷!$C2486,检修、备用和必开!$A:$A,0))</f>
        <v>21498.3</v>
      </c>
      <c r="W2486" s="26">
        <f>INDEX(检修、备用和必开!C:C,MATCH(统调负荷!$C2486,检修、备用和必开!$A:$A,0))</f>
        <v>0</v>
      </c>
      <c r="X2486" s="26">
        <f>INDEX(检修、备用和必开!D:D,MATCH(统调负荷!$C2486,检修、备用和必开!$A:$A,0))</f>
        <v>10410</v>
      </c>
      <c r="Y2486" s="26">
        <f>INDEX(检修、备用和必开!E:E,MATCH(统调负荷!$C2486,检修、备用和必开!$A:$A,0))</f>
        <v>3398</v>
      </c>
      <c r="Z2486" s="26">
        <f>INDEX(检修、备用和必开!F:F,MATCH(统调负荷!$C2486,检修、备用和必开!$A:$A,0))</f>
        <v>1850</v>
      </c>
      <c r="AA2486" s="26">
        <f t="shared" si="541"/>
        <v>71144.1</v>
      </c>
      <c r="AB2486" s="26">
        <v>198.56</v>
      </c>
      <c r="AC2486" s="26">
        <v>0</v>
      </c>
      <c r="AD2486" s="76">
        <f t="shared" si="542"/>
        <v>45683.875</v>
      </c>
      <c r="AE2486" s="27">
        <f t="shared" si="543"/>
        <v>1963.2</v>
      </c>
      <c r="AF2486" s="27">
        <f t="shared" si="544"/>
        <v>-1193.93</v>
      </c>
      <c r="AG2486" s="27">
        <f t="shared" si="545"/>
        <v>162.5</v>
      </c>
      <c r="AH2486" s="27">
        <f t="shared" si="546"/>
        <v>1832.9</v>
      </c>
      <c r="AI2486" s="27">
        <f t="shared" si="547"/>
        <v>1162.93</v>
      </c>
      <c r="AJ2486" s="27">
        <f t="shared" si="548"/>
        <v>-1.20000000000005</v>
      </c>
      <c r="AK2486" s="26">
        <f>INDEX(检修、备用和必开!I:I,MATCH(统调负荷!$C2486,检修、备用和必开!$A:$A,0))</f>
        <v>10348.3543660943</v>
      </c>
    </row>
    <row r="2487" ht="13.8" spans="1:37">
      <c r="A2487" s="26">
        <f t="shared" si="536"/>
        <v>7</v>
      </c>
      <c r="B2487" s="26">
        <f t="shared" si="537"/>
        <v>21</v>
      </c>
      <c r="C2487" t="s">
        <v>47</v>
      </c>
      <c r="D2487" s="75">
        <v>0.885416666666667</v>
      </c>
      <c r="E2487" s="26">
        <v>60295</v>
      </c>
      <c r="F2487" s="26">
        <v>13474.19</v>
      </c>
      <c r="G2487" s="26">
        <v>15117</v>
      </c>
      <c r="H2487" s="26">
        <v>25706.3</v>
      </c>
      <c r="I2487" s="26">
        <v>7404</v>
      </c>
      <c r="J2487" s="26">
        <v>-1406.49</v>
      </c>
      <c r="K2487" s="26">
        <f t="shared" si="549"/>
        <v>10076.19</v>
      </c>
      <c r="L2487" s="27">
        <f t="shared" si="538"/>
        <v>7.06061517299694</v>
      </c>
      <c r="M2487" s="75">
        <v>0.885416666666667</v>
      </c>
      <c r="N2487" s="26">
        <v>62149.1</v>
      </c>
      <c r="O2487" s="26">
        <v>13950.62</v>
      </c>
      <c r="P2487" s="26">
        <v>15351</v>
      </c>
      <c r="Q2487" s="26">
        <v>25696.5</v>
      </c>
      <c r="R2487" s="26">
        <v>8540.25</v>
      </c>
      <c r="S2487" s="26">
        <v>-1389.27</v>
      </c>
      <c r="T2487" s="26">
        <f t="shared" si="539"/>
        <v>10552.62</v>
      </c>
      <c r="U2487" s="27">
        <f t="shared" si="540"/>
        <v>3.39385534823414</v>
      </c>
      <c r="V2487" s="26">
        <f>INDEX(检修、备用和必开!B:B,MATCH(统调负荷!$C2487,检修、备用和必开!$A:$A,0))</f>
        <v>21498.3</v>
      </c>
      <c r="W2487" s="26">
        <f>INDEX(检修、备用和必开!C:C,MATCH(统调负荷!$C2487,检修、备用和必开!$A:$A,0))</f>
        <v>0</v>
      </c>
      <c r="X2487" s="26">
        <f>INDEX(检修、备用和必开!D:D,MATCH(统调负荷!$C2487,检修、备用和必开!$A:$A,0))</f>
        <v>10410</v>
      </c>
      <c r="Y2487" s="26">
        <f>INDEX(检修、备用和必开!E:E,MATCH(统调负荷!$C2487,检修、备用和必开!$A:$A,0))</f>
        <v>3398</v>
      </c>
      <c r="Z2487" s="26">
        <f>INDEX(检修、备用和必开!F:F,MATCH(统调负荷!$C2487,检修、备用和必开!$A:$A,0))</f>
        <v>1850</v>
      </c>
      <c r="AA2487" s="26">
        <f t="shared" si="541"/>
        <v>71144.1</v>
      </c>
      <c r="AB2487" s="26">
        <v>274.01</v>
      </c>
      <c r="AC2487" s="26">
        <v>293.94</v>
      </c>
      <c r="AD2487" s="76">
        <f t="shared" si="542"/>
        <v>45683.8854166667</v>
      </c>
      <c r="AE2487" s="27">
        <f t="shared" si="543"/>
        <v>1854.1</v>
      </c>
      <c r="AF2487" s="27">
        <f t="shared" si="544"/>
        <v>476.43</v>
      </c>
      <c r="AG2487" s="27">
        <f t="shared" si="545"/>
        <v>234</v>
      </c>
      <c r="AH2487" s="27">
        <f t="shared" si="546"/>
        <v>-9.79999999999927</v>
      </c>
      <c r="AI2487" s="27">
        <f t="shared" si="547"/>
        <v>1136.25</v>
      </c>
      <c r="AJ2487" s="27">
        <f t="shared" si="548"/>
        <v>17.22</v>
      </c>
      <c r="AK2487" s="26">
        <f>INDEX(检修、备用和必开!I:I,MATCH(统调负荷!$C2487,检修、备用和必开!$A:$A,0))</f>
        <v>10348.3543660943</v>
      </c>
    </row>
    <row r="2488" ht="13.8" spans="1:37">
      <c r="A2488" s="26">
        <f t="shared" si="536"/>
        <v>7</v>
      </c>
      <c r="B2488" s="26">
        <f t="shared" si="537"/>
        <v>21</v>
      </c>
      <c r="C2488" t="s">
        <v>47</v>
      </c>
      <c r="D2488" s="75">
        <v>0.895833333333333</v>
      </c>
      <c r="E2488" s="26">
        <v>59710</v>
      </c>
      <c r="F2488" s="26">
        <v>14418.5</v>
      </c>
      <c r="G2488" s="26">
        <v>13961</v>
      </c>
      <c r="H2488" s="26">
        <v>25371.2</v>
      </c>
      <c r="I2488" s="26">
        <v>7366</v>
      </c>
      <c r="J2488" s="26">
        <v>-1406.7</v>
      </c>
      <c r="K2488" s="26">
        <f t="shared" si="549"/>
        <v>11020.5</v>
      </c>
      <c r="L2488" s="27">
        <f t="shared" si="538"/>
        <v>6.45561453654553</v>
      </c>
      <c r="M2488" s="75">
        <v>0.895833333333333</v>
      </c>
      <c r="N2488" s="26">
        <v>61667.1</v>
      </c>
      <c r="O2488" s="26">
        <v>14665.96</v>
      </c>
      <c r="P2488" s="26">
        <v>14203.3</v>
      </c>
      <c r="Q2488" s="26">
        <v>25691.3</v>
      </c>
      <c r="R2488" s="26">
        <v>8488.38</v>
      </c>
      <c r="S2488" s="26">
        <v>-1381.84</v>
      </c>
      <c r="T2488" s="26">
        <f t="shared" si="539"/>
        <v>11267.96</v>
      </c>
      <c r="U2488" s="27">
        <f t="shared" si="540"/>
        <v>3.28186323805376</v>
      </c>
      <c r="V2488" s="26">
        <f>INDEX(检修、备用和必开!B:B,MATCH(统调负荷!$C2488,检修、备用和必开!$A:$A,0))</f>
        <v>21498.3</v>
      </c>
      <c r="W2488" s="26">
        <f>INDEX(检修、备用和必开!C:C,MATCH(统调负荷!$C2488,检修、备用和必开!$A:$A,0))</f>
        <v>0</v>
      </c>
      <c r="X2488" s="26">
        <f>INDEX(检修、备用和必开!D:D,MATCH(统调负荷!$C2488,检修、备用和必开!$A:$A,0))</f>
        <v>10410</v>
      </c>
      <c r="Y2488" s="26">
        <f>INDEX(检修、备用和必开!E:E,MATCH(统调负荷!$C2488,检修、备用和必开!$A:$A,0))</f>
        <v>3398</v>
      </c>
      <c r="Z2488" s="26">
        <f>INDEX(检修、备用和必开!F:F,MATCH(统调负荷!$C2488,检修、备用和必开!$A:$A,0))</f>
        <v>1850</v>
      </c>
      <c r="AA2488" s="26">
        <f t="shared" si="541"/>
        <v>71144.1</v>
      </c>
      <c r="AB2488" s="26">
        <v>297.84</v>
      </c>
      <c r="AC2488" s="26">
        <v>296.07</v>
      </c>
      <c r="AD2488" s="76">
        <f t="shared" si="542"/>
        <v>45683.8958333333</v>
      </c>
      <c r="AE2488" s="27">
        <f t="shared" si="543"/>
        <v>1957.1</v>
      </c>
      <c r="AF2488" s="27">
        <f t="shared" si="544"/>
        <v>247.459999999999</v>
      </c>
      <c r="AG2488" s="27">
        <f t="shared" si="545"/>
        <v>242.299999999999</v>
      </c>
      <c r="AH2488" s="27">
        <f t="shared" si="546"/>
        <v>320.099999999999</v>
      </c>
      <c r="AI2488" s="27">
        <f t="shared" si="547"/>
        <v>1122.38</v>
      </c>
      <c r="AJ2488" s="27">
        <f t="shared" si="548"/>
        <v>24.8600000000001</v>
      </c>
      <c r="AK2488" s="26">
        <f>INDEX(检修、备用和必开!I:I,MATCH(统调负荷!$C2488,检修、备用和必开!$A:$A,0))</f>
        <v>10348.3543660943</v>
      </c>
    </row>
    <row r="2489" ht="13.8" spans="1:37">
      <c r="A2489" s="26">
        <f t="shared" si="536"/>
        <v>7</v>
      </c>
      <c r="B2489" s="26">
        <f t="shared" si="537"/>
        <v>21</v>
      </c>
      <c r="C2489" t="s">
        <v>47</v>
      </c>
      <c r="D2489" s="75">
        <v>0.90625</v>
      </c>
      <c r="E2489" s="26">
        <v>59085</v>
      </c>
      <c r="F2489" s="26">
        <v>14407.3</v>
      </c>
      <c r="G2489" s="26">
        <v>13508</v>
      </c>
      <c r="H2489" s="26">
        <v>25253.4</v>
      </c>
      <c r="I2489" s="26">
        <v>7323</v>
      </c>
      <c r="J2489" s="26">
        <v>-1406.7</v>
      </c>
      <c r="K2489" s="26">
        <f t="shared" si="549"/>
        <v>11009.3</v>
      </c>
      <c r="L2489" s="27">
        <f t="shared" si="538"/>
        <v>6.46218197342247</v>
      </c>
      <c r="M2489" s="75">
        <v>0.90625</v>
      </c>
      <c r="N2489" s="26">
        <v>60834.3</v>
      </c>
      <c r="O2489" s="26">
        <v>14863.84</v>
      </c>
      <c r="P2489" s="26">
        <v>13703</v>
      </c>
      <c r="Q2489" s="26">
        <v>25149.3</v>
      </c>
      <c r="R2489" s="26">
        <v>8443.35</v>
      </c>
      <c r="S2489" s="26">
        <v>-1325.19</v>
      </c>
      <c r="T2489" s="26">
        <f t="shared" si="539"/>
        <v>11465.84</v>
      </c>
      <c r="U2489" s="27">
        <f t="shared" si="540"/>
        <v>3.25217683069541</v>
      </c>
      <c r="V2489" s="26">
        <f>INDEX(检修、备用和必开!B:B,MATCH(统调负荷!$C2489,检修、备用和必开!$A:$A,0))</f>
        <v>21498.3</v>
      </c>
      <c r="W2489" s="26">
        <f>INDEX(检修、备用和必开!C:C,MATCH(统调负荷!$C2489,检修、备用和必开!$A:$A,0))</f>
        <v>0</v>
      </c>
      <c r="X2489" s="26">
        <f>INDEX(检修、备用和必开!D:D,MATCH(统调负荷!$C2489,检修、备用和必开!$A:$A,0))</f>
        <v>10410</v>
      </c>
      <c r="Y2489" s="26">
        <f>INDEX(检修、备用和必开!E:E,MATCH(统调负荷!$C2489,检修、备用和必开!$A:$A,0))</f>
        <v>3398</v>
      </c>
      <c r="Z2489" s="26">
        <f>INDEX(检修、备用和必开!F:F,MATCH(统调负荷!$C2489,检修、备用和必开!$A:$A,0))</f>
        <v>1850</v>
      </c>
      <c r="AA2489" s="26">
        <f t="shared" si="541"/>
        <v>71144.1</v>
      </c>
      <c r="AB2489" s="26">
        <v>297.84</v>
      </c>
      <c r="AC2489" s="26">
        <v>294.88</v>
      </c>
      <c r="AD2489" s="76">
        <f t="shared" si="542"/>
        <v>45683.90625</v>
      </c>
      <c r="AE2489" s="27">
        <f t="shared" si="543"/>
        <v>1749.3</v>
      </c>
      <c r="AF2489" s="27">
        <f t="shared" si="544"/>
        <v>456.540000000001</v>
      </c>
      <c r="AG2489" s="27">
        <f t="shared" si="545"/>
        <v>195</v>
      </c>
      <c r="AH2489" s="27">
        <f t="shared" si="546"/>
        <v>-104.100000000002</v>
      </c>
      <c r="AI2489" s="27">
        <f t="shared" si="547"/>
        <v>1120.35</v>
      </c>
      <c r="AJ2489" s="27">
        <f t="shared" si="548"/>
        <v>81.51</v>
      </c>
      <c r="AK2489" s="26">
        <f>INDEX(检修、备用和必开!I:I,MATCH(统调负荷!$C2489,检修、备用和必开!$A:$A,0))</f>
        <v>10348.3543660943</v>
      </c>
    </row>
    <row r="2490" ht="13.8" spans="1:37">
      <c r="A2490" s="26">
        <f t="shared" si="536"/>
        <v>7</v>
      </c>
      <c r="B2490" s="26">
        <f t="shared" si="537"/>
        <v>22</v>
      </c>
      <c r="C2490" t="s">
        <v>47</v>
      </c>
      <c r="D2490" s="75">
        <v>0.916666666666667</v>
      </c>
      <c r="E2490" s="26">
        <v>58455</v>
      </c>
      <c r="F2490" s="26">
        <v>15168.4</v>
      </c>
      <c r="G2490" s="26">
        <v>13013</v>
      </c>
      <c r="H2490" s="26">
        <v>24388.3</v>
      </c>
      <c r="I2490" s="26">
        <v>7292</v>
      </c>
      <c r="J2490" s="26">
        <v>-1406.7</v>
      </c>
      <c r="K2490" s="26">
        <f t="shared" si="549"/>
        <v>11770.4</v>
      </c>
      <c r="L2490" s="27">
        <f t="shared" si="538"/>
        <v>6.04432304764494</v>
      </c>
      <c r="M2490" s="75">
        <v>0.916666666666667</v>
      </c>
      <c r="N2490" s="26">
        <v>59919.5</v>
      </c>
      <c r="O2490" s="26">
        <v>14738.46</v>
      </c>
      <c r="P2490" s="26">
        <v>13128</v>
      </c>
      <c r="Q2490" s="26">
        <v>25062.6</v>
      </c>
      <c r="R2490" s="26">
        <v>8412.75</v>
      </c>
      <c r="S2490" s="26">
        <v>-1422.31</v>
      </c>
      <c r="T2490" s="26">
        <f t="shared" si="539"/>
        <v>11340.46</v>
      </c>
      <c r="U2490" s="27">
        <f t="shared" si="540"/>
        <v>3.2709239252871</v>
      </c>
      <c r="V2490" s="26">
        <f>INDEX(检修、备用和必开!B:B,MATCH(统调负荷!$C2490,检修、备用和必开!$A:$A,0))</f>
        <v>21498.3</v>
      </c>
      <c r="W2490" s="26">
        <f>INDEX(检修、备用和必开!C:C,MATCH(统调负荷!$C2490,检修、备用和必开!$A:$A,0))</f>
        <v>0</v>
      </c>
      <c r="X2490" s="26">
        <f>INDEX(检修、备用和必开!D:D,MATCH(统调负荷!$C2490,检修、备用和必开!$A:$A,0))</f>
        <v>10410</v>
      </c>
      <c r="Y2490" s="26">
        <f>INDEX(检修、备用和必开!E:E,MATCH(统调负荷!$C2490,检修、备用和必开!$A:$A,0))</f>
        <v>3398</v>
      </c>
      <c r="Z2490" s="26">
        <f>INDEX(检修、备用和必开!F:F,MATCH(统调负荷!$C2490,检修、备用和必开!$A:$A,0))</f>
        <v>1850</v>
      </c>
      <c r="AA2490" s="26">
        <f t="shared" si="541"/>
        <v>71144.1</v>
      </c>
      <c r="AB2490" s="26">
        <v>307.77</v>
      </c>
      <c r="AC2490" s="26">
        <v>279.89</v>
      </c>
      <c r="AD2490" s="76">
        <f t="shared" si="542"/>
        <v>45683.9166666667</v>
      </c>
      <c r="AE2490" s="27">
        <f t="shared" si="543"/>
        <v>1464.5</v>
      </c>
      <c r="AF2490" s="27">
        <f t="shared" si="544"/>
        <v>-429.940000000001</v>
      </c>
      <c r="AG2490" s="27">
        <f t="shared" si="545"/>
        <v>115</v>
      </c>
      <c r="AH2490" s="27">
        <f t="shared" si="546"/>
        <v>674.299999999999</v>
      </c>
      <c r="AI2490" s="27">
        <f t="shared" si="547"/>
        <v>1120.75</v>
      </c>
      <c r="AJ2490" s="27">
        <f t="shared" si="548"/>
        <v>-15.6099999999999</v>
      </c>
      <c r="AK2490" s="26">
        <f>INDEX(检修、备用和必开!I:I,MATCH(统调负荷!$C2490,检修、备用和必开!$A:$A,0))</f>
        <v>10348.3543660943</v>
      </c>
    </row>
    <row r="2491" ht="13.8" spans="1:37">
      <c r="A2491" s="26">
        <f t="shared" si="536"/>
        <v>7</v>
      </c>
      <c r="B2491" s="26">
        <f t="shared" si="537"/>
        <v>22</v>
      </c>
      <c r="C2491" t="s">
        <v>47</v>
      </c>
      <c r="D2491" s="75">
        <v>0.927083333333333</v>
      </c>
      <c r="E2491" s="26">
        <v>57560</v>
      </c>
      <c r="F2491" s="26">
        <v>15792.9</v>
      </c>
      <c r="G2491" s="26">
        <v>11899</v>
      </c>
      <c r="H2491" s="26">
        <v>24036.8</v>
      </c>
      <c r="I2491" s="26">
        <v>7238</v>
      </c>
      <c r="J2491" s="26">
        <v>-1406.7</v>
      </c>
      <c r="K2491" s="26">
        <f t="shared" si="549"/>
        <v>12394.9</v>
      </c>
      <c r="L2491" s="27">
        <f t="shared" si="538"/>
        <v>5.73978813866994</v>
      </c>
      <c r="M2491" s="75">
        <v>0.927083333333333</v>
      </c>
      <c r="N2491" s="26">
        <v>58338.2</v>
      </c>
      <c r="O2491" s="26">
        <v>15695.05</v>
      </c>
      <c r="P2491" s="26">
        <v>11988.6</v>
      </c>
      <c r="Q2491" s="26">
        <v>23693</v>
      </c>
      <c r="R2491" s="26">
        <v>8345.42</v>
      </c>
      <c r="S2491" s="26">
        <v>-1383.87</v>
      </c>
      <c r="T2491" s="26">
        <f t="shared" si="539"/>
        <v>12297.05</v>
      </c>
      <c r="U2491" s="27">
        <f t="shared" si="540"/>
        <v>3.13312825752354</v>
      </c>
      <c r="V2491" s="26">
        <f>INDEX(检修、备用和必开!B:B,MATCH(统调负荷!$C2491,检修、备用和必开!$A:$A,0))</f>
        <v>21498.3</v>
      </c>
      <c r="W2491" s="26">
        <f>INDEX(检修、备用和必开!C:C,MATCH(统调负荷!$C2491,检修、备用和必开!$A:$A,0))</f>
        <v>0</v>
      </c>
      <c r="X2491" s="26">
        <f>INDEX(检修、备用和必开!D:D,MATCH(统调负荷!$C2491,检修、备用和必开!$A:$A,0))</f>
        <v>10410</v>
      </c>
      <c r="Y2491" s="26">
        <f>INDEX(检修、备用和必开!E:E,MATCH(统调负荷!$C2491,检修、备用和必开!$A:$A,0))</f>
        <v>3398</v>
      </c>
      <c r="Z2491" s="26">
        <f>INDEX(检修、备用和必开!F:F,MATCH(统调负荷!$C2491,检修、备用和必开!$A:$A,0))</f>
        <v>1850</v>
      </c>
      <c r="AA2491" s="26">
        <f t="shared" si="541"/>
        <v>71144.1</v>
      </c>
      <c r="AB2491" s="26">
        <v>307.88</v>
      </c>
      <c r="AC2491" s="26">
        <v>505.44</v>
      </c>
      <c r="AD2491" s="76">
        <f t="shared" si="542"/>
        <v>45683.9270833333</v>
      </c>
      <c r="AE2491" s="27">
        <f t="shared" si="543"/>
        <v>778.199999999997</v>
      </c>
      <c r="AF2491" s="27">
        <f t="shared" si="544"/>
        <v>-97.8500000000004</v>
      </c>
      <c r="AG2491" s="27">
        <f t="shared" si="545"/>
        <v>89.6000000000004</v>
      </c>
      <c r="AH2491" s="27">
        <f t="shared" si="546"/>
        <v>-343.799999999999</v>
      </c>
      <c r="AI2491" s="27">
        <f t="shared" si="547"/>
        <v>1107.42</v>
      </c>
      <c r="AJ2491" s="27">
        <f t="shared" si="548"/>
        <v>22.8300000000002</v>
      </c>
      <c r="AK2491" s="26">
        <f>INDEX(检修、备用和必开!I:I,MATCH(统调负荷!$C2491,检修、备用和必开!$A:$A,0))</f>
        <v>10348.3543660943</v>
      </c>
    </row>
    <row r="2492" ht="13.8" spans="1:37">
      <c r="A2492" s="26">
        <f t="shared" si="536"/>
        <v>7</v>
      </c>
      <c r="B2492" s="26">
        <f t="shared" si="537"/>
        <v>22</v>
      </c>
      <c r="C2492" t="s">
        <v>47</v>
      </c>
      <c r="D2492" s="75">
        <v>0.9375</v>
      </c>
      <c r="E2492" s="26">
        <v>56255</v>
      </c>
      <c r="F2492" s="26">
        <v>16082.99</v>
      </c>
      <c r="G2492" s="26">
        <v>12006</v>
      </c>
      <c r="H2492" s="26">
        <v>22388.5</v>
      </c>
      <c r="I2492" s="26">
        <v>7184</v>
      </c>
      <c r="J2492" s="26">
        <v>-1406.49</v>
      </c>
      <c r="K2492" s="26">
        <f t="shared" si="549"/>
        <v>12684.99</v>
      </c>
      <c r="L2492" s="27">
        <f t="shared" si="538"/>
        <v>5.60852629761632</v>
      </c>
      <c r="M2492" s="75">
        <v>0.9375</v>
      </c>
      <c r="N2492" s="26">
        <v>57432.1</v>
      </c>
      <c r="O2492" s="26">
        <v>16606.36</v>
      </c>
      <c r="P2492" s="26">
        <v>12128</v>
      </c>
      <c r="Q2492" s="26">
        <v>21801.6</v>
      </c>
      <c r="R2492" s="26">
        <v>8353.85</v>
      </c>
      <c r="S2492" s="26">
        <v>-1457.71</v>
      </c>
      <c r="T2492" s="26">
        <f t="shared" si="539"/>
        <v>13208.36</v>
      </c>
      <c r="U2492" s="27">
        <f t="shared" si="540"/>
        <v>3.01223709012819</v>
      </c>
      <c r="V2492" s="26">
        <f>INDEX(检修、备用和必开!B:B,MATCH(统调负荷!$C2492,检修、备用和必开!$A:$A,0))</f>
        <v>21498.3</v>
      </c>
      <c r="W2492" s="26">
        <f>INDEX(检修、备用和必开!C:C,MATCH(统调负荷!$C2492,检修、备用和必开!$A:$A,0))</f>
        <v>0</v>
      </c>
      <c r="X2492" s="26">
        <f>INDEX(检修、备用和必开!D:D,MATCH(统调负荷!$C2492,检修、备用和必开!$A:$A,0))</f>
        <v>10410</v>
      </c>
      <c r="Y2492" s="26">
        <f>INDEX(检修、备用和必开!E:E,MATCH(统调负荷!$C2492,检修、备用和必开!$A:$A,0))</f>
        <v>3398</v>
      </c>
      <c r="Z2492" s="26">
        <f>INDEX(检修、备用和必开!F:F,MATCH(统调负荷!$C2492,检修、备用和必开!$A:$A,0))</f>
        <v>1850</v>
      </c>
      <c r="AA2492" s="26">
        <f t="shared" si="541"/>
        <v>71144.1</v>
      </c>
      <c r="AB2492" s="26">
        <v>317.7</v>
      </c>
      <c r="AC2492" s="26">
        <v>328.81</v>
      </c>
      <c r="AD2492" s="76">
        <f t="shared" si="542"/>
        <v>45683.9375</v>
      </c>
      <c r="AE2492" s="27">
        <f t="shared" si="543"/>
        <v>1177.1</v>
      </c>
      <c r="AF2492" s="27">
        <f t="shared" si="544"/>
        <v>523.370000000001</v>
      </c>
      <c r="AG2492" s="27">
        <f t="shared" si="545"/>
        <v>122</v>
      </c>
      <c r="AH2492" s="27">
        <f t="shared" si="546"/>
        <v>-586.900000000001</v>
      </c>
      <c r="AI2492" s="27">
        <f t="shared" si="547"/>
        <v>1169.85</v>
      </c>
      <c r="AJ2492" s="27">
        <f t="shared" si="548"/>
        <v>-51.22</v>
      </c>
      <c r="AK2492" s="26">
        <f>INDEX(检修、备用和必开!I:I,MATCH(统调负荷!$C2492,检修、备用和必开!$A:$A,0))</f>
        <v>10348.3543660943</v>
      </c>
    </row>
    <row r="2493" ht="13.8" spans="1:37">
      <c r="A2493" s="26">
        <f t="shared" si="536"/>
        <v>7</v>
      </c>
      <c r="B2493" s="26">
        <f t="shared" si="537"/>
        <v>22</v>
      </c>
      <c r="C2493" t="s">
        <v>47</v>
      </c>
      <c r="D2493" s="75">
        <v>0.947916666666667</v>
      </c>
      <c r="E2493" s="26">
        <v>55045</v>
      </c>
      <c r="F2493" s="26">
        <v>15571.3</v>
      </c>
      <c r="G2493" s="26">
        <v>12006</v>
      </c>
      <c r="H2493" s="26">
        <v>21728.4</v>
      </c>
      <c r="I2493" s="26">
        <v>7146</v>
      </c>
      <c r="J2493" s="26">
        <v>-1406.7</v>
      </c>
      <c r="K2493" s="26">
        <f t="shared" si="549"/>
        <v>12173.3</v>
      </c>
      <c r="L2493" s="27">
        <f t="shared" si="538"/>
        <v>5.84427394379503</v>
      </c>
      <c r="M2493" s="75">
        <v>0.947916666666667</v>
      </c>
      <c r="N2493" s="26">
        <v>56298</v>
      </c>
      <c r="O2493" s="26">
        <v>16349.17</v>
      </c>
      <c r="P2493" s="26">
        <v>12164.2</v>
      </c>
      <c r="Q2493" s="26">
        <v>20762.5</v>
      </c>
      <c r="R2493" s="26">
        <v>8388.38</v>
      </c>
      <c r="S2493" s="26">
        <v>-1366.25</v>
      </c>
      <c r="T2493" s="26">
        <f t="shared" si="539"/>
        <v>12951.17</v>
      </c>
      <c r="U2493" s="27">
        <f t="shared" si="540"/>
        <v>3.04539969530636</v>
      </c>
      <c r="V2493" s="26">
        <f>INDEX(检修、备用和必开!B:B,MATCH(统调负荷!$C2493,检修、备用和必开!$A:$A,0))</f>
        <v>21498.3</v>
      </c>
      <c r="W2493" s="26">
        <f>INDEX(检修、备用和必开!C:C,MATCH(统调负荷!$C2493,检修、备用和必开!$A:$A,0))</f>
        <v>0</v>
      </c>
      <c r="X2493" s="26">
        <f>INDEX(检修、备用和必开!D:D,MATCH(统调负荷!$C2493,检修、备用和必开!$A:$A,0))</f>
        <v>10410</v>
      </c>
      <c r="Y2493" s="26">
        <f>INDEX(检修、备用和必开!E:E,MATCH(统调负荷!$C2493,检修、备用和必开!$A:$A,0))</f>
        <v>3398</v>
      </c>
      <c r="Z2493" s="26">
        <f>INDEX(检修、备用和必开!F:F,MATCH(统调负荷!$C2493,检修、备用和必开!$A:$A,0))</f>
        <v>1850</v>
      </c>
      <c r="AA2493" s="26">
        <f t="shared" si="541"/>
        <v>71144.1</v>
      </c>
      <c r="AB2493" s="26">
        <v>314.72</v>
      </c>
      <c r="AC2493" s="26">
        <v>308.93</v>
      </c>
      <c r="AD2493" s="76">
        <f t="shared" si="542"/>
        <v>45683.9479166667</v>
      </c>
      <c r="AE2493" s="27">
        <f t="shared" si="543"/>
        <v>1253</v>
      </c>
      <c r="AF2493" s="27">
        <f t="shared" si="544"/>
        <v>777.870000000001</v>
      </c>
      <c r="AG2493" s="27">
        <f t="shared" si="545"/>
        <v>158.200000000001</v>
      </c>
      <c r="AH2493" s="27">
        <f t="shared" si="546"/>
        <v>-965.900000000001</v>
      </c>
      <c r="AI2493" s="27">
        <f t="shared" si="547"/>
        <v>1242.38</v>
      </c>
      <c r="AJ2493" s="27">
        <f t="shared" si="548"/>
        <v>40.45</v>
      </c>
      <c r="AK2493" s="26">
        <f>INDEX(检修、备用和必开!I:I,MATCH(统调负荷!$C2493,检修、备用和必开!$A:$A,0))</f>
        <v>10348.3543660943</v>
      </c>
    </row>
    <row r="2494" ht="13.8" spans="1:37">
      <c r="A2494" s="26">
        <f t="shared" si="536"/>
        <v>7</v>
      </c>
      <c r="B2494" s="26">
        <f t="shared" si="537"/>
        <v>23</v>
      </c>
      <c r="C2494" t="s">
        <v>47</v>
      </c>
      <c r="D2494" s="75">
        <v>0.958333333333333</v>
      </c>
      <c r="E2494" s="26">
        <v>53610</v>
      </c>
      <c r="F2494" s="26">
        <v>14603.5</v>
      </c>
      <c r="G2494" s="26">
        <v>12124</v>
      </c>
      <c r="H2494" s="26">
        <v>21233.2</v>
      </c>
      <c r="I2494" s="26">
        <v>7056</v>
      </c>
      <c r="J2494" s="26">
        <v>-1406.7</v>
      </c>
      <c r="K2494" s="26">
        <f t="shared" si="549"/>
        <v>11205.5</v>
      </c>
      <c r="L2494" s="27">
        <f t="shared" si="538"/>
        <v>6.3490339565392</v>
      </c>
      <c r="M2494" s="75">
        <v>0.958333333333333</v>
      </c>
      <c r="N2494" s="26">
        <v>55067.9</v>
      </c>
      <c r="O2494" s="26">
        <v>15716.88</v>
      </c>
      <c r="P2494" s="26">
        <v>11934.9</v>
      </c>
      <c r="Q2494" s="26">
        <v>20626.8</v>
      </c>
      <c r="R2494" s="26">
        <v>8197.72</v>
      </c>
      <c r="S2494" s="26">
        <v>-1408.4</v>
      </c>
      <c r="T2494" s="26">
        <f t="shared" si="539"/>
        <v>12318.88</v>
      </c>
      <c r="U2494" s="27">
        <f t="shared" si="540"/>
        <v>3.13011903798163</v>
      </c>
      <c r="V2494" s="26">
        <f>INDEX(检修、备用和必开!B:B,MATCH(统调负荷!$C2494,检修、备用和必开!$A:$A,0))</f>
        <v>21498.3</v>
      </c>
      <c r="W2494" s="26">
        <f>INDEX(检修、备用和必开!C:C,MATCH(统调负荷!$C2494,检修、备用和必开!$A:$A,0))</f>
        <v>0</v>
      </c>
      <c r="X2494" s="26">
        <f>INDEX(检修、备用和必开!D:D,MATCH(统调负荷!$C2494,检修、备用和必开!$A:$A,0))</f>
        <v>10410</v>
      </c>
      <c r="Y2494" s="26">
        <f>INDEX(检修、备用和必开!E:E,MATCH(统调负荷!$C2494,检修、备用和必开!$A:$A,0))</f>
        <v>3398</v>
      </c>
      <c r="Z2494" s="26">
        <f>INDEX(检修、备用和必开!F:F,MATCH(统调负荷!$C2494,检修、备用和必开!$A:$A,0))</f>
        <v>1850</v>
      </c>
      <c r="AA2494" s="26">
        <f t="shared" si="541"/>
        <v>71144.1</v>
      </c>
      <c r="AB2494" s="26">
        <v>307.88</v>
      </c>
      <c r="AC2494" s="26">
        <v>305.03</v>
      </c>
      <c r="AD2494" s="76">
        <f t="shared" si="542"/>
        <v>45683.9583333333</v>
      </c>
      <c r="AE2494" s="27">
        <f t="shared" si="543"/>
        <v>1457.9</v>
      </c>
      <c r="AF2494" s="27">
        <f t="shared" si="544"/>
        <v>1113.38</v>
      </c>
      <c r="AG2494" s="27">
        <f t="shared" si="545"/>
        <v>-189.1</v>
      </c>
      <c r="AH2494" s="27">
        <f t="shared" si="546"/>
        <v>-606.400000000001</v>
      </c>
      <c r="AI2494" s="27">
        <f t="shared" si="547"/>
        <v>1141.72</v>
      </c>
      <c r="AJ2494" s="27">
        <f t="shared" si="548"/>
        <v>-1.70000000000005</v>
      </c>
      <c r="AK2494" s="26">
        <f>INDEX(检修、备用和必开!I:I,MATCH(统调负荷!$C2494,检修、备用和必开!$A:$A,0))</f>
        <v>10348.3543660943</v>
      </c>
    </row>
    <row r="2495" ht="13.8" spans="1:37">
      <c r="A2495" s="26">
        <f t="shared" si="536"/>
        <v>7</v>
      </c>
      <c r="B2495" s="26">
        <f t="shared" si="537"/>
        <v>23</v>
      </c>
      <c r="C2495" t="s">
        <v>47</v>
      </c>
      <c r="D2495" s="75">
        <v>0.96875</v>
      </c>
      <c r="E2495" s="26">
        <v>52445</v>
      </c>
      <c r="F2495" s="26">
        <v>15121.39</v>
      </c>
      <c r="G2495" s="26">
        <v>11927</v>
      </c>
      <c r="H2495" s="26">
        <v>19802.1</v>
      </c>
      <c r="I2495" s="26">
        <v>7001</v>
      </c>
      <c r="J2495" s="26">
        <v>-1406.49</v>
      </c>
      <c r="K2495" s="26">
        <f t="shared" si="549"/>
        <v>11723.39</v>
      </c>
      <c r="L2495" s="27">
        <f t="shared" si="538"/>
        <v>6.06856037374855</v>
      </c>
      <c r="M2495" s="75">
        <v>0.96875</v>
      </c>
      <c r="N2495" s="26">
        <v>53381.5</v>
      </c>
      <c r="O2495" s="26">
        <v>14888.05</v>
      </c>
      <c r="P2495" s="26">
        <v>11753.6</v>
      </c>
      <c r="Q2495" s="26">
        <v>20004.3</v>
      </c>
      <c r="R2495" s="26">
        <v>8141.02</v>
      </c>
      <c r="S2495" s="26">
        <v>-1405.47</v>
      </c>
      <c r="T2495" s="26">
        <f t="shared" si="539"/>
        <v>11490.05</v>
      </c>
      <c r="U2495" s="27">
        <f t="shared" si="540"/>
        <v>3.24858162424287</v>
      </c>
      <c r="V2495" s="26">
        <f>INDEX(检修、备用和必开!B:B,MATCH(统调负荷!$C2495,检修、备用和必开!$A:$A,0))</f>
        <v>21498.3</v>
      </c>
      <c r="W2495" s="26">
        <f>INDEX(检修、备用和必开!C:C,MATCH(统调负荷!$C2495,检修、备用和必开!$A:$A,0))</f>
        <v>0</v>
      </c>
      <c r="X2495" s="26">
        <f>INDEX(检修、备用和必开!D:D,MATCH(统调负荷!$C2495,检修、备用和必开!$A:$A,0))</f>
        <v>10410</v>
      </c>
      <c r="Y2495" s="26">
        <f>INDEX(检修、备用和必开!E:E,MATCH(统调负荷!$C2495,检修、备用和必开!$A:$A,0))</f>
        <v>3398</v>
      </c>
      <c r="Z2495" s="26">
        <f>INDEX(检修、备用和必开!F:F,MATCH(统调负荷!$C2495,检修、备用和必开!$A:$A,0))</f>
        <v>1850</v>
      </c>
      <c r="AA2495" s="26">
        <f t="shared" si="541"/>
        <v>71144.1</v>
      </c>
      <c r="AB2495" s="26">
        <v>317.7</v>
      </c>
      <c r="AC2495" s="26">
        <v>304.88</v>
      </c>
      <c r="AD2495" s="76">
        <f t="shared" si="542"/>
        <v>45683.96875</v>
      </c>
      <c r="AE2495" s="27">
        <f t="shared" si="543"/>
        <v>936.5</v>
      </c>
      <c r="AF2495" s="27">
        <f t="shared" si="544"/>
        <v>-233.34</v>
      </c>
      <c r="AG2495" s="27">
        <f t="shared" si="545"/>
        <v>-173.4</v>
      </c>
      <c r="AH2495" s="27">
        <f t="shared" si="546"/>
        <v>202.200000000001</v>
      </c>
      <c r="AI2495" s="27">
        <f t="shared" si="547"/>
        <v>1140.02</v>
      </c>
      <c r="AJ2495" s="27">
        <f t="shared" si="548"/>
        <v>1.01999999999998</v>
      </c>
      <c r="AK2495" s="26">
        <f>INDEX(检修、备用和必开!I:I,MATCH(统调负荷!$C2495,检修、备用和必开!$A:$A,0))</f>
        <v>10348.3543660943</v>
      </c>
    </row>
    <row r="2496" ht="13.8" spans="1:37">
      <c r="A2496" s="26">
        <f t="shared" si="536"/>
        <v>7</v>
      </c>
      <c r="B2496" s="26">
        <f t="shared" si="537"/>
        <v>23</v>
      </c>
      <c r="C2496" t="s">
        <v>47</v>
      </c>
      <c r="D2496" s="75">
        <v>0.979166666666667</v>
      </c>
      <c r="E2496" s="26">
        <v>51100</v>
      </c>
      <c r="F2496" s="26">
        <v>14683</v>
      </c>
      <c r="G2496" s="26">
        <v>11927</v>
      </c>
      <c r="H2496" s="26">
        <v>18982.9</v>
      </c>
      <c r="I2496" s="26">
        <v>6914</v>
      </c>
      <c r="J2496" s="26">
        <v>-1406.9</v>
      </c>
      <c r="K2496" s="26">
        <f t="shared" si="549"/>
        <v>11285</v>
      </c>
      <c r="L2496" s="27">
        <f t="shared" si="538"/>
        <v>6.30430660168365</v>
      </c>
      <c r="M2496" s="75">
        <v>0.979166666666667</v>
      </c>
      <c r="N2496" s="26">
        <v>51885</v>
      </c>
      <c r="O2496" s="26">
        <v>14935.02</v>
      </c>
      <c r="P2496" s="26">
        <v>11981.2</v>
      </c>
      <c r="Q2496" s="26">
        <v>18300</v>
      </c>
      <c r="R2496" s="26">
        <v>8017.16</v>
      </c>
      <c r="S2496" s="26">
        <v>-1348.38</v>
      </c>
      <c r="T2496" s="26">
        <f t="shared" si="539"/>
        <v>11537.02</v>
      </c>
      <c r="U2496" s="27">
        <f t="shared" si="540"/>
        <v>3.24162915967635</v>
      </c>
      <c r="V2496" s="26">
        <f>INDEX(检修、备用和必开!B:B,MATCH(统调负荷!$C2496,检修、备用和必开!$A:$A,0))</f>
        <v>21498.3</v>
      </c>
      <c r="W2496" s="26">
        <f>INDEX(检修、备用和必开!C:C,MATCH(统调负荷!$C2496,检修、备用和必开!$A:$A,0))</f>
        <v>0</v>
      </c>
      <c r="X2496" s="26">
        <f>INDEX(检修、备用和必开!D:D,MATCH(统调负荷!$C2496,检修、备用和必开!$A:$A,0))</f>
        <v>10410</v>
      </c>
      <c r="Y2496" s="26">
        <f>INDEX(检修、备用和必开!E:E,MATCH(统调负荷!$C2496,检修、备用和必开!$A:$A,0))</f>
        <v>3398</v>
      </c>
      <c r="Z2496" s="26">
        <f>INDEX(检修、备用和必开!F:F,MATCH(统调负荷!$C2496,检修、备用和必开!$A:$A,0))</f>
        <v>1850</v>
      </c>
      <c r="AA2496" s="26">
        <f t="shared" si="541"/>
        <v>71144.1</v>
      </c>
      <c r="AB2496" s="26">
        <v>317.7</v>
      </c>
      <c r="AC2496" s="26">
        <v>281.89</v>
      </c>
      <c r="AD2496" s="76">
        <f t="shared" si="542"/>
        <v>45683.9791666667</v>
      </c>
      <c r="AE2496" s="27">
        <f t="shared" si="543"/>
        <v>785</v>
      </c>
      <c r="AF2496" s="27">
        <f t="shared" si="544"/>
        <v>252.02</v>
      </c>
      <c r="AG2496" s="27">
        <f t="shared" si="545"/>
        <v>54.2000000000007</v>
      </c>
      <c r="AH2496" s="27">
        <f t="shared" si="546"/>
        <v>-682.900000000001</v>
      </c>
      <c r="AI2496" s="27">
        <f t="shared" si="547"/>
        <v>1103.16</v>
      </c>
      <c r="AJ2496" s="27">
        <f t="shared" si="548"/>
        <v>58.52</v>
      </c>
      <c r="AK2496" s="26">
        <f>INDEX(检修、备用和必开!I:I,MATCH(统调负荷!$C2496,检修、备用和必开!$A:$A,0))</f>
        <v>10348.3543660943</v>
      </c>
    </row>
    <row r="2497" ht="13.8" spans="1:37">
      <c r="A2497" s="26">
        <f t="shared" si="536"/>
        <v>7</v>
      </c>
      <c r="B2497" s="26">
        <f t="shared" si="537"/>
        <v>23</v>
      </c>
      <c r="C2497" t="s">
        <v>47</v>
      </c>
      <c r="D2497" s="75">
        <v>0.989583333333333</v>
      </c>
      <c r="E2497" s="26">
        <v>49840</v>
      </c>
      <c r="F2497" s="26">
        <v>14369.3</v>
      </c>
      <c r="G2497" s="26">
        <v>11630</v>
      </c>
      <c r="H2497" s="26">
        <v>18320.4</v>
      </c>
      <c r="I2497" s="26">
        <v>6927</v>
      </c>
      <c r="J2497" s="26">
        <v>-1406.7</v>
      </c>
      <c r="K2497" s="26">
        <f t="shared" si="549"/>
        <v>10971.3</v>
      </c>
      <c r="L2497" s="27">
        <f t="shared" si="538"/>
        <v>6.48456427223756</v>
      </c>
      <c r="M2497" s="75">
        <v>0.989583333333333</v>
      </c>
      <c r="N2497" s="26">
        <v>50616.2</v>
      </c>
      <c r="O2497" s="26">
        <v>15099.56</v>
      </c>
      <c r="P2497" s="26">
        <v>11765.7</v>
      </c>
      <c r="Q2497" s="26">
        <v>17245.3</v>
      </c>
      <c r="R2497" s="26">
        <v>7922.2</v>
      </c>
      <c r="S2497" s="26">
        <v>-1416.56</v>
      </c>
      <c r="T2497" s="26">
        <f t="shared" si="539"/>
        <v>11701.56</v>
      </c>
      <c r="U2497" s="27">
        <f t="shared" si="540"/>
        <v>3.21750704156559</v>
      </c>
      <c r="V2497" s="26">
        <f>INDEX(检修、备用和必开!B:B,MATCH(统调负荷!$C2497,检修、备用和必开!$A:$A,0))</f>
        <v>21498.3</v>
      </c>
      <c r="W2497" s="26">
        <f>INDEX(检修、备用和必开!C:C,MATCH(统调负荷!$C2497,检修、备用和必开!$A:$A,0))</f>
        <v>0</v>
      </c>
      <c r="X2497" s="26">
        <f>INDEX(检修、备用和必开!D:D,MATCH(统调负荷!$C2497,检修、备用和必开!$A:$A,0))</f>
        <v>10410</v>
      </c>
      <c r="Y2497" s="26">
        <f>INDEX(检修、备用和必开!E:E,MATCH(统调负荷!$C2497,检修、备用和必开!$A:$A,0))</f>
        <v>3398</v>
      </c>
      <c r="Z2497" s="26">
        <f>INDEX(检修、备用和必开!F:F,MATCH(统调负荷!$C2497,检修、备用和必开!$A:$A,0))</f>
        <v>1850</v>
      </c>
      <c r="AA2497" s="26">
        <f t="shared" si="541"/>
        <v>71144.1</v>
      </c>
      <c r="AB2497" s="26">
        <v>317.7</v>
      </c>
      <c r="AC2497" s="26">
        <v>298.92</v>
      </c>
      <c r="AD2497" s="76">
        <f t="shared" si="542"/>
        <v>45683.9895833333</v>
      </c>
      <c r="AE2497" s="27">
        <f t="shared" si="543"/>
        <v>776.199999999997</v>
      </c>
      <c r="AF2497" s="27">
        <f t="shared" si="544"/>
        <v>730.26</v>
      </c>
      <c r="AG2497" s="27">
        <f t="shared" si="545"/>
        <v>135.700000000001</v>
      </c>
      <c r="AH2497" s="27">
        <f t="shared" si="546"/>
        <v>-1075.1</v>
      </c>
      <c r="AI2497" s="27">
        <f t="shared" si="547"/>
        <v>995.2</v>
      </c>
      <c r="AJ2497" s="27">
        <f t="shared" si="548"/>
        <v>-9.8599999999999</v>
      </c>
      <c r="AK2497" s="26">
        <f>INDEX(检修、备用和必开!I:I,MATCH(统调负荷!$C2497,检修、备用和必开!$A:$A,0))</f>
        <v>10348.3543660943</v>
      </c>
    </row>
    <row r="2498" ht="13.8" spans="1:37">
      <c r="A2498" s="26">
        <f t="shared" si="536"/>
        <v>1</v>
      </c>
      <c r="B2498" s="26">
        <f t="shared" ref="B2498:B2560" si="550">HOUR(D2498)</f>
        <v>0</v>
      </c>
      <c r="C2498" t="s">
        <v>48</v>
      </c>
      <c r="D2498" s="75">
        <v>0</v>
      </c>
      <c r="E2498" s="26">
        <v>48475</v>
      </c>
      <c r="F2498" s="26">
        <v>13373.69</v>
      </c>
      <c r="G2498" s="26">
        <v>9199</v>
      </c>
      <c r="H2498" s="26">
        <v>20267</v>
      </c>
      <c r="I2498" s="26">
        <v>6820</v>
      </c>
      <c r="J2498" s="26">
        <v>-1184.69</v>
      </c>
      <c r="K2498" s="26">
        <f t="shared" si="549"/>
        <v>10803.69</v>
      </c>
      <c r="L2498" s="27">
        <f t="shared" si="538"/>
        <v>6.40465433569456</v>
      </c>
      <c r="M2498" s="75">
        <v>0</v>
      </c>
      <c r="N2498" s="26">
        <v>50043.7</v>
      </c>
      <c r="O2498" s="26">
        <v>16589.71</v>
      </c>
      <c r="P2498" s="26">
        <v>9446.32</v>
      </c>
      <c r="Q2498" s="26">
        <v>17299.6</v>
      </c>
      <c r="R2498" s="26">
        <v>7888.09</v>
      </c>
      <c r="S2498" s="26">
        <v>-1180.02</v>
      </c>
      <c r="T2498" s="26">
        <f t="shared" si="539"/>
        <v>14019.71</v>
      </c>
      <c r="U2498" s="27">
        <f t="shared" si="540"/>
        <v>3.01633717252746</v>
      </c>
      <c r="V2498" s="26">
        <f>INDEX(检修、备用和必开!B:B,MATCH(统调负荷!$C2498,检修、备用和必开!$A:$A,0))</f>
        <v>23448.5</v>
      </c>
      <c r="W2498" s="26">
        <f>INDEX(检修、备用和必开!C:C,MATCH(统调负荷!$C2498,检修、备用和必开!$A:$A,0))</f>
        <v>0</v>
      </c>
      <c r="X2498" s="26">
        <f>INDEX(检修、备用和必开!D:D,MATCH(统调负荷!$C2498,检修、备用和必开!$A:$A,0))</f>
        <v>8920</v>
      </c>
      <c r="Y2498" s="26">
        <f>INDEX(检修、备用和必开!E:E,MATCH(统调负荷!$C2498,检修、备用和必开!$A:$A,0))</f>
        <v>2570</v>
      </c>
      <c r="Z2498" s="26">
        <f>INDEX(检修、备用和必开!F:F,MATCH(统调负荷!$C2498,检修、备用和必开!$A:$A,0))</f>
        <v>1850</v>
      </c>
      <c r="AA2498" s="26">
        <f t="shared" si="541"/>
        <v>69193.9</v>
      </c>
      <c r="AB2498" s="26">
        <v>347.48</v>
      </c>
      <c r="AC2498" s="26">
        <v>323.88</v>
      </c>
      <c r="AD2498" s="76">
        <f t="shared" si="542"/>
        <v>45684</v>
      </c>
      <c r="AE2498" s="27">
        <f t="shared" si="543"/>
        <v>1568.7</v>
      </c>
      <c r="AF2498" s="27">
        <f t="shared" si="544"/>
        <v>3216.02</v>
      </c>
      <c r="AG2498" s="27">
        <f t="shared" si="545"/>
        <v>247.32</v>
      </c>
      <c r="AH2498" s="27">
        <f t="shared" si="546"/>
        <v>-2967.4</v>
      </c>
      <c r="AI2498" s="27">
        <f t="shared" si="547"/>
        <v>1068.09</v>
      </c>
      <c r="AJ2498" s="27">
        <f t="shared" si="548"/>
        <v>4.67000000000007</v>
      </c>
      <c r="AK2498" s="26">
        <f>INDEX(检修、备用和必开!I:I,MATCH(统调负荷!$C2498,检修、备用和必开!$A:$A,0))</f>
        <v>8593.3496437945</v>
      </c>
    </row>
    <row r="2499" ht="13.8" spans="1:37">
      <c r="A2499" s="26">
        <f t="shared" ref="A2499:A2562" si="551">WEEKDAY(C2499,2)</f>
        <v>1</v>
      </c>
      <c r="B2499" s="26">
        <f t="shared" si="550"/>
        <v>0</v>
      </c>
      <c r="C2499" t="s">
        <v>48</v>
      </c>
      <c r="D2499" s="75">
        <v>0.0104166666666667</v>
      </c>
      <c r="E2499" s="26">
        <v>52000</v>
      </c>
      <c r="F2499" s="26">
        <v>16844.6</v>
      </c>
      <c r="G2499" s="26">
        <v>10398</v>
      </c>
      <c r="H2499" s="26">
        <v>19122.1</v>
      </c>
      <c r="I2499" s="26">
        <v>6820</v>
      </c>
      <c r="J2499" s="26">
        <v>-1184.7</v>
      </c>
      <c r="K2499" s="26">
        <f t="shared" si="549"/>
        <v>14274.6</v>
      </c>
      <c r="L2499" s="27">
        <f t="shared" ref="L2499:L2562" si="552">AA2499/(K2499+W2499)</f>
        <v>4.84734423381391</v>
      </c>
      <c r="M2499" s="75">
        <v>0.0104166666666667</v>
      </c>
      <c r="N2499" s="26">
        <v>53134.6</v>
      </c>
      <c r="O2499" s="26">
        <v>19323.67</v>
      </c>
      <c r="P2499" s="26">
        <v>9722.01</v>
      </c>
      <c r="Q2499" s="26">
        <v>17564.1</v>
      </c>
      <c r="R2499" s="26">
        <v>7699.81</v>
      </c>
      <c r="S2499" s="26">
        <v>-1174.99</v>
      </c>
      <c r="T2499" s="26">
        <f t="shared" ref="T2499:T2562" si="553">O2499-Y2499</f>
        <v>16753.67</v>
      </c>
      <c r="U2499" s="27">
        <f t="shared" ref="U2499:U2562" si="554">AA2499/(T2499+X2499)</f>
        <v>2.6951308480634</v>
      </c>
      <c r="V2499" s="26">
        <f>INDEX(检修、备用和必开!B:B,MATCH(统调负荷!$C2499,检修、备用和必开!$A:$A,0))</f>
        <v>23448.5</v>
      </c>
      <c r="W2499" s="26">
        <f>INDEX(检修、备用和必开!C:C,MATCH(统调负荷!$C2499,检修、备用和必开!$A:$A,0))</f>
        <v>0</v>
      </c>
      <c r="X2499" s="26">
        <f>INDEX(检修、备用和必开!D:D,MATCH(统调负荷!$C2499,检修、备用和必开!$A:$A,0))</f>
        <v>8920</v>
      </c>
      <c r="Y2499" s="26">
        <f>INDEX(检修、备用和必开!E:E,MATCH(统调负荷!$C2499,检修、备用和必开!$A:$A,0))</f>
        <v>2570</v>
      </c>
      <c r="Z2499" s="26">
        <f>INDEX(检修、备用和必开!F:F,MATCH(统调负荷!$C2499,检修、备用和必开!$A:$A,0))</f>
        <v>1850</v>
      </c>
      <c r="AA2499" s="26">
        <f t="shared" ref="AA2499:AA2562" si="555">94492.4-V2499-Z2499</f>
        <v>69193.9</v>
      </c>
      <c r="AB2499" s="26">
        <v>397.12</v>
      </c>
      <c r="AC2499" s="26">
        <v>996.4</v>
      </c>
      <c r="AD2499" s="76">
        <f t="shared" ref="AD2499:AD2562" si="556">C2499+D2499</f>
        <v>45684.0104166667</v>
      </c>
      <c r="AE2499" s="27">
        <f t="shared" ref="AE2499:AE2562" si="557">N2499-E2499</f>
        <v>1134.6</v>
      </c>
      <c r="AF2499" s="27">
        <f t="shared" ref="AF2499:AF2562" si="558">O2499-F2499</f>
        <v>2479.07</v>
      </c>
      <c r="AG2499" s="27">
        <f t="shared" ref="AG2499:AG2562" si="559">P2499-G2499</f>
        <v>-675.99</v>
      </c>
      <c r="AH2499" s="27">
        <f t="shared" ref="AH2499:AH2562" si="560">Q2499-H2499</f>
        <v>-1558</v>
      </c>
      <c r="AI2499" s="27">
        <f t="shared" ref="AI2499:AI2562" si="561">R2499-I2499</f>
        <v>879.81</v>
      </c>
      <c r="AJ2499" s="27">
        <f t="shared" ref="AJ2499:AJ2562" si="562">S2499-J2499</f>
        <v>9.71000000000004</v>
      </c>
      <c r="AK2499" s="26">
        <f>INDEX(检修、备用和必开!I:I,MATCH(统调负荷!$C2499,检修、备用和必开!$A:$A,0))</f>
        <v>8593.3496437945</v>
      </c>
    </row>
    <row r="2500" ht="13.8" spans="1:37">
      <c r="A2500" s="26">
        <f t="shared" si="551"/>
        <v>1</v>
      </c>
      <c r="B2500" s="26">
        <f t="shared" si="550"/>
        <v>0</v>
      </c>
      <c r="C2500" t="s">
        <v>48</v>
      </c>
      <c r="D2500" s="75">
        <v>0.0208333333333333</v>
      </c>
      <c r="E2500" s="26">
        <v>51775</v>
      </c>
      <c r="F2500" s="26">
        <v>16748.7</v>
      </c>
      <c r="G2500" s="26">
        <v>10404</v>
      </c>
      <c r="H2500" s="26">
        <v>19021</v>
      </c>
      <c r="I2500" s="26">
        <v>6786</v>
      </c>
      <c r="J2500" s="26">
        <v>-1184.7</v>
      </c>
      <c r="K2500" s="26">
        <f t="shared" si="549"/>
        <v>14178.7</v>
      </c>
      <c r="L2500" s="27">
        <f t="shared" si="552"/>
        <v>4.88013005423628</v>
      </c>
      <c r="M2500" s="75">
        <v>0.0208333333333333</v>
      </c>
      <c r="N2500" s="26">
        <v>52840.1</v>
      </c>
      <c r="O2500" s="26">
        <v>17234.3</v>
      </c>
      <c r="P2500" s="26">
        <v>10226.5</v>
      </c>
      <c r="Q2500" s="26">
        <v>18786.4</v>
      </c>
      <c r="R2500" s="26">
        <v>7759.21</v>
      </c>
      <c r="S2500" s="26">
        <v>-1166.31</v>
      </c>
      <c r="T2500" s="26">
        <f t="shared" si="553"/>
        <v>14664.3</v>
      </c>
      <c r="U2500" s="27">
        <f t="shared" si="554"/>
        <v>2.93389670246732</v>
      </c>
      <c r="V2500" s="26">
        <f>INDEX(检修、备用和必开!B:B,MATCH(统调负荷!$C2500,检修、备用和必开!$A:$A,0))</f>
        <v>23448.5</v>
      </c>
      <c r="W2500" s="26">
        <f>INDEX(检修、备用和必开!C:C,MATCH(统调负荷!$C2500,检修、备用和必开!$A:$A,0))</f>
        <v>0</v>
      </c>
      <c r="X2500" s="26">
        <f>INDEX(检修、备用和必开!D:D,MATCH(统调负荷!$C2500,检修、备用和必开!$A:$A,0))</f>
        <v>8920</v>
      </c>
      <c r="Y2500" s="26">
        <f>INDEX(检修、备用和必开!E:E,MATCH(统调负荷!$C2500,检修、备用和必开!$A:$A,0))</f>
        <v>2570</v>
      </c>
      <c r="Z2500" s="26">
        <f>INDEX(检修、备用和必开!F:F,MATCH(统调负荷!$C2500,检修、备用和必开!$A:$A,0))</f>
        <v>1850</v>
      </c>
      <c r="AA2500" s="26">
        <f t="shared" si="555"/>
        <v>69193.9</v>
      </c>
      <c r="AB2500" s="26">
        <v>367.34</v>
      </c>
      <c r="AC2500" s="26">
        <v>149.94</v>
      </c>
      <c r="AD2500" s="76">
        <f t="shared" si="556"/>
        <v>45684.0208333333</v>
      </c>
      <c r="AE2500" s="27">
        <f t="shared" si="557"/>
        <v>1065.1</v>
      </c>
      <c r="AF2500" s="27">
        <f t="shared" si="558"/>
        <v>485.599999999999</v>
      </c>
      <c r="AG2500" s="27">
        <f t="shared" si="559"/>
        <v>-177.5</v>
      </c>
      <c r="AH2500" s="27">
        <f t="shared" si="560"/>
        <v>-234.599999999999</v>
      </c>
      <c r="AI2500" s="27">
        <f t="shared" si="561"/>
        <v>973.21</v>
      </c>
      <c r="AJ2500" s="27">
        <f t="shared" si="562"/>
        <v>18.3900000000001</v>
      </c>
      <c r="AK2500" s="26">
        <f>INDEX(检修、备用和必开!I:I,MATCH(统调负荷!$C2500,检修、备用和必开!$A:$A,0))</f>
        <v>8593.3496437945</v>
      </c>
    </row>
    <row r="2501" ht="13.8" spans="1:37">
      <c r="A2501" s="26">
        <f t="shared" si="551"/>
        <v>1</v>
      </c>
      <c r="B2501" s="26">
        <f t="shared" si="550"/>
        <v>0</v>
      </c>
      <c r="C2501" t="s">
        <v>48</v>
      </c>
      <c r="D2501" s="75">
        <v>0.03125</v>
      </c>
      <c r="E2501" s="26">
        <v>50015</v>
      </c>
      <c r="F2501" s="26">
        <v>15287.09</v>
      </c>
      <c r="G2501" s="26">
        <v>10182</v>
      </c>
      <c r="H2501" s="26">
        <v>18972.6</v>
      </c>
      <c r="I2501" s="26">
        <v>6758</v>
      </c>
      <c r="J2501" s="26">
        <v>-1184.69</v>
      </c>
      <c r="K2501" s="26">
        <f t="shared" si="549"/>
        <v>12717.09</v>
      </c>
      <c r="L2501" s="27">
        <f t="shared" si="552"/>
        <v>5.44101677349142</v>
      </c>
      <c r="M2501" s="75">
        <v>0.03125</v>
      </c>
      <c r="N2501" s="26">
        <v>51286.4</v>
      </c>
      <c r="O2501" s="26">
        <v>14787.46</v>
      </c>
      <c r="P2501" s="26">
        <v>10460</v>
      </c>
      <c r="Q2501" s="26">
        <v>19453.3</v>
      </c>
      <c r="R2501" s="26">
        <v>7768.43</v>
      </c>
      <c r="S2501" s="26">
        <v>-1182.79</v>
      </c>
      <c r="T2501" s="26">
        <f t="shared" si="553"/>
        <v>12217.46</v>
      </c>
      <c r="U2501" s="27">
        <f t="shared" si="554"/>
        <v>3.27352009181803</v>
      </c>
      <c r="V2501" s="26">
        <f>INDEX(检修、备用和必开!B:B,MATCH(统调负荷!$C2501,检修、备用和必开!$A:$A,0))</f>
        <v>23448.5</v>
      </c>
      <c r="W2501" s="26">
        <f>INDEX(检修、备用和必开!C:C,MATCH(统调负荷!$C2501,检修、备用和必开!$A:$A,0))</f>
        <v>0</v>
      </c>
      <c r="X2501" s="26">
        <f>INDEX(检修、备用和必开!D:D,MATCH(统调负荷!$C2501,检修、备用和必开!$A:$A,0))</f>
        <v>8920</v>
      </c>
      <c r="Y2501" s="26">
        <f>INDEX(检修、备用和必开!E:E,MATCH(统调负荷!$C2501,检修、备用和必开!$A:$A,0))</f>
        <v>2570</v>
      </c>
      <c r="Z2501" s="26">
        <f>INDEX(检修、备用和必开!F:F,MATCH(统调负荷!$C2501,检修、备用和必开!$A:$A,0))</f>
        <v>1850</v>
      </c>
      <c r="AA2501" s="26">
        <f t="shared" si="555"/>
        <v>69193.9</v>
      </c>
      <c r="AB2501" s="26">
        <v>317.81</v>
      </c>
      <c r="AC2501" s="26">
        <v>0</v>
      </c>
      <c r="AD2501" s="76">
        <f t="shared" si="556"/>
        <v>45684.03125</v>
      </c>
      <c r="AE2501" s="27">
        <f t="shared" si="557"/>
        <v>1271.4</v>
      </c>
      <c r="AF2501" s="27">
        <f t="shared" si="558"/>
        <v>-499.630000000001</v>
      </c>
      <c r="AG2501" s="27">
        <f t="shared" si="559"/>
        <v>278</v>
      </c>
      <c r="AH2501" s="27">
        <f t="shared" si="560"/>
        <v>480.700000000001</v>
      </c>
      <c r="AI2501" s="27">
        <f t="shared" si="561"/>
        <v>1010.43</v>
      </c>
      <c r="AJ2501" s="27">
        <f t="shared" si="562"/>
        <v>1.90000000000009</v>
      </c>
      <c r="AK2501" s="26">
        <f>INDEX(检修、备用和必开!I:I,MATCH(统调负荷!$C2501,检修、备用和必开!$A:$A,0))</f>
        <v>8593.3496437945</v>
      </c>
    </row>
    <row r="2502" ht="13.8" spans="1:37">
      <c r="A2502" s="26">
        <f t="shared" si="551"/>
        <v>1</v>
      </c>
      <c r="B2502" s="26">
        <f t="shared" si="550"/>
        <v>1</v>
      </c>
      <c r="C2502" t="s">
        <v>48</v>
      </c>
      <c r="D2502" s="75">
        <v>0.0416666666666667</v>
      </c>
      <c r="E2502" s="26">
        <v>48345</v>
      </c>
      <c r="F2502" s="26">
        <v>15772.7</v>
      </c>
      <c r="G2502" s="26">
        <v>8769</v>
      </c>
      <c r="H2502" s="26">
        <v>18263</v>
      </c>
      <c r="I2502" s="26">
        <v>6725</v>
      </c>
      <c r="J2502" s="26">
        <v>-1184.7</v>
      </c>
      <c r="K2502" s="26">
        <f t="shared" si="549"/>
        <v>13202.7</v>
      </c>
      <c r="L2502" s="27">
        <f t="shared" si="552"/>
        <v>5.24089012096011</v>
      </c>
      <c r="M2502" s="75">
        <v>0.0416666666666667</v>
      </c>
      <c r="N2502" s="26">
        <v>49569.1</v>
      </c>
      <c r="O2502" s="26">
        <v>13893.75</v>
      </c>
      <c r="P2502" s="26">
        <v>9286.61</v>
      </c>
      <c r="Q2502" s="26">
        <v>19731.7</v>
      </c>
      <c r="R2502" s="26">
        <v>7787.61</v>
      </c>
      <c r="S2502" s="26">
        <v>-1130.57</v>
      </c>
      <c r="T2502" s="26">
        <f t="shared" si="553"/>
        <v>11323.75</v>
      </c>
      <c r="U2502" s="27">
        <f t="shared" si="554"/>
        <v>3.41803766594628</v>
      </c>
      <c r="V2502" s="26">
        <f>INDEX(检修、备用和必开!B:B,MATCH(统调负荷!$C2502,检修、备用和必开!$A:$A,0))</f>
        <v>23448.5</v>
      </c>
      <c r="W2502" s="26">
        <f>INDEX(检修、备用和必开!C:C,MATCH(统调负荷!$C2502,检修、备用和必开!$A:$A,0))</f>
        <v>0</v>
      </c>
      <c r="X2502" s="26">
        <f>INDEX(检修、备用和必开!D:D,MATCH(统调负荷!$C2502,检修、备用和必开!$A:$A,0))</f>
        <v>8920</v>
      </c>
      <c r="Y2502" s="26">
        <f>INDEX(检修、备用和必开!E:E,MATCH(统调负荷!$C2502,检修、备用和必开!$A:$A,0))</f>
        <v>2570</v>
      </c>
      <c r="Z2502" s="26">
        <f>INDEX(检修、备用和必开!F:F,MATCH(统调负荷!$C2502,检修、备用和必开!$A:$A,0))</f>
        <v>1850</v>
      </c>
      <c r="AA2502" s="26">
        <f t="shared" si="555"/>
        <v>69193.9</v>
      </c>
      <c r="AB2502" s="26">
        <v>327.62</v>
      </c>
      <c r="AC2502" s="26">
        <v>299.04</v>
      </c>
      <c r="AD2502" s="76">
        <f t="shared" si="556"/>
        <v>45684.0416666667</v>
      </c>
      <c r="AE2502" s="27">
        <f t="shared" si="557"/>
        <v>1224.1</v>
      </c>
      <c r="AF2502" s="27">
        <f t="shared" si="558"/>
        <v>-1878.95</v>
      </c>
      <c r="AG2502" s="27">
        <f t="shared" si="559"/>
        <v>517.610000000001</v>
      </c>
      <c r="AH2502" s="27">
        <f t="shared" si="560"/>
        <v>1468.7</v>
      </c>
      <c r="AI2502" s="27">
        <f t="shared" si="561"/>
        <v>1062.61</v>
      </c>
      <c r="AJ2502" s="27">
        <f t="shared" si="562"/>
        <v>54.1300000000001</v>
      </c>
      <c r="AK2502" s="26">
        <f>INDEX(检修、备用和必开!I:I,MATCH(统调负荷!$C2502,检修、备用和必开!$A:$A,0))</f>
        <v>8593.3496437945</v>
      </c>
    </row>
    <row r="2503" ht="13.8" spans="1:37">
      <c r="A2503" s="26">
        <f t="shared" si="551"/>
        <v>1</v>
      </c>
      <c r="B2503" s="26">
        <f t="shared" si="550"/>
        <v>1</v>
      </c>
      <c r="C2503" t="s">
        <v>48</v>
      </c>
      <c r="D2503" s="75">
        <v>0.0520833333333333</v>
      </c>
      <c r="E2503" s="26">
        <v>47100</v>
      </c>
      <c r="F2503" s="26">
        <v>15200.8</v>
      </c>
      <c r="G2503" s="26">
        <v>7802</v>
      </c>
      <c r="H2503" s="26">
        <v>18558.9</v>
      </c>
      <c r="I2503" s="26">
        <v>6723</v>
      </c>
      <c r="J2503" s="26">
        <v>-1184.7</v>
      </c>
      <c r="K2503" s="26">
        <f t="shared" si="549"/>
        <v>12630.8</v>
      </c>
      <c r="L2503" s="27">
        <f t="shared" si="552"/>
        <v>5.47818823827469</v>
      </c>
      <c r="M2503" s="75">
        <v>0.0520833333333333</v>
      </c>
      <c r="N2503" s="26">
        <v>48133.8</v>
      </c>
      <c r="O2503" s="26">
        <v>13644.12</v>
      </c>
      <c r="P2503" s="26">
        <v>8120.31</v>
      </c>
      <c r="Q2503" s="26">
        <v>19719</v>
      </c>
      <c r="R2503" s="26">
        <v>7799.86</v>
      </c>
      <c r="S2503" s="26">
        <v>-1149.49</v>
      </c>
      <c r="T2503" s="26">
        <f t="shared" si="553"/>
        <v>11074.12</v>
      </c>
      <c r="U2503" s="27">
        <f t="shared" si="554"/>
        <v>3.46071244946014</v>
      </c>
      <c r="V2503" s="26">
        <f>INDEX(检修、备用和必开!B:B,MATCH(统调负荷!$C2503,检修、备用和必开!$A:$A,0))</f>
        <v>23448.5</v>
      </c>
      <c r="W2503" s="26">
        <f>INDEX(检修、备用和必开!C:C,MATCH(统调负荷!$C2503,检修、备用和必开!$A:$A,0))</f>
        <v>0</v>
      </c>
      <c r="X2503" s="26">
        <f>INDEX(检修、备用和必开!D:D,MATCH(统调负荷!$C2503,检修、备用和必开!$A:$A,0))</f>
        <v>8920</v>
      </c>
      <c r="Y2503" s="26">
        <f>INDEX(检修、备用和必开!E:E,MATCH(统调负荷!$C2503,检修、备用和必开!$A:$A,0))</f>
        <v>2570</v>
      </c>
      <c r="Z2503" s="26">
        <f>INDEX(检修、备用和必开!F:F,MATCH(统调负荷!$C2503,检修、备用和必开!$A:$A,0))</f>
        <v>1850</v>
      </c>
      <c r="AA2503" s="26">
        <f t="shared" si="555"/>
        <v>69193.9</v>
      </c>
      <c r="AB2503" s="26">
        <v>317.7</v>
      </c>
      <c r="AC2503" s="26">
        <v>290</v>
      </c>
      <c r="AD2503" s="76">
        <f t="shared" si="556"/>
        <v>45684.0520833333</v>
      </c>
      <c r="AE2503" s="27">
        <f t="shared" si="557"/>
        <v>1033.8</v>
      </c>
      <c r="AF2503" s="27">
        <f t="shared" si="558"/>
        <v>-1556.68</v>
      </c>
      <c r="AG2503" s="27">
        <f t="shared" si="559"/>
        <v>318.31</v>
      </c>
      <c r="AH2503" s="27">
        <f t="shared" si="560"/>
        <v>1160.1</v>
      </c>
      <c r="AI2503" s="27">
        <f t="shared" si="561"/>
        <v>1076.86</v>
      </c>
      <c r="AJ2503" s="27">
        <f t="shared" si="562"/>
        <v>35.21</v>
      </c>
      <c r="AK2503" s="26">
        <f>INDEX(检修、备用和必开!I:I,MATCH(统调负荷!$C2503,检修、备用和必开!$A:$A,0))</f>
        <v>8593.3496437945</v>
      </c>
    </row>
    <row r="2504" ht="13.8" spans="1:37">
      <c r="A2504" s="26">
        <f t="shared" si="551"/>
        <v>1</v>
      </c>
      <c r="B2504" s="26">
        <f t="shared" si="550"/>
        <v>1</v>
      </c>
      <c r="C2504" t="s">
        <v>48</v>
      </c>
      <c r="D2504" s="75">
        <v>0.0625</v>
      </c>
      <c r="E2504" s="26">
        <v>45965</v>
      </c>
      <c r="F2504" s="26">
        <v>14174.3</v>
      </c>
      <c r="G2504" s="26">
        <v>7802</v>
      </c>
      <c r="H2504" s="26">
        <v>18491.4</v>
      </c>
      <c r="I2504" s="26">
        <v>6682</v>
      </c>
      <c r="J2504" s="26">
        <v>-1184.7</v>
      </c>
      <c r="K2504" s="26">
        <f t="shared" si="549"/>
        <v>11604.3</v>
      </c>
      <c r="L2504" s="27">
        <f t="shared" si="552"/>
        <v>5.96278103806348</v>
      </c>
      <c r="M2504" s="75">
        <v>0.0625</v>
      </c>
      <c r="N2504" s="26">
        <v>46999.9</v>
      </c>
      <c r="O2504" s="26">
        <v>13627.48</v>
      </c>
      <c r="P2504" s="26">
        <v>7280.75</v>
      </c>
      <c r="Q2504" s="26">
        <v>19424.7</v>
      </c>
      <c r="R2504" s="26">
        <v>7802.79</v>
      </c>
      <c r="S2504" s="26">
        <v>-1135.82</v>
      </c>
      <c r="T2504" s="26">
        <f t="shared" si="553"/>
        <v>11057.48</v>
      </c>
      <c r="U2504" s="27">
        <f t="shared" si="554"/>
        <v>3.46359500797898</v>
      </c>
      <c r="V2504" s="26">
        <f>INDEX(检修、备用和必开!B:B,MATCH(统调负荷!$C2504,检修、备用和必开!$A:$A,0))</f>
        <v>23448.5</v>
      </c>
      <c r="W2504" s="26">
        <f>INDEX(检修、备用和必开!C:C,MATCH(统调负荷!$C2504,检修、备用和必开!$A:$A,0))</f>
        <v>0</v>
      </c>
      <c r="X2504" s="26">
        <f>INDEX(检修、备用和必开!D:D,MATCH(统调负荷!$C2504,检修、备用和必开!$A:$A,0))</f>
        <v>8920</v>
      </c>
      <c r="Y2504" s="26">
        <f>INDEX(检修、备用和必开!E:E,MATCH(统调负荷!$C2504,检修、备用和必开!$A:$A,0))</f>
        <v>2570</v>
      </c>
      <c r="Z2504" s="26">
        <f>INDEX(检修、备用和必开!F:F,MATCH(统调负荷!$C2504,检修、备用和必开!$A:$A,0))</f>
        <v>1850</v>
      </c>
      <c r="AA2504" s="26">
        <f t="shared" si="555"/>
        <v>69193.9</v>
      </c>
      <c r="AB2504" s="26">
        <v>302.91</v>
      </c>
      <c r="AC2504" s="26">
        <v>276</v>
      </c>
      <c r="AD2504" s="76">
        <f t="shared" si="556"/>
        <v>45684.0625</v>
      </c>
      <c r="AE2504" s="27">
        <f t="shared" si="557"/>
        <v>1034.9</v>
      </c>
      <c r="AF2504" s="27">
        <f t="shared" si="558"/>
        <v>-546.82</v>
      </c>
      <c r="AG2504" s="27">
        <f t="shared" si="559"/>
        <v>-521.25</v>
      </c>
      <c r="AH2504" s="27">
        <f t="shared" si="560"/>
        <v>933.299999999999</v>
      </c>
      <c r="AI2504" s="27">
        <f t="shared" si="561"/>
        <v>1120.79</v>
      </c>
      <c r="AJ2504" s="27">
        <f t="shared" si="562"/>
        <v>48.8800000000001</v>
      </c>
      <c r="AK2504" s="26">
        <f>INDEX(检修、备用和必开!I:I,MATCH(统调负荷!$C2504,检修、备用和必开!$A:$A,0))</f>
        <v>8593.3496437945</v>
      </c>
    </row>
    <row r="2505" ht="13.8" spans="1:37">
      <c r="A2505" s="26">
        <f t="shared" si="551"/>
        <v>1</v>
      </c>
      <c r="B2505" s="26">
        <f t="shared" si="550"/>
        <v>1</v>
      </c>
      <c r="C2505" t="s">
        <v>48</v>
      </c>
      <c r="D2505" s="75">
        <v>0.0729166666666667</v>
      </c>
      <c r="E2505" s="26">
        <v>45015</v>
      </c>
      <c r="F2505" s="26">
        <v>13671.6</v>
      </c>
      <c r="G2505" s="26">
        <v>7802</v>
      </c>
      <c r="H2505" s="26">
        <v>18076.1</v>
      </c>
      <c r="I2505" s="26">
        <v>6650</v>
      </c>
      <c r="J2505" s="26">
        <v>-1184.7</v>
      </c>
      <c r="K2505" s="26">
        <f t="shared" si="549"/>
        <v>11101.6</v>
      </c>
      <c r="L2505" s="27">
        <f t="shared" si="552"/>
        <v>6.23278626504288</v>
      </c>
      <c r="M2505" s="75">
        <v>0.0729166666666667</v>
      </c>
      <c r="N2505" s="26">
        <v>45757.2</v>
      </c>
      <c r="O2505" s="26">
        <v>13247.1</v>
      </c>
      <c r="P2505" s="26">
        <v>7381.9</v>
      </c>
      <c r="Q2505" s="26">
        <v>18412.3</v>
      </c>
      <c r="R2505" s="26">
        <v>7779.31</v>
      </c>
      <c r="S2505" s="26">
        <v>-1063.41</v>
      </c>
      <c r="T2505" s="26">
        <f t="shared" si="553"/>
        <v>10677.1</v>
      </c>
      <c r="U2505" s="27">
        <f t="shared" si="554"/>
        <v>3.53082343816177</v>
      </c>
      <c r="V2505" s="26">
        <f>INDEX(检修、备用和必开!B:B,MATCH(统调负荷!$C2505,检修、备用和必开!$A:$A,0))</f>
        <v>23448.5</v>
      </c>
      <c r="W2505" s="26">
        <f>INDEX(检修、备用和必开!C:C,MATCH(统调负荷!$C2505,检修、备用和必开!$A:$A,0))</f>
        <v>0</v>
      </c>
      <c r="X2505" s="26">
        <f>INDEX(检修、备用和必开!D:D,MATCH(统调负荷!$C2505,检修、备用和必开!$A:$A,0))</f>
        <v>8920</v>
      </c>
      <c r="Y2505" s="26">
        <f>INDEX(检修、备用和必开!E:E,MATCH(统调负荷!$C2505,检修、备用和必开!$A:$A,0))</f>
        <v>2570</v>
      </c>
      <c r="Z2505" s="26">
        <f>INDEX(检修、备用和必开!F:F,MATCH(统调负荷!$C2505,检修、备用和必开!$A:$A,0))</f>
        <v>1850</v>
      </c>
      <c r="AA2505" s="26">
        <f t="shared" si="555"/>
        <v>69193.9</v>
      </c>
      <c r="AB2505" s="26">
        <v>297.97</v>
      </c>
      <c r="AC2505" s="26">
        <v>260</v>
      </c>
      <c r="AD2505" s="76">
        <f t="shared" si="556"/>
        <v>45684.0729166667</v>
      </c>
      <c r="AE2505" s="27">
        <f t="shared" si="557"/>
        <v>742.199999999997</v>
      </c>
      <c r="AF2505" s="27">
        <f t="shared" si="558"/>
        <v>-424.5</v>
      </c>
      <c r="AG2505" s="27">
        <f t="shared" si="559"/>
        <v>-420.1</v>
      </c>
      <c r="AH2505" s="27">
        <f t="shared" si="560"/>
        <v>336.200000000001</v>
      </c>
      <c r="AI2505" s="27">
        <f t="shared" si="561"/>
        <v>1129.31</v>
      </c>
      <c r="AJ2505" s="27">
        <f t="shared" si="562"/>
        <v>121.29</v>
      </c>
      <c r="AK2505" s="26">
        <f>INDEX(检修、备用和必开!I:I,MATCH(统调负荷!$C2505,检修、备用和必开!$A:$A,0))</f>
        <v>8593.3496437945</v>
      </c>
    </row>
    <row r="2506" ht="13.8" spans="1:37">
      <c r="A2506" s="26">
        <f t="shared" si="551"/>
        <v>1</v>
      </c>
      <c r="B2506" s="26">
        <f t="shared" si="550"/>
        <v>2</v>
      </c>
      <c r="C2506" t="s">
        <v>48</v>
      </c>
      <c r="D2506" s="75">
        <v>0.0833333333333333</v>
      </c>
      <c r="E2506" s="26">
        <v>43960</v>
      </c>
      <c r="F2506" s="26">
        <v>13931.8</v>
      </c>
      <c r="G2506" s="26">
        <v>7668</v>
      </c>
      <c r="H2506" s="26">
        <v>16916.9</v>
      </c>
      <c r="I2506" s="26">
        <v>6628</v>
      </c>
      <c r="J2506" s="26">
        <v>-1184.7</v>
      </c>
      <c r="K2506" s="26">
        <f t="shared" si="549"/>
        <v>11361.8</v>
      </c>
      <c r="L2506" s="27">
        <f t="shared" si="552"/>
        <v>6.09004735165203</v>
      </c>
      <c r="M2506" s="75">
        <v>0.0833333333333333</v>
      </c>
      <c r="N2506" s="26">
        <v>44930.4</v>
      </c>
      <c r="O2506" s="26">
        <v>13135.23</v>
      </c>
      <c r="P2506" s="26">
        <v>7460.5</v>
      </c>
      <c r="Q2506" s="26">
        <v>17532.6</v>
      </c>
      <c r="R2506" s="26">
        <v>7782.86</v>
      </c>
      <c r="S2506" s="26">
        <v>-980.79</v>
      </c>
      <c r="T2506" s="26">
        <f t="shared" si="553"/>
        <v>10565.23</v>
      </c>
      <c r="U2506" s="27">
        <f t="shared" si="554"/>
        <v>3.55109485492345</v>
      </c>
      <c r="V2506" s="26">
        <f>INDEX(检修、备用和必开!B:B,MATCH(统调负荷!$C2506,检修、备用和必开!$A:$A,0))</f>
        <v>23448.5</v>
      </c>
      <c r="W2506" s="26">
        <f>INDEX(检修、备用和必开!C:C,MATCH(统调负荷!$C2506,检修、备用和必开!$A:$A,0))</f>
        <v>0</v>
      </c>
      <c r="X2506" s="26">
        <f>INDEX(检修、备用和必开!D:D,MATCH(统调负荷!$C2506,检修、备用和必开!$A:$A,0))</f>
        <v>8920</v>
      </c>
      <c r="Y2506" s="26">
        <f>INDEX(检修、备用和必开!E:E,MATCH(统调负荷!$C2506,检修、备用和必开!$A:$A,0))</f>
        <v>2570</v>
      </c>
      <c r="Z2506" s="26">
        <f>INDEX(检修、备用和必开!F:F,MATCH(统调负荷!$C2506,检修、备用和必开!$A:$A,0))</f>
        <v>1850</v>
      </c>
      <c r="AA2506" s="26">
        <f t="shared" si="555"/>
        <v>69193.9</v>
      </c>
      <c r="AB2506" s="26">
        <v>300.97</v>
      </c>
      <c r="AC2506" s="26">
        <v>260</v>
      </c>
      <c r="AD2506" s="76">
        <f t="shared" si="556"/>
        <v>45684.0833333333</v>
      </c>
      <c r="AE2506" s="27">
        <f t="shared" si="557"/>
        <v>970.400000000001</v>
      </c>
      <c r="AF2506" s="27">
        <f t="shared" si="558"/>
        <v>-796.57</v>
      </c>
      <c r="AG2506" s="27">
        <f t="shared" si="559"/>
        <v>-207.5</v>
      </c>
      <c r="AH2506" s="27">
        <f t="shared" si="560"/>
        <v>615.699999999997</v>
      </c>
      <c r="AI2506" s="27">
        <f t="shared" si="561"/>
        <v>1154.86</v>
      </c>
      <c r="AJ2506" s="27">
        <f t="shared" si="562"/>
        <v>203.91</v>
      </c>
      <c r="AK2506" s="26">
        <f>INDEX(检修、备用和必开!I:I,MATCH(统调负荷!$C2506,检修、备用和必开!$A:$A,0))</f>
        <v>8593.3496437945</v>
      </c>
    </row>
    <row r="2507" ht="13.8" spans="1:37">
      <c r="A2507" s="26">
        <f t="shared" si="551"/>
        <v>1</v>
      </c>
      <c r="B2507" s="26">
        <f t="shared" si="550"/>
        <v>2</v>
      </c>
      <c r="C2507" t="s">
        <v>48</v>
      </c>
      <c r="D2507" s="75">
        <v>0.09375</v>
      </c>
      <c r="E2507" s="26">
        <v>43095</v>
      </c>
      <c r="F2507" s="26">
        <v>13684.3</v>
      </c>
      <c r="G2507" s="26">
        <v>7176</v>
      </c>
      <c r="H2507" s="26">
        <v>16820.4</v>
      </c>
      <c r="I2507" s="26">
        <v>6599</v>
      </c>
      <c r="J2507" s="26">
        <v>-1184.7</v>
      </c>
      <c r="K2507" s="26">
        <f t="shared" si="549"/>
        <v>11114.3</v>
      </c>
      <c r="L2507" s="27">
        <f t="shared" si="552"/>
        <v>6.22566423436474</v>
      </c>
      <c r="M2507" s="75">
        <v>0.09375</v>
      </c>
      <c r="N2507" s="26">
        <v>44009.8</v>
      </c>
      <c r="O2507" s="26">
        <v>12450.39</v>
      </c>
      <c r="P2507" s="26">
        <v>7512.92</v>
      </c>
      <c r="Q2507" s="26">
        <v>17420.8</v>
      </c>
      <c r="R2507" s="26">
        <v>7616.6</v>
      </c>
      <c r="S2507" s="26">
        <v>-990.91</v>
      </c>
      <c r="T2507" s="26">
        <f t="shared" si="553"/>
        <v>9880.39</v>
      </c>
      <c r="U2507" s="27">
        <f t="shared" si="554"/>
        <v>3.68045024597894</v>
      </c>
      <c r="V2507" s="26">
        <f>INDEX(检修、备用和必开!B:B,MATCH(统调负荷!$C2507,检修、备用和必开!$A:$A,0))</f>
        <v>23448.5</v>
      </c>
      <c r="W2507" s="26">
        <f>INDEX(检修、备用和必开!C:C,MATCH(统调负荷!$C2507,检修、备用和必开!$A:$A,0))</f>
        <v>0</v>
      </c>
      <c r="X2507" s="26">
        <f>INDEX(检修、备用和必开!D:D,MATCH(统调负荷!$C2507,检修、备用和必开!$A:$A,0))</f>
        <v>8920</v>
      </c>
      <c r="Y2507" s="26">
        <f>INDEX(检修、备用和必开!E:E,MATCH(统调负荷!$C2507,检修、备用和必开!$A:$A,0))</f>
        <v>2570</v>
      </c>
      <c r="Z2507" s="26">
        <f>INDEX(检修、备用和必开!F:F,MATCH(统调负荷!$C2507,检修、备用和必开!$A:$A,0))</f>
        <v>1850</v>
      </c>
      <c r="AA2507" s="26">
        <f t="shared" si="555"/>
        <v>69193.9</v>
      </c>
      <c r="AB2507" s="26">
        <v>297.97</v>
      </c>
      <c r="AC2507" s="26">
        <v>0</v>
      </c>
      <c r="AD2507" s="76">
        <f t="shared" si="556"/>
        <v>45684.09375</v>
      </c>
      <c r="AE2507" s="27">
        <f t="shared" si="557"/>
        <v>914.800000000003</v>
      </c>
      <c r="AF2507" s="27">
        <f t="shared" si="558"/>
        <v>-1233.91</v>
      </c>
      <c r="AG2507" s="27">
        <f t="shared" si="559"/>
        <v>336.92</v>
      </c>
      <c r="AH2507" s="27">
        <f t="shared" si="560"/>
        <v>600.399999999998</v>
      </c>
      <c r="AI2507" s="27">
        <f t="shared" si="561"/>
        <v>1017.6</v>
      </c>
      <c r="AJ2507" s="27">
        <f t="shared" si="562"/>
        <v>193.79</v>
      </c>
      <c r="AK2507" s="26">
        <f>INDEX(检修、备用和必开!I:I,MATCH(统调负荷!$C2507,检修、备用和必开!$A:$A,0))</f>
        <v>8593.3496437945</v>
      </c>
    </row>
    <row r="2508" ht="13.8" spans="1:37">
      <c r="A2508" s="26">
        <f t="shared" si="551"/>
        <v>1</v>
      </c>
      <c r="B2508" s="26">
        <f t="shared" si="550"/>
        <v>2</v>
      </c>
      <c r="C2508" t="s">
        <v>48</v>
      </c>
      <c r="D2508" s="75">
        <v>0.104166666666667</v>
      </c>
      <c r="E2508" s="26">
        <v>42420</v>
      </c>
      <c r="F2508" s="26">
        <v>13424.8</v>
      </c>
      <c r="G2508" s="26">
        <v>7176</v>
      </c>
      <c r="H2508" s="26">
        <v>16424.9</v>
      </c>
      <c r="I2508" s="26">
        <v>6579</v>
      </c>
      <c r="J2508" s="26">
        <v>-1184.7</v>
      </c>
      <c r="K2508" s="26">
        <f t="shared" si="549"/>
        <v>10854.8</v>
      </c>
      <c r="L2508" s="27">
        <f t="shared" si="552"/>
        <v>6.37449791797177</v>
      </c>
      <c r="M2508" s="75">
        <v>0.104166666666667</v>
      </c>
      <c r="N2508" s="26">
        <v>43388.7</v>
      </c>
      <c r="O2508" s="26">
        <v>12154.64</v>
      </c>
      <c r="P2508" s="26">
        <v>7481.67</v>
      </c>
      <c r="Q2508" s="26">
        <v>17190.1</v>
      </c>
      <c r="R2508" s="26">
        <v>7559.63</v>
      </c>
      <c r="S2508" s="26">
        <v>-997.34</v>
      </c>
      <c r="T2508" s="26">
        <f t="shared" si="553"/>
        <v>9584.64</v>
      </c>
      <c r="U2508" s="27">
        <f t="shared" si="554"/>
        <v>3.73927296072769</v>
      </c>
      <c r="V2508" s="26">
        <f>INDEX(检修、备用和必开!B:B,MATCH(统调负荷!$C2508,检修、备用和必开!$A:$A,0))</f>
        <v>23448.5</v>
      </c>
      <c r="W2508" s="26">
        <f>INDEX(检修、备用和必开!C:C,MATCH(统调负荷!$C2508,检修、备用和必开!$A:$A,0))</f>
        <v>0</v>
      </c>
      <c r="X2508" s="26">
        <f>INDEX(检修、备用和必开!D:D,MATCH(统调负荷!$C2508,检修、备用和必开!$A:$A,0))</f>
        <v>8920</v>
      </c>
      <c r="Y2508" s="26">
        <f>INDEX(检修、备用和必开!E:E,MATCH(统调负荷!$C2508,检修、备用和必开!$A:$A,0))</f>
        <v>2570</v>
      </c>
      <c r="Z2508" s="26">
        <f>INDEX(检修、备用和必开!F:F,MATCH(统调负荷!$C2508,检修、备用和必开!$A:$A,0))</f>
        <v>1850</v>
      </c>
      <c r="AA2508" s="26">
        <f t="shared" si="555"/>
        <v>69193.9</v>
      </c>
      <c r="AB2508" s="26">
        <v>292.99</v>
      </c>
      <c r="AC2508" s="26">
        <v>0</v>
      </c>
      <c r="AD2508" s="76">
        <f t="shared" si="556"/>
        <v>45684.1041666667</v>
      </c>
      <c r="AE2508" s="27">
        <f t="shared" si="557"/>
        <v>968.699999999997</v>
      </c>
      <c r="AF2508" s="27">
        <f t="shared" si="558"/>
        <v>-1270.16</v>
      </c>
      <c r="AG2508" s="27">
        <f t="shared" si="559"/>
        <v>305.67</v>
      </c>
      <c r="AH2508" s="27">
        <f t="shared" si="560"/>
        <v>765.199999999997</v>
      </c>
      <c r="AI2508" s="27">
        <f t="shared" si="561"/>
        <v>980.63</v>
      </c>
      <c r="AJ2508" s="27">
        <f t="shared" si="562"/>
        <v>187.36</v>
      </c>
      <c r="AK2508" s="26">
        <f>INDEX(检修、备用和必开!I:I,MATCH(统调负荷!$C2508,检修、备用和必开!$A:$A,0))</f>
        <v>8593.3496437945</v>
      </c>
    </row>
    <row r="2509" ht="13.8" spans="1:37">
      <c r="A2509" s="26">
        <f t="shared" si="551"/>
        <v>1</v>
      </c>
      <c r="B2509" s="26">
        <f t="shared" si="550"/>
        <v>2</v>
      </c>
      <c r="C2509" t="s">
        <v>48</v>
      </c>
      <c r="D2509" s="75">
        <v>0.114583333333333</v>
      </c>
      <c r="E2509" s="26">
        <v>41755</v>
      </c>
      <c r="F2509" s="26">
        <v>12868.99</v>
      </c>
      <c r="G2509" s="26">
        <v>7176</v>
      </c>
      <c r="H2509" s="26">
        <v>16334.7</v>
      </c>
      <c r="I2509" s="26">
        <v>6560</v>
      </c>
      <c r="J2509" s="26">
        <v>-1184.69</v>
      </c>
      <c r="K2509" s="26">
        <f t="shared" si="549"/>
        <v>10298.99</v>
      </c>
      <c r="L2509" s="27">
        <f t="shared" si="552"/>
        <v>6.71851317459285</v>
      </c>
      <c r="M2509" s="75">
        <v>0.114583333333333</v>
      </c>
      <c r="N2509" s="26">
        <v>42787.1</v>
      </c>
      <c r="O2509" s="26">
        <v>11723.5</v>
      </c>
      <c r="P2509" s="26">
        <v>7702.1</v>
      </c>
      <c r="Q2509" s="26">
        <v>16873.2</v>
      </c>
      <c r="R2509" s="26">
        <v>7484.05</v>
      </c>
      <c r="S2509" s="26">
        <v>-995.75</v>
      </c>
      <c r="T2509" s="26">
        <f t="shared" si="553"/>
        <v>9153.5</v>
      </c>
      <c r="U2509" s="27">
        <f t="shared" si="554"/>
        <v>3.82847262566741</v>
      </c>
      <c r="V2509" s="26">
        <f>INDEX(检修、备用和必开!B:B,MATCH(统调负荷!$C2509,检修、备用和必开!$A:$A,0))</f>
        <v>23448.5</v>
      </c>
      <c r="W2509" s="26">
        <f>INDEX(检修、备用和必开!C:C,MATCH(统调负荷!$C2509,检修、备用和必开!$A:$A,0))</f>
        <v>0</v>
      </c>
      <c r="X2509" s="26">
        <f>INDEX(检修、备用和必开!D:D,MATCH(统调负荷!$C2509,检修、备用和必开!$A:$A,0))</f>
        <v>8920</v>
      </c>
      <c r="Y2509" s="26">
        <f>INDEX(检修、备用和必开!E:E,MATCH(统调负荷!$C2509,检修、备用和必开!$A:$A,0))</f>
        <v>2570</v>
      </c>
      <c r="Z2509" s="26">
        <f>INDEX(检修、备用和必开!F:F,MATCH(统调负荷!$C2509,检修、备用和必开!$A:$A,0))</f>
        <v>1850</v>
      </c>
      <c r="AA2509" s="26">
        <f t="shared" si="555"/>
        <v>69193.9</v>
      </c>
      <c r="AB2509" s="26">
        <v>279.97</v>
      </c>
      <c r="AC2509" s="26">
        <v>0</v>
      </c>
      <c r="AD2509" s="76">
        <f t="shared" si="556"/>
        <v>45684.1145833333</v>
      </c>
      <c r="AE2509" s="27">
        <f t="shared" si="557"/>
        <v>1032.1</v>
      </c>
      <c r="AF2509" s="27">
        <f t="shared" si="558"/>
        <v>-1145.49</v>
      </c>
      <c r="AG2509" s="27">
        <f t="shared" si="559"/>
        <v>526.1</v>
      </c>
      <c r="AH2509" s="27">
        <f t="shared" si="560"/>
        <v>538.5</v>
      </c>
      <c r="AI2509" s="27">
        <f t="shared" si="561"/>
        <v>924.05</v>
      </c>
      <c r="AJ2509" s="27">
        <f t="shared" si="562"/>
        <v>188.94</v>
      </c>
      <c r="AK2509" s="26">
        <f>INDEX(检修、备用和必开!I:I,MATCH(统调负荷!$C2509,检修、备用和必开!$A:$A,0))</f>
        <v>8593.3496437945</v>
      </c>
    </row>
    <row r="2510" ht="13.8" spans="1:37">
      <c r="A2510" s="26">
        <f t="shared" si="551"/>
        <v>1</v>
      </c>
      <c r="B2510" s="26">
        <f t="shared" si="550"/>
        <v>3</v>
      </c>
      <c r="C2510" t="s">
        <v>48</v>
      </c>
      <c r="D2510" s="75">
        <v>0.125</v>
      </c>
      <c r="E2510" s="26">
        <v>41145</v>
      </c>
      <c r="F2510" s="26">
        <v>12951.8</v>
      </c>
      <c r="G2510" s="26">
        <v>6692</v>
      </c>
      <c r="H2510" s="26">
        <v>16137.9</v>
      </c>
      <c r="I2510" s="26">
        <v>6548</v>
      </c>
      <c r="J2510" s="26">
        <v>-1184.7</v>
      </c>
      <c r="K2510" s="26">
        <f t="shared" si="549"/>
        <v>10381.8</v>
      </c>
      <c r="L2510" s="27">
        <f t="shared" si="552"/>
        <v>6.66492323103893</v>
      </c>
      <c r="M2510" s="75">
        <v>0.125</v>
      </c>
      <c r="N2510" s="26">
        <v>41953.6</v>
      </c>
      <c r="O2510" s="26">
        <v>12103.79</v>
      </c>
      <c r="P2510" s="26">
        <v>6566.07</v>
      </c>
      <c r="Q2510" s="26">
        <v>16845.8</v>
      </c>
      <c r="R2510" s="26">
        <v>7439.88</v>
      </c>
      <c r="S2510" s="26">
        <v>-1001.94</v>
      </c>
      <c r="T2510" s="26">
        <f t="shared" si="553"/>
        <v>9533.79</v>
      </c>
      <c r="U2510" s="27">
        <f t="shared" si="554"/>
        <v>3.74957664523114</v>
      </c>
      <c r="V2510" s="26">
        <f>INDEX(检修、备用和必开!B:B,MATCH(统调负荷!$C2510,检修、备用和必开!$A:$A,0))</f>
        <v>23448.5</v>
      </c>
      <c r="W2510" s="26">
        <f>INDEX(检修、备用和必开!C:C,MATCH(统调负荷!$C2510,检修、备用和必开!$A:$A,0))</f>
        <v>0</v>
      </c>
      <c r="X2510" s="26">
        <f>INDEX(检修、备用和必开!D:D,MATCH(统调负荷!$C2510,检修、备用和必开!$A:$A,0))</f>
        <v>8920</v>
      </c>
      <c r="Y2510" s="26">
        <f>INDEX(检修、备用和必开!E:E,MATCH(统调负荷!$C2510,检修、备用和必开!$A:$A,0))</f>
        <v>2570</v>
      </c>
      <c r="Z2510" s="26">
        <f>INDEX(检修、备用和必开!F:F,MATCH(统调负荷!$C2510,检修、备用和必开!$A:$A,0))</f>
        <v>1850</v>
      </c>
      <c r="AA2510" s="26">
        <f t="shared" si="555"/>
        <v>69193.9</v>
      </c>
      <c r="AB2510" s="26">
        <v>279.97</v>
      </c>
      <c r="AC2510" s="26">
        <v>255.01</v>
      </c>
      <c r="AD2510" s="76">
        <f t="shared" si="556"/>
        <v>45684.125</v>
      </c>
      <c r="AE2510" s="27">
        <f t="shared" si="557"/>
        <v>808.599999999999</v>
      </c>
      <c r="AF2510" s="27">
        <f t="shared" si="558"/>
        <v>-848.009999999998</v>
      </c>
      <c r="AG2510" s="27">
        <f t="shared" si="559"/>
        <v>-125.93</v>
      </c>
      <c r="AH2510" s="27">
        <f t="shared" si="560"/>
        <v>707.9</v>
      </c>
      <c r="AI2510" s="27">
        <f t="shared" si="561"/>
        <v>891.88</v>
      </c>
      <c r="AJ2510" s="27">
        <f t="shared" si="562"/>
        <v>182.76</v>
      </c>
      <c r="AK2510" s="26">
        <f>INDEX(检修、备用和必开!I:I,MATCH(统调负荷!$C2510,检修、备用和必开!$A:$A,0))</f>
        <v>8593.3496437945</v>
      </c>
    </row>
    <row r="2511" ht="13.8" spans="1:37">
      <c r="A2511" s="26">
        <f t="shared" si="551"/>
        <v>1</v>
      </c>
      <c r="B2511" s="26">
        <f t="shared" si="550"/>
        <v>3</v>
      </c>
      <c r="C2511" t="s">
        <v>48</v>
      </c>
      <c r="D2511" s="75">
        <v>0.135416666666667</v>
      </c>
      <c r="E2511" s="26">
        <v>40515</v>
      </c>
      <c r="F2511" s="26">
        <v>12340.19</v>
      </c>
      <c r="G2511" s="26">
        <v>6692</v>
      </c>
      <c r="H2511" s="26">
        <v>16132.3</v>
      </c>
      <c r="I2511" s="26">
        <v>6535</v>
      </c>
      <c r="J2511" s="26">
        <v>-1184.49</v>
      </c>
      <c r="K2511" s="26">
        <f t="shared" si="549"/>
        <v>9770.19</v>
      </c>
      <c r="L2511" s="27">
        <f t="shared" si="552"/>
        <v>7.08214476893489</v>
      </c>
      <c r="M2511" s="75">
        <v>0.135416666666667</v>
      </c>
      <c r="N2511" s="26">
        <v>41443</v>
      </c>
      <c r="O2511" s="26">
        <v>11344.04</v>
      </c>
      <c r="P2511" s="26">
        <v>6795.12</v>
      </c>
      <c r="Q2511" s="26">
        <v>16726.3</v>
      </c>
      <c r="R2511" s="26">
        <v>7565.79</v>
      </c>
      <c r="S2511" s="26">
        <v>-988.25</v>
      </c>
      <c r="T2511" s="26">
        <f t="shared" si="553"/>
        <v>8774.04</v>
      </c>
      <c r="U2511" s="27">
        <f t="shared" si="554"/>
        <v>3.910576668754</v>
      </c>
      <c r="V2511" s="26">
        <f>INDEX(检修、备用和必开!B:B,MATCH(统调负荷!$C2511,检修、备用和必开!$A:$A,0))</f>
        <v>23448.5</v>
      </c>
      <c r="W2511" s="26">
        <f>INDEX(检修、备用和必开!C:C,MATCH(统调负荷!$C2511,检修、备用和必开!$A:$A,0))</f>
        <v>0</v>
      </c>
      <c r="X2511" s="26">
        <f>INDEX(检修、备用和必开!D:D,MATCH(统调负荷!$C2511,检修、备用和必开!$A:$A,0))</f>
        <v>8920</v>
      </c>
      <c r="Y2511" s="26">
        <f>INDEX(检修、备用和必开!E:E,MATCH(统调负荷!$C2511,检修、备用和必开!$A:$A,0))</f>
        <v>2570</v>
      </c>
      <c r="Z2511" s="26">
        <f>INDEX(检修、备用和必开!F:F,MATCH(统调负荷!$C2511,检修、备用和必开!$A:$A,0))</f>
        <v>1850</v>
      </c>
      <c r="AA2511" s="26">
        <f t="shared" si="555"/>
        <v>69193.9</v>
      </c>
      <c r="AB2511" s="26">
        <v>273.02</v>
      </c>
      <c r="AC2511" s="26">
        <v>0</v>
      </c>
      <c r="AD2511" s="76">
        <f t="shared" si="556"/>
        <v>45684.1354166667</v>
      </c>
      <c r="AE2511" s="27">
        <f t="shared" si="557"/>
        <v>928</v>
      </c>
      <c r="AF2511" s="27">
        <f t="shared" si="558"/>
        <v>-996.15</v>
      </c>
      <c r="AG2511" s="27">
        <f t="shared" si="559"/>
        <v>103.12</v>
      </c>
      <c r="AH2511" s="27">
        <f t="shared" si="560"/>
        <v>594</v>
      </c>
      <c r="AI2511" s="27">
        <f t="shared" si="561"/>
        <v>1030.79</v>
      </c>
      <c r="AJ2511" s="27">
        <f t="shared" si="562"/>
        <v>196.24</v>
      </c>
      <c r="AK2511" s="26">
        <f>INDEX(检修、备用和必开!I:I,MATCH(统调负荷!$C2511,检修、备用和必开!$A:$A,0))</f>
        <v>8593.3496437945</v>
      </c>
    </row>
    <row r="2512" ht="13.8" spans="1:37">
      <c r="A2512" s="26">
        <f t="shared" si="551"/>
        <v>1</v>
      </c>
      <c r="B2512" s="26">
        <f t="shared" si="550"/>
        <v>3</v>
      </c>
      <c r="C2512" t="s">
        <v>48</v>
      </c>
      <c r="D2512" s="75">
        <v>0.145833333333333</v>
      </c>
      <c r="E2512" s="26">
        <v>40020</v>
      </c>
      <c r="F2512" s="26">
        <v>12485.69</v>
      </c>
      <c r="G2512" s="26">
        <v>6692</v>
      </c>
      <c r="H2512" s="26">
        <v>15504.8</v>
      </c>
      <c r="I2512" s="26">
        <v>6522</v>
      </c>
      <c r="J2512" s="26">
        <v>-1184.49</v>
      </c>
      <c r="K2512" s="26">
        <f t="shared" si="549"/>
        <v>9915.69</v>
      </c>
      <c r="L2512" s="27">
        <f t="shared" si="552"/>
        <v>6.97822340149803</v>
      </c>
      <c r="M2512" s="75">
        <v>0.145833333333333</v>
      </c>
      <c r="N2512" s="26">
        <v>40995.7</v>
      </c>
      <c r="O2512" s="26">
        <v>11444.77</v>
      </c>
      <c r="P2512" s="26">
        <v>6227.26</v>
      </c>
      <c r="Q2512" s="26">
        <v>16699</v>
      </c>
      <c r="R2512" s="26">
        <v>7633.24</v>
      </c>
      <c r="S2512" s="26">
        <v>-1008.57</v>
      </c>
      <c r="T2512" s="26">
        <f t="shared" si="553"/>
        <v>8874.77</v>
      </c>
      <c r="U2512" s="27">
        <f t="shared" si="554"/>
        <v>3.88844025519858</v>
      </c>
      <c r="V2512" s="26">
        <f>INDEX(检修、备用和必开!B:B,MATCH(统调负荷!$C2512,检修、备用和必开!$A:$A,0))</f>
        <v>23448.5</v>
      </c>
      <c r="W2512" s="26">
        <f>INDEX(检修、备用和必开!C:C,MATCH(统调负荷!$C2512,检修、备用和必开!$A:$A,0))</f>
        <v>0</v>
      </c>
      <c r="X2512" s="26">
        <f>INDEX(检修、备用和必开!D:D,MATCH(统调负荷!$C2512,检修、备用和必开!$A:$A,0))</f>
        <v>8920</v>
      </c>
      <c r="Y2512" s="26">
        <f>INDEX(检修、备用和必开!E:E,MATCH(统调负荷!$C2512,检修、备用和必开!$A:$A,0))</f>
        <v>2570</v>
      </c>
      <c r="Z2512" s="26">
        <f>INDEX(检修、备用和必开!F:F,MATCH(统调负荷!$C2512,检修、备用和必开!$A:$A,0))</f>
        <v>1850</v>
      </c>
      <c r="AA2512" s="26">
        <f t="shared" si="555"/>
        <v>69193.9</v>
      </c>
      <c r="AB2512" s="26">
        <v>275.01</v>
      </c>
      <c r="AC2512" s="26">
        <v>216</v>
      </c>
      <c r="AD2512" s="76">
        <f t="shared" si="556"/>
        <v>45684.1458333333</v>
      </c>
      <c r="AE2512" s="27">
        <f t="shared" si="557"/>
        <v>975.699999999997</v>
      </c>
      <c r="AF2512" s="27">
        <f t="shared" si="558"/>
        <v>-1040.92</v>
      </c>
      <c r="AG2512" s="27">
        <f t="shared" si="559"/>
        <v>-464.74</v>
      </c>
      <c r="AH2512" s="27">
        <f t="shared" si="560"/>
        <v>1194.2</v>
      </c>
      <c r="AI2512" s="27">
        <f t="shared" si="561"/>
        <v>1111.24</v>
      </c>
      <c r="AJ2512" s="27">
        <f t="shared" si="562"/>
        <v>175.92</v>
      </c>
      <c r="AK2512" s="26">
        <f>INDEX(检修、备用和必开!I:I,MATCH(统调负荷!$C2512,检修、备用和必开!$A:$A,0))</f>
        <v>8593.3496437945</v>
      </c>
    </row>
    <row r="2513" ht="13.8" spans="1:37">
      <c r="A2513" s="26">
        <f t="shared" si="551"/>
        <v>1</v>
      </c>
      <c r="B2513" s="26">
        <f t="shared" si="550"/>
        <v>3</v>
      </c>
      <c r="C2513" t="s">
        <v>48</v>
      </c>
      <c r="D2513" s="75">
        <v>0.15625</v>
      </c>
      <c r="E2513" s="26">
        <v>39760</v>
      </c>
      <c r="F2513" s="26">
        <v>12571.7</v>
      </c>
      <c r="G2513" s="26">
        <v>6692</v>
      </c>
      <c r="H2513" s="26">
        <v>15177.2</v>
      </c>
      <c r="I2513" s="26">
        <v>6504</v>
      </c>
      <c r="J2513" s="26">
        <v>-1184.9</v>
      </c>
      <c r="K2513" s="26">
        <f t="shared" si="549"/>
        <v>10001.7</v>
      </c>
      <c r="L2513" s="27">
        <f t="shared" si="552"/>
        <v>6.91821390363638</v>
      </c>
      <c r="M2513" s="75">
        <v>0.15625</v>
      </c>
      <c r="N2513" s="26">
        <v>40534.8</v>
      </c>
      <c r="O2513" s="26">
        <v>11020.87</v>
      </c>
      <c r="P2513" s="26">
        <v>6697.12</v>
      </c>
      <c r="Q2513" s="26">
        <v>16161</v>
      </c>
      <c r="R2513" s="26">
        <v>7652.54</v>
      </c>
      <c r="S2513" s="26">
        <v>-996.73</v>
      </c>
      <c r="T2513" s="26">
        <f t="shared" si="553"/>
        <v>8450.87</v>
      </c>
      <c r="U2513" s="27">
        <f t="shared" si="554"/>
        <v>3.98332956265288</v>
      </c>
      <c r="V2513" s="26">
        <f>INDEX(检修、备用和必开!B:B,MATCH(统调负荷!$C2513,检修、备用和必开!$A:$A,0))</f>
        <v>23448.5</v>
      </c>
      <c r="W2513" s="26">
        <f>INDEX(检修、备用和必开!C:C,MATCH(统调负荷!$C2513,检修、备用和必开!$A:$A,0))</f>
        <v>0</v>
      </c>
      <c r="X2513" s="26">
        <f>INDEX(检修、备用和必开!D:D,MATCH(统调负荷!$C2513,检修、备用和必开!$A:$A,0))</f>
        <v>8920</v>
      </c>
      <c r="Y2513" s="26">
        <f>INDEX(检修、备用和必开!E:E,MATCH(统调负荷!$C2513,检修、备用和必开!$A:$A,0))</f>
        <v>2570</v>
      </c>
      <c r="Z2513" s="26">
        <f>INDEX(检修、备用和必开!F:F,MATCH(统调负荷!$C2513,检修、备用和必开!$A:$A,0))</f>
        <v>1850</v>
      </c>
      <c r="AA2513" s="26">
        <f t="shared" si="555"/>
        <v>69193.9</v>
      </c>
      <c r="AB2513" s="26">
        <v>275.01</v>
      </c>
      <c r="AC2513" s="26">
        <v>180</v>
      </c>
      <c r="AD2513" s="76">
        <f t="shared" si="556"/>
        <v>45684.15625</v>
      </c>
      <c r="AE2513" s="27">
        <f t="shared" si="557"/>
        <v>774.800000000003</v>
      </c>
      <c r="AF2513" s="27">
        <f t="shared" si="558"/>
        <v>-1550.83</v>
      </c>
      <c r="AG2513" s="27">
        <f t="shared" si="559"/>
        <v>5.11999999999989</v>
      </c>
      <c r="AH2513" s="27">
        <f t="shared" si="560"/>
        <v>983.799999999999</v>
      </c>
      <c r="AI2513" s="27">
        <f t="shared" si="561"/>
        <v>1148.54</v>
      </c>
      <c r="AJ2513" s="27">
        <f t="shared" si="562"/>
        <v>188.17</v>
      </c>
      <c r="AK2513" s="26">
        <f>INDEX(检修、备用和必开!I:I,MATCH(统调负荷!$C2513,检修、备用和必开!$A:$A,0))</f>
        <v>8593.3496437945</v>
      </c>
    </row>
    <row r="2514" ht="13.8" spans="1:37">
      <c r="A2514" s="26">
        <f t="shared" si="551"/>
        <v>1</v>
      </c>
      <c r="B2514" s="26">
        <f t="shared" si="550"/>
        <v>4</v>
      </c>
      <c r="C2514" t="s">
        <v>48</v>
      </c>
      <c r="D2514" s="75">
        <v>0.166666666666667</v>
      </c>
      <c r="E2514" s="26">
        <v>39155</v>
      </c>
      <c r="F2514" s="26">
        <v>11977</v>
      </c>
      <c r="G2514" s="26">
        <v>6692</v>
      </c>
      <c r="H2514" s="26">
        <v>15177.7</v>
      </c>
      <c r="I2514" s="26">
        <v>6493</v>
      </c>
      <c r="J2514" s="26">
        <v>-1184.7</v>
      </c>
      <c r="K2514" s="26">
        <f t="shared" si="549"/>
        <v>9407</v>
      </c>
      <c r="L2514" s="27">
        <f t="shared" si="552"/>
        <v>7.3555756351653</v>
      </c>
      <c r="M2514" s="75">
        <v>0.166666666666667</v>
      </c>
      <c r="N2514" s="26">
        <v>40024.6</v>
      </c>
      <c r="O2514" s="26">
        <v>11312.64</v>
      </c>
      <c r="P2514" s="26">
        <v>6464.54</v>
      </c>
      <c r="Q2514" s="26">
        <v>15609.8</v>
      </c>
      <c r="R2514" s="26">
        <v>7638.76</v>
      </c>
      <c r="S2514" s="26">
        <v>-1001.14</v>
      </c>
      <c r="T2514" s="26">
        <f t="shared" si="553"/>
        <v>8742.64</v>
      </c>
      <c r="U2514" s="27">
        <f t="shared" si="554"/>
        <v>3.91752874994904</v>
      </c>
      <c r="V2514" s="26">
        <f>INDEX(检修、备用和必开!B:B,MATCH(统调负荷!$C2514,检修、备用和必开!$A:$A,0))</f>
        <v>23448.5</v>
      </c>
      <c r="W2514" s="26">
        <f>INDEX(检修、备用和必开!C:C,MATCH(统调负荷!$C2514,检修、备用和必开!$A:$A,0))</f>
        <v>0</v>
      </c>
      <c r="X2514" s="26">
        <f>INDEX(检修、备用和必开!D:D,MATCH(统调负荷!$C2514,检修、备用和必开!$A:$A,0))</f>
        <v>8920</v>
      </c>
      <c r="Y2514" s="26">
        <f>INDEX(检修、备用和必开!E:E,MATCH(统调负荷!$C2514,检修、备用和必开!$A:$A,0))</f>
        <v>2570</v>
      </c>
      <c r="Z2514" s="26">
        <f>INDEX(检修、备用和必开!F:F,MATCH(统调负荷!$C2514,检修、备用和必开!$A:$A,0))</f>
        <v>1850</v>
      </c>
      <c r="AA2514" s="26">
        <f t="shared" si="555"/>
        <v>69193.9</v>
      </c>
      <c r="AB2514" s="26">
        <v>253.17</v>
      </c>
      <c r="AC2514" s="26">
        <v>0</v>
      </c>
      <c r="AD2514" s="76">
        <f t="shared" si="556"/>
        <v>45684.1666666667</v>
      </c>
      <c r="AE2514" s="27">
        <f t="shared" si="557"/>
        <v>869.599999999999</v>
      </c>
      <c r="AF2514" s="27">
        <f t="shared" si="558"/>
        <v>-664.360000000001</v>
      </c>
      <c r="AG2514" s="27">
        <f t="shared" si="559"/>
        <v>-227.46</v>
      </c>
      <c r="AH2514" s="27">
        <f t="shared" si="560"/>
        <v>432.099999999999</v>
      </c>
      <c r="AI2514" s="27">
        <f t="shared" si="561"/>
        <v>1145.76</v>
      </c>
      <c r="AJ2514" s="27">
        <f t="shared" si="562"/>
        <v>183.56</v>
      </c>
      <c r="AK2514" s="26">
        <f>INDEX(检修、备用和必开!I:I,MATCH(统调负荷!$C2514,检修、备用和必开!$A:$A,0))</f>
        <v>8593.3496437945</v>
      </c>
    </row>
    <row r="2515" ht="13.8" spans="1:37">
      <c r="A2515" s="26">
        <f t="shared" si="551"/>
        <v>1</v>
      </c>
      <c r="B2515" s="26">
        <f t="shared" si="550"/>
        <v>4</v>
      </c>
      <c r="C2515" t="s">
        <v>48</v>
      </c>
      <c r="D2515" s="75">
        <v>0.177083333333333</v>
      </c>
      <c r="E2515" s="26">
        <v>38800</v>
      </c>
      <c r="F2515" s="26">
        <v>11660</v>
      </c>
      <c r="G2515" s="26">
        <v>6692</v>
      </c>
      <c r="H2515" s="26">
        <v>15153.7</v>
      </c>
      <c r="I2515" s="26">
        <v>6479</v>
      </c>
      <c r="J2515" s="26">
        <v>-1184.7</v>
      </c>
      <c r="K2515" s="26">
        <f t="shared" si="549"/>
        <v>9090</v>
      </c>
      <c r="L2515" s="27">
        <f t="shared" si="552"/>
        <v>7.6120902090209</v>
      </c>
      <c r="M2515" s="75">
        <v>0.177083333333333</v>
      </c>
      <c r="N2515" s="26">
        <v>39709.7</v>
      </c>
      <c r="O2515" s="26">
        <v>11346.92</v>
      </c>
      <c r="P2515" s="26">
        <v>6926.08</v>
      </c>
      <c r="Q2515" s="26">
        <v>14822.2</v>
      </c>
      <c r="R2515" s="26">
        <v>7608.63</v>
      </c>
      <c r="S2515" s="26">
        <v>-994.13</v>
      </c>
      <c r="T2515" s="26">
        <f t="shared" si="553"/>
        <v>8776.92</v>
      </c>
      <c r="U2515" s="27">
        <f t="shared" si="554"/>
        <v>3.90994026079114</v>
      </c>
      <c r="V2515" s="26">
        <f>INDEX(检修、备用和必开!B:B,MATCH(统调负荷!$C2515,检修、备用和必开!$A:$A,0))</f>
        <v>23448.5</v>
      </c>
      <c r="W2515" s="26">
        <f>INDEX(检修、备用和必开!C:C,MATCH(统调负荷!$C2515,检修、备用和必开!$A:$A,0))</f>
        <v>0</v>
      </c>
      <c r="X2515" s="26">
        <f>INDEX(检修、备用和必开!D:D,MATCH(统调负荷!$C2515,检修、备用和必开!$A:$A,0))</f>
        <v>8920</v>
      </c>
      <c r="Y2515" s="26">
        <f>INDEX(检修、备用和必开!E:E,MATCH(统调负荷!$C2515,检修、备用和必开!$A:$A,0))</f>
        <v>2570</v>
      </c>
      <c r="Z2515" s="26">
        <f>INDEX(检修、备用和必开!F:F,MATCH(统调负荷!$C2515,检修、备用和必开!$A:$A,0))</f>
        <v>1850</v>
      </c>
      <c r="AA2515" s="26">
        <f t="shared" si="555"/>
        <v>69193.9</v>
      </c>
      <c r="AB2515" s="26">
        <v>238.27</v>
      </c>
      <c r="AC2515" s="26">
        <v>278</v>
      </c>
      <c r="AD2515" s="76">
        <f t="shared" si="556"/>
        <v>45684.1770833333</v>
      </c>
      <c r="AE2515" s="27">
        <f t="shared" si="557"/>
        <v>909.699999999997</v>
      </c>
      <c r="AF2515" s="27">
        <f t="shared" si="558"/>
        <v>-313.08</v>
      </c>
      <c r="AG2515" s="27">
        <f t="shared" si="559"/>
        <v>234.08</v>
      </c>
      <c r="AH2515" s="27">
        <f t="shared" si="560"/>
        <v>-331.5</v>
      </c>
      <c r="AI2515" s="27">
        <f t="shared" si="561"/>
        <v>1129.63</v>
      </c>
      <c r="AJ2515" s="27">
        <f t="shared" si="562"/>
        <v>190.57</v>
      </c>
      <c r="AK2515" s="26">
        <f>INDEX(检修、备用和必开!I:I,MATCH(统调负荷!$C2515,检修、备用和必开!$A:$A,0))</f>
        <v>8593.3496437945</v>
      </c>
    </row>
    <row r="2516" ht="13.8" spans="1:37">
      <c r="A2516" s="26">
        <f t="shared" si="551"/>
        <v>1</v>
      </c>
      <c r="B2516" s="26">
        <f t="shared" si="550"/>
        <v>4</v>
      </c>
      <c r="C2516" t="s">
        <v>48</v>
      </c>
      <c r="D2516" s="75">
        <v>0.1875</v>
      </c>
      <c r="E2516" s="26">
        <v>38425</v>
      </c>
      <c r="F2516" s="26">
        <v>11315.2</v>
      </c>
      <c r="G2516" s="26">
        <v>6692</v>
      </c>
      <c r="H2516" s="26">
        <v>15132.5</v>
      </c>
      <c r="I2516" s="26">
        <v>6470</v>
      </c>
      <c r="J2516" s="26">
        <v>-1184.7</v>
      </c>
      <c r="K2516" s="26">
        <f t="shared" si="549"/>
        <v>8745.2</v>
      </c>
      <c r="L2516" s="27">
        <f t="shared" si="552"/>
        <v>7.91221470063578</v>
      </c>
      <c r="M2516" s="75">
        <v>0.1875</v>
      </c>
      <c r="N2516" s="26">
        <v>39499.5</v>
      </c>
      <c r="O2516" s="26">
        <v>11308.11</v>
      </c>
      <c r="P2516" s="26">
        <v>6847.35</v>
      </c>
      <c r="Q2516" s="26">
        <v>14716.6</v>
      </c>
      <c r="R2516" s="26">
        <v>7631.87</v>
      </c>
      <c r="S2516" s="26">
        <v>-1004.43</v>
      </c>
      <c r="T2516" s="26">
        <f t="shared" si="553"/>
        <v>8738.11</v>
      </c>
      <c r="U2516" s="27">
        <f t="shared" si="554"/>
        <v>3.91853375021449</v>
      </c>
      <c r="V2516" s="26">
        <f>INDEX(检修、备用和必开!B:B,MATCH(统调负荷!$C2516,检修、备用和必开!$A:$A,0))</f>
        <v>23448.5</v>
      </c>
      <c r="W2516" s="26">
        <f>INDEX(检修、备用和必开!C:C,MATCH(统调负荷!$C2516,检修、备用和必开!$A:$A,0))</f>
        <v>0</v>
      </c>
      <c r="X2516" s="26">
        <f>INDEX(检修、备用和必开!D:D,MATCH(统调负荷!$C2516,检修、备用和必开!$A:$A,0))</f>
        <v>8920</v>
      </c>
      <c r="Y2516" s="26">
        <f>INDEX(检修、备用和必开!E:E,MATCH(统调负荷!$C2516,检修、备用和必开!$A:$A,0))</f>
        <v>2570</v>
      </c>
      <c r="Z2516" s="26">
        <f>INDEX(检修、备用和必开!F:F,MATCH(统调负荷!$C2516,检修、备用和必开!$A:$A,0))</f>
        <v>1850</v>
      </c>
      <c r="AA2516" s="26">
        <f t="shared" si="555"/>
        <v>69193.9</v>
      </c>
      <c r="AB2516" s="26">
        <v>178.7</v>
      </c>
      <c r="AC2516" s="26">
        <v>0</v>
      </c>
      <c r="AD2516" s="76">
        <f t="shared" si="556"/>
        <v>45684.1875</v>
      </c>
      <c r="AE2516" s="27">
        <f t="shared" si="557"/>
        <v>1074.5</v>
      </c>
      <c r="AF2516" s="27">
        <f t="shared" si="558"/>
        <v>-7.09000000000015</v>
      </c>
      <c r="AG2516" s="27">
        <f t="shared" si="559"/>
        <v>155.35</v>
      </c>
      <c r="AH2516" s="27">
        <f t="shared" si="560"/>
        <v>-415.9</v>
      </c>
      <c r="AI2516" s="27">
        <f t="shared" si="561"/>
        <v>1161.87</v>
      </c>
      <c r="AJ2516" s="27">
        <f t="shared" si="562"/>
        <v>180.27</v>
      </c>
      <c r="AK2516" s="26">
        <f>INDEX(检修、备用和必开!I:I,MATCH(统调负荷!$C2516,检修、备用和必开!$A:$A,0))</f>
        <v>8593.3496437945</v>
      </c>
    </row>
    <row r="2517" ht="13.8" spans="1:37">
      <c r="A2517" s="26">
        <f t="shared" si="551"/>
        <v>1</v>
      </c>
      <c r="B2517" s="26">
        <f t="shared" si="550"/>
        <v>4</v>
      </c>
      <c r="C2517" t="s">
        <v>48</v>
      </c>
      <c r="D2517" s="75">
        <v>0.197916666666667</v>
      </c>
      <c r="E2517" s="26">
        <v>38160</v>
      </c>
      <c r="F2517" s="26">
        <v>11081.09</v>
      </c>
      <c r="G2517" s="26">
        <v>6692</v>
      </c>
      <c r="H2517" s="26">
        <v>15107.6</v>
      </c>
      <c r="I2517" s="26">
        <v>6464</v>
      </c>
      <c r="J2517" s="26">
        <v>-1184.69</v>
      </c>
      <c r="K2517" s="26">
        <f t="shared" si="549"/>
        <v>8511.09</v>
      </c>
      <c r="L2517" s="27">
        <f t="shared" si="552"/>
        <v>8.12985175811794</v>
      </c>
      <c r="M2517" s="75">
        <v>0.197916666666667</v>
      </c>
      <c r="N2517" s="26">
        <v>39095.4</v>
      </c>
      <c r="O2517" s="26">
        <v>10927.04</v>
      </c>
      <c r="P2517" s="26">
        <v>6862.16</v>
      </c>
      <c r="Q2517" s="26">
        <v>14648.9</v>
      </c>
      <c r="R2517" s="26">
        <v>7655.94</v>
      </c>
      <c r="S2517" s="26">
        <v>-998.64</v>
      </c>
      <c r="T2517" s="26">
        <f t="shared" si="553"/>
        <v>8357.04</v>
      </c>
      <c r="U2517" s="27">
        <f t="shared" si="554"/>
        <v>4.00496265564009</v>
      </c>
      <c r="V2517" s="26">
        <f>INDEX(检修、备用和必开!B:B,MATCH(统调负荷!$C2517,检修、备用和必开!$A:$A,0))</f>
        <v>23448.5</v>
      </c>
      <c r="W2517" s="26">
        <f>INDEX(检修、备用和必开!C:C,MATCH(统调负荷!$C2517,检修、备用和必开!$A:$A,0))</f>
        <v>0</v>
      </c>
      <c r="X2517" s="26">
        <f>INDEX(检修、备用和必开!D:D,MATCH(统调负荷!$C2517,检修、备用和必开!$A:$A,0))</f>
        <v>8920</v>
      </c>
      <c r="Y2517" s="26">
        <f>INDEX(检修、备用和必开!E:E,MATCH(统调负荷!$C2517,检修、备用和必开!$A:$A,0))</f>
        <v>2570</v>
      </c>
      <c r="Z2517" s="26">
        <f>INDEX(检修、备用和必开!F:F,MATCH(统调负荷!$C2517,检修、备用和必开!$A:$A,0))</f>
        <v>1850</v>
      </c>
      <c r="AA2517" s="26">
        <f t="shared" si="555"/>
        <v>69193.9</v>
      </c>
      <c r="AB2517" s="26">
        <v>49.64</v>
      </c>
      <c r="AC2517" s="26">
        <v>0</v>
      </c>
      <c r="AD2517" s="76">
        <f t="shared" si="556"/>
        <v>45684.1979166667</v>
      </c>
      <c r="AE2517" s="27">
        <f t="shared" si="557"/>
        <v>935.400000000001</v>
      </c>
      <c r="AF2517" s="27">
        <f t="shared" si="558"/>
        <v>-154.049999999999</v>
      </c>
      <c r="AG2517" s="27">
        <f t="shared" si="559"/>
        <v>170.16</v>
      </c>
      <c r="AH2517" s="27">
        <f t="shared" si="560"/>
        <v>-458.700000000001</v>
      </c>
      <c r="AI2517" s="27">
        <f t="shared" si="561"/>
        <v>1191.94</v>
      </c>
      <c r="AJ2517" s="27">
        <f t="shared" si="562"/>
        <v>186.05</v>
      </c>
      <c r="AK2517" s="26">
        <f>INDEX(检修、备用和必开!I:I,MATCH(统调负荷!$C2517,检修、备用和必开!$A:$A,0))</f>
        <v>8593.3496437945</v>
      </c>
    </row>
    <row r="2518" ht="13.8" spans="1:37">
      <c r="A2518" s="26">
        <f t="shared" si="551"/>
        <v>1</v>
      </c>
      <c r="B2518" s="26">
        <f t="shared" si="550"/>
        <v>5</v>
      </c>
      <c r="C2518" t="s">
        <v>48</v>
      </c>
      <c r="D2518" s="75">
        <v>0.208333333333333</v>
      </c>
      <c r="E2518" s="26">
        <v>38000</v>
      </c>
      <c r="F2518" s="26">
        <v>10948.3</v>
      </c>
      <c r="G2518" s="26">
        <v>6692</v>
      </c>
      <c r="H2518" s="26">
        <v>15087.4</v>
      </c>
      <c r="I2518" s="26">
        <v>6457</v>
      </c>
      <c r="J2518" s="26">
        <v>-1184.7</v>
      </c>
      <c r="K2518" s="26">
        <f t="shared" si="549"/>
        <v>8378.3</v>
      </c>
      <c r="L2518" s="27">
        <f t="shared" si="552"/>
        <v>8.25870403303773</v>
      </c>
      <c r="M2518" s="75">
        <v>0.208333333333333</v>
      </c>
      <c r="N2518" s="26">
        <v>39152.8</v>
      </c>
      <c r="O2518" s="26">
        <v>10939.48</v>
      </c>
      <c r="P2518" s="26">
        <v>6299.49</v>
      </c>
      <c r="Q2518" s="26">
        <v>15221.2</v>
      </c>
      <c r="R2518" s="26">
        <v>7685.24</v>
      </c>
      <c r="S2518" s="26">
        <v>-992.61</v>
      </c>
      <c r="T2518" s="26">
        <f t="shared" si="553"/>
        <v>8369.48</v>
      </c>
      <c r="U2518" s="27">
        <f t="shared" si="554"/>
        <v>4.00208103424742</v>
      </c>
      <c r="V2518" s="26">
        <f>INDEX(检修、备用和必开!B:B,MATCH(统调负荷!$C2518,检修、备用和必开!$A:$A,0))</f>
        <v>23448.5</v>
      </c>
      <c r="W2518" s="26">
        <f>INDEX(检修、备用和必开!C:C,MATCH(统调负荷!$C2518,检修、备用和必开!$A:$A,0))</f>
        <v>0</v>
      </c>
      <c r="X2518" s="26">
        <f>INDEX(检修、备用和必开!D:D,MATCH(统调负荷!$C2518,检修、备用和必开!$A:$A,0))</f>
        <v>8920</v>
      </c>
      <c r="Y2518" s="26">
        <f>INDEX(检修、备用和必开!E:E,MATCH(统调负荷!$C2518,检修、备用和必开!$A:$A,0))</f>
        <v>2570</v>
      </c>
      <c r="Z2518" s="26">
        <f>INDEX(检修、备用和必开!F:F,MATCH(统调负荷!$C2518,检修、备用和必开!$A:$A,0))</f>
        <v>1850</v>
      </c>
      <c r="AA2518" s="26">
        <f t="shared" si="555"/>
        <v>69193.9</v>
      </c>
      <c r="AB2518" s="26">
        <v>0</v>
      </c>
      <c r="AC2518" s="26">
        <v>0</v>
      </c>
      <c r="AD2518" s="76">
        <f t="shared" si="556"/>
        <v>45684.2083333333</v>
      </c>
      <c r="AE2518" s="27">
        <f t="shared" si="557"/>
        <v>1152.8</v>
      </c>
      <c r="AF2518" s="27">
        <f t="shared" si="558"/>
        <v>-8.81999999999971</v>
      </c>
      <c r="AG2518" s="27">
        <f t="shared" si="559"/>
        <v>-392.51</v>
      </c>
      <c r="AH2518" s="27">
        <f t="shared" si="560"/>
        <v>133.800000000001</v>
      </c>
      <c r="AI2518" s="27">
        <f t="shared" si="561"/>
        <v>1228.24</v>
      </c>
      <c r="AJ2518" s="27">
        <f t="shared" si="562"/>
        <v>192.09</v>
      </c>
      <c r="AK2518" s="26">
        <f>INDEX(检修、备用和必开!I:I,MATCH(统调负荷!$C2518,检修、备用和必开!$A:$A,0))</f>
        <v>8593.3496437945</v>
      </c>
    </row>
    <row r="2519" ht="13.8" spans="1:37">
      <c r="A2519" s="26">
        <f t="shared" si="551"/>
        <v>1</v>
      </c>
      <c r="B2519" s="26">
        <f t="shared" si="550"/>
        <v>5</v>
      </c>
      <c r="C2519" t="s">
        <v>48</v>
      </c>
      <c r="D2519" s="75">
        <v>0.21875</v>
      </c>
      <c r="E2519" s="26">
        <v>38225</v>
      </c>
      <c r="F2519" s="26">
        <v>11190.79</v>
      </c>
      <c r="G2519" s="26">
        <v>6692</v>
      </c>
      <c r="H2519" s="26">
        <v>15081.9</v>
      </c>
      <c r="I2519" s="26">
        <v>6445</v>
      </c>
      <c r="J2519" s="26">
        <v>-1184.69</v>
      </c>
      <c r="K2519" s="26">
        <f t="shared" si="549"/>
        <v>8620.79</v>
      </c>
      <c r="L2519" s="27">
        <f t="shared" si="552"/>
        <v>8.02639897271596</v>
      </c>
      <c r="M2519" s="75">
        <v>0.21875</v>
      </c>
      <c r="N2519" s="26">
        <v>39216.2</v>
      </c>
      <c r="O2519" s="26">
        <v>11037.85</v>
      </c>
      <c r="P2519" s="26">
        <v>6427.1</v>
      </c>
      <c r="Q2519" s="26">
        <v>15232.4</v>
      </c>
      <c r="R2519" s="26">
        <v>7585.21</v>
      </c>
      <c r="S2519" s="26">
        <v>-1066.36</v>
      </c>
      <c r="T2519" s="26">
        <f t="shared" si="553"/>
        <v>8467.85</v>
      </c>
      <c r="U2519" s="27">
        <f t="shared" si="554"/>
        <v>3.9794396662037</v>
      </c>
      <c r="V2519" s="26">
        <f>INDEX(检修、备用和必开!B:B,MATCH(统调负荷!$C2519,检修、备用和必开!$A:$A,0))</f>
        <v>23448.5</v>
      </c>
      <c r="W2519" s="26">
        <f>INDEX(检修、备用和必开!C:C,MATCH(统调负荷!$C2519,检修、备用和必开!$A:$A,0))</f>
        <v>0</v>
      </c>
      <c r="X2519" s="26">
        <f>INDEX(检修、备用和必开!D:D,MATCH(统调负荷!$C2519,检修、备用和必开!$A:$A,0))</f>
        <v>8920</v>
      </c>
      <c r="Y2519" s="26">
        <f>INDEX(检修、备用和必开!E:E,MATCH(统调负荷!$C2519,检修、备用和必开!$A:$A,0))</f>
        <v>2570</v>
      </c>
      <c r="Z2519" s="26">
        <f>INDEX(检修、备用和必开!F:F,MATCH(统调负荷!$C2519,检修、备用和必开!$A:$A,0))</f>
        <v>1850</v>
      </c>
      <c r="AA2519" s="26">
        <f t="shared" si="555"/>
        <v>69193.9</v>
      </c>
      <c r="AB2519" s="26">
        <v>178.7</v>
      </c>
      <c r="AC2519" s="26">
        <v>165</v>
      </c>
      <c r="AD2519" s="76">
        <f t="shared" si="556"/>
        <v>45684.21875</v>
      </c>
      <c r="AE2519" s="27">
        <f t="shared" si="557"/>
        <v>991.199999999997</v>
      </c>
      <c r="AF2519" s="27">
        <f t="shared" si="558"/>
        <v>-152.940000000001</v>
      </c>
      <c r="AG2519" s="27">
        <f t="shared" si="559"/>
        <v>-264.9</v>
      </c>
      <c r="AH2519" s="27">
        <f t="shared" si="560"/>
        <v>150.5</v>
      </c>
      <c r="AI2519" s="27">
        <f t="shared" si="561"/>
        <v>1140.21</v>
      </c>
      <c r="AJ2519" s="27">
        <f t="shared" si="562"/>
        <v>118.33</v>
      </c>
      <c r="AK2519" s="26">
        <f>INDEX(检修、备用和必开!I:I,MATCH(统调负荷!$C2519,检修、备用和必开!$A:$A,0))</f>
        <v>8593.3496437945</v>
      </c>
    </row>
    <row r="2520" ht="13.8" spans="1:37">
      <c r="A2520" s="26">
        <f t="shared" si="551"/>
        <v>1</v>
      </c>
      <c r="B2520" s="26">
        <f t="shared" si="550"/>
        <v>5</v>
      </c>
      <c r="C2520" t="s">
        <v>48</v>
      </c>
      <c r="D2520" s="75">
        <v>0.229166666666667</v>
      </c>
      <c r="E2520" s="26">
        <v>38255</v>
      </c>
      <c r="F2520" s="26">
        <v>11247.8</v>
      </c>
      <c r="G2520" s="26">
        <v>6692</v>
      </c>
      <c r="H2520" s="26">
        <v>15074.1</v>
      </c>
      <c r="I2520" s="26">
        <v>6426</v>
      </c>
      <c r="J2520" s="26">
        <v>-1184.9</v>
      </c>
      <c r="K2520" s="26">
        <f t="shared" si="549"/>
        <v>8677.8</v>
      </c>
      <c r="L2520" s="27">
        <f t="shared" si="552"/>
        <v>7.97366844131001</v>
      </c>
      <c r="M2520" s="75">
        <v>0.229166666666667</v>
      </c>
      <c r="N2520" s="26">
        <v>39264.3</v>
      </c>
      <c r="O2520" s="26">
        <v>10921.47</v>
      </c>
      <c r="P2520" s="26">
        <v>6644.38</v>
      </c>
      <c r="Q2520" s="26">
        <v>15261.7</v>
      </c>
      <c r="R2520" s="26">
        <v>7561.07</v>
      </c>
      <c r="S2520" s="26">
        <v>-1124.32</v>
      </c>
      <c r="T2520" s="26">
        <f t="shared" si="553"/>
        <v>8351.47</v>
      </c>
      <c r="U2520" s="27">
        <f t="shared" si="554"/>
        <v>4.00625424471686</v>
      </c>
      <c r="V2520" s="26">
        <f>INDEX(检修、备用和必开!B:B,MATCH(统调负荷!$C2520,检修、备用和必开!$A:$A,0))</f>
        <v>23448.5</v>
      </c>
      <c r="W2520" s="26">
        <f>INDEX(检修、备用和必开!C:C,MATCH(统调负荷!$C2520,检修、备用和必开!$A:$A,0))</f>
        <v>0</v>
      </c>
      <c r="X2520" s="26">
        <f>INDEX(检修、备用和必开!D:D,MATCH(统调负荷!$C2520,检修、备用和必开!$A:$A,0))</f>
        <v>8920</v>
      </c>
      <c r="Y2520" s="26">
        <f>INDEX(检修、备用和必开!E:E,MATCH(统调负荷!$C2520,检修、备用和必开!$A:$A,0))</f>
        <v>2570</v>
      </c>
      <c r="Z2520" s="26">
        <f>INDEX(检修、备用和必开!F:F,MATCH(统调负荷!$C2520,检修、备用和必开!$A:$A,0))</f>
        <v>1850</v>
      </c>
      <c r="AA2520" s="26">
        <f t="shared" si="555"/>
        <v>69193.9</v>
      </c>
      <c r="AB2520" s="26">
        <v>178.7</v>
      </c>
      <c r="AC2520" s="26">
        <v>0</v>
      </c>
      <c r="AD2520" s="76">
        <f t="shared" si="556"/>
        <v>45684.2291666667</v>
      </c>
      <c r="AE2520" s="27">
        <f t="shared" si="557"/>
        <v>1009.3</v>
      </c>
      <c r="AF2520" s="27">
        <f t="shared" si="558"/>
        <v>-326.33</v>
      </c>
      <c r="AG2520" s="27">
        <f t="shared" si="559"/>
        <v>-47.6199999999999</v>
      </c>
      <c r="AH2520" s="27">
        <f t="shared" si="560"/>
        <v>187.6</v>
      </c>
      <c r="AI2520" s="27">
        <f t="shared" si="561"/>
        <v>1135.07</v>
      </c>
      <c r="AJ2520" s="27">
        <f t="shared" si="562"/>
        <v>60.5800000000002</v>
      </c>
      <c r="AK2520" s="26">
        <f>INDEX(检修、备用和必开!I:I,MATCH(统调负荷!$C2520,检修、备用和必开!$A:$A,0))</f>
        <v>8593.3496437945</v>
      </c>
    </row>
    <row r="2521" ht="13.8" spans="1:37">
      <c r="A2521" s="26">
        <f t="shared" si="551"/>
        <v>1</v>
      </c>
      <c r="B2521" s="26">
        <f t="shared" si="550"/>
        <v>5</v>
      </c>
      <c r="C2521" t="s">
        <v>48</v>
      </c>
      <c r="D2521" s="75">
        <v>0.239583333333333</v>
      </c>
      <c r="E2521" s="26">
        <v>38610</v>
      </c>
      <c r="F2521" s="26">
        <v>11614.4</v>
      </c>
      <c r="G2521" s="26">
        <v>6690</v>
      </c>
      <c r="H2521" s="26">
        <v>15073.3</v>
      </c>
      <c r="I2521" s="26">
        <v>6417</v>
      </c>
      <c r="J2521" s="26">
        <v>-1184.7</v>
      </c>
      <c r="K2521" s="26">
        <f t="shared" si="549"/>
        <v>9044.4</v>
      </c>
      <c r="L2521" s="27">
        <f t="shared" si="552"/>
        <v>7.65046879837247</v>
      </c>
      <c r="M2521" s="75">
        <v>0.239583333333333</v>
      </c>
      <c r="N2521" s="26">
        <v>39592.1</v>
      </c>
      <c r="O2521" s="26">
        <v>10903.27</v>
      </c>
      <c r="P2521" s="26">
        <v>6780.5</v>
      </c>
      <c r="Q2521" s="26">
        <v>15463.2</v>
      </c>
      <c r="R2521" s="26">
        <v>7571.98</v>
      </c>
      <c r="S2521" s="26">
        <v>-1126.85</v>
      </c>
      <c r="T2521" s="26">
        <f t="shared" si="553"/>
        <v>8333.27</v>
      </c>
      <c r="U2521" s="27">
        <f t="shared" si="554"/>
        <v>4.01048033213414</v>
      </c>
      <c r="V2521" s="26">
        <f>INDEX(检修、备用和必开!B:B,MATCH(统调负荷!$C2521,检修、备用和必开!$A:$A,0))</f>
        <v>23448.5</v>
      </c>
      <c r="W2521" s="26">
        <f>INDEX(检修、备用和必开!C:C,MATCH(统调负荷!$C2521,检修、备用和必开!$A:$A,0))</f>
        <v>0</v>
      </c>
      <c r="X2521" s="26">
        <f>INDEX(检修、备用和必开!D:D,MATCH(统调负荷!$C2521,检修、备用和必开!$A:$A,0))</f>
        <v>8920</v>
      </c>
      <c r="Y2521" s="26">
        <f>INDEX(检修、备用和必开!E:E,MATCH(统调负荷!$C2521,检修、备用和必开!$A:$A,0))</f>
        <v>2570</v>
      </c>
      <c r="Z2521" s="26">
        <f>INDEX(检修、备用和必开!F:F,MATCH(统调负荷!$C2521,检修、备用和必开!$A:$A,0))</f>
        <v>1850</v>
      </c>
      <c r="AA2521" s="26">
        <f t="shared" si="555"/>
        <v>69193.9</v>
      </c>
      <c r="AB2521" s="26">
        <v>238.27</v>
      </c>
      <c r="AC2521" s="26">
        <v>0</v>
      </c>
      <c r="AD2521" s="76">
        <f t="shared" si="556"/>
        <v>45684.2395833333</v>
      </c>
      <c r="AE2521" s="27">
        <f t="shared" si="557"/>
        <v>982.099999999999</v>
      </c>
      <c r="AF2521" s="27">
        <f t="shared" si="558"/>
        <v>-711.129999999999</v>
      </c>
      <c r="AG2521" s="27">
        <f t="shared" si="559"/>
        <v>90.5</v>
      </c>
      <c r="AH2521" s="27">
        <f t="shared" si="560"/>
        <v>389.900000000001</v>
      </c>
      <c r="AI2521" s="27">
        <f t="shared" si="561"/>
        <v>1154.98</v>
      </c>
      <c r="AJ2521" s="27">
        <f t="shared" si="562"/>
        <v>57.8500000000001</v>
      </c>
      <c r="AK2521" s="26">
        <f>INDEX(检修、备用和必开!I:I,MATCH(统调负荷!$C2521,检修、备用和必开!$A:$A,0))</f>
        <v>8593.3496437945</v>
      </c>
    </row>
    <row r="2522" ht="13.8" spans="1:37">
      <c r="A2522" s="26">
        <f t="shared" si="551"/>
        <v>1</v>
      </c>
      <c r="B2522" s="26">
        <f t="shared" si="550"/>
        <v>6</v>
      </c>
      <c r="C2522" t="s">
        <v>48</v>
      </c>
      <c r="D2522" s="75">
        <v>0.25</v>
      </c>
      <c r="E2522" s="26">
        <v>39010</v>
      </c>
      <c r="F2522" s="26">
        <v>12162.19</v>
      </c>
      <c r="G2522" s="26">
        <v>6690</v>
      </c>
      <c r="H2522" s="26">
        <v>14930.5</v>
      </c>
      <c r="I2522" s="26">
        <v>6412</v>
      </c>
      <c r="J2522" s="26">
        <v>-1184.69</v>
      </c>
      <c r="K2522" s="26">
        <f t="shared" si="549"/>
        <v>9592.19</v>
      </c>
      <c r="L2522" s="27">
        <f t="shared" si="552"/>
        <v>7.21356645354189</v>
      </c>
      <c r="M2522" s="75">
        <v>0.25</v>
      </c>
      <c r="N2522" s="26">
        <v>39929.2</v>
      </c>
      <c r="O2522" s="26">
        <v>10717.09</v>
      </c>
      <c r="P2522" s="26">
        <v>6631.16</v>
      </c>
      <c r="Q2522" s="26">
        <v>16223</v>
      </c>
      <c r="R2522" s="26">
        <v>7505.04</v>
      </c>
      <c r="S2522" s="26">
        <v>-1147.09</v>
      </c>
      <c r="T2522" s="26">
        <f t="shared" si="553"/>
        <v>8147.09</v>
      </c>
      <c r="U2522" s="27">
        <f t="shared" si="554"/>
        <v>4.05422951422885</v>
      </c>
      <c r="V2522" s="26">
        <f>INDEX(检修、备用和必开!B:B,MATCH(统调负荷!$C2522,检修、备用和必开!$A:$A,0))</f>
        <v>23448.5</v>
      </c>
      <c r="W2522" s="26">
        <f>INDEX(检修、备用和必开!C:C,MATCH(统调负荷!$C2522,检修、备用和必开!$A:$A,0))</f>
        <v>0</v>
      </c>
      <c r="X2522" s="26">
        <f>INDEX(检修、备用和必开!D:D,MATCH(统调负荷!$C2522,检修、备用和必开!$A:$A,0))</f>
        <v>8920</v>
      </c>
      <c r="Y2522" s="26">
        <f>INDEX(检修、备用和必开!E:E,MATCH(统调负荷!$C2522,检修、备用和必开!$A:$A,0))</f>
        <v>2570</v>
      </c>
      <c r="Z2522" s="26">
        <f>INDEX(检修、备用和必开!F:F,MATCH(统调负荷!$C2522,检修、备用和必开!$A:$A,0))</f>
        <v>1850</v>
      </c>
      <c r="AA2522" s="26">
        <f t="shared" si="555"/>
        <v>69193.9</v>
      </c>
      <c r="AB2522" s="26">
        <v>275.01</v>
      </c>
      <c r="AC2522" s="26">
        <v>0</v>
      </c>
      <c r="AD2522" s="76">
        <f t="shared" si="556"/>
        <v>45684.25</v>
      </c>
      <c r="AE2522" s="27">
        <f t="shared" si="557"/>
        <v>919.199999999997</v>
      </c>
      <c r="AF2522" s="27">
        <f t="shared" si="558"/>
        <v>-1445.1</v>
      </c>
      <c r="AG2522" s="27">
        <f t="shared" si="559"/>
        <v>-58.8400000000001</v>
      </c>
      <c r="AH2522" s="27">
        <f t="shared" si="560"/>
        <v>1292.5</v>
      </c>
      <c r="AI2522" s="27">
        <f t="shared" si="561"/>
        <v>1093.04</v>
      </c>
      <c r="AJ2522" s="27">
        <f t="shared" si="562"/>
        <v>37.6000000000001</v>
      </c>
      <c r="AK2522" s="26">
        <f>INDEX(检修、备用和必开!I:I,MATCH(统调负荷!$C2522,检修、备用和必开!$A:$A,0))</f>
        <v>8593.3496437945</v>
      </c>
    </row>
    <row r="2523" ht="13.8" spans="1:37">
      <c r="A2523" s="26">
        <f t="shared" si="551"/>
        <v>1</v>
      </c>
      <c r="B2523" s="26">
        <f t="shared" si="550"/>
        <v>6</v>
      </c>
      <c r="C2523" t="s">
        <v>48</v>
      </c>
      <c r="D2523" s="75">
        <v>0.260416666666667</v>
      </c>
      <c r="E2523" s="26">
        <v>39650</v>
      </c>
      <c r="F2523" s="26">
        <v>11794.2</v>
      </c>
      <c r="G2523" s="26">
        <v>6690</v>
      </c>
      <c r="H2523" s="26">
        <v>15893.5</v>
      </c>
      <c r="I2523" s="26">
        <v>6457</v>
      </c>
      <c r="J2523" s="26">
        <v>-1184.7</v>
      </c>
      <c r="K2523" s="26">
        <f t="shared" si="549"/>
        <v>9224.2</v>
      </c>
      <c r="L2523" s="27">
        <f t="shared" si="552"/>
        <v>7.50134429001973</v>
      </c>
      <c r="M2523" s="75">
        <v>0.260416666666667</v>
      </c>
      <c r="N2523" s="26">
        <v>40766.2</v>
      </c>
      <c r="O2523" s="26">
        <v>11174.78</v>
      </c>
      <c r="P2523" s="26">
        <v>6343.22</v>
      </c>
      <c r="Q2523" s="26">
        <v>16799</v>
      </c>
      <c r="R2523" s="26">
        <v>7485.47</v>
      </c>
      <c r="S2523" s="26">
        <v>-1036.27</v>
      </c>
      <c r="T2523" s="26">
        <f t="shared" si="553"/>
        <v>8604.78</v>
      </c>
      <c r="U2523" s="27">
        <f t="shared" si="554"/>
        <v>3.94834628451826</v>
      </c>
      <c r="V2523" s="26">
        <f>INDEX(检修、备用和必开!B:B,MATCH(统调负荷!$C2523,检修、备用和必开!$A:$A,0))</f>
        <v>23448.5</v>
      </c>
      <c r="W2523" s="26">
        <f>INDEX(检修、备用和必开!C:C,MATCH(统调负荷!$C2523,检修、备用和必开!$A:$A,0))</f>
        <v>0</v>
      </c>
      <c r="X2523" s="26">
        <f>INDEX(检修、备用和必开!D:D,MATCH(统调负荷!$C2523,检修、备用和必开!$A:$A,0))</f>
        <v>8920</v>
      </c>
      <c r="Y2523" s="26">
        <f>INDEX(检修、备用和必开!E:E,MATCH(统调负荷!$C2523,检修、备用和必开!$A:$A,0))</f>
        <v>2570</v>
      </c>
      <c r="Z2523" s="26">
        <f>INDEX(检修、备用和必开!F:F,MATCH(统调负荷!$C2523,检修、备用和必开!$A:$A,0))</f>
        <v>1850</v>
      </c>
      <c r="AA2523" s="26">
        <f t="shared" si="555"/>
        <v>69193.9</v>
      </c>
      <c r="AB2523" s="26">
        <v>238.27</v>
      </c>
      <c r="AC2523" s="26">
        <v>0</v>
      </c>
      <c r="AD2523" s="76">
        <f t="shared" si="556"/>
        <v>45684.2604166667</v>
      </c>
      <c r="AE2523" s="27">
        <f t="shared" si="557"/>
        <v>1116.2</v>
      </c>
      <c r="AF2523" s="27">
        <f t="shared" si="558"/>
        <v>-619.42</v>
      </c>
      <c r="AG2523" s="27">
        <f t="shared" si="559"/>
        <v>-346.78</v>
      </c>
      <c r="AH2523" s="27">
        <f t="shared" si="560"/>
        <v>905.5</v>
      </c>
      <c r="AI2523" s="27">
        <f t="shared" si="561"/>
        <v>1028.47</v>
      </c>
      <c r="AJ2523" s="27">
        <f t="shared" si="562"/>
        <v>148.43</v>
      </c>
      <c r="AK2523" s="26">
        <f>INDEX(检修、备用和必开!I:I,MATCH(统调负荷!$C2523,检修、备用和必开!$A:$A,0))</f>
        <v>8593.3496437945</v>
      </c>
    </row>
    <row r="2524" ht="13.8" spans="1:37">
      <c r="A2524" s="26">
        <f t="shared" si="551"/>
        <v>1</v>
      </c>
      <c r="B2524" s="26">
        <f t="shared" si="550"/>
        <v>6</v>
      </c>
      <c r="C2524" t="s">
        <v>48</v>
      </c>
      <c r="D2524" s="75">
        <v>0.270833333333333</v>
      </c>
      <c r="E2524" s="26">
        <v>40120</v>
      </c>
      <c r="F2524" s="26">
        <v>11709.3</v>
      </c>
      <c r="G2524" s="26">
        <v>6690</v>
      </c>
      <c r="H2524" s="26">
        <v>16426.4</v>
      </c>
      <c r="I2524" s="26">
        <v>6479</v>
      </c>
      <c r="J2524" s="26">
        <v>-1184.7</v>
      </c>
      <c r="K2524" s="26">
        <f t="shared" si="549"/>
        <v>9139.3</v>
      </c>
      <c r="L2524" s="27">
        <f t="shared" si="552"/>
        <v>7.571028415743</v>
      </c>
      <c r="M2524" s="75">
        <v>0.270833333333333</v>
      </c>
      <c r="N2524" s="26">
        <v>41471.1</v>
      </c>
      <c r="O2524" s="26">
        <v>10824.95</v>
      </c>
      <c r="P2524" s="26">
        <v>6528.3</v>
      </c>
      <c r="Q2524" s="26">
        <v>17757.3</v>
      </c>
      <c r="R2524" s="26">
        <v>7516.14</v>
      </c>
      <c r="S2524" s="26">
        <v>-1155.59</v>
      </c>
      <c r="T2524" s="26">
        <f t="shared" si="553"/>
        <v>8254.95</v>
      </c>
      <c r="U2524" s="27">
        <f t="shared" si="554"/>
        <v>4.02876864270347</v>
      </c>
      <c r="V2524" s="26">
        <f>INDEX(检修、备用和必开!B:B,MATCH(统调负荷!$C2524,检修、备用和必开!$A:$A,0))</f>
        <v>23448.5</v>
      </c>
      <c r="W2524" s="26">
        <f>INDEX(检修、备用和必开!C:C,MATCH(统调负荷!$C2524,检修、备用和必开!$A:$A,0))</f>
        <v>0</v>
      </c>
      <c r="X2524" s="26">
        <f>INDEX(检修、备用和必开!D:D,MATCH(统调负荷!$C2524,检修、备用和必开!$A:$A,0))</f>
        <v>8920</v>
      </c>
      <c r="Y2524" s="26">
        <f>INDEX(检修、备用和必开!E:E,MATCH(统调负荷!$C2524,检修、备用和必开!$A:$A,0))</f>
        <v>2570</v>
      </c>
      <c r="Z2524" s="26">
        <f>INDEX(检修、备用和必开!F:F,MATCH(统调负荷!$C2524,检修、备用和必开!$A:$A,0))</f>
        <v>1850</v>
      </c>
      <c r="AA2524" s="26">
        <f t="shared" si="555"/>
        <v>69193.9</v>
      </c>
      <c r="AB2524" s="26">
        <v>253.17</v>
      </c>
      <c r="AC2524" s="26">
        <v>164.47</v>
      </c>
      <c r="AD2524" s="76">
        <f t="shared" si="556"/>
        <v>45684.2708333333</v>
      </c>
      <c r="AE2524" s="27">
        <f t="shared" si="557"/>
        <v>1351.1</v>
      </c>
      <c r="AF2524" s="27">
        <f t="shared" si="558"/>
        <v>-884.349999999999</v>
      </c>
      <c r="AG2524" s="27">
        <f t="shared" si="559"/>
        <v>-161.7</v>
      </c>
      <c r="AH2524" s="27">
        <f t="shared" si="560"/>
        <v>1330.9</v>
      </c>
      <c r="AI2524" s="27">
        <f t="shared" si="561"/>
        <v>1037.14</v>
      </c>
      <c r="AJ2524" s="27">
        <f t="shared" si="562"/>
        <v>29.1100000000001</v>
      </c>
      <c r="AK2524" s="26">
        <f>INDEX(检修、备用和必开!I:I,MATCH(统调负荷!$C2524,检修、备用和必开!$A:$A,0))</f>
        <v>8593.3496437945</v>
      </c>
    </row>
    <row r="2525" ht="13.8" spans="1:37">
      <c r="A2525" s="26">
        <f t="shared" si="551"/>
        <v>1</v>
      </c>
      <c r="B2525" s="26">
        <f t="shared" si="550"/>
        <v>6</v>
      </c>
      <c r="C2525" t="s">
        <v>48</v>
      </c>
      <c r="D2525" s="75">
        <v>0.28125</v>
      </c>
      <c r="E2525" s="26">
        <v>41140</v>
      </c>
      <c r="F2525" s="26">
        <v>12116.1</v>
      </c>
      <c r="G2525" s="26">
        <v>6690</v>
      </c>
      <c r="H2525" s="26">
        <v>17019.8</v>
      </c>
      <c r="I2525" s="26">
        <v>6499</v>
      </c>
      <c r="J2525" s="26">
        <v>-1184.9</v>
      </c>
      <c r="K2525" s="26">
        <f t="shared" si="549"/>
        <v>9546.1</v>
      </c>
      <c r="L2525" s="27">
        <f t="shared" si="552"/>
        <v>7.24839463236295</v>
      </c>
      <c r="M2525" s="75">
        <v>0.28125</v>
      </c>
      <c r="N2525" s="26">
        <v>42073.4</v>
      </c>
      <c r="O2525" s="26">
        <v>11121.29</v>
      </c>
      <c r="P2525" s="26">
        <v>6377.52</v>
      </c>
      <c r="Q2525" s="26">
        <v>18344.8</v>
      </c>
      <c r="R2525" s="26">
        <v>7401.45</v>
      </c>
      <c r="S2525" s="26">
        <v>-1171.66</v>
      </c>
      <c r="T2525" s="26">
        <f t="shared" si="553"/>
        <v>8551.29</v>
      </c>
      <c r="U2525" s="27">
        <f t="shared" si="554"/>
        <v>3.96043451857304</v>
      </c>
      <c r="V2525" s="26">
        <f>INDEX(检修、备用和必开!B:B,MATCH(统调负荷!$C2525,检修、备用和必开!$A:$A,0))</f>
        <v>23448.5</v>
      </c>
      <c r="W2525" s="26">
        <f>INDEX(检修、备用和必开!C:C,MATCH(统调负荷!$C2525,检修、备用和必开!$A:$A,0))</f>
        <v>0</v>
      </c>
      <c r="X2525" s="26">
        <f>INDEX(检修、备用和必开!D:D,MATCH(统调负荷!$C2525,检修、备用和必开!$A:$A,0))</f>
        <v>8920</v>
      </c>
      <c r="Y2525" s="26">
        <f>INDEX(检修、备用和必开!E:E,MATCH(统调负荷!$C2525,检修、备用和必开!$A:$A,0))</f>
        <v>2570</v>
      </c>
      <c r="Z2525" s="26">
        <f>INDEX(检修、备用和必开!F:F,MATCH(统调负荷!$C2525,检修、备用和必开!$A:$A,0))</f>
        <v>1850</v>
      </c>
      <c r="AA2525" s="26">
        <f t="shared" si="555"/>
        <v>69193.9</v>
      </c>
      <c r="AB2525" s="26">
        <v>258.13</v>
      </c>
      <c r="AC2525" s="26">
        <v>0</v>
      </c>
      <c r="AD2525" s="76">
        <f t="shared" si="556"/>
        <v>45684.28125</v>
      </c>
      <c r="AE2525" s="27">
        <f t="shared" si="557"/>
        <v>933.400000000001</v>
      </c>
      <c r="AF2525" s="27">
        <f t="shared" si="558"/>
        <v>-994.809999999999</v>
      </c>
      <c r="AG2525" s="27">
        <f t="shared" si="559"/>
        <v>-312.48</v>
      </c>
      <c r="AH2525" s="27">
        <f t="shared" si="560"/>
        <v>1325</v>
      </c>
      <c r="AI2525" s="27">
        <f t="shared" si="561"/>
        <v>902.45</v>
      </c>
      <c r="AJ2525" s="27">
        <f t="shared" si="562"/>
        <v>13.24</v>
      </c>
      <c r="AK2525" s="26">
        <f>INDEX(检修、备用和必开!I:I,MATCH(统调负荷!$C2525,检修、备用和必开!$A:$A,0))</f>
        <v>8593.3496437945</v>
      </c>
    </row>
    <row r="2526" ht="13.8" spans="1:37">
      <c r="A2526" s="26">
        <f t="shared" si="551"/>
        <v>1</v>
      </c>
      <c r="B2526" s="26">
        <f t="shared" si="550"/>
        <v>7</v>
      </c>
      <c r="C2526" t="s">
        <v>48</v>
      </c>
      <c r="D2526" s="75">
        <v>0.291666666666667</v>
      </c>
      <c r="E2526" s="26">
        <v>42005</v>
      </c>
      <c r="F2526" s="26">
        <v>12312.6</v>
      </c>
      <c r="G2526" s="26">
        <v>6690</v>
      </c>
      <c r="H2526" s="26">
        <v>17594.1</v>
      </c>
      <c r="I2526" s="26">
        <v>6593</v>
      </c>
      <c r="J2526" s="26">
        <v>-1184.7</v>
      </c>
      <c r="K2526" s="26">
        <f t="shared" si="549"/>
        <v>9742.6</v>
      </c>
      <c r="L2526" s="27">
        <f t="shared" si="552"/>
        <v>7.10220064459179</v>
      </c>
      <c r="M2526" s="75">
        <v>0.291666666666667</v>
      </c>
      <c r="N2526" s="26">
        <v>42925</v>
      </c>
      <c r="O2526" s="26">
        <v>11621.11</v>
      </c>
      <c r="P2526" s="26">
        <v>6630.2</v>
      </c>
      <c r="Q2526" s="26">
        <v>18469.9</v>
      </c>
      <c r="R2526" s="26">
        <v>7372.89</v>
      </c>
      <c r="S2526" s="26">
        <v>-1169.1</v>
      </c>
      <c r="T2526" s="26">
        <f t="shared" si="553"/>
        <v>9051.11</v>
      </c>
      <c r="U2526" s="27">
        <f t="shared" si="554"/>
        <v>3.85028526340332</v>
      </c>
      <c r="V2526" s="26">
        <f>INDEX(检修、备用和必开!B:B,MATCH(统调负荷!$C2526,检修、备用和必开!$A:$A,0))</f>
        <v>23448.5</v>
      </c>
      <c r="W2526" s="26">
        <f>INDEX(检修、备用和必开!C:C,MATCH(统调负荷!$C2526,检修、备用和必开!$A:$A,0))</f>
        <v>0</v>
      </c>
      <c r="X2526" s="26">
        <f>INDEX(检修、备用和必开!D:D,MATCH(统调负荷!$C2526,检修、备用和必开!$A:$A,0))</f>
        <v>8920</v>
      </c>
      <c r="Y2526" s="26">
        <f>INDEX(检修、备用和必开!E:E,MATCH(统调负荷!$C2526,检修、备用和必开!$A:$A,0))</f>
        <v>2570</v>
      </c>
      <c r="Z2526" s="26">
        <f>INDEX(检修、备用和必开!F:F,MATCH(统调负荷!$C2526,检修、备用和必开!$A:$A,0))</f>
        <v>1850</v>
      </c>
      <c r="AA2526" s="26">
        <f t="shared" si="555"/>
        <v>69193.9</v>
      </c>
      <c r="AB2526" s="26">
        <v>276</v>
      </c>
      <c r="AC2526" s="26">
        <v>0</v>
      </c>
      <c r="AD2526" s="76">
        <f t="shared" si="556"/>
        <v>45684.2916666667</v>
      </c>
      <c r="AE2526" s="27">
        <f t="shared" si="557"/>
        <v>920</v>
      </c>
      <c r="AF2526" s="27">
        <f t="shared" si="558"/>
        <v>-691.49</v>
      </c>
      <c r="AG2526" s="27">
        <f t="shared" si="559"/>
        <v>-59.8000000000002</v>
      </c>
      <c r="AH2526" s="27">
        <f t="shared" si="560"/>
        <v>875.800000000003</v>
      </c>
      <c r="AI2526" s="27">
        <f t="shared" si="561"/>
        <v>779.89</v>
      </c>
      <c r="AJ2526" s="27">
        <f t="shared" si="562"/>
        <v>15.6000000000001</v>
      </c>
      <c r="AK2526" s="26">
        <f>INDEX(检修、备用和必开!I:I,MATCH(统调负荷!$C2526,检修、备用和必开!$A:$A,0))</f>
        <v>8593.3496437945</v>
      </c>
    </row>
    <row r="2527" ht="13.8" spans="1:37">
      <c r="A2527" s="26">
        <f t="shared" si="551"/>
        <v>1</v>
      </c>
      <c r="B2527" s="26">
        <f t="shared" si="550"/>
        <v>7</v>
      </c>
      <c r="C2527" t="s">
        <v>48</v>
      </c>
      <c r="D2527" s="75">
        <v>0.302083333333333</v>
      </c>
      <c r="E2527" s="26">
        <v>43090</v>
      </c>
      <c r="F2527" s="26">
        <v>13032.5</v>
      </c>
      <c r="G2527" s="26">
        <v>6898</v>
      </c>
      <c r="H2527" s="26">
        <v>17547.2</v>
      </c>
      <c r="I2527" s="26">
        <v>6797</v>
      </c>
      <c r="J2527" s="26">
        <v>-1184.7</v>
      </c>
      <c r="K2527" s="26">
        <f t="shared" si="549"/>
        <v>10462.5</v>
      </c>
      <c r="L2527" s="27">
        <f t="shared" si="552"/>
        <v>6.61351493428913</v>
      </c>
      <c r="M2527" s="75">
        <v>0.302083333333333</v>
      </c>
      <c r="N2527" s="26">
        <v>44415.4</v>
      </c>
      <c r="O2527" s="26">
        <v>12646.63</v>
      </c>
      <c r="P2527" s="26">
        <v>6359.79</v>
      </c>
      <c r="Q2527" s="26">
        <v>19148.7</v>
      </c>
      <c r="R2527" s="26">
        <v>7403.12</v>
      </c>
      <c r="S2527" s="26">
        <v>-1142.84</v>
      </c>
      <c r="T2527" s="26">
        <f t="shared" si="553"/>
        <v>10076.63</v>
      </c>
      <c r="U2527" s="27">
        <f t="shared" si="554"/>
        <v>3.64243026263079</v>
      </c>
      <c r="V2527" s="26">
        <f>INDEX(检修、备用和必开!B:B,MATCH(统调负荷!$C2527,检修、备用和必开!$A:$A,0))</f>
        <v>23448.5</v>
      </c>
      <c r="W2527" s="26">
        <f>INDEX(检修、备用和必开!C:C,MATCH(统调负荷!$C2527,检修、备用和必开!$A:$A,0))</f>
        <v>0</v>
      </c>
      <c r="X2527" s="26">
        <f>INDEX(检修、备用和必开!D:D,MATCH(统调负荷!$C2527,检修、备用和必开!$A:$A,0))</f>
        <v>8920</v>
      </c>
      <c r="Y2527" s="26">
        <f>INDEX(检修、备用和必开!E:E,MATCH(统调负荷!$C2527,检修、备用和必开!$A:$A,0))</f>
        <v>2570</v>
      </c>
      <c r="Z2527" s="26">
        <f>INDEX(检修、备用和必开!F:F,MATCH(统调负荷!$C2527,检修、备用和必开!$A:$A,0))</f>
        <v>1850</v>
      </c>
      <c r="AA2527" s="26">
        <f t="shared" si="555"/>
        <v>69193.9</v>
      </c>
      <c r="AB2527" s="26">
        <v>282.95</v>
      </c>
      <c r="AC2527" s="26">
        <v>254.19</v>
      </c>
      <c r="AD2527" s="76">
        <f t="shared" si="556"/>
        <v>45684.3020833333</v>
      </c>
      <c r="AE2527" s="27">
        <f t="shared" si="557"/>
        <v>1325.4</v>
      </c>
      <c r="AF2527" s="27">
        <f t="shared" si="558"/>
        <v>-385.870000000001</v>
      </c>
      <c r="AG2527" s="27">
        <f t="shared" si="559"/>
        <v>-538.21</v>
      </c>
      <c r="AH2527" s="27">
        <f t="shared" si="560"/>
        <v>1601.5</v>
      </c>
      <c r="AI2527" s="27">
        <f t="shared" si="561"/>
        <v>606.12</v>
      </c>
      <c r="AJ2527" s="27">
        <f t="shared" si="562"/>
        <v>41.8600000000001</v>
      </c>
      <c r="AK2527" s="26">
        <f>INDEX(检修、备用和必开!I:I,MATCH(统调负荷!$C2527,检修、备用和必开!$A:$A,0))</f>
        <v>8593.3496437945</v>
      </c>
    </row>
    <row r="2528" ht="13.8" spans="1:37">
      <c r="A2528" s="26">
        <f t="shared" si="551"/>
        <v>1</v>
      </c>
      <c r="B2528" s="26">
        <f t="shared" si="550"/>
        <v>7</v>
      </c>
      <c r="C2528" t="s">
        <v>48</v>
      </c>
      <c r="D2528" s="75">
        <v>0.3125</v>
      </c>
      <c r="E2528" s="26">
        <v>43675</v>
      </c>
      <c r="F2528" s="26">
        <v>13376.9</v>
      </c>
      <c r="G2528" s="26">
        <v>7010</v>
      </c>
      <c r="H2528" s="26">
        <v>17465.8</v>
      </c>
      <c r="I2528" s="26">
        <v>7007</v>
      </c>
      <c r="J2528" s="26">
        <v>-1184.7</v>
      </c>
      <c r="K2528" s="26">
        <f t="shared" si="549"/>
        <v>10806.9</v>
      </c>
      <c r="L2528" s="27">
        <f t="shared" si="552"/>
        <v>6.40275194551629</v>
      </c>
      <c r="M2528" s="75">
        <v>0.3125</v>
      </c>
      <c r="N2528" s="26">
        <v>45791.6</v>
      </c>
      <c r="O2528" s="26">
        <v>13211.04</v>
      </c>
      <c r="P2528" s="26">
        <v>7096.92</v>
      </c>
      <c r="Q2528" s="26">
        <v>19138.5</v>
      </c>
      <c r="R2528" s="26">
        <v>7500.92</v>
      </c>
      <c r="S2528" s="26">
        <v>-1155.78</v>
      </c>
      <c r="T2528" s="26">
        <f t="shared" si="553"/>
        <v>10641.04</v>
      </c>
      <c r="U2528" s="27">
        <f t="shared" si="554"/>
        <v>3.53733237087599</v>
      </c>
      <c r="V2528" s="26">
        <f>INDEX(检修、备用和必开!B:B,MATCH(统调负荷!$C2528,检修、备用和必开!$A:$A,0))</f>
        <v>23448.5</v>
      </c>
      <c r="W2528" s="26">
        <f>INDEX(检修、备用和必开!C:C,MATCH(统调负荷!$C2528,检修、备用和必开!$A:$A,0))</f>
        <v>0</v>
      </c>
      <c r="X2528" s="26">
        <f>INDEX(检修、备用和必开!D:D,MATCH(统调负荷!$C2528,检修、备用和必开!$A:$A,0))</f>
        <v>8920</v>
      </c>
      <c r="Y2528" s="26">
        <f>INDEX(检修、备用和必开!E:E,MATCH(统调负荷!$C2528,检修、备用和必开!$A:$A,0))</f>
        <v>2570</v>
      </c>
      <c r="Z2528" s="26">
        <f>INDEX(检修、备用和必开!F:F,MATCH(统调负荷!$C2528,检修、备用和必开!$A:$A,0))</f>
        <v>1850</v>
      </c>
      <c r="AA2528" s="26">
        <f t="shared" si="555"/>
        <v>69193.9</v>
      </c>
      <c r="AB2528" s="26">
        <v>293.01</v>
      </c>
      <c r="AC2528" s="26">
        <v>0</v>
      </c>
      <c r="AD2528" s="76">
        <f t="shared" si="556"/>
        <v>45684.3125</v>
      </c>
      <c r="AE2528" s="27">
        <f t="shared" si="557"/>
        <v>2116.6</v>
      </c>
      <c r="AF2528" s="27">
        <f t="shared" si="558"/>
        <v>-165.859999999999</v>
      </c>
      <c r="AG2528" s="27">
        <f t="shared" si="559"/>
        <v>86.9200000000001</v>
      </c>
      <c r="AH2528" s="27">
        <f t="shared" si="560"/>
        <v>1672.7</v>
      </c>
      <c r="AI2528" s="27">
        <f t="shared" si="561"/>
        <v>493.92</v>
      </c>
      <c r="AJ2528" s="27">
        <f t="shared" si="562"/>
        <v>28.9200000000001</v>
      </c>
      <c r="AK2528" s="26">
        <f>INDEX(检修、备用和必开!I:I,MATCH(统调负荷!$C2528,检修、备用和必开!$A:$A,0))</f>
        <v>8593.3496437945</v>
      </c>
    </row>
    <row r="2529" ht="13.8" spans="1:37">
      <c r="A2529" s="26">
        <f t="shared" si="551"/>
        <v>1</v>
      </c>
      <c r="B2529" s="26">
        <f t="shared" si="550"/>
        <v>7</v>
      </c>
      <c r="C2529" t="s">
        <v>48</v>
      </c>
      <c r="D2529" s="75">
        <v>0.322916666666667</v>
      </c>
      <c r="E2529" s="26">
        <v>43935</v>
      </c>
      <c r="F2529" s="26">
        <v>13397.5</v>
      </c>
      <c r="G2529" s="26">
        <v>7010</v>
      </c>
      <c r="H2529" s="26">
        <v>17432.2</v>
      </c>
      <c r="I2529" s="26">
        <v>7280</v>
      </c>
      <c r="J2529" s="26">
        <v>-1184.7</v>
      </c>
      <c r="K2529" s="26">
        <f t="shared" si="549"/>
        <v>10827.5</v>
      </c>
      <c r="L2529" s="27">
        <f t="shared" si="552"/>
        <v>6.39057030708843</v>
      </c>
      <c r="M2529" s="75">
        <v>0.322916666666667</v>
      </c>
      <c r="N2529" s="26">
        <v>45781.5</v>
      </c>
      <c r="O2529" s="26">
        <v>13113.04</v>
      </c>
      <c r="P2529" s="26">
        <v>6956.26</v>
      </c>
      <c r="Q2529" s="26">
        <v>19062.2</v>
      </c>
      <c r="R2529" s="26">
        <v>7806.51</v>
      </c>
      <c r="S2529" s="26">
        <v>-1156.51</v>
      </c>
      <c r="T2529" s="26">
        <f t="shared" si="553"/>
        <v>10543.04</v>
      </c>
      <c r="U2529" s="27">
        <f t="shared" si="554"/>
        <v>3.55514349248627</v>
      </c>
      <c r="V2529" s="26">
        <f>INDEX(检修、备用和必开!B:B,MATCH(统调负荷!$C2529,检修、备用和必开!$A:$A,0))</f>
        <v>23448.5</v>
      </c>
      <c r="W2529" s="26">
        <f>INDEX(检修、备用和必开!C:C,MATCH(统调负荷!$C2529,检修、备用和必开!$A:$A,0))</f>
        <v>0</v>
      </c>
      <c r="X2529" s="26">
        <f>INDEX(检修、备用和必开!D:D,MATCH(统调负荷!$C2529,检修、备用和必开!$A:$A,0))</f>
        <v>8920</v>
      </c>
      <c r="Y2529" s="26">
        <f>INDEX(检修、备用和必开!E:E,MATCH(统调负荷!$C2529,检修、备用和必开!$A:$A,0))</f>
        <v>2570</v>
      </c>
      <c r="Z2529" s="26">
        <f>INDEX(检修、备用和必开!F:F,MATCH(统调负荷!$C2529,检修、备用和必开!$A:$A,0))</f>
        <v>1850</v>
      </c>
      <c r="AA2529" s="26">
        <f t="shared" si="555"/>
        <v>69193.9</v>
      </c>
      <c r="AB2529" s="26">
        <v>297.84</v>
      </c>
      <c r="AC2529" s="26">
        <v>294.21</v>
      </c>
      <c r="AD2529" s="76">
        <f t="shared" si="556"/>
        <v>45684.3229166667</v>
      </c>
      <c r="AE2529" s="27">
        <f t="shared" si="557"/>
        <v>1846.5</v>
      </c>
      <c r="AF2529" s="27">
        <f t="shared" si="558"/>
        <v>-284.459999999999</v>
      </c>
      <c r="AG2529" s="27">
        <f t="shared" si="559"/>
        <v>-53.7399999999998</v>
      </c>
      <c r="AH2529" s="27">
        <f t="shared" si="560"/>
        <v>1630</v>
      </c>
      <c r="AI2529" s="27">
        <f t="shared" si="561"/>
        <v>526.51</v>
      </c>
      <c r="AJ2529" s="27">
        <f t="shared" si="562"/>
        <v>28.1900000000001</v>
      </c>
      <c r="AK2529" s="26">
        <f>INDEX(检修、备用和必开!I:I,MATCH(统调负荷!$C2529,检修、备用和必开!$A:$A,0))</f>
        <v>8593.3496437945</v>
      </c>
    </row>
    <row r="2530" ht="13.8" spans="1:37">
      <c r="A2530" s="26">
        <f t="shared" si="551"/>
        <v>1</v>
      </c>
      <c r="B2530" s="26">
        <f t="shared" si="550"/>
        <v>8</v>
      </c>
      <c r="C2530" t="s">
        <v>48</v>
      </c>
      <c r="D2530" s="75">
        <v>0.333333333333333</v>
      </c>
      <c r="E2530" s="26">
        <v>43915</v>
      </c>
      <c r="F2530" s="26">
        <v>12586.5</v>
      </c>
      <c r="G2530" s="26">
        <v>7450</v>
      </c>
      <c r="H2530" s="26">
        <v>17396.2</v>
      </c>
      <c r="I2530" s="26">
        <v>7667</v>
      </c>
      <c r="J2530" s="26">
        <v>-1184.7</v>
      </c>
      <c r="K2530" s="26">
        <f t="shared" ref="K2530:K2593" si="563">F2530-Y2530</f>
        <v>10016.5</v>
      </c>
      <c r="L2530" s="27">
        <f t="shared" si="552"/>
        <v>6.90799181350771</v>
      </c>
      <c r="M2530" s="75">
        <v>0.333333333333333</v>
      </c>
      <c r="N2530" s="26">
        <v>45780.9</v>
      </c>
      <c r="O2530" s="26">
        <v>12113.66</v>
      </c>
      <c r="P2530" s="26">
        <v>7853.65</v>
      </c>
      <c r="Q2530" s="26">
        <v>18931.4</v>
      </c>
      <c r="R2530" s="26">
        <v>8215.14</v>
      </c>
      <c r="S2530" s="26">
        <v>-1332.95</v>
      </c>
      <c r="T2530" s="26">
        <f t="shared" si="553"/>
        <v>9543.66</v>
      </c>
      <c r="U2530" s="27">
        <f t="shared" si="554"/>
        <v>3.74757225815467</v>
      </c>
      <c r="V2530" s="26">
        <f>INDEX(检修、备用和必开!B:B,MATCH(统调负荷!$C2530,检修、备用和必开!$A:$A,0))</f>
        <v>23448.5</v>
      </c>
      <c r="W2530" s="26">
        <f>INDEX(检修、备用和必开!C:C,MATCH(统调负荷!$C2530,检修、备用和必开!$A:$A,0))</f>
        <v>0</v>
      </c>
      <c r="X2530" s="26">
        <f>INDEX(检修、备用和必开!D:D,MATCH(统调负荷!$C2530,检修、备用和必开!$A:$A,0))</f>
        <v>8920</v>
      </c>
      <c r="Y2530" s="26">
        <f>INDEX(检修、备用和必开!E:E,MATCH(统调负荷!$C2530,检修、备用和必开!$A:$A,0))</f>
        <v>2570</v>
      </c>
      <c r="Z2530" s="26">
        <f>INDEX(检修、备用和必开!F:F,MATCH(统调负荷!$C2530,检修、备用和必开!$A:$A,0))</f>
        <v>1850</v>
      </c>
      <c r="AA2530" s="26">
        <f t="shared" si="555"/>
        <v>69193.9</v>
      </c>
      <c r="AB2530" s="26">
        <v>297.97</v>
      </c>
      <c r="AC2530" s="26">
        <v>99.68</v>
      </c>
      <c r="AD2530" s="76">
        <f t="shared" si="556"/>
        <v>45684.3333333333</v>
      </c>
      <c r="AE2530" s="27">
        <f t="shared" si="557"/>
        <v>1865.9</v>
      </c>
      <c r="AF2530" s="27">
        <f t="shared" si="558"/>
        <v>-472.84</v>
      </c>
      <c r="AG2530" s="27">
        <f t="shared" si="559"/>
        <v>403.65</v>
      </c>
      <c r="AH2530" s="27">
        <f t="shared" si="560"/>
        <v>1535.2</v>
      </c>
      <c r="AI2530" s="27">
        <f t="shared" si="561"/>
        <v>548.139999999999</v>
      </c>
      <c r="AJ2530" s="27">
        <f t="shared" si="562"/>
        <v>-148.25</v>
      </c>
      <c r="AK2530" s="26">
        <f>INDEX(检修、备用和必开!I:I,MATCH(统调负荷!$C2530,检修、备用和必开!$A:$A,0))</f>
        <v>8593.3496437945</v>
      </c>
    </row>
    <row r="2531" ht="13.8" spans="1:37">
      <c r="A2531" s="26">
        <f t="shared" si="551"/>
        <v>1</v>
      </c>
      <c r="B2531" s="26">
        <f t="shared" si="550"/>
        <v>8</v>
      </c>
      <c r="C2531" t="s">
        <v>48</v>
      </c>
      <c r="D2531" s="75">
        <v>0.34375</v>
      </c>
      <c r="E2531" s="26">
        <v>43910</v>
      </c>
      <c r="F2531" s="26">
        <v>12397.5</v>
      </c>
      <c r="G2531" s="26">
        <v>7450</v>
      </c>
      <c r="H2531" s="26">
        <v>17324.2</v>
      </c>
      <c r="I2531" s="26">
        <v>8145</v>
      </c>
      <c r="J2531" s="26">
        <v>-1406.7</v>
      </c>
      <c r="K2531" s="26">
        <f t="shared" si="563"/>
        <v>9827.5</v>
      </c>
      <c r="L2531" s="27">
        <f t="shared" si="552"/>
        <v>7.04084456881201</v>
      </c>
      <c r="M2531" s="75">
        <v>0.34375</v>
      </c>
      <c r="N2531" s="26">
        <v>44954.9</v>
      </c>
      <c r="O2531" s="26">
        <v>11052.31</v>
      </c>
      <c r="P2531" s="26">
        <v>7530.17</v>
      </c>
      <c r="Q2531" s="26">
        <v>18889.8</v>
      </c>
      <c r="R2531" s="26">
        <v>8837.41</v>
      </c>
      <c r="S2531" s="26">
        <v>-1354.79</v>
      </c>
      <c r="T2531" s="26">
        <f t="shared" si="553"/>
        <v>8482.31</v>
      </c>
      <c r="U2531" s="27">
        <f t="shared" si="554"/>
        <v>3.97613305360036</v>
      </c>
      <c r="V2531" s="26">
        <f>INDEX(检修、备用和必开!B:B,MATCH(统调负荷!$C2531,检修、备用和必开!$A:$A,0))</f>
        <v>23448.5</v>
      </c>
      <c r="W2531" s="26">
        <f>INDEX(检修、备用和必开!C:C,MATCH(统调负荷!$C2531,检修、备用和必开!$A:$A,0))</f>
        <v>0</v>
      </c>
      <c r="X2531" s="26">
        <f>INDEX(检修、备用和必开!D:D,MATCH(统调负荷!$C2531,检修、备用和必开!$A:$A,0))</f>
        <v>8920</v>
      </c>
      <c r="Y2531" s="26">
        <f>INDEX(检修、备用和必开!E:E,MATCH(统调负荷!$C2531,检修、备用和必开!$A:$A,0))</f>
        <v>2570</v>
      </c>
      <c r="Z2531" s="26">
        <f>INDEX(检修、备用和必开!F:F,MATCH(统调负荷!$C2531,检修、备用和必开!$A:$A,0))</f>
        <v>1850</v>
      </c>
      <c r="AA2531" s="26">
        <f t="shared" si="555"/>
        <v>69193.9</v>
      </c>
      <c r="AB2531" s="26">
        <v>297.84</v>
      </c>
      <c r="AC2531" s="26">
        <v>149.52</v>
      </c>
      <c r="AD2531" s="76">
        <f t="shared" si="556"/>
        <v>45684.34375</v>
      </c>
      <c r="AE2531" s="27">
        <f t="shared" si="557"/>
        <v>1044.9</v>
      </c>
      <c r="AF2531" s="27">
        <f t="shared" si="558"/>
        <v>-1345.19</v>
      </c>
      <c r="AG2531" s="27">
        <f t="shared" si="559"/>
        <v>80.1700000000001</v>
      </c>
      <c r="AH2531" s="27">
        <f t="shared" si="560"/>
        <v>1565.6</v>
      </c>
      <c r="AI2531" s="27">
        <f t="shared" si="561"/>
        <v>692.41</v>
      </c>
      <c r="AJ2531" s="27">
        <f t="shared" si="562"/>
        <v>51.9100000000001</v>
      </c>
      <c r="AK2531" s="26">
        <f>INDEX(检修、备用和必开!I:I,MATCH(统调负荷!$C2531,检修、备用和必开!$A:$A,0))</f>
        <v>8593.3496437945</v>
      </c>
    </row>
    <row r="2532" ht="13.8" spans="1:37">
      <c r="A2532" s="26">
        <f t="shared" si="551"/>
        <v>1</v>
      </c>
      <c r="B2532" s="26">
        <f t="shared" si="550"/>
        <v>8</v>
      </c>
      <c r="C2532" t="s">
        <v>48</v>
      </c>
      <c r="D2532" s="75">
        <v>0.354166666666667</v>
      </c>
      <c r="E2532" s="26">
        <v>43685</v>
      </c>
      <c r="F2532" s="26">
        <v>11695.19</v>
      </c>
      <c r="G2532" s="26">
        <v>7435</v>
      </c>
      <c r="H2532" s="26">
        <v>17346.5</v>
      </c>
      <c r="I2532" s="26">
        <v>8615</v>
      </c>
      <c r="J2532" s="26">
        <v>-1406.69</v>
      </c>
      <c r="K2532" s="26">
        <f t="shared" si="563"/>
        <v>9125.19</v>
      </c>
      <c r="L2532" s="27">
        <f t="shared" si="552"/>
        <v>7.58273526359451</v>
      </c>
      <c r="M2532" s="75">
        <v>0.354166666666667</v>
      </c>
      <c r="N2532" s="26">
        <v>44703.4</v>
      </c>
      <c r="O2532" s="26">
        <v>10614.09</v>
      </c>
      <c r="P2532" s="26">
        <v>7464.36</v>
      </c>
      <c r="Q2532" s="26">
        <v>18455.6</v>
      </c>
      <c r="R2532" s="26">
        <v>9583.76</v>
      </c>
      <c r="S2532" s="26">
        <v>-1414.41</v>
      </c>
      <c r="T2532" s="26">
        <f t="shared" si="553"/>
        <v>8044.09</v>
      </c>
      <c r="U2532" s="27">
        <f t="shared" si="554"/>
        <v>4.07884537278451</v>
      </c>
      <c r="V2532" s="26">
        <f>INDEX(检修、备用和必开!B:B,MATCH(统调负荷!$C2532,检修、备用和必开!$A:$A,0))</f>
        <v>23448.5</v>
      </c>
      <c r="W2532" s="26">
        <f>INDEX(检修、备用和必开!C:C,MATCH(统调负荷!$C2532,检修、备用和必开!$A:$A,0))</f>
        <v>0</v>
      </c>
      <c r="X2532" s="26">
        <f>INDEX(检修、备用和必开!D:D,MATCH(统调负荷!$C2532,检修、备用和必开!$A:$A,0))</f>
        <v>8920</v>
      </c>
      <c r="Y2532" s="26">
        <f>INDEX(检修、备用和必开!E:E,MATCH(统调负荷!$C2532,检修、备用和必开!$A:$A,0))</f>
        <v>2570</v>
      </c>
      <c r="Z2532" s="26">
        <f>INDEX(检修、备用和必开!F:F,MATCH(统调负荷!$C2532,检修、备用和必开!$A:$A,0))</f>
        <v>1850</v>
      </c>
      <c r="AA2532" s="26">
        <f t="shared" si="555"/>
        <v>69193.9</v>
      </c>
      <c r="AB2532" s="26">
        <v>292.88</v>
      </c>
      <c r="AC2532" s="26">
        <v>0</v>
      </c>
      <c r="AD2532" s="76">
        <f t="shared" si="556"/>
        <v>45684.3541666667</v>
      </c>
      <c r="AE2532" s="27">
        <f t="shared" si="557"/>
        <v>1018.4</v>
      </c>
      <c r="AF2532" s="27">
        <f t="shared" si="558"/>
        <v>-1081.1</v>
      </c>
      <c r="AG2532" s="27">
        <f t="shared" si="559"/>
        <v>29.3599999999997</v>
      </c>
      <c r="AH2532" s="27">
        <f t="shared" si="560"/>
        <v>1109.1</v>
      </c>
      <c r="AI2532" s="27">
        <f t="shared" si="561"/>
        <v>968.76</v>
      </c>
      <c r="AJ2532" s="27">
        <f t="shared" si="562"/>
        <v>-7.72000000000003</v>
      </c>
      <c r="AK2532" s="26">
        <f>INDEX(检修、备用和必开!I:I,MATCH(统调负荷!$C2532,检修、备用和必开!$A:$A,0))</f>
        <v>8593.3496437945</v>
      </c>
    </row>
    <row r="2533" ht="13.8" spans="1:37">
      <c r="A2533" s="26">
        <f t="shared" si="551"/>
        <v>1</v>
      </c>
      <c r="B2533" s="26">
        <f t="shared" si="550"/>
        <v>8</v>
      </c>
      <c r="C2533" t="s">
        <v>48</v>
      </c>
      <c r="D2533" s="75">
        <v>0.364583333333333</v>
      </c>
      <c r="E2533" s="26">
        <v>43620</v>
      </c>
      <c r="F2533" s="26">
        <v>11378.59</v>
      </c>
      <c r="G2533" s="26">
        <v>7435</v>
      </c>
      <c r="H2533" s="26">
        <v>17077.9</v>
      </c>
      <c r="I2533" s="26">
        <v>9135</v>
      </c>
      <c r="J2533" s="26">
        <v>-1406.49</v>
      </c>
      <c r="K2533" s="26">
        <f t="shared" si="563"/>
        <v>8808.59</v>
      </c>
      <c r="L2533" s="27">
        <f t="shared" si="552"/>
        <v>7.85527536189106</v>
      </c>
      <c r="M2533" s="75">
        <v>0.364583333333333</v>
      </c>
      <c r="N2533" s="26">
        <v>43612.4</v>
      </c>
      <c r="O2533" s="26">
        <v>9692.73</v>
      </c>
      <c r="P2533" s="26">
        <v>8076.69</v>
      </c>
      <c r="Q2533" s="26">
        <v>17009.6</v>
      </c>
      <c r="R2533" s="26">
        <v>10238.1</v>
      </c>
      <c r="S2533" s="26">
        <v>-1404.72</v>
      </c>
      <c r="T2533" s="26">
        <f t="shared" si="553"/>
        <v>7122.73</v>
      </c>
      <c r="U2533" s="27">
        <f t="shared" si="554"/>
        <v>4.31310007710658</v>
      </c>
      <c r="V2533" s="26">
        <f>INDEX(检修、备用和必开!B:B,MATCH(统调负荷!$C2533,检修、备用和必开!$A:$A,0))</f>
        <v>23448.5</v>
      </c>
      <c r="W2533" s="26">
        <f>INDEX(检修、备用和必开!C:C,MATCH(统调负荷!$C2533,检修、备用和必开!$A:$A,0))</f>
        <v>0</v>
      </c>
      <c r="X2533" s="26">
        <f>INDEX(检修、备用和必开!D:D,MATCH(统调负荷!$C2533,检修、备用和必开!$A:$A,0))</f>
        <v>8920</v>
      </c>
      <c r="Y2533" s="26">
        <f>INDEX(检修、备用和必开!E:E,MATCH(统调负荷!$C2533,检修、备用和必开!$A:$A,0))</f>
        <v>2570</v>
      </c>
      <c r="Z2533" s="26">
        <f>INDEX(检修、备用和必开!F:F,MATCH(统调负荷!$C2533,检修、备用和必开!$A:$A,0))</f>
        <v>1850</v>
      </c>
      <c r="AA2533" s="26">
        <f t="shared" si="555"/>
        <v>69193.9</v>
      </c>
      <c r="AB2533" s="26">
        <v>282.95</v>
      </c>
      <c r="AC2533" s="26">
        <v>0</v>
      </c>
      <c r="AD2533" s="76">
        <f t="shared" si="556"/>
        <v>45684.3645833333</v>
      </c>
      <c r="AE2533" s="27">
        <f t="shared" si="557"/>
        <v>-7.59999999999854</v>
      </c>
      <c r="AF2533" s="27">
        <f t="shared" si="558"/>
        <v>-1685.86</v>
      </c>
      <c r="AG2533" s="27">
        <f t="shared" si="559"/>
        <v>641.69</v>
      </c>
      <c r="AH2533" s="27">
        <f t="shared" si="560"/>
        <v>-68.3000000000029</v>
      </c>
      <c r="AI2533" s="27">
        <f t="shared" si="561"/>
        <v>1103.1</v>
      </c>
      <c r="AJ2533" s="27">
        <f t="shared" si="562"/>
        <v>1.76999999999998</v>
      </c>
      <c r="AK2533" s="26">
        <f>INDEX(检修、备用和必开!I:I,MATCH(统调负荷!$C2533,检修、备用和必开!$A:$A,0))</f>
        <v>8593.3496437945</v>
      </c>
    </row>
    <row r="2534" ht="13.8" spans="1:37">
      <c r="A2534" s="26">
        <f t="shared" si="551"/>
        <v>1</v>
      </c>
      <c r="B2534" s="26">
        <f t="shared" si="550"/>
        <v>9</v>
      </c>
      <c r="C2534" t="s">
        <v>48</v>
      </c>
      <c r="D2534" s="75">
        <v>0.375</v>
      </c>
      <c r="E2534" s="26">
        <v>43475</v>
      </c>
      <c r="F2534" s="26">
        <v>11158.3</v>
      </c>
      <c r="G2534" s="26">
        <v>7958</v>
      </c>
      <c r="H2534" s="26">
        <v>16098.4</v>
      </c>
      <c r="I2534" s="26">
        <v>9667</v>
      </c>
      <c r="J2534" s="26">
        <v>-1406.7</v>
      </c>
      <c r="K2534" s="26">
        <f t="shared" si="563"/>
        <v>8588.3</v>
      </c>
      <c r="L2534" s="27">
        <f t="shared" si="552"/>
        <v>8.05676327096166</v>
      </c>
      <c r="M2534" s="75">
        <v>0.375</v>
      </c>
      <c r="N2534" s="26">
        <v>43234.7</v>
      </c>
      <c r="O2534" s="26">
        <v>9386.62</v>
      </c>
      <c r="P2534" s="26">
        <v>7604.12</v>
      </c>
      <c r="Q2534" s="26">
        <v>16569.2</v>
      </c>
      <c r="R2534" s="26">
        <v>11097.6</v>
      </c>
      <c r="S2534" s="26">
        <v>-1422.84</v>
      </c>
      <c r="T2534" s="26">
        <f t="shared" si="553"/>
        <v>6816.62</v>
      </c>
      <c r="U2534" s="27">
        <f t="shared" si="554"/>
        <v>4.3969988472747</v>
      </c>
      <c r="V2534" s="26">
        <f>INDEX(检修、备用和必开!B:B,MATCH(统调负荷!$C2534,检修、备用和必开!$A:$A,0))</f>
        <v>23448.5</v>
      </c>
      <c r="W2534" s="26">
        <f>INDEX(检修、备用和必开!C:C,MATCH(统调负荷!$C2534,检修、备用和必开!$A:$A,0))</f>
        <v>0</v>
      </c>
      <c r="X2534" s="26">
        <f>INDEX(检修、备用和必开!D:D,MATCH(统调负荷!$C2534,检修、备用和必开!$A:$A,0))</f>
        <v>8920</v>
      </c>
      <c r="Y2534" s="26">
        <f>INDEX(检修、备用和必开!E:E,MATCH(统调负荷!$C2534,检修、备用和必开!$A:$A,0))</f>
        <v>2570</v>
      </c>
      <c r="Z2534" s="26">
        <f>INDEX(检修、备用和必开!F:F,MATCH(统调负荷!$C2534,检修、备用和必开!$A:$A,0))</f>
        <v>1850</v>
      </c>
      <c r="AA2534" s="26">
        <f t="shared" si="555"/>
        <v>69193.9</v>
      </c>
      <c r="AB2534" s="26">
        <v>282.95</v>
      </c>
      <c r="AC2534" s="26">
        <v>294.21</v>
      </c>
      <c r="AD2534" s="76">
        <f t="shared" si="556"/>
        <v>45684.375</v>
      </c>
      <c r="AE2534" s="27">
        <f t="shared" si="557"/>
        <v>-240.300000000003</v>
      </c>
      <c r="AF2534" s="27">
        <f t="shared" si="558"/>
        <v>-1771.68</v>
      </c>
      <c r="AG2534" s="27">
        <f t="shared" si="559"/>
        <v>-353.88</v>
      </c>
      <c r="AH2534" s="27">
        <f t="shared" si="560"/>
        <v>470.800000000001</v>
      </c>
      <c r="AI2534" s="27">
        <f t="shared" si="561"/>
        <v>1430.6</v>
      </c>
      <c r="AJ2534" s="27">
        <f t="shared" si="562"/>
        <v>-16.1399999999999</v>
      </c>
      <c r="AK2534" s="26">
        <f>INDEX(检修、备用和必开!I:I,MATCH(统调负荷!$C2534,检修、备用和必开!$A:$A,0))</f>
        <v>8593.3496437945</v>
      </c>
    </row>
    <row r="2535" ht="13.8" spans="1:37">
      <c r="A2535" s="26">
        <f t="shared" si="551"/>
        <v>1</v>
      </c>
      <c r="B2535" s="26">
        <f t="shared" si="550"/>
        <v>9</v>
      </c>
      <c r="C2535" t="s">
        <v>48</v>
      </c>
      <c r="D2535" s="75">
        <v>0.385416666666667</v>
      </c>
      <c r="E2535" s="26">
        <v>43615</v>
      </c>
      <c r="F2535" s="26">
        <v>10830.7</v>
      </c>
      <c r="G2535" s="26">
        <v>7939</v>
      </c>
      <c r="H2535" s="26">
        <v>16043.2</v>
      </c>
      <c r="I2535" s="26">
        <v>10209</v>
      </c>
      <c r="J2535" s="26">
        <v>-1406.9</v>
      </c>
      <c r="K2535" s="26">
        <f t="shared" si="563"/>
        <v>8260.7</v>
      </c>
      <c r="L2535" s="27">
        <f t="shared" si="552"/>
        <v>8.37627561828901</v>
      </c>
      <c r="M2535" s="75">
        <v>0.385416666666667</v>
      </c>
      <c r="N2535" s="26">
        <v>42784.5</v>
      </c>
      <c r="O2535" s="26">
        <v>9211.05</v>
      </c>
      <c r="P2535" s="26">
        <v>8819.3</v>
      </c>
      <c r="Q2535" s="26">
        <v>14311.1</v>
      </c>
      <c r="R2535" s="26">
        <v>11755.4</v>
      </c>
      <c r="S2535" s="26">
        <v>-1312.35</v>
      </c>
      <c r="T2535" s="26">
        <f t="shared" si="553"/>
        <v>6641.05</v>
      </c>
      <c r="U2535" s="27">
        <f t="shared" si="554"/>
        <v>4.44660868000553</v>
      </c>
      <c r="V2535" s="26">
        <f>INDEX(检修、备用和必开!B:B,MATCH(统调负荷!$C2535,检修、备用和必开!$A:$A,0))</f>
        <v>23448.5</v>
      </c>
      <c r="W2535" s="26">
        <f>INDEX(检修、备用和必开!C:C,MATCH(统调负荷!$C2535,检修、备用和必开!$A:$A,0))</f>
        <v>0</v>
      </c>
      <c r="X2535" s="26">
        <f>INDEX(检修、备用和必开!D:D,MATCH(统调负荷!$C2535,检修、备用和必开!$A:$A,0))</f>
        <v>8920</v>
      </c>
      <c r="Y2535" s="26">
        <f>INDEX(检修、备用和必开!E:E,MATCH(统调负荷!$C2535,检修、备用和必开!$A:$A,0))</f>
        <v>2570</v>
      </c>
      <c r="Z2535" s="26">
        <f>INDEX(检修、备用和必开!F:F,MATCH(统调负荷!$C2535,检修、备用和必开!$A:$A,0))</f>
        <v>1850</v>
      </c>
      <c r="AA2535" s="26">
        <f t="shared" si="555"/>
        <v>69193.9</v>
      </c>
      <c r="AB2535" s="26">
        <v>275.01</v>
      </c>
      <c r="AC2535" s="26">
        <v>0</v>
      </c>
      <c r="AD2535" s="76">
        <f t="shared" si="556"/>
        <v>45684.3854166667</v>
      </c>
      <c r="AE2535" s="27">
        <f t="shared" si="557"/>
        <v>-830.5</v>
      </c>
      <c r="AF2535" s="27">
        <f t="shared" si="558"/>
        <v>-1619.65</v>
      </c>
      <c r="AG2535" s="27">
        <f t="shared" si="559"/>
        <v>880.299999999999</v>
      </c>
      <c r="AH2535" s="27">
        <f t="shared" si="560"/>
        <v>-1732.1</v>
      </c>
      <c r="AI2535" s="27">
        <f t="shared" si="561"/>
        <v>1546.4</v>
      </c>
      <c r="AJ2535" s="27">
        <f t="shared" si="562"/>
        <v>94.5500000000002</v>
      </c>
      <c r="AK2535" s="26">
        <f>INDEX(检修、备用和必开!I:I,MATCH(统调负荷!$C2535,检修、备用和必开!$A:$A,0))</f>
        <v>8593.3496437945</v>
      </c>
    </row>
    <row r="2536" ht="13.8" spans="1:37">
      <c r="A2536" s="26">
        <f t="shared" si="551"/>
        <v>1</v>
      </c>
      <c r="B2536" s="26">
        <f t="shared" si="550"/>
        <v>9</v>
      </c>
      <c r="C2536" t="s">
        <v>48</v>
      </c>
      <c r="D2536" s="75">
        <v>0.395833333333333</v>
      </c>
      <c r="E2536" s="26">
        <v>43420</v>
      </c>
      <c r="F2536" s="26">
        <v>11003.9</v>
      </c>
      <c r="G2536" s="26">
        <v>7849</v>
      </c>
      <c r="H2536" s="26">
        <v>15244.8</v>
      </c>
      <c r="I2536" s="26">
        <v>10729</v>
      </c>
      <c r="J2536" s="26">
        <v>-1406.7</v>
      </c>
      <c r="K2536" s="26">
        <f t="shared" si="563"/>
        <v>8433.9</v>
      </c>
      <c r="L2536" s="27">
        <f t="shared" si="552"/>
        <v>8.20425900235952</v>
      </c>
      <c r="M2536" s="75">
        <v>0.395833333333333</v>
      </c>
      <c r="N2536" s="26">
        <v>42525.6</v>
      </c>
      <c r="O2536" s="26">
        <v>9222.39</v>
      </c>
      <c r="P2536" s="26">
        <v>8218</v>
      </c>
      <c r="Q2536" s="26">
        <v>14923</v>
      </c>
      <c r="R2536" s="26">
        <v>11645.9</v>
      </c>
      <c r="S2536" s="26">
        <v>-1483.69</v>
      </c>
      <c r="T2536" s="26">
        <f t="shared" si="553"/>
        <v>6652.39</v>
      </c>
      <c r="U2536" s="27">
        <f t="shared" si="554"/>
        <v>4.44337060656714</v>
      </c>
      <c r="V2536" s="26">
        <f>INDEX(检修、备用和必开!B:B,MATCH(统调负荷!$C2536,检修、备用和必开!$A:$A,0))</f>
        <v>23448.5</v>
      </c>
      <c r="W2536" s="26">
        <f>INDEX(检修、备用和必开!C:C,MATCH(统调负荷!$C2536,检修、备用和必开!$A:$A,0))</f>
        <v>0</v>
      </c>
      <c r="X2536" s="26">
        <f>INDEX(检修、备用和必开!D:D,MATCH(统调负荷!$C2536,检修、备用和必开!$A:$A,0))</f>
        <v>8920</v>
      </c>
      <c r="Y2536" s="26">
        <f>INDEX(检修、备用和必开!E:E,MATCH(统调负荷!$C2536,检修、备用和必开!$A:$A,0))</f>
        <v>2570</v>
      </c>
      <c r="Z2536" s="26">
        <f>INDEX(检修、备用和必开!F:F,MATCH(统调负荷!$C2536,检修、备用和必开!$A:$A,0))</f>
        <v>1850</v>
      </c>
      <c r="AA2536" s="26">
        <f t="shared" si="555"/>
        <v>69193.9</v>
      </c>
      <c r="AB2536" s="26">
        <v>280.96</v>
      </c>
      <c r="AC2536" s="26">
        <v>309.12</v>
      </c>
      <c r="AD2536" s="76">
        <f t="shared" si="556"/>
        <v>45684.3958333333</v>
      </c>
      <c r="AE2536" s="27">
        <f t="shared" si="557"/>
        <v>-894.400000000001</v>
      </c>
      <c r="AF2536" s="27">
        <f t="shared" si="558"/>
        <v>-1781.51</v>
      </c>
      <c r="AG2536" s="27">
        <f t="shared" si="559"/>
        <v>369</v>
      </c>
      <c r="AH2536" s="27">
        <f t="shared" si="560"/>
        <v>-321.799999999999</v>
      </c>
      <c r="AI2536" s="27">
        <f t="shared" si="561"/>
        <v>916.9</v>
      </c>
      <c r="AJ2536" s="27">
        <f t="shared" si="562"/>
        <v>-76.99</v>
      </c>
      <c r="AK2536" s="26">
        <f>INDEX(检修、备用和必开!I:I,MATCH(统调负荷!$C2536,检修、备用和必开!$A:$A,0))</f>
        <v>8593.3496437945</v>
      </c>
    </row>
    <row r="2537" ht="13.8" spans="1:37">
      <c r="A2537" s="26">
        <f t="shared" si="551"/>
        <v>1</v>
      </c>
      <c r="B2537" s="26">
        <f t="shared" si="550"/>
        <v>9</v>
      </c>
      <c r="C2537" t="s">
        <v>48</v>
      </c>
      <c r="D2537" s="75">
        <v>0.40625</v>
      </c>
      <c r="E2537" s="26">
        <v>43360</v>
      </c>
      <c r="F2537" s="26">
        <v>10993.8</v>
      </c>
      <c r="G2537" s="26">
        <v>7648</v>
      </c>
      <c r="H2537" s="26">
        <v>14871.1</v>
      </c>
      <c r="I2537" s="26">
        <v>11254</v>
      </c>
      <c r="J2537" s="26">
        <v>-1406.9</v>
      </c>
      <c r="K2537" s="26">
        <f t="shared" si="563"/>
        <v>8423.8</v>
      </c>
      <c r="L2537" s="27">
        <f t="shared" si="552"/>
        <v>8.214095776253</v>
      </c>
      <c r="M2537" s="75">
        <v>0.40625</v>
      </c>
      <c r="N2537" s="26">
        <v>41460.9</v>
      </c>
      <c r="O2537" s="26">
        <v>9153.69</v>
      </c>
      <c r="P2537" s="26">
        <v>7575.01</v>
      </c>
      <c r="Q2537" s="26">
        <v>14171.3</v>
      </c>
      <c r="R2537" s="26">
        <v>12086.5</v>
      </c>
      <c r="S2537" s="26">
        <v>-1525.6</v>
      </c>
      <c r="T2537" s="26">
        <f t="shared" si="553"/>
        <v>6583.69</v>
      </c>
      <c r="U2537" s="27">
        <f t="shared" si="554"/>
        <v>4.46306008440571</v>
      </c>
      <c r="V2537" s="26">
        <f>INDEX(检修、备用和必开!B:B,MATCH(统调负荷!$C2537,检修、备用和必开!$A:$A,0))</f>
        <v>23448.5</v>
      </c>
      <c r="W2537" s="26">
        <f>INDEX(检修、备用和必开!C:C,MATCH(统调负荷!$C2537,检修、备用和必开!$A:$A,0))</f>
        <v>0</v>
      </c>
      <c r="X2537" s="26">
        <f>INDEX(检修、备用和必开!D:D,MATCH(统调负荷!$C2537,检修、备用和必开!$A:$A,0))</f>
        <v>8920</v>
      </c>
      <c r="Y2537" s="26">
        <f>INDEX(检修、备用和必开!E:E,MATCH(统调负荷!$C2537,检修、备用和必开!$A:$A,0))</f>
        <v>2570</v>
      </c>
      <c r="Z2537" s="26">
        <f>INDEX(检修、备用和必开!F:F,MATCH(统调负荷!$C2537,检修、备用和必开!$A:$A,0))</f>
        <v>1850</v>
      </c>
      <c r="AA2537" s="26">
        <f t="shared" si="555"/>
        <v>69193.9</v>
      </c>
      <c r="AB2537" s="26">
        <v>280.96</v>
      </c>
      <c r="AC2537" s="26">
        <v>0</v>
      </c>
      <c r="AD2537" s="76">
        <f t="shared" si="556"/>
        <v>45684.40625</v>
      </c>
      <c r="AE2537" s="27">
        <f t="shared" si="557"/>
        <v>-1899.1</v>
      </c>
      <c r="AF2537" s="27">
        <f t="shared" si="558"/>
        <v>-1840.11</v>
      </c>
      <c r="AG2537" s="27">
        <f t="shared" si="559"/>
        <v>-72.9899999999998</v>
      </c>
      <c r="AH2537" s="27">
        <f t="shared" si="560"/>
        <v>-699.800000000001</v>
      </c>
      <c r="AI2537" s="27">
        <f t="shared" si="561"/>
        <v>832.5</v>
      </c>
      <c r="AJ2537" s="27">
        <f t="shared" si="562"/>
        <v>-118.7</v>
      </c>
      <c r="AK2537" s="26">
        <f>INDEX(检修、备用和必开!I:I,MATCH(统调负荷!$C2537,检修、备用和必开!$A:$A,0))</f>
        <v>8593.3496437945</v>
      </c>
    </row>
    <row r="2538" ht="13.8" spans="1:37">
      <c r="A2538" s="26">
        <f t="shared" si="551"/>
        <v>1</v>
      </c>
      <c r="B2538" s="26">
        <f t="shared" si="550"/>
        <v>10</v>
      </c>
      <c r="C2538" t="s">
        <v>48</v>
      </c>
      <c r="D2538" s="75">
        <v>0.416666666666667</v>
      </c>
      <c r="E2538" s="26">
        <v>43205</v>
      </c>
      <c r="F2538" s="26">
        <v>11507.39</v>
      </c>
      <c r="G2538" s="26">
        <v>7595</v>
      </c>
      <c r="H2538" s="26">
        <v>13763.1</v>
      </c>
      <c r="I2538" s="26">
        <v>11746</v>
      </c>
      <c r="J2538" s="26">
        <v>-1406.49</v>
      </c>
      <c r="K2538" s="26">
        <f t="shared" si="563"/>
        <v>8937.39</v>
      </c>
      <c r="L2538" s="27">
        <f t="shared" si="552"/>
        <v>7.74207011219159</v>
      </c>
      <c r="M2538" s="75">
        <v>0.416666666666667</v>
      </c>
      <c r="N2538" s="26">
        <v>40943.9</v>
      </c>
      <c r="O2538" s="26">
        <v>8765.55</v>
      </c>
      <c r="P2538" s="26">
        <v>7318.63</v>
      </c>
      <c r="Q2538" s="26">
        <v>13705.9</v>
      </c>
      <c r="R2538" s="26">
        <v>12591.1</v>
      </c>
      <c r="S2538" s="26">
        <v>-1437.28</v>
      </c>
      <c r="T2538" s="26">
        <f t="shared" si="553"/>
        <v>6195.55</v>
      </c>
      <c r="U2538" s="27">
        <f t="shared" si="554"/>
        <v>4.57766339961166</v>
      </c>
      <c r="V2538" s="26">
        <f>INDEX(检修、备用和必开!B:B,MATCH(统调负荷!$C2538,检修、备用和必开!$A:$A,0))</f>
        <v>23448.5</v>
      </c>
      <c r="W2538" s="26">
        <f>INDEX(检修、备用和必开!C:C,MATCH(统调负荷!$C2538,检修、备用和必开!$A:$A,0))</f>
        <v>0</v>
      </c>
      <c r="X2538" s="26">
        <f>INDEX(检修、备用和必开!D:D,MATCH(统调负荷!$C2538,检修、备用和必开!$A:$A,0))</f>
        <v>8920</v>
      </c>
      <c r="Y2538" s="26">
        <f>INDEX(检修、备用和必开!E:E,MATCH(统调负荷!$C2538,检修、备用和必开!$A:$A,0))</f>
        <v>2570</v>
      </c>
      <c r="Z2538" s="26">
        <f>INDEX(检修、备用和必开!F:F,MATCH(统调负荷!$C2538,检修、备用和必开!$A:$A,0))</f>
        <v>1850</v>
      </c>
      <c r="AA2538" s="26">
        <f t="shared" si="555"/>
        <v>69193.9</v>
      </c>
      <c r="AB2538" s="26">
        <v>292.88</v>
      </c>
      <c r="AC2538" s="26">
        <v>0</v>
      </c>
      <c r="AD2538" s="76">
        <f t="shared" si="556"/>
        <v>45684.4166666667</v>
      </c>
      <c r="AE2538" s="27">
        <f t="shared" si="557"/>
        <v>-2261.1</v>
      </c>
      <c r="AF2538" s="27">
        <f t="shared" si="558"/>
        <v>-2741.84</v>
      </c>
      <c r="AG2538" s="27">
        <f t="shared" si="559"/>
        <v>-276.37</v>
      </c>
      <c r="AH2538" s="27">
        <f t="shared" si="560"/>
        <v>-57.2000000000007</v>
      </c>
      <c r="AI2538" s="27">
        <f t="shared" si="561"/>
        <v>845.1</v>
      </c>
      <c r="AJ2538" s="27">
        <f t="shared" si="562"/>
        <v>-30.79</v>
      </c>
      <c r="AK2538" s="26">
        <f>INDEX(检修、备用和必开!I:I,MATCH(统调负荷!$C2538,检修、备用和必开!$A:$A,0))</f>
        <v>8593.3496437945</v>
      </c>
    </row>
    <row r="2539" ht="13.8" spans="1:37">
      <c r="A2539" s="26">
        <f t="shared" si="551"/>
        <v>1</v>
      </c>
      <c r="B2539" s="26">
        <f t="shared" si="550"/>
        <v>10</v>
      </c>
      <c r="C2539" t="s">
        <v>48</v>
      </c>
      <c r="D2539" s="75">
        <v>0.427083333333333</v>
      </c>
      <c r="E2539" s="26">
        <v>42365</v>
      </c>
      <c r="F2539" s="26">
        <v>10649.9</v>
      </c>
      <c r="G2539" s="26">
        <v>7481</v>
      </c>
      <c r="H2539" s="26">
        <v>13446.6</v>
      </c>
      <c r="I2539" s="26">
        <v>12194</v>
      </c>
      <c r="J2539" s="26">
        <v>-1406.5</v>
      </c>
      <c r="K2539" s="26">
        <f t="shared" si="563"/>
        <v>8079.9</v>
      </c>
      <c r="L2539" s="27">
        <f t="shared" si="552"/>
        <v>8.56370747162712</v>
      </c>
      <c r="M2539" s="75">
        <v>0.427083333333333</v>
      </c>
      <c r="N2539" s="26">
        <v>39970</v>
      </c>
      <c r="O2539" s="26">
        <v>8493.75</v>
      </c>
      <c r="P2539" s="26">
        <v>7432.79</v>
      </c>
      <c r="Q2539" s="26">
        <v>12522.5</v>
      </c>
      <c r="R2539" s="26">
        <v>12990.1</v>
      </c>
      <c r="S2539" s="26">
        <v>-1469.14</v>
      </c>
      <c r="T2539" s="26">
        <f t="shared" si="553"/>
        <v>5923.75</v>
      </c>
      <c r="U2539" s="27">
        <f t="shared" si="554"/>
        <v>4.66148378947368</v>
      </c>
      <c r="V2539" s="26">
        <f>INDEX(检修、备用和必开!B:B,MATCH(统调负荷!$C2539,检修、备用和必开!$A:$A,0))</f>
        <v>23448.5</v>
      </c>
      <c r="W2539" s="26">
        <f>INDEX(检修、备用和必开!C:C,MATCH(统调负荷!$C2539,检修、备用和必开!$A:$A,0))</f>
        <v>0</v>
      </c>
      <c r="X2539" s="26">
        <f>INDEX(检修、备用和必开!D:D,MATCH(统调负荷!$C2539,检修、备用和必开!$A:$A,0))</f>
        <v>8920</v>
      </c>
      <c r="Y2539" s="26">
        <f>INDEX(检修、备用和必开!E:E,MATCH(统调负荷!$C2539,检修、备用和必开!$A:$A,0))</f>
        <v>2570</v>
      </c>
      <c r="Z2539" s="26">
        <f>INDEX(检修、备用和必开!F:F,MATCH(统调负荷!$C2539,检修、备用和必开!$A:$A,0))</f>
        <v>1850</v>
      </c>
      <c r="AA2539" s="26">
        <f t="shared" si="555"/>
        <v>69193.9</v>
      </c>
      <c r="AB2539" s="26">
        <v>275.01</v>
      </c>
      <c r="AC2539" s="26">
        <v>0</v>
      </c>
      <c r="AD2539" s="76">
        <f t="shared" si="556"/>
        <v>45684.4270833333</v>
      </c>
      <c r="AE2539" s="27">
        <f t="shared" si="557"/>
        <v>-2395</v>
      </c>
      <c r="AF2539" s="27">
        <f t="shared" si="558"/>
        <v>-2156.15</v>
      </c>
      <c r="AG2539" s="27">
        <f t="shared" si="559"/>
        <v>-48.21</v>
      </c>
      <c r="AH2539" s="27">
        <f t="shared" si="560"/>
        <v>-924.1</v>
      </c>
      <c r="AI2539" s="27">
        <f t="shared" si="561"/>
        <v>796.1</v>
      </c>
      <c r="AJ2539" s="27">
        <f t="shared" si="562"/>
        <v>-62.6400000000001</v>
      </c>
      <c r="AK2539" s="26">
        <f>INDEX(检修、备用和必开!I:I,MATCH(统调负荷!$C2539,检修、备用和必开!$A:$A,0))</f>
        <v>8593.3496437945</v>
      </c>
    </row>
    <row r="2540" ht="13.8" spans="1:37">
      <c r="A2540" s="26">
        <f t="shared" si="551"/>
        <v>1</v>
      </c>
      <c r="B2540" s="26">
        <f t="shared" si="550"/>
        <v>10</v>
      </c>
      <c r="C2540" t="s">
        <v>48</v>
      </c>
      <c r="D2540" s="75">
        <v>0.4375</v>
      </c>
      <c r="E2540" s="26">
        <v>41880</v>
      </c>
      <c r="F2540" s="26">
        <v>10730.1</v>
      </c>
      <c r="G2540" s="26">
        <v>7223</v>
      </c>
      <c r="H2540" s="26">
        <v>12735.6</v>
      </c>
      <c r="I2540" s="26">
        <v>12598</v>
      </c>
      <c r="J2540" s="26">
        <v>-1406.7</v>
      </c>
      <c r="K2540" s="26">
        <f t="shared" si="563"/>
        <v>8160.1</v>
      </c>
      <c r="L2540" s="27">
        <f t="shared" si="552"/>
        <v>8.47954069190328</v>
      </c>
      <c r="M2540" s="75">
        <v>0.4375</v>
      </c>
      <c r="N2540" s="26">
        <v>39507.6</v>
      </c>
      <c r="O2540" s="26">
        <v>8574.06</v>
      </c>
      <c r="P2540" s="26">
        <v>7452.02</v>
      </c>
      <c r="Q2540" s="26">
        <v>11508.7</v>
      </c>
      <c r="R2540" s="26">
        <v>13476.1</v>
      </c>
      <c r="S2540" s="26">
        <v>-1503.28</v>
      </c>
      <c r="T2540" s="26">
        <f t="shared" si="553"/>
        <v>6004.06</v>
      </c>
      <c r="U2540" s="27">
        <f t="shared" si="554"/>
        <v>4.63639921040253</v>
      </c>
      <c r="V2540" s="26">
        <f>INDEX(检修、备用和必开!B:B,MATCH(统调负荷!$C2540,检修、备用和必开!$A:$A,0))</f>
        <v>23448.5</v>
      </c>
      <c r="W2540" s="26">
        <f>INDEX(检修、备用和必开!C:C,MATCH(统调负荷!$C2540,检修、备用和必开!$A:$A,0))</f>
        <v>0</v>
      </c>
      <c r="X2540" s="26">
        <f>INDEX(检修、备用和必开!D:D,MATCH(统调负荷!$C2540,检修、备用和必开!$A:$A,0))</f>
        <v>8920</v>
      </c>
      <c r="Y2540" s="26">
        <f>INDEX(检修、备用和必开!E:E,MATCH(统调负荷!$C2540,检修、备用和必开!$A:$A,0))</f>
        <v>2570</v>
      </c>
      <c r="Z2540" s="26">
        <f>INDEX(检修、备用和必开!F:F,MATCH(统调负荷!$C2540,检修、备用和必开!$A:$A,0))</f>
        <v>1850</v>
      </c>
      <c r="AA2540" s="26">
        <f t="shared" si="555"/>
        <v>69193.9</v>
      </c>
      <c r="AB2540" s="26">
        <v>280.96</v>
      </c>
      <c r="AC2540" s="26">
        <v>0</v>
      </c>
      <c r="AD2540" s="76">
        <f t="shared" si="556"/>
        <v>45684.4375</v>
      </c>
      <c r="AE2540" s="27">
        <f t="shared" si="557"/>
        <v>-2372.4</v>
      </c>
      <c r="AF2540" s="27">
        <f t="shared" si="558"/>
        <v>-2156.04</v>
      </c>
      <c r="AG2540" s="27">
        <f t="shared" si="559"/>
        <v>229.02</v>
      </c>
      <c r="AH2540" s="27">
        <f t="shared" si="560"/>
        <v>-1226.9</v>
      </c>
      <c r="AI2540" s="27">
        <f t="shared" si="561"/>
        <v>878.1</v>
      </c>
      <c r="AJ2540" s="27">
        <f t="shared" si="562"/>
        <v>-96.5799999999999</v>
      </c>
      <c r="AK2540" s="26">
        <f>INDEX(检修、备用和必开!I:I,MATCH(统调负荷!$C2540,检修、备用和必开!$A:$A,0))</f>
        <v>8593.3496437945</v>
      </c>
    </row>
    <row r="2541" ht="13.8" spans="1:37">
      <c r="A2541" s="26">
        <f t="shared" si="551"/>
        <v>1</v>
      </c>
      <c r="B2541" s="26">
        <f t="shared" si="550"/>
        <v>10</v>
      </c>
      <c r="C2541" t="s">
        <v>48</v>
      </c>
      <c r="D2541" s="75">
        <v>0.447916666666667</v>
      </c>
      <c r="E2541" s="26">
        <v>41770</v>
      </c>
      <c r="F2541" s="26">
        <v>10455.8</v>
      </c>
      <c r="G2541" s="26">
        <v>7106</v>
      </c>
      <c r="H2541" s="26">
        <v>12643.9</v>
      </c>
      <c r="I2541" s="26">
        <v>12971</v>
      </c>
      <c r="J2541" s="26">
        <v>-1406.7</v>
      </c>
      <c r="K2541" s="26">
        <f t="shared" si="563"/>
        <v>7885.8</v>
      </c>
      <c r="L2541" s="27">
        <f t="shared" si="552"/>
        <v>8.77449339318776</v>
      </c>
      <c r="M2541" s="75">
        <v>0.447916666666667</v>
      </c>
      <c r="N2541" s="26">
        <v>39034.7</v>
      </c>
      <c r="O2541" s="26">
        <v>9021.48</v>
      </c>
      <c r="P2541" s="26">
        <v>5936.42</v>
      </c>
      <c r="Q2541" s="26">
        <v>11807</v>
      </c>
      <c r="R2541" s="26">
        <v>13849.7</v>
      </c>
      <c r="S2541" s="26">
        <v>-1579.9</v>
      </c>
      <c r="T2541" s="26">
        <f t="shared" si="553"/>
        <v>6451.48</v>
      </c>
      <c r="U2541" s="27">
        <f t="shared" si="554"/>
        <v>4.50144683530799</v>
      </c>
      <c r="V2541" s="26">
        <f>INDEX(检修、备用和必开!B:B,MATCH(统调负荷!$C2541,检修、备用和必开!$A:$A,0))</f>
        <v>23448.5</v>
      </c>
      <c r="W2541" s="26">
        <f>INDEX(检修、备用和必开!C:C,MATCH(统调负荷!$C2541,检修、备用和必开!$A:$A,0))</f>
        <v>0</v>
      </c>
      <c r="X2541" s="26">
        <f>INDEX(检修、备用和必开!D:D,MATCH(统调负荷!$C2541,检修、备用和必开!$A:$A,0))</f>
        <v>8920</v>
      </c>
      <c r="Y2541" s="26">
        <f>INDEX(检修、备用和必开!E:E,MATCH(统调负荷!$C2541,检修、备用和必开!$A:$A,0))</f>
        <v>2570</v>
      </c>
      <c r="Z2541" s="26">
        <f>INDEX(检修、备用和必开!F:F,MATCH(统调负荷!$C2541,检修、备用和必开!$A:$A,0))</f>
        <v>1850</v>
      </c>
      <c r="AA2541" s="26">
        <f t="shared" si="555"/>
        <v>69193.9</v>
      </c>
      <c r="AB2541" s="26">
        <v>238.27</v>
      </c>
      <c r="AC2541" s="26">
        <v>0.03</v>
      </c>
      <c r="AD2541" s="76">
        <f t="shared" si="556"/>
        <v>45684.4479166667</v>
      </c>
      <c r="AE2541" s="27">
        <f t="shared" si="557"/>
        <v>-2735.3</v>
      </c>
      <c r="AF2541" s="27">
        <f t="shared" si="558"/>
        <v>-1434.32</v>
      </c>
      <c r="AG2541" s="27">
        <f t="shared" si="559"/>
        <v>-1169.58</v>
      </c>
      <c r="AH2541" s="27">
        <f t="shared" si="560"/>
        <v>-836.9</v>
      </c>
      <c r="AI2541" s="27">
        <f t="shared" si="561"/>
        <v>878.700000000001</v>
      </c>
      <c r="AJ2541" s="27">
        <f t="shared" si="562"/>
        <v>-173.2</v>
      </c>
      <c r="AK2541" s="26">
        <f>INDEX(检修、备用和必开!I:I,MATCH(统调负荷!$C2541,检修、备用和必开!$A:$A,0))</f>
        <v>8593.3496437945</v>
      </c>
    </row>
    <row r="2542" ht="13.8" spans="1:37">
      <c r="A2542" s="26">
        <f t="shared" si="551"/>
        <v>1</v>
      </c>
      <c r="B2542" s="26">
        <f t="shared" si="550"/>
        <v>11</v>
      </c>
      <c r="C2542" t="s">
        <v>48</v>
      </c>
      <c r="D2542" s="75">
        <v>0.458333333333333</v>
      </c>
      <c r="E2542" s="26">
        <v>41570</v>
      </c>
      <c r="F2542" s="26">
        <v>10209.5</v>
      </c>
      <c r="G2542" s="26">
        <v>7106</v>
      </c>
      <c r="H2542" s="26">
        <v>12330.2</v>
      </c>
      <c r="I2542" s="26">
        <v>13331</v>
      </c>
      <c r="J2542" s="26">
        <v>-1406.7</v>
      </c>
      <c r="K2542" s="26">
        <f t="shared" si="563"/>
        <v>7639.5</v>
      </c>
      <c r="L2542" s="27">
        <f t="shared" si="552"/>
        <v>9.05738595457818</v>
      </c>
      <c r="M2542" s="75">
        <v>0.458333333333333</v>
      </c>
      <c r="N2542" s="26">
        <v>39240.7</v>
      </c>
      <c r="O2542" s="26">
        <v>8903.11</v>
      </c>
      <c r="P2542" s="26">
        <v>5899.34</v>
      </c>
      <c r="Q2542" s="26">
        <v>11937.8</v>
      </c>
      <c r="R2542" s="26">
        <v>14092.4</v>
      </c>
      <c r="S2542" s="26">
        <v>-1591.95</v>
      </c>
      <c r="T2542" s="26">
        <f t="shared" si="553"/>
        <v>6333.11</v>
      </c>
      <c r="U2542" s="27">
        <f t="shared" si="554"/>
        <v>4.53637979402233</v>
      </c>
      <c r="V2542" s="26">
        <f>INDEX(检修、备用和必开!B:B,MATCH(统调负荷!$C2542,检修、备用和必开!$A:$A,0))</f>
        <v>23448.5</v>
      </c>
      <c r="W2542" s="26">
        <f>INDEX(检修、备用和必开!C:C,MATCH(统调负荷!$C2542,检修、备用和必开!$A:$A,0))</f>
        <v>0</v>
      </c>
      <c r="X2542" s="26">
        <f>INDEX(检修、备用和必开!D:D,MATCH(统调负荷!$C2542,检修、备用和必开!$A:$A,0))</f>
        <v>8920</v>
      </c>
      <c r="Y2542" s="26">
        <f>INDEX(检修、备用和必开!E:E,MATCH(统调负荷!$C2542,检修、备用和必开!$A:$A,0))</f>
        <v>2570</v>
      </c>
      <c r="Z2542" s="26">
        <f>INDEX(检修、备用和必开!F:F,MATCH(统调负荷!$C2542,检修、备用和必开!$A:$A,0))</f>
        <v>1850</v>
      </c>
      <c r="AA2542" s="26">
        <f t="shared" si="555"/>
        <v>69193.9</v>
      </c>
      <c r="AB2542" s="26">
        <v>238.27</v>
      </c>
      <c r="AC2542" s="26">
        <v>0</v>
      </c>
      <c r="AD2542" s="76">
        <f t="shared" si="556"/>
        <v>45684.4583333333</v>
      </c>
      <c r="AE2542" s="27">
        <f t="shared" si="557"/>
        <v>-2329.3</v>
      </c>
      <c r="AF2542" s="27">
        <f t="shared" si="558"/>
        <v>-1306.39</v>
      </c>
      <c r="AG2542" s="27">
        <f t="shared" si="559"/>
        <v>-1206.66</v>
      </c>
      <c r="AH2542" s="27">
        <f t="shared" si="560"/>
        <v>-392.400000000001</v>
      </c>
      <c r="AI2542" s="27">
        <f t="shared" si="561"/>
        <v>761.4</v>
      </c>
      <c r="AJ2542" s="27">
        <f t="shared" si="562"/>
        <v>-185.25</v>
      </c>
      <c r="AK2542" s="26">
        <f>INDEX(检修、备用和必开!I:I,MATCH(统调负荷!$C2542,检修、备用和必开!$A:$A,0))</f>
        <v>8593.3496437945</v>
      </c>
    </row>
    <row r="2543" ht="13.8" spans="1:37">
      <c r="A2543" s="26">
        <f t="shared" si="551"/>
        <v>1</v>
      </c>
      <c r="B2543" s="26">
        <f t="shared" si="550"/>
        <v>11</v>
      </c>
      <c r="C2543" t="s">
        <v>48</v>
      </c>
      <c r="D2543" s="75">
        <v>0.46875</v>
      </c>
      <c r="E2543" s="26">
        <v>41400</v>
      </c>
      <c r="F2543" s="26">
        <v>10272.4</v>
      </c>
      <c r="G2543" s="26">
        <v>7109</v>
      </c>
      <c r="H2543" s="26">
        <v>11827.5</v>
      </c>
      <c r="I2543" s="26">
        <v>13598</v>
      </c>
      <c r="J2543" s="26">
        <v>-1406.9</v>
      </c>
      <c r="K2543" s="26">
        <f t="shared" si="563"/>
        <v>7702.4</v>
      </c>
      <c r="L2543" s="27">
        <f t="shared" si="552"/>
        <v>8.98342075197341</v>
      </c>
      <c r="M2543" s="75">
        <v>0.46875</v>
      </c>
      <c r="N2543" s="26">
        <v>39140.5</v>
      </c>
      <c r="O2543" s="26">
        <v>8454.61</v>
      </c>
      <c r="P2543" s="26">
        <v>7295.81</v>
      </c>
      <c r="Q2543" s="26">
        <v>10687.1</v>
      </c>
      <c r="R2543" s="26">
        <v>14247.2</v>
      </c>
      <c r="S2543" s="26">
        <v>-1544.22</v>
      </c>
      <c r="T2543" s="26">
        <f t="shared" si="553"/>
        <v>5884.61</v>
      </c>
      <c r="U2543" s="27">
        <f t="shared" si="554"/>
        <v>4.67380768557902</v>
      </c>
      <c r="V2543" s="26">
        <f>INDEX(检修、备用和必开!B:B,MATCH(统调负荷!$C2543,检修、备用和必开!$A:$A,0))</f>
        <v>23448.5</v>
      </c>
      <c r="W2543" s="26">
        <f>INDEX(检修、备用和必开!C:C,MATCH(统调负荷!$C2543,检修、备用和必开!$A:$A,0))</f>
        <v>0</v>
      </c>
      <c r="X2543" s="26">
        <f>INDEX(检修、备用和必开!D:D,MATCH(统调负荷!$C2543,检修、备用和必开!$A:$A,0))</f>
        <v>8920</v>
      </c>
      <c r="Y2543" s="26">
        <f>INDEX(检修、备用和必开!E:E,MATCH(统调负荷!$C2543,检修、备用和必开!$A:$A,0))</f>
        <v>2570</v>
      </c>
      <c r="Z2543" s="26">
        <f>INDEX(检修、备用和必开!F:F,MATCH(统调负荷!$C2543,检修、备用和必开!$A:$A,0))</f>
        <v>1850</v>
      </c>
      <c r="AA2543" s="26">
        <f t="shared" si="555"/>
        <v>69193.9</v>
      </c>
      <c r="AB2543" s="26">
        <v>238.27</v>
      </c>
      <c r="AC2543" s="26">
        <v>279.56</v>
      </c>
      <c r="AD2543" s="76">
        <f t="shared" si="556"/>
        <v>45684.46875</v>
      </c>
      <c r="AE2543" s="27">
        <f t="shared" si="557"/>
        <v>-2259.5</v>
      </c>
      <c r="AF2543" s="27">
        <f t="shared" si="558"/>
        <v>-1817.79</v>
      </c>
      <c r="AG2543" s="27">
        <f t="shared" si="559"/>
        <v>186.81</v>
      </c>
      <c r="AH2543" s="27">
        <f t="shared" si="560"/>
        <v>-1140.4</v>
      </c>
      <c r="AI2543" s="27">
        <f t="shared" si="561"/>
        <v>649.200000000001</v>
      </c>
      <c r="AJ2543" s="27">
        <f t="shared" si="562"/>
        <v>-137.32</v>
      </c>
      <c r="AK2543" s="26">
        <f>INDEX(检修、备用和必开!I:I,MATCH(统调负荷!$C2543,检修、备用和必开!$A:$A,0))</f>
        <v>8593.3496437945</v>
      </c>
    </row>
    <row r="2544" ht="13.8" spans="1:37">
      <c r="A2544" s="26">
        <f t="shared" si="551"/>
        <v>1</v>
      </c>
      <c r="B2544" s="26">
        <f t="shared" si="550"/>
        <v>11</v>
      </c>
      <c r="C2544" t="s">
        <v>48</v>
      </c>
      <c r="D2544" s="75">
        <v>0.479166666666667</v>
      </c>
      <c r="E2544" s="26">
        <v>41325</v>
      </c>
      <c r="F2544" s="26">
        <v>10139.9</v>
      </c>
      <c r="G2544" s="26">
        <v>7110</v>
      </c>
      <c r="H2544" s="26">
        <v>11636.8</v>
      </c>
      <c r="I2544" s="26">
        <v>13845</v>
      </c>
      <c r="J2544" s="26">
        <v>-1406.7</v>
      </c>
      <c r="K2544" s="26">
        <f t="shared" si="563"/>
        <v>7569.9</v>
      </c>
      <c r="L2544" s="27">
        <f t="shared" si="552"/>
        <v>9.14066236013686</v>
      </c>
      <c r="M2544" s="75">
        <v>0.479166666666667</v>
      </c>
      <c r="N2544" s="26">
        <v>39406.1</v>
      </c>
      <c r="O2544" s="26">
        <v>9074.38</v>
      </c>
      <c r="P2544" s="26">
        <v>6863.08</v>
      </c>
      <c r="Q2544" s="26">
        <v>10546.3</v>
      </c>
      <c r="R2544" s="26">
        <v>14484</v>
      </c>
      <c r="S2544" s="26">
        <v>-1561.66</v>
      </c>
      <c r="T2544" s="26">
        <f t="shared" si="553"/>
        <v>6504.38</v>
      </c>
      <c r="U2544" s="27">
        <f t="shared" si="554"/>
        <v>4.4860085137944</v>
      </c>
      <c r="V2544" s="26">
        <f>INDEX(检修、备用和必开!B:B,MATCH(统调负荷!$C2544,检修、备用和必开!$A:$A,0))</f>
        <v>23448.5</v>
      </c>
      <c r="W2544" s="26">
        <f>INDEX(检修、备用和必开!C:C,MATCH(统调负荷!$C2544,检修、备用和必开!$A:$A,0))</f>
        <v>0</v>
      </c>
      <c r="X2544" s="26">
        <f>INDEX(检修、备用和必开!D:D,MATCH(统调负荷!$C2544,检修、备用和必开!$A:$A,0))</f>
        <v>8920</v>
      </c>
      <c r="Y2544" s="26">
        <f>INDEX(检修、备用和必开!E:E,MATCH(统调负荷!$C2544,检修、备用和必开!$A:$A,0))</f>
        <v>2570</v>
      </c>
      <c r="Z2544" s="26">
        <f>INDEX(检修、备用和必开!F:F,MATCH(统调负荷!$C2544,检修、备用和必开!$A:$A,0))</f>
        <v>1850</v>
      </c>
      <c r="AA2544" s="26">
        <f t="shared" si="555"/>
        <v>69193.9</v>
      </c>
      <c r="AB2544" s="26">
        <v>178.7</v>
      </c>
      <c r="AC2544" s="26">
        <v>180</v>
      </c>
      <c r="AD2544" s="76">
        <f t="shared" si="556"/>
        <v>45684.4791666667</v>
      </c>
      <c r="AE2544" s="27">
        <f t="shared" si="557"/>
        <v>-1918.9</v>
      </c>
      <c r="AF2544" s="27">
        <f t="shared" si="558"/>
        <v>-1065.52</v>
      </c>
      <c r="AG2544" s="27">
        <f t="shared" si="559"/>
        <v>-246.92</v>
      </c>
      <c r="AH2544" s="27">
        <f t="shared" si="560"/>
        <v>-1090.5</v>
      </c>
      <c r="AI2544" s="27">
        <f t="shared" si="561"/>
        <v>639</v>
      </c>
      <c r="AJ2544" s="27">
        <f t="shared" si="562"/>
        <v>-154.96</v>
      </c>
      <c r="AK2544" s="26">
        <f>INDEX(检修、备用和必开!I:I,MATCH(统调负荷!$C2544,检修、备用和必开!$A:$A,0))</f>
        <v>8593.3496437945</v>
      </c>
    </row>
    <row r="2545" ht="13.8" spans="1:37">
      <c r="A2545" s="26">
        <f t="shared" si="551"/>
        <v>1</v>
      </c>
      <c r="B2545" s="26">
        <f t="shared" si="550"/>
        <v>11</v>
      </c>
      <c r="C2545" t="s">
        <v>48</v>
      </c>
      <c r="D2545" s="75">
        <v>0.489583333333333</v>
      </c>
      <c r="E2545" s="26">
        <v>40570</v>
      </c>
      <c r="F2545" s="26">
        <v>9731.1</v>
      </c>
      <c r="G2545" s="26">
        <v>7107</v>
      </c>
      <c r="H2545" s="26">
        <v>11111.6</v>
      </c>
      <c r="I2545" s="26">
        <v>14027</v>
      </c>
      <c r="J2545" s="26">
        <v>-1406.7</v>
      </c>
      <c r="K2545" s="26">
        <f t="shared" si="563"/>
        <v>7161.1</v>
      </c>
      <c r="L2545" s="27">
        <f t="shared" si="552"/>
        <v>9.66246805658349</v>
      </c>
      <c r="M2545" s="75">
        <v>0.489583333333333</v>
      </c>
      <c r="N2545" s="26">
        <v>38894.4</v>
      </c>
      <c r="O2545" s="26">
        <v>8920.66</v>
      </c>
      <c r="P2545" s="26">
        <v>6583.27</v>
      </c>
      <c r="Q2545" s="26">
        <v>10317.9</v>
      </c>
      <c r="R2545" s="26">
        <v>14601.8</v>
      </c>
      <c r="S2545" s="26">
        <v>-1529.23</v>
      </c>
      <c r="T2545" s="26">
        <f t="shared" si="553"/>
        <v>6350.66</v>
      </c>
      <c r="U2545" s="27">
        <f t="shared" si="554"/>
        <v>4.53116630191491</v>
      </c>
      <c r="V2545" s="26">
        <f>INDEX(检修、备用和必开!B:B,MATCH(统调负荷!$C2545,检修、备用和必开!$A:$A,0))</f>
        <v>23448.5</v>
      </c>
      <c r="W2545" s="26">
        <f>INDEX(检修、备用和必开!C:C,MATCH(统调负荷!$C2545,检修、备用和必开!$A:$A,0))</f>
        <v>0</v>
      </c>
      <c r="X2545" s="26">
        <f>INDEX(检修、备用和必开!D:D,MATCH(统调负荷!$C2545,检修、备用和必开!$A:$A,0))</f>
        <v>8920</v>
      </c>
      <c r="Y2545" s="26">
        <f>INDEX(检修、备用和必开!E:E,MATCH(统调负荷!$C2545,检修、备用和必开!$A:$A,0))</f>
        <v>2570</v>
      </c>
      <c r="Z2545" s="26">
        <f>INDEX(检修、备用和必开!F:F,MATCH(统调负荷!$C2545,检修、备用和必开!$A:$A,0))</f>
        <v>1850</v>
      </c>
      <c r="AA2545" s="26">
        <f t="shared" si="555"/>
        <v>69193.9</v>
      </c>
      <c r="AB2545" s="26">
        <v>178.7</v>
      </c>
      <c r="AC2545" s="26">
        <v>0</v>
      </c>
      <c r="AD2545" s="76">
        <f t="shared" si="556"/>
        <v>45684.4895833333</v>
      </c>
      <c r="AE2545" s="27">
        <f t="shared" si="557"/>
        <v>-1675.6</v>
      </c>
      <c r="AF2545" s="27">
        <f t="shared" si="558"/>
        <v>-810.440000000001</v>
      </c>
      <c r="AG2545" s="27">
        <f t="shared" si="559"/>
        <v>-523.73</v>
      </c>
      <c r="AH2545" s="27">
        <f t="shared" si="560"/>
        <v>-793.700000000001</v>
      </c>
      <c r="AI2545" s="27">
        <f t="shared" si="561"/>
        <v>574.799999999999</v>
      </c>
      <c r="AJ2545" s="27">
        <f t="shared" si="562"/>
        <v>-122.53</v>
      </c>
      <c r="AK2545" s="26">
        <f>INDEX(检修、备用和必开!I:I,MATCH(统调负荷!$C2545,检修、备用和必开!$A:$A,0))</f>
        <v>8593.3496437945</v>
      </c>
    </row>
    <row r="2546" ht="13.8" spans="1:37">
      <c r="A2546" s="26">
        <f t="shared" si="551"/>
        <v>1</v>
      </c>
      <c r="B2546" s="26">
        <f t="shared" si="550"/>
        <v>12</v>
      </c>
      <c r="C2546" t="s">
        <v>48</v>
      </c>
      <c r="D2546" s="75">
        <v>0.5</v>
      </c>
      <c r="E2546" s="26">
        <v>40385</v>
      </c>
      <c r="F2546" s="26">
        <v>11027.6</v>
      </c>
      <c r="G2546" s="26">
        <v>5838</v>
      </c>
      <c r="H2546" s="26">
        <v>10771.1</v>
      </c>
      <c r="I2546" s="26">
        <v>14155</v>
      </c>
      <c r="J2546" s="26">
        <v>-1406.7</v>
      </c>
      <c r="K2546" s="26">
        <f t="shared" si="563"/>
        <v>8457.6</v>
      </c>
      <c r="L2546" s="27">
        <f t="shared" si="552"/>
        <v>8.18126891789633</v>
      </c>
      <c r="M2546" s="75">
        <v>0.5</v>
      </c>
      <c r="N2546" s="26">
        <v>38390.7</v>
      </c>
      <c r="O2546" s="26">
        <v>8862.64</v>
      </c>
      <c r="P2546" s="26">
        <v>6241.17</v>
      </c>
      <c r="Q2546" s="26">
        <v>10356.2</v>
      </c>
      <c r="R2546" s="26">
        <v>14542.1</v>
      </c>
      <c r="S2546" s="26">
        <v>-1611.41</v>
      </c>
      <c r="T2546" s="26">
        <f t="shared" si="553"/>
        <v>6292.64</v>
      </c>
      <c r="U2546" s="27">
        <f t="shared" si="554"/>
        <v>4.54844786966628</v>
      </c>
      <c r="V2546" s="26">
        <f>INDEX(检修、备用和必开!B:B,MATCH(统调负荷!$C2546,检修、备用和必开!$A:$A,0))</f>
        <v>23448.5</v>
      </c>
      <c r="W2546" s="26">
        <f>INDEX(检修、备用和必开!C:C,MATCH(统调负荷!$C2546,检修、备用和必开!$A:$A,0))</f>
        <v>0</v>
      </c>
      <c r="X2546" s="26">
        <f>INDEX(检修、备用和必开!D:D,MATCH(统调负荷!$C2546,检修、备用和必开!$A:$A,0))</f>
        <v>8920</v>
      </c>
      <c r="Y2546" s="26">
        <f>INDEX(检修、备用和必开!E:E,MATCH(统调负荷!$C2546,检修、备用和必开!$A:$A,0))</f>
        <v>2570</v>
      </c>
      <c r="Z2546" s="26">
        <f>INDEX(检修、备用和必开!F:F,MATCH(统调负荷!$C2546,检修、备用和必开!$A:$A,0))</f>
        <v>1850</v>
      </c>
      <c r="AA2546" s="26">
        <f t="shared" si="555"/>
        <v>69193.9</v>
      </c>
      <c r="AB2546" s="26">
        <v>280.96</v>
      </c>
      <c r="AC2546" s="26">
        <v>289.52</v>
      </c>
      <c r="AD2546" s="76">
        <f t="shared" si="556"/>
        <v>45684.5</v>
      </c>
      <c r="AE2546" s="27">
        <f t="shared" si="557"/>
        <v>-1994.3</v>
      </c>
      <c r="AF2546" s="27">
        <f t="shared" si="558"/>
        <v>-2164.96</v>
      </c>
      <c r="AG2546" s="27">
        <f t="shared" si="559"/>
        <v>403.17</v>
      </c>
      <c r="AH2546" s="27">
        <f t="shared" si="560"/>
        <v>-414.9</v>
      </c>
      <c r="AI2546" s="27">
        <f t="shared" si="561"/>
        <v>387.1</v>
      </c>
      <c r="AJ2546" s="27">
        <f t="shared" si="562"/>
        <v>-204.71</v>
      </c>
      <c r="AK2546" s="26">
        <f>INDEX(检修、备用和必开!I:I,MATCH(统调负荷!$C2546,检修、备用和必开!$A:$A,0))</f>
        <v>8593.3496437945</v>
      </c>
    </row>
    <row r="2547" ht="13.8" spans="1:37">
      <c r="A2547" s="26">
        <f t="shared" si="551"/>
        <v>1</v>
      </c>
      <c r="B2547" s="26">
        <f t="shared" si="550"/>
        <v>12</v>
      </c>
      <c r="C2547" t="s">
        <v>48</v>
      </c>
      <c r="D2547" s="75">
        <v>0.510416666666667</v>
      </c>
      <c r="E2547" s="26">
        <v>40890</v>
      </c>
      <c r="F2547" s="26">
        <v>11579.6</v>
      </c>
      <c r="G2547" s="26">
        <v>5835</v>
      </c>
      <c r="H2547" s="26">
        <v>10647.1</v>
      </c>
      <c r="I2547" s="26">
        <v>14235</v>
      </c>
      <c r="J2547" s="26">
        <v>-1406.7</v>
      </c>
      <c r="K2547" s="26">
        <f t="shared" si="563"/>
        <v>9009.6</v>
      </c>
      <c r="L2547" s="27">
        <f t="shared" si="552"/>
        <v>7.68001909074765</v>
      </c>
      <c r="M2547" s="75">
        <v>0.510416666666667</v>
      </c>
      <c r="N2547" s="26">
        <v>38792.3</v>
      </c>
      <c r="O2547" s="26">
        <v>9150.66</v>
      </c>
      <c r="P2547" s="26">
        <v>6277.42</v>
      </c>
      <c r="Q2547" s="26">
        <v>10427.4</v>
      </c>
      <c r="R2547" s="26">
        <v>14495</v>
      </c>
      <c r="S2547" s="26">
        <v>-1558.18</v>
      </c>
      <c r="T2547" s="26">
        <f t="shared" si="553"/>
        <v>6580.66</v>
      </c>
      <c r="U2547" s="27">
        <f t="shared" si="554"/>
        <v>4.4639325035192</v>
      </c>
      <c r="V2547" s="26">
        <f>INDEX(检修、备用和必开!B:B,MATCH(统调负荷!$C2547,检修、备用和必开!$A:$A,0))</f>
        <v>23448.5</v>
      </c>
      <c r="W2547" s="26">
        <f>INDEX(检修、备用和必开!C:C,MATCH(统调负荷!$C2547,检修、备用和必开!$A:$A,0))</f>
        <v>0</v>
      </c>
      <c r="X2547" s="26">
        <f>INDEX(检修、备用和必开!D:D,MATCH(统调负荷!$C2547,检修、备用和必开!$A:$A,0))</f>
        <v>8920</v>
      </c>
      <c r="Y2547" s="26">
        <f>INDEX(检修、备用和必开!E:E,MATCH(统调负荷!$C2547,检修、备用和必开!$A:$A,0))</f>
        <v>2570</v>
      </c>
      <c r="Z2547" s="26">
        <f>INDEX(检修、备用和必开!F:F,MATCH(统调负荷!$C2547,检修、备用和必开!$A:$A,0))</f>
        <v>1850</v>
      </c>
      <c r="AA2547" s="26">
        <f t="shared" si="555"/>
        <v>69193.9</v>
      </c>
      <c r="AB2547" s="26">
        <v>292.99</v>
      </c>
      <c r="AC2547" s="26">
        <v>274.58</v>
      </c>
      <c r="AD2547" s="76">
        <f t="shared" si="556"/>
        <v>45684.5104166667</v>
      </c>
      <c r="AE2547" s="27">
        <f t="shared" si="557"/>
        <v>-2097.7</v>
      </c>
      <c r="AF2547" s="27">
        <f t="shared" si="558"/>
        <v>-2428.94</v>
      </c>
      <c r="AG2547" s="27">
        <f t="shared" si="559"/>
        <v>442.42</v>
      </c>
      <c r="AH2547" s="27">
        <f t="shared" si="560"/>
        <v>-219.700000000001</v>
      </c>
      <c r="AI2547" s="27">
        <f t="shared" si="561"/>
        <v>260</v>
      </c>
      <c r="AJ2547" s="27">
        <f t="shared" si="562"/>
        <v>-151.48</v>
      </c>
      <c r="AK2547" s="26">
        <f>INDEX(检修、备用和必开!I:I,MATCH(统调负荷!$C2547,检修、备用和必开!$A:$A,0))</f>
        <v>8593.3496437945</v>
      </c>
    </row>
    <row r="2548" ht="13.8" spans="1:37">
      <c r="A2548" s="26">
        <f t="shared" si="551"/>
        <v>1</v>
      </c>
      <c r="B2548" s="26">
        <f t="shared" si="550"/>
        <v>12</v>
      </c>
      <c r="C2548" t="s">
        <v>48</v>
      </c>
      <c r="D2548" s="75">
        <v>0.520833333333333</v>
      </c>
      <c r="E2548" s="26">
        <v>40295</v>
      </c>
      <c r="F2548" s="26">
        <v>10586.3</v>
      </c>
      <c r="G2548" s="26">
        <v>6327</v>
      </c>
      <c r="H2548" s="26">
        <v>10512.4</v>
      </c>
      <c r="I2548" s="26">
        <v>14276</v>
      </c>
      <c r="J2548" s="26">
        <v>-1406.7</v>
      </c>
      <c r="K2548" s="26">
        <f t="shared" si="563"/>
        <v>8016.3</v>
      </c>
      <c r="L2548" s="27">
        <f t="shared" si="552"/>
        <v>8.63165051208163</v>
      </c>
      <c r="M2548" s="75">
        <v>0.520833333333333</v>
      </c>
      <c r="N2548" s="26">
        <v>38395.1</v>
      </c>
      <c r="O2548" s="26">
        <v>8673.17</v>
      </c>
      <c r="P2548" s="26">
        <v>6291.29</v>
      </c>
      <c r="Q2548" s="26">
        <v>10498.5</v>
      </c>
      <c r="R2548" s="26">
        <v>14440</v>
      </c>
      <c r="S2548" s="26">
        <v>-1507.86</v>
      </c>
      <c r="T2548" s="26">
        <f t="shared" si="553"/>
        <v>6103.17</v>
      </c>
      <c r="U2548" s="27">
        <f t="shared" si="554"/>
        <v>4.60581222205433</v>
      </c>
      <c r="V2548" s="26">
        <f>INDEX(检修、备用和必开!B:B,MATCH(统调负荷!$C2548,检修、备用和必开!$A:$A,0))</f>
        <v>23448.5</v>
      </c>
      <c r="W2548" s="26">
        <f>INDEX(检修、备用和必开!C:C,MATCH(统调负荷!$C2548,检修、备用和必开!$A:$A,0))</f>
        <v>0</v>
      </c>
      <c r="X2548" s="26">
        <f>INDEX(检修、备用和必开!D:D,MATCH(统调负荷!$C2548,检修、备用和必开!$A:$A,0))</f>
        <v>8920</v>
      </c>
      <c r="Y2548" s="26">
        <f>INDEX(检修、备用和必开!E:E,MATCH(统调负荷!$C2548,检修、备用和必开!$A:$A,0))</f>
        <v>2570</v>
      </c>
      <c r="Z2548" s="26">
        <f>INDEX(检修、备用和必开!F:F,MATCH(统调负荷!$C2548,检修、备用和必开!$A:$A,0))</f>
        <v>1850</v>
      </c>
      <c r="AA2548" s="26">
        <f t="shared" si="555"/>
        <v>69193.9</v>
      </c>
      <c r="AB2548" s="26">
        <v>238.27</v>
      </c>
      <c r="AC2548" s="26">
        <v>0</v>
      </c>
      <c r="AD2548" s="76">
        <f t="shared" si="556"/>
        <v>45684.5208333333</v>
      </c>
      <c r="AE2548" s="27">
        <f t="shared" si="557"/>
        <v>-1899.9</v>
      </c>
      <c r="AF2548" s="27">
        <f t="shared" si="558"/>
        <v>-1913.13</v>
      </c>
      <c r="AG2548" s="27">
        <f t="shared" si="559"/>
        <v>-35.71</v>
      </c>
      <c r="AH2548" s="27">
        <f t="shared" si="560"/>
        <v>-13.8999999999996</v>
      </c>
      <c r="AI2548" s="27">
        <f t="shared" si="561"/>
        <v>164</v>
      </c>
      <c r="AJ2548" s="27">
        <f t="shared" si="562"/>
        <v>-101.16</v>
      </c>
      <c r="AK2548" s="26">
        <f>INDEX(检修、备用和必开!I:I,MATCH(统调负荷!$C2548,检修、备用和必开!$A:$A,0))</f>
        <v>8593.3496437945</v>
      </c>
    </row>
    <row r="2549" ht="13.8" spans="1:37">
      <c r="A2549" s="26">
        <f t="shared" si="551"/>
        <v>1</v>
      </c>
      <c r="B2549" s="26">
        <f t="shared" si="550"/>
        <v>12</v>
      </c>
      <c r="C2549" t="s">
        <v>48</v>
      </c>
      <c r="D2549" s="75">
        <v>0.53125</v>
      </c>
      <c r="E2549" s="26">
        <v>39340</v>
      </c>
      <c r="F2549" s="26">
        <v>10233.03</v>
      </c>
      <c r="G2549" s="26">
        <v>6327</v>
      </c>
      <c r="H2549" s="26">
        <v>9905.67</v>
      </c>
      <c r="I2549" s="26">
        <v>14281</v>
      </c>
      <c r="J2549" s="26">
        <v>-1406.7</v>
      </c>
      <c r="K2549" s="26">
        <f t="shared" si="563"/>
        <v>7663.03</v>
      </c>
      <c r="L2549" s="27">
        <f t="shared" si="552"/>
        <v>9.02957446336501</v>
      </c>
      <c r="M2549" s="75">
        <v>0.53125</v>
      </c>
      <c r="N2549" s="26">
        <v>37798.6</v>
      </c>
      <c r="O2549" s="26">
        <v>8640.01</v>
      </c>
      <c r="P2549" s="26">
        <v>6117.23</v>
      </c>
      <c r="Q2549" s="26">
        <v>10082.2</v>
      </c>
      <c r="R2549" s="26">
        <v>14544.4</v>
      </c>
      <c r="S2549" s="26">
        <v>-1585.24</v>
      </c>
      <c r="T2549" s="26">
        <f t="shared" si="553"/>
        <v>6070.01</v>
      </c>
      <c r="U2549" s="27">
        <f t="shared" si="554"/>
        <v>4.61600092328157</v>
      </c>
      <c r="V2549" s="26">
        <f>INDEX(检修、备用和必开!B:B,MATCH(统调负荷!$C2549,检修、备用和必开!$A:$A,0))</f>
        <v>23448.5</v>
      </c>
      <c r="W2549" s="26">
        <f>INDEX(检修、备用和必开!C:C,MATCH(统调负荷!$C2549,检修、备用和必开!$A:$A,0))</f>
        <v>0</v>
      </c>
      <c r="X2549" s="26">
        <f>INDEX(检修、备用和必开!D:D,MATCH(统调负荷!$C2549,检修、备用和必开!$A:$A,0))</f>
        <v>8920</v>
      </c>
      <c r="Y2549" s="26">
        <f>INDEX(检修、备用和必开!E:E,MATCH(统调负荷!$C2549,检修、备用和必开!$A:$A,0))</f>
        <v>2570</v>
      </c>
      <c r="Z2549" s="26">
        <f>INDEX(检修、备用和必开!F:F,MATCH(统调负荷!$C2549,检修、备用和必开!$A:$A,0))</f>
        <v>1850</v>
      </c>
      <c r="AA2549" s="26">
        <f t="shared" si="555"/>
        <v>69193.9</v>
      </c>
      <c r="AB2549" s="26">
        <v>275.01</v>
      </c>
      <c r="AC2549" s="26">
        <v>310</v>
      </c>
      <c r="AD2549" s="76">
        <f t="shared" si="556"/>
        <v>45684.53125</v>
      </c>
      <c r="AE2549" s="27">
        <f t="shared" si="557"/>
        <v>-1541.4</v>
      </c>
      <c r="AF2549" s="27">
        <f t="shared" si="558"/>
        <v>-1593.02</v>
      </c>
      <c r="AG2549" s="27">
        <f t="shared" si="559"/>
        <v>-209.77</v>
      </c>
      <c r="AH2549" s="27">
        <f t="shared" si="560"/>
        <v>176.530000000001</v>
      </c>
      <c r="AI2549" s="27">
        <f t="shared" si="561"/>
        <v>263.4</v>
      </c>
      <c r="AJ2549" s="27">
        <f t="shared" si="562"/>
        <v>-178.54</v>
      </c>
      <c r="AK2549" s="26">
        <f>INDEX(检修、备用和必开!I:I,MATCH(统调负荷!$C2549,检修、备用和必开!$A:$A,0))</f>
        <v>8593.3496437945</v>
      </c>
    </row>
    <row r="2550" ht="13.8" spans="1:37">
      <c r="A2550" s="26">
        <f t="shared" si="551"/>
        <v>1</v>
      </c>
      <c r="B2550" s="26">
        <f t="shared" si="550"/>
        <v>13</v>
      </c>
      <c r="C2550" t="s">
        <v>48</v>
      </c>
      <c r="D2550" s="75">
        <v>0.541666666666667</v>
      </c>
      <c r="E2550" s="26">
        <v>38775</v>
      </c>
      <c r="F2550" s="26">
        <v>9631.49</v>
      </c>
      <c r="G2550" s="26">
        <v>6327</v>
      </c>
      <c r="H2550" s="26">
        <v>10005</v>
      </c>
      <c r="I2550" s="26">
        <v>14218</v>
      </c>
      <c r="J2550" s="26">
        <v>-1406.49</v>
      </c>
      <c r="K2550" s="26">
        <f t="shared" si="563"/>
        <v>7061.49</v>
      </c>
      <c r="L2550" s="27">
        <f t="shared" si="552"/>
        <v>9.79876768217473</v>
      </c>
      <c r="M2550" s="75">
        <v>0.541666666666667</v>
      </c>
      <c r="N2550" s="26">
        <v>37553.2</v>
      </c>
      <c r="O2550" s="26">
        <v>8942.91</v>
      </c>
      <c r="P2550" s="26">
        <v>6143.13</v>
      </c>
      <c r="Q2550" s="26">
        <v>9708.67</v>
      </c>
      <c r="R2550" s="26">
        <v>14366.2</v>
      </c>
      <c r="S2550" s="26">
        <v>-1607.71</v>
      </c>
      <c r="T2550" s="26">
        <f t="shared" si="553"/>
        <v>6372.91</v>
      </c>
      <c r="U2550" s="27">
        <f t="shared" si="554"/>
        <v>4.52457380577012</v>
      </c>
      <c r="V2550" s="26">
        <f>INDEX(检修、备用和必开!B:B,MATCH(统调负荷!$C2550,检修、备用和必开!$A:$A,0))</f>
        <v>23448.5</v>
      </c>
      <c r="W2550" s="26">
        <f>INDEX(检修、备用和必开!C:C,MATCH(统调负荷!$C2550,检修、备用和必开!$A:$A,0))</f>
        <v>0</v>
      </c>
      <c r="X2550" s="26">
        <f>INDEX(检修、备用和必开!D:D,MATCH(统调负荷!$C2550,检修、备用和必开!$A:$A,0))</f>
        <v>8920</v>
      </c>
      <c r="Y2550" s="26">
        <f>INDEX(检修、备用和必开!E:E,MATCH(统调负荷!$C2550,检修、备用和必开!$A:$A,0))</f>
        <v>2570</v>
      </c>
      <c r="Z2550" s="26">
        <f>INDEX(检修、备用和必开!F:F,MATCH(统调负荷!$C2550,检修、备用和必开!$A:$A,0))</f>
        <v>1850</v>
      </c>
      <c r="AA2550" s="26">
        <f t="shared" si="555"/>
        <v>69193.9</v>
      </c>
      <c r="AB2550" s="26">
        <v>178.7</v>
      </c>
      <c r="AC2550" s="26">
        <v>0</v>
      </c>
      <c r="AD2550" s="76">
        <f t="shared" si="556"/>
        <v>45684.5416666667</v>
      </c>
      <c r="AE2550" s="27">
        <f t="shared" si="557"/>
        <v>-1221.8</v>
      </c>
      <c r="AF2550" s="27">
        <f t="shared" si="558"/>
        <v>-688.58</v>
      </c>
      <c r="AG2550" s="27">
        <f t="shared" si="559"/>
        <v>-183.87</v>
      </c>
      <c r="AH2550" s="27">
        <f t="shared" si="560"/>
        <v>-296.33</v>
      </c>
      <c r="AI2550" s="27">
        <f t="shared" si="561"/>
        <v>148.200000000001</v>
      </c>
      <c r="AJ2550" s="27">
        <f t="shared" si="562"/>
        <v>-201.22</v>
      </c>
      <c r="AK2550" s="26">
        <f>INDEX(检修、备用和必开!I:I,MATCH(统调负荷!$C2550,检修、备用和必开!$A:$A,0))</f>
        <v>8593.3496437945</v>
      </c>
    </row>
    <row r="2551" ht="13.8" spans="1:37">
      <c r="A2551" s="26">
        <f t="shared" si="551"/>
        <v>1</v>
      </c>
      <c r="B2551" s="26">
        <f t="shared" si="550"/>
        <v>13</v>
      </c>
      <c r="C2551" t="s">
        <v>48</v>
      </c>
      <c r="D2551" s="75">
        <v>0.552083333333333</v>
      </c>
      <c r="E2551" s="26">
        <v>38315</v>
      </c>
      <c r="F2551" s="26">
        <v>9859.34</v>
      </c>
      <c r="G2551" s="26">
        <v>5835</v>
      </c>
      <c r="H2551" s="26">
        <v>9885.36</v>
      </c>
      <c r="I2551" s="26">
        <v>14142</v>
      </c>
      <c r="J2551" s="26">
        <v>-1406.7</v>
      </c>
      <c r="K2551" s="26">
        <f t="shared" si="563"/>
        <v>7289.34</v>
      </c>
      <c r="L2551" s="27">
        <f t="shared" si="552"/>
        <v>9.4924780569983</v>
      </c>
      <c r="M2551" s="75">
        <v>0.552083333333333</v>
      </c>
      <c r="N2551" s="26">
        <v>37259.4</v>
      </c>
      <c r="O2551" s="26">
        <v>9025.49</v>
      </c>
      <c r="P2551" s="26">
        <v>5494.31</v>
      </c>
      <c r="Q2551" s="26">
        <v>10155.2</v>
      </c>
      <c r="R2551" s="26">
        <v>14120.5</v>
      </c>
      <c r="S2551" s="26">
        <v>-1536.1</v>
      </c>
      <c r="T2551" s="26">
        <f t="shared" si="553"/>
        <v>6455.49</v>
      </c>
      <c r="U2551" s="27">
        <f t="shared" si="554"/>
        <v>4.50027283683317</v>
      </c>
      <c r="V2551" s="26">
        <f>INDEX(检修、备用和必开!B:B,MATCH(统调负荷!$C2551,检修、备用和必开!$A:$A,0))</f>
        <v>23448.5</v>
      </c>
      <c r="W2551" s="26">
        <f>INDEX(检修、备用和必开!C:C,MATCH(统调负荷!$C2551,检修、备用和必开!$A:$A,0))</f>
        <v>0</v>
      </c>
      <c r="X2551" s="26">
        <f>INDEX(检修、备用和必开!D:D,MATCH(统调负荷!$C2551,检修、备用和必开!$A:$A,0))</f>
        <v>8920</v>
      </c>
      <c r="Y2551" s="26">
        <f>INDEX(检修、备用和必开!E:E,MATCH(统调负荷!$C2551,检修、备用和必开!$A:$A,0))</f>
        <v>2570</v>
      </c>
      <c r="Z2551" s="26">
        <f>INDEX(检修、备用和必开!F:F,MATCH(统调负荷!$C2551,检修、备用和必开!$A:$A,0))</f>
        <v>1850</v>
      </c>
      <c r="AA2551" s="26">
        <f t="shared" si="555"/>
        <v>69193.9</v>
      </c>
      <c r="AB2551" s="26">
        <v>49.64</v>
      </c>
      <c r="AC2551" s="26">
        <v>0</v>
      </c>
      <c r="AD2551" s="76">
        <f t="shared" si="556"/>
        <v>45684.5520833333</v>
      </c>
      <c r="AE2551" s="27">
        <f t="shared" si="557"/>
        <v>-1055.6</v>
      </c>
      <c r="AF2551" s="27">
        <f t="shared" si="558"/>
        <v>-833.85</v>
      </c>
      <c r="AG2551" s="27">
        <f t="shared" si="559"/>
        <v>-340.69</v>
      </c>
      <c r="AH2551" s="27">
        <f t="shared" si="560"/>
        <v>269.84</v>
      </c>
      <c r="AI2551" s="27">
        <f t="shared" si="561"/>
        <v>-21.5</v>
      </c>
      <c r="AJ2551" s="27">
        <f t="shared" si="562"/>
        <v>-129.4</v>
      </c>
      <c r="AK2551" s="26">
        <f>INDEX(检修、备用和必开!I:I,MATCH(统调负荷!$C2551,检修、备用和必开!$A:$A,0))</f>
        <v>8593.3496437945</v>
      </c>
    </row>
    <row r="2552" ht="13.8" spans="1:37">
      <c r="A2552" s="26">
        <f t="shared" si="551"/>
        <v>1</v>
      </c>
      <c r="B2552" s="26">
        <f t="shared" si="550"/>
        <v>13</v>
      </c>
      <c r="C2552" t="s">
        <v>48</v>
      </c>
      <c r="D2552" s="75">
        <v>0.5625</v>
      </c>
      <c r="E2552" s="26">
        <v>37705</v>
      </c>
      <c r="F2552" s="26">
        <v>9801.17</v>
      </c>
      <c r="G2552" s="26">
        <v>5835</v>
      </c>
      <c r="H2552" s="26">
        <v>9446.33</v>
      </c>
      <c r="I2552" s="26">
        <v>14029</v>
      </c>
      <c r="J2552" s="26">
        <v>-1406.5</v>
      </c>
      <c r="K2552" s="26">
        <f t="shared" si="563"/>
        <v>7231.17</v>
      </c>
      <c r="L2552" s="27">
        <f t="shared" si="552"/>
        <v>9.56883879095637</v>
      </c>
      <c r="M2552" s="75">
        <v>0.5625</v>
      </c>
      <c r="N2552" s="26">
        <v>36835.2</v>
      </c>
      <c r="O2552" s="26">
        <v>9265.28</v>
      </c>
      <c r="P2552" s="26">
        <v>5359.2</v>
      </c>
      <c r="Q2552" s="26">
        <v>9733.78</v>
      </c>
      <c r="R2552" s="26">
        <v>13980.5</v>
      </c>
      <c r="S2552" s="26">
        <v>-1503.56</v>
      </c>
      <c r="T2552" s="26">
        <f t="shared" si="553"/>
        <v>6695.28</v>
      </c>
      <c r="U2552" s="27">
        <f t="shared" si="554"/>
        <v>4.43116613983227</v>
      </c>
      <c r="V2552" s="26">
        <f>INDEX(检修、备用和必开!B:B,MATCH(统调负荷!$C2552,检修、备用和必开!$A:$A,0))</f>
        <v>23448.5</v>
      </c>
      <c r="W2552" s="26">
        <f>INDEX(检修、备用和必开!C:C,MATCH(统调负荷!$C2552,检修、备用和必开!$A:$A,0))</f>
        <v>0</v>
      </c>
      <c r="X2552" s="26">
        <f>INDEX(检修、备用和必开!D:D,MATCH(统调负荷!$C2552,检修、备用和必开!$A:$A,0))</f>
        <v>8920</v>
      </c>
      <c r="Y2552" s="26">
        <f>INDEX(检修、备用和必开!E:E,MATCH(统调负荷!$C2552,检修、备用和必开!$A:$A,0))</f>
        <v>2570</v>
      </c>
      <c r="Z2552" s="26">
        <f>INDEX(检修、备用和必开!F:F,MATCH(统调负荷!$C2552,检修、备用和必开!$A:$A,0))</f>
        <v>1850</v>
      </c>
      <c r="AA2552" s="26">
        <f t="shared" si="555"/>
        <v>69193.9</v>
      </c>
      <c r="AB2552" s="26">
        <v>178.7</v>
      </c>
      <c r="AC2552" s="26">
        <v>0</v>
      </c>
      <c r="AD2552" s="76">
        <f t="shared" si="556"/>
        <v>45684.5625</v>
      </c>
      <c r="AE2552" s="27">
        <f t="shared" si="557"/>
        <v>-869.800000000003</v>
      </c>
      <c r="AF2552" s="27">
        <f t="shared" si="558"/>
        <v>-535.889999999999</v>
      </c>
      <c r="AG2552" s="27">
        <f t="shared" si="559"/>
        <v>-475.8</v>
      </c>
      <c r="AH2552" s="27">
        <f t="shared" si="560"/>
        <v>287.450000000001</v>
      </c>
      <c r="AI2552" s="27">
        <f t="shared" si="561"/>
        <v>-48.5</v>
      </c>
      <c r="AJ2552" s="27">
        <f t="shared" si="562"/>
        <v>-97.0599999999999</v>
      </c>
      <c r="AK2552" s="26">
        <f>INDEX(检修、备用和必开!I:I,MATCH(统调负荷!$C2552,检修、备用和必开!$A:$A,0))</f>
        <v>8593.3496437945</v>
      </c>
    </row>
    <row r="2553" ht="13.8" spans="1:37">
      <c r="A2553" s="26">
        <f t="shared" si="551"/>
        <v>1</v>
      </c>
      <c r="B2553" s="26">
        <f t="shared" si="550"/>
        <v>13</v>
      </c>
      <c r="C2553" t="s">
        <v>48</v>
      </c>
      <c r="D2553" s="75">
        <v>0.572916666666667</v>
      </c>
      <c r="E2553" s="26">
        <v>37440</v>
      </c>
      <c r="F2553" s="26">
        <v>9845.45</v>
      </c>
      <c r="G2553" s="26">
        <v>5835</v>
      </c>
      <c r="H2553" s="26">
        <v>9310.5</v>
      </c>
      <c r="I2553" s="26">
        <v>13856</v>
      </c>
      <c r="J2553" s="26">
        <v>-1406.95</v>
      </c>
      <c r="K2553" s="26">
        <f t="shared" si="563"/>
        <v>7275.45</v>
      </c>
      <c r="L2553" s="27">
        <f t="shared" si="552"/>
        <v>9.51060071885588</v>
      </c>
      <c r="M2553" s="75">
        <v>0.572916666666667</v>
      </c>
      <c r="N2553" s="26">
        <v>36737.3</v>
      </c>
      <c r="O2553" s="26">
        <v>9545.63</v>
      </c>
      <c r="P2553" s="26">
        <v>5453.55</v>
      </c>
      <c r="Q2553" s="26">
        <v>9372.98</v>
      </c>
      <c r="R2553" s="26">
        <v>13894.4</v>
      </c>
      <c r="S2553" s="26">
        <v>-1529.26</v>
      </c>
      <c r="T2553" s="26">
        <f t="shared" si="553"/>
        <v>6975.63</v>
      </c>
      <c r="U2553" s="27">
        <f t="shared" si="554"/>
        <v>4.35301400447796</v>
      </c>
      <c r="V2553" s="26">
        <f>INDEX(检修、备用和必开!B:B,MATCH(统调负荷!$C2553,检修、备用和必开!$A:$A,0))</f>
        <v>23448.5</v>
      </c>
      <c r="W2553" s="26">
        <f>INDEX(检修、备用和必开!C:C,MATCH(统调负荷!$C2553,检修、备用和必开!$A:$A,0))</f>
        <v>0</v>
      </c>
      <c r="X2553" s="26">
        <f>INDEX(检修、备用和必开!D:D,MATCH(统调负荷!$C2553,检修、备用和必开!$A:$A,0))</f>
        <v>8920</v>
      </c>
      <c r="Y2553" s="26">
        <f>INDEX(检修、备用和必开!E:E,MATCH(统调负荷!$C2553,检修、备用和必开!$A:$A,0))</f>
        <v>2570</v>
      </c>
      <c r="Z2553" s="26">
        <f>INDEX(检修、备用和必开!F:F,MATCH(统调负荷!$C2553,检修、备用和必开!$A:$A,0))</f>
        <v>1850</v>
      </c>
      <c r="AA2553" s="26">
        <f t="shared" si="555"/>
        <v>69193.9</v>
      </c>
      <c r="AB2553" s="26">
        <v>178.7</v>
      </c>
      <c r="AC2553" s="26">
        <v>289.65</v>
      </c>
      <c r="AD2553" s="76">
        <f t="shared" si="556"/>
        <v>45684.5729166667</v>
      </c>
      <c r="AE2553" s="27">
        <f t="shared" si="557"/>
        <v>-702.699999999997</v>
      </c>
      <c r="AF2553" s="27">
        <f t="shared" si="558"/>
        <v>-299.820000000002</v>
      </c>
      <c r="AG2553" s="27">
        <f t="shared" si="559"/>
        <v>-381.45</v>
      </c>
      <c r="AH2553" s="27">
        <f t="shared" si="560"/>
        <v>62.4799999999996</v>
      </c>
      <c r="AI2553" s="27">
        <f t="shared" si="561"/>
        <v>38.3999999999996</v>
      </c>
      <c r="AJ2553" s="27">
        <f t="shared" si="562"/>
        <v>-122.31</v>
      </c>
      <c r="AK2553" s="26">
        <f>INDEX(检修、备用和必开!I:I,MATCH(统调负荷!$C2553,检修、备用和必开!$A:$A,0))</f>
        <v>8593.3496437945</v>
      </c>
    </row>
    <row r="2554" ht="13.8" spans="1:37">
      <c r="A2554" s="26">
        <f t="shared" si="551"/>
        <v>1</v>
      </c>
      <c r="B2554" s="26">
        <f t="shared" si="550"/>
        <v>14</v>
      </c>
      <c r="C2554" t="s">
        <v>48</v>
      </c>
      <c r="D2554" s="75">
        <v>0.583333333333333</v>
      </c>
      <c r="E2554" s="26">
        <v>36835</v>
      </c>
      <c r="F2554" s="26">
        <v>9631.07</v>
      </c>
      <c r="G2554" s="26">
        <v>5724</v>
      </c>
      <c r="H2554" s="26">
        <v>9252.63</v>
      </c>
      <c r="I2554" s="26">
        <v>13634</v>
      </c>
      <c r="J2554" s="26">
        <v>-1406.7</v>
      </c>
      <c r="K2554" s="26">
        <f t="shared" si="563"/>
        <v>7061.07</v>
      </c>
      <c r="L2554" s="27">
        <f t="shared" si="552"/>
        <v>9.79935052336261</v>
      </c>
      <c r="M2554" s="75">
        <v>0.583333333333333</v>
      </c>
      <c r="N2554" s="26">
        <v>36187.1</v>
      </c>
      <c r="O2554" s="26">
        <v>9570.02</v>
      </c>
      <c r="P2554" s="26">
        <v>6066.68</v>
      </c>
      <c r="Q2554" s="26">
        <v>8536.52</v>
      </c>
      <c r="R2554" s="26">
        <v>13613</v>
      </c>
      <c r="S2554" s="26">
        <v>-1599.12</v>
      </c>
      <c r="T2554" s="26">
        <f t="shared" si="553"/>
        <v>7000.02</v>
      </c>
      <c r="U2554" s="27">
        <f t="shared" si="554"/>
        <v>4.3463450422801</v>
      </c>
      <c r="V2554" s="26">
        <f>INDEX(检修、备用和必开!B:B,MATCH(统调负荷!$C2554,检修、备用和必开!$A:$A,0))</f>
        <v>23448.5</v>
      </c>
      <c r="W2554" s="26">
        <f>INDEX(检修、备用和必开!C:C,MATCH(统调负荷!$C2554,检修、备用和必开!$A:$A,0))</f>
        <v>0</v>
      </c>
      <c r="X2554" s="26">
        <f>INDEX(检修、备用和必开!D:D,MATCH(统调负荷!$C2554,检修、备用和必开!$A:$A,0))</f>
        <v>8920</v>
      </c>
      <c r="Y2554" s="26">
        <f>INDEX(检修、备用和必开!E:E,MATCH(统调负荷!$C2554,检修、备用和必开!$A:$A,0))</f>
        <v>2570</v>
      </c>
      <c r="Z2554" s="26">
        <f>INDEX(检修、备用和必开!F:F,MATCH(统调负荷!$C2554,检修、备用和必开!$A:$A,0))</f>
        <v>1850</v>
      </c>
      <c r="AA2554" s="26">
        <f t="shared" si="555"/>
        <v>69193.9</v>
      </c>
      <c r="AB2554" s="26">
        <v>0</v>
      </c>
      <c r="AC2554" s="26">
        <v>294.62</v>
      </c>
      <c r="AD2554" s="76">
        <f t="shared" si="556"/>
        <v>45684.5833333333</v>
      </c>
      <c r="AE2554" s="27">
        <f t="shared" si="557"/>
        <v>-647.900000000001</v>
      </c>
      <c r="AF2554" s="27">
        <f t="shared" si="558"/>
        <v>-61.0499999999993</v>
      </c>
      <c r="AG2554" s="27">
        <f t="shared" si="559"/>
        <v>342.68</v>
      </c>
      <c r="AH2554" s="27">
        <f t="shared" si="560"/>
        <v>-716.109999999999</v>
      </c>
      <c r="AI2554" s="27">
        <f t="shared" si="561"/>
        <v>-21</v>
      </c>
      <c r="AJ2554" s="27">
        <f t="shared" si="562"/>
        <v>-192.42</v>
      </c>
      <c r="AK2554" s="26">
        <f>INDEX(检修、备用和必开!I:I,MATCH(统调负荷!$C2554,检修、备用和必开!$A:$A,0))</f>
        <v>8593.3496437945</v>
      </c>
    </row>
    <row r="2555" ht="13.8" spans="1:37">
      <c r="A2555" s="26">
        <f t="shared" si="551"/>
        <v>1</v>
      </c>
      <c r="B2555" s="26">
        <f t="shared" si="550"/>
        <v>14</v>
      </c>
      <c r="C2555" t="s">
        <v>48</v>
      </c>
      <c r="D2555" s="75">
        <v>0.59375</v>
      </c>
      <c r="E2555" s="26">
        <v>36275</v>
      </c>
      <c r="F2555" s="26">
        <v>9790.14</v>
      </c>
      <c r="G2555" s="26">
        <v>5724</v>
      </c>
      <c r="H2555" s="26">
        <v>8807.56</v>
      </c>
      <c r="I2555" s="26">
        <v>13360</v>
      </c>
      <c r="J2555" s="26">
        <v>-1406.7</v>
      </c>
      <c r="K2555" s="26">
        <f t="shared" si="563"/>
        <v>7220.14</v>
      </c>
      <c r="L2555" s="27">
        <f t="shared" si="552"/>
        <v>9.58345683047697</v>
      </c>
      <c r="M2555" s="75">
        <v>0.59375</v>
      </c>
      <c r="N2555" s="26">
        <v>35738.3</v>
      </c>
      <c r="O2555" s="26">
        <v>10018.13</v>
      </c>
      <c r="P2555" s="26">
        <v>5506.66</v>
      </c>
      <c r="Q2555" s="26">
        <v>8439.08</v>
      </c>
      <c r="R2555" s="26">
        <v>13273.7</v>
      </c>
      <c r="S2555" s="26">
        <v>-1499.27</v>
      </c>
      <c r="T2555" s="26">
        <f t="shared" si="553"/>
        <v>7448.13</v>
      </c>
      <c r="U2555" s="27">
        <f t="shared" si="554"/>
        <v>4.22735523239368</v>
      </c>
      <c r="V2555" s="26">
        <f>INDEX(检修、备用和必开!B:B,MATCH(统调负荷!$C2555,检修、备用和必开!$A:$A,0))</f>
        <v>23448.5</v>
      </c>
      <c r="W2555" s="26">
        <f>INDEX(检修、备用和必开!C:C,MATCH(统调负荷!$C2555,检修、备用和必开!$A:$A,0))</f>
        <v>0</v>
      </c>
      <c r="X2555" s="26">
        <f>INDEX(检修、备用和必开!D:D,MATCH(统调负荷!$C2555,检修、备用和必开!$A:$A,0))</f>
        <v>8920</v>
      </c>
      <c r="Y2555" s="26">
        <f>INDEX(检修、备用和必开!E:E,MATCH(统调负荷!$C2555,检修、备用和必开!$A:$A,0))</f>
        <v>2570</v>
      </c>
      <c r="Z2555" s="26">
        <f>INDEX(检修、备用和必开!F:F,MATCH(统调负荷!$C2555,检修、备用和必开!$A:$A,0))</f>
        <v>1850</v>
      </c>
      <c r="AA2555" s="26">
        <f t="shared" si="555"/>
        <v>69193.9</v>
      </c>
      <c r="AB2555" s="26">
        <v>178.7</v>
      </c>
      <c r="AC2555" s="26">
        <v>0</v>
      </c>
      <c r="AD2555" s="76">
        <f t="shared" si="556"/>
        <v>45684.59375</v>
      </c>
      <c r="AE2555" s="27">
        <f t="shared" si="557"/>
        <v>-536.699999999997</v>
      </c>
      <c r="AF2555" s="27">
        <f t="shared" si="558"/>
        <v>227.99</v>
      </c>
      <c r="AG2555" s="27">
        <f t="shared" si="559"/>
        <v>-217.34</v>
      </c>
      <c r="AH2555" s="27">
        <f t="shared" si="560"/>
        <v>-368.48</v>
      </c>
      <c r="AI2555" s="27">
        <f t="shared" si="561"/>
        <v>-86.2999999999993</v>
      </c>
      <c r="AJ2555" s="27">
        <f t="shared" si="562"/>
        <v>-92.5699999999999</v>
      </c>
      <c r="AK2555" s="26">
        <f>INDEX(检修、备用和必开!I:I,MATCH(统调负荷!$C2555,检修、备用和必开!$A:$A,0))</f>
        <v>8593.3496437945</v>
      </c>
    </row>
    <row r="2556" ht="13.8" spans="1:37">
      <c r="A2556" s="26">
        <f t="shared" si="551"/>
        <v>1</v>
      </c>
      <c r="B2556" s="26">
        <f t="shared" si="550"/>
        <v>14</v>
      </c>
      <c r="C2556" t="s">
        <v>48</v>
      </c>
      <c r="D2556" s="75">
        <v>0.604166666666667</v>
      </c>
      <c r="E2556" s="26">
        <v>36400</v>
      </c>
      <c r="F2556" s="26">
        <v>10371.53</v>
      </c>
      <c r="G2556" s="26">
        <v>5724</v>
      </c>
      <c r="H2556" s="26">
        <v>8673.17</v>
      </c>
      <c r="I2556" s="26">
        <v>13038</v>
      </c>
      <c r="J2556" s="26">
        <v>-1406.7</v>
      </c>
      <c r="K2556" s="26">
        <f t="shared" si="563"/>
        <v>7801.53</v>
      </c>
      <c r="L2556" s="27">
        <f t="shared" si="552"/>
        <v>8.86927307848589</v>
      </c>
      <c r="M2556" s="75">
        <v>0.604166666666667</v>
      </c>
      <c r="N2556" s="26">
        <v>35825.4</v>
      </c>
      <c r="O2556" s="26">
        <v>10233.89</v>
      </c>
      <c r="P2556" s="26">
        <v>6027.26</v>
      </c>
      <c r="Q2556" s="26">
        <v>8084.95</v>
      </c>
      <c r="R2556" s="26">
        <v>12991.2</v>
      </c>
      <c r="S2556" s="26">
        <v>-1511.9</v>
      </c>
      <c r="T2556" s="26">
        <f t="shared" si="553"/>
        <v>7663.89</v>
      </c>
      <c r="U2556" s="27">
        <f t="shared" si="554"/>
        <v>4.1723564254225</v>
      </c>
      <c r="V2556" s="26">
        <f>INDEX(检修、备用和必开!B:B,MATCH(统调负荷!$C2556,检修、备用和必开!$A:$A,0))</f>
        <v>23448.5</v>
      </c>
      <c r="W2556" s="26">
        <f>INDEX(检修、备用和必开!C:C,MATCH(统调负荷!$C2556,检修、备用和必开!$A:$A,0))</f>
        <v>0</v>
      </c>
      <c r="X2556" s="26">
        <f>INDEX(检修、备用和必开!D:D,MATCH(统调负荷!$C2556,检修、备用和必开!$A:$A,0))</f>
        <v>8920</v>
      </c>
      <c r="Y2556" s="26">
        <f>INDEX(检修、备用和必开!E:E,MATCH(统调负荷!$C2556,检修、备用和必开!$A:$A,0))</f>
        <v>2570</v>
      </c>
      <c r="Z2556" s="26">
        <f>INDEX(检修、备用和必开!F:F,MATCH(统调负荷!$C2556,检修、备用和必开!$A:$A,0))</f>
        <v>1850</v>
      </c>
      <c r="AA2556" s="26">
        <f t="shared" si="555"/>
        <v>69193.9</v>
      </c>
      <c r="AB2556" s="26">
        <v>237.09</v>
      </c>
      <c r="AC2556" s="26">
        <v>279.56</v>
      </c>
      <c r="AD2556" s="76">
        <f t="shared" si="556"/>
        <v>45684.6041666667</v>
      </c>
      <c r="AE2556" s="27">
        <f t="shared" si="557"/>
        <v>-574.599999999999</v>
      </c>
      <c r="AF2556" s="27">
        <f t="shared" si="558"/>
        <v>-137.640000000001</v>
      </c>
      <c r="AG2556" s="27">
        <f t="shared" si="559"/>
        <v>303.26</v>
      </c>
      <c r="AH2556" s="27">
        <f t="shared" si="560"/>
        <v>-588.22</v>
      </c>
      <c r="AI2556" s="27">
        <f t="shared" si="561"/>
        <v>-46.7999999999993</v>
      </c>
      <c r="AJ2556" s="27">
        <f t="shared" si="562"/>
        <v>-105.2</v>
      </c>
      <c r="AK2556" s="26">
        <f>INDEX(检修、备用和必开!I:I,MATCH(统调负荷!$C2556,检修、备用和必开!$A:$A,0))</f>
        <v>8593.3496437945</v>
      </c>
    </row>
    <row r="2557" ht="13.8" spans="1:37">
      <c r="A2557" s="26">
        <f t="shared" si="551"/>
        <v>1</v>
      </c>
      <c r="B2557" s="26">
        <f t="shared" si="550"/>
        <v>14</v>
      </c>
      <c r="C2557" t="s">
        <v>48</v>
      </c>
      <c r="D2557" s="75">
        <v>0.614583333333333</v>
      </c>
      <c r="E2557" s="26">
        <v>36590</v>
      </c>
      <c r="F2557" s="26">
        <v>10110.27</v>
      </c>
      <c r="G2557" s="26">
        <v>6379</v>
      </c>
      <c r="H2557" s="26">
        <v>8857.43</v>
      </c>
      <c r="I2557" s="26">
        <v>12650</v>
      </c>
      <c r="J2557" s="26">
        <v>-1406.7</v>
      </c>
      <c r="K2557" s="26">
        <f t="shared" si="563"/>
        <v>7540.27</v>
      </c>
      <c r="L2557" s="27">
        <f t="shared" si="552"/>
        <v>9.17658120995667</v>
      </c>
      <c r="M2557" s="75">
        <v>0.614583333333333</v>
      </c>
      <c r="N2557" s="26">
        <v>36054.9</v>
      </c>
      <c r="O2557" s="26">
        <v>10294.43</v>
      </c>
      <c r="P2557" s="26">
        <v>6006.83</v>
      </c>
      <c r="Q2557" s="26">
        <v>8681.49</v>
      </c>
      <c r="R2557" s="26">
        <v>12645.2</v>
      </c>
      <c r="S2557" s="26">
        <v>-1573.05</v>
      </c>
      <c r="T2557" s="26">
        <f t="shared" si="553"/>
        <v>7724.43</v>
      </c>
      <c r="U2557" s="27">
        <f t="shared" si="554"/>
        <v>4.15718051023676</v>
      </c>
      <c r="V2557" s="26">
        <f>INDEX(检修、备用和必开!B:B,MATCH(统调负荷!$C2557,检修、备用和必开!$A:$A,0))</f>
        <v>23448.5</v>
      </c>
      <c r="W2557" s="26">
        <f>INDEX(检修、备用和必开!C:C,MATCH(统调负荷!$C2557,检修、备用和必开!$A:$A,0))</f>
        <v>0</v>
      </c>
      <c r="X2557" s="26">
        <f>INDEX(检修、备用和必开!D:D,MATCH(统调负荷!$C2557,检修、备用和必开!$A:$A,0))</f>
        <v>8920</v>
      </c>
      <c r="Y2557" s="26">
        <f>INDEX(检修、备用和必开!E:E,MATCH(统调负荷!$C2557,检修、备用和必开!$A:$A,0))</f>
        <v>2570</v>
      </c>
      <c r="Z2557" s="26">
        <f>INDEX(检修、备用和必开!F:F,MATCH(统调负荷!$C2557,检修、备用和必开!$A:$A,0))</f>
        <v>1850</v>
      </c>
      <c r="AA2557" s="26">
        <f t="shared" si="555"/>
        <v>69193.9</v>
      </c>
      <c r="AB2557" s="26">
        <v>0</v>
      </c>
      <c r="AC2557" s="26">
        <v>0</v>
      </c>
      <c r="AD2557" s="76">
        <f t="shared" si="556"/>
        <v>45684.6145833333</v>
      </c>
      <c r="AE2557" s="27">
        <f t="shared" si="557"/>
        <v>-535.099999999999</v>
      </c>
      <c r="AF2557" s="27">
        <f t="shared" si="558"/>
        <v>184.16</v>
      </c>
      <c r="AG2557" s="27">
        <f t="shared" si="559"/>
        <v>-372.17</v>
      </c>
      <c r="AH2557" s="27">
        <f t="shared" si="560"/>
        <v>-175.940000000001</v>
      </c>
      <c r="AI2557" s="27">
        <f t="shared" si="561"/>
        <v>-4.79999999999927</v>
      </c>
      <c r="AJ2557" s="27">
        <f t="shared" si="562"/>
        <v>-166.35</v>
      </c>
      <c r="AK2557" s="26">
        <f>INDEX(检修、备用和必开!I:I,MATCH(统调负荷!$C2557,检修、备用和必开!$A:$A,0))</f>
        <v>8593.3496437945</v>
      </c>
    </row>
    <row r="2558" ht="13.8" spans="1:37">
      <c r="A2558" s="26">
        <f t="shared" si="551"/>
        <v>1</v>
      </c>
      <c r="B2558" s="26">
        <f t="shared" si="550"/>
        <v>15</v>
      </c>
      <c r="C2558" t="s">
        <v>48</v>
      </c>
      <c r="D2558" s="75">
        <v>0.625</v>
      </c>
      <c r="E2558" s="26">
        <v>37145</v>
      </c>
      <c r="F2558" s="26">
        <v>10835.77</v>
      </c>
      <c r="G2558" s="26">
        <v>6772</v>
      </c>
      <c r="H2558" s="26">
        <v>8737.13</v>
      </c>
      <c r="I2558" s="26">
        <v>12207</v>
      </c>
      <c r="J2558" s="26">
        <v>-1406.9</v>
      </c>
      <c r="K2558" s="26">
        <f t="shared" si="563"/>
        <v>8265.77</v>
      </c>
      <c r="L2558" s="27">
        <f t="shared" si="552"/>
        <v>8.3711378371283</v>
      </c>
      <c r="M2558" s="75">
        <v>0.625</v>
      </c>
      <c r="N2558" s="26">
        <v>36524.5</v>
      </c>
      <c r="O2558" s="26">
        <v>10278.16</v>
      </c>
      <c r="P2558" s="26">
        <v>5963.87</v>
      </c>
      <c r="Q2558" s="26">
        <v>9662.75</v>
      </c>
      <c r="R2558" s="26">
        <v>12259.7</v>
      </c>
      <c r="S2558" s="26">
        <v>-1639.98</v>
      </c>
      <c r="T2558" s="26">
        <f t="shared" si="553"/>
        <v>7708.16</v>
      </c>
      <c r="U2558" s="27">
        <f t="shared" si="554"/>
        <v>4.16124814772049</v>
      </c>
      <c r="V2558" s="26">
        <f>INDEX(检修、备用和必开!B:B,MATCH(统调负荷!$C2558,检修、备用和必开!$A:$A,0))</f>
        <v>23448.5</v>
      </c>
      <c r="W2558" s="26">
        <f>INDEX(检修、备用和必开!C:C,MATCH(统调负荷!$C2558,检修、备用和必开!$A:$A,0))</f>
        <v>0</v>
      </c>
      <c r="X2558" s="26">
        <f>INDEX(检修、备用和必开!D:D,MATCH(统调负荷!$C2558,检修、备用和必开!$A:$A,0))</f>
        <v>8920</v>
      </c>
      <c r="Y2558" s="26">
        <f>INDEX(检修、备用和必开!E:E,MATCH(统调负荷!$C2558,检修、备用和必开!$A:$A,0))</f>
        <v>2570</v>
      </c>
      <c r="Z2558" s="26">
        <f>INDEX(检修、备用和必开!F:F,MATCH(统调负荷!$C2558,检修、备用和必开!$A:$A,0))</f>
        <v>1850</v>
      </c>
      <c r="AA2558" s="26">
        <f t="shared" si="555"/>
        <v>69193.9</v>
      </c>
      <c r="AB2558" s="26">
        <v>254.75</v>
      </c>
      <c r="AC2558" s="26">
        <v>309.78</v>
      </c>
      <c r="AD2558" s="76">
        <f t="shared" si="556"/>
        <v>45684.625</v>
      </c>
      <c r="AE2558" s="27">
        <f t="shared" si="557"/>
        <v>-620.5</v>
      </c>
      <c r="AF2558" s="27">
        <f t="shared" si="558"/>
        <v>-557.610000000001</v>
      </c>
      <c r="AG2558" s="27">
        <f t="shared" si="559"/>
        <v>-808.13</v>
      </c>
      <c r="AH2558" s="27">
        <f t="shared" si="560"/>
        <v>925.620000000001</v>
      </c>
      <c r="AI2558" s="27">
        <f t="shared" si="561"/>
        <v>52.7000000000007</v>
      </c>
      <c r="AJ2558" s="27">
        <f t="shared" si="562"/>
        <v>-233.08</v>
      </c>
      <c r="AK2558" s="26">
        <f>INDEX(检修、备用和必开!I:I,MATCH(统调负荷!$C2558,检修、备用和必开!$A:$A,0))</f>
        <v>8593.3496437945</v>
      </c>
    </row>
    <row r="2559" ht="13.8" spans="1:37">
      <c r="A2559" s="26">
        <f t="shared" si="551"/>
        <v>1</v>
      </c>
      <c r="B2559" s="26">
        <f t="shared" si="550"/>
        <v>15</v>
      </c>
      <c r="C2559" t="s">
        <v>48</v>
      </c>
      <c r="D2559" s="75">
        <v>0.635416666666667</v>
      </c>
      <c r="E2559" s="26">
        <v>37785</v>
      </c>
      <c r="F2559" s="26">
        <v>9584.63</v>
      </c>
      <c r="G2559" s="26">
        <v>8484</v>
      </c>
      <c r="H2559" s="26">
        <v>9330.07</v>
      </c>
      <c r="I2559" s="26">
        <v>11793</v>
      </c>
      <c r="J2559" s="26">
        <v>-1406.7</v>
      </c>
      <c r="K2559" s="26">
        <f t="shared" si="563"/>
        <v>7014.63</v>
      </c>
      <c r="L2559" s="27">
        <f t="shared" si="552"/>
        <v>9.86422662349974</v>
      </c>
      <c r="M2559" s="75">
        <v>0.635416666666667</v>
      </c>
      <c r="N2559" s="26">
        <v>37296.9</v>
      </c>
      <c r="O2559" s="26">
        <v>10803.93</v>
      </c>
      <c r="P2559" s="26">
        <v>7170.5</v>
      </c>
      <c r="Q2559" s="26">
        <v>9215.98</v>
      </c>
      <c r="R2559" s="26">
        <v>11607.4</v>
      </c>
      <c r="S2559" s="26">
        <v>-1500.91</v>
      </c>
      <c r="T2559" s="26">
        <f t="shared" si="553"/>
        <v>8233.93</v>
      </c>
      <c r="U2559" s="27">
        <f t="shared" si="554"/>
        <v>4.03370539578977</v>
      </c>
      <c r="V2559" s="26">
        <f>INDEX(检修、备用和必开!B:B,MATCH(统调负荷!$C2559,检修、备用和必开!$A:$A,0))</f>
        <v>23448.5</v>
      </c>
      <c r="W2559" s="26">
        <f>INDEX(检修、备用和必开!C:C,MATCH(统调负荷!$C2559,检修、备用和必开!$A:$A,0))</f>
        <v>0</v>
      </c>
      <c r="X2559" s="26">
        <f>INDEX(检修、备用和必开!D:D,MATCH(统调负荷!$C2559,检修、备用和必开!$A:$A,0))</f>
        <v>8920</v>
      </c>
      <c r="Y2559" s="26">
        <f>INDEX(检修、备用和必开!E:E,MATCH(统调负荷!$C2559,检修、备用和必开!$A:$A,0))</f>
        <v>2570</v>
      </c>
      <c r="Z2559" s="26">
        <f>INDEX(检修、备用和必开!F:F,MATCH(统调负荷!$C2559,检修、备用和必开!$A:$A,0))</f>
        <v>1850</v>
      </c>
      <c r="AA2559" s="26">
        <f t="shared" si="555"/>
        <v>69193.9</v>
      </c>
      <c r="AB2559" s="26">
        <v>0</v>
      </c>
      <c r="AC2559" s="26">
        <v>254.68</v>
      </c>
      <c r="AD2559" s="76">
        <f t="shared" si="556"/>
        <v>45684.6354166667</v>
      </c>
      <c r="AE2559" s="27">
        <f t="shared" si="557"/>
        <v>-488.099999999999</v>
      </c>
      <c r="AF2559" s="27">
        <f t="shared" si="558"/>
        <v>1219.3</v>
      </c>
      <c r="AG2559" s="27">
        <f t="shared" si="559"/>
        <v>-1313.5</v>
      </c>
      <c r="AH2559" s="27">
        <f t="shared" si="560"/>
        <v>-114.09</v>
      </c>
      <c r="AI2559" s="27">
        <f t="shared" si="561"/>
        <v>-185.6</v>
      </c>
      <c r="AJ2559" s="27">
        <f t="shared" si="562"/>
        <v>-94.21</v>
      </c>
      <c r="AK2559" s="26">
        <f>INDEX(检修、备用和必开!I:I,MATCH(统调负荷!$C2559,检修、备用和必开!$A:$A,0))</f>
        <v>8593.3496437945</v>
      </c>
    </row>
    <row r="2560" ht="13.8" spans="1:37">
      <c r="A2560" s="26">
        <f t="shared" si="551"/>
        <v>1</v>
      </c>
      <c r="B2560" s="26">
        <f t="shared" si="550"/>
        <v>15</v>
      </c>
      <c r="C2560" t="s">
        <v>48</v>
      </c>
      <c r="D2560" s="75">
        <v>0.645833333333333</v>
      </c>
      <c r="E2560" s="26">
        <v>38415</v>
      </c>
      <c r="F2560" s="26">
        <v>9707.56</v>
      </c>
      <c r="G2560" s="26">
        <v>8838</v>
      </c>
      <c r="H2560" s="26">
        <v>9967.94</v>
      </c>
      <c r="I2560" s="26">
        <v>11308</v>
      </c>
      <c r="J2560" s="26">
        <v>-1406.5</v>
      </c>
      <c r="K2560" s="26">
        <f t="shared" si="563"/>
        <v>7137.56</v>
      </c>
      <c r="L2560" s="27">
        <f t="shared" si="552"/>
        <v>9.69433531907262</v>
      </c>
      <c r="M2560" s="75">
        <v>0.645833333333333</v>
      </c>
      <c r="N2560" s="26">
        <v>38199.2</v>
      </c>
      <c r="O2560" s="26">
        <v>10945.49</v>
      </c>
      <c r="P2560" s="26">
        <v>7791.28</v>
      </c>
      <c r="Q2560" s="26">
        <v>9835.08</v>
      </c>
      <c r="R2560" s="26">
        <v>11185.5</v>
      </c>
      <c r="S2560" s="26">
        <v>-1558.15</v>
      </c>
      <c r="T2560" s="26">
        <f t="shared" si="553"/>
        <v>8375.49</v>
      </c>
      <c r="U2560" s="27">
        <f t="shared" si="554"/>
        <v>4.00069035338114</v>
      </c>
      <c r="V2560" s="26">
        <f>INDEX(检修、备用和必开!B:B,MATCH(统调负荷!$C2560,检修、备用和必开!$A:$A,0))</f>
        <v>23448.5</v>
      </c>
      <c r="W2560" s="26">
        <f>INDEX(检修、备用和必开!C:C,MATCH(统调负荷!$C2560,检修、备用和必开!$A:$A,0))</f>
        <v>0</v>
      </c>
      <c r="X2560" s="26">
        <f>INDEX(检修、备用和必开!D:D,MATCH(统调负荷!$C2560,检修、备用和必开!$A:$A,0))</f>
        <v>8920</v>
      </c>
      <c r="Y2560" s="26">
        <f>INDEX(检修、备用和必开!E:E,MATCH(统调负荷!$C2560,检修、备用和必开!$A:$A,0))</f>
        <v>2570</v>
      </c>
      <c r="Z2560" s="26">
        <f>INDEX(检修、备用和必开!F:F,MATCH(统调负荷!$C2560,检修、备用和必开!$A:$A,0))</f>
        <v>1850</v>
      </c>
      <c r="AA2560" s="26">
        <f t="shared" si="555"/>
        <v>69193.9</v>
      </c>
      <c r="AB2560" s="26">
        <v>221.4</v>
      </c>
      <c r="AC2560" s="26">
        <v>219.82</v>
      </c>
      <c r="AD2560" s="76">
        <f t="shared" si="556"/>
        <v>45684.6458333333</v>
      </c>
      <c r="AE2560" s="27">
        <f t="shared" si="557"/>
        <v>-215.800000000003</v>
      </c>
      <c r="AF2560" s="27">
        <f t="shared" si="558"/>
        <v>1237.93</v>
      </c>
      <c r="AG2560" s="27">
        <f t="shared" si="559"/>
        <v>-1046.72</v>
      </c>
      <c r="AH2560" s="27">
        <f t="shared" si="560"/>
        <v>-132.860000000001</v>
      </c>
      <c r="AI2560" s="27">
        <f t="shared" si="561"/>
        <v>-122.5</v>
      </c>
      <c r="AJ2560" s="27">
        <f t="shared" si="562"/>
        <v>-151.65</v>
      </c>
      <c r="AK2560" s="26">
        <f>INDEX(检修、备用和必开!I:I,MATCH(统调负荷!$C2560,检修、备用和必开!$A:$A,0))</f>
        <v>8593.3496437945</v>
      </c>
    </row>
    <row r="2561" ht="13.8" spans="1:37">
      <c r="A2561" s="26">
        <f t="shared" si="551"/>
        <v>1</v>
      </c>
      <c r="B2561" s="26">
        <f t="shared" ref="B2561:B2622" si="564">HOUR(D2561)</f>
        <v>15</v>
      </c>
      <c r="C2561" t="s">
        <v>48</v>
      </c>
      <c r="D2561" s="75">
        <v>0.65625</v>
      </c>
      <c r="E2561" s="26">
        <v>39480</v>
      </c>
      <c r="F2561" s="26">
        <v>9717.1</v>
      </c>
      <c r="G2561" s="26">
        <v>9524</v>
      </c>
      <c r="H2561" s="26">
        <v>10835.8</v>
      </c>
      <c r="I2561" s="26">
        <v>10810</v>
      </c>
      <c r="J2561" s="26">
        <v>-1406.9</v>
      </c>
      <c r="K2561" s="26">
        <f t="shared" si="563"/>
        <v>7147.1</v>
      </c>
      <c r="L2561" s="27">
        <f t="shared" si="552"/>
        <v>9.68139525122077</v>
      </c>
      <c r="M2561" s="75">
        <v>0.65625</v>
      </c>
      <c r="N2561" s="26">
        <v>39251.5</v>
      </c>
      <c r="O2561" s="26">
        <v>11510.46</v>
      </c>
      <c r="P2561" s="26">
        <v>8307.09</v>
      </c>
      <c r="Q2561" s="26">
        <v>10543.2</v>
      </c>
      <c r="R2561" s="26">
        <v>10428.9</v>
      </c>
      <c r="S2561" s="26">
        <v>-1538.15</v>
      </c>
      <c r="T2561" s="26">
        <f t="shared" si="553"/>
        <v>8940.46</v>
      </c>
      <c r="U2561" s="27">
        <f t="shared" si="554"/>
        <v>3.87413873998766</v>
      </c>
      <c r="V2561" s="26">
        <f>INDEX(检修、备用和必开!B:B,MATCH(统调负荷!$C2561,检修、备用和必开!$A:$A,0))</f>
        <v>23448.5</v>
      </c>
      <c r="W2561" s="26">
        <f>INDEX(检修、备用和必开!C:C,MATCH(统调负荷!$C2561,检修、备用和必开!$A:$A,0))</f>
        <v>0</v>
      </c>
      <c r="X2561" s="26">
        <f>INDEX(检修、备用和必开!D:D,MATCH(统调负荷!$C2561,检修、备用和必开!$A:$A,0))</f>
        <v>8920</v>
      </c>
      <c r="Y2561" s="26">
        <f>INDEX(检修、备用和必开!E:E,MATCH(统调负荷!$C2561,检修、备用和必开!$A:$A,0))</f>
        <v>2570</v>
      </c>
      <c r="Z2561" s="26">
        <f>INDEX(检修、备用和必开!F:F,MATCH(统调负荷!$C2561,检修、备用和必开!$A:$A,0))</f>
        <v>1850</v>
      </c>
      <c r="AA2561" s="26">
        <f t="shared" si="555"/>
        <v>69193.9</v>
      </c>
      <c r="AB2561" s="26">
        <v>180</v>
      </c>
      <c r="AC2561" s="26">
        <v>299.47</v>
      </c>
      <c r="AD2561" s="76">
        <f t="shared" si="556"/>
        <v>45684.65625</v>
      </c>
      <c r="AE2561" s="27">
        <f t="shared" si="557"/>
        <v>-228.5</v>
      </c>
      <c r="AF2561" s="27">
        <f t="shared" si="558"/>
        <v>1793.36</v>
      </c>
      <c r="AG2561" s="27">
        <f t="shared" si="559"/>
        <v>-1216.91</v>
      </c>
      <c r="AH2561" s="27">
        <f t="shared" si="560"/>
        <v>-292.599999999999</v>
      </c>
      <c r="AI2561" s="27">
        <f t="shared" si="561"/>
        <v>-381.1</v>
      </c>
      <c r="AJ2561" s="27">
        <f t="shared" si="562"/>
        <v>-131.25</v>
      </c>
      <c r="AK2561" s="26">
        <f>INDEX(检修、备用和必开!I:I,MATCH(统调负荷!$C2561,检修、备用和必开!$A:$A,0))</f>
        <v>8593.3496437945</v>
      </c>
    </row>
    <row r="2562" ht="13.8" spans="1:37">
      <c r="A2562" s="26">
        <f t="shared" si="551"/>
        <v>1</v>
      </c>
      <c r="B2562" s="26">
        <f t="shared" si="564"/>
        <v>16</v>
      </c>
      <c r="C2562" t="s">
        <v>48</v>
      </c>
      <c r="D2562" s="75">
        <v>0.666666666666667</v>
      </c>
      <c r="E2562" s="26">
        <v>40990</v>
      </c>
      <c r="F2562" s="26">
        <v>9420.1</v>
      </c>
      <c r="G2562" s="26">
        <v>11752</v>
      </c>
      <c r="H2562" s="26">
        <v>10956.6</v>
      </c>
      <c r="I2562" s="26">
        <v>10268</v>
      </c>
      <c r="J2562" s="26">
        <v>-1406.7</v>
      </c>
      <c r="K2562" s="26">
        <f t="shared" si="563"/>
        <v>6850.1</v>
      </c>
      <c r="L2562" s="27">
        <f t="shared" si="552"/>
        <v>10.1011518080028</v>
      </c>
      <c r="M2562" s="75">
        <v>0.666666666666667</v>
      </c>
      <c r="N2562" s="26">
        <v>40887.2</v>
      </c>
      <c r="O2562" s="26">
        <v>11533.64</v>
      </c>
      <c r="P2562" s="26">
        <v>10058.6</v>
      </c>
      <c r="Q2562" s="26">
        <v>11038.1</v>
      </c>
      <c r="R2562" s="26">
        <v>9835.68</v>
      </c>
      <c r="S2562" s="26">
        <v>-1578.82</v>
      </c>
      <c r="T2562" s="26">
        <f t="shared" si="553"/>
        <v>8963.64</v>
      </c>
      <c r="U2562" s="27">
        <f t="shared" si="554"/>
        <v>3.86911724906115</v>
      </c>
      <c r="V2562" s="26">
        <f>INDEX(检修、备用和必开!B:B,MATCH(统调负荷!$C2562,检修、备用和必开!$A:$A,0))</f>
        <v>23448.5</v>
      </c>
      <c r="W2562" s="26">
        <f>INDEX(检修、备用和必开!C:C,MATCH(统调负荷!$C2562,检修、备用和必开!$A:$A,0))</f>
        <v>0</v>
      </c>
      <c r="X2562" s="26">
        <f>INDEX(检修、备用和必开!D:D,MATCH(统调负荷!$C2562,检修、备用和必开!$A:$A,0))</f>
        <v>8920</v>
      </c>
      <c r="Y2562" s="26">
        <f>INDEX(检修、备用和必开!E:E,MATCH(统调负荷!$C2562,检修、备用和必开!$A:$A,0))</f>
        <v>2570</v>
      </c>
      <c r="Z2562" s="26">
        <f>INDEX(检修、备用和必开!F:F,MATCH(统调负荷!$C2562,检修、备用和必开!$A:$A,0))</f>
        <v>1850</v>
      </c>
      <c r="AA2562" s="26">
        <f t="shared" si="555"/>
        <v>69193.9</v>
      </c>
      <c r="AB2562" s="26">
        <v>0</v>
      </c>
      <c r="AC2562" s="26">
        <v>218</v>
      </c>
      <c r="AD2562" s="76">
        <f t="shared" si="556"/>
        <v>45684.6666666667</v>
      </c>
      <c r="AE2562" s="27">
        <f t="shared" si="557"/>
        <v>-102.800000000003</v>
      </c>
      <c r="AF2562" s="27">
        <f t="shared" si="558"/>
        <v>2113.54</v>
      </c>
      <c r="AG2562" s="27">
        <f t="shared" si="559"/>
        <v>-1693.4</v>
      </c>
      <c r="AH2562" s="27">
        <f t="shared" si="560"/>
        <v>81.5</v>
      </c>
      <c r="AI2562" s="27">
        <f t="shared" si="561"/>
        <v>-432.32</v>
      </c>
      <c r="AJ2562" s="27">
        <f t="shared" si="562"/>
        <v>-172.12</v>
      </c>
      <c r="AK2562" s="26">
        <f>INDEX(检修、备用和必开!I:I,MATCH(统调负荷!$C2562,检修、备用和必开!$A:$A,0))</f>
        <v>8593.3496437945</v>
      </c>
    </row>
    <row r="2563" ht="13.8" spans="1:37">
      <c r="A2563" s="26">
        <f t="shared" ref="A2563:A2626" si="565">WEEKDAY(C2563,2)</f>
        <v>1</v>
      </c>
      <c r="B2563" s="26">
        <f t="shared" si="564"/>
        <v>16</v>
      </c>
      <c r="C2563" t="s">
        <v>48</v>
      </c>
      <c r="D2563" s="75">
        <v>0.677083333333333</v>
      </c>
      <c r="E2563" s="26">
        <v>42250</v>
      </c>
      <c r="F2563" s="26">
        <v>9740.5</v>
      </c>
      <c r="G2563" s="26">
        <v>11845</v>
      </c>
      <c r="H2563" s="26">
        <v>12342.4</v>
      </c>
      <c r="I2563" s="26">
        <v>9729</v>
      </c>
      <c r="J2563" s="26">
        <v>-1406.9</v>
      </c>
      <c r="K2563" s="26">
        <f t="shared" si="563"/>
        <v>7170.5</v>
      </c>
      <c r="L2563" s="27">
        <f t="shared" ref="L2563:L2626" si="566">AA2563/(K2563+W2563)</f>
        <v>9.64980126908863</v>
      </c>
      <c r="M2563" s="75">
        <v>0.677083333333333</v>
      </c>
      <c r="N2563" s="26">
        <v>42211.1</v>
      </c>
      <c r="O2563" s="26">
        <v>12045.33</v>
      </c>
      <c r="P2563" s="26">
        <v>10626</v>
      </c>
      <c r="Q2563" s="26">
        <v>11859.3</v>
      </c>
      <c r="R2563" s="26">
        <v>9207.49</v>
      </c>
      <c r="S2563" s="26">
        <v>-1527.02</v>
      </c>
      <c r="T2563" s="26">
        <f t="shared" ref="T2563:T2626" si="567">O2563-Y2563</f>
        <v>9475.33</v>
      </c>
      <c r="U2563" s="27">
        <f t="shared" ref="U2563:U2626" si="568">AA2563/(T2563+X2563)</f>
        <v>3.76149272668661</v>
      </c>
      <c r="V2563" s="26">
        <f>INDEX(检修、备用和必开!B:B,MATCH(统调负荷!$C2563,检修、备用和必开!$A:$A,0))</f>
        <v>23448.5</v>
      </c>
      <c r="W2563" s="26">
        <f>INDEX(检修、备用和必开!C:C,MATCH(统调负荷!$C2563,检修、备用和必开!$A:$A,0))</f>
        <v>0</v>
      </c>
      <c r="X2563" s="26">
        <f>INDEX(检修、备用和必开!D:D,MATCH(统调负荷!$C2563,检修、备用和必开!$A:$A,0))</f>
        <v>8920</v>
      </c>
      <c r="Y2563" s="26">
        <f>INDEX(检修、备用和必开!E:E,MATCH(统调负荷!$C2563,检修、备用和必开!$A:$A,0))</f>
        <v>2570</v>
      </c>
      <c r="Z2563" s="26">
        <f>INDEX(检修、备用和必开!F:F,MATCH(统调负荷!$C2563,检修、备用和必开!$A:$A,0))</f>
        <v>1850</v>
      </c>
      <c r="AA2563" s="26">
        <f t="shared" ref="AA2563:AA2626" si="569">94492.4-V2563-Z2563</f>
        <v>69193.9</v>
      </c>
      <c r="AB2563" s="26">
        <v>0</v>
      </c>
      <c r="AC2563" s="26">
        <v>0</v>
      </c>
      <c r="AD2563" s="76">
        <f t="shared" ref="AD2563:AD2626" si="570">C2563+D2563</f>
        <v>45684.6770833333</v>
      </c>
      <c r="AE2563" s="27">
        <f t="shared" ref="AE2563:AE2626" si="571">N2563-E2563</f>
        <v>-38.9000000000015</v>
      </c>
      <c r="AF2563" s="27">
        <f t="shared" ref="AF2563:AF2626" si="572">O2563-F2563</f>
        <v>2304.83</v>
      </c>
      <c r="AG2563" s="27">
        <f t="shared" ref="AG2563:AG2626" si="573">P2563-G2563</f>
        <v>-1219</v>
      </c>
      <c r="AH2563" s="27">
        <f t="shared" ref="AH2563:AH2626" si="574">Q2563-H2563</f>
        <v>-483.1</v>
      </c>
      <c r="AI2563" s="27">
        <f t="shared" ref="AI2563:AI2626" si="575">R2563-I2563</f>
        <v>-521.51</v>
      </c>
      <c r="AJ2563" s="27">
        <f t="shared" ref="AJ2563:AJ2626" si="576">S2563-J2563</f>
        <v>-120.12</v>
      </c>
      <c r="AK2563" s="26">
        <f>INDEX(检修、备用和必开!I:I,MATCH(统调负荷!$C2563,检修、备用和必开!$A:$A,0))</f>
        <v>8593.3496437945</v>
      </c>
    </row>
    <row r="2564" ht="13.8" spans="1:37">
      <c r="A2564" s="26">
        <f t="shared" si="565"/>
        <v>1</v>
      </c>
      <c r="B2564" s="26">
        <f t="shared" si="564"/>
        <v>16</v>
      </c>
      <c r="C2564" t="s">
        <v>48</v>
      </c>
      <c r="D2564" s="75">
        <v>0.6875</v>
      </c>
      <c r="E2564" s="26">
        <v>43785</v>
      </c>
      <c r="F2564" s="26">
        <v>10960.2</v>
      </c>
      <c r="G2564" s="26">
        <v>11847</v>
      </c>
      <c r="H2564" s="26">
        <v>13223.5</v>
      </c>
      <c r="I2564" s="26">
        <v>9161</v>
      </c>
      <c r="J2564" s="26">
        <v>-1406.7</v>
      </c>
      <c r="K2564" s="26">
        <f t="shared" si="563"/>
        <v>8390.2</v>
      </c>
      <c r="L2564" s="27">
        <f t="shared" si="566"/>
        <v>8.24699053657839</v>
      </c>
      <c r="M2564" s="75">
        <v>0.6875</v>
      </c>
      <c r="N2564" s="26">
        <v>43959.4</v>
      </c>
      <c r="O2564" s="26">
        <v>12964.24</v>
      </c>
      <c r="P2564" s="26">
        <v>11244.1</v>
      </c>
      <c r="Q2564" s="26">
        <v>12697.3</v>
      </c>
      <c r="R2564" s="26">
        <v>8607.21</v>
      </c>
      <c r="S2564" s="26">
        <v>-1553.45</v>
      </c>
      <c r="T2564" s="26">
        <f t="shared" si="567"/>
        <v>10394.24</v>
      </c>
      <c r="U2564" s="27">
        <f t="shared" si="568"/>
        <v>3.5825328876518</v>
      </c>
      <c r="V2564" s="26">
        <f>INDEX(检修、备用和必开!B:B,MATCH(统调负荷!$C2564,检修、备用和必开!$A:$A,0))</f>
        <v>23448.5</v>
      </c>
      <c r="W2564" s="26">
        <f>INDEX(检修、备用和必开!C:C,MATCH(统调负荷!$C2564,检修、备用和必开!$A:$A,0))</f>
        <v>0</v>
      </c>
      <c r="X2564" s="26">
        <f>INDEX(检修、备用和必开!D:D,MATCH(统调负荷!$C2564,检修、备用和必开!$A:$A,0))</f>
        <v>8920</v>
      </c>
      <c r="Y2564" s="26">
        <f>INDEX(检修、备用和必开!E:E,MATCH(统调负荷!$C2564,检修、备用和必开!$A:$A,0))</f>
        <v>2570</v>
      </c>
      <c r="Z2564" s="26">
        <f>INDEX(检修、备用和必开!F:F,MATCH(统调负荷!$C2564,检修、备用和必开!$A:$A,0))</f>
        <v>1850</v>
      </c>
      <c r="AA2564" s="26">
        <f t="shared" si="569"/>
        <v>69193.9</v>
      </c>
      <c r="AB2564" s="26">
        <v>0</v>
      </c>
      <c r="AC2564" s="26">
        <v>310.35</v>
      </c>
      <c r="AD2564" s="76">
        <f t="shared" si="570"/>
        <v>45684.6875</v>
      </c>
      <c r="AE2564" s="27">
        <f t="shared" si="571"/>
        <v>174.400000000001</v>
      </c>
      <c r="AF2564" s="27">
        <f t="shared" si="572"/>
        <v>2004.04</v>
      </c>
      <c r="AG2564" s="27">
        <f t="shared" si="573"/>
        <v>-602.9</v>
      </c>
      <c r="AH2564" s="27">
        <f t="shared" si="574"/>
        <v>-526.200000000001</v>
      </c>
      <c r="AI2564" s="27">
        <f t="shared" si="575"/>
        <v>-553.790000000001</v>
      </c>
      <c r="AJ2564" s="27">
        <f t="shared" si="576"/>
        <v>-146.75</v>
      </c>
      <c r="AK2564" s="26">
        <f>INDEX(检修、备用和必开!I:I,MATCH(统调负荷!$C2564,检修、备用和必开!$A:$A,0))</f>
        <v>8593.3496437945</v>
      </c>
    </row>
    <row r="2565" ht="13.8" spans="1:37">
      <c r="A2565" s="26">
        <f t="shared" si="565"/>
        <v>1</v>
      </c>
      <c r="B2565" s="26">
        <f t="shared" si="564"/>
        <v>16</v>
      </c>
      <c r="C2565" t="s">
        <v>48</v>
      </c>
      <c r="D2565" s="75">
        <v>0.697916666666667</v>
      </c>
      <c r="E2565" s="26">
        <v>45175</v>
      </c>
      <c r="F2565" s="26">
        <v>13322.1</v>
      </c>
      <c r="G2565" s="26">
        <v>11593</v>
      </c>
      <c r="H2565" s="26">
        <v>13083.6</v>
      </c>
      <c r="I2565" s="26">
        <v>8583</v>
      </c>
      <c r="J2565" s="26">
        <v>-1406.7</v>
      </c>
      <c r="K2565" s="26">
        <f t="shared" si="563"/>
        <v>10752.1</v>
      </c>
      <c r="L2565" s="27">
        <f t="shared" si="566"/>
        <v>6.43538471554394</v>
      </c>
      <c r="M2565" s="75">
        <v>0.697916666666667</v>
      </c>
      <c r="N2565" s="26">
        <v>45762.7</v>
      </c>
      <c r="O2565" s="26">
        <v>14448.65</v>
      </c>
      <c r="P2565" s="26">
        <v>10905.8</v>
      </c>
      <c r="Q2565" s="26">
        <v>14006.6</v>
      </c>
      <c r="R2565" s="26">
        <v>7947.47</v>
      </c>
      <c r="S2565" s="26">
        <v>-1545.82</v>
      </c>
      <c r="T2565" s="26">
        <f t="shared" si="567"/>
        <v>11878.65</v>
      </c>
      <c r="U2565" s="27">
        <f t="shared" si="568"/>
        <v>3.32684573277592</v>
      </c>
      <c r="V2565" s="26">
        <f>INDEX(检修、备用和必开!B:B,MATCH(统调负荷!$C2565,检修、备用和必开!$A:$A,0))</f>
        <v>23448.5</v>
      </c>
      <c r="W2565" s="26">
        <f>INDEX(检修、备用和必开!C:C,MATCH(统调负荷!$C2565,检修、备用和必开!$A:$A,0))</f>
        <v>0</v>
      </c>
      <c r="X2565" s="26">
        <f>INDEX(检修、备用和必开!D:D,MATCH(统调负荷!$C2565,检修、备用和必开!$A:$A,0))</f>
        <v>8920</v>
      </c>
      <c r="Y2565" s="26">
        <f>INDEX(检修、备用和必开!E:E,MATCH(统调负荷!$C2565,检修、备用和必开!$A:$A,0))</f>
        <v>2570</v>
      </c>
      <c r="Z2565" s="26">
        <f>INDEX(检修、备用和必开!F:F,MATCH(统调负荷!$C2565,检修、备用和必开!$A:$A,0))</f>
        <v>1850</v>
      </c>
      <c r="AA2565" s="26">
        <f t="shared" si="569"/>
        <v>69193.9</v>
      </c>
      <c r="AB2565" s="26">
        <v>310.35</v>
      </c>
      <c r="AC2565" s="26">
        <v>330.55</v>
      </c>
      <c r="AD2565" s="76">
        <f t="shared" si="570"/>
        <v>45684.6979166667</v>
      </c>
      <c r="AE2565" s="27">
        <f t="shared" si="571"/>
        <v>587.699999999997</v>
      </c>
      <c r="AF2565" s="27">
        <f t="shared" si="572"/>
        <v>1126.55</v>
      </c>
      <c r="AG2565" s="27">
        <f t="shared" si="573"/>
        <v>-687.200000000001</v>
      </c>
      <c r="AH2565" s="27">
        <f t="shared" si="574"/>
        <v>923</v>
      </c>
      <c r="AI2565" s="27">
        <f t="shared" si="575"/>
        <v>-635.53</v>
      </c>
      <c r="AJ2565" s="27">
        <f t="shared" si="576"/>
        <v>-139.12</v>
      </c>
      <c r="AK2565" s="26">
        <f>INDEX(检修、备用和必开!I:I,MATCH(统调负荷!$C2565,检修、备用和必开!$A:$A,0))</f>
        <v>8593.3496437945</v>
      </c>
    </row>
    <row r="2566" ht="13.8" spans="1:37">
      <c r="A2566" s="26">
        <f t="shared" si="565"/>
        <v>1</v>
      </c>
      <c r="B2566" s="26">
        <f t="shared" si="564"/>
        <v>17</v>
      </c>
      <c r="C2566" t="s">
        <v>48</v>
      </c>
      <c r="D2566" s="75">
        <v>0.708333333333333</v>
      </c>
      <c r="E2566" s="26">
        <v>46875</v>
      </c>
      <c r="F2566" s="26">
        <v>13864.1</v>
      </c>
      <c r="G2566" s="26">
        <v>11383</v>
      </c>
      <c r="H2566" s="26">
        <v>15060.6</v>
      </c>
      <c r="I2566" s="26">
        <v>7974</v>
      </c>
      <c r="J2566" s="26">
        <v>-1406.7</v>
      </c>
      <c r="K2566" s="26">
        <f t="shared" si="563"/>
        <v>11294.1</v>
      </c>
      <c r="L2566" s="27">
        <f t="shared" si="566"/>
        <v>6.12655280190542</v>
      </c>
      <c r="M2566" s="75">
        <v>0.708333333333333</v>
      </c>
      <c r="N2566" s="26">
        <v>47758.9</v>
      </c>
      <c r="O2566" s="26">
        <v>15290.42</v>
      </c>
      <c r="P2566" s="26">
        <v>11198.2</v>
      </c>
      <c r="Q2566" s="26">
        <v>15537.8</v>
      </c>
      <c r="R2566" s="26">
        <v>7412.07</v>
      </c>
      <c r="S2566" s="26">
        <v>-1679.59</v>
      </c>
      <c r="T2566" s="26">
        <f t="shared" si="567"/>
        <v>12720.42</v>
      </c>
      <c r="U2566" s="27">
        <f t="shared" si="568"/>
        <v>3.19743794251683</v>
      </c>
      <c r="V2566" s="26">
        <f>INDEX(检修、备用和必开!B:B,MATCH(统调负荷!$C2566,检修、备用和必开!$A:$A,0))</f>
        <v>23448.5</v>
      </c>
      <c r="W2566" s="26">
        <f>INDEX(检修、备用和必开!C:C,MATCH(统调负荷!$C2566,检修、备用和必开!$A:$A,0))</f>
        <v>0</v>
      </c>
      <c r="X2566" s="26">
        <f>INDEX(检修、备用和必开!D:D,MATCH(统调负荷!$C2566,检修、备用和必开!$A:$A,0))</f>
        <v>8920</v>
      </c>
      <c r="Y2566" s="26">
        <f>INDEX(检修、备用和必开!E:E,MATCH(统调负荷!$C2566,检修、备用和必开!$A:$A,0))</f>
        <v>2570</v>
      </c>
      <c r="Z2566" s="26">
        <f>INDEX(检修、备用和必开!F:F,MATCH(统调负荷!$C2566,检修、备用和必开!$A:$A,0))</f>
        <v>1850</v>
      </c>
      <c r="AA2566" s="26">
        <f t="shared" si="569"/>
        <v>69193.9</v>
      </c>
      <c r="AB2566" s="26">
        <v>300.11</v>
      </c>
      <c r="AC2566" s="26">
        <v>320</v>
      </c>
      <c r="AD2566" s="76">
        <f t="shared" si="570"/>
        <v>45684.7083333333</v>
      </c>
      <c r="AE2566" s="27">
        <f t="shared" si="571"/>
        <v>883.900000000001</v>
      </c>
      <c r="AF2566" s="27">
        <f t="shared" si="572"/>
        <v>1426.32</v>
      </c>
      <c r="AG2566" s="27">
        <f t="shared" si="573"/>
        <v>-184.799999999999</v>
      </c>
      <c r="AH2566" s="27">
        <f t="shared" si="574"/>
        <v>477.199999999999</v>
      </c>
      <c r="AI2566" s="27">
        <f t="shared" si="575"/>
        <v>-561.93</v>
      </c>
      <c r="AJ2566" s="27">
        <f t="shared" si="576"/>
        <v>-272.89</v>
      </c>
      <c r="AK2566" s="26">
        <f>INDEX(检修、备用和必开!I:I,MATCH(统调负荷!$C2566,检修、备用和必开!$A:$A,0))</f>
        <v>8593.3496437945</v>
      </c>
    </row>
    <row r="2567" ht="13.8" spans="1:37">
      <c r="A2567" s="26">
        <f t="shared" si="565"/>
        <v>1</v>
      </c>
      <c r="B2567" s="26">
        <f t="shared" si="564"/>
        <v>17</v>
      </c>
      <c r="C2567" t="s">
        <v>48</v>
      </c>
      <c r="D2567" s="75">
        <v>0.71875</v>
      </c>
      <c r="E2567" s="26">
        <v>48995</v>
      </c>
      <c r="F2567" s="26">
        <v>14767.55</v>
      </c>
      <c r="G2567" s="26">
        <v>12179</v>
      </c>
      <c r="H2567" s="26">
        <v>15986.2</v>
      </c>
      <c r="I2567" s="26">
        <v>7469</v>
      </c>
      <c r="J2567" s="26">
        <v>-1406.75</v>
      </c>
      <c r="K2567" s="26">
        <f t="shared" si="563"/>
        <v>12197.55</v>
      </c>
      <c r="L2567" s="27">
        <f t="shared" si="566"/>
        <v>5.67277035142303</v>
      </c>
      <c r="M2567" s="75">
        <v>0.71875</v>
      </c>
      <c r="N2567" s="26">
        <v>49692</v>
      </c>
      <c r="O2567" s="26">
        <v>15150.55</v>
      </c>
      <c r="P2567" s="26">
        <v>11978.6</v>
      </c>
      <c r="Q2567" s="26">
        <v>17268.3</v>
      </c>
      <c r="R2567" s="26">
        <v>6941.82</v>
      </c>
      <c r="S2567" s="26">
        <v>-1647.27</v>
      </c>
      <c r="T2567" s="26">
        <f t="shared" si="567"/>
        <v>12580.55</v>
      </c>
      <c r="U2567" s="27">
        <f t="shared" si="568"/>
        <v>3.21823860319852</v>
      </c>
      <c r="V2567" s="26">
        <f>INDEX(检修、备用和必开!B:B,MATCH(统调负荷!$C2567,检修、备用和必开!$A:$A,0))</f>
        <v>23448.5</v>
      </c>
      <c r="W2567" s="26">
        <f>INDEX(检修、备用和必开!C:C,MATCH(统调负荷!$C2567,检修、备用和必开!$A:$A,0))</f>
        <v>0</v>
      </c>
      <c r="X2567" s="26">
        <f>INDEX(检修、备用和必开!D:D,MATCH(统调负荷!$C2567,检修、备用和必开!$A:$A,0))</f>
        <v>8920</v>
      </c>
      <c r="Y2567" s="26">
        <f>INDEX(检修、备用和必开!E:E,MATCH(统调负荷!$C2567,检修、备用和必开!$A:$A,0))</f>
        <v>2570</v>
      </c>
      <c r="Z2567" s="26">
        <f>INDEX(检修、备用和必开!F:F,MATCH(统调负荷!$C2567,检修、备用和必开!$A:$A,0))</f>
        <v>1850</v>
      </c>
      <c r="AA2567" s="26">
        <f t="shared" si="569"/>
        <v>69193.9</v>
      </c>
      <c r="AB2567" s="26">
        <v>305.11</v>
      </c>
      <c r="AC2567" s="26">
        <v>280</v>
      </c>
      <c r="AD2567" s="76">
        <f t="shared" si="570"/>
        <v>45684.71875</v>
      </c>
      <c r="AE2567" s="27">
        <f t="shared" si="571"/>
        <v>697</v>
      </c>
      <c r="AF2567" s="27">
        <f t="shared" si="572"/>
        <v>383</v>
      </c>
      <c r="AG2567" s="27">
        <f t="shared" si="573"/>
        <v>-200.4</v>
      </c>
      <c r="AH2567" s="27">
        <f t="shared" si="574"/>
        <v>1282.1</v>
      </c>
      <c r="AI2567" s="27">
        <f t="shared" si="575"/>
        <v>-527.18</v>
      </c>
      <c r="AJ2567" s="27">
        <f t="shared" si="576"/>
        <v>-240.52</v>
      </c>
      <c r="AK2567" s="26">
        <f>INDEX(检修、备用和必开!I:I,MATCH(统调负荷!$C2567,检修、备用和必开!$A:$A,0))</f>
        <v>8593.3496437945</v>
      </c>
    </row>
    <row r="2568" ht="13.8" spans="1:37">
      <c r="A2568" s="26">
        <f t="shared" si="565"/>
        <v>1</v>
      </c>
      <c r="B2568" s="26">
        <f t="shared" si="564"/>
        <v>17</v>
      </c>
      <c r="C2568" t="s">
        <v>48</v>
      </c>
      <c r="D2568" s="75">
        <v>0.729166666666667</v>
      </c>
      <c r="E2568" s="26">
        <v>51110</v>
      </c>
      <c r="F2568" s="26">
        <v>16560.7</v>
      </c>
      <c r="G2568" s="26">
        <v>12179</v>
      </c>
      <c r="H2568" s="26">
        <v>16810</v>
      </c>
      <c r="I2568" s="26">
        <v>6967</v>
      </c>
      <c r="J2568" s="26">
        <v>-1406.7</v>
      </c>
      <c r="K2568" s="26">
        <f t="shared" si="563"/>
        <v>13990.7</v>
      </c>
      <c r="L2568" s="27">
        <f t="shared" si="566"/>
        <v>4.94570679093969</v>
      </c>
      <c r="M2568" s="75">
        <v>0.729166666666667</v>
      </c>
      <c r="N2568" s="26">
        <v>51749.4</v>
      </c>
      <c r="O2568" s="26">
        <v>16668.6</v>
      </c>
      <c r="P2568" s="26">
        <v>12077.8</v>
      </c>
      <c r="Q2568" s="26">
        <v>18094.2</v>
      </c>
      <c r="R2568" s="26">
        <v>6592.18</v>
      </c>
      <c r="S2568" s="26">
        <v>-1683.38</v>
      </c>
      <c r="T2568" s="26">
        <f t="shared" si="567"/>
        <v>14098.6</v>
      </c>
      <c r="U2568" s="27">
        <f t="shared" si="568"/>
        <v>3.00599949605971</v>
      </c>
      <c r="V2568" s="26">
        <f>INDEX(检修、备用和必开!B:B,MATCH(统调负荷!$C2568,检修、备用和必开!$A:$A,0))</f>
        <v>23448.5</v>
      </c>
      <c r="W2568" s="26">
        <f>INDEX(检修、备用和必开!C:C,MATCH(统调负荷!$C2568,检修、备用和必开!$A:$A,0))</f>
        <v>0</v>
      </c>
      <c r="X2568" s="26">
        <f>INDEX(检修、备用和必开!D:D,MATCH(统调负荷!$C2568,检修、备用和必开!$A:$A,0))</f>
        <v>8920</v>
      </c>
      <c r="Y2568" s="26">
        <f>INDEX(检修、备用和必开!E:E,MATCH(统调负荷!$C2568,检修、备用和必开!$A:$A,0))</f>
        <v>2570</v>
      </c>
      <c r="Z2568" s="26">
        <f>INDEX(检修、备用和必开!F:F,MATCH(统调负荷!$C2568,检修、备用和必开!$A:$A,0))</f>
        <v>1850</v>
      </c>
      <c r="AA2568" s="26">
        <f t="shared" si="569"/>
        <v>69193.9</v>
      </c>
      <c r="AB2568" s="26">
        <v>330</v>
      </c>
      <c r="AC2568" s="26">
        <v>419</v>
      </c>
      <c r="AD2568" s="76">
        <f t="shared" si="570"/>
        <v>45684.7291666667</v>
      </c>
      <c r="AE2568" s="27">
        <f t="shared" si="571"/>
        <v>639.400000000001</v>
      </c>
      <c r="AF2568" s="27">
        <f t="shared" si="572"/>
        <v>107.899999999998</v>
      </c>
      <c r="AG2568" s="27">
        <f t="shared" si="573"/>
        <v>-101.200000000001</v>
      </c>
      <c r="AH2568" s="27">
        <f t="shared" si="574"/>
        <v>1284.2</v>
      </c>
      <c r="AI2568" s="27">
        <f t="shared" si="575"/>
        <v>-374.82</v>
      </c>
      <c r="AJ2568" s="27">
        <f t="shared" si="576"/>
        <v>-276.68</v>
      </c>
      <c r="AK2568" s="26">
        <f>INDEX(检修、备用和必开!I:I,MATCH(统调负荷!$C2568,检修、备用和必开!$A:$A,0))</f>
        <v>8593.3496437945</v>
      </c>
    </row>
    <row r="2569" ht="13.8" spans="1:37">
      <c r="A2569" s="26">
        <f t="shared" si="565"/>
        <v>1</v>
      </c>
      <c r="B2569" s="26">
        <f t="shared" si="564"/>
        <v>17</v>
      </c>
      <c r="C2569" t="s">
        <v>48</v>
      </c>
      <c r="D2569" s="75">
        <v>0.739583333333333</v>
      </c>
      <c r="E2569" s="26">
        <v>53140</v>
      </c>
      <c r="F2569" s="26">
        <v>18282.8</v>
      </c>
      <c r="G2569" s="26">
        <v>12193</v>
      </c>
      <c r="H2569" s="26">
        <v>17482.9</v>
      </c>
      <c r="I2569" s="26">
        <v>6588</v>
      </c>
      <c r="J2569" s="26">
        <v>-1406.7</v>
      </c>
      <c r="K2569" s="26">
        <f t="shared" si="563"/>
        <v>15712.8</v>
      </c>
      <c r="L2569" s="27">
        <f t="shared" si="566"/>
        <v>4.40366452828267</v>
      </c>
      <c r="M2569" s="75">
        <v>0.739583333333333</v>
      </c>
      <c r="N2569" s="26">
        <v>53624.3</v>
      </c>
      <c r="O2569" s="26">
        <v>18346.92</v>
      </c>
      <c r="P2569" s="26">
        <v>12283.3</v>
      </c>
      <c r="Q2569" s="26">
        <v>18317.6</v>
      </c>
      <c r="R2569" s="26">
        <v>6293.96</v>
      </c>
      <c r="S2569" s="26">
        <v>-1617.48</v>
      </c>
      <c r="T2569" s="26">
        <f t="shared" si="567"/>
        <v>15776.92</v>
      </c>
      <c r="U2569" s="27">
        <f t="shared" si="568"/>
        <v>2.80172183413964</v>
      </c>
      <c r="V2569" s="26">
        <f>INDEX(检修、备用和必开!B:B,MATCH(统调负荷!$C2569,检修、备用和必开!$A:$A,0))</f>
        <v>23448.5</v>
      </c>
      <c r="W2569" s="26">
        <f>INDEX(检修、备用和必开!C:C,MATCH(统调负荷!$C2569,检修、备用和必开!$A:$A,0))</f>
        <v>0</v>
      </c>
      <c r="X2569" s="26">
        <f>INDEX(检修、备用和必开!D:D,MATCH(统调负荷!$C2569,检修、备用和必开!$A:$A,0))</f>
        <v>8920</v>
      </c>
      <c r="Y2569" s="26">
        <f>INDEX(检修、备用和必开!E:E,MATCH(统调负荷!$C2569,检修、备用和必开!$A:$A,0))</f>
        <v>2570</v>
      </c>
      <c r="Z2569" s="26">
        <f>INDEX(检修、备用和必开!F:F,MATCH(统调负荷!$C2569,检修、备用和必开!$A:$A,0))</f>
        <v>1850</v>
      </c>
      <c r="AA2569" s="26">
        <f t="shared" si="569"/>
        <v>69193.9</v>
      </c>
      <c r="AB2569" s="26">
        <v>360</v>
      </c>
      <c r="AC2569" s="26">
        <v>1000</v>
      </c>
      <c r="AD2569" s="76">
        <f t="shared" si="570"/>
        <v>45684.7395833333</v>
      </c>
      <c r="AE2569" s="27">
        <f t="shared" si="571"/>
        <v>484.300000000003</v>
      </c>
      <c r="AF2569" s="27">
        <f t="shared" si="572"/>
        <v>64.119999999999</v>
      </c>
      <c r="AG2569" s="27">
        <f t="shared" si="573"/>
        <v>90.2999999999993</v>
      </c>
      <c r="AH2569" s="27">
        <f t="shared" si="574"/>
        <v>834.699999999997</v>
      </c>
      <c r="AI2569" s="27">
        <f t="shared" si="575"/>
        <v>-294.04</v>
      </c>
      <c r="AJ2569" s="27">
        <f t="shared" si="576"/>
        <v>-210.78</v>
      </c>
      <c r="AK2569" s="26">
        <f>INDEX(检修、备用和必开!I:I,MATCH(统调负荷!$C2569,检修、备用和必开!$A:$A,0))</f>
        <v>8593.3496437945</v>
      </c>
    </row>
    <row r="2570" ht="13.8" spans="1:37">
      <c r="A2570" s="26">
        <f t="shared" si="565"/>
        <v>1</v>
      </c>
      <c r="B2570" s="26">
        <f t="shared" si="564"/>
        <v>18</v>
      </c>
      <c r="C2570" t="s">
        <v>48</v>
      </c>
      <c r="D2570" s="75">
        <v>0.75</v>
      </c>
      <c r="E2570" s="26">
        <v>54995</v>
      </c>
      <c r="F2570" s="26">
        <v>18683.4</v>
      </c>
      <c r="G2570" s="26">
        <v>13450</v>
      </c>
      <c r="H2570" s="26">
        <v>17949.3</v>
      </c>
      <c r="I2570" s="26">
        <v>6319</v>
      </c>
      <c r="J2570" s="26">
        <v>-1406.7</v>
      </c>
      <c r="K2570" s="26">
        <f t="shared" si="563"/>
        <v>16113.4</v>
      </c>
      <c r="L2570" s="27">
        <f t="shared" si="566"/>
        <v>4.2941837228642</v>
      </c>
      <c r="M2570" s="75">
        <v>0.75</v>
      </c>
      <c r="N2570" s="26">
        <v>55653.8</v>
      </c>
      <c r="O2570" s="26">
        <v>19616.93</v>
      </c>
      <c r="P2570" s="26">
        <v>13276.6</v>
      </c>
      <c r="Q2570" s="26">
        <v>18354.2</v>
      </c>
      <c r="R2570" s="26">
        <v>6075.53</v>
      </c>
      <c r="S2570" s="26">
        <v>-1669.46</v>
      </c>
      <c r="T2570" s="26">
        <f t="shared" si="567"/>
        <v>17046.93</v>
      </c>
      <c r="U2570" s="27">
        <f t="shared" si="568"/>
        <v>2.66469313083988</v>
      </c>
      <c r="V2570" s="26">
        <f>INDEX(检修、备用和必开!B:B,MATCH(统调负荷!$C2570,检修、备用和必开!$A:$A,0))</f>
        <v>23448.5</v>
      </c>
      <c r="W2570" s="26">
        <f>INDEX(检修、备用和必开!C:C,MATCH(统调负荷!$C2570,检修、备用和必开!$A:$A,0))</f>
        <v>0</v>
      </c>
      <c r="X2570" s="26">
        <f>INDEX(检修、备用和必开!D:D,MATCH(统调负荷!$C2570,检修、备用和必开!$A:$A,0))</f>
        <v>8920</v>
      </c>
      <c r="Y2570" s="26">
        <f>INDEX(检修、备用和必开!E:E,MATCH(统调负荷!$C2570,检修、备用和必开!$A:$A,0))</f>
        <v>2570</v>
      </c>
      <c r="Z2570" s="26">
        <f>INDEX(检修、备用和必开!F:F,MATCH(统调负荷!$C2570,检修、备用和必开!$A:$A,0))</f>
        <v>1850</v>
      </c>
      <c r="AA2570" s="26">
        <f t="shared" si="569"/>
        <v>69193.9</v>
      </c>
      <c r="AB2570" s="26">
        <v>360</v>
      </c>
      <c r="AC2570" s="26">
        <v>390</v>
      </c>
      <c r="AD2570" s="76">
        <f t="shared" si="570"/>
        <v>45684.75</v>
      </c>
      <c r="AE2570" s="27">
        <f t="shared" si="571"/>
        <v>658.800000000003</v>
      </c>
      <c r="AF2570" s="27">
        <f t="shared" si="572"/>
        <v>933.529999999999</v>
      </c>
      <c r="AG2570" s="27">
        <f t="shared" si="573"/>
        <v>-173.4</v>
      </c>
      <c r="AH2570" s="27">
        <f t="shared" si="574"/>
        <v>404.900000000001</v>
      </c>
      <c r="AI2570" s="27">
        <f t="shared" si="575"/>
        <v>-243.47</v>
      </c>
      <c r="AJ2570" s="27">
        <f t="shared" si="576"/>
        <v>-262.76</v>
      </c>
      <c r="AK2570" s="26">
        <f>INDEX(检修、备用和必开!I:I,MATCH(统调负荷!$C2570,检修、备用和必开!$A:$A,0))</f>
        <v>8593.3496437945</v>
      </c>
    </row>
    <row r="2571" ht="13.8" spans="1:37">
      <c r="A2571" s="26">
        <f t="shared" si="565"/>
        <v>1</v>
      </c>
      <c r="B2571" s="26">
        <f t="shared" si="564"/>
        <v>18</v>
      </c>
      <c r="C2571" t="s">
        <v>48</v>
      </c>
      <c r="D2571" s="75">
        <v>0.760416666666667</v>
      </c>
      <c r="E2571" s="26">
        <v>56670</v>
      </c>
      <c r="F2571" s="26">
        <v>19443.6</v>
      </c>
      <c r="G2571" s="26">
        <v>13927</v>
      </c>
      <c r="H2571" s="26">
        <v>18619.3</v>
      </c>
      <c r="I2571" s="26">
        <v>6087</v>
      </c>
      <c r="J2571" s="26">
        <v>-1406.9</v>
      </c>
      <c r="K2571" s="26">
        <f t="shared" si="563"/>
        <v>16873.6</v>
      </c>
      <c r="L2571" s="27">
        <f t="shared" si="566"/>
        <v>4.10071946709653</v>
      </c>
      <c r="M2571" s="75">
        <v>0.760416666666667</v>
      </c>
      <c r="N2571" s="26">
        <v>57697.5</v>
      </c>
      <c r="O2571" s="26">
        <v>20751.59</v>
      </c>
      <c r="P2571" s="26">
        <v>13761.7</v>
      </c>
      <c r="Q2571" s="26">
        <v>18605.5</v>
      </c>
      <c r="R2571" s="26">
        <v>6078.59</v>
      </c>
      <c r="S2571" s="26">
        <v>-1499.88</v>
      </c>
      <c r="T2571" s="26">
        <f t="shared" si="567"/>
        <v>18181.59</v>
      </c>
      <c r="U2571" s="27">
        <f t="shared" si="568"/>
        <v>2.5531306465783</v>
      </c>
      <c r="V2571" s="26">
        <f>INDEX(检修、备用和必开!B:B,MATCH(统调负荷!$C2571,检修、备用和必开!$A:$A,0))</f>
        <v>23448.5</v>
      </c>
      <c r="W2571" s="26">
        <f>INDEX(检修、备用和必开!C:C,MATCH(统调负荷!$C2571,检修、备用和必开!$A:$A,0))</f>
        <v>0</v>
      </c>
      <c r="X2571" s="26">
        <f>INDEX(检修、备用和必开!D:D,MATCH(统调负荷!$C2571,检修、备用和必开!$A:$A,0))</f>
        <v>8920</v>
      </c>
      <c r="Y2571" s="26">
        <f>INDEX(检修、备用和必开!E:E,MATCH(统调负荷!$C2571,检修、备用和必开!$A:$A,0))</f>
        <v>2570</v>
      </c>
      <c r="Z2571" s="26">
        <f>INDEX(检修、备用和必开!F:F,MATCH(统调负荷!$C2571,检修、备用和必开!$A:$A,0))</f>
        <v>1850</v>
      </c>
      <c r="AA2571" s="26">
        <f t="shared" si="569"/>
        <v>69193.9</v>
      </c>
      <c r="AB2571" s="26">
        <v>370</v>
      </c>
      <c r="AC2571" s="26">
        <v>714</v>
      </c>
      <c r="AD2571" s="76">
        <f t="shared" si="570"/>
        <v>45684.7604166667</v>
      </c>
      <c r="AE2571" s="27">
        <f t="shared" si="571"/>
        <v>1027.5</v>
      </c>
      <c r="AF2571" s="27">
        <f t="shared" si="572"/>
        <v>1307.99</v>
      </c>
      <c r="AG2571" s="27">
        <f t="shared" si="573"/>
        <v>-165.299999999999</v>
      </c>
      <c r="AH2571" s="27">
        <f t="shared" si="574"/>
        <v>-13.7999999999993</v>
      </c>
      <c r="AI2571" s="27">
        <f t="shared" si="575"/>
        <v>-8.40999999999985</v>
      </c>
      <c r="AJ2571" s="27">
        <f t="shared" si="576"/>
        <v>-92.98</v>
      </c>
      <c r="AK2571" s="26">
        <f>INDEX(检修、备用和必开!I:I,MATCH(统调负荷!$C2571,检修、备用和必开!$A:$A,0))</f>
        <v>8593.3496437945</v>
      </c>
    </row>
    <row r="2572" ht="13.8" spans="1:37">
      <c r="A2572" s="26">
        <f t="shared" si="565"/>
        <v>1</v>
      </c>
      <c r="B2572" s="26">
        <f t="shared" si="564"/>
        <v>18</v>
      </c>
      <c r="C2572" t="s">
        <v>48</v>
      </c>
      <c r="D2572" s="75">
        <v>0.770833333333333</v>
      </c>
      <c r="E2572" s="26">
        <v>58075</v>
      </c>
      <c r="F2572" s="26">
        <v>20548.6</v>
      </c>
      <c r="G2572" s="26">
        <v>14260</v>
      </c>
      <c r="H2572" s="26">
        <v>18668.3</v>
      </c>
      <c r="I2572" s="26">
        <v>6005</v>
      </c>
      <c r="J2572" s="26">
        <v>-1406.9</v>
      </c>
      <c r="K2572" s="26">
        <f t="shared" si="563"/>
        <v>17978.6</v>
      </c>
      <c r="L2572" s="27">
        <f t="shared" si="566"/>
        <v>3.84868120988286</v>
      </c>
      <c r="M2572" s="75">
        <v>0.770833333333333</v>
      </c>
      <c r="N2572" s="26">
        <v>58726.4</v>
      </c>
      <c r="O2572" s="26">
        <v>21569.57</v>
      </c>
      <c r="P2572" s="26">
        <v>13950.9</v>
      </c>
      <c r="Q2572" s="26">
        <v>18607.3</v>
      </c>
      <c r="R2572" s="26">
        <v>6157.27</v>
      </c>
      <c r="S2572" s="26">
        <v>-1558.64</v>
      </c>
      <c r="T2572" s="26">
        <f t="shared" si="567"/>
        <v>18999.57</v>
      </c>
      <c r="U2572" s="27">
        <f t="shared" si="568"/>
        <v>2.47832971639606</v>
      </c>
      <c r="V2572" s="26">
        <f>INDEX(检修、备用和必开!B:B,MATCH(统调负荷!$C2572,检修、备用和必开!$A:$A,0))</f>
        <v>23448.5</v>
      </c>
      <c r="W2572" s="26">
        <f>INDEX(检修、备用和必开!C:C,MATCH(统调负荷!$C2572,检修、备用和必开!$A:$A,0))</f>
        <v>0</v>
      </c>
      <c r="X2572" s="26">
        <f>INDEX(检修、备用和必开!D:D,MATCH(统调负荷!$C2572,检修、备用和必开!$A:$A,0))</f>
        <v>8920</v>
      </c>
      <c r="Y2572" s="26">
        <f>INDEX(检修、备用和必开!E:E,MATCH(统调负荷!$C2572,检修、备用和必开!$A:$A,0))</f>
        <v>2570</v>
      </c>
      <c r="Z2572" s="26">
        <f>INDEX(检修、备用和必开!F:F,MATCH(统调负荷!$C2572,检修、备用和必开!$A:$A,0))</f>
        <v>1850</v>
      </c>
      <c r="AA2572" s="26">
        <f t="shared" si="569"/>
        <v>69193.9</v>
      </c>
      <c r="AB2572" s="26">
        <v>384.36</v>
      </c>
      <c r="AC2572" s="26">
        <v>999.6</v>
      </c>
      <c r="AD2572" s="76">
        <f t="shared" si="570"/>
        <v>45684.7708333333</v>
      </c>
      <c r="AE2572" s="27">
        <f t="shared" si="571"/>
        <v>651.400000000001</v>
      </c>
      <c r="AF2572" s="27">
        <f t="shared" si="572"/>
        <v>1020.97</v>
      </c>
      <c r="AG2572" s="27">
        <f t="shared" si="573"/>
        <v>-309.1</v>
      </c>
      <c r="AH2572" s="27">
        <f t="shared" si="574"/>
        <v>-61</v>
      </c>
      <c r="AI2572" s="27">
        <f t="shared" si="575"/>
        <v>152.27</v>
      </c>
      <c r="AJ2572" s="27">
        <f t="shared" si="576"/>
        <v>-151.74</v>
      </c>
      <c r="AK2572" s="26">
        <f>INDEX(检修、备用和必开!I:I,MATCH(统调负荷!$C2572,检修、备用和必开!$A:$A,0))</f>
        <v>8593.3496437945</v>
      </c>
    </row>
    <row r="2573" ht="13.8" spans="1:37">
      <c r="A2573" s="26">
        <f t="shared" si="565"/>
        <v>1</v>
      </c>
      <c r="B2573" s="26">
        <f t="shared" si="564"/>
        <v>18</v>
      </c>
      <c r="C2573" t="s">
        <v>48</v>
      </c>
      <c r="D2573" s="75">
        <v>0.78125</v>
      </c>
      <c r="E2573" s="26">
        <v>59145</v>
      </c>
      <c r="F2573" s="26">
        <v>21498.2</v>
      </c>
      <c r="G2573" s="26">
        <v>14500</v>
      </c>
      <c r="H2573" s="26">
        <v>18752.5</v>
      </c>
      <c r="I2573" s="26">
        <v>5801</v>
      </c>
      <c r="J2573" s="26">
        <v>-1406.7</v>
      </c>
      <c r="K2573" s="26">
        <f t="shared" si="563"/>
        <v>18928.2</v>
      </c>
      <c r="L2573" s="27">
        <f t="shared" si="566"/>
        <v>3.65559852495219</v>
      </c>
      <c r="M2573" s="75">
        <v>0.78125</v>
      </c>
      <c r="N2573" s="26">
        <v>58935.5</v>
      </c>
      <c r="O2573" s="26">
        <v>21699.67</v>
      </c>
      <c r="P2573" s="26">
        <v>14025.4</v>
      </c>
      <c r="Q2573" s="26">
        <v>18446.7</v>
      </c>
      <c r="R2573" s="26">
        <v>6298.33</v>
      </c>
      <c r="S2573" s="26">
        <v>-1534.6</v>
      </c>
      <c r="T2573" s="26">
        <f t="shared" si="567"/>
        <v>19129.67</v>
      </c>
      <c r="U2573" s="27">
        <f t="shared" si="568"/>
        <v>2.46683472568483</v>
      </c>
      <c r="V2573" s="26">
        <f>INDEX(检修、备用和必开!B:B,MATCH(统调负荷!$C2573,检修、备用和必开!$A:$A,0))</f>
        <v>23448.5</v>
      </c>
      <c r="W2573" s="26">
        <f>INDEX(检修、备用和必开!C:C,MATCH(统调负荷!$C2573,检修、备用和必开!$A:$A,0))</f>
        <v>0</v>
      </c>
      <c r="X2573" s="26">
        <f>INDEX(检修、备用和必开!D:D,MATCH(统调负荷!$C2573,检修、备用和必开!$A:$A,0))</f>
        <v>8920</v>
      </c>
      <c r="Y2573" s="26">
        <f>INDEX(检修、备用和必开!E:E,MATCH(统调负荷!$C2573,检修、备用和必开!$A:$A,0))</f>
        <v>2570</v>
      </c>
      <c r="Z2573" s="26">
        <f>INDEX(检修、备用和必开!F:F,MATCH(统调负荷!$C2573,检修、备用和必开!$A:$A,0))</f>
        <v>1850</v>
      </c>
      <c r="AA2573" s="26">
        <f t="shared" si="569"/>
        <v>69193.9</v>
      </c>
      <c r="AB2573" s="26">
        <v>435.79</v>
      </c>
      <c r="AC2573" s="26">
        <v>714</v>
      </c>
      <c r="AD2573" s="76">
        <f t="shared" si="570"/>
        <v>45684.78125</v>
      </c>
      <c r="AE2573" s="27">
        <f t="shared" si="571"/>
        <v>-209.5</v>
      </c>
      <c r="AF2573" s="27">
        <f t="shared" si="572"/>
        <v>201.469999999998</v>
      </c>
      <c r="AG2573" s="27">
        <f t="shared" si="573"/>
        <v>-474.6</v>
      </c>
      <c r="AH2573" s="27">
        <f t="shared" si="574"/>
        <v>-305.799999999999</v>
      </c>
      <c r="AI2573" s="27">
        <f t="shared" si="575"/>
        <v>497.33</v>
      </c>
      <c r="AJ2573" s="27">
        <f t="shared" si="576"/>
        <v>-127.9</v>
      </c>
      <c r="AK2573" s="26">
        <f>INDEX(检修、备用和必开!I:I,MATCH(统调负荷!$C2573,检修、备用和必开!$A:$A,0))</f>
        <v>8593.3496437945</v>
      </c>
    </row>
    <row r="2574" ht="13.8" spans="1:37">
      <c r="A2574" s="26">
        <f t="shared" si="565"/>
        <v>1</v>
      </c>
      <c r="B2574" s="26">
        <f t="shared" si="564"/>
        <v>19</v>
      </c>
      <c r="C2574" t="s">
        <v>48</v>
      </c>
      <c r="D2574" s="75">
        <v>0.791666666666667</v>
      </c>
      <c r="E2574" s="26">
        <v>59240</v>
      </c>
      <c r="F2574" s="26">
        <v>21339.69</v>
      </c>
      <c r="G2574" s="26">
        <v>14614</v>
      </c>
      <c r="H2574" s="26">
        <v>18825.8</v>
      </c>
      <c r="I2574" s="26">
        <v>5867</v>
      </c>
      <c r="J2574" s="26">
        <v>-1406.49</v>
      </c>
      <c r="K2574" s="26">
        <f t="shared" si="563"/>
        <v>18769.69</v>
      </c>
      <c r="L2574" s="27">
        <f t="shared" si="566"/>
        <v>3.68647004825333</v>
      </c>
      <c r="M2574" s="75">
        <v>0.791666666666667</v>
      </c>
      <c r="N2574" s="26">
        <v>59038.5</v>
      </c>
      <c r="O2574" s="26">
        <v>21806.54</v>
      </c>
      <c r="P2574" s="26">
        <v>14278</v>
      </c>
      <c r="Q2574" s="26">
        <v>18187.6</v>
      </c>
      <c r="R2574" s="26">
        <v>6380.75</v>
      </c>
      <c r="S2574" s="26">
        <v>-1614.39</v>
      </c>
      <c r="T2574" s="26">
        <f t="shared" si="567"/>
        <v>19236.54</v>
      </c>
      <c r="U2574" s="27">
        <f t="shared" si="568"/>
        <v>2.45747169218945</v>
      </c>
      <c r="V2574" s="26">
        <f>INDEX(检修、备用和必开!B:B,MATCH(统调负荷!$C2574,检修、备用和必开!$A:$A,0))</f>
        <v>23448.5</v>
      </c>
      <c r="W2574" s="26">
        <f>INDEX(检修、备用和必开!C:C,MATCH(统调负荷!$C2574,检修、备用和必开!$A:$A,0))</f>
        <v>0</v>
      </c>
      <c r="X2574" s="26">
        <f>INDEX(检修、备用和必开!D:D,MATCH(统调负荷!$C2574,检修、备用和必开!$A:$A,0))</f>
        <v>8920</v>
      </c>
      <c r="Y2574" s="26">
        <f>INDEX(检修、备用和必开!E:E,MATCH(统调负荷!$C2574,检修、备用和必开!$A:$A,0))</f>
        <v>2570</v>
      </c>
      <c r="Z2574" s="26">
        <f>INDEX(检修、备用和必开!F:F,MATCH(统调负荷!$C2574,检修、备用和必开!$A:$A,0))</f>
        <v>1850</v>
      </c>
      <c r="AA2574" s="26">
        <f t="shared" si="569"/>
        <v>69193.9</v>
      </c>
      <c r="AB2574" s="26">
        <v>399.37</v>
      </c>
      <c r="AC2574" s="26">
        <v>554</v>
      </c>
      <c r="AD2574" s="76">
        <f t="shared" si="570"/>
        <v>45684.7916666667</v>
      </c>
      <c r="AE2574" s="27">
        <f t="shared" si="571"/>
        <v>-201.5</v>
      </c>
      <c r="AF2574" s="27">
        <f t="shared" si="572"/>
        <v>466.850000000002</v>
      </c>
      <c r="AG2574" s="27">
        <f t="shared" si="573"/>
        <v>-336</v>
      </c>
      <c r="AH2574" s="27">
        <f t="shared" si="574"/>
        <v>-638.200000000001</v>
      </c>
      <c r="AI2574" s="27">
        <f t="shared" si="575"/>
        <v>513.75</v>
      </c>
      <c r="AJ2574" s="27">
        <f t="shared" si="576"/>
        <v>-207.9</v>
      </c>
      <c r="AK2574" s="26">
        <f>INDEX(检修、备用和必开!I:I,MATCH(统调负荷!$C2574,检修、备用和必开!$A:$A,0))</f>
        <v>8593.3496437945</v>
      </c>
    </row>
    <row r="2575" ht="13.8" spans="1:37">
      <c r="A2575" s="26">
        <f t="shared" si="565"/>
        <v>1</v>
      </c>
      <c r="B2575" s="26">
        <f t="shared" si="564"/>
        <v>19</v>
      </c>
      <c r="C2575" t="s">
        <v>48</v>
      </c>
      <c r="D2575" s="75">
        <v>0.802083333333333</v>
      </c>
      <c r="E2575" s="26">
        <v>59720</v>
      </c>
      <c r="F2575" s="26">
        <v>21466.99</v>
      </c>
      <c r="G2575" s="26">
        <v>14854</v>
      </c>
      <c r="H2575" s="26">
        <v>18900.7</v>
      </c>
      <c r="I2575" s="26">
        <v>5905</v>
      </c>
      <c r="J2575" s="26">
        <v>-1406.69</v>
      </c>
      <c r="K2575" s="26">
        <f t="shared" si="563"/>
        <v>18896.99</v>
      </c>
      <c r="L2575" s="27">
        <f t="shared" si="566"/>
        <v>3.66163605949942</v>
      </c>
      <c r="M2575" s="75">
        <v>0.802083333333333</v>
      </c>
      <c r="N2575" s="26">
        <v>59459.1</v>
      </c>
      <c r="O2575" s="26">
        <v>21234.9</v>
      </c>
      <c r="P2575" s="26">
        <v>14686.8</v>
      </c>
      <c r="Q2575" s="26">
        <v>18623.3</v>
      </c>
      <c r="R2575" s="26">
        <v>6578.63</v>
      </c>
      <c r="S2575" s="26">
        <v>-1664.53</v>
      </c>
      <c r="T2575" s="26">
        <f t="shared" si="567"/>
        <v>18664.9</v>
      </c>
      <c r="U2575" s="27">
        <f t="shared" si="568"/>
        <v>2.50839771034153</v>
      </c>
      <c r="V2575" s="26">
        <f>INDEX(检修、备用和必开!B:B,MATCH(统调负荷!$C2575,检修、备用和必开!$A:$A,0))</f>
        <v>23448.5</v>
      </c>
      <c r="W2575" s="26">
        <f>INDEX(检修、备用和必开!C:C,MATCH(统调负荷!$C2575,检修、备用和必开!$A:$A,0))</f>
        <v>0</v>
      </c>
      <c r="X2575" s="26">
        <f>INDEX(检修、备用和必开!D:D,MATCH(统调负荷!$C2575,检修、备用和必开!$A:$A,0))</f>
        <v>8920</v>
      </c>
      <c r="Y2575" s="26">
        <f>INDEX(检修、备用和必开!E:E,MATCH(统调负荷!$C2575,检修、备用和必开!$A:$A,0))</f>
        <v>2570</v>
      </c>
      <c r="Z2575" s="26">
        <f>INDEX(检修、备用和必开!F:F,MATCH(统调负荷!$C2575,检修、备用和必开!$A:$A,0))</f>
        <v>1850</v>
      </c>
      <c r="AA2575" s="26">
        <f t="shared" si="569"/>
        <v>69193.9</v>
      </c>
      <c r="AB2575" s="26">
        <v>399.37</v>
      </c>
      <c r="AC2575" s="26">
        <v>714</v>
      </c>
      <c r="AD2575" s="76">
        <f t="shared" si="570"/>
        <v>45684.8020833333</v>
      </c>
      <c r="AE2575" s="27">
        <f t="shared" si="571"/>
        <v>-260.900000000001</v>
      </c>
      <c r="AF2575" s="27">
        <f t="shared" si="572"/>
        <v>-232.09</v>
      </c>
      <c r="AG2575" s="27">
        <f t="shared" si="573"/>
        <v>-167.200000000001</v>
      </c>
      <c r="AH2575" s="27">
        <f t="shared" si="574"/>
        <v>-277.400000000001</v>
      </c>
      <c r="AI2575" s="27">
        <f t="shared" si="575"/>
        <v>673.63</v>
      </c>
      <c r="AJ2575" s="27">
        <f t="shared" si="576"/>
        <v>-257.84</v>
      </c>
      <c r="AK2575" s="26">
        <f>INDEX(检修、备用和必开!I:I,MATCH(统调负荷!$C2575,检修、备用和必开!$A:$A,0))</f>
        <v>8593.3496437945</v>
      </c>
    </row>
    <row r="2576" ht="13.8" spans="1:37">
      <c r="A2576" s="26">
        <f t="shared" si="565"/>
        <v>1</v>
      </c>
      <c r="B2576" s="26">
        <f t="shared" si="564"/>
        <v>19</v>
      </c>
      <c r="C2576" t="s">
        <v>48</v>
      </c>
      <c r="D2576" s="75">
        <v>0.8125</v>
      </c>
      <c r="E2576" s="26">
        <v>60000</v>
      </c>
      <c r="F2576" s="26">
        <v>21623.2</v>
      </c>
      <c r="G2576" s="26">
        <v>14862</v>
      </c>
      <c r="H2576" s="26">
        <v>18973.5</v>
      </c>
      <c r="I2576" s="26">
        <v>5948</v>
      </c>
      <c r="J2576" s="26">
        <v>-1406.7</v>
      </c>
      <c r="K2576" s="26">
        <f t="shared" si="563"/>
        <v>19053.2</v>
      </c>
      <c r="L2576" s="27">
        <f t="shared" si="566"/>
        <v>3.63161568660382</v>
      </c>
      <c r="M2576" s="75">
        <v>0.8125</v>
      </c>
      <c r="N2576" s="26">
        <v>59399.9</v>
      </c>
      <c r="O2576" s="26">
        <v>20635.22</v>
      </c>
      <c r="P2576" s="26">
        <v>14997.5</v>
      </c>
      <c r="Q2576" s="26">
        <v>18802.4</v>
      </c>
      <c r="R2576" s="26">
        <v>6570.93</v>
      </c>
      <c r="S2576" s="26">
        <v>-1606.15</v>
      </c>
      <c r="T2576" s="26">
        <f t="shared" si="567"/>
        <v>18065.22</v>
      </c>
      <c r="U2576" s="27">
        <f t="shared" si="568"/>
        <v>2.56414066663159</v>
      </c>
      <c r="V2576" s="26">
        <f>INDEX(检修、备用和必开!B:B,MATCH(统调负荷!$C2576,检修、备用和必开!$A:$A,0))</f>
        <v>23448.5</v>
      </c>
      <c r="W2576" s="26">
        <f>INDEX(检修、备用和必开!C:C,MATCH(统调负荷!$C2576,检修、备用和必开!$A:$A,0))</f>
        <v>0</v>
      </c>
      <c r="X2576" s="26">
        <f>INDEX(检修、备用和必开!D:D,MATCH(统调负荷!$C2576,检修、备用和必开!$A:$A,0))</f>
        <v>8920</v>
      </c>
      <c r="Y2576" s="26">
        <f>INDEX(检修、备用和必开!E:E,MATCH(统调负荷!$C2576,检修、备用和必开!$A:$A,0))</f>
        <v>2570</v>
      </c>
      <c r="Z2576" s="26">
        <f>INDEX(检修、备用和必开!F:F,MATCH(统调负荷!$C2576,检修、备用和必开!$A:$A,0))</f>
        <v>1850</v>
      </c>
      <c r="AA2576" s="26">
        <f t="shared" si="569"/>
        <v>69193.9</v>
      </c>
      <c r="AB2576" s="26">
        <v>399.37</v>
      </c>
      <c r="AC2576" s="26">
        <v>500</v>
      </c>
      <c r="AD2576" s="76">
        <f t="shared" si="570"/>
        <v>45684.8125</v>
      </c>
      <c r="AE2576" s="27">
        <f t="shared" si="571"/>
        <v>-600.099999999999</v>
      </c>
      <c r="AF2576" s="27">
        <f t="shared" si="572"/>
        <v>-987.98</v>
      </c>
      <c r="AG2576" s="27">
        <f t="shared" si="573"/>
        <v>135.5</v>
      </c>
      <c r="AH2576" s="27">
        <f t="shared" si="574"/>
        <v>-171.099999999999</v>
      </c>
      <c r="AI2576" s="27">
        <f t="shared" si="575"/>
        <v>622.93</v>
      </c>
      <c r="AJ2576" s="27">
        <f t="shared" si="576"/>
        <v>-199.45</v>
      </c>
      <c r="AK2576" s="26">
        <f>INDEX(检修、备用和必开!I:I,MATCH(统调负荷!$C2576,检修、备用和必开!$A:$A,0))</f>
        <v>8593.3496437945</v>
      </c>
    </row>
    <row r="2577" ht="13.8" spans="1:37">
      <c r="A2577" s="26">
        <f t="shared" si="565"/>
        <v>1</v>
      </c>
      <c r="B2577" s="26">
        <f t="shared" si="564"/>
        <v>19</v>
      </c>
      <c r="C2577" t="s">
        <v>48</v>
      </c>
      <c r="D2577" s="75">
        <v>0.822916666666667</v>
      </c>
      <c r="E2577" s="26">
        <v>59910</v>
      </c>
      <c r="F2577" s="26">
        <v>21423.6</v>
      </c>
      <c r="G2577" s="26">
        <v>14862</v>
      </c>
      <c r="H2577" s="26">
        <v>19047.1</v>
      </c>
      <c r="I2577" s="26">
        <v>5984</v>
      </c>
      <c r="J2577" s="26">
        <v>-1406.7</v>
      </c>
      <c r="K2577" s="26">
        <f t="shared" si="563"/>
        <v>18853.6</v>
      </c>
      <c r="L2577" s="27">
        <f t="shared" si="566"/>
        <v>3.67006301183859</v>
      </c>
      <c r="M2577" s="75">
        <v>0.822916666666667</v>
      </c>
      <c r="N2577" s="26">
        <v>59481.3</v>
      </c>
      <c r="O2577" s="26">
        <v>21056.43</v>
      </c>
      <c r="P2577" s="26">
        <v>14423.5</v>
      </c>
      <c r="Q2577" s="26">
        <v>19038.8</v>
      </c>
      <c r="R2577" s="26">
        <v>6673.75</v>
      </c>
      <c r="S2577" s="26">
        <v>-1711.18</v>
      </c>
      <c r="T2577" s="26">
        <f t="shared" si="567"/>
        <v>18486.43</v>
      </c>
      <c r="U2577" s="27">
        <f t="shared" si="568"/>
        <v>2.52473233471123</v>
      </c>
      <c r="V2577" s="26">
        <f>INDEX(检修、备用和必开!B:B,MATCH(统调负荷!$C2577,检修、备用和必开!$A:$A,0))</f>
        <v>23448.5</v>
      </c>
      <c r="W2577" s="26">
        <f>INDEX(检修、备用和必开!C:C,MATCH(统调负荷!$C2577,检修、备用和必开!$A:$A,0))</f>
        <v>0</v>
      </c>
      <c r="X2577" s="26">
        <f>INDEX(检修、备用和必开!D:D,MATCH(统调负荷!$C2577,检修、备用和必开!$A:$A,0))</f>
        <v>8920</v>
      </c>
      <c r="Y2577" s="26">
        <f>INDEX(检修、备用和必开!E:E,MATCH(统调负荷!$C2577,检修、备用和必开!$A:$A,0))</f>
        <v>2570</v>
      </c>
      <c r="Z2577" s="26">
        <f>INDEX(检修、备用和必开!F:F,MATCH(统调负荷!$C2577,检修、备用和必开!$A:$A,0))</f>
        <v>1850</v>
      </c>
      <c r="AA2577" s="26">
        <f t="shared" si="569"/>
        <v>69193.9</v>
      </c>
      <c r="AB2577" s="26">
        <v>384.36</v>
      </c>
      <c r="AC2577" s="26">
        <v>455</v>
      </c>
      <c r="AD2577" s="76">
        <f t="shared" si="570"/>
        <v>45684.8229166667</v>
      </c>
      <c r="AE2577" s="27">
        <f t="shared" si="571"/>
        <v>-428.699999999997</v>
      </c>
      <c r="AF2577" s="27">
        <f t="shared" si="572"/>
        <v>-367.169999999998</v>
      </c>
      <c r="AG2577" s="27">
        <f t="shared" si="573"/>
        <v>-438.5</v>
      </c>
      <c r="AH2577" s="27">
        <f t="shared" si="574"/>
        <v>-8.29999999999927</v>
      </c>
      <c r="AI2577" s="27">
        <f t="shared" si="575"/>
        <v>689.75</v>
      </c>
      <c r="AJ2577" s="27">
        <f t="shared" si="576"/>
        <v>-304.48</v>
      </c>
      <c r="AK2577" s="26">
        <f>INDEX(检修、备用和必开!I:I,MATCH(统调负荷!$C2577,检修、备用和必开!$A:$A,0))</f>
        <v>8593.3496437945</v>
      </c>
    </row>
    <row r="2578" ht="13.8" spans="1:37">
      <c r="A2578" s="26">
        <f t="shared" si="565"/>
        <v>1</v>
      </c>
      <c r="B2578" s="26">
        <f t="shared" si="564"/>
        <v>20</v>
      </c>
      <c r="C2578" t="s">
        <v>48</v>
      </c>
      <c r="D2578" s="75">
        <v>0.833333333333333</v>
      </c>
      <c r="E2578" s="26">
        <v>59400</v>
      </c>
      <c r="F2578" s="26">
        <v>21155</v>
      </c>
      <c r="G2578" s="26">
        <v>14503</v>
      </c>
      <c r="H2578" s="26">
        <v>19120.7</v>
      </c>
      <c r="I2578" s="26">
        <v>6028</v>
      </c>
      <c r="J2578" s="26">
        <v>-1406.7</v>
      </c>
      <c r="K2578" s="26">
        <f t="shared" si="563"/>
        <v>18585</v>
      </c>
      <c r="L2578" s="27">
        <f t="shared" si="566"/>
        <v>3.72310465429109</v>
      </c>
      <c r="M2578" s="75">
        <v>0.833333333333333</v>
      </c>
      <c r="N2578" s="26">
        <v>59292.9</v>
      </c>
      <c r="O2578" s="26">
        <v>20563.44</v>
      </c>
      <c r="P2578" s="26">
        <v>14403.3</v>
      </c>
      <c r="Q2578" s="26">
        <v>19309.1</v>
      </c>
      <c r="R2578" s="26">
        <v>6651.69</v>
      </c>
      <c r="S2578" s="26">
        <v>-1634.63</v>
      </c>
      <c r="T2578" s="26">
        <f t="shared" si="567"/>
        <v>17993.44</v>
      </c>
      <c r="U2578" s="27">
        <f t="shared" si="568"/>
        <v>2.57097940657159</v>
      </c>
      <c r="V2578" s="26">
        <f>INDEX(检修、备用和必开!B:B,MATCH(统调负荷!$C2578,检修、备用和必开!$A:$A,0))</f>
        <v>23448.5</v>
      </c>
      <c r="W2578" s="26">
        <f>INDEX(检修、备用和必开!C:C,MATCH(统调负荷!$C2578,检修、备用和必开!$A:$A,0))</f>
        <v>0</v>
      </c>
      <c r="X2578" s="26">
        <f>INDEX(检修、备用和必开!D:D,MATCH(统调负荷!$C2578,检修、备用和必开!$A:$A,0))</f>
        <v>8920</v>
      </c>
      <c r="Y2578" s="26">
        <f>INDEX(检修、备用和必开!E:E,MATCH(统调负荷!$C2578,检修、备用和必开!$A:$A,0))</f>
        <v>2570</v>
      </c>
      <c r="Z2578" s="26">
        <f>INDEX(检修、备用和必开!F:F,MATCH(统调负荷!$C2578,检修、备用和必开!$A:$A,0))</f>
        <v>1850</v>
      </c>
      <c r="AA2578" s="26">
        <f t="shared" si="569"/>
        <v>69193.9</v>
      </c>
      <c r="AB2578" s="26">
        <v>370</v>
      </c>
      <c r="AC2578" s="26">
        <v>393.47</v>
      </c>
      <c r="AD2578" s="76">
        <f t="shared" si="570"/>
        <v>45684.8333333333</v>
      </c>
      <c r="AE2578" s="27">
        <f t="shared" si="571"/>
        <v>-107.099999999999</v>
      </c>
      <c r="AF2578" s="27">
        <f t="shared" si="572"/>
        <v>-591.560000000001</v>
      </c>
      <c r="AG2578" s="27">
        <f t="shared" si="573"/>
        <v>-99.7000000000007</v>
      </c>
      <c r="AH2578" s="27">
        <f t="shared" si="574"/>
        <v>188.399999999998</v>
      </c>
      <c r="AI2578" s="27">
        <f t="shared" si="575"/>
        <v>623.69</v>
      </c>
      <c r="AJ2578" s="27">
        <f t="shared" si="576"/>
        <v>-227.93</v>
      </c>
      <c r="AK2578" s="26">
        <f>INDEX(检修、备用和必开!I:I,MATCH(统调负荷!$C2578,检修、备用和必开!$A:$A,0))</f>
        <v>8593.3496437945</v>
      </c>
    </row>
    <row r="2579" ht="13.8" spans="1:37">
      <c r="A2579" s="26">
        <f t="shared" si="565"/>
        <v>1</v>
      </c>
      <c r="B2579" s="26">
        <f t="shared" si="564"/>
        <v>20</v>
      </c>
      <c r="C2579" t="s">
        <v>48</v>
      </c>
      <c r="D2579" s="75">
        <v>0.84375</v>
      </c>
      <c r="E2579" s="26">
        <v>59465</v>
      </c>
      <c r="F2579" s="26">
        <v>21128.7</v>
      </c>
      <c r="G2579" s="26">
        <v>14503</v>
      </c>
      <c r="H2579" s="26">
        <v>19187</v>
      </c>
      <c r="I2579" s="26">
        <v>6053</v>
      </c>
      <c r="J2579" s="26">
        <v>-1406.7</v>
      </c>
      <c r="K2579" s="26">
        <f t="shared" si="563"/>
        <v>18558.7</v>
      </c>
      <c r="L2579" s="27">
        <f t="shared" si="566"/>
        <v>3.72838075942819</v>
      </c>
      <c r="M2579" s="75">
        <v>0.84375</v>
      </c>
      <c r="N2579" s="26">
        <v>59253</v>
      </c>
      <c r="O2579" s="26">
        <v>20933.64</v>
      </c>
      <c r="P2579" s="26">
        <v>13938.7</v>
      </c>
      <c r="Q2579" s="26">
        <v>19417.8</v>
      </c>
      <c r="R2579" s="26">
        <v>6590.18</v>
      </c>
      <c r="S2579" s="26">
        <v>-1627.32</v>
      </c>
      <c r="T2579" s="26">
        <f t="shared" si="567"/>
        <v>18363.64</v>
      </c>
      <c r="U2579" s="27">
        <f t="shared" si="568"/>
        <v>2.53609489056446</v>
      </c>
      <c r="V2579" s="26">
        <f>INDEX(检修、备用和必开!B:B,MATCH(统调负荷!$C2579,检修、备用和必开!$A:$A,0))</f>
        <v>23448.5</v>
      </c>
      <c r="W2579" s="26">
        <f>INDEX(检修、备用和必开!C:C,MATCH(统调负荷!$C2579,检修、备用和必开!$A:$A,0))</f>
        <v>0</v>
      </c>
      <c r="X2579" s="26">
        <f>INDEX(检修、备用和必开!D:D,MATCH(统调负荷!$C2579,检修、备用和必开!$A:$A,0))</f>
        <v>8920</v>
      </c>
      <c r="Y2579" s="26">
        <f>INDEX(检修、备用和必开!E:E,MATCH(统调负荷!$C2579,检修、备用和必开!$A:$A,0))</f>
        <v>2570</v>
      </c>
      <c r="Z2579" s="26">
        <f>INDEX(检修、备用和必开!F:F,MATCH(统调负荷!$C2579,检修、备用和必开!$A:$A,0))</f>
        <v>1850</v>
      </c>
      <c r="AA2579" s="26">
        <f t="shared" si="569"/>
        <v>69193.9</v>
      </c>
      <c r="AB2579" s="26">
        <v>365.55</v>
      </c>
      <c r="AC2579" s="26">
        <v>422.51</v>
      </c>
      <c r="AD2579" s="76">
        <f t="shared" si="570"/>
        <v>45684.84375</v>
      </c>
      <c r="AE2579" s="27">
        <f t="shared" si="571"/>
        <v>-212</v>
      </c>
      <c r="AF2579" s="27">
        <f t="shared" si="572"/>
        <v>-195.060000000001</v>
      </c>
      <c r="AG2579" s="27">
        <f t="shared" si="573"/>
        <v>-564.299999999999</v>
      </c>
      <c r="AH2579" s="27">
        <f t="shared" si="574"/>
        <v>230.799999999999</v>
      </c>
      <c r="AI2579" s="27">
        <f t="shared" si="575"/>
        <v>537.18</v>
      </c>
      <c r="AJ2579" s="27">
        <f t="shared" si="576"/>
        <v>-220.62</v>
      </c>
      <c r="AK2579" s="26">
        <f>INDEX(检修、备用和必开!I:I,MATCH(统调负荷!$C2579,检修、备用和必开!$A:$A,0))</f>
        <v>8593.3496437945</v>
      </c>
    </row>
    <row r="2580" ht="13.8" spans="1:37">
      <c r="A2580" s="26">
        <f t="shared" si="565"/>
        <v>1</v>
      </c>
      <c r="B2580" s="26">
        <f t="shared" si="564"/>
        <v>20</v>
      </c>
      <c r="C2580" t="s">
        <v>48</v>
      </c>
      <c r="D2580" s="75">
        <v>0.854166666666667</v>
      </c>
      <c r="E2580" s="26">
        <v>59365</v>
      </c>
      <c r="F2580" s="26">
        <v>20950.5</v>
      </c>
      <c r="G2580" s="26">
        <v>14503</v>
      </c>
      <c r="H2580" s="26">
        <v>19242.4</v>
      </c>
      <c r="I2580" s="26">
        <v>6076</v>
      </c>
      <c r="J2580" s="26">
        <v>-1406.9</v>
      </c>
      <c r="K2580" s="26">
        <f t="shared" si="563"/>
        <v>18380.5</v>
      </c>
      <c r="L2580" s="27">
        <f t="shared" si="566"/>
        <v>3.76452762438454</v>
      </c>
      <c r="M2580" s="75">
        <v>0.854166666666667</v>
      </c>
      <c r="N2580" s="26">
        <v>59390.1</v>
      </c>
      <c r="O2580" s="26">
        <v>20992.75</v>
      </c>
      <c r="P2580" s="26">
        <v>13910.6</v>
      </c>
      <c r="Q2580" s="26">
        <v>19491.1</v>
      </c>
      <c r="R2580" s="26">
        <v>6615.91</v>
      </c>
      <c r="S2580" s="26">
        <v>-1620.26</v>
      </c>
      <c r="T2580" s="26">
        <f t="shared" si="567"/>
        <v>18422.75</v>
      </c>
      <c r="U2580" s="27">
        <f t="shared" si="568"/>
        <v>2.53061231953626</v>
      </c>
      <c r="V2580" s="26">
        <f>INDEX(检修、备用和必开!B:B,MATCH(统调负荷!$C2580,检修、备用和必开!$A:$A,0))</f>
        <v>23448.5</v>
      </c>
      <c r="W2580" s="26">
        <f>INDEX(检修、备用和必开!C:C,MATCH(统调负荷!$C2580,检修、备用和必开!$A:$A,0))</f>
        <v>0</v>
      </c>
      <c r="X2580" s="26">
        <f>INDEX(检修、备用和必开!D:D,MATCH(统调负荷!$C2580,检修、备用和必开!$A:$A,0))</f>
        <v>8920</v>
      </c>
      <c r="Y2580" s="26">
        <f>INDEX(检修、备用和必开!E:E,MATCH(统调负荷!$C2580,检修、备用和必开!$A:$A,0))</f>
        <v>2570</v>
      </c>
      <c r="Z2580" s="26">
        <f>INDEX(检修、备用和必开!F:F,MATCH(统调负荷!$C2580,检修、备用和必开!$A:$A,0))</f>
        <v>1850</v>
      </c>
      <c r="AA2580" s="26">
        <f t="shared" si="569"/>
        <v>69193.9</v>
      </c>
      <c r="AB2580" s="26">
        <v>360</v>
      </c>
      <c r="AC2580" s="26">
        <v>466.51</v>
      </c>
      <c r="AD2580" s="76">
        <f t="shared" si="570"/>
        <v>45684.8541666667</v>
      </c>
      <c r="AE2580" s="27">
        <f t="shared" si="571"/>
        <v>25.0999999999985</v>
      </c>
      <c r="AF2580" s="27">
        <f t="shared" si="572"/>
        <v>42.25</v>
      </c>
      <c r="AG2580" s="27">
        <f t="shared" si="573"/>
        <v>-592.4</v>
      </c>
      <c r="AH2580" s="27">
        <f t="shared" si="574"/>
        <v>248.699999999997</v>
      </c>
      <c r="AI2580" s="27">
        <f t="shared" si="575"/>
        <v>539.91</v>
      </c>
      <c r="AJ2580" s="27">
        <f t="shared" si="576"/>
        <v>-213.36</v>
      </c>
      <c r="AK2580" s="26">
        <f>INDEX(检修、备用和必开!I:I,MATCH(统调负荷!$C2580,检修、备用和必开!$A:$A,0))</f>
        <v>8593.3496437945</v>
      </c>
    </row>
    <row r="2581" ht="13.8" spans="1:37">
      <c r="A2581" s="26">
        <f t="shared" si="565"/>
        <v>1</v>
      </c>
      <c r="B2581" s="26">
        <f t="shared" si="564"/>
        <v>20</v>
      </c>
      <c r="C2581" t="s">
        <v>48</v>
      </c>
      <c r="D2581" s="75">
        <v>0.864583333333333</v>
      </c>
      <c r="E2581" s="26">
        <v>59270</v>
      </c>
      <c r="F2581" s="26">
        <v>21266.3</v>
      </c>
      <c r="G2581" s="26">
        <v>14017</v>
      </c>
      <c r="H2581" s="26">
        <v>19298.4</v>
      </c>
      <c r="I2581" s="26">
        <v>6095</v>
      </c>
      <c r="J2581" s="26">
        <v>-1406.7</v>
      </c>
      <c r="K2581" s="26">
        <f t="shared" si="563"/>
        <v>18696.3</v>
      </c>
      <c r="L2581" s="27">
        <f t="shared" si="566"/>
        <v>3.70094082786434</v>
      </c>
      <c r="M2581" s="75">
        <v>0.864583333333333</v>
      </c>
      <c r="N2581" s="26">
        <v>59363.1</v>
      </c>
      <c r="O2581" s="26">
        <v>20920.57</v>
      </c>
      <c r="P2581" s="26">
        <v>13620.9</v>
      </c>
      <c r="Q2581" s="26">
        <v>19811.6</v>
      </c>
      <c r="R2581" s="26">
        <v>6626.32</v>
      </c>
      <c r="S2581" s="26">
        <v>-1616.29</v>
      </c>
      <c r="T2581" s="26">
        <f t="shared" si="567"/>
        <v>18350.57</v>
      </c>
      <c r="U2581" s="27">
        <f t="shared" si="568"/>
        <v>2.53731036791677</v>
      </c>
      <c r="V2581" s="26">
        <f>INDEX(检修、备用和必开!B:B,MATCH(统调负荷!$C2581,检修、备用和必开!$A:$A,0))</f>
        <v>23448.5</v>
      </c>
      <c r="W2581" s="26">
        <f>INDEX(检修、备用和必开!C:C,MATCH(统调负荷!$C2581,检修、备用和必开!$A:$A,0))</f>
        <v>0</v>
      </c>
      <c r="X2581" s="26">
        <f>INDEX(检修、备用和必开!D:D,MATCH(统调负荷!$C2581,检修、备用和必开!$A:$A,0))</f>
        <v>8920</v>
      </c>
      <c r="Y2581" s="26">
        <f>INDEX(检修、备用和必开!E:E,MATCH(统调负荷!$C2581,检修、备用和必开!$A:$A,0))</f>
        <v>2570</v>
      </c>
      <c r="Z2581" s="26">
        <f>INDEX(检修、备用和必开!F:F,MATCH(统调负荷!$C2581,检修、备用和必开!$A:$A,0))</f>
        <v>1850</v>
      </c>
      <c r="AA2581" s="26">
        <f t="shared" si="569"/>
        <v>69193.9</v>
      </c>
      <c r="AB2581" s="26">
        <v>370</v>
      </c>
      <c r="AC2581" s="26">
        <v>413.5</v>
      </c>
      <c r="AD2581" s="76">
        <f t="shared" si="570"/>
        <v>45684.8645833333</v>
      </c>
      <c r="AE2581" s="27">
        <f t="shared" si="571"/>
        <v>93.0999999999985</v>
      </c>
      <c r="AF2581" s="27">
        <f t="shared" si="572"/>
        <v>-345.73</v>
      </c>
      <c r="AG2581" s="27">
        <f t="shared" si="573"/>
        <v>-396.1</v>
      </c>
      <c r="AH2581" s="27">
        <f t="shared" si="574"/>
        <v>513.199999999997</v>
      </c>
      <c r="AI2581" s="27">
        <f t="shared" si="575"/>
        <v>531.32</v>
      </c>
      <c r="AJ2581" s="27">
        <f t="shared" si="576"/>
        <v>-209.59</v>
      </c>
      <c r="AK2581" s="26">
        <f>INDEX(检修、备用和必开!I:I,MATCH(统调负荷!$C2581,检修、备用和必开!$A:$A,0))</f>
        <v>8593.3496437945</v>
      </c>
    </row>
    <row r="2582" ht="13.8" spans="1:37">
      <c r="A2582" s="26">
        <f t="shared" si="565"/>
        <v>1</v>
      </c>
      <c r="B2582" s="26">
        <f t="shared" si="564"/>
        <v>21</v>
      </c>
      <c r="C2582" t="s">
        <v>48</v>
      </c>
      <c r="D2582" s="75">
        <v>0.875</v>
      </c>
      <c r="E2582" s="26">
        <v>59045</v>
      </c>
      <c r="F2582" s="26">
        <v>21695.6</v>
      </c>
      <c r="G2582" s="26">
        <v>13374</v>
      </c>
      <c r="H2582" s="26">
        <v>19283.1</v>
      </c>
      <c r="I2582" s="26">
        <v>6099</v>
      </c>
      <c r="J2582" s="26">
        <v>-1406.7</v>
      </c>
      <c r="K2582" s="26">
        <f t="shared" si="563"/>
        <v>19125.6</v>
      </c>
      <c r="L2582" s="27">
        <f t="shared" si="566"/>
        <v>3.61786819759903</v>
      </c>
      <c r="M2582" s="75">
        <v>0.875</v>
      </c>
      <c r="N2582" s="26">
        <v>59471.6</v>
      </c>
      <c r="O2582" s="26">
        <v>21017.39</v>
      </c>
      <c r="P2582" s="26">
        <v>13143.6</v>
      </c>
      <c r="Q2582" s="26">
        <v>20268.3</v>
      </c>
      <c r="R2582" s="26">
        <v>6628.59</v>
      </c>
      <c r="S2582" s="26">
        <v>-1586.28</v>
      </c>
      <c r="T2582" s="26">
        <f t="shared" si="567"/>
        <v>18447.39</v>
      </c>
      <c r="U2582" s="27">
        <f t="shared" si="568"/>
        <v>2.5283339039638</v>
      </c>
      <c r="V2582" s="26">
        <f>INDEX(检修、备用和必开!B:B,MATCH(统调负荷!$C2582,检修、备用和必开!$A:$A,0))</f>
        <v>23448.5</v>
      </c>
      <c r="W2582" s="26">
        <f>INDEX(检修、备用和必开!C:C,MATCH(统调负荷!$C2582,检修、备用和必开!$A:$A,0))</f>
        <v>0</v>
      </c>
      <c r="X2582" s="26">
        <f>INDEX(检修、备用和必开!D:D,MATCH(统调负荷!$C2582,检修、备用和必开!$A:$A,0))</f>
        <v>8920</v>
      </c>
      <c r="Y2582" s="26">
        <f>INDEX(检修、备用和必开!E:E,MATCH(统调负荷!$C2582,检修、备用和必开!$A:$A,0))</f>
        <v>2570</v>
      </c>
      <c r="Z2582" s="26">
        <f>INDEX(检修、备用和必开!F:F,MATCH(统调负荷!$C2582,检修、备用和必开!$A:$A,0))</f>
        <v>1850</v>
      </c>
      <c r="AA2582" s="26">
        <f t="shared" si="569"/>
        <v>69193.9</v>
      </c>
      <c r="AB2582" s="26">
        <v>375</v>
      </c>
      <c r="AC2582" s="26">
        <v>411.4</v>
      </c>
      <c r="AD2582" s="76">
        <f t="shared" si="570"/>
        <v>45684.875</v>
      </c>
      <c r="AE2582" s="27">
        <f t="shared" si="571"/>
        <v>426.599999999999</v>
      </c>
      <c r="AF2582" s="27">
        <f t="shared" si="572"/>
        <v>-678.209999999999</v>
      </c>
      <c r="AG2582" s="27">
        <f t="shared" si="573"/>
        <v>-230.4</v>
      </c>
      <c r="AH2582" s="27">
        <f t="shared" si="574"/>
        <v>985.200000000001</v>
      </c>
      <c r="AI2582" s="27">
        <f t="shared" si="575"/>
        <v>529.59</v>
      </c>
      <c r="AJ2582" s="27">
        <f t="shared" si="576"/>
        <v>-179.58</v>
      </c>
      <c r="AK2582" s="26">
        <f>INDEX(检修、备用和必开!I:I,MATCH(统调负荷!$C2582,检修、备用和必开!$A:$A,0))</f>
        <v>8593.3496437945</v>
      </c>
    </row>
    <row r="2583" ht="13.8" spans="1:37">
      <c r="A2583" s="26">
        <f t="shared" si="565"/>
        <v>1</v>
      </c>
      <c r="B2583" s="26">
        <f t="shared" si="564"/>
        <v>21</v>
      </c>
      <c r="C2583" t="s">
        <v>48</v>
      </c>
      <c r="D2583" s="75">
        <v>0.885416666666667</v>
      </c>
      <c r="E2583" s="26">
        <v>58790</v>
      </c>
      <c r="F2583" s="26">
        <v>21390.59</v>
      </c>
      <c r="G2583" s="26">
        <v>13374</v>
      </c>
      <c r="H2583" s="26">
        <v>19331.9</v>
      </c>
      <c r="I2583" s="26">
        <v>6100</v>
      </c>
      <c r="J2583" s="26">
        <v>-1406.49</v>
      </c>
      <c r="K2583" s="26">
        <f t="shared" si="563"/>
        <v>18820.59</v>
      </c>
      <c r="L2583" s="27">
        <f t="shared" si="566"/>
        <v>3.6765000459603</v>
      </c>
      <c r="M2583" s="75">
        <v>0.885416666666667</v>
      </c>
      <c r="N2583" s="26">
        <v>59136.3</v>
      </c>
      <c r="O2583" s="26">
        <v>20709.31</v>
      </c>
      <c r="P2583" s="26">
        <v>12754.7</v>
      </c>
      <c r="Q2583" s="26">
        <v>20678.2</v>
      </c>
      <c r="R2583" s="26">
        <v>6611.4</v>
      </c>
      <c r="S2583" s="26">
        <v>-1617.31</v>
      </c>
      <c r="T2583" s="26">
        <f t="shared" si="567"/>
        <v>18139.31</v>
      </c>
      <c r="U2583" s="27">
        <f t="shared" si="568"/>
        <v>2.55711989699663</v>
      </c>
      <c r="V2583" s="26">
        <f>INDEX(检修、备用和必开!B:B,MATCH(统调负荷!$C2583,检修、备用和必开!$A:$A,0))</f>
        <v>23448.5</v>
      </c>
      <c r="W2583" s="26">
        <f>INDEX(检修、备用和必开!C:C,MATCH(统调负荷!$C2583,检修、备用和必开!$A:$A,0))</f>
        <v>0</v>
      </c>
      <c r="X2583" s="26">
        <f>INDEX(检修、备用和必开!D:D,MATCH(统调负荷!$C2583,检修、备用和必开!$A:$A,0))</f>
        <v>8920</v>
      </c>
      <c r="Y2583" s="26">
        <f>INDEX(检修、备用和必开!E:E,MATCH(统调负荷!$C2583,检修、备用和必开!$A:$A,0))</f>
        <v>2570</v>
      </c>
      <c r="Z2583" s="26">
        <f>INDEX(检修、备用和必开!F:F,MATCH(统调负荷!$C2583,检修、备用和必开!$A:$A,0))</f>
        <v>1850</v>
      </c>
      <c r="AA2583" s="26">
        <f t="shared" si="569"/>
        <v>69193.9</v>
      </c>
      <c r="AB2583" s="26">
        <v>370</v>
      </c>
      <c r="AC2583" s="26">
        <v>380</v>
      </c>
      <c r="AD2583" s="76">
        <f t="shared" si="570"/>
        <v>45684.8854166667</v>
      </c>
      <c r="AE2583" s="27">
        <f t="shared" si="571"/>
        <v>346.300000000003</v>
      </c>
      <c r="AF2583" s="27">
        <f t="shared" si="572"/>
        <v>-681.279999999999</v>
      </c>
      <c r="AG2583" s="27">
        <f t="shared" si="573"/>
        <v>-619.299999999999</v>
      </c>
      <c r="AH2583" s="27">
        <f t="shared" si="574"/>
        <v>1346.3</v>
      </c>
      <c r="AI2583" s="27">
        <f t="shared" si="575"/>
        <v>511.4</v>
      </c>
      <c r="AJ2583" s="27">
        <f t="shared" si="576"/>
        <v>-210.82</v>
      </c>
      <c r="AK2583" s="26">
        <f>INDEX(检修、备用和必开!I:I,MATCH(统调负荷!$C2583,检修、备用和必开!$A:$A,0))</f>
        <v>8593.3496437945</v>
      </c>
    </row>
    <row r="2584" ht="13.8" spans="1:37">
      <c r="A2584" s="26">
        <f t="shared" si="565"/>
        <v>1</v>
      </c>
      <c r="B2584" s="26">
        <f t="shared" si="564"/>
        <v>21</v>
      </c>
      <c r="C2584" t="s">
        <v>48</v>
      </c>
      <c r="D2584" s="75">
        <v>0.895833333333333</v>
      </c>
      <c r="E2584" s="26">
        <v>58440</v>
      </c>
      <c r="F2584" s="26">
        <v>21762.4</v>
      </c>
      <c r="G2584" s="26">
        <v>12915</v>
      </c>
      <c r="H2584" s="26">
        <v>19080.3</v>
      </c>
      <c r="I2584" s="26">
        <v>6089</v>
      </c>
      <c r="J2584" s="26">
        <v>-1406.7</v>
      </c>
      <c r="K2584" s="26">
        <f t="shared" si="563"/>
        <v>19192.4</v>
      </c>
      <c r="L2584" s="27">
        <f t="shared" si="566"/>
        <v>3.60527604676851</v>
      </c>
      <c r="M2584" s="75">
        <v>0.895833333333333</v>
      </c>
      <c r="N2584" s="26">
        <v>58790.2</v>
      </c>
      <c r="O2584" s="26">
        <v>20316.14</v>
      </c>
      <c r="P2584" s="26">
        <v>12659.3</v>
      </c>
      <c r="Q2584" s="26">
        <v>20762</v>
      </c>
      <c r="R2584" s="26">
        <v>6642.69</v>
      </c>
      <c r="S2584" s="26">
        <v>-1589.93</v>
      </c>
      <c r="T2584" s="26">
        <f t="shared" si="567"/>
        <v>17746.14</v>
      </c>
      <c r="U2584" s="27">
        <f t="shared" si="568"/>
        <v>2.59482249774433</v>
      </c>
      <c r="V2584" s="26">
        <f>INDEX(检修、备用和必开!B:B,MATCH(统调负荷!$C2584,检修、备用和必开!$A:$A,0))</f>
        <v>23448.5</v>
      </c>
      <c r="W2584" s="26">
        <f>INDEX(检修、备用和必开!C:C,MATCH(统调负荷!$C2584,检修、备用和必开!$A:$A,0))</f>
        <v>0</v>
      </c>
      <c r="X2584" s="26">
        <f>INDEX(检修、备用和必开!D:D,MATCH(统调负荷!$C2584,检修、备用和必开!$A:$A,0))</f>
        <v>8920</v>
      </c>
      <c r="Y2584" s="26">
        <f>INDEX(检修、备用和必开!E:E,MATCH(统调负荷!$C2584,检修、备用和必开!$A:$A,0))</f>
        <v>2570</v>
      </c>
      <c r="Z2584" s="26">
        <f>INDEX(检修、备用和必开!F:F,MATCH(统调负荷!$C2584,检修、备用和必开!$A:$A,0))</f>
        <v>1850</v>
      </c>
      <c r="AA2584" s="26">
        <f t="shared" si="569"/>
        <v>69193.9</v>
      </c>
      <c r="AB2584" s="26">
        <v>380</v>
      </c>
      <c r="AC2584" s="26">
        <v>373.5</v>
      </c>
      <c r="AD2584" s="76">
        <f t="shared" si="570"/>
        <v>45684.8958333333</v>
      </c>
      <c r="AE2584" s="27">
        <f t="shared" si="571"/>
        <v>350.199999999997</v>
      </c>
      <c r="AF2584" s="27">
        <f t="shared" si="572"/>
        <v>-1446.26</v>
      </c>
      <c r="AG2584" s="27">
        <f t="shared" si="573"/>
        <v>-255.700000000001</v>
      </c>
      <c r="AH2584" s="27">
        <f t="shared" si="574"/>
        <v>1681.7</v>
      </c>
      <c r="AI2584" s="27">
        <f t="shared" si="575"/>
        <v>553.69</v>
      </c>
      <c r="AJ2584" s="27">
        <f t="shared" si="576"/>
        <v>-183.23</v>
      </c>
      <c r="AK2584" s="26">
        <f>INDEX(检修、备用和必开!I:I,MATCH(统调负荷!$C2584,检修、备用和必开!$A:$A,0))</f>
        <v>8593.3496437945</v>
      </c>
    </row>
    <row r="2585" ht="13.8" spans="1:37">
      <c r="A2585" s="26">
        <f t="shared" si="565"/>
        <v>1</v>
      </c>
      <c r="B2585" s="26">
        <f t="shared" si="564"/>
        <v>21</v>
      </c>
      <c r="C2585" t="s">
        <v>48</v>
      </c>
      <c r="D2585" s="75">
        <v>0.90625</v>
      </c>
      <c r="E2585" s="26">
        <v>57765</v>
      </c>
      <c r="F2585" s="26">
        <v>21267.7</v>
      </c>
      <c r="G2585" s="26">
        <v>12679</v>
      </c>
      <c r="H2585" s="26">
        <v>19145</v>
      </c>
      <c r="I2585" s="26">
        <v>6080</v>
      </c>
      <c r="J2585" s="26">
        <v>-1406.7</v>
      </c>
      <c r="K2585" s="26">
        <f t="shared" si="563"/>
        <v>18697.7</v>
      </c>
      <c r="L2585" s="27">
        <f t="shared" si="566"/>
        <v>3.7006637179974</v>
      </c>
      <c r="M2585" s="75">
        <v>0.90625</v>
      </c>
      <c r="N2585" s="26">
        <v>58224.1</v>
      </c>
      <c r="O2585" s="26">
        <v>20040.88</v>
      </c>
      <c r="P2585" s="26">
        <v>12720.8</v>
      </c>
      <c r="Q2585" s="26">
        <v>20529.8</v>
      </c>
      <c r="R2585" s="26">
        <v>6629.39</v>
      </c>
      <c r="S2585" s="26">
        <v>-1696.77</v>
      </c>
      <c r="T2585" s="26">
        <f t="shared" si="567"/>
        <v>17470.88</v>
      </c>
      <c r="U2585" s="27">
        <f t="shared" si="568"/>
        <v>2.62188680331993</v>
      </c>
      <c r="V2585" s="26">
        <f>INDEX(检修、备用和必开!B:B,MATCH(统调负荷!$C2585,检修、备用和必开!$A:$A,0))</f>
        <v>23448.5</v>
      </c>
      <c r="W2585" s="26">
        <f>INDEX(检修、备用和必开!C:C,MATCH(统调负荷!$C2585,检修、备用和必开!$A:$A,0))</f>
        <v>0</v>
      </c>
      <c r="X2585" s="26">
        <f>INDEX(检修、备用和必开!D:D,MATCH(统调负荷!$C2585,检修、备用和必开!$A:$A,0))</f>
        <v>8920</v>
      </c>
      <c r="Y2585" s="26">
        <f>INDEX(检修、备用和必开!E:E,MATCH(统调负荷!$C2585,检修、备用和必开!$A:$A,0))</f>
        <v>2570</v>
      </c>
      <c r="Z2585" s="26">
        <f>INDEX(检修、备用和必开!F:F,MATCH(统调负荷!$C2585,检修、备用和必开!$A:$A,0))</f>
        <v>1850</v>
      </c>
      <c r="AA2585" s="26">
        <f t="shared" si="569"/>
        <v>69193.9</v>
      </c>
      <c r="AB2585" s="26">
        <v>360.55</v>
      </c>
      <c r="AC2585" s="26">
        <v>358.5</v>
      </c>
      <c r="AD2585" s="76">
        <f t="shared" si="570"/>
        <v>45684.90625</v>
      </c>
      <c r="AE2585" s="27">
        <f t="shared" si="571"/>
        <v>459.099999999999</v>
      </c>
      <c r="AF2585" s="27">
        <f t="shared" si="572"/>
        <v>-1226.82</v>
      </c>
      <c r="AG2585" s="27">
        <f t="shared" si="573"/>
        <v>41.7999999999993</v>
      </c>
      <c r="AH2585" s="27">
        <f t="shared" si="574"/>
        <v>1384.8</v>
      </c>
      <c r="AI2585" s="27">
        <f t="shared" si="575"/>
        <v>549.39</v>
      </c>
      <c r="AJ2585" s="27">
        <f t="shared" si="576"/>
        <v>-290.07</v>
      </c>
      <c r="AK2585" s="26">
        <f>INDEX(检修、备用和必开!I:I,MATCH(统调负荷!$C2585,检修、备用和必开!$A:$A,0))</f>
        <v>8593.3496437945</v>
      </c>
    </row>
    <row r="2586" ht="13.8" spans="1:37">
      <c r="A2586" s="26">
        <f t="shared" si="565"/>
        <v>1</v>
      </c>
      <c r="B2586" s="26">
        <f t="shared" si="564"/>
        <v>22</v>
      </c>
      <c r="C2586" t="s">
        <v>48</v>
      </c>
      <c r="D2586" s="75">
        <v>0.916666666666667</v>
      </c>
      <c r="E2586" s="26">
        <v>56795</v>
      </c>
      <c r="F2586" s="26">
        <v>21238.6</v>
      </c>
      <c r="G2586" s="26">
        <v>11544</v>
      </c>
      <c r="H2586" s="26">
        <v>19339.3</v>
      </c>
      <c r="I2586" s="26">
        <v>6080</v>
      </c>
      <c r="J2586" s="26">
        <v>-1406.9</v>
      </c>
      <c r="K2586" s="26">
        <f t="shared" si="563"/>
        <v>18668.6</v>
      </c>
      <c r="L2586" s="27">
        <f t="shared" si="566"/>
        <v>3.70643219095165</v>
      </c>
      <c r="M2586" s="75">
        <v>0.916666666666667</v>
      </c>
      <c r="N2586" s="26">
        <v>57549.3</v>
      </c>
      <c r="O2586" s="26">
        <v>20966.02</v>
      </c>
      <c r="P2586" s="26">
        <v>11067.8</v>
      </c>
      <c r="Q2586" s="26">
        <v>20569.5</v>
      </c>
      <c r="R2586" s="26">
        <v>6506.88</v>
      </c>
      <c r="S2586" s="26">
        <v>-1560.9</v>
      </c>
      <c r="T2586" s="26">
        <f t="shared" si="567"/>
        <v>18396.02</v>
      </c>
      <c r="U2586" s="27">
        <f t="shared" si="568"/>
        <v>2.53308864175674</v>
      </c>
      <c r="V2586" s="26">
        <f>INDEX(检修、备用和必开!B:B,MATCH(统调负荷!$C2586,检修、备用和必开!$A:$A,0))</f>
        <v>23448.5</v>
      </c>
      <c r="W2586" s="26">
        <f>INDEX(检修、备用和必开!C:C,MATCH(统调负荷!$C2586,检修、备用和必开!$A:$A,0))</f>
        <v>0</v>
      </c>
      <c r="X2586" s="26">
        <f>INDEX(检修、备用和必开!D:D,MATCH(统调负荷!$C2586,检修、备用和必开!$A:$A,0))</f>
        <v>8920</v>
      </c>
      <c r="Y2586" s="26">
        <f>INDEX(检修、备用和必开!E:E,MATCH(统调负荷!$C2586,检修、备用和必开!$A:$A,0))</f>
        <v>2570</v>
      </c>
      <c r="Z2586" s="26">
        <f>INDEX(检修、备用和必开!F:F,MATCH(统调负荷!$C2586,检修、备用和必开!$A:$A,0))</f>
        <v>1850</v>
      </c>
      <c r="AA2586" s="26">
        <f t="shared" si="569"/>
        <v>69193.9</v>
      </c>
      <c r="AB2586" s="26">
        <v>360</v>
      </c>
      <c r="AC2586" s="26">
        <v>440</v>
      </c>
      <c r="AD2586" s="76">
        <f t="shared" si="570"/>
        <v>45684.9166666667</v>
      </c>
      <c r="AE2586" s="27">
        <f t="shared" si="571"/>
        <v>754.300000000003</v>
      </c>
      <c r="AF2586" s="27">
        <f t="shared" si="572"/>
        <v>-272.579999999998</v>
      </c>
      <c r="AG2586" s="27">
        <f t="shared" si="573"/>
        <v>-476.200000000001</v>
      </c>
      <c r="AH2586" s="27">
        <f t="shared" si="574"/>
        <v>1230.2</v>
      </c>
      <c r="AI2586" s="27">
        <f t="shared" si="575"/>
        <v>426.88</v>
      </c>
      <c r="AJ2586" s="27">
        <f t="shared" si="576"/>
        <v>-154</v>
      </c>
      <c r="AK2586" s="26">
        <f>INDEX(检修、备用和必开!I:I,MATCH(统调负荷!$C2586,检修、备用和必开!$A:$A,0))</f>
        <v>8593.3496437945</v>
      </c>
    </row>
    <row r="2587" ht="13.8" spans="1:37">
      <c r="A2587" s="26">
        <f t="shared" si="565"/>
        <v>1</v>
      </c>
      <c r="B2587" s="26">
        <f t="shared" si="564"/>
        <v>22</v>
      </c>
      <c r="C2587" t="s">
        <v>48</v>
      </c>
      <c r="D2587" s="75">
        <v>0.927083333333333</v>
      </c>
      <c r="E2587" s="26">
        <v>56260</v>
      </c>
      <c r="F2587" s="26">
        <v>21811</v>
      </c>
      <c r="G2587" s="26">
        <v>10399</v>
      </c>
      <c r="H2587" s="26">
        <v>19404.7</v>
      </c>
      <c r="I2587" s="26">
        <v>6052</v>
      </c>
      <c r="J2587" s="26">
        <v>-1406.7</v>
      </c>
      <c r="K2587" s="26">
        <f t="shared" si="563"/>
        <v>19241</v>
      </c>
      <c r="L2587" s="27">
        <f t="shared" si="566"/>
        <v>3.59616963775272</v>
      </c>
      <c r="M2587" s="75">
        <v>0.927083333333333</v>
      </c>
      <c r="N2587" s="26">
        <v>56423.9</v>
      </c>
      <c r="O2587" s="26">
        <v>21145.92</v>
      </c>
      <c r="P2587" s="26">
        <v>10120.9</v>
      </c>
      <c r="Q2587" s="26">
        <v>20226.6</v>
      </c>
      <c r="R2587" s="26">
        <v>6519.24</v>
      </c>
      <c r="S2587" s="26">
        <v>-1588.76</v>
      </c>
      <c r="T2587" s="26">
        <f t="shared" si="567"/>
        <v>18575.92</v>
      </c>
      <c r="U2587" s="27">
        <f t="shared" si="568"/>
        <v>2.51651517752452</v>
      </c>
      <c r="V2587" s="26">
        <f>INDEX(检修、备用和必开!B:B,MATCH(统调负荷!$C2587,检修、备用和必开!$A:$A,0))</f>
        <v>23448.5</v>
      </c>
      <c r="W2587" s="26">
        <f>INDEX(检修、备用和必开!C:C,MATCH(统调负荷!$C2587,检修、备用和必开!$A:$A,0))</f>
        <v>0</v>
      </c>
      <c r="X2587" s="26">
        <f>INDEX(检修、备用和必开!D:D,MATCH(统调负荷!$C2587,检修、备用和必开!$A:$A,0))</f>
        <v>8920</v>
      </c>
      <c r="Y2587" s="26">
        <f>INDEX(检修、备用和必开!E:E,MATCH(统调负荷!$C2587,检修、备用和必开!$A:$A,0))</f>
        <v>2570</v>
      </c>
      <c r="Z2587" s="26">
        <f>INDEX(检修、备用和必开!F:F,MATCH(统调负荷!$C2587,检修、备用和必开!$A:$A,0))</f>
        <v>1850</v>
      </c>
      <c r="AA2587" s="26">
        <f t="shared" si="569"/>
        <v>69193.9</v>
      </c>
      <c r="AB2587" s="26">
        <v>370</v>
      </c>
      <c r="AC2587" s="26">
        <v>380</v>
      </c>
      <c r="AD2587" s="76">
        <f t="shared" si="570"/>
        <v>45684.9270833333</v>
      </c>
      <c r="AE2587" s="27">
        <f t="shared" si="571"/>
        <v>163.900000000001</v>
      </c>
      <c r="AF2587" s="27">
        <f t="shared" si="572"/>
        <v>-665.080000000002</v>
      </c>
      <c r="AG2587" s="27">
        <f t="shared" si="573"/>
        <v>-278.1</v>
      </c>
      <c r="AH2587" s="27">
        <f t="shared" si="574"/>
        <v>821.899999999998</v>
      </c>
      <c r="AI2587" s="27">
        <f t="shared" si="575"/>
        <v>467.24</v>
      </c>
      <c r="AJ2587" s="27">
        <f t="shared" si="576"/>
        <v>-182.06</v>
      </c>
      <c r="AK2587" s="26">
        <f>INDEX(检修、备用和必开!I:I,MATCH(统调负荷!$C2587,检修、备用和必开!$A:$A,0))</f>
        <v>8593.3496437945</v>
      </c>
    </row>
    <row r="2588" ht="13.8" spans="1:37">
      <c r="A2588" s="26">
        <f t="shared" si="565"/>
        <v>1</v>
      </c>
      <c r="B2588" s="26">
        <f t="shared" si="564"/>
        <v>22</v>
      </c>
      <c r="C2588" t="s">
        <v>48</v>
      </c>
      <c r="D2588" s="75">
        <v>0.9375</v>
      </c>
      <c r="E2588" s="26">
        <v>54820</v>
      </c>
      <c r="F2588" s="26">
        <v>21204.8</v>
      </c>
      <c r="G2588" s="26">
        <v>9816</v>
      </c>
      <c r="H2588" s="26">
        <v>19175.9</v>
      </c>
      <c r="I2588" s="26">
        <v>6030</v>
      </c>
      <c r="J2588" s="26">
        <v>-1406.7</v>
      </c>
      <c r="K2588" s="26">
        <f t="shared" si="563"/>
        <v>18634.8</v>
      </c>
      <c r="L2588" s="27">
        <f t="shared" si="566"/>
        <v>3.71315495739155</v>
      </c>
      <c r="M2588" s="75">
        <v>0.9375</v>
      </c>
      <c r="N2588" s="26">
        <v>55282.6</v>
      </c>
      <c r="O2588" s="26">
        <v>21304.63</v>
      </c>
      <c r="P2588" s="26">
        <v>9598.33</v>
      </c>
      <c r="Q2588" s="26">
        <v>19426.4</v>
      </c>
      <c r="R2588" s="26">
        <v>6551.8</v>
      </c>
      <c r="S2588" s="26">
        <v>-1598.56</v>
      </c>
      <c r="T2588" s="26">
        <f t="shared" si="567"/>
        <v>18734.63</v>
      </c>
      <c r="U2588" s="27">
        <f t="shared" si="568"/>
        <v>2.50207288978374</v>
      </c>
      <c r="V2588" s="26">
        <f>INDEX(检修、备用和必开!B:B,MATCH(统调负荷!$C2588,检修、备用和必开!$A:$A,0))</f>
        <v>23448.5</v>
      </c>
      <c r="W2588" s="26">
        <f>INDEX(检修、备用和必开!C:C,MATCH(统调负荷!$C2588,检修、备用和必开!$A:$A,0))</f>
        <v>0</v>
      </c>
      <c r="X2588" s="26">
        <f>INDEX(检修、备用和必开!D:D,MATCH(统调负荷!$C2588,检修、备用和必开!$A:$A,0))</f>
        <v>8920</v>
      </c>
      <c r="Y2588" s="26">
        <f>INDEX(检修、备用和必开!E:E,MATCH(统调负荷!$C2588,检修、备用和必开!$A:$A,0))</f>
        <v>2570</v>
      </c>
      <c r="Z2588" s="26">
        <f>INDEX(检修、备用和必开!F:F,MATCH(统调负荷!$C2588,检修、备用和必开!$A:$A,0))</f>
        <v>1850</v>
      </c>
      <c r="AA2588" s="26">
        <f t="shared" si="569"/>
        <v>69193.9</v>
      </c>
      <c r="AB2588" s="26">
        <v>367.34</v>
      </c>
      <c r="AC2588" s="26">
        <v>360</v>
      </c>
      <c r="AD2588" s="76">
        <f t="shared" si="570"/>
        <v>45684.9375</v>
      </c>
      <c r="AE2588" s="27">
        <f t="shared" si="571"/>
        <v>462.599999999999</v>
      </c>
      <c r="AF2588" s="27">
        <f t="shared" si="572"/>
        <v>99.8300000000017</v>
      </c>
      <c r="AG2588" s="27">
        <f t="shared" si="573"/>
        <v>-217.67</v>
      </c>
      <c r="AH2588" s="27">
        <f t="shared" si="574"/>
        <v>250.5</v>
      </c>
      <c r="AI2588" s="27">
        <f t="shared" si="575"/>
        <v>521.8</v>
      </c>
      <c r="AJ2588" s="27">
        <f t="shared" si="576"/>
        <v>-191.86</v>
      </c>
      <c r="AK2588" s="26">
        <f>INDEX(检修、备用和必开!I:I,MATCH(统调负荷!$C2588,检修、备用和必开!$A:$A,0))</f>
        <v>8593.3496437945</v>
      </c>
    </row>
    <row r="2589" ht="13.8" spans="1:37">
      <c r="A2589" s="26">
        <f t="shared" si="565"/>
        <v>1</v>
      </c>
      <c r="B2589" s="26">
        <f t="shared" si="564"/>
        <v>22</v>
      </c>
      <c r="C2589" t="s">
        <v>48</v>
      </c>
      <c r="D2589" s="75">
        <v>0.947916666666667</v>
      </c>
      <c r="E2589" s="26">
        <v>53570</v>
      </c>
      <c r="F2589" s="26">
        <v>20324.79</v>
      </c>
      <c r="G2589" s="26">
        <v>9816</v>
      </c>
      <c r="H2589" s="26">
        <v>18814.9</v>
      </c>
      <c r="I2589" s="26">
        <v>6021</v>
      </c>
      <c r="J2589" s="26">
        <v>-1406.69</v>
      </c>
      <c r="K2589" s="26">
        <f t="shared" si="563"/>
        <v>17754.79</v>
      </c>
      <c r="L2589" s="27">
        <f t="shared" si="566"/>
        <v>3.89719619325264</v>
      </c>
      <c r="M2589" s="75">
        <v>0.947916666666667</v>
      </c>
      <c r="N2589" s="26">
        <v>54432.1</v>
      </c>
      <c r="O2589" s="26">
        <v>20923.93</v>
      </c>
      <c r="P2589" s="26">
        <v>9869.78</v>
      </c>
      <c r="Q2589" s="26">
        <v>18644.6</v>
      </c>
      <c r="R2589" s="26">
        <v>6577.92</v>
      </c>
      <c r="S2589" s="26">
        <v>-1584.13</v>
      </c>
      <c r="T2589" s="26">
        <f t="shared" si="567"/>
        <v>18353.93</v>
      </c>
      <c r="U2589" s="27">
        <f t="shared" si="568"/>
        <v>2.53699778506434</v>
      </c>
      <c r="V2589" s="26">
        <f>INDEX(检修、备用和必开!B:B,MATCH(统调负荷!$C2589,检修、备用和必开!$A:$A,0))</f>
        <v>23448.5</v>
      </c>
      <c r="W2589" s="26">
        <f>INDEX(检修、备用和必开!C:C,MATCH(统调负荷!$C2589,检修、备用和必开!$A:$A,0))</f>
        <v>0</v>
      </c>
      <c r="X2589" s="26">
        <f>INDEX(检修、备用和必开!D:D,MATCH(统调负荷!$C2589,检修、备用和必开!$A:$A,0))</f>
        <v>8920</v>
      </c>
      <c r="Y2589" s="26">
        <f>INDEX(检修、备用和必开!E:E,MATCH(统调负荷!$C2589,检修、备用和必开!$A:$A,0))</f>
        <v>2570</v>
      </c>
      <c r="Z2589" s="26">
        <f>INDEX(检修、备用和必开!F:F,MATCH(统调负荷!$C2589,检修、备用和必开!$A:$A,0))</f>
        <v>1850</v>
      </c>
      <c r="AA2589" s="26">
        <f t="shared" si="569"/>
        <v>69193.9</v>
      </c>
      <c r="AB2589" s="26">
        <v>347.48</v>
      </c>
      <c r="AC2589" s="26">
        <v>350</v>
      </c>
      <c r="AD2589" s="76">
        <f t="shared" si="570"/>
        <v>45684.9479166667</v>
      </c>
      <c r="AE2589" s="27">
        <f t="shared" si="571"/>
        <v>862.099999999999</v>
      </c>
      <c r="AF2589" s="27">
        <f t="shared" si="572"/>
        <v>599.139999999999</v>
      </c>
      <c r="AG2589" s="27">
        <f t="shared" si="573"/>
        <v>53.7800000000007</v>
      </c>
      <c r="AH2589" s="27">
        <f t="shared" si="574"/>
        <v>-170.300000000003</v>
      </c>
      <c r="AI2589" s="27">
        <f t="shared" si="575"/>
        <v>556.92</v>
      </c>
      <c r="AJ2589" s="27">
        <f t="shared" si="576"/>
        <v>-177.44</v>
      </c>
      <c r="AK2589" s="26">
        <f>INDEX(检修、备用和必开!I:I,MATCH(统调负荷!$C2589,检修、备用和必开!$A:$A,0))</f>
        <v>8593.3496437945</v>
      </c>
    </row>
    <row r="2590" ht="13.8" spans="1:37">
      <c r="A2590" s="26">
        <f t="shared" si="565"/>
        <v>1</v>
      </c>
      <c r="B2590" s="26">
        <f t="shared" si="564"/>
        <v>23</v>
      </c>
      <c r="C2590" t="s">
        <v>48</v>
      </c>
      <c r="D2590" s="75">
        <v>0.958333333333333</v>
      </c>
      <c r="E2590" s="26">
        <v>52255</v>
      </c>
      <c r="F2590" s="26">
        <v>18793.19</v>
      </c>
      <c r="G2590" s="26">
        <v>9934</v>
      </c>
      <c r="H2590" s="26">
        <v>18972.3</v>
      </c>
      <c r="I2590" s="26">
        <v>5962</v>
      </c>
      <c r="J2590" s="26">
        <v>-1406.49</v>
      </c>
      <c r="K2590" s="26">
        <f t="shared" si="563"/>
        <v>16223.19</v>
      </c>
      <c r="L2590" s="27">
        <f t="shared" si="566"/>
        <v>4.26512295054179</v>
      </c>
      <c r="M2590" s="75">
        <v>0.958333333333333</v>
      </c>
      <c r="N2590" s="26">
        <v>53077.7</v>
      </c>
      <c r="O2590" s="26">
        <v>20365.98</v>
      </c>
      <c r="P2590" s="26">
        <v>9841.58</v>
      </c>
      <c r="Q2590" s="26">
        <v>17928.2</v>
      </c>
      <c r="R2590" s="26">
        <v>6426.08</v>
      </c>
      <c r="S2590" s="26">
        <v>-1484.14</v>
      </c>
      <c r="T2590" s="26">
        <f t="shared" si="567"/>
        <v>17795.98</v>
      </c>
      <c r="U2590" s="27">
        <f t="shared" si="568"/>
        <v>2.58998172629265</v>
      </c>
      <c r="V2590" s="26">
        <f>INDEX(检修、备用和必开!B:B,MATCH(统调负荷!$C2590,检修、备用和必开!$A:$A,0))</f>
        <v>23448.5</v>
      </c>
      <c r="W2590" s="26">
        <f>INDEX(检修、备用和必开!C:C,MATCH(统调负荷!$C2590,检修、备用和必开!$A:$A,0))</f>
        <v>0</v>
      </c>
      <c r="X2590" s="26">
        <f>INDEX(检修、备用和必开!D:D,MATCH(统调负荷!$C2590,检修、备用和必开!$A:$A,0))</f>
        <v>8920</v>
      </c>
      <c r="Y2590" s="26">
        <f>INDEX(检修、备用和必开!E:E,MATCH(统调负荷!$C2590,检修、备用和必开!$A:$A,0))</f>
        <v>2570</v>
      </c>
      <c r="Z2590" s="26">
        <f>INDEX(检修、备用和必开!F:F,MATCH(统调负荷!$C2590,检修、备用和必开!$A:$A,0))</f>
        <v>1850</v>
      </c>
      <c r="AA2590" s="26">
        <f t="shared" si="569"/>
        <v>69193.9</v>
      </c>
      <c r="AB2590" s="26">
        <v>317.7</v>
      </c>
      <c r="AC2590" s="26">
        <v>370</v>
      </c>
      <c r="AD2590" s="76">
        <f t="shared" si="570"/>
        <v>45684.9583333333</v>
      </c>
      <c r="AE2590" s="27">
        <f t="shared" si="571"/>
        <v>822.699999999997</v>
      </c>
      <c r="AF2590" s="27">
        <f t="shared" si="572"/>
        <v>1572.79</v>
      </c>
      <c r="AG2590" s="27">
        <f t="shared" si="573"/>
        <v>-92.4200000000001</v>
      </c>
      <c r="AH2590" s="27">
        <f t="shared" si="574"/>
        <v>-1044.1</v>
      </c>
      <c r="AI2590" s="27">
        <f t="shared" si="575"/>
        <v>464.08</v>
      </c>
      <c r="AJ2590" s="27">
        <f t="shared" si="576"/>
        <v>-77.6500000000001</v>
      </c>
      <c r="AK2590" s="26">
        <f>INDEX(检修、备用和必开!I:I,MATCH(统调负荷!$C2590,检修、备用和必开!$A:$A,0))</f>
        <v>8593.3496437945</v>
      </c>
    </row>
    <row r="2591" ht="13.8" spans="1:37">
      <c r="A2591" s="26">
        <f t="shared" si="565"/>
        <v>1</v>
      </c>
      <c r="B2591" s="26">
        <f t="shared" si="564"/>
        <v>23</v>
      </c>
      <c r="C2591" t="s">
        <v>48</v>
      </c>
      <c r="D2591" s="75">
        <v>0.96875</v>
      </c>
      <c r="E2591" s="26">
        <v>51100</v>
      </c>
      <c r="F2591" s="26">
        <v>18616.4</v>
      </c>
      <c r="G2591" s="26">
        <v>9934</v>
      </c>
      <c r="H2591" s="26">
        <v>18042.5</v>
      </c>
      <c r="I2591" s="26">
        <v>5914</v>
      </c>
      <c r="J2591" s="26">
        <v>-1406.9</v>
      </c>
      <c r="K2591" s="26">
        <f t="shared" si="563"/>
        <v>16046.4</v>
      </c>
      <c r="L2591" s="27">
        <f t="shared" si="566"/>
        <v>4.31211362050055</v>
      </c>
      <c r="M2591" s="75">
        <v>0.96875</v>
      </c>
      <c r="N2591" s="26">
        <v>51858.8</v>
      </c>
      <c r="O2591" s="26">
        <v>19703.02</v>
      </c>
      <c r="P2591" s="26">
        <v>9716.81</v>
      </c>
      <c r="Q2591" s="26">
        <v>17522.1</v>
      </c>
      <c r="R2591" s="26">
        <v>6436.26</v>
      </c>
      <c r="S2591" s="26">
        <v>-1519.39</v>
      </c>
      <c r="T2591" s="26">
        <f t="shared" si="567"/>
        <v>17133.02</v>
      </c>
      <c r="U2591" s="27">
        <f t="shared" si="568"/>
        <v>2.65588787787366</v>
      </c>
      <c r="V2591" s="26">
        <f>INDEX(检修、备用和必开!B:B,MATCH(统调负荷!$C2591,检修、备用和必开!$A:$A,0))</f>
        <v>23448.5</v>
      </c>
      <c r="W2591" s="26">
        <f>INDEX(检修、备用和必开!C:C,MATCH(统调负荷!$C2591,检修、备用和必开!$A:$A,0))</f>
        <v>0</v>
      </c>
      <c r="X2591" s="26">
        <f>INDEX(检修、备用和必开!D:D,MATCH(统调负荷!$C2591,检修、备用和必开!$A:$A,0))</f>
        <v>8920</v>
      </c>
      <c r="Y2591" s="26">
        <f>INDEX(检修、备用和必开!E:E,MATCH(统调负荷!$C2591,检修、备用和必开!$A:$A,0))</f>
        <v>2570</v>
      </c>
      <c r="Z2591" s="26">
        <f>INDEX(检修、备用和必开!F:F,MATCH(统调负荷!$C2591,检修、备用和必开!$A:$A,0))</f>
        <v>1850</v>
      </c>
      <c r="AA2591" s="26">
        <f t="shared" si="569"/>
        <v>69193.9</v>
      </c>
      <c r="AB2591" s="26">
        <v>317.83</v>
      </c>
      <c r="AC2591" s="26">
        <v>350</v>
      </c>
      <c r="AD2591" s="76">
        <f t="shared" si="570"/>
        <v>45684.96875</v>
      </c>
      <c r="AE2591" s="27">
        <f t="shared" si="571"/>
        <v>758.800000000003</v>
      </c>
      <c r="AF2591" s="27">
        <f t="shared" si="572"/>
        <v>1086.62</v>
      </c>
      <c r="AG2591" s="27">
        <f t="shared" si="573"/>
        <v>-217.190000000001</v>
      </c>
      <c r="AH2591" s="27">
        <f t="shared" si="574"/>
        <v>-520.400000000001</v>
      </c>
      <c r="AI2591" s="27">
        <f t="shared" si="575"/>
        <v>522.26</v>
      </c>
      <c r="AJ2591" s="27">
        <f t="shared" si="576"/>
        <v>-112.49</v>
      </c>
      <c r="AK2591" s="26">
        <f>INDEX(检修、备用和必开!I:I,MATCH(统调负荷!$C2591,检修、备用和必开!$A:$A,0))</f>
        <v>8593.3496437945</v>
      </c>
    </row>
    <row r="2592" ht="13.8" spans="1:37">
      <c r="A2592" s="26">
        <f t="shared" si="565"/>
        <v>1</v>
      </c>
      <c r="B2592" s="26">
        <f t="shared" si="564"/>
        <v>23</v>
      </c>
      <c r="C2592" t="s">
        <v>48</v>
      </c>
      <c r="D2592" s="75">
        <v>0.979166666666667</v>
      </c>
      <c r="E2592" s="26">
        <v>49755</v>
      </c>
      <c r="F2592" s="26">
        <v>17259.69</v>
      </c>
      <c r="G2592" s="26">
        <v>9934</v>
      </c>
      <c r="H2592" s="26">
        <v>18107</v>
      </c>
      <c r="I2592" s="26">
        <v>5861</v>
      </c>
      <c r="J2592" s="26">
        <v>-1406.69</v>
      </c>
      <c r="K2592" s="26">
        <f t="shared" si="563"/>
        <v>14689.69</v>
      </c>
      <c r="L2592" s="27">
        <f t="shared" si="566"/>
        <v>4.71037169606711</v>
      </c>
      <c r="M2592" s="75">
        <v>0.979166666666667</v>
      </c>
      <c r="N2592" s="26">
        <v>50346.9</v>
      </c>
      <c r="O2592" s="26">
        <v>18190.96</v>
      </c>
      <c r="P2592" s="26">
        <v>10197.7</v>
      </c>
      <c r="Q2592" s="26">
        <v>17031.8</v>
      </c>
      <c r="R2592" s="26">
        <v>6480.16</v>
      </c>
      <c r="S2592" s="26">
        <v>-1553.72</v>
      </c>
      <c r="T2592" s="26">
        <f t="shared" si="567"/>
        <v>15620.96</v>
      </c>
      <c r="U2592" s="27">
        <f t="shared" si="568"/>
        <v>2.81952702746755</v>
      </c>
      <c r="V2592" s="26">
        <f>INDEX(检修、备用和必开!B:B,MATCH(统调负荷!$C2592,检修、备用和必开!$A:$A,0))</f>
        <v>23448.5</v>
      </c>
      <c r="W2592" s="26">
        <f>INDEX(检修、备用和必开!C:C,MATCH(统调负荷!$C2592,检修、备用和必开!$A:$A,0))</f>
        <v>0</v>
      </c>
      <c r="X2592" s="26">
        <f>INDEX(检修、备用和必开!D:D,MATCH(统调负荷!$C2592,检修、备用和必开!$A:$A,0))</f>
        <v>8920</v>
      </c>
      <c r="Y2592" s="26">
        <f>INDEX(检修、备用和必开!E:E,MATCH(统调负荷!$C2592,检修、备用和必开!$A:$A,0))</f>
        <v>2570</v>
      </c>
      <c r="Z2592" s="26">
        <f>INDEX(检修、备用和必开!F:F,MATCH(统调负荷!$C2592,检修、备用和必开!$A:$A,0))</f>
        <v>1850</v>
      </c>
      <c r="AA2592" s="26">
        <f t="shared" si="569"/>
        <v>69193.9</v>
      </c>
      <c r="AB2592" s="26">
        <v>307.89</v>
      </c>
      <c r="AC2592" s="26">
        <v>315.13</v>
      </c>
      <c r="AD2592" s="76">
        <f t="shared" si="570"/>
        <v>45684.9791666667</v>
      </c>
      <c r="AE2592" s="27">
        <f t="shared" si="571"/>
        <v>591.900000000001</v>
      </c>
      <c r="AF2592" s="27">
        <f t="shared" si="572"/>
        <v>931.27</v>
      </c>
      <c r="AG2592" s="27">
        <f t="shared" si="573"/>
        <v>263.700000000001</v>
      </c>
      <c r="AH2592" s="27">
        <f t="shared" si="574"/>
        <v>-1075.2</v>
      </c>
      <c r="AI2592" s="27">
        <f t="shared" si="575"/>
        <v>619.16</v>
      </c>
      <c r="AJ2592" s="27">
        <f t="shared" si="576"/>
        <v>-147.03</v>
      </c>
      <c r="AK2592" s="26">
        <f>INDEX(检修、备用和必开!I:I,MATCH(统调负荷!$C2592,检修、备用和必开!$A:$A,0))</f>
        <v>8593.3496437945</v>
      </c>
    </row>
    <row r="2593" ht="13.8" spans="1:37">
      <c r="A2593" s="26">
        <f t="shared" si="565"/>
        <v>1</v>
      </c>
      <c r="B2593" s="26">
        <f t="shared" si="564"/>
        <v>23</v>
      </c>
      <c r="C2593" t="s">
        <v>48</v>
      </c>
      <c r="D2593" s="75">
        <v>0.989583333333333</v>
      </c>
      <c r="E2593" s="26">
        <v>48540</v>
      </c>
      <c r="F2593" s="26">
        <v>16232.89</v>
      </c>
      <c r="G2593" s="26">
        <v>9637</v>
      </c>
      <c r="H2593" s="26">
        <v>18178.8</v>
      </c>
      <c r="I2593" s="26">
        <v>5898</v>
      </c>
      <c r="J2593" s="26">
        <v>-1406.69</v>
      </c>
      <c r="K2593" s="26">
        <f t="shared" si="563"/>
        <v>13662.89</v>
      </c>
      <c r="L2593" s="27">
        <f t="shared" si="566"/>
        <v>5.06436778748859</v>
      </c>
      <c r="M2593" s="75">
        <v>0.989583333333333</v>
      </c>
      <c r="N2593" s="26">
        <v>48878</v>
      </c>
      <c r="O2593" s="26">
        <v>17150.63</v>
      </c>
      <c r="P2593" s="26">
        <v>9964.36</v>
      </c>
      <c r="Q2593" s="26">
        <v>16842.2</v>
      </c>
      <c r="R2593" s="26">
        <v>6476.25</v>
      </c>
      <c r="S2593" s="26">
        <v>-1555.44</v>
      </c>
      <c r="T2593" s="26">
        <f t="shared" si="567"/>
        <v>14580.63</v>
      </c>
      <c r="U2593" s="27">
        <f t="shared" si="568"/>
        <v>2.94434234316271</v>
      </c>
      <c r="V2593" s="26">
        <f>INDEX(检修、备用和必开!B:B,MATCH(统调负荷!$C2593,检修、备用和必开!$A:$A,0))</f>
        <v>23448.5</v>
      </c>
      <c r="W2593" s="26">
        <f>INDEX(检修、备用和必开!C:C,MATCH(统调负荷!$C2593,检修、备用和必开!$A:$A,0))</f>
        <v>0</v>
      </c>
      <c r="X2593" s="26">
        <f>INDEX(检修、备用和必开!D:D,MATCH(统调负荷!$C2593,检修、备用和必开!$A:$A,0))</f>
        <v>8920</v>
      </c>
      <c r="Y2593" s="26">
        <f>INDEX(检修、备用和必开!E:E,MATCH(统调负荷!$C2593,检修、备用和必开!$A:$A,0))</f>
        <v>2570</v>
      </c>
      <c r="Z2593" s="26">
        <f>INDEX(检修、备用和必开!F:F,MATCH(统调负荷!$C2593,检修、备用和必开!$A:$A,0))</f>
        <v>1850</v>
      </c>
      <c r="AA2593" s="26">
        <f t="shared" si="569"/>
        <v>69193.9</v>
      </c>
      <c r="AB2593" s="26">
        <v>297.97</v>
      </c>
      <c r="AC2593" s="26">
        <v>290.27</v>
      </c>
      <c r="AD2593" s="76">
        <f t="shared" si="570"/>
        <v>45684.9895833333</v>
      </c>
      <c r="AE2593" s="27">
        <f t="shared" si="571"/>
        <v>338</v>
      </c>
      <c r="AF2593" s="27">
        <f t="shared" si="572"/>
        <v>917.740000000002</v>
      </c>
      <c r="AG2593" s="27">
        <f t="shared" si="573"/>
        <v>327.360000000001</v>
      </c>
      <c r="AH2593" s="27">
        <f t="shared" si="574"/>
        <v>-1336.6</v>
      </c>
      <c r="AI2593" s="27">
        <f t="shared" si="575"/>
        <v>578.25</v>
      </c>
      <c r="AJ2593" s="27">
        <f t="shared" si="576"/>
        <v>-148.75</v>
      </c>
      <c r="AK2593" s="26">
        <f>INDEX(检修、备用和必开!I:I,MATCH(统调负荷!$C2593,检修、备用和必开!$A:$A,0))</f>
        <v>8593.3496437945</v>
      </c>
    </row>
    <row r="2594" ht="13.8" spans="1:37">
      <c r="A2594" s="26">
        <f t="shared" si="565"/>
        <v>2</v>
      </c>
      <c r="B2594" s="26">
        <f t="shared" si="564"/>
        <v>0</v>
      </c>
      <c r="C2594" t="s">
        <v>49</v>
      </c>
      <c r="D2594" s="75">
        <v>0</v>
      </c>
      <c r="E2594" s="26">
        <v>46585</v>
      </c>
      <c r="F2594" s="26">
        <v>15458.6</v>
      </c>
      <c r="G2594" s="26">
        <v>9672</v>
      </c>
      <c r="H2594" s="26">
        <v>17363.1</v>
      </c>
      <c r="I2594" s="26">
        <v>5802</v>
      </c>
      <c r="J2594" s="26">
        <v>-1710.7</v>
      </c>
      <c r="K2594" s="26">
        <f t="shared" ref="K2594:K2657" si="577">F2594-Y2594</f>
        <v>12888.6</v>
      </c>
      <c r="L2594" s="27">
        <f t="shared" si="566"/>
        <v>5.30405940133141</v>
      </c>
      <c r="M2594" s="75">
        <v>0</v>
      </c>
      <c r="N2594" s="26">
        <v>47868.2</v>
      </c>
      <c r="O2594" s="26">
        <v>16338.29</v>
      </c>
      <c r="P2594" s="26">
        <v>9493.48</v>
      </c>
      <c r="Q2594" s="26">
        <v>17169.8</v>
      </c>
      <c r="R2594" s="26">
        <v>6522.77</v>
      </c>
      <c r="S2594" s="26">
        <v>-1656.14</v>
      </c>
      <c r="T2594" s="26">
        <f t="shared" si="567"/>
        <v>13768.29</v>
      </c>
      <c r="U2594" s="27">
        <f t="shared" si="568"/>
        <v>2.93168581401123</v>
      </c>
      <c r="V2594" s="26">
        <f>INDEX(检修、备用和必开!B:B,MATCH(统调负荷!$C2594,检修、备用和必开!$A:$A,0))</f>
        <v>23680.5</v>
      </c>
      <c r="W2594" s="26">
        <f>INDEX(检修、备用和必开!C:C,MATCH(统调负荷!$C2594,检修、备用和必开!$A:$A,0))</f>
        <v>0</v>
      </c>
      <c r="X2594" s="26">
        <f>INDEX(检修、备用和必开!D:D,MATCH(统调负荷!$C2594,检修、备用和必开!$A:$A,0))</f>
        <v>9550</v>
      </c>
      <c r="Y2594" s="26">
        <f>INDEX(检修、备用和必开!E:E,MATCH(统调负荷!$C2594,检修、备用和必开!$A:$A,0))</f>
        <v>2570</v>
      </c>
      <c r="Z2594" s="26">
        <f>INDEX(检修、备用和必开!F:F,MATCH(统调负荷!$C2594,检修、备用和必开!$A:$A,0))</f>
        <v>2450</v>
      </c>
      <c r="AA2594" s="26">
        <f t="shared" si="569"/>
        <v>68361.9</v>
      </c>
      <c r="AB2594" s="26">
        <v>297.84</v>
      </c>
      <c r="AC2594" s="26">
        <v>285</v>
      </c>
      <c r="AD2594" s="76">
        <f t="shared" si="570"/>
        <v>45685</v>
      </c>
      <c r="AE2594" s="27">
        <f t="shared" si="571"/>
        <v>1283.2</v>
      </c>
      <c r="AF2594" s="27">
        <f t="shared" si="572"/>
        <v>879.690000000001</v>
      </c>
      <c r="AG2594" s="27">
        <f t="shared" si="573"/>
        <v>-178.52</v>
      </c>
      <c r="AH2594" s="27">
        <f t="shared" si="574"/>
        <v>-193.299999999999</v>
      </c>
      <c r="AI2594" s="27">
        <f t="shared" si="575"/>
        <v>720.77</v>
      </c>
      <c r="AJ2594" s="27">
        <f t="shared" si="576"/>
        <v>54.5599999999999</v>
      </c>
      <c r="AK2594" s="26">
        <f>INDEX(检修、备用和必开!I:I,MATCH(统调负荷!$C2594,检修、备用和必开!$A:$A,0))</f>
        <v>8740.07492354741</v>
      </c>
    </row>
    <row r="2595" ht="13.8" spans="1:37">
      <c r="A2595" s="26">
        <f t="shared" si="565"/>
        <v>2</v>
      </c>
      <c r="B2595" s="26">
        <f t="shared" si="564"/>
        <v>0</v>
      </c>
      <c r="C2595" t="s">
        <v>49</v>
      </c>
      <c r="D2595" s="75">
        <v>0.0104166666666667</v>
      </c>
      <c r="E2595" s="26">
        <v>49260</v>
      </c>
      <c r="F2595" s="26">
        <v>18723.7</v>
      </c>
      <c r="G2595" s="26">
        <v>9672</v>
      </c>
      <c r="H2595" s="26">
        <v>16762</v>
      </c>
      <c r="I2595" s="26">
        <v>5813</v>
      </c>
      <c r="J2595" s="26">
        <v>-1710.7</v>
      </c>
      <c r="K2595" s="26">
        <f t="shared" si="577"/>
        <v>16153.7</v>
      </c>
      <c r="L2595" s="27">
        <f t="shared" si="566"/>
        <v>4.23196543206819</v>
      </c>
      <c r="M2595" s="75">
        <v>0.0104166666666667</v>
      </c>
      <c r="N2595" s="26">
        <v>50645.8</v>
      </c>
      <c r="O2595" s="26">
        <v>18497.98</v>
      </c>
      <c r="P2595" s="26">
        <v>10379.3</v>
      </c>
      <c r="Q2595" s="26">
        <v>16845.9</v>
      </c>
      <c r="R2595" s="26">
        <v>6546.35</v>
      </c>
      <c r="S2595" s="26">
        <v>-1623.73</v>
      </c>
      <c r="T2595" s="26">
        <f t="shared" si="567"/>
        <v>15927.98</v>
      </c>
      <c r="U2595" s="27">
        <f t="shared" si="568"/>
        <v>2.68317582477104</v>
      </c>
      <c r="V2595" s="26">
        <f>INDEX(检修、备用和必开!B:B,MATCH(统调负荷!$C2595,检修、备用和必开!$A:$A,0))</f>
        <v>23680.5</v>
      </c>
      <c r="W2595" s="26">
        <f>INDEX(检修、备用和必开!C:C,MATCH(统调负荷!$C2595,检修、备用和必开!$A:$A,0))</f>
        <v>0</v>
      </c>
      <c r="X2595" s="26">
        <f>INDEX(检修、备用和必开!D:D,MATCH(统调负荷!$C2595,检修、备用和必开!$A:$A,0))</f>
        <v>9550</v>
      </c>
      <c r="Y2595" s="26">
        <f>INDEX(检修、备用和必开!E:E,MATCH(统调负荷!$C2595,检修、备用和必开!$A:$A,0))</f>
        <v>2570</v>
      </c>
      <c r="Z2595" s="26">
        <f>INDEX(检修、备用和必开!F:F,MATCH(统调负荷!$C2595,检修、备用和必开!$A:$A,0))</f>
        <v>2450</v>
      </c>
      <c r="AA2595" s="26">
        <f t="shared" si="569"/>
        <v>68361.9</v>
      </c>
      <c r="AB2595" s="26">
        <v>367.34</v>
      </c>
      <c r="AC2595" s="26">
        <v>714</v>
      </c>
      <c r="AD2595" s="76">
        <f t="shared" si="570"/>
        <v>45685.0104166667</v>
      </c>
      <c r="AE2595" s="27">
        <f t="shared" si="571"/>
        <v>1385.8</v>
      </c>
      <c r="AF2595" s="27">
        <f t="shared" si="572"/>
        <v>-225.720000000001</v>
      </c>
      <c r="AG2595" s="27">
        <f t="shared" si="573"/>
        <v>707.299999999999</v>
      </c>
      <c r="AH2595" s="27">
        <f t="shared" si="574"/>
        <v>83.9000000000015</v>
      </c>
      <c r="AI2595" s="27">
        <f t="shared" si="575"/>
        <v>733.35</v>
      </c>
      <c r="AJ2595" s="27">
        <f t="shared" si="576"/>
        <v>86.97</v>
      </c>
      <c r="AK2595" s="26">
        <f>INDEX(检修、备用和必开!I:I,MATCH(统调负荷!$C2595,检修、备用和必开!$A:$A,0))</f>
        <v>8740.07492354741</v>
      </c>
    </row>
    <row r="2596" ht="13.8" spans="1:37">
      <c r="A2596" s="26">
        <f t="shared" si="565"/>
        <v>2</v>
      </c>
      <c r="B2596" s="26">
        <f t="shared" si="564"/>
        <v>0</v>
      </c>
      <c r="C2596" t="s">
        <v>49</v>
      </c>
      <c r="D2596" s="75">
        <v>0.0208333333333333</v>
      </c>
      <c r="E2596" s="26">
        <v>49145</v>
      </c>
      <c r="F2596" s="26">
        <v>20029.5</v>
      </c>
      <c r="G2596" s="26">
        <v>8739</v>
      </c>
      <c r="H2596" s="26">
        <v>16279.2</v>
      </c>
      <c r="I2596" s="26">
        <v>5808</v>
      </c>
      <c r="J2596" s="26">
        <v>-1710.7</v>
      </c>
      <c r="K2596" s="26">
        <f t="shared" si="577"/>
        <v>17459.5</v>
      </c>
      <c r="L2596" s="27">
        <f t="shared" si="566"/>
        <v>3.91545576906555</v>
      </c>
      <c r="M2596" s="75">
        <v>0.0208333333333333</v>
      </c>
      <c r="N2596" s="26">
        <v>49934.6</v>
      </c>
      <c r="O2596" s="26">
        <v>17815.95</v>
      </c>
      <c r="P2596" s="26">
        <v>10362.4</v>
      </c>
      <c r="Q2596" s="26">
        <v>16876.9</v>
      </c>
      <c r="R2596" s="26">
        <v>6544.32</v>
      </c>
      <c r="S2596" s="26">
        <v>-1664.97</v>
      </c>
      <c r="T2596" s="26">
        <f t="shared" si="567"/>
        <v>15245.95</v>
      </c>
      <c r="U2596" s="27">
        <f t="shared" si="568"/>
        <v>2.75697845817563</v>
      </c>
      <c r="V2596" s="26">
        <f>INDEX(检修、备用和必开!B:B,MATCH(统调负荷!$C2596,检修、备用和必开!$A:$A,0))</f>
        <v>23680.5</v>
      </c>
      <c r="W2596" s="26">
        <f>INDEX(检修、备用和必开!C:C,MATCH(统调负荷!$C2596,检修、备用和必开!$A:$A,0))</f>
        <v>0</v>
      </c>
      <c r="X2596" s="26">
        <f>INDEX(检修、备用和必开!D:D,MATCH(统调负荷!$C2596,检修、备用和必开!$A:$A,0))</f>
        <v>9550</v>
      </c>
      <c r="Y2596" s="26">
        <f>INDEX(检修、备用和必开!E:E,MATCH(统调负荷!$C2596,检修、备用和必开!$A:$A,0))</f>
        <v>2570</v>
      </c>
      <c r="Z2596" s="26">
        <f>INDEX(检修、备用和必开!F:F,MATCH(统调负荷!$C2596,检修、备用和必开!$A:$A,0))</f>
        <v>2450</v>
      </c>
      <c r="AA2596" s="26">
        <f t="shared" si="569"/>
        <v>68361.9</v>
      </c>
      <c r="AB2596" s="26">
        <v>372.3</v>
      </c>
      <c r="AC2596" s="26">
        <v>320</v>
      </c>
      <c r="AD2596" s="76">
        <f t="shared" si="570"/>
        <v>45685.0208333333</v>
      </c>
      <c r="AE2596" s="27">
        <f t="shared" si="571"/>
        <v>789.599999999999</v>
      </c>
      <c r="AF2596" s="27">
        <f t="shared" si="572"/>
        <v>-2213.55</v>
      </c>
      <c r="AG2596" s="27">
        <f t="shared" si="573"/>
        <v>1623.4</v>
      </c>
      <c r="AH2596" s="27">
        <f t="shared" si="574"/>
        <v>597.700000000001</v>
      </c>
      <c r="AI2596" s="27">
        <f t="shared" si="575"/>
        <v>736.32</v>
      </c>
      <c r="AJ2596" s="27">
        <f t="shared" si="576"/>
        <v>45.73</v>
      </c>
      <c r="AK2596" s="26">
        <f>INDEX(检修、备用和必开!I:I,MATCH(统调负荷!$C2596,检修、备用和必开!$A:$A,0))</f>
        <v>8740.07492354741</v>
      </c>
    </row>
    <row r="2597" ht="13.8" spans="1:37">
      <c r="A2597" s="26">
        <f t="shared" si="565"/>
        <v>2</v>
      </c>
      <c r="B2597" s="26">
        <f t="shared" si="564"/>
        <v>0</v>
      </c>
      <c r="C2597" t="s">
        <v>49</v>
      </c>
      <c r="D2597" s="75">
        <v>0.03125</v>
      </c>
      <c r="E2597" s="26">
        <v>47810</v>
      </c>
      <c r="F2597" s="26">
        <v>19298.6</v>
      </c>
      <c r="G2597" s="26">
        <v>8030</v>
      </c>
      <c r="H2597" s="26">
        <v>16377.1</v>
      </c>
      <c r="I2597" s="26">
        <v>5815</v>
      </c>
      <c r="J2597" s="26">
        <v>-1710.7</v>
      </c>
      <c r="K2597" s="26">
        <f t="shared" si="577"/>
        <v>16728.6</v>
      </c>
      <c r="L2597" s="27">
        <f t="shared" si="566"/>
        <v>4.08652846024174</v>
      </c>
      <c r="M2597" s="75">
        <v>0.03125</v>
      </c>
      <c r="N2597" s="26">
        <v>48361.8</v>
      </c>
      <c r="O2597" s="26">
        <v>16353.87</v>
      </c>
      <c r="P2597" s="26">
        <v>10379.7</v>
      </c>
      <c r="Q2597" s="26">
        <v>16738.2</v>
      </c>
      <c r="R2597" s="26">
        <v>6496.69</v>
      </c>
      <c r="S2597" s="26">
        <v>-1606.66</v>
      </c>
      <c r="T2597" s="26">
        <f t="shared" si="567"/>
        <v>13783.87</v>
      </c>
      <c r="U2597" s="27">
        <f t="shared" si="568"/>
        <v>2.92972833053411</v>
      </c>
      <c r="V2597" s="26">
        <f>INDEX(检修、备用和必开!B:B,MATCH(统调负荷!$C2597,检修、备用和必开!$A:$A,0))</f>
        <v>23680.5</v>
      </c>
      <c r="W2597" s="26">
        <f>INDEX(检修、备用和必开!C:C,MATCH(统调负荷!$C2597,检修、备用和必开!$A:$A,0))</f>
        <v>0</v>
      </c>
      <c r="X2597" s="26">
        <f>INDEX(检修、备用和必开!D:D,MATCH(统调负荷!$C2597,检修、备用和必开!$A:$A,0))</f>
        <v>9550</v>
      </c>
      <c r="Y2597" s="26">
        <f>INDEX(检修、备用和必开!E:E,MATCH(统调负荷!$C2597,检修、备用和必开!$A:$A,0))</f>
        <v>2570</v>
      </c>
      <c r="Z2597" s="26">
        <f>INDEX(检修、备用和必开!F:F,MATCH(统调负荷!$C2597,检修、备用和必开!$A:$A,0))</f>
        <v>2450</v>
      </c>
      <c r="AA2597" s="26">
        <f t="shared" si="569"/>
        <v>68361.9</v>
      </c>
      <c r="AB2597" s="26">
        <v>347.48</v>
      </c>
      <c r="AC2597" s="26">
        <v>315.15</v>
      </c>
      <c r="AD2597" s="76">
        <f t="shared" si="570"/>
        <v>45685.03125</v>
      </c>
      <c r="AE2597" s="27">
        <f t="shared" si="571"/>
        <v>551.800000000003</v>
      </c>
      <c r="AF2597" s="27">
        <f t="shared" si="572"/>
        <v>-2944.73</v>
      </c>
      <c r="AG2597" s="27">
        <f t="shared" si="573"/>
        <v>2349.7</v>
      </c>
      <c r="AH2597" s="27">
        <f t="shared" si="574"/>
        <v>361.1</v>
      </c>
      <c r="AI2597" s="27">
        <f t="shared" si="575"/>
        <v>681.69</v>
      </c>
      <c r="AJ2597" s="27">
        <f t="shared" si="576"/>
        <v>104.04</v>
      </c>
      <c r="AK2597" s="26">
        <f>INDEX(检修、备用和必开!I:I,MATCH(统调负荷!$C2597,检修、备用和必开!$A:$A,0))</f>
        <v>8740.07492354741</v>
      </c>
    </row>
    <row r="2598" ht="13.8" spans="1:37">
      <c r="A2598" s="26">
        <f t="shared" si="565"/>
        <v>2</v>
      </c>
      <c r="B2598" s="26">
        <f t="shared" si="564"/>
        <v>1</v>
      </c>
      <c r="C2598" t="s">
        <v>49</v>
      </c>
      <c r="D2598" s="75">
        <v>0.0416666666666667</v>
      </c>
      <c r="E2598" s="26">
        <v>46585</v>
      </c>
      <c r="F2598" s="26">
        <v>18957.79</v>
      </c>
      <c r="G2598" s="26">
        <v>8030</v>
      </c>
      <c r="H2598" s="26">
        <v>15487.7</v>
      </c>
      <c r="I2598" s="26">
        <v>5820</v>
      </c>
      <c r="J2598" s="26">
        <v>-1710.49</v>
      </c>
      <c r="K2598" s="26">
        <f t="shared" si="577"/>
        <v>16387.79</v>
      </c>
      <c r="L2598" s="27">
        <f t="shared" si="566"/>
        <v>4.17151427983883</v>
      </c>
      <c r="M2598" s="75">
        <v>0.0416666666666667</v>
      </c>
      <c r="N2598" s="26">
        <v>46949.2</v>
      </c>
      <c r="O2598" s="26">
        <v>16287.43</v>
      </c>
      <c r="P2598" s="26">
        <v>9988.62</v>
      </c>
      <c r="Q2598" s="26">
        <v>15778.1</v>
      </c>
      <c r="R2598" s="26">
        <v>6481.4</v>
      </c>
      <c r="S2598" s="26">
        <v>-1586.35</v>
      </c>
      <c r="T2598" s="26">
        <f t="shared" si="567"/>
        <v>13717.43</v>
      </c>
      <c r="U2598" s="27">
        <f t="shared" si="568"/>
        <v>2.93809415135234</v>
      </c>
      <c r="V2598" s="26">
        <f>INDEX(检修、备用和必开!B:B,MATCH(统调负荷!$C2598,检修、备用和必开!$A:$A,0))</f>
        <v>23680.5</v>
      </c>
      <c r="W2598" s="26">
        <f>INDEX(检修、备用和必开!C:C,MATCH(统调负荷!$C2598,检修、备用和必开!$A:$A,0))</f>
        <v>0</v>
      </c>
      <c r="X2598" s="26">
        <f>INDEX(检修、备用和必开!D:D,MATCH(统调负荷!$C2598,检修、备用和必开!$A:$A,0))</f>
        <v>9550</v>
      </c>
      <c r="Y2598" s="26">
        <f>INDEX(检修、备用和必开!E:E,MATCH(统调负荷!$C2598,检修、备用和必开!$A:$A,0))</f>
        <v>2570</v>
      </c>
      <c r="Z2598" s="26">
        <f>INDEX(检修、备用和必开!F:F,MATCH(统调负荷!$C2598,检修、备用和必开!$A:$A,0))</f>
        <v>2450</v>
      </c>
      <c r="AA2598" s="26">
        <f t="shared" si="569"/>
        <v>68361.9</v>
      </c>
      <c r="AB2598" s="26">
        <v>347.48</v>
      </c>
      <c r="AC2598" s="26">
        <v>310.11</v>
      </c>
      <c r="AD2598" s="76">
        <f t="shared" si="570"/>
        <v>45685.0416666667</v>
      </c>
      <c r="AE2598" s="27">
        <f t="shared" si="571"/>
        <v>364.199999999997</v>
      </c>
      <c r="AF2598" s="27">
        <f t="shared" si="572"/>
        <v>-2670.36</v>
      </c>
      <c r="AG2598" s="27">
        <f t="shared" si="573"/>
        <v>1958.62</v>
      </c>
      <c r="AH2598" s="27">
        <f t="shared" si="574"/>
        <v>290.4</v>
      </c>
      <c r="AI2598" s="27">
        <f t="shared" si="575"/>
        <v>661.4</v>
      </c>
      <c r="AJ2598" s="27">
        <f t="shared" si="576"/>
        <v>124.14</v>
      </c>
      <c r="AK2598" s="26">
        <f>INDEX(检修、备用和必开!I:I,MATCH(统调负荷!$C2598,检修、备用和必开!$A:$A,0))</f>
        <v>8740.07492354741</v>
      </c>
    </row>
    <row r="2599" ht="13.8" spans="1:37">
      <c r="A2599" s="26">
        <f t="shared" si="565"/>
        <v>2</v>
      </c>
      <c r="B2599" s="26">
        <f t="shared" si="564"/>
        <v>1</v>
      </c>
      <c r="C2599" t="s">
        <v>49</v>
      </c>
      <c r="D2599" s="75">
        <v>0.0520833333333333</v>
      </c>
      <c r="E2599" s="26">
        <v>45060</v>
      </c>
      <c r="F2599" s="26">
        <v>17450.69</v>
      </c>
      <c r="G2599" s="26">
        <v>7918</v>
      </c>
      <c r="H2599" s="26">
        <v>15589.8</v>
      </c>
      <c r="I2599" s="26">
        <v>5812</v>
      </c>
      <c r="J2599" s="26">
        <v>-1710.49</v>
      </c>
      <c r="K2599" s="26">
        <f t="shared" si="577"/>
        <v>14880.69</v>
      </c>
      <c r="L2599" s="27">
        <f t="shared" si="566"/>
        <v>4.59400068142001</v>
      </c>
      <c r="M2599" s="75">
        <v>0.0520833333333333</v>
      </c>
      <c r="N2599" s="26">
        <v>45630.2</v>
      </c>
      <c r="O2599" s="26">
        <v>16514.33</v>
      </c>
      <c r="P2599" s="26">
        <v>9009.47</v>
      </c>
      <c r="Q2599" s="26">
        <v>15161</v>
      </c>
      <c r="R2599" s="26">
        <v>6469.98</v>
      </c>
      <c r="S2599" s="26">
        <v>-1524.58</v>
      </c>
      <c r="T2599" s="26">
        <f t="shared" si="567"/>
        <v>13944.33</v>
      </c>
      <c r="U2599" s="27">
        <f t="shared" si="568"/>
        <v>2.90971906838799</v>
      </c>
      <c r="V2599" s="26">
        <f>INDEX(检修、备用和必开!B:B,MATCH(统调负荷!$C2599,检修、备用和必开!$A:$A,0))</f>
        <v>23680.5</v>
      </c>
      <c r="W2599" s="26">
        <f>INDEX(检修、备用和必开!C:C,MATCH(统调负荷!$C2599,检修、备用和必开!$A:$A,0))</f>
        <v>0</v>
      </c>
      <c r="X2599" s="26">
        <f>INDEX(检修、备用和必开!D:D,MATCH(统调负荷!$C2599,检修、备用和必开!$A:$A,0))</f>
        <v>9550</v>
      </c>
      <c r="Y2599" s="26">
        <f>INDEX(检修、备用和必开!E:E,MATCH(统调负荷!$C2599,检修、备用和必开!$A:$A,0))</f>
        <v>2570</v>
      </c>
      <c r="Z2599" s="26">
        <f>INDEX(检修、备用和必开!F:F,MATCH(统调负荷!$C2599,检修、备用和必开!$A:$A,0))</f>
        <v>2450</v>
      </c>
      <c r="AA2599" s="26">
        <f t="shared" si="569"/>
        <v>68361.9</v>
      </c>
      <c r="AB2599" s="26">
        <v>337.55</v>
      </c>
      <c r="AC2599" s="26">
        <v>320</v>
      </c>
      <c r="AD2599" s="76">
        <f t="shared" si="570"/>
        <v>45685.0520833333</v>
      </c>
      <c r="AE2599" s="27">
        <f t="shared" si="571"/>
        <v>570.199999999997</v>
      </c>
      <c r="AF2599" s="27">
        <f t="shared" si="572"/>
        <v>-936.359999999997</v>
      </c>
      <c r="AG2599" s="27">
        <f t="shared" si="573"/>
        <v>1091.47</v>
      </c>
      <c r="AH2599" s="27">
        <f t="shared" si="574"/>
        <v>-428.799999999999</v>
      </c>
      <c r="AI2599" s="27">
        <f t="shared" si="575"/>
        <v>657.98</v>
      </c>
      <c r="AJ2599" s="27">
        <f t="shared" si="576"/>
        <v>185.91</v>
      </c>
      <c r="AK2599" s="26">
        <f>INDEX(检修、备用和必开!I:I,MATCH(统调负荷!$C2599,检修、备用和必开!$A:$A,0))</f>
        <v>8740.07492354741</v>
      </c>
    </row>
    <row r="2600" ht="13.8" spans="1:37">
      <c r="A2600" s="26">
        <f t="shared" si="565"/>
        <v>2</v>
      </c>
      <c r="B2600" s="26">
        <f t="shared" si="564"/>
        <v>1</v>
      </c>
      <c r="C2600" t="s">
        <v>49</v>
      </c>
      <c r="D2600" s="75">
        <v>0.0625</v>
      </c>
      <c r="E2600" s="26">
        <v>43950</v>
      </c>
      <c r="F2600" s="26">
        <v>16340.59</v>
      </c>
      <c r="G2600" s="26">
        <v>7839</v>
      </c>
      <c r="H2600" s="26">
        <v>15674.9</v>
      </c>
      <c r="I2600" s="26">
        <v>5806</v>
      </c>
      <c r="J2600" s="26">
        <v>-1710.49</v>
      </c>
      <c r="K2600" s="26">
        <f t="shared" si="577"/>
        <v>13770.59</v>
      </c>
      <c r="L2600" s="27">
        <f t="shared" si="566"/>
        <v>4.96434067095164</v>
      </c>
      <c r="M2600" s="75">
        <v>0.0625</v>
      </c>
      <c r="N2600" s="26">
        <v>44484.5</v>
      </c>
      <c r="O2600" s="26">
        <v>16540.2</v>
      </c>
      <c r="P2600" s="26">
        <v>8497.09</v>
      </c>
      <c r="Q2600" s="26">
        <v>14426.5</v>
      </c>
      <c r="R2600" s="26">
        <v>6393.53</v>
      </c>
      <c r="S2600" s="26">
        <v>-1372.82</v>
      </c>
      <c r="T2600" s="26">
        <f t="shared" si="567"/>
        <v>13970.2</v>
      </c>
      <c r="U2600" s="27">
        <f t="shared" si="568"/>
        <v>2.90651865205228</v>
      </c>
      <c r="V2600" s="26">
        <f>INDEX(检修、备用和必开!B:B,MATCH(统调负荷!$C2600,检修、备用和必开!$A:$A,0))</f>
        <v>23680.5</v>
      </c>
      <c r="W2600" s="26">
        <f>INDEX(检修、备用和必开!C:C,MATCH(统调负荷!$C2600,检修、备用和必开!$A:$A,0))</f>
        <v>0</v>
      </c>
      <c r="X2600" s="26">
        <f>INDEX(检修、备用和必开!D:D,MATCH(统调负荷!$C2600,检修、备用和必开!$A:$A,0))</f>
        <v>9550</v>
      </c>
      <c r="Y2600" s="26">
        <f>INDEX(检修、备用和必开!E:E,MATCH(统调负荷!$C2600,检修、备用和必开!$A:$A,0))</f>
        <v>2570</v>
      </c>
      <c r="Z2600" s="26">
        <f>INDEX(检修、备用和必开!F:F,MATCH(统调负荷!$C2600,检修、备用和必开!$A:$A,0))</f>
        <v>2450</v>
      </c>
      <c r="AA2600" s="26">
        <f t="shared" si="569"/>
        <v>68361.9</v>
      </c>
      <c r="AB2600" s="26">
        <v>337.55</v>
      </c>
      <c r="AC2600" s="26">
        <v>320</v>
      </c>
      <c r="AD2600" s="76">
        <f t="shared" si="570"/>
        <v>45685.0625</v>
      </c>
      <c r="AE2600" s="27">
        <f t="shared" si="571"/>
        <v>534.5</v>
      </c>
      <c r="AF2600" s="27">
        <f t="shared" si="572"/>
        <v>199.610000000001</v>
      </c>
      <c r="AG2600" s="27">
        <f t="shared" si="573"/>
        <v>658.09</v>
      </c>
      <c r="AH2600" s="27">
        <f t="shared" si="574"/>
        <v>-1248.4</v>
      </c>
      <c r="AI2600" s="27">
        <f t="shared" si="575"/>
        <v>587.53</v>
      </c>
      <c r="AJ2600" s="27">
        <f t="shared" si="576"/>
        <v>337.67</v>
      </c>
      <c r="AK2600" s="26">
        <f>INDEX(检修、备用和必开!I:I,MATCH(统调负荷!$C2600,检修、备用和必开!$A:$A,0))</f>
        <v>8740.07492354741</v>
      </c>
    </row>
    <row r="2601" ht="13.8" spans="1:37">
      <c r="A2601" s="26">
        <f t="shared" si="565"/>
        <v>2</v>
      </c>
      <c r="B2601" s="26">
        <f t="shared" si="564"/>
        <v>1</v>
      </c>
      <c r="C2601" t="s">
        <v>49</v>
      </c>
      <c r="D2601" s="75">
        <v>0.0729166666666667</v>
      </c>
      <c r="E2601" s="26">
        <v>42965</v>
      </c>
      <c r="F2601" s="26">
        <v>15574.9</v>
      </c>
      <c r="G2601" s="26">
        <v>7839</v>
      </c>
      <c r="H2601" s="26">
        <v>15460.8</v>
      </c>
      <c r="I2601" s="26">
        <v>5801</v>
      </c>
      <c r="J2601" s="26">
        <v>-1710.7</v>
      </c>
      <c r="K2601" s="26">
        <f t="shared" si="577"/>
        <v>13004.9</v>
      </c>
      <c r="L2601" s="27">
        <f t="shared" si="566"/>
        <v>5.25662634853017</v>
      </c>
      <c r="M2601" s="75">
        <v>0.0729166666666667</v>
      </c>
      <c r="N2601" s="26">
        <v>43298.5</v>
      </c>
      <c r="O2601" s="26">
        <v>15783.8</v>
      </c>
      <c r="P2601" s="26">
        <v>8173.77</v>
      </c>
      <c r="Q2601" s="26">
        <v>14247.2</v>
      </c>
      <c r="R2601" s="26">
        <v>6400.36</v>
      </c>
      <c r="S2601" s="26">
        <v>-1306.63</v>
      </c>
      <c r="T2601" s="26">
        <f t="shared" si="567"/>
        <v>13213.8</v>
      </c>
      <c r="U2601" s="27">
        <f t="shared" si="568"/>
        <v>3.00309702246549</v>
      </c>
      <c r="V2601" s="26">
        <f>INDEX(检修、备用和必开!B:B,MATCH(统调负荷!$C2601,检修、备用和必开!$A:$A,0))</f>
        <v>23680.5</v>
      </c>
      <c r="W2601" s="26">
        <f>INDEX(检修、备用和必开!C:C,MATCH(统调负荷!$C2601,检修、备用和必开!$A:$A,0))</f>
        <v>0</v>
      </c>
      <c r="X2601" s="26">
        <f>INDEX(检修、备用和必开!D:D,MATCH(统调负荷!$C2601,检修、备用和必开!$A:$A,0))</f>
        <v>9550</v>
      </c>
      <c r="Y2601" s="26">
        <f>INDEX(检修、备用和必开!E:E,MATCH(统调负荷!$C2601,检修、备用和必开!$A:$A,0))</f>
        <v>2570</v>
      </c>
      <c r="Z2601" s="26">
        <f>INDEX(检修、备用和必开!F:F,MATCH(统调负荷!$C2601,检修、备用和必开!$A:$A,0))</f>
        <v>2450</v>
      </c>
      <c r="AA2601" s="26">
        <f t="shared" si="569"/>
        <v>68361.9</v>
      </c>
      <c r="AB2601" s="26">
        <v>327.62</v>
      </c>
      <c r="AC2601" s="26">
        <v>305.11</v>
      </c>
      <c r="AD2601" s="76">
        <f t="shared" si="570"/>
        <v>45685.0729166667</v>
      </c>
      <c r="AE2601" s="27">
        <f t="shared" si="571"/>
        <v>333.5</v>
      </c>
      <c r="AF2601" s="27">
        <f t="shared" si="572"/>
        <v>208.9</v>
      </c>
      <c r="AG2601" s="27">
        <f t="shared" si="573"/>
        <v>334.77</v>
      </c>
      <c r="AH2601" s="27">
        <f t="shared" si="574"/>
        <v>-1213.6</v>
      </c>
      <c r="AI2601" s="27">
        <f t="shared" si="575"/>
        <v>599.36</v>
      </c>
      <c r="AJ2601" s="27">
        <f t="shared" si="576"/>
        <v>404.07</v>
      </c>
      <c r="AK2601" s="26">
        <f>INDEX(检修、备用和必开!I:I,MATCH(统调负荷!$C2601,检修、备用和必开!$A:$A,0))</f>
        <v>8740.07492354741</v>
      </c>
    </row>
    <row r="2602" ht="13.8" spans="1:37">
      <c r="A2602" s="26">
        <f t="shared" si="565"/>
        <v>2</v>
      </c>
      <c r="B2602" s="26">
        <f t="shared" si="564"/>
        <v>2</v>
      </c>
      <c r="C2602" t="s">
        <v>49</v>
      </c>
      <c r="D2602" s="75">
        <v>0.0833333333333333</v>
      </c>
      <c r="E2602" s="26">
        <v>42145</v>
      </c>
      <c r="F2602" s="26">
        <v>16439.89</v>
      </c>
      <c r="G2602" s="26">
        <v>7152</v>
      </c>
      <c r="H2602" s="26">
        <v>14489.6</v>
      </c>
      <c r="I2602" s="26">
        <v>5774</v>
      </c>
      <c r="J2602" s="26">
        <v>-1710.49</v>
      </c>
      <c r="K2602" s="26">
        <f t="shared" si="577"/>
        <v>13869.89</v>
      </c>
      <c r="L2602" s="27">
        <f t="shared" si="566"/>
        <v>4.92879900273182</v>
      </c>
      <c r="M2602" s="75">
        <v>0.0833333333333333</v>
      </c>
      <c r="N2602" s="26">
        <v>42338</v>
      </c>
      <c r="O2602" s="26">
        <v>15676.94</v>
      </c>
      <c r="P2602" s="26">
        <v>7630.01</v>
      </c>
      <c r="Q2602" s="26">
        <v>13966.5</v>
      </c>
      <c r="R2602" s="26">
        <v>6323</v>
      </c>
      <c r="S2602" s="26">
        <v>-1258.45</v>
      </c>
      <c r="T2602" s="26">
        <f t="shared" si="567"/>
        <v>13106.94</v>
      </c>
      <c r="U2602" s="27">
        <f t="shared" si="568"/>
        <v>3.01726093638417</v>
      </c>
      <c r="V2602" s="26">
        <f>INDEX(检修、备用和必开!B:B,MATCH(统调负荷!$C2602,检修、备用和必开!$A:$A,0))</f>
        <v>23680.5</v>
      </c>
      <c r="W2602" s="26">
        <f>INDEX(检修、备用和必开!C:C,MATCH(统调负荷!$C2602,检修、备用和必开!$A:$A,0))</f>
        <v>0</v>
      </c>
      <c r="X2602" s="26">
        <f>INDEX(检修、备用和必开!D:D,MATCH(统调负荷!$C2602,检修、备用和必开!$A:$A,0))</f>
        <v>9550</v>
      </c>
      <c r="Y2602" s="26">
        <f>INDEX(检修、备用和必开!E:E,MATCH(统调负荷!$C2602,检修、备用和必开!$A:$A,0))</f>
        <v>2570</v>
      </c>
      <c r="Z2602" s="26">
        <f>INDEX(检修、备用和必开!F:F,MATCH(统调负荷!$C2602,检修、备用和必开!$A:$A,0))</f>
        <v>2450</v>
      </c>
      <c r="AA2602" s="26">
        <f t="shared" si="569"/>
        <v>68361.9</v>
      </c>
      <c r="AB2602" s="26">
        <v>348.03</v>
      </c>
      <c r="AC2602" s="26">
        <v>305.11</v>
      </c>
      <c r="AD2602" s="76">
        <f t="shared" si="570"/>
        <v>45685.0833333333</v>
      </c>
      <c r="AE2602" s="27">
        <f t="shared" si="571"/>
        <v>193</v>
      </c>
      <c r="AF2602" s="27">
        <f t="shared" si="572"/>
        <v>-762.949999999999</v>
      </c>
      <c r="AG2602" s="27">
        <f t="shared" si="573"/>
        <v>478.01</v>
      </c>
      <c r="AH2602" s="27">
        <f t="shared" si="574"/>
        <v>-523.1</v>
      </c>
      <c r="AI2602" s="27">
        <f t="shared" si="575"/>
        <v>549</v>
      </c>
      <c r="AJ2602" s="27">
        <f t="shared" si="576"/>
        <v>452.04</v>
      </c>
      <c r="AK2602" s="26">
        <f>INDEX(检修、备用和必开!I:I,MATCH(统调负荷!$C2602,检修、备用和必开!$A:$A,0))</f>
        <v>8740.07492354741</v>
      </c>
    </row>
    <row r="2603" ht="13.8" spans="1:37">
      <c r="A2603" s="26">
        <f t="shared" si="565"/>
        <v>2</v>
      </c>
      <c r="B2603" s="26">
        <f t="shared" si="564"/>
        <v>2</v>
      </c>
      <c r="C2603" t="s">
        <v>49</v>
      </c>
      <c r="D2603" s="75">
        <v>0.09375</v>
      </c>
      <c r="E2603" s="26">
        <v>41360</v>
      </c>
      <c r="F2603" s="26">
        <v>15620.1</v>
      </c>
      <c r="G2603" s="26">
        <v>7152</v>
      </c>
      <c r="H2603" s="26">
        <v>14531.6</v>
      </c>
      <c r="I2603" s="26">
        <v>5767</v>
      </c>
      <c r="J2603" s="26">
        <v>-1710.7</v>
      </c>
      <c r="K2603" s="26">
        <f t="shared" si="577"/>
        <v>13050.1</v>
      </c>
      <c r="L2603" s="27">
        <f t="shared" si="566"/>
        <v>5.23841962896836</v>
      </c>
      <c r="M2603" s="75">
        <v>0.09375</v>
      </c>
      <c r="N2603" s="26">
        <v>41448.1</v>
      </c>
      <c r="O2603" s="26">
        <v>15344.96</v>
      </c>
      <c r="P2603" s="26">
        <v>7494.24</v>
      </c>
      <c r="Q2603" s="26">
        <v>13557.2</v>
      </c>
      <c r="R2603" s="26">
        <v>6341.36</v>
      </c>
      <c r="S2603" s="26">
        <v>-1289.66</v>
      </c>
      <c r="T2603" s="26">
        <f t="shared" si="567"/>
        <v>12774.96</v>
      </c>
      <c r="U2603" s="27">
        <f t="shared" si="568"/>
        <v>3.06212866674789</v>
      </c>
      <c r="V2603" s="26">
        <f>INDEX(检修、备用和必开!B:B,MATCH(统调负荷!$C2603,检修、备用和必开!$A:$A,0))</f>
        <v>23680.5</v>
      </c>
      <c r="W2603" s="26">
        <f>INDEX(检修、备用和必开!C:C,MATCH(统调负荷!$C2603,检修、备用和必开!$A:$A,0))</f>
        <v>0</v>
      </c>
      <c r="X2603" s="26">
        <f>INDEX(检修、备用和必开!D:D,MATCH(统调负荷!$C2603,检修、备用和必开!$A:$A,0))</f>
        <v>9550</v>
      </c>
      <c r="Y2603" s="26">
        <f>INDEX(检修、备用和必开!E:E,MATCH(统调负荷!$C2603,检修、备用和必开!$A:$A,0))</f>
        <v>2570</v>
      </c>
      <c r="Z2603" s="26">
        <f>INDEX(检修、备用和必开!F:F,MATCH(统调负荷!$C2603,检修、备用和必开!$A:$A,0))</f>
        <v>2450</v>
      </c>
      <c r="AA2603" s="26">
        <f t="shared" si="569"/>
        <v>68361.9</v>
      </c>
      <c r="AB2603" s="26">
        <v>337.55</v>
      </c>
      <c r="AC2603" s="26">
        <v>300.15</v>
      </c>
      <c r="AD2603" s="76">
        <f t="shared" si="570"/>
        <v>45685.09375</v>
      </c>
      <c r="AE2603" s="27">
        <f t="shared" si="571"/>
        <v>88.0999999999985</v>
      </c>
      <c r="AF2603" s="27">
        <f t="shared" si="572"/>
        <v>-275.140000000001</v>
      </c>
      <c r="AG2603" s="27">
        <f t="shared" si="573"/>
        <v>342.24</v>
      </c>
      <c r="AH2603" s="27">
        <f t="shared" si="574"/>
        <v>-974.4</v>
      </c>
      <c r="AI2603" s="27">
        <f t="shared" si="575"/>
        <v>574.36</v>
      </c>
      <c r="AJ2603" s="27">
        <f t="shared" si="576"/>
        <v>421.04</v>
      </c>
      <c r="AK2603" s="26">
        <f>INDEX(检修、备用和必开!I:I,MATCH(统调负荷!$C2603,检修、备用和必开!$A:$A,0))</f>
        <v>8740.07492354741</v>
      </c>
    </row>
    <row r="2604" ht="13.8" spans="1:37">
      <c r="A2604" s="26">
        <f t="shared" si="565"/>
        <v>2</v>
      </c>
      <c r="B2604" s="26">
        <f t="shared" si="564"/>
        <v>2</v>
      </c>
      <c r="C2604" t="s">
        <v>49</v>
      </c>
      <c r="D2604" s="75">
        <v>0.104166666666667</v>
      </c>
      <c r="E2604" s="26">
        <v>40755</v>
      </c>
      <c r="F2604" s="26">
        <v>15291</v>
      </c>
      <c r="G2604" s="26">
        <v>7152</v>
      </c>
      <c r="H2604" s="26">
        <v>14261.7</v>
      </c>
      <c r="I2604" s="26">
        <v>5761</v>
      </c>
      <c r="J2604" s="26">
        <v>-1710.7</v>
      </c>
      <c r="K2604" s="26">
        <f t="shared" si="577"/>
        <v>12721</v>
      </c>
      <c r="L2604" s="27">
        <f t="shared" si="566"/>
        <v>5.37394072793019</v>
      </c>
      <c r="M2604" s="75">
        <v>0.104166666666667</v>
      </c>
      <c r="N2604" s="26">
        <v>40624.7</v>
      </c>
      <c r="O2604" s="26">
        <v>14938.18</v>
      </c>
      <c r="P2604" s="26">
        <v>7200.17</v>
      </c>
      <c r="Q2604" s="26">
        <v>13506.6</v>
      </c>
      <c r="R2604" s="26">
        <v>6311.38</v>
      </c>
      <c r="S2604" s="26">
        <v>-1331.63</v>
      </c>
      <c r="T2604" s="26">
        <f t="shared" si="567"/>
        <v>12368.18</v>
      </c>
      <c r="U2604" s="27">
        <f t="shared" si="568"/>
        <v>3.11895878216166</v>
      </c>
      <c r="V2604" s="26">
        <f>INDEX(检修、备用和必开!B:B,MATCH(统调负荷!$C2604,检修、备用和必开!$A:$A,0))</f>
        <v>23680.5</v>
      </c>
      <c r="W2604" s="26">
        <f>INDEX(检修、备用和必开!C:C,MATCH(统调负荷!$C2604,检修、备用和必开!$A:$A,0))</f>
        <v>0</v>
      </c>
      <c r="X2604" s="26">
        <f>INDEX(检修、备用和必开!D:D,MATCH(统调负荷!$C2604,检修、备用和必开!$A:$A,0))</f>
        <v>9550</v>
      </c>
      <c r="Y2604" s="26">
        <f>INDEX(检修、备用和必开!E:E,MATCH(统调负荷!$C2604,检修、备用和必开!$A:$A,0))</f>
        <v>2570</v>
      </c>
      <c r="Z2604" s="26">
        <f>INDEX(检修、备用和必开!F:F,MATCH(统调负荷!$C2604,检修、备用和必开!$A:$A,0))</f>
        <v>2450</v>
      </c>
      <c r="AA2604" s="26">
        <f t="shared" si="569"/>
        <v>68361.9</v>
      </c>
      <c r="AB2604" s="26">
        <v>327.62</v>
      </c>
      <c r="AC2604" s="26">
        <v>295.15</v>
      </c>
      <c r="AD2604" s="76">
        <f t="shared" si="570"/>
        <v>45685.1041666667</v>
      </c>
      <c r="AE2604" s="27">
        <f t="shared" si="571"/>
        <v>-130.300000000003</v>
      </c>
      <c r="AF2604" s="27">
        <f t="shared" si="572"/>
        <v>-352.82</v>
      </c>
      <c r="AG2604" s="27">
        <f t="shared" si="573"/>
        <v>48.1700000000001</v>
      </c>
      <c r="AH2604" s="27">
        <f t="shared" si="574"/>
        <v>-755.1</v>
      </c>
      <c r="AI2604" s="27">
        <f t="shared" si="575"/>
        <v>550.38</v>
      </c>
      <c r="AJ2604" s="27">
        <f t="shared" si="576"/>
        <v>379.07</v>
      </c>
      <c r="AK2604" s="26">
        <f>INDEX(检修、备用和必开!I:I,MATCH(统调负荷!$C2604,检修、备用和必开!$A:$A,0))</f>
        <v>8740.07492354741</v>
      </c>
    </row>
    <row r="2605" ht="13.8" spans="1:37">
      <c r="A2605" s="26">
        <f t="shared" si="565"/>
        <v>2</v>
      </c>
      <c r="B2605" s="26">
        <f t="shared" si="564"/>
        <v>2</v>
      </c>
      <c r="C2605" t="s">
        <v>49</v>
      </c>
      <c r="D2605" s="75">
        <v>0.114583333333333</v>
      </c>
      <c r="E2605" s="26">
        <v>39935</v>
      </c>
      <c r="F2605" s="26">
        <v>14445.3</v>
      </c>
      <c r="G2605" s="26">
        <v>7152</v>
      </c>
      <c r="H2605" s="26">
        <v>14286.4</v>
      </c>
      <c r="I2605" s="26">
        <v>5762</v>
      </c>
      <c r="J2605" s="26">
        <v>-1710.7</v>
      </c>
      <c r="K2605" s="26">
        <f t="shared" si="577"/>
        <v>11875.3</v>
      </c>
      <c r="L2605" s="27">
        <f t="shared" si="566"/>
        <v>5.75664614788679</v>
      </c>
      <c r="M2605" s="75">
        <v>0.114583333333333</v>
      </c>
      <c r="N2605" s="26">
        <v>39930.8</v>
      </c>
      <c r="O2605" s="26">
        <v>14444.6</v>
      </c>
      <c r="P2605" s="26">
        <v>7343.54</v>
      </c>
      <c r="Q2605" s="26">
        <v>13219.8</v>
      </c>
      <c r="R2605" s="26">
        <v>6292.7</v>
      </c>
      <c r="S2605" s="26">
        <v>-1369.84</v>
      </c>
      <c r="T2605" s="26">
        <f t="shared" si="567"/>
        <v>11874.6</v>
      </c>
      <c r="U2605" s="27">
        <f t="shared" si="568"/>
        <v>3.19081336407681</v>
      </c>
      <c r="V2605" s="26">
        <f>INDEX(检修、备用和必开!B:B,MATCH(统调负荷!$C2605,检修、备用和必开!$A:$A,0))</f>
        <v>23680.5</v>
      </c>
      <c r="W2605" s="26">
        <f>INDEX(检修、备用和必开!C:C,MATCH(统调负荷!$C2605,检修、备用和必开!$A:$A,0))</f>
        <v>0</v>
      </c>
      <c r="X2605" s="26">
        <f>INDEX(检修、备用和必开!D:D,MATCH(统调负荷!$C2605,检修、备用和必开!$A:$A,0))</f>
        <v>9550</v>
      </c>
      <c r="Y2605" s="26">
        <f>INDEX(检修、备用和必开!E:E,MATCH(统调负荷!$C2605,检修、备用和必开!$A:$A,0))</f>
        <v>2570</v>
      </c>
      <c r="Z2605" s="26">
        <f>INDEX(检修、备用和必开!F:F,MATCH(统调负荷!$C2605,检修、备用和必开!$A:$A,0))</f>
        <v>2450</v>
      </c>
      <c r="AA2605" s="26">
        <f t="shared" si="569"/>
        <v>68361.9</v>
      </c>
      <c r="AB2605" s="26">
        <v>314.72</v>
      </c>
      <c r="AC2605" s="26">
        <v>300.15</v>
      </c>
      <c r="AD2605" s="76">
        <f t="shared" si="570"/>
        <v>45685.1145833333</v>
      </c>
      <c r="AE2605" s="27">
        <f t="shared" si="571"/>
        <v>-4.19999999999709</v>
      </c>
      <c r="AF2605" s="27">
        <f t="shared" si="572"/>
        <v>-0.699999999998909</v>
      </c>
      <c r="AG2605" s="27">
        <f t="shared" si="573"/>
        <v>191.54</v>
      </c>
      <c r="AH2605" s="27">
        <f t="shared" si="574"/>
        <v>-1066.6</v>
      </c>
      <c r="AI2605" s="27">
        <f t="shared" si="575"/>
        <v>530.7</v>
      </c>
      <c r="AJ2605" s="27">
        <f t="shared" si="576"/>
        <v>340.86</v>
      </c>
      <c r="AK2605" s="26">
        <f>INDEX(检修、备用和必开!I:I,MATCH(统调负荷!$C2605,检修、备用和必开!$A:$A,0))</f>
        <v>8740.07492354741</v>
      </c>
    </row>
    <row r="2606" ht="13.8" spans="1:37">
      <c r="A2606" s="26">
        <f t="shared" si="565"/>
        <v>2</v>
      </c>
      <c r="B2606" s="26">
        <f t="shared" si="564"/>
        <v>3</v>
      </c>
      <c r="C2606" t="s">
        <v>49</v>
      </c>
      <c r="D2606" s="75">
        <v>0.125</v>
      </c>
      <c r="E2606" s="26">
        <v>39360</v>
      </c>
      <c r="F2606" s="26">
        <v>14323.7</v>
      </c>
      <c r="G2606" s="26">
        <v>7152</v>
      </c>
      <c r="H2606" s="26">
        <v>13834</v>
      </c>
      <c r="I2606" s="26">
        <v>5761</v>
      </c>
      <c r="J2606" s="26">
        <v>-1710.7</v>
      </c>
      <c r="K2606" s="26">
        <f t="shared" si="577"/>
        <v>11753.7</v>
      </c>
      <c r="L2606" s="27">
        <f t="shared" si="566"/>
        <v>5.81620255749253</v>
      </c>
      <c r="M2606" s="75">
        <v>0.125</v>
      </c>
      <c r="N2606" s="26">
        <v>39181.1</v>
      </c>
      <c r="O2606" s="26">
        <v>14170.98</v>
      </c>
      <c r="P2606" s="26">
        <v>7297.51</v>
      </c>
      <c r="Q2606" s="26">
        <v>12715.5</v>
      </c>
      <c r="R2606" s="26">
        <v>6344.94</v>
      </c>
      <c r="S2606" s="26">
        <v>-1347.83</v>
      </c>
      <c r="T2606" s="26">
        <f t="shared" si="567"/>
        <v>11600.98</v>
      </c>
      <c r="U2606" s="27">
        <f t="shared" si="568"/>
        <v>3.23209137354392</v>
      </c>
      <c r="V2606" s="26">
        <f>INDEX(检修、备用和必开!B:B,MATCH(统调负荷!$C2606,检修、备用和必开!$A:$A,0))</f>
        <v>23680.5</v>
      </c>
      <c r="W2606" s="26">
        <f>INDEX(检修、备用和必开!C:C,MATCH(统调负荷!$C2606,检修、备用和必开!$A:$A,0))</f>
        <v>0</v>
      </c>
      <c r="X2606" s="26">
        <f>INDEX(检修、备用和必开!D:D,MATCH(统调负荷!$C2606,检修、备用和必开!$A:$A,0))</f>
        <v>9550</v>
      </c>
      <c r="Y2606" s="26">
        <f>INDEX(检修、备用和必开!E:E,MATCH(统调负荷!$C2606,检修、备用和必开!$A:$A,0))</f>
        <v>2570</v>
      </c>
      <c r="Z2606" s="26">
        <f>INDEX(检修、备用和必开!F:F,MATCH(统调负荷!$C2606,检修、备用和必开!$A:$A,0))</f>
        <v>2450</v>
      </c>
      <c r="AA2606" s="26">
        <f t="shared" si="569"/>
        <v>68361.9</v>
      </c>
      <c r="AB2606" s="26">
        <v>312.73</v>
      </c>
      <c r="AC2606" s="26">
        <v>285</v>
      </c>
      <c r="AD2606" s="76">
        <f t="shared" si="570"/>
        <v>45685.125</v>
      </c>
      <c r="AE2606" s="27">
        <f t="shared" si="571"/>
        <v>-178.900000000001</v>
      </c>
      <c r="AF2606" s="27">
        <f t="shared" si="572"/>
        <v>-152.720000000001</v>
      </c>
      <c r="AG2606" s="27">
        <f t="shared" si="573"/>
        <v>145.51</v>
      </c>
      <c r="AH2606" s="27">
        <f t="shared" si="574"/>
        <v>-1118.5</v>
      </c>
      <c r="AI2606" s="27">
        <f t="shared" si="575"/>
        <v>583.94</v>
      </c>
      <c r="AJ2606" s="27">
        <f t="shared" si="576"/>
        <v>362.87</v>
      </c>
      <c r="AK2606" s="26">
        <f>INDEX(检修、备用和必开!I:I,MATCH(统调负荷!$C2606,检修、备用和必开!$A:$A,0))</f>
        <v>8740.07492354741</v>
      </c>
    </row>
    <row r="2607" ht="13.8" spans="1:37">
      <c r="A2607" s="26">
        <f t="shared" si="565"/>
        <v>2</v>
      </c>
      <c r="B2607" s="26">
        <f t="shared" si="564"/>
        <v>3</v>
      </c>
      <c r="C2607" t="s">
        <v>49</v>
      </c>
      <c r="D2607" s="75">
        <v>0.135416666666667</v>
      </c>
      <c r="E2607" s="26">
        <v>38905</v>
      </c>
      <c r="F2607" s="26">
        <v>13854.89</v>
      </c>
      <c r="G2607" s="26">
        <v>7152</v>
      </c>
      <c r="H2607" s="26">
        <v>13847.6</v>
      </c>
      <c r="I2607" s="26">
        <v>5761</v>
      </c>
      <c r="J2607" s="26">
        <v>-1710.49</v>
      </c>
      <c r="K2607" s="26">
        <f t="shared" si="577"/>
        <v>11284.89</v>
      </c>
      <c r="L2607" s="27">
        <f t="shared" si="566"/>
        <v>6.0578259956455</v>
      </c>
      <c r="M2607" s="75">
        <v>0.135416666666667</v>
      </c>
      <c r="N2607" s="26">
        <v>38541.7</v>
      </c>
      <c r="O2607" s="26">
        <v>13957.9</v>
      </c>
      <c r="P2607" s="26">
        <v>7398.22</v>
      </c>
      <c r="Q2607" s="26">
        <v>12160.3</v>
      </c>
      <c r="R2607" s="26">
        <v>6344.19</v>
      </c>
      <c r="S2607" s="26">
        <v>-1318.91</v>
      </c>
      <c r="T2607" s="26">
        <f t="shared" si="567"/>
        <v>11387.9</v>
      </c>
      <c r="U2607" s="27">
        <f t="shared" si="568"/>
        <v>3.26498359434327</v>
      </c>
      <c r="V2607" s="26">
        <f>INDEX(检修、备用和必开!B:B,MATCH(统调负荷!$C2607,检修、备用和必开!$A:$A,0))</f>
        <v>23680.5</v>
      </c>
      <c r="W2607" s="26">
        <f>INDEX(检修、备用和必开!C:C,MATCH(统调负荷!$C2607,检修、备用和必开!$A:$A,0))</f>
        <v>0</v>
      </c>
      <c r="X2607" s="26">
        <f>INDEX(检修、备用和必开!D:D,MATCH(统调负荷!$C2607,检修、备用和必开!$A:$A,0))</f>
        <v>9550</v>
      </c>
      <c r="Y2607" s="26">
        <f>INDEX(检修、备用和必开!E:E,MATCH(统调负荷!$C2607,检修、备用和必开!$A:$A,0))</f>
        <v>2570</v>
      </c>
      <c r="Z2607" s="26">
        <f>INDEX(检修、备用和必开!F:F,MATCH(统调负荷!$C2607,检修、备用和必开!$A:$A,0))</f>
        <v>2450</v>
      </c>
      <c r="AA2607" s="26">
        <f t="shared" si="569"/>
        <v>68361.9</v>
      </c>
      <c r="AB2607" s="26">
        <v>307.77</v>
      </c>
      <c r="AC2607" s="26">
        <v>298.68</v>
      </c>
      <c r="AD2607" s="76">
        <f t="shared" si="570"/>
        <v>45685.1354166667</v>
      </c>
      <c r="AE2607" s="27">
        <f t="shared" si="571"/>
        <v>-363.300000000003</v>
      </c>
      <c r="AF2607" s="27">
        <f t="shared" si="572"/>
        <v>103.01</v>
      </c>
      <c r="AG2607" s="27">
        <f t="shared" si="573"/>
        <v>246.22</v>
      </c>
      <c r="AH2607" s="27">
        <f t="shared" si="574"/>
        <v>-1687.3</v>
      </c>
      <c r="AI2607" s="27">
        <f t="shared" si="575"/>
        <v>583.19</v>
      </c>
      <c r="AJ2607" s="27">
        <f t="shared" si="576"/>
        <v>391.58</v>
      </c>
      <c r="AK2607" s="26">
        <f>INDEX(检修、备用和必开!I:I,MATCH(统调负荷!$C2607,检修、备用和必开!$A:$A,0))</f>
        <v>8740.07492354741</v>
      </c>
    </row>
    <row r="2608" ht="13.8" spans="1:37">
      <c r="A2608" s="26">
        <f t="shared" si="565"/>
        <v>2</v>
      </c>
      <c r="B2608" s="26">
        <f t="shared" si="564"/>
        <v>3</v>
      </c>
      <c r="C2608" t="s">
        <v>49</v>
      </c>
      <c r="D2608" s="75">
        <v>0.145833333333333</v>
      </c>
      <c r="E2608" s="26">
        <v>38545</v>
      </c>
      <c r="F2608" s="26">
        <v>14122.4</v>
      </c>
      <c r="G2608" s="26">
        <v>7152</v>
      </c>
      <c r="H2608" s="26">
        <v>13219.1</v>
      </c>
      <c r="I2608" s="26">
        <v>5762</v>
      </c>
      <c r="J2608" s="26">
        <v>-1710.5</v>
      </c>
      <c r="K2608" s="26">
        <f t="shared" si="577"/>
        <v>11552.4</v>
      </c>
      <c r="L2608" s="27">
        <f t="shared" si="566"/>
        <v>5.9175496000831</v>
      </c>
      <c r="M2608" s="75">
        <v>0.145833333333333</v>
      </c>
      <c r="N2608" s="26">
        <v>38107.8</v>
      </c>
      <c r="O2608" s="26">
        <v>14104.52</v>
      </c>
      <c r="P2608" s="26">
        <v>7891.44</v>
      </c>
      <c r="Q2608" s="26">
        <v>11083.6</v>
      </c>
      <c r="R2608" s="26">
        <v>6320.51</v>
      </c>
      <c r="S2608" s="26">
        <v>-1292.27</v>
      </c>
      <c r="T2608" s="26">
        <f t="shared" si="567"/>
        <v>11534.52</v>
      </c>
      <c r="U2608" s="27">
        <f t="shared" si="568"/>
        <v>3.24227916974159</v>
      </c>
      <c r="V2608" s="26">
        <f>INDEX(检修、备用和必开!B:B,MATCH(统调负荷!$C2608,检修、备用和必开!$A:$A,0))</f>
        <v>23680.5</v>
      </c>
      <c r="W2608" s="26">
        <f>INDEX(检修、备用和必开!C:C,MATCH(统调负荷!$C2608,检修、备用和必开!$A:$A,0))</f>
        <v>0</v>
      </c>
      <c r="X2608" s="26">
        <f>INDEX(检修、备用和必开!D:D,MATCH(统调负荷!$C2608,检修、备用和必开!$A:$A,0))</f>
        <v>9550</v>
      </c>
      <c r="Y2608" s="26">
        <f>INDEX(检修、备用和必开!E:E,MATCH(统调负荷!$C2608,检修、备用和必开!$A:$A,0))</f>
        <v>2570</v>
      </c>
      <c r="Z2608" s="26">
        <f>INDEX(检修、备用和必开!F:F,MATCH(统调负荷!$C2608,检修、备用和必开!$A:$A,0))</f>
        <v>2450</v>
      </c>
      <c r="AA2608" s="26">
        <f t="shared" si="569"/>
        <v>68361.9</v>
      </c>
      <c r="AB2608" s="26">
        <v>307.88</v>
      </c>
      <c r="AC2608" s="26">
        <v>283</v>
      </c>
      <c r="AD2608" s="76">
        <f t="shared" si="570"/>
        <v>45685.1458333333</v>
      </c>
      <c r="AE2608" s="27">
        <f t="shared" si="571"/>
        <v>-437.199999999997</v>
      </c>
      <c r="AF2608" s="27">
        <f t="shared" si="572"/>
        <v>-17.8799999999992</v>
      </c>
      <c r="AG2608" s="27">
        <f t="shared" si="573"/>
        <v>739.44</v>
      </c>
      <c r="AH2608" s="27">
        <f t="shared" si="574"/>
        <v>-2135.5</v>
      </c>
      <c r="AI2608" s="27">
        <f t="shared" si="575"/>
        <v>558.51</v>
      </c>
      <c r="AJ2608" s="27">
        <f t="shared" si="576"/>
        <v>418.23</v>
      </c>
      <c r="AK2608" s="26">
        <f>INDEX(检修、备用和必开!I:I,MATCH(统调负荷!$C2608,检修、备用和必开!$A:$A,0))</f>
        <v>8740.07492354741</v>
      </c>
    </row>
    <row r="2609" ht="13.8" spans="1:37">
      <c r="A2609" s="26">
        <f t="shared" si="565"/>
        <v>2</v>
      </c>
      <c r="B2609" s="26">
        <f t="shared" si="564"/>
        <v>3</v>
      </c>
      <c r="C2609" t="s">
        <v>49</v>
      </c>
      <c r="D2609" s="75">
        <v>0.15625</v>
      </c>
      <c r="E2609" s="26">
        <v>38240</v>
      </c>
      <c r="F2609" s="26">
        <v>14121.29</v>
      </c>
      <c r="G2609" s="26">
        <v>7152</v>
      </c>
      <c r="H2609" s="26">
        <v>12907.4</v>
      </c>
      <c r="I2609" s="26">
        <v>5770</v>
      </c>
      <c r="J2609" s="26">
        <v>-1710.69</v>
      </c>
      <c r="K2609" s="26">
        <f t="shared" si="577"/>
        <v>11551.29</v>
      </c>
      <c r="L2609" s="27">
        <f t="shared" si="566"/>
        <v>5.91811823614505</v>
      </c>
      <c r="M2609" s="75">
        <v>0.15625</v>
      </c>
      <c r="N2609" s="26">
        <v>37576.8</v>
      </c>
      <c r="O2609" s="26">
        <v>13716.05</v>
      </c>
      <c r="P2609" s="26">
        <v>7065.17</v>
      </c>
      <c r="Q2609" s="26">
        <v>11732.5</v>
      </c>
      <c r="R2609" s="26">
        <v>6337.84</v>
      </c>
      <c r="S2609" s="26">
        <v>-1274.76</v>
      </c>
      <c r="T2609" s="26">
        <f t="shared" si="567"/>
        <v>11146.05</v>
      </c>
      <c r="U2609" s="27">
        <f t="shared" si="568"/>
        <v>3.30313755523397</v>
      </c>
      <c r="V2609" s="26">
        <f>INDEX(检修、备用和必开!B:B,MATCH(统调负荷!$C2609,检修、备用和必开!$A:$A,0))</f>
        <v>23680.5</v>
      </c>
      <c r="W2609" s="26">
        <f>INDEX(检修、备用和必开!C:C,MATCH(统调负荷!$C2609,检修、备用和必开!$A:$A,0))</f>
        <v>0</v>
      </c>
      <c r="X2609" s="26">
        <f>INDEX(检修、备用和必开!D:D,MATCH(统调负荷!$C2609,检修、备用和必开!$A:$A,0))</f>
        <v>9550</v>
      </c>
      <c r="Y2609" s="26">
        <f>INDEX(检修、备用和必开!E:E,MATCH(统调负荷!$C2609,检修、备用和必开!$A:$A,0))</f>
        <v>2570</v>
      </c>
      <c r="Z2609" s="26">
        <f>INDEX(检修、备用和必开!F:F,MATCH(统调负荷!$C2609,检修、备用和必开!$A:$A,0))</f>
        <v>2450</v>
      </c>
      <c r="AA2609" s="26">
        <f t="shared" si="569"/>
        <v>68361.9</v>
      </c>
      <c r="AB2609" s="26">
        <v>307.88</v>
      </c>
      <c r="AC2609" s="26">
        <v>255.01</v>
      </c>
      <c r="AD2609" s="76">
        <f t="shared" si="570"/>
        <v>45685.15625</v>
      </c>
      <c r="AE2609" s="27">
        <f t="shared" si="571"/>
        <v>-663.199999999997</v>
      </c>
      <c r="AF2609" s="27">
        <f t="shared" si="572"/>
        <v>-405.240000000002</v>
      </c>
      <c r="AG2609" s="27">
        <f t="shared" si="573"/>
        <v>-86.8299999999999</v>
      </c>
      <c r="AH2609" s="27">
        <f t="shared" si="574"/>
        <v>-1174.9</v>
      </c>
      <c r="AI2609" s="27">
        <f t="shared" si="575"/>
        <v>567.84</v>
      </c>
      <c r="AJ2609" s="27">
        <f t="shared" si="576"/>
        <v>435.93</v>
      </c>
      <c r="AK2609" s="26">
        <f>INDEX(检修、备用和必开!I:I,MATCH(统调负荷!$C2609,检修、备用和必开!$A:$A,0))</f>
        <v>8740.07492354741</v>
      </c>
    </row>
    <row r="2610" ht="13.8" spans="1:37">
      <c r="A2610" s="26">
        <f t="shared" si="565"/>
        <v>2</v>
      </c>
      <c r="B2610" s="26">
        <f t="shared" si="564"/>
        <v>4</v>
      </c>
      <c r="C2610" t="s">
        <v>49</v>
      </c>
      <c r="D2610" s="75">
        <v>0.166666666666667</v>
      </c>
      <c r="E2610" s="26">
        <v>37850</v>
      </c>
      <c r="F2610" s="26">
        <v>14891.8</v>
      </c>
      <c r="G2610" s="26">
        <v>5961</v>
      </c>
      <c r="H2610" s="26">
        <v>12920.9</v>
      </c>
      <c r="I2610" s="26">
        <v>5787</v>
      </c>
      <c r="J2610" s="26">
        <v>-1710.7</v>
      </c>
      <c r="K2610" s="26">
        <f t="shared" si="577"/>
        <v>12321.8</v>
      </c>
      <c r="L2610" s="27">
        <f t="shared" si="566"/>
        <v>5.54804492850071</v>
      </c>
      <c r="M2610" s="75">
        <v>0.166666666666667</v>
      </c>
      <c r="N2610" s="26">
        <v>37224.5</v>
      </c>
      <c r="O2610" s="26">
        <v>13855.66</v>
      </c>
      <c r="P2610" s="26">
        <v>6065.48</v>
      </c>
      <c r="Q2610" s="26">
        <v>12324.4</v>
      </c>
      <c r="R2610" s="26">
        <v>6289.78</v>
      </c>
      <c r="S2610" s="26">
        <v>-1310.82</v>
      </c>
      <c r="T2610" s="26">
        <f t="shared" si="567"/>
        <v>11285.66</v>
      </c>
      <c r="U2610" s="27">
        <f t="shared" si="568"/>
        <v>3.28100477738646</v>
      </c>
      <c r="V2610" s="26">
        <f>INDEX(检修、备用和必开!B:B,MATCH(统调负荷!$C2610,检修、备用和必开!$A:$A,0))</f>
        <v>23680.5</v>
      </c>
      <c r="W2610" s="26">
        <f>INDEX(检修、备用和必开!C:C,MATCH(统调负荷!$C2610,检修、备用和必开!$A:$A,0))</f>
        <v>0</v>
      </c>
      <c r="X2610" s="26">
        <f>INDEX(检修、备用和必开!D:D,MATCH(统调负荷!$C2610,检修、备用和必开!$A:$A,0))</f>
        <v>9550</v>
      </c>
      <c r="Y2610" s="26">
        <f>INDEX(检修、备用和必开!E:E,MATCH(统调负荷!$C2610,检修、备用和必开!$A:$A,0))</f>
        <v>2570</v>
      </c>
      <c r="Z2610" s="26">
        <f>INDEX(检修、备用和必开!F:F,MATCH(统调负荷!$C2610,检修、备用和必开!$A:$A,0))</f>
        <v>2450</v>
      </c>
      <c r="AA2610" s="26">
        <f t="shared" si="569"/>
        <v>68361.9</v>
      </c>
      <c r="AB2610" s="26">
        <v>318.24</v>
      </c>
      <c r="AC2610" s="26">
        <v>120</v>
      </c>
      <c r="AD2610" s="76">
        <f t="shared" si="570"/>
        <v>45685.1666666667</v>
      </c>
      <c r="AE2610" s="27">
        <f t="shared" si="571"/>
        <v>-625.5</v>
      </c>
      <c r="AF2610" s="27">
        <f t="shared" si="572"/>
        <v>-1036.14</v>
      </c>
      <c r="AG2610" s="27">
        <f t="shared" si="573"/>
        <v>104.48</v>
      </c>
      <c r="AH2610" s="27">
        <f t="shared" si="574"/>
        <v>-596.5</v>
      </c>
      <c r="AI2610" s="27">
        <f t="shared" si="575"/>
        <v>502.78</v>
      </c>
      <c r="AJ2610" s="27">
        <f t="shared" si="576"/>
        <v>399.88</v>
      </c>
      <c r="AK2610" s="26">
        <f>INDEX(检修、备用和必开!I:I,MATCH(统调负荷!$C2610,检修、备用和必开!$A:$A,0))</f>
        <v>8740.07492354741</v>
      </c>
    </row>
    <row r="2611" ht="13.8" spans="1:37">
      <c r="A2611" s="26">
        <f t="shared" si="565"/>
        <v>2</v>
      </c>
      <c r="B2611" s="26">
        <f t="shared" si="564"/>
        <v>4</v>
      </c>
      <c r="C2611" t="s">
        <v>49</v>
      </c>
      <c r="D2611" s="75">
        <v>0.177083333333333</v>
      </c>
      <c r="E2611" s="26">
        <v>37635</v>
      </c>
      <c r="F2611" s="26">
        <v>14673.4</v>
      </c>
      <c r="G2611" s="26">
        <v>5961</v>
      </c>
      <c r="H2611" s="26">
        <v>12909.3</v>
      </c>
      <c r="I2611" s="26">
        <v>5802</v>
      </c>
      <c r="J2611" s="26">
        <v>-1710.7</v>
      </c>
      <c r="K2611" s="26">
        <f t="shared" si="577"/>
        <v>12103.4</v>
      </c>
      <c r="L2611" s="27">
        <f t="shared" si="566"/>
        <v>5.64815671629459</v>
      </c>
      <c r="M2611" s="75">
        <v>0.177083333333333</v>
      </c>
      <c r="N2611" s="26">
        <v>37094.6</v>
      </c>
      <c r="O2611" s="26">
        <v>13335.13</v>
      </c>
      <c r="P2611" s="26">
        <v>6441.04</v>
      </c>
      <c r="Q2611" s="26">
        <v>12372.5</v>
      </c>
      <c r="R2611" s="26">
        <v>6280.6</v>
      </c>
      <c r="S2611" s="26">
        <v>-1334.67</v>
      </c>
      <c r="T2611" s="26">
        <f t="shared" si="567"/>
        <v>10765.13</v>
      </c>
      <c r="U2611" s="27">
        <f t="shared" si="568"/>
        <v>3.36507322374998</v>
      </c>
      <c r="V2611" s="26">
        <f>INDEX(检修、备用和必开!B:B,MATCH(统调负荷!$C2611,检修、备用和必开!$A:$A,0))</f>
        <v>23680.5</v>
      </c>
      <c r="W2611" s="26">
        <f>INDEX(检修、备用和必开!C:C,MATCH(统调负荷!$C2611,检修、备用和必开!$A:$A,0))</f>
        <v>0</v>
      </c>
      <c r="X2611" s="26">
        <f>INDEX(检修、备用和必开!D:D,MATCH(统调负荷!$C2611,检修、备用和必开!$A:$A,0))</f>
        <v>9550</v>
      </c>
      <c r="Y2611" s="26">
        <f>INDEX(检修、备用和必开!E:E,MATCH(统调负荷!$C2611,检修、备用和必开!$A:$A,0))</f>
        <v>2570</v>
      </c>
      <c r="Z2611" s="26">
        <f>INDEX(检修、备用和必开!F:F,MATCH(统调负荷!$C2611,检修、备用和必开!$A:$A,0))</f>
        <v>2450</v>
      </c>
      <c r="AA2611" s="26">
        <f t="shared" si="569"/>
        <v>68361.9</v>
      </c>
      <c r="AB2611" s="26">
        <v>314.72</v>
      </c>
      <c r="AC2611" s="26">
        <v>120</v>
      </c>
      <c r="AD2611" s="76">
        <f t="shared" si="570"/>
        <v>45685.1770833333</v>
      </c>
      <c r="AE2611" s="27">
        <f t="shared" si="571"/>
        <v>-540.400000000001</v>
      </c>
      <c r="AF2611" s="27">
        <f t="shared" si="572"/>
        <v>-1338.27</v>
      </c>
      <c r="AG2611" s="27">
        <f t="shared" si="573"/>
        <v>480.04</v>
      </c>
      <c r="AH2611" s="27">
        <f t="shared" si="574"/>
        <v>-536.799999999999</v>
      </c>
      <c r="AI2611" s="27">
        <f t="shared" si="575"/>
        <v>478.6</v>
      </c>
      <c r="AJ2611" s="27">
        <f t="shared" si="576"/>
        <v>376.03</v>
      </c>
      <c r="AK2611" s="26">
        <f>INDEX(检修、备用和必开!I:I,MATCH(统调负荷!$C2611,检修、备用和必开!$A:$A,0))</f>
        <v>8740.07492354741</v>
      </c>
    </row>
    <row r="2612" ht="13.8" spans="1:37">
      <c r="A2612" s="26">
        <f t="shared" si="565"/>
        <v>2</v>
      </c>
      <c r="B2612" s="26">
        <f t="shared" si="564"/>
        <v>4</v>
      </c>
      <c r="C2612" t="s">
        <v>49</v>
      </c>
      <c r="D2612" s="75">
        <v>0.1875</v>
      </c>
      <c r="E2612" s="26">
        <v>37265</v>
      </c>
      <c r="F2612" s="26">
        <v>14320.6</v>
      </c>
      <c r="G2612" s="26">
        <v>5961</v>
      </c>
      <c r="H2612" s="26">
        <v>12892.1</v>
      </c>
      <c r="I2612" s="26">
        <v>5802</v>
      </c>
      <c r="J2612" s="26">
        <v>-1710.7</v>
      </c>
      <c r="K2612" s="26">
        <f t="shared" si="577"/>
        <v>11750.6</v>
      </c>
      <c r="L2612" s="27">
        <f t="shared" si="566"/>
        <v>5.81773696662298</v>
      </c>
      <c r="M2612" s="75">
        <v>0.1875</v>
      </c>
      <c r="N2612" s="26">
        <v>36758.9</v>
      </c>
      <c r="O2612" s="26">
        <v>13031.78</v>
      </c>
      <c r="P2612" s="26">
        <v>6363.79</v>
      </c>
      <c r="Q2612" s="26">
        <v>12433.4</v>
      </c>
      <c r="R2612" s="26">
        <v>6257.35</v>
      </c>
      <c r="S2612" s="26">
        <v>-1327.42</v>
      </c>
      <c r="T2612" s="26">
        <f t="shared" si="567"/>
        <v>10461.78</v>
      </c>
      <c r="U2612" s="27">
        <f t="shared" si="568"/>
        <v>3.41608292715591</v>
      </c>
      <c r="V2612" s="26">
        <f>INDEX(检修、备用和必开!B:B,MATCH(统调负荷!$C2612,检修、备用和必开!$A:$A,0))</f>
        <v>23680.5</v>
      </c>
      <c r="W2612" s="26">
        <f>INDEX(检修、备用和必开!C:C,MATCH(统调负荷!$C2612,检修、备用和必开!$A:$A,0))</f>
        <v>0</v>
      </c>
      <c r="X2612" s="26">
        <f>INDEX(检修、备用和必开!D:D,MATCH(统调负荷!$C2612,检修、备用和必开!$A:$A,0))</f>
        <v>9550</v>
      </c>
      <c r="Y2612" s="26">
        <f>INDEX(检修、备用和必开!E:E,MATCH(统调负荷!$C2612,检修、备用和必开!$A:$A,0))</f>
        <v>2570</v>
      </c>
      <c r="Z2612" s="26">
        <f>INDEX(检修、备用和必开!F:F,MATCH(统调负荷!$C2612,检修、备用和必开!$A:$A,0))</f>
        <v>2450</v>
      </c>
      <c r="AA2612" s="26">
        <f t="shared" si="569"/>
        <v>68361.9</v>
      </c>
      <c r="AB2612" s="26">
        <v>307.89</v>
      </c>
      <c r="AC2612" s="26">
        <v>210</v>
      </c>
      <c r="AD2612" s="76">
        <f t="shared" si="570"/>
        <v>45685.1875</v>
      </c>
      <c r="AE2612" s="27">
        <f t="shared" si="571"/>
        <v>-506.099999999999</v>
      </c>
      <c r="AF2612" s="27">
        <f t="shared" si="572"/>
        <v>-1288.82</v>
      </c>
      <c r="AG2612" s="27">
        <f t="shared" si="573"/>
        <v>402.79</v>
      </c>
      <c r="AH2612" s="27">
        <f t="shared" si="574"/>
        <v>-458.700000000001</v>
      </c>
      <c r="AI2612" s="27">
        <f t="shared" si="575"/>
        <v>455.35</v>
      </c>
      <c r="AJ2612" s="27">
        <f t="shared" si="576"/>
        <v>383.28</v>
      </c>
      <c r="AK2612" s="26">
        <f>INDEX(检修、备用和必开!I:I,MATCH(统调负荷!$C2612,检修、备用和必开!$A:$A,0))</f>
        <v>8740.07492354741</v>
      </c>
    </row>
    <row r="2613" ht="13.8" spans="1:37">
      <c r="A2613" s="26">
        <f t="shared" si="565"/>
        <v>2</v>
      </c>
      <c r="B2613" s="26">
        <f t="shared" si="564"/>
        <v>4</v>
      </c>
      <c r="C2613" t="s">
        <v>49</v>
      </c>
      <c r="D2613" s="75">
        <v>0.197916666666667</v>
      </c>
      <c r="E2613" s="26">
        <v>37150</v>
      </c>
      <c r="F2613" s="26">
        <v>14237.49</v>
      </c>
      <c r="G2613" s="26">
        <v>5961</v>
      </c>
      <c r="H2613" s="26">
        <v>12854</v>
      </c>
      <c r="I2613" s="26">
        <v>5808</v>
      </c>
      <c r="J2613" s="26">
        <v>-1710.49</v>
      </c>
      <c r="K2613" s="26">
        <f t="shared" si="577"/>
        <v>11667.49</v>
      </c>
      <c r="L2613" s="27">
        <f t="shared" si="566"/>
        <v>5.85917793801409</v>
      </c>
      <c r="M2613" s="75">
        <v>0.197916666666667</v>
      </c>
      <c r="N2613" s="26">
        <v>36591.2</v>
      </c>
      <c r="O2613" s="26">
        <v>12821.79</v>
      </c>
      <c r="P2613" s="26">
        <v>6355.18</v>
      </c>
      <c r="Q2613" s="26">
        <v>12474.1</v>
      </c>
      <c r="R2613" s="26">
        <v>6285.72</v>
      </c>
      <c r="S2613" s="26">
        <v>-1345.59</v>
      </c>
      <c r="T2613" s="26">
        <f t="shared" si="567"/>
        <v>10251.79</v>
      </c>
      <c r="U2613" s="27">
        <f t="shared" si="568"/>
        <v>3.452309109429</v>
      </c>
      <c r="V2613" s="26">
        <f>INDEX(检修、备用和必开!B:B,MATCH(统调负荷!$C2613,检修、备用和必开!$A:$A,0))</f>
        <v>23680.5</v>
      </c>
      <c r="W2613" s="26">
        <f>INDEX(检修、备用和必开!C:C,MATCH(统调负荷!$C2613,检修、备用和必开!$A:$A,0))</f>
        <v>0</v>
      </c>
      <c r="X2613" s="26">
        <f>INDEX(检修、备用和必开!D:D,MATCH(统调负荷!$C2613,检修、备用和必开!$A:$A,0))</f>
        <v>9550</v>
      </c>
      <c r="Y2613" s="26">
        <f>INDEX(检修、备用和必开!E:E,MATCH(统调负荷!$C2613,检修、备用和必开!$A:$A,0))</f>
        <v>2570</v>
      </c>
      <c r="Z2613" s="26">
        <f>INDEX(检修、备用和必开!F:F,MATCH(统调负荷!$C2613,检修、备用和必开!$A:$A,0))</f>
        <v>2450</v>
      </c>
      <c r="AA2613" s="26">
        <f t="shared" si="569"/>
        <v>68361.9</v>
      </c>
      <c r="AB2613" s="26">
        <v>302.95</v>
      </c>
      <c r="AC2613" s="26">
        <v>0</v>
      </c>
      <c r="AD2613" s="76">
        <f t="shared" si="570"/>
        <v>45685.1979166667</v>
      </c>
      <c r="AE2613" s="27">
        <f t="shared" si="571"/>
        <v>-558.800000000003</v>
      </c>
      <c r="AF2613" s="27">
        <f t="shared" si="572"/>
        <v>-1415.7</v>
      </c>
      <c r="AG2613" s="27">
        <f t="shared" si="573"/>
        <v>394.18</v>
      </c>
      <c r="AH2613" s="27">
        <f t="shared" si="574"/>
        <v>-379.9</v>
      </c>
      <c r="AI2613" s="27">
        <f t="shared" si="575"/>
        <v>477.72</v>
      </c>
      <c r="AJ2613" s="27">
        <f t="shared" si="576"/>
        <v>364.9</v>
      </c>
      <c r="AK2613" s="26">
        <f>INDEX(检修、备用和必开!I:I,MATCH(统调负荷!$C2613,检修、备用和必开!$A:$A,0))</f>
        <v>8740.07492354741</v>
      </c>
    </row>
    <row r="2614" ht="13.8" spans="1:37">
      <c r="A2614" s="26">
        <f t="shared" si="565"/>
        <v>2</v>
      </c>
      <c r="B2614" s="26">
        <f t="shared" si="564"/>
        <v>5</v>
      </c>
      <c r="C2614" t="s">
        <v>49</v>
      </c>
      <c r="D2614" s="75">
        <v>0.208333333333333</v>
      </c>
      <c r="E2614" s="26">
        <v>37000</v>
      </c>
      <c r="F2614" s="26">
        <v>14097.4</v>
      </c>
      <c r="G2614" s="26">
        <v>5961</v>
      </c>
      <c r="H2614" s="26">
        <v>12832.3</v>
      </c>
      <c r="I2614" s="26">
        <v>5820</v>
      </c>
      <c r="J2614" s="26">
        <v>-1710.7</v>
      </c>
      <c r="K2614" s="26">
        <f t="shared" si="577"/>
        <v>11527.4</v>
      </c>
      <c r="L2614" s="27">
        <f t="shared" si="566"/>
        <v>5.93038326075264</v>
      </c>
      <c r="M2614" s="75">
        <v>0.208333333333333</v>
      </c>
      <c r="N2614" s="26">
        <v>36448.4</v>
      </c>
      <c r="O2614" s="26">
        <v>12794.47</v>
      </c>
      <c r="P2614" s="26">
        <v>6427.52</v>
      </c>
      <c r="Q2614" s="26">
        <v>12254.6</v>
      </c>
      <c r="R2614" s="26">
        <v>6342.31</v>
      </c>
      <c r="S2614" s="26">
        <v>-1370.5</v>
      </c>
      <c r="T2614" s="26">
        <f t="shared" si="567"/>
        <v>10224.47</v>
      </c>
      <c r="U2614" s="27">
        <f t="shared" si="568"/>
        <v>3.45707874850754</v>
      </c>
      <c r="V2614" s="26">
        <f>INDEX(检修、备用和必开!B:B,MATCH(统调负荷!$C2614,检修、备用和必开!$A:$A,0))</f>
        <v>23680.5</v>
      </c>
      <c r="W2614" s="26">
        <f>INDEX(检修、备用和必开!C:C,MATCH(统调负荷!$C2614,检修、备用和必开!$A:$A,0))</f>
        <v>0</v>
      </c>
      <c r="X2614" s="26">
        <f>INDEX(检修、备用和必开!D:D,MATCH(统调负荷!$C2614,检修、备用和必开!$A:$A,0))</f>
        <v>9550</v>
      </c>
      <c r="Y2614" s="26">
        <f>INDEX(检修、备用和必开!E:E,MATCH(统调负荷!$C2614,检修、备用和必开!$A:$A,0))</f>
        <v>2570</v>
      </c>
      <c r="Z2614" s="26">
        <f>INDEX(检修、备用和必开!F:F,MATCH(统调负荷!$C2614,检修、备用和必开!$A:$A,0))</f>
        <v>2450</v>
      </c>
      <c r="AA2614" s="26">
        <f t="shared" si="569"/>
        <v>68361.9</v>
      </c>
      <c r="AB2614" s="26">
        <v>302.91</v>
      </c>
      <c r="AC2614" s="26">
        <v>1</v>
      </c>
      <c r="AD2614" s="76">
        <f t="shared" si="570"/>
        <v>45685.2083333333</v>
      </c>
      <c r="AE2614" s="27">
        <f t="shared" si="571"/>
        <v>-551.599999999999</v>
      </c>
      <c r="AF2614" s="27">
        <f t="shared" si="572"/>
        <v>-1302.93</v>
      </c>
      <c r="AG2614" s="27">
        <f t="shared" si="573"/>
        <v>466.52</v>
      </c>
      <c r="AH2614" s="27">
        <f t="shared" si="574"/>
        <v>-577.699999999999</v>
      </c>
      <c r="AI2614" s="27">
        <f t="shared" si="575"/>
        <v>522.31</v>
      </c>
      <c r="AJ2614" s="27">
        <f t="shared" si="576"/>
        <v>340.2</v>
      </c>
      <c r="AK2614" s="26">
        <f>INDEX(检修、备用和必开!I:I,MATCH(统调负荷!$C2614,检修、备用和必开!$A:$A,0))</f>
        <v>8740.07492354741</v>
      </c>
    </row>
    <row r="2615" ht="13.8" spans="1:37">
      <c r="A2615" s="26">
        <f t="shared" si="565"/>
        <v>2</v>
      </c>
      <c r="B2615" s="26">
        <f t="shared" si="564"/>
        <v>5</v>
      </c>
      <c r="C2615" t="s">
        <v>49</v>
      </c>
      <c r="D2615" s="75">
        <v>0.21875</v>
      </c>
      <c r="E2615" s="26">
        <v>37090</v>
      </c>
      <c r="F2615" s="26">
        <v>13876</v>
      </c>
      <c r="G2615" s="26">
        <v>5961</v>
      </c>
      <c r="H2615" s="26">
        <v>13138.7</v>
      </c>
      <c r="I2615" s="26">
        <v>5825</v>
      </c>
      <c r="J2615" s="26">
        <v>-1710.7</v>
      </c>
      <c r="K2615" s="26">
        <f t="shared" si="577"/>
        <v>11306</v>
      </c>
      <c r="L2615" s="27">
        <f t="shared" si="566"/>
        <v>6.04651512471254</v>
      </c>
      <c r="M2615" s="75">
        <v>0.21875</v>
      </c>
      <c r="N2615" s="26">
        <v>36661.6</v>
      </c>
      <c r="O2615" s="26">
        <v>12929.48</v>
      </c>
      <c r="P2615" s="26">
        <v>6175.52</v>
      </c>
      <c r="Q2615" s="26">
        <v>12560.2</v>
      </c>
      <c r="R2615" s="26">
        <v>6393.47</v>
      </c>
      <c r="S2615" s="26">
        <v>-1397.07</v>
      </c>
      <c r="T2615" s="26">
        <f t="shared" si="567"/>
        <v>10359.48</v>
      </c>
      <c r="U2615" s="27">
        <f t="shared" si="568"/>
        <v>3.43363563488348</v>
      </c>
      <c r="V2615" s="26">
        <f>INDEX(检修、备用和必开!B:B,MATCH(统调负荷!$C2615,检修、备用和必开!$A:$A,0))</f>
        <v>23680.5</v>
      </c>
      <c r="W2615" s="26">
        <f>INDEX(检修、备用和必开!C:C,MATCH(统调负荷!$C2615,检修、备用和必开!$A:$A,0))</f>
        <v>0</v>
      </c>
      <c r="X2615" s="26">
        <f>INDEX(检修、备用和必开!D:D,MATCH(统调负荷!$C2615,检修、备用和必开!$A:$A,0))</f>
        <v>9550</v>
      </c>
      <c r="Y2615" s="26">
        <f>INDEX(检修、备用和必开!E:E,MATCH(统调负荷!$C2615,检修、备用和必开!$A:$A,0))</f>
        <v>2570</v>
      </c>
      <c r="Z2615" s="26">
        <f>INDEX(检修、备用和必开!F:F,MATCH(统调负荷!$C2615,检修、备用和必开!$A:$A,0))</f>
        <v>2450</v>
      </c>
      <c r="AA2615" s="26">
        <f t="shared" si="569"/>
        <v>68361.9</v>
      </c>
      <c r="AB2615" s="26">
        <v>302.91</v>
      </c>
      <c r="AC2615" s="26">
        <v>0</v>
      </c>
      <c r="AD2615" s="76">
        <f t="shared" si="570"/>
        <v>45685.21875</v>
      </c>
      <c r="AE2615" s="27">
        <f t="shared" si="571"/>
        <v>-428.400000000001</v>
      </c>
      <c r="AF2615" s="27">
        <f t="shared" si="572"/>
        <v>-946.52</v>
      </c>
      <c r="AG2615" s="27">
        <f t="shared" si="573"/>
        <v>214.52</v>
      </c>
      <c r="AH2615" s="27">
        <f t="shared" si="574"/>
        <v>-578.5</v>
      </c>
      <c r="AI2615" s="27">
        <f t="shared" si="575"/>
        <v>568.47</v>
      </c>
      <c r="AJ2615" s="27">
        <f t="shared" si="576"/>
        <v>313.63</v>
      </c>
      <c r="AK2615" s="26">
        <f>INDEX(检修、备用和必开!I:I,MATCH(统调负荷!$C2615,检修、备用和必开!$A:$A,0))</f>
        <v>8740.07492354741</v>
      </c>
    </row>
    <row r="2616" ht="13.8" spans="1:37">
      <c r="A2616" s="26">
        <f t="shared" si="565"/>
        <v>2</v>
      </c>
      <c r="B2616" s="26">
        <f t="shared" si="564"/>
        <v>5</v>
      </c>
      <c r="C2616" t="s">
        <v>49</v>
      </c>
      <c r="D2616" s="75">
        <v>0.229166666666667</v>
      </c>
      <c r="E2616" s="26">
        <v>37240</v>
      </c>
      <c r="F2616" s="26">
        <v>14042.5</v>
      </c>
      <c r="G2616" s="26">
        <v>5961</v>
      </c>
      <c r="H2616" s="26">
        <v>13117.2</v>
      </c>
      <c r="I2616" s="26">
        <v>5830</v>
      </c>
      <c r="J2616" s="26">
        <v>-1710.7</v>
      </c>
      <c r="K2616" s="26">
        <f t="shared" si="577"/>
        <v>11472.5</v>
      </c>
      <c r="L2616" s="27">
        <f t="shared" si="566"/>
        <v>5.95876225757246</v>
      </c>
      <c r="M2616" s="75">
        <v>0.229166666666667</v>
      </c>
      <c r="N2616" s="26">
        <v>36604.8</v>
      </c>
      <c r="O2616" s="26">
        <v>13070.68</v>
      </c>
      <c r="P2616" s="26">
        <v>5537.16</v>
      </c>
      <c r="Q2616" s="26">
        <v>12876.9</v>
      </c>
      <c r="R2616" s="26">
        <v>6417.63</v>
      </c>
      <c r="S2616" s="26">
        <v>-1297.57</v>
      </c>
      <c r="T2616" s="26">
        <f t="shared" si="567"/>
        <v>10500.68</v>
      </c>
      <c r="U2616" s="27">
        <f t="shared" si="568"/>
        <v>3.40945543991525</v>
      </c>
      <c r="V2616" s="26">
        <f>INDEX(检修、备用和必开!B:B,MATCH(统调负荷!$C2616,检修、备用和必开!$A:$A,0))</f>
        <v>23680.5</v>
      </c>
      <c r="W2616" s="26">
        <f>INDEX(检修、备用和必开!C:C,MATCH(统调负荷!$C2616,检修、备用和必开!$A:$A,0))</f>
        <v>0</v>
      </c>
      <c r="X2616" s="26">
        <f>INDEX(检修、备用和必开!D:D,MATCH(统调负荷!$C2616,检修、备用和必开!$A:$A,0))</f>
        <v>9550</v>
      </c>
      <c r="Y2616" s="26">
        <f>INDEX(检修、备用和必开!E:E,MATCH(统调负荷!$C2616,检修、备用和必开!$A:$A,0))</f>
        <v>2570</v>
      </c>
      <c r="Z2616" s="26">
        <f>INDEX(检修、备用和必开!F:F,MATCH(统调负荷!$C2616,检修、备用和必开!$A:$A,0))</f>
        <v>2450</v>
      </c>
      <c r="AA2616" s="26">
        <f t="shared" si="569"/>
        <v>68361.9</v>
      </c>
      <c r="AB2616" s="26">
        <v>307.77</v>
      </c>
      <c r="AC2616" s="26">
        <v>0</v>
      </c>
      <c r="AD2616" s="76">
        <f t="shared" si="570"/>
        <v>45685.2291666667</v>
      </c>
      <c r="AE2616" s="27">
        <f t="shared" si="571"/>
        <v>-635.199999999997</v>
      </c>
      <c r="AF2616" s="27">
        <f t="shared" si="572"/>
        <v>-971.82</v>
      </c>
      <c r="AG2616" s="27">
        <f t="shared" si="573"/>
        <v>-423.84</v>
      </c>
      <c r="AH2616" s="27">
        <f t="shared" si="574"/>
        <v>-240.300000000001</v>
      </c>
      <c r="AI2616" s="27">
        <f t="shared" si="575"/>
        <v>587.63</v>
      </c>
      <c r="AJ2616" s="27">
        <f t="shared" si="576"/>
        <v>413.13</v>
      </c>
      <c r="AK2616" s="26">
        <f>INDEX(检修、备用和必开!I:I,MATCH(统调负荷!$C2616,检修、备用和必开!$A:$A,0))</f>
        <v>8740.07492354741</v>
      </c>
    </row>
    <row r="2617" ht="13.8" spans="1:37">
      <c r="A2617" s="26">
        <f t="shared" si="565"/>
        <v>2</v>
      </c>
      <c r="B2617" s="26">
        <f t="shared" si="564"/>
        <v>5</v>
      </c>
      <c r="C2617" t="s">
        <v>49</v>
      </c>
      <c r="D2617" s="75">
        <v>0.239583333333333</v>
      </c>
      <c r="E2617" s="26">
        <v>37575</v>
      </c>
      <c r="F2617" s="26">
        <v>14393.4</v>
      </c>
      <c r="G2617" s="26">
        <v>5961</v>
      </c>
      <c r="H2617" s="26">
        <v>13096.3</v>
      </c>
      <c r="I2617" s="26">
        <v>5835</v>
      </c>
      <c r="J2617" s="26">
        <v>-1710.7</v>
      </c>
      <c r="K2617" s="26">
        <f t="shared" si="577"/>
        <v>11823.4</v>
      </c>
      <c r="L2617" s="27">
        <f t="shared" si="566"/>
        <v>5.78191552345349</v>
      </c>
      <c r="M2617" s="75">
        <v>0.239583333333333</v>
      </c>
      <c r="N2617" s="26">
        <v>36995.2</v>
      </c>
      <c r="O2617" s="26">
        <v>13087.45</v>
      </c>
      <c r="P2617" s="26">
        <v>5858.1</v>
      </c>
      <c r="Q2617" s="26">
        <v>12990.8</v>
      </c>
      <c r="R2617" s="26">
        <v>6428.75</v>
      </c>
      <c r="S2617" s="26">
        <v>-1369.9</v>
      </c>
      <c r="T2617" s="26">
        <f t="shared" si="567"/>
        <v>10517.45</v>
      </c>
      <c r="U2617" s="27">
        <f t="shared" si="568"/>
        <v>3.40660622052129</v>
      </c>
      <c r="V2617" s="26">
        <f>INDEX(检修、备用和必开!B:B,MATCH(统调负荷!$C2617,检修、备用和必开!$A:$A,0))</f>
        <v>23680.5</v>
      </c>
      <c r="W2617" s="26">
        <f>INDEX(检修、备用和必开!C:C,MATCH(统调负荷!$C2617,检修、备用和必开!$A:$A,0))</f>
        <v>0</v>
      </c>
      <c r="X2617" s="26">
        <f>INDEX(检修、备用和必开!D:D,MATCH(统调负荷!$C2617,检修、备用和必开!$A:$A,0))</f>
        <v>9550</v>
      </c>
      <c r="Y2617" s="26">
        <f>INDEX(检修、备用和必开!E:E,MATCH(统调负荷!$C2617,检修、备用和必开!$A:$A,0))</f>
        <v>2570</v>
      </c>
      <c r="Z2617" s="26">
        <f>INDEX(检修、备用和必开!F:F,MATCH(统调负荷!$C2617,检修、备用和必开!$A:$A,0))</f>
        <v>2450</v>
      </c>
      <c r="AA2617" s="26">
        <f t="shared" si="569"/>
        <v>68361.9</v>
      </c>
      <c r="AB2617" s="26">
        <v>312.73</v>
      </c>
      <c r="AC2617" s="26">
        <v>0</v>
      </c>
      <c r="AD2617" s="76">
        <f t="shared" si="570"/>
        <v>45685.2395833333</v>
      </c>
      <c r="AE2617" s="27">
        <f t="shared" si="571"/>
        <v>-579.800000000003</v>
      </c>
      <c r="AF2617" s="27">
        <f t="shared" si="572"/>
        <v>-1305.95</v>
      </c>
      <c r="AG2617" s="27">
        <f t="shared" si="573"/>
        <v>-102.9</v>
      </c>
      <c r="AH2617" s="27">
        <f t="shared" si="574"/>
        <v>-105.5</v>
      </c>
      <c r="AI2617" s="27">
        <f t="shared" si="575"/>
        <v>593.75</v>
      </c>
      <c r="AJ2617" s="27">
        <f t="shared" si="576"/>
        <v>340.8</v>
      </c>
      <c r="AK2617" s="26">
        <f>INDEX(检修、备用和必开!I:I,MATCH(统调负荷!$C2617,检修、备用和必开!$A:$A,0))</f>
        <v>8740.07492354741</v>
      </c>
    </row>
    <row r="2618" ht="13.8" spans="1:37">
      <c r="A2618" s="26">
        <f t="shared" si="565"/>
        <v>2</v>
      </c>
      <c r="B2618" s="26">
        <f t="shared" si="564"/>
        <v>6</v>
      </c>
      <c r="C2618" t="s">
        <v>49</v>
      </c>
      <c r="D2618" s="75">
        <v>0.25</v>
      </c>
      <c r="E2618" s="26">
        <v>38030</v>
      </c>
      <c r="F2618" s="26">
        <v>14356.9</v>
      </c>
      <c r="G2618" s="26">
        <v>5961</v>
      </c>
      <c r="H2618" s="26">
        <v>13597.8</v>
      </c>
      <c r="I2618" s="26">
        <v>5825</v>
      </c>
      <c r="J2618" s="26">
        <v>-1710.7</v>
      </c>
      <c r="K2618" s="26">
        <f t="shared" si="577"/>
        <v>11786.9</v>
      </c>
      <c r="L2618" s="27">
        <f t="shared" si="566"/>
        <v>5.7998201393072</v>
      </c>
      <c r="M2618" s="75">
        <v>0.25</v>
      </c>
      <c r="N2618" s="26">
        <v>37221</v>
      </c>
      <c r="O2618" s="26">
        <v>13590.83</v>
      </c>
      <c r="P2618" s="26">
        <v>5622.38</v>
      </c>
      <c r="Q2618" s="26">
        <v>13043.3</v>
      </c>
      <c r="R2618" s="26">
        <v>6383.98</v>
      </c>
      <c r="S2618" s="26">
        <v>-1419.49</v>
      </c>
      <c r="T2618" s="26">
        <f t="shared" si="567"/>
        <v>11020.83</v>
      </c>
      <c r="U2618" s="27">
        <f t="shared" si="568"/>
        <v>3.32324461385369</v>
      </c>
      <c r="V2618" s="26">
        <f>INDEX(检修、备用和必开!B:B,MATCH(统调负荷!$C2618,检修、备用和必开!$A:$A,0))</f>
        <v>23680.5</v>
      </c>
      <c r="W2618" s="26">
        <f>INDEX(检修、备用和必开!C:C,MATCH(统调负荷!$C2618,检修、备用和必开!$A:$A,0))</f>
        <v>0</v>
      </c>
      <c r="X2618" s="26">
        <f>INDEX(检修、备用和必开!D:D,MATCH(统调负荷!$C2618,检修、备用和必开!$A:$A,0))</f>
        <v>9550</v>
      </c>
      <c r="Y2618" s="26">
        <f>INDEX(检修、备用和必开!E:E,MATCH(统调负荷!$C2618,检修、备用和必开!$A:$A,0))</f>
        <v>2570</v>
      </c>
      <c r="Z2618" s="26">
        <f>INDEX(检修、备用和必开!F:F,MATCH(统调负荷!$C2618,检修、备用和必开!$A:$A,0))</f>
        <v>2450</v>
      </c>
      <c r="AA2618" s="26">
        <f t="shared" si="569"/>
        <v>68361.9</v>
      </c>
      <c r="AB2618" s="26">
        <v>312.73</v>
      </c>
      <c r="AC2618" s="26">
        <v>0</v>
      </c>
      <c r="AD2618" s="76">
        <f t="shared" si="570"/>
        <v>45685.25</v>
      </c>
      <c r="AE2618" s="27">
        <f t="shared" si="571"/>
        <v>-809</v>
      </c>
      <c r="AF2618" s="27">
        <f t="shared" si="572"/>
        <v>-766.07</v>
      </c>
      <c r="AG2618" s="27">
        <f t="shared" si="573"/>
        <v>-338.62</v>
      </c>
      <c r="AH2618" s="27">
        <f t="shared" si="574"/>
        <v>-554.5</v>
      </c>
      <c r="AI2618" s="27">
        <f t="shared" si="575"/>
        <v>558.98</v>
      </c>
      <c r="AJ2618" s="27">
        <f t="shared" si="576"/>
        <v>291.21</v>
      </c>
      <c r="AK2618" s="26">
        <f>INDEX(检修、备用和必开!I:I,MATCH(统调负荷!$C2618,检修、备用和必开!$A:$A,0))</f>
        <v>8740.07492354741</v>
      </c>
    </row>
    <row r="2619" ht="13.8" spans="1:37">
      <c r="A2619" s="26">
        <f t="shared" si="565"/>
        <v>2</v>
      </c>
      <c r="B2619" s="26">
        <f t="shared" si="564"/>
        <v>6</v>
      </c>
      <c r="C2619" t="s">
        <v>49</v>
      </c>
      <c r="D2619" s="75">
        <v>0.260416666666667</v>
      </c>
      <c r="E2619" s="26">
        <v>38440</v>
      </c>
      <c r="F2619" s="26">
        <v>13740</v>
      </c>
      <c r="G2619" s="26">
        <v>5961</v>
      </c>
      <c r="H2619" s="26">
        <v>14563.7</v>
      </c>
      <c r="I2619" s="26">
        <v>5886</v>
      </c>
      <c r="J2619" s="26">
        <v>-1710.7</v>
      </c>
      <c r="K2619" s="26">
        <f t="shared" si="577"/>
        <v>11170</v>
      </c>
      <c r="L2619" s="27">
        <f t="shared" si="566"/>
        <v>6.12013428827216</v>
      </c>
      <c r="M2619" s="75">
        <v>0.260416666666667</v>
      </c>
      <c r="N2619" s="26">
        <v>37957.5</v>
      </c>
      <c r="O2619" s="26">
        <v>13521.37</v>
      </c>
      <c r="P2619" s="26">
        <v>5670.96</v>
      </c>
      <c r="Q2619" s="26">
        <v>13813.8</v>
      </c>
      <c r="R2619" s="26">
        <v>6414.02</v>
      </c>
      <c r="S2619" s="26">
        <v>-1462.65</v>
      </c>
      <c r="T2619" s="26">
        <f t="shared" si="567"/>
        <v>10951.37</v>
      </c>
      <c r="U2619" s="27">
        <f t="shared" si="568"/>
        <v>3.33450398680673</v>
      </c>
      <c r="V2619" s="26">
        <f>INDEX(检修、备用和必开!B:B,MATCH(统调负荷!$C2619,检修、备用和必开!$A:$A,0))</f>
        <v>23680.5</v>
      </c>
      <c r="W2619" s="26">
        <f>INDEX(检修、备用和必开!C:C,MATCH(统调负荷!$C2619,检修、备用和必开!$A:$A,0))</f>
        <v>0</v>
      </c>
      <c r="X2619" s="26">
        <f>INDEX(检修、备用和必开!D:D,MATCH(统调负荷!$C2619,检修、备用和必开!$A:$A,0))</f>
        <v>9550</v>
      </c>
      <c r="Y2619" s="26">
        <f>INDEX(检修、备用和必开!E:E,MATCH(统调负荷!$C2619,检修、备用和必开!$A:$A,0))</f>
        <v>2570</v>
      </c>
      <c r="Z2619" s="26">
        <f>INDEX(检修、备用和必开!F:F,MATCH(统调负荷!$C2619,检修、备用和必开!$A:$A,0))</f>
        <v>2450</v>
      </c>
      <c r="AA2619" s="26">
        <f t="shared" si="569"/>
        <v>68361.9</v>
      </c>
      <c r="AB2619" s="26">
        <v>302.93</v>
      </c>
      <c r="AC2619" s="26">
        <v>209.33</v>
      </c>
      <c r="AD2619" s="76">
        <f t="shared" si="570"/>
        <v>45685.2604166667</v>
      </c>
      <c r="AE2619" s="27">
        <f t="shared" si="571"/>
        <v>-482.5</v>
      </c>
      <c r="AF2619" s="27">
        <f t="shared" si="572"/>
        <v>-218.629999999999</v>
      </c>
      <c r="AG2619" s="27">
        <f t="shared" si="573"/>
        <v>-290.04</v>
      </c>
      <c r="AH2619" s="27">
        <f t="shared" si="574"/>
        <v>-749.900000000001</v>
      </c>
      <c r="AI2619" s="27">
        <f t="shared" si="575"/>
        <v>528.02</v>
      </c>
      <c r="AJ2619" s="27">
        <f t="shared" si="576"/>
        <v>248.05</v>
      </c>
      <c r="AK2619" s="26">
        <f>INDEX(检修、备用和必开!I:I,MATCH(统调负荷!$C2619,检修、备用和必开!$A:$A,0))</f>
        <v>8740.07492354741</v>
      </c>
    </row>
    <row r="2620" ht="13.8" spans="1:37">
      <c r="A2620" s="26">
        <f t="shared" si="565"/>
        <v>2</v>
      </c>
      <c r="B2620" s="26">
        <f t="shared" si="564"/>
        <v>6</v>
      </c>
      <c r="C2620" t="s">
        <v>49</v>
      </c>
      <c r="D2620" s="75">
        <v>0.270833333333333</v>
      </c>
      <c r="E2620" s="26">
        <v>38955</v>
      </c>
      <c r="F2620" s="26">
        <v>13962.89</v>
      </c>
      <c r="G2620" s="26">
        <v>5961</v>
      </c>
      <c r="H2620" s="26">
        <v>14834.8</v>
      </c>
      <c r="I2620" s="26">
        <v>5907</v>
      </c>
      <c r="J2620" s="26">
        <v>-1710.69</v>
      </c>
      <c r="K2620" s="26">
        <f t="shared" si="577"/>
        <v>11392.89</v>
      </c>
      <c r="L2620" s="27">
        <f t="shared" si="566"/>
        <v>6.00040024962937</v>
      </c>
      <c r="M2620" s="75">
        <v>0.270833333333333</v>
      </c>
      <c r="N2620" s="26">
        <v>38384.3</v>
      </c>
      <c r="O2620" s="26">
        <v>14023.5</v>
      </c>
      <c r="P2620" s="26">
        <v>5916.38</v>
      </c>
      <c r="Q2620" s="26">
        <v>13544.2</v>
      </c>
      <c r="R2620" s="26">
        <v>6465.36</v>
      </c>
      <c r="S2620" s="26">
        <v>-1565.14</v>
      </c>
      <c r="T2620" s="26">
        <f t="shared" si="567"/>
        <v>11453.5</v>
      </c>
      <c r="U2620" s="27">
        <f t="shared" si="568"/>
        <v>3.25478610707739</v>
      </c>
      <c r="V2620" s="26">
        <f>INDEX(检修、备用和必开!B:B,MATCH(统调负荷!$C2620,检修、备用和必开!$A:$A,0))</f>
        <v>23680.5</v>
      </c>
      <c r="W2620" s="26">
        <f>INDEX(检修、备用和必开!C:C,MATCH(统调负荷!$C2620,检修、备用和必开!$A:$A,0))</f>
        <v>0</v>
      </c>
      <c r="X2620" s="26">
        <f>INDEX(检修、备用和必开!D:D,MATCH(统调负荷!$C2620,检修、备用和必开!$A:$A,0))</f>
        <v>9550</v>
      </c>
      <c r="Y2620" s="26">
        <f>INDEX(检修、备用和必开!E:E,MATCH(统调负荷!$C2620,检修、备用和必开!$A:$A,0))</f>
        <v>2570</v>
      </c>
      <c r="Z2620" s="26">
        <f>INDEX(检修、备用和必开!F:F,MATCH(统调负荷!$C2620,检修、备用和必开!$A:$A,0))</f>
        <v>2450</v>
      </c>
      <c r="AA2620" s="26">
        <f t="shared" si="569"/>
        <v>68361.9</v>
      </c>
      <c r="AB2620" s="26">
        <v>307.88</v>
      </c>
      <c r="AC2620" s="26">
        <v>249.2</v>
      </c>
      <c r="AD2620" s="76">
        <f t="shared" si="570"/>
        <v>45685.2708333333</v>
      </c>
      <c r="AE2620" s="27">
        <f t="shared" si="571"/>
        <v>-570.699999999997</v>
      </c>
      <c r="AF2620" s="27">
        <f t="shared" si="572"/>
        <v>60.6100000000006</v>
      </c>
      <c r="AG2620" s="27">
        <f t="shared" si="573"/>
        <v>-44.6199999999999</v>
      </c>
      <c r="AH2620" s="27">
        <f t="shared" si="574"/>
        <v>-1290.6</v>
      </c>
      <c r="AI2620" s="27">
        <f t="shared" si="575"/>
        <v>558.36</v>
      </c>
      <c r="AJ2620" s="27">
        <f t="shared" si="576"/>
        <v>145.55</v>
      </c>
      <c r="AK2620" s="26">
        <f>INDEX(检修、备用和必开!I:I,MATCH(统调负荷!$C2620,检修、备用和必开!$A:$A,0))</f>
        <v>8740.07492354741</v>
      </c>
    </row>
    <row r="2621" ht="13.8" spans="1:37">
      <c r="A2621" s="26">
        <f t="shared" si="565"/>
        <v>2</v>
      </c>
      <c r="B2621" s="26">
        <f t="shared" si="564"/>
        <v>6</v>
      </c>
      <c r="C2621" t="s">
        <v>49</v>
      </c>
      <c r="D2621" s="75">
        <v>0.28125</v>
      </c>
      <c r="E2621" s="26">
        <v>39540</v>
      </c>
      <c r="F2621" s="26">
        <v>13877.1</v>
      </c>
      <c r="G2621" s="26">
        <v>5961</v>
      </c>
      <c r="H2621" s="26">
        <v>15465.6</v>
      </c>
      <c r="I2621" s="26">
        <v>5947</v>
      </c>
      <c r="J2621" s="26">
        <v>-1710.7</v>
      </c>
      <c r="K2621" s="26">
        <f t="shared" si="577"/>
        <v>11307.1</v>
      </c>
      <c r="L2621" s="27">
        <f t="shared" si="566"/>
        <v>6.04592689549044</v>
      </c>
      <c r="M2621" s="75">
        <v>0.28125</v>
      </c>
      <c r="N2621" s="26">
        <v>38982.6</v>
      </c>
      <c r="O2621" s="26">
        <v>14170.15</v>
      </c>
      <c r="P2621" s="26">
        <v>5578.94</v>
      </c>
      <c r="Q2621" s="26">
        <v>14287.9</v>
      </c>
      <c r="R2621" s="26">
        <v>6519.94</v>
      </c>
      <c r="S2621" s="26">
        <v>-1574.33</v>
      </c>
      <c r="T2621" s="26">
        <f t="shared" si="567"/>
        <v>11600.15</v>
      </c>
      <c r="U2621" s="27">
        <f t="shared" si="568"/>
        <v>3.23221821121836</v>
      </c>
      <c r="V2621" s="26">
        <f>INDEX(检修、备用和必开!B:B,MATCH(统调负荷!$C2621,检修、备用和必开!$A:$A,0))</f>
        <v>23680.5</v>
      </c>
      <c r="W2621" s="26">
        <f>INDEX(检修、备用和必开!C:C,MATCH(统调负荷!$C2621,检修、备用和必开!$A:$A,0))</f>
        <v>0</v>
      </c>
      <c r="X2621" s="26">
        <f>INDEX(检修、备用和必开!D:D,MATCH(统调负荷!$C2621,检修、备用和必开!$A:$A,0))</f>
        <v>9550</v>
      </c>
      <c r="Y2621" s="26">
        <f>INDEX(检修、备用和必开!E:E,MATCH(统调负荷!$C2621,检修、备用和必开!$A:$A,0))</f>
        <v>2570</v>
      </c>
      <c r="Z2621" s="26">
        <f>INDEX(检修、备用和必开!F:F,MATCH(统调负荷!$C2621,检修、备用和必开!$A:$A,0))</f>
        <v>2450</v>
      </c>
      <c r="AA2621" s="26">
        <f t="shared" si="569"/>
        <v>68361.9</v>
      </c>
      <c r="AB2621" s="26">
        <v>307.77</v>
      </c>
      <c r="AC2621" s="26">
        <v>282.1</v>
      </c>
      <c r="AD2621" s="76">
        <f t="shared" si="570"/>
        <v>45685.28125</v>
      </c>
      <c r="AE2621" s="27">
        <f t="shared" si="571"/>
        <v>-557.400000000001</v>
      </c>
      <c r="AF2621" s="27">
        <f t="shared" si="572"/>
        <v>293.049999999999</v>
      </c>
      <c r="AG2621" s="27">
        <f t="shared" si="573"/>
        <v>-382.06</v>
      </c>
      <c r="AH2621" s="27">
        <f t="shared" si="574"/>
        <v>-1177.7</v>
      </c>
      <c r="AI2621" s="27">
        <f t="shared" si="575"/>
        <v>572.94</v>
      </c>
      <c r="AJ2621" s="27">
        <f t="shared" si="576"/>
        <v>136.37</v>
      </c>
      <c r="AK2621" s="26">
        <f>INDEX(检修、备用和必开!I:I,MATCH(统调负荷!$C2621,检修、备用和必开!$A:$A,0))</f>
        <v>8740.07492354741</v>
      </c>
    </row>
    <row r="2622" ht="13.8" spans="1:37">
      <c r="A2622" s="26">
        <f t="shared" si="565"/>
        <v>2</v>
      </c>
      <c r="B2622" s="26">
        <f t="shared" si="564"/>
        <v>7</v>
      </c>
      <c r="C2622" t="s">
        <v>49</v>
      </c>
      <c r="D2622" s="75">
        <v>0.291666666666667</v>
      </c>
      <c r="E2622" s="26">
        <v>40130</v>
      </c>
      <c r="F2622" s="26">
        <v>14097.9</v>
      </c>
      <c r="G2622" s="26">
        <v>5961</v>
      </c>
      <c r="H2622" s="26">
        <v>15775.8</v>
      </c>
      <c r="I2622" s="26">
        <v>6006</v>
      </c>
      <c r="J2622" s="26">
        <v>-1710.7</v>
      </c>
      <c r="K2622" s="26">
        <f t="shared" si="577"/>
        <v>11527.9</v>
      </c>
      <c r="L2622" s="27">
        <f t="shared" si="566"/>
        <v>5.93012604203714</v>
      </c>
      <c r="M2622" s="75">
        <v>0.291666666666667</v>
      </c>
      <c r="N2622" s="26">
        <v>39879.6</v>
      </c>
      <c r="O2622" s="26">
        <v>14585.99</v>
      </c>
      <c r="P2622" s="26">
        <v>5737.79</v>
      </c>
      <c r="Q2622" s="26">
        <v>14700.1</v>
      </c>
      <c r="R2622" s="26">
        <v>6539.87</v>
      </c>
      <c r="S2622" s="26">
        <v>-1684.15</v>
      </c>
      <c r="T2622" s="26">
        <f t="shared" si="567"/>
        <v>12015.99</v>
      </c>
      <c r="U2622" s="27">
        <f t="shared" si="568"/>
        <v>3.16989389311597</v>
      </c>
      <c r="V2622" s="26">
        <f>INDEX(检修、备用和必开!B:B,MATCH(统调负荷!$C2622,检修、备用和必开!$A:$A,0))</f>
        <v>23680.5</v>
      </c>
      <c r="W2622" s="26">
        <f>INDEX(检修、备用和必开!C:C,MATCH(统调负荷!$C2622,检修、备用和必开!$A:$A,0))</f>
        <v>0</v>
      </c>
      <c r="X2622" s="26">
        <f>INDEX(检修、备用和必开!D:D,MATCH(统调负荷!$C2622,检修、备用和必开!$A:$A,0))</f>
        <v>9550</v>
      </c>
      <c r="Y2622" s="26">
        <f>INDEX(检修、备用和必开!E:E,MATCH(统调负荷!$C2622,检修、备用和必开!$A:$A,0))</f>
        <v>2570</v>
      </c>
      <c r="Z2622" s="26">
        <f>INDEX(检修、备用和必开!F:F,MATCH(统调负荷!$C2622,检修、备用和必开!$A:$A,0))</f>
        <v>2450</v>
      </c>
      <c r="AA2622" s="26">
        <f t="shared" si="569"/>
        <v>68361.9</v>
      </c>
      <c r="AB2622" s="26">
        <v>307.88</v>
      </c>
      <c r="AC2622" s="26">
        <v>294.19</v>
      </c>
      <c r="AD2622" s="76">
        <f t="shared" si="570"/>
        <v>45685.2916666667</v>
      </c>
      <c r="AE2622" s="27">
        <f t="shared" si="571"/>
        <v>-250.400000000001</v>
      </c>
      <c r="AF2622" s="27">
        <f t="shared" si="572"/>
        <v>488.09</v>
      </c>
      <c r="AG2622" s="27">
        <f t="shared" si="573"/>
        <v>-223.21</v>
      </c>
      <c r="AH2622" s="27">
        <f t="shared" si="574"/>
        <v>-1075.7</v>
      </c>
      <c r="AI2622" s="27">
        <f t="shared" si="575"/>
        <v>533.87</v>
      </c>
      <c r="AJ2622" s="27">
        <f t="shared" si="576"/>
        <v>26.55</v>
      </c>
      <c r="AK2622" s="26">
        <f>INDEX(检修、备用和必开!I:I,MATCH(统调负荷!$C2622,检修、备用和必开!$A:$A,0))</f>
        <v>8740.07492354741</v>
      </c>
    </row>
    <row r="2623" ht="13.8" spans="1:37">
      <c r="A2623" s="26">
        <f t="shared" si="565"/>
        <v>2</v>
      </c>
      <c r="B2623" s="26">
        <f t="shared" ref="B2623:B2686" si="578">HOUR(D2623)</f>
        <v>7</v>
      </c>
      <c r="C2623" t="s">
        <v>49</v>
      </c>
      <c r="D2623" s="75">
        <v>0.302083333333333</v>
      </c>
      <c r="E2623" s="26">
        <v>41065</v>
      </c>
      <c r="F2623" s="26">
        <v>14683.09</v>
      </c>
      <c r="G2623" s="26">
        <v>6051</v>
      </c>
      <c r="H2623" s="26">
        <v>15773.4</v>
      </c>
      <c r="I2623" s="26">
        <v>6268</v>
      </c>
      <c r="J2623" s="26">
        <v>-1710.49</v>
      </c>
      <c r="K2623" s="26">
        <f t="shared" si="577"/>
        <v>12113.09</v>
      </c>
      <c r="L2623" s="27">
        <f t="shared" si="566"/>
        <v>5.64363841100826</v>
      </c>
      <c r="M2623" s="75">
        <v>0.302083333333333</v>
      </c>
      <c r="N2623" s="26">
        <v>41299.8</v>
      </c>
      <c r="O2623" s="26">
        <v>15552.97</v>
      </c>
      <c r="P2623" s="26">
        <v>6234.26</v>
      </c>
      <c r="Q2623" s="26">
        <v>14530.1</v>
      </c>
      <c r="R2623" s="26">
        <v>6626.51</v>
      </c>
      <c r="S2623" s="26">
        <v>-1644.04</v>
      </c>
      <c r="T2623" s="26">
        <f t="shared" si="567"/>
        <v>12982.97</v>
      </c>
      <c r="U2623" s="27">
        <f t="shared" si="568"/>
        <v>3.03386104894295</v>
      </c>
      <c r="V2623" s="26">
        <f>INDEX(检修、备用和必开!B:B,MATCH(统调负荷!$C2623,检修、备用和必开!$A:$A,0))</f>
        <v>23680.5</v>
      </c>
      <c r="W2623" s="26">
        <f>INDEX(检修、备用和必开!C:C,MATCH(统调负荷!$C2623,检修、备用和必开!$A:$A,0))</f>
        <v>0</v>
      </c>
      <c r="X2623" s="26">
        <f>INDEX(检修、备用和必开!D:D,MATCH(统调负荷!$C2623,检修、备用和必开!$A:$A,0))</f>
        <v>9550</v>
      </c>
      <c r="Y2623" s="26">
        <f>INDEX(检修、备用和必开!E:E,MATCH(统调负荷!$C2623,检修、备用和必开!$A:$A,0))</f>
        <v>2570</v>
      </c>
      <c r="Z2623" s="26">
        <f>INDEX(检修、备用和必开!F:F,MATCH(统调负荷!$C2623,检修、备用和必开!$A:$A,0))</f>
        <v>2450</v>
      </c>
      <c r="AA2623" s="26">
        <f t="shared" si="569"/>
        <v>68361.9</v>
      </c>
      <c r="AB2623" s="26">
        <v>317.7</v>
      </c>
      <c r="AC2623" s="26">
        <v>315.99</v>
      </c>
      <c r="AD2623" s="76">
        <f t="shared" si="570"/>
        <v>45685.3020833333</v>
      </c>
      <c r="AE2623" s="27">
        <f t="shared" si="571"/>
        <v>234.800000000003</v>
      </c>
      <c r="AF2623" s="27">
        <f t="shared" si="572"/>
        <v>869.879999999999</v>
      </c>
      <c r="AG2623" s="27">
        <f t="shared" si="573"/>
        <v>183.26</v>
      </c>
      <c r="AH2623" s="27">
        <f t="shared" si="574"/>
        <v>-1243.3</v>
      </c>
      <c r="AI2623" s="27">
        <f t="shared" si="575"/>
        <v>358.51</v>
      </c>
      <c r="AJ2623" s="27">
        <f t="shared" si="576"/>
        <v>66.45</v>
      </c>
      <c r="AK2623" s="26">
        <f>INDEX(检修、备用和必开!I:I,MATCH(统调负荷!$C2623,检修、备用和必开!$A:$A,0))</f>
        <v>8740.07492354741</v>
      </c>
    </row>
    <row r="2624" ht="13.8" spans="1:37">
      <c r="A2624" s="26">
        <f t="shared" si="565"/>
        <v>2</v>
      </c>
      <c r="B2624" s="26">
        <f t="shared" si="578"/>
        <v>7</v>
      </c>
      <c r="C2624" t="s">
        <v>49</v>
      </c>
      <c r="D2624" s="75">
        <v>0.3125</v>
      </c>
      <c r="E2624" s="26">
        <v>41785</v>
      </c>
      <c r="F2624" s="26">
        <v>15258.4</v>
      </c>
      <c r="G2624" s="26">
        <v>6051</v>
      </c>
      <c r="H2624" s="26">
        <v>15759.3</v>
      </c>
      <c r="I2624" s="26">
        <v>6427</v>
      </c>
      <c r="J2624" s="26">
        <v>-1710.7</v>
      </c>
      <c r="K2624" s="26">
        <f t="shared" si="577"/>
        <v>12688.4</v>
      </c>
      <c r="L2624" s="27">
        <f t="shared" si="566"/>
        <v>5.38774786419091</v>
      </c>
      <c r="M2624" s="75">
        <v>0.3125</v>
      </c>
      <c r="N2624" s="26">
        <v>42491</v>
      </c>
      <c r="O2624" s="26">
        <v>17054.5</v>
      </c>
      <c r="P2624" s="26">
        <v>5723.58</v>
      </c>
      <c r="Q2624" s="26">
        <v>14626.7</v>
      </c>
      <c r="R2624" s="26">
        <v>6725.18</v>
      </c>
      <c r="S2624" s="26">
        <v>-1638.96</v>
      </c>
      <c r="T2624" s="26">
        <f t="shared" si="567"/>
        <v>14484.5</v>
      </c>
      <c r="U2624" s="27">
        <f t="shared" si="568"/>
        <v>2.84432378455969</v>
      </c>
      <c r="V2624" s="26">
        <f>INDEX(检修、备用和必开!B:B,MATCH(统调负荷!$C2624,检修、备用和必开!$A:$A,0))</f>
        <v>23680.5</v>
      </c>
      <c r="W2624" s="26">
        <f>INDEX(检修、备用和必开!C:C,MATCH(统调负荷!$C2624,检修、备用和必开!$A:$A,0))</f>
        <v>0</v>
      </c>
      <c r="X2624" s="26">
        <f>INDEX(检修、备用和必开!D:D,MATCH(统调负荷!$C2624,检修、备用和必开!$A:$A,0))</f>
        <v>9550</v>
      </c>
      <c r="Y2624" s="26">
        <f>INDEX(检修、备用和必开!E:E,MATCH(统调负荷!$C2624,检修、备用和必开!$A:$A,0))</f>
        <v>2570</v>
      </c>
      <c r="Z2624" s="26">
        <f>INDEX(检修、备用和必开!F:F,MATCH(统调负荷!$C2624,检修、备用和必开!$A:$A,0))</f>
        <v>2450</v>
      </c>
      <c r="AA2624" s="26">
        <f t="shared" si="569"/>
        <v>68361.9</v>
      </c>
      <c r="AB2624" s="26">
        <v>347.48</v>
      </c>
      <c r="AC2624" s="26">
        <v>358.7</v>
      </c>
      <c r="AD2624" s="76">
        <f t="shared" si="570"/>
        <v>45685.3125</v>
      </c>
      <c r="AE2624" s="27">
        <f t="shared" si="571"/>
        <v>706</v>
      </c>
      <c r="AF2624" s="27">
        <f t="shared" si="572"/>
        <v>1796.1</v>
      </c>
      <c r="AG2624" s="27">
        <f t="shared" si="573"/>
        <v>-327.42</v>
      </c>
      <c r="AH2624" s="27">
        <f t="shared" si="574"/>
        <v>-1132.6</v>
      </c>
      <c r="AI2624" s="27">
        <f t="shared" si="575"/>
        <v>298.18</v>
      </c>
      <c r="AJ2624" s="27">
        <f t="shared" si="576"/>
        <v>71.74</v>
      </c>
      <c r="AK2624" s="26">
        <f>INDEX(检修、备用和必开!I:I,MATCH(统调负荷!$C2624,检修、备用和必开!$A:$A,0))</f>
        <v>8740.07492354741</v>
      </c>
    </row>
    <row r="2625" ht="13.8" spans="1:37">
      <c r="A2625" s="26">
        <f t="shared" si="565"/>
        <v>2</v>
      </c>
      <c r="B2625" s="26">
        <f t="shared" si="578"/>
        <v>7</v>
      </c>
      <c r="C2625" t="s">
        <v>49</v>
      </c>
      <c r="D2625" s="75">
        <v>0.322916666666667</v>
      </c>
      <c r="E2625" s="26">
        <v>42100</v>
      </c>
      <c r="F2625" s="26">
        <v>15333.19</v>
      </c>
      <c r="G2625" s="26">
        <v>6051</v>
      </c>
      <c r="H2625" s="26">
        <v>15788.5</v>
      </c>
      <c r="I2625" s="26">
        <v>6638</v>
      </c>
      <c r="J2625" s="26">
        <v>-1710.69</v>
      </c>
      <c r="K2625" s="26">
        <f t="shared" si="577"/>
        <v>12763.19</v>
      </c>
      <c r="L2625" s="27">
        <f t="shared" si="566"/>
        <v>5.35617662982373</v>
      </c>
      <c r="M2625" s="75">
        <v>0.322916666666667</v>
      </c>
      <c r="N2625" s="26">
        <v>42752.9</v>
      </c>
      <c r="O2625" s="26">
        <v>17326.64</v>
      </c>
      <c r="P2625" s="26">
        <v>5475.16</v>
      </c>
      <c r="Q2625" s="26">
        <v>14658.9</v>
      </c>
      <c r="R2625" s="26">
        <v>6973.61</v>
      </c>
      <c r="S2625" s="26">
        <v>-1681.41</v>
      </c>
      <c r="T2625" s="26">
        <f t="shared" si="567"/>
        <v>14756.64</v>
      </c>
      <c r="U2625" s="27">
        <f t="shared" si="568"/>
        <v>2.81247840096369</v>
      </c>
      <c r="V2625" s="26">
        <f>INDEX(检修、备用和必开!B:B,MATCH(统调负荷!$C2625,检修、备用和必开!$A:$A,0))</f>
        <v>23680.5</v>
      </c>
      <c r="W2625" s="26">
        <f>INDEX(检修、备用和必开!C:C,MATCH(统调负荷!$C2625,检修、备用和必开!$A:$A,0))</f>
        <v>0</v>
      </c>
      <c r="X2625" s="26">
        <f>INDEX(检修、备用和必开!D:D,MATCH(统调负荷!$C2625,检修、备用和必开!$A:$A,0))</f>
        <v>9550</v>
      </c>
      <c r="Y2625" s="26">
        <f>INDEX(检修、备用和必开!E:E,MATCH(统调负荷!$C2625,检修、备用和必开!$A:$A,0))</f>
        <v>2570</v>
      </c>
      <c r="Z2625" s="26">
        <f>INDEX(检修、备用和必开!F:F,MATCH(统调负荷!$C2625,检修、备用和必开!$A:$A,0))</f>
        <v>2450</v>
      </c>
      <c r="AA2625" s="26">
        <f t="shared" si="569"/>
        <v>68361.9</v>
      </c>
      <c r="AB2625" s="26">
        <v>347.48</v>
      </c>
      <c r="AC2625" s="26">
        <v>315.86</v>
      </c>
      <c r="AD2625" s="76">
        <f t="shared" si="570"/>
        <v>45685.3229166667</v>
      </c>
      <c r="AE2625" s="27">
        <f t="shared" si="571"/>
        <v>652.900000000001</v>
      </c>
      <c r="AF2625" s="27">
        <f t="shared" si="572"/>
        <v>1993.45</v>
      </c>
      <c r="AG2625" s="27">
        <f t="shared" si="573"/>
        <v>-575.84</v>
      </c>
      <c r="AH2625" s="27">
        <f t="shared" si="574"/>
        <v>-1129.6</v>
      </c>
      <c r="AI2625" s="27">
        <f t="shared" si="575"/>
        <v>335.61</v>
      </c>
      <c r="AJ2625" s="27">
        <f t="shared" si="576"/>
        <v>29.28</v>
      </c>
      <c r="AK2625" s="26">
        <f>INDEX(检修、备用和必开!I:I,MATCH(统调负荷!$C2625,检修、备用和必开!$A:$A,0))</f>
        <v>8740.07492354741</v>
      </c>
    </row>
    <row r="2626" ht="13.8" spans="1:37">
      <c r="A2626" s="26">
        <f t="shared" si="565"/>
        <v>2</v>
      </c>
      <c r="B2626" s="26">
        <f t="shared" si="578"/>
        <v>8</v>
      </c>
      <c r="C2626" t="s">
        <v>49</v>
      </c>
      <c r="D2626" s="75">
        <v>0.333333333333333</v>
      </c>
      <c r="E2626" s="26">
        <v>41755</v>
      </c>
      <c r="F2626" s="26">
        <v>14634.7</v>
      </c>
      <c r="G2626" s="26">
        <v>6051</v>
      </c>
      <c r="H2626" s="26">
        <v>15882</v>
      </c>
      <c r="I2626" s="26">
        <v>6898</v>
      </c>
      <c r="J2626" s="26">
        <v>-1710.7</v>
      </c>
      <c r="K2626" s="26">
        <f t="shared" si="577"/>
        <v>12064.7</v>
      </c>
      <c r="L2626" s="27">
        <f t="shared" si="566"/>
        <v>5.66627433753015</v>
      </c>
      <c r="M2626" s="75">
        <v>0.333333333333333</v>
      </c>
      <c r="N2626" s="26">
        <v>42778.9</v>
      </c>
      <c r="O2626" s="26">
        <v>16885.15</v>
      </c>
      <c r="P2626" s="26">
        <v>5429.93</v>
      </c>
      <c r="Q2626" s="26">
        <v>14931.2</v>
      </c>
      <c r="R2626" s="26">
        <v>7336.76</v>
      </c>
      <c r="S2626" s="26">
        <v>-1804.14</v>
      </c>
      <c r="T2626" s="26">
        <f t="shared" si="567"/>
        <v>14315.15</v>
      </c>
      <c r="U2626" s="27">
        <f t="shared" si="568"/>
        <v>2.86450745124166</v>
      </c>
      <c r="V2626" s="26">
        <f>INDEX(检修、备用和必开!B:B,MATCH(统调负荷!$C2626,检修、备用和必开!$A:$A,0))</f>
        <v>23680.5</v>
      </c>
      <c r="W2626" s="26">
        <f>INDEX(检修、备用和必开!C:C,MATCH(统调负荷!$C2626,检修、备用和必开!$A:$A,0))</f>
        <v>0</v>
      </c>
      <c r="X2626" s="26">
        <f>INDEX(检修、备用和必开!D:D,MATCH(统调负荷!$C2626,检修、备用和必开!$A:$A,0))</f>
        <v>9550</v>
      </c>
      <c r="Y2626" s="26">
        <f>INDEX(检修、备用和必开!E:E,MATCH(统调负荷!$C2626,检修、备用和必开!$A:$A,0))</f>
        <v>2570</v>
      </c>
      <c r="Z2626" s="26">
        <f>INDEX(检修、备用和必开!F:F,MATCH(统调负荷!$C2626,检修、备用和必开!$A:$A,0))</f>
        <v>2450</v>
      </c>
      <c r="AA2626" s="26">
        <f t="shared" si="569"/>
        <v>68361.9</v>
      </c>
      <c r="AB2626" s="26">
        <v>327.62</v>
      </c>
      <c r="AC2626" s="26">
        <v>329.49</v>
      </c>
      <c r="AD2626" s="76">
        <f t="shared" si="570"/>
        <v>45685.3333333333</v>
      </c>
      <c r="AE2626" s="27">
        <f t="shared" si="571"/>
        <v>1023.9</v>
      </c>
      <c r="AF2626" s="27">
        <f t="shared" si="572"/>
        <v>2250.45</v>
      </c>
      <c r="AG2626" s="27">
        <f t="shared" si="573"/>
        <v>-621.07</v>
      </c>
      <c r="AH2626" s="27">
        <f t="shared" si="574"/>
        <v>-950.799999999999</v>
      </c>
      <c r="AI2626" s="27">
        <f t="shared" si="575"/>
        <v>438.76</v>
      </c>
      <c r="AJ2626" s="27">
        <f t="shared" si="576"/>
        <v>-93.4400000000001</v>
      </c>
      <c r="AK2626" s="26">
        <f>INDEX(检修、备用和必开!I:I,MATCH(统调负荷!$C2626,检修、备用和必开!$A:$A,0))</f>
        <v>8740.07492354741</v>
      </c>
    </row>
    <row r="2627" ht="13.8" spans="1:37">
      <c r="A2627" s="26">
        <f t="shared" ref="A2627:A2690" si="579">WEEKDAY(C2627,2)</f>
        <v>2</v>
      </c>
      <c r="B2627" s="26">
        <f t="shared" si="578"/>
        <v>8</v>
      </c>
      <c r="C2627" t="s">
        <v>49</v>
      </c>
      <c r="D2627" s="75">
        <v>0.34375</v>
      </c>
      <c r="E2627" s="26">
        <v>41450</v>
      </c>
      <c r="F2627" s="26">
        <v>14128.6</v>
      </c>
      <c r="G2627" s="26">
        <v>6051</v>
      </c>
      <c r="H2627" s="26">
        <v>16042.1</v>
      </c>
      <c r="I2627" s="26">
        <v>7241</v>
      </c>
      <c r="J2627" s="26">
        <v>-2012.7</v>
      </c>
      <c r="K2627" s="26">
        <f t="shared" si="577"/>
        <v>11558.6</v>
      </c>
      <c r="L2627" s="27">
        <f t="shared" ref="L2627:L2690" si="580">AA2627/(K2627+W2627)</f>
        <v>5.9143754433928</v>
      </c>
      <c r="M2627" s="75">
        <v>0.34375</v>
      </c>
      <c r="N2627" s="26">
        <v>42301.3</v>
      </c>
      <c r="O2627" s="26">
        <v>16418.6</v>
      </c>
      <c r="P2627" s="26">
        <v>4985.49</v>
      </c>
      <c r="Q2627" s="26">
        <v>15015.9</v>
      </c>
      <c r="R2627" s="26">
        <v>7729.87</v>
      </c>
      <c r="S2627" s="26">
        <v>-1848.56</v>
      </c>
      <c r="T2627" s="26">
        <f t="shared" ref="T2627:T2690" si="581">O2627-Y2627</f>
        <v>13848.6</v>
      </c>
      <c r="U2627" s="27">
        <f t="shared" ref="U2627:U2690" si="582">AA2627/(T2627+X2627)</f>
        <v>2.92162351593685</v>
      </c>
      <c r="V2627" s="26">
        <f>INDEX(检修、备用和必开!B:B,MATCH(统调负荷!$C2627,检修、备用和必开!$A:$A,0))</f>
        <v>23680.5</v>
      </c>
      <c r="W2627" s="26">
        <f>INDEX(检修、备用和必开!C:C,MATCH(统调负荷!$C2627,检修、备用和必开!$A:$A,0))</f>
        <v>0</v>
      </c>
      <c r="X2627" s="26">
        <f>INDEX(检修、备用和必开!D:D,MATCH(统调负荷!$C2627,检修、备用和必开!$A:$A,0))</f>
        <v>9550</v>
      </c>
      <c r="Y2627" s="26">
        <f>INDEX(检修、备用和必开!E:E,MATCH(统调负荷!$C2627,检修、备用和必开!$A:$A,0))</f>
        <v>2570</v>
      </c>
      <c r="Z2627" s="26">
        <f>INDEX(检修、备用和必开!F:F,MATCH(统调负荷!$C2627,检修、备用和必开!$A:$A,0))</f>
        <v>2450</v>
      </c>
      <c r="AA2627" s="26">
        <f t="shared" ref="AA2627:AA2690" si="583">94492.4-V2627-Z2627</f>
        <v>68361.9</v>
      </c>
      <c r="AB2627" s="26">
        <v>317.7</v>
      </c>
      <c r="AC2627" s="26">
        <v>348.74</v>
      </c>
      <c r="AD2627" s="76">
        <f t="shared" ref="AD2627:AD2690" si="584">C2627+D2627</f>
        <v>45685.34375</v>
      </c>
      <c r="AE2627" s="27">
        <f t="shared" ref="AE2627:AE2690" si="585">N2627-E2627</f>
        <v>851.300000000003</v>
      </c>
      <c r="AF2627" s="27">
        <f t="shared" ref="AF2627:AF2690" si="586">O2627-F2627</f>
        <v>2290</v>
      </c>
      <c r="AG2627" s="27">
        <f t="shared" ref="AG2627:AG2690" si="587">P2627-G2627</f>
        <v>-1065.51</v>
      </c>
      <c r="AH2627" s="27">
        <f t="shared" ref="AH2627:AH2690" si="588">Q2627-H2627</f>
        <v>-1026.2</v>
      </c>
      <c r="AI2627" s="27">
        <f t="shared" ref="AI2627:AI2690" si="589">R2627-I2627</f>
        <v>488.87</v>
      </c>
      <c r="AJ2627" s="27">
        <f t="shared" ref="AJ2627:AJ2690" si="590">S2627-J2627</f>
        <v>164.14</v>
      </c>
      <c r="AK2627" s="26">
        <f>INDEX(检修、备用和必开!I:I,MATCH(统调负荷!$C2627,检修、备用和必开!$A:$A,0))</f>
        <v>8740.07492354741</v>
      </c>
    </row>
    <row r="2628" ht="13.8" spans="1:37">
      <c r="A2628" s="26">
        <f t="shared" si="579"/>
        <v>2</v>
      </c>
      <c r="B2628" s="26">
        <f t="shared" si="578"/>
        <v>8</v>
      </c>
      <c r="C2628" t="s">
        <v>49</v>
      </c>
      <c r="D2628" s="75">
        <v>0.354166666666667</v>
      </c>
      <c r="E2628" s="26">
        <v>41155</v>
      </c>
      <c r="F2628" s="26">
        <v>13526.3</v>
      </c>
      <c r="G2628" s="26">
        <v>6034</v>
      </c>
      <c r="H2628" s="26">
        <v>15990.4</v>
      </c>
      <c r="I2628" s="26">
        <v>7617</v>
      </c>
      <c r="J2628" s="26">
        <v>-2012.7</v>
      </c>
      <c r="K2628" s="26">
        <f t="shared" si="577"/>
        <v>10956.3</v>
      </c>
      <c r="L2628" s="27">
        <f t="shared" si="580"/>
        <v>6.23950603762219</v>
      </c>
      <c r="M2628" s="75">
        <v>0.354166666666667</v>
      </c>
      <c r="N2628" s="26">
        <v>41512.2</v>
      </c>
      <c r="O2628" s="26">
        <v>15258.26</v>
      </c>
      <c r="P2628" s="26">
        <v>5617.83</v>
      </c>
      <c r="Q2628" s="26">
        <v>14817.7</v>
      </c>
      <c r="R2628" s="26">
        <v>7768.99</v>
      </c>
      <c r="S2628" s="26">
        <v>-1950.58</v>
      </c>
      <c r="T2628" s="26">
        <f t="shared" si="581"/>
        <v>12688.26</v>
      </c>
      <c r="U2628" s="27">
        <f t="shared" si="582"/>
        <v>3.07406694588515</v>
      </c>
      <c r="V2628" s="26">
        <f>INDEX(检修、备用和必开!B:B,MATCH(统调负荷!$C2628,检修、备用和必开!$A:$A,0))</f>
        <v>23680.5</v>
      </c>
      <c r="W2628" s="26">
        <f>INDEX(检修、备用和必开!C:C,MATCH(统调负荷!$C2628,检修、备用和必开!$A:$A,0))</f>
        <v>0</v>
      </c>
      <c r="X2628" s="26">
        <f>INDEX(检修、备用和必开!D:D,MATCH(统调负荷!$C2628,检修、备用和必开!$A:$A,0))</f>
        <v>9550</v>
      </c>
      <c r="Y2628" s="26">
        <f>INDEX(检修、备用和必开!E:E,MATCH(统调负荷!$C2628,检修、备用和必开!$A:$A,0))</f>
        <v>2570</v>
      </c>
      <c r="Z2628" s="26">
        <f>INDEX(检修、备用和必开!F:F,MATCH(统调负荷!$C2628,检修、备用和必开!$A:$A,0))</f>
        <v>2450</v>
      </c>
      <c r="AA2628" s="26">
        <f t="shared" si="583"/>
        <v>68361.9</v>
      </c>
      <c r="AB2628" s="26">
        <v>312.84</v>
      </c>
      <c r="AC2628" s="26">
        <v>302.18</v>
      </c>
      <c r="AD2628" s="76">
        <f t="shared" si="584"/>
        <v>45685.3541666667</v>
      </c>
      <c r="AE2628" s="27">
        <f t="shared" si="585"/>
        <v>357.199999999997</v>
      </c>
      <c r="AF2628" s="27">
        <f t="shared" si="586"/>
        <v>1731.96</v>
      </c>
      <c r="AG2628" s="27">
        <f t="shared" si="587"/>
        <v>-416.17</v>
      </c>
      <c r="AH2628" s="27">
        <f t="shared" si="588"/>
        <v>-1172.7</v>
      </c>
      <c r="AI2628" s="27">
        <f t="shared" si="589"/>
        <v>151.99</v>
      </c>
      <c r="AJ2628" s="27">
        <f t="shared" si="590"/>
        <v>62.1200000000001</v>
      </c>
      <c r="AK2628" s="26">
        <f>INDEX(检修、备用和必开!I:I,MATCH(统调负荷!$C2628,检修、备用和必开!$A:$A,0))</f>
        <v>8740.07492354741</v>
      </c>
    </row>
    <row r="2629" ht="13.8" spans="1:37">
      <c r="A2629" s="26">
        <f t="shared" si="579"/>
        <v>2</v>
      </c>
      <c r="B2629" s="26">
        <f t="shared" si="578"/>
        <v>8</v>
      </c>
      <c r="C2629" t="s">
        <v>49</v>
      </c>
      <c r="D2629" s="75">
        <v>0.364583333333333</v>
      </c>
      <c r="E2629" s="26">
        <v>40605</v>
      </c>
      <c r="F2629" s="26">
        <v>12742.09</v>
      </c>
      <c r="G2629" s="26">
        <v>6034</v>
      </c>
      <c r="H2629" s="26">
        <v>15827.6</v>
      </c>
      <c r="I2629" s="26">
        <v>8014</v>
      </c>
      <c r="J2629" s="26">
        <v>-2012.69</v>
      </c>
      <c r="K2629" s="26">
        <f t="shared" si="577"/>
        <v>10172.09</v>
      </c>
      <c r="L2629" s="27">
        <f t="shared" si="580"/>
        <v>6.72053629096872</v>
      </c>
      <c r="M2629" s="75">
        <v>0.364583333333333</v>
      </c>
      <c r="N2629" s="26">
        <v>40892.7</v>
      </c>
      <c r="O2629" s="26">
        <v>14429.58</v>
      </c>
      <c r="P2629" s="26">
        <v>6083.27</v>
      </c>
      <c r="Q2629" s="26">
        <v>14479.7</v>
      </c>
      <c r="R2629" s="26">
        <v>7859.26</v>
      </c>
      <c r="S2629" s="26">
        <v>-1959.11</v>
      </c>
      <c r="T2629" s="26">
        <f t="shared" si="581"/>
        <v>11859.58</v>
      </c>
      <c r="U2629" s="27">
        <f t="shared" si="582"/>
        <v>3.19305189545988</v>
      </c>
      <c r="V2629" s="26">
        <f>INDEX(检修、备用和必开!B:B,MATCH(统调负荷!$C2629,检修、备用和必开!$A:$A,0))</f>
        <v>23680.5</v>
      </c>
      <c r="W2629" s="26">
        <f>INDEX(检修、备用和必开!C:C,MATCH(统调负荷!$C2629,检修、备用和必开!$A:$A,0))</f>
        <v>0</v>
      </c>
      <c r="X2629" s="26">
        <f>INDEX(检修、备用和必开!D:D,MATCH(统调负荷!$C2629,检修、备用和必开!$A:$A,0))</f>
        <v>9550</v>
      </c>
      <c r="Y2629" s="26">
        <f>INDEX(检修、备用和必开!E:E,MATCH(统调负荷!$C2629,检修、备用和必开!$A:$A,0))</f>
        <v>2570</v>
      </c>
      <c r="Z2629" s="26">
        <f>INDEX(检修、备用和必开!F:F,MATCH(统调负荷!$C2629,检修、备用和必开!$A:$A,0))</f>
        <v>2450</v>
      </c>
      <c r="AA2629" s="26">
        <f t="shared" si="583"/>
        <v>68361.9</v>
      </c>
      <c r="AB2629" s="26">
        <v>302.95</v>
      </c>
      <c r="AC2629" s="26">
        <v>49.82</v>
      </c>
      <c r="AD2629" s="76">
        <f t="shared" si="584"/>
        <v>45685.3645833333</v>
      </c>
      <c r="AE2629" s="27">
        <f t="shared" si="585"/>
        <v>287.699999999997</v>
      </c>
      <c r="AF2629" s="27">
        <f t="shared" si="586"/>
        <v>1687.49</v>
      </c>
      <c r="AG2629" s="27">
        <f t="shared" si="587"/>
        <v>49.2700000000004</v>
      </c>
      <c r="AH2629" s="27">
        <f t="shared" si="588"/>
        <v>-1347.9</v>
      </c>
      <c r="AI2629" s="27">
        <f t="shared" si="589"/>
        <v>-154.74</v>
      </c>
      <c r="AJ2629" s="27">
        <f t="shared" si="590"/>
        <v>53.5800000000002</v>
      </c>
      <c r="AK2629" s="26">
        <f>INDEX(检修、备用和必开!I:I,MATCH(统调负荷!$C2629,检修、备用和必开!$A:$A,0))</f>
        <v>8740.07492354741</v>
      </c>
    </row>
    <row r="2630" ht="13.8" spans="1:37">
      <c r="A2630" s="26">
        <f t="shared" si="579"/>
        <v>2</v>
      </c>
      <c r="B2630" s="26">
        <f t="shared" si="578"/>
        <v>9</v>
      </c>
      <c r="C2630" t="s">
        <v>49</v>
      </c>
      <c r="D2630" s="75">
        <v>0.375</v>
      </c>
      <c r="E2630" s="26">
        <v>40355</v>
      </c>
      <c r="F2630" s="26">
        <v>12362.69</v>
      </c>
      <c r="G2630" s="26">
        <v>6057</v>
      </c>
      <c r="H2630" s="26">
        <v>15530</v>
      </c>
      <c r="I2630" s="26">
        <v>8418</v>
      </c>
      <c r="J2630" s="26">
        <v>-2012.69</v>
      </c>
      <c r="K2630" s="26">
        <f t="shared" si="577"/>
        <v>9792.69</v>
      </c>
      <c r="L2630" s="27">
        <f t="shared" si="580"/>
        <v>6.98091127157094</v>
      </c>
      <c r="M2630" s="75">
        <v>0.375</v>
      </c>
      <c r="N2630" s="26">
        <v>40674.5</v>
      </c>
      <c r="O2630" s="26">
        <v>14114.57</v>
      </c>
      <c r="P2630" s="26">
        <v>6028.18</v>
      </c>
      <c r="Q2630" s="26">
        <v>14169.4</v>
      </c>
      <c r="R2630" s="26">
        <v>8307.81</v>
      </c>
      <c r="S2630" s="26">
        <v>-1945.46</v>
      </c>
      <c r="T2630" s="26">
        <f t="shared" si="581"/>
        <v>11544.57</v>
      </c>
      <c r="U2630" s="27">
        <f t="shared" si="582"/>
        <v>3.24073446389284</v>
      </c>
      <c r="V2630" s="26">
        <f>INDEX(检修、备用和必开!B:B,MATCH(统调负荷!$C2630,检修、备用和必开!$A:$A,0))</f>
        <v>23680.5</v>
      </c>
      <c r="W2630" s="26">
        <f>INDEX(检修、备用和必开!C:C,MATCH(统调负荷!$C2630,检修、备用和必开!$A:$A,0))</f>
        <v>0</v>
      </c>
      <c r="X2630" s="26">
        <f>INDEX(检修、备用和必开!D:D,MATCH(统调负荷!$C2630,检修、备用和必开!$A:$A,0))</f>
        <v>9550</v>
      </c>
      <c r="Y2630" s="26">
        <f>INDEX(检修、备用和必开!E:E,MATCH(统调负荷!$C2630,检修、备用和必开!$A:$A,0))</f>
        <v>2570</v>
      </c>
      <c r="Z2630" s="26">
        <f>INDEX(检修、备用和必开!F:F,MATCH(统调负荷!$C2630,检修、备用和必开!$A:$A,0))</f>
        <v>2450</v>
      </c>
      <c r="AA2630" s="26">
        <f t="shared" si="583"/>
        <v>68361.9</v>
      </c>
      <c r="AB2630" s="26">
        <v>307.88</v>
      </c>
      <c r="AC2630" s="26">
        <v>299.03</v>
      </c>
      <c r="AD2630" s="76">
        <f t="shared" si="584"/>
        <v>45685.375</v>
      </c>
      <c r="AE2630" s="27">
        <f t="shared" si="585"/>
        <v>319.5</v>
      </c>
      <c r="AF2630" s="27">
        <f t="shared" si="586"/>
        <v>1751.88</v>
      </c>
      <c r="AG2630" s="27">
        <f t="shared" si="587"/>
        <v>-28.8199999999997</v>
      </c>
      <c r="AH2630" s="27">
        <f t="shared" si="588"/>
        <v>-1360.6</v>
      </c>
      <c r="AI2630" s="27">
        <f t="shared" si="589"/>
        <v>-110.190000000001</v>
      </c>
      <c r="AJ2630" s="27">
        <f t="shared" si="590"/>
        <v>67.23</v>
      </c>
      <c r="AK2630" s="26">
        <f>INDEX(检修、备用和必开!I:I,MATCH(统调负荷!$C2630,检修、备用和必开!$A:$A,0))</f>
        <v>8740.07492354741</v>
      </c>
    </row>
    <row r="2631" ht="13.8" spans="1:37">
      <c r="A2631" s="26">
        <f t="shared" si="579"/>
        <v>2</v>
      </c>
      <c r="B2631" s="26">
        <f t="shared" si="578"/>
        <v>9</v>
      </c>
      <c r="C2631" t="s">
        <v>49</v>
      </c>
      <c r="D2631" s="75">
        <v>0.385416666666667</v>
      </c>
      <c r="E2631" s="26">
        <v>40110</v>
      </c>
      <c r="F2631" s="26">
        <v>11855.5</v>
      </c>
      <c r="G2631" s="26">
        <v>6042</v>
      </c>
      <c r="H2631" s="26">
        <v>15331.2</v>
      </c>
      <c r="I2631" s="26">
        <v>8894</v>
      </c>
      <c r="J2631" s="26">
        <v>-2012.7</v>
      </c>
      <c r="K2631" s="26">
        <f t="shared" si="577"/>
        <v>9285.5</v>
      </c>
      <c r="L2631" s="27">
        <f t="shared" si="580"/>
        <v>7.36222066663077</v>
      </c>
      <c r="M2631" s="75">
        <v>0.385416666666667</v>
      </c>
      <c r="N2631" s="26">
        <v>40159.2</v>
      </c>
      <c r="O2631" s="26">
        <v>13572.69</v>
      </c>
      <c r="P2631" s="26">
        <v>5647</v>
      </c>
      <c r="Q2631" s="26">
        <v>13995.8</v>
      </c>
      <c r="R2631" s="26">
        <v>8912.96</v>
      </c>
      <c r="S2631" s="26">
        <v>-1969.25</v>
      </c>
      <c r="T2631" s="26">
        <f t="shared" si="581"/>
        <v>11002.69</v>
      </c>
      <c r="U2631" s="27">
        <f t="shared" si="582"/>
        <v>3.32617774121052</v>
      </c>
      <c r="V2631" s="26">
        <f>INDEX(检修、备用和必开!B:B,MATCH(统调负荷!$C2631,检修、备用和必开!$A:$A,0))</f>
        <v>23680.5</v>
      </c>
      <c r="W2631" s="26">
        <f>INDEX(检修、备用和必开!C:C,MATCH(统调负荷!$C2631,检修、备用和必开!$A:$A,0))</f>
        <v>0</v>
      </c>
      <c r="X2631" s="26">
        <f>INDEX(检修、备用和必开!D:D,MATCH(统调负荷!$C2631,检修、备用和必开!$A:$A,0))</f>
        <v>9550</v>
      </c>
      <c r="Y2631" s="26">
        <f>INDEX(检修、备用和必开!E:E,MATCH(统调负荷!$C2631,检修、备用和必开!$A:$A,0))</f>
        <v>2570</v>
      </c>
      <c r="Z2631" s="26">
        <f>INDEX(检修、备用和必开!F:F,MATCH(统调负荷!$C2631,检修、备用和必开!$A:$A,0))</f>
        <v>2450</v>
      </c>
      <c r="AA2631" s="26">
        <f t="shared" si="583"/>
        <v>68361.9</v>
      </c>
      <c r="AB2631" s="26">
        <v>307.77</v>
      </c>
      <c r="AC2631" s="26">
        <v>315.86</v>
      </c>
      <c r="AD2631" s="76">
        <f t="shared" si="584"/>
        <v>45685.3854166667</v>
      </c>
      <c r="AE2631" s="27">
        <f t="shared" si="585"/>
        <v>49.1999999999971</v>
      </c>
      <c r="AF2631" s="27">
        <f t="shared" si="586"/>
        <v>1717.19</v>
      </c>
      <c r="AG2631" s="27">
        <f t="shared" si="587"/>
        <v>-395</v>
      </c>
      <c r="AH2631" s="27">
        <f t="shared" si="588"/>
        <v>-1335.4</v>
      </c>
      <c r="AI2631" s="27">
        <f t="shared" si="589"/>
        <v>18.9599999999991</v>
      </c>
      <c r="AJ2631" s="27">
        <f t="shared" si="590"/>
        <v>43.45</v>
      </c>
      <c r="AK2631" s="26">
        <f>INDEX(检修、备用和必开!I:I,MATCH(统调负荷!$C2631,检修、备用和必开!$A:$A,0))</f>
        <v>8740.07492354741</v>
      </c>
    </row>
    <row r="2632" ht="13.8" spans="1:37">
      <c r="A2632" s="26">
        <f t="shared" si="579"/>
        <v>2</v>
      </c>
      <c r="B2632" s="26">
        <f t="shared" si="578"/>
        <v>9</v>
      </c>
      <c r="C2632" t="s">
        <v>49</v>
      </c>
      <c r="D2632" s="75">
        <v>0.395833333333333</v>
      </c>
      <c r="E2632" s="26">
        <v>40025</v>
      </c>
      <c r="F2632" s="26">
        <v>12659.69</v>
      </c>
      <c r="G2632" s="26">
        <v>5952</v>
      </c>
      <c r="H2632" s="26">
        <v>14076</v>
      </c>
      <c r="I2632" s="26">
        <v>9350</v>
      </c>
      <c r="J2632" s="26">
        <v>-2012.69</v>
      </c>
      <c r="K2632" s="26">
        <f t="shared" si="577"/>
        <v>10089.69</v>
      </c>
      <c r="L2632" s="27">
        <f t="shared" si="580"/>
        <v>6.77542124683712</v>
      </c>
      <c r="M2632" s="75">
        <v>0.395833333333333</v>
      </c>
      <c r="N2632" s="26">
        <v>39828.2</v>
      </c>
      <c r="O2632" s="26">
        <v>13141.54</v>
      </c>
      <c r="P2632" s="26">
        <v>5579.09</v>
      </c>
      <c r="Q2632" s="26">
        <v>13848.3</v>
      </c>
      <c r="R2632" s="26">
        <v>9190.03</v>
      </c>
      <c r="S2632" s="26">
        <v>-1930.76</v>
      </c>
      <c r="T2632" s="26">
        <f t="shared" si="581"/>
        <v>10571.54</v>
      </c>
      <c r="U2632" s="27">
        <f t="shared" si="582"/>
        <v>3.39744870422443</v>
      </c>
      <c r="V2632" s="26">
        <f>INDEX(检修、备用和必开!B:B,MATCH(统调负荷!$C2632,检修、备用和必开!$A:$A,0))</f>
        <v>23680.5</v>
      </c>
      <c r="W2632" s="26">
        <f>INDEX(检修、备用和必开!C:C,MATCH(统调负荷!$C2632,检修、备用和必开!$A:$A,0))</f>
        <v>0</v>
      </c>
      <c r="X2632" s="26">
        <f>INDEX(检修、备用和必开!D:D,MATCH(统调负荷!$C2632,检修、备用和必开!$A:$A,0))</f>
        <v>9550</v>
      </c>
      <c r="Y2632" s="26">
        <f>INDEX(检修、备用和必开!E:E,MATCH(统调负荷!$C2632,检修、备用和必开!$A:$A,0))</f>
        <v>2570</v>
      </c>
      <c r="Z2632" s="26">
        <f>INDEX(检修、备用和必开!F:F,MATCH(统调负荷!$C2632,检修、备用和必开!$A:$A,0))</f>
        <v>2450</v>
      </c>
      <c r="AA2632" s="26">
        <f t="shared" si="583"/>
        <v>68361.9</v>
      </c>
      <c r="AB2632" s="26">
        <v>317.7</v>
      </c>
      <c r="AC2632" s="26">
        <v>309.99</v>
      </c>
      <c r="AD2632" s="76">
        <f t="shared" si="584"/>
        <v>45685.3958333333</v>
      </c>
      <c r="AE2632" s="27">
        <f t="shared" si="585"/>
        <v>-196.800000000003</v>
      </c>
      <c r="AF2632" s="27">
        <f t="shared" si="586"/>
        <v>481.85</v>
      </c>
      <c r="AG2632" s="27">
        <f t="shared" si="587"/>
        <v>-372.91</v>
      </c>
      <c r="AH2632" s="27">
        <f t="shared" si="588"/>
        <v>-227.700000000001</v>
      </c>
      <c r="AI2632" s="27">
        <f t="shared" si="589"/>
        <v>-159.969999999999</v>
      </c>
      <c r="AJ2632" s="27">
        <f t="shared" si="590"/>
        <v>81.9300000000001</v>
      </c>
      <c r="AK2632" s="26">
        <f>INDEX(检修、备用和必开!I:I,MATCH(统调负荷!$C2632,检修、备用和必开!$A:$A,0))</f>
        <v>8740.07492354741</v>
      </c>
    </row>
    <row r="2633" ht="13.8" spans="1:37">
      <c r="A2633" s="26">
        <f t="shared" si="579"/>
        <v>2</v>
      </c>
      <c r="B2633" s="26">
        <f t="shared" si="578"/>
        <v>9</v>
      </c>
      <c r="C2633" t="s">
        <v>49</v>
      </c>
      <c r="D2633" s="75">
        <v>0.40625</v>
      </c>
      <c r="E2633" s="26">
        <v>39270</v>
      </c>
      <c r="F2633" s="26">
        <v>11510.79</v>
      </c>
      <c r="G2633" s="26">
        <v>5863</v>
      </c>
      <c r="H2633" s="26">
        <v>14183.9</v>
      </c>
      <c r="I2633" s="26">
        <v>9725</v>
      </c>
      <c r="J2633" s="26">
        <v>-2012.69</v>
      </c>
      <c r="K2633" s="26">
        <f t="shared" si="577"/>
        <v>8940.79</v>
      </c>
      <c r="L2633" s="27">
        <f t="shared" si="580"/>
        <v>7.64606930707465</v>
      </c>
      <c r="M2633" s="75">
        <v>0.40625</v>
      </c>
      <c r="N2633" s="26">
        <v>39116.2</v>
      </c>
      <c r="O2633" s="26">
        <v>12708.34</v>
      </c>
      <c r="P2633" s="26">
        <v>5630.65</v>
      </c>
      <c r="Q2633" s="26">
        <v>13240.1</v>
      </c>
      <c r="R2633" s="26">
        <v>9552.67</v>
      </c>
      <c r="S2633" s="26">
        <v>-2015.56</v>
      </c>
      <c r="T2633" s="26">
        <f t="shared" si="581"/>
        <v>10138.34</v>
      </c>
      <c r="U2633" s="27">
        <f t="shared" si="582"/>
        <v>3.47220232889111</v>
      </c>
      <c r="V2633" s="26">
        <f>INDEX(检修、备用和必开!B:B,MATCH(统调负荷!$C2633,检修、备用和必开!$A:$A,0))</f>
        <v>23680.5</v>
      </c>
      <c r="W2633" s="26">
        <f>INDEX(检修、备用和必开!C:C,MATCH(统调负荷!$C2633,检修、备用和必开!$A:$A,0))</f>
        <v>0</v>
      </c>
      <c r="X2633" s="26">
        <f>INDEX(检修、备用和必开!D:D,MATCH(统调负荷!$C2633,检修、备用和必开!$A:$A,0))</f>
        <v>9550</v>
      </c>
      <c r="Y2633" s="26">
        <f>INDEX(检修、备用和必开!E:E,MATCH(统调负荷!$C2633,检修、备用和必开!$A:$A,0))</f>
        <v>2570</v>
      </c>
      <c r="Z2633" s="26">
        <f>INDEX(检修、备用和必开!F:F,MATCH(统调负荷!$C2633,检修、备用和必开!$A:$A,0))</f>
        <v>2450</v>
      </c>
      <c r="AA2633" s="26">
        <f t="shared" si="583"/>
        <v>68361.9</v>
      </c>
      <c r="AB2633" s="26">
        <v>297.97</v>
      </c>
      <c r="AC2633" s="26">
        <v>280.98</v>
      </c>
      <c r="AD2633" s="76">
        <f t="shared" si="584"/>
        <v>45685.40625</v>
      </c>
      <c r="AE2633" s="27">
        <f t="shared" si="585"/>
        <v>-153.800000000003</v>
      </c>
      <c r="AF2633" s="27">
        <f t="shared" si="586"/>
        <v>1197.55</v>
      </c>
      <c r="AG2633" s="27">
        <f t="shared" si="587"/>
        <v>-232.35</v>
      </c>
      <c r="AH2633" s="27">
        <f t="shared" si="588"/>
        <v>-943.799999999999</v>
      </c>
      <c r="AI2633" s="27">
        <f t="shared" si="589"/>
        <v>-172.33</v>
      </c>
      <c r="AJ2633" s="27">
        <f t="shared" si="590"/>
        <v>-2.86999999999989</v>
      </c>
      <c r="AK2633" s="26">
        <f>INDEX(检修、备用和必开!I:I,MATCH(统调负荷!$C2633,检修、备用和必开!$A:$A,0))</f>
        <v>8740.07492354741</v>
      </c>
    </row>
    <row r="2634" ht="13.8" spans="1:37">
      <c r="A2634" s="26">
        <f t="shared" si="579"/>
        <v>2</v>
      </c>
      <c r="B2634" s="26">
        <f t="shared" si="578"/>
        <v>10</v>
      </c>
      <c r="C2634" t="s">
        <v>49</v>
      </c>
      <c r="D2634" s="75">
        <v>0.416666666666667</v>
      </c>
      <c r="E2634" s="26">
        <v>38595</v>
      </c>
      <c r="F2634" s="26">
        <v>11308.09</v>
      </c>
      <c r="G2634" s="26">
        <v>5784</v>
      </c>
      <c r="H2634" s="26">
        <v>13353.6</v>
      </c>
      <c r="I2634" s="26">
        <v>10162</v>
      </c>
      <c r="J2634" s="26">
        <v>-2012.69</v>
      </c>
      <c r="K2634" s="26">
        <f t="shared" si="577"/>
        <v>8738.09</v>
      </c>
      <c r="L2634" s="27">
        <f t="shared" si="580"/>
        <v>7.82343738734666</v>
      </c>
      <c r="M2634" s="75">
        <v>0.416666666666667</v>
      </c>
      <c r="N2634" s="26">
        <v>38676.8</v>
      </c>
      <c r="O2634" s="26">
        <v>11866.71</v>
      </c>
      <c r="P2634" s="26">
        <v>5874.47</v>
      </c>
      <c r="Q2634" s="26">
        <v>13039.8</v>
      </c>
      <c r="R2634" s="26">
        <v>9897.07</v>
      </c>
      <c r="S2634" s="26">
        <v>-2001.25</v>
      </c>
      <c r="T2634" s="26">
        <f t="shared" si="581"/>
        <v>9296.71</v>
      </c>
      <c r="U2634" s="27">
        <f t="shared" si="582"/>
        <v>3.62725908129323</v>
      </c>
      <c r="V2634" s="26">
        <f>INDEX(检修、备用和必开!B:B,MATCH(统调负荷!$C2634,检修、备用和必开!$A:$A,0))</f>
        <v>23680.5</v>
      </c>
      <c r="W2634" s="26">
        <f>INDEX(检修、备用和必开!C:C,MATCH(统调负荷!$C2634,检修、备用和必开!$A:$A,0))</f>
        <v>0</v>
      </c>
      <c r="X2634" s="26">
        <f>INDEX(检修、备用和必开!D:D,MATCH(统调负荷!$C2634,检修、备用和必开!$A:$A,0))</f>
        <v>9550</v>
      </c>
      <c r="Y2634" s="26">
        <f>INDEX(检修、备用和必开!E:E,MATCH(统调负荷!$C2634,检修、备用和必开!$A:$A,0))</f>
        <v>2570</v>
      </c>
      <c r="Z2634" s="26">
        <f>INDEX(检修、备用和必开!F:F,MATCH(统调负荷!$C2634,检修、备用和必开!$A:$A,0))</f>
        <v>2450</v>
      </c>
      <c r="AA2634" s="26">
        <f t="shared" si="583"/>
        <v>68361.9</v>
      </c>
      <c r="AB2634" s="26">
        <v>297.99</v>
      </c>
      <c r="AC2634" s="26">
        <v>299.03</v>
      </c>
      <c r="AD2634" s="76">
        <f t="shared" si="584"/>
        <v>45685.4166666667</v>
      </c>
      <c r="AE2634" s="27">
        <f t="shared" si="585"/>
        <v>81.8000000000029</v>
      </c>
      <c r="AF2634" s="27">
        <f t="shared" si="586"/>
        <v>558.619999999999</v>
      </c>
      <c r="AG2634" s="27">
        <f t="shared" si="587"/>
        <v>90.4700000000003</v>
      </c>
      <c r="AH2634" s="27">
        <f t="shared" si="588"/>
        <v>-313.800000000001</v>
      </c>
      <c r="AI2634" s="27">
        <f t="shared" si="589"/>
        <v>-264.93</v>
      </c>
      <c r="AJ2634" s="27">
        <f t="shared" si="590"/>
        <v>11.4400000000001</v>
      </c>
      <c r="AK2634" s="26">
        <f>INDEX(检修、备用和必开!I:I,MATCH(统调负荷!$C2634,检修、备用和必开!$A:$A,0))</f>
        <v>8740.07492354741</v>
      </c>
    </row>
    <row r="2635" ht="13.8" spans="1:37">
      <c r="A2635" s="26">
        <f t="shared" si="579"/>
        <v>2</v>
      </c>
      <c r="B2635" s="26">
        <f t="shared" si="578"/>
        <v>10</v>
      </c>
      <c r="C2635" t="s">
        <v>49</v>
      </c>
      <c r="D2635" s="75">
        <v>0.427083333333333</v>
      </c>
      <c r="E2635" s="26">
        <v>37935</v>
      </c>
      <c r="F2635" s="26">
        <v>10149.39</v>
      </c>
      <c r="G2635" s="26">
        <v>5781</v>
      </c>
      <c r="H2635" s="26">
        <v>13431.3</v>
      </c>
      <c r="I2635" s="26">
        <v>10586</v>
      </c>
      <c r="J2635" s="26">
        <v>-2012.69</v>
      </c>
      <c r="K2635" s="26">
        <f t="shared" si="577"/>
        <v>7579.39</v>
      </c>
      <c r="L2635" s="27">
        <f t="shared" si="580"/>
        <v>9.01944615595714</v>
      </c>
      <c r="M2635" s="75">
        <v>0.427083333333333</v>
      </c>
      <c r="N2635" s="26">
        <v>37716</v>
      </c>
      <c r="O2635" s="26">
        <v>11252.43</v>
      </c>
      <c r="P2635" s="26">
        <v>5968.64</v>
      </c>
      <c r="Q2635" s="26">
        <v>12488.9</v>
      </c>
      <c r="R2635" s="26">
        <v>10035.6</v>
      </c>
      <c r="S2635" s="26">
        <v>-2029.57</v>
      </c>
      <c r="T2635" s="26">
        <f t="shared" si="581"/>
        <v>8682.43</v>
      </c>
      <c r="U2635" s="27">
        <f t="shared" si="582"/>
        <v>3.74946729536326</v>
      </c>
      <c r="V2635" s="26">
        <f>INDEX(检修、备用和必开!B:B,MATCH(统调负荷!$C2635,检修、备用和必开!$A:$A,0))</f>
        <v>23680.5</v>
      </c>
      <c r="W2635" s="26">
        <f>INDEX(检修、备用和必开!C:C,MATCH(统调负荷!$C2635,检修、备用和必开!$A:$A,0))</f>
        <v>0</v>
      </c>
      <c r="X2635" s="26">
        <f>INDEX(检修、备用和必开!D:D,MATCH(统调负荷!$C2635,检修、备用和必开!$A:$A,0))</f>
        <v>9550</v>
      </c>
      <c r="Y2635" s="26">
        <f>INDEX(检修、备用和必开!E:E,MATCH(统调负荷!$C2635,检修、备用和必开!$A:$A,0))</f>
        <v>2570</v>
      </c>
      <c r="Z2635" s="26">
        <f>INDEX(检修、备用和必开!F:F,MATCH(统调负荷!$C2635,检修、备用和必开!$A:$A,0))</f>
        <v>2450</v>
      </c>
      <c r="AA2635" s="26">
        <f t="shared" si="583"/>
        <v>68361.9</v>
      </c>
      <c r="AB2635" s="26">
        <v>276.99</v>
      </c>
      <c r="AC2635" s="26">
        <v>294.23</v>
      </c>
      <c r="AD2635" s="76">
        <f t="shared" si="584"/>
        <v>45685.4270833333</v>
      </c>
      <c r="AE2635" s="27">
        <f t="shared" si="585"/>
        <v>-219</v>
      </c>
      <c r="AF2635" s="27">
        <f t="shared" si="586"/>
        <v>1103.04</v>
      </c>
      <c r="AG2635" s="27">
        <f t="shared" si="587"/>
        <v>187.64</v>
      </c>
      <c r="AH2635" s="27">
        <f t="shared" si="588"/>
        <v>-942.4</v>
      </c>
      <c r="AI2635" s="27">
        <f t="shared" si="589"/>
        <v>-550.4</v>
      </c>
      <c r="AJ2635" s="27">
        <f t="shared" si="590"/>
        <v>-16.8799999999999</v>
      </c>
      <c r="AK2635" s="26">
        <f>INDEX(检修、备用和必开!I:I,MATCH(统调负荷!$C2635,检修、备用和必开!$A:$A,0))</f>
        <v>8740.07492354741</v>
      </c>
    </row>
    <row r="2636" ht="13.8" spans="1:37">
      <c r="A2636" s="26">
        <f t="shared" si="579"/>
        <v>2</v>
      </c>
      <c r="B2636" s="26">
        <f t="shared" si="578"/>
        <v>10</v>
      </c>
      <c r="C2636" t="s">
        <v>49</v>
      </c>
      <c r="D2636" s="75">
        <v>0.4375</v>
      </c>
      <c r="E2636" s="26">
        <v>37330</v>
      </c>
      <c r="F2636" s="26">
        <v>9468.09</v>
      </c>
      <c r="G2636" s="26">
        <v>5781</v>
      </c>
      <c r="H2636" s="26">
        <v>13116.6</v>
      </c>
      <c r="I2636" s="26">
        <v>10977</v>
      </c>
      <c r="J2636" s="26">
        <v>-2012.69</v>
      </c>
      <c r="K2636" s="26">
        <f t="shared" si="577"/>
        <v>6898.09</v>
      </c>
      <c r="L2636" s="27">
        <f t="shared" si="580"/>
        <v>9.91026501538832</v>
      </c>
      <c r="M2636" s="75">
        <v>0.4375</v>
      </c>
      <c r="N2636" s="26">
        <v>37451.4</v>
      </c>
      <c r="O2636" s="26">
        <v>12175.17</v>
      </c>
      <c r="P2636" s="26">
        <v>5361.73</v>
      </c>
      <c r="Q2636" s="26">
        <v>11510.8</v>
      </c>
      <c r="R2636" s="26">
        <v>10390.5</v>
      </c>
      <c r="S2636" s="26">
        <v>-1986.8</v>
      </c>
      <c r="T2636" s="26">
        <f t="shared" si="581"/>
        <v>9605.17</v>
      </c>
      <c r="U2636" s="27">
        <f t="shared" si="582"/>
        <v>3.56884851452637</v>
      </c>
      <c r="V2636" s="26">
        <f>INDEX(检修、备用和必开!B:B,MATCH(统调负荷!$C2636,检修、备用和必开!$A:$A,0))</f>
        <v>23680.5</v>
      </c>
      <c r="W2636" s="26">
        <f>INDEX(检修、备用和必开!C:C,MATCH(统调负荷!$C2636,检修、备用和必开!$A:$A,0))</f>
        <v>0</v>
      </c>
      <c r="X2636" s="26">
        <f>INDEX(检修、备用和必开!D:D,MATCH(统调负荷!$C2636,检修、备用和必开!$A:$A,0))</f>
        <v>9550</v>
      </c>
      <c r="Y2636" s="26">
        <f>INDEX(检修、备用和必开!E:E,MATCH(统调负荷!$C2636,检修、备用和必开!$A:$A,0))</f>
        <v>2570</v>
      </c>
      <c r="Z2636" s="26">
        <f>INDEX(检修、备用和必开!F:F,MATCH(统调负荷!$C2636,检修、备用和必开!$A:$A,0))</f>
        <v>2450</v>
      </c>
      <c r="AA2636" s="26">
        <f t="shared" si="583"/>
        <v>68361.9</v>
      </c>
      <c r="AB2636" s="26">
        <v>277.98</v>
      </c>
      <c r="AC2636" s="26">
        <v>349.86</v>
      </c>
      <c r="AD2636" s="76">
        <f t="shared" si="584"/>
        <v>45685.4375</v>
      </c>
      <c r="AE2636" s="27">
        <f t="shared" si="585"/>
        <v>121.400000000001</v>
      </c>
      <c r="AF2636" s="27">
        <f t="shared" si="586"/>
        <v>2707.08</v>
      </c>
      <c r="AG2636" s="27">
        <f t="shared" si="587"/>
        <v>-419.27</v>
      </c>
      <c r="AH2636" s="27">
        <f t="shared" si="588"/>
        <v>-1605.8</v>
      </c>
      <c r="AI2636" s="27">
        <f t="shared" si="589"/>
        <v>-586.5</v>
      </c>
      <c r="AJ2636" s="27">
        <f t="shared" si="590"/>
        <v>25.8900000000001</v>
      </c>
      <c r="AK2636" s="26">
        <f>INDEX(检修、备用和必开!I:I,MATCH(统调负荷!$C2636,检修、备用和必开!$A:$A,0))</f>
        <v>8740.07492354741</v>
      </c>
    </row>
    <row r="2637" ht="13.8" spans="1:37">
      <c r="A2637" s="26">
        <f t="shared" si="579"/>
        <v>2</v>
      </c>
      <c r="B2637" s="26">
        <f t="shared" si="578"/>
        <v>10</v>
      </c>
      <c r="C2637" t="s">
        <v>49</v>
      </c>
      <c r="D2637" s="75">
        <v>0.447916666666667</v>
      </c>
      <c r="E2637" s="26">
        <v>37155</v>
      </c>
      <c r="F2637" s="26">
        <v>9452.09</v>
      </c>
      <c r="G2637" s="26">
        <v>5781</v>
      </c>
      <c r="H2637" s="26">
        <v>12563.6</v>
      </c>
      <c r="I2637" s="26">
        <v>11371</v>
      </c>
      <c r="J2637" s="26">
        <v>-2012.69</v>
      </c>
      <c r="K2637" s="26">
        <f t="shared" si="577"/>
        <v>6882.09</v>
      </c>
      <c r="L2637" s="27">
        <f t="shared" si="580"/>
        <v>9.93330514422218</v>
      </c>
      <c r="M2637" s="75">
        <v>0.447916666666667</v>
      </c>
      <c r="N2637" s="26">
        <v>36769.7</v>
      </c>
      <c r="O2637" s="26">
        <v>11587.27</v>
      </c>
      <c r="P2637" s="26">
        <v>5281.67</v>
      </c>
      <c r="Q2637" s="26">
        <v>11265</v>
      </c>
      <c r="R2637" s="26">
        <v>10624.3</v>
      </c>
      <c r="S2637" s="26">
        <v>-1988.54</v>
      </c>
      <c r="T2637" s="26">
        <f t="shared" si="581"/>
        <v>9017.27</v>
      </c>
      <c r="U2637" s="27">
        <f t="shared" si="582"/>
        <v>3.68184983575938</v>
      </c>
      <c r="V2637" s="26">
        <f>INDEX(检修、备用和必开!B:B,MATCH(统调负荷!$C2637,检修、备用和必开!$A:$A,0))</f>
        <v>23680.5</v>
      </c>
      <c r="W2637" s="26">
        <f>INDEX(检修、备用和必开!C:C,MATCH(统调负荷!$C2637,检修、备用和必开!$A:$A,0))</f>
        <v>0</v>
      </c>
      <c r="X2637" s="26">
        <f>INDEX(检修、备用和必开!D:D,MATCH(统调负荷!$C2637,检修、备用和必开!$A:$A,0))</f>
        <v>9550</v>
      </c>
      <c r="Y2637" s="26">
        <f>INDEX(检修、备用和必开!E:E,MATCH(统调负荷!$C2637,检修、备用和必开!$A:$A,0))</f>
        <v>2570</v>
      </c>
      <c r="Z2637" s="26">
        <f>INDEX(检修、备用和必开!F:F,MATCH(统调负荷!$C2637,检修、备用和必开!$A:$A,0))</f>
        <v>2450</v>
      </c>
      <c r="AA2637" s="26">
        <f t="shared" si="583"/>
        <v>68361.9</v>
      </c>
      <c r="AB2637" s="26">
        <v>275.01</v>
      </c>
      <c r="AC2637" s="26">
        <v>284.89</v>
      </c>
      <c r="AD2637" s="76">
        <f t="shared" si="584"/>
        <v>45685.4479166667</v>
      </c>
      <c r="AE2637" s="27">
        <f t="shared" si="585"/>
        <v>-385.300000000003</v>
      </c>
      <c r="AF2637" s="27">
        <f t="shared" si="586"/>
        <v>2135.18</v>
      </c>
      <c r="AG2637" s="27">
        <f t="shared" si="587"/>
        <v>-499.33</v>
      </c>
      <c r="AH2637" s="27">
        <f t="shared" si="588"/>
        <v>-1298.6</v>
      </c>
      <c r="AI2637" s="27">
        <f t="shared" si="589"/>
        <v>-746.700000000001</v>
      </c>
      <c r="AJ2637" s="27">
        <f t="shared" si="590"/>
        <v>24.1500000000001</v>
      </c>
      <c r="AK2637" s="26">
        <f>INDEX(检修、备用和必开!I:I,MATCH(统调负荷!$C2637,检修、备用和必开!$A:$A,0))</f>
        <v>8740.07492354741</v>
      </c>
    </row>
    <row r="2638" ht="13.8" spans="1:37">
      <c r="A2638" s="26">
        <f t="shared" si="579"/>
        <v>2</v>
      </c>
      <c r="B2638" s="26">
        <f t="shared" si="578"/>
        <v>11</v>
      </c>
      <c r="C2638" t="s">
        <v>49</v>
      </c>
      <c r="D2638" s="75">
        <v>0.458333333333333</v>
      </c>
      <c r="E2638" s="26">
        <v>36780</v>
      </c>
      <c r="F2638" s="26">
        <v>8823.19</v>
      </c>
      <c r="G2638" s="26">
        <v>5781</v>
      </c>
      <c r="H2638" s="26">
        <v>12477.3</v>
      </c>
      <c r="I2638" s="26">
        <v>11711</v>
      </c>
      <c r="J2638" s="26">
        <v>-2012.49</v>
      </c>
      <c r="K2638" s="26">
        <f t="shared" si="577"/>
        <v>6253.19</v>
      </c>
      <c r="L2638" s="27">
        <f t="shared" si="580"/>
        <v>10.932324141758</v>
      </c>
      <c r="M2638" s="75">
        <v>0.458333333333333</v>
      </c>
      <c r="N2638" s="26">
        <v>36434.6</v>
      </c>
      <c r="O2638" s="26">
        <v>10989.2</v>
      </c>
      <c r="P2638" s="26">
        <v>5681.05</v>
      </c>
      <c r="Q2638" s="26">
        <v>10761.5</v>
      </c>
      <c r="R2638" s="26">
        <v>10991.5</v>
      </c>
      <c r="S2638" s="26">
        <v>-1988.65</v>
      </c>
      <c r="T2638" s="26">
        <f t="shared" si="581"/>
        <v>8419.2</v>
      </c>
      <c r="U2638" s="27">
        <f t="shared" si="582"/>
        <v>3.80439307259088</v>
      </c>
      <c r="V2638" s="26">
        <f>INDEX(检修、备用和必开!B:B,MATCH(统调负荷!$C2638,检修、备用和必开!$A:$A,0))</f>
        <v>23680.5</v>
      </c>
      <c r="W2638" s="26">
        <f>INDEX(检修、备用和必开!C:C,MATCH(统调负荷!$C2638,检修、备用和必开!$A:$A,0))</f>
        <v>0</v>
      </c>
      <c r="X2638" s="26">
        <f>INDEX(检修、备用和必开!D:D,MATCH(统调负荷!$C2638,检修、备用和必开!$A:$A,0))</f>
        <v>9550</v>
      </c>
      <c r="Y2638" s="26">
        <f>INDEX(检修、备用和必开!E:E,MATCH(统调负荷!$C2638,检修、备用和必开!$A:$A,0))</f>
        <v>2570</v>
      </c>
      <c r="Z2638" s="26">
        <f>INDEX(检修、备用和必开!F:F,MATCH(统调负荷!$C2638,检修、备用和必开!$A:$A,0))</f>
        <v>2450</v>
      </c>
      <c r="AA2638" s="26">
        <f t="shared" si="583"/>
        <v>68361.9</v>
      </c>
      <c r="AB2638" s="26">
        <v>224.37</v>
      </c>
      <c r="AC2638" s="26">
        <v>0</v>
      </c>
      <c r="AD2638" s="76">
        <f t="shared" si="584"/>
        <v>45685.4583333333</v>
      </c>
      <c r="AE2638" s="27">
        <f t="shared" si="585"/>
        <v>-345.400000000001</v>
      </c>
      <c r="AF2638" s="27">
        <f t="shared" si="586"/>
        <v>2166.01</v>
      </c>
      <c r="AG2638" s="27">
        <f t="shared" si="587"/>
        <v>-99.9499999999998</v>
      </c>
      <c r="AH2638" s="27">
        <f t="shared" si="588"/>
        <v>-1715.8</v>
      </c>
      <c r="AI2638" s="27">
        <f t="shared" si="589"/>
        <v>-719.5</v>
      </c>
      <c r="AJ2638" s="27">
        <f t="shared" si="590"/>
        <v>23.8399999999999</v>
      </c>
      <c r="AK2638" s="26">
        <f>INDEX(检修、备用和必开!I:I,MATCH(统调负荷!$C2638,检修、备用和必开!$A:$A,0))</f>
        <v>8740.07492354741</v>
      </c>
    </row>
    <row r="2639" ht="13.8" spans="1:37">
      <c r="A2639" s="26">
        <f t="shared" si="579"/>
        <v>2</v>
      </c>
      <c r="B2639" s="26">
        <f t="shared" si="578"/>
        <v>11</v>
      </c>
      <c r="C2639" t="s">
        <v>49</v>
      </c>
      <c r="D2639" s="75">
        <v>0.46875</v>
      </c>
      <c r="E2639" s="26">
        <v>36735</v>
      </c>
      <c r="F2639" s="26">
        <v>8488.49</v>
      </c>
      <c r="G2639" s="26">
        <v>5781</v>
      </c>
      <c r="H2639" s="26">
        <v>12462.2</v>
      </c>
      <c r="I2639" s="26">
        <v>12016</v>
      </c>
      <c r="J2639" s="26">
        <v>-2012.69</v>
      </c>
      <c r="K2639" s="26">
        <f t="shared" si="577"/>
        <v>5918.49</v>
      </c>
      <c r="L2639" s="27">
        <f t="shared" si="580"/>
        <v>11.5505644176133</v>
      </c>
      <c r="M2639" s="75">
        <v>0.46875</v>
      </c>
      <c r="N2639" s="26">
        <v>36377.9</v>
      </c>
      <c r="O2639" s="26">
        <v>10669.95</v>
      </c>
      <c r="P2639" s="26">
        <v>5228.66</v>
      </c>
      <c r="Q2639" s="26">
        <v>11674.4</v>
      </c>
      <c r="R2639" s="26">
        <v>10887</v>
      </c>
      <c r="S2639" s="26">
        <v>-2082.11</v>
      </c>
      <c r="T2639" s="26">
        <f t="shared" si="581"/>
        <v>8099.95</v>
      </c>
      <c r="U2639" s="27">
        <f t="shared" si="582"/>
        <v>3.8732064396783</v>
      </c>
      <c r="V2639" s="26">
        <f>INDEX(检修、备用和必开!B:B,MATCH(统调负荷!$C2639,检修、备用和必开!$A:$A,0))</f>
        <v>23680.5</v>
      </c>
      <c r="W2639" s="26">
        <f>INDEX(检修、备用和必开!C:C,MATCH(统调负荷!$C2639,检修、备用和必开!$A:$A,0))</f>
        <v>0</v>
      </c>
      <c r="X2639" s="26">
        <f>INDEX(检修、备用和必开!D:D,MATCH(统调负荷!$C2639,检修、备用和必开!$A:$A,0))</f>
        <v>9550</v>
      </c>
      <c r="Y2639" s="26">
        <f>INDEX(检修、备用和必开!E:E,MATCH(统调负荷!$C2639,检修、备用和必开!$A:$A,0))</f>
        <v>2570</v>
      </c>
      <c r="Z2639" s="26">
        <f>INDEX(检修、备用和必开!F:F,MATCH(统调负荷!$C2639,检修、备用和必开!$A:$A,0))</f>
        <v>2450</v>
      </c>
      <c r="AA2639" s="26">
        <f t="shared" si="583"/>
        <v>68361.9</v>
      </c>
      <c r="AB2639" s="26">
        <v>0</v>
      </c>
      <c r="AC2639" s="26">
        <v>0</v>
      </c>
      <c r="AD2639" s="76">
        <f t="shared" si="584"/>
        <v>45685.46875</v>
      </c>
      <c r="AE2639" s="27">
        <f t="shared" si="585"/>
        <v>-357.099999999999</v>
      </c>
      <c r="AF2639" s="27">
        <f t="shared" si="586"/>
        <v>2181.46</v>
      </c>
      <c r="AG2639" s="27">
        <f t="shared" si="587"/>
        <v>-552.34</v>
      </c>
      <c r="AH2639" s="27">
        <f t="shared" si="588"/>
        <v>-787.800000000001</v>
      </c>
      <c r="AI2639" s="27">
        <f t="shared" si="589"/>
        <v>-1129</v>
      </c>
      <c r="AJ2639" s="27">
        <f t="shared" si="590"/>
        <v>-69.4200000000001</v>
      </c>
      <c r="AK2639" s="26">
        <f>INDEX(检修、备用和必开!I:I,MATCH(统调负荷!$C2639,检修、备用和必开!$A:$A,0))</f>
        <v>8740.07492354741</v>
      </c>
    </row>
    <row r="2640" ht="13.8" spans="1:37">
      <c r="A2640" s="26">
        <f t="shared" si="579"/>
        <v>2</v>
      </c>
      <c r="B2640" s="26">
        <f t="shared" si="578"/>
        <v>11</v>
      </c>
      <c r="C2640" t="s">
        <v>49</v>
      </c>
      <c r="D2640" s="75">
        <v>0.479166666666667</v>
      </c>
      <c r="E2640" s="26">
        <v>36775</v>
      </c>
      <c r="F2640" s="26">
        <v>8644.1</v>
      </c>
      <c r="G2640" s="26">
        <v>5781</v>
      </c>
      <c r="H2640" s="26">
        <v>12095.6</v>
      </c>
      <c r="I2640" s="26">
        <v>12267</v>
      </c>
      <c r="J2640" s="26">
        <v>-2012.7</v>
      </c>
      <c r="K2640" s="26">
        <f t="shared" si="577"/>
        <v>6074.1</v>
      </c>
      <c r="L2640" s="27">
        <f t="shared" si="580"/>
        <v>11.2546550106189</v>
      </c>
      <c r="M2640" s="75">
        <v>0.479166666666667</v>
      </c>
      <c r="N2640" s="26">
        <v>36395.8</v>
      </c>
      <c r="O2640" s="26">
        <v>10383.9</v>
      </c>
      <c r="P2640" s="26">
        <v>5113.16</v>
      </c>
      <c r="Q2640" s="26">
        <v>11607.2</v>
      </c>
      <c r="R2640" s="26">
        <v>11339.3</v>
      </c>
      <c r="S2640" s="26">
        <v>-2047.76</v>
      </c>
      <c r="T2640" s="26">
        <f t="shared" si="581"/>
        <v>7813.9</v>
      </c>
      <c r="U2640" s="27">
        <f t="shared" si="582"/>
        <v>3.93701299823196</v>
      </c>
      <c r="V2640" s="26">
        <f>INDEX(检修、备用和必开!B:B,MATCH(统调负荷!$C2640,检修、备用和必开!$A:$A,0))</f>
        <v>23680.5</v>
      </c>
      <c r="W2640" s="26">
        <f>INDEX(检修、备用和必开!C:C,MATCH(统调负荷!$C2640,检修、备用和必开!$A:$A,0))</f>
        <v>0</v>
      </c>
      <c r="X2640" s="26">
        <f>INDEX(检修、备用和必开!D:D,MATCH(统调负荷!$C2640,检修、备用和必开!$A:$A,0))</f>
        <v>9550</v>
      </c>
      <c r="Y2640" s="26">
        <f>INDEX(检修、备用和必开!E:E,MATCH(统调负荷!$C2640,检修、备用和必开!$A:$A,0))</f>
        <v>2570</v>
      </c>
      <c r="Z2640" s="26">
        <f>INDEX(检修、备用和必开!F:F,MATCH(统调负荷!$C2640,检修、备用和必开!$A:$A,0))</f>
        <v>2450</v>
      </c>
      <c r="AA2640" s="26">
        <f t="shared" si="583"/>
        <v>68361.9</v>
      </c>
      <c r="AB2640" s="26">
        <v>218.42</v>
      </c>
      <c r="AC2640" s="26">
        <v>0</v>
      </c>
      <c r="AD2640" s="76">
        <f t="shared" si="584"/>
        <v>45685.4791666667</v>
      </c>
      <c r="AE2640" s="27">
        <f t="shared" si="585"/>
        <v>-379.199999999997</v>
      </c>
      <c r="AF2640" s="27">
        <f t="shared" si="586"/>
        <v>1739.8</v>
      </c>
      <c r="AG2640" s="27">
        <f t="shared" si="587"/>
        <v>-667.84</v>
      </c>
      <c r="AH2640" s="27">
        <f t="shared" si="588"/>
        <v>-488.4</v>
      </c>
      <c r="AI2640" s="27">
        <f t="shared" si="589"/>
        <v>-927.700000000001</v>
      </c>
      <c r="AJ2640" s="27">
        <f t="shared" si="590"/>
        <v>-35.0599999999999</v>
      </c>
      <c r="AK2640" s="26">
        <f>INDEX(检修、备用和必开!I:I,MATCH(统调负荷!$C2640,检修、备用和必开!$A:$A,0))</f>
        <v>8740.07492354741</v>
      </c>
    </row>
    <row r="2641" ht="13.8" spans="1:37">
      <c r="A2641" s="26">
        <f t="shared" si="579"/>
        <v>2</v>
      </c>
      <c r="B2641" s="26">
        <f t="shared" si="578"/>
        <v>11</v>
      </c>
      <c r="C2641" t="s">
        <v>49</v>
      </c>
      <c r="D2641" s="75">
        <v>0.489583333333333</v>
      </c>
      <c r="E2641" s="26">
        <v>36260</v>
      </c>
      <c r="F2641" s="26">
        <v>8308.89</v>
      </c>
      <c r="G2641" s="26">
        <v>5781</v>
      </c>
      <c r="H2641" s="26">
        <v>11698.8</v>
      </c>
      <c r="I2641" s="26">
        <v>12484</v>
      </c>
      <c r="J2641" s="26">
        <v>-2012.69</v>
      </c>
      <c r="K2641" s="26">
        <f t="shared" si="577"/>
        <v>5738.89</v>
      </c>
      <c r="L2641" s="27">
        <f t="shared" si="580"/>
        <v>11.9120422241932</v>
      </c>
      <c r="M2641" s="75">
        <v>0.489583333333333</v>
      </c>
      <c r="N2641" s="26">
        <v>36054.2</v>
      </c>
      <c r="O2641" s="26">
        <v>9876.92</v>
      </c>
      <c r="P2641" s="26">
        <v>5813.44</v>
      </c>
      <c r="Q2641" s="26">
        <v>10826.5</v>
      </c>
      <c r="R2641" s="26">
        <v>11640.1</v>
      </c>
      <c r="S2641" s="26">
        <v>-2102.76</v>
      </c>
      <c r="T2641" s="26">
        <f t="shared" si="581"/>
        <v>7306.92</v>
      </c>
      <c r="U2641" s="27">
        <f t="shared" si="582"/>
        <v>4.05542056318711</v>
      </c>
      <c r="V2641" s="26">
        <f>INDEX(检修、备用和必开!B:B,MATCH(统调负荷!$C2641,检修、备用和必开!$A:$A,0))</f>
        <v>23680.5</v>
      </c>
      <c r="W2641" s="26">
        <f>INDEX(检修、备用和必开!C:C,MATCH(统调负荷!$C2641,检修、备用和必开!$A:$A,0))</f>
        <v>0</v>
      </c>
      <c r="X2641" s="26">
        <f>INDEX(检修、备用和必开!D:D,MATCH(统调负荷!$C2641,检修、备用和必开!$A:$A,0))</f>
        <v>9550</v>
      </c>
      <c r="Y2641" s="26">
        <f>INDEX(检修、备用和必开!E:E,MATCH(统调负荷!$C2641,检修、备用和必开!$A:$A,0))</f>
        <v>2570</v>
      </c>
      <c r="Z2641" s="26">
        <f>INDEX(检修、备用和必开!F:F,MATCH(统调负荷!$C2641,检修、备用和必开!$A:$A,0))</f>
        <v>2450</v>
      </c>
      <c r="AA2641" s="26">
        <f t="shared" si="583"/>
        <v>68361.9</v>
      </c>
      <c r="AB2641" s="26">
        <v>0</v>
      </c>
      <c r="AC2641" s="26">
        <v>0</v>
      </c>
      <c r="AD2641" s="76">
        <f t="shared" si="584"/>
        <v>45685.4895833333</v>
      </c>
      <c r="AE2641" s="27">
        <f t="shared" si="585"/>
        <v>-205.800000000003</v>
      </c>
      <c r="AF2641" s="27">
        <f t="shared" si="586"/>
        <v>1568.03</v>
      </c>
      <c r="AG2641" s="27">
        <f t="shared" si="587"/>
        <v>32.4399999999996</v>
      </c>
      <c r="AH2641" s="27">
        <f t="shared" si="588"/>
        <v>-872.299999999999</v>
      </c>
      <c r="AI2641" s="27">
        <f t="shared" si="589"/>
        <v>-843.9</v>
      </c>
      <c r="AJ2641" s="27">
        <f t="shared" si="590"/>
        <v>-90.0700000000002</v>
      </c>
      <c r="AK2641" s="26">
        <f>INDEX(检修、备用和必开!I:I,MATCH(统调负荷!$C2641,检修、备用和必开!$A:$A,0))</f>
        <v>8740.07492354741</v>
      </c>
    </row>
    <row r="2642" ht="13.8" spans="1:37">
      <c r="A2642" s="26">
        <f t="shared" si="579"/>
        <v>2</v>
      </c>
      <c r="B2642" s="26">
        <f t="shared" si="578"/>
        <v>12</v>
      </c>
      <c r="C2642" t="s">
        <v>49</v>
      </c>
      <c r="D2642" s="75">
        <v>0.5</v>
      </c>
      <c r="E2642" s="26">
        <v>35900</v>
      </c>
      <c r="F2642" s="26">
        <v>8614.69</v>
      </c>
      <c r="G2642" s="26">
        <v>5759</v>
      </c>
      <c r="H2642" s="26">
        <v>10894</v>
      </c>
      <c r="I2642" s="26">
        <v>12645</v>
      </c>
      <c r="J2642" s="26">
        <v>-2012.69</v>
      </c>
      <c r="K2642" s="26">
        <f t="shared" si="577"/>
        <v>6044.69</v>
      </c>
      <c r="L2642" s="27">
        <f t="shared" si="580"/>
        <v>11.3094137168325</v>
      </c>
      <c r="M2642" s="75">
        <v>0.5</v>
      </c>
      <c r="N2642" s="26">
        <v>35798.3</v>
      </c>
      <c r="O2642" s="26">
        <v>10035.26</v>
      </c>
      <c r="P2642" s="26">
        <v>5338.03</v>
      </c>
      <c r="Q2642" s="26">
        <v>10866.9</v>
      </c>
      <c r="R2642" s="26">
        <v>11629.7</v>
      </c>
      <c r="S2642" s="26">
        <v>-2071.59</v>
      </c>
      <c r="T2642" s="26">
        <f t="shared" si="581"/>
        <v>7465.26</v>
      </c>
      <c r="U2642" s="27">
        <f t="shared" si="582"/>
        <v>4.01768177506544</v>
      </c>
      <c r="V2642" s="26">
        <f>INDEX(检修、备用和必开!B:B,MATCH(统调负荷!$C2642,检修、备用和必开!$A:$A,0))</f>
        <v>23680.5</v>
      </c>
      <c r="W2642" s="26">
        <f>INDEX(检修、备用和必开!C:C,MATCH(统调负荷!$C2642,检修、备用和必开!$A:$A,0))</f>
        <v>0</v>
      </c>
      <c r="X2642" s="26">
        <f>INDEX(检修、备用和必开!D:D,MATCH(统调负荷!$C2642,检修、备用和必开!$A:$A,0))</f>
        <v>9550</v>
      </c>
      <c r="Y2642" s="26">
        <f>INDEX(检修、备用和必开!E:E,MATCH(统调负荷!$C2642,检修、备用和必开!$A:$A,0))</f>
        <v>2570</v>
      </c>
      <c r="Z2642" s="26">
        <f>INDEX(检修、备用和必开!F:F,MATCH(统调负荷!$C2642,检修、备用和必开!$A:$A,0))</f>
        <v>2450</v>
      </c>
      <c r="AA2642" s="26">
        <f t="shared" si="583"/>
        <v>68361.9</v>
      </c>
      <c r="AB2642" s="26">
        <v>0</v>
      </c>
      <c r="AC2642" s="26">
        <v>0</v>
      </c>
      <c r="AD2642" s="76">
        <f t="shared" si="584"/>
        <v>45685.5</v>
      </c>
      <c r="AE2642" s="27">
        <f t="shared" si="585"/>
        <v>-101.699999999997</v>
      </c>
      <c r="AF2642" s="27">
        <f t="shared" si="586"/>
        <v>1420.57</v>
      </c>
      <c r="AG2642" s="27">
        <f t="shared" si="587"/>
        <v>-420.97</v>
      </c>
      <c r="AH2642" s="27">
        <f t="shared" si="588"/>
        <v>-27.1000000000004</v>
      </c>
      <c r="AI2642" s="27">
        <f t="shared" si="589"/>
        <v>-1015.3</v>
      </c>
      <c r="AJ2642" s="27">
        <f t="shared" si="590"/>
        <v>-58.9000000000001</v>
      </c>
      <c r="AK2642" s="26">
        <f>INDEX(检修、备用和必开!I:I,MATCH(统调负荷!$C2642,检修、备用和必开!$A:$A,0))</f>
        <v>8740.07492354741</v>
      </c>
    </row>
    <row r="2643" ht="13.8" spans="1:37">
      <c r="A2643" s="26">
        <f t="shared" si="579"/>
        <v>2</v>
      </c>
      <c r="B2643" s="26">
        <f t="shared" si="578"/>
        <v>12</v>
      </c>
      <c r="C2643" t="s">
        <v>49</v>
      </c>
      <c r="D2643" s="75">
        <v>0.510416666666667</v>
      </c>
      <c r="E2643" s="26">
        <v>35865</v>
      </c>
      <c r="F2643" s="26">
        <v>8571.29</v>
      </c>
      <c r="G2643" s="26">
        <v>5759</v>
      </c>
      <c r="H2643" s="26">
        <v>10799.4</v>
      </c>
      <c r="I2643" s="26">
        <v>12748</v>
      </c>
      <c r="J2643" s="26">
        <v>-2012.69</v>
      </c>
      <c r="K2643" s="26">
        <f t="shared" si="577"/>
        <v>6001.29</v>
      </c>
      <c r="L2643" s="27">
        <f t="shared" si="580"/>
        <v>11.3912008918083</v>
      </c>
      <c r="M2643" s="75">
        <v>0.510416666666667</v>
      </c>
      <c r="N2643" s="26">
        <v>36131.6</v>
      </c>
      <c r="O2643" s="26">
        <v>10022.8</v>
      </c>
      <c r="P2643" s="26">
        <v>5345.54</v>
      </c>
      <c r="Q2643" s="26">
        <v>11258.8</v>
      </c>
      <c r="R2643" s="26">
        <v>11535.2</v>
      </c>
      <c r="S2643" s="26">
        <v>-2030.74</v>
      </c>
      <c r="T2643" s="26">
        <f t="shared" si="581"/>
        <v>7452.8</v>
      </c>
      <c r="U2643" s="27">
        <f t="shared" si="582"/>
        <v>4.02062601453878</v>
      </c>
      <c r="V2643" s="26">
        <f>INDEX(检修、备用和必开!B:B,MATCH(统调负荷!$C2643,检修、备用和必开!$A:$A,0))</f>
        <v>23680.5</v>
      </c>
      <c r="W2643" s="26">
        <f>INDEX(检修、备用和必开!C:C,MATCH(统调负荷!$C2643,检修、备用和必开!$A:$A,0))</f>
        <v>0</v>
      </c>
      <c r="X2643" s="26">
        <f>INDEX(检修、备用和必开!D:D,MATCH(统调负荷!$C2643,检修、备用和必开!$A:$A,0))</f>
        <v>9550</v>
      </c>
      <c r="Y2643" s="26">
        <f>INDEX(检修、备用和必开!E:E,MATCH(统调负荷!$C2643,检修、备用和必开!$A:$A,0))</f>
        <v>2570</v>
      </c>
      <c r="Z2643" s="26">
        <f>INDEX(检修、备用和必开!F:F,MATCH(统调负荷!$C2643,检修、备用和必开!$A:$A,0))</f>
        <v>2450</v>
      </c>
      <c r="AA2643" s="26">
        <f t="shared" si="583"/>
        <v>68361.9</v>
      </c>
      <c r="AB2643" s="26">
        <v>273.02</v>
      </c>
      <c r="AC2643" s="26">
        <v>277</v>
      </c>
      <c r="AD2643" s="76">
        <f t="shared" si="584"/>
        <v>45685.5104166667</v>
      </c>
      <c r="AE2643" s="27">
        <f t="shared" si="585"/>
        <v>266.599999999999</v>
      </c>
      <c r="AF2643" s="27">
        <f t="shared" si="586"/>
        <v>1451.51</v>
      </c>
      <c r="AG2643" s="27">
        <f t="shared" si="587"/>
        <v>-413.46</v>
      </c>
      <c r="AH2643" s="27">
        <f t="shared" si="588"/>
        <v>459.4</v>
      </c>
      <c r="AI2643" s="27">
        <f t="shared" si="589"/>
        <v>-1212.8</v>
      </c>
      <c r="AJ2643" s="27">
        <f t="shared" si="590"/>
        <v>-18.05</v>
      </c>
      <c r="AK2643" s="26">
        <f>INDEX(检修、备用和必开!I:I,MATCH(统调负荷!$C2643,检修、备用和必开!$A:$A,0))</f>
        <v>8740.07492354741</v>
      </c>
    </row>
    <row r="2644" ht="13.8" spans="1:37">
      <c r="A2644" s="26">
        <f t="shared" si="579"/>
        <v>2</v>
      </c>
      <c r="B2644" s="26">
        <f t="shared" si="578"/>
        <v>12</v>
      </c>
      <c r="C2644" t="s">
        <v>49</v>
      </c>
      <c r="D2644" s="75">
        <v>0.520833333333333</v>
      </c>
      <c r="E2644" s="26">
        <v>35220</v>
      </c>
      <c r="F2644" s="26">
        <v>7941.69</v>
      </c>
      <c r="G2644" s="26">
        <v>5765</v>
      </c>
      <c r="H2644" s="26">
        <v>10701.8</v>
      </c>
      <c r="I2644" s="26">
        <v>12824</v>
      </c>
      <c r="J2644" s="26">
        <v>-2012.49</v>
      </c>
      <c r="K2644" s="26">
        <f t="shared" si="577"/>
        <v>5371.69</v>
      </c>
      <c r="L2644" s="27">
        <f t="shared" si="580"/>
        <v>12.7263300748926</v>
      </c>
      <c r="M2644" s="75">
        <v>0.520833333333333</v>
      </c>
      <c r="N2644" s="26">
        <v>35401.1</v>
      </c>
      <c r="O2644" s="26">
        <v>9755</v>
      </c>
      <c r="P2644" s="26">
        <v>4909.81</v>
      </c>
      <c r="Q2644" s="26">
        <v>11394.4</v>
      </c>
      <c r="R2644" s="26">
        <v>11383.5</v>
      </c>
      <c r="S2644" s="26">
        <v>-2041.61</v>
      </c>
      <c r="T2644" s="26">
        <f t="shared" si="581"/>
        <v>7185</v>
      </c>
      <c r="U2644" s="27">
        <f t="shared" si="582"/>
        <v>4.08496564087242</v>
      </c>
      <c r="V2644" s="26">
        <f>INDEX(检修、备用和必开!B:B,MATCH(统调负荷!$C2644,检修、备用和必开!$A:$A,0))</f>
        <v>23680.5</v>
      </c>
      <c r="W2644" s="26">
        <f>INDEX(检修、备用和必开!C:C,MATCH(统调负荷!$C2644,检修、备用和必开!$A:$A,0))</f>
        <v>0</v>
      </c>
      <c r="X2644" s="26">
        <f>INDEX(检修、备用和必开!D:D,MATCH(统调负荷!$C2644,检修、备用和必开!$A:$A,0))</f>
        <v>9550</v>
      </c>
      <c r="Y2644" s="26">
        <f>INDEX(检修、备用和必开!E:E,MATCH(统调负荷!$C2644,检修、备用和必开!$A:$A,0))</f>
        <v>2570</v>
      </c>
      <c r="Z2644" s="26">
        <f>INDEX(检修、备用和必开!F:F,MATCH(统调负荷!$C2644,检修、备用和必开!$A:$A,0))</f>
        <v>2450</v>
      </c>
      <c r="AA2644" s="26">
        <f t="shared" si="583"/>
        <v>68361.9</v>
      </c>
      <c r="AB2644" s="26">
        <v>0</v>
      </c>
      <c r="AC2644" s="26">
        <v>259.61</v>
      </c>
      <c r="AD2644" s="76">
        <f t="shared" si="584"/>
        <v>45685.5208333333</v>
      </c>
      <c r="AE2644" s="27">
        <f t="shared" si="585"/>
        <v>181.099999999999</v>
      </c>
      <c r="AF2644" s="27">
        <f t="shared" si="586"/>
        <v>1813.31</v>
      </c>
      <c r="AG2644" s="27">
        <f t="shared" si="587"/>
        <v>-855.19</v>
      </c>
      <c r="AH2644" s="27">
        <f t="shared" si="588"/>
        <v>692.6</v>
      </c>
      <c r="AI2644" s="27">
        <f t="shared" si="589"/>
        <v>-1440.5</v>
      </c>
      <c r="AJ2644" s="27">
        <f t="shared" si="590"/>
        <v>-29.1199999999999</v>
      </c>
      <c r="AK2644" s="26">
        <f>INDEX(检修、备用和必开!I:I,MATCH(统调负荷!$C2644,检修、备用和必开!$A:$A,0))</f>
        <v>8740.07492354741</v>
      </c>
    </row>
    <row r="2645" ht="13.8" spans="1:37">
      <c r="A2645" s="26">
        <f t="shared" si="579"/>
        <v>2</v>
      </c>
      <c r="B2645" s="26">
        <f t="shared" si="578"/>
        <v>12</v>
      </c>
      <c r="C2645" t="s">
        <v>49</v>
      </c>
      <c r="D2645" s="75">
        <v>0.53125</v>
      </c>
      <c r="E2645" s="26">
        <v>34665</v>
      </c>
      <c r="F2645" s="26">
        <v>7652.99</v>
      </c>
      <c r="G2645" s="26">
        <v>5765</v>
      </c>
      <c r="H2645" s="26">
        <v>10430.7</v>
      </c>
      <c r="I2645" s="26">
        <v>12829</v>
      </c>
      <c r="J2645" s="26">
        <v>-2012.69</v>
      </c>
      <c r="K2645" s="26">
        <f t="shared" si="577"/>
        <v>5082.99</v>
      </c>
      <c r="L2645" s="27">
        <f t="shared" si="580"/>
        <v>13.4491509918375</v>
      </c>
      <c r="M2645" s="75">
        <v>0.53125</v>
      </c>
      <c r="N2645" s="26">
        <v>35124.3</v>
      </c>
      <c r="O2645" s="26">
        <v>9881.3</v>
      </c>
      <c r="P2645" s="26">
        <v>4817.23</v>
      </c>
      <c r="Q2645" s="26">
        <v>11119.6</v>
      </c>
      <c r="R2645" s="26">
        <v>11357.5</v>
      </c>
      <c r="S2645" s="26">
        <v>-2051.33</v>
      </c>
      <c r="T2645" s="26">
        <f t="shared" si="581"/>
        <v>7311.3</v>
      </c>
      <c r="U2645" s="27">
        <f t="shared" si="582"/>
        <v>4.05436710099459</v>
      </c>
      <c r="V2645" s="26">
        <f>INDEX(检修、备用和必开!B:B,MATCH(统调负荷!$C2645,检修、备用和必开!$A:$A,0))</f>
        <v>23680.5</v>
      </c>
      <c r="W2645" s="26">
        <f>INDEX(检修、备用和必开!C:C,MATCH(统调负荷!$C2645,检修、备用和必开!$A:$A,0))</f>
        <v>0</v>
      </c>
      <c r="X2645" s="26">
        <f>INDEX(检修、备用和必开!D:D,MATCH(统调负荷!$C2645,检修、备用和必开!$A:$A,0))</f>
        <v>9550</v>
      </c>
      <c r="Y2645" s="26">
        <f>INDEX(检修、备用和必开!E:E,MATCH(统调负荷!$C2645,检修、备用和必开!$A:$A,0))</f>
        <v>2570</v>
      </c>
      <c r="Z2645" s="26">
        <f>INDEX(检修、备用和必开!F:F,MATCH(统调负荷!$C2645,检修、备用和必开!$A:$A,0))</f>
        <v>2450</v>
      </c>
      <c r="AA2645" s="26">
        <f t="shared" si="583"/>
        <v>68361.9</v>
      </c>
      <c r="AB2645" s="26">
        <v>0</v>
      </c>
      <c r="AC2645" s="26">
        <v>218</v>
      </c>
      <c r="AD2645" s="76">
        <f t="shared" si="584"/>
        <v>45685.53125</v>
      </c>
      <c r="AE2645" s="27">
        <f t="shared" si="585"/>
        <v>459.300000000003</v>
      </c>
      <c r="AF2645" s="27">
        <f t="shared" si="586"/>
        <v>2228.31</v>
      </c>
      <c r="AG2645" s="27">
        <f t="shared" si="587"/>
        <v>-947.77</v>
      </c>
      <c r="AH2645" s="27">
        <f t="shared" si="588"/>
        <v>688.9</v>
      </c>
      <c r="AI2645" s="27">
        <f t="shared" si="589"/>
        <v>-1471.5</v>
      </c>
      <c r="AJ2645" s="27">
        <f t="shared" si="590"/>
        <v>-38.6399999999999</v>
      </c>
      <c r="AK2645" s="26">
        <f>INDEX(检修、备用和必开!I:I,MATCH(统调负荷!$C2645,检修、备用和必开!$A:$A,0))</f>
        <v>8740.07492354741</v>
      </c>
    </row>
    <row r="2646" ht="13.8" spans="1:37">
      <c r="A2646" s="26">
        <f t="shared" si="579"/>
        <v>2</v>
      </c>
      <c r="B2646" s="26">
        <f t="shared" si="578"/>
        <v>13</v>
      </c>
      <c r="C2646" t="s">
        <v>49</v>
      </c>
      <c r="D2646" s="75">
        <v>0.541666666666667</v>
      </c>
      <c r="E2646" s="26">
        <v>34340</v>
      </c>
      <c r="F2646" s="26">
        <v>7532.6</v>
      </c>
      <c r="G2646" s="26">
        <v>5765</v>
      </c>
      <c r="H2646" s="26">
        <v>10248.1</v>
      </c>
      <c r="I2646" s="26">
        <v>12807</v>
      </c>
      <c r="J2646" s="26">
        <v>-2012.7</v>
      </c>
      <c r="K2646" s="26">
        <f t="shared" si="577"/>
        <v>4962.6</v>
      </c>
      <c r="L2646" s="27">
        <f t="shared" si="580"/>
        <v>13.7754201426671</v>
      </c>
      <c r="M2646" s="75">
        <v>0.541666666666667</v>
      </c>
      <c r="N2646" s="26">
        <v>35188.5</v>
      </c>
      <c r="O2646" s="26">
        <v>9913.31</v>
      </c>
      <c r="P2646" s="26">
        <v>4679.67</v>
      </c>
      <c r="Q2646" s="26">
        <v>11498.7</v>
      </c>
      <c r="R2646" s="26">
        <v>11212.2</v>
      </c>
      <c r="S2646" s="26">
        <v>-2115.38</v>
      </c>
      <c r="T2646" s="26">
        <f t="shared" si="581"/>
        <v>7343.31</v>
      </c>
      <c r="U2646" s="27">
        <f t="shared" si="582"/>
        <v>4.04668475272164</v>
      </c>
      <c r="V2646" s="26">
        <f>INDEX(检修、备用和必开!B:B,MATCH(统调负荷!$C2646,检修、备用和必开!$A:$A,0))</f>
        <v>23680.5</v>
      </c>
      <c r="W2646" s="26">
        <f>INDEX(检修、备用和必开!C:C,MATCH(统调负荷!$C2646,检修、备用和必开!$A:$A,0))</f>
        <v>0</v>
      </c>
      <c r="X2646" s="26">
        <f>INDEX(检修、备用和必开!D:D,MATCH(统调负荷!$C2646,检修、备用和必开!$A:$A,0))</f>
        <v>9550</v>
      </c>
      <c r="Y2646" s="26">
        <f>INDEX(检修、备用和必开!E:E,MATCH(统调负荷!$C2646,检修、备用和必开!$A:$A,0))</f>
        <v>2570</v>
      </c>
      <c r="Z2646" s="26">
        <f>INDEX(检修、备用和必开!F:F,MATCH(统调负荷!$C2646,检修、备用和必开!$A:$A,0))</f>
        <v>2450</v>
      </c>
      <c r="AA2646" s="26">
        <f t="shared" si="583"/>
        <v>68361.9</v>
      </c>
      <c r="AB2646" s="26">
        <v>0</v>
      </c>
      <c r="AC2646" s="26">
        <v>335</v>
      </c>
      <c r="AD2646" s="76">
        <f t="shared" si="584"/>
        <v>45685.5416666667</v>
      </c>
      <c r="AE2646" s="27">
        <f t="shared" si="585"/>
        <v>848.5</v>
      </c>
      <c r="AF2646" s="27">
        <f t="shared" si="586"/>
        <v>2380.71</v>
      </c>
      <c r="AG2646" s="27">
        <f t="shared" si="587"/>
        <v>-1085.33</v>
      </c>
      <c r="AH2646" s="27">
        <f t="shared" si="588"/>
        <v>1250.6</v>
      </c>
      <c r="AI2646" s="27">
        <f t="shared" si="589"/>
        <v>-1594.8</v>
      </c>
      <c r="AJ2646" s="27">
        <f t="shared" si="590"/>
        <v>-102.68</v>
      </c>
      <c r="AK2646" s="26">
        <f>INDEX(检修、备用和必开!I:I,MATCH(统调负荷!$C2646,检修、备用和必开!$A:$A,0))</f>
        <v>8740.07492354741</v>
      </c>
    </row>
    <row r="2647" ht="13.8" spans="1:37">
      <c r="A2647" s="26">
        <f t="shared" si="579"/>
        <v>2</v>
      </c>
      <c r="B2647" s="26">
        <f t="shared" si="578"/>
        <v>13</v>
      </c>
      <c r="C2647" t="s">
        <v>49</v>
      </c>
      <c r="D2647" s="75">
        <v>0.552083333333333</v>
      </c>
      <c r="E2647" s="26">
        <v>34010</v>
      </c>
      <c r="F2647" s="26">
        <v>7367.6</v>
      </c>
      <c r="G2647" s="26">
        <v>5759</v>
      </c>
      <c r="H2647" s="26">
        <v>10174.1</v>
      </c>
      <c r="I2647" s="26">
        <v>12722</v>
      </c>
      <c r="J2647" s="26">
        <v>-2012.7</v>
      </c>
      <c r="K2647" s="26">
        <f t="shared" si="577"/>
        <v>4797.6</v>
      </c>
      <c r="L2647" s="27">
        <f t="shared" si="580"/>
        <v>14.2491870935468</v>
      </c>
      <c r="M2647" s="75">
        <v>0.552083333333333</v>
      </c>
      <c r="N2647" s="26">
        <v>35309.7</v>
      </c>
      <c r="O2647" s="26">
        <v>9796.81</v>
      </c>
      <c r="P2647" s="26">
        <v>5515.42</v>
      </c>
      <c r="Q2647" s="26">
        <v>10991.9</v>
      </c>
      <c r="R2647" s="26">
        <v>11057.9</v>
      </c>
      <c r="S2647" s="26">
        <v>-2052.33</v>
      </c>
      <c r="T2647" s="26">
        <f t="shared" si="581"/>
        <v>7226.81</v>
      </c>
      <c r="U2647" s="27">
        <f t="shared" si="582"/>
        <v>4.07478537338147</v>
      </c>
      <c r="V2647" s="26">
        <f>INDEX(检修、备用和必开!B:B,MATCH(统调负荷!$C2647,检修、备用和必开!$A:$A,0))</f>
        <v>23680.5</v>
      </c>
      <c r="W2647" s="26">
        <f>INDEX(检修、备用和必开!C:C,MATCH(统调负荷!$C2647,检修、备用和必开!$A:$A,0))</f>
        <v>0</v>
      </c>
      <c r="X2647" s="26">
        <f>INDEX(检修、备用和必开!D:D,MATCH(统调负荷!$C2647,检修、备用和必开!$A:$A,0))</f>
        <v>9550</v>
      </c>
      <c r="Y2647" s="26">
        <f>INDEX(检修、备用和必开!E:E,MATCH(统调负荷!$C2647,检修、备用和必开!$A:$A,0))</f>
        <v>2570</v>
      </c>
      <c r="Z2647" s="26">
        <f>INDEX(检修、备用和必开!F:F,MATCH(统调负荷!$C2647,检修、备用和必开!$A:$A,0))</f>
        <v>2450</v>
      </c>
      <c r="AA2647" s="26">
        <f t="shared" si="583"/>
        <v>68361.9</v>
      </c>
      <c r="AB2647" s="26">
        <v>0</v>
      </c>
      <c r="AC2647" s="26">
        <v>295.15</v>
      </c>
      <c r="AD2647" s="76">
        <f t="shared" si="584"/>
        <v>45685.5520833333</v>
      </c>
      <c r="AE2647" s="27">
        <f t="shared" si="585"/>
        <v>1299.7</v>
      </c>
      <c r="AF2647" s="27">
        <f t="shared" si="586"/>
        <v>2429.21</v>
      </c>
      <c r="AG2647" s="27">
        <f t="shared" si="587"/>
        <v>-243.58</v>
      </c>
      <c r="AH2647" s="27">
        <f t="shared" si="588"/>
        <v>817.799999999999</v>
      </c>
      <c r="AI2647" s="27">
        <f t="shared" si="589"/>
        <v>-1664.1</v>
      </c>
      <c r="AJ2647" s="27">
        <f t="shared" si="590"/>
        <v>-39.6299999999999</v>
      </c>
      <c r="AK2647" s="26">
        <f>INDEX(检修、备用和必开!I:I,MATCH(统调负荷!$C2647,检修、备用和必开!$A:$A,0))</f>
        <v>8740.07492354741</v>
      </c>
    </row>
    <row r="2648" ht="13.8" spans="1:37">
      <c r="A2648" s="26">
        <f t="shared" si="579"/>
        <v>2</v>
      </c>
      <c r="B2648" s="26">
        <f t="shared" si="578"/>
        <v>13</v>
      </c>
      <c r="C2648" t="s">
        <v>49</v>
      </c>
      <c r="D2648" s="75">
        <v>0.5625</v>
      </c>
      <c r="E2648" s="26">
        <v>33955</v>
      </c>
      <c r="F2648" s="26">
        <v>7518.09</v>
      </c>
      <c r="G2648" s="26">
        <v>5759</v>
      </c>
      <c r="H2648" s="26">
        <v>10083.6</v>
      </c>
      <c r="I2648" s="26">
        <v>12607</v>
      </c>
      <c r="J2648" s="26">
        <v>-2012.69</v>
      </c>
      <c r="K2648" s="26">
        <f t="shared" si="577"/>
        <v>4948.09</v>
      </c>
      <c r="L2648" s="27">
        <f t="shared" si="580"/>
        <v>13.8158157996318</v>
      </c>
      <c r="M2648" s="75">
        <v>0.5625</v>
      </c>
      <c r="N2648" s="26">
        <v>35176.4</v>
      </c>
      <c r="O2648" s="26">
        <v>10650.52</v>
      </c>
      <c r="P2648" s="26">
        <v>4950.76</v>
      </c>
      <c r="Q2648" s="26">
        <v>10578.4</v>
      </c>
      <c r="R2648" s="26">
        <v>10991.8</v>
      </c>
      <c r="S2648" s="26">
        <v>-1995.08</v>
      </c>
      <c r="T2648" s="26">
        <f t="shared" si="581"/>
        <v>8080.52</v>
      </c>
      <c r="U2648" s="27">
        <f t="shared" si="582"/>
        <v>3.87747496954145</v>
      </c>
      <c r="V2648" s="26">
        <f>INDEX(检修、备用和必开!B:B,MATCH(统调负荷!$C2648,检修、备用和必开!$A:$A,0))</f>
        <v>23680.5</v>
      </c>
      <c r="W2648" s="26">
        <f>INDEX(检修、备用和必开!C:C,MATCH(统调负荷!$C2648,检修、备用和必开!$A:$A,0))</f>
        <v>0</v>
      </c>
      <c r="X2648" s="26">
        <f>INDEX(检修、备用和必开!D:D,MATCH(统调负荷!$C2648,检修、备用和必开!$A:$A,0))</f>
        <v>9550</v>
      </c>
      <c r="Y2648" s="26">
        <f>INDEX(检修、备用和必开!E:E,MATCH(统调负荷!$C2648,检修、备用和必开!$A:$A,0))</f>
        <v>2570</v>
      </c>
      <c r="Z2648" s="26">
        <f>INDEX(检修、备用和必开!F:F,MATCH(统调负荷!$C2648,检修、备用和必开!$A:$A,0))</f>
        <v>2450</v>
      </c>
      <c r="AA2648" s="26">
        <f t="shared" si="583"/>
        <v>68361.9</v>
      </c>
      <c r="AB2648" s="26">
        <v>0</v>
      </c>
      <c r="AC2648" s="26">
        <v>289</v>
      </c>
      <c r="AD2648" s="76">
        <f t="shared" si="584"/>
        <v>45685.5625</v>
      </c>
      <c r="AE2648" s="27">
        <f t="shared" si="585"/>
        <v>1221.4</v>
      </c>
      <c r="AF2648" s="27">
        <f t="shared" si="586"/>
        <v>3132.43</v>
      </c>
      <c r="AG2648" s="27">
        <f t="shared" si="587"/>
        <v>-808.24</v>
      </c>
      <c r="AH2648" s="27">
        <f t="shared" si="588"/>
        <v>494.799999999999</v>
      </c>
      <c r="AI2648" s="27">
        <f t="shared" si="589"/>
        <v>-1615.2</v>
      </c>
      <c r="AJ2648" s="27">
        <f t="shared" si="590"/>
        <v>17.6100000000001</v>
      </c>
      <c r="AK2648" s="26">
        <f>INDEX(检修、备用和必开!I:I,MATCH(统调负荷!$C2648,检修、备用和必开!$A:$A,0))</f>
        <v>8740.07492354741</v>
      </c>
    </row>
    <row r="2649" ht="13.8" spans="1:37">
      <c r="A2649" s="26">
        <f t="shared" si="579"/>
        <v>2</v>
      </c>
      <c r="B2649" s="26">
        <f t="shared" si="578"/>
        <v>13</v>
      </c>
      <c r="C2649" t="s">
        <v>49</v>
      </c>
      <c r="D2649" s="75">
        <v>0.572916666666667</v>
      </c>
      <c r="E2649" s="26">
        <v>33615</v>
      </c>
      <c r="F2649" s="26">
        <v>7457.47</v>
      </c>
      <c r="G2649" s="26">
        <v>5759</v>
      </c>
      <c r="H2649" s="26">
        <v>9974.28</v>
      </c>
      <c r="I2649" s="26">
        <v>12437</v>
      </c>
      <c r="J2649" s="26">
        <v>-2012.75</v>
      </c>
      <c r="K2649" s="26">
        <f t="shared" si="577"/>
        <v>4887.47</v>
      </c>
      <c r="L2649" s="27">
        <f t="shared" si="580"/>
        <v>13.9871753688514</v>
      </c>
      <c r="M2649" s="75">
        <v>0.572916666666667</v>
      </c>
      <c r="N2649" s="26">
        <v>35365.9</v>
      </c>
      <c r="O2649" s="26">
        <v>11175.13</v>
      </c>
      <c r="P2649" s="26">
        <v>4118.4</v>
      </c>
      <c r="Q2649" s="26">
        <v>11408.4</v>
      </c>
      <c r="R2649" s="26">
        <v>10693.1</v>
      </c>
      <c r="S2649" s="26">
        <v>-2029.13</v>
      </c>
      <c r="T2649" s="26">
        <f t="shared" si="581"/>
        <v>8605.13</v>
      </c>
      <c r="U2649" s="27">
        <f t="shared" si="582"/>
        <v>3.76543158875756</v>
      </c>
      <c r="V2649" s="26">
        <f>INDEX(检修、备用和必开!B:B,MATCH(统调负荷!$C2649,检修、备用和必开!$A:$A,0))</f>
        <v>23680.5</v>
      </c>
      <c r="W2649" s="26">
        <f>INDEX(检修、备用和必开!C:C,MATCH(统调负荷!$C2649,检修、备用和必开!$A:$A,0))</f>
        <v>0</v>
      </c>
      <c r="X2649" s="26">
        <f>INDEX(检修、备用和必开!D:D,MATCH(统调负荷!$C2649,检修、备用和必开!$A:$A,0))</f>
        <v>9550</v>
      </c>
      <c r="Y2649" s="26">
        <f>INDEX(检修、备用和必开!E:E,MATCH(统调负荷!$C2649,检修、备用和必开!$A:$A,0))</f>
        <v>2570</v>
      </c>
      <c r="Z2649" s="26">
        <f>INDEX(检修、备用和必开!F:F,MATCH(统调负荷!$C2649,检修、备用和必开!$A:$A,0))</f>
        <v>2450</v>
      </c>
      <c r="AA2649" s="26">
        <f t="shared" si="583"/>
        <v>68361.9</v>
      </c>
      <c r="AB2649" s="26">
        <v>0</v>
      </c>
      <c r="AC2649" s="26">
        <v>224</v>
      </c>
      <c r="AD2649" s="76">
        <f t="shared" si="584"/>
        <v>45685.5729166667</v>
      </c>
      <c r="AE2649" s="27">
        <f t="shared" si="585"/>
        <v>1750.9</v>
      </c>
      <c r="AF2649" s="27">
        <f t="shared" si="586"/>
        <v>3717.66</v>
      </c>
      <c r="AG2649" s="27">
        <f t="shared" si="587"/>
        <v>-1640.6</v>
      </c>
      <c r="AH2649" s="27">
        <f t="shared" si="588"/>
        <v>1434.12</v>
      </c>
      <c r="AI2649" s="27">
        <f t="shared" si="589"/>
        <v>-1743.9</v>
      </c>
      <c r="AJ2649" s="27">
        <f t="shared" si="590"/>
        <v>-16.3800000000001</v>
      </c>
      <c r="AK2649" s="26">
        <f>INDEX(检修、备用和必开!I:I,MATCH(统调负荷!$C2649,检修、备用和必开!$A:$A,0))</f>
        <v>8740.07492354741</v>
      </c>
    </row>
    <row r="2650" ht="13.8" spans="1:37">
      <c r="A2650" s="26">
        <f t="shared" si="579"/>
        <v>2</v>
      </c>
      <c r="B2650" s="26">
        <f t="shared" si="578"/>
        <v>14</v>
      </c>
      <c r="C2650" t="s">
        <v>49</v>
      </c>
      <c r="D2650" s="75">
        <v>0.583333333333333</v>
      </c>
      <c r="E2650" s="26">
        <v>33105</v>
      </c>
      <c r="F2650" s="26">
        <v>7164.24</v>
      </c>
      <c r="G2650" s="26">
        <v>5808</v>
      </c>
      <c r="H2650" s="26">
        <v>9929.45</v>
      </c>
      <c r="I2650" s="26">
        <v>12216</v>
      </c>
      <c r="J2650" s="26">
        <v>-2012.69</v>
      </c>
      <c r="K2650" s="26">
        <f t="shared" si="577"/>
        <v>4594.24</v>
      </c>
      <c r="L2650" s="27">
        <f t="shared" si="580"/>
        <v>14.879914849899</v>
      </c>
      <c r="M2650" s="75">
        <v>0.583333333333333</v>
      </c>
      <c r="N2650" s="26">
        <v>35295.3</v>
      </c>
      <c r="O2650" s="26">
        <v>10893.7</v>
      </c>
      <c r="P2650" s="26">
        <v>5172.23</v>
      </c>
      <c r="Q2650" s="26">
        <v>10679.5</v>
      </c>
      <c r="R2650" s="26">
        <v>10549.7</v>
      </c>
      <c r="S2650" s="26">
        <v>-1999.83</v>
      </c>
      <c r="T2650" s="26">
        <f t="shared" si="581"/>
        <v>8323.7</v>
      </c>
      <c r="U2650" s="27">
        <f t="shared" si="582"/>
        <v>3.82472011950519</v>
      </c>
      <c r="V2650" s="26">
        <f>INDEX(检修、备用和必开!B:B,MATCH(统调负荷!$C2650,检修、备用和必开!$A:$A,0))</f>
        <v>23680.5</v>
      </c>
      <c r="W2650" s="26">
        <f>INDEX(检修、备用和必开!C:C,MATCH(统调负荷!$C2650,检修、备用和必开!$A:$A,0))</f>
        <v>0</v>
      </c>
      <c r="X2650" s="26">
        <f>INDEX(检修、备用和必开!D:D,MATCH(统调负荷!$C2650,检修、备用和必开!$A:$A,0))</f>
        <v>9550</v>
      </c>
      <c r="Y2650" s="26">
        <f>INDEX(检修、备用和必开!E:E,MATCH(统调负荷!$C2650,检修、备用和必开!$A:$A,0))</f>
        <v>2570</v>
      </c>
      <c r="Z2650" s="26">
        <f>INDEX(检修、备用和必开!F:F,MATCH(统调负荷!$C2650,检修、备用和必开!$A:$A,0))</f>
        <v>2450</v>
      </c>
      <c r="AA2650" s="26">
        <f t="shared" si="583"/>
        <v>68361.9</v>
      </c>
      <c r="AB2650" s="26">
        <v>0</v>
      </c>
      <c r="AC2650" s="26">
        <v>0</v>
      </c>
      <c r="AD2650" s="76">
        <f t="shared" si="584"/>
        <v>45685.5833333333</v>
      </c>
      <c r="AE2650" s="27">
        <f t="shared" si="585"/>
        <v>2190.3</v>
      </c>
      <c r="AF2650" s="27">
        <f t="shared" si="586"/>
        <v>3729.46</v>
      </c>
      <c r="AG2650" s="27">
        <f t="shared" si="587"/>
        <v>-635.77</v>
      </c>
      <c r="AH2650" s="27">
        <f t="shared" si="588"/>
        <v>750.049999999999</v>
      </c>
      <c r="AI2650" s="27">
        <f t="shared" si="589"/>
        <v>-1666.3</v>
      </c>
      <c r="AJ2650" s="27">
        <f t="shared" si="590"/>
        <v>12.8600000000001</v>
      </c>
      <c r="AK2650" s="26">
        <f>INDEX(检修、备用和必开!I:I,MATCH(统调负荷!$C2650,检修、备用和必开!$A:$A,0))</f>
        <v>8740.07492354741</v>
      </c>
    </row>
    <row r="2651" ht="13.8" spans="1:37">
      <c r="A2651" s="26">
        <f t="shared" si="579"/>
        <v>2</v>
      </c>
      <c r="B2651" s="26">
        <f t="shared" si="578"/>
        <v>14</v>
      </c>
      <c r="C2651" t="s">
        <v>49</v>
      </c>
      <c r="D2651" s="75">
        <v>0.59375</v>
      </c>
      <c r="E2651" s="26">
        <v>32705</v>
      </c>
      <c r="F2651" s="26">
        <v>6698</v>
      </c>
      <c r="G2651" s="26">
        <v>5971</v>
      </c>
      <c r="H2651" s="26">
        <v>10099.7</v>
      </c>
      <c r="I2651" s="26">
        <v>11949</v>
      </c>
      <c r="J2651" s="26">
        <v>-2012.7</v>
      </c>
      <c r="K2651" s="26">
        <f t="shared" si="577"/>
        <v>4128</v>
      </c>
      <c r="L2651" s="27">
        <f t="shared" si="580"/>
        <v>16.5605377906977</v>
      </c>
      <c r="M2651" s="75">
        <v>0.59375</v>
      </c>
      <c r="N2651" s="26">
        <v>35018.2</v>
      </c>
      <c r="O2651" s="26">
        <v>11486.96</v>
      </c>
      <c r="P2651" s="26">
        <v>5269.44</v>
      </c>
      <c r="Q2651" s="26">
        <v>9834.65</v>
      </c>
      <c r="R2651" s="26">
        <v>10394.4</v>
      </c>
      <c r="S2651" s="26">
        <v>-1967.25</v>
      </c>
      <c r="T2651" s="26">
        <f t="shared" si="581"/>
        <v>8916.96</v>
      </c>
      <c r="U2651" s="27">
        <f t="shared" si="582"/>
        <v>3.70184914030246</v>
      </c>
      <c r="V2651" s="26">
        <f>INDEX(检修、备用和必开!B:B,MATCH(统调负荷!$C2651,检修、备用和必开!$A:$A,0))</f>
        <v>23680.5</v>
      </c>
      <c r="W2651" s="26">
        <f>INDEX(检修、备用和必开!C:C,MATCH(统调负荷!$C2651,检修、备用和必开!$A:$A,0))</f>
        <v>0</v>
      </c>
      <c r="X2651" s="26">
        <f>INDEX(检修、备用和必开!D:D,MATCH(统调负荷!$C2651,检修、备用和必开!$A:$A,0))</f>
        <v>9550</v>
      </c>
      <c r="Y2651" s="26">
        <f>INDEX(检修、备用和必开!E:E,MATCH(统调负荷!$C2651,检修、备用和必开!$A:$A,0))</f>
        <v>2570</v>
      </c>
      <c r="Z2651" s="26">
        <f>INDEX(检修、备用和必开!F:F,MATCH(统调负荷!$C2651,检修、备用和必开!$A:$A,0))</f>
        <v>2450</v>
      </c>
      <c r="AA2651" s="26">
        <f t="shared" si="583"/>
        <v>68361.9</v>
      </c>
      <c r="AB2651" s="26">
        <v>0</v>
      </c>
      <c r="AC2651" s="26">
        <v>251.79</v>
      </c>
      <c r="AD2651" s="76">
        <f t="shared" si="584"/>
        <v>45685.59375</v>
      </c>
      <c r="AE2651" s="27">
        <f t="shared" si="585"/>
        <v>2313.2</v>
      </c>
      <c r="AF2651" s="27">
        <f t="shared" si="586"/>
        <v>4788.96</v>
      </c>
      <c r="AG2651" s="27">
        <f t="shared" si="587"/>
        <v>-701.56</v>
      </c>
      <c r="AH2651" s="27">
        <f t="shared" si="588"/>
        <v>-265.050000000001</v>
      </c>
      <c r="AI2651" s="27">
        <f t="shared" si="589"/>
        <v>-1554.6</v>
      </c>
      <c r="AJ2651" s="27">
        <f t="shared" si="590"/>
        <v>45.45</v>
      </c>
      <c r="AK2651" s="26">
        <f>INDEX(检修、备用和必开!I:I,MATCH(统调负荷!$C2651,检修、备用和必开!$A:$A,0))</f>
        <v>8740.07492354741</v>
      </c>
    </row>
    <row r="2652" ht="13.8" spans="1:37">
      <c r="A2652" s="26">
        <f t="shared" si="579"/>
        <v>2</v>
      </c>
      <c r="B2652" s="26">
        <f t="shared" si="578"/>
        <v>14</v>
      </c>
      <c r="C2652" t="s">
        <v>49</v>
      </c>
      <c r="D2652" s="75">
        <v>0.604166666666667</v>
      </c>
      <c r="E2652" s="26">
        <v>32500</v>
      </c>
      <c r="F2652" s="26">
        <v>6933.83</v>
      </c>
      <c r="G2652" s="26">
        <v>5971</v>
      </c>
      <c r="H2652" s="26">
        <v>9953.86</v>
      </c>
      <c r="I2652" s="26">
        <v>11654</v>
      </c>
      <c r="J2652" s="26">
        <v>-2012.69</v>
      </c>
      <c r="K2652" s="26">
        <f t="shared" si="577"/>
        <v>4363.83</v>
      </c>
      <c r="L2652" s="27">
        <f t="shared" si="580"/>
        <v>15.6655735901719</v>
      </c>
      <c r="M2652" s="75">
        <v>0.604166666666667</v>
      </c>
      <c r="N2652" s="26">
        <v>35343.3</v>
      </c>
      <c r="O2652" s="26">
        <v>12348.7</v>
      </c>
      <c r="P2652" s="26">
        <v>5222.25</v>
      </c>
      <c r="Q2652" s="26">
        <v>9704.52</v>
      </c>
      <c r="R2652" s="26">
        <v>10032.5</v>
      </c>
      <c r="S2652" s="26">
        <v>-1964.67</v>
      </c>
      <c r="T2652" s="26">
        <f t="shared" si="581"/>
        <v>9778.7</v>
      </c>
      <c r="U2652" s="27">
        <f t="shared" si="582"/>
        <v>3.53680795914883</v>
      </c>
      <c r="V2652" s="26">
        <f>INDEX(检修、备用和必开!B:B,MATCH(统调负荷!$C2652,检修、备用和必开!$A:$A,0))</f>
        <v>23680.5</v>
      </c>
      <c r="W2652" s="26">
        <f>INDEX(检修、备用和必开!C:C,MATCH(统调负荷!$C2652,检修、备用和必开!$A:$A,0))</f>
        <v>0</v>
      </c>
      <c r="X2652" s="26">
        <f>INDEX(检修、备用和必开!D:D,MATCH(统调负荷!$C2652,检修、备用和必开!$A:$A,0))</f>
        <v>9550</v>
      </c>
      <c r="Y2652" s="26">
        <f>INDEX(检修、备用和必开!E:E,MATCH(统调负荷!$C2652,检修、备用和必开!$A:$A,0))</f>
        <v>2570</v>
      </c>
      <c r="Z2652" s="26">
        <f>INDEX(检修、备用和必开!F:F,MATCH(统调负荷!$C2652,检修、备用和必开!$A:$A,0))</f>
        <v>2450</v>
      </c>
      <c r="AA2652" s="26">
        <f t="shared" si="583"/>
        <v>68361.9</v>
      </c>
      <c r="AB2652" s="26">
        <v>0</v>
      </c>
      <c r="AC2652" s="26">
        <v>300.15</v>
      </c>
      <c r="AD2652" s="76">
        <f t="shared" si="584"/>
        <v>45685.6041666667</v>
      </c>
      <c r="AE2652" s="27">
        <f t="shared" si="585"/>
        <v>2843.3</v>
      </c>
      <c r="AF2652" s="27">
        <f t="shared" si="586"/>
        <v>5414.87</v>
      </c>
      <c r="AG2652" s="27">
        <f t="shared" si="587"/>
        <v>-748.75</v>
      </c>
      <c r="AH2652" s="27">
        <f t="shared" si="588"/>
        <v>-249.34</v>
      </c>
      <c r="AI2652" s="27">
        <f t="shared" si="589"/>
        <v>-1621.5</v>
      </c>
      <c r="AJ2652" s="27">
        <f t="shared" si="590"/>
        <v>48.02</v>
      </c>
      <c r="AK2652" s="26">
        <f>INDEX(检修、备用和必开!I:I,MATCH(统调负荷!$C2652,检修、备用和必开!$A:$A,0))</f>
        <v>8740.07492354741</v>
      </c>
    </row>
    <row r="2653" ht="13.8" spans="1:37">
      <c r="A2653" s="26">
        <f t="shared" si="579"/>
        <v>2</v>
      </c>
      <c r="B2653" s="26">
        <f t="shared" si="578"/>
        <v>14</v>
      </c>
      <c r="C2653" t="s">
        <v>49</v>
      </c>
      <c r="D2653" s="75">
        <v>0.614583333333333</v>
      </c>
      <c r="E2653" s="26">
        <v>32825</v>
      </c>
      <c r="F2653" s="26">
        <v>7660.92</v>
      </c>
      <c r="G2653" s="26">
        <v>6050</v>
      </c>
      <c r="H2653" s="26">
        <v>9808.77</v>
      </c>
      <c r="I2653" s="26">
        <v>11318</v>
      </c>
      <c r="J2653" s="26">
        <v>-2012.69</v>
      </c>
      <c r="K2653" s="26">
        <f t="shared" si="577"/>
        <v>5090.92</v>
      </c>
      <c r="L2653" s="27">
        <f t="shared" si="580"/>
        <v>13.4282015824252</v>
      </c>
      <c r="M2653" s="75">
        <v>0.614583333333333</v>
      </c>
      <c r="N2653" s="26">
        <v>35665.5</v>
      </c>
      <c r="O2653" s="26">
        <v>12955.96</v>
      </c>
      <c r="P2653" s="26">
        <v>5900.47</v>
      </c>
      <c r="Q2653" s="26">
        <v>9063.21</v>
      </c>
      <c r="R2653" s="26">
        <v>9783</v>
      </c>
      <c r="S2653" s="26">
        <v>-2037.14</v>
      </c>
      <c r="T2653" s="26">
        <f t="shared" si="581"/>
        <v>10385.96</v>
      </c>
      <c r="U2653" s="27">
        <f t="shared" si="582"/>
        <v>3.42907489782283</v>
      </c>
      <c r="V2653" s="26">
        <f>INDEX(检修、备用和必开!B:B,MATCH(统调负荷!$C2653,检修、备用和必开!$A:$A,0))</f>
        <v>23680.5</v>
      </c>
      <c r="W2653" s="26">
        <f>INDEX(检修、备用和必开!C:C,MATCH(统调负荷!$C2653,检修、备用和必开!$A:$A,0))</f>
        <v>0</v>
      </c>
      <c r="X2653" s="26">
        <f>INDEX(检修、备用和必开!D:D,MATCH(统调负荷!$C2653,检修、备用和必开!$A:$A,0))</f>
        <v>9550</v>
      </c>
      <c r="Y2653" s="26">
        <f>INDEX(检修、备用和必开!E:E,MATCH(统调负荷!$C2653,检修、备用和必开!$A:$A,0))</f>
        <v>2570</v>
      </c>
      <c r="Z2653" s="26">
        <f>INDEX(检修、备用和必开!F:F,MATCH(统调负荷!$C2653,检修、备用和必开!$A:$A,0))</f>
        <v>2450</v>
      </c>
      <c r="AA2653" s="26">
        <f t="shared" si="583"/>
        <v>68361.9</v>
      </c>
      <c r="AB2653" s="26">
        <v>0</v>
      </c>
      <c r="AC2653" s="26">
        <v>280</v>
      </c>
      <c r="AD2653" s="76">
        <f t="shared" si="584"/>
        <v>45685.6145833333</v>
      </c>
      <c r="AE2653" s="27">
        <f t="shared" si="585"/>
        <v>2840.5</v>
      </c>
      <c r="AF2653" s="27">
        <f t="shared" si="586"/>
        <v>5295.04</v>
      </c>
      <c r="AG2653" s="27">
        <f t="shared" si="587"/>
        <v>-149.53</v>
      </c>
      <c r="AH2653" s="27">
        <f t="shared" si="588"/>
        <v>-745.560000000001</v>
      </c>
      <c r="AI2653" s="27">
        <f t="shared" si="589"/>
        <v>-1535</v>
      </c>
      <c r="AJ2653" s="27">
        <f t="shared" si="590"/>
        <v>-24.45</v>
      </c>
      <c r="AK2653" s="26">
        <f>INDEX(检修、备用和必开!I:I,MATCH(统调负荷!$C2653,检修、备用和必开!$A:$A,0))</f>
        <v>8740.07492354741</v>
      </c>
    </row>
    <row r="2654" ht="13.8" spans="1:37">
      <c r="A2654" s="26">
        <f t="shared" si="579"/>
        <v>2</v>
      </c>
      <c r="B2654" s="26">
        <f t="shared" si="578"/>
        <v>15</v>
      </c>
      <c r="C2654" t="s">
        <v>49</v>
      </c>
      <c r="D2654" s="75">
        <v>0.625</v>
      </c>
      <c r="E2654" s="26">
        <v>33345</v>
      </c>
      <c r="F2654" s="26">
        <v>8548.12</v>
      </c>
      <c r="G2654" s="26">
        <v>6223</v>
      </c>
      <c r="H2654" s="26">
        <v>9670.58</v>
      </c>
      <c r="I2654" s="26">
        <v>10916</v>
      </c>
      <c r="J2654" s="26">
        <v>-2012.7</v>
      </c>
      <c r="K2654" s="26">
        <f t="shared" si="577"/>
        <v>5978.12</v>
      </c>
      <c r="L2654" s="27">
        <f t="shared" si="580"/>
        <v>11.4353509129961</v>
      </c>
      <c r="M2654" s="75">
        <v>0.625</v>
      </c>
      <c r="N2654" s="26">
        <v>36762.2</v>
      </c>
      <c r="O2654" s="26">
        <v>13513.23</v>
      </c>
      <c r="P2654" s="26">
        <v>4600.96</v>
      </c>
      <c r="Q2654" s="26">
        <v>10544.6</v>
      </c>
      <c r="R2654" s="26">
        <v>10080.6</v>
      </c>
      <c r="S2654" s="26">
        <v>-1977.19</v>
      </c>
      <c r="T2654" s="26">
        <f t="shared" si="581"/>
        <v>10943.23</v>
      </c>
      <c r="U2654" s="27">
        <f t="shared" si="582"/>
        <v>3.33582846627886</v>
      </c>
      <c r="V2654" s="26">
        <f>INDEX(检修、备用和必开!B:B,MATCH(统调负荷!$C2654,检修、备用和必开!$A:$A,0))</f>
        <v>23680.5</v>
      </c>
      <c r="W2654" s="26">
        <f>INDEX(检修、备用和必开!C:C,MATCH(统调负荷!$C2654,检修、备用和必开!$A:$A,0))</f>
        <v>0</v>
      </c>
      <c r="X2654" s="26">
        <f>INDEX(检修、备用和必开!D:D,MATCH(统调负荷!$C2654,检修、备用和必开!$A:$A,0))</f>
        <v>9550</v>
      </c>
      <c r="Y2654" s="26">
        <f>INDEX(检修、备用和必开!E:E,MATCH(统调负荷!$C2654,检修、备用和必开!$A:$A,0))</f>
        <v>2570</v>
      </c>
      <c r="Z2654" s="26">
        <f>INDEX(检修、备用和必开!F:F,MATCH(统调负荷!$C2654,检修、备用和必开!$A:$A,0))</f>
        <v>2450</v>
      </c>
      <c r="AA2654" s="26">
        <f t="shared" si="583"/>
        <v>68361.9</v>
      </c>
      <c r="AB2654" s="26">
        <v>0</v>
      </c>
      <c r="AC2654" s="26">
        <v>295.13</v>
      </c>
      <c r="AD2654" s="76">
        <f t="shared" si="584"/>
        <v>45685.625</v>
      </c>
      <c r="AE2654" s="27">
        <f t="shared" si="585"/>
        <v>3417.2</v>
      </c>
      <c r="AF2654" s="27">
        <f t="shared" si="586"/>
        <v>4965.11</v>
      </c>
      <c r="AG2654" s="27">
        <f t="shared" si="587"/>
        <v>-1622.04</v>
      </c>
      <c r="AH2654" s="27">
        <f t="shared" si="588"/>
        <v>874.02</v>
      </c>
      <c r="AI2654" s="27">
        <f t="shared" si="589"/>
        <v>-835.4</v>
      </c>
      <c r="AJ2654" s="27">
        <f t="shared" si="590"/>
        <v>35.51</v>
      </c>
      <c r="AK2654" s="26">
        <f>INDEX(检修、备用和必开!I:I,MATCH(统调负荷!$C2654,检修、备用和必开!$A:$A,0))</f>
        <v>8740.07492354741</v>
      </c>
    </row>
    <row r="2655" ht="13.8" spans="1:37">
      <c r="A2655" s="26">
        <f t="shared" si="579"/>
        <v>2</v>
      </c>
      <c r="B2655" s="26">
        <f t="shared" si="578"/>
        <v>15</v>
      </c>
      <c r="C2655" t="s">
        <v>49</v>
      </c>
      <c r="D2655" s="75">
        <v>0.635416666666667</v>
      </c>
      <c r="E2655" s="26">
        <v>34445</v>
      </c>
      <c r="F2655" s="26">
        <v>9495.1</v>
      </c>
      <c r="G2655" s="26">
        <v>6223</v>
      </c>
      <c r="H2655" s="26">
        <v>10222.6</v>
      </c>
      <c r="I2655" s="26">
        <v>10517</v>
      </c>
      <c r="J2655" s="26">
        <v>-2012.7</v>
      </c>
      <c r="K2655" s="26">
        <f t="shared" si="577"/>
        <v>6925.1</v>
      </c>
      <c r="L2655" s="27">
        <f t="shared" si="580"/>
        <v>9.87161196228213</v>
      </c>
      <c r="M2655" s="75">
        <v>0.635416666666667</v>
      </c>
      <c r="N2655" s="26">
        <v>37784.3</v>
      </c>
      <c r="O2655" s="26">
        <v>13405.03</v>
      </c>
      <c r="P2655" s="26">
        <v>5642.34</v>
      </c>
      <c r="Q2655" s="26">
        <v>10287.9</v>
      </c>
      <c r="R2655" s="26">
        <v>10416.8</v>
      </c>
      <c r="S2655" s="26">
        <v>-1967.77</v>
      </c>
      <c r="T2655" s="26">
        <f t="shared" si="581"/>
        <v>10835.03</v>
      </c>
      <c r="U2655" s="27">
        <f t="shared" si="582"/>
        <v>3.35353443188457</v>
      </c>
      <c r="V2655" s="26">
        <f>INDEX(检修、备用和必开!B:B,MATCH(统调负荷!$C2655,检修、备用和必开!$A:$A,0))</f>
        <v>23680.5</v>
      </c>
      <c r="W2655" s="26">
        <f>INDEX(检修、备用和必开!C:C,MATCH(统调负荷!$C2655,检修、备用和必开!$A:$A,0))</f>
        <v>0</v>
      </c>
      <c r="X2655" s="26">
        <f>INDEX(检修、备用和必开!D:D,MATCH(统调负荷!$C2655,检修、备用和必开!$A:$A,0))</f>
        <v>9550</v>
      </c>
      <c r="Y2655" s="26">
        <f>INDEX(检修、备用和必开!E:E,MATCH(统调负荷!$C2655,检修、备用和必开!$A:$A,0))</f>
        <v>2570</v>
      </c>
      <c r="Z2655" s="26">
        <f>INDEX(检修、备用和必开!F:F,MATCH(统调负荷!$C2655,检修、备用和必开!$A:$A,0))</f>
        <v>2450</v>
      </c>
      <c r="AA2655" s="26">
        <f t="shared" si="583"/>
        <v>68361.9</v>
      </c>
      <c r="AB2655" s="26">
        <v>0</v>
      </c>
      <c r="AC2655" s="26">
        <v>300</v>
      </c>
      <c r="AD2655" s="76">
        <f t="shared" si="584"/>
        <v>45685.6354166667</v>
      </c>
      <c r="AE2655" s="27">
        <f t="shared" si="585"/>
        <v>3339.3</v>
      </c>
      <c r="AF2655" s="27">
        <f t="shared" si="586"/>
        <v>3909.93</v>
      </c>
      <c r="AG2655" s="27">
        <f t="shared" si="587"/>
        <v>-580.66</v>
      </c>
      <c r="AH2655" s="27">
        <f t="shared" si="588"/>
        <v>65.2999999999993</v>
      </c>
      <c r="AI2655" s="27">
        <f t="shared" si="589"/>
        <v>-100.200000000001</v>
      </c>
      <c r="AJ2655" s="27">
        <f t="shared" si="590"/>
        <v>44.9300000000001</v>
      </c>
      <c r="AK2655" s="26">
        <f>INDEX(检修、备用和必开!I:I,MATCH(统调负荷!$C2655,检修、备用和必开!$A:$A,0))</f>
        <v>8740.07492354741</v>
      </c>
    </row>
    <row r="2656" ht="13.8" spans="1:37">
      <c r="A2656" s="26">
        <f t="shared" si="579"/>
        <v>2</v>
      </c>
      <c r="B2656" s="26">
        <f t="shared" si="578"/>
        <v>15</v>
      </c>
      <c r="C2656" t="s">
        <v>49</v>
      </c>
      <c r="D2656" s="75">
        <v>0.645833333333333</v>
      </c>
      <c r="E2656" s="26">
        <v>35475</v>
      </c>
      <c r="F2656" s="26">
        <v>10239</v>
      </c>
      <c r="G2656" s="26">
        <v>6306</v>
      </c>
      <c r="H2656" s="26">
        <v>10898.9</v>
      </c>
      <c r="I2656" s="26">
        <v>10044</v>
      </c>
      <c r="J2656" s="26">
        <v>-2012.9</v>
      </c>
      <c r="K2656" s="26">
        <f t="shared" si="577"/>
        <v>7669</v>
      </c>
      <c r="L2656" s="27">
        <f t="shared" si="580"/>
        <v>8.91405659147216</v>
      </c>
      <c r="M2656" s="75">
        <v>0.645833333333333</v>
      </c>
      <c r="N2656" s="26">
        <v>38739.4</v>
      </c>
      <c r="O2656" s="26">
        <v>13842.2</v>
      </c>
      <c r="P2656" s="26">
        <v>6550.76</v>
      </c>
      <c r="Q2656" s="26">
        <v>10292</v>
      </c>
      <c r="R2656" s="26">
        <v>10051.4</v>
      </c>
      <c r="S2656" s="26">
        <v>-1996.96</v>
      </c>
      <c r="T2656" s="26">
        <f t="shared" si="581"/>
        <v>11272.2</v>
      </c>
      <c r="U2656" s="27">
        <f t="shared" si="582"/>
        <v>3.28312570237535</v>
      </c>
      <c r="V2656" s="26">
        <f>INDEX(检修、备用和必开!B:B,MATCH(统调负荷!$C2656,检修、备用和必开!$A:$A,0))</f>
        <v>23680.5</v>
      </c>
      <c r="W2656" s="26">
        <f>INDEX(检修、备用和必开!C:C,MATCH(统调负荷!$C2656,检修、备用和必开!$A:$A,0))</f>
        <v>0</v>
      </c>
      <c r="X2656" s="26">
        <f>INDEX(检修、备用和必开!D:D,MATCH(统调负荷!$C2656,检修、备用和必开!$A:$A,0))</f>
        <v>9550</v>
      </c>
      <c r="Y2656" s="26">
        <f>INDEX(检修、备用和必开!E:E,MATCH(统调负荷!$C2656,检修、备用和必开!$A:$A,0))</f>
        <v>2570</v>
      </c>
      <c r="Z2656" s="26">
        <f>INDEX(检修、备用和必开!F:F,MATCH(统调负荷!$C2656,检修、备用和必开!$A:$A,0))</f>
        <v>2450</v>
      </c>
      <c r="AA2656" s="26">
        <f t="shared" si="583"/>
        <v>68361.9</v>
      </c>
      <c r="AB2656" s="26">
        <v>255.01</v>
      </c>
      <c r="AC2656" s="26">
        <v>287.98</v>
      </c>
      <c r="AD2656" s="76">
        <f t="shared" si="584"/>
        <v>45685.6458333333</v>
      </c>
      <c r="AE2656" s="27">
        <f t="shared" si="585"/>
        <v>3264.4</v>
      </c>
      <c r="AF2656" s="27">
        <f t="shared" si="586"/>
        <v>3603.2</v>
      </c>
      <c r="AG2656" s="27">
        <f t="shared" si="587"/>
        <v>244.76</v>
      </c>
      <c r="AH2656" s="27">
        <f t="shared" si="588"/>
        <v>-606.9</v>
      </c>
      <c r="AI2656" s="27">
        <f t="shared" si="589"/>
        <v>7.39999999999964</v>
      </c>
      <c r="AJ2656" s="27">
        <f t="shared" si="590"/>
        <v>15.9400000000001</v>
      </c>
      <c r="AK2656" s="26">
        <f>INDEX(检修、备用和必开!I:I,MATCH(统调负荷!$C2656,检修、备用和必开!$A:$A,0))</f>
        <v>8740.07492354741</v>
      </c>
    </row>
    <row r="2657" ht="13.8" spans="1:37">
      <c r="A2657" s="26">
        <f t="shared" si="579"/>
        <v>2</v>
      </c>
      <c r="B2657" s="26">
        <f t="shared" si="578"/>
        <v>15</v>
      </c>
      <c r="C2657" t="s">
        <v>49</v>
      </c>
      <c r="D2657" s="75">
        <v>0.65625</v>
      </c>
      <c r="E2657" s="26">
        <v>36780</v>
      </c>
      <c r="F2657" s="26">
        <v>10139.99</v>
      </c>
      <c r="G2657" s="26">
        <v>7339</v>
      </c>
      <c r="H2657" s="26">
        <v>11735.5</v>
      </c>
      <c r="I2657" s="26">
        <v>9578</v>
      </c>
      <c r="J2657" s="26">
        <v>-2012.49</v>
      </c>
      <c r="K2657" s="26">
        <f t="shared" si="577"/>
        <v>7569.99</v>
      </c>
      <c r="L2657" s="27">
        <f t="shared" si="580"/>
        <v>9.03064601142141</v>
      </c>
      <c r="M2657" s="75">
        <v>0.65625</v>
      </c>
      <c r="N2657" s="26">
        <v>40151.5</v>
      </c>
      <c r="O2657" s="26">
        <v>13478.33</v>
      </c>
      <c r="P2657" s="26">
        <v>7866.63</v>
      </c>
      <c r="Q2657" s="26">
        <v>11179.9</v>
      </c>
      <c r="R2657" s="26">
        <v>9556.75</v>
      </c>
      <c r="S2657" s="26">
        <v>-1930.11</v>
      </c>
      <c r="T2657" s="26">
        <f t="shared" si="581"/>
        <v>10908.33</v>
      </c>
      <c r="U2657" s="27">
        <f t="shared" si="582"/>
        <v>3.34151907804791</v>
      </c>
      <c r="V2657" s="26">
        <f>INDEX(检修、备用和必开!B:B,MATCH(统调负荷!$C2657,检修、备用和必开!$A:$A,0))</f>
        <v>23680.5</v>
      </c>
      <c r="W2657" s="26">
        <f>INDEX(检修、备用和必开!C:C,MATCH(统调负荷!$C2657,检修、备用和必开!$A:$A,0))</f>
        <v>0</v>
      </c>
      <c r="X2657" s="26">
        <f>INDEX(检修、备用和必开!D:D,MATCH(统调负荷!$C2657,检修、备用和必开!$A:$A,0))</f>
        <v>9550</v>
      </c>
      <c r="Y2657" s="26">
        <f>INDEX(检修、备用和必开!E:E,MATCH(统调负荷!$C2657,检修、备用和必开!$A:$A,0))</f>
        <v>2570</v>
      </c>
      <c r="Z2657" s="26">
        <f>INDEX(检修、备用和必开!F:F,MATCH(统调负荷!$C2657,检修、备用和必开!$A:$A,0))</f>
        <v>2450</v>
      </c>
      <c r="AA2657" s="26">
        <f t="shared" si="583"/>
        <v>68361.9</v>
      </c>
      <c r="AB2657" s="26">
        <v>0</v>
      </c>
      <c r="AC2657" s="26">
        <v>300.11</v>
      </c>
      <c r="AD2657" s="76">
        <f t="shared" si="584"/>
        <v>45685.65625</v>
      </c>
      <c r="AE2657" s="27">
        <f t="shared" si="585"/>
        <v>3371.5</v>
      </c>
      <c r="AF2657" s="27">
        <f t="shared" si="586"/>
        <v>3338.34</v>
      </c>
      <c r="AG2657" s="27">
        <f t="shared" si="587"/>
        <v>527.63</v>
      </c>
      <c r="AH2657" s="27">
        <f t="shared" si="588"/>
        <v>-555.6</v>
      </c>
      <c r="AI2657" s="27">
        <f t="shared" si="589"/>
        <v>-21.25</v>
      </c>
      <c r="AJ2657" s="27">
        <f t="shared" si="590"/>
        <v>82.3800000000001</v>
      </c>
      <c r="AK2657" s="26">
        <f>INDEX(检修、备用和必开!I:I,MATCH(统调负荷!$C2657,检修、备用和必开!$A:$A,0))</f>
        <v>8740.07492354741</v>
      </c>
    </row>
    <row r="2658" ht="13.8" spans="1:37">
      <c r="A2658" s="26">
        <f t="shared" si="579"/>
        <v>2</v>
      </c>
      <c r="B2658" s="26">
        <f t="shared" si="578"/>
        <v>16</v>
      </c>
      <c r="C2658" t="s">
        <v>49</v>
      </c>
      <c r="D2658" s="75">
        <v>0.666666666666667</v>
      </c>
      <c r="E2658" s="26">
        <v>37960</v>
      </c>
      <c r="F2658" s="26">
        <v>10084.19</v>
      </c>
      <c r="G2658" s="26">
        <v>8975</v>
      </c>
      <c r="H2658" s="26">
        <v>11857.5</v>
      </c>
      <c r="I2658" s="26">
        <v>9056</v>
      </c>
      <c r="J2658" s="26">
        <v>-2012.69</v>
      </c>
      <c r="K2658" s="26">
        <f t="shared" ref="K2658:K2721" si="591">F2658-Y2658</f>
        <v>7514.19</v>
      </c>
      <c r="L2658" s="27">
        <f t="shared" si="580"/>
        <v>9.09770713809472</v>
      </c>
      <c r="M2658" s="75">
        <v>0.666666666666667</v>
      </c>
      <c r="N2658" s="26">
        <v>41598.7</v>
      </c>
      <c r="O2658" s="26">
        <v>13563.39</v>
      </c>
      <c r="P2658" s="26">
        <v>9704.21</v>
      </c>
      <c r="Q2658" s="26">
        <v>11331</v>
      </c>
      <c r="R2658" s="26">
        <v>9018.79</v>
      </c>
      <c r="S2658" s="26">
        <v>-2018.69</v>
      </c>
      <c r="T2658" s="26">
        <f t="shared" si="581"/>
        <v>10993.39</v>
      </c>
      <c r="U2658" s="27">
        <f t="shared" si="582"/>
        <v>3.32768350306352</v>
      </c>
      <c r="V2658" s="26">
        <f>INDEX(检修、备用和必开!B:B,MATCH(统调负荷!$C2658,检修、备用和必开!$A:$A,0))</f>
        <v>23680.5</v>
      </c>
      <c r="W2658" s="26">
        <f>INDEX(检修、备用和必开!C:C,MATCH(统调负荷!$C2658,检修、备用和必开!$A:$A,0))</f>
        <v>0</v>
      </c>
      <c r="X2658" s="26">
        <f>INDEX(检修、备用和必开!D:D,MATCH(统调负荷!$C2658,检修、备用和必开!$A:$A,0))</f>
        <v>9550</v>
      </c>
      <c r="Y2658" s="26">
        <f>INDEX(检修、备用和必开!E:E,MATCH(统调负荷!$C2658,检修、备用和必开!$A:$A,0))</f>
        <v>2570</v>
      </c>
      <c r="Z2658" s="26">
        <f>INDEX(检修、备用和必开!F:F,MATCH(统调负荷!$C2658,检修、备用和必开!$A:$A,0))</f>
        <v>2450</v>
      </c>
      <c r="AA2658" s="26">
        <f t="shared" si="583"/>
        <v>68361.9</v>
      </c>
      <c r="AB2658" s="26">
        <v>0</v>
      </c>
      <c r="AC2658" s="26">
        <v>0</v>
      </c>
      <c r="AD2658" s="76">
        <f t="shared" si="584"/>
        <v>45685.6666666667</v>
      </c>
      <c r="AE2658" s="27">
        <f t="shared" si="585"/>
        <v>3638.7</v>
      </c>
      <c r="AF2658" s="27">
        <f t="shared" si="586"/>
        <v>3479.2</v>
      </c>
      <c r="AG2658" s="27">
        <f t="shared" si="587"/>
        <v>729.209999999999</v>
      </c>
      <c r="AH2658" s="27">
        <f t="shared" si="588"/>
        <v>-526.5</v>
      </c>
      <c r="AI2658" s="27">
        <f t="shared" si="589"/>
        <v>-37.2099999999991</v>
      </c>
      <c r="AJ2658" s="27">
        <f t="shared" si="590"/>
        <v>-6</v>
      </c>
      <c r="AK2658" s="26">
        <f>INDEX(检修、备用和必开!I:I,MATCH(统调负荷!$C2658,检修、备用和必开!$A:$A,0))</f>
        <v>8740.07492354741</v>
      </c>
    </row>
    <row r="2659" ht="13.8" spans="1:37">
      <c r="A2659" s="26">
        <f t="shared" si="579"/>
        <v>2</v>
      </c>
      <c r="B2659" s="26">
        <f t="shared" si="578"/>
        <v>16</v>
      </c>
      <c r="C2659" t="s">
        <v>49</v>
      </c>
      <c r="D2659" s="75">
        <v>0.677083333333333</v>
      </c>
      <c r="E2659" s="26">
        <v>39510</v>
      </c>
      <c r="F2659" s="26">
        <v>11004.99</v>
      </c>
      <c r="G2659" s="26">
        <v>9086</v>
      </c>
      <c r="H2659" s="26">
        <v>12856.7</v>
      </c>
      <c r="I2659" s="26">
        <v>8575</v>
      </c>
      <c r="J2659" s="26">
        <v>-2012.69</v>
      </c>
      <c r="K2659" s="26">
        <f t="shared" si="591"/>
        <v>8434.99</v>
      </c>
      <c r="L2659" s="27">
        <f t="shared" si="580"/>
        <v>8.10456206824193</v>
      </c>
      <c r="M2659" s="75">
        <v>0.677083333333333</v>
      </c>
      <c r="N2659" s="26">
        <v>43083.6</v>
      </c>
      <c r="O2659" s="26">
        <v>14169.72</v>
      </c>
      <c r="P2659" s="26">
        <v>9989.11</v>
      </c>
      <c r="Q2659" s="26">
        <v>12539.9</v>
      </c>
      <c r="R2659" s="26">
        <v>8385.48</v>
      </c>
      <c r="S2659" s="26">
        <v>-2000.61</v>
      </c>
      <c r="T2659" s="26">
        <f t="shared" si="581"/>
        <v>11599.72</v>
      </c>
      <c r="U2659" s="27">
        <f t="shared" si="582"/>
        <v>3.23228392621746</v>
      </c>
      <c r="V2659" s="26">
        <f>INDEX(检修、备用和必开!B:B,MATCH(统调负荷!$C2659,检修、备用和必开!$A:$A,0))</f>
        <v>23680.5</v>
      </c>
      <c r="W2659" s="26">
        <f>INDEX(检修、备用和必开!C:C,MATCH(统调负荷!$C2659,检修、备用和必开!$A:$A,0))</f>
        <v>0</v>
      </c>
      <c r="X2659" s="26">
        <f>INDEX(检修、备用和必开!D:D,MATCH(统调负荷!$C2659,检修、备用和必开!$A:$A,0))</f>
        <v>9550</v>
      </c>
      <c r="Y2659" s="26">
        <f>INDEX(检修、备用和必开!E:E,MATCH(统调负荷!$C2659,检修、备用和必开!$A:$A,0))</f>
        <v>2570</v>
      </c>
      <c r="Z2659" s="26">
        <f>INDEX(检修、备用和必开!F:F,MATCH(统调负荷!$C2659,检修、备用和必开!$A:$A,0))</f>
        <v>2450</v>
      </c>
      <c r="AA2659" s="26">
        <f t="shared" si="583"/>
        <v>68361.9</v>
      </c>
      <c r="AB2659" s="26">
        <v>220</v>
      </c>
      <c r="AC2659" s="26">
        <v>250</v>
      </c>
      <c r="AD2659" s="76">
        <f t="shared" si="584"/>
        <v>45685.6770833333</v>
      </c>
      <c r="AE2659" s="27">
        <f t="shared" si="585"/>
        <v>3573.6</v>
      </c>
      <c r="AF2659" s="27">
        <f t="shared" si="586"/>
        <v>3164.73</v>
      </c>
      <c r="AG2659" s="27">
        <f t="shared" si="587"/>
        <v>903.110000000001</v>
      </c>
      <c r="AH2659" s="27">
        <f t="shared" si="588"/>
        <v>-316.800000000001</v>
      </c>
      <c r="AI2659" s="27">
        <f t="shared" si="589"/>
        <v>-189.52</v>
      </c>
      <c r="AJ2659" s="27">
        <f t="shared" si="590"/>
        <v>12.0800000000002</v>
      </c>
      <c r="AK2659" s="26">
        <f>INDEX(检修、备用和必开!I:I,MATCH(统调负荷!$C2659,检修、备用和必开!$A:$A,0))</f>
        <v>8740.07492354741</v>
      </c>
    </row>
    <row r="2660" ht="13.8" spans="1:37">
      <c r="A2660" s="26">
        <f t="shared" si="579"/>
        <v>2</v>
      </c>
      <c r="B2660" s="26">
        <f t="shared" si="578"/>
        <v>16</v>
      </c>
      <c r="C2660" t="s">
        <v>49</v>
      </c>
      <c r="D2660" s="75">
        <v>0.6875</v>
      </c>
      <c r="E2660" s="26">
        <v>40980</v>
      </c>
      <c r="F2660" s="26">
        <v>11724.49</v>
      </c>
      <c r="G2660" s="26">
        <v>9275</v>
      </c>
      <c r="H2660" s="26">
        <v>13973.2</v>
      </c>
      <c r="I2660" s="26">
        <v>8020</v>
      </c>
      <c r="J2660" s="26">
        <v>-2012.69</v>
      </c>
      <c r="K2660" s="26">
        <f t="shared" si="591"/>
        <v>9154.49</v>
      </c>
      <c r="L2660" s="27">
        <f t="shared" si="580"/>
        <v>7.46758148187392</v>
      </c>
      <c r="M2660" s="75">
        <v>0.6875</v>
      </c>
      <c r="N2660" s="26">
        <v>44889.2</v>
      </c>
      <c r="O2660" s="26">
        <v>15027.16</v>
      </c>
      <c r="P2660" s="26">
        <v>10209.4</v>
      </c>
      <c r="Q2660" s="26">
        <v>13934.9</v>
      </c>
      <c r="R2660" s="26">
        <v>7715.37</v>
      </c>
      <c r="S2660" s="26">
        <v>-1997.63</v>
      </c>
      <c r="T2660" s="26">
        <f t="shared" si="581"/>
        <v>12457.16</v>
      </c>
      <c r="U2660" s="27">
        <f t="shared" si="582"/>
        <v>3.10634811579504</v>
      </c>
      <c r="V2660" s="26">
        <f>INDEX(检修、备用和必开!B:B,MATCH(统调负荷!$C2660,检修、备用和必开!$A:$A,0))</f>
        <v>23680.5</v>
      </c>
      <c r="W2660" s="26">
        <f>INDEX(检修、备用和必开!C:C,MATCH(统调负荷!$C2660,检修、备用和必开!$A:$A,0))</f>
        <v>0</v>
      </c>
      <c r="X2660" s="26">
        <f>INDEX(检修、备用和必开!D:D,MATCH(统调负荷!$C2660,检修、备用和必开!$A:$A,0))</f>
        <v>9550</v>
      </c>
      <c r="Y2660" s="26">
        <f>INDEX(检修、备用和必开!E:E,MATCH(统调负荷!$C2660,检修、备用和必开!$A:$A,0))</f>
        <v>2570</v>
      </c>
      <c r="Z2660" s="26">
        <f>INDEX(检修、备用和必开!F:F,MATCH(统调负荷!$C2660,检修、备用和必开!$A:$A,0))</f>
        <v>2450</v>
      </c>
      <c r="AA2660" s="26">
        <f t="shared" si="583"/>
        <v>68361.9</v>
      </c>
      <c r="AB2660" s="26">
        <v>280</v>
      </c>
      <c r="AC2660" s="26">
        <v>289.56</v>
      </c>
      <c r="AD2660" s="76">
        <f t="shared" si="584"/>
        <v>45685.6875</v>
      </c>
      <c r="AE2660" s="27">
        <f t="shared" si="585"/>
        <v>3909.2</v>
      </c>
      <c r="AF2660" s="27">
        <f t="shared" si="586"/>
        <v>3302.67</v>
      </c>
      <c r="AG2660" s="27">
        <f t="shared" si="587"/>
        <v>934.4</v>
      </c>
      <c r="AH2660" s="27">
        <f t="shared" si="588"/>
        <v>-38.3000000000011</v>
      </c>
      <c r="AI2660" s="27">
        <f t="shared" si="589"/>
        <v>-304.63</v>
      </c>
      <c r="AJ2660" s="27">
        <f t="shared" si="590"/>
        <v>15.0599999999999</v>
      </c>
      <c r="AK2660" s="26">
        <f>INDEX(检修、备用和必开!I:I,MATCH(统调负荷!$C2660,检修、备用和必开!$A:$A,0))</f>
        <v>8740.07492354741</v>
      </c>
    </row>
    <row r="2661" ht="13.8" spans="1:37">
      <c r="A2661" s="26">
        <f t="shared" si="579"/>
        <v>2</v>
      </c>
      <c r="B2661" s="26">
        <f t="shared" si="578"/>
        <v>16</v>
      </c>
      <c r="C2661" t="s">
        <v>49</v>
      </c>
      <c r="D2661" s="75">
        <v>0.697916666666667</v>
      </c>
      <c r="E2661" s="26">
        <v>42325</v>
      </c>
      <c r="F2661" s="26">
        <v>12954.6</v>
      </c>
      <c r="G2661" s="26">
        <v>10147</v>
      </c>
      <c r="H2661" s="26">
        <v>13736.1</v>
      </c>
      <c r="I2661" s="26">
        <v>7500</v>
      </c>
      <c r="J2661" s="26">
        <v>-2012.7</v>
      </c>
      <c r="K2661" s="26">
        <f t="shared" si="591"/>
        <v>10384.6</v>
      </c>
      <c r="L2661" s="27">
        <f t="shared" si="580"/>
        <v>6.58300753038153</v>
      </c>
      <c r="M2661" s="75">
        <v>0.697916666666667</v>
      </c>
      <c r="N2661" s="26">
        <v>46690</v>
      </c>
      <c r="O2661" s="26">
        <v>16290.09</v>
      </c>
      <c r="P2661" s="26">
        <v>11279.3</v>
      </c>
      <c r="Q2661" s="26">
        <v>14130.4</v>
      </c>
      <c r="R2661" s="26">
        <v>6955.93</v>
      </c>
      <c r="S2661" s="26">
        <v>-1965.72</v>
      </c>
      <c r="T2661" s="26">
        <f t="shared" si="581"/>
        <v>13720.09</v>
      </c>
      <c r="U2661" s="27">
        <f t="shared" si="582"/>
        <v>2.93775829831341</v>
      </c>
      <c r="V2661" s="26">
        <f>INDEX(检修、备用和必开!B:B,MATCH(统调负荷!$C2661,检修、备用和必开!$A:$A,0))</f>
        <v>23680.5</v>
      </c>
      <c r="W2661" s="26">
        <f>INDEX(检修、备用和必开!C:C,MATCH(统调负荷!$C2661,检修、备用和必开!$A:$A,0))</f>
        <v>0</v>
      </c>
      <c r="X2661" s="26">
        <f>INDEX(检修、备用和必开!D:D,MATCH(统调负荷!$C2661,检修、备用和必开!$A:$A,0))</f>
        <v>9550</v>
      </c>
      <c r="Y2661" s="26">
        <f>INDEX(检修、备用和必开!E:E,MATCH(统调负荷!$C2661,检修、备用和必开!$A:$A,0))</f>
        <v>2570</v>
      </c>
      <c r="Z2661" s="26">
        <f>INDEX(检修、备用和必开!F:F,MATCH(统调负荷!$C2661,检修、备用和必开!$A:$A,0))</f>
        <v>2450</v>
      </c>
      <c r="AA2661" s="26">
        <f t="shared" si="583"/>
        <v>68361.9</v>
      </c>
      <c r="AB2661" s="26">
        <v>303.15</v>
      </c>
      <c r="AC2661" s="26">
        <v>714</v>
      </c>
      <c r="AD2661" s="76">
        <f t="shared" si="584"/>
        <v>45685.6979166667</v>
      </c>
      <c r="AE2661" s="27">
        <f t="shared" si="585"/>
        <v>4365</v>
      </c>
      <c r="AF2661" s="27">
        <f t="shared" si="586"/>
        <v>3335.49</v>
      </c>
      <c r="AG2661" s="27">
        <f t="shared" si="587"/>
        <v>1132.3</v>
      </c>
      <c r="AH2661" s="27">
        <f t="shared" si="588"/>
        <v>394.299999999999</v>
      </c>
      <c r="AI2661" s="27">
        <f t="shared" si="589"/>
        <v>-544.07</v>
      </c>
      <c r="AJ2661" s="27">
        <f t="shared" si="590"/>
        <v>46.98</v>
      </c>
      <c r="AK2661" s="26">
        <f>INDEX(检修、备用和必开!I:I,MATCH(统调负荷!$C2661,检修、备用和必开!$A:$A,0))</f>
        <v>8740.07492354741</v>
      </c>
    </row>
    <row r="2662" ht="13.8" spans="1:37">
      <c r="A2662" s="26">
        <f t="shared" si="579"/>
        <v>2</v>
      </c>
      <c r="B2662" s="26">
        <f t="shared" si="578"/>
        <v>17</v>
      </c>
      <c r="C2662" t="s">
        <v>49</v>
      </c>
      <c r="D2662" s="75">
        <v>0.708333333333333</v>
      </c>
      <c r="E2662" s="26">
        <v>43800</v>
      </c>
      <c r="F2662" s="26">
        <v>12397.49</v>
      </c>
      <c r="G2662" s="26">
        <v>10867</v>
      </c>
      <c r="H2662" s="26">
        <v>15582.2</v>
      </c>
      <c r="I2662" s="26">
        <v>6966</v>
      </c>
      <c r="J2662" s="26">
        <v>-2012.69</v>
      </c>
      <c r="K2662" s="26">
        <f t="shared" si="591"/>
        <v>9827.49</v>
      </c>
      <c r="L2662" s="27">
        <f t="shared" si="580"/>
        <v>6.95619125534597</v>
      </c>
      <c r="M2662" s="75">
        <v>0.708333333333333</v>
      </c>
      <c r="N2662" s="26">
        <v>48567.2</v>
      </c>
      <c r="O2662" s="26">
        <v>17333.29</v>
      </c>
      <c r="P2662" s="26">
        <v>12105.7</v>
      </c>
      <c r="Q2662" s="26">
        <v>14853.5</v>
      </c>
      <c r="R2662" s="26">
        <v>6312.03</v>
      </c>
      <c r="S2662" s="26">
        <v>-2037.32</v>
      </c>
      <c r="T2662" s="26">
        <f t="shared" si="581"/>
        <v>14763.29</v>
      </c>
      <c r="U2662" s="27">
        <f t="shared" si="582"/>
        <v>2.8117091516615</v>
      </c>
      <c r="V2662" s="26">
        <f>INDEX(检修、备用和必开!B:B,MATCH(统调负荷!$C2662,检修、备用和必开!$A:$A,0))</f>
        <v>23680.5</v>
      </c>
      <c r="W2662" s="26">
        <f>INDEX(检修、备用和必开!C:C,MATCH(统调负荷!$C2662,检修、备用和必开!$A:$A,0))</f>
        <v>0</v>
      </c>
      <c r="X2662" s="26">
        <f>INDEX(检修、备用和必开!D:D,MATCH(统调负荷!$C2662,检修、备用和必开!$A:$A,0))</f>
        <v>9550</v>
      </c>
      <c r="Y2662" s="26">
        <f>INDEX(检修、备用和必开!E:E,MATCH(统调负荷!$C2662,检修、备用和必开!$A:$A,0))</f>
        <v>2570</v>
      </c>
      <c r="Z2662" s="26">
        <f>INDEX(检修、备用和必开!F:F,MATCH(统调负荷!$C2662,检修、备用和必开!$A:$A,0))</f>
        <v>2450</v>
      </c>
      <c r="AA2662" s="26">
        <f t="shared" si="583"/>
        <v>68361.9</v>
      </c>
      <c r="AB2662" s="26">
        <v>295.13</v>
      </c>
      <c r="AC2662" s="26">
        <v>340</v>
      </c>
      <c r="AD2662" s="76">
        <f t="shared" si="584"/>
        <v>45685.7083333333</v>
      </c>
      <c r="AE2662" s="27">
        <f t="shared" si="585"/>
        <v>4767.2</v>
      </c>
      <c r="AF2662" s="27">
        <f t="shared" si="586"/>
        <v>4935.8</v>
      </c>
      <c r="AG2662" s="27">
        <f t="shared" si="587"/>
        <v>1238.7</v>
      </c>
      <c r="AH2662" s="27">
        <f t="shared" si="588"/>
        <v>-728.700000000001</v>
      </c>
      <c r="AI2662" s="27">
        <f t="shared" si="589"/>
        <v>-653.97</v>
      </c>
      <c r="AJ2662" s="27">
        <f t="shared" si="590"/>
        <v>-24.6299999999999</v>
      </c>
      <c r="AK2662" s="26">
        <f>INDEX(检修、备用和必开!I:I,MATCH(统调负荷!$C2662,检修、备用和必开!$A:$A,0))</f>
        <v>8740.07492354741</v>
      </c>
    </row>
    <row r="2663" ht="13.8" spans="1:37">
      <c r="A2663" s="26">
        <f t="shared" si="579"/>
        <v>2</v>
      </c>
      <c r="B2663" s="26">
        <f t="shared" si="578"/>
        <v>17</v>
      </c>
      <c r="C2663" t="s">
        <v>49</v>
      </c>
      <c r="D2663" s="75">
        <v>0.71875</v>
      </c>
      <c r="E2663" s="26">
        <v>45585</v>
      </c>
      <c r="F2663" s="26">
        <v>12299.7</v>
      </c>
      <c r="G2663" s="26">
        <v>12306</v>
      </c>
      <c r="H2663" s="26">
        <v>16415.8</v>
      </c>
      <c r="I2663" s="26">
        <v>6576</v>
      </c>
      <c r="J2663" s="26">
        <v>-2012.5</v>
      </c>
      <c r="K2663" s="26">
        <f t="shared" si="591"/>
        <v>9729.7</v>
      </c>
      <c r="L2663" s="27">
        <f t="shared" si="580"/>
        <v>7.02610563532277</v>
      </c>
      <c r="M2663" s="75">
        <v>0.71875</v>
      </c>
      <c r="N2663" s="26">
        <v>50039</v>
      </c>
      <c r="O2663" s="26">
        <v>16992.56</v>
      </c>
      <c r="P2663" s="26">
        <v>14028.8</v>
      </c>
      <c r="Q2663" s="26">
        <v>15289.7</v>
      </c>
      <c r="R2663" s="26">
        <v>5790.46</v>
      </c>
      <c r="S2663" s="26">
        <v>-2062.52</v>
      </c>
      <c r="T2663" s="26">
        <f t="shared" si="581"/>
        <v>14422.56</v>
      </c>
      <c r="U2663" s="27">
        <f t="shared" si="582"/>
        <v>2.85167291269685</v>
      </c>
      <c r="V2663" s="26">
        <f>INDEX(检修、备用和必开!B:B,MATCH(统调负荷!$C2663,检修、备用和必开!$A:$A,0))</f>
        <v>23680.5</v>
      </c>
      <c r="W2663" s="26">
        <f>INDEX(检修、备用和必开!C:C,MATCH(统调负荷!$C2663,检修、备用和必开!$A:$A,0))</f>
        <v>0</v>
      </c>
      <c r="X2663" s="26">
        <f>INDEX(检修、备用和必开!D:D,MATCH(统调负荷!$C2663,检修、备用和必开!$A:$A,0))</f>
        <v>9550</v>
      </c>
      <c r="Y2663" s="26">
        <f>INDEX(检修、备用和必开!E:E,MATCH(统调负荷!$C2663,检修、备用和必开!$A:$A,0))</f>
        <v>2570</v>
      </c>
      <c r="Z2663" s="26">
        <f>INDEX(检修、备用和必开!F:F,MATCH(统调负荷!$C2663,检修、备用和必开!$A:$A,0))</f>
        <v>2450</v>
      </c>
      <c r="AA2663" s="26">
        <f t="shared" si="583"/>
        <v>68361.9</v>
      </c>
      <c r="AB2663" s="26">
        <v>285</v>
      </c>
      <c r="AC2663" s="26">
        <v>340</v>
      </c>
      <c r="AD2663" s="76">
        <f t="shared" si="584"/>
        <v>45685.71875</v>
      </c>
      <c r="AE2663" s="27">
        <f t="shared" si="585"/>
        <v>4454</v>
      </c>
      <c r="AF2663" s="27">
        <f t="shared" si="586"/>
        <v>4692.86</v>
      </c>
      <c r="AG2663" s="27">
        <f t="shared" si="587"/>
        <v>1722.8</v>
      </c>
      <c r="AH2663" s="27">
        <f t="shared" si="588"/>
        <v>-1126.1</v>
      </c>
      <c r="AI2663" s="27">
        <f t="shared" si="589"/>
        <v>-785.54</v>
      </c>
      <c r="AJ2663" s="27">
        <f t="shared" si="590"/>
        <v>-50.02</v>
      </c>
      <c r="AK2663" s="26">
        <f>INDEX(检修、备用和必开!I:I,MATCH(统调负荷!$C2663,检修、备用和必开!$A:$A,0))</f>
        <v>8740.07492354741</v>
      </c>
    </row>
    <row r="2664" ht="13.8" spans="1:37">
      <c r="A2664" s="26">
        <f t="shared" si="579"/>
        <v>2</v>
      </c>
      <c r="B2664" s="26">
        <f t="shared" si="578"/>
        <v>17</v>
      </c>
      <c r="C2664" t="s">
        <v>49</v>
      </c>
      <c r="D2664" s="75">
        <v>0.729166666666667</v>
      </c>
      <c r="E2664" s="26">
        <v>47495</v>
      </c>
      <c r="F2664" s="26">
        <v>13520.6</v>
      </c>
      <c r="G2664" s="26">
        <v>12546</v>
      </c>
      <c r="H2664" s="26">
        <v>17309.9</v>
      </c>
      <c r="I2664" s="26">
        <v>6131</v>
      </c>
      <c r="J2664" s="26">
        <v>-2012.5</v>
      </c>
      <c r="K2664" s="26">
        <f t="shared" si="591"/>
        <v>10950.6</v>
      </c>
      <c r="L2664" s="27">
        <f t="shared" si="580"/>
        <v>6.2427538217084</v>
      </c>
      <c r="M2664" s="75">
        <v>0.729166666666667</v>
      </c>
      <c r="N2664" s="26">
        <v>51291.1</v>
      </c>
      <c r="O2664" s="26">
        <v>17536.63</v>
      </c>
      <c r="P2664" s="26">
        <v>14783.9</v>
      </c>
      <c r="Q2664" s="26">
        <v>15583.8</v>
      </c>
      <c r="R2664" s="26">
        <v>5413.95</v>
      </c>
      <c r="S2664" s="26">
        <v>-2027.18</v>
      </c>
      <c r="T2664" s="26">
        <f t="shared" si="581"/>
        <v>14966.63</v>
      </c>
      <c r="U2664" s="27">
        <f t="shared" si="582"/>
        <v>2.78838894252595</v>
      </c>
      <c r="V2664" s="26">
        <f>INDEX(检修、备用和必开!B:B,MATCH(统调负荷!$C2664,检修、备用和必开!$A:$A,0))</f>
        <v>23680.5</v>
      </c>
      <c r="W2664" s="26">
        <f>INDEX(检修、备用和必开!C:C,MATCH(统调负荷!$C2664,检修、备用和必开!$A:$A,0))</f>
        <v>0</v>
      </c>
      <c r="X2664" s="26">
        <f>INDEX(检修、备用和必开!D:D,MATCH(统调负荷!$C2664,检修、备用和必开!$A:$A,0))</f>
        <v>9550</v>
      </c>
      <c r="Y2664" s="26">
        <f>INDEX(检修、备用和必开!E:E,MATCH(统调负荷!$C2664,检修、备用和必开!$A:$A,0))</f>
        <v>2570</v>
      </c>
      <c r="Z2664" s="26">
        <f>INDEX(检修、备用和必开!F:F,MATCH(统调负荷!$C2664,检修、备用和必开!$A:$A,0))</f>
        <v>2450</v>
      </c>
      <c r="AA2664" s="26">
        <f t="shared" si="583"/>
        <v>68361.9</v>
      </c>
      <c r="AB2664" s="26">
        <v>300</v>
      </c>
      <c r="AC2664" s="26">
        <v>325.58</v>
      </c>
      <c r="AD2664" s="76">
        <f t="shared" si="584"/>
        <v>45685.7291666667</v>
      </c>
      <c r="AE2664" s="27">
        <f t="shared" si="585"/>
        <v>3796.1</v>
      </c>
      <c r="AF2664" s="27">
        <f t="shared" si="586"/>
        <v>4016.03</v>
      </c>
      <c r="AG2664" s="27">
        <f t="shared" si="587"/>
        <v>2237.9</v>
      </c>
      <c r="AH2664" s="27">
        <f t="shared" si="588"/>
        <v>-1726.1</v>
      </c>
      <c r="AI2664" s="27">
        <f t="shared" si="589"/>
        <v>-717.05</v>
      </c>
      <c r="AJ2664" s="27">
        <f t="shared" si="590"/>
        <v>-14.6800000000001</v>
      </c>
      <c r="AK2664" s="26">
        <f>INDEX(检修、备用和必开!I:I,MATCH(统调负荷!$C2664,检修、备用和必开!$A:$A,0))</f>
        <v>8740.07492354741</v>
      </c>
    </row>
    <row r="2665" ht="13.8" spans="1:37">
      <c r="A2665" s="26">
        <f t="shared" si="579"/>
        <v>2</v>
      </c>
      <c r="B2665" s="26">
        <f t="shared" si="578"/>
        <v>17</v>
      </c>
      <c r="C2665" t="s">
        <v>49</v>
      </c>
      <c r="D2665" s="75">
        <v>0.739583333333333</v>
      </c>
      <c r="E2665" s="26">
        <v>49460</v>
      </c>
      <c r="F2665" s="26">
        <v>15374.79</v>
      </c>
      <c r="G2665" s="26">
        <v>12561</v>
      </c>
      <c r="H2665" s="26">
        <v>17779.9</v>
      </c>
      <c r="I2665" s="26">
        <v>5757</v>
      </c>
      <c r="J2665" s="26">
        <v>-2012.69</v>
      </c>
      <c r="K2665" s="26">
        <f t="shared" si="591"/>
        <v>12804.79</v>
      </c>
      <c r="L2665" s="27">
        <f t="shared" si="580"/>
        <v>5.33877556758057</v>
      </c>
      <c r="M2665" s="75">
        <v>0.739583333333333</v>
      </c>
      <c r="N2665" s="26">
        <v>52256.9</v>
      </c>
      <c r="O2665" s="26">
        <v>19360.42</v>
      </c>
      <c r="P2665" s="26">
        <v>14456.3</v>
      </c>
      <c r="Q2665" s="26">
        <v>15498.8</v>
      </c>
      <c r="R2665" s="26">
        <v>5066.76</v>
      </c>
      <c r="S2665" s="26">
        <v>-2125.38</v>
      </c>
      <c r="T2665" s="26">
        <f t="shared" si="581"/>
        <v>16790.42</v>
      </c>
      <c r="U2665" s="27">
        <f t="shared" si="582"/>
        <v>2.59532308140872</v>
      </c>
      <c r="V2665" s="26">
        <f>INDEX(检修、备用和必开!B:B,MATCH(统调负荷!$C2665,检修、备用和必开!$A:$A,0))</f>
        <v>23680.5</v>
      </c>
      <c r="W2665" s="26">
        <f>INDEX(检修、备用和必开!C:C,MATCH(统调负荷!$C2665,检修、备用和必开!$A:$A,0))</f>
        <v>0</v>
      </c>
      <c r="X2665" s="26">
        <f>INDEX(检修、备用和必开!D:D,MATCH(统调负荷!$C2665,检修、备用和必开!$A:$A,0))</f>
        <v>9550</v>
      </c>
      <c r="Y2665" s="26">
        <f>INDEX(检修、备用和必开!E:E,MATCH(统调负荷!$C2665,检修、备用和必开!$A:$A,0))</f>
        <v>2570</v>
      </c>
      <c r="Z2665" s="26">
        <f>INDEX(检修、备用和必开!F:F,MATCH(统调负荷!$C2665,检修、备用和必开!$A:$A,0))</f>
        <v>2450</v>
      </c>
      <c r="AA2665" s="26">
        <f t="shared" si="583"/>
        <v>68361.9</v>
      </c>
      <c r="AB2665" s="26">
        <v>326.8</v>
      </c>
      <c r="AC2665" s="26">
        <v>432.77</v>
      </c>
      <c r="AD2665" s="76">
        <f t="shared" si="584"/>
        <v>45685.7395833333</v>
      </c>
      <c r="AE2665" s="27">
        <f t="shared" si="585"/>
        <v>2796.9</v>
      </c>
      <c r="AF2665" s="27">
        <f t="shared" si="586"/>
        <v>3985.63</v>
      </c>
      <c r="AG2665" s="27">
        <f t="shared" si="587"/>
        <v>1895.3</v>
      </c>
      <c r="AH2665" s="27">
        <f t="shared" si="588"/>
        <v>-2281.1</v>
      </c>
      <c r="AI2665" s="27">
        <f t="shared" si="589"/>
        <v>-690.24</v>
      </c>
      <c r="AJ2665" s="27">
        <f t="shared" si="590"/>
        <v>-112.69</v>
      </c>
      <c r="AK2665" s="26">
        <f>INDEX(检修、备用和必开!I:I,MATCH(统调负荷!$C2665,检修、备用和必开!$A:$A,0))</f>
        <v>8740.07492354741</v>
      </c>
    </row>
    <row r="2666" ht="13.8" spans="1:37">
      <c r="A2666" s="26">
        <f t="shared" si="579"/>
        <v>2</v>
      </c>
      <c r="B2666" s="26">
        <f t="shared" si="578"/>
        <v>18</v>
      </c>
      <c r="C2666" t="s">
        <v>49</v>
      </c>
      <c r="D2666" s="75">
        <v>0.75</v>
      </c>
      <c r="E2666" s="26">
        <v>51250</v>
      </c>
      <c r="F2666" s="26">
        <v>16509.4</v>
      </c>
      <c r="G2666" s="26">
        <v>13145</v>
      </c>
      <c r="H2666" s="26">
        <v>18093.3</v>
      </c>
      <c r="I2666" s="26">
        <v>5515</v>
      </c>
      <c r="J2666" s="26">
        <v>-2012.7</v>
      </c>
      <c r="K2666" s="26">
        <f t="shared" si="591"/>
        <v>13939.4</v>
      </c>
      <c r="L2666" s="27">
        <f t="shared" si="580"/>
        <v>4.90422112859951</v>
      </c>
      <c r="M2666" s="75">
        <v>0.75</v>
      </c>
      <c r="N2666" s="26">
        <v>53360.1</v>
      </c>
      <c r="O2666" s="26">
        <v>19805.02</v>
      </c>
      <c r="P2666" s="26">
        <v>15010.9</v>
      </c>
      <c r="Q2666" s="26">
        <v>15824.7</v>
      </c>
      <c r="R2666" s="26">
        <v>4905.78</v>
      </c>
      <c r="S2666" s="26">
        <v>-2186.3</v>
      </c>
      <c r="T2666" s="26">
        <f t="shared" si="581"/>
        <v>17235.02</v>
      </c>
      <c r="U2666" s="27">
        <f t="shared" si="582"/>
        <v>2.55224375415811</v>
      </c>
      <c r="V2666" s="26">
        <f>INDEX(检修、备用和必开!B:B,MATCH(统调负荷!$C2666,检修、备用和必开!$A:$A,0))</f>
        <v>23680.5</v>
      </c>
      <c r="W2666" s="26">
        <f>INDEX(检修、备用和必开!C:C,MATCH(统调负荷!$C2666,检修、备用和必开!$A:$A,0))</f>
        <v>0</v>
      </c>
      <c r="X2666" s="26">
        <f>INDEX(检修、备用和必开!D:D,MATCH(统调负荷!$C2666,检修、备用和必开!$A:$A,0))</f>
        <v>9550</v>
      </c>
      <c r="Y2666" s="26">
        <f>INDEX(检修、备用和必开!E:E,MATCH(统调负荷!$C2666,检修、备用和必开!$A:$A,0))</f>
        <v>2570</v>
      </c>
      <c r="Z2666" s="26">
        <f>INDEX(检修、备用和必开!F:F,MATCH(统调负荷!$C2666,检修、备用和必开!$A:$A,0))</f>
        <v>2450</v>
      </c>
      <c r="AA2666" s="26">
        <f t="shared" si="583"/>
        <v>68361.9</v>
      </c>
      <c r="AB2666" s="26">
        <v>327.93</v>
      </c>
      <c r="AC2666" s="26">
        <v>368.35</v>
      </c>
      <c r="AD2666" s="76">
        <f t="shared" si="584"/>
        <v>45685.75</v>
      </c>
      <c r="AE2666" s="27">
        <f t="shared" si="585"/>
        <v>2110.1</v>
      </c>
      <c r="AF2666" s="27">
        <f t="shared" si="586"/>
        <v>3295.62</v>
      </c>
      <c r="AG2666" s="27">
        <f t="shared" si="587"/>
        <v>1865.9</v>
      </c>
      <c r="AH2666" s="27">
        <f t="shared" si="588"/>
        <v>-2268.6</v>
      </c>
      <c r="AI2666" s="27">
        <f t="shared" si="589"/>
        <v>-609.22</v>
      </c>
      <c r="AJ2666" s="27">
        <f t="shared" si="590"/>
        <v>-173.6</v>
      </c>
      <c r="AK2666" s="26">
        <f>INDEX(检修、备用和必开!I:I,MATCH(统调负荷!$C2666,检修、备用和必开!$A:$A,0))</f>
        <v>8740.07492354741</v>
      </c>
    </row>
    <row r="2667" ht="13.8" spans="1:37">
      <c r="A2667" s="26">
        <f t="shared" si="579"/>
        <v>2</v>
      </c>
      <c r="B2667" s="26">
        <f t="shared" si="578"/>
        <v>18</v>
      </c>
      <c r="C2667" t="s">
        <v>49</v>
      </c>
      <c r="D2667" s="75">
        <v>0.760416666666667</v>
      </c>
      <c r="E2667" s="26">
        <v>52760</v>
      </c>
      <c r="F2667" s="26">
        <v>17592.2</v>
      </c>
      <c r="G2667" s="26">
        <v>13482</v>
      </c>
      <c r="H2667" s="26">
        <v>18414.5</v>
      </c>
      <c r="I2667" s="26">
        <v>5284</v>
      </c>
      <c r="J2667" s="26">
        <v>-2012.7</v>
      </c>
      <c r="K2667" s="26">
        <f t="shared" si="591"/>
        <v>15022.2</v>
      </c>
      <c r="L2667" s="27">
        <f t="shared" si="580"/>
        <v>4.55072492710788</v>
      </c>
      <c r="M2667" s="75">
        <v>0.760416666666667</v>
      </c>
      <c r="N2667" s="26">
        <v>54117.6</v>
      </c>
      <c r="O2667" s="26">
        <v>20457.26</v>
      </c>
      <c r="P2667" s="26">
        <v>14867</v>
      </c>
      <c r="Q2667" s="26">
        <v>16147.5</v>
      </c>
      <c r="R2667" s="26">
        <v>4828.97</v>
      </c>
      <c r="S2667" s="26">
        <v>-2183.13</v>
      </c>
      <c r="T2667" s="26">
        <f t="shared" si="581"/>
        <v>17887.26</v>
      </c>
      <c r="U2667" s="27">
        <f t="shared" si="582"/>
        <v>2.49157168026253</v>
      </c>
      <c r="V2667" s="26">
        <f>INDEX(检修、备用和必开!B:B,MATCH(统调负荷!$C2667,检修、备用和必开!$A:$A,0))</f>
        <v>23680.5</v>
      </c>
      <c r="W2667" s="26">
        <f>INDEX(检修、备用和必开!C:C,MATCH(统调负荷!$C2667,检修、备用和必开!$A:$A,0))</f>
        <v>0</v>
      </c>
      <c r="X2667" s="26">
        <f>INDEX(检修、备用和必开!D:D,MATCH(统调负荷!$C2667,检修、备用和必开!$A:$A,0))</f>
        <v>9550</v>
      </c>
      <c r="Y2667" s="26">
        <f>INDEX(检修、备用和必开!E:E,MATCH(统调负荷!$C2667,检修、备用和必开!$A:$A,0))</f>
        <v>2570</v>
      </c>
      <c r="Z2667" s="26">
        <f>INDEX(检修、备用和必开!F:F,MATCH(统调负荷!$C2667,检修、备用和必开!$A:$A,0))</f>
        <v>2450</v>
      </c>
      <c r="AA2667" s="26">
        <f t="shared" si="583"/>
        <v>68361.9</v>
      </c>
      <c r="AB2667" s="26">
        <v>346.85</v>
      </c>
      <c r="AC2667" s="26">
        <v>324.9</v>
      </c>
      <c r="AD2667" s="76">
        <f t="shared" si="584"/>
        <v>45685.7604166667</v>
      </c>
      <c r="AE2667" s="27">
        <f t="shared" si="585"/>
        <v>1357.6</v>
      </c>
      <c r="AF2667" s="27">
        <f t="shared" si="586"/>
        <v>2865.06</v>
      </c>
      <c r="AG2667" s="27">
        <f t="shared" si="587"/>
        <v>1385</v>
      </c>
      <c r="AH2667" s="27">
        <f t="shared" si="588"/>
        <v>-2267</v>
      </c>
      <c r="AI2667" s="27">
        <f t="shared" si="589"/>
        <v>-455.03</v>
      </c>
      <c r="AJ2667" s="27">
        <f t="shared" si="590"/>
        <v>-170.43</v>
      </c>
      <c r="AK2667" s="26">
        <f>INDEX(检修、备用和必开!I:I,MATCH(统调负荷!$C2667,检修、备用和必开!$A:$A,0))</f>
        <v>8740.07492354741</v>
      </c>
    </row>
    <row r="2668" ht="13.8" spans="1:37">
      <c r="A2668" s="26">
        <f t="shared" si="579"/>
        <v>2</v>
      </c>
      <c r="B2668" s="26">
        <f t="shared" si="578"/>
        <v>18</v>
      </c>
      <c r="C2668" t="s">
        <v>49</v>
      </c>
      <c r="D2668" s="75">
        <v>0.770833333333333</v>
      </c>
      <c r="E2668" s="26">
        <v>53970</v>
      </c>
      <c r="F2668" s="26">
        <v>18556.79</v>
      </c>
      <c r="G2668" s="26">
        <v>13483</v>
      </c>
      <c r="H2668" s="26">
        <v>18717.9</v>
      </c>
      <c r="I2668" s="26">
        <v>5225</v>
      </c>
      <c r="J2668" s="26">
        <v>-2012.69</v>
      </c>
      <c r="K2668" s="26">
        <f t="shared" si="591"/>
        <v>15986.79</v>
      </c>
      <c r="L2668" s="27">
        <f t="shared" si="580"/>
        <v>4.276149245721</v>
      </c>
      <c r="M2668" s="75">
        <v>0.770833333333333</v>
      </c>
      <c r="N2668" s="26">
        <v>54898.2</v>
      </c>
      <c r="O2668" s="26">
        <v>20099.39</v>
      </c>
      <c r="P2668" s="26">
        <v>14912.1</v>
      </c>
      <c r="Q2668" s="26">
        <v>17107.3</v>
      </c>
      <c r="R2668" s="26">
        <v>4933.24</v>
      </c>
      <c r="S2668" s="26">
        <v>-2153.83</v>
      </c>
      <c r="T2668" s="26">
        <f t="shared" si="581"/>
        <v>17529.39</v>
      </c>
      <c r="U2668" s="27">
        <f t="shared" si="582"/>
        <v>2.52449925939986</v>
      </c>
      <c r="V2668" s="26">
        <f>INDEX(检修、备用和必开!B:B,MATCH(统调负荷!$C2668,检修、备用和必开!$A:$A,0))</f>
        <v>23680.5</v>
      </c>
      <c r="W2668" s="26">
        <f>INDEX(检修、备用和必开!C:C,MATCH(统调负荷!$C2668,检修、备用和必开!$A:$A,0))</f>
        <v>0</v>
      </c>
      <c r="X2668" s="26">
        <f>INDEX(检修、备用和必开!D:D,MATCH(统调负荷!$C2668,检修、备用和必开!$A:$A,0))</f>
        <v>9550</v>
      </c>
      <c r="Y2668" s="26">
        <f>INDEX(检修、备用和必开!E:E,MATCH(统调负荷!$C2668,检修、备用和必开!$A:$A,0))</f>
        <v>2570</v>
      </c>
      <c r="Z2668" s="26">
        <f>INDEX(检修、备用和必开!F:F,MATCH(统调负荷!$C2668,检修、备用和必开!$A:$A,0))</f>
        <v>2450</v>
      </c>
      <c r="AA2668" s="26">
        <f t="shared" si="583"/>
        <v>68361.9</v>
      </c>
      <c r="AB2668" s="26">
        <v>352.71</v>
      </c>
      <c r="AC2668" s="26">
        <v>361.47</v>
      </c>
      <c r="AD2668" s="76">
        <f t="shared" si="584"/>
        <v>45685.7708333333</v>
      </c>
      <c r="AE2668" s="27">
        <f t="shared" si="585"/>
        <v>928.199999999997</v>
      </c>
      <c r="AF2668" s="27">
        <f t="shared" si="586"/>
        <v>1542.6</v>
      </c>
      <c r="AG2668" s="27">
        <f t="shared" si="587"/>
        <v>1429.1</v>
      </c>
      <c r="AH2668" s="27">
        <f t="shared" si="588"/>
        <v>-1610.6</v>
      </c>
      <c r="AI2668" s="27">
        <f t="shared" si="589"/>
        <v>-291.76</v>
      </c>
      <c r="AJ2668" s="27">
        <f t="shared" si="590"/>
        <v>-141.14</v>
      </c>
      <c r="AK2668" s="26">
        <f>INDEX(检修、备用和必开!I:I,MATCH(统调负荷!$C2668,检修、备用和必开!$A:$A,0))</f>
        <v>8740.07492354741</v>
      </c>
    </row>
    <row r="2669" ht="13.8" spans="1:37">
      <c r="A2669" s="26">
        <f t="shared" si="579"/>
        <v>2</v>
      </c>
      <c r="B2669" s="26">
        <f t="shared" si="578"/>
        <v>18</v>
      </c>
      <c r="C2669" t="s">
        <v>49</v>
      </c>
      <c r="D2669" s="75">
        <v>0.78125</v>
      </c>
      <c r="E2669" s="26">
        <v>55325</v>
      </c>
      <c r="F2669" s="26">
        <v>19846.3</v>
      </c>
      <c r="G2669" s="26">
        <v>13723</v>
      </c>
      <c r="H2669" s="26">
        <v>18739.4</v>
      </c>
      <c r="I2669" s="26">
        <v>5029</v>
      </c>
      <c r="J2669" s="26">
        <v>-2012.7</v>
      </c>
      <c r="K2669" s="26">
        <f t="shared" si="591"/>
        <v>17276.3</v>
      </c>
      <c r="L2669" s="27">
        <f t="shared" si="580"/>
        <v>3.9569757413335</v>
      </c>
      <c r="M2669" s="75">
        <v>0.78125</v>
      </c>
      <c r="N2669" s="26">
        <v>54963.5</v>
      </c>
      <c r="O2669" s="26">
        <v>20271.52</v>
      </c>
      <c r="P2669" s="26">
        <v>14361.7</v>
      </c>
      <c r="Q2669" s="26">
        <v>17555</v>
      </c>
      <c r="R2669" s="26">
        <v>4980.99</v>
      </c>
      <c r="S2669" s="26">
        <v>-2205.71</v>
      </c>
      <c r="T2669" s="26">
        <f t="shared" si="581"/>
        <v>17701.52</v>
      </c>
      <c r="U2669" s="27">
        <f t="shared" si="582"/>
        <v>2.50855365131927</v>
      </c>
      <c r="V2669" s="26">
        <f>INDEX(检修、备用和必开!B:B,MATCH(统调负荷!$C2669,检修、备用和必开!$A:$A,0))</f>
        <v>23680.5</v>
      </c>
      <c r="W2669" s="26">
        <f>INDEX(检修、备用和必开!C:C,MATCH(统调负荷!$C2669,检修、备用和必开!$A:$A,0))</f>
        <v>0</v>
      </c>
      <c r="X2669" s="26">
        <f>INDEX(检修、备用和必开!D:D,MATCH(统调负荷!$C2669,检修、备用和必开!$A:$A,0))</f>
        <v>9550</v>
      </c>
      <c r="Y2669" s="26">
        <f>INDEX(检修、备用和必开!E:E,MATCH(统调负荷!$C2669,检修、备用和必开!$A:$A,0))</f>
        <v>2570</v>
      </c>
      <c r="Z2669" s="26">
        <f>INDEX(检修、备用和必开!F:F,MATCH(统调负荷!$C2669,检修、备用和必开!$A:$A,0))</f>
        <v>2450</v>
      </c>
      <c r="AA2669" s="26">
        <f t="shared" si="583"/>
        <v>68361.9</v>
      </c>
      <c r="AB2669" s="26">
        <v>398.35</v>
      </c>
      <c r="AC2669" s="26">
        <v>380</v>
      </c>
      <c r="AD2669" s="76">
        <f t="shared" si="584"/>
        <v>45685.78125</v>
      </c>
      <c r="AE2669" s="27">
        <f t="shared" si="585"/>
        <v>-361.5</v>
      </c>
      <c r="AF2669" s="27">
        <f t="shared" si="586"/>
        <v>425.220000000001</v>
      </c>
      <c r="AG2669" s="27">
        <f t="shared" si="587"/>
        <v>638.700000000001</v>
      </c>
      <c r="AH2669" s="27">
        <f t="shared" si="588"/>
        <v>-1184.4</v>
      </c>
      <c r="AI2669" s="27">
        <f t="shared" si="589"/>
        <v>-48.0100000000002</v>
      </c>
      <c r="AJ2669" s="27">
        <f t="shared" si="590"/>
        <v>-193.01</v>
      </c>
      <c r="AK2669" s="26">
        <f>INDEX(检修、备用和必开!I:I,MATCH(统调负荷!$C2669,检修、备用和必开!$A:$A,0))</f>
        <v>8740.07492354741</v>
      </c>
    </row>
    <row r="2670" ht="13.8" spans="1:37">
      <c r="A2670" s="26">
        <f t="shared" si="579"/>
        <v>2</v>
      </c>
      <c r="B2670" s="26">
        <f t="shared" si="578"/>
        <v>19</v>
      </c>
      <c r="C2670" t="s">
        <v>49</v>
      </c>
      <c r="D2670" s="75">
        <v>0.791666666666667</v>
      </c>
      <c r="E2670" s="26">
        <v>55550</v>
      </c>
      <c r="F2670" s="26">
        <v>19595.9</v>
      </c>
      <c r="G2670" s="26">
        <v>14123</v>
      </c>
      <c r="H2670" s="26">
        <v>18764.8</v>
      </c>
      <c r="I2670" s="26">
        <v>5079</v>
      </c>
      <c r="J2670" s="26">
        <v>-2012.7</v>
      </c>
      <c r="K2670" s="26">
        <f t="shared" si="591"/>
        <v>17025.9</v>
      </c>
      <c r="L2670" s="27">
        <f t="shared" si="580"/>
        <v>4.01517100417599</v>
      </c>
      <c r="M2670" s="75">
        <v>0.791666666666667</v>
      </c>
      <c r="N2670" s="26">
        <v>55080.3</v>
      </c>
      <c r="O2670" s="26">
        <v>19629.55</v>
      </c>
      <c r="P2670" s="26">
        <v>14803.6</v>
      </c>
      <c r="Q2670" s="26">
        <v>17753.9</v>
      </c>
      <c r="R2670" s="26">
        <v>5024.52</v>
      </c>
      <c r="S2670" s="26">
        <v>-2131.27</v>
      </c>
      <c r="T2670" s="26">
        <f t="shared" si="581"/>
        <v>17059.55</v>
      </c>
      <c r="U2670" s="27">
        <f t="shared" si="582"/>
        <v>2.56907388512771</v>
      </c>
      <c r="V2670" s="26">
        <f>INDEX(检修、备用和必开!B:B,MATCH(统调负荷!$C2670,检修、备用和必开!$A:$A,0))</f>
        <v>23680.5</v>
      </c>
      <c r="W2670" s="26">
        <f>INDEX(检修、备用和必开!C:C,MATCH(统调负荷!$C2670,检修、备用和必开!$A:$A,0))</f>
        <v>0</v>
      </c>
      <c r="X2670" s="26">
        <f>INDEX(检修、备用和必开!D:D,MATCH(统调负荷!$C2670,检修、备用和必开!$A:$A,0))</f>
        <v>9550</v>
      </c>
      <c r="Y2670" s="26">
        <f>INDEX(检修、备用和必开!E:E,MATCH(统调负荷!$C2670,检修、备用和必开!$A:$A,0))</f>
        <v>2570</v>
      </c>
      <c r="Z2670" s="26">
        <f>INDEX(检修、备用和必开!F:F,MATCH(统调负荷!$C2670,检修、备用和必开!$A:$A,0))</f>
        <v>2450</v>
      </c>
      <c r="AA2670" s="26">
        <f t="shared" si="583"/>
        <v>68361.9</v>
      </c>
      <c r="AB2670" s="26">
        <v>388.17</v>
      </c>
      <c r="AC2670" s="26">
        <v>324.9</v>
      </c>
      <c r="AD2670" s="76">
        <f t="shared" si="584"/>
        <v>45685.7916666667</v>
      </c>
      <c r="AE2670" s="27">
        <f t="shared" si="585"/>
        <v>-469.699999999997</v>
      </c>
      <c r="AF2670" s="27">
        <f t="shared" si="586"/>
        <v>33.6499999999978</v>
      </c>
      <c r="AG2670" s="27">
        <f t="shared" si="587"/>
        <v>680.6</v>
      </c>
      <c r="AH2670" s="27">
        <f t="shared" si="588"/>
        <v>-1010.9</v>
      </c>
      <c r="AI2670" s="27">
        <f t="shared" si="589"/>
        <v>-54.4799999999996</v>
      </c>
      <c r="AJ2670" s="27">
        <f t="shared" si="590"/>
        <v>-118.57</v>
      </c>
      <c r="AK2670" s="26">
        <f>INDEX(检修、备用和必开!I:I,MATCH(统调负荷!$C2670,检修、备用和必开!$A:$A,0))</f>
        <v>8740.07492354741</v>
      </c>
    </row>
    <row r="2671" ht="13.8" spans="1:37">
      <c r="A2671" s="26">
        <f t="shared" si="579"/>
        <v>2</v>
      </c>
      <c r="B2671" s="26">
        <f t="shared" si="578"/>
        <v>19</v>
      </c>
      <c r="C2671" t="s">
        <v>49</v>
      </c>
      <c r="D2671" s="75">
        <v>0.802083333333333</v>
      </c>
      <c r="E2671" s="26">
        <v>55455</v>
      </c>
      <c r="F2671" s="26">
        <v>19265.49</v>
      </c>
      <c r="G2671" s="26">
        <v>14235</v>
      </c>
      <c r="H2671" s="26">
        <v>18800.2</v>
      </c>
      <c r="I2671" s="26">
        <v>5167</v>
      </c>
      <c r="J2671" s="26">
        <v>-2012.69</v>
      </c>
      <c r="K2671" s="26">
        <f t="shared" si="591"/>
        <v>16695.49</v>
      </c>
      <c r="L2671" s="27">
        <f t="shared" si="580"/>
        <v>4.09463274213575</v>
      </c>
      <c r="M2671" s="75">
        <v>0.802083333333333</v>
      </c>
      <c r="N2671" s="26">
        <v>55152.4</v>
      </c>
      <c r="O2671" s="26">
        <v>19339.98</v>
      </c>
      <c r="P2671" s="26">
        <v>14671.3</v>
      </c>
      <c r="Q2671" s="26">
        <v>18090.5</v>
      </c>
      <c r="R2671" s="26">
        <v>5266.66</v>
      </c>
      <c r="S2671" s="26">
        <v>-2216.04</v>
      </c>
      <c r="T2671" s="26">
        <f t="shared" si="581"/>
        <v>16769.98</v>
      </c>
      <c r="U2671" s="27">
        <f t="shared" si="582"/>
        <v>2.59733859980137</v>
      </c>
      <c r="V2671" s="26">
        <f>INDEX(检修、备用和必开!B:B,MATCH(统调负荷!$C2671,检修、备用和必开!$A:$A,0))</f>
        <v>23680.5</v>
      </c>
      <c r="W2671" s="26">
        <f>INDEX(检修、备用和必开!C:C,MATCH(统调负荷!$C2671,检修、备用和必开!$A:$A,0))</f>
        <v>0</v>
      </c>
      <c r="X2671" s="26">
        <f>INDEX(检修、备用和必开!D:D,MATCH(统调负荷!$C2671,检修、备用和必开!$A:$A,0))</f>
        <v>9550</v>
      </c>
      <c r="Y2671" s="26">
        <f>INDEX(检修、备用和必开!E:E,MATCH(统调负荷!$C2671,检修、备用和必开!$A:$A,0))</f>
        <v>2570</v>
      </c>
      <c r="Z2671" s="26">
        <f>INDEX(检修、备用和必开!F:F,MATCH(统调负荷!$C2671,检修、备用和必开!$A:$A,0))</f>
        <v>2450</v>
      </c>
      <c r="AA2671" s="26">
        <f t="shared" si="583"/>
        <v>68361.9</v>
      </c>
      <c r="AB2671" s="26">
        <v>348.38</v>
      </c>
      <c r="AC2671" s="26">
        <v>365.47</v>
      </c>
      <c r="AD2671" s="76">
        <f t="shared" si="584"/>
        <v>45685.8020833333</v>
      </c>
      <c r="AE2671" s="27">
        <f t="shared" si="585"/>
        <v>-302.599999999999</v>
      </c>
      <c r="AF2671" s="27">
        <f t="shared" si="586"/>
        <v>74.489999999998</v>
      </c>
      <c r="AG2671" s="27">
        <f t="shared" si="587"/>
        <v>436.299999999999</v>
      </c>
      <c r="AH2671" s="27">
        <f t="shared" si="588"/>
        <v>-709.700000000001</v>
      </c>
      <c r="AI2671" s="27">
        <f t="shared" si="589"/>
        <v>99.6599999999999</v>
      </c>
      <c r="AJ2671" s="27">
        <f t="shared" si="590"/>
        <v>-203.35</v>
      </c>
      <c r="AK2671" s="26">
        <f>INDEX(检修、备用和必开!I:I,MATCH(统调负荷!$C2671,检修、备用和必开!$A:$A,0))</f>
        <v>8740.07492354741</v>
      </c>
    </row>
    <row r="2672" ht="13.8" spans="1:37">
      <c r="A2672" s="26">
        <f t="shared" si="579"/>
        <v>2</v>
      </c>
      <c r="B2672" s="26">
        <f t="shared" si="578"/>
        <v>19</v>
      </c>
      <c r="C2672" t="s">
        <v>49</v>
      </c>
      <c r="D2672" s="75">
        <v>0.8125</v>
      </c>
      <c r="E2672" s="26">
        <v>55935</v>
      </c>
      <c r="F2672" s="26">
        <v>19661.9</v>
      </c>
      <c r="G2672" s="26">
        <v>14240</v>
      </c>
      <c r="H2672" s="26">
        <v>18831.8</v>
      </c>
      <c r="I2672" s="26">
        <v>5214</v>
      </c>
      <c r="J2672" s="26">
        <v>-2012.7</v>
      </c>
      <c r="K2672" s="26">
        <f t="shared" si="591"/>
        <v>17091.9</v>
      </c>
      <c r="L2672" s="27">
        <f t="shared" si="580"/>
        <v>3.9996665086971</v>
      </c>
      <c r="M2672" s="75">
        <v>0.8125</v>
      </c>
      <c r="N2672" s="26">
        <v>55084.5</v>
      </c>
      <c r="O2672" s="26">
        <v>18849.21</v>
      </c>
      <c r="P2672" s="26">
        <v>15333.8</v>
      </c>
      <c r="Q2672" s="26">
        <v>17606.4</v>
      </c>
      <c r="R2672" s="26">
        <v>5377.16</v>
      </c>
      <c r="S2672" s="26">
        <v>-2082.07</v>
      </c>
      <c r="T2672" s="26">
        <f t="shared" si="581"/>
        <v>16279.21</v>
      </c>
      <c r="U2672" s="27">
        <f t="shared" si="582"/>
        <v>2.64668954257602</v>
      </c>
      <c r="V2672" s="26">
        <f>INDEX(检修、备用和必开!B:B,MATCH(统调负荷!$C2672,检修、备用和必开!$A:$A,0))</f>
        <v>23680.5</v>
      </c>
      <c r="W2672" s="26">
        <f>INDEX(检修、备用和必开!C:C,MATCH(统调负荷!$C2672,检修、备用和必开!$A:$A,0))</f>
        <v>0</v>
      </c>
      <c r="X2672" s="26">
        <f>INDEX(检修、备用和必开!D:D,MATCH(统调负荷!$C2672,检修、备用和必开!$A:$A,0))</f>
        <v>9550</v>
      </c>
      <c r="Y2672" s="26">
        <f>INDEX(检修、备用和必开!E:E,MATCH(统调负荷!$C2672,检修、备用和必开!$A:$A,0))</f>
        <v>2570</v>
      </c>
      <c r="Z2672" s="26">
        <f>INDEX(检修、备用和必开!F:F,MATCH(统调负荷!$C2672,检修、备用和必开!$A:$A,0))</f>
        <v>2450</v>
      </c>
      <c r="AA2672" s="26">
        <f t="shared" si="583"/>
        <v>68361.9</v>
      </c>
      <c r="AB2672" s="26">
        <v>360.09</v>
      </c>
      <c r="AC2672" s="26">
        <v>358.95</v>
      </c>
      <c r="AD2672" s="76">
        <f t="shared" si="584"/>
        <v>45685.8125</v>
      </c>
      <c r="AE2672" s="27">
        <f t="shared" si="585"/>
        <v>-850.5</v>
      </c>
      <c r="AF2672" s="27">
        <f t="shared" si="586"/>
        <v>-812.690000000002</v>
      </c>
      <c r="AG2672" s="27">
        <f t="shared" si="587"/>
        <v>1093.8</v>
      </c>
      <c r="AH2672" s="27">
        <f t="shared" si="588"/>
        <v>-1225.4</v>
      </c>
      <c r="AI2672" s="27">
        <f t="shared" si="589"/>
        <v>163.16</v>
      </c>
      <c r="AJ2672" s="27">
        <f t="shared" si="590"/>
        <v>-69.3700000000001</v>
      </c>
      <c r="AK2672" s="26">
        <f>INDEX(检修、备用和必开!I:I,MATCH(统调负荷!$C2672,检修、备用和必开!$A:$A,0))</f>
        <v>8740.07492354741</v>
      </c>
    </row>
    <row r="2673" ht="13.8" spans="1:37">
      <c r="A2673" s="26">
        <f t="shared" si="579"/>
        <v>2</v>
      </c>
      <c r="B2673" s="26">
        <f t="shared" si="578"/>
        <v>19</v>
      </c>
      <c r="C2673" t="s">
        <v>49</v>
      </c>
      <c r="D2673" s="75">
        <v>0.822916666666667</v>
      </c>
      <c r="E2673" s="26">
        <v>56000</v>
      </c>
      <c r="F2673" s="26">
        <v>19654.29</v>
      </c>
      <c r="G2673" s="26">
        <v>14240</v>
      </c>
      <c r="H2673" s="26">
        <v>18866.4</v>
      </c>
      <c r="I2673" s="26">
        <v>5252</v>
      </c>
      <c r="J2673" s="26">
        <v>-2012.69</v>
      </c>
      <c r="K2673" s="26">
        <f t="shared" si="591"/>
        <v>17084.29</v>
      </c>
      <c r="L2673" s="27">
        <f t="shared" si="580"/>
        <v>4.00144811402757</v>
      </c>
      <c r="M2673" s="75">
        <v>0.822916666666667</v>
      </c>
      <c r="N2673" s="26">
        <v>55445.6</v>
      </c>
      <c r="O2673" s="26">
        <v>19324.76</v>
      </c>
      <c r="P2673" s="26">
        <v>14856.6</v>
      </c>
      <c r="Q2673" s="26">
        <v>17971.6</v>
      </c>
      <c r="R2673" s="26">
        <v>5411.62</v>
      </c>
      <c r="S2673" s="26">
        <v>-2118.98</v>
      </c>
      <c r="T2673" s="26">
        <f t="shared" si="581"/>
        <v>16754.76</v>
      </c>
      <c r="U2673" s="27">
        <f t="shared" si="582"/>
        <v>2.59884142641864</v>
      </c>
      <c r="V2673" s="26">
        <f>INDEX(检修、备用和必开!B:B,MATCH(统调负荷!$C2673,检修、备用和必开!$A:$A,0))</f>
        <v>23680.5</v>
      </c>
      <c r="W2673" s="26">
        <f>INDEX(检修、备用和必开!C:C,MATCH(统调负荷!$C2673,检修、备用和必开!$A:$A,0))</f>
        <v>0</v>
      </c>
      <c r="X2673" s="26">
        <f>INDEX(检修、备用和必开!D:D,MATCH(统调负荷!$C2673,检修、备用和必开!$A:$A,0))</f>
        <v>9550</v>
      </c>
      <c r="Y2673" s="26">
        <f>INDEX(检修、备用和必开!E:E,MATCH(统调负荷!$C2673,检修、备用和必开!$A:$A,0))</f>
        <v>2570</v>
      </c>
      <c r="Z2673" s="26">
        <f>INDEX(检修、备用和必开!F:F,MATCH(统调负荷!$C2673,检修、备用和必开!$A:$A,0))</f>
        <v>2450</v>
      </c>
      <c r="AA2673" s="26">
        <f t="shared" si="583"/>
        <v>68361.9</v>
      </c>
      <c r="AB2673" s="26">
        <v>356.97</v>
      </c>
      <c r="AC2673" s="26">
        <v>348.95</v>
      </c>
      <c r="AD2673" s="76">
        <f t="shared" si="584"/>
        <v>45685.8229166667</v>
      </c>
      <c r="AE2673" s="27">
        <f t="shared" si="585"/>
        <v>-554.400000000001</v>
      </c>
      <c r="AF2673" s="27">
        <f t="shared" si="586"/>
        <v>-329.530000000002</v>
      </c>
      <c r="AG2673" s="27">
        <f t="shared" si="587"/>
        <v>616.6</v>
      </c>
      <c r="AH2673" s="27">
        <f t="shared" si="588"/>
        <v>-894.800000000003</v>
      </c>
      <c r="AI2673" s="27">
        <f t="shared" si="589"/>
        <v>159.62</v>
      </c>
      <c r="AJ2673" s="27">
        <f t="shared" si="590"/>
        <v>-106.29</v>
      </c>
      <c r="AK2673" s="26">
        <f>INDEX(检修、备用和必开!I:I,MATCH(统调负荷!$C2673,检修、备用和必开!$A:$A,0))</f>
        <v>8740.07492354741</v>
      </c>
    </row>
    <row r="2674" ht="13.8" spans="1:37">
      <c r="A2674" s="26">
        <f t="shared" si="579"/>
        <v>2</v>
      </c>
      <c r="B2674" s="26">
        <f t="shared" si="578"/>
        <v>20</v>
      </c>
      <c r="C2674" t="s">
        <v>49</v>
      </c>
      <c r="D2674" s="75">
        <v>0.833333333333333</v>
      </c>
      <c r="E2674" s="26">
        <v>55770</v>
      </c>
      <c r="F2674" s="26">
        <v>19236.8</v>
      </c>
      <c r="G2674" s="26">
        <v>14344</v>
      </c>
      <c r="H2674" s="26">
        <v>18904.9</v>
      </c>
      <c r="I2674" s="26">
        <v>5297</v>
      </c>
      <c r="J2674" s="26">
        <v>-2012.7</v>
      </c>
      <c r="K2674" s="26">
        <f t="shared" si="591"/>
        <v>16666.8</v>
      </c>
      <c r="L2674" s="27">
        <f t="shared" si="580"/>
        <v>4.10168118655051</v>
      </c>
      <c r="M2674" s="75">
        <v>0.833333333333333</v>
      </c>
      <c r="N2674" s="26">
        <v>55524.3</v>
      </c>
      <c r="O2674" s="26">
        <v>19660.44</v>
      </c>
      <c r="P2674" s="26">
        <v>14329.9</v>
      </c>
      <c r="Q2674" s="26">
        <v>18315.5</v>
      </c>
      <c r="R2674" s="26">
        <v>5369.06</v>
      </c>
      <c r="S2674" s="26">
        <v>-2150.6</v>
      </c>
      <c r="T2674" s="26">
        <f t="shared" si="581"/>
        <v>17090.44</v>
      </c>
      <c r="U2674" s="27">
        <f t="shared" si="582"/>
        <v>2.56609500443686</v>
      </c>
      <c r="V2674" s="26">
        <f>INDEX(检修、备用和必开!B:B,MATCH(统调负荷!$C2674,检修、备用和必开!$A:$A,0))</f>
        <v>23680.5</v>
      </c>
      <c r="W2674" s="26">
        <f>INDEX(检修、备用和必开!C:C,MATCH(统调负荷!$C2674,检修、备用和必开!$A:$A,0))</f>
        <v>0</v>
      </c>
      <c r="X2674" s="26">
        <f>INDEX(检修、备用和必开!D:D,MATCH(统调负荷!$C2674,检修、备用和必开!$A:$A,0))</f>
        <v>9550</v>
      </c>
      <c r="Y2674" s="26">
        <f>INDEX(检修、备用和必开!E:E,MATCH(统调负荷!$C2674,检修、备用和必开!$A:$A,0))</f>
        <v>2570</v>
      </c>
      <c r="Z2674" s="26">
        <f>INDEX(检修、备用和必开!F:F,MATCH(统调负荷!$C2674,检修、备用和必开!$A:$A,0))</f>
        <v>2450</v>
      </c>
      <c r="AA2674" s="26">
        <f t="shared" si="583"/>
        <v>68361.9</v>
      </c>
      <c r="AB2674" s="26">
        <v>336.56</v>
      </c>
      <c r="AC2674" s="26">
        <v>328.69</v>
      </c>
      <c r="AD2674" s="76">
        <f t="shared" si="584"/>
        <v>45685.8333333333</v>
      </c>
      <c r="AE2674" s="27">
        <f t="shared" si="585"/>
        <v>-245.699999999997</v>
      </c>
      <c r="AF2674" s="27">
        <f t="shared" si="586"/>
        <v>423.639999999999</v>
      </c>
      <c r="AG2674" s="27">
        <f t="shared" si="587"/>
        <v>-14.1000000000004</v>
      </c>
      <c r="AH2674" s="27">
        <f t="shared" si="588"/>
        <v>-589.400000000001</v>
      </c>
      <c r="AI2674" s="27">
        <f t="shared" si="589"/>
        <v>72.0600000000004</v>
      </c>
      <c r="AJ2674" s="27">
        <f t="shared" si="590"/>
        <v>-137.9</v>
      </c>
      <c r="AK2674" s="26">
        <f>INDEX(检修、备用和必开!I:I,MATCH(统调负荷!$C2674,检修、备用和必开!$A:$A,0))</f>
        <v>8740.07492354741</v>
      </c>
    </row>
    <row r="2675" ht="13.8" spans="1:37">
      <c r="A2675" s="26">
        <f t="shared" si="579"/>
        <v>2</v>
      </c>
      <c r="B2675" s="26">
        <f t="shared" si="578"/>
        <v>20</v>
      </c>
      <c r="C2675" t="s">
        <v>49</v>
      </c>
      <c r="D2675" s="75">
        <v>0.84375</v>
      </c>
      <c r="E2675" s="26">
        <v>55890</v>
      </c>
      <c r="F2675" s="26">
        <v>19708.69</v>
      </c>
      <c r="G2675" s="26">
        <v>13900</v>
      </c>
      <c r="H2675" s="26">
        <v>18958</v>
      </c>
      <c r="I2675" s="26">
        <v>5336</v>
      </c>
      <c r="J2675" s="26">
        <v>-2012.69</v>
      </c>
      <c r="K2675" s="26">
        <f t="shared" si="591"/>
        <v>17138.69</v>
      </c>
      <c r="L2675" s="27">
        <f t="shared" si="580"/>
        <v>3.98874709794039</v>
      </c>
      <c r="M2675" s="75">
        <v>0.84375</v>
      </c>
      <c r="N2675" s="26">
        <v>55919.9</v>
      </c>
      <c r="O2675" s="26">
        <v>20960.93</v>
      </c>
      <c r="P2675" s="26">
        <v>12821.8</v>
      </c>
      <c r="Q2675" s="26">
        <v>18943.7</v>
      </c>
      <c r="R2675" s="26">
        <v>5368.45</v>
      </c>
      <c r="S2675" s="26">
        <v>-2174.98</v>
      </c>
      <c r="T2675" s="26">
        <f t="shared" si="581"/>
        <v>18390.93</v>
      </c>
      <c r="U2675" s="27">
        <f t="shared" si="582"/>
        <v>2.44665800315165</v>
      </c>
      <c r="V2675" s="26">
        <f>INDEX(检修、备用和必开!B:B,MATCH(统调负荷!$C2675,检修、备用和必开!$A:$A,0))</f>
        <v>23680.5</v>
      </c>
      <c r="W2675" s="26">
        <f>INDEX(检修、备用和必开!C:C,MATCH(统调负荷!$C2675,检修、备用和必开!$A:$A,0))</f>
        <v>0</v>
      </c>
      <c r="X2675" s="26">
        <f>INDEX(检修、备用和必开!D:D,MATCH(统调负荷!$C2675,检修、备用和必开!$A:$A,0))</f>
        <v>9550</v>
      </c>
      <c r="Y2675" s="26">
        <f>INDEX(检修、备用和必开!E:E,MATCH(统调负荷!$C2675,检修、备用和必开!$A:$A,0))</f>
        <v>2570</v>
      </c>
      <c r="Z2675" s="26">
        <f>INDEX(检修、备用和必开!F:F,MATCH(统调负荷!$C2675,检修、备用和必开!$A:$A,0))</f>
        <v>2450</v>
      </c>
      <c r="AA2675" s="26">
        <f t="shared" si="583"/>
        <v>68361.9</v>
      </c>
      <c r="AB2675" s="26">
        <v>353.24</v>
      </c>
      <c r="AC2675" s="26">
        <v>463.47</v>
      </c>
      <c r="AD2675" s="76">
        <f t="shared" si="584"/>
        <v>45685.84375</v>
      </c>
      <c r="AE2675" s="27">
        <f t="shared" si="585"/>
        <v>29.9000000000015</v>
      </c>
      <c r="AF2675" s="27">
        <f t="shared" si="586"/>
        <v>1252.24</v>
      </c>
      <c r="AG2675" s="27">
        <f t="shared" si="587"/>
        <v>-1078.2</v>
      </c>
      <c r="AH2675" s="27">
        <f t="shared" si="588"/>
        <v>-14.2999999999993</v>
      </c>
      <c r="AI2675" s="27">
        <f t="shared" si="589"/>
        <v>32.4499999999998</v>
      </c>
      <c r="AJ2675" s="27">
        <f t="shared" si="590"/>
        <v>-162.29</v>
      </c>
      <c r="AK2675" s="26">
        <f>INDEX(检修、备用和必开!I:I,MATCH(统调负荷!$C2675,检修、备用和必开!$A:$A,0))</f>
        <v>8740.07492354741</v>
      </c>
    </row>
    <row r="2676" ht="13.8" spans="1:37">
      <c r="A2676" s="26">
        <f t="shared" si="579"/>
        <v>2</v>
      </c>
      <c r="B2676" s="26">
        <f t="shared" si="578"/>
        <v>20</v>
      </c>
      <c r="C2676" t="s">
        <v>49</v>
      </c>
      <c r="D2676" s="75">
        <v>0.854166666666667</v>
      </c>
      <c r="E2676" s="26">
        <v>55675</v>
      </c>
      <c r="F2676" s="26">
        <v>19988.19</v>
      </c>
      <c r="G2676" s="26">
        <v>13627</v>
      </c>
      <c r="H2676" s="26">
        <v>18712.5</v>
      </c>
      <c r="I2676" s="26">
        <v>5360</v>
      </c>
      <c r="J2676" s="26">
        <v>-2012.69</v>
      </c>
      <c r="K2676" s="26">
        <f t="shared" si="591"/>
        <v>17418.19</v>
      </c>
      <c r="L2676" s="27">
        <f t="shared" si="580"/>
        <v>3.92474189338846</v>
      </c>
      <c r="M2676" s="75">
        <v>0.854166666666667</v>
      </c>
      <c r="N2676" s="26">
        <v>55813.9</v>
      </c>
      <c r="O2676" s="26">
        <v>21587.98</v>
      </c>
      <c r="P2676" s="26">
        <v>12482.3</v>
      </c>
      <c r="Q2676" s="26">
        <v>18487.3</v>
      </c>
      <c r="R2676" s="26">
        <v>5428.39</v>
      </c>
      <c r="S2676" s="26">
        <v>-2172.07</v>
      </c>
      <c r="T2676" s="26">
        <f t="shared" si="581"/>
        <v>19017.98</v>
      </c>
      <c r="U2676" s="27">
        <f t="shared" si="582"/>
        <v>2.3929553297083</v>
      </c>
      <c r="V2676" s="26">
        <f>INDEX(检修、备用和必开!B:B,MATCH(统调负荷!$C2676,检修、备用和必开!$A:$A,0))</f>
        <v>23680.5</v>
      </c>
      <c r="W2676" s="26">
        <f>INDEX(检修、备用和必开!C:C,MATCH(统调负荷!$C2676,检修、备用和必开!$A:$A,0))</f>
        <v>0</v>
      </c>
      <c r="X2676" s="26">
        <f>INDEX(检修、备用和必开!D:D,MATCH(统调负荷!$C2676,检修、备用和必开!$A:$A,0))</f>
        <v>9550</v>
      </c>
      <c r="Y2676" s="26">
        <f>INDEX(检修、备用和必开!E:E,MATCH(统调负荷!$C2676,检修、备用和必开!$A:$A,0))</f>
        <v>2570</v>
      </c>
      <c r="Z2676" s="26">
        <f>INDEX(检修、备用和必开!F:F,MATCH(统调负荷!$C2676,检修、备用和必开!$A:$A,0))</f>
        <v>2450</v>
      </c>
      <c r="AA2676" s="26">
        <f t="shared" si="583"/>
        <v>68361.9</v>
      </c>
      <c r="AB2676" s="26">
        <v>344.12</v>
      </c>
      <c r="AC2676" s="26">
        <v>567.47</v>
      </c>
      <c r="AD2676" s="76">
        <f t="shared" si="584"/>
        <v>45685.8541666667</v>
      </c>
      <c r="AE2676" s="27">
        <f t="shared" si="585"/>
        <v>138.900000000001</v>
      </c>
      <c r="AF2676" s="27">
        <f t="shared" si="586"/>
        <v>1599.79</v>
      </c>
      <c r="AG2676" s="27">
        <f t="shared" si="587"/>
        <v>-1144.7</v>
      </c>
      <c r="AH2676" s="27">
        <f t="shared" si="588"/>
        <v>-225.200000000001</v>
      </c>
      <c r="AI2676" s="27">
        <f t="shared" si="589"/>
        <v>68.3900000000003</v>
      </c>
      <c r="AJ2676" s="27">
        <f t="shared" si="590"/>
        <v>-159.38</v>
      </c>
      <c r="AK2676" s="26">
        <f>INDEX(检修、备用和必开!I:I,MATCH(统调负荷!$C2676,检修、备用和必开!$A:$A,0))</f>
        <v>8740.07492354741</v>
      </c>
    </row>
    <row r="2677" ht="13.8" spans="1:37">
      <c r="A2677" s="26">
        <f t="shared" si="579"/>
        <v>2</v>
      </c>
      <c r="B2677" s="26">
        <f t="shared" si="578"/>
        <v>20</v>
      </c>
      <c r="C2677" t="s">
        <v>49</v>
      </c>
      <c r="D2677" s="75">
        <v>0.864583333333333</v>
      </c>
      <c r="E2677" s="26">
        <v>55615</v>
      </c>
      <c r="F2677" s="26">
        <v>20333.4</v>
      </c>
      <c r="G2677" s="26">
        <v>13146</v>
      </c>
      <c r="H2677" s="26">
        <v>18771.3</v>
      </c>
      <c r="I2677" s="26">
        <v>5377</v>
      </c>
      <c r="J2677" s="26">
        <v>-2012.7</v>
      </c>
      <c r="K2677" s="26">
        <f t="shared" si="591"/>
        <v>17763.4</v>
      </c>
      <c r="L2677" s="27">
        <f t="shared" si="580"/>
        <v>3.84846932456624</v>
      </c>
      <c r="M2677" s="75">
        <v>0.864583333333333</v>
      </c>
      <c r="N2677" s="26">
        <v>55837.4</v>
      </c>
      <c r="O2677" s="26">
        <v>21688.54</v>
      </c>
      <c r="P2677" s="26">
        <v>12209.7</v>
      </c>
      <c r="Q2677" s="26">
        <v>18520.7</v>
      </c>
      <c r="R2677" s="26">
        <v>5547.62</v>
      </c>
      <c r="S2677" s="26">
        <v>-2129.16</v>
      </c>
      <c r="T2677" s="26">
        <f t="shared" si="581"/>
        <v>19118.54</v>
      </c>
      <c r="U2677" s="27">
        <f t="shared" si="582"/>
        <v>2.38456161353177</v>
      </c>
      <c r="V2677" s="26">
        <f>INDEX(检修、备用和必开!B:B,MATCH(统调负荷!$C2677,检修、备用和必开!$A:$A,0))</f>
        <v>23680.5</v>
      </c>
      <c r="W2677" s="26">
        <f>INDEX(检修、备用和必开!C:C,MATCH(统调负荷!$C2677,检修、备用和必开!$A:$A,0))</f>
        <v>0</v>
      </c>
      <c r="X2677" s="26">
        <f>INDEX(检修、备用和必开!D:D,MATCH(统调负荷!$C2677,检修、备用和必开!$A:$A,0))</f>
        <v>9550</v>
      </c>
      <c r="Y2677" s="26">
        <f>INDEX(检修、备用和必开!E:E,MATCH(统调负荷!$C2677,检修、备用和必开!$A:$A,0))</f>
        <v>2570</v>
      </c>
      <c r="Z2677" s="26">
        <f>INDEX(检修、备用和必开!F:F,MATCH(统调负荷!$C2677,检修、备用和必开!$A:$A,0))</f>
        <v>2450</v>
      </c>
      <c r="AA2677" s="26">
        <f t="shared" si="583"/>
        <v>68361.9</v>
      </c>
      <c r="AB2677" s="26">
        <v>353.34</v>
      </c>
      <c r="AC2677" s="26">
        <v>393.47</v>
      </c>
      <c r="AD2677" s="76">
        <f t="shared" si="584"/>
        <v>45685.8645833333</v>
      </c>
      <c r="AE2677" s="27">
        <f t="shared" si="585"/>
        <v>222.400000000001</v>
      </c>
      <c r="AF2677" s="27">
        <f t="shared" si="586"/>
        <v>1355.14</v>
      </c>
      <c r="AG2677" s="27">
        <f t="shared" si="587"/>
        <v>-936.299999999999</v>
      </c>
      <c r="AH2677" s="27">
        <f t="shared" si="588"/>
        <v>-250.599999999999</v>
      </c>
      <c r="AI2677" s="27">
        <f t="shared" si="589"/>
        <v>170.62</v>
      </c>
      <c r="AJ2677" s="27">
        <f t="shared" si="590"/>
        <v>-116.46</v>
      </c>
      <c r="AK2677" s="26">
        <f>INDEX(检修、备用和必开!I:I,MATCH(统调负荷!$C2677,检修、备用和必开!$A:$A,0))</f>
        <v>8740.07492354741</v>
      </c>
    </row>
    <row r="2678" ht="13.8" spans="1:37">
      <c r="A2678" s="26">
        <f t="shared" si="579"/>
        <v>2</v>
      </c>
      <c r="B2678" s="26">
        <f t="shared" si="578"/>
        <v>21</v>
      </c>
      <c r="C2678" t="s">
        <v>49</v>
      </c>
      <c r="D2678" s="75">
        <v>0.875</v>
      </c>
      <c r="E2678" s="26">
        <v>55615</v>
      </c>
      <c r="F2678" s="26">
        <v>20895.89</v>
      </c>
      <c r="G2678" s="26">
        <v>12550</v>
      </c>
      <c r="H2678" s="26">
        <v>18780.8</v>
      </c>
      <c r="I2678" s="26">
        <v>5401</v>
      </c>
      <c r="J2678" s="26">
        <v>-2012.69</v>
      </c>
      <c r="K2678" s="26">
        <f t="shared" si="591"/>
        <v>18325.89</v>
      </c>
      <c r="L2678" s="27">
        <f t="shared" si="580"/>
        <v>3.73034542933522</v>
      </c>
      <c r="M2678" s="75">
        <v>0.875</v>
      </c>
      <c r="N2678" s="26">
        <v>55953.1</v>
      </c>
      <c r="O2678" s="26">
        <v>22503.4</v>
      </c>
      <c r="P2678" s="26">
        <v>11746.1</v>
      </c>
      <c r="Q2678" s="26">
        <v>18198.4</v>
      </c>
      <c r="R2678" s="26">
        <v>5592.94</v>
      </c>
      <c r="S2678" s="26">
        <v>-2087.74</v>
      </c>
      <c r="T2678" s="26">
        <f t="shared" si="581"/>
        <v>19933.4</v>
      </c>
      <c r="U2678" s="27">
        <f t="shared" si="582"/>
        <v>2.31865727833289</v>
      </c>
      <c r="V2678" s="26">
        <f>INDEX(检修、备用和必开!B:B,MATCH(统调负荷!$C2678,检修、备用和必开!$A:$A,0))</f>
        <v>23680.5</v>
      </c>
      <c r="W2678" s="26">
        <f>INDEX(检修、备用和必开!C:C,MATCH(统调负荷!$C2678,检修、备用和必开!$A:$A,0))</f>
        <v>0</v>
      </c>
      <c r="X2678" s="26">
        <f>INDEX(检修、备用和必开!D:D,MATCH(统调负荷!$C2678,检修、备用和必开!$A:$A,0))</f>
        <v>9550</v>
      </c>
      <c r="Y2678" s="26">
        <f>INDEX(检修、备用和必开!E:E,MATCH(统调负荷!$C2678,检修、备用和必开!$A:$A,0))</f>
        <v>2570</v>
      </c>
      <c r="Z2678" s="26">
        <f>INDEX(检修、备用和必开!F:F,MATCH(统调负荷!$C2678,检修、备用和必开!$A:$A,0))</f>
        <v>2450</v>
      </c>
      <c r="AA2678" s="26">
        <f t="shared" si="583"/>
        <v>68361.9</v>
      </c>
      <c r="AB2678" s="26">
        <v>373.35</v>
      </c>
      <c r="AC2678" s="26">
        <v>473.47</v>
      </c>
      <c r="AD2678" s="76">
        <f t="shared" si="584"/>
        <v>45685.875</v>
      </c>
      <c r="AE2678" s="27">
        <f t="shared" si="585"/>
        <v>338.099999999999</v>
      </c>
      <c r="AF2678" s="27">
        <f t="shared" si="586"/>
        <v>1607.51</v>
      </c>
      <c r="AG2678" s="27">
        <f t="shared" si="587"/>
        <v>-803.9</v>
      </c>
      <c r="AH2678" s="27">
        <f t="shared" si="588"/>
        <v>-582.399999999998</v>
      </c>
      <c r="AI2678" s="27">
        <f t="shared" si="589"/>
        <v>191.94</v>
      </c>
      <c r="AJ2678" s="27">
        <f t="shared" si="590"/>
        <v>-75.0499999999997</v>
      </c>
      <c r="AK2678" s="26">
        <f>INDEX(检修、备用和必开!I:I,MATCH(统调负荷!$C2678,检修、备用和必开!$A:$A,0))</f>
        <v>8740.07492354741</v>
      </c>
    </row>
    <row r="2679" ht="13.8" spans="1:37">
      <c r="A2679" s="26">
        <f t="shared" si="579"/>
        <v>2</v>
      </c>
      <c r="B2679" s="26">
        <f t="shared" si="578"/>
        <v>21</v>
      </c>
      <c r="C2679" t="s">
        <v>49</v>
      </c>
      <c r="D2679" s="75">
        <v>0.885416666666667</v>
      </c>
      <c r="E2679" s="26">
        <v>55405</v>
      </c>
      <c r="F2679" s="26">
        <v>20618.5</v>
      </c>
      <c r="G2679" s="26">
        <v>12550</v>
      </c>
      <c r="H2679" s="26">
        <v>18838.2</v>
      </c>
      <c r="I2679" s="26">
        <v>5411</v>
      </c>
      <c r="J2679" s="26">
        <v>-2012.7</v>
      </c>
      <c r="K2679" s="26">
        <f t="shared" si="591"/>
        <v>18048.5</v>
      </c>
      <c r="L2679" s="27">
        <f t="shared" si="580"/>
        <v>3.7876776463418</v>
      </c>
      <c r="M2679" s="75">
        <v>0.885416666666667</v>
      </c>
      <c r="N2679" s="26">
        <v>55462.1</v>
      </c>
      <c r="O2679" s="26">
        <v>22197.92</v>
      </c>
      <c r="P2679" s="26">
        <v>11623.7</v>
      </c>
      <c r="Q2679" s="26">
        <v>18152.8</v>
      </c>
      <c r="R2679" s="26">
        <v>5624.26</v>
      </c>
      <c r="S2679" s="26">
        <v>-2136.58</v>
      </c>
      <c r="T2679" s="26">
        <f t="shared" si="581"/>
        <v>19627.92</v>
      </c>
      <c r="U2679" s="27">
        <f t="shared" si="582"/>
        <v>2.34293260109014</v>
      </c>
      <c r="V2679" s="26">
        <f>INDEX(检修、备用和必开!B:B,MATCH(统调负荷!$C2679,检修、备用和必开!$A:$A,0))</f>
        <v>23680.5</v>
      </c>
      <c r="W2679" s="26">
        <f>INDEX(检修、备用和必开!C:C,MATCH(统调负荷!$C2679,检修、备用和必开!$A:$A,0))</f>
        <v>0</v>
      </c>
      <c r="X2679" s="26">
        <f>INDEX(检修、备用和必开!D:D,MATCH(统调负荷!$C2679,检修、备用和必开!$A:$A,0))</f>
        <v>9550</v>
      </c>
      <c r="Y2679" s="26">
        <f>INDEX(检修、备用和必开!E:E,MATCH(统调负荷!$C2679,检修、备用和必开!$A:$A,0))</f>
        <v>2570</v>
      </c>
      <c r="Z2679" s="26">
        <f>INDEX(检修、备用和必开!F:F,MATCH(统调负荷!$C2679,检修、备用和必开!$A:$A,0))</f>
        <v>2450</v>
      </c>
      <c r="AA2679" s="26">
        <f t="shared" si="583"/>
        <v>68361.9</v>
      </c>
      <c r="AB2679" s="26">
        <v>373.35</v>
      </c>
      <c r="AC2679" s="26">
        <v>513.47</v>
      </c>
      <c r="AD2679" s="76">
        <f t="shared" si="584"/>
        <v>45685.8854166667</v>
      </c>
      <c r="AE2679" s="27">
        <f t="shared" si="585"/>
        <v>57.0999999999985</v>
      </c>
      <c r="AF2679" s="27">
        <f t="shared" si="586"/>
        <v>1579.42</v>
      </c>
      <c r="AG2679" s="27">
        <f t="shared" si="587"/>
        <v>-926.299999999999</v>
      </c>
      <c r="AH2679" s="27">
        <f t="shared" si="588"/>
        <v>-685.400000000001</v>
      </c>
      <c r="AI2679" s="27">
        <f t="shared" si="589"/>
        <v>213.26</v>
      </c>
      <c r="AJ2679" s="27">
        <f t="shared" si="590"/>
        <v>-123.88</v>
      </c>
      <c r="AK2679" s="26">
        <f>INDEX(检修、备用和必开!I:I,MATCH(统调负荷!$C2679,检修、备用和必开!$A:$A,0))</f>
        <v>8740.07492354741</v>
      </c>
    </row>
    <row r="2680" ht="13.8" spans="1:37">
      <c r="A2680" s="26">
        <f t="shared" si="579"/>
        <v>2</v>
      </c>
      <c r="B2680" s="26">
        <f t="shared" si="578"/>
        <v>21</v>
      </c>
      <c r="C2680" t="s">
        <v>49</v>
      </c>
      <c r="D2680" s="75">
        <v>0.895833333333333</v>
      </c>
      <c r="E2680" s="26">
        <v>55100</v>
      </c>
      <c r="F2680" s="26">
        <v>20735.99</v>
      </c>
      <c r="G2680" s="26">
        <v>12068</v>
      </c>
      <c r="H2680" s="26">
        <v>18903.7</v>
      </c>
      <c r="I2680" s="26">
        <v>5405</v>
      </c>
      <c r="J2680" s="26">
        <v>-2012.69</v>
      </c>
      <c r="K2680" s="26">
        <f t="shared" si="591"/>
        <v>18165.99</v>
      </c>
      <c r="L2680" s="27">
        <f t="shared" si="580"/>
        <v>3.76318053681632</v>
      </c>
      <c r="M2680" s="75">
        <v>0.895833333333333</v>
      </c>
      <c r="N2680" s="26">
        <v>55359.2</v>
      </c>
      <c r="O2680" s="26">
        <v>21618.5</v>
      </c>
      <c r="P2680" s="26">
        <v>12087.8</v>
      </c>
      <c r="Q2680" s="26">
        <v>18148.5</v>
      </c>
      <c r="R2680" s="26">
        <v>5641.15</v>
      </c>
      <c r="S2680" s="26">
        <v>-2136.75</v>
      </c>
      <c r="T2680" s="26">
        <f t="shared" si="581"/>
        <v>19048.5</v>
      </c>
      <c r="U2680" s="27">
        <f t="shared" si="582"/>
        <v>2.39040159448922</v>
      </c>
      <c r="V2680" s="26">
        <f>INDEX(检修、备用和必开!B:B,MATCH(统调负荷!$C2680,检修、备用和必开!$A:$A,0))</f>
        <v>23680.5</v>
      </c>
      <c r="W2680" s="26">
        <f>INDEX(检修、备用和必开!C:C,MATCH(统调负荷!$C2680,检修、备用和必开!$A:$A,0))</f>
        <v>0</v>
      </c>
      <c r="X2680" s="26">
        <f>INDEX(检修、备用和必开!D:D,MATCH(统调负荷!$C2680,检修、备用和必开!$A:$A,0))</f>
        <v>9550</v>
      </c>
      <c r="Y2680" s="26">
        <f>INDEX(检修、备用和必开!E:E,MATCH(统调负荷!$C2680,检修、备用和必开!$A:$A,0))</f>
        <v>2570</v>
      </c>
      <c r="Z2680" s="26">
        <f>INDEX(检修、备用和必开!F:F,MATCH(统调负荷!$C2680,检修、备用和必开!$A:$A,0))</f>
        <v>2450</v>
      </c>
      <c r="AA2680" s="26">
        <f t="shared" si="583"/>
        <v>68361.9</v>
      </c>
      <c r="AB2680" s="26">
        <v>378.33</v>
      </c>
      <c r="AC2680" s="26">
        <v>463.47</v>
      </c>
      <c r="AD2680" s="76">
        <f t="shared" si="584"/>
        <v>45685.8958333333</v>
      </c>
      <c r="AE2680" s="27">
        <f t="shared" si="585"/>
        <v>259.199999999997</v>
      </c>
      <c r="AF2680" s="27">
        <f t="shared" si="586"/>
        <v>882.509999999998</v>
      </c>
      <c r="AG2680" s="27">
        <f t="shared" si="587"/>
        <v>19.7999999999993</v>
      </c>
      <c r="AH2680" s="27">
        <f t="shared" si="588"/>
        <v>-755.200000000001</v>
      </c>
      <c r="AI2680" s="27">
        <f t="shared" si="589"/>
        <v>236.15</v>
      </c>
      <c r="AJ2680" s="27">
        <f t="shared" si="590"/>
        <v>-124.06</v>
      </c>
      <c r="AK2680" s="26">
        <f>INDEX(检修、备用和必开!I:I,MATCH(统调负荷!$C2680,检修、备用和必开!$A:$A,0))</f>
        <v>8740.07492354741</v>
      </c>
    </row>
    <row r="2681" ht="13.8" spans="1:37">
      <c r="A2681" s="26">
        <f t="shared" si="579"/>
        <v>2</v>
      </c>
      <c r="B2681" s="26">
        <f t="shared" si="578"/>
        <v>21</v>
      </c>
      <c r="C2681" t="s">
        <v>49</v>
      </c>
      <c r="D2681" s="75">
        <v>0.90625</v>
      </c>
      <c r="E2681" s="26">
        <v>54770</v>
      </c>
      <c r="F2681" s="26">
        <v>20635.1</v>
      </c>
      <c r="G2681" s="26">
        <v>11790</v>
      </c>
      <c r="H2681" s="26">
        <v>18974.6</v>
      </c>
      <c r="I2681" s="26">
        <v>5383</v>
      </c>
      <c r="J2681" s="26">
        <v>-2012.7</v>
      </c>
      <c r="K2681" s="26">
        <f t="shared" si="591"/>
        <v>18065.1</v>
      </c>
      <c r="L2681" s="27">
        <f t="shared" si="580"/>
        <v>3.78419715362771</v>
      </c>
      <c r="M2681" s="75">
        <v>0.90625</v>
      </c>
      <c r="N2681" s="26">
        <v>54929.1</v>
      </c>
      <c r="O2681" s="26">
        <v>21132.45</v>
      </c>
      <c r="P2681" s="26">
        <v>11933</v>
      </c>
      <c r="Q2681" s="26">
        <v>18331.5</v>
      </c>
      <c r="R2681" s="26">
        <v>5696.65</v>
      </c>
      <c r="S2681" s="26">
        <v>-2164.5</v>
      </c>
      <c r="T2681" s="26">
        <f t="shared" si="581"/>
        <v>18562.45</v>
      </c>
      <c r="U2681" s="27">
        <f t="shared" si="582"/>
        <v>2.43173042548764</v>
      </c>
      <c r="V2681" s="26">
        <f>INDEX(检修、备用和必开!B:B,MATCH(统调负荷!$C2681,检修、备用和必开!$A:$A,0))</f>
        <v>23680.5</v>
      </c>
      <c r="W2681" s="26">
        <f>INDEX(检修、备用和必开!C:C,MATCH(统调负荷!$C2681,检修、备用和必开!$A:$A,0))</f>
        <v>0</v>
      </c>
      <c r="X2681" s="26">
        <f>INDEX(检修、备用和必开!D:D,MATCH(统调负荷!$C2681,检修、备用和必开!$A:$A,0))</f>
        <v>9550</v>
      </c>
      <c r="Y2681" s="26">
        <f>INDEX(检修、备用和必开!E:E,MATCH(统调负荷!$C2681,检修、备用和必开!$A:$A,0))</f>
        <v>2570</v>
      </c>
      <c r="Z2681" s="26">
        <f>INDEX(检修、备用和必开!F:F,MATCH(统调负荷!$C2681,检修、备用和必开!$A:$A,0))</f>
        <v>2450</v>
      </c>
      <c r="AA2681" s="26">
        <f t="shared" si="583"/>
        <v>68361.9</v>
      </c>
      <c r="AB2681" s="26">
        <v>372.53</v>
      </c>
      <c r="AC2681" s="26">
        <v>400</v>
      </c>
      <c r="AD2681" s="76">
        <f t="shared" si="584"/>
        <v>45685.90625</v>
      </c>
      <c r="AE2681" s="27">
        <f t="shared" si="585"/>
        <v>159.099999999999</v>
      </c>
      <c r="AF2681" s="27">
        <f t="shared" si="586"/>
        <v>497.350000000002</v>
      </c>
      <c r="AG2681" s="27">
        <f t="shared" si="587"/>
        <v>143</v>
      </c>
      <c r="AH2681" s="27">
        <f t="shared" si="588"/>
        <v>-643.099999999999</v>
      </c>
      <c r="AI2681" s="27">
        <f t="shared" si="589"/>
        <v>313.65</v>
      </c>
      <c r="AJ2681" s="27">
        <f t="shared" si="590"/>
        <v>-151.8</v>
      </c>
      <c r="AK2681" s="26">
        <f>INDEX(检修、备用和必开!I:I,MATCH(统调负荷!$C2681,检修、备用和必开!$A:$A,0))</f>
        <v>8740.07492354741</v>
      </c>
    </row>
    <row r="2682" ht="13.8" spans="1:37">
      <c r="A2682" s="26">
        <f t="shared" si="579"/>
        <v>2</v>
      </c>
      <c r="B2682" s="26">
        <f t="shared" si="578"/>
        <v>22</v>
      </c>
      <c r="C2682" t="s">
        <v>49</v>
      </c>
      <c r="D2682" s="75">
        <v>0.916666666666667</v>
      </c>
      <c r="E2682" s="26">
        <v>54105</v>
      </c>
      <c r="F2682" s="26">
        <v>20620.1</v>
      </c>
      <c r="G2682" s="26">
        <v>10952</v>
      </c>
      <c r="H2682" s="26">
        <v>19156.6</v>
      </c>
      <c r="I2682" s="26">
        <v>5389</v>
      </c>
      <c r="J2682" s="26">
        <v>-2012.7</v>
      </c>
      <c r="K2682" s="26">
        <f t="shared" si="591"/>
        <v>18050.1</v>
      </c>
      <c r="L2682" s="27">
        <f t="shared" si="580"/>
        <v>3.78734189838283</v>
      </c>
      <c r="M2682" s="75">
        <v>0.916666666666667</v>
      </c>
      <c r="N2682" s="26">
        <v>54425.3</v>
      </c>
      <c r="O2682" s="26">
        <v>21463.91</v>
      </c>
      <c r="P2682" s="26">
        <v>11027</v>
      </c>
      <c r="Q2682" s="26">
        <v>18405.5</v>
      </c>
      <c r="R2682" s="26">
        <v>5667.94</v>
      </c>
      <c r="S2682" s="26">
        <v>-2139.05</v>
      </c>
      <c r="T2682" s="26">
        <f t="shared" si="581"/>
        <v>18893.91</v>
      </c>
      <c r="U2682" s="27">
        <f t="shared" si="582"/>
        <v>2.40339320438013</v>
      </c>
      <c r="V2682" s="26">
        <f>INDEX(检修、备用和必开!B:B,MATCH(统调负荷!$C2682,检修、备用和必开!$A:$A,0))</f>
        <v>23680.5</v>
      </c>
      <c r="W2682" s="26">
        <f>INDEX(检修、备用和必开!C:C,MATCH(统调负荷!$C2682,检修、备用和必开!$A:$A,0))</f>
        <v>0</v>
      </c>
      <c r="X2682" s="26">
        <f>INDEX(检修、备用和必开!D:D,MATCH(统调负荷!$C2682,检修、备用和必开!$A:$A,0))</f>
        <v>9550</v>
      </c>
      <c r="Y2682" s="26">
        <f>INDEX(检修、备用和必开!E:E,MATCH(统调负荷!$C2682,检修、备用和必开!$A:$A,0))</f>
        <v>2570</v>
      </c>
      <c r="Z2682" s="26">
        <f>INDEX(检修、备用和必开!F:F,MATCH(统调负荷!$C2682,检修、备用和必开!$A:$A,0))</f>
        <v>2450</v>
      </c>
      <c r="AA2682" s="26">
        <f t="shared" si="583"/>
        <v>68361.9</v>
      </c>
      <c r="AB2682" s="26">
        <v>372.53</v>
      </c>
      <c r="AC2682" s="26">
        <v>801.44</v>
      </c>
      <c r="AD2682" s="76">
        <f t="shared" si="584"/>
        <v>45685.9166666667</v>
      </c>
      <c r="AE2682" s="27">
        <f t="shared" si="585"/>
        <v>320.300000000003</v>
      </c>
      <c r="AF2682" s="27">
        <f t="shared" si="586"/>
        <v>843.810000000001</v>
      </c>
      <c r="AG2682" s="27">
        <f t="shared" si="587"/>
        <v>75</v>
      </c>
      <c r="AH2682" s="27">
        <f t="shared" si="588"/>
        <v>-751.099999999999</v>
      </c>
      <c r="AI2682" s="27">
        <f t="shared" si="589"/>
        <v>278.94</v>
      </c>
      <c r="AJ2682" s="27">
        <f t="shared" si="590"/>
        <v>-126.35</v>
      </c>
      <c r="AK2682" s="26">
        <f>INDEX(检修、备用和必开!I:I,MATCH(统调负荷!$C2682,检修、备用和必开!$A:$A,0))</f>
        <v>8740.07492354741</v>
      </c>
    </row>
    <row r="2683" ht="13.8" spans="1:37">
      <c r="A2683" s="26">
        <f t="shared" si="579"/>
        <v>2</v>
      </c>
      <c r="B2683" s="26">
        <f t="shared" si="578"/>
        <v>22</v>
      </c>
      <c r="C2683" t="s">
        <v>49</v>
      </c>
      <c r="D2683" s="75">
        <v>0.927083333333333</v>
      </c>
      <c r="E2683" s="26">
        <v>53375</v>
      </c>
      <c r="F2683" s="26">
        <v>20518.3</v>
      </c>
      <c r="G2683" s="26">
        <v>10277</v>
      </c>
      <c r="H2683" s="26">
        <v>19234.4</v>
      </c>
      <c r="I2683" s="26">
        <v>5358</v>
      </c>
      <c r="J2683" s="26">
        <v>-2012.7</v>
      </c>
      <c r="K2683" s="26">
        <f t="shared" si="591"/>
        <v>17948.3</v>
      </c>
      <c r="L2683" s="27">
        <f t="shared" si="580"/>
        <v>3.80882311973836</v>
      </c>
      <c r="M2683" s="75">
        <v>0.927083333333333</v>
      </c>
      <c r="N2683" s="26">
        <v>53677.6</v>
      </c>
      <c r="O2683" s="26">
        <v>21502.56</v>
      </c>
      <c r="P2683" s="26">
        <v>10443.6</v>
      </c>
      <c r="Q2683" s="26">
        <v>18190.8</v>
      </c>
      <c r="R2683" s="26">
        <v>5705.51</v>
      </c>
      <c r="S2683" s="26">
        <v>-2164.87</v>
      </c>
      <c r="T2683" s="26">
        <f t="shared" si="581"/>
        <v>18932.56</v>
      </c>
      <c r="U2683" s="27">
        <f t="shared" si="582"/>
        <v>2.40013187016897</v>
      </c>
      <c r="V2683" s="26">
        <f>INDEX(检修、备用和必开!B:B,MATCH(统调负荷!$C2683,检修、备用和必开!$A:$A,0))</f>
        <v>23680.5</v>
      </c>
      <c r="W2683" s="26">
        <f>INDEX(检修、备用和必开!C:C,MATCH(统调负荷!$C2683,检修、备用和必开!$A:$A,0))</f>
        <v>0</v>
      </c>
      <c r="X2683" s="26">
        <f>INDEX(检修、备用和必开!D:D,MATCH(统调负荷!$C2683,检修、备用和必开!$A:$A,0))</f>
        <v>9550</v>
      </c>
      <c r="Y2683" s="26">
        <f>INDEX(检修、备用和必开!E:E,MATCH(统调负荷!$C2683,检修、备用和必开!$A:$A,0))</f>
        <v>2570</v>
      </c>
      <c r="Z2683" s="26">
        <f>INDEX(检修、备用和必开!F:F,MATCH(统调负荷!$C2683,检修、备用和必开!$A:$A,0))</f>
        <v>2450</v>
      </c>
      <c r="AA2683" s="26">
        <f t="shared" si="583"/>
        <v>68361.9</v>
      </c>
      <c r="AB2683" s="26">
        <v>360</v>
      </c>
      <c r="AC2683" s="26">
        <v>802.38</v>
      </c>
      <c r="AD2683" s="76">
        <f t="shared" si="584"/>
        <v>45685.9270833333</v>
      </c>
      <c r="AE2683" s="27">
        <f t="shared" si="585"/>
        <v>302.599999999999</v>
      </c>
      <c r="AF2683" s="27">
        <f t="shared" si="586"/>
        <v>984.260000000002</v>
      </c>
      <c r="AG2683" s="27">
        <f t="shared" si="587"/>
        <v>166.6</v>
      </c>
      <c r="AH2683" s="27">
        <f t="shared" si="588"/>
        <v>-1043.6</v>
      </c>
      <c r="AI2683" s="27">
        <f t="shared" si="589"/>
        <v>347.51</v>
      </c>
      <c r="AJ2683" s="27">
        <f t="shared" si="590"/>
        <v>-152.17</v>
      </c>
      <c r="AK2683" s="26">
        <f>INDEX(检修、备用和必开!I:I,MATCH(统调负荷!$C2683,检修、备用和必开!$A:$A,0))</f>
        <v>8740.07492354741</v>
      </c>
    </row>
    <row r="2684" ht="13.8" spans="1:37">
      <c r="A2684" s="26">
        <f t="shared" si="579"/>
        <v>2</v>
      </c>
      <c r="B2684" s="26">
        <f t="shared" si="578"/>
        <v>22</v>
      </c>
      <c r="C2684" t="s">
        <v>49</v>
      </c>
      <c r="D2684" s="75">
        <v>0.9375</v>
      </c>
      <c r="E2684" s="26">
        <v>52265</v>
      </c>
      <c r="F2684" s="26">
        <v>20027.39</v>
      </c>
      <c r="G2684" s="26">
        <v>10187</v>
      </c>
      <c r="H2684" s="26">
        <v>18712.3</v>
      </c>
      <c r="I2684" s="26">
        <v>5351</v>
      </c>
      <c r="J2684" s="26">
        <v>-2012.69</v>
      </c>
      <c r="K2684" s="26">
        <f t="shared" si="591"/>
        <v>17457.39</v>
      </c>
      <c r="L2684" s="27">
        <f t="shared" si="580"/>
        <v>3.91592901344359</v>
      </c>
      <c r="M2684" s="75">
        <v>0.9375</v>
      </c>
      <c r="N2684" s="26">
        <v>53193.9</v>
      </c>
      <c r="O2684" s="26">
        <v>21837.97</v>
      </c>
      <c r="P2684" s="26">
        <v>10480.4</v>
      </c>
      <c r="Q2684" s="26">
        <v>17199.9</v>
      </c>
      <c r="R2684" s="26">
        <v>5701.25</v>
      </c>
      <c r="S2684" s="26">
        <v>-2025.62</v>
      </c>
      <c r="T2684" s="26">
        <f t="shared" si="581"/>
        <v>19267.97</v>
      </c>
      <c r="U2684" s="27">
        <f t="shared" si="582"/>
        <v>2.37219693128975</v>
      </c>
      <c r="V2684" s="26">
        <f>INDEX(检修、备用和必开!B:B,MATCH(统调负荷!$C2684,检修、备用和必开!$A:$A,0))</f>
        <v>23680.5</v>
      </c>
      <c r="W2684" s="26">
        <f>INDEX(检修、备用和必开!C:C,MATCH(统调负荷!$C2684,检修、备用和必开!$A:$A,0))</f>
        <v>0</v>
      </c>
      <c r="X2684" s="26">
        <f>INDEX(检修、备用和必开!D:D,MATCH(统调负荷!$C2684,检修、备用和必开!$A:$A,0))</f>
        <v>9550</v>
      </c>
      <c r="Y2684" s="26">
        <f>INDEX(检修、备用和必开!E:E,MATCH(统调负荷!$C2684,检修、备用和必开!$A:$A,0))</f>
        <v>2570</v>
      </c>
      <c r="Z2684" s="26">
        <f>INDEX(检修、备用和必开!F:F,MATCH(统调负荷!$C2684,检修、备用和必开!$A:$A,0))</f>
        <v>2450</v>
      </c>
      <c r="AA2684" s="26">
        <f t="shared" si="583"/>
        <v>68361.9</v>
      </c>
      <c r="AB2684" s="26">
        <v>350.55</v>
      </c>
      <c r="AC2684" s="26">
        <v>927.41</v>
      </c>
      <c r="AD2684" s="76">
        <f t="shared" si="584"/>
        <v>45685.9375</v>
      </c>
      <c r="AE2684" s="27">
        <f t="shared" si="585"/>
        <v>928.900000000001</v>
      </c>
      <c r="AF2684" s="27">
        <f t="shared" si="586"/>
        <v>1810.58</v>
      </c>
      <c r="AG2684" s="27">
        <f t="shared" si="587"/>
        <v>293.4</v>
      </c>
      <c r="AH2684" s="27">
        <f t="shared" si="588"/>
        <v>-1512.4</v>
      </c>
      <c r="AI2684" s="27">
        <f t="shared" si="589"/>
        <v>350.25</v>
      </c>
      <c r="AJ2684" s="27">
        <f t="shared" si="590"/>
        <v>-12.9299999999998</v>
      </c>
      <c r="AK2684" s="26">
        <f>INDEX(检修、备用和必开!I:I,MATCH(统调负荷!$C2684,检修、备用和必开!$A:$A,0))</f>
        <v>8740.07492354741</v>
      </c>
    </row>
    <row r="2685" ht="13.8" spans="1:37">
      <c r="A2685" s="26">
        <f t="shared" si="579"/>
        <v>2</v>
      </c>
      <c r="B2685" s="26">
        <f t="shared" si="578"/>
        <v>22</v>
      </c>
      <c r="C2685" t="s">
        <v>49</v>
      </c>
      <c r="D2685" s="75">
        <v>0.947916666666667</v>
      </c>
      <c r="E2685" s="26">
        <v>51555</v>
      </c>
      <c r="F2685" s="26">
        <v>19761.89</v>
      </c>
      <c r="G2685" s="26">
        <v>10075</v>
      </c>
      <c r="H2685" s="26">
        <v>18376.8</v>
      </c>
      <c r="I2685" s="26">
        <v>5354</v>
      </c>
      <c r="J2685" s="26">
        <v>-2012.69</v>
      </c>
      <c r="K2685" s="26">
        <f t="shared" si="591"/>
        <v>17191.89</v>
      </c>
      <c r="L2685" s="27">
        <f t="shared" si="580"/>
        <v>3.97640399048621</v>
      </c>
      <c r="M2685" s="75">
        <v>0.947916666666667</v>
      </c>
      <c r="N2685" s="26">
        <v>52540.5</v>
      </c>
      <c r="O2685" s="26">
        <v>22129.77</v>
      </c>
      <c r="P2685" s="26">
        <v>9872.25</v>
      </c>
      <c r="Q2685" s="26">
        <v>16777.4</v>
      </c>
      <c r="R2685" s="26">
        <v>5714.87</v>
      </c>
      <c r="S2685" s="26">
        <v>-1953.79</v>
      </c>
      <c r="T2685" s="26">
        <f t="shared" si="581"/>
        <v>19559.77</v>
      </c>
      <c r="U2685" s="27">
        <f t="shared" si="582"/>
        <v>2.34841773054201</v>
      </c>
      <c r="V2685" s="26">
        <f>INDEX(检修、备用和必开!B:B,MATCH(统调负荷!$C2685,检修、备用和必开!$A:$A,0))</f>
        <v>23680.5</v>
      </c>
      <c r="W2685" s="26">
        <f>INDEX(检修、备用和必开!C:C,MATCH(统调负荷!$C2685,检修、备用和必开!$A:$A,0))</f>
        <v>0</v>
      </c>
      <c r="X2685" s="26">
        <f>INDEX(检修、备用和必开!D:D,MATCH(统调负荷!$C2685,检修、备用和必开!$A:$A,0))</f>
        <v>9550</v>
      </c>
      <c r="Y2685" s="26">
        <f>INDEX(检修、备用和必开!E:E,MATCH(统调负荷!$C2685,检修、备用和必开!$A:$A,0))</f>
        <v>2570</v>
      </c>
      <c r="Z2685" s="26">
        <f>INDEX(检修、备用和必开!F:F,MATCH(统调负荷!$C2685,检修、备用和必开!$A:$A,0))</f>
        <v>2450</v>
      </c>
      <c r="AA2685" s="26">
        <f t="shared" si="583"/>
        <v>68361.9</v>
      </c>
      <c r="AB2685" s="26">
        <v>350</v>
      </c>
      <c r="AC2685" s="26">
        <v>714</v>
      </c>
      <c r="AD2685" s="76">
        <f t="shared" si="584"/>
        <v>45685.9479166667</v>
      </c>
      <c r="AE2685" s="27">
        <f t="shared" si="585"/>
        <v>985.5</v>
      </c>
      <c r="AF2685" s="27">
        <f t="shared" si="586"/>
        <v>2367.88</v>
      </c>
      <c r="AG2685" s="27">
        <f t="shared" si="587"/>
        <v>-202.75</v>
      </c>
      <c r="AH2685" s="27">
        <f t="shared" si="588"/>
        <v>-1599.4</v>
      </c>
      <c r="AI2685" s="27">
        <f t="shared" si="589"/>
        <v>360.87</v>
      </c>
      <c r="AJ2685" s="27">
        <f t="shared" si="590"/>
        <v>58.9000000000001</v>
      </c>
      <c r="AK2685" s="26">
        <f>INDEX(检修、备用和必开!I:I,MATCH(统调负荷!$C2685,检修、备用和必开!$A:$A,0))</f>
        <v>8740.07492354741</v>
      </c>
    </row>
    <row r="2686" ht="13.8" spans="1:37">
      <c r="A2686" s="26">
        <f t="shared" si="579"/>
        <v>2</v>
      </c>
      <c r="B2686" s="26">
        <f t="shared" si="578"/>
        <v>23</v>
      </c>
      <c r="C2686" t="s">
        <v>49</v>
      </c>
      <c r="D2686" s="75">
        <v>0.958333333333333</v>
      </c>
      <c r="E2686" s="26">
        <v>50530</v>
      </c>
      <c r="F2686" s="26">
        <v>18859.39</v>
      </c>
      <c r="G2686" s="26">
        <v>9847</v>
      </c>
      <c r="H2686" s="26">
        <v>18542.3</v>
      </c>
      <c r="I2686" s="26">
        <v>5294</v>
      </c>
      <c r="J2686" s="26">
        <v>-2012.69</v>
      </c>
      <c r="K2686" s="26">
        <f t="shared" si="591"/>
        <v>16289.39</v>
      </c>
      <c r="L2686" s="27">
        <f t="shared" si="580"/>
        <v>4.19671332075664</v>
      </c>
      <c r="M2686" s="75">
        <v>0.958333333333333</v>
      </c>
      <c r="N2686" s="26">
        <v>51381.9</v>
      </c>
      <c r="O2686" s="26">
        <v>21752.72</v>
      </c>
      <c r="P2686" s="26">
        <v>9322.59</v>
      </c>
      <c r="Q2686" s="26">
        <v>16558.5</v>
      </c>
      <c r="R2686" s="26">
        <v>5703.44</v>
      </c>
      <c r="S2686" s="26">
        <v>-1955.35</v>
      </c>
      <c r="T2686" s="26">
        <f t="shared" si="581"/>
        <v>19182.72</v>
      </c>
      <c r="U2686" s="27">
        <f t="shared" si="582"/>
        <v>2.37923524121629</v>
      </c>
      <c r="V2686" s="26">
        <f>INDEX(检修、备用和必开!B:B,MATCH(统调负荷!$C2686,检修、备用和必开!$A:$A,0))</f>
        <v>23680.5</v>
      </c>
      <c r="W2686" s="26">
        <f>INDEX(检修、备用和必开!C:C,MATCH(统调负荷!$C2686,检修、备用和必开!$A:$A,0))</f>
        <v>0</v>
      </c>
      <c r="X2686" s="26">
        <f>INDEX(检修、备用和必开!D:D,MATCH(统调负荷!$C2686,检修、备用和必开!$A:$A,0))</f>
        <v>9550</v>
      </c>
      <c r="Y2686" s="26">
        <f>INDEX(检修、备用和必开!E:E,MATCH(统调负荷!$C2686,检修、备用和必开!$A:$A,0))</f>
        <v>2570</v>
      </c>
      <c r="Z2686" s="26">
        <f>INDEX(检修、备用和必开!F:F,MATCH(统调负荷!$C2686,检修、备用和必开!$A:$A,0))</f>
        <v>2450</v>
      </c>
      <c r="AA2686" s="26">
        <f t="shared" si="583"/>
        <v>68361.9</v>
      </c>
      <c r="AB2686" s="26">
        <v>370</v>
      </c>
      <c r="AC2686" s="26">
        <v>554</v>
      </c>
      <c r="AD2686" s="76">
        <f t="shared" si="584"/>
        <v>45685.9583333333</v>
      </c>
      <c r="AE2686" s="27">
        <f t="shared" si="585"/>
        <v>851.900000000001</v>
      </c>
      <c r="AF2686" s="27">
        <f t="shared" si="586"/>
        <v>2893.33</v>
      </c>
      <c r="AG2686" s="27">
        <f t="shared" si="587"/>
        <v>-524.41</v>
      </c>
      <c r="AH2686" s="27">
        <f t="shared" si="588"/>
        <v>-1983.8</v>
      </c>
      <c r="AI2686" s="27">
        <f t="shared" si="589"/>
        <v>409.44</v>
      </c>
      <c r="AJ2686" s="27">
        <f t="shared" si="590"/>
        <v>57.3400000000001</v>
      </c>
      <c r="AK2686" s="26">
        <f>INDEX(检修、备用和必开!I:I,MATCH(统调负荷!$C2686,检修、备用和必开!$A:$A,0))</f>
        <v>8740.07492354741</v>
      </c>
    </row>
    <row r="2687" ht="13.8" spans="1:37">
      <c r="A2687" s="26">
        <f t="shared" si="579"/>
        <v>2</v>
      </c>
      <c r="B2687" s="26">
        <f t="shared" ref="B2687:B2750" si="592">HOUR(D2687)</f>
        <v>23</v>
      </c>
      <c r="C2687" t="s">
        <v>49</v>
      </c>
      <c r="D2687" s="75">
        <v>0.96875</v>
      </c>
      <c r="E2687" s="26">
        <v>49595</v>
      </c>
      <c r="F2687" s="26">
        <v>19046.49</v>
      </c>
      <c r="G2687" s="26">
        <v>9668</v>
      </c>
      <c r="H2687" s="26">
        <v>17671.2</v>
      </c>
      <c r="I2687" s="26">
        <v>5222</v>
      </c>
      <c r="J2687" s="26">
        <v>-2012.69</v>
      </c>
      <c r="K2687" s="26">
        <f t="shared" si="591"/>
        <v>16476.49</v>
      </c>
      <c r="L2687" s="27">
        <f t="shared" si="580"/>
        <v>4.14905723245667</v>
      </c>
      <c r="M2687" s="75">
        <v>0.96875</v>
      </c>
      <c r="N2687" s="26">
        <v>50511.2</v>
      </c>
      <c r="O2687" s="26">
        <v>22117.01</v>
      </c>
      <c r="P2687" s="26">
        <v>8062.46</v>
      </c>
      <c r="Q2687" s="26">
        <v>16585.4</v>
      </c>
      <c r="R2687" s="26">
        <v>5735.3</v>
      </c>
      <c r="S2687" s="26">
        <v>-1988.97</v>
      </c>
      <c r="T2687" s="26">
        <f t="shared" si="581"/>
        <v>19547.01</v>
      </c>
      <c r="U2687" s="27">
        <f t="shared" si="582"/>
        <v>2.34944758928838</v>
      </c>
      <c r="V2687" s="26">
        <f>INDEX(检修、备用和必开!B:B,MATCH(统调负荷!$C2687,检修、备用和必开!$A:$A,0))</f>
        <v>23680.5</v>
      </c>
      <c r="W2687" s="26">
        <f>INDEX(检修、备用和必开!C:C,MATCH(统调负荷!$C2687,检修、备用和必开!$A:$A,0))</f>
        <v>0</v>
      </c>
      <c r="X2687" s="26">
        <f>INDEX(检修、备用和必开!D:D,MATCH(统调负荷!$C2687,检修、备用和必开!$A:$A,0))</f>
        <v>9550</v>
      </c>
      <c r="Y2687" s="26">
        <f>INDEX(检修、备用和必开!E:E,MATCH(统调负荷!$C2687,检修、备用和必开!$A:$A,0))</f>
        <v>2570</v>
      </c>
      <c r="Z2687" s="26">
        <f>INDEX(检修、备用和必开!F:F,MATCH(统调负荷!$C2687,检修、备用和必开!$A:$A,0))</f>
        <v>2450</v>
      </c>
      <c r="AA2687" s="26">
        <f t="shared" si="583"/>
        <v>68361.9</v>
      </c>
      <c r="AB2687" s="26">
        <v>375</v>
      </c>
      <c r="AC2687" s="26">
        <v>714</v>
      </c>
      <c r="AD2687" s="76">
        <f t="shared" si="584"/>
        <v>45685.96875</v>
      </c>
      <c r="AE2687" s="27">
        <f t="shared" si="585"/>
        <v>916.199999999997</v>
      </c>
      <c r="AF2687" s="27">
        <f t="shared" si="586"/>
        <v>3070.52</v>
      </c>
      <c r="AG2687" s="27">
        <f t="shared" si="587"/>
        <v>-1605.54</v>
      </c>
      <c r="AH2687" s="27">
        <f t="shared" si="588"/>
        <v>-1085.8</v>
      </c>
      <c r="AI2687" s="27">
        <f t="shared" si="589"/>
        <v>513.3</v>
      </c>
      <c r="AJ2687" s="27">
        <f t="shared" si="590"/>
        <v>23.72</v>
      </c>
      <c r="AK2687" s="26">
        <f>INDEX(检修、备用和必开!I:I,MATCH(统调负荷!$C2687,检修、备用和必开!$A:$A,0))</f>
        <v>8740.07492354741</v>
      </c>
    </row>
    <row r="2688" ht="13.8" spans="1:37">
      <c r="A2688" s="26">
        <f t="shared" si="579"/>
        <v>2</v>
      </c>
      <c r="B2688" s="26">
        <f t="shared" si="592"/>
        <v>23</v>
      </c>
      <c r="C2688" t="s">
        <v>49</v>
      </c>
      <c r="D2688" s="75">
        <v>0.979166666666667</v>
      </c>
      <c r="E2688" s="26">
        <v>48475</v>
      </c>
      <c r="F2688" s="26">
        <v>17851.8</v>
      </c>
      <c r="G2688" s="26">
        <v>9668</v>
      </c>
      <c r="H2688" s="26">
        <v>17722.9</v>
      </c>
      <c r="I2688" s="26">
        <v>5245</v>
      </c>
      <c r="J2688" s="26">
        <v>-2012.7</v>
      </c>
      <c r="K2688" s="26">
        <f t="shared" si="591"/>
        <v>15281.8</v>
      </c>
      <c r="L2688" s="27">
        <f t="shared" si="580"/>
        <v>4.47341936159353</v>
      </c>
      <c r="M2688" s="75">
        <v>0.979166666666667</v>
      </c>
      <c r="N2688" s="26">
        <v>49845.9</v>
      </c>
      <c r="O2688" s="26">
        <v>21477.53</v>
      </c>
      <c r="P2688" s="26">
        <v>8548.99</v>
      </c>
      <c r="Q2688" s="26">
        <v>16080.7</v>
      </c>
      <c r="R2688" s="26">
        <v>5696.17</v>
      </c>
      <c r="S2688" s="26">
        <v>-1957.49</v>
      </c>
      <c r="T2688" s="26">
        <f t="shared" si="581"/>
        <v>18907.53</v>
      </c>
      <c r="U2688" s="27">
        <f t="shared" si="582"/>
        <v>2.40224292129359</v>
      </c>
      <c r="V2688" s="26">
        <f>INDEX(检修、备用和必开!B:B,MATCH(统调负荷!$C2688,检修、备用和必开!$A:$A,0))</f>
        <v>23680.5</v>
      </c>
      <c r="W2688" s="26">
        <f>INDEX(检修、备用和必开!C:C,MATCH(统调负荷!$C2688,检修、备用和必开!$A:$A,0))</f>
        <v>0</v>
      </c>
      <c r="X2688" s="26">
        <f>INDEX(检修、备用和必开!D:D,MATCH(统调负荷!$C2688,检修、备用和必开!$A:$A,0))</f>
        <v>9550</v>
      </c>
      <c r="Y2688" s="26">
        <f>INDEX(检修、备用和必开!E:E,MATCH(统调负荷!$C2688,检修、备用和必开!$A:$A,0))</f>
        <v>2570</v>
      </c>
      <c r="Z2688" s="26">
        <f>INDEX(检修、备用和必开!F:F,MATCH(统调负荷!$C2688,检修、备用和必开!$A:$A,0))</f>
        <v>2450</v>
      </c>
      <c r="AA2688" s="26">
        <f t="shared" si="583"/>
        <v>68361.9</v>
      </c>
      <c r="AB2688" s="26">
        <v>355</v>
      </c>
      <c r="AC2688" s="26">
        <v>400</v>
      </c>
      <c r="AD2688" s="76">
        <f t="shared" si="584"/>
        <v>45685.9791666667</v>
      </c>
      <c r="AE2688" s="27">
        <f t="shared" si="585"/>
        <v>1370.9</v>
      </c>
      <c r="AF2688" s="27">
        <f t="shared" si="586"/>
        <v>3625.73</v>
      </c>
      <c r="AG2688" s="27">
        <f t="shared" si="587"/>
        <v>-1119.01</v>
      </c>
      <c r="AH2688" s="27">
        <f t="shared" si="588"/>
        <v>-1642.2</v>
      </c>
      <c r="AI2688" s="27">
        <f t="shared" si="589"/>
        <v>451.17</v>
      </c>
      <c r="AJ2688" s="27">
        <f t="shared" si="590"/>
        <v>55.21</v>
      </c>
      <c r="AK2688" s="26">
        <f>INDEX(检修、备用和必开!I:I,MATCH(统调负荷!$C2688,检修、备用和必开!$A:$A,0))</f>
        <v>8740.07492354741</v>
      </c>
    </row>
    <row r="2689" ht="13.8" spans="1:37">
      <c r="A2689" s="26">
        <f t="shared" si="579"/>
        <v>2</v>
      </c>
      <c r="B2689" s="26">
        <f t="shared" si="592"/>
        <v>23</v>
      </c>
      <c r="C2689" t="s">
        <v>49</v>
      </c>
      <c r="D2689" s="75">
        <v>0.989583333333333</v>
      </c>
      <c r="E2689" s="26">
        <v>47385</v>
      </c>
      <c r="F2689" s="26">
        <v>16672.39</v>
      </c>
      <c r="G2689" s="26">
        <v>9668</v>
      </c>
      <c r="H2689" s="26">
        <v>17775.3</v>
      </c>
      <c r="I2689" s="26">
        <v>5282</v>
      </c>
      <c r="J2689" s="26">
        <v>-2012.69</v>
      </c>
      <c r="K2689" s="26">
        <f t="shared" si="591"/>
        <v>14102.39</v>
      </c>
      <c r="L2689" s="27">
        <f t="shared" si="580"/>
        <v>4.84754002690324</v>
      </c>
      <c r="M2689" s="75">
        <v>0.989583333333333</v>
      </c>
      <c r="N2689" s="26">
        <v>48651.4</v>
      </c>
      <c r="O2689" s="26">
        <v>20326.99</v>
      </c>
      <c r="P2689" s="26">
        <v>8644.61</v>
      </c>
      <c r="Q2689" s="26">
        <v>15842.8</v>
      </c>
      <c r="R2689" s="26">
        <v>5729.82</v>
      </c>
      <c r="S2689" s="26">
        <v>-1892.82</v>
      </c>
      <c r="T2689" s="26">
        <f t="shared" si="581"/>
        <v>17756.99</v>
      </c>
      <c r="U2689" s="27">
        <f t="shared" si="582"/>
        <v>2.5034579058329</v>
      </c>
      <c r="V2689" s="26">
        <f>INDEX(检修、备用和必开!B:B,MATCH(统调负荷!$C2689,检修、备用和必开!$A:$A,0))</f>
        <v>23680.5</v>
      </c>
      <c r="W2689" s="26">
        <f>INDEX(检修、备用和必开!C:C,MATCH(统调负荷!$C2689,检修、备用和必开!$A:$A,0))</f>
        <v>0</v>
      </c>
      <c r="X2689" s="26">
        <f>INDEX(检修、备用和必开!D:D,MATCH(统调负荷!$C2689,检修、备用和必开!$A:$A,0))</f>
        <v>9550</v>
      </c>
      <c r="Y2689" s="26">
        <f>INDEX(检修、备用和必开!E:E,MATCH(统调负荷!$C2689,检修、备用和必开!$A:$A,0))</f>
        <v>2570</v>
      </c>
      <c r="Z2689" s="26">
        <f>INDEX(检修、备用和必开!F:F,MATCH(统调负荷!$C2689,检修、备用和必开!$A:$A,0))</f>
        <v>2450</v>
      </c>
      <c r="AA2689" s="26">
        <f t="shared" si="583"/>
        <v>68361.9</v>
      </c>
      <c r="AB2689" s="26">
        <v>320</v>
      </c>
      <c r="AC2689" s="26">
        <v>370</v>
      </c>
      <c r="AD2689" s="76">
        <f t="shared" si="584"/>
        <v>45685.9895833333</v>
      </c>
      <c r="AE2689" s="27">
        <f t="shared" si="585"/>
        <v>1266.4</v>
      </c>
      <c r="AF2689" s="27">
        <f t="shared" si="586"/>
        <v>3654.6</v>
      </c>
      <c r="AG2689" s="27">
        <f t="shared" si="587"/>
        <v>-1023.39</v>
      </c>
      <c r="AH2689" s="27">
        <f t="shared" si="588"/>
        <v>-1932.5</v>
      </c>
      <c r="AI2689" s="27">
        <f t="shared" si="589"/>
        <v>447.82</v>
      </c>
      <c r="AJ2689" s="27">
        <f t="shared" si="590"/>
        <v>119.87</v>
      </c>
      <c r="AK2689" s="26">
        <f>INDEX(检修、备用和必开!I:I,MATCH(统调负荷!$C2689,检修、备用和必开!$A:$A,0))</f>
        <v>8740.07492354741</v>
      </c>
    </row>
    <row r="2690" ht="13.8" spans="1:37">
      <c r="A2690" s="26">
        <f t="shared" si="579"/>
        <v>3</v>
      </c>
      <c r="B2690" s="26">
        <f t="shared" si="592"/>
        <v>0</v>
      </c>
      <c r="C2690" t="s">
        <v>50</v>
      </c>
      <c r="D2690" s="75">
        <v>0</v>
      </c>
      <c r="E2690" s="26">
        <v>46620</v>
      </c>
      <c r="F2690" s="26">
        <v>14230.7</v>
      </c>
      <c r="G2690" s="26">
        <v>10932</v>
      </c>
      <c r="H2690" s="26">
        <v>17983</v>
      </c>
      <c r="I2690" s="26">
        <v>5185</v>
      </c>
      <c r="J2690" s="26">
        <v>-1710.7</v>
      </c>
      <c r="K2690" s="26">
        <f t="shared" si="591"/>
        <v>11660.7</v>
      </c>
      <c r="L2690" s="27">
        <f t="shared" si="580"/>
        <v>5.80587786325006</v>
      </c>
      <c r="M2690" s="75">
        <v>0</v>
      </c>
      <c r="N2690" s="26">
        <v>47527.8</v>
      </c>
      <c r="O2690" s="26">
        <v>18395.6</v>
      </c>
      <c r="P2690" s="26">
        <v>9391.09</v>
      </c>
      <c r="Q2690" s="26">
        <v>15837.3</v>
      </c>
      <c r="R2690" s="26">
        <v>5617.97</v>
      </c>
      <c r="S2690" s="26">
        <v>-1714.16</v>
      </c>
      <c r="T2690" s="26">
        <f t="shared" si="581"/>
        <v>15825.6</v>
      </c>
      <c r="U2690" s="27">
        <f t="shared" si="582"/>
        <v>2.49950527217414</v>
      </c>
      <c r="V2690" s="26">
        <f>INDEX(检修、备用和必开!B:B,MATCH(统调负荷!$C2690,检修、备用和必开!$A:$A,0))</f>
        <v>24341.8</v>
      </c>
      <c r="W2690" s="26">
        <f>INDEX(检修、备用和必开!C:C,MATCH(统调负荷!$C2690,检修、备用和必开!$A:$A,0))</f>
        <v>0</v>
      </c>
      <c r="X2690" s="26">
        <f>INDEX(检修、备用和必开!D:D,MATCH(统调负荷!$C2690,检修、备用和必开!$A:$A,0))</f>
        <v>11260</v>
      </c>
      <c r="Y2690" s="26">
        <f>INDEX(检修、备用和必开!E:E,MATCH(统调负荷!$C2690,检修、备用和必开!$A:$A,0))</f>
        <v>2570</v>
      </c>
      <c r="Z2690" s="26">
        <f>INDEX(检修、备用和必开!F:F,MATCH(统调负荷!$C2690,检修、备用和必开!$A:$A,0))</f>
        <v>2450</v>
      </c>
      <c r="AA2690" s="26">
        <f t="shared" si="583"/>
        <v>67700.6</v>
      </c>
      <c r="AB2690" s="26">
        <v>300</v>
      </c>
      <c r="AC2690" s="26">
        <v>315.15</v>
      </c>
      <c r="AD2690" s="76">
        <f t="shared" si="584"/>
        <v>45686</v>
      </c>
      <c r="AE2690" s="27">
        <f t="shared" si="585"/>
        <v>907.800000000003</v>
      </c>
      <c r="AF2690" s="27">
        <f t="shared" si="586"/>
        <v>4164.9</v>
      </c>
      <c r="AG2690" s="27">
        <f t="shared" si="587"/>
        <v>-1540.91</v>
      </c>
      <c r="AH2690" s="27">
        <f t="shared" si="588"/>
        <v>-2145.7</v>
      </c>
      <c r="AI2690" s="27">
        <f t="shared" si="589"/>
        <v>432.97</v>
      </c>
      <c r="AJ2690" s="27">
        <f t="shared" si="590"/>
        <v>-3.46000000000004</v>
      </c>
      <c r="AK2690" s="26">
        <f>INDEX(检修、备用和必开!I:I,MATCH(统调负荷!$C2690,检修、备用和必开!$A:$A,0))</f>
        <v>7909.7800815376</v>
      </c>
    </row>
    <row r="2691" ht="13.8" spans="1:37">
      <c r="A2691" s="26">
        <f t="shared" ref="A2691:A2754" si="593">WEEKDAY(C2691,2)</f>
        <v>3</v>
      </c>
      <c r="B2691" s="26">
        <f t="shared" si="592"/>
        <v>0</v>
      </c>
      <c r="C2691" t="s">
        <v>50</v>
      </c>
      <c r="D2691" s="75">
        <v>0.0104166666666667</v>
      </c>
      <c r="E2691" s="26">
        <v>49040</v>
      </c>
      <c r="F2691" s="26">
        <v>17690.29</v>
      </c>
      <c r="G2691" s="26">
        <v>10932</v>
      </c>
      <c r="H2691" s="26">
        <v>16975.2</v>
      </c>
      <c r="I2691" s="26">
        <v>5153</v>
      </c>
      <c r="J2691" s="26">
        <v>-1710.49</v>
      </c>
      <c r="K2691" s="26">
        <f t="shared" si="591"/>
        <v>15120.29</v>
      </c>
      <c r="L2691" s="27">
        <f t="shared" ref="L2691:L2754" si="594">AA2691/(K2691+W2691)</f>
        <v>4.47746703270903</v>
      </c>
      <c r="M2691" s="75">
        <v>0.0104166666666667</v>
      </c>
      <c r="N2691" s="26">
        <v>48868.7</v>
      </c>
      <c r="O2691" s="26">
        <v>19172.57</v>
      </c>
      <c r="P2691" s="26">
        <v>10086.7</v>
      </c>
      <c r="Q2691" s="26">
        <v>15707.5</v>
      </c>
      <c r="R2691" s="26">
        <v>5560.72</v>
      </c>
      <c r="S2691" s="26">
        <v>-1658.79</v>
      </c>
      <c r="T2691" s="26">
        <f t="shared" ref="T2691:T2754" si="595">O2691-Y2691</f>
        <v>16602.57</v>
      </c>
      <c r="U2691" s="27">
        <f t="shared" ref="U2691:U2754" si="596">AA2691/(T2691+X2691)</f>
        <v>2.42980457294499</v>
      </c>
      <c r="V2691" s="26">
        <f>INDEX(检修、备用和必开!B:B,MATCH(统调负荷!$C2691,检修、备用和必开!$A:$A,0))</f>
        <v>24341.8</v>
      </c>
      <c r="W2691" s="26">
        <f>INDEX(检修、备用和必开!C:C,MATCH(统调负荷!$C2691,检修、备用和必开!$A:$A,0))</f>
        <v>0</v>
      </c>
      <c r="X2691" s="26">
        <f>INDEX(检修、备用和必开!D:D,MATCH(统调负荷!$C2691,检修、备用和必开!$A:$A,0))</f>
        <v>11260</v>
      </c>
      <c r="Y2691" s="26">
        <f>INDEX(检修、备用和必开!E:E,MATCH(统调负荷!$C2691,检修、备用和必开!$A:$A,0))</f>
        <v>2570</v>
      </c>
      <c r="Z2691" s="26">
        <f>INDEX(检修、备用和必开!F:F,MATCH(统调负荷!$C2691,检修、备用和必开!$A:$A,0))</f>
        <v>2450</v>
      </c>
      <c r="AA2691" s="26">
        <f t="shared" ref="AA2691:AA2754" si="597">94492.4-V2691-Z2691</f>
        <v>67700.6</v>
      </c>
      <c r="AB2691" s="26">
        <v>360</v>
      </c>
      <c r="AC2691" s="26">
        <v>440</v>
      </c>
      <c r="AD2691" s="76">
        <f t="shared" ref="AD2691:AD2754" si="598">C2691+D2691</f>
        <v>45686.0104166667</v>
      </c>
      <c r="AE2691" s="27">
        <f t="shared" ref="AE2691:AE2754" si="599">N2691-E2691</f>
        <v>-171.300000000003</v>
      </c>
      <c r="AF2691" s="27">
        <f t="shared" ref="AF2691:AF2754" si="600">O2691-F2691</f>
        <v>1482.28</v>
      </c>
      <c r="AG2691" s="27">
        <f t="shared" ref="AG2691:AG2754" si="601">P2691-G2691</f>
        <v>-845.299999999999</v>
      </c>
      <c r="AH2691" s="27">
        <f t="shared" ref="AH2691:AH2754" si="602">Q2691-H2691</f>
        <v>-1267.7</v>
      </c>
      <c r="AI2691" s="27">
        <f t="shared" ref="AI2691:AI2754" si="603">R2691-I2691</f>
        <v>407.72</v>
      </c>
      <c r="AJ2691" s="27">
        <f t="shared" ref="AJ2691:AJ2754" si="604">S2691-J2691</f>
        <v>51.7</v>
      </c>
      <c r="AK2691" s="26">
        <f>INDEX(检修、备用和必开!I:I,MATCH(统调负荷!$C2691,检修、备用和必开!$A:$A,0))</f>
        <v>7909.7800815376</v>
      </c>
    </row>
    <row r="2692" ht="13.8" spans="1:37">
      <c r="A2692" s="26">
        <f t="shared" si="593"/>
        <v>3</v>
      </c>
      <c r="B2692" s="26">
        <f t="shared" si="592"/>
        <v>0</v>
      </c>
      <c r="C2692" t="s">
        <v>50</v>
      </c>
      <c r="D2692" s="75">
        <v>0.0208333333333333</v>
      </c>
      <c r="E2692" s="26">
        <v>48815</v>
      </c>
      <c r="F2692" s="26">
        <v>18736.4</v>
      </c>
      <c r="G2692" s="26">
        <v>10932</v>
      </c>
      <c r="H2692" s="26">
        <v>15709.3</v>
      </c>
      <c r="I2692" s="26">
        <v>5148</v>
      </c>
      <c r="J2692" s="26">
        <v>-1710.7</v>
      </c>
      <c r="K2692" s="26">
        <f t="shared" si="591"/>
        <v>16166.4</v>
      </c>
      <c r="L2692" s="27">
        <f t="shared" si="594"/>
        <v>4.18773505542359</v>
      </c>
      <c r="M2692" s="75">
        <v>0.0208333333333333</v>
      </c>
      <c r="N2692" s="26">
        <v>47786.8</v>
      </c>
      <c r="O2692" s="26">
        <v>18401.51</v>
      </c>
      <c r="P2692" s="26">
        <v>10742.3</v>
      </c>
      <c r="Q2692" s="26">
        <v>14779</v>
      </c>
      <c r="R2692" s="26">
        <v>5538.38</v>
      </c>
      <c r="S2692" s="26">
        <v>-1674.39</v>
      </c>
      <c r="T2692" s="26">
        <f t="shared" si="595"/>
        <v>15831.51</v>
      </c>
      <c r="U2692" s="27">
        <f t="shared" si="596"/>
        <v>2.49896000628979</v>
      </c>
      <c r="V2692" s="26">
        <f>INDEX(检修、备用和必开!B:B,MATCH(统调负荷!$C2692,检修、备用和必开!$A:$A,0))</f>
        <v>24341.8</v>
      </c>
      <c r="W2692" s="26">
        <f>INDEX(检修、备用和必开!C:C,MATCH(统调负荷!$C2692,检修、备用和必开!$A:$A,0))</f>
        <v>0</v>
      </c>
      <c r="X2692" s="26">
        <f>INDEX(检修、备用和必开!D:D,MATCH(统调负荷!$C2692,检修、备用和必开!$A:$A,0))</f>
        <v>11260</v>
      </c>
      <c r="Y2692" s="26">
        <f>INDEX(检修、备用和必开!E:E,MATCH(统调负荷!$C2692,检修、备用和必开!$A:$A,0))</f>
        <v>2570</v>
      </c>
      <c r="Z2692" s="26">
        <f>INDEX(检修、备用和必开!F:F,MATCH(统调负荷!$C2692,检修、备用和必开!$A:$A,0))</f>
        <v>2450</v>
      </c>
      <c r="AA2692" s="26">
        <f t="shared" si="597"/>
        <v>67700.6</v>
      </c>
      <c r="AB2692" s="26">
        <v>360</v>
      </c>
      <c r="AC2692" s="26">
        <v>350</v>
      </c>
      <c r="AD2692" s="76">
        <f t="shared" si="598"/>
        <v>45686.0208333333</v>
      </c>
      <c r="AE2692" s="27">
        <f t="shared" si="599"/>
        <v>-1028.2</v>
      </c>
      <c r="AF2692" s="27">
        <f t="shared" si="600"/>
        <v>-334.890000000003</v>
      </c>
      <c r="AG2692" s="27">
        <f t="shared" si="601"/>
        <v>-189.700000000001</v>
      </c>
      <c r="AH2692" s="27">
        <f t="shared" si="602"/>
        <v>-930.299999999999</v>
      </c>
      <c r="AI2692" s="27">
        <f t="shared" si="603"/>
        <v>390.38</v>
      </c>
      <c r="AJ2692" s="27">
        <f t="shared" si="604"/>
        <v>36.3099999999999</v>
      </c>
      <c r="AK2692" s="26">
        <f>INDEX(检修、备用和必开!I:I,MATCH(统调负荷!$C2692,检修、备用和必开!$A:$A,0))</f>
        <v>7909.7800815376</v>
      </c>
    </row>
    <row r="2693" ht="13.8" spans="1:37">
      <c r="A2693" s="26">
        <f t="shared" si="593"/>
        <v>3</v>
      </c>
      <c r="B2693" s="26">
        <f t="shared" si="592"/>
        <v>0</v>
      </c>
      <c r="C2693" t="s">
        <v>50</v>
      </c>
      <c r="D2693" s="75">
        <v>0.03125</v>
      </c>
      <c r="E2693" s="26">
        <v>47095</v>
      </c>
      <c r="F2693" s="26">
        <v>18147.8</v>
      </c>
      <c r="G2693" s="26">
        <v>9764</v>
      </c>
      <c r="H2693" s="26">
        <v>15763.9</v>
      </c>
      <c r="I2693" s="26">
        <v>5130</v>
      </c>
      <c r="J2693" s="26">
        <v>-1710.7</v>
      </c>
      <c r="K2693" s="26">
        <f t="shared" si="591"/>
        <v>15577.8</v>
      </c>
      <c r="L2693" s="27">
        <f t="shared" si="594"/>
        <v>4.34596669619587</v>
      </c>
      <c r="M2693" s="75">
        <v>0.03125</v>
      </c>
      <c r="N2693" s="26">
        <v>46266.9</v>
      </c>
      <c r="O2693" s="26">
        <v>17823.2</v>
      </c>
      <c r="P2693" s="26">
        <v>9668.29</v>
      </c>
      <c r="Q2693" s="26">
        <v>14878.7</v>
      </c>
      <c r="R2693" s="26">
        <v>5575.73</v>
      </c>
      <c r="S2693" s="26">
        <v>-1679.02</v>
      </c>
      <c r="T2693" s="26">
        <f t="shared" si="595"/>
        <v>15253.2</v>
      </c>
      <c r="U2693" s="27">
        <f t="shared" si="596"/>
        <v>2.55346770665178</v>
      </c>
      <c r="V2693" s="26">
        <f>INDEX(检修、备用和必开!B:B,MATCH(统调负荷!$C2693,检修、备用和必开!$A:$A,0))</f>
        <v>24341.8</v>
      </c>
      <c r="W2693" s="26">
        <f>INDEX(检修、备用和必开!C:C,MATCH(统调负荷!$C2693,检修、备用和必开!$A:$A,0))</f>
        <v>0</v>
      </c>
      <c r="X2693" s="26">
        <f>INDEX(检修、备用和必开!D:D,MATCH(统调负荷!$C2693,检修、备用和必开!$A:$A,0))</f>
        <v>11260</v>
      </c>
      <c r="Y2693" s="26">
        <f>INDEX(检修、备用和必开!E:E,MATCH(统调负荷!$C2693,检修、备用和必开!$A:$A,0))</f>
        <v>2570</v>
      </c>
      <c r="Z2693" s="26">
        <f>INDEX(检修、备用和必开!F:F,MATCH(统调负荷!$C2693,检修、备用和必开!$A:$A,0))</f>
        <v>2450</v>
      </c>
      <c r="AA2693" s="26">
        <f t="shared" si="597"/>
        <v>67700.6</v>
      </c>
      <c r="AB2693" s="26">
        <v>355</v>
      </c>
      <c r="AC2693" s="26">
        <v>350</v>
      </c>
      <c r="AD2693" s="76">
        <f t="shared" si="598"/>
        <v>45686.03125</v>
      </c>
      <c r="AE2693" s="27">
        <f t="shared" si="599"/>
        <v>-828.099999999999</v>
      </c>
      <c r="AF2693" s="27">
        <f t="shared" si="600"/>
        <v>-324.599999999999</v>
      </c>
      <c r="AG2693" s="27">
        <f t="shared" si="601"/>
        <v>-95.7099999999991</v>
      </c>
      <c r="AH2693" s="27">
        <f t="shared" si="602"/>
        <v>-885.199999999999</v>
      </c>
      <c r="AI2693" s="27">
        <f t="shared" si="603"/>
        <v>445.73</v>
      </c>
      <c r="AJ2693" s="27">
        <f t="shared" si="604"/>
        <v>31.6800000000001</v>
      </c>
      <c r="AK2693" s="26">
        <f>INDEX(检修、备用和必开!I:I,MATCH(统调负荷!$C2693,检修、备用和必开!$A:$A,0))</f>
        <v>7909.7800815376</v>
      </c>
    </row>
    <row r="2694" ht="13.8" spans="1:37">
      <c r="A2694" s="26">
        <f t="shared" si="593"/>
        <v>3</v>
      </c>
      <c r="B2694" s="26">
        <f t="shared" si="592"/>
        <v>1</v>
      </c>
      <c r="C2694" t="s">
        <v>50</v>
      </c>
      <c r="D2694" s="75">
        <v>0.0416666666666667</v>
      </c>
      <c r="E2694" s="26">
        <v>45630</v>
      </c>
      <c r="F2694" s="26">
        <v>17989.09</v>
      </c>
      <c r="G2694" s="26">
        <v>9764</v>
      </c>
      <c r="H2694" s="26">
        <v>14468.4</v>
      </c>
      <c r="I2694" s="26">
        <v>5119</v>
      </c>
      <c r="J2694" s="26">
        <v>-1710.49</v>
      </c>
      <c r="K2694" s="26">
        <f t="shared" si="591"/>
        <v>15419.09</v>
      </c>
      <c r="L2694" s="27">
        <f t="shared" si="594"/>
        <v>4.39070009968163</v>
      </c>
      <c r="M2694" s="75">
        <v>0.0416666666666667</v>
      </c>
      <c r="N2694" s="26">
        <v>44895.3</v>
      </c>
      <c r="O2694" s="26">
        <v>16942.22</v>
      </c>
      <c r="P2694" s="26">
        <v>9978.39</v>
      </c>
      <c r="Q2694" s="26">
        <v>14051.5</v>
      </c>
      <c r="R2694" s="26">
        <v>5581.44</v>
      </c>
      <c r="S2694" s="26">
        <v>-1658.25</v>
      </c>
      <c r="T2694" s="26">
        <f t="shared" si="595"/>
        <v>14372.22</v>
      </c>
      <c r="U2694" s="27">
        <f t="shared" si="596"/>
        <v>2.64123045136161</v>
      </c>
      <c r="V2694" s="26">
        <f>INDEX(检修、备用和必开!B:B,MATCH(统调负荷!$C2694,检修、备用和必开!$A:$A,0))</f>
        <v>24341.8</v>
      </c>
      <c r="W2694" s="26">
        <f>INDEX(检修、备用和必开!C:C,MATCH(统调负荷!$C2694,检修、备用和必开!$A:$A,0))</f>
        <v>0</v>
      </c>
      <c r="X2694" s="26">
        <f>INDEX(检修、备用和必开!D:D,MATCH(统调负荷!$C2694,检修、备用和必开!$A:$A,0))</f>
        <v>11260</v>
      </c>
      <c r="Y2694" s="26">
        <f>INDEX(检修、备用和必开!E:E,MATCH(统调负荷!$C2694,检修、备用和必开!$A:$A,0))</f>
        <v>2570</v>
      </c>
      <c r="Z2694" s="26">
        <f>INDEX(检修、备用和必开!F:F,MATCH(统调负荷!$C2694,检修、备用和必开!$A:$A,0))</f>
        <v>2450</v>
      </c>
      <c r="AA2694" s="26">
        <f t="shared" si="597"/>
        <v>67700.6</v>
      </c>
      <c r="AB2694" s="26">
        <v>350</v>
      </c>
      <c r="AC2694" s="26">
        <v>322.79</v>
      </c>
      <c r="AD2694" s="76">
        <f t="shared" si="598"/>
        <v>45686.0416666667</v>
      </c>
      <c r="AE2694" s="27">
        <f t="shared" si="599"/>
        <v>-734.699999999997</v>
      </c>
      <c r="AF2694" s="27">
        <f t="shared" si="600"/>
        <v>-1046.87</v>
      </c>
      <c r="AG2694" s="27">
        <f t="shared" si="601"/>
        <v>214.389999999999</v>
      </c>
      <c r="AH2694" s="27">
        <f t="shared" si="602"/>
        <v>-416.9</v>
      </c>
      <c r="AI2694" s="27">
        <f t="shared" si="603"/>
        <v>462.44</v>
      </c>
      <c r="AJ2694" s="27">
        <f t="shared" si="604"/>
        <v>52.24</v>
      </c>
      <c r="AK2694" s="26">
        <f>INDEX(检修、备用和必开!I:I,MATCH(统调负荷!$C2694,检修、备用和必开!$A:$A,0))</f>
        <v>7909.7800815376</v>
      </c>
    </row>
    <row r="2695" ht="13.8" spans="1:37">
      <c r="A2695" s="26">
        <f t="shared" si="593"/>
        <v>3</v>
      </c>
      <c r="B2695" s="26">
        <f t="shared" si="592"/>
        <v>1</v>
      </c>
      <c r="C2695" t="s">
        <v>50</v>
      </c>
      <c r="D2695" s="75">
        <v>0.0520833333333333</v>
      </c>
      <c r="E2695" s="26">
        <v>44455</v>
      </c>
      <c r="F2695" s="26">
        <v>17800.15</v>
      </c>
      <c r="G2695" s="26">
        <v>8752</v>
      </c>
      <c r="H2695" s="26">
        <v>14497.8</v>
      </c>
      <c r="I2695" s="26">
        <v>5116</v>
      </c>
      <c r="J2695" s="26">
        <v>-1710.95</v>
      </c>
      <c r="K2695" s="26">
        <f t="shared" si="591"/>
        <v>15230.15</v>
      </c>
      <c r="L2695" s="27">
        <f t="shared" si="594"/>
        <v>4.44516961421916</v>
      </c>
      <c r="M2695" s="75">
        <v>0.0520833333333333</v>
      </c>
      <c r="N2695" s="26">
        <v>43611.1</v>
      </c>
      <c r="O2695" s="26">
        <v>17007.68</v>
      </c>
      <c r="P2695" s="26">
        <v>8473.54</v>
      </c>
      <c r="Q2695" s="26">
        <v>14136.9</v>
      </c>
      <c r="R2695" s="26">
        <v>5610.48</v>
      </c>
      <c r="S2695" s="26">
        <v>-1617.5</v>
      </c>
      <c r="T2695" s="26">
        <f t="shared" si="595"/>
        <v>14437.68</v>
      </c>
      <c r="U2695" s="27">
        <f t="shared" si="596"/>
        <v>2.63450241422572</v>
      </c>
      <c r="V2695" s="26">
        <f>INDEX(检修、备用和必开!B:B,MATCH(统调负荷!$C2695,检修、备用和必开!$A:$A,0))</f>
        <v>24341.8</v>
      </c>
      <c r="W2695" s="26">
        <f>INDEX(检修、备用和必开!C:C,MATCH(统调负荷!$C2695,检修、备用和必开!$A:$A,0))</f>
        <v>0</v>
      </c>
      <c r="X2695" s="26">
        <f>INDEX(检修、备用和必开!D:D,MATCH(统调负荷!$C2695,检修、备用和必开!$A:$A,0))</f>
        <v>11260</v>
      </c>
      <c r="Y2695" s="26">
        <f>INDEX(检修、备用和必开!E:E,MATCH(统调负荷!$C2695,检修、备用和必开!$A:$A,0))</f>
        <v>2570</v>
      </c>
      <c r="Z2695" s="26">
        <f>INDEX(检修、备用和必开!F:F,MATCH(统调负荷!$C2695,检修、备用和必开!$A:$A,0))</f>
        <v>2450</v>
      </c>
      <c r="AA2695" s="26">
        <f t="shared" si="597"/>
        <v>67700.6</v>
      </c>
      <c r="AB2695" s="26">
        <v>345</v>
      </c>
      <c r="AC2695" s="26">
        <v>706</v>
      </c>
      <c r="AD2695" s="76">
        <f t="shared" si="598"/>
        <v>45686.0520833333</v>
      </c>
      <c r="AE2695" s="27">
        <f t="shared" si="599"/>
        <v>-843.900000000001</v>
      </c>
      <c r="AF2695" s="27">
        <f t="shared" si="600"/>
        <v>-792.470000000001</v>
      </c>
      <c r="AG2695" s="27">
        <f t="shared" si="601"/>
        <v>-278.459999999999</v>
      </c>
      <c r="AH2695" s="27">
        <f t="shared" si="602"/>
        <v>-360.9</v>
      </c>
      <c r="AI2695" s="27">
        <f t="shared" si="603"/>
        <v>494.48</v>
      </c>
      <c r="AJ2695" s="27">
        <f t="shared" si="604"/>
        <v>93.45</v>
      </c>
      <c r="AK2695" s="26">
        <f>INDEX(检修、备用和必开!I:I,MATCH(统调负荷!$C2695,检修、备用和必开!$A:$A,0))</f>
        <v>7909.7800815376</v>
      </c>
    </row>
    <row r="2696" ht="13.8" spans="1:37">
      <c r="A2696" s="26">
        <f t="shared" si="593"/>
        <v>3</v>
      </c>
      <c r="B2696" s="26">
        <f t="shared" si="592"/>
        <v>1</v>
      </c>
      <c r="C2696" t="s">
        <v>50</v>
      </c>
      <c r="D2696" s="75">
        <v>0.0625</v>
      </c>
      <c r="E2696" s="26">
        <v>43085</v>
      </c>
      <c r="F2696" s="26">
        <v>17378.8</v>
      </c>
      <c r="G2696" s="26">
        <v>8065</v>
      </c>
      <c r="H2696" s="26">
        <v>14229.9</v>
      </c>
      <c r="I2696" s="26">
        <v>5122</v>
      </c>
      <c r="J2696" s="26">
        <v>-1710.7</v>
      </c>
      <c r="K2696" s="26">
        <f t="shared" si="591"/>
        <v>14808.8</v>
      </c>
      <c r="L2696" s="27">
        <f t="shared" si="594"/>
        <v>4.57164658851494</v>
      </c>
      <c r="M2696" s="75">
        <v>0.0625</v>
      </c>
      <c r="N2696" s="26">
        <v>42429.7</v>
      </c>
      <c r="O2696" s="26">
        <v>16375.43</v>
      </c>
      <c r="P2696" s="26">
        <v>7893.82</v>
      </c>
      <c r="Q2696" s="26">
        <v>14111.7</v>
      </c>
      <c r="R2696" s="26">
        <v>5634.79</v>
      </c>
      <c r="S2696" s="26">
        <v>-1586.04</v>
      </c>
      <c r="T2696" s="26">
        <f t="shared" si="595"/>
        <v>13805.43</v>
      </c>
      <c r="U2696" s="27">
        <f t="shared" si="596"/>
        <v>2.70095506041588</v>
      </c>
      <c r="V2696" s="26">
        <f>INDEX(检修、备用和必开!B:B,MATCH(统调负荷!$C2696,检修、备用和必开!$A:$A,0))</f>
        <v>24341.8</v>
      </c>
      <c r="W2696" s="26">
        <f>INDEX(检修、备用和必开!C:C,MATCH(统调负荷!$C2696,检修、备用和必开!$A:$A,0))</f>
        <v>0</v>
      </c>
      <c r="X2696" s="26">
        <f>INDEX(检修、备用和必开!D:D,MATCH(统调负荷!$C2696,检修、备用和必开!$A:$A,0))</f>
        <v>11260</v>
      </c>
      <c r="Y2696" s="26">
        <f>INDEX(检修、备用和必开!E:E,MATCH(统调负荷!$C2696,检修、备用和必开!$A:$A,0))</f>
        <v>2570</v>
      </c>
      <c r="Z2696" s="26">
        <f>INDEX(检修、备用和必开!F:F,MATCH(统调负荷!$C2696,检修、备用和必开!$A:$A,0))</f>
        <v>2450</v>
      </c>
      <c r="AA2696" s="26">
        <f t="shared" si="597"/>
        <v>67700.6</v>
      </c>
      <c r="AB2696" s="26">
        <v>335</v>
      </c>
      <c r="AC2696" s="26">
        <v>320</v>
      </c>
      <c r="AD2696" s="76">
        <f t="shared" si="598"/>
        <v>45686.0625</v>
      </c>
      <c r="AE2696" s="27">
        <f t="shared" si="599"/>
        <v>-655.300000000003</v>
      </c>
      <c r="AF2696" s="27">
        <f t="shared" si="600"/>
        <v>-1003.37</v>
      </c>
      <c r="AG2696" s="27">
        <f t="shared" si="601"/>
        <v>-171.18</v>
      </c>
      <c r="AH2696" s="27">
        <f t="shared" si="602"/>
        <v>-118.199999999999</v>
      </c>
      <c r="AI2696" s="27">
        <f t="shared" si="603"/>
        <v>512.79</v>
      </c>
      <c r="AJ2696" s="27">
        <f t="shared" si="604"/>
        <v>124.66</v>
      </c>
      <c r="AK2696" s="26">
        <f>INDEX(检修、备用和必开!I:I,MATCH(统调负荷!$C2696,检修、备用和必开!$A:$A,0))</f>
        <v>7909.7800815376</v>
      </c>
    </row>
    <row r="2697" ht="13.8" spans="1:37">
      <c r="A2697" s="26">
        <f t="shared" si="593"/>
        <v>3</v>
      </c>
      <c r="B2697" s="26">
        <f t="shared" si="592"/>
        <v>1</v>
      </c>
      <c r="C2697" t="s">
        <v>50</v>
      </c>
      <c r="D2697" s="75">
        <v>0.0729166666666667</v>
      </c>
      <c r="E2697" s="26">
        <v>41905</v>
      </c>
      <c r="F2697" s="26">
        <v>16563.3</v>
      </c>
      <c r="G2697" s="26">
        <v>7953</v>
      </c>
      <c r="H2697" s="26">
        <v>13966.4</v>
      </c>
      <c r="I2697" s="26">
        <v>5133</v>
      </c>
      <c r="J2697" s="26">
        <v>-1710.7</v>
      </c>
      <c r="K2697" s="26">
        <f t="shared" si="591"/>
        <v>13993.3</v>
      </c>
      <c r="L2697" s="27">
        <f t="shared" si="594"/>
        <v>4.83807250612793</v>
      </c>
      <c r="M2697" s="75">
        <v>0.0729166666666667</v>
      </c>
      <c r="N2697" s="26">
        <v>41355.5</v>
      </c>
      <c r="O2697" s="26">
        <v>15364.69</v>
      </c>
      <c r="P2697" s="26">
        <v>7772.84</v>
      </c>
      <c r="Q2697" s="26">
        <v>14107.7</v>
      </c>
      <c r="R2697" s="26">
        <v>5624.62</v>
      </c>
      <c r="S2697" s="26">
        <v>-1514.35</v>
      </c>
      <c r="T2697" s="26">
        <f t="shared" si="595"/>
        <v>12794.69</v>
      </c>
      <c r="U2697" s="27">
        <f t="shared" si="596"/>
        <v>2.81444491697877</v>
      </c>
      <c r="V2697" s="26">
        <f>INDEX(检修、备用和必开!B:B,MATCH(统调负荷!$C2697,检修、备用和必开!$A:$A,0))</f>
        <v>24341.8</v>
      </c>
      <c r="W2697" s="26">
        <f>INDEX(检修、备用和必开!C:C,MATCH(统调负荷!$C2697,检修、备用和必开!$A:$A,0))</f>
        <v>0</v>
      </c>
      <c r="X2697" s="26">
        <f>INDEX(检修、备用和必开!D:D,MATCH(统调负荷!$C2697,检修、备用和必开!$A:$A,0))</f>
        <v>11260</v>
      </c>
      <c r="Y2697" s="26">
        <f>INDEX(检修、备用和必开!E:E,MATCH(统调负荷!$C2697,检修、备用和必开!$A:$A,0))</f>
        <v>2570</v>
      </c>
      <c r="Z2697" s="26">
        <f>INDEX(检修、备用和必开!F:F,MATCH(统调负荷!$C2697,检修、备用和必开!$A:$A,0))</f>
        <v>2450</v>
      </c>
      <c r="AA2697" s="26">
        <f t="shared" si="597"/>
        <v>67700.6</v>
      </c>
      <c r="AB2697" s="26">
        <v>310.11</v>
      </c>
      <c r="AC2697" s="26">
        <v>305.11</v>
      </c>
      <c r="AD2697" s="76">
        <f t="shared" si="598"/>
        <v>45686.0729166667</v>
      </c>
      <c r="AE2697" s="27">
        <f t="shared" si="599"/>
        <v>-549.5</v>
      </c>
      <c r="AF2697" s="27">
        <f t="shared" si="600"/>
        <v>-1198.61</v>
      </c>
      <c r="AG2697" s="27">
        <f t="shared" si="601"/>
        <v>-180.16</v>
      </c>
      <c r="AH2697" s="27">
        <f t="shared" si="602"/>
        <v>141.300000000001</v>
      </c>
      <c r="AI2697" s="27">
        <f t="shared" si="603"/>
        <v>491.62</v>
      </c>
      <c r="AJ2697" s="27">
        <f t="shared" si="604"/>
        <v>196.35</v>
      </c>
      <c r="AK2697" s="26">
        <f>INDEX(检修、备用和必开!I:I,MATCH(统调负荷!$C2697,检修、备用和必开!$A:$A,0))</f>
        <v>7909.7800815376</v>
      </c>
    </row>
    <row r="2698" ht="13.8" spans="1:37">
      <c r="A2698" s="26">
        <f t="shared" si="593"/>
        <v>3</v>
      </c>
      <c r="B2698" s="26">
        <f t="shared" si="592"/>
        <v>2</v>
      </c>
      <c r="C2698" t="s">
        <v>50</v>
      </c>
      <c r="D2698" s="75">
        <v>0.0833333333333333</v>
      </c>
      <c r="E2698" s="26">
        <v>40885</v>
      </c>
      <c r="F2698" s="26">
        <v>16810.6</v>
      </c>
      <c r="G2698" s="26">
        <v>7359</v>
      </c>
      <c r="H2698" s="26">
        <v>13308.1</v>
      </c>
      <c r="I2698" s="26">
        <v>5118</v>
      </c>
      <c r="J2698" s="26">
        <v>-1710.7</v>
      </c>
      <c r="K2698" s="26">
        <f t="shared" si="591"/>
        <v>14240.6</v>
      </c>
      <c r="L2698" s="27">
        <f t="shared" si="594"/>
        <v>4.75405530665843</v>
      </c>
      <c r="M2698" s="75">
        <v>0.0833333333333333</v>
      </c>
      <c r="N2698" s="26">
        <v>40380.6</v>
      </c>
      <c r="O2698" s="26">
        <v>15536.15</v>
      </c>
      <c r="P2698" s="26">
        <v>7285.57</v>
      </c>
      <c r="Q2698" s="26">
        <v>13298.8</v>
      </c>
      <c r="R2698" s="26">
        <v>5687.11</v>
      </c>
      <c r="S2698" s="26">
        <v>-1427.03</v>
      </c>
      <c r="T2698" s="26">
        <f t="shared" si="595"/>
        <v>12966.15</v>
      </c>
      <c r="U2698" s="27">
        <f t="shared" si="596"/>
        <v>2.79452575006759</v>
      </c>
      <c r="V2698" s="26">
        <f>INDEX(检修、备用和必开!B:B,MATCH(统调负荷!$C2698,检修、备用和必开!$A:$A,0))</f>
        <v>24341.8</v>
      </c>
      <c r="W2698" s="26">
        <f>INDEX(检修、备用和必开!C:C,MATCH(统调负荷!$C2698,检修、备用和必开!$A:$A,0))</f>
        <v>0</v>
      </c>
      <c r="X2698" s="26">
        <f>INDEX(检修、备用和必开!D:D,MATCH(统调负荷!$C2698,检修、备用和必开!$A:$A,0))</f>
        <v>11260</v>
      </c>
      <c r="Y2698" s="26">
        <f>INDEX(检修、备用和必开!E:E,MATCH(统调负荷!$C2698,检修、备用和必开!$A:$A,0))</f>
        <v>2570</v>
      </c>
      <c r="Z2698" s="26">
        <f>INDEX(检修、备用和必开!F:F,MATCH(统调负荷!$C2698,检修、备用和必开!$A:$A,0))</f>
        <v>2450</v>
      </c>
      <c r="AA2698" s="26">
        <f t="shared" si="597"/>
        <v>67700.6</v>
      </c>
      <c r="AB2698" s="26">
        <v>317</v>
      </c>
      <c r="AC2698" s="26">
        <v>340</v>
      </c>
      <c r="AD2698" s="76">
        <f t="shared" si="598"/>
        <v>45686.0833333333</v>
      </c>
      <c r="AE2698" s="27">
        <f t="shared" si="599"/>
        <v>-504.400000000001</v>
      </c>
      <c r="AF2698" s="27">
        <f t="shared" si="600"/>
        <v>-1274.45</v>
      </c>
      <c r="AG2698" s="27">
        <f t="shared" si="601"/>
        <v>-73.4300000000003</v>
      </c>
      <c r="AH2698" s="27">
        <f t="shared" si="602"/>
        <v>-9.30000000000109</v>
      </c>
      <c r="AI2698" s="27">
        <f t="shared" si="603"/>
        <v>569.11</v>
      </c>
      <c r="AJ2698" s="27">
        <f t="shared" si="604"/>
        <v>283.67</v>
      </c>
      <c r="AK2698" s="26">
        <f>INDEX(检修、备用和必开!I:I,MATCH(统调负荷!$C2698,检修、备用和必开!$A:$A,0))</f>
        <v>7909.7800815376</v>
      </c>
    </row>
    <row r="2699" ht="13.8" spans="1:37">
      <c r="A2699" s="26">
        <f t="shared" si="593"/>
        <v>3</v>
      </c>
      <c r="B2699" s="26">
        <f t="shared" si="592"/>
        <v>2</v>
      </c>
      <c r="C2699" t="s">
        <v>50</v>
      </c>
      <c r="D2699" s="75">
        <v>0.09375</v>
      </c>
      <c r="E2699" s="26">
        <v>40280</v>
      </c>
      <c r="F2699" s="26">
        <v>16790.1</v>
      </c>
      <c r="G2699" s="26">
        <v>7359</v>
      </c>
      <c r="H2699" s="26">
        <v>12749.6</v>
      </c>
      <c r="I2699" s="26">
        <v>5092</v>
      </c>
      <c r="J2699" s="26">
        <v>-1710.7</v>
      </c>
      <c r="K2699" s="26">
        <f t="shared" si="591"/>
        <v>14220.1</v>
      </c>
      <c r="L2699" s="27">
        <f t="shared" si="594"/>
        <v>4.76090885436811</v>
      </c>
      <c r="M2699" s="75">
        <v>0.09375</v>
      </c>
      <c r="N2699" s="26">
        <v>39637.6</v>
      </c>
      <c r="O2699" s="26">
        <v>15197.69</v>
      </c>
      <c r="P2699" s="26">
        <v>7112.71</v>
      </c>
      <c r="Q2699" s="26">
        <v>13051.9</v>
      </c>
      <c r="R2699" s="26">
        <v>5707.23</v>
      </c>
      <c r="S2699" s="26">
        <v>-1431.93</v>
      </c>
      <c r="T2699" s="26">
        <f t="shared" si="595"/>
        <v>12627.69</v>
      </c>
      <c r="U2699" s="27">
        <f t="shared" si="596"/>
        <v>2.83412083797136</v>
      </c>
      <c r="V2699" s="26">
        <f>INDEX(检修、备用和必开!B:B,MATCH(统调负荷!$C2699,检修、备用和必开!$A:$A,0))</f>
        <v>24341.8</v>
      </c>
      <c r="W2699" s="26">
        <f>INDEX(检修、备用和必开!C:C,MATCH(统调负荷!$C2699,检修、备用和必开!$A:$A,0))</f>
        <v>0</v>
      </c>
      <c r="X2699" s="26">
        <f>INDEX(检修、备用和必开!D:D,MATCH(统调负荷!$C2699,检修、备用和必开!$A:$A,0))</f>
        <v>11260</v>
      </c>
      <c r="Y2699" s="26">
        <f>INDEX(检修、备用和必开!E:E,MATCH(统调负荷!$C2699,检修、备用和必开!$A:$A,0))</f>
        <v>2570</v>
      </c>
      <c r="Z2699" s="26">
        <f>INDEX(检修、备用和必开!F:F,MATCH(统调负荷!$C2699,检修、备用和必开!$A:$A,0))</f>
        <v>2450</v>
      </c>
      <c r="AA2699" s="26">
        <f t="shared" si="597"/>
        <v>67700.6</v>
      </c>
      <c r="AB2699" s="26">
        <v>310.11</v>
      </c>
      <c r="AC2699" s="26">
        <v>305.11</v>
      </c>
      <c r="AD2699" s="76">
        <f t="shared" si="598"/>
        <v>45686.09375</v>
      </c>
      <c r="AE2699" s="27">
        <f t="shared" si="599"/>
        <v>-642.400000000001</v>
      </c>
      <c r="AF2699" s="27">
        <f t="shared" si="600"/>
        <v>-1592.41</v>
      </c>
      <c r="AG2699" s="27">
        <f t="shared" si="601"/>
        <v>-246.29</v>
      </c>
      <c r="AH2699" s="27">
        <f t="shared" si="602"/>
        <v>302.299999999999</v>
      </c>
      <c r="AI2699" s="27">
        <f t="shared" si="603"/>
        <v>615.23</v>
      </c>
      <c r="AJ2699" s="27">
        <f t="shared" si="604"/>
        <v>278.77</v>
      </c>
      <c r="AK2699" s="26">
        <f>INDEX(检修、备用和必开!I:I,MATCH(统调负荷!$C2699,检修、备用和必开!$A:$A,0))</f>
        <v>7909.7800815376</v>
      </c>
    </row>
    <row r="2700" ht="13.8" spans="1:37">
      <c r="A2700" s="26">
        <f t="shared" si="593"/>
        <v>3</v>
      </c>
      <c r="B2700" s="26">
        <f t="shared" si="592"/>
        <v>2</v>
      </c>
      <c r="C2700" t="s">
        <v>50</v>
      </c>
      <c r="D2700" s="75">
        <v>0.104166666666667</v>
      </c>
      <c r="E2700" s="26">
        <v>39615</v>
      </c>
      <c r="F2700" s="26">
        <v>16082</v>
      </c>
      <c r="G2700" s="26">
        <v>7359</v>
      </c>
      <c r="H2700" s="26">
        <v>12796.7</v>
      </c>
      <c r="I2700" s="26">
        <v>5088</v>
      </c>
      <c r="J2700" s="26">
        <v>-1710.7</v>
      </c>
      <c r="K2700" s="26">
        <f t="shared" si="591"/>
        <v>13512</v>
      </c>
      <c r="L2700" s="27">
        <f t="shared" si="594"/>
        <v>5.01040556542333</v>
      </c>
      <c r="M2700" s="75">
        <v>0.104166666666667</v>
      </c>
      <c r="N2700" s="26">
        <v>38880.8</v>
      </c>
      <c r="O2700" s="26">
        <v>14508.06</v>
      </c>
      <c r="P2700" s="26">
        <v>7222.43</v>
      </c>
      <c r="Q2700" s="26">
        <v>12820.9</v>
      </c>
      <c r="R2700" s="26">
        <v>5695.27</v>
      </c>
      <c r="S2700" s="26">
        <v>-1365.86</v>
      </c>
      <c r="T2700" s="26">
        <f t="shared" si="595"/>
        <v>11938.06</v>
      </c>
      <c r="U2700" s="27">
        <f t="shared" si="596"/>
        <v>2.91837334673675</v>
      </c>
      <c r="V2700" s="26">
        <f>INDEX(检修、备用和必开!B:B,MATCH(统调负荷!$C2700,检修、备用和必开!$A:$A,0))</f>
        <v>24341.8</v>
      </c>
      <c r="W2700" s="26">
        <f>INDEX(检修、备用和必开!C:C,MATCH(统调负荷!$C2700,检修、备用和必开!$A:$A,0))</f>
        <v>0</v>
      </c>
      <c r="X2700" s="26">
        <f>INDEX(检修、备用和必开!D:D,MATCH(统调负荷!$C2700,检修、备用和必开!$A:$A,0))</f>
        <v>11260</v>
      </c>
      <c r="Y2700" s="26">
        <f>INDEX(检修、备用和必开!E:E,MATCH(统调负荷!$C2700,检修、备用和必开!$A:$A,0))</f>
        <v>2570</v>
      </c>
      <c r="Z2700" s="26">
        <f>INDEX(检修、备用和必开!F:F,MATCH(统调负荷!$C2700,检修、备用和必开!$A:$A,0))</f>
        <v>2450</v>
      </c>
      <c r="AA2700" s="26">
        <f t="shared" si="597"/>
        <v>67700.6</v>
      </c>
      <c r="AB2700" s="26">
        <v>305</v>
      </c>
      <c r="AC2700" s="26">
        <v>272</v>
      </c>
      <c r="AD2700" s="76">
        <f t="shared" si="598"/>
        <v>45686.1041666667</v>
      </c>
      <c r="AE2700" s="27">
        <f t="shared" si="599"/>
        <v>-734.199999999997</v>
      </c>
      <c r="AF2700" s="27">
        <f t="shared" si="600"/>
        <v>-1573.94</v>
      </c>
      <c r="AG2700" s="27">
        <f t="shared" si="601"/>
        <v>-136.57</v>
      </c>
      <c r="AH2700" s="27">
        <f t="shared" si="602"/>
        <v>24.1999999999989</v>
      </c>
      <c r="AI2700" s="27">
        <f t="shared" si="603"/>
        <v>607.27</v>
      </c>
      <c r="AJ2700" s="27">
        <f t="shared" si="604"/>
        <v>344.84</v>
      </c>
      <c r="AK2700" s="26">
        <f>INDEX(检修、备用和必开!I:I,MATCH(统调负荷!$C2700,检修、备用和必开!$A:$A,0))</f>
        <v>7909.7800815376</v>
      </c>
    </row>
    <row r="2701" ht="13.8" spans="1:37">
      <c r="A2701" s="26">
        <f t="shared" si="593"/>
        <v>3</v>
      </c>
      <c r="B2701" s="26">
        <f t="shared" si="592"/>
        <v>2</v>
      </c>
      <c r="C2701" t="s">
        <v>50</v>
      </c>
      <c r="D2701" s="75">
        <v>0.114583333333333</v>
      </c>
      <c r="E2701" s="26">
        <v>38815</v>
      </c>
      <c r="F2701" s="26">
        <v>15241.6</v>
      </c>
      <c r="G2701" s="26">
        <v>7359</v>
      </c>
      <c r="H2701" s="26">
        <v>12845.1</v>
      </c>
      <c r="I2701" s="26">
        <v>5080</v>
      </c>
      <c r="J2701" s="26">
        <v>-1710.7</v>
      </c>
      <c r="K2701" s="26">
        <f t="shared" si="591"/>
        <v>12671.6</v>
      </c>
      <c r="L2701" s="27">
        <f t="shared" si="594"/>
        <v>5.34270336816187</v>
      </c>
      <c r="M2701" s="75">
        <v>0.114583333333333</v>
      </c>
      <c r="N2701" s="26">
        <v>38226.1</v>
      </c>
      <c r="O2701" s="26">
        <v>14144.59</v>
      </c>
      <c r="P2701" s="26">
        <v>7045.57</v>
      </c>
      <c r="Q2701" s="26">
        <v>12664.3</v>
      </c>
      <c r="R2701" s="26">
        <v>5674.85</v>
      </c>
      <c r="S2701" s="26">
        <v>-1303.21</v>
      </c>
      <c r="T2701" s="26">
        <f t="shared" si="595"/>
        <v>11574.59</v>
      </c>
      <c r="U2701" s="27">
        <f t="shared" si="596"/>
        <v>2.96482660735314</v>
      </c>
      <c r="V2701" s="26">
        <f>INDEX(检修、备用和必开!B:B,MATCH(统调负荷!$C2701,检修、备用和必开!$A:$A,0))</f>
        <v>24341.8</v>
      </c>
      <c r="W2701" s="26">
        <f>INDEX(检修、备用和必开!C:C,MATCH(统调负荷!$C2701,检修、备用和必开!$A:$A,0))</f>
        <v>0</v>
      </c>
      <c r="X2701" s="26">
        <f>INDEX(检修、备用和必开!D:D,MATCH(统调负荷!$C2701,检修、备用和必开!$A:$A,0))</f>
        <v>11260</v>
      </c>
      <c r="Y2701" s="26">
        <f>INDEX(检修、备用和必开!E:E,MATCH(统调负荷!$C2701,检修、备用和必开!$A:$A,0))</f>
        <v>2570</v>
      </c>
      <c r="Z2701" s="26">
        <f>INDEX(检修、备用和必开!F:F,MATCH(统调负荷!$C2701,检修、备用和必开!$A:$A,0))</f>
        <v>2450</v>
      </c>
      <c r="AA2701" s="26">
        <f t="shared" si="597"/>
        <v>67700.6</v>
      </c>
      <c r="AB2701" s="26">
        <v>295</v>
      </c>
      <c r="AC2701" s="26">
        <v>226</v>
      </c>
      <c r="AD2701" s="76">
        <f t="shared" si="598"/>
        <v>45686.1145833333</v>
      </c>
      <c r="AE2701" s="27">
        <f t="shared" si="599"/>
        <v>-588.900000000001</v>
      </c>
      <c r="AF2701" s="27">
        <f t="shared" si="600"/>
        <v>-1097.01</v>
      </c>
      <c r="AG2701" s="27">
        <f t="shared" si="601"/>
        <v>-313.43</v>
      </c>
      <c r="AH2701" s="27">
        <f t="shared" si="602"/>
        <v>-180.800000000001</v>
      </c>
      <c r="AI2701" s="27">
        <f t="shared" si="603"/>
        <v>594.85</v>
      </c>
      <c r="AJ2701" s="27">
        <f t="shared" si="604"/>
        <v>407.49</v>
      </c>
      <c r="AK2701" s="26">
        <f>INDEX(检修、备用和必开!I:I,MATCH(统调负荷!$C2701,检修、备用和必开!$A:$A,0))</f>
        <v>7909.7800815376</v>
      </c>
    </row>
    <row r="2702" ht="13.8" spans="1:37">
      <c r="A2702" s="26">
        <f t="shared" si="593"/>
        <v>3</v>
      </c>
      <c r="B2702" s="26">
        <f t="shared" si="592"/>
        <v>3</v>
      </c>
      <c r="C2702" t="s">
        <v>50</v>
      </c>
      <c r="D2702" s="75">
        <v>0.125</v>
      </c>
      <c r="E2702" s="26">
        <v>38275</v>
      </c>
      <c r="F2702" s="26">
        <v>15530.9</v>
      </c>
      <c r="G2702" s="26">
        <v>6978</v>
      </c>
      <c r="H2702" s="26">
        <v>12405.8</v>
      </c>
      <c r="I2702" s="26">
        <v>5071</v>
      </c>
      <c r="J2702" s="26">
        <v>-1710.7</v>
      </c>
      <c r="K2702" s="26">
        <f t="shared" si="591"/>
        <v>12960.9</v>
      </c>
      <c r="L2702" s="27">
        <f t="shared" si="594"/>
        <v>5.22344898888194</v>
      </c>
      <c r="M2702" s="75">
        <v>0.125</v>
      </c>
      <c r="N2702" s="26">
        <v>37531.3</v>
      </c>
      <c r="O2702" s="26">
        <v>13797.35</v>
      </c>
      <c r="P2702" s="26">
        <v>6504.06</v>
      </c>
      <c r="Q2702" s="26">
        <v>12812.3</v>
      </c>
      <c r="R2702" s="26">
        <v>5638.05</v>
      </c>
      <c r="S2702" s="26">
        <v>-1220.46</v>
      </c>
      <c r="T2702" s="26">
        <f t="shared" si="595"/>
        <v>11227.35</v>
      </c>
      <c r="U2702" s="27">
        <f t="shared" si="596"/>
        <v>3.01060818638034</v>
      </c>
      <c r="V2702" s="26">
        <f>INDEX(检修、备用和必开!B:B,MATCH(统调负荷!$C2702,检修、备用和必开!$A:$A,0))</f>
        <v>24341.8</v>
      </c>
      <c r="W2702" s="26">
        <f>INDEX(检修、备用和必开!C:C,MATCH(统调负荷!$C2702,检修、备用和必开!$A:$A,0))</f>
        <v>0</v>
      </c>
      <c r="X2702" s="26">
        <f>INDEX(检修、备用和必开!D:D,MATCH(统调负荷!$C2702,检修、备用和必开!$A:$A,0))</f>
        <v>11260</v>
      </c>
      <c r="Y2702" s="26">
        <f>INDEX(检修、备用和必开!E:E,MATCH(统调负荷!$C2702,检修、备用和必开!$A:$A,0))</f>
        <v>2570</v>
      </c>
      <c r="Z2702" s="26">
        <f>INDEX(检修、备用和必开!F:F,MATCH(统调负荷!$C2702,检修、备用和必开!$A:$A,0))</f>
        <v>2450</v>
      </c>
      <c r="AA2702" s="26">
        <f t="shared" si="597"/>
        <v>67700.6</v>
      </c>
      <c r="AB2702" s="26">
        <v>300</v>
      </c>
      <c r="AC2702" s="26">
        <v>275</v>
      </c>
      <c r="AD2702" s="76">
        <f t="shared" si="598"/>
        <v>45686.125</v>
      </c>
      <c r="AE2702" s="27">
        <f t="shared" si="599"/>
        <v>-743.699999999997</v>
      </c>
      <c r="AF2702" s="27">
        <f t="shared" si="600"/>
        <v>-1733.55</v>
      </c>
      <c r="AG2702" s="27">
        <f t="shared" si="601"/>
        <v>-473.94</v>
      </c>
      <c r="AH2702" s="27">
        <f t="shared" si="602"/>
        <v>406.5</v>
      </c>
      <c r="AI2702" s="27">
        <f t="shared" si="603"/>
        <v>567.05</v>
      </c>
      <c r="AJ2702" s="27">
        <f t="shared" si="604"/>
        <v>490.24</v>
      </c>
      <c r="AK2702" s="26">
        <f>INDEX(检修、备用和必开!I:I,MATCH(统调负荷!$C2702,检修、备用和必开!$A:$A,0))</f>
        <v>7909.7800815376</v>
      </c>
    </row>
    <row r="2703" ht="13.8" spans="1:37">
      <c r="A2703" s="26">
        <f t="shared" si="593"/>
        <v>3</v>
      </c>
      <c r="B2703" s="26">
        <f t="shared" si="592"/>
        <v>3</v>
      </c>
      <c r="C2703" t="s">
        <v>50</v>
      </c>
      <c r="D2703" s="75">
        <v>0.135416666666667</v>
      </c>
      <c r="E2703" s="26">
        <v>37575</v>
      </c>
      <c r="F2703" s="26">
        <v>14766.59</v>
      </c>
      <c r="G2703" s="26">
        <v>6978</v>
      </c>
      <c r="H2703" s="26">
        <v>12468.9</v>
      </c>
      <c r="I2703" s="26">
        <v>5072</v>
      </c>
      <c r="J2703" s="26">
        <v>-1710.49</v>
      </c>
      <c r="K2703" s="26">
        <f t="shared" si="591"/>
        <v>12196.59</v>
      </c>
      <c r="L2703" s="27">
        <f t="shared" si="594"/>
        <v>5.55078099698358</v>
      </c>
      <c r="M2703" s="75">
        <v>0.135416666666667</v>
      </c>
      <c r="N2703" s="26">
        <v>37103</v>
      </c>
      <c r="O2703" s="26">
        <v>13635.6</v>
      </c>
      <c r="P2703" s="26">
        <v>6819.88</v>
      </c>
      <c r="Q2703" s="26">
        <v>12241.9</v>
      </c>
      <c r="R2703" s="26">
        <v>5581.9</v>
      </c>
      <c r="S2703" s="26">
        <v>-1176.28</v>
      </c>
      <c r="T2703" s="26">
        <f t="shared" si="595"/>
        <v>11065.6</v>
      </c>
      <c r="U2703" s="27">
        <f t="shared" si="596"/>
        <v>3.03242018131652</v>
      </c>
      <c r="V2703" s="26">
        <f>INDEX(检修、备用和必开!B:B,MATCH(统调负荷!$C2703,检修、备用和必开!$A:$A,0))</f>
        <v>24341.8</v>
      </c>
      <c r="W2703" s="26">
        <f>INDEX(检修、备用和必开!C:C,MATCH(统调负荷!$C2703,检修、备用和必开!$A:$A,0))</f>
        <v>0</v>
      </c>
      <c r="X2703" s="26">
        <f>INDEX(检修、备用和必开!D:D,MATCH(统调负荷!$C2703,检修、备用和必开!$A:$A,0))</f>
        <v>11260</v>
      </c>
      <c r="Y2703" s="26">
        <f>INDEX(检修、备用和必开!E:E,MATCH(统调负荷!$C2703,检修、备用和必开!$A:$A,0))</f>
        <v>2570</v>
      </c>
      <c r="Z2703" s="26">
        <f>INDEX(检修、备用和必开!F:F,MATCH(统调负荷!$C2703,检修、备用和必开!$A:$A,0))</f>
        <v>2450</v>
      </c>
      <c r="AA2703" s="26">
        <f t="shared" si="597"/>
        <v>67700.6</v>
      </c>
      <c r="AB2703" s="26">
        <v>280</v>
      </c>
      <c r="AC2703" s="26">
        <v>294.27</v>
      </c>
      <c r="AD2703" s="76">
        <f t="shared" si="598"/>
        <v>45686.1354166667</v>
      </c>
      <c r="AE2703" s="27">
        <f t="shared" si="599"/>
        <v>-472</v>
      </c>
      <c r="AF2703" s="27">
        <f t="shared" si="600"/>
        <v>-1130.99</v>
      </c>
      <c r="AG2703" s="27">
        <f t="shared" si="601"/>
        <v>-158.12</v>
      </c>
      <c r="AH2703" s="27">
        <f t="shared" si="602"/>
        <v>-227</v>
      </c>
      <c r="AI2703" s="27">
        <f t="shared" si="603"/>
        <v>509.9</v>
      </c>
      <c r="AJ2703" s="27">
        <f t="shared" si="604"/>
        <v>534.21</v>
      </c>
      <c r="AK2703" s="26">
        <f>INDEX(检修、备用和必开!I:I,MATCH(统调负荷!$C2703,检修、备用和必开!$A:$A,0))</f>
        <v>7909.7800815376</v>
      </c>
    </row>
    <row r="2704" ht="13.8" spans="1:37">
      <c r="A2704" s="26">
        <f t="shared" si="593"/>
        <v>3</v>
      </c>
      <c r="B2704" s="26">
        <f t="shared" si="592"/>
        <v>3</v>
      </c>
      <c r="C2704" t="s">
        <v>50</v>
      </c>
      <c r="D2704" s="75">
        <v>0.145833333333333</v>
      </c>
      <c r="E2704" s="26">
        <v>37025</v>
      </c>
      <c r="F2704" s="26">
        <v>14454.4</v>
      </c>
      <c r="G2704" s="26">
        <v>6978</v>
      </c>
      <c r="H2704" s="26">
        <v>12225.3</v>
      </c>
      <c r="I2704" s="26">
        <v>5078</v>
      </c>
      <c r="J2704" s="26">
        <v>-1710.7</v>
      </c>
      <c r="K2704" s="26">
        <f t="shared" si="591"/>
        <v>11884.4</v>
      </c>
      <c r="L2704" s="27">
        <f t="shared" si="594"/>
        <v>5.6965938541281</v>
      </c>
      <c r="M2704" s="75">
        <v>0.145833333333333</v>
      </c>
      <c r="N2704" s="26">
        <v>36607.7</v>
      </c>
      <c r="O2704" s="26">
        <v>13442.51</v>
      </c>
      <c r="P2704" s="26">
        <v>6863.31</v>
      </c>
      <c r="Q2704" s="26">
        <v>11939.8</v>
      </c>
      <c r="R2704" s="26">
        <v>5564.37</v>
      </c>
      <c r="S2704" s="26">
        <v>-1202.29</v>
      </c>
      <c r="T2704" s="26">
        <f t="shared" si="595"/>
        <v>10872.51</v>
      </c>
      <c r="U2704" s="27">
        <f t="shared" si="596"/>
        <v>3.05887583468843</v>
      </c>
      <c r="V2704" s="26">
        <f>INDEX(检修、备用和必开!B:B,MATCH(统调负荷!$C2704,检修、备用和必开!$A:$A,0))</f>
        <v>24341.8</v>
      </c>
      <c r="W2704" s="26">
        <f>INDEX(检修、备用和必开!C:C,MATCH(统调负荷!$C2704,检修、备用和必开!$A:$A,0))</f>
        <v>0</v>
      </c>
      <c r="X2704" s="26">
        <f>INDEX(检修、备用和必开!D:D,MATCH(统调负荷!$C2704,检修、备用和必开!$A:$A,0))</f>
        <v>11260</v>
      </c>
      <c r="Y2704" s="26">
        <f>INDEX(检修、备用和必开!E:E,MATCH(统调负荷!$C2704,检修、备用和必开!$A:$A,0))</f>
        <v>2570</v>
      </c>
      <c r="Z2704" s="26">
        <f>INDEX(检修、备用和必开!F:F,MATCH(统调负荷!$C2704,检修、备用和必开!$A:$A,0))</f>
        <v>2450</v>
      </c>
      <c r="AA2704" s="26">
        <f t="shared" si="597"/>
        <v>67700.6</v>
      </c>
      <c r="AB2704" s="26">
        <v>268</v>
      </c>
      <c r="AC2704" s="26">
        <v>297.2</v>
      </c>
      <c r="AD2704" s="76">
        <f t="shared" si="598"/>
        <v>45686.1458333333</v>
      </c>
      <c r="AE2704" s="27">
        <f t="shared" si="599"/>
        <v>-417.300000000003</v>
      </c>
      <c r="AF2704" s="27">
        <f t="shared" si="600"/>
        <v>-1011.89</v>
      </c>
      <c r="AG2704" s="27">
        <f t="shared" si="601"/>
        <v>-114.69</v>
      </c>
      <c r="AH2704" s="27">
        <f t="shared" si="602"/>
        <v>-285.5</v>
      </c>
      <c r="AI2704" s="27">
        <f t="shared" si="603"/>
        <v>486.37</v>
      </c>
      <c r="AJ2704" s="27">
        <f t="shared" si="604"/>
        <v>508.41</v>
      </c>
      <c r="AK2704" s="26">
        <f>INDEX(检修、备用和必开!I:I,MATCH(统调负荷!$C2704,检修、备用和必开!$A:$A,0))</f>
        <v>7909.7800815376</v>
      </c>
    </row>
    <row r="2705" ht="13.8" spans="1:37">
      <c r="A2705" s="26">
        <f t="shared" si="593"/>
        <v>3</v>
      </c>
      <c r="B2705" s="26">
        <f t="shared" si="592"/>
        <v>3</v>
      </c>
      <c r="C2705" t="s">
        <v>50</v>
      </c>
      <c r="D2705" s="75">
        <v>0.15625</v>
      </c>
      <c r="E2705" s="26">
        <v>36480</v>
      </c>
      <c r="F2705" s="26">
        <v>14177.09</v>
      </c>
      <c r="G2705" s="26">
        <v>6978</v>
      </c>
      <c r="H2705" s="26">
        <v>11962.6</v>
      </c>
      <c r="I2705" s="26">
        <v>5073</v>
      </c>
      <c r="J2705" s="26">
        <v>-1710.69</v>
      </c>
      <c r="K2705" s="26">
        <f t="shared" si="591"/>
        <v>11607.09</v>
      </c>
      <c r="L2705" s="27">
        <f t="shared" si="594"/>
        <v>5.83269363811257</v>
      </c>
      <c r="M2705" s="75">
        <v>0.15625</v>
      </c>
      <c r="N2705" s="26">
        <v>36126.7</v>
      </c>
      <c r="O2705" s="26">
        <v>13128.51</v>
      </c>
      <c r="P2705" s="26">
        <v>6765.35</v>
      </c>
      <c r="Q2705" s="26">
        <v>11859.7</v>
      </c>
      <c r="R2705" s="26">
        <v>5555.89</v>
      </c>
      <c r="S2705" s="26">
        <v>-1182.75</v>
      </c>
      <c r="T2705" s="26">
        <f t="shared" si="595"/>
        <v>10558.51</v>
      </c>
      <c r="U2705" s="27">
        <f t="shared" si="596"/>
        <v>3.10289749391686</v>
      </c>
      <c r="V2705" s="26">
        <f>INDEX(检修、备用和必开!B:B,MATCH(统调负荷!$C2705,检修、备用和必开!$A:$A,0))</f>
        <v>24341.8</v>
      </c>
      <c r="W2705" s="26">
        <f>INDEX(检修、备用和必开!C:C,MATCH(统调负荷!$C2705,检修、备用和必开!$A:$A,0))</f>
        <v>0</v>
      </c>
      <c r="X2705" s="26">
        <f>INDEX(检修、备用和必开!D:D,MATCH(统调负荷!$C2705,检修、备用和必开!$A:$A,0))</f>
        <v>11260</v>
      </c>
      <c r="Y2705" s="26">
        <f>INDEX(检修、备用和必开!E:E,MATCH(统调负荷!$C2705,检修、备用和必开!$A:$A,0))</f>
        <v>2570</v>
      </c>
      <c r="Z2705" s="26">
        <f>INDEX(检修、备用和必开!F:F,MATCH(统调负荷!$C2705,检修、备用和必开!$A:$A,0))</f>
        <v>2450</v>
      </c>
      <c r="AA2705" s="26">
        <f t="shared" si="597"/>
        <v>67700.6</v>
      </c>
      <c r="AB2705" s="26">
        <v>255.01</v>
      </c>
      <c r="AC2705" s="26">
        <v>297.19</v>
      </c>
      <c r="AD2705" s="76">
        <f t="shared" si="598"/>
        <v>45686.15625</v>
      </c>
      <c r="AE2705" s="27">
        <f t="shared" si="599"/>
        <v>-353.300000000003</v>
      </c>
      <c r="AF2705" s="27">
        <f t="shared" si="600"/>
        <v>-1048.58</v>
      </c>
      <c r="AG2705" s="27">
        <f t="shared" si="601"/>
        <v>-212.65</v>
      </c>
      <c r="AH2705" s="27">
        <f t="shared" si="602"/>
        <v>-102.9</v>
      </c>
      <c r="AI2705" s="27">
        <f t="shared" si="603"/>
        <v>482.89</v>
      </c>
      <c r="AJ2705" s="27">
        <f t="shared" si="604"/>
        <v>527.94</v>
      </c>
      <c r="AK2705" s="26">
        <f>INDEX(检修、备用和必开!I:I,MATCH(统调负荷!$C2705,检修、备用和必开!$A:$A,0))</f>
        <v>7909.7800815376</v>
      </c>
    </row>
    <row r="2706" ht="13.8" spans="1:37">
      <c r="A2706" s="26">
        <f t="shared" si="593"/>
        <v>3</v>
      </c>
      <c r="B2706" s="26">
        <f t="shared" si="592"/>
        <v>4</v>
      </c>
      <c r="C2706" t="s">
        <v>50</v>
      </c>
      <c r="D2706" s="75">
        <v>0.166666666666667</v>
      </c>
      <c r="E2706" s="26">
        <v>36010</v>
      </c>
      <c r="F2706" s="26">
        <v>14988.8</v>
      </c>
      <c r="G2706" s="26">
        <v>5849</v>
      </c>
      <c r="H2706" s="26">
        <v>11822.9</v>
      </c>
      <c r="I2706" s="26">
        <v>5060</v>
      </c>
      <c r="J2706" s="26">
        <v>-1710.7</v>
      </c>
      <c r="K2706" s="26">
        <f t="shared" si="591"/>
        <v>12418.8</v>
      </c>
      <c r="L2706" s="27">
        <f t="shared" si="594"/>
        <v>5.45146068863336</v>
      </c>
      <c r="M2706" s="75">
        <v>0.166666666666667</v>
      </c>
      <c r="N2706" s="26">
        <v>35978.4</v>
      </c>
      <c r="O2706" s="26">
        <v>14202.29</v>
      </c>
      <c r="P2706" s="26">
        <v>5817.27</v>
      </c>
      <c r="Q2706" s="26">
        <v>11589.2</v>
      </c>
      <c r="R2706" s="26">
        <v>5535.76</v>
      </c>
      <c r="S2706" s="26">
        <v>-1166.12</v>
      </c>
      <c r="T2706" s="26">
        <f t="shared" si="595"/>
        <v>11632.29</v>
      </c>
      <c r="U2706" s="27">
        <f t="shared" si="596"/>
        <v>2.95735376408389</v>
      </c>
      <c r="V2706" s="26">
        <f>INDEX(检修、备用和必开!B:B,MATCH(统调负荷!$C2706,检修、备用和必开!$A:$A,0))</f>
        <v>24341.8</v>
      </c>
      <c r="W2706" s="26">
        <f>INDEX(检修、备用和必开!C:C,MATCH(统调负荷!$C2706,检修、备用和必开!$A:$A,0))</f>
        <v>0</v>
      </c>
      <c r="X2706" s="26">
        <f>INDEX(检修、备用和必开!D:D,MATCH(统调负荷!$C2706,检修、备用和必开!$A:$A,0))</f>
        <v>11260</v>
      </c>
      <c r="Y2706" s="26">
        <f>INDEX(检修、备用和必开!E:E,MATCH(统调负荷!$C2706,检修、备用和必开!$A:$A,0))</f>
        <v>2570</v>
      </c>
      <c r="Z2706" s="26">
        <f>INDEX(检修、备用和必开!F:F,MATCH(统调负荷!$C2706,检修、备用和必开!$A:$A,0))</f>
        <v>2450</v>
      </c>
      <c r="AA2706" s="26">
        <f t="shared" si="597"/>
        <v>67700.6</v>
      </c>
      <c r="AB2706" s="26">
        <v>295</v>
      </c>
      <c r="AC2706" s="26">
        <v>350</v>
      </c>
      <c r="AD2706" s="76">
        <f t="shared" si="598"/>
        <v>45686.1666666667</v>
      </c>
      <c r="AE2706" s="27">
        <f t="shared" si="599"/>
        <v>-31.5999999999985</v>
      </c>
      <c r="AF2706" s="27">
        <f t="shared" si="600"/>
        <v>-786.509999999998</v>
      </c>
      <c r="AG2706" s="27">
        <f t="shared" si="601"/>
        <v>-31.7299999999996</v>
      </c>
      <c r="AH2706" s="27">
        <f t="shared" si="602"/>
        <v>-233.699999999999</v>
      </c>
      <c r="AI2706" s="27">
        <f t="shared" si="603"/>
        <v>475.76</v>
      </c>
      <c r="AJ2706" s="27">
        <f t="shared" si="604"/>
        <v>544.58</v>
      </c>
      <c r="AK2706" s="26">
        <f>INDEX(检修、备用和必开!I:I,MATCH(统调负荷!$C2706,检修、备用和必开!$A:$A,0))</f>
        <v>7909.7800815376</v>
      </c>
    </row>
    <row r="2707" ht="13.8" spans="1:37">
      <c r="A2707" s="26">
        <f t="shared" si="593"/>
        <v>3</v>
      </c>
      <c r="B2707" s="26">
        <f t="shared" si="592"/>
        <v>4</v>
      </c>
      <c r="C2707" t="s">
        <v>50</v>
      </c>
      <c r="D2707" s="75">
        <v>0.177083333333333</v>
      </c>
      <c r="E2707" s="26">
        <v>35685</v>
      </c>
      <c r="F2707" s="26">
        <v>14623.8</v>
      </c>
      <c r="G2707" s="26">
        <v>5849</v>
      </c>
      <c r="H2707" s="26">
        <v>11869.9</v>
      </c>
      <c r="I2707" s="26">
        <v>5053</v>
      </c>
      <c r="J2707" s="26">
        <v>-1710.7</v>
      </c>
      <c r="K2707" s="26">
        <f t="shared" si="591"/>
        <v>12053.8</v>
      </c>
      <c r="L2707" s="27">
        <f t="shared" si="594"/>
        <v>5.6165358642088</v>
      </c>
      <c r="M2707" s="75">
        <v>0.177083333333333</v>
      </c>
      <c r="N2707" s="26">
        <v>35800.2</v>
      </c>
      <c r="O2707" s="26">
        <v>14291.4</v>
      </c>
      <c r="P2707" s="26">
        <v>5786.36</v>
      </c>
      <c r="Q2707" s="26">
        <v>11373.6</v>
      </c>
      <c r="R2707" s="26">
        <v>5505.72</v>
      </c>
      <c r="S2707" s="26">
        <v>-1156.88</v>
      </c>
      <c r="T2707" s="26">
        <f t="shared" si="595"/>
        <v>11721.4</v>
      </c>
      <c r="U2707" s="27">
        <f t="shared" si="596"/>
        <v>2.9458866735708</v>
      </c>
      <c r="V2707" s="26">
        <f>INDEX(检修、备用和必开!B:B,MATCH(统调负荷!$C2707,检修、备用和必开!$A:$A,0))</f>
        <v>24341.8</v>
      </c>
      <c r="W2707" s="26">
        <f>INDEX(检修、备用和必开!C:C,MATCH(统调负荷!$C2707,检修、备用和必开!$A:$A,0))</f>
        <v>0</v>
      </c>
      <c r="X2707" s="26">
        <f>INDEX(检修、备用和必开!D:D,MATCH(统调负荷!$C2707,检修、备用和必开!$A:$A,0))</f>
        <v>11260</v>
      </c>
      <c r="Y2707" s="26">
        <f>INDEX(检修、备用和必开!E:E,MATCH(统调负荷!$C2707,检修、备用和必开!$A:$A,0))</f>
        <v>2570</v>
      </c>
      <c r="Z2707" s="26">
        <f>INDEX(检修、备用和必开!F:F,MATCH(统调负荷!$C2707,检修、备用和必开!$A:$A,0))</f>
        <v>2450</v>
      </c>
      <c r="AA2707" s="26">
        <f t="shared" si="597"/>
        <v>67700.6</v>
      </c>
      <c r="AB2707" s="26">
        <v>277</v>
      </c>
      <c r="AC2707" s="26">
        <v>310.12</v>
      </c>
      <c r="AD2707" s="76">
        <f t="shared" si="598"/>
        <v>45686.1770833333</v>
      </c>
      <c r="AE2707" s="27">
        <f t="shared" si="599"/>
        <v>115.199999999997</v>
      </c>
      <c r="AF2707" s="27">
        <f t="shared" si="600"/>
        <v>-332.4</v>
      </c>
      <c r="AG2707" s="27">
        <f t="shared" si="601"/>
        <v>-62.6400000000003</v>
      </c>
      <c r="AH2707" s="27">
        <f t="shared" si="602"/>
        <v>-496.299999999999</v>
      </c>
      <c r="AI2707" s="27">
        <f t="shared" si="603"/>
        <v>452.72</v>
      </c>
      <c r="AJ2707" s="27">
        <f t="shared" si="604"/>
        <v>553.82</v>
      </c>
      <c r="AK2707" s="26">
        <f>INDEX(检修、备用和必开!I:I,MATCH(统调负荷!$C2707,检修、备用和必开!$A:$A,0))</f>
        <v>7909.7800815376</v>
      </c>
    </row>
    <row r="2708" ht="13.8" spans="1:37">
      <c r="A2708" s="26">
        <f t="shared" si="593"/>
        <v>3</v>
      </c>
      <c r="B2708" s="26">
        <f t="shared" si="592"/>
        <v>4</v>
      </c>
      <c r="C2708" t="s">
        <v>50</v>
      </c>
      <c r="D2708" s="75">
        <v>0.1875</v>
      </c>
      <c r="E2708" s="26">
        <v>35375</v>
      </c>
      <c r="F2708" s="26">
        <v>14259.7</v>
      </c>
      <c r="G2708" s="26">
        <v>5849</v>
      </c>
      <c r="H2708" s="26">
        <v>11920</v>
      </c>
      <c r="I2708" s="26">
        <v>5057</v>
      </c>
      <c r="J2708" s="26">
        <v>-1710.7</v>
      </c>
      <c r="K2708" s="26">
        <f t="shared" si="591"/>
        <v>11689.7</v>
      </c>
      <c r="L2708" s="27">
        <f t="shared" si="594"/>
        <v>5.79147454596782</v>
      </c>
      <c r="M2708" s="75">
        <v>0.1875</v>
      </c>
      <c r="N2708" s="26">
        <v>35567.4</v>
      </c>
      <c r="O2708" s="26">
        <v>14336.39</v>
      </c>
      <c r="P2708" s="26">
        <v>5534.21</v>
      </c>
      <c r="Q2708" s="26">
        <v>11367.3</v>
      </c>
      <c r="R2708" s="26">
        <v>5493.03</v>
      </c>
      <c r="S2708" s="26">
        <v>-1163.53</v>
      </c>
      <c r="T2708" s="26">
        <f t="shared" si="595"/>
        <v>11766.39</v>
      </c>
      <c r="U2708" s="27">
        <f t="shared" si="596"/>
        <v>2.94013086723538</v>
      </c>
      <c r="V2708" s="26">
        <f>INDEX(检修、备用和必开!B:B,MATCH(统调负荷!$C2708,检修、备用和必开!$A:$A,0))</f>
        <v>24341.8</v>
      </c>
      <c r="W2708" s="26">
        <f>INDEX(检修、备用和必开!C:C,MATCH(统调负荷!$C2708,检修、备用和必开!$A:$A,0))</f>
        <v>0</v>
      </c>
      <c r="X2708" s="26">
        <f>INDEX(检修、备用和必开!D:D,MATCH(统调负荷!$C2708,检修、备用和必开!$A:$A,0))</f>
        <v>11260</v>
      </c>
      <c r="Y2708" s="26">
        <f>INDEX(检修、备用和必开!E:E,MATCH(统调负荷!$C2708,检修、备用和必开!$A:$A,0))</f>
        <v>2570</v>
      </c>
      <c r="Z2708" s="26">
        <f>INDEX(检修、备用和必开!F:F,MATCH(统调负荷!$C2708,检修、备用和必开!$A:$A,0))</f>
        <v>2450</v>
      </c>
      <c r="AA2708" s="26">
        <f t="shared" si="597"/>
        <v>67700.6</v>
      </c>
      <c r="AB2708" s="26">
        <v>275</v>
      </c>
      <c r="AC2708" s="26">
        <v>310.11</v>
      </c>
      <c r="AD2708" s="76">
        <f t="shared" si="598"/>
        <v>45686.1875</v>
      </c>
      <c r="AE2708" s="27">
        <f t="shared" si="599"/>
        <v>192.400000000001</v>
      </c>
      <c r="AF2708" s="27">
        <f t="shared" si="600"/>
        <v>76.6899999999987</v>
      </c>
      <c r="AG2708" s="27">
        <f t="shared" si="601"/>
        <v>-314.79</v>
      </c>
      <c r="AH2708" s="27">
        <f t="shared" si="602"/>
        <v>-552.700000000001</v>
      </c>
      <c r="AI2708" s="27">
        <f t="shared" si="603"/>
        <v>436.03</v>
      </c>
      <c r="AJ2708" s="27">
        <f t="shared" si="604"/>
        <v>547.17</v>
      </c>
      <c r="AK2708" s="26">
        <f>INDEX(检修、备用和必开!I:I,MATCH(统调负荷!$C2708,检修、备用和必开!$A:$A,0))</f>
        <v>7909.7800815376</v>
      </c>
    </row>
    <row r="2709" ht="13.8" spans="1:37">
      <c r="A2709" s="26">
        <f t="shared" si="593"/>
        <v>3</v>
      </c>
      <c r="B2709" s="26">
        <f t="shared" si="592"/>
        <v>4</v>
      </c>
      <c r="C2709" t="s">
        <v>50</v>
      </c>
      <c r="D2709" s="75">
        <v>0.197916666666667</v>
      </c>
      <c r="E2709" s="26">
        <v>35075</v>
      </c>
      <c r="F2709" s="26">
        <v>13916.7</v>
      </c>
      <c r="G2709" s="26">
        <v>5849</v>
      </c>
      <c r="H2709" s="26">
        <v>11965</v>
      </c>
      <c r="I2709" s="26">
        <v>5055</v>
      </c>
      <c r="J2709" s="26">
        <v>-1710.7</v>
      </c>
      <c r="K2709" s="26">
        <f t="shared" si="591"/>
        <v>11346.7</v>
      </c>
      <c r="L2709" s="27">
        <f t="shared" si="594"/>
        <v>5.9665453391735</v>
      </c>
      <c r="M2709" s="75">
        <v>0.197916666666667</v>
      </c>
      <c r="N2709" s="26">
        <v>35525.6</v>
      </c>
      <c r="O2709" s="26">
        <v>14171.25</v>
      </c>
      <c r="P2709" s="26">
        <v>5713.3</v>
      </c>
      <c r="Q2709" s="26">
        <v>11302.5</v>
      </c>
      <c r="R2709" s="26">
        <v>5502.45</v>
      </c>
      <c r="S2709" s="26">
        <v>-1163.9</v>
      </c>
      <c r="T2709" s="26">
        <f t="shared" si="595"/>
        <v>11601.25</v>
      </c>
      <c r="U2709" s="27">
        <f t="shared" si="596"/>
        <v>2.96136912898464</v>
      </c>
      <c r="V2709" s="26">
        <f>INDEX(检修、备用和必开!B:B,MATCH(统调负荷!$C2709,检修、备用和必开!$A:$A,0))</f>
        <v>24341.8</v>
      </c>
      <c r="W2709" s="26">
        <f>INDEX(检修、备用和必开!C:C,MATCH(统调负荷!$C2709,检修、备用和必开!$A:$A,0))</f>
        <v>0</v>
      </c>
      <c r="X2709" s="26">
        <f>INDEX(检修、备用和必开!D:D,MATCH(统调负荷!$C2709,检修、备用和必开!$A:$A,0))</f>
        <v>11260</v>
      </c>
      <c r="Y2709" s="26">
        <f>INDEX(检修、备用和必开!E:E,MATCH(统调负荷!$C2709,检修、备用和必开!$A:$A,0))</f>
        <v>2570</v>
      </c>
      <c r="Z2709" s="26">
        <f>INDEX(检修、备用和必开!F:F,MATCH(统调负荷!$C2709,检修、备用和必开!$A:$A,0))</f>
        <v>2450</v>
      </c>
      <c r="AA2709" s="26">
        <f t="shared" si="597"/>
        <v>67700.6</v>
      </c>
      <c r="AB2709" s="26">
        <v>272</v>
      </c>
      <c r="AC2709" s="26">
        <v>305.11</v>
      </c>
      <c r="AD2709" s="76">
        <f t="shared" si="598"/>
        <v>45686.1979166667</v>
      </c>
      <c r="AE2709" s="27">
        <f t="shared" si="599"/>
        <v>450.599999999999</v>
      </c>
      <c r="AF2709" s="27">
        <f t="shared" si="600"/>
        <v>254.549999999999</v>
      </c>
      <c r="AG2709" s="27">
        <f t="shared" si="601"/>
        <v>-135.7</v>
      </c>
      <c r="AH2709" s="27">
        <f t="shared" si="602"/>
        <v>-662.5</v>
      </c>
      <c r="AI2709" s="27">
        <f t="shared" si="603"/>
        <v>447.45</v>
      </c>
      <c r="AJ2709" s="27">
        <f t="shared" si="604"/>
        <v>546.8</v>
      </c>
      <c r="AK2709" s="26">
        <f>INDEX(检修、备用和必开!I:I,MATCH(统调负荷!$C2709,检修、备用和必开!$A:$A,0))</f>
        <v>7909.7800815376</v>
      </c>
    </row>
    <row r="2710" ht="13.8" spans="1:37">
      <c r="A2710" s="26">
        <f t="shared" si="593"/>
        <v>3</v>
      </c>
      <c r="B2710" s="26">
        <f t="shared" si="592"/>
        <v>5</v>
      </c>
      <c r="C2710" t="s">
        <v>50</v>
      </c>
      <c r="D2710" s="75">
        <v>0.208333333333333</v>
      </c>
      <c r="E2710" s="26">
        <v>35010</v>
      </c>
      <c r="F2710" s="26">
        <v>13809.4</v>
      </c>
      <c r="G2710" s="26">
        <v>5849</v>
      </c>
      <c r="H2710" s="26">
        <v>12014.3</v>
      </c>
      <c r="I2710" s="26">
        <v>5048</v>
      </c>
      <c r="J2710" s="26">
        <v>-1710.7</v>
      </c>
      <c r="K2710" s="26">
        <f t="shared" si="591"/>
        <v>11239.4</v>
      </c>
      <c r="L2710" s="27">
        <f t="shared" si="594"/>
        <v>6.02350659287862</v>
      </c>
      <c r="M2710" s="75">
        <v>0.208333333333333</v>
      </c>
      <c r="N2710" s="26">
        <v>35304.7</v>
      </c>
      <c r="O2710" s="26">
        <v>14074.59</v>
      </c>
      <c r="P2710" s="26">
        <v>5541.83</v>
      </c>
      <c r="Q2710" s="26">
        <v>11371.8</v>
      </c>
      <c r="R2710" s="26">
        <v>5485</v>
      </c>
      <c r="S2710" s="26">
        <v>-1168.52</v>
      </c>
      <c r="T2710" s="26">
        <f t="shared" si="595"/>
        <v>11504.59</v>
      </c>
      <c r="U2710" s="27">
        <f t="shared" si="596"/>
        <v>2.97394330405248</v>
      </c>
      <c r="V2710" s="26">
        <f>INDEX(检修、备用和必开!B:B,MATCH(统调负荷!$C2710,检修、备用和必开!$A:$A,0))</f>
        <v>24341.8</v>
      </c>
      <c r="W2710" s="26">
        <f>INDEX(检修、备用和必开!C:C,MATCH(统调负荷!$C2710,检修、备用和必开!$A:$A,0))</f>
        <v>0</v>
      </c>
      <c r="X2710" s="26">
        <f>INDEX(检修、备用和必开!D:D,MATCH(统调负荷!$C2710,检修、备用和必开!$A:$A,0))</f>
        <v>11260</v>
      </c>
      <c r="Y2710" s="26">
        <f>INDEX(检修、备用和必开!E:E,MATCH(统调负荷!$C2710,检修、备用和必开!$A:$A,0))</f>
        <v>2570</v>
      </c>
      <c r="Z2710" s="26">
        <f>INDEX(检修、备用和必开!F:F,MATCH(统调负荷!$C2710,检修、备用和必开!$A:$A,0))</f>
        <v>2450</v>
      </c>
      <c r="AA2710" s="26">
        <f t="shared" si="597"/>
        <v>67700.6</v>
      </c>
      <c r="AB2710" s="26">
        <v>260</v>
      </c>
      <c r="AC2710" s="26">
        <v>309</v>
      </c>
      <c r="AD2710" s="76">
        <f t="shared" si="598"/>
        <v>45686.2083333333</v>
      </c>
      <c r="AE2710" s="27">
        <f t="shared" si="599"/>
        <v>294.699999999997</v>
      </c>
      <c r="AF2710" s="27">
        <f t="shared" si="600"/>
        <v>265.190000000001</v>
      </c>
      <c r="AG2710" s="27">
        <f t="shared" si="601"/>
        <v>-307.17</v>
      </c>
      <c r="AH2710" s="27">
        <f t="shared" si="602"/>
        <v>-642.5</v>
      </c>
      <c r="AI2710" s="27">
        <f t="shared" si="603"/>
        <v>437</v>
      </c>
      <c r="AJ2710" s="27">
        <f t="shared" si="604"/>
        <v>542.18</v>
      </c>
      <c r="AK2710" s="26">
        <f>INDEX(检修、备用和必开!I:I,MATCH(统调负荷!$C2710,检修、备用和必开!$A:$A,0))</f>
        <v>7909.7800815376</v>
      </c>
    </row>
    <row r="2711" ht="13.8" spans="1:37">
      <c r="A2711" s="26">
        <f t="shared" si="593"/>
        <v>3</v>
      </c>
      <c r="B2711" s="26">
        <f t="shared" si="592"/>
        <v>5</v>
      </c>
      <c r="C2711" t="s">
        <v>50</v>
      </c>
      <c r="D2711" s="75">
        <v>0.21875</v>
      </c>
      <c r="E2711" s="26">
        <v>35185</v>
      </c>
      <c r="F2711" s="26">
        <v>13605.5</v>
      </c>
      <c r="G2711" s="26">
        <v>5849</v>
      </c>
      <c r="H2711" s="26">
        <v>12386.2</v>
      </c>
      <c r="I2711" s="26">
        <v>5055</v>
      </c>
      <c r="J2711" s="26">
        <v>-1710.7</v>
      </c>
      <c r="K2711" s="26">
        <f t="shared" si="591"/>
        <v>11035.5</v>
      </c>
      <c r="L2711" s="27">
        <f t="shared" si="594"/>
        <v>6.13480132300303</v>
      </c>
      <c r="M2711" s="75">
        <v>0.21875</v>
      </c>
      <c r="N2711" s="26">
        <v>35568.7</v>
      </c>
      <c r="O2711" s="26">
        <v>13564.81</v>
      </c>
      <c r="P2711" s="26">
        <v>6067.05</v>
      </c>
      <c r="Q2711" s="26">
        <v>11570.1</v>
      </c>
      <c r="R2711" s="26">
        <v>5533.42</v>
      </c>
      <c r="S2711" s="26">
        <v>-1166.68</v>
      </c>
      <c r="T2711" s="26">
        <f t="shared" si="595"/>
        <v>10994.81</v>
      </c>
      <c r="U2711" s="27">
        <f t="shared" si="596"/>
        <v>3.04206596236948</v>
      </c>
      <c r="V2711" s="26">
        <f>INDEX(检修、备用和必开!B:B,MATCH(统调负荷!$C2711,检修、备用和必开!$A:$A,0))</f>
        <v>24341.8</v>
      </c>
      <c r="W2711" s="26">
        <f>INDEX(检修、备用和必开!C:C,MATCH(统调负荷!$C2711,检修、备用和必开!$A:$A,0))</f>
        <v>0</v>
      </c>
      <c r="X2711" s="26">
        <f>INDEX(检修、备用和必开!D:D,MATCH(统调负荷!$C2711,检修、备用和必开!$A:$A,0))</f>
        <v>11260</v>
      </c>
      <c r="Y2711" s="26">
        <f>INDEX(检修、备用和必开!E:E,MATCH(统调负荷!$C2711,检修、备用和必开!$A:$A,0))</f>
        <v>2570</v>
      </c>
      <c r="Z2711" s="26">
        <f>INDEX(检修、备用和必开!F:F,MATCH(统调负荷!$C2711,检修、备用和必开!$A:$A,0))</f>
        <v>2450</v>
      </c>
      <c r="AA2711" s="26">
        <f t="shared" si="597"/>
        <v>67700.6</v>
      </c>
      <c r="AB2711" s="26">
        <v>240</v>
      </c>
      <c r="AC2711" s="26">
        <v>300.15</v>
      </c>
      <c r="AD2711" s="76">
        <f t="shared" si="598"/>
        <v>45686.21875</v>
      </c>
      <c r="AE2711" s="27">
        <f t="shared" si="599"/>
        <v>383.699999999997</v>
      </c>
      <c r="AF2711" s="27">
        <f t="shared" si="600"/>
        <v>-40.6900000000005</v>
      </c>
      <c r="AG2711" s="27">
        <f t="shared" si="601"/>
        <v>218.05</v>
      </c>
      <c r="AH2711" s="27">
        <f t="shared" si="602"/>
        <v>-816.1</v>
      </c>
      <c r="AI2711" s="27">
        <f t="shared" si="603"/>
        <v>478.42</v>
      </c>
      <c r="AJ2711" s="27">
        <f t="shared" si="604"/>
        <v>544.02</v>
      </c>
      <c r="AK2711" s="26">
        <f>INDEX(检修、备用和必开!I:I,MATCH(统调负荷!$C2711,检修、备用和必开!$A:$A,0))</f>
        <v>7909.7800815376</v>
      </c>
    </row>
    <row r="2712" ht="13.8" spans="1:37">
      <c r="A2712" s="26">
        <f t="shared" si="593"/>
        <v>3</v>
      </c>
      <c r="B2712" s="26">
        <f t="shared" si="592"/>
        <v>5</v>
      </c>
      <c r="C2712" t="s">
        <v>50</v>
      </c>
      <c r="D2712" s="75">
        <v>0.229166666666667</v>
      </c>
      <c r="E2712" s="26">
        <v>35185</v>
      </c>
      <c r="F2712" s="26">
        <v>13571.49</v>
      </c>
      <c r="G2712" s="26">
        <v>5849</v>
      </c>
      <c r="H2712" s="26">
        <v>12432.2</v>
      </c>
      <c r="I2712" s="26">
        <v>5043</v>
      </c>
      <c r="J2712" s="26">
        <v>-1710.69</v>
      </c>
      <c r="K2712" s="26">
        <f t="shared" si="591"/>
        <v>11001.49</v>
      </c>
      <c r="L2712" s="27">
        <f t="shared" si="594"/>
        <v>6.15376644436344</v>
      </c>
      <c r="M2712" s="75">
        <v>0.229166666666667</v>
      </c>
      <c r="N2712" s="26">
        <v>35600.4</v>
      </c>
      <c r="O2712" s="26">
        <v>13664.29</v>
      </c>
      <c r="P2712" s="26">
        <v>5970.9</v>
      </c>
      <c r="Q2712" s="26">
        <v>11602.7</v>
      </c>
      <c r="R2712" s="26">
        <v>5528.26</v>
      </c>
      <c r="S2712" s="26">
        <v>-1165.75</v>
      </c>
      <c r="T2712" s="26">
        <f t="shared" si="595"/>
        <v>11094.29</v>
      </c>
      <c r="U2712" s="27">
        <f t="shared" si="596"/>
        <v>3.02852830485781</v>
      </c>
      <c r="V2712" s="26">
        <f>INDEX(检修、备用和必开!B:B,MATCH(统调负荷!$C2712,检修、备用和必开!$A:$A,0))</f>
        <v>24341.8</v>
      </c>
      <c r="W2712" s="26">
        <f>INDEX(检修、备用和必开!C:C,MATCH(统调负荷!$C2712,检修、备用和必开!$A:$A,0))</f>
        <v>0</v>
      </c>
      <c r="X2712" s="26">
        <f>INDEX(检修、备用和必开!D:D,MATCH(统调负荷!$C2712,检修、备用和必开!$A:$A,0))</f>
        <v>11260</v>
      </c>
      <c r="Y2712" s="26">
        <f>INDEX(检修、备用和必开!E:E,MATCH(统调负荷!$C2712,检修、备用和必开!$A:$A,0))</f>
        <v>2570</v>
      </c>
      <c r="Z2712" s="26">
        <f>INDEX(检修、备用和必开!F:F,MATCH(统调负荷!$C2712,检修、备用和必开!$A:$A,0))</f>
        <v>2450</v>
      </c>
      <c r="AA2712" s="26">
        <f t="shared" si="597"/>
        <v>67700.6</v>
      </c>
      <c r="AB2712" s="26">
        <v>250</v>
      </c>
      <c r="AC2712" s="26">
        <v>300.15</v>
      </c>
      <c r="AD2712" s="76">
        <f t="shared" si="598"/>
        <v>45686.2291666667</v>
      </c>
      <c r="AE2712" s="27">
        <f t="shared" si="599"/>
        <v>415.400000000001</v>
      </c>
      <c r="AF2712" s="27">
        <f t="shared" si="600"/>
        <v>92.8000000000011</v>
      </c>
      <c r="AG2712" s="27">
        <f t="shared" si="601"/>
        <v>121.9</v>
      </c>
      <c r="AH2712" s="27">
        <f t="shared" si="602"/>
        <v>-829.5</v>
      </c>
      <c r="AI2712" s="27">
        <f t="shared" si="603"/>
        <v>485.26</v>
      </c>
      <c r="AJ2712" s="27">
        <f t="shared" si="604"/>
        <v>544.94</v>
      </c>
      <c r="AK2712" s="26">
        <f>INDEX(检修、备用和必开!I:I,MATCH(统调负荷!$C2712,检修、备用和必开!$A:$A,0))</f>
        <v>7909.7800815376</v>
      </c>
    </row>
    <row r="2713" ht="13.8" spans="1:37">
      <c r="A2713" s="26">
        <f t="shared" si="593"/>
        <v>3</v>
      </c>
      <c r="B2713" s="26">
        <f t="shared" si="592"/>
        <v>5</v>
      </c>
      <c r="C2713" t="s">
        <v>50</v>
      </c>
      <c r="D2713" s="75">
        <v>0.239583333333333</v>
      </c>
      <c r="E2713" s="26">
        <v>35440</v>
      </c>
      <c r="F2713" s="26">
        <v>13757.7</v>
      </c>
      <c r="G2713" s="26">
        <v>5849</v>
      </c>
      <c r="H2713" s="26">
        <v>12494</v>
      </c>
      <c r="I2713" s="26">
        <v>5050</v>
      </c>
      <c r="J2713" s="26">
        <v>-1710.7</v>
      </c>
      <c r="K2713" s="26">
        <f t="shared" si="591"/>
        <v>11187.7</v>
      </c>
      <c r="L2713" s="27">
        <f t="shared" si="594"/>
        <v>6.0513420989122</v>
      </c>
      <c r="M2713" s="75">
        <v>0.239583333333333</v>
      </c>
      <c r="N2713" s="26">
        <v>35924.5</v>
      </c>
      <c r="O2713" s="26">
        <v>14105.94</v>
      </c>
      <c r="P2713" s="26">
        <v>5808.74</v>
      </c>
      <c r="Q2713" s="26">
        <v>11679.3</v>
      </c>
      <c r="R2713" s="26">
        <v>5528.41</v>
      </c>
      <c r="S2713" s="26">
        <v>-1197.89</v>
      </c>
      <c r="T2713" s="26">
        <f t="shared" si="595"/>
        <v>11535.94</v>
      </c>
      <c r="U2713" s="27">
        <f t="shared" si="596"/>
        <v>2.96985340372014</v>
      </c>
      <c r="V2713" s="26">
        <f>INDEX(检修、备用和必开!B:B,MATCH(统调负荷!$C2713,检修、备用和必开!$A:$A,0))</f>
        <v>24341.8</v>
      </c>
      <c r="W2713" s="26">
        <f>INDEX(检修、备用和必开!C:C,MATCH(统调负荷!$C2713,检修、备用和必开!$A:$A,0))</f>
        <v>0</v>
      </c>
      <c r="X2713" s="26">
        <f>INDEX(检修、备用和必开!D:D,MATCH(统调负荷!$C2713,检修、备用和必开!$A:$A,0))</f>
        <v>11260</v>
      </c>
      <c r="Y2713" s="26">
        <f>INDEX(检修、备用和必开!E:E,MATCH(统调负荷!$C2713,检修、备用和必开!$A:$A,0))</f>
        <v>2570</v>
      </c>
      <c r="Z2713" s="26">
        <f>INDEX(检修、备用和必开!F:F,MATCH(统调负荷!$C2713,检修、备用和必开!$A:$A,0))</f>
        <v>2450</v>
      </c>
      <c r="AA2713" s="26">
        <f t="shared" si="597"/>
        <v>67700.6</v>
      </c>
      <c r="AB2713" s="26">
        <v>266</v>
      </c>
      <c r="AC2713" s="26">
        <v>300.13</v>
      </c>
      <c r="AD2713" s="76">
        <f t="shared" si="598"/>
        <v>45686.2395833333</v>
      </c>
      <c r="AE2713" s="27">
        <f t="shared" si="599"/>
        <v>484.5</v>
      </c>
      <c r="AF2713" s="27">
        <f t="shared" si="600"/>
        <v>348.24</v>
      </c>
      <c r="AG2713" s="27">
        <f t="shared" si="601"/>
        <v>-40.2600000000002</v>
      </c>
      <c r="AH2713" s="27">
        <f t="shared" si="602"/>
        <v>-814.700000000001</v>
      </c>
      <c r="AI2713" s="27">
        <f t="shared" si="603"/>
        <v>478.41</v>
      </c>
      <c r="AJ2713" s="27">
        <f t="shared" si="604"/>
        <v>512.81</v>
      </c>
      <c r="AK2713" s="26">
        <f>INDEX(检修、备用和必开!I:I,MATCH(统调负荷!$C2713,检修、备用和必开!$A:$A,0))</f>
        <v>7909.7800815376</v>
      </c>
    </row>
    <row r="2714" ht="13.8" spans="1:37">
      <c r="A2714" s="26">
        <f t="shared" si="593"/>
        <v>3</v>
      </c>
      <c r="B2714" s="26">
        <f t="shared" si="592"/>
        <v>6</v>
      </c>
      <c r="C2714" t="s">
        <v>50</v>
      </c>
      <c r="D2714" s="75">
        <v>0.25</v>
      </c>
      <c r="E2714" s="26">
        <v>35710</v>
      </c>
      <c r="F2714" s="26">
        <v>14216.1</v>
      </c>
      <c r="G2714" s="26">
        <v>5849</v>
      </c>
      <c r="H2714" s="26">
        <v>12309.6</v>
      </c>
      <c r="I2714" s="26">
        <v>5046</v>
      </c>
      <c r="J2714" s="26">
        <v>-1710.7</v>
      </c>
      <c r="K2714" s="26">
        <f t="shared" si="591"/>
        <v>11646.1</v>
      </c>
      <c r="L2714" s="27">
        <f t="shared" si="594"/>
        <v>5.81315633559732</v>
      </c>
      <c r="M2714" s="75">
        <v>0.25</v>
      </c>
      <c r="N2714" s="26">
        <v>35953.4</v>
      </c>
      <c r="O2714" s="26">
        <v>13902.5</v>
      </c>
      <c r="P2714" s="26">
        <v>6032.21</v>
      </c>
      <c r="Q2714" s="26">
        <v>11651.6</v>
      </c>
      <c r="R2714" s="26">
        <v>5557.37</v>
      </c>
      <c r="S2714" s="26">
        <v>-1190.28</v>
      </c>
      <c r="T2714" s="26">
        <f t="shared" si="595"/>
        <v>11332.5</v>
      </c>
      <c r="U2714" s="27">
        <f t="shared" si="596"/>
        <v>2.99659621555826</v>
      </c>
      <c r="V2714" s="26">
        <f>INDEX(检修、备用和必开!B:B,MATCH(统调负荷!$C2714,检修、备用和必开!$A:$A,0))</f>
        <v>24341.8</v>
      </c>
      <c r="W2714" s="26">
        <f>INDEX(检修、备用和必开!C:C,MATCH(统调负荷!$C2714,检修、备用和必开!$A:$A,0))</f>
        <v>0</v>
      </c>
      <c r="X2714" s="26">
        <f>INDEX(检修、备用和必开!D:D,MATCH(统调负荷!$C2714,检修、备用和必开!$A:$A,0))</f>
        <v>11260</v>
      </c>
      <c r="Y2714" s="26">
        <f>INDEX(检修、备用和必开!E:E,MATCH(统调负荷!$C2714,检修、备用和必开!$A:$A,0))</f>
        <v>2570</v>
      </c>
      <c r="Z2714" s="26">
        <f>INDEX(检修、备用和必开!F:F,MATCH(统调负荷!$C2714,检修、备用和必开!$A:$A,0))</f>
        <v>2450</v>
      </c>
      <c r="AA2714" s="26">
        <f t="shared" si="597"/>
        <v>67700.6</v>
      </c>
      <c r="AB2714" s="26">
        <v>272</v>
      </c>
      <c r="AC2714" s="26">
        <v>302.13</v>
      </c>
      <c r="AD2714" s="76">
        <f t="shared" si="598"/>
        <v>45686.25</v>
      </c>
      <c r="AE2714" s="27">
        <f t="shared" si="599"/>
        <v>243.400000000001</v>
      </c>
      <c r="AF2714" s="27">
        <f t="shared" si="600"/>
        <v>-313.6</v>
      </c>
      <c r="AG2714" s="27">
        <f t="shared" si="601"/>
        <v>183.21</v>
      </c>
      <c r="AH2714" s="27">
        <f t="shared" si="602"/>
        <v>-658</v>
      </c>
      <c r="AI2714" s="27">
        <f t="shared" si="603"/>
        <v>511.37</v>
      </c>
      <c r="AJ2714" s="27">
        <f t="shared" si="604"/>
        <v>520.42</v>
      </c>
      <c r="AK2714" s="26">
        <f>INDEX(检修、备用和必开!I:I,MATCH(统调负荷!$C2714,检修、备用和必开!$A:$A,0))</f>
        <v>7909.7800815376</v>
      </c>
    </row>
    <row r="2715" ht="13.8" spans="1:37">
      <c r="A2715" s="26">
        <f t="shared" si="593"/>
        <v>3</v>
      </c>
      <c r="B2715" s="26">
        <f t="shared" si="592"/>
        <v>6</v>
      </c>
      <c r="C2715" t="s">
        <v>50</v>
      </c>
      <c r="D2715" s="75">
        <v>0.260416666666667</v>
      </c>
      <c r="E2715" s="26">
        <v>36120</v>
      </c>
      <c r="F2715" s="26">
        <v>13510.7</v>
      </c>
      <c r="G2715" s="26">
        <v>5849</v>
      </c>
      <c r="H2715" s="26">
        <v>13368</v>
      </c>
      <c r="I2715" s="26">
        <v>5103</v>
      </c>
      <c r="J2715" s="26">
        <v>-1710.7</v>
      </c>
      <c r="K2715" s="26">
        <f t="shared" si="591"/>
        <v>10940.7</v>
      </c>
      <c r="L2715" s="27">
        <f t="shared" si="594"/>
        <v>6.18795872293363</v>
      </c>
      <c r="M2715" s="75">
        <v>0.260416666666667</v>
      </c>
      <c r="N2715" s="26">
        <v>36676.8</v>
      </c>
      <c r="O2715" s="26">
        <v>13438.54</v>
      </c>
      <c r="P2715" s="26">
        <v>6413.51</v>
      </c>
      <c r="Q2715" s="26">
        <v>12363.5</v>
      </c>
      <c r="R2715" s="26">
        <v>5644.37</v>
      </c>
      <c r="S2715" s="26">
        <v>-1183.12</v>
      </c>
      <c r="T2715" s="26">
        <f t="shared" si="595"/>
        <v>10868.54</v>
      </c>
      <c r="U2715" s="27">
        <f t="shared" si="596"/>
        <v>3.05942461635517</v>
      </c>
      <c r="V2715" s="26">
        <f>INDEX(检修、备用和必开!B:B,MATCH(统调负荷!$C2715,检修、备用和必开!$A:$A,0))</f>
        <v>24341.8</v>
      </c>
      <c r="W2715" s="26">
        <f>INDEX(检修、备用和必开!C:C,MATCH(统调负荷!$C2715,检修、备用和必开!$A:$A,0))</f>
        <v>0</v>
      </c>
      <c r="X2715" s="26">
        <f>INDEX(检修、备用和必开!D:D,MATCH(统调负荷!$C2715,检修、备用和必开!$A:$A,0))</f>
        <v>11260</v>
      </c>
      <c r="Y2715" s="26">
        <f>INDEX(检修、备用和必开!E:E,MATCH(统调负荷!$C2715,检修、备用和必开!$A:$A,0))</f>
        <v>2570</v>
      </c>
      <c r="Z2715" s="26">
        <f>INDEX(检修、备用和必开!F:F,MATCH(统调负荷!$C2715,检修、备用和必开!$A:$A,0))</f>
        <v>2450</v>
      </c>
      <c r="AA2715" s="26">
        <f t="shared" si="597"/>
        <v>67700.6</v>
      </c>
      <c r="AB2715" s="26">
        <v>224</v>
      </c>
      <c r="AC2715" s="26">
        <v>298.92</v>
      </c>
      <c r="AD2715" s="76">
        <f t="shared" si="598"/>
        <v>45686.2604166667</v>
      </c>
      <c r="AE2715" s="27">
        <f t="shared" si="599"/>
        <v>556.800000000003</v>
      </c>
      <c r="AF2715" s="27">
        <f t="shared" si="600"/>
        <v>-72.1599999999999</v>
      </c>
      <c r="AG2715" s="27">
        <f t="shared" si="601"/>
        <v>564.51</v>
      </c>
      <c r="AH2715" s="27">
        <f t="shared" si="602"/>
        <v>-1004.5</v>
      </c>
      <c r="AI2715" s="27">
        <f t="shared" si="603"/>
        <v>541.37</v>
      </c>
      <c r="AJ2715" s="27">
        <f t="shared" si="604"/>
        <v>527.58</v>
      </c>
      <c r="AK2715" s="26">
        <f>INDEX(检修、备用和必开!I:I,MATCH(统调负荷!$C2715,检修、备用和必开!$A:$A,0))</f>
        <v>7909.7800815376</v>
      </c>
    </row>
    <row r="2716" ht="13.8" spans="1:37">
      <c r="A2716" s="26">
        <f t="shared" si="593"/>
        <v>3</v>
      </c>
      <c r="B2716" s="26">
        <f t="shared" si="592"/>
        <v>6</v>
      </c>
      <c r="C2716" t="s">
        <v>50</v>
      </c>
      <c r="D2716" s="75">
        <v>0.270833333333333</v>
      </c>
      <c r="E2716" s="26">
        <v>36540</v>
      </c>
      <c r="F2716" s="26">
        <v>13554.1</v>
      </c>
      <c r="G2716" s="26">
        <v>5849</v>
      </c>
      <c r="H2716" s="26">
        <v>13719.6</v>
      </c>
      <c r="I2716" s="26">
        <v>5128</v>
      </c>
      <c r="J2716" s="26">
        <v>-1710.7</v>
      </c>
      <c r="K2716" s="26">
        <f t="shared" si="591"/>
        <v>10984.1</v>
      </c>
      <c r="L2716" s="27">
        <f t="shared" si="594"/>
        <v>6.16350907220437</v>
      </c>
      <c r="M2716" s="75">
        <v>0.270833333333333</v>
      </c>
      <c r="N2716" s="26">
        <v>37292.8</v>
      </c>
      <c r="O2716" s="26">
        <v>14085.71</v>
      </c>
      <c r="P2716" s="26">
        <v>5371.82</v>
      </c>
      <c r="Q2716" s="26">
        <v>13480.4</v>
      </c>
      <c r="R2716" s="26">
        <v>5688.87</v>
      </c>
      <c r="S2716" s="26">
        <v>-1334</v>
      </c>
      <c r="T2716" s="26">
        <f t="shared" si="595"/>
        <v>11515.71</v>
      </c>
      <c r="U2716" s="27">
        <f t="shared" si="596"/>
        <v>2.97249130762554</v>
      </c>
      <c r="V2716" s="26">
        <f>INDEX(检修、备用和必开!B:B,MATCH(统调负荷!$C2716,检修、备用和必开!$A:$A,0))</f>
        <v>24341.8</v>
      </c>
      <c r="W2716" s="26">
        <f>INDEX(检修、备用和必开!C:C,MATCH(统调负荷!$C2716,检修、备用和必开!$A:$A,0))</f>
        <v>0</v>
      </c>
      <c r="X2716" s="26">
        <f>INDEX(检修、备用和必开!D:D,MATCH(统调负荷!$C2716,检修、备用和必开!$A:$A,0))</f>
        <v>11260</v>
      </c>
      <c r="Y2716" s="26">
        <f>INDEX(检修、备用和必开!E:E,MATCH(统调负荷!$C2716,检修、备用和必开!$A:$A,0))</f>
        <v>2570</v>
      </c>
      <c r="Z2716" s="26">
        <f>INDEX(检修、备用和必开!F:F,MATCH(统调负荷!$C2716,检修、备用和必开!$A:$A,0))</f>
        <v>2450</v>
      </c>
      <c r="AA2716" s="26">
        <f t="shared" si="597"/>
        <v>67700.6</v>
      </c>
      <c r="AB2716" s="26">
        <v>240</v>
      </c>
      <c r="AC2716" s="26">
        <v>295.15</v>
      </c>
      <c r="AD2716" s="76">
        <f t="shared" si="598"/>
        <v>45686.2708333333</v>
      </c>
      <c r="AE2716" s="27">
        <f t="shared" si="599"/>
        <v>752.800000000003</v>
      </c>
      <c r="AF2716" s="27">
        <f t="shared" si="600"/>
        <v>531.609999999999</v>
      </c>
      <c r="AG2716" s="27">
        <f t="shared" si="601"/>
        <v>-477.18</v>
      </c>
      <c r="AH2716" s="27">
        <f t="shared" si="602"/>
        <v>-239.200000000001</v>
      </c>
      <c r="AI2716" s="27">
        <f t="shared" si="603"/>
        <v>560.87</v>
      </c>
      <c r="AJ2716" s="27">
        <f t="shared" si="604"/>
        <v>376.7</v>
      </c>
      <c r="AK2716" s="26">
        <f>INDEX(检修、备用和必开!I:I,MATCH(统调负荷!$C2716,检修、备用和必开!$A:$A,0))</f>
        <v>7909.7800815376</v>
      </c>
    </row>
    <row r="2717" ht="13.8" spans="1:37">
      <c r="A2717" s="26">
        <f t="shared" si="593"/>
        <v>3</v>
      </c>
      <c r="B2717" s="26">
        <f t="shared" si="592"/>
        <v>6</v>
      </c>
      <c r="C2717" t="s">
        <v>50</v>
      </c>
      <c r="D2717" s="75">
        <v>0.28125</v>
      </c>
      <c r="E2717" s="26">
        <v>36955</v>
      </c>
      <c r="F2717" s="26">
        <v>13227.5</v>
      </c>
      <c r="G2717" s="26">
        <v>5849</v>
      </c>
      <c r="H2717" s="26">
        <v>14431.2</v>
      </c>
      <c r="I2717" s="26">
        <v>5158</v>
      </c>
      <c r="J2717" s="26">
        <v>-1710.7</v>
      </c>
      <c r="K2717" s="26">
        <f t="shared" si="591"/>
        <v>10657.5</v>
      </c>
      <c r="L2717" s="27">
        <f t="shared" si="594"/>
        <v>6.35239033544452</v>
      </c>
      <c r="M2717" s="75">
        <v>0.28125</v>
      </c>
      <c r="N2717" s="26">
        <v>37645.5</v>
      </c>
      <c r="O2717" s="26">
        <v>14242.38</v>
      </c>
      <c r="P2717" s="26">
        <v>5859.57</v>
      </c>
      <c r="Q2717" s="26">
        <v>13283.1</v>
      </c>
      <c r="R2717" s="26">
        <v>5671.66</v>
      </c>
      <c r="S2717" s="26">
        <v>-1411.21</v>
      </c>
      <c r="T2717" s="26">
        <f t="shared" si="595"/>
        <v>11672.38</v>
      </c>
      <c r="U2717" s="27">
        <f t="shared" si="596"/>
        <v>2.95218376810431</v>
      </c>
      <c r="V2717" s="26">
        <f>INDEX(检修、备用和必开!B:B,MATCH(统调负荷!$C2717,检修、备用和必开!$A:$A,0))</f>
        <v>24341.8</v>
      </c>
      <c r="W2717" s="26">
        <f>INDEX(检修、备用和必开!C:C,MATCH(统调负荷!$C2717,检修、备用和必开!$A:$A,0))</f>
        <v>0</v>
      </c>
      <c r="X2717" s="26">
        <f>INDEX(检修、备用和必开!D:D,MATCH(统调负荷!$C2717,检修、备用和必开!$A:$A,0))</f>
        <v>11260</v>
      </c>
      <c r="Y2717" s="26">
        <f>INDEX(检修、备用和必开!E:E,MATCH(统调负荷!$C2717,检修、备用和必开!$A:$A,0))</f>
        <v>2570</v>
      </c>
      <c r="Z2717" s="26">
        <f>INDEX(检修、备用和必开!F:F,MATCH(统调负荷!$C2717,检修、备用和必开!$A:$A,0))</f>
        <v>2450</v>
      </c>
      <c r="AA2717" s="26">
        <f t="shared" si="597"/>
        <v>67700.6</v>
      </c>
      <c r="AB2717" s="26">
        <v>226</v>
      </c>
      <c r="AC2717" s="26">
        <v>305.11</v>
      </c>
      <c r="AD2717" s="76">
        <f t="shared" si="598"/>
        <v>45686.28125</v>
      </c>
      <c r="AE2717" s="27">
        <f t="shared" si="599"/>
        <v>690.5</v>
      </c>
      <c r="AF2717" s="27">
        <f t="shared" si="600"/>
        <v>1014.88</v>
      </c>
      <c r="AG2717" s="27">
        <f t="shared" si="601"/>
        <v>10.5699999999997</v>
      </c>
      <c r="AH2717" s="27">
        <f t="shared" si="602"/>
        <v>-1148.1</v>
      </c>
      <c r="AI2717" s="27">
        <f t="shared" si="603"/>
        <v>513.66</v>
      </c>
      <c r="AJ2717" s="27">
        <f t="shared" si="604"/>
        <v>299.49</v>
      </c>
      <c r="AK2717" s="26">
        <f>INDEX(检修、备用和必开!I:I,MATCH(统调负荷!$C2717,检修、备用和必开!$A:$A,0))</f>
        <v>7909.7800815376</v>
      </c>
    </row>
    <row r="2718" ht="13.8" spans="1:37">
      <c r="A2718" s="26">
        <f t="shared" si="593"/>
        <v>3</v>
      </c>
      <c r="B2718" s="26">
        <f t="shared" si="592"/>
        <v>7</v>
      </c>
      <c r="C2718" t="s">
        <v>50</v>
      </c>
      <c r="D2718" s="75">
        <v>0.291666666666667</v>
      </c>
      <c r="E2718" s="26">
        <v>37290</v>
      </c>
      <c r="F2718" s="26">
        <v>13082.7</v>
      </c>
      <c r="G2718" s="26">
        <v>5849</v>
      </c>
      <c r="H2718" s="26">
        <v>14823</v>
      </c>
      <c r="I2718" s="26">
        <v>5246</v>
      </c>
      <c r="J2718" s="26">
        <v>-1710.7</v>
      </c>
      <c r="K2718" s="26">
        <f t="shared" si="591"/>
        <v>10512.7</v>
      </c>
      <c r="L2718" s="27">
        <f t="shared" si="594"/>
        <v>6.43988699382651</v>
      </c>
      <c r="M2718" s="75">
        <v>0.291666666666667</v>
      </c>
      <c r="N2718" s="26">
        <v>38168.4</v>
      </c>
      <c r="O2718" s="26">
        <v>14647.38</v>
      </c>
      <c r="P2718" s="26">
        <v>5833.38</v>
      </c>
      <c r="Q2718" s="26">
        <v>13399.8</v>
      </c>
      <c r="R2718" s="26">
        <v>5676.35</v>
      </c>
      <c r="S2718" s="26">
        <v>-1388.51</v>
      </c>
      <c r="T2718" s="26">
        <f t="shared" si="595"/>
        <v>12077.38</v>
      </c>
      <c r="U2718" s="27">
        <f t="shared" si="596"/>
        <v>2.90095117789572</v>
      </c>
      <c r="V2718" s="26">
        <f>INDEX(检修、备用和必开!B:B,MATCH(统调负荷!$C2718,检修、备用和必开!$A:$A,0))</f>
        <v>24341.8</v>
      </c>
      <c r="W2718" s="26">
        <f>INDEX(检修、备用和必开!C:C,MATCH(统调负荷!$C2718,检修、备用和必开!$A:$A,0))</f>
        <v>0</v>
      </c>
      <c r="X2718" s="26">
        <f>INDEX(检修、备用和必开!D:D,MATCH(统调负荷!$C2718,检修、备用和必开!$A:$A,0))</f>
        <v>11260</v>
      </c>
      <c r="Y2718" s="26">
        <f>INDEX(检修、备用和必开!E:E,MATCH(统调负荷!$C2718,检修、备用和必开!$A:$A,0))</f>
        <v>2570</v>
      </c>
      <c r="Z2718" s="26">
        <f>INDEX(检修、备用和必开!F:F,MATCH(统调负荷!$C2718,检修、备用和必开!$A:$A,0))</f>
        <v>2450</v>
      </c>
      <c r="AA2718" s="26">
        <f t="shared" si="597"/>
        <v>67700.6</v>
      </c>
      <c r="AB2718" s="26">
        <v>218</v>
      </c>
      <c r="AC2718" s="26">
        <v>300</v>
      </c>
      <c r="AD2718" s="76">
        <f t="shared" si="598"/>
        <v>45686.2916666667</v>
      </c>
      <c r="AE2718" s="27">
        <f t="shared" si="599"/>
        <v>878.400000000001</v>
      </c>
      <c r="AF2718" s="27">
        <f t="shared" si="600"/>
        <v>1564.68</v>
      </c>
      <c r="AG2718" s="27">
        <f t="shared" si="601"/>
        <v>-15.6199999999999</v>
      </c>
      <c r="AH2718" s="27">
        <f t="shared" si="602"/>
        <v>-1423.2</v>
      </c>
      <c r="AI2718" s="27">
        <f t="shared" si="603"/>
        <v>430.35</v>
      </c>
      <c r="AJ2718" s="27">
        <f t="shared" si="604"/>
        <v>322.19</v>
      </c>
      <c r="AK2718" s="26">
        <f>INDEX(检修、备用和必开!I:I,MATCH(统调负荷!$C2718,检修、备用和必开!$A:$A,0))</f>
        <v>7909.7800815376</v>
      </c>
    </row>
    <row r="2719" ht="13.8" spans="1:37">
      <c r="A2719" s="26">
        <f t="shared" si="593"/>
        <v>3</v>
      </c>
      <c r="B2719" s="26">
        <f t="shared" si="592"/>
        <v>7</v>
      </c>
      <c r="C2719" t="s">
        <v>50</v>
      </c>
      <c r="D2719" s="75">
        <v>0.302083333333333</v>
      </c>
      <c r="E2719" s="26">
        <v>38205</v>
      </c>
      <c r="F2719" s="26">
        <v>13608</v>
      </c>
      <c r="G2719" s="26">
        <v>5939</v>
      </c>
      <c r="H2719" s="26">
        <v>14905.7</v>
      </c>
      <c r="I2719" s="26">
        <v>5463</v>
      </c>
      <c r="J2719" s="26">
        <v>-1710.7</v>
      </c>
      <c r="K2719" s="26">
        <f t="shared" si="591"/>
        <v>11038</v>
      </c>
      <c r="L2719" s="27">
        <f t="shared" si="594"/>
        <v>6.13341184997282</v>
      </c>
      <c r="M2719" s="75">
        <v>0.302083333333333</v>
      </c>
      <c r="N2719" s="26">
        <v>39145.2</v>
      </c>
      <c r="O2719" s="26">
        <v>15110.28</v>
      </c>
      <c r="P2719" s="26">
        <v>6023.33</v>
      </c>
      <c r="Q2719" s="26">
        <v>13772.7</v>
      </c>
      <c r="R2719" s="26">
        <v>5701.29</v>
      </c>
      <c r="S2719" s="26">
        <v>-1462.4</v>
      </c>
      <c r="T2719" s="26">
        <f t="shared" si="595"/>
        <v>12540.28</v>
      </c>
      <c r="U2719" s="27">
        <f t="shared" si="596"/>
        <v>2.84452956015643</v>
      </c>
      <c r="V2719" s="26">
        <f>INDEX(检修、备用和必开!B:B,MATCH(统调负荷!$C2719,检修、备用和必开!$A:$A,0))</f>
        <v>24341.8</v>
      </c>
      <c r="W2719" s="26">
        <f>INDEX(检修、备用和必开!C:C,MATCH(统调负荷!$C2719,检修、备用和必开!$A:$A,0))</f>
        <v>0</v>
      </c>
      <c r="X2719" s="26">
        <f>INDEX(检修、备用和必开!D:D,MATCH(统调负荷!$C2719,检修、备用和必开!$A:$A,0))</f>
        <v>11260</v>
      </c>
      <c r="Y2719" s="26">
        <f>INDEX(检修、备用和必开!E:E,MATCH(统调负荷!$C2719,检修、备用和必开!$A:$A,0))</f>
        <v>2570</v>
      </c>
      <c r="Z2719" s="26">
        <f>INDEX(检修、备用和必开!F:F,MATCH(统调负荷!$C2719,检修、备用和必开!$A:$A,0))</f>
        <v>2450</v>
      </c>
      <c r="AA2719" s="26">
        <f t="shared" si="597"/>
        <v>67700.6</v>
      </c>
      <c r="AB2719" s="26">
        <v>260</v>
      </c>
      <c r="AC2719" s="26">
        <v>300</v>
      </c>
      <c r="AD2719" s="76">
        <f t="shared" si="598"/>
        <v>45686.3020833333</v>
      </c>
      <c r="AE2719" s="27">
        <f t="shared" si="599"/>
        <v>940.199999999997</v>
      </c>
      <c r="AF2719" s="27">
        <f t="shared" si="600"/>
        <v>1502.28</v>
      </c>
      <c r="AG2719" s="27">
        <f t="shared" si="601"/>
        <v>84.3299999999999</v>
      </c>
      <c r="AH2719" s="27">
        <f t="shared" si="602"/>
        <v>-1133</v>
      </c>
      <c r="AI2719" s="27">
        <f t="shared" si="603"/>
        <v>238.29</v>
      </c>
      <c r="AJ2719" s="27">
        <f t="shared" si="604"/>
        <v>248.3</v>
      </c>
      <c r="AK2719" s="26">
        <f>INDEX(检修、备用和必开!I:I,MATCH(统调负荷!$C2719,检修、备用和必开!$A:$A,0))</f>
        <v>7909.7800815376</v>
      </c>
    </row>
    <row r="2720" ht="13.8" spans="1:37">
      <c r="A2720" s="26">
        <f t="shared" si="593"/>
        <v>3</v>
      </c>
      <c r="B2720" s="26">
        <f t="shared" si="592"/>
        <v>7</v>
      </c>
      <c r="C2720" t="s">
        <v>50</v>
      </c>
      <c r="D2720" s="75">
        <v>0.3125</v>
      </c>
      <c r="E2720" s="26">
        <v>38900</v>
      </c>
      <c r="F2720" s="26">
        <v>13795.3</v>
      </c>
      <c r="G2720" s="26">
        <v>6181</v>
      </c>
      <c r="H2720" s="26">
        <v>15006.4</v>
      </c>
      <c r="I2720" s="26">
        <v>5628</v>
      </c>
      <c r="J2720" s="26">
        <v>-1710.7</v>
      </c>
      <c r="K2720" s="26">
        <f t="shared" si="591"/>
        <v>11225.3</v>
      </c>
      <c r="L2720" s="27">
        <f t="shared" si="594"/>
        <v>6.03107266620937</v>
      </c>
      <c r="M2720" s="75">
        <v>0.3125</v>
      </c>
      <c r="N2720" s="26">
        <v>40136.6</v>
      </c>
      <c r="O2720" s="26">
        <v>15634.53</v>
      </c>
      <c r="P2720" s="26">
        <v>6089.55</v>
      </c>
      <c r="Q2720" s="26">
        <v>14105.9</v>
      </c>
      <c r="R2720" s="26">
        <v>5761.47</v>
      </c>
      <c r="S2720" s="26">
        <v>-1454.85</v>
      </c>
      <c r="T2720" s="26">
        <f t="shared" si="595"/>
        <v>13064.53</v>
      </c>
      <c r="U2720" s="27">
        <f t="shared" si="596"/>
        <v>2.78322335518919</v>
      </c>
      <c r="V2720" s="26">
        <f>INDEX(检修、备用和必开!B:B,MATCH(统调负荷!$C2720,检修、备用和必开!$A:$A,0))</f>
        <v>24341.8</v>
      </c>
      <c r="W2720" s="26">
        <f>INDEX(检修、备用和必开!C:C,MATCH(统调负荷!$C2720,检修、备用和必开!$A:$A,0))</f>
        <v>0</v>
      </c>
      <c r="X2720" s="26">
        <f>INDEX(检修、备用和必开!D:D,MATCH(统调负荷!$C2720,检修、备用和必开!$A:$A,0))</f>
        <v>11260</v>
      </c>
      <c r="Y2720" s="26">
        <f>INDEX(检修、备用和必开!E:E,MATCH(统调负荷!$C2720,检修、备用和必开!$A:$A,0))</f>
        <v>2570</v>
      </c>
      <c r="Z2720" s="26">
        <f>INDEX(检修、备用和必开!F:F,MATCH(统调负荷!$C2720,检修、备用和必开!$A:$A,0))</f>
        <v>2450</v>
      </c>
      <c r="AA2720" s="26">
        <f t="shared" si="597"/>
        <v>67700.6</v>
      </c>
      <c r="AB2720" s="26">
        <v>268.06</v>
      </c>
      <c r="AC2720" s="26">
        <v>310.11</v>
      </c>
      <c r="AD2720" s="76">
        <f t="shared" si="598"/>
        <v>45686.3125</v>
      </c>
      <c r="AE2720" s="27">
        <f t="shared" si="599"/>
        <v>1236.6</v>
      </c>
      <c r="AF2720" s="27">
        <f t="shared" si="600"/>
        <v>1839.23</v>
      </c>
      <c r="AG2720" s="27">
        <f t="shared" si="601"/>
        <v>-91.4499999999998</v>
      </c>
      <c r="AH2720" s="27">
        <f t="shared" si="602"/>
        <v>-900.5</v>
      </c>
      <c r="AI2720" s="27">
        <f t="shared" si="603"/>
        <v>133.47</v>
      </c>
      <c r="AJ2720" s="27">
        <f t="shared" si="604"/>
        <v>255.85</v>
      </c>
      <c r="AK2720" s="26">
        <f>INDEX(检修、备用和必开!I:I,MATCH(统调负荷!$C2720,检修、备用和必开!$A:$A,0))</f>
        <v>7909.7800815376</v>
      </c>
    </row>
    <row r="2721" ht="13.8" spans="1:37">
      <c r="A2721" s="26">
        <f t="shared" si="593"/>
        <v>3</v>
      </c>
      <c r="B2721" s="26">
        <f t="shared" si="592"/>
        <v>7</v>
      </c>
      <c r="C2721" t="s">
        <v>50</v>
      </c>
      <c r="D2721" s="75">
        <v>0.322916666666667</v>
      </c>
      <c r="E2721" s="26">
        <v>39175</v>
      </c>
      <c r="F2721" s="26">
        <v>13621.5</v>
      </c>
      <c r="G2721" s="26">
        <v>6293</v>
      </c>
      <c r="H2721" s="26">
        <v>15123.2</v>
      </c>
      <c r="I2721" s="26">
        <v>5848</v>
      </c>
      <c r="J2721" s="26">
        <v>-1710.7</v>
      </c>
      <c r="K2721" s="26">
        <f t="shared" si="591"/>
        <v>11051.5</v>
      </c>
      <c r="L2721" s="27">
        <f t="shared" si="594"/>
        <v>6.12591955843098</v>
      </c>
      <c r="M2721" s="75">
        <v>0.322916666666667</v>
      </c>
      <c r="N2721" s="26">
        <v>40623.1</v>
      </c>
      <c r="O2721" s="26">
        <v>15059.38</v>
      </c>
      <c r="P2721" s="26">
        <v>6560.54</v>
      </c>
      <c r="Q2721" s="26">
        <v>14508.1</v>
      </c>
      <c r="R2721" s="26">
        <v>5994.84</v>
      </c>
      <c r="S2721" s="26">
        <v>-1499.76</v>
      </c>
      <c r="T2721" s="26">
        <f t="shared" si="595"/>
        <v>12489.38</v>
      </c>
      <c r="U2721" s="27">
        <f t="shared" si="596"/>
        <v>2.85062599528914</v>
      </c>
      <c r="V2721" s="26">
        <f>INDEX(检修、备用和必开!B:B,MATCH(统调负荷!$C2721,检修、备用和必开!$A:$A,0))</f>
        <v>24341.8</v>
      </c>
      <c r="W2721" s="26">
        <f>INDEX(检修、备用和必开!C:C,MATCH(统调负荷!$C2721,检修、备用和必开!$A:$A,0))</f>
        <v>0</v>
      </c>
      <c r="X2721" s="26">
        <f>INDEX(检修、备用和必开!D:D,MATCH(统调负荷!$C2721,检修、备用和必开!$A:$A,0))</f>
        <v>11260</v>
      </c>
      <c r="Y2721" s="26">
        <f>INDEX(检修、备用和必开!E:E,MATCH(统调负荷!$C2721,检修、备用和必开!$A:$A,0))</f>
        <v>2570</v>
      </c>
      <c r="Z2721" s="26">
        <f>INDEX(检修、备用和必开!F:F,MATCH(统调负荷!$C2721,检修、备用和必开!$A:$A,0))</f>
        <v>2450</v>
      </c>
      <c r="AA2721" s="26">
        <f t="shared" si="597"/>
        <v>67700.6</v>
      </c>
      <c r="AB2721" s="26">
        <v>253.17</v>
      </c>
      <c r="AC2721" s="26">
        <v>275</v>
      </c>
      <c r="AD2721" s="76">
        <f t="shared" si="598"/>
        <v>45686.3229166667</v>
      </c>
      <c r="AE2721" s="27">
        <f t="shared" si="599"/>
        <v>1448.1</v>
      </c>
      <c r="AF2721" s="27">
        <f t="shared" si="600"/>
        <v>1437.88</v>
      </c>
      <c r="AG2721" s="27">
        <f t="shared" si="601"/>
        <v>267.54</v>
      </c>
      <c r="AH2721" s="27">
        <f t="shared" si="602"/>
        <v>-615.1</v>
      </c>
      <c r="AI2721" s="27">
        <f t="shared" si="603"/>
        <v>146.84</v>
      </c>
      <c r="AJ2721" s="27">
        <f t="shared" si="604"/>
        <v>210.94</v>
      </c>
      <c r="AK2721" s="26">
        <f>INDEX(检修、备用和必开!I:I,MATCH(统调负荷!$C2721,检修、备用和必开!$A:$A,0))</f>
        <v>7909.7800815376</v>
      </c>
    </row>
    <row r="2722" ht="13.8" spans="1:37">
      <c r="A2722" s="26">
        <f t="shared" si="593"/>
        <v>3</v>
      </c>
      <c r="B2722" s="26">
        <f t="shared" si="592"/>
        <v>8</v>
      </c>
      <c r="C2722" t="s">
        <v>50</v>
      </c>
      <c r="D2722" s="75">
        <v>0.333333333333333</v>
      </c>
      <c r="E2722" s="26">
        <v>38980</v>
      </c>
      <c r="F2722" s="26">
        <v>12960.5</v>
      </c>
      <c r="G2722" s="26">
        <v>6293</v>
      </c>
      <c r="H2722" s="26">
        <v>15234.2</v>
      </c>
      <c r="I2722" s="26">
        <v>6203</v>
      </c>
      <c r="J2722" s="26">
        <v>-1710.7</v>
      </c>
      <c r="K2722" s="26">
        <f t="shared" ref="K2722:K2785" si="605">F2722-Y2722</f>
        <v>10390.5</v>
      </c>
      <c r="L2722" s="27">
        <f t="shared" si="594"/>
        <v>6.51562484962225</v>
      </c>
      <c r="M2722" s="75">
        <v>0.333333333333333</v>
      </c>
      <c r="N2722" s="26">
        <v>40482.1</v>
      </c>
      <c r="O2722" s="26">
        <v>15202.44</v>
      </c>
      <c r="P2722" s="26">
        <v>6026.66</v>
      </c>
      <c r="Q2722" s="26">
        <v>14818.4</v>
      </c>
      <c r="R2722" s="26">
        <v>6204.51</v>
      </c>
      <c r="S2722" s="26">
        <v>-1769.91</v>
      </c>
      <c r="T2722" s="26">
        <f t="shared" si="595"/>
        <v>12632.44</v>
      </c>
      <c r="U2722" s="27">
        <f t="shared" si="596"/>
        <v>2.83355739304985</v>
      </c>
      <c r="V2722" s="26">
        <f>INDEX(检修、备用和必开!B:B,MATCH(统调负荷!$C2722,检修、备用和必开!$A:$A,0))</f>
        <v>24341.8</v>
      </c>
      <c r="W2722" s="26">
        <f>INDEX(检修、备用和必开!C:C,MATCH(统调负荷!$C2722,检修、备用和必开!$A:$A,0))</f>
        <v>0</v>
      </c>
      <c r="X2722" s="26">
        <f>INDEX(检修、备用和必开!D:D,MATCH(统调负荷!$C2722,检修、备用和必开!$A:$A,0))</f>
        <v>11260</v>
      </c>
      <c r="Y2722" s="26">
        <f>INDEX(检修、备用和必开!E:E,MATCH(统调负荷!$C2722,检修、备用和必开!$A:$A,0))</f>
        <v>2570</v>
      </c>
      <c r="Z2722" s="26">
        <f>INDEX(检修、备用和必开!F:F,MATCH(统调负荷!$C2722,检修、备用和必开!$A:$A,0))</f>
        <v>2450</v>
      </c>
      <c r="AA2722" s="26">
        <f t="shared" si="597"/>
        <v>67700.6</v>
      </c>
      <c r="AB2722" s="26">
        <v>273.02</v>
      </c>
      <c r="AC2722" s="26">
        <v>300</v>
      </c>
      <c r="AD2722" s="76">
        <f t="shared" si="598"/>
        <v>45686.3333333333</v>
      </c>
      <c r="AE2722" s="27">
        <f t="shared" si="599"/>
        <v>1502.1</v>
      </c>
      <c r="AF2722" s="27">
        <f t="shared" si="600"/>
        <v>2241.94</v>
      </c>
      <c r="AG2722" s="27">
        <f t="shared" si="601"/>
        <v>-266.34</v>
      </c>
      <c r="AH2722" s="27">
        <f t="shared" si="602"/>
        <v>-415.800000000001</v>
      </c>
      <c r="AI2722" s="27">
        <f t="shared" si="603"/>
        <v>1.51000000000022</v>
      </c>
      <c r="AJ2722" s="27">
        <f t="shared" si="604"/>
        <v>-59.21</v>
      </c>
      <c r="AK2722" s="26">
        <f>INDEX(检修、备用和必开!I:I,MATCH(统调负荷!$C2722,检修、备用和必开!$A:$A,0))</f>
        <v>7909.7800815376</v>
      </c>
    </row>
    <row r="2723" ht="13.8" spans="1:37">
      <c r="A2723" s="26">
        <f t="shared" si="593"/>
        <v>3</v>
      </c>
      <c r="B2723" s="26">
        <f t="shared" si="592"/>
        <v>8</v>
      </c>
      <c r="C2723" t="s">
        <v>50</v>
      </c>
      <c r="D2723" s="75">
        <v>0.34375</v>
      </c>
      <c r="E2723" s="26">
        <v>38775</v>
      </c>
      <c r="F2723" s="26">
        <v>12136.29</v>
      </c>
      <c r="G2723" s="26">
        <v>6674</v>
      </c>
      <c r="H2723" s="26">
        <v>15347.4</v>
      </c>
      <c r="I2723" s="26">
        <v>6630</v>
      </c>
      <c r="J2723" s="26">
        <v>-2012.69</v>
      </c>
      <c r="K2723" s="26">
        <f t="shared" si="605"/>
        <v>9566.29</v>
      </c>
      <c r="L2723" s="27">
        <f t="shared" si="594"/>
        <v>7.07699641135696</v>
      </c>
      <c r="M2723" s="75">
        <v>0.34375</v>
      </c>
      <c r="N2723" s="26">
        <v>40233.6</v>
      </c>
      <c r="O2723" s="26">
        <v>13769.64</v>
      </c>
      <c r="P2723" s="26">
        <v>6688.32</v>
      </c>
      <c r="Q2723" s="26">
        <v>15131</v>
      </c>
      <c r="R2723" s="26">
        <v>6484.77</v>
      </c>
      <c r="S2723" s="26">
        <v>-1840.13</v>
      </c>
      <c r="T2723" s="26">
        <f t="shared" si="595"/>
        <v>11199.64</v>
      </c>
      <c r="U2723" s="27">
        <f t="shared" si="596"/>
        <v>3.01432258041536</v>
      </c>
      <c r="V2723" s="26">
        <f>INDEX(检修、备用和必开!B:B,MATCH(统调负荷!$C2723,检修、备用和必开!$A:$A,0))</f>
        <v>24341.8</v>
      </c>
      <c r="W2723" s="26">
        <f>INDEX(检修、备用和必开!C:C,MATCH(统调负荷!$C2723,检修、备用和必开!$A:$A,0))</f>
        <v>0</v>
      </c>
      <c r="X2723" s="26">
        <f>INDEX(检修、备用和必开!D:D,MATCH(统调负荷!$C2723,检修、备用和必开!$A:$A,0))</f>
        <v>11260</v>
      </c>
      <c r="Y2723" s="26">
        <f>INDEX(检修、备用和必开!E:E,MATCH(统调负荷!$C2723,检修、备用和必开!$A:$A,0))</f>
        <v>2570</v>
      </c>
      <c r="Z2723" s="26">
        <f>INDEX(检修、备用和必开!F:F,MATCH(统调负荷!$C2723,检修、备用和必开!$A:$A,0))</f>
        <v>2450</v>
      </c>
      <c r="AA2723" s="26">
        <f t="shared" si="597"/>
        <v>67700.6</v>
      </c>
      <c r="AB2723" s="26">
        <v>268.06</v>
      </c>
      <c r="AC2723" s="26">
        <v>295.13</v>
      </c>
      <c r="AD2723" s="76">
        <f t="shared" si="598"/>
        <v>45686.34375</v>
      </c>
      <c r="AE2723" s="27">
        <f t="shared" si="599"/>
        <v>1458.6</v>
      </c>
      <c r="AF2723" s="27">
        <f t="shared" si="600"/>
        <v>1633.35</v>
      </c>
      <c r="AG2723" s="27">
        <f t="shared" si="601"/>
        <v>14.3199999999997</v>
      </c>
      <c r="AH2723" s="27">
        <f t="shared" si="602"/>
        <v>-216.4</v>
      </c>
      <c r="AI2723" s="27">
        <f t="shared" si="603"/>
        <v>-145.23</v>
      </c>
      <c r="AJ2723" s="27">
        <f t="shared" si="604"/>
        <v>172.56</v>
      </c>
      <c r="AK2723" s="26">
        <f>INDEX(检修、备用和必开!I:I,MATCH(统调负荷!$C2723,检修、备用和必开!$A:$A,0))</f>
        <v>7909.7800815376</v>
      </c>
    </row>
    <row r="2724" ht="13.8" spans="1:37">
      <c r="A2724" s="26">
        <f t="shared" si="593"/>
        <v>3</v>
      </c>
      <c r="B2724" s="26">
        <f t="shared" si="592"/>
        <v>8</v>
      </c>
      <c r="C2724" t="s">
        <v>50</v>
      </c>
      <c r="D2724" s="75">
        <v>0.354166666666667</v>
      </c>
      <c r="E2724" s="26">
        <v>38255</v>
      </c>
      <c r="F2724" s="26">
        <v>11034.5</v>
      </c>
      <c r="G2724" s="26">
        <v>6657</v>
      </c>
      <c r="H2724" s="26">
        <v>15501.2</v>
      </c>
      <c r="I2724" s="26">
        <v>7075</v>
      </c>
      <c r="J2724" s="26">
        <v>-2012.7</v>
      </c>
      <c r="K2724" s="26">
        <f t="shared" si="605"/>
        <v>8464.5</v>
      </c>
      <c r="L2724" s="27">
        <f t="shared" si="594"/>
        <v>7.99818063677713</v>
      </c>
      <c r="M2724" s="75">
        <v>0.354166666666667</v>
      </c>
      <c r="N2724" s="26">
        <v>39874.5</v>
      </c>
      <c r="O2724" s="26">
        <v>13730.45</v>
      </c>
      <c r="P2724" s="26">
        <v>7019.81</v>
      </c>
      <c r="Q2724" s="26">
        <v>14697.7</v>
      </c>
      <c r="R2724" s="26">
        <v>6292.19</v>
      </c>
      <c r="S2724" s="26">
        <v>-1865.65</v>
      </c>
      <c r="T2724" s="26">
        <f t="shared" si="595"/>
        <v>11160.45</v>
      </c>
      <c r="U2724" s="27">
        <f t="shared" si="596"/>
        <v>3.01959148902007</v>
      </c>
      <c r="V2724" s="26">
        <f>INDEX(检修、备用和必开!B:B,MATCH(统调负荷!$C2724,检修、备用和必开!$A:$A,0))</f>
        <v>24341.8</v>
      </c>
      <c r="W2724" s="26">
        <f>INDEX(检修、备用和必开!C:C,MATCH(统调负荷!$C2724,检修、备用和必开!$A:$A,0))</f>
        <v>0</v>
      </c>
      <c r="X2724" s="26">
        <f>INDEX(检修、备用和必开!D:D,MATCH(统调负荷!$C2724,检修、备用和必开!$A:$A,0))</f>
        <v>11260</v>
      </c>
      <c r="Y2724" s="26">
        <f>INDEX(检修、备用和必开!E:E,MATCH(统调负荷!$C2724,检修、备用和必开!$A:$A,0))</f>
        <v>2570</v>
      </c>
      <c r="Z2724" s="26">
        <f>INDEX(检修、备用和必开!F:F,MATCH(统调负荷!$C2724,检修、备用和必开!$A:$A,0))</f>
        <v>2450</v>
      </c>
      <c r="AA2724" s="26">
        <f t="shared" si="597"/>
        <v>67700.6</v>
      </c>
      <c r="AB2724" s="26">
        <v>91.34</v>
      </c>
      <c r="AC2724" s="26">
        <v>300.15</v>
      </c>
      <c r="AD2724" s="76">
        <f t="shared" si="598"/>
        <v>45686.3541666667</v>
      </c>
      <c r="AE2724" s="27">
        <f t="shared" si="599"/>
        <v>1619.5</v>
      </c>
      <c r="AF2724" s="27">
        <f t="shared" si="600"/>
        <v>2695.95</v>
      </c>
      <c r="AG2724" s="27">
        <f t="shared" si="601"/>
        <v>362.81</v>
      </c>
      <c r="AH2724" s="27">
        <f t="shared" si="602"/>
        <v>-803.5</v>
      </c>
      <c r="AI2724" s="27">
        <f t="shared" si="603"/>
        <v>-782.81</v>
      </c>
      <c r="AJ2724" s="27">
        <f t="shared" si="604"/>
        <v>147.05</v>
      </c>
      <c r="AK2724" s="26">
        <f>INDEX(检修、备用和必开!I:I,MATCH(统调负荷!$C2724,检修、备用和必开!$A:$A,0))</f>
        <v>7909.7800815376</v>
      </c>
    </row>
    <row r="2725" ht="13.8" spans="1:37">
      <c r="A2725" s="26">
        <f t="shared" si="593"/>
        <v>3</v>
      </c>
      <c r="B2725" s="26">
        <f t="shared" si="592"/>
        <v>8</v>
      </c>
      <c r="C2725" t="s">
        <v>50</v>
      </c>
      <c r="D2725" s="75">
        <v>0.364583333333333</v>
      </c>
      <c r="E2725" s="26">
        <v>37470</v>
      </c>
      <c r="F2725" s="26">
        <v>10123.8</v>
      </c>
      <c r="G2725" s="26">
        <v>6657</v>
      </c>
      <c r="H2725" s="26">
        <v>15178.9</v>
      </c>
      <c r="I2725" s="26">
        <v>7523</v>
      </c>
      <c r="J2725" s="26">
        <v>-2012.7</v>
      </c>
      <c r="K2725" s="26">
        <f t="shared" si="605"/>
        <v>7553.8</v>
      </c>
      <c r="L2725" s="27">
        <f t="shared" si="594"/>
        <v>8.96245598241944</v>
      </c>
      <c r="M2725" s="75">
        <v>0.364583333333333</v>
      </c>
      <c r="N2725" s="26">
        <v>39329.5</v>
      </c>
      <c r="O2725" s="26">
        <v>13952.49</v>
      </c>
      <c r="P2725" s="26">
        <v>6391.55</v>
      </c>
      <c r="Q2725" s="26">
        <v>14484.5</v>
      </c>
      <c r="R2725" s="26">
        <v>6446.34</v>
      </c>
      <c r="S2725" s="26">
        <v>-1945.38</v>
      </c>
      <c r="T2725" s="26">
        <f t="shared" si="595"/>
        <v>11382.49</v>
      </c>
      <c r="U2725" s="27">
        <f t="shared" si="596"/>
        <v>2.98998034226801</v>
      </c>
      <c r="V2725" s="26">
        <f>INDEX(检修、备用和必开!B:B,MATCH(统调负荷!$C2725,检修、备用和必开!$A:$A,0))</f>
        <v>24341.8</v>
      </c>
      <c r="W2725" s="26">
        <f>INDEX(检修、备用和必开!C:C,MATCH(统调负荷!$C2725,检修、备用和必开!$A:$A,0))</f>
        <v>0</v>
      </c>
      <c r="X2725" s="26">
        <f>INDEX(检修、备用和必开!D:D,MATCH(统调负荷!$C2725,检修、备用和必开!$A:$A,0))</f>
        <v>11260</v>
      </c>
      <c r="Y2725" s="26">
        <f>INDEX(检修、备用和必开!E:E,MATCH(统调负荷!$C2725,检修、备用和必开!$A:$A,0))</f>
        <v>2570</v>
      </c>
      <c r="Z2725" s="26">
        <f>INDEX(检修、备用和必开!F:F,MATCH(统调负荷!$C2725,检修、备用和必开!$A:$A,0))</f>
        <v>2450</v>
      </c>
      <c r="AA2725" s="26">
        <f t="shared" si="597"/>
        <v>67700.6</v>
      </c>
      <c r="AB2725" s="26">
        <v>0</v>
      </c>
      <c r="AC2725" s="26">
        <v>300</v>
      </c>
      <c r="AD2725" s="76">
        <f t="shared" si="598"/>
        <v>45686.3645833333</v>
      </c>
      <c r="AE2725" s="27">
        <f t="shared" si="599"/>
        <v>1859.5</v>
      </c>
      <c r="AF2725" s="27">
        <f t="shared" si="600"/>
        <v>3828.69</v>
      </c>
      <c r="AG2725" s="27">
        <f t="shared" si="601"/>
        <v>-265.45</v>
      </c>
      <c r="AH2725" s="27">
        <f t="shared" si="602"/>
        <v>-694.4</v>
      </c>
      <c r="AI2725" s="27">
        <f t="shared" si="603"/>
        <v>-1076.66</v>
      </c>
      <c r="AJ2725" s="27">
        <f t="shared" si="604"/>
        <v>67.3199999999999</v>
      </c>
      <c r="AK2725" s="26">
        <f>INDEX(检修、备用和必开!I:I,MATCH(统调负荷!$C2725,检修、备用和必开!$A:$A,0))</f>
        <v>7909.7800815376</v>
      </c>
    </row>
    <row r="2726" ht="13.8" spans="1:37">
      <c r="A2726" s="26">
        <f t="shared" si="593"/>
        <v>3</v>
      </c>
      <c r="B2726" s="26">
        <f t="shared" si="592"/>
        <v>9</v>
      </c>
      <c r="C2726" t="s">
        <v>50</v>
      </c>
      <c r="D2726" s="75">
        <v>0.375</v>
      </c>
      <c r="E2726" s="26">
        <v>37015</v>
      </c>
      <c r="F2726" s="26">
        <v>9395</v>
      </c>
      <c r="G2726" s="26">
        <v>6680</v>
      </c>
      <c r="H2726" s="26">
        <v>14975.7</v>
      </c>
      <c r="I2726" s="26">
        <v>7977</v>
      </c>
      <c r="J2726" s="26">
        <v>-2012.7</v>
      </c>
      <c r="K2726" s="26">
        <f t="shared" si="605"/>
        <v>6825</v>
      </c>
      <c r="L2726" s="27">
        <f t="shared" si="594"/>
        <v>9.91950183150183</v>
      </c>
      <c r="M2726" s="75">
        <v>0.375</v>
      </c>
      <c r="N2726" s="26">
        <v>38857.6</v>
      </c>
      <c r="O2726" s="26">
        <v>13104.24</v>
      </c>
      <c r="P2726" s="26">
        <v>6788.82</v>
      </c>
      <c r="Q2726" s="26">
        <v>14032.4</v>
      </c>
      <c r="R2726" s="26">
        <v>6844.71</v>
      </c>
      <c r="S2726" s="26">
        <v>-1912.57</v>
      </c>
      <c r="T2726" s="26">
        <f t="shared" si="595"/>
        <v>10534.24</v>
      </c>
      <c r="U2726" s="27">
        <f t="shared" si="596"/>
        <v>3.10635287121735</v>
      </c>
      <c r="V2726" s="26">
        <f>INDEX(检修、备用和必开!B:B,MATCH(统调负荷!$C2726,检修、备用和必开!$A:$A,0))</f>
        <v>24341.8</v>
      </c>
      <c r="W2726" s="26">
        <f>INDEX(检修、备用和必开!C:C,MATCH(统调负荷!$C2726,检修、备用和必开!$A:$A,0))</f>
        <v>0</v>
      </c>
      <c r="X2726" s="26">
        <f>INDEX(检修、备用和必开!D:D,MATCH(统调负荷!$C2726,检修、备用和必开!$A:$A,0))</f>
        <v>11260</v>
      </c>
      <c r="Y2726" s="26">
        <f>INDEX(检修、备用和必开!E:E,MATCH(统调负荷!$C2726,检修、备用和必开!$A:$A,0))</f>
        <v>2570</v>
      </c>
      <c r="Z2726" s="26">
        <f>INDEX(检修、备用和必开!F:F,MATCH(统调负荷!$C2726,检修、备用和必开!$A:$A,0))</f>
        <v>2450</v>
      </c>
      <c r="AA2726" s="26">
        <f t="shared" si="597"/>
        <v>67700.6</v>
      </c>
      <c r="AB2726" s="26">
        <v>0</v>
      </c>
      <c r="AC2726" s="26">
        <v>320</v>
      </c>
      <c r="AD2726" s="76">
        <f t="shared" si="598"/>
        <v>45686.375</v>
      </c>
      <c r="AE2726" s="27">
        <f t="shared" si="599"/>
        <v>1842.6</v>
      </c>
      <c r="AF2726" s="27">
        <f t="shared" si="600"/>
        <v>3709.24</v>
      </c>
      <c r="AG2726" s="27">
        <f t="shared" si="601"/>
        <v>108.82</v>
      </c>
      <c r="AH2726" s="27">
        <f t="shared" si="602"/>
        <v>-943.300000000001</v>
      </c>
      <c r="AI2726" s="27">
        <f t="shared" si="603"/>
        <v>-1132.29</v>
      </c>
      <c r="AJ2726" s="27">
        <f t="shared" si="604"/>
        <v>100.13</v>
      </c>
      <c r="AK2726" s="26">
        <f>INDEX(检修、备用和必开!I:I,MATCH(统调负荷!$C2726,检修、备用和必开!$A:$A,0))</f>
        <v>7909.7800815376</v>
      </c>
    </row>
    <row r="2727" ht="13.8" spans="1:37">
      <c r="A2727" s="26">
        <f t="shared" si="593"/>
        <v>3</v>
      </c>
      <c r="B2727" s="26">
        <f t="shared" si="592"/>
        <v>9</v>
      </c>
      <c r="C2727" t="s">
        <v>50</v>
      </c>
      <c r="D2727" s="75">
        <v>0.385416666666667</v>
      </c>
      <c r="E2727" s="26">
        <v>36620</v>
      </c>
      <c r="F2727" s="26">
        <v>8975.2</v>
      </c>
      <c r="G2727" s="26">
        <v>6665</v>
      </c>
      <c r="H2727" s="26">
        <v>14524.5</v>
      </c>
      <c r="I2727" s="26">
        <v>8468</v>
      </c>
      <c r="J2727" s="26">
        <v>-2012.7</v>
      </c>
      <c r="K2727" s="26">
        <f t="shared" si="605"/>
        <v>6405.2</v>
      </c>
      <c r="L2727" s="27">
        <f t="shared" si="594"/>
        <v>10.5696309248735</v>
      </c>
      <c r="M2727" s="75">
        <v>0.385416666666667</v>
      </c>
      <c r="N2727" s="26">
        <v>38409.2</v>
      </c>
      <c r="O2727" s="26">
        <v>12762</v>
      </c>
      <c r="P2727" s="26">
        <v>7083.47</v>
      </c>
      <c r="Q2727" s="26">
        <v>13364.5</v>
      </c>
      <c r="R2727" s="26">
        <v>7187.49</v>
      </c>
      <c r="S2727" s="26">
        <v>-1988.26</v>
      </c>
      <c r="T2727" s="26">
        <f t="shared" si="595"/>
        <v>10192</v>
      </c>
      <c r="U2727" s="27">
        <f t="shared" si="596"/>
        <v>3.15591087078128</v>
      </c>
      <c r="V2727" s="26">
        <f>INDEX(检修、备用和必开!B:B,MATCH(统调负荷!$C2727,检修、备用和必开!$A:$A,0))</f>
        <v>24341.8</v>
      </c>
      <c r="W2727" s="26">
        <f>INDEX(检修、备用和必开!C:C,MATCH(统调负荷!$C2727,检修、备用和必开!$A:$A,0))</f>
        <v>0</v>
      </c>
      <c r="X2727" s="26">
        <f>INDEX(检修、备用和必开!D:D,MATCH(统调负荷!$C2727,检修、备用和必开!$A:$A,0))</f>
        <v>11260</v>
      </c>
      <c r="Y2727" s="26">
        <f>INDEX(检修、备用和必开!E:E,MATCH(统调负荷!$C2727,检修、备用和必开!$A:$A,0))</f>
        <v>2570</v>
      </c>
      <c r="Z2727" s="26">
        <f>INDEX(检修、备用和必开!F:F,MATCH(统调负荷!$C2727,检修、备用和必开!$A:$A,0))</f>
        <v>2450</v>
      </c>
      <c r="AA2727" s="26">
        <f t="shared" si="597"/>
        <v>67700.6</v>
      </c>
      <c r="AB2727" s="26">
        <v>0</v>
      </c>
      <c r="AC2727" s="26">
        <v>308.45</v>
      </c>
      <c r="AD2727" s="76">
        <f t="shared" si="598"/>
        <v>45686.3854166667</v>
      </c>
      <c r="AE2727" s="27">
        <f t="shared" si="599"/>
        <v>1789.2</v>
      </c>
      <c r="AF2727" s="27">
        <f t="shared" si="600"/>
        <v>3786.8</v>
      </c>
      <c r="AG2727" s="27">
        <f t="shared" si="601"/>
        <v>418.47</v>
      </c>
      <c r="AH2727" s="27">
        <f t="shared" si="602"/>
        <v>-1160</v>
      </c>
      <c r="AI2727" s="27">
        <f t="shared" si="603"/>
        <v>-1280.51</v>
      </c>
      <c r="AJ2727" s="27">
        <f t="shared" si="604"/>
        <v>24.4400000000001</v>
      </c>
      <c r="AK2727" s="26">
        <f>INDEX(检修、备用和必开!I:I,MATCH(统调负荷!$C2727,检修、备用和必开!$A:$A,0))</f>
        <v>7909.7800815376</v>
      </c>
    </row>
    <row r="2728" ht="13.8" spans="1:37">
      <c r="A2728" s="26">
        <f t="shared" si="593"/>
        <v>3</v>
      </c>
      <c r="B2728" s="26">
        <f t="shared" si="592"/>
        <v>9</v>
      </c>
      <c r="C2728" t="s">
        <v>50</v>
      </c>
      <c r="D2728" s="75">
        <v>0.395833333333333</v>
      </c>
      <c r="E2728" s="26">
        <v>36145</v>
      </c>
      <c r="F2728" s="26">
        <v>9472.19</v>
      </c>
      <c r="G2728" s="26">
        <v>6463</v>
      </c>
      <c r="H2728" s="26">
        <v>13296.5</v>
      </c>
      <c r="I2728" s="26">
        <v>8926</v>
      </c>
      <c r="J2728" s="26">
        <v>-2012.69</v>
      </c>
      <c r="K2728" s="26">
        <f t="shared" si="605"/>
        <v>6902.19</v>
      </c>
      <c r="L2728" s="27">
        <f t="shared" si="594"/>
        <v>9.80856800522732</v>
      </c>
      <c r="M2728" s="75">
        <v>0.395833333333333</v>
      </c>
      <c r="N2728" s="26">
        <v>37922.6</v>
      </c>
      <c r="O2728" s="26">
        <v>13095.21</v>
      </c>
      <c r="P2728" s="26">
        <v>6627.92</v>
      </c>
      <c r="Q2728" s="26">
        <v>12475.7</v>
      </c>
      <c r="R2728" s="26">
        <v>7684.35</v>
      </c>
      <c r="S2728" s="26">
        <v>-1960.58</v>
      </c>
      <c r="T2728" s="26">
        <f t="shared" si="595"/>
        <v>10525.21</v>
      </c>
      <c r="U2728" s="27">
        <f t="shared" si="596"/>
        <v>3.10764045882505</v>
      </c>
      <c r="V2728" s="26">
        <f>INDEX(检修、备用和必开!B:B,MATCH(统调负荷!$C2728,检修、备用和必开!$A:$A,0))</f>
        <v>24341.8</v>
      </c>
      <c r="W2728" s="26">
        <f>INDEX(检修、备用和必开!C:C,MATCH(统调负荷!$C2728,检修、备用和必开!$A:$A,0))</f>
        <v>0</v>
      </c>
      <c r="X2728" s="26">
        <f>INDEX(检修、备用和必开!D:D,MATCH(统调负荷!$C2728,检修、备用和必开!$A:$A,0))</f>
        <v>11260</v>
      </c>
      <c r="Y2728" s="26">
        <f>INDEX(检修、备用和必开!E:E,MATCH(统调负荷!$C2728,检修、备用和必开!$A:$A,0))</f>
        <v>2570</v>
      </c>
      <c r="Z2728" s="26">
        <f>INDEX(检修、备用和必开!F:F,MATCH(统调负荷!$C2728,检修、备用和必开!$A:$A,0))</f>
        <v>2450</v>
      </c>
      <c r="AA2728" s="26">
        <f t="shared" si="597"/>
        <v>67700.6</v>
      </c>
      <c r="AB2728" s="26">
        <v>0</v>
      </c>
      <c r="AC2728" s="26">
        <v>320</v>
      </c>
      <c r="AD2728" s="76">
        <f t="shared" si="598"/>
        <v>45686.3958333333</v>
      </c>
      <c r="AE2728" s="27">
        <f t="shared" si="599"/>
        <v>1777.6</v>
      </c>
      <c r="AF2728" s="27">
        <f t="shared" si="600"/>
        <v>3623.02</v>
      </c>
      <c r="AG2728" s="27">
        <f t="shared" si="601"/>
        <v>164.92</v>
      </c>
      <c r="AH2728" s="27">
        <f t="shared" si="602"/>
        <v>-820.799999999999</v>
      </c>
      <c r="AI2728" s="27">
        <f t="shared" si="603"/>
        <v>-1241.65</v>
      </c>
      <c r="AJ2728" s="27">
        <f t="shared" si="604"/>
        <v>52.1100000000001</v>
      </c>
      <c r="AK2728" s="26">
        <f>INDEX(检修、备用和必开!I:I,MATCH(统调负荷!$C2728,检修、备用和必开!$A:$A,0))</f>
        <v>7909.7800815376</v>
      </c>
    </row>
    <row r="2729" ht="13.8" spans="1:37">
      <c r="A2729" s="26">
        <f t="shared" si="593"/>
        <v>3</v>
      </c>
      <c r="B2729" s="26">
        <f t="shared" si="592"/>
        <v>9</v>
      </c>
      <c r="C2729" t="s">
        <v>50</v>
      </c>
      <c r="D2729" s="75">
        <v>0.40625</v>
      </c>
      <c r="E2729" s="26">
        <v>35200</v>
      </c>
      <c r="F2729" s="26">
        <v>8249.49</v>
      </c>
      <c r="G2729" s="26">
        <v>6132</v>
      </c>
      <c r="H2729" s="26">
        <v>13409</v>
      </c>
      <c r="I2729" s="26">
        <v>9422</v>
      </c>
      <c r="J2729" s="26">
        <v>-2012.49</v>
      </c>
      <c r="K2729" s="26">
        <f t="shared" si="605"/>
        <v>5679.49</v>
      </c>
      <c r="L2729" s="27">
        <f t="shared" si="594"/>
        <v>11.9201900170614</v>
      </c>
      <c r="M2729" s="75">
        <v>0.40625</v>
      </c>
      <c r="N2729" s="26">
        <v>37035</v>
      </c>
      <c r="O2729" s="26">
        <v>13056.13</v>
      </c>
      <c r="P2729" s="26">
        <v>6143.78</v>
      </c>
      <c r="Q2729" s="26">
        <v>11653.2</v>
      </c>
      <c r="R2729" s="26">
        <v>8171.9</v>
      </c>
      <c r="S2729" s="26">
        <v>-1990.01</v>
      </c>
      <c r="T2729" s="26">
        <f t="shared" si="595"/>
        <v>10486.13</v>
      </c>
      <c r="U2729" s="27">
        <f t="shared" si="596"/>
        <v>3.1132252037489</v>
      </c>
      <c r="V2729" s="26">
        <f>INDEX(检修、备用和必开!B:B,MATCH(统调负荷!$C2729,检修、备用和必开!$A:$A,0))</f>
        <v>24341.8</v>
      </c>
      <c r="W2729" s="26">
        <f>INDEX(检修、备用和必开!C:C,MATCH(统调负荷!$C2729,检修、备用和必开!$A:$A,0))</f>
        <v>0</v>
      </c>
      <c r="X2729" s="26">
        <f>INDEX(检修、备用和必开!D:D,MATCH(统调负荷!$C2729,检修、备用和必开!$A:$A,0))</f>
        <v>11260</v>
      </c>
      <c r="Y2729" s="26">
        <f>INDEX(检修、备用和必开!E:E,MATCH(统调负荷!$C2729,检修、备用和必开!$A:$A,0))</f>
        <v>2570</v>
      </c>
      <c r="Z2729" s="26">
        <f>INDEX(检修、备用和必开!F:F,MATCH(统调负荷!$C2729,检修、备用和必开!$A:$A,0))</f>
        <v>2450</v>
      </c>
      <c r="AA2729" s="26">
        <f t="shared" si="597"/>
        <v>67700.6</v>
      </c>
      <c r="AB2729" s="26">
        <v>0</v>
      </c>
      <c r="AC2729" s="26">
        <v>280</v>
      </c>
      <c r="AD2729" s="76">
        <f t="shared" si="598"/>
        <v>45686.40625</v>
      </c>
      <c r="AE2729" s="27">
        <f t="shared" si="599"/>
        <v>1835</v>
      </c>
      <c r="AF2729" s="27">
        <f t="shared" si="600"/>
        <v>4806.64</v>
      </c>
      <c r="AG2729" s="27">
        <f t="shared" si="601"/>
        <v>11.7799999999997</v>
      </c>
      <c r="AH2729" s="27">
        <f t="shared" si="602"/>
        <v>-1755.8</v>
      </c>
      <c r="AI2729" s="27">
        <f t="shared" si="603"/>
        <v>-1250.1</v>
      </c>
      <c r="AJ2729" s="27">
        <f t="shared" si="604"/>
        <v>22.48</v>
      </c>
      <c r="AK2729" s="26">
        <f>INDEX(检修、备用和必开!I:I,MATCH(统调负荷!$C2729,检修、备用和必开!$A:$A,0))</f>
        <v>7909.7800815376</v>
      </c>
    </row>
    <row r="2730" ht="13.8" spans="1:37">
      <c r="A2730" s="26">
        <f t="shared" si="593"/>
        <v>3</v>
      </c>
      <c r="B2730" s="26">
        <f t="shared" si="592"/>
        <v>10</v>
      </c>
      <c r="C2730" t="s">
        <v>50</v>
      </c>
      <c r="D2730" s="75">
        <v>0.416666666666667</v>
      </c>
      <c r="E2730" s="26">
        <v>34510</v>
      </c>
      <c r="F2730" s="26">
        <v>7705.09</v>
      </c>
      <c r="G2730" s="26">
        <v>6055</v>
      </c>
      <c r="H2730" s="26">
        <v>12870.4</v>
      </c>
      <c r="I2730" s="26">
        <v>9892</v>
      </c>
      <c r="J2730" s="26">
        <v>-2012.49</v>
      </c>
      <c r="K2730" s="26">
        <f t="shared" si="605"/>
        <v>5135.09</v>
      </c>
      <c r="L2730" s="27">
        <f t="shared" si="594"/>
        <v>13.1839169323225</v>
      </c>
      <c r="M2730" s="75">
        <v>0.416666666666667</v>
      </c>
      <c r="N2730" s="26">
        <v>36342.3</v>
      </c>
      <c r="O2730" s="26">
        <v>12091.61</v>
      </c>
      <c r="P2730" s="26">
        <v>6014.67</v>
      </c>
      <c r="Q2730" s="26">
        <v>11682.6</v>
      </c>
      <c r="R2730" s="26">
        <v>8582.39</v>
      </c>
      <c r="S2730" s="26">
        <v>-2028.97</v>
      </c>
      <c r="T2730" s="26">
        <f t="shared" si="595"/>
        <v>9521.61</v>
      </c>
      <c r="U2730" s="27">
        <f t="shared" si="596"/>
        <v>3.25771679865034</v>
      </c>
      <c r="V2730" s="26">
        <f>INDEX(检修、备用和必开!B:B,MATCH(统调负荷!$C2730,检修、备用和必开!$A:$A,0))</f>
        <v>24341.8</v>
      </c>
      <c r="W2730" s="26">
        <f>INDEX(检修、备用和必开!C:C,MATCH(统调负荷!$C2730,检修、备用和必开!$A:$A,0))</f>
        <v>0</v>
      </c>
      <c r="X2730" s="26">
        <f>INDEX(检修、备用和必开!D:D,MATCH(统调负荷!$C2730,检修、备用和必开!$A:$A,0))</f>
        <v>11260</v>
      </c>
      <c r="Y2730" s="26">
        <f>INDEX(检修、备用和必开!E:E,MATCH(统调负荷!$C2730,检修、备用和必开!$A:$A,0))</f>
        <v>2570</v>
      </c>
      <c r="Z2730" s="26">
        <f>INDEX(检修、备用和必开!F:F,MATCH(统调负荷!$C2730,检修、备用和必开!$A:$A,0))</f>
        <v>2450</v>
      </c>
      <c r="AA2730" s="26">
        <f t="shared" si="597"/>
        <v>67700.6</v>
      </c>
      <c r="AB2730" s="26">
        <v>0</v>
      </c>
      <c r="AC2730" s="26">
        <v>260</v>
      </c>
      <c r="AD2730" s="76">
        <f t="shared" si="598"/>
        <v>45686.4166666667</v>
      </c>
      <c r="AE2730" s="27">
        <f t="shared" si="599"/>
        <v>1832.3</v>
      </c>
      <c r="AF2730" s="27">
        <f t="shared" si="600"/>
        <v>4386.52</v>
      </c>
      <c r="AG2730" s="27">
        <f t="shared" si="601"/>
        <v>-40.3299999999999</v>
      </c>
      <c r="AH2730" s="27">
        <f t="shared" si="602"/>
        <v>-1187.8</v>
      </c>
      <c r="AI2730" s="27">
        <f t="shared" si="603"/>
        <v>-1309.61</v>
      </c>
      <c r="AJ2730" s="27">
        <f t="shared" si="604"/>
        <v>-16.48</v>
      </c>
      <c r="AK2730" s="26">
        <f>INDEX(检修、备用和必开!I:I,MATCH(统调负荷!$C2730,检修、备用和必开!$A:$A,0))</f>
        <v>7909.7800815376</v>
      </c>
    </row>
    <row r="2731" ht="13.8" spans="1:37">
      <c r="A2731" s="26">
        <f t="shared" si="593"/>
        <v>3</v>
      </c>
      <c r="B2731" s="26">
        <f t="shared" si="592"/>
        <v>10</v>
      </c>
      <c r="C2731" t="s">
        <v>50</v>
      </c>
      <c r="D2731" s="75">
        <v>0.427083333333333</v>
      </c>
      <c r="E2731" s="26">
        <v>33705</v>
      </c>
      <c r="F2731" s="26">
        <v>7058.09</v>
      </c>
      <c r="G2731" s="26">
        <v>6052</v>
      </c>
      <c r="H2731" s="26">
        <v>12350.6</v>
      </c>
      <c r="I2731" s="26">
        <v>10257</v>
      </c>
      <c r="J2731" s="26">
        <v>-2012.69</v>
      </c>
      <c r="K2731" s="26">
        <f t="shared" si="605"/>
        <v>4488.09</v>
      </c>
      <c r="L2731" s="27">
        <f t="shared" si="594"/>
        <v>15.0845014248823</v>
      </c>
      <c r="M2731" s="75">
        <v>0.427083333333333</v>
      </c>
      <c r="N2731" s="26">
        <v>35328.3</v>
      </c>
      <c r="O2731" s="26">
        <v>11174.17</v>
      </c>
      <c r="P2731" s="26">
        <v>6179.02</v>
      </c>
      <c r="Q2731" s="26">
        <v>11257.9</v>
      </c>
      <c r="R2731" s="26">
        <v>8813.69</v>
      </c>
      <c r="S2731" s="26">
        <v>-2096.48</v>
      </c>
      <c r="T2731" s="26">
        <f t="shared" si="595"/>
        <v>8604.17</v>
      </c>
      <c r="U2731" s="27">
        <f t="shared" si="596"/>
        <v>3.40817663159347</v>
      </c>
      <c r="V2731" s="26">
        <f>INDEX(检修、备用和必开!B:B,MATCH(统调负荷!$C2731,检修、备用和必开!$A:$A,0))</f>
        <v>24341.8</v>
      </c>
      <c r="W2731" s="26">
        <f>INDEX(检修、备用和必开!C:C,MATCH(统调负荷!$C2731,检修、备用和必开!$A:$A,0))</f>
        <v>0</v>
      </c>
      <c r="X2731" s="26">
        <f>INDEX(检修、备用和必开!D:D,MATCH(统调负荷!$C2731,检修、备用和必开!$A:$A,0))</f>
        <v>11260</v>
      </c>
      <c r="Y2731" s="26">
        <f>INDEX(检修、备用和必开!E:E,MATCH(统调负荷!$C2731,检修、备用和必开!$A:$A,0))</f>
        <v>2570</v>
      </c>
      <c r="Z2731" s="26">
        <f>INDEX(检修、备用和必开!F:F,MATCH(统调负荷!$C2731,检修、备用和必开!$A:$A,0))</f>
        <v>2450</v>
      </c>
      <c r="AA2731" s="26">
        <f t="shared" si="597"/>
        <v>67700.6</v>
      </c>
      <c r="AB2731" s="26">
        <v>0</v>
      </c>
      <c r="AC2731" s="26">
        <v>92</v>
      </c>
      <c r="AD2731" s="76">
        <f t="shared" si="598"/>
        <v>45686.4270833333</v>
      </c>
      <c r="AE2731" s="27">
        <f t="shared" si="599"/>
        <v>1623.3</v>
      </c>
      <c r="AF2731" s="27">
        <f t="shared" si="600"/>
        <v>4116.08</v>
      </c>
      <c r="AG2731" s="27">
        <f t="shared" si="601"/>
        <v>127.02</v>
      </c>
      <c r="AH2731" s="27">
        <f t="shared" si="602"/>
        <v>-1092.7</v>
      </c>
      <c r="AI2731" s="27">
        <f t="shared" si="603"/>
        <v>-1443.31</v>
      </c>
      <c r="AJ2731" s="27">
        <f t="shared" si="604"/>
        <v>-83.79</v>
      </c>
      <c r="AK2731" s="26">
        <f>INDEX(检修、备用和必开!I:I,MATCH(统调负荷!$C2731,检修、备用和必开!$A:$A,0))</f>
        <v>7909.7800815376</v>
      </c>
    </row>
    <row r="2732" ht="13.8" spans="1:37">
      <c r="A2732" s="26">
        <f t="shared" si="593"/>
        <v>3</v>
      </c>
      <c r="B2732" s="26">
        <f t="shared" si="592"/>
        <v>10</v>
      </c>
      <c r="C2732" t="s">
        <v>50</v>
      </c>
      <c r="D2732" s="75">
        <v>0.4375</v>
      </c>
      <c r="E2732" s="26">
        <v>33340</v>
      </c>
      <c r="F2732" s="26">
        <v>7055.8</v>
      </c>
      <c r="G2732" s="26">
        <v>6052</v>
      </c>
      <c r="H2732" s="26">
        <v>11588.9</v>
      </c>
      <c r="I2732" s="26">
        <v>10656</v>
      </c>
      <c r="J2732" s="26">
        <v>-2012.7</v>
      </c>
      <c r="K2732" s="26">
        <f t="shared" si="605"/>
        <v>4485.8</v>
      </c>
      <c r="L2732" s="27">
        <f t="shared" si="594"/>
        <v>15.0922020598332</v>
      </c>
      <c r="M2732" s="75">
        <v>0.4375</v>
      </c>
      <c r="N2732" s="26">
        <v>34861.9</v>
      </c>
      <c r="O2732" s="26">
        <v>10735.3</v>
      </c>
      <c r="P2732" s="26">
        <v>6256.57</v>
      </c>
      <c r="Q2732" s="26">
        <v>10832.9</v>
      </c>
      <c r="R2732" s="26">
        <v>9171.6</v>
      </c>
      <c r="S2732" s="26">
        <v>-2134.47</v>
      </c>
      <c r="T2732" s="26">
        <f t="shared" si="595"/>
        <v>8165.3</v>
      </c>
      <c r="U2732" s="27">
        <f t="shared" si="596"/>
        <v>3.48517654810994</v>
      </c>
      <c r="V2732" s="26">
        <f>INDEX(检修、备用和必开!B:B,MATCH(统调负荷!$C2732,检修、备用和必开!$A:$A,0))</f>
        <v>24341.8</v>
      </c>
      <c r="W2732" s="26">
        <f>INDEX(检修、备用和必开!C:C,MATCH(统调负荷!$C2732,检修、备用和必开!$A:$A,0))</f>
        <v>0</v>
      </c>
      <c r="X2732" s="26">
        <f>INDEX(检修、备用和必开!D:D,MATCH(统调负荷!$C2732,检修、备用和必开!$A:$A,0))</f>
        <v>11260</v>
      </c>
      <c r="Y2732" s="26">
        <f>INDEX(检修、备用和必开!E:E,MATCH(统调负荷!$C2732,检修、备用和必开!$A:$A,0))</f>
        <v>2570</v>
      </c>
      <c r="Z2732" s="26">
        <f>INDEX(检修、备用和必开!F:F,MATCH(统调负荷!$C2732,检修、备用和必开!$A:$A,0))</f>
        <v>2450</v>
      </c>
      <c r="AA2732" s="26">
        <f t="shared" si="597"/>
        <v>67700.6</v>
      </c>
      <c r="AB2732" s="26">
        <v>0</v>
      </c>
      <c r="AC2732" s="26">
        <v>180.78</v>
      </c>
      <c r="AD2732" s="76">
        <f t="shared" si="598"/>
        <v>45686.4375</v>
      </c>
      <c r="AE2732" s="27">
        <f t="shared" si="599"/>
        <v>1521.9</v>
      </c>
      <c r="AF2732" s="27">
        <f t="shared" si="600"/>
        <v>3679.5</v>
      </c>
      <c r="AG2732" s="27">
        <f t="shared" si="601"/>
        <v>204.57</v>
      </c>
      <c r="AH2732" s="27">
        <f t="shared" si="602"/>
        <v>-756</v>
      </c>
      <c r="AI2732" s="27">
        <f t="shared" si="603"/>
        <v>-1484.4</v>
      </c>
      <c r="AJ2732" s="27">
        <f t="shared" si="604"/>
        <v>-121.77</v>
      </c>
      <c r="AK2732" s="26">
        <f>INDEX(检修、备用和必开!I:I,MATCH(统调负荷!$C2732,检修、备用和必开!$A:$A,0))</f>
        <v>7909.7800815376</v>
      </c>
    </row>
    <row r="2733" ht="13.8" spans="1:37">
      <c r="A2733" s="26">
        <f t="shared" si="593"/>
        <v>3</v>
      </c>
      <c r="B2733" s="26">
        <f t="shared" si="592"/>
        <v>10</v>
      </c>
      <c r="C2733" t="s">
        <v>50</v>
      </c>
      <c r="D2733" s="75">
        <v>0.447916666666667</v>
      </c>
      <c r="E2733" s="26">
        <v>32675</v>
      </c>
      <c r="F2733" s="26">
        <v>7016.3</v>
      </c>
      <c r="G2733" s="26">
        <v>5918</v>
      </c>
      <c r="H2733" s="26">
        <v>10675.4</v>
      </c>
      <c r="I2733" s="26">
        <v>11078</v>
      </c>
      <c r="J2733" s="26">
        <v>-2012.7</v>
      </c>
      <c r="K2733" s="26">
        <f t="shared" si="605"/>
        <v>4446.3</v>
      </c>
      <c r="L2733" s="27">
        <f t="shared" si="594"/>
        <v>15.2262780289229</v>
      </c>
      <c r="M2733" s="75">
        <v>0.447916666666667</v>
      </c>
      <c r="N2733" s="26">
        <v>34026.2</v>
      </c>
      <c r="O2733" s="26">
        <v>10356.71</v>
      </c>
      <c r="P2733" s="26">
        <v>6528.65</v>
      </c>
      <c r="Q2733" s="26">
        <v>9732.49</v>
      </c>
      <c r="R2733" s="26">
        <v>9592.22</v>
      </c>
      <c r="S2733" s="26">
        <v>-2183.87</v>
      </c>
      <c r="T2733" s="26">
        <f t="shared" si="595"/>
        <v>7786.71</v>
      </c>
      <c r="U2733" s="27">
        <f t="shared" si="596"/>
        <v>3.55445113618047</v>
      </c>
      <c r="V2733" s="26">
        <f>INDEX(检修、备用和必开!B:B,MATCH(统调负荷!$C2733,检修、备用和必开!$A:$A,0))</f>
        <v>24341.8</v>
      </c>
      <c r="W2733" s="26">
        <f>INDEX(检修、备用和必开!C:C,MATCH(统调负荷!$C2733,检修、备用和必开!$A:$A,0))</f>
        <v>0</v>
      </c>
      <c r="X2733" s="26">
        <f>INDEX(检修、备用和必开!D:D,MATCH(统调负荷!$C2733,检修、备用和必开!$A:$A,0))</f>
        <v>11260</v>
      </c>
      <c r="Y2733" s="26">
        <f>INDEX(检修、备用和必开!E:E,MATCH(统调负荷!$C2733,检修、备用和必开!$A:$A,0))</f>
        <v>2570</v>
      </c>
      <c r="Z2733" s="26">
        <f>INDEX(检修、备用和必开!F:F,MATCH(统调负荷!$C2733,检修、备用和必开!$A:$A,0))</f>
        <v>2450</v>
      </c>
      <c r="AA2733" s="26">
        <f t="shared" si="597"/>
        <v>67700.6</v>
      </c>
      <c r="AB2733" s="26">
        <v>0</v>
      </c>
      <c r="AC2733" s="26">
        <v>92</v>
      </c>
      <c r="AD2733" s="76">
        <f t="shared" si="598"/>
        <v>45686.4479166667</v>
      </c>
      <c r="AE2733" s="27">
        <f t="shared" si="599"/>
        <v>1351.2</v>
      </c>
      <c r="AF2733" s="27">
        <f t="shared" si="600"/>
        <v>3340.41</v>
      </c>
      <c r="AG2733" s="27">
        <f t="shared" si="601"/>
        <v>610.65</v>
      </c>
      <c r="AH2733" s="27">
        <f t="shared" si="602"/>
        <v>-942.91</v>
      </c>
      <c r="AI2733" s="27">
        <f t="shared" si="603"/>
        <v>-1485.78</v>
      </c>
      <c r="AJ2733" s="27">
        <f t="shared" si="604"/>
        <v>-171.17</v>
      </c>
      <c r="AK2733" s="26">
        <f>INDEX(检修、备用和必开!I:I,MATCH(统调负荷!$C2733,检修、备用和必开!$A:$A,0))</f>
        <v>7909.7800815376</v>
      </c>
    </row>
    <row r="2734" ht="13.8" spans="1:37">
      <c r="A2734" s="26">
        <f t="shared" si="593"/>
        <v>3</v>
      </c>
      <c r="B2734" s="26">
        <f t="shared" si="592"/>
        <v>11</v>
      </c>
      <c r="C2734" t="s">
        <v>50</v>
      </c>
      <c r="D2734" s="75">
        <v>0.458333333333333</v>
      </c>
      <c r="E2734" s="26">
        <v>32320</v>
      </c>
      <c r="F2734" s="26">
        <v>7099.8</v>
      </c>
      <c r="G2734" s="26">
        <v>5671</v>
      </c>
      <c r="H2734" s="26">
        <v>10115.7</v>
      </c>
      <c r="I2734" s="26">
        <v>11446</v>
      </c>
      <c r="J2734" s="26">
        <v>-2012.5</v>
      </c>
      <c r="K2734" s="26">
        <f t="shared" si="605"/>
        <v>4529.8</v>
      </c>
      <c r="L2734" s="27">
        <f t="shared" si="594"/>
        <v>14.9456046624575</v>
      </c>
      <c r="M2734" s="75">
        <v>0.458333333333333</v>
      </c>
      <c r="N2734" s="26">
        <v>33942.6</v>
      </c>
      <c r="O2734" s="26">
        <v>10503.72</v>
      </c>
      <c r="P2734" s="26">
        <v>6350.13</v>
      </c>
      <c r="Q2734" s="26">
        <v>9494.16</v>
      </c>
      <c r="R2734" s="26">
        <v>9733.31</v>
      </c>
      <c r="S2734" s="26">
        <v>-2138.72</v>
      </c>
      <c r="T2734" s="26">
        <f t="shared" si="595"/>
        <v>7933.72</v>
      </c>
      <c r="U2734" s="27">
        <f t="shared" si="596"/>
        <v>3.5272266137049</v>
      </c>
      <c r="V2734" s="26">
        <f>INDEX(检修、备用和必开!B:B,MATCH(统调负荷!$C2734,检修、备用和必开!$A:$A,0))</f>
        <v>24341.8</v>
      </c>
      <c r="W2734" s="26">
        <f>INDEX(检修、备用和必开!C:C,MATCH(统调负荷!$C2734,检修、备用和必开!$A:$A,0))</f>
        <v>0</v>
      </c>
      <c r="X2734" s="26">
        <f>INDEX(检修、备用和必开!D:D,MATCH(统调负荷!$C2734,检修、备用和必开!$A:$A,0))</f>
        <v>11260</v>
      </c>
      <c r="Y2734" s="26">
        <f>INDEX(检修、备用和必开!E:E,MATCH(统调负荷!$C2734,检修、备用和必开!$A:$A,0))</f>
        <v>2570</v>
      </c>
      <c r="Z2734" s="26">
        <f>INDEX(检修、备用和必开!F:F,MATCH(统调负荷!$C2734,检修、备用和必开!$A:$A,0))</f>
        <v>2450</v>
      </c>
      <c r="AA2734" s="26">
        <f t="shared" si="597"/>
        <v>67700.6</v>
      </c>
      <c r="AB2734" s="26">
        <v>0</v>
      </c>
      <c r="AC2734" s="26">
        <v>312.81</v>
      </c>
      <c r="AD2734" s="76">
        <f t="shared" si="598"/>
        <v>45686.4583333333</v>
      </c>
      <c r="AE2734" s="27">
        <f t="shared" si="599"/>
        <v>1622.6</v>
      </c>
      <c r="AF2734" s="27">
        <f t="shared" si="600"/>
        <v>3403.92</v>
      </c>
      <c r="AG2734" s="27">
        <f t="shared" si="601"/>
        <v>679.13</v>
      </c>
      <c r="AH2734" s="27">
        <f t="shared" si="602"/>
        <v>-621.540000000001</v>
      </c>
      <c r="AI2734" s="27">
        <f t="shared" si="603"/>
        <v>-1712.69</v>
      </c>
      <c r="AJ2734" s="27">
        <f t="shared" si="604"/>
        <v>-126.22</v>
      </c>
      <c r="AK2734" s="26">
        <f>INDEX(检修、备用和必开!I:I,MATCH(统调负荷!$C2734,检修、备用和必开!$A:$A,0))</f>
        <v>7909.7800815376</v>
      </c>
    </row>
    <row r="2735" ht="13.8" spans="1:37">
      <c r="A2735" s="26">
        <f t="shared" si="593"/>
        <v>3</v>
      </c>
      <c r="B2735" s="26">
        <f t="shared" si="592"/>
        <v>11</v>
      </c>
      <c r="C2735" t="s">
        <v>50</v>
      </c>
      <c r="D2735" s="75">
        <v>0.46875</v>
      </c>
      <c r="E2735" s="26">
        <v>32030</v>
      </c>
      <c r="F2735" s="26">
        <v>6947.9</v>
      </c>
      <c r="G2735" s="26">
        <v>5671</v>
      </c>
      <c r="H2735" s="26">
        <v>9633.59</v>
      </c>
      <c r="I2735" s="26">
        <v>11790</v>
      </c>
      <c r="J2735" s="26">
        <v>-2012.49</v>
      </c>
      <c r="K2735" s="26">
        <f t="shared" si="605"/>
        <v>4377.9</v>
      </c>
      <c r="L2735" s="27">
        <f t="shared" si="594"/>
        <v>15.4641723200621</v>
      </c>
      <c r="M2735" s="75">
        <v>0.46875</v>
      </c>
      <c r="N2735" s="26">
        <v>33625.1</v>
      </c>
      <c r="O2735" s="26">
        <v>9973.02</v>
      </c>
      <c r="P2735" s="26">
        <v>6373.23</v>
      </c>
      <c r="Q2735" s="26">
        <v>9457.13</v>
      </c>
      <c r="R2735" s="26">
        <v>9965.49</v>
      </c>
      <c r="S2735" s="26">
        <v>-2143.77</v>
      </c>
      <c r="T2735" s="26">
        <f t="shared" si="595"/>
        <v>7403.02</v>
      </c>
      <c r="U2735" s="27">
        <f t="shared" si="596"/>
        <v>3.62752652035951</v>
      </c>
      <c r="V2735" s="26">
        <f>INDEX(检修、备用和必开!B:B,MATCH(统调负荷!$C2735,检修、备用和必开!$A:$A,0))</f>
        <v>24341.8</v>
      </c>
      <c r="W2735" s="26">
        <f>INDEX(检修、备用和必开!C:C,MATCH(统调负荷!$C2735,检修、备用和必开!$A:$A,0))</f>
        <v>0</v>
      </c>
      <c r="X2735" s="26">
        <f>INDEX(检修、备用和必开!D:D,MATCH(统调负荷!$C2735,检修、备用和必开!$A:$A,0))</f>
        <v>11260</v>
      </c>
      <c r="Y2735" s="26">
        <f>INDEX(检修、备用和必开!E:E,MATCH(统调负荷!$C2735,检修、备用和必开!$A:$A,0))</f>
        <v>2570</v>
      </c>
      <c r="Z2735" s="26">
        <f>INDEX(检修、备用和必开!F:F,MATCH(统调负荷!$C2735,检修、备用和必开!$A:$A,0))</f>
        <v>2450</v>
      </c>
      <c r="AA2735" s="26">
        <f t="shared" si="597"/>
        <v>67700.6</v>
      </c>
      <c r="AB2735" s="26">
        <v>0</v>
      </c>
      <c r="AC2735" s="26">
        <v>304.17</v>
      </c>
      <c r="AD2735" s="76">
        <f t="shared" si="598"/>
        <v>45686.46875</v>
      </c>
      <c r="AE2735" s="27">
        <f t="shared" si="599"/>
        <v>1595.1</v>
      </c>
      <c r="AF2735" s="27">
        <f t="shared" si="600"/>
        <v>3025.12</v>
      </c>
      <c r="AG2735" s="27">
        <f t="shared" si="601"/>
        <v>702.23</v>
      </c>
      <c r="AH2735" s="27">
        <f t="shared" si="602"/>
        <v>-176.460000000001</v>
      </c>
      <c r="AI2735" s="27">
        <f t="shared" si="603"/>
        <v>-1824.51</v>
      </c>
      <c r="AJ2735" s="27">
        <f t="shared" si="604"/>
        <v>-131.28</v>
      </c>
      <c r="AK2735" s="26">
        <f>INDEX(检修、备用和必开!I:I,MATCH(统调负荷!$C2735,检修、备用和必开!$A:$A,0))</f>
        <v>7909.7800815376</v>
      </c>
    </row>
    <row r="2736" ht="13.8" spans="1:37">
      <c r="A2736" s="26">
        <f t="shared" si="593"/>
        <v>3</v>
      </c>
      <c r="B2736" s="26">
        <f t="shared" si="592"/>
        <v>11</v>
      </c>
      <c r="C2736" t="s">
        <v>50</v>
      </c>
      <c r="D2736" s="75">
        <v>0.479166666666667</v>
      </c>
      <c r="E2736" s="26">
        <v>32045</v>
      </c>
      <c r="F2736" s="26">
        <v>7056.37</v>
      </c>
      <c r="G2736" s="26">
        <v>5364</v>
      </c>
      <c r="H2736" s="26">
        <v>9613.32</v>
      </c>
      <c r="I2736" s="26">
        <v>12024</v>
      </c>
      <c r="J2736" s="26">
        <v>-2012.69</v>
      </c>
      <c r="K2736" s="26">
        <f t="shared" si="605"/>
        <v>4486.37</v>
      </c>
      <c r="L2736" s="27">
        <f t="shared" si="594"/>
        <v>15.0902845730513</v>
      </c>
      <c r="M2736" s="75">
        <v>0.479166666666667</v>
      </c>
      <c r="N2736" s="26">
        <v>33840.4</v>
      </c>
      <c r="O2736" s="26">
        <v>10635.63</v>
      </c>
      <c r="P2736" s="26">
        <v>6242</v>
      </c>
      <c r="Q2736" s="26">
        <v>9026.59</v>
      </c>
      <c r="R2736" s="26">
        <v>10105.6</v>
      </c>
      <c r="S2736" s="26">
        <v>-2169.42</v>
      </c>
      <c r="T2736" s="26">
        <f t="shared" si="595"/>
        <v>8065.63</v>
      </c>
      <c r="U2736" s="27">
        <f t="shared" si="596"/>
        <v>3.50315099688859</v>
      </c>
      <c r="V2736" s="26">
        <f>INDEX(检修、备用和必开!B:B,MATCH(统调负荷!$C2736,检修、备用和必开!$A:$A,0))</f>
        <v>24341.8</v>
      </c>
      <c r="W2736" s="26">
        <f>INDEX(检修、备用和必开!C:C,MATCH(统调负荷!$C2736,检修、备用和必开!$A:$A,0))</f>
        <v>0</v>
      </c>
      <c r="X2736" s="26">
        <f>INDEX(检修、备用和必开!D:D,MATCH(统调负荷!$C2736,检修、备用和必开!$A:$A,0))</f>
        <v>11260</v>
      </c>
      <c r="Y2736" s="26">
        <f>INDEX(检修、备用和必开!E:E,MATCH(统调负荷!$C2736,检修、备用和必开!$A:$A,0))</f>
        <v>2570</v>
      </c>
      <c r="Z2736" s="26">
        <f>INDEX(检修、备用和必开!F:F,MATCH(统调负荷!$C2736,检修、备用和必开!$A:$A,0))</f>
        <v>2450</v>
      </c>
      <c r="AA2736" s="26">
        <f t="shared" si="597"/>
        <v>67700.6</v>
      </c>
      <c r="AB2736" s="26">
        <v>0</v>
      </c>
      <c r="AC2736" s="26">
        <v>299.08</v>
      </c>
      <c r="AD2736" s="76">
        <f t="shared" si="598"/>
        <v>45686.4791666667</v>
      </c>
      <c r="AE2736" s="27">
        <f t="shared" si="599"/>
        <v>1795.4</v>
      </c>
      <c r="AF2736" s="27">
        <f t="shared" si="600"/>
        <v>3579.26</v>
      </c>
      <c r="AG2736" s="27">
        <f t="shared" si="601"/>
        <v>878</v>
      </c>
      <c r="AH2736" s="27">
        <f t="shared" si="602"/>
        <v>-586.73</v>
      </c>
      <c r="AI2736" s="27">
        <f t="shared" si="603"/>
        <v>-1918.4</v>
      </c>
      <c r="AJ2736" s="27">
        <f t="shared" si="604"/>
        <v>-156.73</v>
      </c>
      <c r="AK2736" s="26">
        <f>INDEX(检修、备用和必开!I:I,MATCH(统调负荷!$C2736,检修、备用和必开!$A:$A,0))</f>
        <v>7909.7800815376</v>
      </c>
    </row>
    <row r="2737" ht="13.8" spans="1:37">
      <c r="A2737" s="26">
        <f t="shared" si="593"/>
        <v>3</v>
      </c>
      <c r="B2737" s="26">
        <f t="shared" si="592"/>
        <v>11</v>
      </c>
      <c r="C2737" t="s">
        <v>50</v>
      </c>
      <c r="D2737" s="75">
        <v>0.489583333333333</v>
      </c>
      <c r="E2737" s="26">
        <v>31630</v>
      </c>
      <c r="F2737" s="26">
        <v>6759.18</v>
      </c>
      <c r="G2737" s="26">
        <v>5359</v>
      </c>
      <c r="H2737" s="26">
        <v>9289.52</v>
      </c>
      <c r="I2737" s="26">
        <v>12235</v>
      </c>
      <c r="J2737" s="26">
        <v>-2012.7</v>
      </c>
      <c r="K2737" s="26">
        <f t="shared" si="605"/>
        <v>4189.18</v>
      </c>
      <c r="L2737" s="27">
        <f t="shared" si="594"/>
        <v>16.1608238366458</v>
      </c>
      <c r="M2737" s="75">
        <v>0.489583333333333</v>
      </c>
      <c r="N2737" s="26">
        <v>33576.9</v>
      </c>
      <c r="O2737" s="26">
        <v>10320.08</v>
      </c>
      <c r="P2737" s="26">
        <v>5813.1</v>
      </c>
      <c r="Q2737" s="26">
        <v>9391.74</v>
      </c>
      <c r="R2737" s="26">
        <v>10186</v>
      </c>
      <c r="S2737" s="26">
        <v>-2134.02</v>
      </c>
      <c r="T2737" s="26">
        <f t="shared" si="595"/>
        <v>7750.08</v>
      </c>
      <c r="U2737" s="27">
        <f t="shared" si="596"/>
        <v>3.56130011025729</v>
      </c>
      <c r="V2737" s="26">
        <f>INDEX(检修、备用和必开!B:B,MATCH(统调负荷!$C2737,检修、备用和必开!$A:$A,0))</f>
        <v>24341.8</v>
      </c>
      <c r="W2737" s="26">
        <f>INDEX(检修、备用和必开!C:C,MATCH(统调负荷!$C2737,检修、备用和必开!$A:$A,0))</f>
        <v>0</v>
      </c>
      <c r="X2737" s="26">
        <f>INDEX(检修、备用和必开!D:D,MATCH(统调负荷!$C2737,检修、备用和必开!$A:$A,0))</f>
        <v>11260</v>
      </c>
      <c r="Y2737" s="26">
        <f>INDEX(检修、备用和必开!E:E,MATCH(统调负荷!$C2737,检修、备用和必开!$A:$A,0))</f>
        <v>2570</v>
      </c>
      <c r="Z2737" s="26">
        <f>INDEX(检修、备用和必开!F:F,MATCH(统调负荷!$C2737,检修、备用和必开!$A:$A,0))</f>
        <v>2450</v>
      </c>
      <c r="AA2737" s="26">
        <f t="shared" si="597"/>
        <v>67700.6</v>
      </c>
      <c r="AB2737" s="26">
        <v>0</v>
      </c>
      <c r="AC2737" s="26">
        <v>249.3</v>
      </c>
      <c r="AD2737" s="76">
        <f t="shared" si="598"/>
        <v>45686.4895833333</v>
      </c>
      <c r="AE2737" s="27">
        <f t="shared" si="599"/>
        <v>1946.9</v>
      </c>
      <c r="AF2737" s="27">
        <f t="shared" si="600"/>
        <v>3560.9</v>
      </c>
      <c r="AG2737" s="27">
        <f t="shared" si="601"/>
        <v>454.1</v>
      </c>
      <c r="AH2737" s="27">
        <f t="shared" si="602"/>
        <v>102.219999999999</v>
      </c>
      <c r="AI2737" s="27">
        <f t="shared" si="603"/>
        <v>-2049</v>
      </c>
      <c r="AJ2737" s="27">
        <f t="shared" si="604"/>
        <v>-121.32</v>
      </c>
      <c r="AK2737" s="26">
        <f>INDEX(检修、备用和必开!I:I,MATCH(统调负荷!$C2737,检修、备用和必开!$A:$A,0))</f>
        <v>7909.7800815376</v>
      </c>
    </row>
    <row r="2738" ht="13.8" spans="1:37">
      <c r="A2738" s="26">
        <f t="shared" si="593"/>
        <v>3</v>
      </c>
      <c r="B2738" s="26">
        <f t="shared" si="592"/>
        <v>12</v>
      </c>
      <c r="C2738" t="s">
        <v>50</v>
      </c>
      <c r="D2738" s="75">
        <v>0.5</v>
      </c>
      <c r="E2738" s="26">
        <v>31180</v>
      </c>
      <c r="F2738" s="26">
        <v>6525.91</v>
      </c>
      <c r="G2738" s="26">
        <v>5330</v>
      </c>
      <c r="H2738" s="26">
        <v>8944.79</v>
      </c>
      <c r="I2738" s="26">
        <v>12392</v>
      </c>
      <c r="J2738" s="26">
        <v>-2012.7</v>
      </c>
      <c r="K2738" s="26">
        <f t="shared" si="605"/>
        <v>3955.91</v>
      </c>
      <c r="L2738" s="27">
        <f t="shared" si="594"/>
        <v>17.1137867140557</v>
      </c>
      <c r="M2738" s="75">
        <v>0.5</v>
      </c>
      <c r="N2738" s="26">
        <v>33237</v>
      </c>
      <c r="O2738" s="26">
        <v>9772.56</v>
      </c>
      <c r="P2738" s="26">
        <v>5892.47</v>
      </c>
      <c r="Q2738" s="26">
        <v>9427.06</v>
      </c>
      <c r="R2738" s="26">
        <v>10275.4</v>
      </c>
      <c r="S2738" s="26">
        <v>-2130.49</v>
      </c>
      <c r="T2738" s="26">
        <f t="shared" si="595"/>
        <v>7202.56</v>
      </c>
      <c r="U2738" s="27">
        <f t="shared" si="596"/>
        <v>3.66691293081783</v>
      </c>
      <c r="V2738" s="26">
        <f>INDEX(检修、备用和必开!B:B,MATCH(统调负荷!$C2738,检修、备用和必开!$A:$A,0))</f>
        <v>24341.8</v>
      </c>
      <c r="W2738" s="26">
        <f>INDEX(检修、备用和必开!C:C,MATCH(统调负荷!$C2738,检修、备用和必开!$A:$A,0))</f>
        <v>0</v>
      </c>
      <c r="X2738" s="26">
        <f>INDEX(检修、备用和必开!D:D,MATCH(统调负荷!$C2738,检修、备用和必开!$A:$A,0))</f>
        <v>11260</v>
      </c>
      <c r="Y2738" s="26">
        <f>INDEX(检修、备用和必开!E:E,MATCH(统调负荷!$C2738,检修、备用和必开!$A:$A,0))</f>
        <v>2570</v>
      </c>
      <c r="Z2738" s="26">
        <f>INDEX(检修、备用和必开!F:F,MATCH(统调负荷!$C2738,检修、备用和必开!$A:$A,0))</f>
        <v>2450</v>
      </c>
      <c r="AA2738" s="26">
        <f t="shared" si="597"/>
        <v>67700.6</v>
      </c>
      <c r="AB2738" s="26">
        <v>0</v>
      </c>
      <c r="AC2738" s="26">
        <v>274.19</v>
      </c>
      <c r="AD2738" s="76">
        <f t="shared" si="598"/>
        <v>45686.5</v>
      </c>
      <c r="AE2738" s="27">
        <f t="shared" si="599"/>
        <v>2057</v>
      </c>
      <c r="AF2738" s="27">
        <f t="shared" si="600"/>
        <v>3246.65</v>
      </c>
      <c r="AG2738" s="27">
        <f t="shared" si="601"/>
        <v>562.47</v>
      </c>
      <c r="AH2738" s="27">
        <f t="shared" si="602"/>
        <v>482.269999999999</v>
      </c>
      <c r="AI2738" s="27">
        <f t="shared" si="603"/>
        <v>-2116.6</v>
      </c>
      <c r="AJ2738" s="27">
        <f t="shared" si="604"/>
        <v>-117.79</v>
      </c>
      <c r="AK2738" s="26">
        <f>INDEX(检修、备用和必开!I:I,MATCH(统调负荷!$C2738,检修、备用和必开!$A:$A,0))</f>
        <v>7909.7800815376</v>
      </c>
    </row>
    <row r="2739" ht="13.8" spans="1:37">
      <c r="A2739" s="26">
        <f t="shared" si="593"/>
        <v>3</v>
      </c>
      <c r="B2739" s="26">
        <f t="shared" si="592"/>
        <v>12</v>
      </c>
      <c r="C2739" t="s">
        <v>50</v>
      </c>
      <c r="D2739" s="75">
        <v>0.510416666666667</v>
      </c>
      <c r="E2739" s="26">
        <v>31305</v>
      </c>
      <c r="F2739" s="26">
        <v>6541.53</v>
      </c>
      <c r="G2739" s="26">
        <v>5330</v>
      </c>
      <c r="H2739" s="26">
        <v>8930.96</v>
      </c>
      <c r="I2739" s="26">
        <v>12515</v>
      </c>
      <c r="J2739" s="26">
        <v>-2012.49</v>
      </c>
      <c r="K2739" s="26">
        <f t="shared" si="605"/>
        <v>3971.53</v>
      </c>
      <c r="L2739" s="27">
        <f t="shared" si="594"/>
        <v>17.0464783093669</v>
      </c>
      <c r="M2739" s="75">
        <v>0.510416666666667</v>
      </c>
      <c r="N2739" s="26">
        <v>33426.8</v>
      </c>
      <c r="O2739" s="26">
        <v>9884.48</v>
      </c>
      <c r="P2739" s="26">
        <v>5575.42</v>
      </c>
      <c r="Q2739" s="26">
        <v>9845.79</v>
      </c>
      <c r="R2739" s="26">
        <v>10247.8</v>
      </c>
      <c r="S2739" s="26">
        <v>-2126.69</v>
      </c>
      <c r="T2739" s="26">
        <f t="shared" si="595"/>
        <v>7314.48</v>
      </c>
      <c r="U2739" s="27">
        <f t="shared" si="596"/>
        <v>3.64481805143401</v>
      </c>
      <c r="V2739" s="26">
        <f>INDEX(检修、备用和必开!B:B,MATCH(统调负荷!$C2739,检修、备用和必开!$A:$A,0))</f>
        <v>24341.8</v>
      </c>
      <c r="W2739" s="26">
        <f>INDEX(检修、备用和必开!C:C,MATCH(统调负荷!$C2739,检修、备用和必开!$A:$A,0))</f>
        <v>0</v>
      </c>
      <c r="X2739" s="26">
        <f>INDEX(检修、备用和必开!D:D,MATCH(统调负荷!$C2739,检修、备用和必开!$A:$A,0))</f>
        <v>11260</v>
      </c>
      <c r="Y2739" s="26">
        <f>INDEX(检修、备用和必开!E:E,MATCH(统调负荷!$C2739,检修、备用和必开!$A:$A,0))</f>
        <v>2570</v>
      </c>
      <c r="Z2739" s="26">
        <f>INDEX(检修、备用和必开!F:F,MATCH(统调负荷!$C2739,检修、备用和必开!$A:$A,0))</f>
        <v>2450</v>
      </c>
      <c r="AA2739" s="26">
        <f t="shared" si="597"/>
        <v>67700.6</v>
      </c>
      <c r="AB2739" s="26">
        <v>0</v>
      </c>
      <c r="AC2739" s="26">
        <v>254.72</v>
      </c>
      <c r="AD2739" s="76">
        <f t="shared" si="598"/>
        <v>45686.5104166667</v>
      </c>
      <c r="AE2739" s="27">
        <f t="shared" si="599"/>
        <v>2121.8</v>
      </c>
      <c r="AF2739" s="27">
        <f t="shared" si="600"/>
        <v>3342.95</v>
      </c>
      <c r="AG2739" s="27">
        <f t="shared" si="601"/>
        <v>245.42</v>
      </c>
      <c r="AH2739" s="27">
        <f t="shared" si="602"/>
        <v>914.830000000002</v>
      </c>
      <c r="AI2739" s="27">
        <f t="shared" si="603"/>
        <v>-2267.2</v>
      </c>
      <c r="AJ2739" s="27">
        <f t="shared" si="604"/>
        <v>-114.2</v>
      </c>
      <c r="AK2739" s="26">
        <f>INDEX(检修、备用和必开!I:I,MATCH(统调负荷!$C2739,检修、备用和必开!$A:$A,0))</f>
        <v>7909.7800815376</v>
      </c>
    </row>
    <row r="2740" ht="13.8" spans="1:37">
      <c r="A2740" s="26">
        <f t="shared" si="593"/>
        <v>3</v>
      </c>
      <c r="B2740" s="26">
        <f t="shared" si="592"/>
        <v>12</v>
      </c>
      <c r="C2740" t="s">
        <v>50</v>
      </c>
      <c r="D2740" s="75">
        <v>0.520833333333333</v>
      </c>
      <c r="E2740" s="26">
        <v>30905</v>
      </c>
      <c r="F2740" s="26">
        <v>6405.85</v>
      </c>
      <c r="G2740" s="26">
        <v>5330</v>
      </c>
      <c r="H2740" s="26">
        <v>8589.64</v>
      </c>
      <c r="I2740" s="26">
        <v>12592</v>
      </c>
      <c r="J2740" s="26">
        <v>-2012.49</v>
      </c>
      <c r="K2740" s="26">
        <f t="shared" si="605"/>
        <v>3835.85</v>
      </c>
      <c r="L2740" s="27">
        <f t="shared" si="594"/>
        <v>17.6494388466702</v>
      </c>
      <c r="M2740" s="75">
        <v>0.520833333333333</v>
      </c>
      <c r="N2740" s="26">
        <v>32716.5</v>
      </c>
      <c r="O2740" s="26">
        <v>9722.16</v>
      </c>
      <c r="P2740" s="26">
        <v>5612.27</v>
      </c>
      <c r="Q2740" s="26">
        <v>9250.05</v>
      </c>
      <c r="R2740" s="26">
        <v>10261.2</v>
      </c>
      <c r="S2740" s="26">
        <v>-2129.18</v>
      </c>
      <c r="T2740" s="26">
        <f t="shared" si="595"/>
        <v>7152.16</v>
      </c>
      <c r="U2740" s="27">
        <f t="shared" si="596"/>
        <v>3.6769504501373</v>
      </c>
      <c r="V2740" s="26">
        <f>INDEX(检修、备用和必开!B:B,MATCH(统调负荷!$C2740,检修、备用和必开!$A:$A,0))</f>
        <v>24341.8</v>
      </c>
      <c r="W2740" s="26">
        <f>INDEX(检修、备用和必开!C:C,MATCH(统调负荷!$C2740,检修、备用和必开!$A:$A,0))</f>
        <v>0</v>
      </c>
      <c r="X2740" s="26">
        <f>INDEX(检修、备用和必开!D:D,MATCH(统调负荷!$C2740,检修、备用和必开!$A:$A,0))</f>
        <v>11260</v>
      </c>
      <c r="Y2740" s="26">
        <f>INDEX(检修、备用和必开!E:E,MATCH(统调负荷!$C2740,检修、备用和必开!$A:$A,0))</f>
        <v>2570</v>
      </c>
      <c r="Z2740" s="26">
        <f>INDEX(检修、备用和必开!F:F,MATCH(统调负荷!$C2740,检修、备用和必开!$A:$A,0))</f>
        <v>2450</v>
      </c>
      <c r="AA2740" s="26">
        <f t="shared" si="597"/>
        <v>67700.6</v>
      </c>
      <c r="AB2740" s="26">
        <v>0</v>
      </c>
      <c r="AC2740" s="26">
        <v>240.5</v>
      </c>
      <c r="AD2740" s="76">
        <f t="shared" si="598"/>
        <v>45686.5208333333</v>
      </c>
      <c r="AE2740" s="27">
        <f t="shared" si="599"/>
        <v>1811.5</v>
      </c>
      <c r="AF2740" s="27">
        <f t="shared" si="600"/>
        <v>3316.31</v>
      </c>
      <c r="AG2740" s="27">
        <f t="shared" si="601"/>
        <v>282.27</v>
      </c>
      <c r="AH2740" s="27">
        <f t="shared" si="602"/>
        <v>660.41</v>
      </c>
      <c r="AI2740" s="27">
        <f t="shared" si="603"/>
        <v>-2330.8</v>
      </c>
      <c r="AJ2740" s="27">
        <f t="shared" si="604"/>
        <v>-116.69</v>
      </c>
      <c r="AK2740" s="26">
        <f>INDEX(检修、备用和必开!I:I,MATCH(统调负荷!$C2740,检修、备用和必开!$A:$A,0))</f>
        <v>7909.7800815376</v>
      </c>
    </row>
    <row r="2741" ht="13.8" spans="1:37">
      <c r="A2741" s="26">
        <f t="shared" si="593"/>
        <v>3</v>
      </c>
      <c r="B2741" s="26">
        <f t="shared" si="592"/>
        <v>12</v>
      </c>
      <c r="C2741" t="s">
        <v>50</v>
      </c>
      <c r="D2741" s="75">
        <v>0.53125</v>
      </c>
      <c r="E2741" s="26">
        <v>30545</v>
      </c>
      <c r="F2741" s="26">
        <v>6100.38</v>
      </c>
      <c r="G2741" s="26">
        <v>5330</v>
      </c>
      <c r="H2741" s="26">
        <v>8516.31</v>
      </c>
      <c r="I2741" s="26">
        <v>12611</v>
      </c>
      <c r="J2741" s="26">
        <v>-2012.69</v>
      </c>
      <c r="K2741" s="26">
        <f t="shared" si="605"/>
        <v>3530.38</v>
      </c>
      <c r="L2741" s="27">
        <f t="shared" si="594"/>
        <v>19.1765758926801</v>
      </c>
      <c r="M2741" s="75">
        <v>0.53125</v>
      </c>
      <c r="N2741" s="26">
        <v>32077</v>
      </c>
      <c r="O2741" s="26">
        <v>9201.15</v>
      </c>
      <c r="P2741" s="26">
        <v>5593.61</v>
      </c>
      <c r="Q2741" s="26">
        <v>9127.98</v>
      </c>
      <c r="R2741" s="26">
        <v>10287.6</v>
      </c>
      <c r="S2741" s="26">
        <v>-2133.34</v>
      </c>
      <c r="T2741" s="26">
        <f t="shared" si="595"/>
        <v>6631.15</v>
      </c>
      <c r="U2741" s="27">
        <f t="shared" si="596"/>
        <v>3.7840272984129</v>
      </c>
      <c r="V2741" s="26">
        <f>INDEX(检修、备用和必开!B:B,MATCH(统调负荷!$C2741,检修、备用和必开!$A:$A,0))</f>
        <v>24341.8</v>
      </c>
      <c r="W2741" s="26">
        <f>INDEX(检修、备用和必开!C:C,MATCH(统调负荷!$C2741,检修、备用和必开!$A:$A,0))</f>
        <v>0</v>
      </c>
      <c r="X2741" s="26">
        <f>INDEX(检修、备用和必开!D:D,MATCH(统调负荷!$C2741,检修、备用和必开!$A:$A,0))</f>
        <v>11260</v>
      </c>
      <c r="Y2741" s="26">
        <f>INDEX(检修、备用和必开!E:E,MATCH(统调负荷!$C2741,检修、备用和必开!$A:$A,0))</f>
        <v>2570</v>
      </c>
      <c r="Z2741" s="26">
        <f>INDEX(检修、备用和必开!F:F,MATCH(统调负荷!$C2741,检修、备用和必开!$A:$A,0))</f>
        <v>2450</v>
      </c>
      <c r="AA2741" s="26">
        <f t="shared" si="597"/>
        <v>67700.6</v>
      </c>
      <c r="AB2741" s="26">
        <v>0</v>
      </c>
      <c r="AC2741" s="26">
        <v>213.46</v>
      </c>
      <c r="AD2741" s="76">
        <f t="shared" si="598"/>
        <v>45686.53125</v>
      </c>
      <c r="AE2741" s="27">
        <f t="shared" si="599"/>
        <v>1532</v>
      </c>
      <c r="AF2741" s="27">
        <f t="shared" si="600"/>
        <v>3100.77</v>
      </c>
      <c r="AG2741" s="27">
        <f t="shared" si="601"/>
        <v>263.61</v>
      </c>
      <c r="AH2741" s="27">
        <f t="shared" si="602"/>
        <v>611.67</v>
      </c>
      <c r="AI2741" s="27">
        <f t="shared" si="603"/>
        <v>-2323.4</v>
      </c>
      <c r="AJ2741" s="27">
        <f t="shared" si="604"/>
        <v>-120.65</v>
      </c>
      <c r="AK2741" s="26">
        <f>INDEX(检修、备用和必开!I:I,MATCH(统调负荷!$C2741,检修、备用和必开!$A:$A,0))</f>
        <v>7909.7800815376</v>
      </c>
    </row>
    <row r="2742" ht="13.8" spans="1:37">
      <c r="A2742" s="26">
        <f t="shared" si="593"/>
        <v>3</v>
      </c>
      <c r="B2742" s="26">
        <f t="shared" si="592"/>
        <v>13</v>
      </c>
      <c r="C2742" t="s">
        <v>50</v>
      </c>
      <c r="D2742" s="75">
        <v>0.541666666666667</v>
      </c>
      <c r="E2742" s="26">
        <v>30105</v>
      </c>
      <c r="F2742" s="26">
        <v>6139.48</v>
      </c>
      <c r="G2742" s="26">
        <v>5330</v>
      </c>
      <c r="H2742" s="26">
        <v>8072.02</v>
      </c>
      <c r="I2742" s="26">
        <v>12576</v>
      </c>
      <c r="J2742" s="26">
        <v>-2012.5</v>
      </c>
      <c r="K2742" s="26">
        <f t="shared" si="605"/>
        <v>3569.48</v>
      </c>
      <c r="L2742" s="27">
        <f t="shared" si="594"/>
        <v>18.9665161312012</v>
      </c>
      <c r="M2742" s="75">
        <v>0.541666666666667</v>
      </c>
      <c r="N2742" s="26">
        <v>31800.8</v>
      </c>
      <c r="O2742" s="26">
        <v>9370.39</v>
      </c>
      <c r="P2742" s="26">
        <v>6018.21</v>
      </c>
      <c r="Q2742" s="26">
        <v>8251.68</v>
      </c>
      <c r="R2742" s="26">
        <v>10222.2</v>
      </c>
      <c r="S2742" s="26">
        <v>-2061.68</v>
      </c>
      <c r="T2742" s="26">
        <f t="shared" si="595"/>
        <v>6800.39</v>
      </c>
      <c r="U2742" s="27">
        <f t="shared" si="596"/>
        <v>3.74856799880844</v>
      </c>
      <c r="V2742" s="26">
        <f>INDEX(检修、备用和必开!B:B,MATCH(统调负荷!$C2742,检修、备用和必开!$A:$A,0))</f>
        <v>24341.8</v>
      </c>
      <c r="W2742" s="26">
        <f>INDEX(检修、备用和必开!C:C,MATCH(统调负荷!$C2742,检修、备用和必开!$A:$A,0))</f>
        <v>0</v>
      </c>
      <c r="X2742" s="26">
        <f>INDEX(检修、备用和必开!D:D,MATCH(统调负荷!$C2742,检修、备用和必开!$A:$A,0))</f>
        <v>11260</v>
      </c>
      <c r="Y2742" s="26">
        <f>INDEX(检修、备用和必开!E:E,MATCH(统调负荷!$C2742,检修、备用和必开!$A:$A,0))</f>
        <v>2570</v>
      </c>
      <c r="Z2742" s="26">
        <f>INDEX(检修、备用和必开!F:F,MATCH(统调负荷!$C2742,检修、备用和必开!$A:$A,0))</f>
        <v>2450</v>
      </c>
      <c r="AA2742" s="26">
        <f t="shared" si="597"/>
        <v>67700.6</v>
      </c>
      <c r="AB2742" s="26">
        <v>0</v>
      </c>
      <c r="AC2742" s="26">
        <v>293.44</v>
      </c>
      <c r="AD2742" s="76">
        <f t="shared" si="598"/>
        <v>45686.5416666667</v>
      </c>
      <c r="AE2742" s="27">
        <f t="shared" si="599"/>
        <v>1695.8</v>
      </c>
      <c r="AF2742" s="27">
        <f t="shared" si="600"/>
        <v>3230.91</v>
      </c>
      <c r="AG2742" s="27">
        <f t="shared" si="601"/>
        <v>688.21</v>
      </c>
      <c r="AH2742" s="27">
        <f t="shared" si="602"/>
        <v>179.66</v>
      </c>
      <c r="AI2742" s="27">
        <f t="shared" si="603"/>
        <v>-2353.8</v>
      </c>
      <c r="AJ2742" s="27">
        <f t="shared" si="604"/>
        <v>-49.1799999999998</v>
      </c>
      <c r="AK2742" s="26">
        <f>INDEX(检修、备用和必开!I:I,MATCH(统调负荷!$C2742,检修、备用和必开!$A:$A,0))</f>
        <v>7909.7800815376</v>
      </c>
    </row>
    <row r="2743" ht="13.8" spans="1:37">
      <c r="A2743" s="26">
        <f t="shared" si="593"/>
        <v>3</v>
      </c>
      <c r="B2743" s="26">
        <f t="shared" si="592"/>
        <v>13</v>
      </c>
      <c r="C2743" t="s">
        <v>50</v>
      </c>
      <c r="D2743" s="75">
        <v>0.552083333333333</v>
      </c>
      <c r="E2743" s="26">
        <v>29825</v>
      </c>
      <c r="F2743" s="26">
        <v>5952.25</v>
      </c>
      <c r="G2743" s="26">
        <v>5330</v>
      </c>
      <c r="H2743" s="26">
        <v>8036.25</v>
      </c>
      <c r="I2743" s="26">
        <v>12519</v>
      </c>
      <c r="J2743" s="26">
        <v>-2012.5</v>
      </c>
      <c r="K2743" s="26">
        <f t="shared" si="605"/>
        <v>3382.25</v>
      </c>
      <c r="L2743" s="27">
        <f t="shared" si="594"/>
        <v>20.0164387611797</v>
      </c>
      <c r="M2743" s="75">
        <v>0.552083333333333</v>
      </c>
      <c r="N2743" s="26">
        <v>31976</v>
      </c>
      <c r="O2743" s="26">
        <v>10038.81</v>
      </c>
      <c r="P2743" s="26">
        <v>5296.01</v>
      </c>
      <c r="Q2743" s="26">
        <v>8523.37</v>
      </c>
      <c r="R2743" s="26">
        <v>10139.2</v>
      </c>
      <c r="S2743" s="26">
        <v>-2021.39</v>
      </c>
      <c r="T2743" s="26">
        <f t="shared" si="595"/>
        <v>7468.81</v>
      </c>
      <c r="U2743" s="27">
        <f t="shared" si="596"/>
        <v>3.61478385439331</v>
      </c>
      <c r="V2743" s="26">
        <f>INDEX(检修、备用和必开!B:B,MATCH(统调负荷!$C2743,检修、备用和必开!$A:$A,0))</f>
        <v>24341.8</v>
      </c>
      <c r="W2743" s="26">
        <f>INDEX(检修、备用和必开!C:C,MATCH(统调负荷!$C2743,检修、备用和必开!$A:$A,0))</f>
        <v>0</v>
      </c>
      <c r="X2743" s="26">
        <f>INDEX(检修、备用和必开!D:D,MATCH(统调负荷!$C2743,检修、备用和必开!$A:$A,0))</f>
        <v>11260</v>
      </c>
      <c r="Y2743" s="26">
        <f>INDEX(检修、备用和必开!E:E,MATCH(统调负荷!$C2743,检修、备用和必开!$A:$A,0))</f>
        <v>2570</v>
      </c>
      <c r="Z2743" s="26">
        <f>INDEX(检修、备用和必开!F:F,MATCH(统调负荷!$C2743,检修、备用和必开!$A:$A,0))</f>
        <v>2450</v>
      </c>
      <c r="AA2743" s="26">
        <f t="shared" si="597"/>
        <v>67700.6</v>
      </c>
      <c r="AB2743" s="26">
        <v>0</v>
      </c>
      <c r="AC2743" s="26">
        <v>309.15</v>
      </c>
      <c r="AD2743" s="76">
        <f t="shared" si="598"/>
        <v>45686.5520833333</v>
      </c>
      <c r="AE2743" s="27">
        <f t="shared" si="599"/>
        <v>2151</v>
      </c>
      <c r="AF2743" s="27">
        <f t="shared" si="600"/>
        <v>4086.56</v>
      </c>
      <c r="AG2743" s="27">
        <f t="shared" si="601"/>
        <v>-33.9899999999998</v>
      </c>
      <c r="AH2743" s="27">
        <f t="shared" si="602"/>
        <v>487.120000000001</v>
      </c>
      <c r="AI2743" s="27">
        <f t="shared" si="603"/>
        <v>-2379.8</v>
      </c>
      <c r="AJ2743" s="27">
        <f t="shared" si="604"/>
        <v>-8.8900000000001</v>
      </c>
      <c r="AK2743" s="26">
        <f>INDEX(检修、备用和必开!I:I,MATCH(统调负荷!$C2743,检修、备用和必开!$A:$A,0))</f>
        <v>7909.7800815376</v>
      </c>
    </row>
    <row r="2744" ht="13.8" spans="1:37">
      <c r="A2744" s="26">
        <f t="shared" si="593"/>
        <v>3</v>
      </c>
      <c r="B2744" s="26">
        <f t="shared" si="592"/>
        <v>13</v>
      </c>
      <c r="C2744" t="s">
        <v>50</v>
      </c>
      <c r="D2744" s="75">
        <v>0.5625</v>
      </c>
      <c r="E2744" s="26">
        <v>29260</v>
      </c>
      <c r="F2744" s="26">
        <v>5538.99</v>
      </c>
      <c r="G2744" s="26">
        <v>5330</v>
      </c>
      <c r="H2744" s="26">
        <v>7976.5</v>
      </c>
      <c r="I2744" s="26">
        <v>12427</v>
      </c>
      <c r="J2744" s="26">
        <v>-2012.49</v>
      </c>
      <c r="K2744" s="26">
        <f t="shared" si="605"/>
        <v>2968.99</v>
      </c>
      <c r="L2744" s="27">
        <f t="shared" si="594"/>
        <v>22.8025692238775</v>
      </c>
      <c r="M2744" s="75">
        <v>0.5625</v>
      </c>
      <c r="N2744" s="26">
        <v>31577.1</v>
      </c>
      <c r="O2744" s="26">
        <v>9789.34</v>
      </c>
      <c r="P2744" s="26">
        <v>6080.32</v>
      </c>
      <c r="Q2744" s="26">
        <v>7739.98</v>
      </c>
      <c r="R2744" s="26">
        <v>10037</v>
      </c>
      <c r="S2744" s="26">
        <v>-2069.54</v>
      </c>
      <c r="T2744" s="26">
        <f t="shared" si="595"/>
        <v>7219.34</v>
      </c>
      <c r="U2744" s="27">
        <f t="shared" si="596"/>
        <v>3.66358322321035</v>
      </c>
      <c r="V2744" s="26">
        <f>INDEX(检修、备用和必开!B:B,MATCH(统调负荷!$C2744,检修、备用和必开!$A:$A,0))</f>
        <v>24341.8</v>
      </c>
      <c r="W2744" s="26">
        <f>INDEX(检修、备用和必开!C:C,MATCH(统调负荷!$C2744,检修、备用和必开!$A:$A,0))</f>
        <v>0</v>
      </c>
      <c r="X2744" s="26">
        <f>INDEX(检修、备用和必开!D:D,MATCH(统调负荷!$C2744,检修、备用和必开!$A:$A,0))</f>
        <v>11260</v>
      </c>
      <c r="Y2744" s="26">
        <f>INDEX(检修、备用和必开!E:E,MATCH(统调负荷!$C2744,检修、备用和必开!$A:$A,0))</f>
        <v>2570</v>
      </c>
      <c r="Z2744" s="26">
        <f>INDEX(检修、备用和必开!F:F,MATCH(统调负荷!$C2744,检修、备用和必开!$A:$A,0))</f>
        <v>2450</v>
      </c>
      <c r="AA2744" s="26">
        <f t="shared" si="597"/>
        <v>67700.6</v>
      </c>
      <c r="AB2744" s="26">
        <v>0</v>
      </c>
      <c r="AC2744" s="26">
        <v>294.11</v>
      </c>
      <c r="AD2744" s="76">
        <f t="shared" si="598"/>
        <v>45686.5625</v>
      </c>
      <c r="AE2744" s="27">
        <f t="shared" si="599"/>
        <v>2317.1</v>
      </c>
      <c r="AF2744" s="27">
        <f t="shared" si="600"/>
        <v>4250.35</v>
      </c>
      <c r="AG2744" s="27">
        <f t="shared" si="601"/>
        <v>750.32</v>
      </c>
      <c r="AH2744" s="27">
        <f t="shared" si="602"/>
        <v>-236.52</v>
      </c>
      <c r="AI2744" s="27">
        <f t="shared" si="603"/>
        <v>-2390</v>
      </c>
      <c r="AJ2744" s="27">
        <f t="shared" si="604"/>
        <v>-57.05</v>
      </c>
      <c r="AK2744" s="26">
        <f>INDEX(检修、备用和必开!I:I,MATCH(统调负荷!$C2744,检修、备用和必开!$A:$A,0))</f>
        <v>7909.7800815376</v>
      </c>
    </row>
    <row r="2745" ht="13.8" spans="1:37">
      <c r="A2745" s="26">
        <f t="shared" si="593"/>
        <v>3</v>
      </c>
      <c r="B2745" s="26">
        <f t="shared" si="592"/>
        <v>13</v>
      </c>
      <c r="C2745" t="s">
        <v>50</v>
      </c>
      <c r="D2745" s="75">
        <v>0.572916666666667</v>
      </c>
      <c r="E2745" s="26">
        <v>29060</v>
      </c>
      <c r="F2745" s="26">
        <v>5568.89</v>
      </c>
      <c r="G2745" s="26">
        <v>5330</v>
      </c>
      <c r="H2745" s="26">
        <v>7896.6</v>
      </c>
      <c r="I2745" s="26">
        <v>12277</v>
      </c>
      <c r="J2745" s="26">
        <v>-2012.49</v>
      </c>
      <c r="K2745" s="26">
        <f t="shared" si="605"/>
        <v>2998.89</v>
      </c>
      <c r="L2745" s="27">
        <f t="shared" si="594"/>
        <v>22.5752194978809</v>
      </c>
      <c r="M2745" s="75">
        <v>0.572916666666667</v>
      </c>
      <c r="N2745" s="26">
        <v>31174.2</v>
      </c>
      <c r="O2745" s="26">
        <v>9861.01</v>
      </c>
      <c r="P2745" s="26">
        <v>5760.23</v>
      </c>
      <c r="Q2745" s="26">
        <v>7692.27</v>
      </c>
      <c r="R2745" s="26">
        <v>9899.82</v>
      </c>
      <c r="S2745" s="26">
        <v>-2039.13</v>
      </c>
      <c r="T2745" s="26">
        <f t="shared" si="595"/>
        <v>7291.01</v>
      </c>
      <c r="U2745" s="27">
        <f t="shared" si="596"/>
        <v>3.64942933026288</v>
      </c>
      <c r="V2745" s="26">
        <f>INDEX(检修、备用和必开!B:B,MATCH(统调负荷!$C2745,检修、备用和必开!$A:$A,0))</f>
        <v>24341.8</v>
      </c>
      <c r="W2745" s="26">
        <f>INDEX(检修、备用和必开!C:C,MATCH(统调负荷!$C2745,检修、备用和必开!$A:$A,0))</f>
        <v>0</v>
      </c>
      <c r="X2745" s="26">
        <f>INDEX(检修、备用和必开!D:D,MATCH(统调负荷!$C2745,检修、备用和必开!$A:$A,0))</f>
        <v>11260</v>
      </c>
      <c r="Y2745" s="26">
        <f>INDEX(检修、备用和必开!E:E,MATCH(统调负荷!$C2745,检修、备用和必开!$A:$A,0))</f>
        <v>2570</v>
      </c>
      <c r="Z2745" s="26">
        <f>INDEX(检修、备用和必开!F:F,MATCH(统调负荷!$C2745,检修、备用和必开!$A:$A,0))</f>
        <v>2450</v>
      </c>
      <c r="AA2745" s="26">
        <f t="shared" si="597"/>
        <v>67700.6</v>
      </c>
      <c r="AB2745" s="26">
        <v>0</v>
      </c>
      <c r="AC2745" s="26">
        <v>223.42</v>
      </c>
      <c r="AD2745" s="76">
        <f t="shared" si="598"/>
        <v>45686.5729166667</v>
      </c>
      <c r="AE2745" s="27">
        <f t="shared" si="599"/>
        <v>2114.2</v>
      </c>
      <c r="AF2745" s="27">
        <f t="shared" si="600"/>
        <v>4292.12</v>
      </c>
      <c r="AG2745" s="27">
        <f t="shared" si="601"/>
        <v>430.23</v>
      </c>
      <c r="AH2745" s="27">
        <f t="shared" si="602"/>
        <v>-204.33</v>
      </c>
      <c r="AI2745" s="27">
        <f t="shared" si="603"/>
        <v>-2377.18</v>
      </c>
      <c r="AJ2745" s="27">
        <f t="shared" si="604"/>
        <v>-26.6400000000001</v>
      </c>
      <c r="AK2745" s="26">
        <f>INDEX(检修、备用和必开!I:I,MATCH(统调负荷!$C2745,检修、备用和必开!$A:$A,0))</f>
        <v>7909.7800815376</v>
      </c>
    </row>
    <row r="2746" ht="13.8" spans="1:37">
      <c r="A2746" s="26">
        <f t="shared" si="593"/>
        <v>3</v>
      </c>
      <c r="B2746" s="26">
        <f t="shared" si="592"/>
        <v>14</v>
      </c>
      <c r="C2746" t="s">
        <v>50</v>
      </c>
      <c r="D2746" s="75">
        <v>0.583333333333333</v>
      </c>
      <c r="E2746" s="26">
        <v>28780</v>
      </c>
      <c r="F2746" s="26">
        <v>5448.43</v>
      </c>
      <c r="G2746" s="26">
        <v>5382</v>
      </c>
      <c r="H2746" s="26">
        <v>7941.07</v>
      </c>
      <c r="I2746" s="26">
        <v>12021</v>
      </c>
      <c r="J2746" s="26">
        <v>-2012.5</v>
      </c>
      <c r="K2746" s="26">
        <f t="shared" si="605"/>
        <v>2878.43</v>
      </c>
      <c r="L2746" s="27">
        <f t="shared" si="594"/>
        <v>23.5199744305055</v>
      </c>
      <c r="M2746" s="75">
        <v>0.583333333333333</v>
      </c>
      <c r="N2746" s="26">
        <v>30749.2</v>
      </c>
      <c r="O2746" s="26">
        <v>9892.78</v>
      </c>
      <c r="P2746" s="26">
        <v>5227.39</v>
      </c>
      <c r="Q2746" s="26">
        <v>7942.46</v>
      </c>
      <c r="R2746" s="26">
        <v>9685.55</v>
      </c>
      <c r="S2746" s="26">
        <v>-1998.98</v>
      </c>
      <c r="T2746" s="26">
        <f t="shared" si="595"/>
        <v>7322.78</v>
      </c>
      <c r="U2746" s="27">
        <f t="shared" si="596"/>
        <v>3.64319009319381</v>
      </c>
      <c r="V2746" s="26">
        <f>INDEX(检修、备用和必开!B:B,MATCH(统调负荷!$C2746,检修、备用和必开!$A:$A,0))</f>
        <v>24341.8</v>
      </c>
      <c r="W2746" s="26">
        <f>INDEX(检修、备用和必开!C:C,MATCH(统调负荷!$C2746,检修、备用和必开!$A:$A,0))</f>
        <v>0</v>
      </c>
      <c r="X2746" s="26">
        <f>INDEX(检修、备用和必开!D:D,MATCH(统调负荷!$C2746,检修、备用和必开!$A:$A,0))</f>
        <v>11260</v>
      </c>
      <c r="Y2746" s="26">
        <f>INDEX(检修、备用和必开!E:E,MATCH(统调负荷!$C2746,检修、备用和必开!$A:$A,0))</f>
        <v>2570</v>
      </c>
      <c r="Z2746" s="26">
        <f>INDEX(检修、备用和必开!F:F,MATCH(统调负荷!$C2746,检修、备用和必开!$A:$A,0))</f>
        <v>2450</v>
      </c>
      <c r="AA2746" s="26">
        <f t="shared" si="597"/>
        <v>67700.6</v>
      </c>
      <c r="AB2746" s="26">
        <v>0</v>
      </c>
      <c r="AC2746" s="26">
        <v>360</v>
      </c>
      <c r="AD2746" s="76">
        <f t="shared" si="598"/>
        <v>45686.5833333333</v>
      </c>
      <c r="AE2746" s="27">
        <f t="shared" si="599"/>
        <v>1969.2</v>
      </c>
      <c r="AF2746" s="27">
        <f t="shared" si="600"/>
        <v>4444.35</v>
      </c>
      <c r="AG2746" s="27">
        <f t="shared" si="601"/>
        <v>-154.61</v>
      </c>
      <c r="AH2746" s="27">
        <f t="shared" si="602"/>
        <v>1.39000000000033</v>
      </c>
      <c r="AI2746" s="27">
        <f t="shared" si="603"/>
        <v>-2335.45</v>
      </c>
      <c r="AJ2746" s="27">
        <f t="shared" si="604"/>
        <v>13.52</v>
      </c>
      <c r="AK2746" s="26">
        <f>INDEX(检修、备用和必开!I:I,MATCH(统调负荷!$C2746,检修、备用和必开!$A:$A,0))</f>
        <v>7909.7800815376</v>
      </c>
    </row>
    <row r="2747" ht="13.8" spans="1:37">
      <c r="A2747" s="26">
        <f t="shared" si="593"/>
        <v>3</v>
      </c>
      <c r="B2747" s="26">
        <f t="shared" si="592"/>
        <v>14</v>
      </c>
      <c r="C2747" t="s">
        <v>50</v>
      </c>
      <c r="D2747" s="75">
        <v>0.59375</v>
      </c>
      <c r="E2747" s="26">
        <v>28500</v>
      </c>
      <c r="F2747" s="26">
        <v>5388.26</v>
      </c>
      <c r="G2747" s="26">
        <v>5382</v>
      </c>
      <c r="H2747" s="26">
        <v>8003.44</v>
      </c>
      <c r="I2747" s="26">
        <v>11739</v>
      </c>
      <c r="J2747" s="26">
        <v>-2012.7</v>
      </c>
      <c r="K2747" s="26">
        <f t="shared" si="605"/>
        <v>2818.26</v>
      </c>
      <c r="L2747" s="27">
        <f t="shared" si="594"/>
        <v>24.0221271280861</v>
      </c>
      <c r="M2747" s="75">
        <v>0.59375</v>
      </c>
      <c r="N2747" s="26">
        <v>30141.9</v>
      </c>
      <c r="O2747" s="26">
        <v>9817.02</v>
      </c>
      <c r="P2747" s="26">
        <v>5735.67</v>
      </c>
      <c r="Q2747" s="26">
        <v>7071</v>
      </c>
      <c r="R2747" s="26">
        <v>9528.72</v>
      </c>
      <c r="S2747" s="26">
        <v>-2010.51</v>
      </c>
      <c r="T2747" s="26">
        <f t="shared" si="595"/>
        <v>7247.02</v>
      </c>
      <c r="U2747" s="27">
        <f t="shared" si="596"/>
        <v>3.65810378980517</v>
      </c>
      <c r="V2747" s="26">
        <f>INDEX(检修、备用和必开!B:B,MATCH(统调负荷!$C2747,检修、备用和必开!$A:$A,0))</f>
        <v>24341.8</v>
      </c>
      <c r="W2747" s="26">
        <f>INDEX(检修、备用和必开!C:C,MATCH(统调负荷!$C2747,检修、备用和必开!$A:$A,0))</f>
        <v>0</v>
      </c>
      <c r="X2747" s="26">
        <f>INDEX(检修、备用和必开!D:D,MATCH(统调负荷!$C2747,检修、备用和必开!$A:$A,0))</f>
        <v>11260</v>
      </c>
      <c r="Y2747" s="26">
        <f>INDEX(检修、备用和必开!E:E,MATCH(统调负荷!$C2747,检修、备用和必开!$A:$A,0))</f>
        <v>2570</v>
      </c>
      <c r="Z2747" s="26">
        <f>INDEX(检修、备用和必开!F:F,MATCH(统调负荷!$C2747,检修、备用和必开!$A:$A,0))</f>
        <v>2450</v>
      </c>
      <c r="AA2747" s="26">
        <f t="shared" si="597"/>
        <v>67700.6</v>
      </c>
      <c r="AB2747" s="26">
        <v>0</v>
      </c>
      <c r="AC2747" s="26">
        <v>295</v>
      </c>
      <c r="AD2747" s="76">
        <f t="shared" si="598"/>
        <v>45686.59375</v>
      </c>
      <c r="AE2747" s="27">
        <f t="shared" si="599"/>
        <v>1641.9</v>
      </c>
      <c r="AF2747" s="27">
        <f t="shared" si="600"/>
        <v>4428.76</v>
      </c>
      <c r="AG2747" s="27">
        <f t="shared" si="601"/>
        <v>353.67</v>
      </c>
      <c r="AH2747" s="27">
        <f t="shared" si="602"/>
        <v>-932.44</v>
      </c>
      <c r="AI2747" s="27">
        <f t="shared" si="603"/>
        <v>-2210.28</v>
      </c>
      <c r="AJ2747" s="27">
        <f t="shared" si="604"/>
        <v>2.19000000000005</v>
      </c>
      <c r="AK2747" s="26">
        <f>INDEX(检修、备用和必开!I:I,MATCH(统调负荷!$C2747,检修、备用和必开!$A:$A,0))</f>
        <v>7909.7800815376</v>
      </c>
    </row>
    <row r="2748" ht="13.8" spans="1:37">
      <c r="A2748" s="26">
        <f t="shared" si="593"/>
        <v>3</v>
      </c>
      <c r="B2748" s="26">
        <f t="shared" si="592"/>
        <v>14</v>
      </c>
      <c r="C2748" t="s">
        <v>50</v>
      </c>
      <c r="D2748" s="75">
        <v>0.604166666666667</v>
      </c>
      <c r="E2748" s="26">
        <v>28580</v>
      </c>
      <c r="F2748" s="26">
        <v>5821.9</v>
      </c>
      <c r="G2748" s="26">
        <v>5461</v>
      </c>
      <c r="H2748" s="26">
        <v>7895.59</v>
      </c>
      <c r="I2748" s="26">
        <v>11414</v>
      </c>
      <c r="J2748" s="26">
        <v>-2012.49</v>
      </c>
      <c r="K2748" s="26">
        <f t="shared" si="605"/>
        <v>3251.9</v>
      </c>
      <c r="L2748" s="27">
        <f t="shared" si="594"/>
        <v>20.8187828654018</v>
      </c>
      <c r="M2748" s="75">
        <v>0.604166666666667</v>
      </c>
      <c r="N2748" s="26">
        <v>30553.6</v>
      </c>
      <c r="O2748" s="26">
        <v>10174.07</v>
      </c>
      <c r="P2748" s="26">
        <v>5405.69</v>
      </c>
      <c r="Q2748" s="26">
        <v>7714.45</v>
      </c>
      <c r="R2748" s="26">
        <v>9300.88</v>
      </c>
      <c r="S2748" s="26">
        <v>-2041.49</v>
      </c>
      <c r="T2748" s="26">
        <f t="shared" si="595"/>
        <v>7604.07</v>
      </c>
      <c r="U2748" s="27">
        <f t="shared" si="596"/>
        <v>3.58886496922456</v>
      </c>
      <c r="V2748" s="26">
        <f>INDEX(检修、备用和必开!B:B,MATCH(统调负荷!$C2748,检修、备用和必开!$A:$A,0))</f>
        <v>24341.8</v>
      </c>
      <c r="W2748" s="26">
        <f>INDEX(检修、备用和必开!C:C,MATCH(统调负荷!$C2748,检修、备用和必开!$A:$A,0))</f>
        <v>0</v>
      </c>
      <c r="X2748" s="26">
        <f>INDEX(检修、备用和必开!D:D,MATCH(统调负荷!$C2748,检修、备用和必开!$A:$A,0))</f>
        <v>11260</v>
      </c>
      <c r="Y2748" s="26">
        <f>INDEX(检修、备用和必开!E:E,MATCH(统调负荷!$C2748,检修、备用和必开!$A:$A,0))</f>
        <v>2570</v>
      </c>
      <c r="Z2748" s="26">
        <f>INDEX(检修、备用和必开!F:F,MATCH(统调负荷!$C2748,检修、备用和必开!$A:$A,0))</f>
        <v>2450</v>
      </c>
      <c r="AA2748" s="26">
        <f t="shared" si="597"/>
        <v>67700.6</v>
      </c>
      <c r="AB2748" s="26">
        <v>0</v>
      </c>
      <c r="AC2748" s="26">
        <v>295.15</v>
      </c>
      <c r="AD2748" s="76">
        <f t="shared" si="598"/>
        <v>45686.6041666667</v>
      </c>
      <c r="AE2748" s="27">
        <f t="shared" si="599"/>
        <v>1973.6</v>
      </c>
      <c r="AF2748" s="27">
        <f t="shared" si="600"/>
        <v>4352.17</v>
      </c>
      <c r="AG2748" s="27">
        <f t="shared" si="601"/>
        <v>-55.3100000000004</v>
      </c>
      <c r="AH2748" s="27">
        <f t="shared" si="602"/>
        <v>-181.14</v>
      </c>
      <c r="AI2748" s="27">
        <f t="shared" si="603"/>
        <v>-2113.12</v>
      </c>
      <c r="AJ2748" s="27">
        <f t="shared" si="604"/>
        <v>-29</v>
      </c>
      <c r="AK2748" s="26">
        <f>INDEX(检修、备用和必开!I:I,MATCH(统调负荷!$C2748,检修、备用和必开!$A:$A,0))</f>
        <v>7909.7800815376</v>
      </c>
    </row>
    <row r="2749" ht="13.8" spans="1:37">
      <c r="A2749" s="26">
        <f t="shared" si="593"/>
        <v>3</v>
      </c>
      <c r="B2749" s="26">
        <f t="shared" si="592"/>
        <v>14</v>
      </c>
      <c r="C2749" t="s">
        <v>50</v>
      </c>
      <c r="D2749" s="75">
        <v>0.614583333333333</v>
      </c>
      <c r="E2749" s="26">
        <v>28820</v>
      </c>
      <c r="F2749" s="26">
        <v>5915.97</v>
      </c>
      <c r="G2749" s="26">
        <v>5736</v>
      </c>
      <c r="H2749" s="26">
        <v>8123.72</v>
      </c>
      <c r="I2749" s="26">
        <v>11057</v>
      </c>
      <c r="J2749" s="26">
        <v>-2012.69</v>
      </c>
      <c r="K2749" s="26">
        <f t="shared" si="605"/>
        <v>3345.97</v>
      </c>
      <c r="L2749" s="27">
        <f t="shared" si="594"/>
        <v>20.2334748966667</v>
      </c>
      <c r="M2749" s="75">
        <v>0.614583333333333</v>
      </c>
      <c r="N2749" s="26">
        <v>30732.4</v>
      </c>
      <c r="O2749" s="26">
        <v>9854.37</v>
      </c>
      <c r="P2749" s="26">
        <v>5346.4</v>
      </c>
      <c r="Q2749" s="26">
        <v>8249.41</v>
      </c>
      <c r="R2749" s="26">
        <v>9293.86</v>
      </c>
      <c r="S2749" s="26">
        <v>-2011.64</v>
      </c>
      <c r="T2749" s="26">
        <f t="shared" si="595"/>
        <v>7284.37</v>
      </c>
      <c r="U2749" s="27">
        <f t="shared" si="596"/>
        <v>3.65073604549521</v>
      </c>
      <c r="V2749" s="26">
        <f>INDEX(检修、备用和必开!B:B,MATCH(统调负荷!$C2749,检修、备用和必开!$A:$A,0))</f>
        <v>24341.8</v>
      </c>
      <c r="W2749" s="26">
        <f>INDEX(检修、备用和必开!C:C,MATCH(统调负荷!$C2749,检修、备用和必开!$A:$A,0))</f>
        <v>0</v>
      </c>
      <c r="X2749" s="26">
        <f>INDEX(检修、备用和必开!D:D,MATCH(统调负荷!$C2749,检修、备用和必开!$A:$A,0))</f>
        <v>11260</v>
      </c>
      <c r="Y2749" s="26">
        <f>INDEX(检修、备用和必开!E:E,MATCH(统调负荷!$C2749,检修、备用和必开!$A:$A,0))</f>
        <v>2570</v>
      </c>
      <c r="Z2749" s="26">
        <f>INDEX(检修、备用和必开!F:F,MATCH(统调负荷!$C2749,检修、备用和必开!$A:$A,0))</f>
        <v>2450</v>
      </c>
      <c r="AA2749" s="26">
        <f t="shared" si="597"/>
        <v>67700.6</v>
      </c>
      <c r="AB2749" s="26">
        <v>0</v>
      </c>
      <c r="AC2749" s="26">
        <v>283</v>
      </c>
      <c r="AD2749" s="76">
        <f t="shared" si="598"/>
        <v>45686.6145833333</v>
      </c>
      <c r="AE2749" s="27">
        <f t="shared" si="599"/>
        <v>1912.4</v>
      </c>
      <c r="AF2749" s="27">
        <f t="shared" si="600"/>
        <v>3938.4</v>
      </c>
      <c r="AG2749" s="27">
        <f t="shared" si="601"/>
        <v>-389.6</v>
      </c>
      <c r="AH2749" s="27">
        <f t="shared" si="602"/>
        <v>125.69</v>
      </c>
      <c r="AI2749" s="27">
        <f t="shared" si="603"/>
        <v>-1763.14</v>
      </c>
      <c r="AJ2749" s="27">
        <f t="shared" si="604"/>
        <v>1.04999999999995</v>
      </c>
      <c r="AK2749" s="26">
        <f>INDEX(检修、备用和必开!I:I,MATCH(统调负荷!$C2749,检修、备用和必开!$A:$A,0))</f>
        <v>7909.7800815376</v>
      </c>
    </row>
    <row r="2750" ht="13.8" spans="1:37">
      <c r="A2750" s="26">
        <f t="shared" si="593"/>
        <v>3</v>
      </c>
      <c r="B2750" s="26">
        <f t="shared" si="592"/>
        <v>15</v>
      </c>
      <c r="C2750" t="s">
        <v>50</v>
      </c>
      <c r="D2750" s="75">
        <v>0.625</v>
      </c>
      <c r="E2750" s="26">
        <v>29340</v>
      </c>
      <c r="F2750" s="26">
        <v>6561.79</v>
      </c>
      <c r="G2750" s="26">
        <v>6090</v>
      </c>
      <c r="H2750" s="26">
        <v>8027.91</v>
      </c>
      <c r="I2750" s="26">
        <v>10673</v>
      </c>
      <c r="J2750" s="26">
        <v>-2012.7</v>
      </c>
      <c r="K2750" s="26">
        <f t="shared" si="605"/>
        <v>3991.79</v>
      </c>
      <c r="L2750" s="27">
        <f t="shared" si="594"/>
        <v>16.9599603185538</v>
      </c>
      <c r="M2750" s="75">
        <v>0.625</v>
      </c>
      <c r="N2750" s="26">
        <v>31011.9</v>
      </c>
      <c r="O2750" s="26">
        <v>9920.64</v>
      </c>
      <c r="P2750" s="26">
        <v>5971.06</v>
      </c>
      <c r="Q2750" s="26">
        <v>7962.08</v>
      </c>
      <c r="R2750" s="26">
        <v>9128.15</v>
      </c>
      <c r="S2750" s="26">
        <v>-1970.03</v>
      </c>
      <c r="T2750" s="26">
        <f t="shared" si="595"/>
        <v>7350.64</v>
      </c>
      <c r="U2750" s="27">
        <f t="shared" si="596"/>
        <v>3.63773626269704</v>
      </c>
      <c r="V2750" s="26">
        <f>INDEX(检修、备用和必开!B:B,MATCH(统调负荷!$C2750,检修、备用和必开!$A:$A,0))</f>
        <v>24341.8</v>
      </c>
      <c r="W2750" s="26">
        <f>INDEX(检修、备用和必开!C:C,MATCH(统调负荷!$C2750,检修、备用和必开!$A:$A,0))</f>
        <v>0</v>
      </c>
      <c r="X2750" s="26">
        <f>INDEX(检修、备用和必开!D:D,MATCH(统调负荷!$C2750,检修、备用和必开!$A:$A,0))</f>
        <v>11260</v>
      </c>
      <c r="Y2750" s="26">
        <f>INDEX(检修、备用和必开!E:E,MATCH(统调负荷!$C2750,检修、备用和必开!$A:$A,0))</f>
        <v>2570</v>
      </c>
      <c r="Z2750" s="26">
        <f>INDEX(检修、备用和必开!F:F,MATCH(统调负荷!$C2750,检修、备用和必开!$A:$A,0))</f>
        <v>2450</v>
      </c>
      <c r="AA2750" s="26">
        <f t="shared" si="597"/>
        <v>67700.6</v>
      </c>
      <c r="AB2750" s="26">
        <v>0</v>
      </c>
      <c r="AC2750" s="26">
        <v>0</v>
      </c>
      <c r="AD2750" s="76">
        <f t="shared" si="598"/>
        <v>45686.625</v>
      </c>
      <c r="AE2750" s="27">
        <f t="shared" si="599"/>
        <v>1671.9</v>
      </c>
      <c r="AF2750" s="27">
        <f t="shared" si="600"/>
        <v>3358.85</v>
      </c>
      <c r="AG2750" s="27">
        <f t="shared" si="601"/>
        <v>-118.94</v>
      </c>
      <c r="AH2750" s="27">
        <f t="shared" si="602"/>
        <v>-65.8299999999999</v>
      </c>
      <c r="AI2750" s="27">
        <f t="shared" si="603"/>
        <v>-1544.85</v>
      </c>
      <c r="AJ2750" s="27">
        <f t="shared" si="604"/>
        <v>42.6700000000001</v>
      </c>
      <c r="AK2750" s="26">
        <f>INDEX(检修、备用和必开!I:I,MATCH(统调负荷!$C2750,检修、备用和必开!$A:$A,0))</f>
        <v>7909.7800815376</v>
      </c>
    </row>
    <row r="2751" ht="13.8" spans="1:37">
      <c r="A2751" s="26">
        <f t="shared" si="593"/>
        <v>3</v>
      </c>
      <c r="B2751" s="26">
        <f t="shared" ref="B2751:B2814" si="606">HOUR(D2751)</f>
        <v>15</v>
      </c>
      <c r="C2751" t="s">
        <v>50</v>
      </c>
      <c r="D2751" s="75">
        <v>0.635416666666667</v>
      </c>
      <c r="E2751" s="26">
        <v>30105</v>
      </c>
      <c r="F2751" s="26">
        <v>6810.68</v>
      </c>
      <c r="G2751" s="26">
        <v>6415</v>
      </c>
      <c r="H2751" s="26">
        <v>8629.02</v>
      </c>
      <c r="I2751" s="26">
        <v>10263</v>
      </c>
      <c r="J2751" s="26">
        <v>-2012.7</v>
      </c>
      <c r="K2751" s="26">
        <f t="shared" si="605"/>
        <v>4240.68</v>
      </c>
      <c r="L2751" s="27">
        <f t="shared" si="594"/>
        <v>15.9645622871804</v>
      </c>
      <c r="M2751" s="75">
        <v>0.635416666666667</v>
      </c>
      <c r="N2751" s="26">
        <v>31686.3</v>
      </c>
      <c r="O2751" s="26">
        <v>10076.44</v>
      </c>
      <c r="P2751" s="26">
        <v>5493.32</v>
      </c>
      <c r="Q2751" s="26">
        <v>9272.74</v>
      </c>
      <c r="R2751" s="26">
        <v>8866.52</v>
      </c>
      <c r="S2751" s="26">
        <v>-2022.72</v>
      </c>
      <c r="T2751" s="26">
        <f t="shared" si="595"/>
        <v>7506.44</v>
      </c>
      <c r="U2751" s="27">
        <f t="shared" si="596"/>
        <v>3.60753557947059</v>
      </c>
      <c r="V2751" s="26">
        <f>INDEX(检修、备用和必开!B:B,MATCH(统调负荷!$C2751,检修、备用和必开!$A:$A,0))</f>
        <v>24341.8</v>
      </c>
      <c r="W2751" s="26">
        <f>INDEX(检修、备用和必开!C:C,MATCH(统调负荷!$C2751,检修、备用和必开!$A:$A,0))</f>
        <v>0</v>
      </c>
      <c r="X2751" s="26">
        <f>INDEX(检修、备用和必开!D:D,MATCH(统调负荷!$C2751,检修、备用和必开!$A:$A,0))</f>
        <v>11260</v>
      </c>
      <c r="Y2751" s="26">
        <f>INDEX(检修、备用和必开!E:E,MATCH(统调负荷!$C2751,检修、备用和必开!$A:$A,0))</f>
        <v>2570</v>
      </c>
      <c r="Z2751" s="26">
        <f>INDEX(检修、备用和必开!F:F,MATCH(统调负荷!$C2751,检修、备用和必开!$A:$A,0))</f>
        <v>2450</v>
      </c>
      <c r="AA2751" s="26">
        <f t="shared" si="597"/>
        <v>67700.6</v>
      </c>
      <c r="AB2751" s="26">
        <v>0</v>
      </c>
      <c r="AC2751" s="26">
        <v>0</v>
      </c>
      <c r="AD2751" s="76">
        <f t="shared" si="598"/>
        <v>45686.6354166667</v>
      </c>
      <c r="AE2751" s="27">
        <f t="shared" si="599"/>
        <v>1581.3</v>
      </c>
      <c r="AF2751" s="27">
        <f t="shared" si="600"/>
        <v>3265.76</v>
      </c>
      <c r="AG2751" s="27">
        <f t="shared" si="601"/>
        <v>-921.68</v>
      </c>
      <c r="AH2751" s="27">
        <f t="shared" si="602"/>
        <v>643.719999999999</v>
      </c>
      <c r="AI2751" s="27">
        <f t="shared" si="603"/>
        <v>-1396.48</v>
      </c>
      <c r="AJ2751" s="27">
        <f t="shared" si="604"/>
        <v>-10.02</v>
      </c>
      <c r="AK2751" s="26">
        <f>INDEX(检修、备用和必开!I:I,MATCH(统调负荷!$C2751,检修、备用和必开!$A:$A,0))</f>
        <v>7909.7800815376</v>
      </c>
    </row>
    <row r="2752" ht="13.8" spans="1:37">
      <c r="A2752" s="26">
        <f t="shared" si="593"/>
        <v>3</v>
      </c>
      <c r="B2752" s="26">
        <f t="shared" si="606"/>
        <v>15</v>
      </c>
      <c r="C2752" t="s">
        <v>50</v>
      </c>
      <c r="D2752" s="75">
        <v>0.645833333333333</v>
      </c>
      <c r="E2752" s="26">
        <v>30825</v>
      </c>
      <c r="F2752" s="26">
        <v>6597.13</v>
      </c>
      <c r="G2752" s="26">
        <v>6742</v>
      </c>
      <c r="H2752" s="26">
        <v>9683.77</v>
      </c>
      <c r="I2752" s="26">
        <v>9815</v>
      </c>
      <c r="J2752" s="26">
        <v>-2012.9</v>
      </c>
      <c r="K2752" s="26">
        <f t="shared" si="605"/>
        <v>4027.13</v>
      </c>
      <c r="L2752" s="27">
        <f t="shared" si="594"/>
        <v>16.8111285208076</v>
      </c>
      <c r="M2752" s="75">
        <v>0.645833333333333</v>
      </c>
      <c r="N2752" s="26">
        <v>32315.4</v>
      </c>
      <c r="O2752" s="26">
        <v>10167.98</v>
      </c>
      <c r="P2752" s="26">
        <v>6328.92</v>
      </c>
      <c r="Q2752" s="26">
        <v>9426.06</v>
      </c>
      <c r="R2752" s="26">
        <v>8433.5</v>
      </c>
      <c r="S2752" s="26">
        <v>-2041.06</v>
      </c>
      <c r="T2752" s="26">
        <f t="shared" si="595"/>
        <v>7597.98</v>
      </c>
      <c r="U2752" s="27">
        <f t="shared" si="596"/>
        <v>3.59002395802732</v>
      </c>
      <c r="V2752" s="26">
        <f>INDEX(检修、备用和必开!B:B,MATCH(统调负荷!$C2752,检修、备用和必开!$A:$A,0))</f>
        <v>24341.8</v>
      </c>
      <c r="W2752" s="26">
        <f>INDEX(检修、备用和必开!C:C,MATCH(统调负荷!$C2752,检修、备用和必开!$A:$A,0))</f>
        <v>0</v>
      </c>
      <c r="X2752" s="26">
        <f>INDEX(检修、备用和必开!D:D,MATCH(统调负荷!$C2752,检修、备用和必开!$A:$A,0))</f>
        <v>11260</v>
      </c>
      <c r="Y2752" s="26">
        <f>INDEX(检修、备用和必开!E:E,MATCH(统调负荷!$C2752,检修、备用和必开!$A:$A,0))</f>
        <v>2570</v>
      </c>
      <c r="Z2752" s="26">
        <f>INDEX(检修、备用和必开!F:F,MATCH(统调负荷!$C2752,检修、备用和必开!$A:$A,0))</f>
        <v>2450</v>
      </c>
      <c r="AA2752" s="26">
        <f t="shared" si="597"/>
        <v>67700.6</v>
      </c>
      <c r="AB2752" s="26">
        <v>0</v>
      </c>
      <c r="AC2752" s="26">
        <v>0</v>
      </c>
      <c r="AD2752" s="76">
        <f t="shared" si="598"/>
        <v>45686.6458333333</v>
      </c>
      <c r="AE2752" s="27">
        <f t="shared" si="599"/>
        <v>1490.4</v>
      </c>
      <c r="AF2752" s="27">
        <f t="shared" si="600"/>
        <v>3570.85</v>
      </c>
      <c r="AG2752" s="27">
        <f t="shared" si="601"/>
        <v>-413.08</v>
      </c>
      <c r="AH2752" s="27">
        <f t="shared" si="602"/>
        <v>-257.710000000001</v>
      </c>
      <c r="AI2752" s="27">
        <f t="shared" si="603"/>
        <v>-1381.5</v>
      </c>
      <c r="AJ2752" s="27">
        <f t="shared" si="604"/>
        <v>-28.1599999999999</v>
      </c>
      <c r="AK2752" s="26">
        <f>INDEX(检修、备用和必开!I:I,MATCH(统调负荷!$C2752,检修、备用和必开!$A:$A,0))</f>
        <v>7909.7800815376</v>
      </c>
    </row>
    <row r="2753" ht="13.8" spans="1:37">
      <c r="A2753" s="26">
        <f t="shared" si="593"/>
        <v>3</v>
      </c>
      <c r="B2753" s="26">
        <f t="shared" si="606"/>
        <v>15</v>
      </c>
      <c r="C2753" t="s">
        <v>50</v>
      </c>
      <c r="D2753" s="75">
        <v>0.65625</v>
      </c>
      <c r="E2753" s="26">
        <v>31870</v>
      </c>
      <c r="F2753" s="26">
        <v>7371.33</v>
      </c>
      <c r="G2753" s="26">
        <v>7205</v>
      </c>
      <c r="H2753" s="26">
        <v>9962.37</v>
      </c>
      <c r="I2753" s="26">
        <v>9344</v>
      </c>
      <c r="J2753" s="26">
        <v>-2012.7</v>
      </c>
      <c r="K2753" s="26">
        <f t="shared" si="605"/>
        <v>4801.33</v>
      </c>
      <c r="L2753" s="27">
        <f t="shared" si="594"/>
        <v>14.1003846850768</v>
      </c>
      <c r="M2753" s="75">
        <v>0.65625</v>
      </c>
      <c r="N2753" s="26">
        <v>33524.8</v>
      </c>
      <c r="O2753" s="26">
        <v>10418.24</v>
      </c>
      <c r="P2753" s="26">
        <v>6733.2</v>
      </c>
      <c r="Q2753" s="26">
        <v>10247.6</v>
      </c>
      <c r="R2753" s="26">
        <v>8112.61</v>
      </c>
      <c r="S2753" s="26">
        <v>-1986.85</v>
      </c>
      <c r="T2753" s="26">
        <f t="shared" si="595"/>
        <v>7848.24</v>
      </c>
      <c r="U2753" s="27">
        <f t="shared" si="596"/>
        <v>3.54300553059832</v>
      </c>
      <c r="V2753" s="26">
        <f>INDEX(检修、备用和必开!B:B,MATCH(统调负荷!$C2753,检修、备用和必开!$A:$A,0))</f>
        <v>24341.8</v>
      </c>
      <c r="W2753" s="26">
        <f>INDEX(检修、备用和必开!C:C,MATCH(统调负荷!$C2753,检修、备用和必开!$A:$A,0))</f>
        <v>0</v>
      </c>
      <c r="X2753" s="26">
        <f>INDEX(检修、备用和必开!D:D,MATCH(统调负荷!$C2753,检修、备用和必开!$A:$A,0))</f>
        <v>11260</v>
      </c>
      <c r="Y2753" s="26">
        <f>INDEX(检修、备用和必开!E:E,MATCH(统调负荷!$C2753,检修、备用和必开!$A:$A,0))</f>
        <v>2570</v>
      </c>
      <c r="Z2753" s="26">
        <f>INDEX(检修、备用和必开!F:F,MATCH(统调负荷!$C2753,检修、备用和必开!$A:$A,0))</f>
        <v>2450</v>
      </c>
      <c r="AA2753" s="26">
        <f t="shared" si="597"/>
        <v>67700.6</v>
      </c>
      <c r="AB2753" s="26">
        <v>0</v>
      </c>
      <c r="AC2753" s="26">
        <v>250</v>
      </c>
      <c r="AD2753" s="76">
        <f t="shared" si="598"/>
        <v>45686.65625</v>
      </c>
      <c r="AE2753" s="27">
        <f t="shared" si="599"/>
        <v>1654.8</v>
      </c>
      <c r="AF2753" s="27">
        <f t="shared" si="600"/>
        <v>3046.91</v>
      </c>
      <c r="AG2753" s="27">
        <f t="shared" si="601"/>
        <v>-471.8</v>
      </c>
      <c r="AH2753" s="27">
        <f t="shared" si="602"/>
        <v>285.23</v>
      </c>
      <c r="AI2753" s="27">
        <f t="shared" si="603"/>
        <v>-1231.39</v>
      </c>
      <c r="AJ2753" s="27">
        <f t="shared" si="604"/>
        <v>25.8500000000001</v>
      </c>
      <c r="AK2753" s="26">
        <f>INDEX(检修、备用和必开!I:I,MATCH(统调负荷!$C2753,检修、备用和必开!$A:$A,0))</f>
        <v>7909.7800815376</v>
      </c>
    </row>
    <row r="2754" ht="13.8" spans="1:37">
      <c r="A2754" s="26">
        <f t="shared" si="593"/>
        <v>3</v>
      </c>
      <c r="B2754" s="26">
        <f t="shared" si="606"/>
        <v>16</v>
      </c>
      <c r="C2754" t="s">
        <v>50</v>
      </c>
      <c r="D2754" s="75">
        <v>0.666666666666667</v>
      </c>
      <c r="E2754" s="26">
        <v>33555</v>
      </c>
      <c r="F2754" s="26">
        <v>7366.2</v>
      </c>
      <c r="G2754" s="26">
        <v>8242</v>
      </c>
      <c r="H2754" s="26">
        <v>11105.5</v>
      </c>
      <c r="I2754" s="26">
        <v>8854</v>
      </c>
      <c r="J2754" s="26">
        <v>-2012.7</v>
      </c>
      <c r="K2754" s="26">
        <f t="shared" si="605"/>
        <v>4796.2</v>
      </c>
      <c r="L2754" s="27">
        <f t="shared" si="594"/>
        <v>14.1154664109086</v>
      </c>
      <c r="M2754" s="75">
        <v>0.666666666666667</v>
      </c>
      <c r="N2754" s="26">
        <v>34763.1</v>
      </c>
      <c r="O2754" s="26">
        <v>9764.21</v>
      </c>
      <c r="P2754" s="26">
        <v>7991.06</v>
      </c>
      <c r="Q2754" s="26">
        <v>11210.8</v>
      </c>
      <c r="R2754" s="26">
        <v>7842.44</v>
      </c>
      <c r="S2754" s="26">
        <v>-2045.41</v>
      </c>
      <c r="T2754" s="26">
        <f t="shared" si="595"/>
        <v>7194.21</v>
      </c>
      <c r="U2754" s="27">
        <f t="shared" si="596"/>
        <v>3.66857210360129</v>
      </c>
      <c r="V2754" s="26">
        <f>INDEX(检修、备用和必开!B:B,MATCH(统调负荷!$C2754,检修、备用和必开!$A:$A,0))</f>
        <v>24341.8</v>
      </c>
      <c r="W2754" s="26">
        <f>INDEX(检修、备用和必开!C:C,MATCH(统调负荷!$C2754,检修、备用和必开!$A:$A,0))</f>
        <v>0</v>
      </c>
      <c r="X2754" s="26">
        <f>INDEX(检修、备用和必开!D:D,MATCH(统调负荷!$C2754,检修、备用和必开!$A:$A,0))</f>
        <v>11260</v>
      </c>
      <c r="Y2754" s="26">
        <f>INDEX(检修、备用和必开!E:E,MATCH(统调负荷!$C2754,检修、备用和必开!$A:$A,0))</f>
        <v>2570</v>
      </c>
      <c r="Z2754" s="26">
        <f>INDEX(检修、备用和必开!F:F,MATCH(统调负荷!$C2754,检修、备用和必开!$A:$A,0))</f>
        <v>2450</v>
      </c>
      <c r="AA2754" s="26">
        <f t="shared" si="597"/>
        <v>67700.6</v>
      </c>
      <c r="AB2754" s="26">
        <v>0</v>
      </c>
      <c r="AC2754" s="26">
        <v>0</v>
      </c>
      <c r="AD2754" s="76">
        <f t="shared" si="598"/>
        <v>45686.6666666667</v>
      </c>
      <c r="AE2754" s="27">
        <f t="shared" si="599"/>
        <v>1208.1</v>
      </c>
      <c r="AF2754" s="27">
        <f t="shared" si="600"/>
        <v>2398.01</v>
      </c>
      <c r="AG2754" s="27">
        <f t="shared" si="601"/>
        <v>-250.94</v>
      </c>
      <c r="AH2754" s="27">
        <f t="shared" si="602"/>
        <v>105.299999999999</v>
      </c>
      <c r="AI2754" s="27">
        <f t="shared" si="603"/>
        <v>-1011.56</v>
      </c>
      <c r="AJ2754" s="27">
        <f t="shared" si="604"/>
        <v>-32.71</v>
      </c>
      <c r="AK2754" s="26">
        <f>INDEX(检修、备用和必开!I:I,MATCH(统调负荷!$C2754,检修、备用和必开!$A:$A,0))</f>
        <v>7909.7800815376</v>
      </c>
    </row>
    <row r="2755" ht="13.8" spans="1:37">
      <c r="A2755" s="26">
        <f t="shared" ref="A2755:A2818" si="607">WEEKDAY(C2755,2)</f>
        <v>3</v>
      </c>
      <c r="B2755" s="26">
        <f t="shared" si="606"/>
        <v>16</v>
      </c>
      <c r="C2755" t="s">
        <v>50</v>
      </c>
      <c r="D2755" s="75">
        <v>0.677083333333333</v>
      </c>
      <c r="E2755" s="26">
        <v>34795</v>
      </c>
      <c r="F2755" s="26">
        <v>7526.89</v>
      </c>
      <c r="G2755" s="26">
        <v>8667</v>
      </c>
      <c r="H2755" s="26">
        <v>12274.6</v>
      </c>
      <c r="I2755" s="26">
        <v>8339</v>
      </c>
      <c r="J2755" s="26">
        <v>-2012.49</v>
      </c>
      <c r="K2755" s="26">
        <f t="shared" si="605"/>
        <v>4956.89</v>
      </c>
      <c r="L2755" s="27">
        <f t="shared" ref="L2755:L2818" si="608">AA2755/(K2755+W2755)</f>
        <v>13.6578782260651</v>
      </c>
      <c r="M2755" s="75">
        <v>0.677083333333333</v>
      </c>
      <c r="N2755" s="26">
        <v>36327.8</v>
      </c>
      <c r="O2755" s="26">
        <v>10622.15</v>
      </c>
      <c r="P2755" s="26">
        <v>7827.51</v>
      </c>
      <c r="Q2755" s="26">
        <v>12426.1</v>
      </c>
      <c r="R2755" s="26">
        <v>7507.75</v>
      </c>
      <c r="S2755" s="26">
        <v>-2055.71</v>
      </c>
      <c r="T2755" s="26">
        <f t="shared" ref="T2755:T2818" si="609">O2755-Y2755</f>
        <v>8052.15</v>
      </c>
      <c r="U2755" s="27">
        <f t="shared" ref="U2755:U2818" si="610">AA2755/(T2755+X2755)</f>
        <v>3.50559621792498</v>
      </c>
      <c r="V2755" s="26">
        <f>INDEX(检修、备用和必开!B:B,MATCH(统调负荷!$C2755,检修、备用和必开!$A:$A,0))</f>
        <v>24341.8</v>
      </c>
      <c r="W2755" s="26">
        <f>INDEX(检修、备用和必开!C:C,MATCH(统调负荷!$C2755,检修、备用和必开!$A:$A,0))</f>
        <v>0</v>
      </c>
      <c r="X2755" s="26">
        <f>INDEX(检修、备用和必开!D:D,MATCH(统调负荷!$C2755,检修、备用和必开!$A:$A,0))</f>
        <v>11260</v>
      </c>
      <c r="Y2755" s="26">
        <f>INDEX(检修、备用和必开!E:E,MATCH(统调负荷!$C2755,检修、备用和必开!$A:$A,0))</f>
        <v>2570</v>
      </c>
      <c r="Z2755" s="26">
        <f>INDEX(检修、备用和必开!F:F,MATCH(统调负荷!$C2755,检修、备用和必开!$A:$A,0))</f>
        <v>2450</v>
      </c>
      <c r="AA2755" s="26">
        <f t="shared" ref="AA2755:AA2818" si="611">94492.4-V2755-Z2755</f>
        <v>67700.6</v>
      </c>
      <c r="AB2755" s="26">
        <v>0</v>
      </c>
      <c r="AC2755" s="26">
        <v>269</v>
      </c>
      <c r="AD2755" s="76">
        <f t="shared" ref="AD2755:AD2818" si="612">C2755+D2755</f>
        <v>45686.6770833333</v>
      </c>
      <c r="AE2755" s="27">
        <f t="shared" ref="AE2755:AE2818" si="613">N2755-E2755</f>
        <v>1532.8</v>
      </c>
      <c r="AF2755" s="27">
        <f t="shared" ref="AF2755:AF2818" si="614">O2755-F2755</f>
        <v>3095.26</v>
      </c>
      <c r="AG2755" s="27">
        <f t="shared" ref="AG2755:AG2818" si="615">P2755-G2755</f>
        <v>-839.49</v>
      </c>
      <c r="AH2755" s="27">
        <f t="shared" ref="AH2755:AH2818" si="616">Q2755-H2755</f>
        <v>151.5</v>
      </c>
      <c r="AI2755" s="27">
        <f t="shared" ref="AI2755:AI2818" si="617">R2755-I2755</f>
        <v>-831.25</v>
      </c>
      <c r="AJ2755" s="27">
        <f t="shared" ref="AJ2755:AJ2818" si="618">S2755-J2755</f>
        <v>-43.22</v>
      </c>
      <c r="AK2755" s="26">
        <f>INDEX(检修、备用和必开!I:I,MATCH(统调负荷!$C2755,检修、备用和必开!$A:$A,0))</f>
        <v>7909.7800815376</v>
      </c>
    </row>
    <row r="2756" ht="13.8" spans="1:37">
      <c r="A2756" s="26">
        <f t="shared" si="607"/>
        <v>3</v>
      </c>
      <c r="B2756" s="26">
        <f t="shared" si="606"/>
        <v>16</v>
      </c>
      <c r="C2756" t="s">
        <v>50</v>
      </c>
      <c r="D2756" s="75">
        <v>0.6875</v>
      </c>
      <c r="E2756" s="26">
        <v>36600</v>
      </c>
      <c r="F2756" s="26">
        <v>7697.19</v>
      </c>
      <c r="G2756" s="26">
        <v>9607</v>
      </c>
      <c r="H2756" s="26">
        <v>13480.5</v>
      </c>
      <c r="I2756" s="26">
        <v>7828</v>
      </c>
      <c r="J2756" s="26">
        <v>-2012.69</v>
      </c>
      <c r="K2756" s="26">
        <f t="shared" si="605"/>
        <v>5127.19</v>
      </c>
      <c r="L2756" s="27">
        <f t="shared" si="608"/>
        <v>13.2042307774824</v>
      </c>
      <c r="M2756" s="75">
        <v>0.6875</v>
      </c>
      <c r="N2756" s="26">
        <v>38012.8</v>
      </c>
      <c r="O2756" s="26">
        <v>10698.45</v>
      </c>
      <c r="P2756" s="26">
        <v>8459.11</v>
      </c>
      <c r="Q2756" s="26">
        <v>13822.7</v>
      </c>
      <c r="R2756" s="26">
        <v>7099.66</v>
      </c>
      <c r="S2756" s="26">
        <v>-2067.12</v>
      </c>
      <c r="T2756" s="26">
        <f t="shared" si="609"/>
        <v>8128.45</v>
      </c>
      <c r="U2756" s="27">
        <f t="shared" si="610"/>
        <v>3.49180053072835</v>
      </c>
      <c r="V2756" s="26">
        <f>INDEX(检修、备用和必开!B:B,MATCH(统调负荷!$C2756,检修、备用和必开!$A:$A,0))</f>
        <v>24341.8</v>
      </c>
      <c r="W2756" s="26">
        <f>INDEX(检修、备用和必开!C:C,MATCH(统调负荷!$C2756,检修、备用和必开!$A:$A,0))</f>
        <v>0</v>
      </c>
      <c r="X2756" s="26">
        <f>INDEX(检修、备用和必开!D:D,MATCH(统调负荷!$C2756,检修、备用和必开!$A:$A,0))</f>
        <v>11260</v>
      </c>
      <c r="Y2756" s="26">
        <f>INDEX(检修、备用和必开!E:E,MATCH(统调负荷!$C2756,检修、备用和必开!$A:$A,0))</f>
        <v>2570</v>
      </c>
      <c r="Z2756" s="26">
        <f>INDEX(检修、备用和必开!F:F,MATCH(统调负荷!$C2756,检修、备用和必开!$A:$A,0))</f>
        <v>2450</v>
      </c>
      <c r="AA2756" s="26">
        <f t="shared" si="611"/>
        <v>67700.6</v>
      </c>
      <c r="AB2756" s="26">
        <v>0</v>
      </c>
      <c r="AC2756" s="26">
        <v>115.78</v>
      </c>
      <c r="AD2756" s="76">
        <f t="shared" si="612"/>
        <v>45686.6875</v>
      </c>
      <c r="AE2756" s="27">
        <f t="shared" si="613"/>
        <v>1412.8</v>
      </c>
      <c r="AF2756" s="27">
        <f t="shared" si="614"/>
        <v>3001.26</v>
      </c>
      <c r="AG2756" s="27">
        <f t="shared" si="615"/>
        <v>-1147.89</v>
      </c>
      <c r="AH2756" s="27">
        <f t="shared" si="616"/>
        <v>342.200000000001</v>
      </c>
      <c r="AI2756" s="27">
        <f t="shared" si="617"/>
        <v>-728.34</v>
      </c>
      <c r="AJ2756" s="27">
        <f t="shared" si="618"/>
        <v>-54.4299999999998</v>
      </c>
      <c r="AK2756" s="26">
        <f>INDEX(检修、备用和必开!I:I,MATCH(统调负荷!$C2756,检修、备用和必开!$A:$A,0))</f>
        <v>7909.7800815376</v>
      </c>
    </row>
    <row r="2757" ht="13.8" spans="1:37">
      <c r="A2757" s="26">
        <f t="shared" si="607"/>
        <v>3</v>
      </c>
      <c r="B2757" s="26">
        <f t="shared" si="606"/>
        <v>16</v>
      </c>
      <c r="C2757" t="s">
        <v>50</v>
      </c>
      <c r="D2757" s="75">
        <v>0.697916666666667</v>
      </c>
      <c r="E2757" s="26">
        <v>38675</v>
      </c>
      <c r="F2757" s="26">
        <v>8987.69</v>
      </c>
      <c r="G2757" s="26">
        <v>9607</v>
      </c>
      <c r="H2757" s="26">
        <v>14751</v>
      </c>
      <c r="I2757" s="26">
        <v>7342</v>
      </c>
      <c r="J2757" s="26">
        <v>-2012.69</v>
      </c>
      <c r="K2757" s="26">
        <f t="shared" si="605"/>
        <v>6417.69</v>
      </c>
      <c r="L2757" s="27">
        <f t="shared" si="608"/>
        <v>10.5490604874963</v>
      </c>
      <c r="M2757" s="75">
        <v>0.697916666666667</v>
      </c>
      <c r="N2757" s="26">
        <v>39877.9</v>
      </c>
      <c r="O2757" s="26">
        <v>11836.77</v>
      </c>
      <c r="P2757" s="26">
        <v>8468.9</v>
      </c>
      <c r="Q2757" s="26">
        <v>14954.7</v>
      </c>
      <c r="R2757" s="26">
        <v>6697.6</v>
      </c>
      <c r="S2757" s="26">
        <v>-2080.07</v>
      </c>
      <c r="T2757" s="26">
        <f t="shared" si="609"/>
        <v>9266.77</v>
      </c>
      <c r="U2757" s="27">
        <f t="shared" si="610"/>
        <v>3.29816137658287</v>
      </c>
      <c r="V2757" s="26">
        <f>INDEX(检修、备用和必开!B:B,MATCH(统调负荷!$C2757,检修、备用和必开!$A:$A,0))</f>
        <v>24341.8</v>
      </c>
      <c r="W2757" s="26">
        <f>INDEX(检修、备用和必开!C:C,MATCH(统调负荷!$C2757,检修、备用和必开!$A:$A,0))</f>
        <v>0</v>
      </c>
      <c r="X2757" s="26">
        <f>INDEX(检修、备用和必开!D:D,MATCH(统调负荷!$C2757,检修、备用和必开!$A:$A,0))</f>
        <v>11260</v>
      </c>
      <c r="Y2757" s="26">
        <f>INDEX(检修、备用和必开!E:E,MATCH(统调负荷!$C2757,检修、备用和必开!$A:$A,0))</f>
        <v>2570</v>
      </c>
      <c r="Z2757" s="26">
        <f>INDEX(检修、备用和必开!F:F,MATCH(统调负荷!$C2757,检修、备用和必开!$A:$A,0))</f>
        <v>2450</v>
      </c>
      <c r="AA2757" s="26">
        <f t="shared" si="611"/>
        <v>67700.6</v>
      </c>
      <c r="AB2757" s="26">
        <v>0</v>
      </c>
      <c r="AC2757" s="26">
        <v>0</v>
      </c>
      <c r="AD2757" s="76">
        <f t="shared" si="612"/>
        <v>45686.6979166667</v>
      </c>
      <c r="AE2757" s="27">
        <f t="shared" si="613"/>
        <v>1202.9</v>
      </c>
      <c r="AF2757" s="27">
        <f t="shared" si="614"/>
        <v>2849.08</v>
      </c>
      <c r="AG2757" s="27">
        <f t="shared" si="615"/>
        <v>-1138.1</v>
      </c>
      <c r="AH2757" s="27">
        <f t="shared" si="616"/>
        <v>203.700000000001</v>
      </c>
      <c r="AI2757" s="27">
        <f t="shared" si="617"/>
        <v>-644.4</v>
      </c>
      <c r="AJ2757" s="27">
        <f t="shared" si="618"/>
        <v>-67.3800000000001</v>
      </c>
      <c r="AK2757" s="26">
        <f>INDEX(检修、备用和必开!I:I,MATCH(统调负荷!$C2757,检修、备用和必开!$A:$A,0))</f>
        <v>7909.7800815376</v>
      </c>
    </row>
    <row r="2758" ht="13.8" spans="1:37">
      <c r="A2758" s="26">
        <f t="shared" si="607"/>
        <v>3</v>
      </c>
      <c r="B2758" s="26">
        <f t="shared" si="606"/>
        <v>17</v>
      </c>
      <c r="C2758" t="s">
        <v>50</v>
      </c>
      <c r="D2758" s="75">
        <v>0.708333333333333</v>
      </c>
      <c r="E2758" s="26">
        <v>40735</v>
      </c>
      <c r="F2758" s="26">
        <v>11085.5</v>
      </c>
      <c r="G2758" s="26">
        <v>10076</v>
      </c>
      <c r="H2758" s="26">
        <v>14765.2</v>
      </c>
      <c r="I2758" s="26">
        <v>6821</v>
      </c>
      <c r="J2758" s="26">
        <v>-2012.7</v>
      </c>
      <c r="K2758" s="26">
        <f t="shared" si="605"/>
        <v>8515.5</v>
      </c>
      <c r="L2758" s="27">
        <f t="shared" si="608"/>
        <v>7.95027890317656</v>
      </c>
      <c r="M2758" s="75">
        <v>0.708333333333333</v>
      </c>
      <c r="N2758" s="26">
        <v>42099.2</v>
      </c>
      <c r="O2758" s="26">
        <v>11926.15</v>
      </c>
      <c r="P2758" s="26">
        <v>9825.89</v>
      </c>
      <c r="Q2758" s="26">
        <v>15671.5</v>
      </c>
      <c r="R2758" s="26">
        <v>6798.54</v>
      </c>
      <c r="S2758" s="26">
        <v>-2122.88</v>
      </c>
      <c r="T2758" s="26">
        <f t="shared" si="609"/>
        <v>9356.15</v>
      </c>
      <c r="U2758" s="27">
        <f t="shared" si="610"/>
        <v>3.28386240883967</v>
      </c>
      <c r="V2758" s="26">
        <f>INDEX(检修、备用和必开!B:B,MATCH(统调负荷!$C2758,检修、备用和必开!$A:$A,0))</f>
        <v>24341.8</v>
      </c>
      <c r="W2758" s="26">
        <f>INDEX(检修、备用和必开!C:C,MATCH(统调负荷!$C2758,检修、备用和必开!$A:$A,0))</f>
        <v>0</v>
      </c>
      <c r="X2758" s="26">
        <f>INDEX(检修、备用和必开!D:D,MATCH(统调负荷!$C2758,检修、备用和必开!$A:$A,0))</f>
        <v>11260</v>
      </c>
      <c r="Y2758" s="26">
        <f>INDEX(检修、备用和必开!E:E,MATCH(统调负荷!$C2758,检修、备用和必开!$A:$A,0))</f>
        <v>2570</v>
      </c>
      <c r="Z2758" s="26">
        <f>INDEX(检修、备用和必开!F:F,MATCH(统调负荷!$C2758,检修、备用和必开!$A:$A,0))</f>
        <v>2450</v>
      </c>
      <c r="AA2758" s="26">
        <f t="shared" si="611"/>
        <v>67700.6</v>
      </c>
      <c r="AB2758" s="26">
        <v>0</v>
      </c>
      <c r="AC2758" s="26">
        <v>290</v>
      </c>
      <c r="AD2758" s="76">
        <f t="shared" si="612"/>
        <v>45686.7083333333</v>
      </c>
      <c r="AE2758" s="27">
        <f t="shared" si="613"/>
        <v>1364.2</v>
      </c>
      <c r="AF2758" s="27">
        <f t="shared" si="614"/>
        <v>840.65</v>
      </c>
      <c r="AG2758" s="27">
        <f t="shared" si="615"/>
        <v>-250.110000000001</v>
      </c>
      <c r="AH2758" s="27">
        <f t="shared" si="616"/>
        <v>906.299999999999</v>
      </c>
      <c r="AI2758" s="27">
        <f t="shared" si="617"/>
        <v>-22.46</v>
      </c>
      <c r="AJ2758" s="27">
        <f t="shared" si="618"/>
        <v>-110.18</v>
      </c>
      <c r="AK2758" s="26">
        <f>INDEX(检修、备用和必开!I:I,MATCH(统调负荷!$C2758,检修、备用和必开!$A:$A,0))</f>
        <v>7909.7800815376</v>
      </c>
    </row>
    <row r="2759" ht="13.8" spans="1:37">
      <c r="A2759" s="26">
        <f t="shared" si="607"/>
        <v>3</v>
      </c>
      <c r="B2759" s="26">
        <f t="shared" si="606"/>
        <v>17</v>
      </c>
      <c r="C2759" t="s">
        <v>50</v>
      </c>
      <c r="D2759" s="75">
        <v>0.71875</v>
      </c>
      <c r="E2759" s="26">
        <v>43260</v>
      </c>
      <c r="F2759" s="26">
        <v>13113</v>
      </c>
      <c r="G2759" s="26">
        <v>9799</v>
      </c>
      <c r="H2759" s="26">
        <v>15976.7</v>
      </c>
      <c r="I2759" s="26">
        <v>6384</v>
      </c>
      <c r="J2759" s="26">
        <v>-2012.7</v>
      </c>
      <c r="K2759" s="26">
        <f t="shared" si="605"/>
        <v>10543</v>
      </c>
      <c r="L2759" s="27">
        <f t="shared" si="608"/>
        <v>6.42137911410414</v>
      </c>
      <c r="M2759" s="75">
        <v>0.71875</v>
      </c>
      <c r="N2759" s="26">
        <v>44417.9</v>
      </c>
      <c r="O2759" s="26">
        <v>13674.34</v>
      </c>
      <c r="P2759" s="26">
        <v>8876.48</v>
      </c>
      <c r="Q2759" s="26">
        <v>17533.4</v>
      </c>
      <c r="R2759" s="26">
        <v>6443.2</v>
      </c>
      <c r="S2759" s="26">
        <v>-2109.52</v>
      </c>
      <c r="T2759" s="26">
        <f t="shared" si="609"/>
        <v>11104.34</v>
      </c>
      <c r="U2759" s="27">
        <f t="shared" si="610"/>
        <v>3.02716735660431</v>
      </c>
      <c r="V2759" s="26">
        <f>INDEX(检修、备用和必开!B:B,MATCH(统调负荷!$C2759,检修、备用和必开!$A:$A,0))</f>
        <v>24341.8</v>
      </c>
      <c r="W2759" s="26">
        <f>INDEX(检修、备用和必开!C:C,MATCH(统调负荷!$C2759,检修、备用和必开!$A:$A,0))</f>
        <v>0</v>
      </c>
      <c r="X2759" s="26">
        <f>INDEX(检修、备用和必开!D:D,MATCH(统调负荷!$C2759,检修、备用和必开!$A:$A,0))</f>
        <v>11260</v>
      </c>
      <c r="Y2759" s="26">
        <f>INDEX(检修、备用和必开!E:E,MATCH(统调负荷!$C2759,检修、备用和必开!$A:$A,0))</f>
        <v>2570</v>
      </c>
      <c r="Z2759" s="26">
        <f>INDEX(检修、备用和必开!F:F,MATCH(统调负荷!$C2759,检修、备用和必开!$A:$A,0))</f>
        <v>2450</v>
      </c>
      <c r="AA2759" s="26">
        <f t="shared" si="611"/>
        <v>67700.6</v>
      </c>
      <c r="AB2759" s="26">
        <v>283</v>
      </c>
      <c r="AC2759" s="26">
        <v>360</v>
      </c>
      <c r="AD2759" s="76">
        <f t="shared" si="612"/>
        <v>45686.71875</v>
      </c>
      <c r="AE2759" s="27">
        <f t="shared" si="613"/>
        <v>1157.9</v>
      </c>
      <c r="AF2759" s="27">
        <f t="shared" si="614"/>
        <v>561.34</v>
      </c>
      <c r="AG2759" s="27">
        <f t="shared" si="615"/>
        <v>-922.52</v>
      </c>
      <c r="AH2759" s="27">
        <f t="shared" si="616"/>
        <v>1556.7</v>
      </c>
      <c r="AI2759" s="27">
        <f t="shared" si="617"/>
        <v>59.1999999999998</v>
      </c>
      <c r="AJ2759" s="27">
        <f t="shared" si="618"/>
        <v>-96.8199999999999</v>
      </c>
      <c r="AK2759" s="26">
        <f>INDEX(检修、备用和必开!I:I,MATCH(统调负荷!$C2759,检修、备用和必开!$A:$A,0))</f>
        <v>7909.7800815376</v>
      </c>
    </row>
    <row r="2760" ht="13.8" spans="1:37">
      <c r="A2760" s="26">
        <f t="shared" si="607"/>
        <v>3</v>
      </c>
      <c r="B2760" s="26">
        <f t="shared" si="606"/>
        <v>17</v>
      </c>
      <c r="C2760" t="s">
        <v>50</v>
      </c>
      <c r="D2760" s="75">
        <v>0.729166666666667</v>
      </c>
      <c r="E2760" s="26">
        <v>44980</v>
      </c>
      <c r="F2760" s="26">
        <v>13280.2</v>
      </c>
      <c r="G2760" s="26">
        <v>9962</v>
      </c>
      <c r="H2760" s="26">
        <v>17803.5</v>
      </c>
      <c r="I2760" s="26">
        <v>5947</v>
      </c>
      <c r="J2760" s="26">
        <v>-2012.7</v>
      </c>
      <c r="K2760" s="26">
        <f t="shared" si="605"/>
        <v>10710.2</v>
      </c>
      <c r="L2760" s="27">
        <f t="shared" si="608"/>
        <v>6.32113312543183</v>
      </c>
      <c r="M2760" s="75">
        <v>0.729166666666667</v>
      </c>
      <c r="N2760" s="26">
        <v>46282.6</v>
      </c>
      <c r="O2760" s="26">
        <v>14353.09</v>
      </c>
      <c r="P2760" s="26">
        <v>8650.62</v>
      </c>
      <c r="Q2760" s="26">
        <v>19370.3</v>
      </c>
      <c r="R2760" s="26">
        <v>6065.48</v>
      </c>
      <c r="S2760" s="26">
        <v>-2156.89</v>
      </c>
      <c r="T2760" s="26">
        <f t="shared" si="609"/>
        <v>11783.09</v>
      </c>
      <c r="U2760" s="27">
        <f t="shared" si="610"/>
        <v>2.93800006856719</v>
      </c>
      <c r="V2760" s="26">
        <f>INDEX(检修、备用和必开!B:B,MATCH(统调负荷!$C2760,检修、备用和必开!$A:$A,0))</f>
        <v>24341.8</v>
      </c>
      <c r="W2760" s="26">
        <f>INDEX(检修、备用和必开!C:C,MATCH(统调负荷!$C2760,检修、备用和必开!$A:$A,0))</f>
        <v>0</v>
      </c>
      <c r="X2760" s="26">
        <f>INDEX(检修、备用和必开!D:D,MATCH(统调负荷!$C2760,检修、备用和必开!$A:$A,0))</f>
        <v>11260</v>
      </c>
      <c r="Y2760" s="26">
        <f>INDEX(检修、备用和必开!E:E,MATCH(统调负荷!$C2760,检修、备用和必开!$A:$A,0))</f>
        <v>2570</v>
      </c>
      <c r="Z2760" s="26">
        <f>INDEX(检修、备用和必开!F:F,MATCH(统调负荷!$C2760,检修、备用和必开!$A:$A,0))</f>
        <v>2450</v>
      </c>
      <c r="AA2760" s="26">
        <f t="shared" si="611"/>
        <v>67700.6</v>
      </c>
      <c r="AB2760" s="26">
        <v>271</v>
      </c>
      <c r="AC2760" s="26">
        <v>334.24</v>
      </c>
      <c r="AD2760" s="76">
        <f t="shared" si="612"/>
        <v>45686.7291666667</v>
      </c>
      <c r="AE2760" s="27">
        <f t="shared" si="613"/>
        <v>1302.6</v>
      </c>
      <c r="AF2760" s="27">
        <f t="shared" si="614"/>
        <v>1072.89</v>
      </c>
      <c r="AG2760" s="27">
        <f t="shared" si="615"/>
        <v>-1311.38</v>
      </c>
      <c r="AH2760" s="27">
        <f t="shared" si="616"/>
        <v>1566.8</v>
      </c>
      <c r="AI2760" s="27">
        <f t="shared" si="617"/>
        <v>118.48</v>
      </c>
      <c r="AJ2760" s="27">
        <f t="shared" si="618"/>
        <v>-144.19</v>
      </c>
      <c r="AK2760" s="26">
        <f>INDEX(检修、备用和必开!I:I,MATCH(统调负荷!$C2760,检修、备用和必开!$A:$A,0))</f>
        <v>7909.7800815376</v>
      </c>
    </row>
    <row r="2761" ht="13.8" spans="1:37">
      <c r="A2761" s="26">
        <f t="shared" si="607"/>
        <v>3</v>
      </c>
      <c r="B2761" s="26">
        <f t="shared" si="606"/>
        <v>17</v>
      </c>
      <c r="C2761" t="s">
        <v>50</v>
      </c>
      <c r="D2761" s="75">
        <v>0.739583333333333</v>
      </c>
      <c r="E2761" s="26">
        <v>47035</v>
      </c>
      <c r="F2761" s="26">
        <v>14133.1</v>
      </c>
      <c r="G2761" s="26">
        <v>10206</v>
      </c>
      <c r="H2761" s="26">
        <v>19133.6</v>
      </c>
      <c r="I2761" s="26">
        <v>5575</v>
      </c>
      <c r="J2761" s="26">
        <v>-2012.7</v>
      </c>
      <c r="K2761" s="26">
        <f t="shared" si="605"/>
        <v>11563.1</v>
      </c>
      <c r="L2761" s="27">
        <f t="shared" si="608"/>
        <v>5.85488320606066</v>
      </c>
      <c r="M2761" s="75">
        <v>0.739583333333333</v>
      </c>
      <c r="N2761" s="26">
        <v>48312.9</v>
      </c>
      <c r="O2761" s="26">
        <v>15526.12</v>
      </c>
      <c r="P2761" s="26">
        <v>8891.95</v>
      </c>
      <c r="Q2761" s="26">
        <v>20280.6</v>
      </c>
      <c r="R2761" s="26">
        <v>5781.25</v>
      </c>
      <c r="S2761" s="26">
        <v>-2167.02</v>
      </c>
      <c r="T2761" s="26">
        <f t="shared" si="609"/>
        <v>12956.12</v>
      </c>
      <c r="U2761" s="27">
        <f t="shared" si="610"/>
        <v>2.79568320606274</v>
      </c>
      <c r="V2761" s="26">
        <f>INDEX(检修、备用和必开!B:B,MATCH(统调负荷!$C2761,检修、备用和必开!$A:$A,0))</f>
        <v>24341.8</v>
      </c>
      <c r="W2761" s="26">
        <f>INDEX(检修、备用和必开!C:C,MATCH(统调负荷!$C2761,检修、备用和必开!$A:$A,0))</f>
        <v>0</v>
      </c>
      <c r="X2761" s="26">
        <f>INDEX(检修、备用和必开!D:D,MATCH(统调负荷!$C2761,检修、备用和必开!$A:$A,0))</f>
        <v>11260</v>
      </c>
      <c r="Y2761" s="26">
        <f>INDEX(检修、备用和必开!E:E,MATCH(统调负荷!$C2761,检修、备用和必开!$A:$A,0))</f>
        <v>2570</v>
      </c>
      <c r="Z2761" s="26">
        <f>INDEX(检修、备用和必开!F:F,MATCH(统调负荷!$C2761,检修、备用和必开!$A:$A,0))</f>
        <v>2450</v>
      </c>
      <c r="AA2761" s="26">
        <f t="shared" si="611"/>
        <v>67700.6</v>
      </c>
      <c r="AB2761" s="26">
        <v>290.11</v>
      </c>
      <c r="AC2761" s="26">
        <v>300</v>
      </c>
      <c r="AD2761" s="76">
        <f t="shared" si="612"/>
        <v>45686.7395833333</v>
      </c>
      <c r="AE2761" s="27">
        <f t="shared" si="613"/>
        <v>1277.9</v>
      </c>
      <c r="AF2761" s="27">
        <f t="shared" si="614"/>
        <v>1393.02</v>
      </c>
      <c r="AG2761" s="27">
        <f t="shared" si="615"/>
        <v>-1314.05</v>
      </c>
      <c r="AH2761" s="27">
        <f t="shared" si="616"/>
        <v>1147</v>
      </c>
      <c r="AI2761" s="27">
        <f t="shared" si="617"/>
        <v>206.25</v>
      </c>
      <c r="AJ2761" s="27">
        <f t="shared" si="618"/>
        <v>-154.32</v>
      </c>
      <c r="AK2761" s="26">
        <f>INDEX(检修、备用和必开!I:I,MATCH(统调负荷!$C2761,检修、备用和必开!$A:$A,0))</f>
        <v>7909.7800815376</v>
      </c>
    </row>
    <row r="2762" ht="13.8" spans="1:37">
      <c r="A2762" s="26">
        <f t="shared" si="607"/>
        <v>3</v>
      </c>
      <c r="B2762" s="26">
        <f t="shared" si="606"/>
        <v>18</v>
      </c>
      <c r="C2762" t="s">
        <v>50</v>
      </c>
      <c r="D2762" s="75">
        <v>0.75</v>
      </c>
      <c r="E2762" s="26">
        <v>49030</v>
      </c>
      <c r="F2762" s="26">
        <v>15330.5</v>
      </c>
      <c r="G2762" s="26">
        <v>10532</v>
      </c>
      <c r="H2762" s="26">
        <v>19852</v>
      </c>
      <c r="I2762" s="26">
        <v>5328</v>
      </c>
      <c r="J2762" s="26">
        <v>-2012.5</v>
      </c>
      <c r="K2762" s="26">
        <f t="shared" si="605"/>
        <v>12760.5</v>
      </c>
      <c r="L2762" s="27">
        <f t="shared" si="608"/>
        <v>5.30548176011912</v>
      </c>
      <c r="M2762" s="75">
        <v>0.75</v>
      </c>
      <c r="N2762" s="26">
        <v>50328</v>
      </c>
      <c r="O2762" s="26">
        <v>16523.92</v>
      </c>
      <c r="P2762" s="26">
        <v>8928.89</v>
      </c>
      <c r="Q2762" s="26">
        <v>21459.8</v>
      </c>
      <c r="R2762" s="26">
        <v>5586.02</v>
      </c>
      <c r="S2762" s="26">
        <v>-2170.63</v>
      </c>
      <c r="T2762" s="26">
        <f t="shared" si="609"/>
        <v>13953.92</v>
      </c>
      <c r="U2762" s="27">
        <f t="shared" si="610"/>
        <v>2.68504857634196</v>
      </c>
      <c r="V2762" s="26">
        <f>INDEX(检修、备用和必开!B:B,MATCH(统调负荷!$C2762,检修、备用和必开!$A:$A,0))</f>
        <v>24341.8</v>
      </c>
      <c r="W2762" s="26">
        <f>INDEX(检修、备用和必开!C:C,MATCH(统调负荷!$C2762,检修、备用和必开!$A:$A,0))</f>
        <v>0</v>
      </c>
      <c r="X2762" s="26">
        <f>INDEX(检修、备用和必开!D:D,MATCH(统调负荷!$C2762,检修、备用和必开!$A:$A,0))</f>
        <v>11260</v>
      </c>
      <c r="Y2762" s="26">
        <f>INDEX(检修、备用和必开!E:E,MATCH(统调负荷!$C2762,检修、备用和必开!$A:$A,0))</f>
        <v>2570</v>
      </c>
      <c r="Z2762" s="26">
        <f>INDEX(检修、备用和必开!F:F,MATCH(统调负荷!$C2762,检修、备用和必开!$A:$A,0))</f>
        <v>2450</v>
      </c>
      <c r="AA2762" s="26">
        <f t="shared" si="611"/>
        <v>67700.6</v>
      </c>
      <c r="AB2762" s="26">
        <v>300</v>
      </c>
      <c r="AC2762" s="26">
        <v>309</v>
      </c>
      <c r="AD2762" s="76">
        <f t="shared" si="612"/>
        <v>45686.75</v>
      </c>
      <c r="AE2762" s="27">
        <f t="shared" si="613"/>
        <v>1298</v>
      </c>
      <c r="AF2762" s="27">
        <f t="shared" si="614"/>
        <v>1193.42</v>
      </c>
      <c r="AG2762" s="27">
        <f t="shared" si="615"/>
        <v>-1603.11</v>
      </c>
      <c r="AH2762" s="27">
        <f t="shared" si="616"/>
        <v>1607.8</v>
      </c>
      <c r="AI2762" s="27">
        <f t="shared" si="617"/>
        <v>258.02</v>
      </c>
      <c r="AJ2762" s="27">
        <f t="shared" si="618"/>
        <v>-158.13</v>
      </c>
      <c r="AK2762" s="26">
        <f>INDEX(检修、备用和必开!I:I,MATCH(统调负荷!$C2762,检修、备用和必开!$A:$A,0))</f>
        <v>7909.7800815376</v>
      </c>
    </row>
    <row r="2763" ht="13.8" spans="1:37">
      <c r="A2763" s="26">
        <f t="shared" si="607"/>
        <v>3</v>
      </c>
      <c r="B2763" s="26">
        <f t="shared" si="606"/>
        <v>18</v>
      </c>
      <c r="C2763" t="s">
        <v>50</v>
      </c>
      <c r="D2763" s="75">
        <v>0.760416666666667</v>
      </c>
      <c r="E2763" s="26">
        <v>50775</v>
      </c>
      <c r="F2763" s="26">
        <v>16185.9</v>
      </c>
      <c r="G2763" s="26">
        <v>10646</v>
      </c>
      <c r="H2763" s="26">
        <v>20826.8</v>
      </c>
      <c r="I2763" s="26">
        <v>5129</v>
      </c>
      <c r="J2763" s="26">
        <v>-2012.7</v>
      </c>
      <c r="K2763" s="26">
        <f t="shared" si="605"/>
        <v>13615.9</v>
      </c>
      <c r="L2763" s="27">
        <f t="shared" si="608"/>
        <v>4.97217223980787</v>
      </c>
      <c r="M2763" s="75">
        <v>0.760416666666667</v>
      </c>
      <c r="N2763" s="26">
        <v>51989.4</v>
      </c>
      <c r="O2763" s="26">
        <v>17879.69</v>
      </c>
      <c r="P2763" s="26">
        <v>9338.88</v>
      </c>
      <c r="Q2763" s="26">
        <v>21537.7</v>
      </c>
      <c r="R2763" s="26">
        <v>5439.58</v>
      </c>
      <c r="S2763" s="26">
        <v>-2206.45</v>
      </c>
      <c r="T2763" s="26">
        <f t="shared" si="609"/>
        <v>15309.69</v>
      </c>
      <c r="U2763" s="27">
        <f t="shared" si="610"/>
        <v>2.5480387614609</v>
      </c>
      <c r="V2763" s="26">
        <f>INDEX(检修、备用和必开!B:B,MATCH(统调负荷!$C2763,检修、备用和必开!$A:$A,0))</f>
        <v>24341.8</v>
      </c>
      <c r="W2763" s="26">
        <f>INDEX(检修、备用和必开!C:C,MATCH(统调负荷!$C2763,检修、备用和必开!$A:$A,0))</f>
        <v>0</v>
      </c>
      <c r="X2763" s="26">
        <f>INDEX(检修、备用和必开!D:D,MATCH(统调负荷!$C2763,检修、备用和必开!$A:$A,0))</f>
        <v>11260</v>
      </c>
      <c r="Y2763" s="26">
        <f>INDEX(检修、备用和必开!E:E,MATCH(统调负荷!$C2763,检修、备用和必开!$A:$A,0))</f>
        <v>2570</v>
      </c>
      <c r="Z2763" s="26">
        <f>INDEX(检修、备用和必开!F:F,MATCH(统调负荷!$C2763,检修、备用和必开!$A:$A,0))</f>
        <v>2450</v>
      </c>
      <c r="AA2763" s="26">
        <f t="shared" si="611"/>
        <v>67700.6</v>
      </c>
      <c r="AB2763" s="26">
        <v>310.11</v>
      </c>
      <c r="AC2763" s="26">
        <v>355</v>
      </c>
      <c r="AD2763" s="76">
        <f t="shared" si="612"/>
        <v>45686.7604166667</v>
      </c>
      <c r="AE2763" s="27">
        <f t="shared" si="613"/>
        <v>1214.4</v>
      </c>
      <c r="AF2763" s="27">
        <f t="shared" si="614"/>
        <v>1693.79</v>
      </c>
      <c r="AG2763" s="27">
        <f t="shared" si="615"/>
        <v>-1307.12</v>
      </c>
      <c r="AH2763" s="27">
        <f t="shared" si="616"/>
        <v>710.900000000001</v>
      </c>
      <c r="AI2763" s="27">
        <f t="shared" si="617"/>
        <v>310.58</v>
      </c>
      <c r="AJ2763" s="27">
        <f t="shared" si="618"/>
        <v>-193.75</v>
      </c>
      <c r="AK2763" s="26">
        <f>INDEX(检修、备用和必开!I:I,MATCH(统调负荷!$C2763,检修、备用和必开!$A:$A,0))</f>
        <v>7909.7800815376</v>
      </c>
    </row>
    <row r="2764" ht="13.8" spans="1:37">
      <c r="A2764" s="26">
        <f t="shared" si="607"/>
        <v>3</v>
      </c>
      <c r="B2764" s="26">
        <f t="shared" si="606"/>
        <v>18</v>
      </c>
      <c r="C2764" t="s">
        <v>50</v>
      </c>
      <c r="D2764" s="75">
        <v>0.770833333333333</v>
      </c>
      <c r="E2764" s="26">
        <v>51570</v>
      </c>
      <c r="F2764" s="26">
        <v>16747.1</v>
      </c>
      <c r="G2764" s="26">
        <v>10646</v>
      </c>
      <c r="H2764" s="26">
        <v>21166.6</v>
      </c>
      <c r="I2764" s="26">
        <v>5023</v>
      </c>
      <c r="J2764" s="26">
        <v>-2012.7</v>
      </c>
      <c r="K2764" s="26">
        <f t="shared" si="605"/>
        <v>14177.1</v>
      </c>
      <c r="L2764" s="27">
        <f t="shared" si="608"/>
        <v>4.77534897828188</v>
      </c>
      <c r="M2764" s="75">
        <v>0.770833333333333</v>
      </c>
      <c r="N2764" s="26">
        <v>52919.6</v>
      </c>
      <c r="O2764" s="26">
        <v>18773.01</v>
      </c>
      <c r="P2764" s="26">
        <v>9297.4</v>
      </c>
      <c r="Q2764" s="26">
        <v>21635.8</v>
      </c>
      <c r="R2764" s="26">
        <v>5425.02</v>
      </c>
      <c r="S2764" s="26">
        <v>-2211.63</v>
      </c>
      <c r="T2764" s="26">
        <f t="shared" si="609"/>
        <v>16203.01</v>
      </c>
      <c r="U2764" s="27">
        <f t="shared" si="610"/>
        <v>2.46515585873508</v>
      </c>
      <c r="V2764" s="26">
        <f>INDEX(检修、备用和必开!B:B,MATCH(统调负荷!$C2764,检修、备用和必开!$A:$A,0))</f>
        <v>24341.8</v>
      </c>
      <c r="W2764" s="26">
        <f>INDEX(检修、备用和必开!C:C,MATCH(统调负荷!$C2764,检修、备用和必开!$A:$A,0))</f>
        <v>0</v>
      </c>
      <c r="X2764" s="26">
        <f>INDEX(检修、备用和必开!D:D,MATCH(统调负荷!$C2764,检修、备用和必开!$A:$A,0))</f>
        <v>11260</v>
      </c>
      <c r="Y2764" s="26">
        <f>INDEX(检修、备用和必开!E:E,MATCH(统调负荷!$C2764,检修、备用和必开!$A:$A,0))</f>
        <v>2570</v>
      </c>
      <c r="Z2764" s="26">
        <f>INDEX(检修、备用和必开!F:F,MATCH(统调负荷!$C2764,检修、备用和必开!$A:$A,0))</f>
        <v>2450</v>
      </c>
      <c r="AA2764" s="26">
        <f t="shared" si="611"/>
        <v>67700.6</v>
      </c>
      <c r="AB2764" s="26">
        <v>315.11</v>
      </c>
      <c r="AC2764" s="26">
        <v>365</v>
      </c>
      <c r="AD2764" s="76">
        <f t="shared" si="612"/>
        <v>45686.7708333333</v>
      </c>
      <c r="AE2764" s="27">
        <f t="shared" si="613"/>
        <v>1349.6</v>
      </c>
      <c r="AF2764" s="27">
        <f t="shared" si="614"/>
        <v>2025.91</v>
      </c>
      <c r="AG2764" s="27">
        <f t="shared" si="615"/>
        <v>-1348.6</v>
      </c>
      <c r="AH2764" s="27">
        <f t="shared" si="616"/>
        <v>469.200000000001</v>
      </c>
      <c r="AI2764" s="27">
        <f t="shared" si="617"/>
        <v>402.02</v>
      </c>
      <c r="AJ2764" s="27">
        <f t="shared" si="618"/>
        <v>-198.93</v>
      </c>
      <c r="AK2764" s="26">
        <f>INDEX(检修、备用和必开!I:I,MATCH(统调负荷!$C2764,检修、备用和必开!$A:$A,0))</f>
        <v>7909.7800815376</v>
      </c>
    </row>
    <row r="2765" ht="13.8" spans="1:37">
      <c r="A2765" s="26">
        <f t="shared" si="607"/>
        <v>3</v>
      </c>
      <c r="B2765" s="26">
        <f t="shared" si="606"/>
        <v>18</v>
      </c>
      <c r="C2765" t="s">
        <v>50</v>
      </c>
      <c r="D2765" s="75">
        <v>0.78125</v>
      </c>
      <c r="E2765" s="26">
        <v>52670</v>
      </c>
      <c r="F2765" s="26">
        <v>17588.1</v>
      </c>
      <c r="G2765" s="26">
        <v>10886</v>
      </c>
      <c r="H2765" s="26">
        <v>21382.6</v>
      </c>
      <c r="I2765" s="26">
        <v>4826</v>
      </c>
      <c r="J2765" s="26">
        <v>-2012.7</v>
      </c>
      <c r="K2765" s="26">
        <f t="shared" si="605"/>
        <v>15018.1</v>
      </c>
      <c r="L2765" s="27">
        <f t="shared" si="608"/>
        <v>4.50793375992968</v>
      </c>
      <c r="M2765" s="75">
        <v>0.78125</v>
      </c>
      <c r="N2765" s="26">
        <v>53280.4</v>
      </c>
      <c r="O2765" s="26">
        <v>18686.72</v>
      </c>
      <c r="P2765" s="26">
        <v>9902.95</v>
      </c>
      <c r="Q2765" s="26">
        <v>21453.9</v>
      </c>
      <c r="R2765" s="26">
        <v>5417.96</v>
      </c>
      <c r="S2765" s="26">
        <v>-2181.13</v>
      </c>
      <c r="T2765" s="26">
        <f t="shared" si="609"/>
        <v>16116.72</v>
      </c>
      <c r="U2765" s="27">
        <f t="shared" si="610"/>
        <v>2.47292590200725</v>
      </c>
      <c r="V2765" s="26">
        <f>INDEX(检修、备用和必开!B:B,MATCH(统调负荷!$C2765,检修、备用和必开!$A:$A,0))</f>
        <v>24341.8</v>
      </c>
      <c r="W2765" s="26">
        <f>INDEX(检修、备用和必开!C:C,MATCH(统调负荷!$C2765,检修、备用和必开!$A:$A,0))</f>
        <v>0</v>
      </c>
      <c r="X2765" s="26">
        <f>INDEX(检修、备用和必开!D:D,MATCH(统调负荷!$C2765,检修、备用和必开!$A:$A,0))</f>
        <v>11260</v>
      </c>
      <c r="Y2765" s="26">
        <f>INDEX(检修、备用和必开!E:E,MATCH(统调负荷!$C2765,检修、备用和必开!$A:$A,0))</f>
        <v>2570</v>
      </c>
      <c r="Z2765" s="26">
        <f>INDEX(检修、备用和必开!F:F,MATCH(统调负荷!$C2765,检修、备用和必开!$A:$A,0))</f>
        <v>2450</v>
      </c>
      <c r="AA2765" s="26">
        <f t="shared" si="611"/>
        <v>67700.6</v>
      </c>
      <c r="AB2765" s="26">
        <v>330.55</v>
      </c>
      <c r="AC2765" s="26">
        <v>360</v>
      </c>
      <c r="AD2765" s="76">
        <f t="shared" si="612"/>
        <v>45686.78125</v>
      </c>
      <c r="AE2765" s="27">
        <f t="shared" si="613"/>
        <v>610.400000000001</v>
      </c>
      <c r="AF2765" s="27">
        <f t="shared" si="614"/>
        <v>1098.62</v>
      </c>
      <c r="AG2765" s="27">
        <f t="shared" si="615"/>
        <v>-983.049999999999</v>
      </c>
      <c r="AH2765" s="27">
        <f t="shared" si="616"/>
        <v>71.3000000000029</v>
      </c>
      <c r="AI2765" s="27">
        <f t="shared" si="617"/>
        <v>591.96</v>
      </c>
      <c r="AJ2765" s="27">
        <f t="shared" si="618"/>
        <v>-168.43</v>
      </c>
      <c r="AK2765" s="26">
        <f>INDEX(检修、备用和必开!I:I,MATCH(统调负荷!$C2765,检修、备用和必开!$A:$A,0))</f>
        <v>7909.7800815376</v>
      </c>
    </row>
    <row r="2766" ht="13.8" spans="1:37">
      <c r="A2766" s="26">
        <f t="shared" si="607"/>
        <v>3</v>
      </c>
      <c r="B2766" s="26">
        <f t="shared" si="606"/>
        <v>19</v>
      </c>
      <c r="C2766" t="s">
        <v>50</v>
      </c>
      <c r="D2766" s="75">
        <v>0.791666666666667</v>
      </c>
      <c r="E2766" s="26">
        <v>52960</v>
      </c>
      <c r="F2766" s="26">
        <v>17318.89</v>
      </c>
      <c r="G2766" s="26">
        <v>11333</v>
      </c>
      <c r="H2766" s="26">
        <v>21448.8</v>
      </c>
      <c r="I2766" s="26">
        <v>4872</v>
      </c>
      <c r="J2766" s="26">
        <v>-2012.69</v>
      </c>
      <c r="K2766" s="26">
        <f t="shared" si="605"/>
        <v>14748.89</v>
      </c>
      <c r="L2766" s="27">
        <f t="shared" si="608"/>
        <v>4.59021661969138</v>
      </c>
      <c r="M2766" s="75">
        <v>0.791666666666667</v>
      </c>
      <c r="N2766" s="26">
        <v>53261</v>
      </c>
      <c r="O2766" s="26">
        <v>18012.42</v>
      </c>
      <c r="P2766" s="26">
        <v>10277.4</v>
      </c>
      <c r="Q2766" s="26">
        <v>21674.2</v>
      </c>
      <c r="R2766" s="26">
        <v>5498.92</v>
      </c>
      <c r="S2766" s="26">
        <v>-2201.94</v>
      </c>
      <c r="T2766" s="26">
        <f t="shared" si="609"/>
        <v>15442.42</v>
      </c>
      <c r="U2766" s="27">
        <f t="shared" si="610"/>
        <v>2.53537319838427</v>
      </c>
      <c r="V2766" s="26">
        <f>INDEX(检修、备用和必开!B:B,MATCH(统调负荷!$C2766,检修、备用和必开!$A:$A,0))</f>
        <v>24341.8</v>
      </c>
      <c r="W2766" s="26">
        <f>INDEX(检修、备用和必开!C:C,MATCH(统调负荷!$C2766,检修、备用和必开!$A:$A,0))</f>
        <v>0</v>
      </c>
      <c r="X2766" s="26">
        <f>INDEX(检修、备用和必开!D:D,MATCH(统调负荷!$C2766,检修、备用和必开!$A:$A,0))</f>
        <v>11260</v>
      </c>
      <c r="Y2766" s="26">
        <f>INDEX(检修、备用和必开!E:E,MATCH(统调负荷!$C2766,检修、备用和必开!$A:$A,0))</f>
        <v>2570</v>
      </c>
      <c r="Z2766" s="26">
        <f>INDEX(检修、备用和必开!F:F,MATCH(统调负荷!$C2766,检修、备用和必开!$A:$A,0))</f>
        <v>2450</v>
      </c>
      <c r="AA2766" s="26">
        <f t="shared" si="611"/>
        <v>67700.6</v>
      </c>
      <c r="AB2766" s="26">
        <v>320</v>
      </c>
      <c r="AC2766" s="26">
        <v>350</v>
      </c>
      <c r="AD2766" s="76">
        <f t="shared" si="612"/>
        <v>45686.7916666667</v>
      </c>
      <c r="AE2766" s="27">
        <f t="shared" si="613"/>
        <v>301</v>
      </c>
      <c r="AF2766" s="27">
        <f t="shared" si="614"/>
        <v>693.529999999999</v>
      </c>
      <c r="AG2766" s="27">
        <f t="shared" si="615"/>
        <v>-1055.6</v>
      </c>
      <c r="AH2766" s="27">
        <f t="shared" si="616"/>
        <v>225.400000000001</v>
      </c>
      <c r="AI2766" s="27">
        <f t="shared" si="617"/>
        <v>626.92</v>
      </c>
      <c r="AJ2766" s="27">
        <f t="shared" si="618"/>
        <v>-189.25</v>
      </c>
      <c r="AK2766" s="26">
        <f>INDEX(检修、备用和必开!I:I,MATCH(统调负荷!$C2766,检修、备用和必开!$A:$A,0))</f>
        <v>7909.7800815376</v>
      </c>
    </row>
    <row r="2767" ht="13.8" spans="1:37">
      <c r="A2767" s="26">
        <f t="shared" si="607"/>
        <v>3</v>
      </c>
      <c r="B2767" s="26">
        <f t="shared" si="606"/>
        <v>19</v>
      </c>
      <c r="C2767" t="s">
        <v>50</v>
      </c>
      <c r="D2767" s="75">
        <v>0.802083333333333</v>
      </c>
      <c r="E2767" s="26">
        <v>53340</v>
      </c>
      <c r="F2767" s="26">
        <v>17918</v>
      </c>
      <c r="G2767" s="26">
        <v>11333</v>
      </c>
      <c r="H2767" s="26">
        <v>21200.7</v>
      </c>
      <c r="I2767" s="26">
        <v>4901</v>
      </c>
      <c r="J2767" s="26">
        <v>-2012.7</v>
      </c>
      <c r="K2767" s="26">
        <f t="shared" si="605"/>
        <v>15348</v>
      </c>
      <c r="L2767" s="27">
        <f t="shared" si="608"/>
        <v>4.4110372686995</v>
      </c>
      <c r="M2767" s="75">
        <v>0.802083333333333</v>
      </c>
      <c r="N2767" s="26">
        <v>53320.6</v>
      </c>
      <c r="O2767" s="26">
        <v>17032.64</v>
      </c>
      <c r="P2767" s="26">
        <v>10385.3</v>
      </c>
      <c r="Q2767" s="26">
        <v>22353.5</v>
      </c>
      <c r="R2767" s="26">
        <v>5700.56</v>
      </c>
      <c r="S2767" s="26">
        <v>-2151.4</v>
      </c>
      <c r="T2767" s="26">
        <f t="shared" si="609"/>
        <v>14462.64</v>
      </c>
      <c r="U2767" s="27">
        <f t="shared" si="610"/>
        <v>2.6319460210927</v>
      </c>
      <c r="V2767" s="26">
        <f>INDEX(检修、备用和必开!B:B,MATCH(统调负荷!$C2767,检修、备用和必开!$A:$A,0))</f>
        <v>24341.8</v>
      </c>
      <c r="W2767" s="26">
        <f>INDEX(检修、备用和必开!C:C,MATCH(统调负荷!$C2767,检修、备用和必开!$A:$A,0))</f>
        <v>0</v>
      </c>
      <c r="X2767" s="26">
        <f>INDEX(检修、备用和必开!D:D,MATCH(统调负荷!$C2767,检修、备用和必开!$A:$A,0))</f>
        <v>11260</v>
      </c>
      <c r="Y2767" s="26">
        <f>INDEX(检修、备用和必开!E:E,MATCH(统调负荷!$C2767,检修、备用和必开!$A:$A,0))</f>
        <v>2570</v>
      </c>
      <c r="Z2767" s="26">
        <f>INDEX(检修、备用和必开!F:F,MATCH(统调负荷!$C2767,检修、备用和必开!$A:$A,0))</f>
        <v>2450</v>
      </c>
      <c r="AA2767" s="26">
        <f t="shared" si="611"/>
        <v>67700.6</v>
      </c>
      <c r="AB2767" s="26">
        <v>320</v>
      </c>
      <c r="AC2767" s="26">
        <v>350</v>
      </c>
      <c r="AD2767" s="76">
        <f t="shared" si="612"/>
        <v>45686.8020833333</v>
      </c>
      <c r="AE2767" s="27">
        <f t="shared" si="613"/>
        <v>-19.4000000000015</v>
      </c>
      <c r="AF2767" s="27">
        <f t="shared" si="614"/>
        <v>-885.360000000001</v>
      </c>
      <c r="AG2767" s="27">
        <f t="shared" si="615"/>
        <v>-947.700000000001</v>
      </c>
      <c r="AH2767" s="27">
        <f t="shared" si="616"/>
        <v>1152.8</v>
      </c>
      <c r="AI2767" s="27">
        <f t="shared" si="617"/>
        <v>799.56</v>
      </c>
      <c r="AJ2767" s="27">
        <f t="shared" si="618"/>
        <v>-138.7</v>
      </c>
      <c r="AK2767" s="26">
        <f>INDEX(检修、备用和必开!I:I,MATCH(统调负荷!$C2767,检修、备用和必开!$A:$A,0))</f>
        <v>7909.7800815376</v>
      </c>
    </row>
    <row r="2768" ht="13.8" spans="1:37">
      <c r="A2768" s="26">
        <f t="shared" si="607"/>
        <v>3</v>
      </c>
      <c r="B2768" s="26">
        <f t="shared" si="606"/>
        <v>19</v>
      </c>
      <c r="C2768" t="s">
        <v>50</v>
      </c>
      <c r="D2768" s="75">
        <v>0.8125</v>
      </c>
      <c r="E2768" s="26">
        <v>53375</v>
      </c>
      <c r="F2768" s="26">
        <v>17849.3</v>
      </c>
      <c r="G2768" s="26">
        <v>11333</v>
      </c>
      <c r="H2768" s="26">
        <v>21244.4</v>
      </c>
      <c r="I2768" s="26">
        <v>4961</v>
      </c>
      <c r="J2768" s="26">
        <v>-2012.7</v>
      </c>
      <c r="K2768" s="26">
        <f t="shared" si="605"/>
        <v>15279.3</v>
      </c>
      <c r="L2768" s="27">
        <f t="shared" si="608"/>
        <v>4.43087052417323</v>
      </c>
      <c r="M2768" s="75">
        <v>0.8125</v>
      </c>
      <c r="N2768" s="26">
        <v>53267.3</v>
      </c>
      <c r="O2768" s="26">
        <v>16766.45</v>
      </c>
      <c r="P2768" s="26">
        <v>10637</v>
      </c>
      <c r="Q2768" s="26">
        <v>22296.6</v>
      </c>
      <c r="R2768" s="26">
        <v>5752.45</v>
      </c>
      <c r="S2768" s="26">
        <v>-2185.2</v>
      </c>
      <c r="T2768" s="26">
        <f t="shared" si="609"/>
        <v>14196.45</v>
      </c>
      <c r="U2768" s="27">
        <f t="shared" si="610"/>
        <v>2.65946744341807</v>
      </c>
      <c r="V2768" s="26">
        <f>INDEX(检修、备用和必开!B:B,MATCH(统调负荷!$C2768,检修、备用和必开!$A:$A,0))</f>
        <v>24341.8</v>
      </c>
      <c r="W2768" s="26">
        <f>INDEX(检修、备用和必开!C:C,MATCH(统调负荷!$C2768,检修、备用和必开!$A:$A,0))</f>
        <v>0</v>
      </c>
      <c r="X2768" s="26">
        <f>INDEX(检修、备用和必开!D:D,MATCH(统调负荷!$C2768,检修、备用和必开!$A:$A,0))</f>
        <v>11260</v>
      </c>
      <c r="Y2768" s="26">
        <f>INDEX(检修、备用和必开!E:E,MATCH(统调负荷!$C2768,检修、备用和必开!$A:$A,0))</f>
        <v>2570</v>
      </c>
      <c r="Z2768" s="26">
        <f>INDEX(检修、备用和必开!F:F,MATCH(统调负荷!$C2768,检修、备用和必开!$A:$A,0))</f>
        <v>2450</v>
      </c>
      <c r="AA2768" s="26">
        <f t="shared" si="611"/>
        <v>67700.6</v>
      </c>
      <c r="AB2768" s="26">
        <v>320</v>
      </c>
      <c r="AC2768" s="26">
        <v>325</v>
      </c>
      <c r="AD2768" s="76">
        <f t="shared" si="612"/>
        <v>45686.8125</v>
      </c>
      <c r="AE2768" s="27">
        <f t="shared" si="613"/>
        <v>-107.699999999997</v>
      </c>
      <c r="AF2768" s="27">
        <f t="shared" si="614"/>
        <v>-1082.85</v>
      </c>
      <c r="AG2768" s="27">
        <f t="shared" si="615"/>
        <v>-696</v>
      </c>
      <c r="AH2768" s="27">
        <f t="shared" si="616"/>
        <v>1052.2</v>
      </c>
      <c r="AI2768" s="27">
        <f t="shared" si="617"/>
        <v>791.45</v>
      </c>
      <c r="AJ2768" s="27">
        <f t="shared" si="618"/>
        <v>-172.5</v>
      </c>
      <c r="AK2768" s="26">
        <f>INDEX(检修、备用和必开!I:I,MATCH(统调负荷!$C2768,检修、备用和必开!$A:$A,0))</f>
        <v>7909.7800815376</v>
      </c>
    </row>
    <row r="2769" ht="13.8" spans="1:37">
      <c r="A2769" s="26">
        <f t="shared" si="607"/>
        <v>3</v>
      </c>
      <c r="B2769" s="26">
        <f t="shared" si="606"/>
        <v>19</v>
      </c>
      <c r="C2769" t="s">
        <v>50</v>
      </c>
      <c r="D2769" s="75">
        <v>0.822916666666667</v>
      </c>
      <c r="E2769" s="26">
        <v>53180</v>
      </c>
      <c r="F2769" s="26">
        <v>17545.49</v>
      </c>
      <c r="G2769" s="26">
        <v>11333</v>
      </c>
      <c r="H2769" s="26">
        <v>21287.2</v>
      </c>
      <c r="I2769" s="26">
        <v>5027</v>
      </c>
      <c r="J2769" s="26">
        <v>-2012.69</v>
      </c>
      <c r="K2769" s="26">
        <f t="shared" si="605"/>
        <v>14975.49</v>
      </c>
      <c r="L2769" s="27">
        <f t="shared" si="608"/>
        <v>4.52076025559097</v>
      </c>
      <c r="M2769" s="75">
        <v>0.822916666666667</v>
      </c>
      <c r="N2769" s="26">
        <v>53255.9</v>
      </c>
      <c r="O2769" s="26">
        <v>16983.21</v>
      </c>
      <c r="P2769" s="26">
        <v>10037.6</v>
      </c>
      <c r="Q2769" s="26">
        <v>22613.9</v>
      </c>
      <c r="R2769" s="26">
        <v>5803.94</v>
      </c>
      <c r="S2769" s="26">
        <v>-2182.75</v>
      </c>
      <c r="T2769" s="26">
        <f t="shared" si="609"/>
        <v>14413.21</v>
      </c>
      <c r="U2769" s="27">
        <f t="shared" si="610"/>
        <v>2.63701344709135</v>
      </c>
      <c r="V2769" s="26">
        <f>INDEX(检修、备用和必开!B:B,MATCH(统调负荷!$C2769,检修、备用和必开!$A:$A,0))</f>
        <v>24341.8</v>
      </c>
      <c r="W2769" s="26">
        <f>INDEX(检修、备用和必开!C:C,MATCH(统调负荷!$C2769,检修、备用和必开!$A:$A,0))</f>
        <v>0</v>
      </c>
      <c r="X2769" s="26">
        <f>INDEX(检修、备用和必开!D:D,MATCH(统调负荷!$C2769,检修、备用和必开!$A:$A,0))</f>
        <v>11260</v>
      </c>
      <c r="Y2769" s="26">
        <f>INDEX(检修、备用和必开!E:E,MATCH(统调负荷!$C2769,检修、备用和必开!$A:$A,0))</f>
        <v>2570</v>
      </c>
      <c r="Z2769" s="26">
        <f>INDEX(检修、备用和必开!F:F,MATCH(统调负荷!$C2769,检修、备用和必开!$A:$A,0))</f>
        <v>2450</v>
      </c>
      <c r="AA2769" s="26">
        <f t="shared" si="611"/>
        <v>67700.6</v>
      </c>
      <c r="AB2769" s="26">
        <v>312.73</v>
      </c>
      <c r="AC2769" s="26">
        <v>320</v>
      </c>
      <c r="AD2769" s="76">
        <f t="shared" si="612"/>
        <v>45686.8229166667</v>
      </c>
      <c r="AE2769" s="27">
        <f t="shared" si="613"/>
        <v>75.9000000000015</v>
      </c>
      <c r="AF2769" s="27">
        <f t="shared" si="614"/>
        <v>-562.280000000002</v>
      </c>
      <c r="AG2769" s="27">
        <f t="shared" si="615"/>
        <v>-1295.4</v>
      </c>
      <c r="AH2769" s="27">
        <f t="shared" si="616"/>
        <v>1326.7</v>
      </c>
      <c r="AI2769" s="27">
        <f t="shared" si="617"/>
        <v>776.94</v>
      </c>
      <c r="AJ2769" s="27">
        <f t="shared" si="618"/>
        <v>-170.06</v>
      </c>
      <c r="AK2769" s="26">
        <f>INDEX(检修、备用和必开!I:I,MATCH(统调负荷!$C2769,检修、备用和必开!$A:$A,0))</f>
        <v>7909.7800815376</v>
      </c>
    </row>
    <row r="2770" ht="13.8" spans="1:37">
      <c r="A2770" s="26">
        <f t="shared" si="607"/>
        <v>3</v>
      </c>
      <c r="B2770" s="26">
        <f t="shared" si="606"/>
        <v>20</v>
      </c>
      <c r="C2770" t="s">
        <v>50</v>
      </c>
      <c r="D2770" s="75">
        <v>0.833333333333333</v>
      </c>
      <c r="E2770" s="26">
        <v>53245</v>
      </c>
      <c r="F2770" s="26">
        <v>17682.4</v>
      </c>
      <c r="G2770" s="26">
        <v>11233</v>
      </c>
      <c r="H2770" s="26">
        <v>21257.3</v>
      </c>
      <c r="I2770" s="26">
        <v>5085</v>
      </c>
      <c r="J2770" s="26">
        <v>-2012.7</v>
      </c>
      <c r="K2770" s="26">
        <f t="shared" si="605"/>
        <v>15112.4</v>
      </c>
      <c r="L2770" s="27">
        <f t="shared" si="608"/>
        <v>4.47980466371986</v>
      </c>
      <c r="M2770" s="75">
        <v>0.833333333333333</v>
      </c>
      <c r="N2770" s="26">
        <v>53174.3</v>
      </c>
      <c r="O2770" s="26">
        <v>16532.47</v>
      </c>
      <c r="P2770" s="26">
        <v>9996.74</v>
      </c>
      <c r="Q2770" s="26">
        <v>23000.4</v>
      </c>
      <c r="R2770" s="26">
        <v>5782.87</v>
      </c>
      <c r="S2770" s="26">
        <v>-2138.18</v>
      </c>
      <c r="T2770" s="26">
        <f t="shared" si="609"/>
        <v>13962.47</v>
      </c>
      <c r="U2770" s="27">
        <f t="shared" si="610"/>
        <v>2.68413838930129</v>
      </c>
      <c r="V2770" s="26">
        <f>INDEX(检修、备用和必开!B:B,MATCH(统调负荷!$C2770,检修、备用和必开!$A:$A,0))</f>
        <v>24341.8</v>
      </c>
      <c r="W2770" s="26">
        <f>INDEX(检修、备用和必开!C:C,MATCH(统调负荷!$C2770,检修、备用和必开!$A:$A,0))</f>
        <v>0</v>
      </c>
      <c r="X2770" s="26">
        <f>INDEX(检修、备用和必开!D:D,MATCH(统调负荷!$C2770,检修、备用和必开!$A:$A,0))</f>
        <v>11260</v>
      </c>
      <c r="Y2770" s="26">
        <f>INDEX(检修、备用和必开!E:E,MATCH(统调负荷!$C2770,检修、备用和必开!$A:$A,0))</f>
        <v>2570</v>
      </c>
      <c r="Z2770" s="26">
        <f>INDEX(检修、备用和必开!F:F,MATCH(统调负荷!$C2770,检修、备用和必开!$A:$A,0))</f>
        <v>2450</v>
      </c>
      <c r="AA2770" s="26">
        <f t="shared" si="611"/>
        <v>67700.6</v>
      </c>
      <c r="AB2770" s="26">
        <v>312.88</v>
      </c>
      <c r="AC2770" s="26">
        <v>315.11</v>
      </c>
      <c r="AD2770" s="76">
        <f t="shared" si="612"/>
        <v>45686.8333333333</v>
      </c>
      <c r="AE2770" s="27">
        <f t="shared" si="613"/>
        <v>-70.6999999999971</v>
      </c>
      <c r="AF2770" s="27">
        <f t="shared" si="614"/>
        <v>-1149.93</v>
      </c>
      <c r="AG2770" s="27">
        <f t="shared" si="615"/>
        <v>-1236.26</v>
      </c>
      <c r="AH2770" s="27">
        <f t="shared" si="616"/>
        <v>1743.1</v>
      </c>
      <c r="AI2770" s="27">
        <f t="shared" si="617"/>
        <v>697.87</v>
      </c>
      <c r="AJ2770" s="27">
        <f t="shared" si="618"/>
        <v>-125.48</v>
      </c>
      <c r="AK2770" s="26">
        <f>INDEX(检修、备用和必开!I:I,MATCH(统调负荷!$C2770,检修、备用和必开!$A:$A,0))</f>
        <v>7909.7800815376</v>
      </c>
    </row>
    <row r="2771" ht="13.8" spans="1:37">
      <c r="A2771" s="26">
        <f t="shared" si="607"/>
        <v>3</v>
      </c>
      <c r="B2771" s="26">
        <f t="shared" si="606"/>
        <v>20</v>
      </c>
      <c r="C2771" t="s">
        <v>50</v>
      </c>
      <c r="D2771" s="75">
        <v>0.84375</v>
      </c>
      <c r="E2771" s="26">
        <v>53310</v>
      </c>
      <c r="F2771" s="26">
        <v>17691.99</v>
      </c>
      <c r="G2771" s="26">
        <v>11233</v>
      </c>
      <c r="H2771" s="26">
        <v>21294.5</v>
      </c>
      <c r="I2771" s="26">
        <v>5103</v>
      </c>
      <c r="J2771" s="26">
        <v>-2012.49</v>
      </c>
      <c r="K2771" s="26">
        <f t="shared" si="605"/>
        <v>15121.99</v>
      </c>
      <c r="L2771" s="27">
        <f t="shared" si="608"/>
        <v>4.47696368004476</v>
      </c>
      <c r="M2771" s="75">
        <v>0.84375</v>
      </c>
      <c r="N2771" s="26">
        <v>53344.9</v>
      </c>
      <c r="O2771" s="26">
        <v>16648</v>
      </c>
      <c r="P2771" s="26">
        <v>9885.5</v>
      </c>
      <c r="Q2771" s="26">
        <v>23113.4</v>
      </c>
      <c r="R2771" s="26">
        <v>5838.97</v>
      </c>
      <c r="S2771" s="26">
        <v>-2140.97</v>
      </c>
      <c r="T2771" s="26">
        <f t="shared" si="609"/>
        <v>14078</v>
      </c>
      <c r="U2771" s="27">
        <f t="shared" si="610"/>
        <v>2.67189991317389</v>
      </c>
      <c r="V2771" s="26">
        <f>INDEX(检修、备用和必开!B:B,MATCH(统调负荷!$C2771,检修、备用和必开!$A:$A,0))</f>
        <v>24341.8</v>
      </c>
      <c r="W2771" s="26">
        <f>INDEX(检修、备用和必开!C:C,MATCH(统调负荷!$C2771,检修、备用和必开!$A:$A,0))</f>
        <v>0</v>
      </c>
      <c r="X2771" s="26">
        <f>INDEX(检修、备用和必开!D:D,MATCH(统调负荷!$C2771,检修、备用和必开!$A:$A,0))</f>
        <v>11260</v>
      </c>
      <c r="Y2771" s="26">
        <f>INDEX(检修、备用和必开!E:E,MATCH(统调负荷!$C2771,检修、备用和必开!$A:$A,0))</f>
        <v>2570</v>
      </c>
      <c r="Z2771" s="26">
        <f>INDEX(检修、备用和必开!F:F,MATCH(统调负荷!$C2771,检修、备用和必开!$A:$A,0))</f>
        <v>2450</v>
      </c>
      <c r="AA2771" s="26">
        <f t="shared" si="611"/>
        <v>67700.6</v>
      </c>
      <c r="AB2771" s="26">
        <v>312.88</v>
      </c>
      <c r="AC2771" s="26">
        <v>310.11</v>
      </c>
      <c r="AD2771" s="76">
        <f t="shared" si="612"/>
        <v>45686.84375</v>
      </c>
      <c r="AE2771" s="27">
        <f t="shared" si="613"/>
        <v>34.9000000000015</v>
      </c>
      <c r="AF2771" s="27">
        <f t="shared" si="614"/>
        <v>-1043.99</v>
      </c>
      <c r="AG2771" s="27">
        <f t="shared" si="615"/>
        <v>-1347.5</v>
      </c>
      <c r="AH2771" s="27">
        <f t="shared" si="616"/>
        <v>1818.9</v>
      </c>
      <c r="AI2771" s="27">
        <f t="shared" si="617"/>
        <v>735.97</v>
      </c>
      <c r="AJ2771" s="27">
        <f t="shared" si="618"/>
        <v>-128.48</v>
      </c>
      <c r="AK2771" s="26">
        <f>INDEX(检修、备用和必开!I:I,MATCH(统调负荷!$C2771,检修、备用和必开!$A:$A,0))</f>
        <v>7909.7800815376</v>
      </c>
    </row>
    <row r="2772" ht="13.8" spans="1:37">
      <c r="A2772" s="26">
        <f t="shared" si="607"/>
        <v>3</v>
      </c>
      <c r="B2772" s="26">
        <f t="shared" si="606"/>
        <v>20</v>
      </c>
      <c r="C2772" t="s">
        <v>50</v>
      </c>
      <c r="D2772" s="75">
        <v>0.854166666666667</v>
      </c>
      <c r="E2772" s="26">
        <v>53500</v>
      </c>
      <c r="F2772" s="26">
        <v>17516.89</v>
      </c>
      <c r="G2772" s="26">
        <v>11233</v>
      </c>
      <c r="H2772" s="26">
        <v>21629.6</v>
      </c>
      <c r="I2772" s="26">
        <v>5133</v>
      </c>
      <c r="J2772" s="26">
        <v>-2012.49</v>
      </c>
      <c r="K2772" s="26">
        <f t="shared" si="605"/>
        <v>14946.89</v>
      </c>
      <c r="L2772" s="27">
        <f t="shared" si="608"/>
        <v>4.52941046598991</v>
      </c>
      <c r="M2772" s="75">
        <v>0.854166666666667</v>
      </c>
      <c r="N2772" s="26">
        <v>53070.6</v>
      </c>
      <c r="O2772" s="26">
        <v>16596.69</v>
      </c>
      <c r="P2772" s="26">
        <v>9728.13</v>
      </c>
      <c r="Q2772" s="26">
        <v>22968.3</v>
      </c>
      <c r="R2772" s="26">
        <v>5921.19</v>
      </c>
      <c r="S2772" s="26">
        <v>-2143.71</v>
      </c>
      <c r="T2772" s="26">
        <f t="shared" si="609"/>
        <v>14026.69</v>
      </c>
      <c r="U2772" s="27">
        <f t="shared" si="610"/>
        <v>2.67732154742277</v>
      </c>
      <c r="V2772" s="26">
        <f>INDEX(检修、备用和必开!B:B,MATCH(统调负荷!$C2772,检修、备用和必开!$A:$A,0))</f>
        <v>24341.8</v>
      </c>
      <c r="W2772" s="26">
        <f>INDEX(检修、备用和必开!C:C,MATCH(统调负荷!$C2772,检修、备用和必开!$A:$A,0))</f>
        <v>0</v>
      </c>
      <c r="X2772" s="26">
        <f>INDEX(检修、备用和必开!D:D,MATCH(统调负荷!$C2772,检修、备用和必开!$A:$A,0))</f>
        <v>11260</v>
      </c>
      <c r="Y2772" s="26">
        <f>INDEX(检修、备用和必开!E:E,MATCH(统调负荷!$C2772,检修、备用和必开!$A:$A,0))</f>
        <v>2570</v>
      </c>
      <c r="Z2772" s="26">
        <f>INDEX(检修、备用和必开!F:F,MATCH(统调负荷!$C2772,检修、备用和必开!$A:$A,0))</f>
        <v>2450</v>
      </c>
      <c r="AA2772" s="26">
        <f t="shared" si="611"/>
        <v>67700.6</v>
      </c>
      <c r="AB2772" s="26">
        <v>314.72</v>
      </c>
      <c r="AC2772" s="26">
        <v>310.12</v>
      </c>
      <c r="AD2772" s="76">
        <f t="shared" si="612"/>
        <v>45686.8541666667</v>
      </c>
      <c r="AE2772" s="27">
        <f t="shared" si="613"/>
        <v>-429.400000000001</v>
      </c>
      <c r="AF2772" s="27">
        <f t="shared" si="614"/>
        <v>-920.200000000001</v>
      </c>
      <c r="AG2772" s="27">
        <f t="shared" si="615"/>
        <v>-1504.87</v>
      </c>
      <c r="AH2772" s="27">
        <f t="shared" si="616"/>
        <v>1338.7</v>
      </c>
      <c r="AI2772" s="27">
        <f t="shared" si="617"/>
        <v>788.19</v>
      </c>
      <c r="AJ2772" s="27">
        <f t="shared" si="618"/>
        <v>-131.22</v>
      </c>
      <c r="AK2772" s="26">
        <f>INDEX(检修、备用和必开!I:I,MATCH(统调负荷!$C2772,检修、备用和必开!$A:$A,0))</f>
        <v>7909.7800815376</v>
      </c>
    </row>
    <row r="2773" ht="13.8" spans="1:37">
      <c r="A2773" s="26">
        <f t="shared" si="607"/>
        <v>3</v>
      </c>
      <c r="B2773" s="26">
        <f t="shared" si="606"/>
        <v>20</v>
      </c>
      <c r="C2773" t="s">
        <v>50</v>
      </c>
      <c r="D2773" s="75">
        <v>0.864583333333333</v>
      </c>
      <c r="E2773" s="26">
        <v>53405</v>
      </c>
      <c r="F2773" s="26">
        <v>17347.5</v>
      </c>
      <c r="G2773" s="26">
        <v>11233</v>
      </c>
      <c r="H2773" s="26">
        <v>21666.2</v>
      </c>
      <c r="I2773" s="26">
        <v>5171</v>
      </c>
      <c r="J2773" s="26">
        <v>-2012.7</v>
      </c>
      <c r="K2773" s="26">
        <f t="shared" si="605"/>
        <v>14777.5</v>
      </c>
      <c r="L2773" s="27">
        <f t="shared" si="608"/>
        <v>4.58132972424294</v>
      </c>
      <c r="M2773" s="75">
        <v>0.864583333333333</v>
      </c>
      <c r="N2773" s="26">
        <v>53164.6</v>
      </c>
      <c r="O2773" s="26">
        <v>16885.76</v>
      </c>
      <c r="P2773" s="26">
        <v>9825.12</v>
      </c>
      <c r="Q2773" s="26">
        <v>22688.5</v>
      </c>
      <c r="R2773" s="26">
        <v>5963.53</v>
      </c>
      <c r="S2773" s="26">
        <v>-2198.31</v>
      </c>
      <c r="T2773" s="26">
        <f t="shared" si="609"/>
        <v>14315.76</v>
      </c>
      <c r="U2773" s="27">
        <f t="shared" si="610"/>
        <v>2.64706112350132</v>
      </c>
      <c r="V2773" s="26">
        <f>INDEX(检修、备用和必开!B:B,MATCH(统调负荷!$C2773,检修、备用和必开!$A:$A,0))</f>
        <v>24341.8</v>
      </c>
      <c r="W2773" s="26">
        <f>INDEX(检修、备用和必开!C:C,MATCH(统调负荷!$C2773,检修、备用和必开!$A:$A,0))</f>
        <v>0</v>
      </c>
      <c r="X2773" s="26">
        <f>INDEX(检修、备用和必开!D:D,MATCH(统调负荷!$C2773,检修、备用和必开!$A:$A,0))</f>
        <v>11260</v>
      </c>
      <c r="Y2773" s="26">
        <f>INDEX(检修、备用和必开!E:E,MATCH(统调负荷!$C2773,检修、备用和必开!$A:$A,0))</f>
        <v>2570</v>
      </c>
      <c r="Z2773" s="26">
        <f>INDEX(检修、备用和必开!F:F,MATCH(统调负荷!$C2773,检修、备用和必开!$A:$A,0))</f>
        <v>2450</v>
      </c>
      <c r="AA2773" s="26">
        <f t="shared" si="611"/>
        <v>67700.6</v>
      </c>
      <c r="AB2773" s="26">
        <v>312.73</v>
      </c>
      <c r="AC2773" s="26">
        <v>310.05</v>
      </c>
      <c r="AD2773" s="76">
        <f t="shared" si="612"/>
        <v>45686.8645833333</v>
      </c>
      <c r="AE2773" s="27">
        <f t="shared" si="613"/>
        <v>-240.400000000001</v>
      </c>
      <c r="AF2773" s="27">
        <f t="shared" si="614"/>
        <v>-461.740000000002</v>
      </c>
      <c r="AG2773" s="27">
        <f t="shared" si="615"/>
        <v>-1407.88</v>
      </c>
      <c r="AH2773" s="27">
        <f t="shared" si="616"/>
        <v>1022.3</v>
      </c>
      <c r="AI2773" s="27">
        <f t="shared" si="617"/>
        <v>792.53</v>
      </c>
      <c r="AJ2773" s="27">
        <f t="shared" si="618"/>
        <v>-185.61</v>
      </c>
      <c r="AK2773" s="26">
        <f>INDEX(检修、备用和必开!I:I,MATCH(统调负荷!$C2773,检修、备用和必开!$A:$A,0))</f>
        <v>7909.7800815376</v>
      </c>
    </row>
    <row r="2774" ht="13.8" spans="1:37">
      <c r="A2774" s="26">
        <f t="shared" si="607"/>
        <v>3</v>
      </c>
      <c r="B2774" s="26">
        <f t="shared" si="606"/>
        <v>21</v>
      </c>
      <c r="C2774" t="s">
        <v>50</v>
      </c>
      <c r="D2774" s="75">
        <v>0.875</v>
      </c>
      <c r="E2774" s="26">
        <v>53310</v>
      </c>
      <c r="F2774" s="26">
        <v>17444.89</v>
      </c>
      <c r="G2774" s="26">
        <v>11156</v>
      </c>
      <c r="H2774" s="26">
        <v>21542.6</v>
      </c>
      <c r="I2774" s="26">
        <v>5179</v>
      </c>
      <c r="J2774" s="26">
        <v>-2012.49</v>
      </c>
      <c r="K2774" s="26">
        <f t="shared" si="605"/>
        <v>14874.89</v>
      </c>
      <c r="L2774" s="27">
        <f t="shared" si="608"/>
        <v>4.55133449726351</v>
      </c>
      <c r="M2774" s="75">
        <v>0.875</v>
      </c>
      <c r="N2774" s="26">
        <v>53086.4</v>
      </c>
      <c r="O2774" s="26">
        <v>17036</v>
      </c>
      <c r="P2774" s="26">
        <v>9754.28</v>
      </c>
      <c r="Q2774" s="26">
        <v>22462.4</v>
      </c>
      <c r="R2774" s="26">
        <v>5986.49</v>
      </c>
      <c r="S2774" s="26">
        <v>-2152.77</v>
      </c>
      <c r="T2774" s="26">
        <f t="shared" si="609"/>
        <v>14466</v>
      </c>
      <c r="U2774" s="27">
        <f t="shared" si="610"/>
        <v>2.63160227007696</v>
      </c>
      <c r="V2774" s="26">
        <f>INDEX(检修、备用和必开!B:B,MATCH(统调负荷!$C2774,检修、备用和必开!$A:$A,0))</f>
        <v>24341.8</v>
      </c>
      <c r="W2774" s="26">
        <f>INDEX(检修、备用和必开!C:C,MATCH(统调负荷!$C2774,检修、备用和必开!$A:$A,0))</f>
        <v>0</v>
      </c>
      <c r="X2774" s="26">
        <f>INDEX(检修、备用和必开!D:D,MATCH(统调负荷!$C2774,检修、备用和必开!$A:$A,0))</f>
        <v>11260</v>
      </c>
      <c r="Y2774" s="26">
        <f>INDEX(检修、备用和必开!E:E,MATCH(统调负荷!$C2774,检修、备用和必开!$A:$A,0))</f>
        <v>2570</v>
      </c>
      <c r="Z2774" s="26">
        <f>INDEX(检修、备用和必开!F:F,MATCH(统调负荷!$C2774,检修、备用和必开!$A:$A,0))</f>
        <v>2450</v>
      </c>
      <c r="AA2774" s="26">
        <f t="shared" si="611"/>
        <v>67700.6</v>
      </c>
      <c r="AB2774" s="26">
        <v>322.66</v>
      </c>
      <c r="AC2774" s="26">
        <v>335</v>
      </c>
      <c r="AD2774" s="76">
        <f t="shared" si="612"/>
        <v>45686.875</v>
      </c>
      <c r="AE2774" s="27">
        <f t="shared" si="613"/>
        <v>-223.599999999999</v>
      </c>
      <c r="AF2774" s="27">
        <f t="shared" si="614"/>
        <v>-408.889999999999</v>
      </c>
      <c r="AG2774" s="27">
        <f t="shared" si="615"/>
        <v>-1401.72</v>
      </c>
      <c r="AH2774" s="27">
        <f t="shared" si="616"/>
        <v>919.800000000003</v>
      </c>
      <c r="AI2774" s="27">
        <f t="shared" si="617"/>
        <v>807.49</v>
      </c>
      <c r="AJ2774" s="27">
        <f t="shared" si="618"/>
        <v>-140.28</v>
      </c>
      <c r="AK2774" s="26">
        <f>INDEX(检修、备用和必开!I:I,MATCH(统调负荷!$C2774,检修、备用和必开!$A:$A,0))</f>
        <v>7909.7800815376</v>
      </c>
    </row>
    <row r="2775" ht="13.8" spans="1:37">
      <c r="A2775" s="26">
        <f t="shared" si="607"/>
        <v>3</v>
      </c>
      <c r="B2775" s="26">
        <f t="shared" si="606"/>
        <v>21</v>
      </c>
      <c r="C2775" t="s">
        <v>50</v>
      </c>
      <c r="D2775" s="75">
        <v>0.885416666666667</v>
      </c>
      <c r="E2775" s="26">
        <v>53120</v>
      </c>
      <c r="F2775" s="26">
        <v>17217.29</v>
      </c>
      <c r="G2775" s="26">
        <v>11166</v>
      </c>
      <c r="H2775" s="26">
        <v>21549.4</v>
      </c>
      <c r="I2775" s="26">
        <v>5200</v>
      </c>
      <c r="J2775" s="26">
        <v>-2012.69</v>
      </c>
      <c r="K2775" s="26">
        <f t="shared" si="605"/>
        <v>14647.29</v>
      </c>
      <c r="L2775" s="27">
        <f t="shared" si="608"/>
        <v>4.62205636674088</v>
      </c>
      <c r="M2775" s="75">
        <v>0.885416666666667</v>
      </c>
      <c r="N2775" s="26">
        <v>52900.9</v>
      </c>
      <c r="O2775" s="26">
        <v>17024.61</v>
      </c>
      <c r="P2775" s="26">
        <v>9600.41</v>
      </c>
      <c r="Q2775" s="26">
        <v>22353.1</v>
      </c>
      <c r="R2775" s="26">
        <v>6017.68</v>
      </c>
      <c r="S2775" s="26">
        <v>-2094.9</v>
      </c>
      <c r="T2775" s="26">
        <f t="shared" si="609"/>
        <v>14454.61</v>
      </c>
      <c r="U2775" s="27">
        <f t="shared" si="610"/>
        <v>2.63276790898248</v>
      </c>
      <c r="V2775" s="26">
        <f>INDEX(检修、备用和必开!B:B,MATCH(统调负荷!$C2775,检修、备用和必开!$A:$A,0))</f>
        <v>24341.8</v>
      </c>
      <c r="W2775" s="26">
        <f>INDEX(检修、备用和必开!C:C,MATCH(统调负荷!$C2775,检修、备用和必开!$A:$A,0))</f>
        <v>0</v>
      </c>
      <c r="X2775" s="26">
        <f>INDEX(检修、备用和必开!D:D,MATCH(统调负荷!$C2775,检修、备用和必开!$A:$A,0))</f>
        <v>11260</v>
      </c>
      <c r="Y2775" s="26">
        <f>INDEX(检修、备用和必开!E:E,MATCH(统调负荷!$C2775,检修、备用和必开!$A:$A,0))</f>
        <v>2570</v>
      </c>
      <c r="Z2775" s="26">
        <f>INDEX(检修、备用和必开!F:F,MATCH(统调负荷!$C2775,检修、备用和必开!$A:$A,0))</f>
        <v>2450</v>
      </c>
      <c r="AA2775" s="26">
        <f t="shared" si="611"/>
        <v>67700.6</v>
      </c>
      <c r="AB2775" s="26">
        <v>317.7</v>
      </c>
      <c r="AC2775" s="26">
        <v>310.12</v>
      </c>
      <c r="AD2775" s="76">
        <f t="shared" si="612"/>
        <v>45686.8854166667</v>
      </c>
      <c r="AE2775" s="27">
        <f t="shared" si="613"/>
        <v>-219.099999999999</v>
      </c>
      <c r="AF2775" s="27">
        <f t="shared" si="614"/>
        <v>-192.68</v>
      </c>
      <c r="AG2775" s="27">
        <f t="shared" si="615"/>
        <v>-1565.59</v>
      </c>
      <c r="AH2775" s="27">
        <f t="shared" si="616"/>
        <v>803.699999999997</v>
      </c>
      <c r="AI2775" s="27">
        <f t="shared" si="617"/>
        <v>817.68</v>
      </c>
      <c r="AJ2775" s="27">
        <f t="shared" si="618"/>
        <v>-82.21</v>
      </c>
      <c r="AK2775" s="26">
        <f>INDEX(检修、备用和必开!I:I,MATCH(统调负荷!$C2775,检修、备用和必开!$A:$A,0))</f>
        <v>7909.7800815376</v>
      </c>
    </row>
    <row r="2776" ht="13.8" spans="1:37">
      <c r="A2776" s="26">
        <f t="shared" si="607"/>
        <v>3</v>
      </c>
      <c r="B2776" s="26">
        <f t="shared" si="606"/>
        <v>21</v>
      </c>
      <c r="C2776" t="s">
        <v>50</v>
      </c>
      <c r="D2776" s="75">
        <v>0.895833333333333</v>
      </c>
      <c r="E2776" s="26">
        <v>52895</v>
      </c>
      <c r="F2776" s="26">
        <v>16740.59</v>
      </c>
      <c r="G2776" s="26">
        <v>11410</v>
      </c>
      <c r="H2776" s="26">
        <v>21545.9</v>
      </c>
      <c r="I2776" s="26">
        <v>5211</v>
      </c>
      <c r="J2776" s="26">
        <v>-2012.49</v>
      </c>
      <c r="K2776" s="26">
        <f t="shared" si="605"/>
        <v>14170.59</v>
      </c>
      <c r="L2776" s="27">
        <f t="shared" si="608"/>
        <v>4.77754278403369</v>
      </c>
      <c r="M2776" s="75">
        <v>0.895833333333333</v>
      </c>
      <c r="N2776" s="26">
        <v>52548.5</v>
      </c>
      <c r="O2776" s="26">
        <v>16124.14</v>
      </c>
      <c r="P2776" s="26">
        <v>10239.2</v>
      </c>
      <c r="Q2776" s="26">
        <v>22318</v>
      </c>
      <c r="R2776" s="26">
        <v>6058.6</v>
      </c>
      <c r="S2776" s="26">
        <v>-2191.44</v>
      </c>
      <c r="T2776" s="26">
        <f t="shared" si="609"/>
        <v>13554.14</v>
      </c>
      <c r="U2776" s="27">
        <f t="shared" si="610"/>
        <v>2.72830732799928</v>
      </c>
      <c r="V2776" s="26">
        <f>INDEX(检修、备用和必开!B:B,MATCH(统调负荷!$C2776,检修、备用和必开!$A:$A,0))</f>
        <v>24341.8</v>
      </c>
      <c r="W2776" s="26">
        <f>INDEX(检修、备用和必开!C:C,MATCH(统调负荷!$C2776,检修、备用和必开!$A:$A,0))</f>
        <v>0</v>
      </c>
      <c r="X2776" s="26">
        <f>INDEX(检修、备用和必开!D:D,MATCH(统调负荷!$C2776,检修、备用和必开!$A:$A,0))</f>
        <v>11260</v>
      </c>
      <c r="Y2776" s="26">
        <f>INDEX(检修、备用和必开!E:E,MATCH(统调负荷!$C2776,检修、备用和必开!$A:$A,0))</f>
        <v>2570</v>
      </c>
      <c r="Z2776" s="26">
        <f>INDEX(检修、备用和必开!F:F,MATCH(统调负荷!$C2776,检修、备用和必开!$A:$A,0))</f>
        <v>2450</v>
      </c>
      <c r="AA2776" s="26">
        <f t="shared" si="611"/>
        <v>67700.6</v>
      </c>
      <c r="AB2776" s="26">
        <v>312.73</v>
      </c>
      <c r="AC2776" s="26">
        <v>300.11</v>
      </c>
      <c r="AD2776" s="76">
        <f t="shared" si="612"/>
        <v>45686.8958333333</v>
      </c>
      <c r="AE2776" s="27">
        <f t="shared" si="613"/>
        <v>-346.5</v>
      </c>
      <c r="AF2776" s="27">
        <f t="shared" si="614"/>
        <v>-616.450000000001</v>
      </c>
      <c r="AG2776" s="27">
        <f t="shared" si="615"/>
        <v>-1170.8</v>
      </c>
      <c r="AH2776" s="27">
        <f t="shared" si="616"/>
        <v>772.099999999999</v>
      </c>
      <c r="AI2776" s="27">
        <f t="shared" si="617"/>
        <v>847.6</v>
      </c>
      <c r="AJ2776" s="27">
        <f t="shared" si="618"/>
        <v>-178.95</v>
      </c>
      <c r="AK2776" s="26">
        <f>INDEX(检修、备用和必开!I:I,MATCH(统调负荷!$C2776,检修、备用和必开!$A:$A,0))</f>
        <v>7909.7800815376</v>
      </c>
    </row>
    <row r="2777" ht="13.8" spans="1:37">
      <c r="A2777" s="26">
        <f t="shared" si="607"/>
        <v>3</v>
      </c>
      <c r="B2777" s="26">
        <f t="shared" si="606"/>
        <v>21</v>
      </c>
      <c r="C2777" t="s">
        <v>50</v>
      </c>
      <c r="D2777" s="75">
        <v>0.90625</v>
      </c>
      <c r="E2777" s="26">
        <v>52580</v>
      </c>
      <c r="F2777" s="26">
        <v>16584.89</v>
      </c>
      <c r="G2777" s="26">
        <v>11234</v>
      </c>
      <c r="H2777" s="26">
        <v>21556.6</v>
      </c>
      <c r="I2777" s="26">
        <v>5217</v>
      </c>
      <c r="J2777" s="26">
        <v>-2012.49</v>
      </c>
      <c r="K2777" s="26">
        <f t="shared" si="605"/>
        <v>14014.89</v>
      </c>
      <c r="L2777" s="27">
        <f t="shared" si="608"/>
        <v>4.83061943404479</v>
      </c>
      <c r="M2777" s="75">
        <v>0.90625</v>
      </c>
      <c r="N2777" s="26">
        <v>52412</v>
      </c>
      <c r="O2777" s="26">
        <v>15309.99</v>
      </c>
      <c r="P2777" s="26">
        <v>10645.9</v>
      </c>
      <c r="Q2777" s="26">
        <v>22505.9</v>
      </c>
      <c r="R2777" s="26">
        <v>6097.98</v>
      </c>
      <c r="S2777" s="26">
        <v>-2147.77</v>
      </c>
      <c r="T2777" s="26">
        <f t="shared" si="609"/>
        <v>12739.99</v>
      </c>
      <c r="U2777" s="27">
        <f t="shared" si="610"/>
        <v>2.82085950869146</v>
      </c>
      <c r="V2777" s="26">
        <f>INDEX(检修、备用和必开!B:B,MATCH(统调负荷!$C2777,检修、备用和必开!$A:$A,0))</f>
        <v>24341.8</v>
      </c>
      <c r="W2777" s="26">
        <f>INDEX(检修、备用和必开!C:C,MATCH(统调负荷!$C2777,检修、备用和必开!$A:$A,0))</f>
        <v>0</v>
      </c>
      <c r="X2777" s="26">
        <f>INDEX(检修、备用和必开!D:D,MATCH(统调负荷!$C2777,检修、备用和必开!$A:$A,0))</f>
        <v>11260</v>
      </c>
      <c r="Y2777" s="26">
        <f>INDEX(检修、备用和必开!E:E,MATCH(统调负荷!$C2777,检修、备用和必开!$A:$A,0))</f>
        <v>2570</v>
      </c>
      <c r="Z2777" s="26">
        <f>INDEX(检修、备用和必开!F:F,MATCH(统调负荷!$C2777,检修、备用和必开!$A:$A,0))</f>
        <v>2450</v>
      </c>
      <c r="AA2777" s="26">
        <f t="shared" si="611"/>
        <v>67700.6</v>
      </c>
      <c r="AB2777" s="26">
        <v>307.88</v>
      </c>
      <c r="AC2777" s="26">
        <v>287</v>
      </c>
      <c r="AD2777" s="76">
        <f t="shared" si="612"/>
        <v>45686.90625</v>
      </c>
      <c r="AE2777" s="27">
        <f t="shared" si="613"/>
        <v>-168</v>
      </c>
      <c r="AF2777" s="27">
        <f t="shared" si="614"/>
        <v>-1274.9</v>
      </c>
      <c r="AG2777" s="27">
        <f t="shared" si="615"/>
        <v>-588.1</v>
      </c>
      <c r="AH2777" s="27">
        <f t="shared" si="616"/>
        <v>949.300000000003</v>
      </c>
      <c r="AI2777" s="27">
        <f t="shared" si="617"/>
        <v>880.98</v>
      </c>
      <c r="AJ2777" s="27">
        <f t="shared" si="618"/>
        <v>-135.28</v>
      </c>
      <c r="AK2777" s="26">
        <f>INDEX(检修、备用和必开!I:I,MATCH(统调负荷!$C2777,检修、备用和必开!$A:$A,0))</f>
        <v>7909.7800815376</v>
      </c>
    </row>
    <row r="2778" ht="13.8" spans="1:37">
      <c r="A2778" s="26">
        <f t="shared" si="607"/>
        <v>3</v>
      </c>
      <c r="B2778" s="26">
        <f t="shared" si="606"/>
        <v>22</v>
      </c>
      <c r="C2778" t="s">
        <v>50</v>
      </c>
      <c r="D2778" s="75">
        <v>0.916666666666667</v>
      </c>
      <c r="E2778" s="26">
        <v>51780</v>
      </c>
      <c r="F2778" s="26">
        <v>15757.19</v>
      </c>
      <c r="G2778" s="26">
        <v>11094</v>
      </c>
      <c r="H2778" s="26">
        <v>21736.5</v>
      </c>
      <c r="I2778" s="26">
        <v>5205</v>
      </c>
      <c r="J2778" s="26">
        <v>-2012.69</v>
      </c>
      <c r="K2778" s="26">
        <f t="shared" si="605"/>
        <v>13187.19</v>
      </c>
      <c r="L2778" s="27">
        <f t="shared" si="608"/>
        <v>5.13381546788967</v>
      </c>
      <c r="M2778" s="75">
        <v>0.916666666666667</v>
      </c>
      <c r="N2778" s="26">
        <v>51703.5</v>
      </c>
      <c r="O2778" s="26">
        <v>14547.03</v>
      </c>
      <c r="P2778" s="26">
        <v>11121.6</v>
      </c>
      <c r="Q2778" s="26">
        <v>22157.3</v>
      </c>
      <c r="R2778" s="26">
        <v>6043.79</v>
      </c>
      <c r="S2778" s="26">
        <v>-2166.22</v>
      </c>
      <c r="T2778" s="26">
        <f t="shared" si="609"/>
        <v>11977.03</v>
      </c>
      <c r="U2778" s="27">
        <f t="shared" si="610"/>
        <v>2.91347904616037</v>
      </c>
      <c r="V2778" s="26">
        <f>INDEX(检修、备用和必开!B:B,MATCH(统调负荷!$C2778,检修、备用和必开!$A:$A,0))</f>
        <v>24341.8</v>
      </c>
      <c r="W2778" s="26">
        <f>INDEX(检修、备用和必开!C:C,MATCH(统调负荷!$C2778,检修、备用和必开!$A:$A,0))</f>
        <v>0</v>
      </c>
      <c r="X2778" s="26">
        <f>INDEX(检修、备用和必开!D:D,MATCH(统调负荷!$C2778,检修、备用和必开!$A:$A,0))</f>
        <v>11260</v>
      </c>
      <c r="Y2778" s="26">
        <f>INDEX(检修、备用和必开!E:E,MATCH(统调负荷!$C2778,检修、备用和必开!$A:$A,0))</f>
        <v>2570</v>
      </c>
      <c r="Z2778" s="26">
        <f>INDEX(检修、备用和必开!F:F,MATCH(统调负荷!$C2778,检修、备用和必开!$A:$A,0))</f>
        <v>2450</v>
      </c>
      <c r="AA2778" s="26">
        <f t="shared" si="611"/>
        <v>67700.6</v>
      </c>
      <c r="AB2778" s="26">
        <v>300.97</v>
      </c>
      <c r="AC2778" s="26">
        <v>300.03</v>
      </c>
      <c r="AD2778" s="76">
        <f t="shared" si="612"/>
        <v>45686.9166666667</v>
      </c>
      <c r="AE2778" s="27">
        <f t="shared" si="613"/>
        <v>-76.5</v>
      </c>
      <c r="AF2778" s="27">
        <f t="shared" si="614"/>
        <v>-1210.16</v>
      </c>
      <c r="AG2778" s="27">
        <f t="shared" si="615"/>
        <v>27.6000000000004</v>
      </c>
      <c r="AH2778" s="27">
        <f t="shared" si="616"/>
        <v>420.799999999999</v>
      </c>
      <c r="AI2778" s="27">
        <f t="shared" si="617"/>
        <v>838.79</v>
      </c>
      <c r="AJ2778" s="27">
        <f t="shared" si="618"/>
        <v>-153.53</v>
      </c>
      <c r="AK2778" s="26">
        <f>INDEX(检修、备用和必开!I:I,MATCH(统调负荷!$C2778,检修、备用和必开!$A:$A,0))</f>
        <v>7909.7800815376</v>
      </c>
    </row>
    <row r="2779" ht="13.8" spans="1:37">
      <c r="A2779" s="26">
        <f t="shared" si="607"/>
        <v>3</v>
      </c>
      <c r="B2779" s="26">
        <f t="shared" si="606"/>
        <v>22</v>
      </c>
      <c r="C2779" t="s">
        <v>50</v>
      </c>
      <c r="D2779" s="75">
        <v>0.927083333333333</v>
      </c>
      <c r="E2779" s="26">
        <v>50665</v>
      </c>
      <c r="F2779" s="26">
        <v>14743.8</v>
      </c>
      <c r="G2779" s="26">
        <v>11005</v>
      </c>
      <c r="H2779" s="26">
        <v>21744.9</v>
      </c>
      <c r="I2779" s="26">
        <v>5184</v>
      </c>
      <c r="J2779" s="26">
        <v>-2012.7</v>
      </c>
      <c r="K2779" s="26">
        <f t="shared" si="605"/>
        <v>12173.8</v>
      </c>
      <c r="L2779" s="27">
        <f t="shared" si="608"/>
        <v>5.56117235374328</v>
      </c>
      <c r="M2779" s="75">
        <v>0.927083333333333</v>
      </c>
      <c r="N2779" s="26">
        <v>50978.3</v>
      </c>
      <c r="O2779" s="26">
        <v>14670.94</v>
      </c>
      <c r="P2779" s="26">
        <v>10880.8</v>
      </c>
      <c r="Q2779" s="26">
        <v>21602.2</v>
      </c>
      <c r="R2779" s="26">
        <v>5949.54</v>
      </c>
      <c r="S2779" s="26">
        <v>-2125.18</v>
      </c>
      <c r="T2779" s="26">
        <f t="shared" si="609"/>
        <v>12100.94</v>
      </c>
      <c r="U2779" s="27">
        <f t="shared" si="610"/>
        <v>2.89802550753523</v>
      </c>
      <c r="V2779" s="26">
        <f>INDEX(检修、备用和必开!B:B,MATCH(统调负荷!$C2779,检修、备用和必开!$A:$A,0))</f>
        <v>24341.8</v>
      </c>
      <c r="W2779" s="26">
        <f>INDEX(检修、备用和必开!C:C,MATCH(统调负荷!$C2779,检修、备用和必开!$A:$A,0))</f>
        <v>0</v>
      </c>
      <c r="X2779" s="26">
        <f>INDEX(检修、备用和必开!D:D,MATCH(统调负荷!$C2779,检修、备用和必开!$A:$A,0))</f>
        <v>11260</v>
      </c>
      <c r="Y2779" s="26">
        <f>INDEX(检修、备用和必开!E:E,MATCH(统调负荷!$C2779,检修、备用和必开!$A:$A,0))</f>
        <v>2570</v>
      </c>
      <c r="Z2779" s="26">
        <f>INDEX(检修、备用和必开!F:F,MATCH(统调负荷!$C2779,检修、备用和必开!$A:$A,0))</f>
        <v>2450</v>
      </c>
      <c r="AA2779" s="26">
        <f t="shared" si="611"/>
        <v>67700.6</v>
      </c>
      <c r="AB2779" s="26">
        <v>295</v>
      </c>
      <c r="AC2779" s="26">
        <v>301.88</v>
      </c>
      <c r="AD2779" s="76">
        <f t="shared" si="612"/>
        <v>45686.9270833333</v>
      </c>
      <c r="AE2779" s="27">
        <f t="shared" si="613"/>
        <v>313.300000000003</v>
      </c>
      <c r="AF2779" s="27">
        <f t="shared" si="614"/>
        <v>-72.8599999999988</v>
      </c>
      <c r="AG2779" s="27">
        <f t="shared" si="615"/>
        <v>-124.200000000001</v>
      </c>
      <c r="AH2779" s="27">
        <f t="shared" si="616"/>
        <v>-142.700000000001</v>
      </c>
      <c r="AI2779" s="27">
        <f t="shared" si="617"/>
        <v>765.54</v>
      </c>
      <c r="AJ2779" s="27">
        <f t="shared" si="618"/>
        <v>-112.48</v>
      </c>
      <c r="AK2779" s="26">
        <f>INDEX(检修、备用和必开!I:I,MATCH(统调负荷!$C2779,检修、备用和必开!$A:$A,0))</f>
        <v>7909.7800815376</v>
      </c>
    </row>
    <row r="2780" ht="13.8" spans="1:37">
      <c r="A2780" s="26">
        <f t="shared" si="607"/>
        <v>3</v>
      </c>
      <c r="B2780" s="26">
        <f t="shared" si="606"/>
        <v>22</v>
      </c>
      <c r="C2780" t="s">
        <v>50</v>
      </c>
      <c r="D2780" s="75">
        <v>0.9375</v>
      </c>
      <c r="E2780" s="26">
        <v>50155</v>
      </c>
      <c r="F2780" s="26">
        <v>14599.5</v>
      </c>
      <c r="G2780" s="26">
        <v>10915</v>
      </c>
      <c r="H2780" s="26">
        <v>21452.2</v>
      </c>
      <c r="I2780" s="26">
        <v>5201</v>
      </c>
      <c r="J2780" s="26">
        <v>-2012.7</v>
      </c>
      <c r="K2780" s="26">
        <f t="shared" si="605"/>
        <v>12029.5</v>
      </c>
      <c r="L2780" s="27">
        <f t="shared" si="608"/>
        <v>5.62788145808221</v>
      </c>
      <c r="M2780" s="75">
        <v>0.9375</v>
      </c>
      <c r="N2780" s="26">
        <v>50206.2</v>
      </c>
      <c r="O2780" s="26">
        <v>14392.91</v>
      </c>
      <c r="P2780" s="26">
        <v>10502.9</v>
      </c>
      <c r="Q2780" s="26">
        <v>21582.8</v>
      </c>
      <c r="R2780" s="26">
        <v>5922.48</v>
      </c>
      <c r="S2780" s="26">
        <v>-2194.89</v>
      </c>
      <c r="T2780" s="26">
        <f t="shared" si="609"/>
        <v>11822.91</v>
      </c>
      <c r="U2780" s="27">
        <f t="shared" si="610"/>
        <v>2.93293176640207</v>
      </c>
      <c r="V2780" s="26">
        <f>INDEX(检修、备用和必开!B:B,MATCH(统调负荷!$C2780,检修、备用和必开!$A:$A,0))</f>
        <v>24341.8</v>
      </c>
      <c r="W2780" s="26">
        <f>INDEX(检修、备用和必开!C:C,MATCH(统调负荷!$C2780,检修、备用和必开!$A:$A,0))</f>
        <v>0</v>
      </c>
      <c r="X2780" s="26">
        <f>INDEX(检修、备用和必开!D:D,MATCH(统调负荷!$C2780,检修、备用和必开!$A:$A,0))</f>
        <v>11260</v>
      </c>
      <c r="Y2780" s="26">
        <f>INDEX(检修、备用和必开!E:E,MATCH(统调负荷!$C2780,检修、备用和必开!$A:$A,0))</f>
        <v>2570</v>
      </c>
      <c r="Z2780" s="26">
        <f>INDEX(检修、备用和必开!F:F,MATCH(统调负荷!$C2780,检修、备用和必开!$A:$A,0))</f>
        <v>2450</v>
      </c>
      <c r="AA2780" s="26">
        <f t="shared" si="611"/>
        <v>67700.6</v>
      </c>
      <c r="AB2780" s="26">
        <v>295.11</v>
      </c>
      <c r="AC2780" s="26">
        <v>267.89</v>
      </c>
      <c r="AD2780" s="76">
        <f t="shared" si="612"/>
        <v>45686.9375</v>
      </c>
      <c r="AE2780" s="27">
        <f t="shared" si="613"/>
        <v>51.1999999999971</v>
      </c>
      <c r="AF2780" s="27">
        <f t="shared" si="614"/>
        <v>-206.59</v>
      </c>
      <c r="AG2780" s="27">
        <f t="shared" si="615"/>
        <v>-412.1</v>
      </c>
      <c r="AH2780" s="27">
        <f t="shared" si="616"/>
        <v>130.599999999999</v>
      </c>
      <c r="AI2780" s="27">
        <f t="shared" si="617"/>
        <v>721.48</v>
      </c>
      <c r="AJ2780" s="27">
        <f t="shared" si="618"/>
        <v>-182.19</v>
      </c>
      <c r="AK2780" s="26">
        <f>INDEX(检修、备用和必开!I:I,MATCH(统调负荷!$C2780,检修、备用和必开!$A:$A,0))</f>
        <v>7909.7800815376</v>
      </c>
    </row>
    <row r="2781" ht="13.8" spans="1:37">
      <c r="A2781" s="26">
        <f t="shared" si="607"/>
        <v>3</v>
      </c>
      <c r="B2781" s="26">
        <f t="shared" si="606"/>
        <v>22</v>
      </c>
      <c r="C2781" t="s">
        <v>50</v>
      </c>
      <c r="D2781" s="75">
        <v>0.947916666666667</v>
      </c>
      <c r="E2781" s="26">
        <v>49040</v>
      </c>
      <c r="F2781" s="26">
        <v>14179.79</v>
      </c>
      <c r="G2781" s="26">
        <v>10915</v>
      </c>
      <c r="H2781" s="26">
        <v>20745.9</v>
      </c>
      <c r="I2781" s="26">
        <v>5212</v>
      </c>
      <c r="J2781" s="26">
        <v>-2012.69</v>
      </c>
      <c r="K2781" s="26">
        <f t="shared" si="605"/>
        <v>11609.79</v>
      </c>
      <c r="L2781" s="27">
        <f t="shared" si="608"/>
        <v>5.83133717319607</v>
      </c>
      <c r="M2781" s="75">
        <v>0.947916666666667</v>
      </c>
      <c r="N2781" s="26">
        <v>49180.3</v>
      </c>
      <c r="O2781" s="26">
        <v>13865.99</v>
      </c>
      <c r="P2781" s="26">
        <v>10949.8</v>
      </c>
      <c r="Q2781" s="26">
        <v>20640.2</v>
      </c>
      <c r="R2781" s="26">
        <v>5916.31</v>
      </c>
      <c r="S2781" s="26">
        <v>-2192</v>
      </c>
      <c r="T2781" s="26">
        <f t="shared" si="609"/>
        <v>11295.99</v>
      </c>
      <c r="U2781" s="27">
        <f t="shared" si="610"/>
        <v>3.00144662238279</v>
      </c>
      <c r="V2781" s="26">
        <f>INDEX(检修、备用和必开!B:B,MATCH(统调负荷!$C2781,检修、备用和必开!$A:$A,0))</f>
        <v>24341.8</v>
      </c>
      <c r="W2781" s="26">
        <f>INDEX(检修、备用和必开!C:C,MATCH(统调负荷!$C2781,检修、备用和必开!$A:$A,0))</f>
        <v>0</v>
      </c>
      <c r="X2781" s="26">
        <f>INDEX(检修、备用和必开!D:D,MATCH(统调负荷!$C2781,检修、备用和必开!$A:$A,0))</f>
        <v>11260</v>
      </c>
      <c r="Y2781" s="26">
        <f>INDEX(检修、备用和必开!E:E,MATCH(统调负荷!$C2781,检修、备用和必开!$A:$A,0))</f>
        <v>2570</v>
      </c>
      <c r="Z2781" s="26">
        <f>INDEX(检修、备用和必开!F:F,MATCH(统调负荷!$C2781,检修、备用和必开!$A:$A,0))</f>
        <v>2450</v>
      </c>
      <c r="AA2781" s="26">
        <f t="shared" si="611"/>
        <v>67700.6</v>
      </c>
      <c r="AB2781" s="26">
        <v>285</v>
      </c>
      <c r="AC2781" s="26">
        <v>289.88</v>
      </c>
      <c r="AD2781" s="76">
        <f t="shared" si="612"/>
        <v>45686.9479166667</v>
      </c>
      <c r="AE2781" s="27">
        <f t="shared" si="613"/>
        <v>140.300000000003</v>
      </c>
      <c r="AF2781" s="27">
        <f t="shared" si="614"/>
        <v>-313.800000000001</v>
      </c>
      <c r="AG2781" s="27">
        <f t="shared" si="615"/>
        <v>34.7999999999993</v>
      </c>
      <c r="AH2781" s="27">
        <f t="shared" si="616"/>
        <v>-105.700000000001</v>
      </c>
      <c r="AI2781" s="27">
        <f t="shared" si="617"/>
        <v>704.31</v>
      </c>
      <c r="AJ2781" s="27">
        <f t="shared" si="618"/>
        <v>-179.31</v>
      </c>
      <c r="AK2781" s="26">
        <f>INDEX(检修、备用和必开!I:I,MATCH(统调负荷!$C2781,检修、备用和必开!$A:$A,0))</f>
        <v>7909.7800815376</v>
      </c>
    </row>
    <row r="2782" ht="13.8" spans="1:37">
      <c r="A2782" s="26">
        <f t="shared" si="607"/>
        <v>3</v>
      </c>
      <c r="B2782" s="26">
        <f t="shared" si="606"/>
        <v>23</v>
      </c>
      <c r="C2782" t="s">
        <v>50</v>
      </c>
      <c r="D2782" s="75">
        <v>0.958333333333333</v>
      </c>
      <c r="E2782" s="26">
        <v>48275</v>
      </c>
      <c r="F2782" s="26">
        <v>15165.59</v>
      </c>
      <c r="G2782" s="26">
        <v>10297</v>
      </c>
      <c r="H2782" s="26">
        <v>19700.1</v>
      </c>
      <c r="I2782" s="26">
        <v>5125</v>
      </c>
      <c r="J2782" s="26">
        <v>-2012.69</v>
      </c>
      <c r="K2782" s="26">
        <f t="shared" si="605"/>
        <v>12595.59</v>
      </c>
      <c r="L2782" s="27">
        <f t="shared" si="608"/>
        <v>5.37494472271644</v>
      </c>
      <c r="M2782" s="75">
        <v>0.958333333333333</v>
      </c>
      <c r="N2782" s="26">
        <v>48356.3</v>
      </c>
      <c r="O2782" s="26">
        <v>14710.4</v>
      </c>
      <c r="P2782" s="26">
        <v>10714.6</v>
      </c>
      <c r="Q2782" s="26">
        <v>19089</v>
      </c>
      <c r="R2782" s="26">
        <v>5900.57</v>
      </c>
      <c r="S2782" s="26">
        <v>-2058.27</v>
      </c>
      <c r="T2782" s="26">
        <f t="shared" si="609"/>
        <v>12140.4</v>
      </c>
      <c r="U2782" s="27">
        <f t="shared" si="610"/>
        <v>2.89313857882771</v>
      </c>
      <c r="V2782" s="26">
        <f>INDEX(检修、备用和必开!B:B,MATCH(统调负荷!$C2782,检修、备用和必开!$A:$A,0))</f>
        <v>24341.8</v>
      </c>
      <c r="W2782" s="26">
        <f>INDEX(检修、备用和必开!C:C,MATCH(统调负荷!$C2782,检修、备用和必开!$A:$A,0))</f>
        <v>0</v>
      </c>
      <c r="X2782" s="26">
        <f>INDEX(检修、备用和必开!D:D,MATCH(统调负荷!$C2782,检修、备用和必开!$A:$A,0))</f>
        <v>11260</v>
      </c>
      <c r="Y2782" s="26">
        <f>INDEX(检修、备用和必开!E:E,MATCH(统调负荷!$C2782,检修、备用和必开!$A:$A,0))</f>
        <v>2570</v>
      </c>
      <c r="Z2782" s="26">
        <f>INDEX(检修、备用和必开!F:F,MATCH(统调负荷!$C2782,检修、备用和必开!$A:$A,0))</f>
        <v>2450</v>
      </c>
      <c r="AA2782" s="26">
        <f t="shared" si="611"/>
        <v>67700.6</v>
      </c>
      <c r="AB2782" s="26">
        <v>300.15</v>
      </c>
      <c r="AC2782" s="26">
        <v>299.88</v>
      </c>
      <c r="AD2782" s="76">
        <f t="shared" si="612"/>
        <v>45686.9583333333</v>
      </c>
      <c r="AE2782" s="27">
        <f t="shared" si="613"/>
        <v>81.3000000000029</v>
      </c>
      <c r="AF2782" s="27">
        <f t="shared" si="614"/>
        <v>-455.190000000001</v>
      </c>
      <c r="AG2782" s="27">
        <f t="shared" si="615"/>
        <v>417.6</v>
      </c>
      <c r="AH2782" s="27">
        <f t="shared" si="616"/>
        <v>-611.099999999999</v>
      </c>
      <c r="AI2782" s="27">
        <f t="shared" si="617"/>
        <v>775.57</v>
      </c>
      <c r="AJ2782" s="27">
        <f t="shared" si="618"/>
        <v>-45.5799999999999</v>
      </c>
      <c r="AK2782" s="26">
        <f>INDEX(检修、备用和必开!I:I,MATCH(统调负荷!$C2782,检修、备用和必开!$A:$A,0))</f>
        <v>7909.7800815376</v>
      </c>
    </row>
    <row r="2783" ht="13.8" spans="1:37">
      <c r="A2783" s="26">
        <f t="shared" si="607"/>
        <v>3</v>
      </c>
      <c r="B2783" s="26">
        <f t="shared" si="606"/>
        <v>23</v>
      </c>
      <c r="C2783" t="s">
        <v>50</v>
      </c>
      <c r="D2783" s="75">
        <v>0.96875</v>
      </c>
      <c r="E2783" s="26">
        <v>47095</v>
      </c>
      <c r="F2783" s="26">
        <v>15203.39</v>
      </c>
      <c r="G2783" s="26">
        <v>10057</v>
      </c>
      <c r="H2783" s="26">
        <v>18778.3</v>
      </c>
      <c r="I2783" s="26">
        <v>5069</v>
      </c>
      <c r="J2783" s="26">
        <v>-2012.69</v>
      </c>
      <c r="K2783" s="26">
        <f t="shared" si="605"/>
        <v>12633.39</v>
      </c>
      <c r="L2783" s="27">
        <f t="shared" si="608"/>
        <v>5.35886250642147</v>
      </c>
      <c r="M2783" s="75">
        <v>0.96875</v>
      </c>
      <c r="N2783" s="26">
        <v>47259.5</v>
      </c>
      <c r="O2783" s="26">
        <v>14558.92</v>
      </c>
      <c r="P2783" s="26">
        <v>10112.9</v>
      </c>
      <c r="Q2783" s="26">
        <v>18594.4</v>
      </c>
      <c r="R2783" s="26">
        <v>5923.46</v>
      </c>
      <c r="S2783" s="26">
        <v>-1930.18</v>
      </c>
      <c r="T2783" s="26">
        <f t="shared" si="609"/>
        <v>11988.92</v>
      </c>
      <c r="U2783" s="27">
        <f t="shared" si="610"/>
        <v>2.91198903002806</v>
      </c>
      <c r="V2783" s="26">
        <f>INDEX(检修、备用和必开!B:B,MATCH(统调负荷!$C2783,检修、备用和必开!$A:$A,0))</f>
        <v>24341.8</v>
      </c>
      <c r="W2783" s="26">
        <f>INDEX(检修、备用和必开!C:C,MATCH(统调负荷!$C2783,检修、备用和必开!$A:$A,0))</f>
        <v>0</v>
      </c>
      <c r="X2783" s="26">
        <f>INDEX(检修、备用和必开!D:D,MATCH(统调负荷!$C2783,检修、备用和必开!$A:$A,0))</f>
        <v>11260</v>
      </c>
      <c r="Y2783" s="26">
        <f>INDEX(检修、备用和必开!E:E,MATCH(统调负荷!$C2783,检修、备用和必开!$A:$A,0))</f>
        <v>2570</v>
      </c>
      <c r="Z2783" s="26">
        <f>INDEX(检修、备用和必开!F:F,MATCH(统调负荷!$C2783,检修、备用和必开!$A:$A,0))</f>
        <v>2450</v>
      </c>
      <c r="AA2783" s="26">
        <f t="shared" si="611"/>
        <v>67700.6</v>
      </c>
      <c r="AB2783" s="26">
        <v>300.11</v>
      </c>
      <c r="AC2783" s="26">
        <v>299.88</v>
      </c>
      <c r="AD2783" s="76">
        <f t="shared" si="612"/>
        <v>45686.96875</v>
      </c>
      <c r="AE2783" s="27">
        <f t="shared" si="613"/>
        <v>164.5</v>
      </c>
      <c r="AF2783" s="27">
        <f t="shared" si="614"/>
        <v>-644.469999999999</v>
      </c>
      <c r="AG2783" s="27">
        <f t="shared" si="615"/>
        <v>55.8999999999996</v>
      </c>
      <c r="AH2783" s="27">
        <f t="shared" si="616"/>
        <v>-183.899999999998</v>
      </c>
      <c r="AI2783" s="27">
        <f t="shared" si="617"/>
        <v>854.46</v>
      </c>
      <c r="AJ2783" s="27">
        <f t="shared" si="618"/>
        <v>82.51</v>
      </c>
      <c r="AK2783" s="26">
        <f>INDEX(检修、备用和必开!I:I,MATCH(统调负荷!$C2783,检修、备用和必开!$A:$A,0))</f>
        <v>7909.7800815376</v>
      </c>
    </row>
    <row r="2784" ht="13.8" spans="1:37">
      <c r="A2784" s="26">
        <f t="shared" si="607"/>
        <v>3</v>
      </c>
      <c r="B2784" s="26">
        <f t="shared" si="606"/>
        <v>23</v>
      </c>
      <c r="C2784" t="s">
        <v>50</v>
      </c>
      <c r="D2784" s="75">
        <v>0.979166666666667</v>
      </c>
      <c r="E2784" s="26">
        <v>45920</v>
      </c>
      <c r="F2784" s="26">
        <v>15190.5</v>
      </c>
      <c r="G2784" s="26">
        <v>9945</v>
      </c>
      <c r="H2784" s="26">
        <v>17730.2</v>
      </c>
      <c r="I2784" s="26">
        <v>5067</v>
      </c>
      <c r="J2784" s="26">
        <v>-2012.7</v>
      </c>
      <c r="K2784" s="26">
        <f t="shared" si="605"/>
        <v>12620.5</v>
      </c>
      <c r="L2784" s="27">
        <f t="shared" si="608"/>
        <v>5.36433580286042</v>
      </c>
      <c r="M2784" s="75">
        <v>0.979166666666667</v>
      </c>
      <c r="N2784" s="26">
        <v>46167.9</v>
      </c>
      <c r="O2784" s="26">
        <v>14478.71</v>
      </c>
      <c r="P2784" s="26">
        <v>9812.43</v>
      </c>
      <c r="Q2784" s="26">
        <v>17892.6</v>
      </c>
      <c r="R2784" s="26">
        <v>5912.77</v>
      </c>
      <c r="S2784" s="26">
        <v>-1928.61</v>
      </c>
      <c r="T2784" s="26">
        <f t="shared" si="609"/>
        <v>11908.71</v>
      </c>
      <c r="U2784" s="27">
        <f t="shared" si="610"/>
        <v>2.92207032674672</v>
      </c>
      <c r="V2784" s="26">
        <f>INDEX(检修、备用和必开!B:B,MATCH(统调负荷!$C2784,检修、备用和必开!$A:$A,0))</f>
        <v>24341.8</v>
      </c>
      <c r="W2784" s="26">
        <f>INDEX(检修、备用和必开!C:C,MATCH(统调负荷!$C2784,检修、备用和必开!$A:$A,0))</f>
        <v>0</v>
      </c>
      <c r="X2784" s="26">
        <f>INDEX(检修、备用和必开!D:D,MATCH(统调负荷!$C2784,检修、备用和必开!$A:$A,0))</f>
        <v>11260</v>
      </c>
      <c r="Y2784" s="26">
        <f>INDEX(检修、备用和必开!E:E,MATCH(统调负荷!$C2784,检修、备用和必开!$A:$A,0))</f>
        <v>2570</v>
      </c>
      <c r="Z2784" s="26">
        <f>INDEX(检修、备用和必开!F:F,MATCH(统调负荷!$C2784,检修、备用和必开!$A:$A,0))</f>
        <v>2450</v>
      </c>
      <c r="AA2784" s="26">
        <f t="shared" si="611"/>
        <v>67700.6</v>
      </c>
      <c r="AB2784" s="26">
        <v>300.11</v>
      </c>
      <c r="AC2784" s="26">
        <v>308.33</v>
      </c>
      <c r="AD2784" s="76">
        <f t="shared" si="612"/>
        <v>45686.9791666667</v>
      </c>
      <c r="AE2784" s="27">
        <f t="shared" si="613"/>
        <v>247.900000000001</v>
      </c>
      <c r="AF2784" s="27">
        <f t="shared" si="614"/>
        <v>-711.790000000001</v>
      </c>
      <c r="AG2784" s="27">
        <f t="shared" si="615"/>
        <v>-132.57</v>
      </c>
      <c r="AH2784" s="27">
        <f t="shared" si="616"/>
        <v>162.399999999998</v>
      </c>
      <c r="AI2784" s="27">
        <f t="shared" si="617"/>
        <v>845.77</v>
      </c>
      <c r="AJ2784" s="27">
        <f t="shared" si="618"/>
        <v>84.0900000000001</v>
      </c>
      <c r="AK2784" s="26">
        <f>INDEX(检修、备用和必开!I:I,MATCH(统调负荷!$C2784,检修、备用和必开!$A:$A,0))</f>
        <v>7909.7800815376</v>
      </c>
    </row>
    <row r="2785" ht="13.8" spans="1:37">
      <c r="A2785" s="26">
        <f t="shared" si="607"/>
        <v>3</v>
      </c>
      <c r="B2785" s="26">
        <f t="shared" si="606"/>
        <v>23</v>
      </c>
      <c r="C2785" t="s">
        <v>50</v>
      </c>
      <c r="D2785" s="75">
        <v>0.989583333333333</v>
      </c>
      <c r="E2785" s="26">
        <v>44740</v>
      </c>
      <c r="F2785" s="26">
        <v>14248.4</v>
      </c>
      <c r="G2785" s="26">
        <v>9648</v>
      </c>
      <c r="H2785" s="26">
        <v>17732.3</v>
      </c>
      <c r="I2785" s="26">
        <v>5124</v>
      </c>
      <c r="J2785" s="26">
        <v>-2012.7</v>
      </c>
      <c r="K2785" s="26">
        <f t="shared" si="605"/>
        <v>11678.4</v>
      </c>
      <c r="L2785" s="27">
        <f t="shared" si="608"/>
        <v>5.79707836689957</v>
      </c>
      <c r="M2785" s="75">
        <v>0.989583333333333</v>
      </c>
      <c r="N2785" s="26">
        <v>45129.6</v>
      </c>
      <c r="O2785" s="26">
        <v>14347.87</v>
      </c>
      <c r="P2785" s="26">
        <v>9692.41</v>
      </c>
      <c r="Q2785" s="26">
        <v>17159.8</v>
      </c>
      <c r="R2785" s="26">
        <v>5869.65</v>
      </c>
      <c r="S2785" s="26">
        <v>-1940.13</v>
      </c>
      <c r="T2785" s="26">
        <f t="shared" si="609"/>
        <v>11777.87</v>
      </c>
      <c r="U2785" s="27">
        <f t="shared" si="610"/>
        <v>2.93866577075051</v>
      </c>
      <c r="V2785" s="26">
        <f>INDEX(检修、备用和必开!B:B,MATCH(统调负荷!$C2785,检修、备用和必开!$A:$A,0))</f>
        <v>24341.8</v>
      </c>
      <c r="W2785" s="26">
        <f>INDEX(检修、备用和必开!C:C,MATCH(统调负荷!$C2785,检修、备用和必开!$A:$A,0))</f>
        <v>0</v>
      </c>
      <c r="X2785" s="26">
        <f>INDEX(检修、备用和必开!D:D,MATCH(统调负荷!$C2785,检修、备用和必开!$A:$A,0))</f>
        <v>11260</v>
      </c>
      <c r="Y2785" s="26">
        <f>INDEX(检修、备用和必开!E:E,MATCH(统调负荷!$C2785,检修、备用和必开!$A:$A,0))</f>
        <v>2570</v>
      </c>
      <c r="Z2785" s="26">
        <f>INDEX(检修、备用和必开!F:F,MATCH(统调负荷!$C2785,检修、备用和必开!$A:$A,0))</f>
        <v>2450</v>
      </c>
      <c r="AA2785" s="26">
        <f t="shared" si="611"/>
        <v>67700.6</v>
      </c>
      <c r="AB2785" s="26">
        <v>297.21</v>
      </c>
      <c r="AC2785" s="26">
        <v>272</v>
      </c>
      <c r="AD2785" s="76">
        <f t="shared" si="612"/>
        <v>45686.9895833333</v>
      </c>
      <c r="AE2785" s="27">
        <f t="shared" si="613"/>
        <v>389.599999999999</v>
      </c>
      <c r="AF2785" s="27">
        <f t="shared" si="614"/>
        <v>99.4700000000012</v>
      </c>
      <c r="AG2785" s="27">
        <f t="shared" si="615"/>
        <v>44.4099999999999</v>
      </c>
      <c r="AH2785" s="27">
        <f t="shared" si="616"/>
        <v>-572.5</v>
      </c>
      <c r="AI2785" s="27">
        <f t="shared" si="617"/>
        <v>745.65</v>
      </c>
      <c r="AJ2785" s="27">
        <f t="shared" si="618"/>
        <v>72.5699999999999</v>
      </c>
      <c r="AK2785" s="26">
        <f>INDEX(检修、备用和必开!I:I,MATCH(统调负荷!$C2785,检修、备用和必开!$A:$A,0))</f>
        <v>7909.7800815376</v>
      </c>
    </row>
    <row r="2786" ht="13.8" spans="1:37">
      <c r="A2786" s="26">
        <f t="shared" si="607"/>
        <v>4</v>
      </c>
      <c r="B2786" s="26">
        <f t="shared" si="606"/>
        <v>0</v>
      </c>
      <c r="C2786" t="s">
        <v>51</v>
      </c>
      <c r="D2786" s="75">
        <v>0</v>
      </c>
      <c r="E2786" s="26">
        <v>44340</v>
      </c>
      <c r="F2786" s="26">
        <v>11807.19</v>
      </c>
      <c r="G2786" s="26">
        <v>10932</v>
      </c>
      <c r="H2786" s="26">
        <v>18162.5</v>
      </c>
      <c r="I2786" s="26">
        <v>5149</v>
      </c>
      <c r="J2786" s="26">
        <v>-1710.69</v>
      </c>
      <c r="K2786" s="26">
        <f t="shared" ref="K2786:K2849" si="619">F2786-Y2786</f>
        <v>9237.19</v>
      </c>
      <c r="L2786" s="27">
        <f t="shared" si="608"/>
        <v>7.29925442694153</v>
      </c>
      <c r="M2786" s="75">
        <v>0</v>
      </c>
      <c r="N2786" s="26">
        <v>44366.9</v>
      </c>
      <c r="O2786" s="26">
        <v>12927.23</v>
      </c>
      <c r="P2786" s="26">
        <v>10856.9</v>
      </c>
      <c r="Q2786" s="26">
        <v>16491.9</v>
      </c>
      <c r="R2786" s="26">
        <v>5773.83</v>
      </c>
      <c r="S2786" s="26">
        <v>-1682.96</v>
      </c>
      <c r="T2786" s="26">
        <f t="shared" si="609"/>
        <v>10357.23</v>
      </c>
      <c r="U2786" s="27">
        <f t="shared" si="610"/>
        <v>3.11182370796821</v>
      </c>
      <c r="V2786" s="26">
        <f>INDEX(检修、备用和必开!B:B,MATCH(统调负荷!$C2786,检修、备用和必开!$A:$A,0))</f>
        <v>24617.8</v>
      </c>
      <c r="W2786" s="26">
        <f>INDEX(检修、备用和必开!C:C,MATCH(统调负荷!$C2786,检修、备用和必开!$A:$A,0))</f>
        <v>0</v>
      </c>
      <c r="X2786" s="26">
        <f>INDEX(检修、备用和必开!D:D,MATCH(统调负荷!$C2786,检修、备用和必开!$A:$A,0))</f>
        <v>11310</v>
      </c>
      <c r="Y2786" s="26">
        <f>INDEX(检修、备用和必开!E:E,MATCH(统调负荷!$C2786,检修、备用和必开!$A:$A,0))</f>
        <v>2570</v>
      </c>
      <c r="Z2786" s="26">
        <f>INDEX(检修、备用和必开!F:F,MATCH(统调负荷!$C2786,检修、备用和必开!$A:$A,0))</f>
        <v>2450</v>
      </c>
      <c r="AA2786" s="26">
        <f t="shared" si="611"/>
        <v>67424.6</v>
      </c>
      <c r="AB2786" s="26">
        <v>100</v>
      </c>
      <c r="AC2786" s="26">
        <v>0</v>
      </c>
      <c r="AD2786" s="76">
        <f t="shared" si="612"/>
        <v>45687</v>
      </c>
      <c r="AE2786" s="27">
        <f t="shared" si="613"/>
        <v>26.9000000000015</v>
      </c>
      <c r="AF2786" s="27">
        <f t="shared" si="614"/>
        <v>1120.04</v>
      </c>
      <c r="AG2786" s="27">
        <f t="shared" si="615"/>
        <v>-75.1000000000004</v>
      </c>
      <c r="AH2786" s="27">
        <f t="shared" si="616"/>
        <v>-1670.6</v>
      </c>
      <c r="AI2786" s="27">
        <f t="shared" si="617"/>
        <v>624.83</v>
      </c>
      <c r="AJ2786" s="27">
        <f t="shared" si="618"/>
        <v>27.73</v>
      </c>
      <c r="AK2786" s="26">
        <f>INDEX(检修、备用和必开!I:I,MATCH(统调负荷!$C2786,检修、备用和必开!$A:$A,0))</f>
        <v>8068.48515625</v>
      </c>
    </row>
    <row r="2787" ht="13.8" spans="1:37">
      <c r="A2787" s="26">
        <f t="shared" si="607"/>
        <v>4</v>
      </c>
      <c r="B2787" s="26">
        <f t="shared" si="606"/>
        <v>0</v>
      </c>
      <c r="C2787" t="s">
        <v>51</v>
      </c>
      <c r="D2787" s="75">
        <v>0.0104166666666667</v>
      </c>
      <c r="E2787" s="26">
        <v>45980</v>
      </c>
      <c r="F2787" s="26">
        <v>14769.59</v>
      </c>
      <c r="G2787" s="26">
        <v>10932</v>
      </c>
      <c r="H2787" s="26">
        <v>16893.9</v>
      </c>
      <c r="I2787" s="26">
        <v>5095</v>
      </c>
      <c r="J2787" s="26">
        <v>-1710.49</v>
      </c>
      <c r="K2787" s="26">
        <f t="shared" si="619"/>
        <v>12199.59</v>
      </c>
      <c r="L2787" s="27">
        <f t="shared" si="608"/>
        <v>5.52679229383938</v>
      </c>
      <c r="M2787" s="75">
        <v>0.0104166666666667</v>
      </c>
      <c r="N2787" s="26">
        <v>46806.5</v>
      </c>
      <c r="O2787" s="26">
        <v>14468.12</v>
      </c>
      <c r="P2787" s="26">
        <v>11279.7</v>
      </c>
      <c r="Q2787" s="26">
        <v>16954.2</v>
      </c>
      <c r="R2787" s="26">
        <v>5734.2</v>
      </c>
      <c r="S2787" s="26">
        <v>-1629.72</v>
      </c>
      <c r="T2787" s="26">
        <f t="shared" si="609"/>
        <v>11898.12</v>
      </c>
      <c r="U2787" s="27">
        <f t="shared" si="610"/>
        <v>2.90521593304412</v>
      </c>
      <c r="V2787" s="26">
        <f>INDEX(检修、备用和必开!B:B,MATCH(统调负荷!$C2787,检修、备用和必开!$A:$A,0))</f>
        <v>24617.8</v>
      </c>
      <c r="W2787" s="26">
        <f>INDEX(检修、备用和必开!C:C,MATCH(统调负荷!$C2787,检修、备用和必开!$A:$A,0))</f>
        <v>0</v>
      </c>
      <c r="X2787" s="26">
        <f>INDEX(检修、备用和必开!D:D,MATCH(统调负荷!$C2787,检修、备用和必开!$A:$A,0))</f>
        <v>11310</v>
      </c>
      <c r="Y2787" s="26">
        <f>INDEX(检修、备用和必开!E:E,MATCH(统调负荷!$C2787,检修、备用和必开!$A:$A,0))</f>
        <v>2570</v>
      </c>
      <c r="Z2787" s="26">
        <f>INDEX(检修、备用和必开!F:F,MATCH(统调负荷!$C2787,检修、备用和必开!$A:$A,0))</f>
        <v>2450</v>
      </c>
      <c r="AA2787" s="26">
        <f t="shared" si="611"/>
        <v>67424.6</v>
      </c>
      <c r="AB2787" s="26">
        <v>305.11</v>
      </c>
      <c r="AC2787" s="26">
        <v>283</v>
      </c>
      <c r="AD2787" s="76">
        <f t="shared" si="612"/>
        <v>45687.0104166667</v>
      </c>
      <c r="AE2787" s="27">
        <f t="shared" si="613"/>
        <v>826.5</v>
      </c>
      <c r="AF2787" s="27">
        <f t="shared" si="614"/>
        <v>-301.469999999999</v>
      </c>
      <c r="AG2787" s="27">
        <f t="shared" si="615"/>
        <v>347.700000000001</v>
      </c>
      <c r="AH2787" s="27">
        <f t="shared" si="616"/>
        <v>60.2999999999993</v>
      </c>
      <c r="AI2787" s="27">
        <f t="shared" si="617"/>
        <v>639.2</v>
      </c>
      <c r="AJ2787" s="27">
        <f t="shared" si="618"/>
        <v>80.77</v>
      </c>
      <c r="AK2787" s="26">
        <f>INDEX(检修、备用和必开!I:I,MATCH(统调负荷!$C2787,检修、备用和必开!$A:$A,0))</f>
        <v>8068.48515625</v>
      </c>
    </row>
    <row r="2788" ht="13.8" spans="1:37">
      <c r="A2788" s="26">
        <f t="shared" si="607"/>
        <v>4</v>
      </c>
      <c r="B2788" s="26">
        <f t="shared" si="606"/>
        <v>0</v>
      </c>
      <c r="C2788" t="s">
        <v>51</v>
      </c>
      <c r="D2788" s="75">
        <v>0.0208333333333333</v>
      </c>
      <c r="E2788" s="26">
        <v>45210</v>
      </c>
      <c r="F2788" s="26">
        <v>14950.45</v>
      </c>
      <c r="G2788" s="26">
        <v>10932</v>
      </c>
      <c r="H2788" s="26">
        <v>15959.5</v>
      </c>
      <c r="I2788" s="26">
        <v>5079</v>
      </c>
      <c r="J2788" s="26">
        <v>-1710.95</v>
      </c>
      <c r="K2788" s="26">
        <f t="shared" si="619"/>
        <v>12380.45</v>
      </c>
      <c r="L2788" s="27">
        <f t="shared" si="608"/>
        <v>5.44605406103978</v>
      </c>
      <c r="M2788" s="75">
        <v>0.0208333333333333</v>
      </c>
      <c r="N2788" s="26">
        <v>46393.8</v>
      </c>
      <c r="O2788" s="26">
        <v>14277.92</v>
      </c>
      <c r="P2788" s="26">
        <v>10958.5</v>
      </c>
      <c r="Q2788" s="26">
        <v>17150</v>
      </c>
      <c r="R2788" s="26">
        <v>5658.39</v>
      </c>
      <c r="S2788" s="26">
        <v>-1651.01</v>
      </c>
      <c r="T2788" s="26">
        <f t="shared" si="609"/>
        <v>11707.92</v>
      </c>
      <c r="U2788" s="27">
        <f t="shared" si="610"/>
        <v>2.92922210173639</v>
      </c>
      <c r="V2788" s="26">
        <f>INDEX(检修、备用和必开!B:B,MATCH(统调负荷!$C2788,检修、备用和必开!$A:$A,0))</f>
        <v>24617.8</v>
      </c>
      <c r="W2788" s="26">
        <f>INDEX(检修、备用和必开!C:C,MATCH(统调负荷!$C2788,检修、备用和必开!$A:$A,0))</f>
        <v>0</v>
      </c>
      <c r="X2788" s="26">
        <f>INDEX(检修、备用和必开!D:D,MATCH(统调负荷!$C2788,检修、备用和必开!$A:$A,0))</f>
        <v>11310</v>
      </c>
      <c r="Y2788" s="26">
        <f>INDEX(检修、备用和必开!E:E,MATCH(统调负荷!$C2788,检修、备用和必开!$A:$A,0))</f>
        <v>2570</v>
      </c>
      <c r="Z2788" s="26">
        <f>INDEX(检修、备用和必开!F:F,MATCH(统调负荷!$C2788,检修、备用和必开!$A:$A,0))</f>
        <v>2450</v>
      </c>
      <c r="AA2788" s="26">
        <f t="shared" si="611"/>
        <v>67424.6</v>
      </c>
      <c r="AB2788" s="26">
        <v>300.15</v>
      </c>
      <c r="AC2788" s="26">
        <v>267</v>
      </c>
      <c r="AD2788" s="76">
        <f t="shared" si="612"/>
        <v>45687.0208333333</v>
      </c>
      <c r="AE2788" s="27">
        <f t="shared" si="613"/>
        <v>1183.8</v>
      </c>
      <c r="AF2788" s="27">
        <f t="shared" si="614"/>
        <v>-672.530000000001</v>
      </c>
      <c r="AG2788" s="27">
        <f t="shared" si="615"/>
        <v>26.5</v>
      </c>
      <c r="AH2788" s="27">
        <f t="shared" si="616"/>
        <v>1190.5</v>
      </c>
      <c r="AI2788" s="27">
        <f t="shared" si="617"/>
        <v>579.39</v>
      </c>
      <c r="AJ2788" s="27">
        <f t="shared" si="618"/>
        <v>59.9400000000001</v>
      </c>
      <c r="AK2788" s="26">
        <f>INDEX(检修、备用和必开!I:I,MATCH(统调负荷!$C2788,检修、备用和必开!$A:$A,0))</f>
        <v>8068.48515625</v>
      </c>
    </row>
    <row r="2789" ht="13.8" spans="1:37">
      <c r="A2789" s="26">
        <f t="shared" si="607"/>
        <v>4</v>
      </c>
      <c r="B2789" s="26">
        <f t="shared" si="606"/>
        <v>0</v>
      </c>
      <c r="C2789" t="s">
        <v>51</v>
      </c>
      <c r="D2789" s="75">
        <v>0.03125</v>
      </c>
      <c r="E2789" s="26">
        <v>44115</v>
      </c>
      <c r="F2789" s="26">
        <v>15068.15</v>
      </c>
      <c r="G2789" s="26">
        <v>9764</v>
      </c>
      <c r="H2789" s="26">
        <v>15948.8</v>
      </c>
      <c r="I2789" s="26">
        <v>5045</v>
      </c>
      <c r="J2789" s="26">
        <v>-1710.95</v>
      </c>
      <c r="K2789" s="26">
        <f t="shared" si="619"/>
        <v>12498.15</v>
      </c>
      <c r="L2789" s="27">
        <f t="shared" si="608"/>
        <v>5.39476642543096</v>
      </c>
      <c r="M2789" s="75">
        <v>0.03125</v>
      </c>
      <c r="N2789" s="26">
        <v>45110.3</v>
      </c>
      <c r="O2789" s="26">
        <v>14317.18</v>
      </c>
      <c r="P2789" s="26">
        <v>9778.99</v>
      </c>
      <c r="Q2789" s="26">
        <v>17066.8</v>
      </c>
      <c r="R2789" s="26">
        <v>5575.34</v>
      </c>
      <c r="S2789" s="26">
        <v>-1628.01</v>
      </c>
      <c r="T2789" s="26">
        <f t="shared" si="609"/>
        <v>11747.18</v>
      </c>
      <c r="U2789" s="27">
        <f t="shared" si="610"/>
        <v>2.92423444671031</v>
      </c>
      <c r="V2789" s="26">
        <f>INDEX(检修、备用和必开!B:B,MATCH(统调负荷!$C2789,检修、备用和必开!$A:$A,0))</f>
        <v>24617.8</v>
      </c>
      <c r="W2789" s="26">
        <f>INDEX(检修、备用和必开!C:C,MATCH(统调负荷!$C2789,检修、备用和必开!$A:$A,0))</f>
        <v>0</v>
      </c>
      <c r="X2789" s="26">
        <f>INDEX(检修、备用和必开!D:D,MATCH(统调负荷!$C2789,检修、备用和必开!$A:$A,0))</f>
        <v>11310</v>
      </c>
      <c r="Y2789" s="26">
        <f>INDEX(检修、备用和必开!E:E,MATCH(统调负荷!$C2789,检修、备用和必开!$A:$A,0))</f>
        <v>2570</v>
      </c>
      <c r="Z2789" s="26">
        <f>INDEX(检修、备用和必开!F:F,MATCH(统调负荷!$C2789,检修、备用和必开!$A:$A,0))</f>
        <v>2450</v>
      </c>
      <c r="AA2789" s="26">
        <f t="shared" si="611"/>
        <v>67424.6</v>
      </c>
      <c r="AB2789" s="26">
        <v>302.13</v>
      </c>
      <c r="AC2789" s="26">
        <v>308.45</v>
      </c>
      <c r="AD2789" s="76">
        <f t="shared" si="612"/>
        <v>45687.03125</v>
      </c>
      <c r="AE2789" s="27">
        <f t="shared" si="613"/>
        <v>995.300000000003</v>
      </c>
      <c r="AF2789" s="27">
        <f t="shared" si="614"/>
        <v>-750.969999999999</v>
      </c>
      <c r="AG2789" s="27">
        <f t="shared" si="615"/>
        <v>14.9899999999998</v>
      </c>
      <c r="AH2789" s="27">
        <f t="shared" si="616"/>
        <v>1118</v>
      </c>
      <c r="AI2789" s="27">
        <f t="shared" si="617"/>
        <v>530.34</v>
      </c>
      <c r="AJ2789" s="27">
        <f t="shared" si="618"/>
        <v>82.9400000000001</v>
      </c>
      <c r="AK2789" s="26">
        <f>INDEX(检修、备用和必开!I:I,MATCH(统调负荷!$C2789,检修、备用和必开!$A:$A,0))</f>
        <v>8068.48515625</v>
      </c>
    </row>
    <row r="2790" ht="13.8" spans="1:37">
      <c r="A2790" s="26">
        <f t="shared" si="607"/>
        <v>4</v>
      </c>
      <c r="B2790" s="26">
        <f t="shared" si="606"/>
        <v>1</v>
      </c>
      <c r="C2790" t="s">
        <v>51</v>
      </c>
      <c r="D2790" s="75">
        <v>0.0416666666666667</v>
      </c>
      <c r="E2790" s="26">
        <v>42830</v>
      </c>
      <c r="F2790" s="26">
        <v>15231.4</v>
      </c>
      <c r="G2790" s="26">
        <v>9764</v>
      </c>
      <c r="H2790" s="26">
        <v>14512.3</v>
      </c>
      <c r="I2790" s="26">
        <v>5033</v>
      </c>
      <c r="J2790" s="26">
        <v>-1710.7</v>
      </c>
      <c r="K2790" s="26">
        <f t="shared" si="619"/>
        <v>12661.4</v>
      </c>
      <c r="L2790" s="27">
        <f t="shared" si="608"/>
        <v>5.325208902649</v>
      </c>
      <c r="M2790" s="75">
        <v>0.0416666666666667</v>
      </c>
      <c r="N2790" s="26">
        <v>43708.8</v>
      </c>
      <c r="O2790" s="26">
        <v>14267.23</v>
      </c>
      <c r="P2790" s="26">
        <v>9412.03</v>
      </c>
      <c r="Q2790" s="26">
        <v>16101.8</v>
      </c>
      <c r="R2790" s="26">
        <v>5570.36</v>
      </c>
      <c r="S2790" s="26">
        <v>-1642.62</v>
      </c>
      <c r="T2790" s="26">
        <f t="shared" si="609"/>
        <v>11697.23</v>
      </c>
      <c r="U2790" s="27">
        <f t="shared" si="610"/>
        <v>2.93058312539145</v>
      </c>
      <c r="V2790" s="26">
        <f>INDEX(检修、备用和必开!B:B,MATCH(统调负荷!$C2790,检修、备用和必开!$A:$A,0))</f>
        <v>24617.8</v>
      </c>
      <c r="W2790" s="26">
        <f>INDEX(检修、备用和必开!C:C,MATCH(统调负荷!$C2790,检修、备用和必开!$A:$A,0))</f>
        <v>0</v>
      </c>
      <c r="X2790" s="26">
        <f>INDEX(检修、备用和必开!D:D,MATCH(统调负荷!$C2790,检修、备用和必开!$A:$A,0))</f>
        <v>11310</v>
      </c>
      <c r="Y2790" s="26">
        <f>INDEX(检修、备用和必开!E:E,MATCH(统调负荷!$C2790,检修、备用和必开!$A:$A,0))</f>
        <v>2570</v>
      </c>
      <c r="Z2790" s="26">
        <f>INDEX(检修、备用和必开!F:F,MATCH(统调负荷!$C2790,检修、备用和必开!$A:$A,0))</f>
        <v>2450</v>
      </c>
      <c r="AA2790" s="26">
        <f t="shared" si="611"/>
        <v>67424.6</v>
      </c>
      <c r="AB2790" s="26">
        <v>303.15</v>
      </c>
      <c r="AC2790" s="26">
        <v>295.13</v>
      </c>
      <c r="AD2790" s="76">
        <f t="shared" si="612"/>
        <v>45687.0416666667</v>
      </c>
      <c r="AE2790" s="27">
        <f t="shared" si="613"/>
        <v>878.800000000003</v>
      </c>
      <c r="AF2790" s="27">
        <f t="shared" si="614"/>
        <v>-964.17</v>
      </c>
      <c r="AG2790" s="27">
        <f t="shared" si="615"/>
        <v>-351.969999999999</v>
      </c>
      <c r="AH2790" s="27">
        <f t="shared" si="616"/>
        <v>1589.5</v>
      </c>
      <c r="AI2790" s="27">
        <f t="shared" si="617"/>
        <v>537.36</v>
      </c>
      <c r="AJ2790" s="27">
        <f t="shared" si="618"/>
        <v>68.0800000000002</v>
      </c>
      <c r="AK2790" s="26">
        <f>INDEX(检修、备用和必开!I:I,MATCH(统调负荷!$C2790,检修、备用和必开!$A:$A,0))</f>
        <v>8068.48515625</v>
      </c>
    </row>
    <row r="2791" ht="13.8" spans="1:37">
      <c r="A2791" s="26">
        <f t="shared" si="607"/>
        <v>4</v>
      </c>
      <c r="B2791" s="26">
        <f t="shared" si="606"/>
        <v>1</v>
      </c>
      <c r="C2791" t="s">
        <v>51</v>
      </c>
      <c r="D2791" s="75">
        <v>0.0520833333333333</v>
      </c>
      <c r="E2791" s="26">
        <v>41805</v>
      </c>
      <c r="F2791" s="26">
        <v>15247.49</v>
      </c>
      <c r="G2791" s="26">
        <v>8752</v>
      </c>
      <c r="H2791" s="26">
        <v>14497.2</v>
      </c>
      <c r="I2791" s="26">
        <v>5019</v>
      </c>
      <c r="J2791" s="26">
        <v>-1710.69</v>
      </c>
      <c r="K2791" s="26">
        <f t="shared" si="619"/>
        <v>12677.49</v>
      </c>
      <c r="L2791" s="27">
        <f t="shared" si="608"/>
        <v>5.31845026105325</v>
      </c>
      <c r="M2791" s="75">
        <v>0.0520833333333333</v>
      </c>
      <c r="N2791" s="26">
        <v>42632.3</v>
      </c>
      <c r="O2791" s="26">
        <v>14574.75</v>
      </c>
      <c r="P2791" s="26">
        <v>8375.57</v>
      </c>
      <c r="Q2791" s="26">
        <v>15757.5</v>
      </c>
      <c r="R2791" s="26">
        <v>5503.24</v>
      </c>
      <c r="S2791" s="26">
        <v>-1578.76</v>
      </c>
      <c r="T2791" s="26">
        <f t="shared" si="609"/>
        <v>12004.75</v>
      </c>
      <c r="U2791" s="27">
        <f t="shared" si="610"/>
        <v>2.8919289291114</v>
      </c>
      <c r="V2791" s="26">
        <f>INDEX(检修、备用和必开!B:B,MATCH(统调负荷!$C2791,检修、备用和必开!$A:$A,0))</f>
        <v>24617.8</v>
      </c>
      <c r="W2791" s="26">
        <f>INDEX(检修、备用和必开!C:C,MATCH(统调负荷!$C2791,检修、备用和必开!$A:$A,0))</f>
        <v>0</v>
      </c>
      <c r="X2791" s="26">
        <f>INDEX(检修、备用和必开!D:D,MATCH(统调负荷!$C2791,检修、备用和必开!$A:$A,0))</f>
        <v>11310</v>
      </c>
      <c r="Y2791" s="26">
        <f>INDEX(检修、备用和必开!E:E,MATCH(统调负荷!$C2791,检修、备用和必开!$A:$A,0))</f>
        <v>2570</v>
      </c>
      <c r="Z2791" s="26">
        <f>INDEX(检修、备用和必开!F:F,MATCH(统调负荷!$C2791,检修、备用和必开!$A:$A,0))</f>
        <v>2450</v>
      </c>
      <c r="AA2791" s="26">
        <f t="shared" si="611"/>
        <v>67424.6</v>
      </c>
      <c r="AB2791" s="26">
        <v>301.81</v>
      </c>
      <c r="AC2791" s="26">
        <v>260</v>
      </c>
      <c r="AD2791" s="76">
        <f t="shared" si="612"/>
        <v>45687.0520833333</v>
      </c>
      <c r="AE2791" s="27">
        <f t="shared" si="613"/>
        <v>827.300000000003</v>
      </c>
      <c r="AF2791" s="27">
        <f t="shared" si="614"/>
        <v>-672.74</v>
      </c>
      <c r="AG2791" s="27">
        <f t="shared" si="615"/>
        <v>-376.43</v>
      </c>
      <c r="AH2791" s="27">
        <f t="shared" si="616"/>
        <v>1260.3</v>
      </c>
      <c r="AI2791" s="27">
        <f t="shared" si="617"/>
        <v>484.24</v>
      </c>
      <c r="AJ2791" s="27">
        <f t="shared" si="618"/>
        <v>131.93</v>
      </c>
      <c r="AK2791" s="26">
        <f>INDEX(检修、备用和必开!I:I,MATCH(统调负荷!$C2791,检修、备用和必开!$A:$A,0))</f>
        <v>8068.48515625</v>
      </c>
    </row>
    <row r="2792" ht="13.8" spans="1:37">
      <c r="A2792" s="26">
        <f t="shared" si="607"/>
        <v>4</v>
      </c>
      <c r="B2792" s="26">
        <f t="shared" si="606"/>
        <v>1</v>
      </c>
      <c r="C2792" t="s">
        <v>51</v>
      </c>
      <c r="D2792" s="75">
        <v>0.0625</v>
      </c>
      <c r="E2792" s="26">
        <v>40455</v>
      </c>
      <c r="F2792" s="26">
        <v>14606.1</v>
      </c>
      <c r="G2792" s="26">
        <v>8065</v>
      </c>
      <c r="H2792" s="26">
        <v>14486.6</v>
      </c>
      <c r="I2792" s="26">
        <v>5008</v>
      </c>
      <c r="J2792" s="26">
        <v>-1710.7</v>
      </c>
      <c r="K2792" s="26">
        <f t="shared" si="619"/>
        <v>12036.1</v>
      </c>
      <c r="L2792" s="27">
        <f t="shared" si="608"/>
        <v>5.60186439128954</v>
      </c>
      <c r="M2792" s="75">
        <v>0.0625</v>
      </c>
      <c r="N2792" s="26">
        <v>41668.9</v>
      </c>
      <c r="O2792" s="26">
        <v>14144.52</v>
      </c>
      <c r="P2792" s="26">
        <v>8177.13</v>
      </c>
      <c r="Q2792" s="26">
        <v>15380.4</v>
      </c>
      <c r="R2792" s="26">
        <v>5460.85</v>
      </c>
      <c r="S2792" s="26">
        <v>-1494</v>
      </c>
      <c r="T2792" s="26">
        <f t="shared" si="609"/>
        <v>11574.52</v>
      </c>
      <c r="U2792" s="27">
        <f t="shared" si="610"/>
        <v>2.94629732238212</v>
      </c>
      <c r="V2792" s="26">
        <f>INDEX(检修、备用和必开!B:B,MATCH(统调负荷!$C2792,检修、备用和必开!$A:$A,0))</f>
        <v>24617.8</v>
      </c>
      <c r="W2792" s="26">
        <f>INDEX(检修、备用和必开!C:C,MATCH(统调负荷!$C2792,检修、备用和必开!$A:$A,0))</f>
        <v>0</v>
      </c>
      <c r="X2792" s="26">
        <f>INDEX(检修、备用和必开!D:D,MATCH(统调负荷!$C2792,检修、备用和必开!$A:$A,0))</f>
        <v>11310</v>
      </c>
      <c r="Y2792" s="26">
        <f>INDEX(检修、备用和必开!E:E,MATCH(统调负荷!$C2792,检修、备用和必开!$A:$A,0))</f>
        <v>2570</v>
      </c>
      <c r="Z2792" s="26">
        <f>INDEX(检修、备用和必开!F:F,MATCH(统调负荷!$C2792,检修、备用和必开!$A:$A,0))</f>
        <v>2450</v>
      </c>
      <c r="AA2792" s="26">
        <f t="shared" si="611"/>
        <v>67424.6</v>
      </c>
      <c r="AB2792" s="26">
        <v>298.11</v>
      </c>
      <c r="AC2792" s="26">
        <v>290.11</v>
      </c>
      <c r="AD2792" s="76">
        <f t="shared" si="612"/>
        <v>45687.0625</v>
      </c>
      <c r="AE2792" s="27">
        <f t="shared" si="613"/>
        <v>1213.9</v>
      </c>
      <c r="AF2792" s="27">
        <f t="shared" si="614"/>
        <v>-461.58</v>
      </c>
      <c r="AG2792" s="27">
        <f t="shared" si="615"/>
        <v>112.13</v>
      </c>
      <c r="AH2792" s="27">
        <f t="shared" si="616"/>
        <v>893.799999999999</v>
      </c>
      <c r="AI2792" s="27">
        <f t="shared" si="617"/>
        <v>452.85</v>
      </c>
      <c r="AJ2792" s="27">
        <f t="shared" si="618"/>
        <v>216.7</v>
      </c>
      <c r="AK2792" s="26">
        <f>INDEX(检修、备用和必开!I:I,MATCH(统调负荷!$C2792,检修、备用和必开!$A:$A,0))</f>
        <v>8068.48515625</v>
      </c>
    </row>
    <row r="2793" ht="13.8" spans="1:37">
      <c r="A2793" s="26">
        <f t="shared" si="607"/>
        <v>4</v>
      </c>
      <c r="B2793" s="26">
        <f t="shared" si="606"/>
        <v>1</v>
      </c>
      <c r="C2793" t="s">
        <v>51</v>
      </c>
      <c r="D2793" s="75">
        <v>0.0729166666666667</v>
      </c>
      <c r="E2793" s="26">
        <v>39490</v>
      </c>
      <c r="F2793" s="26">
        <v>13763.7</v>
      </c>
      <c r="G2793" s="26">
        <v>7953</v>
      </c>
      <c r="H2793" s="26">
        <v>14479</v>
      </c>
      <c r="I2793" s="26">
        <v>5005</v>
      </c>
      <c r="J2793" s="26">
        <v>-1710.7</v>
      </c>
      <c r="K2793" s="26">
        <f t="shared" si="619"/>
        <v>11193.7</v>
      </c>
      <c r="L2793" s="27">
        <f t="shared" si="608"/>
        <v>6.02344175741712</v>
      </c>
      <c r="M2793" s="75">
        <v>0.0729166666666667</v>
      </c>
      <c r="N2793" s="26">
        <v>40556.4</v>
      </c>
      <c r="O2793" s="26">
        <v>13338.77</v>
      </c>
      <c r="P2793" s="26">
        <v>7775.1</v>
      </c>
      <c r="Q2793" s="26">
        <v>15379.1</v>
      </c>
      <c r="R2793" s="26">
        <v>5426.99</v>
      </c>
      <c r="S2793" s="26">
        <v>-1363.56</v>
      </c>
      <c r="T2793" s="26">
        <f t="shared" si="609"/>
        <v>10768.77</v>
      </c>
      <c r="U2793" s="27">
        <f t="shared" si="610"/>
        <v>3.0538204800358</v>
      </c>
      <c r="V2793" s="26">
        <f>INDEX(检修、备用和必开!B:B,MATCH(统调负荷!$C2793,检修、备用和必开!$A:$A,0))</f>
        <v>24617.8</v>
      </c>
      <c r="W2793" s="26">
        <f>INDEX(检修、备用和必开!C:C,MATCH(统调负荷!$C2793,检修、备用和必开!$A:$A,0))</f>
        <v>0</v>
      </c>
      <c r="X2793" s="26">
        <f>INDEX(检修、备用和必开!D:D,MATCH(统调负荷!$C2793,检修、备用和必开!$A:$A,0))</f>
        <v>11310</v>
      </c>
      <c r="Y2793" s="26">
        <f>INDEX(检修、备用和必开!E:E,MATCH(统调负荷!$C2793,检修、备用和必开!$A:$A,0))</f>
        <v>2570</v>
      </c>
      <c r="Z2793" s="26">
        <f>INDEX(检修、备用和必开!F:F,MATCH(统调负荷!$C2793,检修、备用和必开!$A:$A,0))</f>
        <v>2450</v>
      </c>
      <c r="AA2793" s="26">
        <f t="shared" si="611"/>
        <v>67424.6</v>
      </c>
      <c r="AB2793" s="26">
        <v>275</v>
      </c>
      <c r="AC2793" s="26">
        <v>150</v>
      </c>
      <c r="AD2793" s="76">
        <f t="shared" si="612"/>
        <v>45687.0729166667</v>
      </c>
      <c r="AE2793" s="27">
        <f t="shared" si="613"/>
        <v>1066.4</v>
      </c>
      <c r="AF2793" s="27">
        <f t="shared" si="614"/>
        <v>-424.93</v>
      </c>
      <c r="AG2793" s="27">
        <f t="shared" si="615"/>
        <v>-177.9</v>
      </c>
      <c r="AH2793" s="27">
        <f t="shared" si="616"/>
        <v>900.1</v>
      </c>
      <c r="AI2793" s="27">
        <f t="shared" si="617"/>
        <v>421.99</v>
      </c>
      <c r="AJ2793" s="27">
        <f t="shared" si="618"/>
        <v>347.14</v>
      </c>
      <c r="AK2793" s="26">
        <f>INDEX(检修、备用和必开!I:I,MATCH(统调负荷!$C2793,检修、备用和必开!$A:$A,0))</f>
        <v>8068.48515625</v>
      </c>
    </row>
    <row r="2794" ht="13.8" spans="1:37">
      <c r="A2794" s="26">
        <f t="shared" si="607"/>
        <v>4</v>
      </c>
      <c r="B2794" s="26">
        <f t="shared" si="606"/>
        <v>2</v>
      </c>
      <c r="C2794" t="s">
        <v>51</v>
      </c>
      <c r="D2794" s="75">
        <v>0.0833333333333333</v>
      </c>
      <c r="E2794" s="26">
        <v>38560</v>
      </c>
      <c r="F2794" s="26">
        <v>14049.5</v>
      </c>
      <c r="G2794" s="26">
        <v>7046</v>
      </c>
      <c r="H2794" s="26">
        <v>14194.2</v>
      </c>
      <c r="I2794" s="26">
        <v>4981</v>
      </c>
      <c r="J2794" s="26">
        <v>-1710.7</v>
      </c>
      <c r="K2794" s="26">
        <f t="shared" si="619"/>
        <v>11479.5</v>
      </c>
      <c r="L2794" s="27">
        <f t="shared" si="608"/>
        <v>5.8734788100527</v>
      </c>
      <c r="M2794" s="75">
        <v>0.0833333333333333</v>
      </c>
      <c r="N2794" s="26">
        <v>39657</v>
      </c>
      <c r="O2794" s="26">
        <v>13573.05</v>
      </c>
      <c r="P2794" s="26">
        <v>7527.76</v>
      </c>
      <c r="Q2794" s="26">
        <v>14494.9</v>
      </c>
      <c r="R2794" s="26">
        <v>5405.01</v>
      </c>
      <c r="S2794" s="26">
        <v>-1343.72</v>
      </c>
      <c r="T2794" s="26">
        <f t="shared" si="609"/>
        <v>11003.05</v>
      </c>
      <c r="U2794" s="27">
        <f t="shared" si="610"/>
        <v>3.0217563264547</v>
      </c>
      <c r="V2794" s="26">
        <f>INDEX(检修、备用和必开!B:B,MATCH(统调负荷!$C2794,检修、备用和必开!$A:$A,0))</f>
        <v>24617.8</v>
      </c>
      <c r="W2794" s="26">
        <f>INDEX(检修、备用和必开!C:C,MATCH(统调负荷!$C2794,检修、备用和必开!$A:$A,0))</f>
        <v>0</v>
      </c>
      <c r="X2794" s="26">
        <f>INDEX(检修、备用和必开!D:D,MATCH(统调负荷!$C2794,检修、备用和必开!$A:$A,0))</f>
        <v>11310</v>
      </c>
      <c r="Y2794" s="26">
        <f>INDEX(检修、备用和必开!E:E,MATCH(统调负荷!$C2794,检修、备用和必开!$A:$A,0))</f>
        <v>2570</v>
      </c>
      <c r="Z2794" s="26">
        <f>INDEX(检修、备用和必开!F:F,MATCH(统调负荷!$C2794,检修、备用和必开!$A:$A,0))</f>
        <v>2450</v>
      </c>
      <c r="AA2794" s="26">
        <f t="shared" si="611"/>
        <v>67424.6</v>
      </c>
      <c r="AB2794" s="26">
        <v>290</v>
      </c>
      <c r="AC2794" s="26">
        <v>275</v>
      </c>
      <c r="AD2794" s="76">
        <f t="shared" si="612"/>
        <v>45687.0833333333</v>
      </c>
      <c r="AE2794" s="27">
        <f t="shared" si="613"/>
        <v>1097</v>
      </c>
      <c r="AF2794" s="27">
        <f t="shared" si="614"/>
        <v>-476.450000000001</v>
      </c>
      <c r="AG2794" s="27">
        <f t="shared" si="615"/>
        <v>481.76</v>
      </c>
      <c r="AH2794" s="27">
        <f t="shared" si="616"/>
        <v>300.699999999999</v>
      </c>
      <c r="AI2794" s="27">
        <f t="shared" si="617"/>
        <v>424.01</v>
      </c>
      <c r="AJ2794" s="27">
        <f t="shared" si="618"/>
        <v>366.98</v>
      </c>
      <c r="AK2794" s="26">
        <f>INDEX(检修、备用和必开!I:I,MATCH(统调负荷!$C2794,检修、备用和必开!$A:$A,0))</f>
        <v>8068.48515625</v>
      </c>
    </row>
    <row r="2795" ht="13.8" spans="1:37">
      <c r="A2795" s="26">
        <f t="shared" si="607"/>
        <v>4</v>
      </c>
      <c r="B2795" s="26">
        <f t="shared" si="606"/>
        <v>2</v>
      </c>
      <c r="C2795" t="s">
        <v>51</v>
      </c>
      <c r="D2795" s="75">
        <v>0.09375</v>
      </c>
      <c r="E2795" s="26">
        <v>37950</v>
      </c>
      <c r="F2795" s="26">
        <v>14175.3</v>
      </c>
      <c r="G2795" s="26">
        <v>7046</v>
      </c>
      <c r="H2795" s="26">
        <v>13471.4</v>
      </c>
      <c r="I2795" s="26">
        <v>4968</v>
      </c>
      <c r="J2795" s="26">
        <v>-1710.7</v>
      </c>
      <c r="K2795" s="26">
        <f t="shared" si="619"/>
        <v>11605.3</v>
      </c>
      <c r="L2795" s="27">
        <f t="shared" si="608"/>
        <v>5.8098110346135</v>
      </c>
      <c r="M2795" s="75">
        <v>0.09375</v>
      </c>
      <c r="N2795" s="26">
        <v>38946.1</v>
      </c>
      <c r="O2795" s="26">
        <v>13548.5</v>
      </c>
      <c r="P2795" s="26">
        <v>7531.98</v>
      </c>
      <c r="Q2795" s="26">
        <v>13758.6</v>
      </c>
      <c r="R2795" s="26">
        <v>5432.38</v>
      </c>
      <c r="S2795" s="26">
        <v>-1325.36</v>
      </c>
      <c r="T2795" s="26">
        <f t="shared" si="609"/>
        <v>10978.5</v>
      </c>
      <c r="U2795" s="27">
        <f t="shared" si="610"/>
        <v>3.0250846849272</v>
      </c>
      <c r="V2795" s="26">
        <f>INDEX(检修、备用和必开!B:B,MATCH(统调负荷!$C2795,检修、备用和必开!$A:$A,0))</f>
        <v>24617.8</v>
      </c>
      <c r="W2795" s="26">
        <f>INDEX(检修、备用和必开!C:C,MATCH(统调负荷!$C2795,检修、备用和必开!$A:$A,0))</f>
        <v>0</v>
      </c>
      <c r="X2795" s="26">
        <f>INDEX(检修、备用和必开!D:D,MATCH(统调负荷!$C2795,检修、备用和必开!$A:$A,0))</f>
        <v>11310</v>
      </c>
      <c r="Y2795" s="26">
        <f>INDEX(检修、备用和必开!E:E,MATCH(统调负荷!$C2795,检修、备用和必开!$A:$A,0))</f>
        <v>2570</v>
      </c>
      <c r="Z2795" s="26">
        <f>INDEX(检修、备用和必开!F:F,MATCH(统调负荷!$C2795,检修、备用和必开!$A:$A,0))</f>
        <v>2450</v>
      </c>
      <c r="AA2795" s="26">
        <f t="shared" si="611"/>
        <v>67424.6</v>
      </c>
      <c r="AB2795" s="26">
        <v>289.88</v>
      </c>
      <c r="AC2795" s="26">
        <v>300</v>
      </c>
      <c r="AD2795" s="76">
        <f t="shared" si="612"/>
        <v>45687.09375</v>
      </c>
      <c r="AE2795" s="27">
        <f t="shared" si="613"/>
        <v>996.099999999999</v>
      </c>
      <c r="AF2795" s="27">
        <f t="shared" si="614"/>
        <v>-626.799999999999</v>
      </c>
      <c r="AG2795" s="27">
        <f t="shared" si="615"/>
        <v>485.98</v>
      </c>
      <c r="AH2795" s="27">
        <f t="shared" si="616"/>
        <v>287.200000000001</v>
      </c>
      <c r="AI2795" s="27">
        <f t="shared" si="617"/>
        <v>464.38</v>
      </c>
      <c r="AJ2795" s="27">
        <f t="shared" si="618"/>
        <v>385.34</v>
      </c>
      <c r="AK2795" s="26">
        <f>INDEX(检修、备用和必开!I:I,MATCH(统调负荷!$C2795,检修、备用和必开!$A:$A,0))</f>
        <v>8068.48515625</v>
      </c>
    </row>
    <row r="2796" ht="13.8" spans="1:37">
      <c r="A2796" s="26">
        <f t="shared" si="607"/>
        <v>4</v>
      </c>
      <c r="B2796" s="26">
        <f t="shared" si="606"/>
        <v>2</v>
      </c>
      <c r="C2796" t="s">
        <v>51</v>
      </c>
      <c r="D2796" s="75">
        <v>0.104166666666667</v>
      </c>
      <c r="E2796" s="26">
        <v>37050</v>
      </c>
      <c r="F2796" s="26">
        <v>13270.89</v>
      </c>
      <c r="G2796" s="26">
        <v>7046</v>
      </c>
      <c r="H2796" s="26">
        <v>13482.6</v>
      </c>
      <c r="I2796" s="26">
        <v>4961</v>
      </c>
      <c r="J2796" s="26">
        <v>-1710.49</v>
      </c>
      <c r="K2796" s="26">
        <f t="shared" si="619"/>
        <v>10700.89</v>
      </c>
      <c r="L2796" s="27">
        <f t="shared" si="608"/>
        <v>6.30084039738751</v>
      </c>
      <c r="M2796" s="75">
        <v>0.104166666666667</v>
      </c>
      <c r="N2796" s="26">
        <v>38238.8</v>
      </c>
      <c r="O2796" s="26">
        <v>13653.13</v>
      </c>
      <c r="P2796" s="26">
        <v>6680.78</v>
      </c>
      <c r="Q2796" s="26">
        <v>13814.8</v>
      </c>
      <c r="R2796" s="26">
        <v>5409.85</v>
      </c>
      <c r="S2796" s="26">
        <v>-1319.76</v>
      </c>
      <c r="T2796" s="26">
        <f t="shared" si="609"/>
        <v>11083.13</v>
      </c>
      <c r="U2796" s="27">
        <f t="shared" si="610"/>
        <v>3.01095023339747</v>
      </c>
      <c r="V2796" s="26">
        <f>INDEX(检修、备用和必开!B:B,MATCH(统调负荷!$C2796,检修、备用和必开!$A:$A,0))</f>
        <v>24617.8</v>
      </c>
      <c r="W2796" s="26">
        <f>INDEX(检修、备用和必开!C:C,MATCH(统调负荷!$C2796,检修、备用和必开!$A:$A,0))</f>
        <v>0</v>
      </c>
      <c r="X2796" s="26">
        <f>INDEX(检修、备用和必开!D:D,MATCH(统调负荷!$C2796,检修、备用和必开!$A:$A,0))</f>
        <v>11310</v>
      </c>
      <c r="Y2796" s="26">
        <f>INDEX(检修、备用和必开!E:E,MATCH(统调负荷!$C2796,检修、备用和必开!$A:$A,0))</f>
        <v>2570</v>
      </c>
      <c r="Z2796" s="26">
        <f>INDEX(检修、备用和必开!F:F,MATCH(统调负荷!$C2796,检修、备用和必开!$A:$A,0))</f>
        <v>2450</v>
      </c>
      <c r="AA2796" s="26">
        <f t="shared" si="611"/>
        <v>67424.6</v>
      </c>
      <c r="AB2796" s="26">
        <v>193.56</v>
      </c>
      <c r="AC2796" s="26">
        <v>170</v>
      </c>
      <c r="AD2796" s="76">
        <f t="shared" si="612"/>
        <v>45687.1041666667</v>
      </c>
      <c r="AE2796" s="27">
        <f t="shared" si="613"/>
        <v>1188.8</v>
      </c>
      <c r="AF2796" s="27">
        <f t="shared" si="614"/>
        <v>382.24</v>
      </c>
      <c r="AG2796" s="27">
        <f t="shared" si="615"/>
        <v>-365.22</v>
      </c>
      <c r="AH2796" s="27">
        <f t="shared" si="616"/>
        <v>332.199999999999</v>
      </c>
      <c r="AI2796" s="27">
        <f t="shared" si="617"/>
        <v>448.85</v>
      </c>
      <c r="AJ2796" s="27">
        <f t="shared" si="618"/>
        <v>390.73</v>
      </c>
      <c r="AK2796" s="26">
        <f>INDEX(检修、备用和必开!I:I,MATCH(统调负荷!$C2796,检修、备用和必开!$A:$A,0))</f>
        <v>8068.48515625</v>
      </c>
    </row>
    <row r="2797" ht="13.8" spans="1:37">
      <c r="A2797" s="26">
        <f t="shared" si="607"/>
        <v>4</v>
      </c>
      <c r="B2797" s="26">
        <f t="shared" si="606"/>
        <v>2</v>
      </c>
      <c r="C2797" t="s">
        <v>51</v>
      </c>
      <c r="D2797" s="75">
        <v>0.114583333333333</v>
      </c>
      <c r="E2797" s="26">
        <v>36565</v>
      </c>
      <c r="F2797" s="26">
        <v>13120.59</v>
      </c>
      <c r="G2797" s="26">
        <v>7046</v>
      </c>
      <c r="H2797" s="26">
        <v>13164.9</v>
      </c>
      <c r="I2797" s="26">
        <v>4944</v>
      </c>
      <c r="J2797" s="26">
        <v>-1710.49</v>
      </c>
      <c r="K2797" s="26">
        <f t="shared" si="619"/>
        <v>10550.59</v>
      </c>
      <c r="L2797" s="27">
        <f t="shared" si="608"/>
        <v>6.39059995696923</v>
      </c>
      <c r="M2797" s="75">
        <v>0.114583333333333</v>
      </c>
      <c r="N2797" s="26">
        <v>37775.3</v>
      </c>
      <c r="O2797" s="26">
        <v>13411.37</v>
      </c>
      <c r="P2797" s="26">
        <v>6757.76</v>
      </c>
      <c r="Q2797" s="26">
        <v>13519.5</v>
      </c>
      <c r="R2797" s="26">
        <v>5371.66</v>
      </c>
      <c r="S2797" s="26">
        <v>-1284.99</v>
      </c>
      <c r="T2797" s="26">
        <f t="shared" si="609"/>
        <v>10841.37</v>
      </c>
      <c r="U2797" s="27">
        <f t="shared" si="610"/>
        <v>3.04381173715215</v>
      </c>
      <c r="V2797" s="26">
        <f>INDEX(检修、备用和必开!B:B,MATCH(统调负荷!$C2797,检修、备用和必开!$A:$A,0))</f>
        <v>24617.8</v>
      </c>
      <c r="W2797" s="26">
        <f>INDEX(检修、备用和必开!C:C,MATCH(统调负荷!$C2797,检修、备用和必开!$A:$A,0))</f>
        <v>0</v>
      </c>
      <c r="X2797" s="26">
        <f>INDEX(检修、备用和必开!D:D,MATCH(统调负荷!$C2797,检修、备用和必开!$A:$A,0))</f>
        <v>11310</v>
      </c>
      <c r="Y2797" s="26">
        <f>INDEX(检修、备用和必开!E:E,MATCH(统调负荷!$C2797,检修、备用和必开!$A:$A,0))</f>
        <v>2570</v>
      </c>
      <c r="Z2797" s="26">
        <f>INDEX(检修、备用和必开!F:F,MATCH(统调负荷!$C2797,检修、备用和必开!$A:$A,0))</f>
        <v>2450</v>
      </c>
      <c r="AA2797" s="26">
        <f t="shared" si="611"/>
        <v>67424.6</v>
      </c>
      <c r="AB2797" s="26">
        <v>190.12</v>
      </c>
      <c r="AC2797" s="26">
        <v>104</v>
      </c>
      <c r="AD2797" s="76">
        <f t="shared" si="612"/>
        <v>45687.1145833333</v>
      </c>
      <c r="AE2797" s="27">
        <f t="shared" si="613"/>
        <v>1210.3</v>
      </c>
      <c r="AF2797" s="27">
        <f t="shared" si="614"/>
        <v>290.780000000001</v>
      </c>
      <c r="AG2797" s="27">
        <f t="shared" si="615"/>
        <v>-288.24</v>
      </c>
      <c r="AH2797" s="27">
        <f t="shared" si="616"/>
        <v>354.6</v>
      </c>
      <c r="AI2797" s="27">
        <f t="shared" si="617"/>
        <v>427.66</v>
      </c>
      <c r="AJ2797" s="27">
        <f t="shared" si="618"/>
        <v>425.5</v>
      </c>
      <c r="AK2797" s="26">
        <f>INDEX(检修、备用和必开!I:I,MATCH(统调负荷!$C2797,检修、备用和必开!$A:$A,0))</f>
        <v>8068.48515625</v>
      </c>
    </row>
    <row r="2798" ht="13.8" spans="1:37">
      <c r="A2798" s="26">
        <f t="shared" si="607"/>
        <v>4</v>
      </c>
      <c r="B2798" s="26">
        <f t="shared" si="606"/>
        <v>3</v>
      </c>
      <c r="C2798" t="s">
        <v>51</v>
      </c>
      <c r="D2798" s="75">
        <v>0.125</v>
      </c>
      <c r="E2798" s="26">
        <v>36020</v>
      </c>
      <c r="F2798" s="26">
        <v>13424.6</v>
      </c>
      <c r="G2798" s="26">
        <v>6665</v>
      </c>
      <c r="H2798" s="26">
        <v>12705.1</v>
      </c>
      <c r="I2798" s="26">
        <v>4936</v>
      </c>
      <c r="J2798" s="26">
        <v>-1710.7</v>
      </c>
      <c r="K2798" s="26">
        <f t="shared" si="619"/>
        <v>10854.6</v>
      </c>
      <c r="L2798" s="27">
        <f t="shared" si="608"/>
        <v>6.21161535201666</v>
      </c>
      <c r="M2798" s="75">
        <v>0.125</v>
      </c>
      <c r="N2798" s="26">
        <v>37061.9</v>
      </c>
      <c r="O2798" s="26">
        <v>13396.11</v>
      </c>
      <c r="P2798" s="26">
        <v>6490.39</v>
      </c>
      <c r="Q2798" s="26">
        <v>13136.3</v>
      </c>
      <c r="R2798" s="26">
        <v>5296.59</v>
      </c>
      <c r="S2798" s="26">
        <v>-1257.49</v>
      </c>
      <c r="T2798" s="26">
        <f t="shared" si="609"/>
        <v>10826.11</v>
      </c>
      <c r="U2798" s="27">
        <f t="shared" si="610"/>
        <v>3.0459100537538</v>
      </c>
      <c r="V2798" s="26">
        <f>INDEX(检修、备用和必开!B:B,MATCH(统调负荷!$C2798,检修、备用和必开!$A:$A,0))</f>
        <v>24617.8</v>
      </c>
      <c r="W2798" s="26">
        <f>INDEX(检修、备用和必开!C:C,MATCH(统调负荷!$C2798,检修、备用和必开!$A:$A,0))</f>
        <v>0</v>
      </c>
      <c r="X2798" s="26">
        <f>INDEX(检修、备用和必开!D:D,MATCH(统调负荷!$C2798,检修、备用和必开!$A:$A,0))</f>
        <v>11310</v>
      </c>
      <c r="Y2798" s="26">
        <f>INDEX(检修、备用和必开!E:E,MATCH(统调负荷!$C2798,检修、备用和必开!$A:$A,0))</f>
        <v>2570</v>
      </c>
      <c r="Z2798" s="26">
        <f>INDEX(检修、备用和必开!F:F,MATCH(统调负荷!$C2798,检修、备用和必开!$A:$A,0))</f>
        <v>2450</v>
      </c>
      <c r="AA2798" s="26">
        <f t="shared" si="611"/>
        <v>67424.6</v>
      </c>
      <c r="AB2798" s="26">
        <v>214.76</v>
      </c>
      <c r="AC2798" s="26">
        <v>265</v>
      </c>
      <c r="AD2798" s="76">
        <f t="shared" si="612"/>
        <v>45687.125</v>
      </c>
      <c r="AE2798" s="27">
        <f t="shared" si="613"/>
        <v>1041.9</v>
      </c>
      <c r="AF2798" s="27">
        <f t="shared" si="614"/>
        <v>-28.4899999999998</v>
      </c>
      <c r="AG2798" s="27">
        <f t="shared" si="615"/>
        <v>-174.61</v>
      </c>
      <c r="AH2798" s="27">
        <f t="shared" si="616"/>
        <v>431.199999999999</v>
      </c>
      <c r="AI2798" s="27">
        <f t="shared" si="617"/>
        <v>360.59</v>
      </c>
      <c r="AJ2798" s="27">
        <f t="shared" si="618"/>
        <v>453.21</v>
      </c>
      <c r="AK2798" s="26">
        <f>INDEX(检修、备用和必开!I:I,MATCH(统调负荷!$C2798,检修、备用和必开!$A:$A,0))</f>
        <v>8068.48515625</v>
      </c>
    </row>
    <row r="2799" ht="13.8" spans="1:37">
      <c r="A2799" s="26">
        <f t="shared" si="607"/>
        <v>4</v>
      </c>
      <c r="B2799" s="26">
        <f t="shared" si="606"/>
        <v>3</v>
      </c>
      <c r="C2799" t="s">
        <v>51</v>
      </c>
      <c r="D2799" s="75">
        <v>0.135416666666667</v>
      </c>
      <c r="E2799" s="26">
        <v>35505</v>
      </c>
      <c r="F2799" s="26">
        <v>12908.7</v>
      </c>
      <c r="G2799" s="26">
        <v>6665</v>
      </c>
      <c r="H2799" s="26">
        <v>12713</v>
      </c>
      <c r="I2799" s="26">
        <v>4929</v>
      </c>
      <c r="J2799" s="26">
        <v>-1710.7</v>
      </c>
      <c r="K2799" s="26">
        <f t="shared" si="619"/>
        <v>10338.7</v>
      </c>
      <c r="L2799" s="27">
        <f t="shared" si="608"/>
        <v>6.52157427916469</v>
      </c>
      <c r="M2799" s="75">
        <v>0.135416666666667</v>
      </c>
      <c r="N2799" s="26">
        <v>36567.9</v>
      </c>
      <c r="O2799" s="26">
        <v>13353.85</v>
      </c>
      <c r="P2799" s="26">
        <v>6528.59</v>
      </c>
      <c r="Q2799" s="26">
        <v>12553</v>
      </c>
      <c r="R2799" s="26">
        <v>5300.2</v>
      </c>
      <c r="S2799" s="26">
        <v>-1167.74</v>
      </c>
      <c r="T2799" s="26">
        <f t="shared" si="609"/>
        <v>10783.85</v>
      </c>
      <c r="U2799" s="27">
        <f t="shared" si="610"/>
        <v>3.05173611661164</v>
      </c>
      <c r="V2799" s="26">
        <f>INDEX(检修、备用和必开!B:B,MATCH(统调负荷!$C2799,检修、备用和必开!$A:$A,0))</f>
        <v>24617.8</v>
      </c>
      <c r="W2799" s="26">
        <f>INDEX(检修、备用和必开!C:C,MATCH(统调负荷!$C2799,检修、备用和必开!$A:$A,0))</f>
        <v>0</v>
      </c>
      <c r="X2799" s="26">
        <f>INDEX(检修、备用和必开!D:D,MATCH(统调负荷!$C2799,检修、备用和必开!$A:$A,0))</f>
        <v>11310</v>
      </c>
      <c r="Y2799" s="26">
        <f>INDEX(检修、备用和必开!E:E,MATCH(统调负荷!$C2799,检修、备用和必开!$A:$A,0))</f>
        <v>2570</v>
      </c>
      <c r="Z2799" s="26">
        <f>INDEX(检修、备用和必开!F:F,MATCH(统调负荷!$C2799,检修、备用和必开!$A:$A,0))</f>
        <v>2450</v>
      </c>
      <c r="AA2799" s="26">
        <f t="shared" si="611"/>
        <v>67424.6</v>
      </c>
      <c r="AB2799" s="26">
        <v>150</v>
      </c>
      <c r="AC2799" s="26">
        <v>170</v>
      </c>
      <c r="AD2799" s="76">
        <f t="shared" si="612"/>
        <v>45687.1354166667</v>
      </c>
      <c r="AE2799" s="27">
        <f t="shared" si="613"/>
        <v>1062.9</v>
      </c>
      <c r="AF2799" s="27">
        <f t="shared" si="614"/>
        <v>445.15</v>
      </c>
      <c r="AG2799" s="27">
        <f t="shared" si="615"/>
        <v>-136.41</v>
      </c>
      <c r="AH2799" s="27">
        <f t="shared" si="616"/>
        <v>-160</v>
      </c>
      <c r="AI2799" s="27">
        <f t="shared" si="617"/>
        <v>371.2</v>
      </c>
      <c r="AJ2799" s="27">
        <f t="shared" si="618"/>
        <v>542.96</v>
      </c>
      <c r="AK2799" s="26">
        <f>INDEX(检修、备用和必开!I:I,MATCH(统调负荷!$C2799,检修、备用和必开!$A:$A,0))</f>
        <v>8068.48515625</v>
      </c>
    </row>
    <row r="2800" ht="13.8" spans="1:37">
      <c r="A2800" s="26">
        <f t="shared" si="607"/>
        <v>4</v>
      </c>
      <c r="B2800" s="26">
        <f t="shared" si="606"/>
        <v>3</v>
      </c>
      <c r="C2800" t="s">
        <v>51</v>
      </c>
      <c r="D2800" s="75">
        <v>0.145833333333333</v>
      </c>
      <c r="E2800" s="26">
        <v>35155</v>
      </c>
      <c r="F2800" s="26">
        <v>12868.4</v>
      </c>
      <c r="G2800" s="26">
        <v>6665</v>
      </c>
      <c r="H2800" s="26">
        <v>12411.3</v>
      </c>
      <c r="I2800" s="26">
        <v>4921</v>
      </c>
      <c r="J2800" s="26">
        <v>-1710.7</v>
      </c>
      <c r="K2800" s="26">
        <f t="shared" si="619"/>
        <v>10298.4</v>
      </c>
      <c r="L2800" s="27">
        <f t="shared" si="608"/>
        <v>6.54709469432145</v>
      </c>
      <c r="M2800" s="75">
        <v>0.145833333333333</v>
      </c>
      <c r="N2800" s="26">
        <v>36263.8</v>
      </c>
      <c r="O2800" s="26">
        <v>13421.57</v>
      </c>
      <c r="P2800" s="26">
        <v>6537.52</v>
      </c>
      <c r="Q2800" s="26">
        <v>12166.5</v>
      </c>
      <c r="R2800" s="26">
        <v>5299.85</v>
      </c>
      <c r="S2800" s="26">
        <v>-1161.64</v>
      </c>
      <c r="T2800" s="26">
        <f t="shared" si="609"/>
        <v>10851.57</v>
      </c>
      <c r="U2800" s="27">
        <f t="shared" si="610"/>
        <v>3.0424108039277</v>
      </c>
      <c r="V2800" s="26">
        <f>INDEX(检修、备用和必开!B:B,MATCH(统调负荷!$C2800,检修、备用和必开!$A:$A,0))</f>
        <v>24617.8</v>
      </c>
      <c r="W2800" s="26">
        <f>INDEX(检修、备用和必开!C:C,MATCH(统调负荷!$C2800,检修、备用和必开!$A:$A,0))</f>
        <v>0</v>
      </c>
      <c r="X2800" s="26">
        <f>INDEX(检修、备用和必开!D:D,MATCH(统调负荷!$C2800,检修、备用和必开!$A:$A,0))</f>
        <v>11310</v>
      </c>
      <c r="Y2800" s="26">
        <f>INDEX(检修、备用和必开!E:E,MATCH(统调负荷!$C2800,检修、备用和必开!$A:$A,0))</f>
        <v>2570</v>
      </c>
      <c r="Z2800" s="26">
        <f>INDEX(检修、备用和必开!F:F,MATCH(统调负荷!$C2800,检修、备用和必开!$A:$A,0))</f>
        <v>2450</v>
      </c>
      <c r="AA2800" s="26">
        <f t="shared" si="611"/>
        <v>67424.6</v>
      </c>
      <c r="AB2800" s="26">
        <v>85.97</v>
      </c>
      <c r="AC2800" s="26">
        <v>150</v>
      </c>
      <c r="AD2800" s="76">
        <f t="shared" si="612"/>
        <v>45687.1458333333</v>
      </c>
      <c r="AE2800" s="27">
        <f t="shared" si="613"/>
        <v>1108.8</v>
      </c>
      <c r="AF2800" s="27">
        <f t="shared" si="614"/>
        <v>553.17</v>
      </c>
      <c r="AG2800" s="27">
        <f t="shared" si="615"/>
        <v>-127.48</v>
      </c>
      <c r="AH2800" s="27">
        <f t="shared" si="616"/>
        <v>-244.799999999999</v>
      </c>
      <c r="AI2800" s="27">
        <f t="shared" si="617"/>
        <v>378.85</v>
      </c>
      <c r="AJ2800" s="27">
        <f t="shared" si="618"/>
        <v>549.06</v>
      </c>
      <c r="AK2800" s="26">
        <f>INDEX(检修、备用和必开!I:I,MATCH(统调负荷!$C2800,检修、备用和必开!$A:$A,0))</f>
        <v>8068.48515625</v>
      </c>
    </row>
    <row r="2801" ht="13.8" spans="1:37">
      <c r="A2801" s="26">
        <f t="shared" si="607"/>
        <v>4</v>
      </c>
      <c r="B2801" s="26">
        <f t="shared" si="606"/>
        <v>3</v>
      </c>
      <c r="C2801" t="s">
        <v>51</v>
      </c>
      <c r="D2801" s="75">
        <v>0.15625</v>
      </c>
      <c r="E2801" s="26">
        <v>34865</v>
      </c>
      <c r="F2801" s="26">
        <v>12561.7</v>
      </c>
      <c r="G2801" s="26">
        <v>6665</v>
      </c>
      <c r="H2801" s="26">
        <v>12425</v>
      </c>
      <c r="I2801" s="26">
        <v>4924</v>
      </c>
      <c r="J2801" s="26">
        <v>-1710.7</v>
      </c>
      <c r="K2801" s="26">
        <f t="shared" si="619"/>
        <v>9991.7</v>
      </c>
      <c r="L2801" s="27">
        <f t="shared" si="608"/>
        <v>6.74806089053915</v>
      </c>
      <c r="M2801" s="75">
        <v>0.15625</v>
      </c>
      <c r="N2801" s="26">
        <v>35879.6</v>
      </c>
      <c r="O2801" s="26">
        <v>12960.6</v>
      </c>
      <c r="P2801" s="26">
        <v>6667.31</v>
      </c>
      <c r="Q2801" s="26">
        <v>12106.2</v>
      </c>
      <c r="R2801" s="26">
        <v>5303.09</v>
      </c>
      <c r="S2801" s="26">
        <v>-1157.6</v>
      </c>
      <c r="T2801" s="26">
        <f t="shared" si="609"/>
        <v>10390.6</v>
      </c>
      <c r="U2801" s="27">
        <f t="shared" si="610"/>
        <v>3.1070385150641</v>
      </c>
      <c r="V2801" s="26">
        <f>INDEX(检修、备用和必开!B:B,MATCH(统调负荷!$C2801,检修、备用和必开!$A:$A,0))</f>
        <v>24617.8</v>
      </c>
      <c r="W2801" s="26">
        <f>INDEX(检修、备用和必开!C:C,MATCH(统调负荷!$C2801,检修、备用和必开!$A:$A,0))</f>
        <v>0</v>
      </c>
      <c r="X2801" s="26">
        <f>INDEX(检修、备用和必开!D:D,MATCH(统调负荷!$C2801,检修、备用和必开!$A:$A,0))</f>
        <v>11310</v>
      </c>
      <c r="Y2801" s="26">
        <f>INDEX(检修、备用和必开!E:E,MATCH(统调负荷!$C2801,检修、备用和必开!$A:$A,0))</f>
        <v>2570</v>
      </c>
      <c r="Z2801" s="26">
        <f>INDEX(检修、备用和必开!F:F,MATCH(统调负荷!$C2801,检修、备用和必开!$A:$A,0))</f>
        <v>2450</v>
      </c>
      <c r="AA2801" s="26">
        <f t="shared" si="611"/>
        <v>67424.6</v>
      </c>
      <c r="AB2801" s="26">
        <v>0</v>
      </c>
      <c r="AC2801" s="26">
        <v>0</v>
      </c>
      <c r="AD2801" s="76">
        <f t="shared" si="612"/>
        <v>45687.15625</v>
      </c>
      <c r="AE2801" s="27">
        <f t="shared" si="613"/>
        <v>1014.6</v>
      </c>
      <c r="AF2801" s="27">
        <f t="shared" si="614"/>
        <v>398.9</v>
      </c>
      <c r="AG2801" s="27">
        <f t="shared" si="615"/>
        <v>2.3100000000004</v>
      </c>
      <c r="AH2801" s="27">
        <f t="shared" si="616"/>
        <v>-318.799999999999</v>
      </c>
      <c r="AI2801" s="27">
        <f t="shared" si="617"/>
        <v>379.09</v>
      </c>
      <c r="AJ2801" s="27">
        <f t="shared" si="618"/>
        <v>553.1</v>
      </c>
      <c r="AK2801" s="26">
        <f>INDEX(检修、备用和必开!I:I,MATCH(统调负荷!$C2801,检修、备用和必开!$A:$A,0))</f>
        <v>8068.48515625</v>
      </c>
    </row>
    <row r="2802" ht="13.8" spans="1:37">
      <c r="A2802" s="26">
        <f t="shared" si="607"/>
        <v>4</v>
      </c>
      <c r="B2802" s="26">
        <f t="shared" si="606"/>
        <v>4</v>
      </c>
      <c r="C2802" t="s">
        <v>51</v>
      </c>
      <c r="D2802" s="75">
        <v>0.166666666666667</v>
      </c>
      <c r="E2802" s="26">
        <v>34480</v>
      </c>
      <c r="F2802" s="26">
        <v>13427.3</v>
      </c>
      <c r="G2802" s="26">
        <v>5613</v>
      </c>
      <c r="H2802" s="26">
        <v>12228.4</v>
      </c>
      <c r="I2802" s="26">
        <v>4922</v>
      </c>
      <c r="J2802" s="26">
        <v>-1710.7</v>
      </c>
      <c r="K2802" s="26">
        <f t="shared" si="619"/>
        <v>10857.3</v>
      </c>
      <c r="L2802" s="27">
        <f t="shared" si="608"/>
        <v>6.21007064371437</v>
      </c>
      <c r="M2802" s="75">
        <v>0.166666666666667</v>
      </c>
      <c r="N2802" s="26">
        <v>35408.6</v>
      </c>
      <c r="O2802" s="26">
        <v>13622.19</v>
      </c>
      <c r="P2802" s="26">
        <v>5918.77</v>
      </c>
      <c r="Q2802" s="26">
        <v>11722.7</v>
      </c>
      <c r="R2802" s="26">
        <v>5300.14</v>
      </c>
      <c r="S2802" s="26">
        <v>-1155.2</v>
      </c>
      <c r="T2802" s="26">
        <f t="shared" si="609"/>
        <v>11052.19</v>
      </c>
      <c r="U2802" s="27">
        <f t="shared" si="610"/>
        <v>3.01511614023492</v>
      </c>
      <c r="V2802" s="26">
        <f>INDEX(检修、备用和必开!B:B,MATCH(统调负荷!$C2802,检修、备用和必开!$A:$A,0))</f>
        <v>24617.8</v>
      </c>
      <c r="W2802" s="26">
        <f>INDEX(检修、备用和必开!C:C,MATCH(统调负荷!$C2802,检修、备用和必开!$A:$A,0))</f>
        <v>0</v>
      </c>
      <c r="X2802" s="26">
        <f>INDEX(检修、备用和必开!D:D,MATCH(统调负荷!$C2802,检修、备用和必开!$A:$A,0))</f>
        <v>11310</v>
      </c>
      <c r="Y2802" s="26">
        <f>INDEX(检修、备用和必开!E:E,MATCH(统调负荷!$C2802,检修、备用和必开!$A:$A,0))</f>
        <v>2570</v>
      </c>
      <c r="Z2802" s="26">
        <f>INDEX(检修、备用和必开!F:F,MATCH(统调负荷!$C2802,检修、备用和必开!$A:$A,0))</f>
        <v>2450</v>
      </c>
      <c r="AA2802" s="26">
        <f t="shared" si="611"/>
        <v>67424.6</v>
      </c>
      <c r="AB2802" s="26">
        <v>266</v>
      </c>
      <c r="AC2802" s="26">
        <v>290</v>
      </c>
      <c r="AD2802" s="76">
        <f t="shared" si="612"/>
        <v>45687.1666666667</v>
      </c>
      <c r="AE2802" s="27">
        <f t="shared" si="613"/>
        <v>928.599999999999</v>
      </c>
      <c r="AF2802" s="27">
        <f t="shared" si="614"/>
        <v>194.890000000001</v>
      </c>
      <c r="AG2802" s="27">
        <f t="shared" si="615"/>
        <v>305.77</v>
      </c>
      <c r="AH2802" s="27">
        <f t="shared" si="616"/>
        <v>-505.699999999999</v>
      </c>
      <c r="AI2802" s="27">
        <f t="shared" si="617"/>
        <v>378.14</v>
      </c>
      <c r="AJ2802" s="27">
        <f t="shared" si="618"/>
        <v>555.5</v>
      </c>
      <c r="AK2802" s="26">
        <f>INDEX(检修、备用和必开!I:I,MATCH(统调负荷!$C2802,检修、备用和必开!$A:$A,0))</f>
        <v>8068.48515625</v>
      </c>
    </row>
    <row r="2803" ht="13.8" spans="1:37">
      <c r="A2803" s="26">
        <f t="shared" si="607"/>
        <v>4</v>
      </c>
      <c r="B2803" s="26">
        <f t="shared" si="606"/>
        <v>4</v>
      </c>
      <c r="C2803" t="s">
        <v>51</v>
      </c>
      <c r="D2803" s="75">
        <v>0.177083333333333</v>
      </c>
      <c r="E2803" s="26">
        <v>34415</v>
      </c>
      <c r="F2803" s="26">
        <v>13344</v>
      </c>
      <c r="G2803" s="26">
        <v>5613</v>
      </c>
      <c r="H2803" s="26">
        <v>12243.7</v>
      </c>
      <c r="I2803" s="26">
        <v>4925</v>
      </c>
      <c r="J2803" s="26">
        <v>-1710.7</v>
      </c>
      <c r="K2803" s="26">
        <f t="shared" si="619"/>
        <v>10774</v>
      </c>
      <c r="L2803" s="27">
        <f t="shared" si="608"/>
        <v>6.25808427696306</v>
      </c>
      <c r="M2803" s="75">
        <v>0.177083333333333</v>
      </c>
      <c r="N2803" s="26">
        <v>35347.7</v>
      </c>
      <c r="O2803" s="26">
        <v>13689.23</v>
      </c>
      <c r="P2803" s="26">
        <v>5673.25</v>
      </c>
      <c r="Q2803" s="26">
        <v>11799.7</v>
      </c>
      <c r="R2803" s="26">
        <v>5327.81</v>
      </c>
      <c r="S2803" s="26">
        <v>-1142.29</v>
      </c>
      <c r="T2803" s="26">
        <f t="shared" si="609"/>
        <v>11119.23</v>
      </c>
      <c r="U2803" s="27">
        <f t="shared" si="610"/>
        <v>3.00610408828123</v>
      </c>
      <c r="V2803" s="26">
        <f>INDEX(检修、备用和必开!B:B,MATCH(统调负荷!$C2803,检修、备用和必开!$A:$A,0))</f>
        <v>24617.8</v>
      </c>
      <c r="W2803" s="26">
        <f>INDEX(检修、备用和必开!C:C,MATCH(统调负荷!$C2803,检修、备用和必开!$A:$A,0))</f>
        <v>0</v>
      </c>
      <c r="X2803" s="26">
        <f>INDEX(检修、备用和必开!D:D,MATCH(统调负荷!$C2803,检修、备用和必开!$A:$A,0))</f>
        <v>11310</v>
      </c>
      <c r="Y2803" s="26">
        <f>INDEX(检修、备用和必开!E:E,MATCH(统调负荷!$C2803,检修、备用和必开!$A:$A,0))</f>
        <v>2570</v>
      </c>
      <c r="Z2803" s="26">
        <f>INDEX(检修、备用和必开!F:F,MATCH(统调负荷!$C2803,检修、备用和必开!$A:$A,0))</f>
        <v>2450</v>
      </c>
      <c r="AA2803" s="26">
        <f t="shared" si="611"/>
        <v>67424.6</v>
      </c>
      <c r="AB2803" s="26">
        <v>213.62</v>
      </c>
      <c r="AC2803" s="26">
        <v>266</v>
      </c>
      <c r="AD2803" s="76">
        <f t="shared" si="612"/>
        <v>45687.1770833333</v>
      </c>
      <c r="AE2803" s="27">
        <f t="shared" si="613"/>
        <v>932.699999999997</v>
      </c>
      <c r="AF2803" s="27">
        <f t="shared" si="614"/>
        <v>345.23</v>
      </c>
      <c r="AG2803" s="27">
        <f t="shared" si="615"/>
        <v>60.25</v>
      </c>
      <c r="AH2803" s="27">
        <f t="shared" si="616"/>
        <v>-444</v>
      </c>
      <c r="AI2803" s="27">
        <f t="shared" si="617"/>
        <v>402.81</v>
      </c>
      <c r="AJ2803" s="27">
        <f t="shared" si="618"/>
        <v>568.41</v>
      </c>
      <c r="AK2803" s="26">
        <f>INDEX(检修、备用和必开!I:I,MATCH(统调负荷!$C2803,检修、备用和必开!$A:$A,0))</f>
        <v>8068.48515625</v>
      </c>
    </row>
    <row r="2804" ht="13.8" spans="1:37">
      <c r="A2804" s="26">
        <f t="shared" si="607"/>
        <v>4</v>
      </c>
      <c r="B2804" s="26">
        <f t="shared" si="606"/>
        <v>4</v>
      </c>
      <c r="C2804" t="s">
        <v>51</v>
      </c>
      <c r="D2804" s="75">
        <v>0.1875</v>
      </c>
      <c r="E2804" s="26">
        <v>34205</v>
      </c>
      <c r="F2804" s="26">
        <v>13118.9</v>
      </c>
      <c r="G2804" s="26">
        <v>5613</v>
      </c>
      <c r="H2804" s="26">
        <v>12264.8</v>
      </c>
      <c r="I2804" s="26">
        <v>4919</v>
      </c>
      <c r="J2804" s="26">
        <v>-1710.7</v>
      </c>
      <c r="K2804" s="26">
        <f t="shared" si="619"/>
        <v>10548.9</v>
      </c>
      <c r="L2804" s="27">
        <f t="shared" si="608"/>
        <v>6.39162377119889</v>
      </c>
      <c r="M2804" s="75">
        <v>0.1875</v>
      </c>
      <c r="N2804" s="26">
        <v>35052.2</v>
      </c>
      <c r="O2804" s="26">
        <v>13188.62</v>
      </c>
      <c r="P2804" s="26">
        <v>5827.45</v>
      </c>
      <c r="Q2804" s="26">
        <v>11797</v>
      </c>
      <c r="R2804" s="26">
        <v>5388.14</v>
      </c>
      <c r="S2804" s="26">
        <v>-1149.01</v>
      </c>
      <c r="T2804" s="26">
        <f t="shared" si="609"/>
        <v>10618.62</v>
      </c>
      <c r="U2804" s="27">
        <f t="shared" si="610"/>
        <v>3.07473064880508</v>
      </c>
      <c r="V2804" s="26">
        <f>INDEX(检修、备用和必开!B:B,MATCH(统调负荷!$C2804,检修、备用和必开!$A:$A,0))</f>
        <v>24617.8</v>
      </c>
      <c r="W2804" s="26">
        <f>INDEX(检修、备用和必开!C:C,MATCH(统调负荷!$C2804,检修、备用和必开!$A:$A,0))</f>
        <v>0</v>
      </c>
      <c r="X2804" s="26">
        <f>INDEX(检修、备用和必开!D:D,MATCH(统调负荷!$C2804,检修、备用和必开!$A:$A,0))</f>
        <v>11310</v>
      </c>
      <c r="Y2804" s="26">
        <f>INDEX(检修、备用和必开!E:E,MATCH(统调负荷!$C2804,检修、备用和必开!$A:$A,0))</f>
        <v>2570</v>
      </c>
      <c r="Z2804" s="26">
        <f>INDEX(检修、备用和必开!F:F,MATCH(统调负荷!$C2804,检修、备用和必开!$A:$A,0))</f>
        <v>2450</v>
      </c>
      <c r="AA2804" s="26">
        <f t="shared" si="611"/>
        <v>67424.6</v>
      </c>
      <c r="AB2804" s="26">
        <v>192.41</v>
      </c>
      <c r="AC2804" s="26">
        <v>0</v>
      </c>
      <c r="AD2804" s="76">
        <f t="shared" si="612"/>
        <v>45687.1875</v>
      </c>
      <c r="AE2804" s="27">
        <f t="shared" si="613"/>
        <v>847.199999999997</v>
      </c>
      <c r="AF2804" s="27">
        <f t="shared" si="614"/>
        <v>69.7200000000012</v>
      </c>
      <c r="AG2804" s="27">
        <f t="shared" si="615"/>
        <v>214.45</v>
      </c>
      <c r="AH2804" s="27">
        <f t="shared" si="616"/>
        <v>-467.799999999999</v>
      </c>
      <c r="AI2804" s="27">
        <f t="shared" si="617"/>
        <v>469.14</v>
      </c>
      <c r="AJ2804" s="27">
        <f t="shared" si="618"/>
        <v>561.69</v>
      </c>
      <c r="AK2804" s="26">
        <f>INDEX(检修、备用和必开!I:I,MATCH(统调负荷!$C2804,检修、备用和必开!$A:$A,0))</f>
        <v>8068.48515625</v>
      </c>
    </row>
    <row r="2805" ht="13.8" spans="1:37">
      <c r="A2805" s="26">
        <f t="shared" si="607"/>
        <v>4</v>
      </c>
      <c r="B2805" s="26">
        <f t="shared" si="606"/>
        <v>4</v>
      </c>
      <c r="C2805" t="s">
        <v>51</v>
      </c>
      <c r="D2805" s="75">
        <v>0.197916666666667</v>
      </c>
      <c r="E2805" s="26">
        <v>34145</v>
      </c>
      <c r="F2805" s="26">
        <v>13055</v>
      </c>
      <c r="G2805" s="26">
        <v>5613</v>
      </c>
      <c r="H2805" s="26">
        <v>12285.7</v>
      </c>
      <c r="I2805" s="26">
        <v>4902</v>
      </c>
      <c r="J2805" s="26">
        <v>-1710.7</v>
      </c>
      <c r="K2805" s="26">
        <f t="shared" si="619"/>
        <v>10485</v>
      </c>
      <c r="L2805" s="27">
        <f t="shared" si="608"/>
        <v>6.43057701478302</v>
      </c>
      <c r="M2805" s="75">
        <v>0.197916666666667</v>
      </c>
      <c r="N2805" s="26">
        <v>35116.3</v>
      </c>
      <c r="O2805" s="26">
        <v>12964.24</v>
      </c>
      <c r="P2805" s="26">
        <v>5734.79</v>
      </c>
      <c r="Q2805" s="26">
        <v>12157.8</v>
      </c>
      <c r="R2805" s="26">
        <v>5407.5</v>
      </c>
      <c r="S2805" s="26">
        <v>-1148.03</v>
      </c>
      <c r="T2805" s="26">
        <f t="shared" si="609"/>
        <v>10394.24</v>
      </c>
      <c r="U2805" s="27">
        <f t="shared" si="610"/>
        <v>3.10651743622444</v>
      </c>
      <c r="V2805" s="26">
        <f>INDEX(检修、备用和必开!B:B,MATCH(统调负荷!$C2805,检修、备用和必开!$A:$A,0))</f>
        <v>24617.8</v>
      </c>
      <c r="W2805" s="26">
        <f>INDEX(检修、备用和必开!C:C,MATCH(统调负荷!$C2805,检修、备用和必开!$A:$A,0))</f>
        <v>0</v>
      </c>
      <c r="X2805" s="26">
        <f>INDEX(检修、备用和必开!D:D,MATCH(统调负荷!$C2805,检修、备用和必开!$A:$A,0))</f>
        <v>11310</v>
      </c>
      <c r="Y2805" s="26">
        <f>INDEX(检修、备用和必开!E:E,MATCH(统调负荷!$C2805,检修、备用和必开!$A:$A,0))</f>
        <v>2570</v>
      </c>
      <c r="Z2805" s="26">
        <f>INDEX(检修、备用和必开!F:F,MATCH(统调负荷!$C2805,检修、备用和必开!$A:$A,0))</f>
        <v>2450</v>
      </c>
      <c r="AA2805" s="26">
        <f t="shared" si="611"/>
        <v>67424.6</v>
      </c>
      <c r="AB2805" s="26">
        <v>188.97</v>
      </c>
      <c r="AC2805" s="26">
        <v>100</v>
      </c>
      <c r="AD2805" s="76">
        <f t="shared" si="612"/>
        <v>45687.1979166667</v>
      </c>
      <c r="AE2805" s="27">
        <f t="shared" si="613"/>
        <v>971.300000000003</v>
      </c>
      <c r="AF2805" s="27">
        <f t="shared" si="614"/>
        <v>-90.7600000000002</v>
      </c>
      <c r="AG2805" s="27">
        <f t="shared" si="615"/>
        <v>121.79</v>
      </c>
      <c r="AH2805" s="27">
        <f t="shared" si="616"/>
        <v>-127.900000000001</v>
      </c>
      <c r="AI2805" s="27">
        <f t="shared" si="617"/>
        <v>505.5</v>
      </c>
      <c r="AJ2805" s="27">
        <f t="shared" si="618"/>
        <v>562.67</v>
      </c>
      <c r="AK2805" s="26">
        <f>INDEX(检修、备用和必开!I:I,MATCH(统调负荷!$C2805,检修、备用和必开!$A:$A,0))</f>
        <v>8068.48515625</v>
      </c>
    </row>
    <row r="2806" ht="13.8" spans="1:37">
      <c r="A2806" s="26">
        <f t="shared" si="607"/>
        <v>4</v>
      </c>
      <c r="B2806" s="26">
        <f t="shared" si="606"/>
        <v>5</v>
      </c>
      <c r="C2806" t="s">
        <v>51</v>
      </c>
      <c r="D2806" s="75">
        <v>0.208333333333333</v>
      </c>
      <c r="E2806" s="26">
        <v>34000</v>
      </c>
      <c r="F2806" s="26">
        <v>12892.8</v>
      </c>
      <c r="G2806" s="26">
        <v>5613</v>
      </c>
      <c r="H2806" s="26">
        <v>12312.9</v>
      </c>
      <c r="I2806" s="26">
        <v>4892</v>
      </c>
      <c r="J2806" s="26">
        <v>-1710.7</v>
      </c>
      <c r="K2806" s="26">
        <f t="shared" si="619"/>
        <v>10322.8</v>
      </c>
      <c r="L2806" s="27">
        <f t="shared" si="608"/>
        <v>6.53161932808928</v>
      </c>
      <c r="M2806" s="75">
        <v>0.208333333333333</v>
      </c>
      <c r="N2806" s="26">
        <v>34937.1</v>
      </c>
      <c r="O2806" s="26">
        <v>12610.5</v>
      </c>
      <c r="P2806" s="26">
        <v>5952.08</v>
      </c>
      <c r="Q2806" s="26">
        <v>12105.9</v>
      </c>
      <c r="R2806" s="26">
        <v>5425.88</v>
      </c>
      <c r="S2806" s="26">
        <v>-1157.26</v>
      </c>
      <c r="T2806" s="26">
        <f t="shared" si="609"/>
        <v>10040.5</v>
      </c>
      <c r="U2806" s="27">
        <f t="shared" si="610"/>
        <v>3.15798693239034</v>
      </c>
      <c r="V2806" s="26">
        <f>INDEX(检修、备用和必开!B:B,MATCH(统调负荷!$C2806,检修、备用和必开!$A:$A,0))</f>
        <v>24617.8</v>
      </c>
      <c r="W2806" s="26">
        <f>INDEX(检修、备用和必开!C:C,MATCH(统调负荷!$C2806,检修、备用和必开!$A:$A,0))</f>
        <v>0</v>
      </c>
      <c r="X2806" s="26">
        <f>INDEX(检修、备用和必开!D:D,MATCH(统调负荷!$C2806,检修、备用和必开!$A:$A,0))</f>
        <v>11310</v>
      </c>
      <c r="Y2806" s="26">
        <f>INDEX(检修、备用和必开!E:E,MATCH(统调负荷!$C2806,检修、备用和必开!$A:$A,0))</f>
        <v>2570</v>
      </c>
      <c r="Z2806" s="26">
        <f>INDEX(检修、备用和必开!F:F,MATCH(统调负荷!$C2806,检修、备用和必开!$A:$A,0))</f>
        <v>2450</v>
      </c>
      <c r="AA2806" s="26">
        <f t="shared" si="611"/>
        <v>67424.6</v>
      </c>
      <c r="AB2806" s="26">
        <v>150</v>
      </c>
      <c r="AC2806" s="26">
        <v>0</v>
      </c>
      <c r="AD2806" s="76">
        <f t="shared" si="612"/>
        <v>45687.2083333333</v>
      </c>
      <c r="AE2806" s="27">
        <f t="shared" si="613"/>
        <v>937.099999999999</v>
      </c>
      <c r="AF2806" s="27">
        <f t="shared" si="614"/>
        <v>-282.299999999999</v>
      </c>
      <c r="AG2806" s="27">
        <f t="shared" si="615"/>
        <v>339.08</v>
      </c>
      <c r="AH2806" s="27">
        <f t="shared" si="616"/>
        <v>-207</v>
      </c>
      <c r="AI2806" s="27">
        <f t="shared" si="617"/>
        <v>533.88</v>
      </c>
      <c r="AJ2806" s="27">
        <f t="shared" si="618"/>
        <v>553.44</v>
      </c>
      <c r="AK2806" s="26">
        <f>INDEX(检修、备用和必开!I:I,MATCH(统调负荷!$C2806,检修、备用和必开!$A:$A,0))</f>
        <v>8068.48515625</v>
      </c>
    </row>
    <row r="2807" ht="13.8" spans="1:37">
      <c r="A2807" s="26">
        <f t="shared" si="607"/>
        <v>4</v>
      </c>
      <c r="B2807" s="26">
        <f t="shared" si="606"/>
        <v>5</v>
      </c>
      <c r="C2807" t="s">
        <v>51</v>
      </c>
      <c r="D2807" s="75">
        <v>0.21875</v>
      </c>
      <c r="E2807" s="26">
        <v>34220</v>
      </c>
      <c r="F2807" s="26">
        <v>12753.4</v>
      </c>
      <c r="G2807" s="26">
        <v>5613</v>
      </c>
      <c r="H2807" s="26">
        <v>12670.3</v>
      </c>
      <c r="I2807" s="26">
        <v>4894</v>
      </c>
      <c r="J2807" s="26">
        <v>-1710.7</v>
      </c>
      <c r="K2807" s="26">
        <f t="shared" si="619"/>
        <v>10183.4</v>
      </c>
      <c r="L2807" s="27">
        <f t="shared" si="608"/>
        <v>6.62103030422059</v>
      </c>
      <c r="M2807" s="75">
        <v>0.21875</v>
      </c>
      <c r="N2807" s="26">
        <v>35007.8</v>
      </c>
      <c r="O2807" s="26">
        <v>12593.36</v>
      </c>
      <c r="P2807" s="26">
        <v>5715.93</v>
      </c>
      <c r="Q2807" s="26">
        <v>12410.3</v>
      </c>
      <c r="R2807" s="26">
        <v>5456.17</v>
      </c>
      <c r="S2807" s="26">
        <v>-1167.96</v>
      </c>
      <c r="T2807" s="26">
        <f t="shared" si="609"/>
        <v>10023.36</v>
      </c>
      <c r="U2807" s="27">
        <f t="shared" si="610"/>
        <v>3.16052417434478</v>
      </c>
      <c r="V2807" s="26">
        <f>INDEX(检修、备用和必开!B:B,MATCH(统调负荷!$C2807,检修、备用和必开!$A:$A,0))</f>
        <v>24617.8</v>
      </c>
      <c r="W2807" s="26">
        <f>INDEX(检修、备用和必开!C:C,MATCH(统调负荷!$C2807,检修、备用和必开!$A:$A,0))</f>
        <v>0</v>
      </c>
      <c r="X2807" s="26">
        <f>INDEX(检修、备用和必开!D:D,MATCH(统调负荷!$C2807,检修、备用和必开!$A:$A,0))</f>
        <v>11310</v>
      </c>
      <c r="Y2807" s="26">
        <f>INDEX(检修、备用和必开!E:E,MATCH(统调负荷!$C2807,检修、备用和必开!$A:$A,0))</f>
        <v>2570</v>
      </c>
      <c r="Z2807" s="26">
        <f>INDEX(检修、备用和必开!F:F,MATCH(统调负荷!$C2807,检修、备用和必开!$A:$A,0))</f>
        <v>2450</v>
      </c>
      <c r="AA2807" s="26">
        <f t="shared" si="611"/>
        <v>67424.6</v>
      </c>
      <c r="AB2807" s="26">
        <v>59.61</v>
      </c>
      <c r="AC2807" s="26">
        <v>0</v>
      </c>
      <c r="AD2807" s="76">
        <f t="shared" si="612"/>
        <v>45687.21875</v>
      </c>
      <c r="AE2807" s="27">
        <f t="shared" si="613"/>
        <v>787.800000000003</v>
      </c>
      <c r="AF2807" s="27">
        <f t="shared" si="614"/>
        <v>-160.039999999999</v>
      </c>
      <c r="AG2807" s="27">
        <f t="shared" si="615"/>
        <v>102.93</v>
      </c>
      <c r="AH2807" s="27">
        <f t="shared" si="616"/>
        <v>-260</v>
      </c>
      <c r="AI2807" s="27">
        <f t="shared" si="617"/>
        <v>562.17</v>
      </c>
      <c r="AJ2807" s="27">
        <f t="shared" si="618"/>
        <v>542.74</v>
      </c>
      <c r="AK2807" s="26">
        <f>INDEX(检修、备用和必开!I:I,MATCH(统调负荷!$C2807,检修、备用和必开!$A:$A,0))</f>
        <v>8068.48515625</v>
      </c>
    </row>
    <row r="2808" ht="13.8" spans="1:37">
      <c r="A2808" s="26">
        <f t="shared" si="607"/>
        <v>4</v>
      </c>
      <c r="B2808" s="26">
        <f t="shared" si="606"/>
        <v>5</v>
      </c>
      <c r="C2808" t="s">
        <v>51</v>
      </c>
      <c r="D2808" s="75">
        <v>0.229166666666667</v>
      </c>
      <c r="E2808" s="26">
        <v>34350</v>
      </c>
      <c r="F2808" s="26">
        <v>12853.29</v>
      </c>
      <c r="G2808" s="26">
        <v>5613</v>
      </c>
      <c r="H2808" s="26">
        <v>12696.4</v>
      </c>
      <c r="I2808" s="26">
        <v>4898</v>
      </c>
      <c r="J2808" s="26">
        <v>-1710.69</v>
      </c>
      <c r="K2808" s="26">
        <f t="shared" si="619"/>
        <v>10283.29</v>
      </c>
      <c r="L2808" s="27">
        <f t="shared" si="608"/>
        <v>6.55671482570267</v>
      </c>
      <c r="M2808" s="75">
        <v>0.229166666666667</v>
      </c>
      <c r="N2808" s="26">
        <v>35342.9</v>
      </c>
      <c r="O2808" s="26">
        <v>13114.02</v>
      </c>
      <c r="P2808" s="26">
        <v>5681.12</v>
      </c>
      <c r="Q2808" s="26">
        <v>12261.2</v>
      </c>
      <c r="R2808" s="26">
        <v>5448.85</v>
      </c>
      <c r="S2808" s="26">
        <v>-1162.29</v>
      </c>
      <c r="T2808" s="26">
        <f t="shared" si="609"/>
        <v>10544.02</v>
      </c>
      <c r="U2808" s="27">
        <f t="shared" si="610"/>
        <v>3.08522642516114</v>
      </c>
      <c r="V2808" s="26">
        <f>INDEX(检修、备用和必开!B:B,MATCH(统调负荷!$C2808,检修、备用和必开!$A:$A,0))</f>
        <v>24617.8</v>
      </c>
      <c r="W2808" s="26">
        <f>INDEX(检修、备用和必开!C:C,MATCH(统调负荷!$C2808,检修、备用和必开!$A:$A,0))</f>
        <v>0</v>
      </c>
      <c r="X2808" s="26">
        <f>INDEX(检修、备用和必开!D:D,MATCH(统调负荷!$C2808,检修、备用和必开!$A:$A,0))</f>
        <v>11310</v>
      </c>
      <c r="Y2808" s="26">
        <f>INDEX(检修、备用和必开!E:E,MATCH(统调负荷!$C2808,检修、备用和必开!$A:$A,0))</f>
        <v>2570</v>
      </c>
      <c r="Z2808" s="26">
        <f>INDEX(检修、备用和必开!F:F,MATCH(统调负荷!$C2808,检修、备用和必开!$A:$A,0))</f>
        <v>2450</v>
      </c>
      <c r="AA2808" s="26">
        <f t="shared" si="611"/>
        <v>67424.6</v>
      </c>
      <c r="AB2808" s="26">
        <v>85.97</v>
      </c>
      <c r="AC2808" s="26">
        <v>255.01</v>
      </c>
      <c r="AD2808" s="76">
        <f t="shared" si="612"/>
        <v>45687.2291666667</v>
      </c>
      <c r="AE2808" s="27">
        <f t="shared" si="613"/>
        <v>992.900000000001</v>
      </c>
      <c r="AF2808" s="27">
        <f t="shared" si="614"/>
        <v>260.73</v>
      </c>
      <c r="AG2808" s="27">
        <f t="shared" si="615"/>
        <v>68.1199999999999</v>
      </c>
      <c r="AH2808" s="27">
        <f t="shared" si="616"/>
        <v>-435.199999999999</v>
      </c>
      <c r="AI2808" s="27">
        <f t="shared" si="617"/>
        <v>550.85</v>
      </c>
      <c r="AJ2808" s="27">
        <f t="shared" si="618"/>
        <v>548.4</v>
      </c>
      <c r="AK2808" s="26">
        <f>INDEX(检修、备用和必开!I:I,MATCH(统调负荷!$C2808,检修、备用和必开!$A:$A,0))</f>
        <v>8068.48515625</v>
      </c>
    </row>
    <row r="2809" ht="13.8" spans="1:37">
      <c r="A2809" s="26">
        <f t="shared" si="607"/>
        <v>4</v>
      </c>
      <c r="B2809" s="26">
        <f t="shared" si="606"/>
        <v>5</v>
      </c>
      <c r="C2809" t="s">
        <v>51</v>
      </c>
      <c r="D2809" s="75">
        <v>0.239583333333333</v>
      </c>
      <c r="E2809" s="26">
        <v>34705</v>
      </c>
      <c r="F2809" s="26">
        <v>13164.3</v>
      </c>
      <c r="G2809" s="26">
        <v>5613</v>
      </c>
      <c r="H2809" s="26">
        <v>12739.4</v>
      </c>
      <c r="I2809" s="26">
        <v>4899</v>
      </c>
      <c r="J2809" s="26">
        <v>-1710.7</v>
      </c>
      <c r="K2809" s="26">
        <f t="shared" si="619"/>
        <v>10594.3</v>
      </c>
      <c r="L2809" s="27">
        <f t="shared" si="608"/>
        <v>6.36423359731176</v>
      </c>
      <c r="M2809" s="75">
        <v>0.239583333333333</v>
      </c>
      <c r="N2809" s="26">
        <v>35600</v>
      </c>
      <c r="O2809" s="26">
        <v>13351.72</v>
      </c>
      <c r="P2809" s="26">
        <v>5702.47</v>
      </c>
      <c r="Q2809" s="26">
        <v>12220.6</v>
      </c>
      <c r="R2809" s="26">
        <v>5493.87</v>
      </c>
      <c r="S2809" s="26">
        <v>-1168.66</v>
      </c>
      <c r="T2809" s="26">
        <f t="shared" si="609"/>
        <v>10781.72</v>
      </c>
      <c r="U2809" s="27">
        <f t="shared" si="610"/>
        <v>3.05203035345369</v>
      </c>
      <c r="V2809" s="26">
        <f>INDEX(检修、备用和必开!B:B,MATCH(统调负荷!$C2809,检修、备用和必开!$A:$A,0))</f>
        <v>24617.8</v>
      </c>
      <c r="W2809" s="26">
        <f>INDEX(检修、备用和必开!C:C,MATCH(统调负荷!$C2809,检修、备用和必开!$A:$A,0))</f>
        <v>0</v>
      </c>
      <c r="X2809" s="26">
        <f>INDEX(检修、备用和必开!D:D,MATCH(统调负荷!$C2809,检修、备用和必开!$A:$A,0))</f>
        <v>11310</v>
      </c>
      <c r="Y2809" s="26">
        <f>INDEX(检修、备用和必开!E:E,MATCH(统调负荷!$C2809,检修、备用和必开!$A:$A,0))</f>
        <v>2570</v>
      </c>
      <c r="Z2809" s="26">
        <f>INDEX(检修、备用和必开!F:F,MATCH(统调负荷!$C2809,检修、备用和必开!$A:$A,0))</f>
        <v>2450</v>
      </c>
      <c r="AA2809" s="26">
        <f t="shared" si="611"/>
        <v>67424.6</v>
      </c>
      <c r="AB2809" s="26">
        <v>193.56</v>
      </c>
      <c r="AC2809" s="26">
        <v>212</v>
      </c>
      <c r="AD2809" s="76">
        <f t="shared" si="612"/>
        <v>45687.2395833333</v>
      </c>
      <c r="AE2809" s="27">
        <f t="shared" si="613"/>
        <v>895</v>
      </c>
      <c r="AF2809" s="27">
        <f t="shared" si="614"/>
        <v>187.42</v>
      </c>
      <c r="AG2809" s="27">
        <f t="shared" si="615"/>
        <v>89.4700000000003</v>
      </c>
      <c r="AH2809" s="27">
        <f t="shared" si="616"/>
        <v>-518.799999999999</v>
      </c>
      <c r="AI2809" s="27">
        <f t="shared" si="617"/>
        <v>594.87</v>
      </c>
      <c r="AJ2809" s="27">
        <f t="shared" si="618"/>
        <v>542.04</v>
      </c>
      <c r="AK2809" s="26">
        <f>INDEX(检修、备用和必开!I:I,MATCH(统调负荷!$C2809,检修、备用和必开!$A:$A,0))</f>
        <v>8068.48515625</v>
      </c>
    </row>
    <row r="2810" ht="13.8" spans="1:37">
      <c r="A2810" s="26">
        <f t="shared" si="607"/>
        <v>4</v>
      </c>
      <c r="B2810" s="26">
        <f t="shared" si="606"/>
        <v>6</v>
      </c>
      <c r="C2810" t="s">
        <v>51</v>
      </c>
      <c r="D2810" s="75">
        <v>0.25</v>
      </c>
      <c r="E2810" s="26">
        <v>34930</v>
      </c>
      <c r="F2810" s="26">
        <v>13584.7</v>
      </c>
      <c r="G2810" s="26">
        <v>5613</v>
      </c>
      <c r="H2810" s="26">
        <v>12539.6</v>
      </c>
      <c r="I2810" s="26">
        <v>4903</v>
      </c>
      <c r="J2810" s="26">
        <v>-1710.3</v>
      </c>
      <c r="K2810" s="26">
        <f t="shared" si="619"/>
        <v>11014.7</v>
      </c>
      <c r="L2810" s="27">
        <f t="shared" si="608"/>
        <v>6.12132876973499</v>
      </c>
      <c r="M2810" s="75">
        <v>0.25</v>
      </c>
      <c r="N2810" s="26">
        <v>35944.5</v>
      </c>
      <c r="O2810" s="26">
        <v>13436.41</v>
      </c>
      <c r="P2810" s="26">
        <v>5924.36</v>
      </c>
      <c r="Q2810" s="26">
        <v>12278</v>
      </c>
      <c r="R2810" s="26">
        <v>5469.28</v>
      </c>
      <c r="S2810" s="26">
        <v>-1163.55</v>
      </c>
      <c r="T2810" s="26">
        <f t="shared" si="609"/>
        <v>10866.41</v>
      </c>
      <c r="U2810" s="27">
        <f t="shared" si="610"/>
        <v>3.04037488484385</v>
      </c>
      <c r="V2810" s="26">
        <f>INDEX(检修、备用和必开!B:B,MATCH(统调负荷!$C2810,检修、备用和必开!$A:$A,0))</f>
        <v>24617.8</v>
      </c>
      <c r="W2810" s="26">
        <f>INDEX(检修、备用和必开!C:C,MATCH(统调负荷!$C2810,检修、备用和必开!$A:$A,0))</f>
        <v>0</v>
      </c>
      <c r="X2810" s="26">
        <f>INDEX(检修、备用和必开!D:D,MATCH(统调负荷!$C2810,检修、备用和必开!$A:$A,0))</f>
        <v>11310</v>
      </c>
      <c r="Y2810" s="26">
        <f>INDEX(检修、备用和必开!E:E,MATCH(统调负荷!$C2810,检修、备用和必开!$A:$A,0))</f>
        <v>2570</v>
      </c>
      <c r="Z2810" s="26">
        <f>INDEX(检修、备用和必开!F:F,MATCH(统调负荷!$C2810,检修、备用和必开!$A:$A,0))</f>
        <v>2450</v>
      </c>
      <c r="AA2810" s="26">
        <f t="shared" si="611"/>
        <v>67424.6</v>
      </c>
      <c r="AB2810" s="26">
        <v>275</v>
      </c>
      <c r="AC2810" s="26">
        <v>214</v>
      </c>
      <c r="AD2810" s="76">
        <f t="shared" si="612"/>
        <v>45687.25</v>
      </c>
      <c r="AE2810" s="27">
        <f t="shared" si="613"/>
        <v>1014.5</v>
      </c>
      <c r="AF2810" s="27">
        <f t="shared" si="614"/>
        <v>-148.290000000001</v>
      </c>
      <c r="AG2810" s="27">
        <f t="shared" si="615"/>
        <v>311.36</v>
      </c>
      <c r="AH2810" s="27">
        <f t="shared" si="616"/>
        <v>-261.6</v>
      </c>
      <c r="AI2810" s="27">
        <f t="shared" si="617"/>
        <v>566.28</v>
      </c>
      <c r="AJ2810" s="27">
        <f t="shared" si="618"/>
        <v>546.75</v>
      </c>
      <c r="AK2810" s="26">
        <f>INDEX(检修、备用和必开!I:I,MATCH(统调负荷!$C2810,检修、备用和必开!$A:$A,0))</f>
        <v>8068.48515625</v>
      </c>
    </row>
    <row r="2811" ht="13.8" spans="1:37">
      <c r="A2811" s="26">
        <f t="shared" si="607"/>
        <v>4</v>
      </c>
      <c r="B2811" s="26">
        <f t="shared" si="606"/>
        <v>6</v>
      </c>
      <c r="C2811" t="s">
        <v>51</v>
      </c>
      <c r="D2811" s="75">
        <v>0.260416666666667</v>
      </c>
      <c r="E2811" s="26">
        <v>35395</v>
      </c>
      <c r="F2811" s="26">
        <v>12645.8</v>
      </c>
      <c r="G2811" s="26">
        <v>5613</v>
      </c>
      <c r="H2811" s="26">
        <v>13890.9</v>
      </c>
      <c r="I2811" s="26">
        <v>4956</v>
      </c>
      <c r="J2811" s="26">
        <v>-1710.7</v>
      </c>
      <c r="K2811" s="26">
        <f t="shared" si="619"/>
        <v>10075.8</v>
      </c>
      <c r="L2811" s="27">
        <f t="shared" si="608"/>
        <v>6.69173663629687</v>
      </c>
      <c r="M2811" s="75">
        <v>0.260416666666667</v>
      </c>
      <c r="N2811" s="26">
        <v>36600.9</v>
      </c>
      <c r="O2811" s="26">
        <v>12923.53</v>
      </c>
      <c r="P2811" s="26">
        <v>5852.07</v>
      </c>
      <c r="Q2811" s="26">
        <v>13468.5</v>
      </c>
      <c r="R2811" s="26">
        <v>5515.79</v>
      </c>
      <c r="S2811" s="26">
        <v>-1158.99</v>
      </c>
      <c r="T2811" s="26">
        <f t="shared" si="609"/>
        <v>10353.53</v>
      </c>
      <c r="U2811" s="27">
        <f t="shared" si="610"/>
        <v>3.11235518865116</v>
      </c>
      <c r="V2811" s="26">
        <f>INDEX(检修、备用和必开!B:B,MATCH(统调负荷!$C2811,检修、备用和必开!$A:$A,0))</f>
        <v>24617.8</v>
      </c>
      <c r="W2811" s="26">
        <f>INDEX(检修、备用和必开!C:C,MATCH(统调负荷!$C2811,检修、备用和必开!$A:$A,0))</f>
        <v>0</v>
      </c>
      <c r="X2811" s="26">
        <f>INDEX(检修、备用和必开!D:D,MATCH(统调负荷!$C2811,检修、备用和必开!$A:$A,0))</f>
        <v>11310</v>
      </c>
      <c r="Y2811" s="26">
        <f>INDEX(检修、备用和必开!E:E,MATCH(统调负荷!$C2811,检修、备用和必开!$A:$A,0))</f>
        <v>2570</v>
      </c>
      <c r="Z2811" s="26">
        <f>INDEX(检修、备用和必开!F:F,MATCH(统调负荷!$C2811,检修、备用和必开!$A:$A,0))</f>
        <v>2450</v>
      </c>
      <c r="AA2811" s="26">
        <f t="shared" si="611"/>
        <v>67424.6</v>
      </c>
      <c r="AB2811" s="26">
        <v>59.61</v>
      </c>
      <c r="AC2811" s="26">
        <v>0</v>
      </c>
      <c r="AD2811" s="76">
        <f t="shared" si="612"/>
        <v>45687.2604166667</v>
      </c>
      <c r="AE2811" s="27">
        <f t="shared" si="613"/>
        <v>1205.9</v>
      </c>
      <c r="AF2811" s="27">
        <f t="shared" si="614"/>
        <v>277.730000000001</v>
      </c>
      <c r="AG2811" s="27">
        <f t="shared" si="615"/>
        <v>239.07</v>
      </c>
      <c r="AH2811" s="27">
        <f t="shared" si="616"/>
        <v>-422.4</v>
      </c>
      <c r="AI2811" s="27">
        <f t="shared" si="617"/>
        <v>559.79</v>
      </c>
      <c r="AJ2811" s="27">
        <f t="shared" si="618"/>
        <v>551.71</v>
      </c>
      <c r="AK2811" s="26">
        <f>INDEX(检修、备用和必开!I:I,MATCH(统调负荷!$C2811,检修、备用和必开!$A:$A,0))</f>
        <v>8068.48515625</v>
      </c>
    </row>
    <row r="2812" ht="13.8" spans="1:37">
      <c r="A2812" s="26">
        <f t="shared" si="607"/>
        <v>4</v>
      </c>
      <c r="B2812" s="26">
        <f t="shared" si="606"/>
        <v>6</v>
      </c>
      <c r="C2812" t="s">
        <v>51</v>
      </c>
      <c r="D2812" s="75">
        <v>0.270833333333333</v>
      </c>
      <c r="E2812" s="26">
        <v>35885</v>
      </c>
      <c r="F2812" s="26">
        <v>12736.6</v>
      </c>
      <c r="G2812" s="26">
        <v>5613</v>
      </c>
      <c r="H2812" s="26">
        <v>14259.1</v>
      </c>
      <c r="I2812" s="26">
        <v>4987</v>
      </c>
      <c r="J2812" s="26">
        <v>-1710.7</v>
      </c>
      <c r="K2812" s="26">
        <f t="shared" si="619"/>
        <v>10166.6</v>
      </c>
      <c r="L2812" s="27">
        <f t="shared" si="608"/>
        <v>6.63197135718923</v>
      </c>
      <c r="M2812" s="75">
        <v>0.270833333333333</v>
      </c>
      <c r="N2812" s="26">
        <v>37018.2</v>
      </c>
      <c r="O2812" s="26">
        <v>13267.61</v>
      </c>
      <c r="P2812" s="26">
        <v>5462.9</v>
      </c>
      <c r="Q2812" s="26">
        <v>14035.3</v>
      </c>
      <c r="R2812" s="26">
        <v>5495.25</v>
      </c>
      <c r="S2812" s="26">
        <v>-1242.86</v>
      </c>
      <c r="T2812" s="26">
        <f t="shared" si="609"/>
        <v>10697.61</v>
      </c>
      <c r="U2812" s="27">
        <f t="shared" si="610"/>
        <v>3.06369478557644</v>
      </c>
      <c r="V2812" s="26">
        <f>INDEX(检修、备用和必开!B:B,MATCH(统调负荷!$C2812,检修、备用和必开!$A:$A,0))</f>
        <v>24617.8</v>
      </c>
      <c r="W2812" s="26">
        <f>INDEX(检修、备用和必开!C:C,MATCH(统调负荷!$C2812,检修、备用和必开!$A:$A,0))</f>
        <v>0</v>
      </c>
      <c r="X2812" s="26">
        <f>INDEX(检修、备用和必开!D:D,MATCH(统调负荷!$C2812,检修、备用和必开!$A:$A,0))</f>
        <v>11310</v>
      </c>
      <c r="Y2812" s="26">
        <f>INDEX(检修、备用和必开!E:E,MATCH(统调负荷!$C2812,检修、备用和必开!$A:$A,0))</f>
        <v>2570</v>
      </c>
      <c r="Z2812" s="26">
        <f>INDEX(检修、备用和必开!F:F,MATCH(统调负荷!$C2812,检修、备用和必开!$A:$A,0))</f>
        <v>2450</v>
      </c>
      <c r="AA2812" s="26">
        <f t="shared" si="611"/>
        <v>67424.6</v>
      </c>
      <c r="AB2812" s="26">
        <v>59.61</v>
      </c>
      <c r="AC2812" s="26">
        <v>104</v>
      </c>
      <c r="AD2812" s="76">
        <f t="shared" si="612"/>
        <v>45687.2708333333</v>
      </c>
      <c r="AE2812" s="27">
        <f t="shared" si="613"/>
        <v>1133.2</v>
      </c>
      <c r="AF2812" s="27">
        <f t="shared" si="614"/>
        <v>531.01</v>
      </c>
      <c r="AG2812" s="27">
        <f t="shared" si="615"/>
        <v>-150.1</v>
      </c>
      <c r="AH2812" s="27">
        <f t="shared" si="616"/>
        <v>-223.800000000001</v>
      </c>
      <c r="AI2812" s="27">
        <f t="shared" si="617"/>
        <v>508.25</v>
      </c>
      <c r="AJ2812" s="27">
        <f t="shared" si="618"/>
        <v>467.84</v>
      </c>
      <c r="AK2812" s="26">
        <f>INDEX(检修、备用和必开!I:I,MATCH(统调负荷!$C2812,检修、备用和必开!$A:$A,0))</f>
        <v>8068.48515625</v>
      </c>
    </row>
    <row r="2813" ht="13.8" spans="1:37">
      <c r="A2813" s="26">
        <f t="shared" si="607"/>
        <v>4</v>
      </c>
      <c r="B2813" s="26">
        <f t="shared" si="606"/>
        <v>6</v>
      </c>
      <c r="C2813" t="s">
        <v>51</v>
      </c>
      <c r="D2813" s="75">
        <v>0.28125</v>
      </c>
      <c r="E2813" s="26">
        <v>36010</v>
      </c>
      <c r="F2813" s="26">
        <v>12451.49</v>
      </c>
      <c r="G2813" s="26">
        <v>5613</v>
      </c>
      <c r="H2813" s="26">
        <v>14630.8</v>
      </c>
      <c r="I2813" s="26">
        <v>5025</v>
      </c>
      <c r="J2813" s="26">
        <v>-1710.29</v>
      </c>
      <c r="K2813" s="26">
        <f t="shared" si="619"/>
        <v>9881.49</v>
      </c>
      <c r="L2813" s="27">
        <f t="shared" si="608"/>
        <v>6.8233232032821</v>
      </c>
      <c r="M2813" s="75">
        <v>0.28125</v>
      </c>
      <c r="N2813" s="26">
        <v>37762.9</v>
      </c>
      <c r="O2813" s="26">
        <v>13351.99</v>
      </c>
      <c r="P2813" s="26">
        <v>5890.39</v>
      </c>
      <c r="Q2813" s="26">
        <v>14414.5</v>
      </c>
      <c r="R2813" s="26">
        <v>5534.95</v>
      </c>
      <c r="S2813" s="26">
        <v>-1428.93</v>
      </c>
      <c r="T2813" s="26">
        <f t="shared" si="609"/>
        <v>10781.99</v>
      </c>
      <c r="U2813" s="27">
        <f t="shared" si="610"/>
        <v>3.05199305268561</v>
      </c>
      <c r="V2813" s="26">
        <f>INDEX(检修、备用和必开!B:B,MATCH(统调负荷!$C2813,检修、备用和必开!$A:$A,0))</f>
        <v>24617.8</v>
      </c>
      <c r="W2813" s="26">
        <f>INDEX(检修、备用和必开!C:C,MATCH(统调负荷!$C2813,检修、备用和必开!$A:$A,0))</f>
        <v>0</v>
      </c>
      <c r="X2813" s="26">
        <f>INDEX(检修、备用和必开!D:D,MATCH(统调负荷!$C2813,检修、备用和必开!$A:$A,0))</f>
        <v>11310</v>
      </c>
      <c r="Y2813" s="26">
        <f>INDEX(检修、备用和必开!E:E,MATCH(统调负荷!$C2813,检修、备用和必开!$A:$A,0))</f>
        <v>2570</v>
      </c>
      <c r="Z2813" s="26">
        <f>INDEX(检修、备用和必开!F:F,MATCH(统调负荷!$C2813,检修、备用和必开!$A:$A,0))</f>
        <v>2450</v>
      </c>
      <c r="AA2813" s="26">
        <f t="shared" si="611"/>
        <v>67424.6</v>
      </c>
      <c r="AB2813" s="26">
        <v>0</v>
      </c>
      <c r="AC2813" s="26">
        <v>210</v>
      </c>
      <c r="AD2813" s="76">
        <f t="shared" si="612"/>
        <v>45687.28125</v>
      </c>
      <c r="AE2813" s="27">
        <f t="shared" si="613"/>
        <v>1752.9</v>
      </c>
      <c r="AF2813" s="27">
        <f t="shared" si="614"/>
        <v>900.5</v>
      </c>
      <c r="AG2813" s="27">
        <f t="shared" si="615"/>
        <v>277.39</v>
      </c>
      <c r="AH2813" s="27">
        <f t="shared" si="616"/>
        <v>-216.299999999999</v>
      </c>
      <c r="AI2813" s="27">
        <f t="shared" si="617"/>
        <v>509.95</v>
      </c>
      <c r="AJ2813" s="27">
        <f t="shared" si="618"/>
        <v>281.36</v>
      </c>
      <c r="AK2813" s="26">
        <f>INDEX(检修、备用和必开!I:I,MATCH(统调负荷!$C2813,检修、备用和必开!$A:$A,0))</f>
        <v>8068.48515625</v>
      </c>
    </row>
    <row r="2814" ht="13.8" spans="1:37">
      <c r="A2814" s="26">
        <f t="shared" si="607"/>
        <v>4</v>
      </c>
      <c r="B2814" s="26">
        <f t="shared" si="606"/>
        <v>7</v>
      </c>
      <c r="C2814" t="s">
        <v>51</v>
      </c>
      <c r="D2814" s="75">
        <v>0.291666666666667</v>
      </c>
      <c r="E2814" s="26">
        <v>36275</v>
      </c>
      <c r="F2814" s="26">
        <v>12236.6</v>
      </c>
      <c r="G2814" s="26">
        <v>5613</v>
      </c>
      <c r="H2814" s="26">
        <v>15026.1</v>
      </c>
      <c r="I2814" s="26">
        <v>5110</v>
      </c>
      <c r="J2814" s="26">
        <v>-1710.7</v>
      </c>
      <c r="K2814" s="26">
        <f t="shared" si="619"/>
        <v>9666.6</v>
      </c>
      <c r="L2814" s="27">
        <f t="shared" si="608"/>
        <v>6.9750067241843</v>
      </c>
      <c r="M2814" s="75">
        <v>0.291666666666667</v>
      </c>
      <c r="N2814" s="26">
        <v>38438.8</v>
      </c>
      <c r="O2814" s="26">
        <v>13597.59</v>
      </c>
      <c r="P2814" s="26">
        <v>6043.31</v>
      </c>
      <c r="Q2814" s="26">
        <v>14607.4</v>
      </c>
      <c r="R2814" s="26">
        <v>5587.58</v>
      </c>
      <c r="S2814" s="26">
        <v>-1397.08</v>
      </c>
      <c r="T2814" s="26">
        <f t="shared" si="609"/>
        <v>11027.59</v>
      </c>
      <c r="U2814" s="27">
        <f t="shared" si="610"/>
        <v>3.01843663528608</v>
      </c>
      <c r="V2814" s="26">
        <f>INDEX(检修、备用和必开!B:B,MATCH(统调负荷!$C2814,检修、备用和必开!$A:$A,0))</f>
        <v>24617.8</v>
      </c>
      <c r="W2814" s="26">
        <f>INDEX(检修、备用和必开!C:C,MATCH(统调负荷!$C2814,检修、备用和必开!$A:$A,0))</f>
        <v>0</v>
      </c>
      <c r="X2814" s="26">
        <f>INDEX(检修、备用和必开!D:D,MATCH(统调负荷!$C2814,检修、备用和必开!$A:$A,0))</f>
        <v>11310</v>
      </c>
      <c r="Y2814" s="26">
        <f>INDEX(检修、备用和必开!E:E,MATCH(统调负荷!$C2814,检修、备用和必开!$A:$A,0))</f>
        <v>2570</v>
      </c>
      <c r="Z2814" s="26">
        <f>INDEX(检修、备用和必开!F:F,MATCH(统调负荷!$C2814,检修、备用和必开!$A:$A,0))</f>
        <v>2450</v>
      </c>
      <c r="AA2814" s="26">
        <f t="shared" si="611"/>
        <v>67424.6</v>
      </c>
      <c r="AB2814" s="26">
        <v>0</v>
      </c>
      <c r="AC2814" s="26">
        <v>275</v>
      </c>
      <c r="AD2814" s="76">
        <f t="shared" si="612"/>
        <v>45687.2916666667</v>
      </c>
      <c r="AE2814" s="27">
        <f t="shared" si="613"/>
        <v>2163.8</v>
      </c>
      <c r="AF2814" s="27">
        <f t="shared" si="614"/>
        <v>1360.99</v>
      </c>
      <c r="AG2814" s="27">
        <f t="shared" si="615"/>
        <v>430.31</v>
      </c>
      <c r="AH2814" s="27">
        <f t="shared" si="616"/>
        <v>-418.700000000001</v>
      </c>
      <c r="AI2814" s="27">
        <f t="shared" si="617"/>
        <v>477.58</v>
      </c>
      <c r="AJ2814" s="27">
        <f t="shared" si="618"/>
        <v>313.62</v>
      </c>
      <c r="AK2814" s="26">
        <f>INDEX(检修、备用和必开!I:I,MATCH(统调负荷!$C2814,检修、备用和必开!$A:$A,0))</f>
        <v>8068.48515625</v>
      </c>
    </row>
    <row r="2815" ht="13.8" spans="1:37">
      <c r="A2815" s="26">
        <f t="shared" si="607"/>
        <v>4</v>
      </c>
      <c r="B2815" s="26">
        <f t="shared" ref="B2815:B2878" si="620">HOUR(D2815)</f>
        <v>7</v>
      </c>
      <c r="C2815" t="s">
        <v>51</v>
      </c>
      <c r="D2815" s="75">
        <v>0.302083333333333</v>
      </c>
      <c r="E2815" s="26">
        <v>37160</v>
      </c>
      <c r="F2815" s="26">
        <v>12753.8</v>
      </c>
      <c r="G2815" s="26">
        <v>5703</v>
      </c>
      <c r="H2815" s="26">
        <v>15099.7</v>
      </c>
      <c r="I2815" s="26">
        <v>5314</v>
      </c>
      <c r="J2815" s="26">
        <v>-1710.5</v>
      </c>
      <c r="K2815" s="26">
        <f t="shared" si="619"/>
        <v>10183.8</v>
      </c>
      <c r="L2815" s="27">
        <f t="shared" si="608"/>
        <v>6.62077024293486</v>
      </c>
      <c r="M2815" s="75">
        <v>0.302083333333333</v>
      </c>
      <c r="N2815" s="26">
        <v>39621.6</v>
      </c>
      <c r="O2815" s="26">
        <v>14519.42</v>
      </c>
      <c r="P2815" s="26">
        <v>5953.44</v>
      </c>
      <c r="Q2815" s="26">
        <v>14922.3</v>
      </c>
      <c r="R2815" s="26">
        <v>5641.81</v>
      </c>
      <c r="S2815" s="26">
        <v>-1415.37</v>
      </c>
      <c r="T2815" s="26">
        <f t="shared" si="609"/>
        <v>11949.42</v>
      </c>
      <c r="U2815" s="27">
        <f t="shared" si="610"/>
        <v>2.89880831078333</v>
      </c>
      <c r="V2815" s="26">
        <f>INDEX(检修、备用和必开!B:B,MATCH(统调负荷!$C2815,检修、备用和必开!$A:$A,0))</f>
        <v>24617.8</v>
      </c>
      <c r="W2815" s="26">
        <f>INDEX(检修、备用和必开!C:C,MATCH(统调负荷!$C2815,检修、备用和必开!$A:$A,0))</f>
        <v>0</v>
      </c>
      <c r="X2815" s="26">
        <f>INDEX(检修、备用和必开!D:D,MATCH(统调负荷!$C2815,检修、备用和必开!$A:$A,0))</f>
        <v>11310</v>
      </c>
      <c r="Y2815" s="26">
        <f>INDEX(检修、备用和必开!E:E,MATCH(统调负荷!$C2815,检修、备用和必开!$A:$A,0))</f>
        <v>2570</v>
      </c>
      <c r="Z2815" s="26">
        <f>INDEX(检修、备用和必开!F:F,MATCH(统调负荷!$C2815,检修、备用和必开!$A:$A,0))</f>
        <v>2450</v>
      </c>
      <c r="AA2815" s="26">
        <f t="shared" si="611"/>
        <v>67424.6</v>
      </c>
      <c r="AB2815" s="26">
        <v>58.86</v>
      </c>
      <c r="AC2815" s="26">
        <v>283</v>
      </c>
      <c r="AD2815" s="76">
        <f t="shared" si="612"/>
        <v>45687.3020833333</v>
      </c>
      <c r="AE2815" s="27">
        <f t="shared" si="613"/>
        <v>2461.6</v>
      </c>
      <c r="AF2815" s="27">
        <f t="shared" si="614"/>
        <v>1765.62</v>
      </c>
      <c r="AG2815" s="27">
        <f t="shared" si="615"/>
        <v>250.44</v>
      </c>
      <c r="AH2815" s="27">
        <f t="shared" si="616"/>
        <v>-177.400000000001</v>
      </c>
      <c r="AI2815" s="27">
        <f t="shared" si="617"/>
        <v>327.81</v>
      </c>
      <c r="AJ2815" s="27">
        <f t="shared" si="618"/>
        <v>295.13</v>
      </c>
      <c r="AK2815" s="26">
        <f>INDEX(检修、备用和必开!I:I,MATCH(统调负荷!$C2815,检修、备用和必开!$A:$A,0))</f>
        <v>8068.48515625</v>
      </c>
    </row>
    <row r="2816" ht="13.8" spans="1:37">
      <c r="A2816" s="26">
        <f t="shared" si="607"/>
        <v>4</v>
      </c>
      <c r="B2816" s="26">
        <f t="shared" si="620"/>
        <v>7</v>
      </c>
      <c r="C2816" t="s">
        <v>51</v>
      </c>
      <c r="D2816" s="75">
        <v>0.3125</v>
      </c>
      <c r="E2816" s="26">
        <v>38150</v>
      </c>
      <c r="F2816" s="26">
        <v>13252.4</v>
      </c>
      <c r="G2816" s="26">
        <v>5945</v>
      </c>
      <c r="H2816" s="26">
        <v>15170.5</v>
      </c>
      <c r="I2816" s="26">
        <v>5493</v>
      </c>
      <c r="J2816" s="26">
        <v>-1710.9</v>
      </c>
      <c r="K2816" s="26">
        <f t="shared" si="619"/>
        <v>10682.4</v>
      </c>
      <c r="L2816" s="27">
        <f t="shared" si="608"/>
        <v>6.31174642402456</v>
      </c>
      <c r="M2816" s="75">
        <v>0.3125</v>
      </c>
      <c r="N2816" s="26">
        <v>40571.8</v>
      </c>
      <c r="O2816" s="26">
        <v>15142.13</v>
      </c>
      <c r="P2816" s="26">
        <v>5910.26</v>
      </c>
      <c r="Q2816" s="26">
        <v>15170.2</v>
      </c>
      <c r="R2816" s="26">
        <v>5782.06</v>
      </c>
      <c r="S2816" s="26">
        <v>-1432.85</v>
      </c>
      <c r="T2816" s="26">
        <f t="shared" si="609"/>
        <v>12572.13</v>
      </c>
      <c r="U2816" s="27">
        <f t="shared" si="610"/>
        <v>2.8232238916713</v>
      </c>
      <c r="V2816" s="26">
        <f>INDEX(检修、备用和必开!B:B,MATCH(统调负荷!$C2816,检修、备用和必开!$A:$A,0))</f>
        <v>24617.8</v>
      </c>
      <c r="W2816" s="26">
        <f>INDEX(检修、备用和必开!C:C,MATCH(统调负荷!$C2816,检修、备用和必开!$A:$A,0))</f>
        <v>0</v>
      </c>
      <c r="X2816" s="26">
        <f>INDEX(检修、备用和必开!D:D,MATCH(统调负荷!$C2816,检修、备用和必开!$A:$A,0))</f>
        <v>11310</v>
      </c>
      <c r="Y2816" s="26">
        <f>INDEX(检修、备用和必开!E:E,MATCH(统调负荷!$C2816,检修、备用和必开!$A:$A,0))</f>
        <v>2570</v>
      </c>
      <c r="Z2816" s="26">
        <f>INDEX(检修、备用和必开!F:F,MATCH(统调负荷!$C2816,检修、备用和必开!$A:$A,0))</f>
        <v>2450</v>
      </c>
      <c r="AA2816" s="26">
        <f t="shared" si="611"/>
        <v>67424.6</v>
      </c>
      <c r="AB2816" s="26">
        <v>211.74</v>
      </c>
      <c r="AC2816" s="26">
        <v>340</v>
      </c>
      <c r="AD2816" s="76">
        <f t="shared" si="612"/>
        <v>45687.3125</v>
      </c>
      <c r="AE2816" s="27">
        <f t="shared" si="613"/>
        <v>2421.8</v>
      </c>
      <c r="AF2816" s="27">
        <f t="shared" si="614"/>
        <v>1889.73</v>
      </c>
      <c r="AG2816" s="27">
        <f t="shared" si="615"/>
        <v>-34.7399999999998</v>
      </c>
      <c r="AH2816" s="27">
        <f t="shared" si="616"/>
        <v>-0.299999999999272</v>
      </c>
      <c r="AI2816" s="27">
        <f t="shared" si="617"/>
        <v>289.06</v>
      </c>
      <c r="AJ2816" s="27">
        <f t="shared" si="618"/>
        <v>278.05</v>
      </c>
      <c r="AK2816" s="26">
        <f>INDEX(检修、备用和必开!I:I,MATCH(统调负荷!$C2816,检修、备用和必开!$A:$A,0))</f>
        <v>8068.48515625</v>
      </c>
    </row>
    <row r="2817" ht="13.8" spans="1:37">
      <c r="A2817" s="26">
        <f t="shared" si="607"/>
        <v>4</v>
      </c>
      <c r="B2817" s="26">
        <f t="shared" si="620"/>
        <v>7</v>
      </c>
      <c r="C2817" t="s">
        <v>51</v>
      </c>
      <c r="D2817" s="75">
        <v>0.322916666666667</v>
      </c>
      <c r="E2817" s="26">
        <v>38385</v>
      </c>
      <c r="F2817" s="26">
        <v>13020.2</v>
      </c>
      <c r="G2817" s="26">
        <v>6057</v>
      </c>
      <c r="H2817" s="26">
        <v>15270.5</v>
      </c>
      <c r="I2817" s="26">
        <v>5748</v>
      </c>
      <c r="J2817" s="26">
        <v>-1710.7</v>
      </c>
      <c r="K2817" s="26">
        <f t="shared" si="619"/>
        <v>10450.2</v>
      </c>
      <c r="L2817" s="27">
        <f t="shared" si="608"/>
        <v>6.45199134944786</v>
      </c>
      <c r="M2817" s="75">
        <v>0.322916666666667</v>
      </c>
      <c r="N2817" s="26">
        <v>40994.3</v>
      </c>
      <c r="O2817" s="26">
        <v>15316.85</v>
      </c>
      <c r="P2817" s="26">
        <v>5846.6</v>
      </c>
      <c r="Q2817" s="26">
        <v>15382</v>
      </c>
      <c r="R2817" s="26">
        <v>5999.47</v>
      </c>
      <c r="S2817" s="26">
        <v>-1550.62</v>
      </c>
      <c r="T2817" s="26">
        <f t="shared" si="609"/>
        <v>12746.85</v>
      </c>
      <c r="U2817" s="27">
        <f t="shared" si="610"/>
        <v>2.80271939177407</v>
      </c>
      <c r="V2817" s="26">
        <f>INDEX(检修、备用和必开!B:B,MATCH(统调负荷!$C2817,检修、备用和必开!$A:$A,0))</f>
        <v>24617.8</v>
      </c>
      <c r="W2817" s="26">
        <f>INDEX(检修、备用和必开!C:C,MATCH(统调负荷!$C2817,检修、备用和必开!$A:$A,0))</f>
        <v>0</v>
      </c>
      <c r="X2817" s="26">
        <f>INDEX(检修、备用和必开!D:D,MATCH(统调负荷!$C2817,检修、备用和必开!$A:$A,0))</f>
        <v>11310</v>
      </c>
      <c r="Y2817" s="26">
        <f>INDEX(检修、备用和必开!E:E,MATCH(统调负荷!$C2817,检修、备用和必开!$A:$A,0))</f>
        <v>2570</v>
      </c>
      <c r="Z2817" s="26">
        <f>INDEX(检修、备用和必开!F:F,MATCH(统调负荷!$C2817,检修、备用和必开!$A:$A,0))</f>
        <v>2450</v>
      </c>
      <c r="AA2817" s="26">
        <f t="shared" si="611"/>
        <v>67424.6</v>
      </c>
      <c r="AB2817" s="26">
        <v>212.31</v>
      </c>
      <c r="AC2817" s="26">
        <v>320</v>
      </c>
      <c r="AD2817" s="76">
        <f t="shared" si="612"/>
        <v>45687.3229166667</v>
      </c>
      <c r="AE2817" s="27">
        <f t="shared" si="613"/>
        <v>2609.3</v>
      </c>
      <c r="AF2817" s="27">
        <f t="shared" si="614"/>
        <v>2296.65</v>
      </c>
      <c r="AG2817" s="27">
        <f t="shared" si="615"/>
        <v>-210.4</v>
      </c>
      <c r="AH2817" s="27">
        <f t="shared" si="616"/>
        <v>111.5</v>
      </c>
      <c r="AI2817" s="27">
        <f t="shared" si="617"/>
        <v>251.47</v>
      </c>
      <c r="AJ2817" s="27">
        <f t="shared" si="618"/>
        <v>160.08</v>
      </c>
      <c r="AK2817" s="26">
        <f>INDEX(检修、备用和必开!I:I,MATCH(统调负荷!$C2817,检修、备用和必开!$A:$A,0))</f>
        <v>8068.48515625</v>
      </c>
    </row>
    <row r="2818" ht="13.8" spans="1:37">
      <c r="A2818" s="26">
        <f t="shared" si="607"/>
        <v>4</v>
      </c>
      <c r="B2818" s="26">
        <f t="shared" si="620"/>
        <v>8</v>
      </c>
      <c r="C2818" t="s">
        <v>51</v>
      </c>
      <c r="D2818" s="75">
        <v>0.333333333333333</v>
      </c>
      <c r="E2818" s="26">
        <v>38330</v>
      </c>
      <c r="F2818" s="26">
        <v>12568</v>
      </c>
      <c r="G2818" s="26">
        <v>6057</v>
      </c>
      <c r="H2818" s="26">
        <v>15351.9</v>
      </c>
      <c r="I2818" s="26">
        <v>6064</v>
      </c>
      <c r="J2818" s="26">
        <v>-1710.9</v>
      </c>
      <c r="K2818" s="26">
        <f t="shared" si="619"/>
        <v>9998</v>
      </c>
      <c r="L2818" s="27">
        <f t="shared" si="608"/>
        <v>6.74380876175235</v>
      </c>
      <c r="M2818" s="75">
        <v>0.333333333333333</v>
      </c>
      <c r="N2818" s="26">
        <v>40798.6</v>
      </c>
      <c r="O2818" s="26">
        <v>14916.84</v>
      </c>
      <c r="P2818" s="26">
        <v>5827.02</v>
      </c>
      <c r="Q2818" s="26">
        <v>15529.1</v>
      </c>
      <c r="R2818" s="26">
        <v>6311.17</v>
      </c>
      <c r="S2818" s="26">
        <v>-1785.53</v>
      </c>
      <c r="T2818" s="26">
        <f t="shared" si="609"/>
        <v>12346.84</v>
      </c>
      <c r="U2818" s="27">
        <f t="shared" si="610"/>
        <v>2.85011015841507</v>
      </c>
      <c r="V2818" s="26">
        <f>INDEX(检修、备用和必开!B:B,MATCH(统调负荷!$C2818,检修、备用和必开!$A:$A,0))</f>
        <v>24617.8</v>
      </c>
      <c r="W2818" s="26">
        <f>INDEX(检修、备用和必开!C:C,MATCH(统调负荷!$C2818,检修、备用和必开!$A:$A,0))</f>
        <v>0</v>
      </c>
      <c r="X2818" s="26">
        <f>INDEX(检修、备用和必开!D:D,MATCH(统调负荷!$C2818,检修、备用和必开!$A:$A,0))</f>
        <v>11310</v>
      </c>
      <c r="Y2818" s="26">
        <f>INDEX(检修、备用和必开!E:E,MATCH(统调负荷!$C2818,检修、备用和必开!$A:$A,0))</f>
        <v>2570</v>
      </c>
      <c r="Z2818" s="26">
        <f>INDEX(检修、备用和必开!F:F,MATCH(统调负荷!$C2818,检修、备用和必开!$A:$A,0))</f>
        <v>2450</v>
      </c>
      <c r="AA2818" s="26">
        <f t="shared" si="611"/>
        <v>67424.6</v>
      </c>
      <c r="AB2818" s="26">
        <v>214</v>
      </c>
      <c r="AC2818" s="26">
        <v>330</v>
      </c>
      <c r="AD2818" s="76">
        <f t="shared" si="612"/>
        <v>45687.3333333333</v>
      </c>
      <c r="AE2818" s="27">
        <f t="shared" si="613"/>
        <v>2468.6</v>
      </c>
      <c r="AF2818" s="27">
        <f t="shared" si="614"/>
        <v>2348.84</v>
      </c>
      <c r="AG2818" s="27">
        <f t="shared" si="615"/>
        <v>-229.98</v>
      </c>
      <c r="AH2818" s="27">
        <f t="shared" si="616"/>
        <v>177.200000000001</v>
      </c>
      <c r="AI2818" s="27">
        <f t="shared" si="617"/>
        <v>247.17</v>
      </c>
      <c r="AJ2818" s="27">
        <f t="shared" si="618"/>
        <v>-74.6299999999999</v>
      </c>
      <c r="AK2818" s="26">
        <f>INDEX(检修、备用和必开!I:I,MATCH(统调负荷!$C2818,检修、备用和必开!$A:$A,0))</f>
        <v>8068.48515625</v>
      </c>
    </row>
    <row r="2819" ht="13.8" spans="1:37">
      <c r="A2819" s="26">
        <f t="shared" ref="A2819:A2882" si="621">WEEKDAY(C2819,2)</f>
        <v>4</v>
      </c>
      <c r="B2819" s="26">
        <f t="shared" si="620"/>
        <v>8</v>
      </c>
      <c r="C2819" t="s">
        <v>51</v>
      </c>
      <c r="D2819" s="75">
        <v>0.34375</v>
      </c>
      <c r="E2819" s="26">
        <v>37995</v>
      </c>
      <c r="F2819" s="26">
        <v>11658.5</v>
      </c>
      <c r="G2819" s="26">
        <v>6438</v>
      </c>
      <c r="H2819" s="26">
        <v>15446.4</v>
      </c>
      <c r="I2819" s="26">
        <v>6465</v>
      </c>
      <c r="J2819" s="26">
        <v>-2012.9</v>
      </c>
      <c r="K2819" s="26">
        <f t="shared" si="619"/>
        <v>9088.5</v>
      </c>
      <c r="L2819" s="27">
        <f t="shared" ref="L2819:L2882" si="622">AA2819/(K2819+W2819)</f>
        <v>7.41867194806624</v>
      </c>
      <c r="M2819" s="75">
        <v>0.34375</v>
      </c>
      <c r="N2819" s="26">
        <v>40712.6</v>
      </c>
      <c r="O2819" s="26">
        <v>14345.25</v>
      </c>
      <c r="P2819" s="26">
        <v>5952.03</v>
      </c>
      <c r="Q2819" s="26">
        <v>15612.8</v>
      </c>
      <c r="R2819" s="26">
        <v>6707.4</v>
      </c>
      <c r="S2819" s="26">
        <v>-1904.88</v>
      </c>
      <c r="T2819" s="26">
        <f t="shared" ref="T2819:T2882" si="623">O2819-Y2819</f>
        <v>11775.25</v>
      </c>
      <c r="U2819" s="27">
        <f t="shared" ref="U2819:U2882" si="624">AA2819/(T2819+X2819)</f>
        <v>2.92067878840385</v>
      </c>
      <c r="V2819" s="26">
        <f>INDEX(检修、备用和必开!B:B,MATCH(统调负荷!$C2819,检修、备用和必开!$A:$A,0))</f>
        <v>24617.8</v>
      </c>
      <c r="W2819" s="26">
        <f>INDEX(检修、备用和必开!C:C,MATCH(统调负荷!$C2819,检修、备用和必开!$A:$A,0))</f>
        <v>0</v>
      </c>
      <c r="X2819" s="26">
        <f>INDEX(检修、备用和必开!D:D,MATCH(统调负荷!$C2819,检修、备用和必开!$A:$A,0))</f>
        <v>11310</v>
      </c>
      <c r="Y2819" s="26">
        <f>INDEX(检修、备用和必开!E:E,MATCH(统调负荷!$C2819,检修、备用和必开!$A:$A,0))</f>
        <v>2570</v>
      </c>
      <c r="Z2819" s="26">
        <f>INDEX(检修、备用和必开!F:F,MATCH(统调负荷!$C2819,检修、备用和必开!$A:$A,0))</f>
        <v>2450</v>
      </c>
      <c r="AA2819" s="26">
        <f t="shared" ref="AA2819:AA2882" si="625">94492.4-V2819-Z2819</f>
        <v>67424.6</v>
      </c>
      <c r="AB2819" s="26">
        <v>0</v>
      </c>
      <c r="AC2819" s="26">
        <v>310.13</v>
      </c>
      <c r="AD2819" s="76">
        <f t="shared" ref="AD2819:AD2882" si="626">C2819+D2819</f>
        <v>45687.34375</v>
      </c>
      <c r="AE2819" s="27">
        <f t="shared" ref="AE2819:AE2882" si="627">N2819-E2819</f>
        <v>2717.6</v>
      </c>
      <c r="AF2819" s="27">
        <f t="shared" ref="AF2819:AF2882" si="628">O2819-F2819</f>
        <v>2686.75</v>
      </c>
      <c r="AG2819" s="27">
        <f t="shared" ref="AG2819:AG2882" si="629">P2819-G2819</f>
        <v>-485.97</v>
      </c>
      <c r="AH2819" s="27">
        <f t="shared" ref="AH2819:AH2882" si="630">Q2819-H2819</f>
        <v>166.4</v>
      </c>
      <c r="AI2819" s="27">
        <f t="shared" ref="AI2819:AI2882" si="631">R2819-I2819</f>
        <v>242.4</v>
      </c>
      <c r="AJ2819" s="27">
        <f t="shared" ref="AJ2819:AJ2882" si="632">S2819-J2819</f>
        <v>108.02</v>
      </c>
      <c r="AK2819" s="26">
        <f>INDEX(检修、备用和必开!I:I,MATCH(统调负荷!$C2819,检修、备用和必开!$A:$A,0))</f>
        <v>8068.48515625</v>
      </c>
    </row>
    <row r="2820" ht="13.8" spans="1:37">
      <c r="A2820" s="26">
        <f t="shared" si="621"/>
        <v>4</v>
      </c>
      <c r="B2820" s="26">
        <f t="shared" si="620"/>
        <v>8</v>
      </c>
      <c r="C2820" t="s">
        <v>51</v>
      </c>
      <c r="D2820" s="75">
        <v>0.354166666666667</v>
      </c>
      <c r="E2820" s="26">
        <v>37305</v>
      </c>
      <c r="F2820" s="26">
        <v>11080.29</v>
      </c>
      <c r="G2820" s="26">
        <v>6421</v>
      </c>
      <c r="H2820" s="26">
        <v>14939.2</v>
      </c>
      <c r="I2820" s="26">
        <v>6877</v>
      </c>
      <c r="J2820" s="26">
        <v>-2012.49</v>
      </c>
      <c r="K2820" s="26">
        <f t="shared" si="619"/>
        <v>8510.29</v>
      </c>
      <c r="L2820" s="27">
        <f t="shared" si="622"/>
        <v>7.92271473710061</v>
      </c>
      <c r="M2820" s="75">
        <v>0.354166666666667</v>
      </c>
      <c r="N2820" s="26">
        <v>40470.5</v>
      </c>
      <c r="O2820" s="26">
        <v>13358.36</v>
      </c>
      <c r="P2820" s="26">
        <v>6020.08</v>
      </c>
      <c r="Q2820" s="26">
        <v>15704.3</v>
      </c>
      <c r="R2820" s="26">
        <v>7283.76</v>
      </c>
      <c r="S2820" s="26">
        <v>-1896</v>
      </c>
      <c r="T2820" s="26">
        <f t="shared" si="623"/>
        <v>10788.36</v>
      </c>
      <c r="U2820" s="27">
        <f t="shared" si="624"/>
        <v>3.05111329528526</v>
      </c>
      <c r="V2820" s="26">
        <f>INDEX(检修、备用和必开!B:B,MATCH(统调负荷!$C2820,检修、备用和必开!$A:$A,0))</f>
        <v>24617.8</v>
      </c>
      <c r="W2820" s="26">
        <f>INDEX(检修、备用和必开!C:C,MATCH(统调负荷!$C2820,检修、备用和必开!$A:$A,0))</f>
        <v>0</v>
      </c>
      <c r="X2820" s="26">
        <f>INDEX(检修、备用和必开!D:D,MATCH(统调负荷!$C2820,检修、备用和必开!$A:$A,0))</f>
        <v>11310</v>
      </c>
      <c r="Y2820" s="26">
        <f>INDEX(检修、备用和必开!E:E,MATCH(统调负荷!$C2820,检修、备用和必开!$A:$A,0))</f>
        <v>2570</v>
      </c>
      <c r="Z2820" s="26">
        <f>INDEX(检修、备用和必开!F:F,MATCH(统调负荷!$C2820,检修、备用和必开!$A:$A,0))</f>
        <v>2450</v>
      </c>
      <c r="AA2820" s="26">
        <f t="shared" si="625"/>
        <v>67424.6</v>
      </c>
      <c r="AB2820" s="26">
        <v>0</v>
      </c>
      <c r="AC2820" s="26">
        <v>315</v>
      </c>
      <c r="AD2820" s="76">
        <f t="shared" si="626"/>
        <v>45687.3541666667</v>
      </c>
      <c r="AE2820" s="27">
        <f t="shared" si="627"/>
        <v>3165.5</v>
      </c>
      <c r="AF2820" s="27">
        <f t="shared" si="628"/>
        <v>2278.07</v>
      </c>
      <c r="AG2820" s="27">
        <f t="shared" si="629"/>
        <v>-400.92</v>
      </c>
      <c r="AH2820" s="27">
        <f t="shared" si="630"/>
        <v>765.099999999999</v>
      </c>
      <c r="AI2820" s="27">
        <f t="shared" si="631"/>
        <v>406.76</v>
      </c>
      <c r="AJ2820" s="27">
        <f t="shared" si="632"/>
        <v>116.49</v>
      </c>
      <c r="AK2820" s="26">
        <f>INDEX(检修、备用和必开!I:I,MATCH(统调负荷!$C2820,检修、备用和必开!$A:$A,0))</f>
        <v>8068.48515625</v>
      </c>
    </row>
    <row r="2821" ht="13.8" spans="1:37">
      <c r="A2821" s="26">
        <f t="shared" si="621"/>
        <v>4</v>
      </c>
      <c r="B2821" s="26">
        <f t="shared" si="620"/>
        <v>8</v>
      </c>
      <c r="C2821" t="s">
        <v>51</v>
      </c>
      <c r="D2821" s="75">
        <v>0.364583333333333</v>
      </c>
      <c r="E2821" s="26">
        <v>36825</v>
      </c>
      <c r="F2821" s="26">
        <v>10929.2</v>
      </c>
      <c r="G2821" s="26">
        <v>6421</v>
      </c>
      <c r="H2821" s="26">
        <v>14160.5</v>
      </c>
      <c r="I2821" s="26">
        <v>7327</v>
      </c>
      <c r="J2821" s="26">
        <v>-2012.7</v>
      </c>
      <c r="K2821" s="26">
        <f t="shared" si="619"/>
        <v>8359.2</v>
      </c>
      <c r="L2821" s="27">
        <f t="shared" si="622"/>
        <v>8.06591539860274</v>
      </c>
      <c r="M2821" s="75">
        <v>0.364583333333333</v>
      </c>
      <c r="N2821" s="26">
        <v>40083.7</v>
      </c>
      <c r="O2821" s="26">
        <v>12635.81</v>
      </c>
      <c r="P2821" s="26">
        <v>5910.75</v>
      </c>
      <c r="Q2821" s="26">
        <v>15622.8</v>
      </c>
      <c r="R2821" s="26">
        <v>7864.96</v>
      </c>
      <c r="S2821" s="26">
        <v>-1950.62</v>
      </c>
      <c r="T2821" s="26">
        <f t="shared" si="623"/>
        <v>10065.81</v>
      </c>
      <c r="U2821" s="27">
        <f t="shared" si="624"/>
        <v>3.15424772207463</v>
      </c>
      <c r="V2821" s="26">
        <f>INDEX(检修、备用和必开!B:B,MATCH(统调负荷!$C2821,检修、备用和必开!$A:$A,0))</f>
        <v>24617.8</v>
      </c>
      <c r="W2821" s="26">
        <f>INDEX(检修、备用和必开!C:C,MATCH(统调负荷!$C2821,检修、备用和必开!$A:$A,0))</f>
        <v>0</v>
      </c>
      <c r="X2821" s="26">
        <f>INDEX(检修、备用和必开!D:D,MATCH(统调负荷!$C2821,检修、备用和必开!$A:$A,0))</f>
        <v>11310</v>
      </c>
      <c r="Y2821" s="26">
        <f>INDEX(检修、备用和必开!E:E,MATCH(统调负荷!$C2821,检修、备用和必开!$A:$A,0))</f>
        <v>2570</v>
      </c>
      <c r="Z2821" s="26">
        <f>INDEX(检修、备用和必开!F:F,MATCH(统调负荷!$C2821,检修、备用和必开!$A:$A,0))</f>
        <v>2450</v>
      </c>
      <c r="AA2821" s="26">
        <f t="shared" si="625"/>
        <v>67424.6</v>
      </c>
      <c r="AB2821" s="26">
        <v>49.64</v>
      </c>
      <c r="AC2821" s="26">
        <v>305.11</v>
      </c>
      <c r="AD2821" s="76">
        <f t="shared" si="626"/>
        <v>45687.3645833333</v>
      </c>
      <c r="AE2821" s="27">
        <f t="shared" si="627"/>
        <v>3258.7</v>
      </c>
      <c r="AF2821" s="27">
        <f t="shared" si="628"/>
        <v>1706.61</v>
      </c>
      <c r="AG2821" s="27">
        <f t="shared" si="629"/>
        <v>-510.25</v>
      </c>
      <c r="AH2821" s="27">
        <f t="shared" si="630"/>
        <v>1462.3</v>
      </c>
      <c r="AI2821" s="27">
        <f t="shared" si="631"/>
        <v>537.96</v>
      </c>
      <c r="AJ2821" s="27">
        <f t="shared" si="632"/>
        <v>62.0800000000002</v>
      </c>
      <c r="AK2821" s="26">
        <f>INDEX(检修、备用和必开!I:I,MATCH(统调负荷!$C2821,检修、备用和必开!$A:$A,0))</f>
        <v>8068.48515625</v>
      </c>
    </row>
    <row r="2822" ht="13.8" spans="1:37">
      <c r="A2822" s="26">
        <f t="shared" si="621"/>
        <v>4</v>
      </c>
      <c r="B2822" s="26">
        <f t="shared" si="620"/>
        <v>9</v>
      </c>
      <c r="C2822" t="s">
        <v>51</v>
      </c>
      <c r="D2822" s="75">
        <v>0.375</v>
      </c>
      <c r="E2822" s="26">
        <v>36320</v>
      </c>
      <c r="F2822" s="26">
        <v>10669.99</v>
      </c>
      <c r="G2822" s="26">
        <v>6421</v>
      </c>
      <c r="H2822" s="26">
        <v>13479.7</v>
      </c>
      <c r="I2822" s="26">
        <v>7762</v>
      </c>
      <c r="J2822" s="26">
        <v>-2012.69</v>
      </c>
      <c r="K2822" s="26">
        <f t="shared" si="619"/>
        <v>8099.99</v>
      </c>
      <c r="L2822" s="27">
        <f t="shared" si="622"/>
        <v>8.3240349679444</v>
      </c>
      <c r="M2822" s="75">
        <v>0.375</v>
      </c>
      <c r="N2822" s="26">
        <v>39844.8</v>
      </c>
      <c r="O2822" s="26">
        <v>12068.18</v>
      </c>
      <c r="P2822" s="26">
        <v>5762.92</v>
      </c>
      <c r="Q2822" s="26">
        <v>15530.6</v>
      </c>
      <c r="R2822" s="26">
        <v>8434.23</v>
      </c>
      <c r="S2822" s="26">
        <v>-1951.13</v>
      </c>
      <c r="T2822" s="26">
        <f t="shared" si="623"/>
        <v>9498.18</v>
      </c>
      <c r="U2822" s="27">
        <f t="shared" si="624"/>
        <v>3.24029300015667</v>
      </c>
      <c r="V2822" s="26">
        <f>INDEX(检修、备用和必开!B:B,MATCH(统调负荷!$C2822,检修、备用和必开!$A:$A,0))</f>
        <v>24617.8</v>
      </c>
      <c r="W2822" s="26">
        <f>INDEX(检修、备用和必开!C:C,MATCH(统调负荷!$C2822,检修、备用和必开!$A:$A,0))</f>
        <v>0</v>
      </c>
      <c r="X2822" s="26">
        <f>INDEX(检修、备用和必开!D:D,MATCH(统调负荷!$C2822,检修、备用和必开!$A:$A,0))</f>
        <v>11310</v>
      </c>
      <c r="Y2822" s="26">
        <f>INDEX(检修、备用和必开!E:E,MATCH(统调负荷!$C2822,检修、备用和必开!$A:$A,0))</f>
        <v>2570</v>
      </c>
      <c r="Z2822" s="26">
        <f>INDEX(检修、备用和必开!F:F,MATCH(统调负荷!$C2822,检修、备用和必开!$A:$A,0))</f>
        <v>2450</v>
      </c>
      <c r="AA2822" s="26">
        <f t="shared" si="625"/>
        <v>67424.6</v>
      </c>
      <c r="AB2822" s="26">
        <v>103.25</v>
      </c>
      <c r="AC2822" s="26">
        <v>310.11</v>
      </c>
      <c r="AD2822" s="76">
        <f t="shared" si="626"/>
        <v>45687.375</v>
      </c>
      <c r="AE2822" s="27">
        <f t="shared" si="627"/>
        <v>3524.8</v>
      </c>
      <c r="AF2822" s="27">
        <f t="shared" si="628"/>
        <v>1398.19</v>
      </c>
      <c r="AG2822" s="27">
        <f t="shared" si="629"/>
        <v>-658.08</v>
      </c>
      <c r="AH2822" s="27">
        <f t="shared" si="630"/>
        <v>2050.9</v>
      </c>
      <c r="AI2822" s="27">
        <f t="shared" si="631"/>
        <v>672.23</v>
      </c>
      <c r="AJ2822" s="27">
        <f t="shared" si="632"/>
        <v>61.5599999999999</v>
      </c>
      <c r="AK2822" s="26">
        <f>INDEX(检修、备用和必开!I:I,MATCH(统调负荷!$C2822,检修、备用和必开!$A:$A,0))</f>
        <v>8068.48515625</v>
      </c>
    </row>
    <row r="2823" ht="13.8" spans="1:37">
      <c r="A2823" s="26">
        <f t="shared" si="621"/>
        <v>4</v>
      </c>
      <c r="B2823" s="26">
        <f t="shared" si="620"/>
        <v>9</v>
      </c>
      <c r="C2823" t="s">
        <v>51</v>
      </c>
      <c r="D2823" s="75">
        <v>0.385416666666667</v>
      </c>
      <c r="E2823" s="26">
        <v>35890</v>
      </c>
      <c r="F2823" s="26">
        <v>10070.29</v>
      </c>
      <c r="G2823" s="26">
        <v>6406</v>
      </c>
      <c r="H2823" s="26">
        <v>13214.4</v>
      </c>
      <c r="I2823" s="26">
        <v>8212</v>
      </c>
      <c r="J2823" s="26">
        <v>-2012.69</v>
      </c>
      <c r="K2823" s="26">
        <f t="shared" si="619"/>
        <v>7500.29</v>
      </c>
      <c r="L2823" s="27">
        <f t="shared" si="622"/>
        <v>8.989599068836</v>
      </c>
      <c r="M2823" s="75">
        <v>0.385416666666667</v>
      </c>
      <c r="N2823" s="26">
        <v>39461.5</v>
      </c>
      <c r="O2823" s="26">
        <v>11281.02</v>
      </c>
      <c r="P2823" s="26">
        <v>6067.7</v>
      </c>
      <c r="Q2823" s="26">
        <v>15187</v>
      </c>
      <c r="R2823" s="26">
        <v>8898.98</v>
      </c>
      <c r="S2823" s="26">
        <v>-1973.2</v>
      </c>
      <c r="T2823" s="26">
        <f t="shared" si="623"/>
        <v>8711.02</v>
      </c>
      <c r="U2823" s="27">
        <f t="shared" si="624"/>
        <v>3.36769055722436</v>
      </c>
      <c r="V2823" s="26">
        <f>INDEX(检修、备用和必开!B:B,MATCH(统调负荷!$C2823,检修、备用和必开!$A:$A,0))</f>
        <v>24617.8</v>
      </c>
      <c r="W2823" s="26">
        <f>INDEX(检修、备用和必开!C:C,MATCH(统调负荷!$C2823,检修、备用和必开!$A:$A,0))</f>
        <v>0</v>
      </c>
      <c r="X2823" s="26">
        <f>INDEX(检修、备用和必开!D:D,MATCH(统调负荷!$C2823,检修、备用和必开!$A:$A,0))</f>
        <v>11310</v>
      </c>
      <c r="Y2823" s="26">
        <f>INDEX(检修、备用和必开!E:E,MATCH(统调负荷!$C2823,检修、备用和必开!$A:$A,0))</f>
        <v>2570</v>
      </c>
      <c r="Z2823" s="26">
        <f>INDEX(检修、备用和必开!F:F,MATCH(统调负荷!$C2823,检修、备用和必开!$A:$A,0))</f>
        <v>2450</v>
      </c>
      <c r="AA2823" s="26">
        <f t="shared" si="625"/>
        <v>67424.6</v>
      </c>
      <c r="AB2823" s="26">
        <v>0</v>
      </c>
      <c r="AC2823" s="26">
        <v>104</v>
      </c>
      <c r="AD2823" s="76">
        <f t="shared" si="626"/>
        <v>45687.3854166667</v>
      </c>
      <c r="AE2823" s="27">
        <f t="shared" si="627"/>
        <v>3571.5</v>
      </c>
      <c r="AF2823" s="27">
        <f t="shared" si="628"/>
        <v>1210.73</v>
      </c>
      <c r="AG2823" s="27">
        <f t="shared" si="629"/>
        <v>-338.3</v>
      </c>
      <c r="AH2823" s="27">
        <f t="shared" si="630"/>
        <v>1972.6</v>
      </c>
      <c r="AI2823" s="27">
        <f t="shared" si="631"/>
        <v>686.98</v>
      </c>
      <c r="AJ2823" s="27">
        <f t="shared" si="632"/>
        <v>39.49</v>
      </c>
      <c r="AK2823" s="26">
        <f>INDEX(检修、备用和必开!I:I,MATCH(统调负荷!$C2823,检修、备用和必开!$A:$A,0))</f>
        <v>8068.48515625</v>
      </c>
    </row>
    <row r="2824" ht="13.8" spans="1:37">
      <c r="A2824" s="26">
        <f t="shared" si="621"/>
        <v>4</v>
      </c>
      <c r="B2824" s="26">
        <f t="shared" si="620"/>
        <v>9</v>
      </c>
      <c r="C2824" t="s">
        <v>51</v>
      </c>
      <c r="D2824" s="75">
        <v>0.395833333333333</v>
      </c>
      <c r="E2824" s="26">
        <v>35370</v>
      </c>
      <c r="F2824" s="26">
        <v>9476.69</v>
      </c>
      <c r="G2824" s="26">
        <v>6204</v>
      </c>
      <c r="H2824" s="26">
        <v>13055</v>
      </c>
      <c r="I2824" s="26">
        <v>8647</v>
      </c>
      <c r="J2824" s="26">
        <v>-2012.69</v>
      </c>
      <c r="K2824" s="26">
        <f t="shared" si="619"/>
        <v>6906.69</v>
      </c>
      <c r="L2824" s="27">
        <f t="shared" si="622"/>
        <v>9.76221605428939</v>
      </c>
      <c r="M2824" s="75">
        <v>0.395833333333333</v>
      </c>
      <c r="N2824" s="26">
        <v>38991.5</v>
      </c>
      <c r="O2824" s="26">
        <v>10427.78</v>
      </c>
      <c r="P2824" s="26">
        <v>5685.23</v>
      </c>
      <c r="Q2824" s="26">
        <v>15435.5</v>
      </c>
      <c r="R2824" s="26">
        <v>9481.43</v>
      </c>
      <c r="S2824" s="26">
        <v>-2038.44</v>
      </c>
      <c r="T2824" s="26">
        <f t="shared" si="623"/>
        <v>7857.78</v>
      </c>
      <c r="U2824" s="27">
        <f t="shared" si="624"/>
        <v>3.51760089066131</v>
      </c>
      <c r="V2824" s="26">
        <f>INDEX(检修、备用和必开!B:B,MATCH(统调负荷!$C2824,检修、备用和必开!$A:$A,0))</f>
        <v>24617.8</v>
      </c>
      <c r="W2824" s="26">
        <f>INDEX(检修、备用和必开!C:C,MATCH(统调负荷!$C2824,检修、备用和必开!$A:$A,0))</f>
        <v>0</v>
      </c>
      <c r="X2824" s="26">
        <f>INDEX(检修、备用和必开!D:D,MATCH(统调负荷!$C2824,检修、备用和必开!$A:$A,0))</f>
        <v>11310</v>
      </c>
      <c r="Y2824" s="26">
        <f>INDEX(检修、备用和必开!E:E,MATCH(统调负荷!$C2824,检修、备用和必开!$A:$A,0))</f>
        <v>2570</v>
      </c>
      <c r="Z2824" s="26">
        <f>INDEX(检修、备用和必开!F:F,MATCH(统调负荷!$C2824,检修、备用和必开!$A:$A,0))</f>
        <v>2450</v>
      </c>
      <c r="AA2824" s="26">
        <f t="shared" si="625"/>
        <v>67424.6</v>
      </c>
      <c r="AB2824" s="26">
        <v>0</v>
      </c>
      <c r="AC2824" s="26">
        <v>226</v>
      </c>
      <c r="AD2824" s="76">
        <f t="shared" si="626"/>
        <v>45687.3958333333</v>
      </c>
      <c r="AE2824" s="27">
        <f t="shared" si="627"/>
        <v>3621.5</v>
      </c>
      <c r="AF2824" s="27">
        <f t="shared" si="628"/>
        <v>951.09</v>
      </c>
      <c r="AG2824" s="27">
        <f t="shared" si="629"/>
        <v>-518.77</v>
      </c>
      <c r="AH2824" s="27">
        <f t="shared" si="630"/>
        <v>2380.5</v>
      </c>
      <c r="AI2824" s="27">
        <f t="shared" si="631"/>
        <v>834.43</v>
      </c>
      <c r="AJ2824" s="27">
        <f t="shared" si="632"/>
        <v>-25.75</v>
      </c>
      <c r="AK2824" s="26">
        <f>INDEX(检修、备用和必开!I:I,MATCH(统调负荷!$C2824,检修、备用和必开!$A:$A,0))</f>
        <v>8068.48515625</v>
      </c>
    </row>
    <row r="2825" ht="13.8" spans="1:37">
      <c r="A2825" s="26">
        <f t="shared" si="621"/>
        <v>4</v>
      </c>
      <c r="B2825" s="26">
        <f t="shared" si="620"/>
        <v>9</v>
      </c>
      <c r="C2825" t="s">
        <v>51</v>
      </c>
      <c r="D2825" s="75">
        <v>0.40625</v>
      </c>
      <c r="E2825" s="26">
        <v>34675</v>
      </c>
      <c r="F2825" s="26">
        <v>9525.4</v>
      </c>
      <c r="G2825" s="26">
        <v>5873</v>
      </c>
      <c r="H2825" s="26">
        <v>12211.3</v>
      </c>
      <c r="I2825" s="26">
        <v>9078</v>
      </c>
      <c r="J2825" s="26">
        <v>-2012.7</v>
      </c>
      <c r="K2825" s="26">
        <f t="shared" si="619"/>
        <v>6955.4</v>
      </c>
      <c r="L2825" s="27">
        <f t="shared" si="622"/>
        <v>9.69384938321304</v>
      </c>
      <c r="M2825" s="75">
        <v>0.40625</v>
      </c>
      <c r="N2825" s="26">
        <v>38247.1</v>
      </c>
      <c r="O2825" s="26">
        <v>9443.17</v>
      </c>
      <c r="P2825" s="26">
        <v>5803.15</v>
      </c>
      <c r="Q2825" s="26">
        <v>14858.6</v>
      </c>
      <c r="R2825" s="26">
        <v>10153</v>
      </c>
      <c r="S2825" s="26">
        <v>-2010.82</v>
      </c>
      <c r="T2825" s="26">
        <f t="shared" si="623"/>
        <v>6873.17</v>
      </c>
      <c r="U2825" s="27">
        <f t="shared" si="624"/>
        <v>3.70807730445241</v>
      </c>
      <c r="V2825" s="26">
        <f>INDEX(检修、备用和必开!B:B,MATCH(统调负荷!$C2825,检修、备用和必开!$A:$A,0))</f>
        <v>24617.8</v>
      </c>
      <c r="W2825" s="26">
        <f>INDEX(检修、备用和必开!C:C,MATCH(统调负荷!$C2825,检修、备用和必开!$A:$A,0))</f>
        <v>0</v>
      </c>
      <c r="X2825" s="26">
        <f>INDEX(检修、备用和必开!D:D,MATCH(统调负荷!$C2825,检修、备用和必开!$A:$A,0))</f>
        <v>11310</v>
      </c>
      <c r="Y2825" s="26">
        <f>INDEX(检修、备用和必开!E:E,MATCH(统调负荷!$C2825,检修、备用和必开!$A:$A,0))</f>
        <v>2570</v>
      </c>
      <c r="Z2825" s="26">
        <f>INDEX(检修、备用和必开!F:F,MATCH(统调负荷!$C2825,检修、备用和必开!$A:$A,0))</f>
        <v>2450</v>
      </c>
      <c r="AA2825" s="26">
        <f t="shared" si="625"/>
        <v>67424.6</v>
      </c>
      <c r="AB2825" s="26">
        <v>0</v>
      </c>
      <c r="AC2825" s="26">
        <v>0</v>
      </c>
      <c r="AD2825" s="76">
        <f t="shared" si="626"/>
        <v>45687.40625</v>
      </c>
      <c r="AE2825" s="27">
        <f t="shared" si="627"/>
        <v>3572.1</v>
      </c>
      <c r="AF2825" s="27">
        <f t="shared" si="628"/>
        <v>-82.2299999999996</v>
      </c>
      <c r="AG2825" s="27">
        <f t="shared" si="629"/>
        <v>-69.8500000000004</v>
      </c>
      <c r="AH2825" s="27">
        <f t="shared" si="630"/>
        <v>2647.3</v>
      </c>
      <c r="AI2825" s="27">
        <f t="shared" si="631"/>
        <v>1075</v>
      </c>
      <c r="AJ2825" s="27">
        <f t="shared" si="632"/>
        <v>1.88000000000011</v>
      </c>
      <c r="AK2825" s="26">
        <f>INDEX(检修、备用和必开!I:I,MATCH(统调负荷!$C2825,检修、备用和必开!$A:$A,0))</f>
        <v>8068.48515625</v>
      </c>
    </row>
    <row r="2826" ht="13.8" spans="1:37">
      <c r="A2826" s="26">
        <f t="shared" si="621"/>
        <v>4</v>
      </c>
      <c r="B2826" s="26">
        <f t="shared" si="620"/>
        <v>10</v>
      </c>
      <c r="C2826" t="s">
        <v>51</v>
      </c>
      <c r="D2826" s="75">
        <v>0.416666666666667</v>
      </c>
      <c r="E2826" s="26">
        <v>34085</v>
      </c>
      <c r="F2826" s="26">
        <v>8935.9</v>
      </c>
      <c r="G2826" s="26">
        <v>5741</v>
      </c>
      <c r="H2826" s="26">
        <v>12000.8</v>
      </c>
      <c r="I2826" s="26">
        <v>9420</v>
      </c>
      <c r="J2826" s="26">
        <v>-2012.7</v>
      </c>
      <c r="K2826" s="26">
        <f t="shared" si="619"/>
        <v>6365.9</v>
      </c>
      <c r="L2826" s="27">
        <f t="shared" si="622"/>
        <v>10.5915267283495</v>
      </c>
      <c r="M2826" s="75">
        <v>0.416666666666667</v>
      </c>
      <c r="N2826" s="26">
        <v>37806.6</v>
      </c>
      <c r="O2826" s="26">
        <v>9724.64</v>
      </c>
      <c r="P2826" s="26">
        <v>5365.29</v>
      </c>
      <c r="Q2826" s="26">
        <v>14001.4</v>
      </c>
      <c r="R2826" s="26">
        <v>10703.4</v>
      </c>
      <c r="S2826" s="26">
        <v>-1988.13</v>
      </c>
      <c r="T2826" s="26">
        <f t="shared" si="623"/>
        <v>7154.64</v>
      </c>
      <c r="U2826" s="27">
        <f t="shared" si="624"/>
        <v>3.65155237253475</v>
      </c>
      <c r="V2826" s="26">
        <f>INDEX(检修、备用和必开!B:B,MATCH(统调负荷!$C2826,检修、备用和必开!$A:$A,0))</f>
        <v>24617.8</v>
      </c>
      <c r="W2826" s="26">
        <f>INDEX(检修、备用和必开!C:C,MATCH(统调负荷!$C2826,检修、备用和必开!$A:$A,0))</f>
        <v>0</v>
      </c>
      <c r="X2826" s="26">
        <f>INDEX(检修、备用和必开!D:D,MATCH(统调负荷!$C2826,检修、备用和必开!$A:$A,0))</f>
        <v>11310</v>
      </c>
      <c r="Y2826" s="26">
        <f>INDEX(检修、备用和必开!E:E,MATCH(统调负荷!$C2826,检修、备用和必开!$A:$A,0))</f>
        <v>2570</v>
      </c>
      <c r="Z2826" s="26">
        <f>INDEX(检修、备用和必开!F:F,MATCH(统调负荷!$C2826,检修、备用和必开!$A:$A,0))</f>
        <v>2450</v>
      </c>
      <c r="AA2826" s="26">
        <f t="shared" si="625"/>
        <v>67424.6</v>
      </c>
      <c r="AB2826" s="26">
        <v>0</v>
      </c>
      <c r="AC2826" s="26">
        <v>250</v>
      </c>
      <c r="AD2826" s="76">
        <f t="shared" si="626"/>
        <v>45687.4166666667</v>
      </c>
      <c r="AE2826" s="27">
        <f t="shared" si="627"/>
        <v>3721.6</v>
      </c>
      <c r="AF2826" s="27">
        <f t="shared" si="628"/>
        <v>788.74</v>
      </c>
      <c r="AG2826" s="27">
        <f t="shared" si="629"/>
        <v>-375.71</v>
      </c>
      <c r="AH2826" s="27">
        <f t="shared" si="630"/>
        <v>2000.6</v>
      </c>
      <c r="AI2826" s="27">
        <f t="shared" si="631"/>
        <v>1283.4</v>
      </c>
      <c r="AJ2826" s="27">
        <f t="shared" si="632"/>
        <v>24.5699999999999</v>
      </c>
      <c r="AK2826" s="26">
        <f>INDEX(检修、备用和必开!I:I,MATCH(统调负荷!$C2826,检修、备用和必开!$A:$A,0))</f>
        <v>8068.48515625</v>
      </c>
    </row>
    <row r="2827" ht="13.8" spans="1:37">
      <c r="A2827" s="26">
        <f t="shared" si="621"/>
        <v>4</v>
      </c>
      <c r="B2827" s="26">
        <f t="shared" si="620"/>
        <v>10</v>
      </c>
      <c r="C2827" t="s">
        <v>51</v>
      </c>
      <c r="D2827" s="75">
        <v>0.427083333333333</v>
      </c>
      <c r="E2827" s="26">
        <v>33265</v>
      </c>
      <c r="F2827" s="26">
        <v>8647.5</v>
      </c>
      <c r="G2827" s="26">
        <v>5738</v>
      </c>
      <c r="H2827" s="26">
        <v>11125.2</v>
      </c>
      <c r="I2827" s="26">
        <v>9767</v>
      </c>
      <c r="J2827" s="26">
        <v>-2012.7</v>
      </c>
      <c r="K2827" s="26">
        <f t="shared" si="619"/>
        <v>6077.5</v>
      </c>
      <c r="L2827" s="27">
        <f t="shared" si="622"/>
        <v>11.0941341011929</v>
      </c>
      <c r="M2827" s="75">
        <v>0.427083333333333</v>
      </c>
      <c r="N2827" s="26">
        <v>37147.8</v>
      </c>
      <c r="O2827" s="26">
        <v>9224.1</v>
      </c>
      <c r="P2827" s="26">
        <v>5743.34</v>
      </c>
      <c r="Q2827" s="26">
        <v>12989.4</v>
      </c>
      <c r="R2827" s="26">
        <v>11212.7</v>
      </c>
      <c r="S2827" s="26">
        <v>-2021.74</v>
      </c>
      <c r="T2827" s="26">
        <f t="shared" si="623"/>
        <v>6654.1</v>
      </c>
      <c r="U2827" s="27">
        <f t="shared" si="624"/>
        <v>3.75329685316826</v>
      </c>
      <c r="V2827" s="26">
        <f>INDEX(检修、备用和必开!B:B,MATCH(统调负荷!$C2827,检修、备用和必开!$A:$A,0))</f>
        <v>24617.8</v>
      </c>
      <c r="W2827" s="26">
        <f>INDEX(检修、备用和必开!C:C,MATCH(统调负荷!$C2827,检修、备用和必开!$A:$A,0))</f>
        <v>0</v>
      </c>
      <c r="X2827" s="26">
        <f>INDEX(检修、备用和必开!D:D,MATCH(统调负荷!$C2827,检修、备用和必开!$A:$A,0))</f>
        <v>11310</v>
      </c>
      <c r="Y2827" s="26">
        <f>INDEX(检修、备用和必开!E:E,MATCH(统调负荷!$C2827,检修、备用和必开!$A:$A,0))</f>
        <v>2570</v>
      </c>
      <c r="Z2827" s="26">
        <f>INDEX(检修、备用和必开!F:F,MATCH(统调负荷!$C2827,检修、备用和必开!$A:$A,0))</f>
        <v>2450</v>
      </c>
      <c r="AA2827" s="26">
        <f t="shared" si="625"/>
        <v>67424.6</v>
      </c>
      <c r="AB2827" s="26">
        <v>0</v>
      </c>
      <c r="AC2827" s="26">
        <v>302.82</v>
      </c>
      <c r="AD2827" s="76">
        <f t="shared" si="626"/>
        <v>45687.4270833333</v>
      </c>
      <c r="AE2827" s="27">
        <f t="shared" si="627"/>
        <v>3882.8</v>
      </c>
      <c r="AF2827" s="27">
        <f t="shared" si="628"/>
        <v>576.6</v>
      </c>
      <c r="AG2827" s="27">
        <f t="shared" si="629"/>
        <v>5.34000000000015</v>
      </c>
      <c r="AH2827" s="27">
        <f t="shared" si="630"/>
        <v>1864.2</v>
      </c>
      <c r="AI2827" s="27">
        <f t="shared" si="631"/>
        <v>1445.7</v>
      </c>
      <c r="AJ2827" s="27">
        <f t="shared" si="632"/>
        <v>-9.03999999999996</v>
      </c>
      <c r="AK2827" s="26">
        <f>INDEX(检修、备用和必开!I:I,MATCH(统调负荷!$C2827,检修、备用和必开!$A:$A,0))</f>
        <v>8068.48515625</v>
      </c>
    </row>
    <row r="2828" ht="13.8" spans="1:37">
      <c r="A2828" s="26">
        <f t="shared" si="621"/>
        <v>4</v>
      </c>
      <c r="B2828" s="26">
        <f t="shared" si="620"/>
        <v>10</v>
      </c>
      <c r="C2828" t="s">
        <v>51</v>
      </c>
      <c r="D2828" s="75">
        <v>0.4375</v>
      </c>
      <c r="E2828" s="26">
        <v>32945</v>
      </c>
      <c r="F2828" s="26">
        <v>8178.49</v>
      </c>
      <c r="G2828" s="26">
        <v>5738</v>
      </c>
      <c r="H2828" s="26">
        <v>10932.2</v>
      </c>
      <c r="I2828" s="26">
        <v>10109</v>
      </c>
      <c r="J2828" s="26">
        <v>-2012.69</v>
      </c>
      <c r="K2828" s="26">
        <f t="shared" si="619"/>
        <v>5608.49</v>
      </c>
      <c r="L2828" s="27">
        <f t="shared" si="622"/>
        <v>12.021881112385</v>
      </c>
      <c r="M2828" s="75">
        <v>0.4375</v>
      </c>
      <c r="N2828" s="26">
        <v>36741.4</v>
      </c>
      <c r="O2828" s="26">
        <v>8884.33</v>
      </c>
      <c r="P2828" s="26">
        <v>5867.48</v>
      </c>
      <c r="Q2828" s="26">
        <v>12344.3</v>
      </c>
      <c r="R2828" s="26">
        <v>11695.4</v>
      </c>
      <c r="S2828" s="26">
        <v>-2050.11</v>
      </c>
      <c r="T2828" s="26">
        <f t="shared" si="623"/>
        <v>6314.33</v>
      </c>
      <c r="U2828" s="27">
        <f t="shared" si="624"/>
        <v>3.82565464899942</v>
      </c>
      <c r="V2828" s="26">
        <f>INDEX(检修、备用和必开!B:B,MATCH(统调负荷!$C2828,检修、备用和必开!$A:$A,0))</f>
        <v>24617.8</v>
      </c>
      <c r="W2828" s="26">
        <f>INDEX(检修、备用和必开!C:C,MATCH(统调负荷!$C2828,检修、备用和必开!$A:$A,0))</f>
        <v>0</v>
      </c>
      <c r="X2828" s="26">
        <f>INDEX(检修、备用和必开!D:D,MATCH(统调负荷!$C2828,检修、备用和必开!$A:$A,0))</f>
        <v>11310</v>
      </c>
      <c r="Y2828" s="26">
        <f>INDEX(检修、备用和必开!E:E,MATCH(统调负荷!$C2828,检修、备用和必开!$A:$A,0))</f>
        <v>2570</v>
      </c>
      <c r="Z2828" s="26">
        <f>INDEX(检修、备用和必开!F:F,MATCH(统调负荷!$C2828,检修、备用和必开!$A:$A,0))</f>
        <v>2450</v>
      </c>
      <c r="AA2828" s="26">
        <f t="shared" si="625"/>
        <v>67424.6</v>
      </c>
      <c r="AB2828" s="26">
        <v>0</v>
      </c>
      <c r="AC2828" s="26">
        <v>210</v>
      </c>
      <c r="AD2828" s="76">
        <f t="shared" si="626"/>
        <v>45687.4375</v>
      </c>
      <c r="AE2828" s="27">
        <f t="shared" si="627"/>
        <v>3796.4</v>
      </c>
      <c r="AF2828" s="27">
        <f t="shared" si="628"/>
        <v>705.84</v>
      </c>
      <c r="AG2828" s="27">
        <f t="shared" si="629"/>
        <v>129.48</v>
      </c>
      <c r="AH2828" s="27">
        <f t="shared" si="630"/>
        <v>1412.1</v>
      </c>
      <c r="AI2828" s="27">
        <f t="shared" si="631"/>
        <v>1586.4</v>
      </c>
      <c r="AJ2828" s="27">
        <f t="shared" si="632"/>
        <v>-37.4200000000001</v>
      </c>
      <c r="AK2828" s="26">
        <f>INDEX(检修、备用和必开!I:I,MATCH(统调负荷!$C2828,检修、备用和必开!$A:$A,0))</f>
        <v>8068.48515625</v>
      </c>
    </row>
    <row r="2829" ht="13.8" spans="1:37">
      <c r="A2829" s="26">
        <f t="shared" si="621"/>
        <v>4</v>
      </c>
      <c r="B2829" s="26">
        <f t="shared" si="620"/>
        <v>10</v>
      </c>
      <c r="C2829" t="s">
        <v>51</v>
      </c>
      <c r="D2829" s="75">
        <v>0.447916666666667</v>
      </c>
      <c r="E2829" s="26">
        <v>32465</v>
      </c>
      <c r="F2829" s="26">
        <v>7535.49</v>
      </c>
      <c r="G2829" s="26">
        <v>5604</v>
      </c>
      <c r="H2829" s="26">
        <v>10913.2</v>
      </c>
      <c r="I2829" s="26">
        <v>10425</v>
      </c>
      <c r="J2829" s="26">
        <v>-2012.69</v>
      </c>
      <c r="K2829" s="26">
        <f t="shared" si="619"/>
        <v>4965.49</v>
      </c>
      <c r="L2829" s="27">
        <f t="shared" si="622"/>
        <v>13.5786397717043</v>
      </c>
      <c r="M2829" s="75">
        <v>0.447916666666667</v>
      </c>
      <c r="N2829" s="26">
        <v>36038.3</v>
      </c>
      <c r="O2829" s="26">
        <v>8872.47</v>
      </c>
      <c r="P2829" s="26">
        <v>5493.09</v>
      </c>
      <c r="Q2829" s="26">
        <v>12547.9</v>
      </c>
      <c r="R2829" s="26">
        <v>11111.7</v>
      </c>
      <c r="S2829" s="26">
        <v>-1986.86</v>
      </c>
      <c r="T2829" s="26">
        <f t="shared" si="623"/>
        <v>6302.47</v>
      </c>
      <c r="U2829" s="27">
        <f t="shared" si="624"/>
        <v>3.82823079329589</v>
      </c>
      <c r="V2829" s="26">
        <f>INDEX(检修、备用和必开!B:B,MATCH(统调负荷!$C2829,检修、备用和必开!$A:$A,0))</f>
        <v>24617.8</v>
      </c>
      <c r="W2829" s="26">
        <f>INDEX(检修、备用和必开!C:C,MATCH(统调负荷!$C2829,检修、备用和必开!$A:$A,0))</f>
        <v>0</v>
      </c>
      <c r="X2829" s="26">
        <f>INDEX(检修、备用和必开!D:D,MATCH(统调负荷!$C2829,检修、备用和必开!$A:$A,0))</f>
        <v>11310</v>
      </c>
      <c r="Y2829" s="26">
        <f>INDEX(检修、备用和必开!E:E,MATCH(统调负荷!$C2829,检修、备用和必开!$A:$A,0))</f>
        <v>2570</v>
      </c>
      <c r="Z2829" s="26">
        <f>INDEX(检修、备用和必开!F:F,MATCH(统调负荷!$C2829,检修、备用和必开!$A:$A,0))</f>
        <v>2450</v>
      </c>
      <c r="AA2829" s="26">
        <f t="shared" si="625"/>
        <v>67424.6</v>
      </c>
      <c r="AB2829" s="26">
        <v>0</v>
      </c>
      <c r="AC2829" s="26">
        <v>0</v>
      </c>
      <c r="AD2829" s="76">
        <f t="shared" si="626"/>
        <v>45687.4479166667</v>
      </c>
      <c r="AE2829" s="27">
        <f t="shared" si="627"/>
        <v>3573.3</v>
      </c>
      <c r="AF2829" s="27">
        <f t="shared" si="628"/>
        <v>1336.98</v>
      </c>
      <c r="AG2829" s="27">
        <f t="shared" si="629"/>
        <v>-110.91</v>
      </c>
      <c r="AH2829" s="27">
        <f t="shared" si="630"/>
        <v>1634.7</v>
      </c>
      <c r="AI2829" s="27">
        <f t="shared" si="631"/>
        <v>686.700000000001</v>
      </c>
      <c r="AJ2829" s="27">
        <f t="shared" si="632"/>
        <v>25.8300000000002</v>
      </c>
      <c r="AK2829" s="26">
        <f>INDEX(检修、备用和必开!I:I,MATCH(统调负荷!$C2829,检修、备用和必开!$A:$A,0))</f>
        <v>8068.48515625</v>
      </c>
    </row>
    <row r="2830" ht="13.8" spans="1:37">
      <c r="A2830" s="26">
        <f t="shared" si="621"/>
        <v>4</v>
      </c>
      <c r="B2830" s="26">
        <f t="shared" si="620"/>
        <v>11</v>
      </c>
      <c r="C2830" t="s">
        <v>51</v>
      </c>
      <c r="D2830" s="75">
        <v>0.458333333333333</v>
      </c>
      <c r="E2830" s="26">
        <v>32450</v>
      </c>
      <c r="F2830" s="26">
        <v>7631.09</v>
      </c>
      <c r="G2830" s="26">
        <v>5358</v>
      </c>
      <c r="H2830" s="26">
        <v>10766.6</v>
      </c>
      <c r="I2830" s="26">
        <v>10707</v>
      </c>
      <c r="J2830" s="26">
        <v>-2012.69</v>
      </c>
      <c r="K2830" s="26">
        <f t="shared" si="619"/>
        <v>5061.09</v>
      </c>
      <c r="L2830" s="27">
        <f t="shared" si="622"/>
        <v>13.3221499716464</v>
      </c>
      <c r="M2830" s="75">
        <v>0.458333333333333</v>
      </c>
      <c r="N2830" s="26">
        <v>35960.7</v>
      </c>
      <c r="O2830" s="26">
        <v>9466.02</v>
      </c>
      <c r="P2830" s="26">
        <v>5113.08</v>
      </c>
      <c r="Q2830" s="26">
        <v>12651</v>
      </c>
      <c r="R2830" s="26">
        <v>10777.5</v>
      </c>
      <c r="S2830" s="26">
        <v>-2046.9</v>
      </c>
      <c r="T2830" s="26">
        <f t="shared" si="623"/>
        <v>6896.02</v>
      </c>
      <c r="U2830" s="27">
        <f t="shared" si="624"/>
        <v>3.703423373148</v>
      </c>
      <c r="V2830" s="26">
        <f>INDEX(检修、备用和必开!B:B,MATCH(统调负荷!$C2830,检修、备用和必开!$A:$A,0))</f>
        <v>24617.8</v>
      </c>
      <c r="W2830" s="26">
        <f>INDEX(检修、备用和必开!C:C,MATCH(统调负荷!$C2830,检修、备用和必开!$A:$A,0))</f>
        <v>0</v>
      </c>
      <c r="X2830" s="26">
        <f>INDEX(检修、备用和必开!D:D,MATCH(统调负荷!$C2830,检修、备用和必开!$A:$A,0))</f>
        <v>11310</v>
      </c>
      <c r="Y2830" s="26">
        <f>INDEX(检修、备用和必开!E:E,MATCH(统调负荷!$C2830,检修、备用和必开!$A:$A,0))</f>
        <v>2570</v>
      </c>
      <c r="Z2830" s="26">
        <f>INDEX(检修、备用和必开!F:F,MATCH(统调负荷!$C2830,检修、备用和必开!$A:$A,0))</f>
        <v>2450</v>
      </c>
      <c r="AA2830" s="26">
        <f t="shared" si="625"/>
        <v>67424.6</v>
      </c>
      <c r="AB2830" s="26">
        <v>0</v>
      </c>
      <c r="AC2830" s="26">
        <v>0</v>
      </c>
      <c r="AD2830" s="76">
        <f t="shared" si="626"/>
        <v>45687.4583333333</v>
      </c>
      <c r="AE2830" s="27">
        <f t="shared" si="627"/>
        <v>3510.7</v>
      </c>
      <c r="AF2830" s="27">
        <f t="shared" si="628"/>
        <v>1834.93</v>
      </c>
      <c r="AG2830" s="27">
        <f t="shared" si="629"/>
        <v>-244.92</v>
      </c>
      <c r="AH2830" s="27">
        <f t="shared" si="630"/>
        <v>1884.4</v>
      </c>
      <c r="AI2830" s="27">
        <f t="shared" si="631"/>
        <v>70.5</v>
      </c>
      <c r="AJ2830" s="27">
        <f t="shared" si="632"/>
        <v>-34.21</v>
      </c>
      <c r="AK2830" s="26">
        <f>INDEX(检修、备用和必开!I:I,MATCH(统调负荷!$C2830,检修、备用和必开!$A:$A,0))</f>
        <v>8068.48515625</v>
      </c>
    </row>
    <row r="2831" ht="13.8" spans="1:37">
      <c r="A2831" s="26">
        <f t="shared" si="621"/>
        <v>4</v>
      </c>
      <c r="B2831" s="26">
        <f t="shared" si="620"/>
        <v>11</v>
      </c>
      <c r="C2831" t="s">
        <v>51</v>
      </c>
      <c r="D2831" s="75">
        <v>0.46875</v>
      </c>
      <c r="E2831" s="26">
        <v>32560</v>
      </c>
      <c r="F2831" s="26">
        <v>7607.59</v>
      </c>
      <c r="G2831" s="26">
        <v>5358</v>
      </c>
      <c r="H2831" s="26">
        <v>10697.1</v>
      </c>
      <c r="I2831" s="26">
        <v>10910</v>
      </c>
      <c r="J2831" s="26">
        <v>-2012.69</v>
      </c>
      <c r="K2831" s="26">
        <f t="shared" si="619"/>
        <v>5037.59</v>
      </c>
      <c r="L2831" s="27">
        <f t="shared" si="622"/>
        <v>13.3842968562348</v>
      </c>
      <c r="M2831" s="75">
        <v>0.46875</v>
      </c>
      <c r="N2831" s="26">
        <v>35877.9</v>
      </c>
      <c r="O2831" s="26">
        <v>9417.99</v>
      </c>
      <c r="P2831" s="26">
        <v>5293.74</v>
      </c>
      <c r="Q2831" s="26">
        <v>12374.2</v>
      </c>
      <c r="R2831" s="26">
        <v>10965.2</v>
      </c>
      <c r="S2831" s="26">
        <v>-2173.23</v>
      </c>
      <c r="T2831" s="26">
        <f t="shared" si="623"/>
        <v>6847.99</v>
      </c>
      <c r="U2831" s="27">
        <f t="shared" si="624"/>
        <v>3.71321935963177</v>
      </c>
      <c r="V2831" s="26">
        <f>INDEX(检修、备用和必开!B:B,MATCH(统调负荷!$C2831,检修、备用和必开!$A:$A,0))</f>
        <v>24617.8</v>
      </c>
      <c r="W2831" s="26">
        <f>INDEX(检修、备用和必开!C:C,MATCH(统调负荷!$C2831,检修、备用和必开!$A:$A,0))</f>
        <v>0</v>
      </c>
      <c r="X2831" s="26">
        <f>INDEX(检修、备用和必开!D:D,MATCH(统调负荷!$C2831,检修、备用和必开!$A:$A,0))</f>
        <v>11310</v>
      </c>
      <c r="Y2831" s="26">
        <f>INDEX(检修、备用和必开!E:E,MATCH(统调负荷!$C2831,检修、备用和必开!$A:$A,0))</f>
        <v>2570</v>
      </c>
      <c r="Z2831" s="26">
        <f>INDEX(检修、备用和必开!F:F,MATCH(统调负荷!$C2831,检修、备用和必开!$A:$A,0))</f>
        <v>2450</v>
      </c>
      <c r="AA2831" s="26">
        <f t="shared" si="625"/>
        <v>67424.6</v>
      </c>
      <c r="AB2831" s="26">
        <v>0</v>
      </c>
      <c r="AC2831" s="26">
        <v>0</v>
      </c>
      <c r="AD2831" s="76">
        <f t="shared" si="626"/>
        <v>45687.46875</v>
      </c>
      <c r="AE2831" s="27">
        <f t="shared" si="627"/>
        <v>3317.9</v>
      </c>
      <c r="AF2831" s="27">
        <f t="shared" si="628"/>
        <v>1810.4</v>
      </c>
      <c r="AG2831" s="27">
        <f t="shared" si="629"/>
        <v>-64.2600000000002</v>
      </c>
      <c r="AH2831" s="27">
        <f t="shared" si="630"/>
        <v>1677.1</v>
      </c>
      <c r="AI2831" s="27">
        <f t="shared" si="631"/>
        <v>55.2000000000007</v>
      </c>
      <c r="AJ2831" s="27">
        <f t="shared" si="632"/>
        <v>-160.54</v>
      </c>
      <c r="AK2831" s="26">
        <f>INDEX(检修、备用和必开!I:I,MATCH(统调负荷!$C2831,检修、备用和必开!$A:$A,0))</f>
        <v>8068.48515625</v>
      </c>
    </row>
    <row r="2832" ht="13.8" spans="1:37">
      <c r="A2832" s="26">
        <f t="shared" si="621"/>
        <v>4</v>
      </c>
      <c r="B2832" s="26">
        <f t="shared" si="620"/>
        <v>11</v>
      </c>
      <c r="C2832" t="s">
        <v>51</v>
      </c>
      <c r="D2832" s="75">
        <v>0.479166666666667</v>
      </c>
      <c r="E2832" s="26">
        <v>32900</v>
      </c>
      <c r="F2832" s="26">
        <v>7861.99</v>
      </c>
      <c r="G2832" s="26">
        <v>5357</v>
      </c>
      <c r="H2832" s="26">
        <v>10589.7</v>
      </c>
      <c r="I2832" s="26">
        <v>11104</v>
      </c>
      <c r="J2832" s="26">
        <v>-2012.69</v>
      </c>
      <c r="K2832" s="26">
        <f t="shared" si="619"/>
        <v>5291.99</v>
      </c>
      <c r="L2832" s="27">
        <f t="shared" si="622"/>
        <v>12.7408781951591</v>
      </c>
      <c r="M2832" s="75">
        <v>0.479166666666667</v>
      </c>
      <c r="N2832" s="26">
        <v>35652.5</v>
      </c>
      <c r="O2832" s="26">
        <v>9613.43</v>
      </c>
      <c r="P2832" s="26">
        <v>5387.11</v>
      </c>
      <c r="Q2832" s="26">
        <v>11609.3</v>
      </c>
      <c r="R2832" s="26">
        <v>11184.3</v>
      </c>
      <c r="S2832" s="26">
        <v>-2141.64</v>
      </c>
      <c r="T2832" s="26">
        <f t="shared" si="623"/>
        <v>7043.43</v>
      </c>
      <c r="U2832" s="27">
        <f t="shared" si="624"/>
        <v>3.67367843503912</v>
      </c>
      <c r="V2832" s="26">
        <f>INDEX(检修、备用和必开!B:B,MATCH(统调负荷!$C2832,检修、备用和必开!$A:$A,0))</f>
        <v>24617.8</v>
      </c>
      <c r="W2832" s="26">
        <f>INDEX(检修、备用和必开!C:C,MATCH(统调负荷!$C2832,检修、备用和必开!$A:$A,0))</f>
        <v>0</v>
      </c>
      <c r="X2832" s="26">
        <f>INDEX(检修、备用和必开!D:D,MATCH(统调负荷!$C2832,检修、备用和必开!$A:$A,0))</f>
        <v>11310</v>
      </c>
      <c r="Y2832" s="26">
        <f>INDEX(检修、备用和必开!E:E,MATCH(统调负荷!$C2832,检修、备用和必开!$A:$A,0))</f>
        <v>2570</v>
      </c>
      <c r="Z2832" s="26">
        <f>INDEX(检修、备用和必开!F:F,MATCH(统调负荷!$C2832,检修、备用和必开!$A:$A,0))</f>
        <v>2450</v>
      </c>
      <c r="AA2832" s="26">
        <f t="shared" si="625"/>
        <v>67424.6</v>
      </c>
      <c r="AB2832" s="26">
        <v>0</v>
      </c>
      <c r="AC2832" s="26">
        <v>338.45</v>
      </c>
      <c r="AD2832" s="76">
        <f t="shared" si="626"/>
        <v>45687.4791666667</v>
      </c>
      <c r="AE2832" s="27">
        <f t="shared" si="627"/>
        <v>2752.5</v>
      </c>
      <c r="AF2832" s="27">
        <f t="shared" si="628"/>
        <v>1751.44</v>
      </c>
      <c r="AG2832" s="27">
        <f t="shared" si="629"/>
        <v>30.1099999999997</v>
      </c>
      <c r="AH2832" s="27">
        <f t="shared" si="630"/>
        <v>1019.6</v>
      </c>
      <c r="AI2832" s="27">
        <f t="shared" si="631"/>
        <v>80.2999999999993</v>
      </c>
      <c r="AJ2832" s="27">
        <f t="shared" si="632"/>
        <v>-128.95</v>
      </c>
      <c r="AK2832" s="26">
        <f>INDEX(检修、备用和必开!I:I,MATCH(统调负荷!$C2832,检修、备用和必开!$A:$A,0))</f>
        <v>8068.48515625</v>
      </c>
    </row>
    <row r="2833" ht="13.8" spans="1:37">
      <c r="A2833" s="26">
        <f t="shared" si="621"/>
        <v>4</v>
      </c>
      <c r="B2833" s="26">
        <f t="shared" si="620"/>
        <v>11</v>
      </c>
      <c r="C2833" t="s">
        <v>51</v>
      </c>
      <c r="D2833" s="75">
        <v>0.489583333333333</v>
      </c>
      <c r="E2833" s="26">
        <v>32760</v>
      </c>
      <c r="F2833" s="26">
        <v>7685</v>
      </c>
      <c r="G2833" s="26">
        <v>5357</v>
      </c>
      <c r="H2833" s="26">
        <v>10513.7</v>
      </c>
      <c r="I2833" s="26">
        <v>11217</v>
      </c>
      <c r="J2833" s="26">
        <v>-2012.7</v>
      </c>
      <c r="K2833" s="26">
        <f t="shared" si="619"/>
        <v>5115</v>
      </c>
      <c r="L2833" s="27">
        <f t="shared" si="622"/>
        <v>13.1817399804497</v>
      </c>
      <c r="M2833" s="75">
        <v>0.489583333333333</v>
      </c>
      <c r="N2833" s="26">
        <v>35026.6</v>
      </c>
      <c r="O2833" s="26">
        <v>9582.77</v>
      </c>
      <c r="P2833" s="26">
        <v>5470.06</v>
      </c>
      <c r="Q2833" s="26">
        <v>10909.4</v>
      </c>
      <c r="R2833" s="26">
        <v>11196.8</v>
      </c>
      <c r="S2833" s="26">
        <v>-2132.43</v>
      </c>
      <c r="T2833" s="26">
        <f t="shared" si="623"/>
        <v>7012.77</v>
      </c>
      <c r="U2833" s="27">
        <f t="shared" si="624"/>
        <v>3.67982570320972</v>
      </c>
      <c r="V2833" s="26">
        <f>INDEX(检修、备用和必开!B:B,MATCH(统调负荷!$C2833,检修、备用和必开!$A:$A,0))</f>
        <v>24617.8</v>
      </c>
      <c r="W2833" s="26">
        <f>INDEX(检修、备用和必开!C:C,MATCH(统调负荷!$C2833,检修、备用和必开!$A:$A,0))</f>
        <v>0</v>
      </c>
      <c r="X2833" s="26">
        <f>INDEX(检修、备用和必开!D:D,MATCH(统调负荷!$C2833,检修、备用和必开!$A:$A,0))</f>
        <v>11310</v>
      </c>
      <c r="Y2833" s="26">
        <f>INDEX(检修、备用和必开!E:E,MATCH(统调负荷!$C2833,检修、备用和必开!$A:$A,0))</f>
        <v>2570</v>
      </c>
      <c r="Z2833" s="26">
        <f>INDEX(检修、备用和必开!F:F,MATCH(统调负荷!$C2833,检修、备用和必开!$A:$A,0))</f>
        <v>2450</v>
      </c>
      <c r="AA2833" s="26">
        <f t="shared" si="625"/>
        <v>67424.6</v>
      </c>
      <c r="AB2833" s="26">
        <v>0</v>
      </c>
      <c r="AC2833" s="26">
        <v>0</v>
      </c>
      <c r="AD2833" s="76">
        <f t="shared" si="626"/>
        <v>45687.4895833333</v>
      </c>
      <c r="AE2833" s="27">
        <f t="shared" si="627"/>
        <v>2266.6</v>
      </c>
      <c r="AF2833" s="27">
        <f t="shared" si="628"/>
        <v>1897.77</v>
      </c>
      <c r="AG2833" s="27">
        <f t="shared" si="629"/>
        <v>113.06</v>
      </c>
      <c r="AH2833" s="27">
        <f t="shared" si="630"/>
        <v>395.699999999999</v>
      </c>
      <c r="AI2833" s="27">
        <f t="shared" si="631"/>
        <v>-20.2000000000007</v>
      </c>
      <c r="AJ2833" s="27">
        <f t="shared" si="632"/>
        <v>-119.73</v>
      </c>
      <c r="AK2833" s="26">
        <f>INDEX(检修、备用和必开!I:I,MATCH(统调负荷!$C2833,检修、备用和必开!$A:$A,0))</f>
        <v>8068.48515625</v>
      </c>
    </row>
    <row r="2834" ht="13.8" spans="1:37">
      <c r="A2834" s="26">
        <f t="shared" si="621"/>
        <v>4</v>
      </c>
      <c r="B2834" s="26">
        <f t="shared" si="620"/>
        <v>12</v>
      </c>
      <c r="C2834" t="s">
        <v>51</v>
      </c>
      <c r="D2834" s="75">
        <v>0.5</v>
      </c>
      <c r="E2834" s="26">
        <v>32630</v>
      </c>
      <c r="F2834" s="26">
        <v>7903.2</v>
      </c>
      <c r="G2834" s="26">
        <v>5336</v>
      </c>
      <c r="H2834" s="26">
        <v>10103.5</v>
      </c>
      <c r="I2834" s="26">
        <v>11300</v>
      </c>
      <c r="J2834" s="26">
        <v>-2012.7</v>
      </c>
      <c r="K2834" s="26">
        <f t="shared" si="619"/>
        <v>5333.2</v>
      </c>
      <c r="L2834" s="27">
        <f t="shared" si="622"/>
        <v>12.642428560714</v>
      </c>
      <c r="M2834" s="75">
        <v>0.5</v>
      </c>
      <c r="N2834" s="26">
        <v>34397.4</v>
      </c>
      <c r="O2834" s="26">
        <v>9289.2</v>
      </c>
      <c r="P2834" s="26">
        <v>5334.53</v>
      </c>
      <c r="Q2834" s="26">
        <v>10453.6</v>
      </c>
      <c r="R2834" s="26">
        <v>11438.1</v>
      </c>
      <c r="S2834" s="26">
        <v>-2118.03</v>
      </c>
      <c r="T2834" s="26">
        <f t="shared" si="623"/>
        <v>6719.2</v>
      </c>
      <c r="U2834" s="27">
        <f t="shared" si="624"/>
        <v>3.73974441461629</v>
      </c>
      <c r="V2834" s="26">
        <f>INDEX(检修、备用和必开!B:B,MATCH(统调负荷!$C2834,检修、备用和必开!$A:$A,0))</f>
        <v>24617.8</v>
      </c>
      <c r="W2834" s="26">
        <f>INDEX(检修、备用和必开!C:C,MATCH(统调负荷!$C2834,检修、备用和必开!$A:$A,0))</f>
        <v>0</v>
      </c>
      <c r="X2834" s="26">
        <f>INDEX(检修、备用和必开!D:D,MATCH(统调负荷!$C2834,检修、备用和必开!$A:$A,0))</f>
        <v>11310</v>
      </c>
      <c r="Y2834" s="26">
        <f>INDEX(检修、备用和必开!E:E,MATCH(统调负荷!$C2834,检修、备用和必开!$A:$A,0))</f>
        <v>2570</v>
      </c>
      <c r="Z2834" s="26">
        <f>INDEX(检修、备用和必开!F:F,MATCH(统调负荷!$C2834,检修、备用和必开!$A:$A,0))</f>
        <v>2450</v>
      </c>
      <c r="AA2834" s="26">
        <f t="shared" si="625"/>
        <v>67424.6</v>
      </c>
      <c r="AB2834" s="26">
        <v>0</v>
      </c>
      <c r="AC2834" s="26">
        <v>0</v>
      </c>
      <c r="AD2834" s="76">
        <f t="shared" si="626"/>
        <v>45687.5</v>
      </c>
      <c r="AE2834" s="27">
        <f t="shared" si="627"/>
        <v>1767.4</v>
      </c>
      <c r="AF2834" s="27">
        <f t="shared" si="628"/>
        <v>1386</v>
      </c>
      <c r="AG2834" s="27">
        <f t="shared" si="629"/>
        <v>-1.47000000000025</v>
      </c>
      <c r="AH2834" s="27">
        <f t="shared" si="630"/>
        <v>350.1</v>
      </c>
      <c r="AI2834" s="27">
        <f t="shared" si="631"/>
        <v>138.1</v>
      </c>
      <c r="AJ2834" s="27">
        <f t="shared" si="632"/>
        <v>-105.33</v>
      </c>
      <c r="AK2834" s="26">
        <f>INDEX(检修、备用和必开!I:I,MATCH(统调负荷!$C2834,检修、备用和必开!$A:$A,0))</f>
        <v>8068.48515625</v>
      </c>
    </row>
    <row r="2835" ht="13.8" spans="1:37">
      <c r="A2835" s="26">
        <f t="shared" si="621"/>
        <v>4</v>
      </c>
      <c r="B2835" s="26">
        <f t="shared" si="620"/>
        <v>12</v>
      </c>
      <c r="C2835" t="s">
        <v>51</v>
      </c>
      <c r="D2835" s="75">
        <v>0.510416666666667</v>
      </c>
      <c r="E2835" s="26">
        <v>33105</v>
      </c>
      <c r="F2835" s="26">
        <v>8419.5</v>
      </c>
      <c r="G2835" s="26">
        <v>5336</v>
      </c>
      <c r="H2835" s="26">
        <v>10012.2</v>
      </c>
      <c r="I2835" s="26">
        <v>11350</v>
      </c>
      <c r="J2835" s="26">
        <v>-2012.7</v>
      </c>
      <c r="K2835" s="26">
        <f t="shared" si="619"/>
        <v>5849.5</v>
      </c>
      <c r="L2835" s="27">
        <f t="shared" si="622"/>
        <v>11.5265578254552</v>
      </c>
      <c r="M2835" s="75">
        <v>0.510416666666667</v>
      </c>
      <c r="N2835" s="26">
        <v>34617.9</v>
      </c>
      <c r="O2835" s="26">
        <v>9430.32</v>
      </c>
      <c r="P2835" s="26">
        <v>5215.31</v>
      </c>
      <c r="Q2835" s="26">
        <v>10663</v>
      </c>
      <c r="R2835" s="26">
        <v>11404.4</v>
      </c>
      <c r="S2835" s="26">
        <v>-2095.13</v>
      </c>
      <c r="T2835" s="26">
        <f t="shared" si="623"/>
        <v>6860.32</v>
      </c>
      <c r="U2835" s="27">
        <f t="shared" si="624"/>
        <v>3.71069964645642</v>
      </c>
      <c r="V2835" s="26">
        <f>INDEX(检修、备用和必开!B:B,MATCH(统调负荷!$C2835,检修、备用和必开!$A:$A,0))</f>
        <v>24617.8</v>
      </c>
      <c r="W2835" s="26">
        <f>INDEX(检修、备用和必开!C:C,MATCH(统调负荷!$C2835,检修、备用和必开!$A:$A,0))</f>
        <v>0</v>
      </c>
      <c r="X2835" s="26">
        <f>INDEX(检修、备用和必开!D:D,MATCH(统调负荷!$C2835,检修、备用和必开!$A:$A,0))</f>
        <v>11310</v>
      </c>
      <c r="Y2835" s="26">
        <f>INDEX(检修、备用和必开!E:E,MATCH(统调负荷!$C2835,检修、备用和必开!$A:$A,0))</f>
        <v>2570</v>
      </c>
      <c r="Z2835" s="26">
        <f>INDEX(检修、备用和必开!F:F,MATCH(统调负荷!$C2835,检修、备用和必开!$A:$A,0))</f>
        <v>2450</v>
      </c>
      <c r="AA2835" s="26">
        <f t="shared" si="625"/>
        <v>67424.6</v>
      </c>
      <c r="AB2835" s="26">
        <v>0</v>
      </c>
      <c r="AC2835" s="26">
        <v>0</v>
      </c>
      <c r="AD2835" s="76">
        <f t="shared" si="626"/>
        <v>45687.5104166667</v>
      </c>
      <c r="AE2835" s="27">
        <f t="shared" si="627"/>
        <v>1512.9</v>
      </c>
      <c r="AF2835" s="27">
        <f t="shared" si="628"/>
        <v>1010.82</v>
      </c>
      <c r="AG2835" s="27">
        <f t="shared" si="629"/>
        <v>-120.69</v>
      </c>
      <c r="AH2835" s="27">
        <f t="shared" si="630"/>
        <v>650.799999999999</v>
      </c>
      <c r="AI2835" s="27">
        <f t="shared" si="631"/>
        <v>54.3999999999996</v>
      </c>
      <c r="AJ2835" s="27">
        <f t="shared" si="632"/>
        <v>-82.4300000000001</v>
      </c>
      <c r="AK2835" s="26">
        <f>INDEX(检修、备用和必开!I:I,MATCH(统调负荷!$C2835,检修、备用和必开!$A:$A,0))</f>
        <v>8068.48515625</v>
      </c>
    </row>
    <row r="2836" ht="13.8" spans="1:37">
      <c r="A2836" s="26">
        <f t="shared" si="621"/>
        <v>4</v>
      </c>
      <c r="B2836" s="26">
        <f t="shared" si="620"/>
        <v>12</v>
      </c>
      <c r="C2836" t="s">
        <v>51</v>
      </c>
      <c r="D2836" s="75">
        <v>0.520833333333333</v>
      </c>
      <c r="E2836" s="26">
        <v>32795</v>
      </c>
      <c r="F2836" s="26">
        <v>8449.53</v>
      </c>
      <c r="G2836" s="26">
        <v>5336</v>
      </c>
      <c r="H2836" s="26">
        <v>9670.16</v>
      </c>
      <c r="I2836" s="26">
        <v>11352</v>
      </c>
      <c r="J2836" s="26">
        <v>-2012.69</v>
      </c>
      <c r="K2836" s="26">
        <f t="shared" si="619"/>
        <v>5879.53</v>
      </c>
      <c r="L2836" s="27">
        <f t="shared" si="622"/>
        <v>11.4676853421957</v>
      </c>
      <c r="M2836" s="75">
        <v>0.520833333333333</v>
      </c>
      <c r="N2836" s="26">
        <v>34244.2</v>
      </c>
      <c r="O2836" s="26">
        <v>9369.49</v>
      </c>
      <c r="P2836" s="26">
        <v>5160.18</v>
      </c>
      <c r="Q2836" s="26">
        <v>10430.5</v>
      </c>
      <c r="R2836" s="26">
        <v>11380.1</v>
      </c>
      <c r="S2836" s="26">
        <v>-2096.07</v>
      </c>
      <c r="T2836" s="26">
        <f t="shared" si="623"/>
        <v>6799.49</v>
      </c>
      <c r="U2836" s="27">
        <f t="shared" si="624"/>
        <v>3.72316393228081</v>
      </c>
      <c r="V2836" s="26">
        <f>INDEX(检修、备用和必开!B:B,MATCH(统调负荷!$C2836,检修、备用和必开!$A:$A,0))</f>
        <v>24617.8</v>
      </c>
      <c r="W2836" s="26">
        <f>INDEX(检修、备用和必开!C:C,MATCH(统调负荷!$C2836,检修、备用和必开!$A:$A,0))</f>
        <v>0</v>
      </c>
      <c r="X2836" s="26">
        <f>INDEX(检修、备用和必开!D:D,MATCH(统调负荷!$C2836,检修、备用和必开!$A:$A,0))</f>
        <v>11310</v>
      </c>
      <c r="Y2836" s="26">
        <f>INDEX(检修、备用和必开!E:E,MATCH(统调负荷!$C2836,检修、备用和必开!$A:$A,0))</f>
        <v>2570</v>
      </c>
      <c r="Z2836" s="26">
        <f>INDEX(检修、备用和必开!F:F,MATCH(统调负荷!$C2836,检修、备用和必开!$A:$A,0))</f>
        <v>2450</v>
      </c>
      <c r="AA2836" s="26">
        <f t="shared" si="625"/>
        <v>67424.6</v>
      </c>
      <c r="AB2836" s="26">
        <v>0</v>
      </c>
      <c r="AC2836" s="26">
        <v>0.03</v>
      </c>
      <c r="AD2836" s="76">
        <f t="shared" si="626"/>
        <v>45687.5208333333</v>
      </c>
      <c r="AE2836" s="27">
        <f t="shared" si="627"/>
        <v>1449.2</v>
      </c>
      <c r="AF2836" s="27">
        <f t="shared" si="628"/>
        <v>919.959999999999</v>
      </c>
      <c r="AG2836" s="27">
        <f t="shared" si="629"/>
        <v>-175.82</v>
      </c>
      <c r="AH2836" s="27">
        <f t="shared" si="630"/>
        <v>760.34</v>
      </c>
      <c r="AI2836" s="27">
        <f t="shared" si="631"/>
        <v>28.1000000000004</v>
      </c>
      <c r="AJ2836" s="27">
        <f t="shared" si="632"/>
        <v>-83.3800000000001</v>
      </c>
      <c r="AK2836" s="26">
        <f>INDEX(检修、备用和必开!I:I,MATCH(统调负荷!$C2836,检修、备用和必开!$A:$A,0))</f>
        <v>8068.48515625</v>
      </c>
    </row>
    <row r="2837" ht="13.8" spans="1:37">
      <c r="A2837" s="26">
        <f t="shared" si="621"/>
        <v>4</v>
      </c>
      <c r="B2837" s="26">
        <f t="shared" si="620"/>
        <v>12</v>
      </c>
      <c r="C2837" t="s">
        <v>51</v>
      </c>
      <c r="D2837" s="75">
        <v>0.53125</v>
      </c>
      <c r="E2837" s="26">
        <v>32560</v>
      </c>
      <c r="F2837" s="26">
        <v>8318.32</v>
      </c>
      <c r="G2837" s="26">
        <v>5336</v>
      </c>
      <c r="H2837" s="26">
        <v>9609.37</v>
      </c>
      <c r="I2837" s="26">
        <v>11309</v>
      </c>
      <c r="J2837" s="26">
        <v>-2012.69</v>
      </c>
      <c r="K2837" s="26">
        <f t="shared" si="619"/>
        <v>5748.32</v>
      </c>
      <c r="L2837" s="27">
        <f t="shared" si="622"/>
        <v>11.729444428981</v>
      </c>
      <c r="M2837" s="75">
        <v>0.53125</v>
      </c>
      <c r="N2837" s="26">
        <v>33604</v>
      </c>
      <c r="O2837" s="26">
        <v>9095.16</v>
      </c>
      <c r="P2837" s="26">
        <v>5237.98</v>
      </c>
      <c r="Q2837" s="26">
        <v>9975.53</v>
      </c>
      <c r="R2837" s="26">
        <v>11361.8</v>
      </c>
      <c r="S2837" s="26">
        <v>-2066.47</v>
      </c>
      <c r="T2837" s="26">
        <f t="shared" si="623"/>
        <v>6525.16</v>
      </c>
      <c r="U2837" s="27">
        <f t="shared" si="624"/>
        <v>3.78043146234741</v>
      </c>
      <c r="V2837" s="26">
        <f>INDEX(检修、备用和必开!B:B,MATCH(统调负荷!$C2837,检修、备用和必开!$A:$A,0))</f>
        <v>24617.8</v>
      </c>
      <c r="W2837" s="26">
        <f>INDEX(检修、备用和必开!C:C,MATCH(统调负荷!$C2837,检修、备用和必开!$A:$A,0))</f>
        <v>0</v>
      </c>
      <c r="X2837" s="26">
        <f>INDEX(检修、备用和必开!D:D,MATCH(统调负荷!$C2837,检修、备用和必开!$A:$A,0))</f>
        <v>11310</v>
      </c>
      <c r="Y2837" s="26">
        <f>INDEX(检修、备用和必开!E:E,MATCH(统调负荷!$C2837,检修、备用和必开!$A:$A,0))</f>
        <v>2570</v>
      </c>
      <c r="Z2837" s="26">
        <f>INDEX(检修、备用和必开!F:F,MATCH(统调负荷!$C2837,检修、备用和必开!$A:$A,0))</f>
        <v>2450</v>
      </c>
      <c r="AA2837" s="26">
        <f t="shared" si="625"/>
        <v>67424.6</v>
      </c>
      <c r="AB2837" s="26">
        <v>0</v>
      </c>
      <c r="AC2837" s="26">
        <v>0</v>
      </c>
      <c r="AD2837" s="76">
        <f t="shared" si="626"/>
        <v>45687.53125</v>
      </c>
      <c r="AE2837" s="27">
        <f t="shared" si="627"/>
        <v>1044</v>
      </c>
      <c r="AF2837" s="27">
        <f t="shared" si="628"/>
        <v>776.84</v>
      </c>
      <c r="AG2837" s="27">
        <f t="shared" si="629"/>
        <v>-98.0200000000004</v>
      </c>
      <c r="AH2837" s="27">
        <f t="shared" si="630"/>
        <v>366.16</v>
      </c>
      <c r="AI2837" s="27">
        <f t="shared" si="631"/>
        <v>52.7999999999993</v>
      </c>
      <c r="AJ2837" s="27">
        <f t="shared" si="632"/>
        <v>-53.7799999999997</v>
      </c>
      <c r="AK2837" s="26">
        <f>INDEX(检修、备用和必开!I:I,MATCH(统调负荷!$C2837,检修、备用和必开!$A:$A,0))</f>
        <v>8068.48515625</v>
      </c>
    </row>
    <row r="2838" ht="13.8" spans="1:37">
      <c r="A2838" s="26">
        <f t="shared" si="621"/>
        <v>4</v>
      </c>
      <c r="B2838" s="26">
        <f t="shared" si="620"/>
        <v>13</v>
      </c>
      <c r="C2838" t="s">
        <v>51</v>
      </c>
      <c r="D2838" s="75">
        <v>0.541666666666667</v>
      </c>
      <c r="E2838" s="26">
        <v>32625</v>
      </c>
      <c r="F2838" s="26">
        <v>8817.45</v>
      </c>
      <c r="G2838" s="26">
        <v>5336</v>
      </c>
      <c r="H2838" s="26">
        <v>9232.25</v>
      </c>
      <c r="I2838" s="26">
        <v>11252</v>
      </c>
      <c r="J2838" s="26">
        <v>-2012.7</v>
      </c>
      <c r="K2838" s="26">
        <f t="shared" si="619"/>
        <v>6247.45</v>
      </c>
      <c r="L2838" s="27">
        <f t="shared" si="622"/>
        <v>10.792339274424</v>
      </c>
      <c r="M2838" s="75">
        <v>0.541666666666667</v>
      </c>
      <c r="N2838" s="26">
        <v>33211.7</v>
      </c>
      <c r="O2838" s="26">
        <v>9215.91</v>
      </c>
      <c r="P2838" s="26">
        <v>4809.66</v>
      </c>
      <c r="Q2838" s="26">
        <v>9865.28</v>
      </c>
      <c r="R2838" s="26">
        <v>11402.7</v>
      </c>
      <c r="S2838" s="26">
        <v>-2081.85</v>
      </c>
      <c r="T2838" s="26">
        <f t="shared" si="623"/>
        <v>6645.91</v>
      </c>
      <c r="U2838" s="27">
        <f t="shared" si="624"/>
        <v>3.75500879654665</v>
      </c>
      <c r="V2838" s="26">
        <f>INDEX(检修、备用和必开!B:B,MATCH(统调负荷!$C2838,检修、备用和必开!$A:$A,0))</f>
        <v>24617.8</v>
      </c>
      <c r="W2838" s="26">
        <f>INDEX(检修、备用和必开!C:C,MATCH(统调负荷!$C2838,检修、备用和必开!$A:$A,0))</f>
        <v>0</v>
      </c>
      <c r="X2838" s="26">
        <f>INDEX(检修、备用和必开!D:D,MATCH(统调负荷!$C2838,检修、备用和必开!$A:$A,0))</f>
        <v>11310</v>
      </c>
      <c r="Y2838" s="26">
        <f>INDEX(检修、备用和必开!E:E,MATCH(统调负荷!$C2838,检修、备用和必开!$A:$A,0))</f>
        <v>2570</v>
      </c>
      <c r="Z2838" s="26">
        <f>INDEX(检修、备用和必开!F:F,MATCH(统调负荷!$C2838,检修、备用和必开!$A:$A,0))</f>
        <v>2450</v>
      </c>
      <c r="AA2838" s="26">
        <f t="shared" si="625"/>
        <v>67424.6</v>
      </c>
      <c r="AB2838" s="26">
        <v>0</v>
      </c>
      <c r="AC2838" s="26">
        <v>0</v>
      </c>
      <c r="AD2838" s="76">
        <f t="shared" si="626"/>
        <v>45687.5416666667</v>
      </c>
      <c r="AE2838" s="27">
        <f t="shared" si="627"/>
        <v>586.699999999997</v>
      </c>
      <c r="AF2838" s="27">
        <f t="shared" si="628"/>
        <v>398.459999999999</v>
      </c>
      <c r="AG2838" s="27">
        <f t="shared" si="629"/>
        <v>-526.34</v>
      </c>
      <c r="AH2838" s="27">
        <f t="shared" si="630"/>
        <v>633.030000000001</v>
      </c>
      <c r="AI2838" s="27">
        <f t="shared" si="631"/>
        <v>150.700000000001</v>
      </c>
      <c r="AJ2838" s="27">
        <f t="shared" si="632"/>
        <v>-69.1499999999999</v>
      </c>
      <c r="AK2838" s="26">
        <f>INDEX(检修、备用和必开!I:I,MATCH(统调负荷!$C2838,检修、备用和必开!$A:$A,0))</f>
        <v>8068.48515625</v>
      </c>
    </row>
    <row r="2839" ht="13.8" spans="1:37">
      <c r="A2839" s="26">
        <f t="shared" si="621"/>
        <v>4</v>
      </c>
      <c r="B2839" s="26">
        <f t="shared" si="620"/>
        <v>13</v>
      </c>
      <c r="C2839" t="s">
        <v>51</v>
      </c>
      <c r="D2839" s="75">
        <v>0.552083333333333</v>
      </c>
      <c r="E2839" s="26">
        <v>32535</v>
      </c>
      <c r="F2839" s="26">
        <v>8880.56</v>
      </c>
      <c r="G2839" s="26">
        <v>5336</v>
      </c>
      <c r="H2839" s="26">
        <v>9161.93</v>
      </c>
      <c r="I2839" s="26">
        <v>11169</v>
      </c>
      <c r="J2839" s="26">
        <v>-2012.49</v>
      </c>
      <c r="K2839" s="26">
        <f t="shared" si="619"/>
        <v>6310.56</v>
      </c>
      <c r="L2839" s="27">
        <f t="shared" si="622"/>
        <v>10.6844083567861</v>
      </c>
      <c r="M2839" s="75">
        <v>0.552083333333333</v>
      </c>
      <c r="N2839" s="26">
        <v>33448.5</v>
      </c>
      <c r="O2839" s="26">
        <v>9688.53</v>
      </c>
      <c r="P2839" s="26">
        <v>4826.87</v>
      </c>
      <c r="Q2839" s="26">
        <v>9599.31</v>
      </c>
      <c r="R2839" s="26">
        <v>11371.9</v>
      </c>
      <c r="S2839" s="26">
        <v>-2038.11</v>
      </c>
      <c r="T2839" s="26">
        <f t="shared" si="623"/>
        <v>7118.53</v>
      </c>
      <c r="U2839" s="27">
        <f t="shared" si="624"/>
        <v>3.65870744980745</v>
      </c>
      <c r="V2839" s="26">
        <f>INDEX(检修、备用和必开!B:B,MATCH(统调负荷!$C2839,检修、备用和必开!$A:$A,0))</f>
        <v>24617.8</v>
      </c>
      <c r="W2839" s="26">
        <f>INDEX(检修、备用和必开!C:C,MATCH(统调负荷!$C2839,检修、备用和必开!$A:$A,0))</f>
        <v>0</v>
      </c>
      <c r="X2839" s="26">
        <f>INDEX(检修、备用和必开!D:D,MATCH(统调负荷!$C2839,检修、备用和必开!$A:$A,0))</f>
        <v>11310</v>
      </c>
      <c r="Y2839" s="26">
        <f>INDEX(检修、备用和必开!E:E,MATCH(统调负荷!$C2839,检修、备用和必开!$A:$A,0))</f>
        <v>2570</v>
      </c>
      <c r="Z2839" s="26">
        <f>INDEX(检修、备用和必开!F:F,MATCH(统调负荷!$C2839,检修、备用和必开!$A:$A,0))</f>
        <v>2450</v>
      </c>
      <c r="AA2839" s="26">
        <f t="shared" si="625"/>
        <v>67424.6</v>
      </c>
      <c r="AB2839" s="26">
        <v>0</v>
      </c>
      <c r="AC2839" s="26">
        <v>104</v>
      </c>
      <c r="AD2839" s="76">
        <f t="shared" si="626"/>
        <v>45687.5520833333</v>
      </c>
      <c r="AE2839" s="27">
        <f t="shared" si="627"/>
        <v>913.5</v>
      </c>
      <c r="AF2839" s="27">
        <f t="shared" si="628"/>
        <v>807.970000000001</v>
      </c>
      <c r="AG2839" s="27">
        <f t="shared" si="629"/>
        <v>-509.13</v>
      </c>
      <c r="AH2839" s="27">
        <f t="shared" si="630"/>
        <v>437.379999999999</v>
      </c>
      <c r="AI2839" s="27">
        <f t="shared" si="631"/>
        <v>202.9</v>
      </c>
      <c r="AJ2839" s="27">
        <f t="shared" si="632"/>
        <v>-25.6199999999999</v>
      </c>
      <c r="AK2839" s="26">
        <f>INDEX(检修、备用和必开!I:I,MATCH(统调负荷!$C2839,检修、备用和必开!$A:$A,0))</f>
        <v>8068.48515625</v>
      </c>
    </row>
    <row r="2840" ht="13.8" spans="1:37">
      <c r="A2840" s="26">
        <f t="shared" si="621"/>
        <v>4</v>
      </c>
      <c r="B2840" s="26">
        <f t="shared" si="620"/>
        <v>13</v>
      </c>
      <c r="C2840" t="s">
        <v>51</v>
      </c>
      <c r="D2840" s="75">
        <v>0.5625</v>
      </c>
      <c r="E2840" s="26">
        <v>32395</v>
      </c>
      <c r="F2840" s="26">
        <v>8956</v>
      </c>
      <c r="G2840" s="26">
        <v>5336</v>
      </c>
      <c r="H2840" s="26">
        <v>9076.69</v>
      </c>
      <c r="I2840" s="26">
        <v>11039</v>
      </c>
      <c r="J2840" s="26">
        <v>-2012.69</v>
      </c>
      <c r="K2840" s="26">
        <f t="shared" si="619"/>
        <v>6386</v>
      </c>
      <c r="L2840" s="27">
        <f t="shared" si="622"/>
        <v>10.558189790166</v>
      </c>
      <c r="M2840" s="75">
        <v>0.5625</v>
      </c>
      <c r="N2840" s="26">
        <v>33020.7</v>
      </c>
      <c r="O2840" s="26">
        <v>9124.58</v>
      </c>
      <c r="P2840" s="26">
        <v>5300.35</v>
      </c>
      <c r="Q2840" s="26">
        <v>9607.2</v>
      </c>
      <c r="R2840" s="26">
        <v>11061.5</v>
      </c>
      <c r="S2840" s="26">
        <v>-2072.93</v>
      </c>
      <c r="T2840" s="26">
        <f t="shared" si="623"/>
        <v>6554.58</v>
      </c>
      <c r="U2840" s="27">
        <f t="shared" si="624"/>
        <v>3.77420571880223</v>
      </c>
      <c r="V2840" s="26">
        <f>INDEX(检修、备用和必开!B:B,MATCH(统调负荷!$C2840,检修、备用和必开!$A:$A,0))</f>
        <v>24617.8</v>
      </c>
      <c r="W2840" s="26">
        <f>INDEX(检修、备用和必开!C:C,MATCH(统调负荷!$C2840,检修、备用和必开!$A:$A,0))</f>
        <v>0</v>
      </c>
      <c r="X2840" s="26">
        <f>INDEX(检修、备用和必开!D:D,MATCH(统调负荷!$C2840,检修、备用和必开!$A:$A,0))</f>
        <v>11310</v>
      </c>
      <c r="Y2840" s="26">
        <f>INDEX(检修、备用和必开!E:E,MATCH(统调负荷!$C2840,检修、备用和必开!$A:$A,0))</f>
        <v>2570</v>
      </c>
      <c r="Z2840" s="26">
        <f>INDEX(检修、备用和必开!F:F,MATCH(统调负荷!$C2840,检修、备用和必开!$A:$A,0))</f>
        <v>2450</v>
      </c>
      <c r="AA2840" s="26">
        <f t="shared" si="625"/>
        <v>67424.6</v>
      </c>
      <c r="AB2840" s="26">
        <v>0</v>
      </c>
      <c r="AC2840" s="26">
        <v>0</v>
      </c>
      <c r="AD2840" s="76">
        <f t="shared" si="626"/>
        <v>45687.5625</v>
      </c>
      <c r="AE2840" s="27">
        <f t="shared" si="627"/>
        <v>625.699999999997</v>
      </c>
      <c r="AF2840" s="27">
        <f t="shared" si="628"/>
        <v>168.58</v>
      </c>
      <c r="AG2840" s="27">
        <f t="shared" si="629"/>
        <v>-35.6499999999996</v>
      </c>
      <c r="AH2840" s="27">
        <f t="shared" si="630"/>
        <v>530.51</v>
      </c>
      <c r="AI2840" s="27">
        <f t="shared" si="631"/>
        <v>22.5</v>
      </c>
      <c r="AJ2840" s="27">
        <f t="shared" si="632"/>
        <v>-60.2399999999998</v>
      </c>
      <c r="AK2840" s="26">
        <f>INDEX(检修、备用和必开!I:I,MATCH(统调负荷!$C2840,检修、备用和必开!$A:$A,0))</f>
        <v>8068.48515625</v>
      </c>
    </row>
    <row r="2841" ht="13.8" spans="1:37">
      <c r="A2841" s="26">
        <f t="shared" si="621"/>
        <v>4</v>
      </c>
      <c r="B2841" s="26">
        <f t="shared" si="620"/>
        <v>13</v>
      </c>
      <c r="C2841" t="s">
        <v>51</v>
      </c>
      <c r="D2841" s="75">
        <v>0.572916666666667</v>
      </c>
      <c r="E2841" s="26">
        <v>32150</v>
      </c>
      <c r="F2841" s="26">
        <v>8990.36</v>
      </c>
      <c r="G2841" s="26">
        <v>5336</v>
      </c>
      <c r="H2841" s="26">
        <v>8984.33</v>
      </c>
      <c r="I2841" s="26">
        <v>10852</v>
      </c>
      <c r="J2841" s="26">
        <v>-2012.69</v>
      </c>
      <c r="K2841" s="26">
        <f t="shared" si="619"/>
        <v>6420.36</v>
      </c>
      <c r="L2841" s="27">
        <f t="shared" si="622"/>
        <v>10.5016852637547</v>
      </c>
      <c r="M2841" s="75">
        <v>0.572916666666667</v>
      </c>
      <c r="N2841" s="26">
        <v>33001</v>
      </c>
      <c r="O2841" s="26">
        <v>9758.64</v>
      </c>
      <c r="P2841" s="26">
        <v>5175.19</v>
      </c>
      <c r="Q2841" s="26">
        <v>9400.94</v>
      </c>
      <c r="R2841" s="26">
        <v>10690</v>
      </c>
      <c r="S2841" s="26">
        <v>-2023.77</v>
      </c>
      <c r="T2841" s="26">
        <f t="shared" si="623"/>
        <v>7188.64</v>
      </c>
      <c r="U2841" s="27">
        <f t="shared" si="624"/>
        <v>3.64484091803506</v>
      </c>
      <c r="V2841" s="26">
        <f>INDEX(检修、备用和必开!B:B,MATCH(统调负荷!$C2841,检修、备用和必开!$A:$A,0))</f>
        <v>24617.8</v>
      </c>
      <c r="W2841" s="26">
        <f>INDEX(检修、备用和必开!C:C,MATCH(统调负荷!$C2841,检修、备用和必开!$A:$A,0))</f>
        <v>0</v>
      </c>
      <c r="X2841" s="26">
        <f>INDEX(检修、备用和必开!D:D,MATCH(统调负荷!$C2841,检修、备用和必开!$A:$A,0))</f>
        <v>11310</v>
      </c>
      <c r="Y2841" s="26">
        <f>INDEX(检修、备用和必开!E:E,MATCH(统调负荷!$C2841,检修、备用和必开!$A:$A,0))</f>
        <v>2570</v>
      </c>
      <c r="Z2841" s="26">
        <f>INDEX(检修、备用和必开!F:F,MATCH(统调负荷!$C2841,检修、备用和必开!$A:$A,0))</f>
        <v>2450</v>
      </c>
      <c r="AA2841" s="26">
        <f t="shared" si="625"/>
        <v>67424.6</v>
      </c>
      <c r="AB2841" s="26">
        <v>0</v>
      </c>
      <c r="AC2841" s="26">
        <v>129.63</v>
      </c>
      <c r="AD2841" s="76">
        <f t="shared" si="626"/>
        <v>45687.5729166667</v>
      </c>
      <c r="AE2841" s="27">
        <f t="shared" si="627"/>
        <v>851</v>
      </c>
      <c r="AF2841" s="27">
        <f t="shared" si="628"/>
        <v>768.279999999999</v>
      </c>
      <c r="AG2841" s="27">
        <f t="shared" si="629"/>
        <v>-160.81</v>
      </c>
      <c r="AH2841" s="27">
        <f t="shared" si="630"/>
        <v>416.610000000001</v>
      </c>
      <c r="AI2841" s="27">
        <f t="shared" si="631"/>
        <v>-162</v>
      </c>
      <c r="AJ2841" s="27">
        <f t="shared" si="632"/>
        <v>-11.0799999999999</v>
      </c>
      <c r="AK2841" s="26">
        <f>INDEX(检修、备用和必开!I:I,MATCH(统调负荷!$C2841,检修、备用和必开!$A:$A,0))</f>
        <v>8068.48515625</v>
      </c>
    </row>
    <row r="2842" ht="13.8" spans="1:37">
      <c r="A2842" s="26">
        <f t="shared" si="621"/>
        <v>4</v>
      </c>
      <c r="B2842" s="26">
        <f t="shared" si="620"/>
        <v>14</v>
      </c>
      <c r="C2842" t="s">
        <v>51</v>
      </c>
      <c r="D2842" s="75">
        <v>0.583333333333333</v>
      </c>
      <c r="E2842" s="26">
        <v>31920</v>
      </c>
      <c r="F2842" s="26">
        <v>8939.6</v>
      </c>
      <c r="G2842" s="26">
        <v>5388</v>
      </c>
      <c r="H2842" s="26">
        <v>8981.1</v>
      </c>
      <c r="I2842" s="26">
        <v>10624</v>
      </c>
      <c r="J2842" s="26">
        <v>-2012.7</v>
      </c>
      <c r="K2842" s="26">
        <f t="shared" si="619"/>
        <v>6369.6</v>
      </c>
      <c r="L2842" s="27">
        <f t="shared" si="622"/>
        <v>10.5853742778196</v>
      </c>
      <c r="M2842" s="75">
        <v>0.583333333333333</v>
      </c>
      <c r="N2842" s="26">
        <v>32634.7</v>
      </c>
      <c r="O2842" s="26">
        <v>9180.3</v>
      </c>
      <c r="P2842" s="26">
        <v>6244.36</v>
      </c>
      <c r="Q2842" s="26">
        <v>8778.03</v>
      </c>
      <c r="R2842" s="26">
        <v>10491.6</v>
      </c>
      <c r="S2842" s="26">
        <v>-2059.59</v>
      </c>
      <c r="T2842" s="26">
        <f t="shared" si="623"/>
        <v>6610.3</v>
      </c>
      <c r="U2842" s="27">
        <f t="shared" si="624"/>
        <v>3.76247049435556</v>
      </c>
      <c r="V2842" s="26">
        <f>INDEX(检修、备用和必开!B:B,MATCH(统调负荷!$C2842,检修、备用和必开!$A:$A,0))</f>
        <v>24617.8</v>
      </c>
      <c r="W2842" s="26">
        <f>INDEX(检修、备用和必开!C:C,MATCH(统调负荷!$C2842,检修、备用和必开!$A:$A,0))</f>
        <v>0</v>
      </c>
      <c r="X2842" s="26">
        <f>INDEX(检修、备用和必开!D:D,MATCH(统调负荷!$C2842,检修、备用和必开!$A:$A,0))</f>
        <v>11310</v>
      </c>
      <c r="Y2842" s="26">
        <f>INDEX(检修、备用和必开!E:E,MATCH(统调负荷!$C2842,检修、备用和必开!$A:$A,0))</f>
        <v>2570</v>
      </c>
      <c r="Z2842" s="26">
        <f>INDEX(检修、备用和必开!F:F,MATCH(统调负荷!$C2842,检修、备用和必开!$A:$A,0))</f>
        <v>2450</v>
      </c>
      <c r="AA2842" s="26">
        <f t="shared" si="625"/>
        <v>67424.6</v>
      </c>
      <c r="AB2842" s="26">
        <v>0</v>
      </c>
      <c r="AC2842" s="26">
        <v>0</v>
      </c>
      <c r="AD2842" s="76">
        <f t="shared" si="626"/>
        <v>45687.5833333333</v>
      </c>
      <c r="AE2842" s="27">
        <f t="shared" si="627"/>
        <v>714.700000000001</v>
      </c>
      <c r="AF2842" s="27">
        <f t="shared" si="628"/>
        <v>240.699999999999</v>
      </c>
      <c r="AG2842" s="27">
        <f t="shared" si="629"/>
        <v>856.36</v>
      </c>
      <c r="AH2842" s="27">
        <f t="shared" si="630"/>
        <v>-203.07</v>
      </c>
      <c r="AI2842" s="27">
        <f t="shared" si="631"/>
        <v>-132.4</v>
      </c>
      <c r="AJ2842" s="27">
        <f t="shared" si="632"/>
        <v>-46.8900000000001</v>
      </c>
      <c r="AK2842" s="26">
        <f>INDEX(检修、备用和必开!I:I,MATCH(统调负荷!$C2842,检修、备用和必开!$A:$A,0))</f>
        <v>8068.48515625</v>
      </c>
    </row>
    <row r="2843" ht="13.8" spans="1:37">
      <c r="A2843" s="26">
        <f t="shared" si="621"/>
        <v>4</v>
      </c>
      <c r="B2843" s="26">
        <f t="shared" si="620"/>
        <v>14</v>
      </c>
      <c r="C2843" t="s">
        <v>51</v>
      </c>
      <c r="D2843" s="75">
        <v>0.59375</v>
      </c>
      <c r="E2843" s="26">
        <v>31795</v>
      </c>
      <c r="F2843" s="26">
        <v>9013.79</v>
      </c>
      <c r="G2843" s="26">
        <v>5388</v>
      </c>
      <c r="H2843" s="26">
        <v>9022.91</v>
      </c>
      <c r="I2843" s="26">
        <v>10383</v>
      </c>
      <c r="J2843" s="26">
        <v>-2012.7</v>
      </c>
      <c r="K2843" s="26">
        <f t="shared" si="619"/>
        <v>6443.79</v>
      </c>
      <c r="L2843" s="27">
        <f t="shared" si="622"/>
        <v>10.4635005175526</v>
      </c>
      <c r="M2843" s="75">
        <v>0.59375</v>
      </c>
      <c r="N2843" s="26">
        <v>32427.8</v>
      </c>
      <c r="O2843" s="26">
        <v>9915.76</v>
      </c>
      <c r="P2843" s="26">
        <v>5097.78</v>
      </c>
      <c r="Q2843" s="26">
        <v>9058.28</v>
      </c>
      <c r="R2843" s="26">
        <v>10402</v>
      </c>
      <c r="S2843" s="26">
        <v>-2046.02</v>
      </c>
      <c r="T2843" s="26">
        <f t="shared" si="623"/>
        <v>7345.76</v>
      </c>
      <c r="U2843" s="27">
        <f t="shared" si="624"/>
        <v>3.61414383546958</v>
      </c>
      <c r="V2843" s="26">
        <f>INDEX(检修、备用和必开!B:B,MATCH(统调负荷!$C2843,检修、备用和必开!$A:$A,0))</f>
        <v>24617.8</v>
      </c>
      <c r="W2843" s="26">
        <f>INDEX(检修、备用和必开!C:C,MATCH(统调负荷!$C2843,检修、备用和必开!$A:$A,0))</f>
        <v>0</v>
      </c>
      <c r="X2843" s="26">
        <f>INDEX(检修、备用和必开!D:D,MATCH(统调负荷!$C2843,检修、备用和必开!$A:$A,0))</f>
        <v>11310</v>
      </c>
      <c r="Y2843" s="26">
        <f>INDEX(检修、备用和必开!E:E,MATCH(统调负荷!$C2843,检修、备用和必开!$A:$A,0))</f>
        <v>2570</v>
      </c>
      <c r="Z2843" s="26">
        <f>INDEX(检修、备用和必开!F:F,MATCH(统调负荷!$C2843,检修、备用和必开!$A:$A,0))</f>
        <v>2450</v>
      </c>
      <c r="AA2843" s="26">
        <f t="shared" si="625"/>
        <v>67424.6</v>
      </c>
      <c r="AB2843" s="26">
        <v>0</v>
      </c>
      <c r="AC2843" s="26">
        <v>0</v>
      </c>
      <c r="AD2843" s="76">
        <f t="shared" si="626"/>
        <v>45687.59375</v>
      </c>
      <c r="AE2843" s="27">
        <f t="shared" si="627"/>
        <v>632.799999999999</v>
      </c>
      <c r="AF2843" s="27">
        <f t="shared" si="628"/>
        <v>901.969999999999</v>
      </c>
      <c r="AG2843" s="27">
        <f t="shared" si="629"/>
        <v>-290.22</v>
      </c>
      <c r="AH2843" s="27">
        <f t="shared" si="630"/>
        <v>35.3700000000008</v>
      </c>
      <c r="AI2843" s="27">
        <f t="shared" si="631"/>
        <v>19</v>
      </c>
      <c r="AJ2843" s="27">
        <f t="shared" si="632"/>
        <v>-33.3199999999999</v>
      </c>
      <c r="AK2843" s="26">
        <f>INDEX(检修、备用和必开!I:I,MATCH(统调负荷!$C2843,检修、备用和必开!$A:$A,0))</f>
        <v>8068.48515625</v>
      </c>
    </row>
    <row r="2844" ht="13.8" spans="1:37">
      <c r="A2844" s="26">
        <f t="shared" si="621"/>
        <v>4</v>
      </c>
      <c r="B2844" s="26">
        <f t="shared" si="620"/>
        <v>14</v>
      </c>
      <c r="C2844" t="s">
        <v>51</v>
      </c>
      <c r="D2844" s="75">
        <v>0.604166666666667</v>
      </c>
      <c r="E2844" s="26">
        <v>32040</v>
      </c>
      <c r="F2844" s="26">
        <v>9270.85</v>
      </c>
      <c r="G2844" s="26">
        <v>5467</v>
      </c>
      <c r="H2844" s="26">
        <v>9209.65</v>
      </c>
      <c r="I2844" s="26">
        <v>10105</v>
      </c>
      <c r="J2844" s="26">
        <v>-2012.5</v>
      </c>
      <c r="K2844" s="26">
        <f t="shared" si="619"/>
        <v>6700.85</v>
      </c>
      <c r="L2844" s="27">
        <f t="shared" si="622"/>
        <v>10.0620965996851</v>
      </c>
      <c r="M2844" s="75">
        <v>0.604166666666667</v>
      </c>
      <c r="N2844" s="26">
        <v>32537.3</v>
      </c>
      <c r="O2844" s="26">
        <v>9827.05</v>
      </c>
      <c r="P2844" s="26">
        <v>5390.61</v>
      </c>
      <c r="Q2844" s="26">
        <v>9361.34</v>
      </c>
      <c r="R2844" s="26">
        <v>10052.9</v>
      </c>
      <c r="S2844" s="26">
        <v>-2094.6</v>
      </c>
      <c r="T2844" s="26">
        <f t="shared" si="623"/>
        <v>7257.05</v>
      </c>
      <c r="U2844" s="27">
        <f t="shared" si="624"/>
        <v>3.63141155972543</v>
      </c>
      <c r="V2844" s="26">
        <f>INDEX(检修、备用和必开!B:B,MATCH(统调负荷!$C2844,检修、备用和必开!$A:$A,0))</f>
        <v>24617.8</v>
      </c>
      <c r="W2844" s="26">
        <f>INDEX(检修、备用和必开!C:C,MATCH(统调负荷!$C2844,检修、备用和必开!$A:$A,0))</f>
        <v>0</v>
      </c>
      <c r="X2844" s="26">
        <f>INDEX(检修、备用和必开!D:D,MATCH(统调负荷!$C2844,检修、备用和必开!$A:$A,0))</f>
        <v>11310</v>
      </c>
      <c r="Y2844" s="26">
        <f>INDEX(检修、备用和必开!E:E,MATCH(统调负荷!$C2844,检修、备用和必开!$A:$A,0))</f>
        <v>2570</v>
      </c>
      <c r="Z2844" s="26">
        <f>INDEX(检修、备用和必开!F:F,MATCH(统调负荷!$C2844,检修、备用和必开!$A:$A,0))</f>
        <v>2450</v>
      </c>
      <c r="AA2844" s="26">
        <f t="shared" si="625"/>
        <v>67424.6</v>
      </c>
      <c r="AB2844" s="26">
        <v>0</v>
      </c>
      <c r="AC2844" s="26">
        <v>0</v>
      </c>
      <c r="AD2844" s="76">
        <f t="shared" si="626"/>
        <v>45687.6041666667</v>
      </c>
      <c r="AE2844" s="27">
        <f t="shared" si="627"/>
        <v>497.299999999999</v>
      </c>
      <c r="AF2844" s="27">
        <f t="shared" si="628"/>
        <v>556.199999999999</v>
      </c>
      <c r="AG2844" s="27">
        <f t="shared" si="629"/>
        <v>-76.3900000000003</v>
      </c>
      <c r="AH2844" s="27">
        <f t="shared" si="630"/>
        <v>151.690000000001</v>
      </c>
      <c r="AI2844" s="27">
        <f t="shared" si="631"/>
        <v>-52.1000000000004</v>
      </c>
      <c r="AJ2844" s="27">
        <f t="shared" si="632"/>
        <v>-82.0999999999999</v>
      </c>
      <c r="AK2844" s="26">
        <f>INDEX(检修、备用和必开!I:I,MATCH(统调负荷!$C2844,检修、备用和必开!$A:$A,0))</f>
        <v>8068.48515625</v>
      </c>
    </row>
    <row r="2845" ht="13.8" spans="1:37">
      <c r="A2845" s="26">
        <f t="shared" si="621"/>
        <v>4</v>
      </c>
      <c r="B2845" s="26">
        <f t="shared" si="620"/>
        <v>14</v>
      </c>
      <c r="C2845" t="s">
        <v>51</v>
      </c>
      <c r="D2845" s="75">
        <v>0.614583333333333</v>
      </c>
      <c r="E2845" s="26">
        <v>32155</v>
      </c>
      <c r="F2845" s="26">
        <v>9501.16</v>
      </c>
      <c r="G2845" s="26">
        <v>5742</v>
      </c>
      <c r="H2845" s="26">
        <v>9138.53</v>
      </c>
      <c r="I2845" s="26">
        <v>9786</v>
      </c>
      <c r="J2845" s="26">
        <v>-2012.69</v>
      </c>
      <c r="K2845" s="26">
        <f t="shared" si="619"/>
        <v>6931.16</v>
      </c>
      <c r="L2845" s="27">
        <f t="shared" si="622"/>
        <v>9.72775119893351</v>
      </c>
      <c r="M2845" s="75">
        <v>0.614583333333333</v>
      </c>
      <c r="N2845" s="26">
        <v>32749.9</v>
      </c>
      <c r="O2845" s="26">
        <v>9722.97</v>
      </c>
      <c r="P2845" s="26">
        <v>5866.23</v>
      </c>
      <c r="Q2845" s="26">
        <v>9648.37</v>
      </c>
      <c r="R2845" s="26">
        <v>9543.23</v>
      </c>
      <c r="S2845" s="26">
        <v>-2030.9</v>
      </c>
      <c r="T2845" s="26">
        <f t="shared" si="623"/>
        <v>7152.97</v>
      </c>
      <c r="U2845" s="27">
        <f t="shared" si="624"/>
        <v>3.65188266026538</v>
      </c>
      <c r="V2845" s="26">
        <f>INDEX(检修、备用和必开!B:B,MATCH(统调负荷!$C2845,检修、备用和必开!$A:$A,0))</f>
        <v>24617.8</v>
      </c>
      <c r="W2845" s="26">
        <f>INDEX(检修、备用和必开!C:C,MATCH(统调负荷!$C2845,检修、备用和必开!$A:$A,0))</f>
        <v>0</v>
      </c>
      <c r="X2845" s="26">
        <f>INDEX(检修、备用和必开!D:D,MATCH(统调负荷!$C2845,检修、备用和必开!$A:$A,0))</f>
        <v>11310</v>
      </c>
      <c r="Y2845" s="26">
        <f>INDEX(检修、备用和必开!E:E,MATCH(统调负荷!$C2845,检修、备用和必开!$A:$A,0))</f>
        <v>2570</v>
      </c>
      <c r="Z2845" s="26">
        <f>INDEX(检修、备用和必开!F:F,MATCH(统调负荷!$C2845,检修、备用和必开!$A:$A,0))</f>
        <v>2450</v>
      </c>
      <c r="AA2845" s="26">
        <f t="shared" si="625"/>
        <v>67424.6</v>
      </c>
      <c r="AB2845" s="26">
        <v>0</v>
      </c>
      <c r="AC2845" s="26">
        <v>0</v>
      </c>
      <c r="AD2845" s="76">
        <f t="shared" si="626"/>
        <v>45687.6145833333</v>
      </c>
      <c r="AE2845" s="27">
        <f t="shared" si="627"/>
        <v>594.900000000001</v>
      </c>
      <c r="AF2845" s="27">
        <f t="shared" si="628"/>
        <v>221.809999999999</v>
      </c>
      <c r="AG2845" s="27">
        <f t="shared" si="629"/>
        <v>124.23</v>
      </c>
      <c r="AH2845" s="27">
        <f t="shared" si="630"/>
        <v>509.84</v>
      </c>
      <c r="AI2845" s="27">
        <f t="shared" si="631"/>
        <v>-242.77</v>
      </c>
      <c r="AJ2845" s="27">
        <f t="shared" si="632"/>
        <v>-18.21</v>
      </c>
      <c r="AK2845" s="26">
        <f>INDEX(检修、备用和必开!I:I,MATCH(统调负荷!$C2845,检修、备用和必开!$A:$A,0))</f>
        <v>8068.48515625</v>
      </c>
    </row>
    <row r="2846" ht="13.8" spans="1:37">
      <c r="A2846" s="26">
        <f t="shared" si="621"/>
        <v>4</v>
      </c>
      <c r="B2846" s="26">
        <f t="shared" si="620"/>
        <v>15</v>
      </c>
      <c r="C2846" t="s">
        <v>51</v>
      </c>
      <c r="D2846" s="75">
        <v>0.625</v>
      </c>
      <c r="E2846" s="26">
        <v>32835</v>
      </c>
      <c r="F2846" s="26">
        <v>10145.95</v>
      </c>
      <c r="G2846" s="26">
        <v>6096</v>
      </c>
      <c r="H2846" s="26">
        <v>9179.74</v>
      </c>
      <c r="I2846" s="26">
        <v>9426</v>
      </c>
      <c r="J2846" s="26">
        <v>-2012.69</v>
      </c>
      <c r="K2846" s="26">
        <f t="shared" si="619"/>
        <v>7575.95</v>
      </c>
      <c r="L2846" s="27">
        <f t="shared" si="622"/>
        <v>8.89982114454293</v>
      </c>
      <c r="M2846" s="75">
        <v>0.625</v>
      </c>
      <c r="N2846" s="26">
        <v>33391.2</v>
      </c>
      <c r="O2846" s="26">
        <v>10304.41</v>
      </c>
      <c r="P2846" s="26">
        <v>6197.56</v>
      </c>
      <c r="Q2846" s="26">
        <v>9772.31</v>
      </c>
      <c r="R2846" s="26">
        <v>9172.64</v>
      </c>
      <c r="S2846" s="26">
        <v>-2055.72</v>
      </c>
      <c r="T2846" s="26">
        <f t="shared" si="623"/>
        <v>7734.41</v>
      </c>
      <c r="U2846" s="27">
        <f t="shared" si="624"/>
        <v>3.54038796686272</v>
      </c>
      <c r="V2846" s="26">
        <f>INDEX(检修、备用和必开!B:B,MATCH(统调负荷!$C2846,检修、备用和必开!$A:$A,0))</f>
        <v>24617.8</v>
      </c>
      <c r="W2846" s="26">
        <f>INDEX(检修、备用和必开!C:C,MATCH(统调负荷!$C2846,检修、备用和必开!$A:$A,0))</f>
        <v>0</v>
      </c>
      <c r="X2846" s="26">
        <f>INDEX(检修、备用和必开!D:D,MATCH(统调负荷!$C2846,检修、备用和必开!$A:$A,0))</f>
        <v>11310</v>
      </c>
      <c r="Y2846" s="26">
        <f>INDEX(检修、备用和必开!E:E,MATCH(统调负荷!$C2846,检修、备用和必开!$A:$A,0))</f>
        <v>2570</v>
      </c>
      <c r="Z2846" s="26">
        <f>INDEX(检修、备用和必开!F:F,MATCH(统调负荷!$C2846,检修、备用和必开!$A:$A,0))</f>
        <v>2450</v>
      </c>
      <c r="AA2846" s="26">
        <f t="shared" si="625"/>
        <v>67424.6</v>
      </c>
      <c r="AB2846" s="26">
        <v>0</v>
      </c>
      <c r="AC2846" s="26">
        <v>0</v>
      </c>
      <c r="AD2846" s="76">
        <f t="shared" si="626"/>
        <v>45687.625</v>
      </c>
      <c r="AE2846" s="27">
        <f t="shared" si="627"/>
        <v>556.199999999997</v>
      </c>
      <c r="AF2846" s="27">
        <f t="shared" si="628"/>
        <v>158.459999999999</v>
      </c>
      <c r="AG2846" s="27">
        <f t="shared" si="629"/>
        <v>101.56</v>
      </c>
      <c r="AH2846" s="27">
        <f t="shared" si="630"/>
        <v>592.57</v>
      </c>
      <c r="AI2846" s="27">
        <f t="shared" si="631"/>
        <v>-253.360000000001</v>
      </c>
      <c r="AJ2846" s="27">
        <f t="shared" si="632"/>
        <v>-43.0299999999997</v>
      </c>
      <c r="AK2846" s="26">
        <f>INDEX(检修、备用和必开!I:I,MATCH(统调负荷!$C2846,检修、备用和必开!$A:$A,0))</f>
        <v>8068.48515625</v>
      </c>
    </row>
    <row r="2847" ht="13.8" spans="1:37">
      <c r="A2847" s="26">
        <f t="shared" si="621"/>
        <v>4</v>
      </c>
      <c r="B2847" s="26">
        <f t="shared" si="620"/>
        <v>15</v>
      </c>
      <c r="C2847" t="s">
        <v>51</v>
      </c>
      <c r="D2847" s="75">
        <v>0.635416666666667</v>
      </c>
      <c r="E2847" s="26">
        <v>33305</v>
      </c>
      <c r="F2847" s="26">
        <v>10351.8</v>
      </c>
      <c r="G2847" s="26">
        <v>6415</v>
      </c>
      <c r="H2847" s="26">
        <v>9465.89</v>
      </c>
      <c r="I2847" s="26">
        <v>9085</v>
      </c>
      <c r="J2847" s="26">
        <v>-2012.69</v>
      </c>
      <c r="K2847" s="26">
        <f t="shared" si="619"/>
        <v>7781.8</v>
      </c>
      <c r="L2847" s="27">
        <f t="shared" si="622"/>
        <v>8.66439641214115</v>
      </c>
      <c r="M2847" s="75">
        <v>0.635416666666667</v>
      </c>
      <c r="N2847" s="26">
        <v>34130.7</v>
      </c>
      <c r="O2847" s="26">
        <v>10407.29</v>
      </c>
      <c r="P2847" s="26">
        <v>6655.58</v>
      </c>
      <c r="Q2847" s="26">
        <v>10271.4</v>
      </c>
      <c r="R2847" s="26">
        <v>8844.08</v>
      </c>
      <c r="S2847" s="26">
        <v>-2047.65</v>
      </c>
      <c r="T2847" s="26">
        <f t="shared" si="623"/>
        <v>7837.29</v>
      </c>
      <c r="U2847" s="27">
        <f t="shared" si="624"/>
        <v>3.52136516446975</v>
      </c>
      <c r="V2847" s="26">
        <f>INDEX(检修、备用和必开!B:B,MATCH(统调负荷!$C2847,检修、备用和必开!$A:$A,0))</f>
        <v>24617.8</v>
      </c>
      <c r="W2847" s="26">
        <f>INDEX(检修、备用和必开!C:C,MATCH(统调负荷!$C2847,检修、备用和必开!$A:$A,0))</f>
        <v>0</v>
      </c>
      <c r="X2847" s="26">
        <f>INDEX(检修、备用和必开!D:D,MATCH(统调负荷!$C2847,检修、备用和必开!$A:$A,0))</f>
        <v>11310</v>
      </c>
      <c r="Y2847" s="26">
        <f>INDEX(检修、备用和必开!E:E,MATCH(统调负荷!$C2847,检修、备用和必开!$A:$A,0))</f>
        <v>2570</v>
      </c>
      <c r="Z2847" s="26">
        <f>INDEX(检修、备用和必开!F:F,MATCH(统调负荷!$C2847,检修、备用和必开!$A:$A,0))</f>
        <v>2450</v>
      </c>
      <c r="AA2847" s="26">
        <f t="shared" si="625"/>
        <v>67424.6</v>
      </c>
      <c r="AB2847" s="26">
        <v>0</v>
      </c>
      <c r="AC2847" s="26">
        <v>0</v>
      </c>
      <c r="AD2847" s="76">
        <f t="shared" si="626"/>
        <v>45687.6354166667</v>
      </c>
      <c r="AE2847" s="27">
        <f t="shared" si="627"/>
        <v>825.699999999997</v>
      </c>
      <c r="AF2847" s="27">
        <f t="shared" si="628"/>
        <v>55.4900000000016</v>
      </c>
      <c r="AG2847" s="27">
        <f t="shared" si="629"/>
        <v>240.58</v>
      </c>
      <c r="AH2847" s="27">
        <f t="shared" si="630"/>
        <v>805.51</v>
      </c>
      <c r="AI2847" s="27">
        <f t="shared" si="631"/>
        <v>-240.92</v>
      </c>
      <c r="AJ2847" s="27">
        <f t="shared" si="632"/>
        <v>-34.96</v>
      </c>
      <c r="AK2847" s="26">
        <f>INDEX(检修、备用和必开!I:I,MATCH(统调负荷!$C2847,检修、备用和必开!$A:$A,0))</f>
        <v>8068.48515625</v>
      </c>
    </row>
    <row r="2848" ht="13.8" spans="1:37">
      <c r="A2848" s="26">
        <f t="shared" si="621"/>
        <v>4</v>
      </c>
      <c r="B2848" s="26">
        <f t="shared" si="620"/>
        <v>15</v>
      </c>
      <c r="C2848" t="s">
        <v>51</v>
      </c>
      <c r="D2848" s="75">
        <v>0.645833333333333</v>
      </c>
      <c r="E2848" s="26">
        <v>33965</v>
      </c>
      <c r="F2848" s="26">
        <v>10393.4</v>
      </c>
      <c r="G2848" s="26">
        <v>6742</v>
      </c>
      <c r="H2848" s="26">
        <v>10101.3</v>
      </c>
      <c r="I2848" s="26">
        <v>8741</v>
      </c>
      <c r="J2848" s="26">
        <v>-2012.7</v>
      </c>
      <c r="K2848" s="26">
        <f t="shared" si="619"/>
        <v>7823.4</v>
      </c>
      <c r="L2848" s="27">
        <f t="shared" si="622"/>
        <v>8.61832451363857</v>
      </c>
      <c r="M2848" s="75">
        <v>0.645833333333333</v>
      </c>
      <c r="N2848" s="26">
        <v>34921.1</v>
      </c>
      <c r="O2848" s="26">
        <v>11706.4</v>
      </c>
      <c r="P2848" s="26">
        <v>6565.14</v>
      </c>
      <c r="Q2848" s="26">
        <v>10350.7</v>
      </c>
      <c r="R2848" s="26">
        <v>8377.88</v>
      </c>
      <c r="S2848" s="26">
        <v>-2079.02</v>
      </c>
      <c r="T2848" s="26">
        <f t="shared" si="623"/>
        <v>9136.4</v>
      </c>
      <c r="U2848" s="27">
        <f t="shared" si="624"/>
        <v>3.29762696611628</v>
      </c>
      <c r="V2848" s="26">
        <f>INDEX(检修、备用和必开!B:B,MATCH(统调负荷!$C2848,检修、备用和必开!$A:$A,0))</f>
        <v>24617.8</v>
      </c>
      <c r="W2848" s="26">
        <f>INDEX(检修、备用和必开!C:C,MATCH(统调负荷!$C2848,检修、备用和必开!$A:$A,0))</f>
        <v>0</v>
      </c>
      <c r="X2848" s="26">
        <f>INDEX(检修、备用和必开!D:D,MATCH(统调负荷!$C2848,检修、备用和必开!$A:$A,0))</f>
        <v>11310</v>
      </c>
      <c r="Y2848" s="26">
        <f>INDEX(检修、备用和必开!E:E,MATCH(统调负荷!$C2848,检修、备用和必开!$A:$A,0))</f>
        <v>2570</v>
      </c>
      <c r="Z2848" s="26">
        <f>INDEX(检修、备用和必开!F:F,MATCH(统调负荷!$C2848,检修、备用和必开!$A:$A,0))</f>
        <v>2450</v>
      </c>
      <c r="AA2848" s="26">
        <f t="shared" si="625"/>
        <v>67424.6</v>
      </c>
      <c r="AB2848" s="26">
        <v>0</v>
      </c>
      <c r="AC2848" s="26">
        <v>310.12</v>
      </c>
      <c r="AD2848" s="76">
        <f t="shared" si="626"/>
        <v>45687.6458333333</v>
      </c>
      <c r="AE2848" s="27">
        <f t="shared" si="627"/>
        <v>956.099999999999</v>
      </c>
      <c r="AF2848" s="27">
        <f t="shared" si="628"/>
        <v>1313</v>
      </c>
      <c r="AG2848" s="27">
        <f t="shared" si="629"/>
        <v>-176.86</v>
      </c>
      <c r="AH2848" s="27">
        <f t="shared" si="630"/>
        <v>249.400000000001</v>
      </c>
      <c r="AI2848" s="27">
        <f t="shared" si="631"/>
        <v>-363.120000000001</v>
      </c>
      <c r="AJ2848" s="27">
        <f t="shared" si="632"/>
        <v>-66.3199999999999</v>
      </c>
      <c r="AK2848" s="26">
        <f>INDEX(检修、备用和必开!I:I,MATCH(统调负荷!$C2848,检修、备用和必开!$A:$A,0))</f>
        <v>8068.48515625</v>
      </c>
    </row>
    <row r="2849" ht="13.8" spans="1:37">
      <c r="A2849" s="26">
        <f t="shared" si="621"/>
        <v>4</v>
      </c>
      <c r="B2849" s="26">
        <f t="shared" si="620"/>
        <v>15</v>
      </c>
      <c r="C2849" t="s">
        <v>51</v>
      </c>
      <c r="D2849" s="75">
        <v>0.65625</v>
      </c>
      <c r="E2849" s="26">
        <v>34945</v>
      </c>
      <c r="F2849" s="26">
        <v>10170.6</v>
      </c>
      <c r="G2849" s="26">
        <v>7695</v>
      </c>
      <c r="H2849" s="26">
        <v>10677.1</v>
      </c>
      <c r="I2849" s="26">
        <v>8415</v>
      </c>
      <c r="J2849" s="26">
        <v>-2012.7</v>
      </c>
      <c r="K2849" s="26">
        <f t="shared" si="619"/>
        <v>7600.6</v>
      </c>
      <c r="L2849" s="27">
        <f t="shared" si="622"/>
        <v>8.87095755598242</v>
      </c>
      <c r="M2849" s="75">
        <v>0.65625</v>
      </c>
      <c r="N2849" s="26">
        <v>36087.9</v>
      </c>
      <c r="O2849" s="26">
        <v>11701.68</v>
      </c>
      <c r="P2849" s="26">
        <v>7640.68</v>
      </c>
      <c r="Q2849" s="26">
        <v>10673.2</v>
      </c>
      <c r="R2849" s="26">
        <v>8122.83</v>
      </c>
      <c r="S2849" s="26">
        <v>-2050.49</v>
      </c>
      <c r="T2849" s="26">
        <f t="shared" si="623"/>
        <v>9131.68</v>
      </c>
      <c r="U2849" s="27">
        <f t="shared" si="624"/>
        <v>3.29838839077806</v>
      </c>
      <c r="V2849" s="26">
        <f>INDEX(检修、备用和必开!B:B,MATCH(统调负荷!$C2849,检修、备用和必开!$A:$A,0))</f>
        <v>24617.8</v>
      </c>
      <c r="W2849" s="26">
        <f>INDEX(检修、备用和必开!C:C,MATCH(统调负荷!$C2849,检修、备用和必开!$A:$A,0))</f>
        <v>0</v>
      </c>
      <c r="X2849" s="26">
        <f>INDEX(检修、备用和必开!D:D,MATCH(统调负荷!$C2849,检修、备用和必开!$A:$A,0))</f>
        <v>11310</v>
      </c>
      <c r="Y2849" s="26">
        <f>INDEX(检修、备用和必开!E:E,MATCH(统调负荷!$C2849,检修、备用和必开!$A:$A,0))</f>
        <v>2570</v>
      </c>
      <c r="Z2849" s="26">
        <f>INDEX(检修、备用和必开!F:F,MATCH(统调负荷!$C2849,检修、备用和必开!$A:$A,0))</f>
        <v>2450</v>
      </c>
      <c r="AA2849" s="26">
        <f t="shared" si="625"/>
        <v>67424.6</v>
      </c>
      <c r="AB2849" s="26">
        <v>0</v>
      </c>
      <c r="AC2849" s="26">
        <v>300</v>
      </c>
      <c r="AD2849" s="76">
        <f t="shared" si="626"/>
        <v>45687.65625</v>
      </c>
      <c r="AE2849" s="27">
        <f t="shared" si="627"/>
        <v>1142.9</v>
      </c>
      <c r="AF2849" s="27">
        <f t="shared" si="628"/>
        <v>1531.08</v>
      </c>
      <c r="AG2849" s="27">
        <f t="shared" si="629"/>
        <v>-54.3199999999997</v>
      </c>
      <c r="AH2849" s="27">
        <f t="shared" si="630"/>
        <v>-3.89999999999964</v>
      </c>
      <c r="AI2849" s="27">
        <f t="shared" si="631"/>
        <v>-292.17</v>
      </c>
      <c r="AJ2849" s="27">
        <f t="shared" si="632"/>
        <v>-37.7899999999997</v>
      </c>
      <c r="AK2849" s="26">
        <f>INDEX(检修、备用和必开!I:I,MATCH(统调负荷!$C2849,检修、备用和必开!$A:$A,0))</f>
        <v>8068.48515625</v>
      </c>
    </row>
    <row r="2850" ht="13.8" spans="1:37">
      <c r="A2850" s="26">
        <f t="shared" si="621"/>
        <v>4</v>
      </c>
      <c r="B2850" s="26">
        <f t="shared" si="620"/>
        <v>16</v>
      </c>
      <c r="C2850" t="s">
        <v>51</v>
      </c>
      <c r="D2850" s="75">
        <v>0.666666666666667</v>
      </c>
      <c r="E2850" s="26">
        <v>36090</v>
      </c>
      <c r="F2850" s="26">
        <v>10203.59</v>
      </c>
      <c r="G2850" s="26">
        <v>8727</v>
      </c>
      <c r="H2850" s="26">
        <v>11084.1</v>
      </c>
      <c r="I2850" s="26">
        <v>8088</v>
      </c>
      <c r="J2850" s="26">
        <v>-2012.69</v>
      </c>
      <c r="K2850" s="26">
        <f t="shared" ref="K2850:K2913" si="633">F2850-Y2850</f>
        <v>7633.59</v>
      </c>
      <c r="L2850" s="27">
        <f t="shared" si="622"/>
        <v>8.83262003854019</v>
      </c>
      <c r="M2850" s="75">
        <v>0.666666666666667</v>
      </c>
      <c r="N2850" s="26">
        <v>37144.6</v>
      </c>
      <c r="O2850" s="26">
        <v>12023.77</v>
      </c>
      <c r="P2850" s="26">
        <v>8073.27</v>
      </c>
      <c r="Q2850" s="26">
        <v>11413.5</v>
      </c>
      <c r="R2850" s="26">
        <v>7662.24</v>
      </c>
      <c r="S2850" s="26">
        <v>-2028.18</v>
      </c>
      <c r="T2850" s="26">
        <f t="shared" si="623"/>
        <v>9453.77</v>
      </c>
      <c r="U2850" s="27">
        <f t="shared" si="624"/>
        <v>3.24722340885109</v>
      </c>
      <c r="V2850" s="26">
        <f>INDEX(检修、备用和必开!B:B,MATCH(统调负荷!$C2850,检修、备用和必开!$A:$A,0))</f>
        <v>24617.8</v>
      </c>
      <c r="W2850" s="26">
        <f>INDEX(检修、备用和必开!C:C,MATCH(统调负荷!$C2850,检修、备用和必开!$A:$A,0))</f>
        <v>0</v>
      </c>
      <c r="X2850" s="26">
        <f>INDEX(检修、备用和必开!D:D,MATCH(统调负荷!$C2850,检修、备用和必开!$A:$A,0))</f>
        <v>11310</v>
      </c>
      <c r="Y2850" s="26">
        <f>INDEX(检修、备用和必开!E:E,MATCH(统调负荷!$C2850,检修、备用和必开!$A:$A,0))</f>
        <v>2570</v>
      </c>
      <c r="Z2850" s="26">
        <f>INDEX(检修、备用和必开!F:F,MATCH(统调负荷!$C2850,检修、备用和必开!$A:$A,0))</f>
        <v>2450</v>
      </c>
      <c r="AA2850" s="26">
        <f t="shared" si="625"/>
        <v>67424.6</v>
      </c>
      <c r="AB2850" s="26">
        <v>0</v>
      </c>
      <c r="AC2850" s="26">
        <v>298.11</v>
      </c>
      <c r="AD2850" s="76">
        <f t="shared" si="626"/>
        <v>45687.6666666667</v>
      </c>
      <c r="AE2850" s="27">
        <f t="shared" si="627"/>
        <v>1054.6</v>
      </c>
      <c r="AF2850" s="27">
        <f t="shared" si="628"/>
        <v>1820.18</v>
      </c>
      <c r="AG2850" s="27">
        <f t="shared" si="629"/>
        <v>-653.73</v>
      </c>
      <c r="AH2850" s="27">
        <f t="shared" si="630"/>
        <v>329.4</v>
      </c>
      <c r="AI2850" s="27">
        <f t="shared" si="631"/>
        <v>-425.76</v>
      </c>
      <c r="AJ2850" s="27">
        <f t="shared" si="632"/>
        <v>-15.49</v>
      </c>
      <c r="AK2850" s="26">
        <f>INDEX(检修、备用和必开!I:I,MATCH(统调负荷!$C2850,检修、备用和必开!$A:$A,0))</f>
        <v>8068.48515625</v>
      </c>
    </row>
    <row r="2851" ht="13.8" spans="1:37">
      <c r="A2851" s="26">
        <f t="shared" si="621"/>
        <v>4</v>
      </c>
      <c r="B2851" s="26">
        <f t="shared" si="620"/>
        <v>16</v>
      </c>
      <c r="C2851" t="s">
        <v>51</v>
      </c>
      <c r="D2851" s="75">
        <v>0.677083333333333</v>
      </c>
      <c r="E2851" s="26">
        <v>37365</v>
      </c>
      <c r="F2851" s="26">
        <v>10798.49</v>
      </c>
      <c r="G2851" s="26">
        <v>9152</v>
      </c>
      <c r="H2851" s="26">
        <v>11690.2</v>
      </c>
      <c r="I2851" s="26">
        <v>7737</v>
      </c>
      <c r="J2851" s="26">
        <v>-2012.69</v>
      </c>
      <c r="K2851" s="26">
        <f t="shared" si="633"/>
        <v>8228.49</v>
      </c>
      <c r="L2851" s="27">
        <f t="shared" si="622"/>
        <v>8.19404289243835</v>
      </c>
      <c r="M2851" s="75">
        <v>0.677083333333333</v>
      </c>
      <c r="N2851" s="26">
        <v>38639</v>
      </c>
      <c r="O2851" s="26">
        <v>12723.47</v>
      </c>
      <c r="P2851" s="26">
        <v>9228.87</v>
      </c>
      <c r="Q2851" s="26">
        <v>11510.2</v>
      </c>
      <c r="R2851" s="26">
        <v>7275.62</v>
      </c>
      <c r="S2851" s="26">
        <v>-2099.16</v>
      </c>
      <c r="T2851" s="26">
        <f t="shared" si="623"/>
        <v>10153.47</v>
      </c>
      <c r="U2851" s="27">
        <f t="shared" si="624"/>
        <v>3.14136530579631</v>
      </c>
      <c r="V2851" s="26">
        <f>INDEX(检修、备用和必开!B:B,MATCH(统调负荷!$C2851,检修、备用和必开!$A:$A,0))</f>
        <v>24617.8</v>
      </c>
      <c r="W2851" s="26">
        <f>INDEX(检修、备用和必开!C:C,MATCH(统调负荷!$C2851,检修、备用和必开!$A:$A,0))</f>
        <v>0</v>
      </c>
      <c r="X2851" s="26">
        <f>INDEX(检修、备用和必开!D:D,MATCH(统调负荷!$C2851,检修、备用和必开!$A:$A,0))</f>
        <v>11310</v>
      </c>
      <c r="Y2851" s="26">
        <f>INDEX(检修、备用和必开!E:E,MATCH(统调负荷!$C2851,检修、备用和必开!$A:$A,0))</f>
        <v>2570</v>
      </c>
      <c r="Z2851" s="26">
        <f>INDEX(检修、备用和必开!F:F,MATCH(统调负荷!$C2851,检修、备用和必开!$A:$A,0))</f>
        <v>2450</v>
      </c>
      <c r="AA2851" s="26">
        <f t="shared" si="625"/>
        <v>67424.6</v>
      </c>
      <c r="AB2851" s="26">
        <v>103.25</v>
      </c>
      <c r="AC2851" s="26">
        <v>315.11</v>
      </c>
      <c r="AD2851" s="76">
        <f t="shared" si="626"/>
        <v>45687.6770833333</v>
      </c>
      <c r="AE2851" s="27">
        <f t="shared" si="627"/>
        <v>1274</v>
      </c>
      <c r="AF2851" s="27">
        <f t="shared" si="628"/>
        <v>1924.98</v>
      </c>
      <c r="AG2851" s="27">
        <f t="shared" si="629"/>
        <v>76.8700000000008</v>
      </c>
      <c r="AH2851" s="27">
        <f t="shared" si="630"/>
        <v>-180</v>
      </c>
      <c r="AI2851" s="27">
        <f t="shared" si="631"/>
        <v>-461.38</v>
      </c>
      <c r="AJ2851" s="27">
        <f t="shared" si="632"/>
        <v>-86.4699999999998</v>
      </c>
      <c r="AK2851" s="26">
        <f>INDEX(检修、备用和必开!I:I,MATCH(统调负荷!$C2851,检修、备用和必开!$A:$A,0))</f>
        <v>8068.48515625</v>
      </c>
    </row>
    <row r="2852" ht="13.8" spans="1:37">
      <c r="A2852" s="26">
        <f t="shared" si="621"/>
        <v>4</v>
      </c>
      <c r="B2852" s="26">
        <f t="shared" si="620"/>
        <v>16</v>
      </c>
      <c r="C2852" t="s">
        <v>51</v>
      </c>
      <c r="D2852" s="75">
        <v>0.6875</v>
      </c>
      <c r="E2852" s="26">
        <v>38695</v>
      </c>
      <c r="F2852" s="26">
        <v>10961.89</v>
      </c>
      <c r="G2852" s="26">
        <v>10092</v>
      </c>
      <c r="H2852" s="26">
        <v>12306.8</v>
      </c>
      <c r="I2852" s="26">
        <v>7347</v>
      </c>
      <c r="J2852" s="26">
        <v>-2012.69</v>
      </c>
      <c r="K2852" s="26">
        <f t="shared" si="633"/>
        <v>8391.89</v>
      </c>
      <c r="L2852" s="27">
        <f t="shared" si="622"/>
        <v>8.03449520906494</v>
      </c>
      <c r="M2852" s="75">
        <v>0.6875</v>
      </c>
      <c r="N2852" s="26">
        <v>40117.8</v>
      </c>
      <c r="O2852" s="26">
        <v>13391.74</v>
      </c>
      <c r="P2852" s="26">
        <v>9918.58</v>
      </c>
      <c r="Q2852" s="26">
        <v>12072.2</v>
      </c>
      <c r="R2852" s="26">
        <v>6836.52</v>
      </c>
      <c r="S2852" s="26">
        <v>-2101.24</v>
      </c>
      <c r="T2852" s="26">
        <f t="shared" si="623"/>
        <v>10821.74</v>
      </c>
      <c r="U2852" s="27">
        <f t="shared" si="624"/>
        <v>3.04651148079636</v>
      </c>
      <c r="V2852" s="26">
        <f>INDEX(检修、备用和必开!B:B,MATCH(统调负荷!$C2852,检修、备用和必开!$A:$A,0))</f>
        <v>24617.8</v>
      </c>
      <c r="W2852" s="26">
        <f>INDEX(检修、备用和必开!C:C,MATCH(统调负荷!$C2852,检修、备用和必开!$A:$A,0))</f>
        <v>0</v>
      </c>
      <c r="X2852" s="26">
        <f>INDEX(检修、备用和必开!D:D,MATCH(统调负荷!$C2852,检修、备用和必开!$A:$A,0))</f>
        <v>11310</v>
      </c>
      <c r="Y2852" s="26">
        <f>INDEX(检修、备用和必开!E:E,MATCH(统调负荷!$C2852,检修、备用和必开!$A:$A,0))</f>
        <v>2570</v>
      </c>
      <c r="Z2852" s="26">
        <f>INDEX(检修、备用和必开!F:F,MATCH(统调负荷!$C2852,检修、备用和必开!$A:$A,0))</f>
        <v>2450</v>
      </c>
      <c r="AA2852" s="26">
        <f t="shared" si="625"/>
        <v>67424.6</v>
      </c>
      <c r="AB2852" s="26">
        <v>103.25</v>
      </c>
      <c r="AC2852" s="26">
        <v>0</v>
      </c>
      <c r="AD2852" s="76">
        <f t="shared" si="626"/>
        <v>45687.6875</v>
      </c>
      <c r="AE2852" s="27">
        <f t="shared" si="627"/>
        <v>1422.8</v>
      </c>
      <c r="AF2852" s="27">
        <f t="shared" si="628"/>
        <v>2429.85</v>
      </c>
      <c r="AG2852" s="27">
        <f t="shared" si="629"/>
        <v>-173.42</v>
      </c>
      <c r="AH2852" s="27">
        <f t="shared" si="630"/>
        <v>-234.599999999999</v>
      </c>
      <c r="AI2852" s="27">
        <f t="shared" si="631"/>
        <v>-510.48</v>
      </c>
      <c r="AJ2852" s="27">
        <f t="shared" si="632"/>
        <v>-88.5499999999997</v>
      </c>
      <c r="AK2852" s="26">
        <f>INDEX(检修、备用和必开!I:I,MATCH(统调负荷!$C2852,检修、备用和必开!$A:$A,0))</f>
        <v>8068.48515625</v>
      </c>
    </row>
    <row r="2853" ht="13.8" spans="1:37">
      <c r="A2853" s="26">
        <f t="shared" si="621"/>
        <v>4</v>
      </c>
      <c r="B2853" s="26">
        <f t="shared" si="620"/>
        <v>16</v>
      </c>
      <c r="C2853" t="s">
        <v>51</v>
      </c>
      <c r="D2853" s="75">
        <v>0.697916666666667</v>
      </c>
      <c r="E2853" s="26">
        <v>40240</v>
      </c>
      <c r="F2853" s="26">
        <v>11268.29</v>
      </c>
      <c r="G2853" s="26">
        <v>10092</v>
      </c>
      <c r="H2853" s="26">
        <v>13921.4</v>
      </c>
      <c r="I2853" s="26">
        <v>6971</v>
      </c>
      <c r="J2853" s="26">
        <v>-2012.69</v>
      </c>
      <c r="K2853" s="26">
        <f t="shared" si="633"/>
        <v>8698.29</v>
      </c>
      <c r="L2853" s="27">
        <f t="shared" si="622"/>
        <v>7.75147758927329</v>
      </c>
      <c r="M2853" s="75">
        <v>0.697916666666667</v>
      </c>
      <c r="N2853" s="26">
        <v>41917.1</v>
      </c>
      <c r="O2853" s="26">
        <v>13975.48</v>
      </c>
      <c r="P2853" s="26">
        <v>9617.41</v>
      </c>
      <c r="Q2853" s="26">
        <v>13657.8</v>
      </c>
      <c r="R2853" s="26">
        <v>6786.01</v>
      </c>
      <c r="S2853" s="26">
        <v>-2119.6</v>
      </c>
      <c r="T2853" s="26">
        <f t="shared" si="623"/>
        <v>11405.48</v>
      </c>
      <c r="U2853" s="27">
        <f t="shared" si="624"/>
        <v>2.96822255131743</v>
      </c>
      <c r="V2853" s="26">
        <f>INDEX(检修、备用和必开!B:B,MATCH(统调负荷!$C2853,检修、备用和必开!$A:$A,0))</f>
        <v>24617.8</v>
      </c>
      <c r="W2853" s="26">
        <f>INDEX(检修、备用和必开!C:C,MATCH(统调负荷!$C2853,检修、备用和必开!$A:$A,0))</f>
        <v>0</v>
      </c>
      <c r="X2853" s="26">
        <f>INDEX(检修、备用和必开!D:D,MATCH(统调负荷!$C2853,检修、备用和必开!$A:$A,0))</f>
        <v>11310</v>
      </c>
      <c r="Y2853" s="26">
        <f>INDEX(检修、备用和必开!E:E,MATCH(统调负荷!$C2853,检修、备用和必开!$A:$A,0))</f>
        <v>2570</v>
      </c>
      <c r="Z2853" s="26">
        <f>INDEX(检修、备用和必开!F:F,MATCH(统调负荷!$C2853,检修、备用和必开!$A:$A,0))</f>
        <v>2450</v>
      </c>
      <c r="AA2853" s="26">
        <f t="shared" si="625"/>
        <v>67424.6</v>
      </c>
      <c r="AB2853" s="26">
        <v>103.25</v>
      </c>
      <c r="AC2853" s="26">
        <v>222.06</v>
      </c>
      <c r="AD2853" s="76">
        <f t="shared" si="626"/>
        <v>45687.6979166667</v>
      </c>
      <c r="AE2853" s="27">
        <f t="shared" si="627"/>
        <v>1677.1</v>
      </c>
      <c r="AF2853" s="27">
        <f t="shared" si="628"/>
        <v>2707.19</v>
      </c>
      <c r="AG2853" s="27">
        <f t="shared" si="629"/>
        <v>-474.59</v>
      </c>
      <c r="AH2853" s="27">
        <f t="shared" si="630"/>
        <v>-263.6</v>
      </c>
      <c r="AI2853" s="27">
        <f t="shared" si="631"/>
        <v>-184.99</v>
      </c>
      <c r="AJ2853" s="27">
        <f t="shared" si="632"/>
        <v>-106.91</v>
      </c>
      <c r="AK2853" s="26">
        <f>INDEX(检修、备用和必开!I:I,MATCH(统调负荷!$C2853,检修、备用和必开!$A:$A,0))</f>
        <v>8068.48515625</v>
      </c>
    </row>
    <row r="2854" ht="13.8" spans="1:37">
      <c r="A2854" s="26">
        <f t="shared" si="621"/>
        <v>4</v>
      </c>
      <c r="B2854" s="26">
        <f t="shared" si="620"/>
        <v>17</v>
      </c>
      <c r="C2854" t="s">
        <v>51</v>
      </c>
      <c r="D2854" s="75">
        <v>0.708333333333333</v>
      </c>
      <c r="E2854" s="26">
        <v>42050</v>
      </c>
      <c r="F2854" s="26">
        <v>12130.9</v>
      </c>
      <c r="G2854" s="26">
        <v>10561</v>
      </c>
      <c r="H2854" s="26">
        <v>14707.8</v>
      </c>
      <c r="I2854" s="26">
        <v>6663</v>
      </c>
      <c r="J2854" s="26">
        <v>-2012.7</v>
      </c>
      <c r="K2854" s="26">
        <f t="shared" si="633"/>
        <v>9560.9</v>
      </c>
      <c r="L2854" s="27">
        <f t="shared" si="622"/>
        <v>7.0521185244067</v>
      </c>
      <c r="M2854" s="75">
        <v>0.708333333333333</v>
      </c>
      <c r="N2854" s="26">
        <v>43811.5</v>
      </c>
      <c r="O2854" s="26">
        <v>14417.88</v>
      </c>
      <c r="P2854" s="26">
        <v>10316.4</v>
      </c>
      <c r="Q2854" s="26">
        <v>14812.1</v>
      </c>
      <c r="R2854" s="26">
        <v>6414.67</v>
      </c>
      <c r="S2854" s="26">
        <v>-2149.55</v>
      </c>
      <c r="T2854" s="26">
        <f t="shared" si="623"/>
        <v>11847.88</v>
      </c>
      <c r="U2854" s="27">
        <f t="shared" si="624"/>
        <v>2.91151867096643</v>
      </c>
      <c r="V2854" s="26">
        <f>INDEX(检修、备用和必开!B:B,MATCH(统调负荷!$C2854,检修、备用和必开!$A:$A,0))</f>
        <v>24617.8</v>
      </c>
      <c r="W2854" s="26">
        <f>INDEX(检修、备用和必开!C:C,MATCH(统调负荷!$C2854,检修、备用和必开!$A:$A,0))</f>
        <v>0</v>
      </c>
      <c r="X2854" s="26">
        <f>INDEX(检修、备用和必开!D:D,MATCH(统调负荷!$C2854,检修、备用和必开!$A:$A,0))</f>
        <v>11310</v>
      </c>
      <c r="Y2854" s="26">
        <f>INDEX(检修、备用和必开!E:E,MATCH(统调负荷!$C2854,检修、备用和必开!$A:$A,0))</f>
        <v>2570</v>
      </c>
      <c r="Z2854" s="26">
        <f>INDEX(检修、备用和必开!F:F,MATCH(统调负荷!$C2854,检修、备用和必开!$A:$A,0))</f>
        <v>2450</v>
      </c>
      <c r="AA2854" s="26">
        <f t="shared" si="625"/>
        <v>67424.6</v>
      </c>
      <c r="AB2854" s="26">
        <v>212.46</v>
      </c>
      <c r="AC2854" s="26">
        <v>275</v>
      </c>
      <c r="AD2854" s="76">
        <f t="shared" si="626"/>
        <v>45687.7083333333</v>
      </c>
      <c r="AE2854" s="27">
        <f t="shared" si="627"/>
        <v>1761.5</v>
      </c>
      <c r="AF2854" s="27">
        <f t="shared" si="628"/>
        <v>2286.98</v>
      </c>
      <c r="AG2854" s="27">
        <f t="shared" si="629"/>
        <v>-244.6</v>
      </c>
      <c r="AH2854" s="27">
        <f t="shared" si="630"/>
        <v>104.300000000001</v>
      </c>
      <c r="AI2854" s="27">
        <f t="shared" si="631"/>
        <v>-248.33</v>
      </c>
      <c r="AJ2854" s="27">
        <f t="shared" si="632"/>
        <v>-136.85</v>
      </c>
      <c r="AK2854" s="26">
        <f>INDEX(检修、备用和必开!I:I,MATCH(统调负荷!$C2854,检修、备用和必开!$A:$A,0))</f>
        <v>8068.48515625</v>
      </c>
    </row>
    <row r="2855" ht="13.8" spans="1:37">
      <c r="A2855" s="26">
        <f t="shared" si="621"/>
        <v>4</v>
      </c>
      <c r="B2855" s="26">
        <f t="shared" si="620"/>
        <v>17</v>
      </c>
      <c r="C2855" t="s">
        <v>51</v>
      </c>
      <c r="D2855" s="75">
        <v>0.71875</v>
      </c>
      <c r="E2855" s="26">
        <v>43815</v>
      </c>
      <c r="F2855" s="26">
        <v>13965.6</v>
      </c>
      <c r="G2855" s="26">
        <v>10762</v>
      </c>
      <c r="H2855" s="26">
        <v>14717.1</v>
      </c>
      <c r="I2855" s="26">
        <v>6383</v>
      </c>
      <c r="J2855" s="26">
        <v>-2012.7</v>
      </c>
      <c r="K2855" s="26">
        <f t="shared" si="633"/>
        <v>11395.6</v>
      </c>
      <c r="L2855" s="27">
        <f t="shared" si="622"/>
        <v>5.916722243673</v>
      </c>
      <c r="M2855" s="75">
        <v>0.71875</v>
      </c>
      <c r="N2855" s="26">
        <v>45526.6</v>
      </c>
      <c r="O2855" s="26">
        <v>15506.42</v>
      </c>
      <c r="P2855" s="26">
        <v>10949.3</v>
      </c>
      <c r="Q2855" s="26">
        <v>15228.1</v>
      </c>
      <c r="R2855" s="26">
        <v>6061.91</v>
      </c>
      <c r="S2855" s="26">
        <v>-2219.13</v>
      </c>
      <c r="T2855" s="26">
        <f t="shared" si="623"/>
        <v>12936.42</v>
      </c>
      <c r="U2855" s="27">
        <f t="shared" si="624"/>
        <v>2.78080640358453</v>
      </c>
      <c r="V2855" s="26">
        <f>INDEX(检修、备用和必开!B:B,MATCH(统调负荷!$C2855,检修、备用和必开!$A:$A,0))</f>
        <v>24617.8</v>
      </c>
      <c r="W2855" s="26">
        <f>INDEX(检修、备用和必开!C:C,MATCH(统调负荷!$C2855,检修、备用和必开!$A:$A,0))</f>
        <v>0</v>
      </c>
      <c r="X2855" s="26">
        <f>INDEX(检修、备用和必开!D:D,MATCH(统调负荷!$C2855,检修、备用和必开!$A:$A,0))</f>
        <v>11310</v>
      </c>
      <c r="Y2855" s="26">
        <f>INDEX(检修、备用和必开!E:E,MATCH(统调负荷!$C2855,检修、备用和必开!$A:$A,0))</f>
        <v>2570</v>
      </c>
      <c r="Z2855" s="26">
        <f>INDEX(检修、备用和必开!F:F,MATCH(统调负荷!$C2855,检修、备用和必开!$A:$A,0))</f>
        <v>2450</v>
      </c>
      <c r="AA2855" s="26">
        <f t="shared" si="625"/>
        <v>67424.6</v>
      </c>
      <c r="AB2855" s="26">
        <v>295.85</v>
      </c>
      <c r="AC2855" s="26">
        <v>315.15</v>
      </c>
      <c r="AD2855" s="76">
        <f t="shared" si="626"/>
        <v>45687.71875</v>
      </c>
      <c r="AE2855" s="27">
        <f t="shared" si="627"/>
        <v>1711.6</v>
      </c>
      <c r="AF2855" s="27">
        <f t="shared" si="628"/>
        <v>1540.82</v>
      </c>
      <c r="AG2855" s="27">
        <f t="shared" si="629"/>
        <v>187.299999999999</v>
      </c>
      <c r="AH2855" s="27">
        <f t="shared" si="630"/>
        <v>511</v>
      </c>
      <c r="AI2855" s="27">
        <f t="shared" si="631"/>
        <v>-321.09</v>
      </c>
      <c r="AJ2855" s="27">
        <f t="shared" si="632"/>
        <v>-206.43</v>
      </c>
      <c r="AK2855" s="26">
        <f>INDEX(检修、备用和必开!I:I,MATCH(统调负荷!$C2855,检修、备用和必开!$A:$A,0))</f>
        <v>8068.48515625</v>
      </c>
    </row>
    <row r="2856" ht="13.8" spans="1:37">
      <c r="A2856" s="26">
        <f t="shared" si="621"/>
        <v>4</v>
      </c>
      <c r="B2856" s="26">
        <f t="shared" si="620"/>
        <v>17</v>
      </c>
      <c r="C2856" t="s">
        <v>51</v>
      </c>
      <c r="D2856" s="75">
        <v>0.729166666666667</v>
      </c>
      <c r="E2856" s="26">
        <v>45815</v>
      </c>
      <c r="F2856" s="26">
        <v>14239.19</v>
      </c>
      <c r="G2856" s="26">
        <v>10925</v>
      </c>
      <c r="H2856" s="26">
        <v>16576.5</v>
      </c>
      <c r="I2856" s="26">
        <v>6087</v>
      </c>
      <c r="J2856" s="26">
        <v>-2012.69</v>
      </c>
      <c r="K2856" s="26">
        <f t="shared" si="633"/>
        <v>11669.19</v>
      </c>
      <c r="L2856" s="27">
        <f t="shared" si="622"/>
        <v>5.77800172934025</v>
      </c>
      <c r="M2856" s="75">
        <v>0.729166666666667</v>
      </c>
      <c r="N2856" s="26">
        <v>47231.5</v>
      </c>
      <c r="O2856" s="26">
        <v>15675.93</v>
      </c>
      <c r="P2856" s="26">
        <v>11667.5</v>
      </c>
      <c r="Q2856" s="26">
        <v>16298.1</v>
      </c>
      <c r="R2856" s="26">
        <v>5855.96</v>
      </c>
      <c r="S2856" s="26">
        <v>-2265.99</v>
      </c>
      <c r="T2856" s="26">
        <f t="shared" si="623"/>
        <v>13105.93</v>
      </c>
      <c r="U2856" s="27">
        <f t="shared" si="624"/>
        <v>2.76150038110365</v>
      </c>
      <c r="V2856" s="26">
        <f>INDEX(检修、备用和必开!B:B,MATCH(统调负荷!$C2856,检修、备用和必开!$A:$A,0))</f>
        <v>24617.8</v>
      </c>
      <c r="W2856" s="26">
        <f>INDEX(检修、备用和必开!C:C,MATCH(统调负荷!$C2856,检修、备用和必开!$A:$A,0))</f>
        <v>0</v>
      </c>
      <c r="X2856" s="26">
        <f>INDEX(检修、备用和必开!D:D,MATCH(统调负荷!$C2856,检修、备用和必开!$A:$A,0))</f>
        <v>11310</v>
      </c>
      <c r="Y2856" s="26">
        <f>INDEX(检修、备用和必开!E:E,MATCH(统调负荷!$C2856,检修、备用和必开!$A:$A,0))</f>
        <v>2570</v>
      </c>
      <c r="Z2856" s="26">
        <f>INDEX(检修、备用和必开!F:F,MATCH(统调负荷!$C2856,检修、备用和必开!$A:$A,0))</f>
        <v>2450</v>
      </c>
      <c r="AA2856" s="26">
        <f t="shared" si="625"/>
        <v>67424.6</v>
      </c>
      <c r="AB2856" s="26">
        <v>292.88</v>
      </c>
      <c r="AC2856" s="26">
        <v>263</v>
      </c>
      <c r="AD2856" s="76">
        <f t="shared" si="626"/>
        <v>45687.7291666667</v>
      </c>
      <c r="AE2856" s="27">
        <f t="shared" si="627"/>
        <v>1416.5</v>
      </c>
      <c r="AF2856" s="27">
        <f t="shared" si="628"/>
        <v>1436.74</v>
      </c>
      <c r="AG2856" s="27">
        <f t="shared" si="629"/>
        <v>742.5</v>
      </c>
      <c r="AH2856" s="27">
        <f t="shared" si="630"/>
        <v>-278.4</v>
      </c>
      <c r="AI2856" s="27">
        <f t="shared" si="631"/>
        <v>-231.04</v>
      </c>
      <c r="AJ2856" s="27">
        <f t="shared" si="632"/>
        <v>-253.3</v>
      </c>
      <c r="AK2856" s="26">
        <f>INDEX(检修、备用和必开!I:I,MATCH(统调负荷!$C2856,检修、备用和必开!$A:$A,0))</f>
        <v>8068.48515625</v>
      </c>
    </row>
    <row r="2857" ht="13.8" spans="1:37">
      <c r="A2857" s="26">
        <f t="shared" si="621"/>
        <v>4</v>
      </c>
      <c r="B2857" s="26">
        <f t="shared" si="620"/>
        <v>17</v>
      </c>
      <c r="C2857" t="s">
        <v>51</v>
      </c>
      <c r="D2857" s="75">
        <v>0.739583333333333</v>
      </c>
      <c r="E2857" s="26">
        <v>47860</v>
      </c>
      <c r="F2857" s="26">
        <v>14251.39</v>
      </c>
      <c r="G2857" s="26">
        <v>11164</v>
      </c>
      <c r="H2857" s="26">
        <v>18618.3</v>
      </c>
      <c r="I2857" s="26">
        <v>5839</v>
      </c>
      <c r="J2857" s="26">
        <v>-2012.69</v>
      </c>
      <c r="K2857" s="26">
        <f t="shared" si="633"/>
        <v>11681.39</v>
      </c>
      <c r="L2857" s="27">
        <f t="shared" si="622"/>
        <v>5.77196720595751</v>
      </c>
      <c r="M2857" s="75">
        <v>0.739583333333333</v>
      </c>
      <c r="N2857" s="26">
        <v>48862.4</v>
      </c>
      <c r="O2857" s="26">
        <v>15371.21</v>
      </c>
      <c r="P2857" s="26">
        <v>12181.3</v>
      </c>
      <c r="Q2857" s="26">
        <v>17863.8</v>
      </c>
      <c r="R2857" s="26">
        <v>5682.52</v>
      </c>
      <c r="S2857" s="26">
        <v>-2236.43</v>
      </c>
      <c r="T2857" s="26">
        <f t="shared" si="623"/>
        <v>12801.21</v>
      </c>
      <c r="U2857" s="27">
        <f t="shared" si="624"/>
        <v>2.79640051245873</v>
      </c>
      <c r="V2857" s="26">
        <f>INDEX(检修、备用和必开!B:B,MATCH(统调负荷!$C2857,检修、备用和必开!$A:$A,0))</f>
        <v>24617.8</v>
      </c>
      <c r="W2857" s="26">
        <f>INDEX(检修、备用和必开!C:C,MATCH(统调负荷!$C2857,检修、备用和必开!$A:$A,0))</f>
        <v>0</v>
      </c>
      <c r="X2857" s="26">
        <f>INDEX(检修、备用和必开!D:D,MATCH(统调负荷!$C2857,检修、备用和必开!$A:$A,0))</f>
        <v>11310</v>
      </c>
      <c r="Y2857" s="26">
        <f>INDEX(检修、备用和必开!E:E,MATCH(统调负荷!$C2857,检修、备用和必开!$A:$A,0))</f>
        <v>2570</v>
      </c>
      <c r="Z2857" s="26">
        <f>INDEX(检修、备用和必开!F:F,MATCH(统调负荷!$C2857,检修、备用和必开!$A:$A,0))</f>
        <v>2450</v>
      </c>
      <c r="AA2857" s="26">
        <f t="shared" si="625"/>
        <v>67424.6</v>
      </c>
      <c r="AB2857" s="26">
        <v>286.92</v>
      </c>
      <c r="AC2857" s="26">
        <v>300</v>
      </c>
      <c r="AD2857" s="76">
        <f t="shared" si="626"/>
        <v>45687.7395833333</v>
      </c>
      <c r="AE2857" s="27">
        <f t="shared" si="627"/>
        <v>1002.4</v>
      </c>
      <c r="AF2857" s="27">
        <f t="shared" si="628"/>
        <v>1119.82</v>
      </c>
      <c r="AG2857" s="27">
        <f t="shared" si="629"/>
        <v>1017.3</v>
      </c>
      <c r="AH2857" s="27">
        <f t="shared" si="630"/>
        <v>-754.5</v>
      </c>
      <c r="AI2857" s="27">
        <f t="shared" si="631"/>
        <v>-156.48</v>
      </c>
      <c r="AJ2857" s="27">
        <f t="shared" si="632"/>
        <v>-223.74</v>
      </c>
      <c r="AK2857" s="26">
        <f>INDEX(检修、备用和必开!I:I,MATCH(统调负荷!$C2857,检修、备用和必开!$A:$A,0))</f>
        <v>8068.48515625</v>
      </c>
    </row>
    <row r="2858" ht="13.8" spans="1:37">
      <c r="A2858" s="26">
        <f t="shared" si="621"/>
        <v>4</v>
      </c>
      <c r="B2858" s="26">
        <f t="shared" si="620"/>
        <v>18</v>
      </c>
      <c r="C2858" t="s">
        <v>51</v>
      </c>
      <c r="D2858" s="75">
        <v>0.75</v>
      </c>
      <c r="E2858" s="26">
        <v>49325</v>
      </c>
      <c r="F2858" s="26">
        <v>14342.89</v>
      </c>
      <c r="G2858" s="26">
        <v>11486</v>
      </c>
      <c r="H2858" s="26">
        <v>19855.8</v>
      </c>
      <c r="I2858" s="26">
        <v>5653</v>
      </c>
      <c r="J2858" s="26">
        <v>-2012.69</v>
      </c>
      <c r="K2858" s="26">
        <f t="shared" si="633"/>
        <v>11772.89</v>
      </c>
      <c r="L2858" s="27">
        <f t="shared" si="622"/>
        <v>5.72710693805854</v>
      </c>
      <c r="M2858" s="75">
        <v>0.75</v>
      </c>
      <c r="N2858" s="26">
        <v>50199.7</v>
      </c>
      <c r="O2858" s="26">
        <v>15263.06</v>
      </c>
      <c r="P2858" s="26">
        <v>11851.9</v>
      </c>
      <c r="Q2858" s="26">
        <v>19627.3</v>
      </c>
      <c r="R2858" s="26">
        <v>5647.72</v>
      </c>
      <c r="S2858" s="26">
        <v>-2190.28</v>
      </c>
      <c r="T2858" s="26">
        <f t="shared" si="623"/>
        <v>12693.06</v>
      </c>
      <c r="U2858" s="27">
        <f t="shared" si="624"/>
        <v>2.80900018580964</v>
      </c>
      <c r="V2858" s="26">
        <f>INDEX(检修、备用和必开!B:B,MATCH(统调负荷!$C2858,检修、备用和必开!$A:$A,0))</f>
        <v>24617.8</v>
      </c>
      <c r="W2858" s="26">
        <f>INDEX(检修、备用和必开!C:C,MATCH(统调负荷!$C2858,检修、备用和必开!$A:$A,0))</f>
        <v>0</v>
      </c>
      <c r="X2858" s="26">
        <f>INDEX(检修、备用和必开!D:D,MATCH(统调负荷!$C2858,检修、备用和必开!$A:$A,0))</f>
        <v>11310</v>
      </c>
      <c r="Y2858" s="26">
        <f>INDEX(检修、备用和必开!E:E,MATCH(统调负荷!$C2858,检修、备用和必开!$A:$A,0))</f>
        <v>2570</v>
      </c>
      <c r="Z2858" s="26">
        <f>INDEX(检修、备用和必开!F:F,MATCH(统调负荷!$C2858,检修、备用和必开!$A:$A,0))</f>
        <v>2450</v>
      </c>
      <c r="AA2858" s="26">
        <f t="shared" si="625"/>
        <v>67424.6</v>
      </c>
      <c r="AB2858" s="26">
        <v>286.69</v>
      </c>
      <c r="AC2858" s="26">
        <v>270</v>
      </c>
      <c r="AD2858" s="76">
        <f t="shared" si="626"/>
        <v>45687.75</v>
      </c>
      <c r="AE2858" s="27">
        <f t="shared" si="627"/>
        <v>874.699999999997</v>
      </c>
      <c r="AF2858" s="27">
        <f t="shared" si="628"/>
        <v>920.17</v>
      </c>
      <c r="AG2858" s="27">
        <f t="shared" si="629"/>
        <v>365.9</v>
      </c>
      <c r="AH2858" s="27">
        <f t="shared" si="630"/>
        <v>-228.5</v>
      </c>
      <c r="AI2858" s="27">
        <f t="shared" si="631"/>
        <v>-5.27999999999975</v>
      </c>
      <c r="AJ2858" s="27">
        <f t="shared" si="632"/>
        <v>-177.59</v>
      </c>
      <c r="AK2858" s="26">
        <f>INDEX(检修、备用和必开!I:I,MATCH(统调负荷!$C2858,检修、备用和必开!$A:$A,0))</f>
        <v>8068.48515625</v>
      </c>
    </row>
    <row r="2859" ht="13.8" spans="1:37">
      <c r="A2859" s="26">
        <f t="shared" si="621"/>
        <v>4</v>
      </c>
      <c r="B2859" s="26">
        <f t="shared" si="620"/>
        <v>18</v>
      </c>
      <c r="C2859" t="s">
        <v>51</v>
      </c>
      <c r="D2859" s="75">
        <v>0.760416666666667</v>
      </c>
      <c r="E2859" s="26">
        <v>50800</v>
      </c>
      <c r="F2859" s="26">
        <v>15471.2</v>
      </c>
      <c r="G2859" s="26">
        <v>11601</v>
      </c>
      <c r="H2859" s="26">
        <v>20218.5</v>
      </c>
      <c r="I2859" s="26">
        <v>5522</v>
      </c>
      <c r="J2859" s="26">
        <v>-2012.7</v>
      </c>
      <c r="K2859" s="26">
        <f t="shared" si="633"/>
        <v>12901.2</v>
      </c>
      <c r="L2859" s="27">
        <f t="shared" si="622"/>
        <v>5.22622701764177</v>
      </c>
      <c r="M2859" s="75">
        <v>0.760416666666667</v>
      </c>
      <c r="N2859" s="26">
        <v>51761.6</v>
      </c>
      <c r="O2859" s="26">
        <v>15778.93</v>
      </c>
      <c r="P2859" s="26">
        <v>12496.1</v>
      </c>
      <c r="Q2859" s="26">
        <v>20002.1</v>
      </c>
      <c r="R2859" s="26">
        <v>5645.23</v>
      </c>
      <c r="S2859" s="26">
        <v>-2160.76</v>
      </c>
      <c r="T2859" s="26">
        <f t="shared" si="623"/>
        <v>13208.93</v>
      </c>
      <c r="U2859" s="27">
        <f t="shared" si="624"/>
        <v>2.74989977131955</v>
      </c>
      <c r="V2859" s="26">
        <f>INDEX(检修、备用和必开!B:B,MATCH(统调负荷!$C2859,检修、备用和必开!$A:$A,0))</f>
        <v>24617.8</v>
      </c>
      <c r="W2859" s="26">
        <f>INDEX(检修、备用和必开!C:C,MATCH(统调负荷!$C2859,检修、备用和必开!$A:$A,0))</f>
        <v>0</v>
      </c>
      <c r="X2859" s="26">
        <f>INDEX(检修、备用和必开!D:D,MATCH(统调负荷!$C2859,检修、备用和必开!$A:$A,0))</f>
        <v>11310</v>
      </c>
      <c r="Y2859" s="26">
        <f>INDEX(检修、备用和必开!E:E,MATCH(统调负荷!$C2859,检修、备用和必开!$A:$A,0))</f>
        <v>2570</v>
      </c>
      <c r="Z2859" s="26">
        <f>INDEX(检修、备用和必开!F:F,MATCH(统调负荷!$C2859,检修、备用和必开!$A:$A,0))</f>
        <v>2450</v>
      </c>
      <c r="AA2859" s="26">
        <f t="shared" si="625"/>
        <v>67424.6</v>
      </c>
      <c r="AB2859" s="26">
        <v>302.8</v>
      </c>
      <c r="AC2859" s="26">
        <v>307.13</v>
      </c>
      <c r="AD2859" s="76">
        <f t="shared" si="626"/>
        <v>45687.7604166667</v>
      </c>
      <c r="AE2859" s="27">
        <f t="shared" si="627"/>
        <v>961.599999999999</v>
      </c>
      <c r="AF2859" s="27">
        <f t="shared" si="628"/>
        <v>307.73</v>
      </c>
      <c r="AG2859" s="27">
        <f t="shared" si="629"/>
        <v>895.1</v>
      </c>
      <c r="AH2859" s="27">
        <f t="shared" si="630"/>
        <v>-216.400000000001</v>
      </c>
      <c r="AI2859" s="27">
        <f t="shared" si="631"/>
        <v>123.23</v>
      </c>
      <c r="AJ2859" s="27">
        <f t="shared" si="632"/>
        <v>-148.06</v>
      </c>
      <c r="AK2859" s="26">
        <f>INDEX(检修、备用和必开!I:I,MATCH(统调负荷!$C2859,检修、备用和必开!$A:$A,0))</f>
        <v>8068.48515625</v>
      </c>
    </row>
    <row r="2860" ht="13.8" spans="1:37">
      <c r="A2860" s="26">
        <f t="shared" si="621"/>
        <v>4</v>
      </c>
      <c r="B2860" s="26">
        <f t="shared" si="620"/>
        <v>18</v>
      </c>
      <c r="C2860" t="s">
        <v>51</v>
      </c>
      <c r="D2860" s="75">
        <v>0.770833333333333</v>
      </c>
      <c r="E2860" s="26">
        <v>51590</v>
      </c>
      <c r="F2860" s="26">
        <v>16309</v>
      </c>
      <c r="G2860" s="26">
        <v>11601</v>
      </c>
      <c r="H2860" s="26">
        <v>20245.7</v>
      </c>
      <c r="I2860" s="26">
        <v>5447</v>
      </c>
      <c r="J2860" s="26">
        <v>-2012.7</v>
      </c>
      <c r="K2860" s="26">
        <f t="shared" si="633"/>
        <v>13739</v>
      </c>
      <c r="L2860" s="27">
        <f t="shared" si="622"/>
        <v>4.90753329936677</v>
      </c>
      <c r="M2860" s="75">
        <v>0.770833333333333</v>
      </c>
      <c r="N2860" s="26">
        <v>52142.3</v>
      </c>
      <c r="O2860" s="26">
        <v>16577.93</v>
      </c>
      <c r="P2860" s="26">
        <v>11802.3</v>
      </c>
      <c r="Q2860" s="26">
        <v>20275.9</v>
      </c>
      <c r="R2860" s="26">
        <v>5674.23</v>
      </c>
      <c r="S2860" s="26">
        <v>-2188.06</v>
      </c>
      <c r="T2860" s="26">
        <f t="shared" si="623"/>
        <v>14007.93</v>
      </c>
      <c r="U2860" s="27">
        <f t="shared" si="624"/>
        <v>2.66311661340402</v>
      </c>
      <c r="V2860" s="26">
        <f>INDEX(检修、备用和必开!B:B,MATCH(统调负荷!$C2860,检修、备用和必开!$A:$A,0))</f>
        <v>24617.8</v>
      </c>
      <c r="W2860" s="26">
        <f>INDEX(检修、备用和必开!C:C,MATCH(统调负荷!$C2860,检修、备用和必开!$A:$A,0))</f>
        <v>0</v>
      </c>
      <c r="X2860" s="26">
        <f>INDEX(检修、备用和必开!D:D,MATCH(统调负荷!$C2860,检修、备用和必开!$A:$A,0))</f>
        <v>11310</v>
      </c>
      <c r="Y2860" s="26">
        <f>INDEX(检修、备用和必开!E:E,MATCH(统调负荷!$C2860,检修、备用和必开!$A:$A,0))</f>
        <v>2570</v>
      </c>
      <c r="Z2860" s="26">
        <f>INDEX(检修、备用和必开!F:F,MATCH(统调负荷!$C2860,检修、备用和必开!$A:$A,0))</f>
        <v>2450</v>
      </c>
      <c r="AA2860" s="26">
        <f t="shared" si="625"/>
        <v>67424.6</v>
      </c>
      <c r="AB2860" s="26">
        <v>307.77</v>
      </c>
      <c r="AC2860" s="26">
        <v>330</v>
      </c>
      <c r="AD2860" s="76">
        <f t="shared" si="626"/>
        <v>45687.7708333333</v>
      </c>
      <c r="AE2860" s="27">
        <f t="shared" si="627"/>
        <v>552.300000000003</v>
      </c>
      <c r="AF2860" s="27">
        <f t="shared" si="628"/>
        <v>268.93</v>
      </c>
      <c r="AG2860" s="27">
        <f t="shared" si="629"/>
        <v>201.299999999999</v>
      </c>
      <c r="AH2860" s="27">
        <f t="shared" si="630"/>
        <v>30.2000000000007</v>
      </c>
      <c r="AI2860" s="27">
        <f t="shared" si="631"/>
        <v>227.23</v>
      </c>
      <c r="AJ2860" s="27">
        <f t="shared" si="632"/>
        <v>-175.36</v>
      </c>
      <c r="AK2860" s="26">
        <f>INDEX(检修、备用和必开!I:I,MATCH(统调负荷!$C2860,检修、备用和必开!$A:$A,0))</f>
        <v>8068.48515625</v>
      </c>
    </row>
    <row r="2861" ht="13.8" spans="1:37">
      <c r="A2861" s="26">
        <f t="shared" si="621"/>
        <v>4</v>
      </c>
      <c r="B2861" s="26">
        <f t="shared" si="620"/>
        <v>18</v>
      </c>
      <c r="C2861" t="s">
        <v>51</v>
      </c>
      <c r="D2861" s="75">
        <v>0.78125</v>
      </c>
      <c r="E2861" s="26">
        <v>52275</v>
      </c>
      <c r="F2861" s="26">
        <v>16768.2</v>
      </c>
      <c r="G2861" s="26">
        <v>11841</v>
      </c>
      <c r="H2861" s="26">
        <v>20420.5</v>
      </c>
      <c r="I2861" s="26">
        <v>5258</v>
      </c>
      <c r="J2861" s="26">
        <v>-2012.7</v>
      </c>
      <c r="K2861" s="26">
        <f t="shared" si="633"/>
        <v>14198.2</v>
      </c>
      <c r="L2861" s="27">
        <f t="shared" si="622"/>
        <v>4.74881322984604</v>
      </c>
      <c r="M2861" s="75">
        <v>0.78125</v>
      </c>
      <c r="N2861" s="26">
        <v>52399.3</v>
      </c>
      <c r="O2861" s="26">
        <v>16847.86</v>
      </c>
      <c r="P2861" s="26">
        <v>12442.4</v>
      </c>
      <c r="Q2861" s="26">
        <v>19562.7</v>
      </c>
      <c r="R2861" s="26">
        <v>5747.56</v>
      </c>
      <c r="S2861" s="26">
        <v>-2201.22</v>
      </c>
      <c r="T2861" s="26">
        <f t="shared" si="623"/>
        <v>14277.86</v>
      </c>
      <c r="U2861" s="27">
        <f t="shared" si="624"/>
        <v>2.63502301482031</v>
      </c>
      <c r="V2861" s="26">
        <f>INDEX(检修、备用和必开!B:B,MATCH(统调负荷!$C2861,检修、备用和必开!$A:$A,0))</f>
        <v>24617.8</v>
      </c>
      <c r="W2861" s="26">
        <f>INDEX(检修、备用和必开!C:C,MATCH(统调负荷!$C2861,检修、备用和必开!$A:$A,0))</f>
        <v>0</v>
      </c>
      <c r="X2861" s="26">
        <f>INDEX(检修、备用和必开!D:D,MATCH(统调负荷!$C2861,检修、备用和必开!$A:$A,0))</f>
        <v>11310</v>
      </c>
      <c r="Y2861" s="26">
        <f>INDEX(检修、备用和必开!E:E,MATCH(统调负荷!$C2861,检修、备用和必开!$A:$A,0))</f>
        <v>2570</v>
      </c>
      <c r="Z2861" s="26">
        <f>INDEX(检修、备用和必开!F:F,MATCH(统调负荷!$C2861,检修、备用和必开!$A:$A,0))</f>
        <v>2450</v>
      </c>
      <c r="AA2861" s="26">
        <f t="shared" si="625"/>
        <v>67424.6</v>
      </c>
      <c r="AB2861" s="26">
        <v>312.73</v>
      </c>
      <c r="AC2861" s="26">
        <v>320.55</v>
      </c>
      <c r="AD2861" s="76">
        <f t="shared" si="626"/>
        <v>45687.78125</v>
      </c>
      <c r="AE2861" s="27">
        <f t="shared" si="627"/>
        <v>124.300000000003</v>
      </c>
      <c r="AF2861" s="27">
        <f t="shared" si="628"/>
        <v>79.6599999999999</v>
      </c>
      <c r="AG2861" s="27">
        <f t="shared" si="629"/>
        <v>601.4</v>
      </c>
      <c r="AH2861" s="27">
        <f t="shared" si="630"/>
        <v>-857.799999999999</v>
      </c>
      <c r="AI2861" s="27">
        <f t="shared" si="631"/>
        <v>489.56</v>
      </c>
      <c r="AJ2861" s="27">
        <f t="shared" si="632"/>
        <v>-188.52</v>
      </c>
      <c r="AK2861" s="26">
        <f>INDEX(检修、备用和必开!I:I,MATCH(统调负荷!$C2861,检修、备用和必开!$A:$A,0))</f>
        <v>8068.48515625</v>
      </c>
    </row>
    <row r="2862" ht="13.8" spans="1:37">
      <c r="A2862" s="26">
        <f t="shared" si="621"/>
        <v>4</v>
      </c>
      <c r="B2862" s="26">
        <f t="shared" si="620"/>
        <v>19</v>
      </c>
      <c r="C2862" t="s">
        <v>51</v>
      </c>
      <c r="D2862" s="75">
        <v>0.791666666666667</v>
      </c>
      <c r="E2862" s="26">
        <v>52535</v>
      </c>
      <c r="F2862" s="26">
        <v>16471.3</v>
      </c>
      <c r="G2862" s="26">
        <v>12286</v>
      </c>
      <c r="H2862" s="26">
        <v>20511.4</v>
      </c>
      <c r="I2862" s="26">
        <v>5279</v>
      </c>
      <c r="J2862" s="26">
        <v>-2012.7</v>
      </c>
      <c r="K2862" s="26">
        <f t="shared" si="633"/>
        <v>13901.3</v>
      </c>
      <c r="L2862" s="27">
        <f t="shared" si="622"/>
        <v>4.85023702819161</v>
      </c>
      <c r="M2862" s="75">
        <v>0.791666666666667</v>
      </c>
      <c r="N2862" s="26">
        <v>52194.4</v>
      </c>
      <c r="O2862" s="26">
        <v>15723.62</v>
      </c>
      <c r="P2862" s="26">
        <v>12414.4</v>
      </c>
      <c r="Q2862" s="26">
        <v>20344.9</v>
      </c>
      <c r="R2862" s="26">
        <v>5920.95</v>
      </c>
      <c r="S2862" s="26">
        <v>-2209.47</v>
      </c>
      <c r="T2862" s="26">
        <f t="shared" si="623"/>
        <v>13153.62</v>
      </c>
      <c r="U2862" s="27">
        <f t="shared" si="624"/>
        <v>2.7561170423674</v>
      </c>
      <c r="V2862" s="26">
        <f>INDEX(检修、备用和必开!B:B,MATCH(统调负荷!$C2862,检修、备用和必开!$A:$A,0))</f>
        <v>24617.8</v>
      </c>
      <c r="W2862" s="26">
        <f>INDEX(检修、备用和必开!C:C,MATCH(统调负荷!$C2862,检修、备用和必开!$A:$A,0))</f>
        <v>0</v>
      </c>
      <c r="X2862" s="26">
        <f>INDEX(检修、备用和必开!D:D,MATCH(统调负荷!$C2862,检修、备用和必开!$A:$A,0))</f>
        <v>11310</v>
      </c>
      <c r="Y2862" s="26">
        <f>INDEX(检修、备用和必开!E:E,MATCH(统调负荷!$C2862,检修、备用和必开!$A:$A,0))</f>
        <v>2570</v>
      </c>
      <c r="Z2862" s="26">
        <f>INDEX(检修、备用和必开!F:F,MATCH(统调负荷!$C2862,检修、备用和必开!$A:$A,0))</f>
        <v>2450</v>
      </c>
      <c r="AA2862" s="26">
        <f t="shared" si="625"/>
        <v>67424.6</v>
      </c>
      <c r="AB2862" s="26">
        <v>302.95</v>
      </c>
      <c r="AC2862" s="26">
        <v>0.03</v>
      </c>
      <c r="AD2862" s="76">
        <f t="shared" si="626"/>
        <v>45687.7916666667</v>
      </c>
      <c r="AE2862" s="27">
        <f t="shared" si="627"/>
        <v>-340.599999999999</v>
      </c>
      <c r="AF2862" s="27">
        <f t="shared" si="628"/>
        <v>-747.679999999998</v>
      </c>
      <c r="AG2862" s="27">
        <f t="shared" si="629"/>
        <v>128.4</v>
      </c>
      <c r="AH2862" s="27">
        <f t="shared" si="630"/>
        <v>-166.5</v>
      </c>
      <c r="AI2862" s="27">
        <f t="shared" si="631"/>
        <v>641.95</v>
      </c>
      <c r="AJ2862" s="27">
        <f t="shared" si="632"/>
        <v>-196.77</v>
      </c>
      <c r="AK2862" s="26">
        <f>INDEX(检修、备用和必开!I:I,MATCH(统调负荷!$C2862,检修、备用和必开!$A:$A,0))</f>
        <v>8068.48515625</v>
      </c>
    </row>
    <row r="2863" ht="13.8" spans="1:37">
      <c r="A2863" s="26">
        <f t="shared" si="621"/>
        <v>4</v>
      </c>
      <c r="B2863" s="26">
        <f t="shared" si="620"/>
        <v>19</v>
      </c>
      <c r="C2863" t="s">
        <v>51</v>
      </c>
      <c r="D2863" s="75">
        <v>0.802083333333333</v>
      </c>
      <c r="E2863" s="26">
        <v>52565</v>
      </c>
      <c r="F2863" s="26">
        <v>16431.6</v>
      </c>
      <c r="G2863" s="26">
        <v>12286</v>
      </c>
      <c r="H2863" s="26">
        <v>20509.1</v>
      </c>
      <c r="I2863" s="26">
        <v>5351</v>
      </c>
      <c r="J2863" s="26">
        <v>-2012.7</v>
      </c>
      <c r="K2863" s="26">
        <f t="shared" si="633"/>
        <v>13861.6</v>
      </c>
      <c r="L2863" s="27">
        <f t="shared" si="622"/>
        <v>4.86412823916431</v>
      </c>
      <c r="M2863" s="75">
        <v>0.802083333333333</v>
      </c>
      <c r="N2863" s="26">
        <v>52491.5</v>
      </c>
      <c r="O2863" s="26">
        <v>15464.39</v>
      </c>
      <c r="P2863" s="26">
        <v>12327.8</v>
      </c>
      <c r="Q2863" s="26">
        <v>20738.6</v>
      </c>
      <c r="R2863" s="26">
        <v>6135.66</v>
      </c>
      <c r="S2863" s="26">
        <v>-2174.95</v>
      </c>
      <c r="T2863" s="26">
        <f t="shared" si="623"/>
        <v>12894.39</v>
      </c>
      <c r="U2863" s="27">
        <f t="shared" si="624"/>
        <v>2.78563516783526</v>
      </c>
      <c r="V2863" s="26">
        <f>INDEX(检修、备用和必开!B:B,MATCH(统调负荷!$C2863,检修、备用和必开!$A:$A,0))</f>
        <v>24617.8</v>
      </c>
      <c r="W2863" s="26">
        <f>INDEX(检修、备用和必开!C:C,MATCH(统调负荷!$C2863,检修、备用和必开!$A:$A,0))</f>
        <v>0</v>
      </c>
      <c r="X2863" s="26">
        <f>INDEX(检修、备用和必开!D:D,MATCH(统调负荷!$C2863,检修、备用和必开!$A:$A,0))</f>
        <v>11310</v>
      </c>
      <c r="Y2863" s="26">
        <f>INDEX(检修、备用和必开!E:E,MATCH(统调负荷!$C2863,检修、备用和必开!$A:$A,0))</f>
        <v>2570</v>
      </c>
      <c r="Z2863" s="26">
        <f>INDEX(检修、备用和必开!F:F,MATCH(统调负荷!$C2863,检修、备用和必开!$A:$A,0))</f>
        <v>2450</v>
      </c>
      <c r="AA2863" s="26">
        <f t="shared" si="625"/>
        <v>67424.6</v>
      </c>
      <c r="AB2863" s="26">
        <v>302.91</v>
      </c>
      <c r="AC2863" s="26">
        <v>308.59</v>
      </c>
      <c r="AD2863" s="76">
        <f t="shared" si="626"/>
        <v>45687.8020833333</v>
      </c>
      <c r="AE2863" s="27">
        <f t="shared" si="627"/>
        <v>-73.5</v>
      </c>
      <c r="AF2863" s="27">
        <f t="shared" si="628"/>
        <v>-967.209999999999</v>
      </c>
      <c r="AG2863" s="27">
        <f t="shared" si="629"/>
        <v>41.7999999999993</v>
      </c>
      <c r="AH2863" s="27">
        <f t="shared" si="630"/>
        <v>229.5</v>
      </c>
      <c r="AI2863" s="27">
        <f t="shared" si="631"/>
        <v>784.66</v>
      </c>
      <c r="AJ2863" s="27">
        <f t="shared" si="632"/>
        <v>-162.25</v>
      </c>
      <c r="AK2863" s="26">
        <f>INDEX(检修、备用和必开!I:I,MATCH(统调负荷!$C2863,检修、备用和必开!$A:$A,0))</f>
        <v>8068.48515625</v>
      </c>
    </row>
    <row r="2864" ht="13.8" spans="1:37">
      <c r="A2864" s="26">
        <f t="shared" si="621"/>
        <v>4</v>
      </c>
      <c r="B2864" s="26">
        <f t="shared" si="620"/>
        <v>19</v>
      </c>
      <c r="C2864" t="s">
        <v>51</v>
      </c>
      <c r="D2864" s="75">
        <v>0.8125</v>
      </c>
      <c r="E2864" s="26">
        <v>52665</v>
      </c>
      <c r="F2864" s="26">
        <v>16419.39</v>
      </c>
      <c r="G2864" s="26">
        <v>12286</v>
      </c>
      <c r="H2864" s="26">
        <v>20538.1</v>
      </c>
      <c r="I2864" s="26">
        <v>5434</v>
      </c>
      <c r="J2864" s="26">
        <v>-2012.49</v>
      </c>
      <c r="K2864" s="26">
        <f t="shared" si="633"/>
        <v>13849.39</v>
      </c>
      <c r="L2864" s="27">
        <f t="shared" si="622"/>
        <v>4.86841658730096</v>
      </c>
      <c r="M2864" s="75">
        <v>0.8125</v>
      </c>
      <c r="N2864" s="26">
        <v>52499.6</v>
      </c>
      <c r="O2864" s="26">
        <v>15240.53</v>
      </c>
      <c r="P2864" s="26">
        <v>12376.1</v>
      </c>
      <c r="Q2864" s="26">
        <v>20861.1</v>
      </c>
      <c r="R2864" s="26">
        <v>6254.73</v>
      </c>
      <c r="S2864" s="26">
        <v>-2232.86</v>
      </c>
      <c r="T2864" s="26">
        <f t="shared" si="623"/>
        <v>12670.53</v>
      </c>
      <c r="U2864" s="27">
        <f t="shared" si="624"/>
        <v>2.81163927569574</v>
      </c>
      <c r="V2864" s="26">
        <f>INDEX(检修、备用和必开!B:B,MATCH(统调负荷!$C2864,检修、备用和必开!$A:$A,0))</f>
        <v>24617.8</v>
      </c>
      <c r="W2864" s="26">
        <f>INDEX(检修、备用和必开!C:C,MATCH(统调负荷!$C2864,检修、备用和必开!$A:$A,0))</f>
        <v>0</v>
      </c>
      <c r="X2864" s="26">
        <f>INDEX(检修、备用和必开!D:D,MATCH(统调负荷!$C2864,检修、备用和必开!$A:$A,0))</f>
        <v>11310</v>
      </c>
      <c r="Y2864" s="26">
        <f>INDEX(检修、备用和必开!E:E,MATCH(统调负荷!$C2864,检修、备用和必开!$A:$A,0))</f>
        <v>2570</v>
      </c>
      <c r="Z2864" s="26">
        <f>INDEX(检修、备用和必开!F:F,MATCH(统调负荷!$C2864,检修、备用和必开!$A:$A,0))</f>
        <v>2450</v>
      </c>
      <c r="AA2864" s="26">
        <f t="shared" si="625"/>
        <v>67424.6</v>
      </c>
      <c r="AB2864" s="26">
        <v>302.91</v>
      </c>
      <c r="AC2864" s="26">
        <v>304.38</v>
      </c>
      <c r="AD2864" s="76">
        <f t="shared" si="626"/>
        <v>45687.8125</v>
      </c>
      <c r="AE2864" s="27">
        <f t="shared" si="627"/>
        <v>-165.400000000001</v>
      </c>
      <c r="AF2864" s="27">
        <f t="shared" si="628"/>
        <v>-1178.86</v>
      </c>
      <c r="AG2864" s="27">
        <f t="shared" si="629"/>
        <v>90.1000000000004</v>
      </c>
      <c r="AH2864" s="27">
        <f t="shared" si="630"/>
        <v>323</v>
      </c>
      <c r="AI2864" s="27">
        <f t="shared" si="631"/>
        <v>820.73</v>
      </c>
      <c r="AJ2864" s="27">
        <f t="shared" si="632"/>
        <v>-220.37</v>
      </c>
      <c r="AK2864" s="26">
        <f>INDEX(检修、备用和必开!I:I,MATCH(统调负荷!$C2864,检修、备用和必开!$A:$A,0))</f>
        <v>8068.48515625</v>
      </c>
    </row>
    <row r="2865" ht="13.8" spans="1:37">
      <c r="A2865" s="26">
        <f t="shared" si="621"/>
        <v>4</v>
      </c>
      <c r="B2865" s="26">
        <f t="shared" si="620"/>
        <v>19</v>
      </c>
      <c r="C2865" t="s">
        <v>51</v>
      </c>
      <c r="D2865" s="75">
        <v>0.822916666666667</v>
      </c>
      <c r="E2865" s="26">
        <v>52665</v>
      </c>
      <c r="F2865" s="26">
        <v>16340.39</v>
      </c>
      <c r="G2865" s="26">
        <v>12286</v>
      </c>
      <c r="H2865" s="26">
        <v>20565.3</v>
      </c>
      <c r="I2865" s="26">
        <v>5486</v>
      </c>
      <c r="J2865" s="26">
        <v>-2012.69</v>
      </c>
      <c r="K2865" s="26">
        <f t="shared" si="633"/>
        <v>13770.39</v>
      </c>
      <c r="L2865" s="27">
        <f t="shared" si="622"/>
        <v>4.89634643608496</v>
      </c>
      <c r="M2865" s="75">
        <v>0.822916666666667</v>
      </c>
      <c r="N2865" s="26">
        <v>52513.9</v>
      </c>
      <c r="O2865" s="26">
        <v>14870.02</v>
      </c>
      <c r="P2865" s="26">
        <v>12940.9</v>
      </c>
      <c r="Q2865" s="26">
        <v>20575.8</v>
      </c>
      <c r="R2865" s="26">
        <v>6299.14</v>
      </c>
      <c r="S2865" s="26">
        <v>-2171.96</v>
      </c>
      <c r="T2865" s="26">
        <f t="shared" si="623"/>
        <v>12300.02</v>
      </c>
      <c r="U2865" s="27">
        <f t="shared" si="624"/>
        <v>2.8557620874527</v>
      </c>
      <c r="V2865" s="26">
        <f>INDEX(检修、备用和必开!B:B,MATCH(统调负荷!$C2865,检修、备用和必开!$A:$A,0))</f>
        <v>24617.8</v>
      </c>
      <c r="W2865" s="26">
        <f>INDEX(检修、备用和必开!C:C,MATCH(统调负荷!$C2865,检修、备用和必开!$A:$A,0))</f>
        <v>0</v>
      </c>
      <c r="X2865" s="26">
        <f>INDEX(检修、备用和必开!D:D,MATCH(统调负荷!$C2865,检修、备用和必开!$A:$A,0))</f>
        <v>11310</v>
      </c>
      <c r="Y2865" s="26">
        <f>INDEX(检修、备用和必开!E:E,MATCH(统调负荷!$C2865,检修、备用和必开!$A:$A,0))</f>
        <v>2570</v>
      </c>
      <c r="Z2865" s="26">
        <f>INDEX(检修、备用和必开!F:F,MATCH(统调负荷!$C2865,检修、备用和必开!$A:$A,0))</f>
        <v>2450</v>
      </c>
      <c r="AA2865" s="26">
        <f t="shared" si="625"/>
        <v>67424.6</v>
      </c>
      <c r="AB2865" s="26">
        <v>302.8</v>
      </c>
      <c r="AC2865" s="26">
        <v>300.13</v>
      </c>
      <c r="AD2865" s="76">
        <f t="shared" si="626"/>
        <v>45687.8229166667</v>
      </c>
      <c r="AE2865" s="27">
        <f t="shared" si="627"/>
        <v>-151.099999999999</v>
      </c>
      <c r="AF2865" s="27">
        <f t="shared" si="628"/>
        <v>-1470.37</v>
      </c>
      <c r="AG2865" s="27">
        <f t="shared" si="629"/>
        <v>654.9</v>
      </c>
      <c r="AH2865" s="27">
        <f t="shared" si="630"/>
        <v>10.5</v>
      </c>
      <c r="AI2865" s="27">
        <f t="shared" si="631"/>
        <v>813.14</v>
      </c>
      <c r="AJ2865" s="27">
        <f t="shared" si="632"/>
        <v>-159.27</v>
      </c>
      <c r="AK2865" s="26">
        <f>INDEX(检修、备用和必开!I:I,MATCH(统调负荷!$C2865,检修、备用和必开!$A:$A,0))</f>
        <v>8068.48515625</v>
      </c>
    </row>
    <row r="2866" ht="13.8" spans="1:37">
      <c r="A2866" s="26">
        <f t="shared" si="621"/>
        <v>4</v>
      </c>
      <c r="B2866" s="26">
        <f t="shared" si="620"/>
        <v>20</v>
      </c>
      <c r="C2866" t="s">
        <v>51</v>
      </c>
      <c r="D2866" s="75">
        <v>0.833333333333333</v>
      </c>
      <c r="E2866" s="26">
        <v>52770</v>
      </c>
      <c r="F2866" s="26">
        <v>16482.6</v>
      </c>
      <c r="G2866" s="26">
        <v>12182</v>
      </c>
      <c r="H2866" s="26">
        <v>20592.9</v>
      </c>
      <c r="I2866" s="26">
        <v>5525</v>
      </c>
      <c r="J2866" s="26">
        <v>-2012.5</v>
      </c>
      <c r="K2866" s="26">
        <f t="shared" si="633"/>
        <v>13912.6</v>
      </c>
      <c r="L2866" s="27">
        <f t="shared" si="622"/>
        <v>4.84629760073602</v>
      </c>
      <c r="M2866" s="75">
        <v>0.833333333333333</v>
      </c>
      <c r="N2866" s="26">
        <v>52678.8</v>
      </c>
      <c r="O2866" s="26">
        <v>15062.77</v>
      </c>
      <c r="P2866" s="26">
        <v>12324</v>
      </c>
      <c r="Q2866" s="26">
        <v>21159.2</v>
      </c>
      <c r="R2866" s="26">
        <v>6256.23</v>
      </c>
      <c r="S2866" s="26">
        <v>-2123.4</v>
      </c>
      <c r="T2866" s="26">
        <f t="shared" si="623"/>
        <v>12492.77</v>
      </c>
      <c r="U2866" s="27">
        <f t="shared" si="624"/>
        <v>2.83263670572795</v>
      </c>
      <c r="V2866" s="26">
        <f>INDEX(检修、备用和必开!B:B,MATCH(统调负荷!$C2866,检修、备用和必开!$A:$A,0))</f>
        <v>24617.8</v>
      </c>
      <c r="W2866" s="26">
        <f>INDEX(检修、备用和必开!C:C,MATCH(统调负荷!$C2866,检修、备用和必开!$A:$A,0))</f>
        <v>0</v>
      </c>
      <c r="X2866" s="26">
        <f>INDEX(检修、备用和必开!D:D,MATCH(统调负荷!$C2866,检修、备用和必开!$A:$A,0))</f>
        <v>11310</v>
      </c>
      <c r="Y2866" s="26">
        <f>INDEX(检修、备用和必开!E:E,MATCH(统调负荷!$C2866,检修、备用和必开!$A:$A,0))</f>
        <v>2570</v>
      </c>
      <c r="Z2866" s="26">
        <f>INDEX(检修、备用和必开!F:F,MATCH(统调负荷!$C2866,检修、备用和必开!$A:$A,0))</f>
        <v>2450</v>
      </c>
      <c r="AA2866" s="26">
        <f t="shared" si="625"/>
        <v>67424.6</v>
      </c>
      <c r="AB2866" s="26">
        <v>302.91</v>
      </c>
      <c r="AC2866" s="26">
        <v>300.11</v>
      </c>
      <c r="AD2866" s="76">
        <f t="shared" si="626"/>
        <v>45687.8333333333</v>
      </c>
      <c r="AE2866" s="27">
        <f t="shared" si="627"/>
        <v>-91.1999999999971</v>
      </c>
      <c r="AF2866" s="27">
        <f t="shared" si="628"/>
        <v>-1419.83</v>
      </c>
      <c r="AG2866" s="27">
        <f t="shared" si="629"/>
        <v>142</v>
      </c>
      <c r="AH2866" s="27">
        <f t="shared" si="630"/>
        <v>566.299999999999</v>
      </c>
      <c r="AI2866" s="27">
        <f t="shared" si="631"/>
        <v>731.23</v>
      </c>
      <c r="AJ2866" s="27">
        <f t="shared" si="632"/>
        <v>-110.9</v>
      </c>
      <c r="AK2866" s="26">
        <f>INDEX(检修、备用和必开!I:I,MATCH(统调负荷!$C2866,检修、备用和必开!$A:$A,0))</f>
        <v>8068.48515625</v>
      </c>
    </row>
    <row r="2867" ht="13.8" spans="1:37">
      <c r="A2867" s="26">
        <f t="shared" si="621"/>
        <v>4</v>
      </c>
      <c r="B2867" s="26">
        <f t="shared" si="620"/>
        <v>20</v>
      </c>
      <c r="C2867" t="s">
        <v>51</v>
      </c>
      <c r="D2867" s="75">
        <v>0.84375</v>
      </c>
      <c r="E2867" s="26">
        <v>53000</v>
      </c>
      <c r="F2867" s="26">
        <v>16651.2</v>
      </c>
      <c r="G2867" s="26">
        <v>12182</v>
      </c>
      <c r="H2867" s="26">
        <v>20616.5</v>
      </c>
      <c r="I2867" s="26">
        <v>5563</v>
      </c>
      <c r="J2867" s="26">
        <v>-2012.7</v>
      </c>
      <c r="K2867" s="26">
        <f t="shared" si="633"/>
        <v>14081.2</v>
      </c>
      <c r="L2867" s="27">
        <f t="shared" si="622"/>
        <v>4.78827088600403</v>
      </c>
      <c r="M2867" s="75">
        <v>0.84375</v>
      </c>
      <c r="N2867" s="26">
        <v>53009.5</v>
      </c>
      <c r="O2867" s="26">
        <v>15975.3</v>
      </c>
      <c r="P2867" s="26">
        <v>12315.5</v>
      </c>
      <c r="Q2867" s="26">
        <v>20546.2</v>
      </c>
      <c r="R2867" s="26">
        <v>6253.91</v>
      </c>
      <c r="S2867" s="26">
        <v>-2081.41</v>
      </c>
      <c r="T2867" s="26">
        <f t="shared" si="623"/>
        <v>13405.3</v>
      </c>
      <c r="U2867" s="27">
        <f t="shared" si="624"/>
        <v>2.72805104530392</v>
      </c>
      <c r="V2867" s="26">
        <f>INDEX(检修、备用和必开!B:B,MATCH(统调负荷!$C2867,检修、备用和必开!$A:$A,0))</f>
        <v>24617.8</v>
      </c>
      <c r="W2867" s="26">
        <f>INDEX(检修、备用和必开!C:C,MATCH(统调负荷!$C2867,检修、备用和必开!$A:$A,0))</f>
        <v>0</v>
      </c>
      <c r="X2867" s="26">
        <f>INDEX(检修、备用和必开!D:D,MATCH(统调负荷!$C2867,检修、备用和必开!$A:$A,0))</f>
        <v>11310</v>
      </c>
      <c r="Y2867" s="26">
        <f>INDEX(检修、备用和必开!E:E,MATCH(统调负荷!$C2867,检修、备用和必开!$A:$A,0))</f>
        <v>2570</v>
      </c>
      <c r="Z2867" s="26">
        <f>INDEX(检修、备用和必开!F:F,MATCH(统调负荷!$C2867,检修、备用和必开!$A:$A,0))</f>
        <v>2450</v>
      </c>
      <c r="AA2867" s="26">
        <f t="shared" si="625"/>
        <v>67424.6</v>
      </c>
      <c r="AB2867" s="26">
        <v>302.93</v>
      </c>
      <c r="AC2867" s="26">
        <v>308.31</v>
      </c>
      <c r="AD2867" s="76">
        <f t="shared" si="626"/>
        <v>45687.84375</v>
      </c>
      <c r="AE2867" s="27">
        <f t="shared" si="627"/>
        <v>9.5</v>
      </c>
      <c r="AF2867" s="27">
        <f t="shared" si="628"/>
        <v>-675.900000000001</v>
      </c>
      <c r="AG2867" s="27">
        <f t="shared" si="629"/>
        <v>133.5</v>
      </c>
      <c r="AH2867" s="27">
        <f t="shared" si="630"/>
        <v>-70.2999999999993</v>
      </c>
      <c r="AI2867" s="27">
        <f t="shared" si="631"/>
        <v>690.91</v>
      </c>
      <c r="AJ2867" s="27">
        <f t="shared" si="632"/>
        <v>-68.7099999999998</v>
      </c>
      <c r="AK2867" s="26">
        <f>INDEX(检修、备用和必开!I:I,MATCH(统调负荷!$C2867,检修、备用和必开!$A:$A,0))</f>
        <v>8068.48515625</v>
      </c>
    </row>
    <row r="2868" ht="13.8" spans="1:37">
      <c r="A2868" s="26">
        <f t="shared" si="621"/>
        <v>4</v>
      </c>
      <c r="B2868" s="26">
        <f t="shared" si="620"/>
        <v>20</v>
      </c>
      <c r="C2868" t="s">
        <v>51</v>
      </c>
      <c r="D2868" s="75">
        <v>0.854166666666667</v>
      </c>
      <c r="E2868" s="26">
        <v>52880</v>
      </c>
      <c r="F2868" s="26">
        <v>16492.9</v>
      </c>
      <c r="G2868" s="26">
        <v>12182</v>
      </c>
      <c r="H2868" s="26">
        <v>20633.6</v>
      </c>
      <c r="I2868" s="26">
        <v>5584</v>
      </c>
      <c r="J2868" s="26">
        <v>-2012.5</v>
      </c>
      <c r="K2868" s="26">
        <f t="shared" si="633"/>
        <v>13922.9</v>
      </c>
      <c r="L2868" s="27">
        <f t="shared" si="622"/>
        <v>4.84271236595824</v>
      </c>
      <c r="M2868" s="75">
        <v>0.854166666666667</v>
      </c>
      <c r="N2868" s="26">
        <v>53237.1</v>
      </c>
      <c r="O2868" s="26">
        <v>16293.1</v>
      </c>
      <c r="P2868" s="26">
        <v>11821.3</v>
      </c>
      <c r="Q2868" s="26">
        <v>20991.3</v>
      </c>
      <c r="R2868" s="26">
        <v>6292.76</v>
      </c>
      <c r="S2868" s="26">
        <v>-2161.36</v>
      </c>
      <c r="T2868" s="26">
        <f t="shared" si="623"/>
        <v>13723.1</v>
      </c>
      <c r="U2868" s="27">
        <f t="shared" si="624"/>
        <v>2.69341791468096</v>
      </c>
      <c r="V2868" s="26">
        <f>INDEX(检修、备用和必开!B:B,MATCH(统调负荷!$C2868,检修、备用和必开!$A:$A,0))</f>
        <v>24617.8</v>
      </c>
      <c r="W2868" s="26">
        <f>INDEX(检修、备用和必开!C:C,MATCH(统调负荷!$C2868,检修、备用和必开!$A:$A,0))</f>
        <v>0</v>
      </c>
      <c r="X2868" s="26">
        <f>INDEX(检修、备用和必开!D:D,MATCH(统调负荷!$C2868,检修、备用和必开!$A:$A,0))</f>
        <v>11310</v>
      </c>
      <c r="Y2868" s="26">
        <f>INDEX(检修、备用和必开!E:E,MATCH(统调负荷!$C2868,检修、备用和必开!$A:$A,0))</f>
        <v>2570</v>
      </c>
      <c r="Z2868" s="26">
        <f>INDEX(检修、备用和必开!F:F,MATCH(统调负荷!$C2868,检修、备用和必开!$A:$A,0))</f>
        <v>2450</v>
      </c>
      <c r="AA2868" s="26">
        <f t="shared" si="625"/>
        <v>67424.6</v>
      </c>
      <c r="AB2868" s="26">
        <v>302.91</v>
      </c>
      <c r="AC2868" s="26">
        <v>310.11</v>
      </c>
      <c r="AD2868" s="76">
        <f t="shared" si="626"/>
        <v>45687.8541666667</v>
      </c>
      <c r="AE2868" s="27">
        <f t="shared" si="627"/>
        <v>357.099999999999</v>
      </c>
      <c r="AF2868" s="27">
        <f t="shared" si="628"/>
        <v>-199.800000000001</v>
      </c>
      <c r="AG2868" s="27">
        <f t="shared" si="629"/>
        <v>-360.700000000001</v>
      </c>
      <c r="AH2868" s="27">
        <f t="shared" si="630"/>
        <v>357.700000000001</v>
      </c>
      <c r="AI2868" s="27">
        <f t="shared" si="631"/>
        <v>708.76</v>
      </c>
      <c r="AJ2868" s="27">
        <f t="shared" si="632"/>
        <v>-148.86</v>
      </c>
      <c r="AK2868" s="26">
        <f>INDEX(检修、备用和必开!I:I,MATCH(统调负荷!$C2868,检修、备用和必开!$A:$A,0))</f>
        <v>8068.48515625</v>
      </c>
    </row>
    <row r="2869" ht="13.8" spans="1:37">
      <c r="A2869" s="26">
        <f t="shared" si="621"/>
        <v>4</v>
      </c>
      <c r="B2869" s="26">
        <f t="shared" si="620"/>
        <v>20</v>
      </c>
      <c r="C2869" t="s">
        <v>51</v>
      </c>
      <c r="D2869" s="75">
        <v>0.864583333333333</v>
      </c>
      <c r="E2869" s="26">
        <v>52695</v>
      </c>
      <c r="F2869" s="26">
        <v>16239.59</v>
      </c>
      <c r="G2869" s="26">
        <v>12182</v>
      </c>
      <c r="H2869" s="26">
        <v>20679.1</v>
      </c>
      <c r="I2869" s="26">
        <v>5607</v>
      </c>
      <c r="J2869" s="26">
        <v>-2012.69</v>
      </c>
      <c r="K2869" s="26">
        <f t="shared" si="633"/>
        <v>13669.59</v>
      </c>
      <c r="L2869" s="27">
        <f t="shared" si="622"/>
        <v>4.93245225350577</v>
      </c>
      <c r="M2869" s="75">
        <v>0.864583333333333</v>
      </c>
      <c r="N2869" s="26">
        <v>53504.3</v>
      </c>
      <c r="O2869" s="26">
        <v>16990.84</v>
      </c>
      <c r="P2869" s="26">
        <v>11550.4</v>
      </c>
      <c r="Q2869" s="26">
        <v>20661.6</v>
      </c>
      <c r="R2869" s="26">
        <v>6406.16</v>
      </c>
      <c r="S2869" s="26">
        <v>-2104.7</v>
      </c>
      <c r="T2869" s="26">
        <f t="shared" si="623"/>
        <v>14420.84</v>
      </c>
      <c r="U2869" s="27">
        <f t="shared" si="624"/>
        <v>2.620380834827</v>
      </c>
      <c r="V2869" s="26">
        <f>INDEX(检修、备用和必开!B:B,MATCH(统调负荷!$C2869,检修、备用和必开!$A:$A,0))</f>
        <v>24617.8</v>
      </c>
      <c r="W2869" s="26">
        <f>INDEX(检修、备用和必开!C:C,MATCH(统调负荷!$C2869,检修、备用和必开!$A:$A,0))</f>
        <v>0</v>
      </c>
      <c r="X2869" s="26">
        <f>INDEX(检修、备用和必开!D:D,MATCH(统调负荷!$C2869,检修、备用和必开!$A:$A,0))</f>
        <v>11310</v>
      </c>
      <c r="Y2869" s="26">
        <f>INDEX(检修、备用和必开!E:E,MATCH(统调负荷!$C2869,检修、备用和必开!$A:$A,0))</f>
        <v>2570</v>
      </c>
      <c r="Z2869" s="26">
        <f>INDEX(检修、备用和必开!F:F,MATCH(统调负荷!$C2869,检修、备用和必开!$A:$A,0))</f>
        <v>2450</v>
      </c>
      <c r="AA2869" s="26">
        <f t="shared" si="625"/>
        <v>67424.6</v>
      </c>
      <c r="AB2869" s="26">
        <v>300.97</v>
      </c>
      <c r="AC2869" s="26">
        <v>335</v>
      </c>
      <c r="AD2869" s="76">
        <f t="shared" si="626"/>
        <v>45687.8645833333</v>
      </c>
      <c r="AE2869" s="27">
        <f t="shared" si="627"/>
        <v>809.300000000003</v>
      </c>
      <c r="AF2869" s="27">
        <f t="shared" si="628"/>
        <v>751.25</v>
      </c>
      <c r="AG2869" s="27">
        <f t="shared" si="629"/>
        <v>-631.6</v>
      </c>
      <c r="AH2869" s="27">
        <f t="shared" si="630"/>
        <v>-17.5</v>
      </c>
      <c r="AI2869" s="27">
        <f t="shared" si="631"/>
        <v>799.16</v>
      </c>
      <c r="AJ2869" s="27">
        <f t="shared" si="632"/>
        <v>-92.0099999999998</v>
      </c>
      <c r="AK2869" s="26">
        <f>INDEX(检修、备用和必开!I:I,MATCH(统调负荷!$C2869,检修、备用和必开!$A:$A,0))</f>
        <v>8068.48515625</v>
      </c>
    </row>
    <row r="2870" ht="13.8" spans="1:37">
      <c r="A2870" s="26">
        <f t="shared" si="621"/>
        <v>4</v>
      </c>
      <c r="B2870" s="26">
        <f t="shared" si="620"/>
        <v>21</v>
      </c>
      <c r="C2870" t="s">
        <v>51</v>
      </c>
      <c r="D2870" s="75">
        <v>0.875</v>
      </c>
      <c r="E2870" s="26">
        <v>52760</v>
      </c>
      <c r="F2870" s="26">
        <v>16473.5</v>
      </c>
      <c r="G2870" s="26">
        <v>12104</v>
      </c>
      <c r="H2870" s="26">
        <v>20579.2</v>
      </c>
      <c r="I2870" s="26">
        <v>5616</v>
      </c>
      <c r="J2870" s="26">
        <v>-2012.7</v>
      </c>
      <c r="K2870" s="26">
        <f t="shared" si="633"/>
        <v>13903.5</v>
      </c>
      <c r="L2870" s="27">
        <f t="shared" si="622"/>
        <v>4.84946955802496</v>
      </c>
      <c r="M2870" s="75">
        <v>0.875</v>
      </c>
      <c r="N2870" s="26">
        <v>53515.1</v>
      </c>
      <c r="O2870" s="26">
        <v>17133.64</v>
      </c>
      <c r="P2870" s="26">
        <v>11477.8</v>
      </c>
      <c r="Q2870" s="26">
        <v>20680.8</v>
      </c>
      <c r="R2870" s="26">
        <v>6403.67</v>
      </c>
      <c r="S2870" s="26">
        <v>-2180.81</v>
      </c>
      <c r="T2870" s="26">
        <f t="shared" si="623"/>
        <v>14563.64</v>
      </c>
      <c r="U2870" s="27">
        <f t="shared" si="624"/>
        <v>2.60591861060137</v>
      </c>
      <c r="V2870" s="26">
        <f>INDEX(检修、备用和必开!B:B,MATCH(统调负荷!$C2870,检修、备用和必开!$A:$A,0))</f>
        <v>24617.8</v>
      </c>
      <c r="W2870" s="26">
        <f>INDEX(检修、备用和必开!C:C,MATCH(统调负荷!$C2870,检修、备用和必开!$A:$A,0))</f>
        <v>0</v>
      </c>
      <c r="X2870" s="26">
        <f>INDEX(检修、备用和必开!D:D,MATCH(统调负荷!$C2870,检修、备用和必开!$A:$A,0))</f>
        <v>11310</v>
      </c>
      <c r="Y2870" s="26">
        <f>INDEX(检修、备用和必开!E:E,MATCH(统调负荷!$C2870,检修、备用和必开!$A:$A,0))</f>
        <v>2570</v>
      </c>
      <c r="Z2870" s="26">
        <f>INDEX(检修、备用和必开!F:F,MATCH(统调负荷!$C2870,检修、备用和必开!$A:$A,0))</f>
        <v>2450</v>
      </c>
      <c r="AA2870" s="26">
        <f t="shared" si="625"/>
        <v>67424.6</v>
      </c>
      <c r="AB2870" s="26">
        <v>307.77</v>
      </c>
      <c r="AC2870" s="26">
        <v>340</v>
      </c>
      <c r="AD2870" s="76">
        <f t="shared" si="626"/>
        <v>45687.875</v>
      </c>
      <c r="AE2870" s="27">
        <f t="shared" si="627"/>
        <v>755.099999999999</v>
      </c>
      <c r="AF2870" s="27">
        <f t="shared" si="628"/>
        <v>660.139999999999</v>
      </c>
      <c r="AG2870" s="27">
        <f t="shared" si="629"/>
        <v>-626.200000000001</v>
      </c>
      <c r="AH2870" s="27">
        <f t="shared" si="630"/>
        <v>101.599999999999</v>
      </c>
      <c r="AI2870" s="27">
        <f t="shared" si="631"/>
        <v>787.67</v>
      </c>
      <c r="AJ2870" s="27">
        <f t="shared" si="632"/>
        <v>-168.11</v>
      </c>
      <c r="AK2870" s="26">
        <f>INDEX(检修、备用和必开!I:I,MATCH(统调负荷!$C2870,检修、备用和必开!$A:$A,0))</f>
        <v>8068.48515625</v>
      </c>
    </row>
    <row r="2871" ht="13.8" spans="1:37">
      <c r="A2871" s="26">
        <f t="shared" si="621"/>
        <v>4</v>
      </c>
      <c r="B2871" s="26">
        <f t="shared" si="620"/>
        <v>21</v>
      </c>
      <c r="C2871" t="s">
        <v>51</v>
      </c>
      <c r="D2871" s="75">
        <v>0.885416666666667</v>
      </c>
      <c r="E2871" s="26">
        <v>52405</v>
      </c>
      <c r="F2871" s="26">
        <v>16084.2</v>
      </c>
      <c r="G2871" s="26">
        <v>12114</v>
      </c>
      <c r="H2871" s="26">
        <v>20590.5</v>
      </c>
      <c r="I2871" s="26">
        <v>5629</v>
      </c>
      <c r="J2871" s="26">
        <v>-2012.7</v>
      </c>
      <c r="K2871" s="26">
        <f t="shared" si="633"/>
        <v>13514.2</v>
      </c>
      <c r="L2871" s="27">
        <f t="shared" si="622"/>
        <v>4.98916695031892</v>
      </c>
      <c r="M2871" s="75">
        <v>0.885416666666667</v>
      </c>
      <c r="N2871" s="26">
        <v>53475.3</v>
      </c>
      <c r="O2871" s="26">
        <v>17395.56</v>
      </c>
      <c r="P2871" s="26">
        <v>11421</v>
      </c>
      <c r="Q2871" s="26">
        <v>20375.1</v>
      </c>
      <c r="R2871" s="26">
        <v>6452.89</v>
      </c>
      <c r="S2871" s="26">
        <v>-2169.25</v>
      </c>
      <c r="T2871" s="26">
        <f t="shared" si="623"/>
        <v>14825.56</v>
      </c>
      <c r="U2871" s="27">
        <f t="shared" si="624"/>
        <v>2.57980314942553</v>
      </c>
      <c r="V2871" s="26">
        <f>INDEX(检修、备用和必开!B:B,MATCH(统调负荷!$C2871,检修、备用和必开!$A:$A,0))</f>
        <v>24617.8</v>
      </c>
      <c r="W2871" s="26">
        <f>INDEX(检修、备用和必开!C:C,MATCH(统调负荷!$C2871,检修、备用和必开!$A:$A,0))</f>
        <v>0</v>
      </c>
      <c r="X2871" s="26">
        <f>INDEX(检修、备用和必开!D:D,MATCH(统调负荷!$C2871,检修、备用和必开!$A:$A,0))</f>
        <v>11310</v>
      </c>
      <c r="Y2871" s="26">
        <f>INDEX(检修、备用和必开!E:E,MATCH(统调负荷!$C2871,检修、备用和必开!$A:$A,0))</f>
        <v>2570</v>
      </c>
      <c r="Z2871" s="26">
        <f>INDEX(检修、备用和必开!F:F,MATCH(统调负荷!$C2871,检修、备用和必开!$A:$A,0))</f>
        <v>2450</v>
      </c>
      <c r="AA2871" s="26">
        <f t="shared" si="625"/>
        <v>67424.6</v>
      </c>
      <c r="AB2871" s="26">
        <v>302.93</v>
      </c>
      <c r="AC2871" s="26">
        <v>340</v>
      </c>
      <c r="AD2871" s="76">
        <f t="shared" si="626"/>
        <v>45687.8854166667</v>
      </c>
      <c r="AE2871" s="27">
        <f t="shared" si="627"/>
        <v>1070.3</v>
      </c>
      <c r="AF2871" s="27">
        <f t="shared" si="628"/>
        <v>1311.36</v>
      </c>
      <c r="AG2871" s="27">
        <f t="shared" si="629"/>
        <v>-693</v>
      </c>
      <c r="AH2871" s="27">
        <f t="shared" si="630"/>
        <v>-215.400000000001</v>
      </c>
      <c r="AI2871" s="27">
        <f t="shared" si="631"/>
        <v>823.89</v>
      </c>
      <c r="AJ2871" s="27">
        <f t="shared" si="632"/>
        <v>-156.55</v>
      </c>
      <c r="AK2871" s="26">
        <f>INDEX(检修、备用和必开!I:I,MATCH(统调负荷!$C2871,检修、备用和必开!$A:$A,0))</f>
        <v>8068.48515625</v>
      </c>
    </row>
    <row r="2872" ht="13.8" spans="1:37">
      <c r="A2872" s="26">
        <f t="shared" si="621"/>
        <v>4</v>
      </c>
      <c r="B2872" s="26">
        <f t="shared" si="620"/>
        <v>21</v>
      </c>
      <c r="C2872" t="s">
        <v>51</v>
      </c>
      <c r="D2872" s="75">
        <v>0.895833333333333</v>
      </c>
      <c r="E2872" s="26">
        <v>52310</v>
      </c>
      <c r="F2872" s="26">
        <v>15686.1</v>
      </c>
      <c r="G2872" s="26">
        <v>12358</v>
      </c>
      <c r="H2872" s="26">
        <v>20627.6</v>
      </c>
      <c r="I2872" s="26">
        <v>5651</v>
      </c>
      <c r="J2872" s="26">
        <v>-2012.7</v>
      </c>
      <c r="K2872" s="26">
        <f t="shared" si="633"/>
        <v>13116.1</v>
      </c>
      <c r="L2872" s="27">
        <f t="shared" si="622"/>
        <v>5.14059819611012</v>
      </c>
      <c r="M2872" s="75">
        <v>0.895833333333333</v>
      </c>
      <c r="N2872" s="26">
        <v>53418</v>
      </c>
      <c r="O2872" s="26">
        <v>17212.27</v>
      </c>
      <c r="P2872" s="26">
        <v>11796.3</v>
      </c>
      <c r="Q2872" s="26">
        <v>20199.8</v>
      </c>
      <c r="R2872" s="26">
        <v>6457.74</v>
      </c>
      <c r="S2872" s="26">
        <v>-2248.11</v>
      </c>
      <c r="T2872" s="26">
        <f t="shared" si="623"/>
        <v>14642.27</v>
      </c>
      <c r="U2872" s="27">
        <f t="shared" si="624"/>
        <v>2.59802321723687</v>
      </c>
      <c r="V2872" s="26">
        <f>INDEX(检修、备用和必开!B:B,MATCH(统调负荷!$C2872,检修、备用和必开!$A:$A,0))</f>
        <v>24617.8</v>
      </c>
      <c r="W2872" s="26">
        <f>INDEX(检修、备用和必开!C:C,MATCH(统调负荷!$C2872,检修、备用和必开!$A:$A,0))</f>
        <v>0</v>
      </c>
      <c r="X2872" s="26">
        <f>INDEX(检修、备用和必开!D:D,MATCH(统调负荷!$C2872,检修、备用和必开!$A:$A,0))</f>
        <v>11310</v>
      </c>
      <c r="Y2872" s="26">
        <f>INDEX(检修、备用和必开!E:E,MATCH(统调负荷!$C2872,检修、备用和必开!$A:$A,0))</f>
        <v>2570</v>
      </c>
      <c r="Z2872" s="26">
        <f>INDEX(检修、备用和必开!F:F,MATCH(统调负荷!$C2872,检修、备用和必开!$A:$A,0))</f>
        <v>2450</v>
      </c>
      <c r="AA2872" s="26">
        <f t="shared" si="625"/>
        <v>67424.6</v>
      </c>
      <c r="AB2872" s="26">
        <v>299.05</v>
      </c>
      <c r="AC2872" s="26">
        <v>330</v>
      </c>
      <c r="AD2872" s="76">
        <f t="shared" si="626"/>
        <v>45687.8958333333</v>
      </c>
      <c r="AE2872" s="27">
        <f t="shared" si="627"/>
        <v>1108</v>
      </c>
      <c r="AF2872" s="27">
        <f t="shared" si="628"/>
        <v>1526.17</v>
      </c>
      <c r="AG2872" s="27">
        <f t="shared" si="629"/>
        <v>-561.700000000001</v>
      </c>
      <c r="AH2872" s="27">
        <f t="shared" si="630"/>
        <v>-427.799999999999</v>
      </c>
      <c r="AI2872" s="27">
        <f t="shared" si="631"/>
        <v>806.74</v>
      </c>
      <c r="AJ2872" s="27">
        <f t="shared" si="632"/>
        <v>-235.41</v>
      </c>
      <c r="AK2872" s="26">
        <f>INDEX(检修、备用和必开!I:I,MATCH(统调负荷!$C2872,检修、备用和必开!$A:$A,0))</f>
        <v>8068.48515625</v>
      </c>
    </row>
    <row r="2873" ht="13.8" spans="1:37">
      <c r="A2873" s="26">
        <f t="shared" si="621"/>
        <v>4</v>
      </c>
      <c r="B2873" s="26">
        <f t="shared" si="620"/>
        <v>21</v>
      </c>
      <c r="C2873" t="s">
        <v>51</v>
      </c>
      <c r="D2873" s="75">
        <v>0.90625</v>
      </c>
      <c r="E2873" s="26">
        <v>51825</v>
      </c>
      <c r="F2873" s="26">
        <v>15338.49</v>
      </c>
      <c r="G2873" s="26">
        <v>12182</v>
      </c>
      <c r="H2873" s="26">
        <v>20646.2</v>
      </c>
      <c r="I2873" s="26">
        <v>5671</v>
      </c>
      <c r="J2873" s="26">
        <v>-2012.69</v>
      </c>
      <c r="K2873" s="26">
        <f t="shared" si="633"/>
        <v>12768.49</v>
      </c>
      <c r="L2873" s="27">
        <f t="shared" si="622"/>
        <v>5.28054609433065</v>
      </c>
      <c r="M2873" s="75">
        <v>0.90625</v>
      </c>
      <c r="N2873" s="26">
        <v>53057.2</v>
      </c>
      <c r="O2873" s="26">
        <v>17181.52</v>
      </c>
      <c r="P2873" s="26">
        <v>12273.9</v>
      </c>
      <c r="Q2873" s="26">
        <v>19282.1</v>
      </c>
      <c r="R2873" s="26">
        <v>6486.91</v>
      </c>
      <c r="S2873" s="26">
        <v>-2167.23</v>
      </c>
      <c r="T2873" s="26">
        <f t="shared" si="623"/>
        <v>14611.52</v>
      </c>
      <c r="U2873" s="27">
        <f t="shared" si="624"/>
        <v>2.60110518210352</v>
      </c>
      <c r="V2873" s="26">
        <f>INDEX(检修、备用和必开!B:B,MATCH(统调负荷!$C2873,检修、备用和必开!$A:$A,0))</f>
        <v>24617.8</v>
      </c>
      <c r="W2873" s="26">
        <f>INDEX(检修、备用和必开!C:C,MATCH(统调负荷!$C2873,检修、备用和必开!$A:$A,0))</f>
        <v>0</v>
      </c>
      <c r="X2873" s="26">
        <f>INDEX(检修、备用和必开!D:D,MATCH(统调负荷!$C2873,检修、备用和必开!$A:$A,0))</f>
        <v>11310</v>
      </c>
      <c r="Y2873" s="26">
        <f>INDEX(检修、备用和必开!E:E,MATCH(统调负荷!$C2873,检修、备用和必开!$A:$A,0))</f>
        <v>2570</v>
      </c>
      <c r="Z2873" s="26">
        <f>INDEX(检修、备用和必开!F:F,MATCH(统调负荷!$C2873,检修、备用和必开!$A:$A,0))</f>
        <v>2450</v>
      </c>
      <c r="AA2873" s="26">
        <f t="shared" si="625"/>
        <v>67424.6</v>
      </c>
      <c r="AB2873" s="26">
        <v>297.95</v>
      </c>
      <c r="AC2873" s="26">
        <v>350</v>
      </c>
      <c r="AD2873" s="76">
        <f t="shared" si="626"/>
        <v>45687.90625</v>
      </c>
      <c r="AE2873" s="27">
        <f t="shared" si="627"/>
        <v>1232.2</v>
      </c>
      <c r="AF2873" s="27">
        <f t="shared" si="628"/>
        <v>1843.03</v>
      </c>
      <c r="AG2873" s="27">
        <f t="shared" si="629"/>
        <v>91.8999999999996</v>
      </c>
      <c r="AH2873" s="27">
        <f t="shared" si="630"/>
        <v>-1364.1</v>
      </c>
      <c r="AI2873" s="27">
        <f t="shared" si="631"/>
        <v>815.91</v>
      </c>
      <c r="AJ2873" s="27">
        <f t="shared" si="632"/>
        <v>-154.54</v>
      </c>
      <c r="AK2873" s="26">
        <f>INDEX(检修、备用和必开!I:I,MATCH(统调负荷!$C2873,检修、备用和必开!$A:$A,0))</f>
        <v>8068.48515625</v>
      </c>
    </row>
    <row r="2874" ht="13.8" spans="1:37">
      <c r="A2874" s="26">
        <f t="shared" si="621"/>
        <v>4</v>
      </c>
      <c r="B2874" s="26">
        <f t="shared" si="620"/>
        <v>22</v>
      </c>
      <c r="C2874" t="s">
        <v>51</v>
      </c>
      <c r="D2874" s="75">
        <v>0.916666666666667</v>
      </c>
      <c r="E2874" s="26">
        <v>51185</v>
      </c>
      <c r="F2874" s="26">
        <v>14699.2</v>
      </c>
      <c r="G2874" s="26">
        <v>12045</v>
      </c>
      <c r="H2874" s="26">
        <v>20785.5</v>
      </c>
      <c r="I2874" s="26">
        <v>5668</v>
      </c>
      <c r="J2874" s="26">
        <v>-2012.7</v>
      </c>
      <c r="K2874" s="26">
        <f t="shared" si="633"/>
        <v>12129.2</v>
      </c>
      <c r="L2874" s="27">
        <f t="shared" si="622"/>
        <v>5.55886620716947</v>
      </c>
      <c r="M2874" s="75">
        <v>0.916666666666667</v>
      </c>
      <c r="N2874" s="26">
        <v>52578.8</v>
      </c>
      <c r="O2874" s="26">
        <v>17462.73</v>
      </c>
      <c r="P2874" s="26">
        <v>12249.6</v>
      </c>
      <c r="Q2874" s="26">
        <v>18509.9</v>
      </c>
      <c r="R2874" s="26">
        <v>6552.71</v>
      </c>
      <c r="S2874" s="26">
        <v>-2196.14</v>
      </c>
      <c r="T2874" s="26">
        <f t="shared" si="623"/>
        <v>14892.73</v>
      </c>
      <c r="U2874" s="27">
        <f t="shared" si="624"/>
        <v>2.57318989280888</v>
      </c>
      <c r="V2874" s="26">
        <f>INDEX(检修、备用和必开!B:B,MATCH(统调负荷!$C2874,检修、备用和必开!$A:$A,0))</f>
        <v>24617.8</v>
      </c>
      <c r="W2874" s="26">
        <f>INDEX(检修、备用和必开!C:C,MATCH(统调负荷!$C2874,检修、备用和必开!$A:$A,0))</f>
        <v>0</v>
      </c>
      <c r="X2874" s="26">
        <f>INDEX(检修、备用和必开!D:D,MATCH(统调负荷!$C2874,检修、备用和必开!$A:$A,0))</f>
        <v>11310</v>
      </c>
      <c r="Y2874" s="26">
        <f>INDEX(检修、备用和必开!E:E,MATCH(统调负荷!$C2874,检修、备用和必开!$A:$A,0))</f>
        <v>2570</v>
      </c>
      <c r="Z2874" s="26">
        <f>INDEX(检修、备用和必开!F:F,MATCH(统调负荷!$C2874,检修、备用和必开!$A:$A,0))</f>
        <v>2450</v>
      </c>
      <c r="AA2874" s="26">
        <f t="shared" si="625"/>
        <v>67424.6</v>
      </c>
      <c r="AB2874" s="26">
        <v>289.46</v>
      </c>
      <c r="AC2874" s="26">
        <v>340</v>
      </c>
      <c r="AD2874" s="76">
        <f t="shared" si="626"/>
        <v>45687.9166666667</v>
      </c>
      <c r="AE2874" s="27">
        <f t="shared" si="627"/>
        <v>1393.8</v>
      </c>
      <c r="AF2874" s="27">
        <f t="shared" si="628"/>
        <v>2763.53</v>
      </c>
      <c r="AG2874" s="27">
        <f t="shared" si="629"/>
        <v>204.6</v>
      </c>
      <c r="AH2874" s="27">
        <f t="shared" si="630"/>
        <v>-2275.6</v>
      </c>
      <c r="AI2874" s="27">
        <f t="shared" si="631"/>
        <v>884.71</v>
      </c>
      <c r="AJ2874" s="27">
        <f t="shared" si="632"/>
        <v>-183.44</v>
      </c>
      <c r="AK2874" s="26">
        <f>INDEX(检修、备用和必开!I:I,MATCH(统调负荷!$C2874,检修、备用和必开!$A:$A,0))</f>
        <v>8068.48515625</v>
      </c>
    </row>
    <row r="2875" ht="13.8" spans="1:37">
      <c r="A2875" s="26">
        <f t="shared" si="621"/>
        <v>4</v>
      </c>
      <c r="B2875" s="26">
        <f t="shared" si="620"/>
        <v>22</v>
      </c>
      <c r="C2875" t="s">
        <v>51</v>
      </c>
      <c r="D2875" s="75">
        <v>0.927083333333333</v>
      </c>
      <c r="E2875" s="26">
        <v>50540</v>
      </c>
      <c r="F2875" s="26">
        <v>14074.4</v>
      </c>
      <c r="G2875" s="26">
        <v>11956</v>
      </c>
      <c r="H2875" s="26">
        <v>20832.1</v>
      </c>
      <c r="I2875" s="26">
        <v>5690</v>
      </c>
      <c r="J2875" s="26">
        <v>-2012.5</v>
      </c>
      <c r="K2875" s="26">
        <f t="shared" si="633"/>
        <v>11504.4</v>
      </c>
      <c r="L2875" s="27">
        <f t="shared" si="622"/>
        <v>5.86076631549668</v>
      </c>
      <c r="M2875" s="75">
        <v>0.927083333333333</v>
      </c>
      <c r="N2875" s="26">
        <v>51938.6</v>
      </c>
      <c r="O2875" s="26">
        <v>17273.29</v>
      </c>
      <c r="P2875" s="26">
        <v>11307</v>
      </c>
      <c r="Q2875" s="26">
        <v>19027</v>
      </c>
      <c r="R2875" s="26">
        <v>6557.31</v>
      </c>
      <c r="S2875" s="26">
        <v>-2226</v>
      </c>
      <c r="T2875" s="26">
        <f t="shared" si="623"/>
        <v>14703.29</v>
      </c>
      <c r="U2875" s="27">
        <f t="shared" si="624"/>
        <v>2.59192897169101</v>
      </c>
      <c r="V2875" s="26">
        <f>INDEX(检修、备用和必开!B:B,MATCH(统调负荷!$C2875,检修、备用和必开!$A:$A,0))</f>
        <v>24617.8</v>
      </c>
      <c r="W2875" s="26">
        <f>INDEX(检修、备用和必开!C:C,MATCH(统调负荷!$C2875,检修、备用和必开!$A:$A,0))</f>
        <v>0</v>
      </c>
      <c r="X2875" s="26">
        <f>INDEX(检修、备用和必开!D:D,MATCH(统调负荷!$C2875,检修、备用和必开!$A:$A,0))</f>
        <v>11310</v>
      </c>
      <c r="Y2875" s="26">
        <f>INDEX(检修、备用和必开!E:E,MATCH(统调负荷!$C2875,检修、备用和必开!$A:$A,0))</f>
        <v>2570</v>
      </c>
      <c r="Z2875" s="26">
        <f>INDEX(检修、备用和必开!F:F,MATCH(统调负荷!$C2875,检修、备用和必开!$A:$A,0))</f>
        <v>2450</v>
      </c>
      <c r="AA2875" s="26">
        <f t="shared" si="625"/>
        <v>67424.6</v>
      </c>
      <c r="AB2875" s="26">
        <v>262.09</v>
      </c>
      <c r="AC2875" s="26">
        <v>340</v>
      </c>
      <c r="AD2875" s="76">
        <f t="shared" si="626"/>
        <v>45687.9270833333</v>
      </c>
      <c r="AE2875" s="27">
        <f t="shared" si="627"/>
        <v>1398.6</v>
      </c>
      <c r="AF2875" s="27">
        <f t="shared" si="628"/>
        <v>3198.89</v>
      </c>
      <c r="AG2875" s="27">
        <f t="shared" si="629"/>
        <v>-649</v>
      </c>
      <c r="AH2875" s="27">
        <f t="shared" si="630"/>
        <v>-1805.1</v>
      </c>
      <c r="AI2875" s="27">
        <f t="shared" si="631"/>
        <v>867.31</v>
      </c>
      <c r="AJ2875" s="27">
        <f t="shared" si="632"/>
        <v>-213.5</v>
      </c>
      <c r="AK2875" s="26">
        <f>INDEX(检修、备用和必开!I:I,MATCH(统调负荷!$C2875,检修、备用和必开!$A:$A,0))</f>
        <v>8068.48515625</v>
      </c>
    </row>
    <row r="2876" ht="13.8" spans="1:37">
      <c r="A2876" s="26">
        <f t="shared" si="621"/>
        <v>4</v>
      </c>
      <c r="B2876" s="26">
        <f t="shared" si="620"/>
        <v>22</v>
      </c>
      <c r="C2876" t="s">
        <v>51</v>
      </c>
      <c r="D2876" s="75">
        <v>0.9375</v>
      </c>
      <c r="E2876" s="26">
        <v>49835</v>
      </c>
      <c r="F2876" s="26">
        <v>13750.59</v>
      </c>
      <c r="G2876" s="26">
        <v>11866</v>
      </c>
      <c r="H2876" s="26">
        <v>20549.1</v>
      </c>
      <c r="I2876" s="26">
        <v>5682</v>
      </c>
      <c r="J2876" s="26">
        <v>-2012.69</v>
      </c>
      <c r="K2876" s="26">
        <f t="shared" si="633"/>
        <v>11180.59</v>
      </c>
      <c r="L2876" s="27">
        <f t="shared" si="622"/>
        <v>6.03050465136455</v>
      </c>
      <c r="M2876" s="75">
        <v>0.9375</v>
      </c>
      <c r="N2876" s="26">
        <v>51257.7</v>
      </c>
      <c r="O2876" s="26">
        <v>17019.32</v>
      </c>
      <c r="P2876" s="26">
        <v>11542.5</v>
      </c>
      <c r="Q2876" s="26">
        <v>18444.2</v>
      </c>
      <c r="R2876" s="26">
        <v>6472.64</v>
      </c>
      <c r="S2876" s="26">
        <v>-2220.96</v>
      </c>
      <c r="T2876" s="26">
        <f t="shared" si="623"/>
        <v>14449.32</v>
      </c>
      <c r="U2876" s="27">
        <f t="shared" si="624"/>
        <v>2.61748369133968</v>
      </c>
      <c r="V2876" s="26">
        <f>INDEX(检修、备用和必开!B:B,MATCH(统调负荷!$C2876,检修、备用和必开!$A:$A,0))</f>
        <v>24617.8</v>
      </c>
      <c r="W2876" s="26">
        <f>INDEX(检修、备用和必开!C:C,MATCH(统调负荷!$C2876,检修、备用和必开!$A:$A,0))</f>
        <v>0</v>
      </c>
      <c r="X2876" s="26">
        <f>INDEX(检修、备用和必开!D:D,MATCH(统调负荷!$C2876,检修、备用和必开!$A:$A,0))</f>
        <v>11310</v>
      </c>
      <c r="Y2876" s="26">
        <f>INDEX(检修、备用和必开!E:E,MATCH(统调负荷!$C2876,检修、备用和必开!$A:$A,0))</f>
        <v>2570</v>
      </c>
      <c r="Z2876" s="26">
        <f>INDEX(检修、备用和必开!F:F,MATCH(统调负荷!$C2876,检修、备用和必开!$A:$A,0))</f>
        <v>2450</v>
      </c>
      <c r="AA2876" s="26">
        <f t="shared" si="625"/>
        <v>67424.6</v>
      </c>
      <c r="AB2876" s="26">
        <v>268.06</v>
      </c>
      <c r="AC2876" s="26">
        <v>340</v>
      </c>
      <c r="AD2876" s="76">
        <f t="shared" si="626"/>
        <v>45687.9375</v>
      </c>
      <c r="AE2876" s="27">
        <f t="shared" si="627"/>
        <v>1422.7</v>
      </c>
      <c r="AF2876" s="27">
        <f t="shared" si="628"/>
        <v>3268.73</v>
      </c>
      <c r="AG2876" s="27">
        <f t="shared" si="629"/>
        <v>-323.5</v>
      </c>
      <c r="AH2876" s="27">
        <f t="shared" si="630"/>
        <v>-2104.9</v>
      </c>
      <c r="AI2876" s="27">
        <f t="shared" si="631"/>
        <v>790.64</v>
      </c>
      <c r="AJ2876" s="27">
        <f t="shared" si="632"/>
        <v>-208.27</v>
      </c>
      <c r="AK2876" s="26">
        <f>INDEX(检修、备用和必开!I:I,MATCH(统调负荷!$C2876,检修、备用和必开!$A:$A,0))</f>
        <v>8068.48515625</v>
      </c>
    </row>
    <row r="2877" ht="13.8" spans="1:37">
      <c r="A2877" s="26">
        <f t="shared" si="621"/>
        <v>4</v>
      </c>
      <c r="B2877" s="26">
        <f t="shared" si="620"/>
        <v>22</v>
      </c>
      <c r="C2877" t="s">
        <v>51</v>
      </c>
      <c r="D2877" s="75">
        <v>0.947916666666667</v>
      </c>
      <c r="E2877" s="26">
        <v>48775</v>
      </c>
      <c r="F2877" s="26">
        <v>13089.6</v>
      </c>
      <c r="G2877" s="26">
        <v>11866</v>
      </c>
      <c r="H2877" s="26">
        <v>20151.1</v>
      </c>
      <c r="I2877" s="26">
        <v>5681</v>
      </c>
      <c r="J2877" s="26">
        <v>-2012.7</v>
      </c>
      <c r="K2877" s="26">
        <f t="shared" si="633"/>
        <v>10519.6</v>
      </c>
      <c r="L2877" s="27">
        <f t="shared" si="622"/>
        <v>6.40942621392448</v>
      </c>
      <c r="M2877" s="75">
        <v>0.947916666666667</v>
      </c>
      <c r="N2877" s="26">
        <v>50258.9</v>
      </c>
      <c r="O2877" s="26">
        <v>16368.72</v>
      </c>
      <c r="P2877" s="26">
        <v>11854.4</v>
      </c>
      <c r="Q2877" s="26">
        <v>17830.7</v>
      </c>
      <c r="R2877" s="26">
        <v>6435.78</v>
      </c>
      <c r="S2877" s="26">
        <v>-2230.7</v>
      </c>
      <c r="T2877" s="26">
        <f t="shared" si="623"/>
        <v>13798.72</v>
      </c>
      <c r="U2877" s="27">
        <f t="shared" si="624"/>
        <v>2.68530614065552</v>
      </c>
      <c r="V2877" s="26">
        <f>INDEX(检修、备用和必开!B:B,MATCH(统调负荷!$C2877,检修、备用和必开!$A:$A,0))</f>
        <v>24617.8</v>
      </c>
      <c r="W2877" s="26">
        <f>INDEX(检修、备用和必开!C:C,MATCH(统调负荷!$C2877,检修、备用和必开!$A:$A,0))</f>
        <v>0</v>
      </c>
      <c r="X2877" s="26">
        <f>INDEX(检修、备用和必开!D:D,MATCH(统调负荷!$C2877,检修、备用和必开!$A:$A,0))</f>
        <v>11310</v>
      </c>
      <c r="Y2877" s="26">
        <f>INDEX(检修、备用和必开!E:E,MATCH(统调负荷!$C2877,检修、备用和必开!$A:$A,0))</f>
        <v>2570</v>
      </c>
      <c r="Z2877" s="26">
        <f>INDEX(检修、备用和必开!F:F,MATCH(统调负荷!$C2877,检修、备用和必开!$A:$A,0))</f>
        <v>2450</v>
      </c>
      <c r="AA2877" s="26">
        <f t="shared" si="625"/>
        <v>67424.6</v>
      </c>
      <c r="AB2877" s="26">
        <v>238.27</v>
      </c>
      <c r="AC2877" s="26">
        <v>315.15</v>
      </c>
      <c r="AD2877" s="76">
        <f t="shared" si="626"/>
        <v>45687.9479166667</v>
      </c>
      <c r="AE2877" s="27">
        <f t="shared" si="627"/>
        <v>1483.9</v>
      </c>
      <c r="AF2877" s="27">
        <f t="shared" si="628"/>
        <v>3279.12</v>
      </c>
      <c r="AG2877" s="27">
        <f t="shared" si="629"/>
        <v>-11.6000000000004</v>
      </c>
      <c r="AH2877" s="27">
        <f t="shared" si="630"/>
        <v>-2320.4</v>
      </c>
      <c r="AI2877" s="27">
        <f t="shared" si="631"/>
        <v>754.78</v>
      </c>
      <c r="AJ2877" s="27">
        <f t="shared" si="632"/>
        <v>-218</v>
      </c>
      <c r="AK2877" s="26">
        <f>INDEX(检修、备用和必开!I:I,MATCH(统调负荷!$C2877,检修、备用和必开!$A:$A,0))</f>
        <v>8068.48515625</v>
      </c>
    </row>
    <row r="2878" ht="13.8" spans="1:37">
      <c r="A2878" s="26">
        <f t="shared" si="621"/>
        <v>4</v>
      </c>
      <c r="B2878" s="26">
        <f t="shared" si="620"/>
        <v>23</v>
      </c>
      <c r="C2878" t="s">
        <v>51</v>
      </c>
      <c r="D2878" s="75">
        <v>0.958333333333333</v>
      </c>
      <c r="E2878" s="26">
        <v>47715</v>
      </c>
      <c r="F2878" s="26">
        <v>12863.1</v>
      </c>
      <c r="G2878" s="26">
        <v>11247</v>
      </c>
      <c r="H2878" s="26">
        <v>19998.4</v>
      </c>
      <c r="I2878" s="26">
        <v>5619</v>
      </c>
      <c r="J2878" s="26">
        <v>-2012.5</v>
      </c>
      <c r="K2878" s="26">
        <f t="shared" si="633"/>
        <v>10293.1</v>
      </c>
      <c r="L2878" s="27">
        <f t="shared" si="622"/>
        <v>6.55046584605221</v>
      </c>
      <c r="M2878" s="75">
        <v>0.958333333333333</v>
      </c>
      <c r="N2878" s="26">
        <v>49260.6</v>
      </c>
      <c r="O2878" s="26">
        <v>15985.75</v>
      </c>
      <c r="P2878" s="26">
        <v>11511.9</v>
      </c>
      <c r="Q2878" s="26">
        <v>17541.8</v>
      </c>
      <c r="R2878" s="26">
        <v>6394.9</v>
      </c>
      <c r="S2878" s="26">
        <v>-2173.75</v>
      </c>
      <c r="T2878" s="26">
        <f t="shared" si="623"/>
        <v>13415.75</v>
      </c>
      <c r="U2878" s="27">
        <f t="shared" si="624"/>
        <v>2.72689807184817</v>
      </c>
      <c r="V2878" s="26">
        <f>INDEX(检修、备用和必开!B:B,MATCH(统调负荷!$C2878,检修、备用和必开!$A:$A,0))</f>
        <v>24617.8</v>
      </c>
      <c r="W2878" s="26">
        <f>INDEX(检修、备用和必开!C:C,MATCH(统调负荷!$C2878,检修、备用和必开!$A:$A,0))</f>
        <v>0</v>
      </c>
      <c r="X2878" s="26">
        <f>INDEX(检修、备用和必开!D:D,MATCH(统调负荷!$C2878,检修、备用和必开!$A:$A,0))</f>
        <v>11310</v>
      </c>
      <c r="Y2878" s="26">
        <f>INDEX(检修、备用和必开!E:E,MATCH(统调负荷!$C2878,检修、备用和必开!$A:$A,0))</f>
        <v>2570</v>
      </c>
      <c r="Z2878" s="26">
        <f>INDEX(检修、备用和必开!F:F,MATCH(统调负荷!$C2878,检修、备用和必开!$A:$A,0))</f>
        <v>2450</v>
      </c>
      <c r="AA2878" s="26">
        <f t="shared" si="625"/>
        <v>67424.6</v>
      </c>
      <c r="AB2878" s="26">
        <v>214.44</v>
      </c>
      <c r="AC2878" s="26">
        <v>317.14</v>
      </c>
      <c r="AD2878" s="76">
        <f t="shared" si="626"/>
        <v>45687.9583333333</v>
      </c>
      <c r="AE2878" s="27">
        <f t="shared" si="627"/>
        <v>1545.6</v>
      </c>
      <c r="AF2878" s="27">
        <f t="shared" si="628"/>
        <v>3122.65</v>
      </c>
      <c r="AG2878" s="27">
        <f t="shared" si="629"/>
        <v>264.9</v>
      </c>
      <c r="AH2878" s="27">
        <f t="shared" si="630"/>
        <v>-2456.6</v>
      </c>
      <c r="AI2878" s="27">
        <f t="shared" si="631"/>
        <v>775.9</v>
      </c>
      <c r="AJ2878" s="27">
        <f t="shared" si="632"/>
        <v>-161.25</v>
      </c>
      <c r="AK2878" s="26">
        <f>INDEX(检修、备用和必开!I:I,MATCH(统调负荷!$C2878,检修、备用和必开!$A:$A,0))</f>
        <v>8068.48515625</v>
      </c>
    </row>
    <row r="2879" ht="13.8" spans="1:37">
      <c r="A2879" s="26">
        <f t="shared" si="621"/>
        <v>4</v>
      </c>
      <c r="B2879" s="26">
        <f>HOUR(D2879)</f>
        <v>23</v>
      </c>
      <c r="C2879" t="s">
        <v>51</v>
      </c>
      <c r="D2879" s="75">
        <v>0.96875</v>
      </c>
      <c r="E2879" s="26">
        <v>46910</v>
      </c>
      <c r="F2879" s="26">
        <v>12969.8</v>
      </c>
      <c r="G2879" s="26">
        <v>11007</v>
      </c>
      <c r="H2879" s="26">
        <v>19373.9</v>
      </c>
      <c r="I2879" s="26">
        <v>5572</v>
      </c>
      <c r="J2879" s="26">
        <v>-2012.7</v>
      </c>
      <c r="K2879" s="26">
        <f t="shared" si="633"/>
        <v>10399.8</v>
      </c>
      <c r="L2879" s="27">
        <f t="shared" si="622"/>
        <v>6.48325929344795</v>
      </c>
      <c r="M2879" s="75">
        <v>0.96875</v>
      </c>
      <c r="N2879" s="26">
        <v>48112.6</v>
      </c>
      <c r="O2879" s="26">
        <v>15498.9</v>
      </c>
      <c r="P2879" s="26">
        <v>11015</v>
      </c>
      <c r="Q2879" s="26">
        <v>17315.3</v>
      </c>
      <c r="R2879" s="26">
        <v>6372.82</v>
      </c>
      <c r="S2879" s="26">
        <v>-2089.42</v>
      </c>
      <c r="T2879" s="26">
        <f t="shared" si="623"/>
        <v>12928.9</v>
      </c>
      <c r="U2879" s="27">
        <f t="shared" si="624"/>
        <v>2.78166913515052</v>
      </c>
      <c r="V2879" s="26">
        <f>INDEX(检修、备用和必开!B:B,MATCH(统调负荷!$C2879,检修、备用和必开!$A:$A,0))</f>
        <v>24617.8</v>
      </c>
      <c r="W2879" s="26">
        <f>INDEX(检修、备用和必开!C:C,MATCH(统调负荷!$C2879,检修、备用和必开!$A:$A,0))</f>
        <v>0</v>
      </c>
      <c r="X2879" s="26">
        <f>INDEX(检修、备用和必开!D:D,MATCH(统调负荷!$C2879,检修、备用和必开!$A:$A,0))</f>
        <v>11310</v>
      </c>
      <c r="Y2879" s="26">
        <f>INDEX(检修、备用和必开!E:E,MATCH(统调负荷!$C2879,检修、备用和必开!$A:$A,0))</f>
        <v>2570</v>
      </c>
      <c r="Z2879" s="26">
        <f>INDEX(检修、备用和必开!F:F,MATCH(统调负荷!$C2879,检修、备用和必开!$A:$A,0))</f>
        <v>2450</v>
      </c>
      <c r="AA2879" s="26">
        <f t="shared" si="625"/>
        <v>67424.6</v>
      </c>
      <c r="AB2879" s="26">
        <v>218.42</v>
      </c>
      <c r="AC2879" s="26">
        <v>309.16</v>
      </c>
      <c r="AD2879" s="76">
        <f t="shared" si="626"/>
        <v>45687.96875</v>
      </c>
      <c r="AE2879" s="27">
        <f t="shared" si="627"/>
        <v>1202.6</v>
      </c>
      <c r="AF2879" s="27">
        <f t="shared" si="628"/>
        <v>2529.1</v>
      </c>
      <c r="AG2879" s="27">
        <f t="shared" si="629"/>
        <v>8</v>
      </c>
      <c r="AH2879" s="27">
        <f t="shared" si="630"/>
        <v>-2058.6</v>
      </c>
      <c r="AI2879" s="27">
        <f t="shared" si="631"/>
        <v>800.82</v>
      </c>
      <c r="AJ2879" s="27">
        <f t="shared" si="632"/>
        <v>-76.72</v>
      </c>
      <c r="AK2879" s="26">
        <f>INDEX(检修、备用和必开!I:I,MATCH(统调负荷!$C2879,检修、备用和必开!$A:$A,0))</f>
        <v>8068.48515625</v>
      </c>
    </row>
    <row r="2880" ht="13.8" spans="1:37">
      <c r="A2880" s="26">
        <f t="shared" si="621"/>
        <v>4</v>
      </c>
      <c r="B2880" s="26">
        <f>HOUR(D2880)</f>
        <v>23</v>
      </c>
      <c r="C2880" t="s">
        <v>51</v>
      </c>
      <c r="D2880" s="75">
        <v>0.979166666666667</v>
      </c>
      <c r="E2880" s="26">
        <v>45850</v>
      </c>
      <c r="F2880" s="26">
        <v>12823.69</v>
      </c>
      <c r="G2880" s="26">
        <v>10895</v>
      </c>
      <c r="H2880" s="26">
        <v>18586</v>
      </c>
      <c r="I2880" s="26">
        <v>5558</v>
      </c>
      <c r="J2880" s="26">
        <v>-2012.69</v>
      </c>
      <c r="K2880" s="26">
        <f t="shared" si="633"/>
        <v>10253.69</v>
      </c>
      <c r="L2880" s="27">
        <f t="shared" si="622"/>
        <v>6.57564252478864</v>
      </c>
      <c r="M2880" s="75">
        <v>0.979166666666667</v>
      </c>
      <c r="N2880" s="26">
        <v>47126.5</v>
      </c>
      <c r="O2880" s="26">
        <v>14647.24</v>
      </c>
      <c r="P2880" s="26">
        <v>10733.3</v>
      </c>
      <c r="Q2880" s="26">
        <v>17349.4</v>
      </c>
      <c r="R2880" s="26">
        <v>6447.58</v>
      </c>
      <c r="S2880" s="26">
        <v>-2051.02</v>
      </c>
      <c r="T2880" s="26">
        <f t="shared" si="623"/>
        <v>12077.24</v>
      </c>
      <c r="U2880" s="27">
        <f t="shared" si="624"/>
        <v>2.88296524087494</v>
      </c>
      <c r="V2880" s="26">
        <f>INDEX(检修、备用和必开!B:B,MATCH(统调负荷!$C2880,检修、备用和必开!$A:$A,0))</f>
        <v>24617.8</v>
      </c>
      <c r="W2880" s="26">
        <f>INDEX(检修、备用和必开!C:C,MATCH(统调负荷!$C2880,检修、备用和必开!$A:$A,0))</f>
        <v>0</v>
      </c>
      <c r="X2880" s="26">
        <f>INDEX(检修、备用和必开!D:D,MATCH(统调负荷!$C2880,检修、备用和必开!$A:$A,0))</f>
        <v>11310</v>
      </c>
      <c r="Y2880" s="26">
        <f>INDEX(检修、备用和必开!E:E,MATCH(统调负荷!$C2880,检修、备用和必开!$A:$A,0))</f>
        <v>2570</v>
      </c>
      <c r="Z2880" s="26">
        <f>INDEX(检修、备用和必开!F:F,MATCH(统调负荷!$C2880,检修、备用和必开!$A:$A,0))</f>
        <v>2450</v>
      </c>
      <c r="AA2880" s="26">
        <f t="shared" si="625"/>
        <v>67424.6</v>
      </c>
      <c r="AB2880" s="26">
        <v>148.92</v>
      </c>
      <c r="AC2880" s="26">
        <v>260</v>
      </c>
      <c r="AD2880" s="76">
        <f t="shared" si="626"/>
        <v>45687.9791666667</v>
      </c>
      <c r="AE2880" s="27">
        <f t="shared" si="627"/>
        <v>1276.5</v>
      </c>
      <c r="AF2880" s="27">
        <f t="shared" si="628"/>
        <v>1823.55</v>
      </c>
      <c r="AG2880" s="27">
        <f t="shared" si="629"/>
        <v>-161.700000000001</v>
      </c>
      <c r="AH2880" s="27">
        <f t="shared" si="630"/>
        <v>-1236.6</v>
      </c>
      <c r="AI2880" s="27">
        <f t="shared" si="631"/>
        <v>889.58</v>
      </c>
      <c r="AJ2880" s="27">
        <f t="shared" si="632"/>
        <v>-38.3299999999999</v>
      </c>
      <c r="AK2880" s="26">
        <f>INDEX(检修、备用和必开!I:I,MATCH(统调负荷!$C2880,检修、备用和必开!$A:$A,0))</f>
        <v>8068.48515625</v>
      </c>
    </row>
    <row r="2881" ht="13.8" spans="1:37">
      <c r="A2881" s="26">
        <f t="shared" si="621"/>
        <v>4</v>
      </c>
      <c r="B2881" s="26">
        <f>HOUR(D2881)</f>
        <v>23</v>
      </c>
      <c r="C2881" t="s">
        <v>51</v>
      </c>
      <c r="D2881" s="75">
        <v>0.989583333333333</v>
      </c>
      <c r="E2881" s="26">
        <v>44855</v>
      </c>
      <c r="F2881" s="26">
        <v>12126.29</v>
      </c>
      <c r="G2881" s="26">
        <v>10598</v>
      </c>
      <c r="H2881" s="26">
        <v>18548.4</v>
      </c>
      <c r="I2881" s="26">
        <v>5595</v>
      </c>
      <c r="J2881" s="26">
        <v>-2012.69</v>
      </c>
      <c r="K2881" s="26">
        <f t="shared" si="633"/>
        <v>9556.29</v>
      </c>
      <c r="L2881" s="27">
        <f t="shared" si="622"/>
        <v>7.0555205001104</v>
      </c>
      <c r="M2881" s="75">
        <v>0.989583333333333</v>
      </c>
      <c r="N2881" s="26">
        <v>45758.3</v>
      </c>
      <c r="O2881" s="26">
        <v>13886.77</v>
      </c>
      <c r="P2881" s="26">
        <v>10646.4</v>
      </c>
      <c r="Q2881" s="26">
        <v>16785.4</v>
      </c>
      <c r="R2881" s="26">
        <v>6419.22</v>
      </c>
      <c r="S2881" s="26">
        <v>-1979.49</v>
      </c>
      <c r="T2881" s="26">
        <f t="shared" si="623"/>
        <v>11316.77</v>
      </c>
      <c r="U2881" s="27">
        <f t="shared" si="624"/>
        <v>2.97985969716402</v>
      </c>
      <c r="V2881" s="26">
        <f>INDEX(检修、备用和必开!B:B,MATCH(统调负荷!$C2881,检修、备用和必开!$A:$A,0))</f>
        <v>24617.8</v>
      </c>
      <c r="W2881" s="26">
        <f>INDEX(检修、备用和必开!C:C,MATCH(统调负荷!$C2881,检修、备用和必开!$A:$A,0))</f>
        <v>0</v>
      </c>
      <c r="X2881" s="26">
        <f>INDEX(检修、备用和必开!D:D,MATCH(统调负荷!$C2881,检修、备用和必开!$A:$A,0))</f>
        <v>11310</v>
      </c>
      <c r="Y2881" s="26">
        <f>INDEX(检修、备用和必开!E:E,MATCH(统调负荷!$C2881,检修、备用和必开!$A:$A,0))</f>
        <v>2570</v>
      </c>
      <c r="Z2881" s="26">
        <f>INDEX(检修、备用和必开!F:F,MATCH(统调负荷!$C2881,检修、备用和必开!$A:$A,0))</f>
        <v>2450</v>
      </c>
      <c r="AA2881" s="26">
        <f t="shared" si="625"/>
        <v>67424.6</v>
      </c>
      <c r="AB2881" s="26">
        <v>49.64</v>
      </c>
      <c r="AC2881" s="26">
        <v>250</v>
      </c>
      <c r="AD2881" s="76">
        <f t="shared" si="626"/>
        <v>45687.9895833333</v>
      </c>
      <c r="AE2881" s="27">
        <f t="shared" si="627"/>
        <v>903.300000000003</v>
      </c>
      <c r="AF2881" s="27">
        <f t="shared" si="628"/>
        <v>1760.48</v>
      </c>
      <c r="AG2881" s="27">
        <f t="shared" si="629"/>
        <v>48.3999999999996</v>
      </c>
      <c r="AH2881" s="27">
        <f t="shared" si="630"/>
        <v>-1763</v>
      </c>
      <c r="AI2881" s="27">
        <f t="shared" si="631"/>
        <v>824.22</v>
      </c>
      <c r="AJ2881" s="27">
        <f t="shared" si="632"/>
        <v>33.2</v>
      </c>
      <c r="AK2881" s="26">
        <f>INDEX(检修、备用和必开!I:I,MATCH(统调负荷!$C2881,检修、备用和必开!$A:$A,0))</f>
        <v>8068.48515625</v>
      </c>
    </row>
    <row r="2882" spans="1:37">
      <c r="A2882" s="26">
        <f t="shared" ref="A2882:A2913" si="634">WEEKDAY(C2882,2)</f>
        <v>5</v>
      </c>
      <c r="B2882" s="26">
        <f t="shared" ref="B2882:B2913" si="635">HOUR(D2882)</f>
        <v>0</v>
      </c>
      <c r="C2882" s="26" t="s">
        <v>52</v>
      </c>
      <c r="D2882" s="75">
        <v>0</v>
      </c>
      <c r="E2882" s="26">
        <v>44750</v>
      </c>
      <c r="F2882" s="26">
        <v>13104.89</v>
      </c>
      <c r="G2882" s="26">
        <v>11172</v>
      </c>
      <c r="H2882" s="26">
        <v>16711.6</v>
      </c>
      <c r="I2882" s="26">
        <v>5472</v>
      </c>
      <c r="J2882" s="26">
        <v>-1710.49</v>
      </c>
      <c r="K2882" s="26">
        <f t="shared" ref="K2882:K2913" si="636">F2882-Y2882</f>
        <v>10534.89</v>
      </c>
      <c r="L2882" s="27">
        <f t="shared" ref="L2882:L2913" si="637">AA2882/(K2882+W2882)</f>
        <v>6.45707738761392</v>
      </c>
      <c r="M2882" s="75">
        <v>0</v>
      </c>
      <c r="N2882" s="26">
        <v>45123</v>
      </c>
      <c r="O2882" s="26">
        <v>13185.45</v>
      </c>
      <c r="P2882" s="26">
        <v>11187.1</v>
      </c>
      <c r="Q2882" s="26">
        <v>16108.9</v>
      </c>
      <c r="R2882" s="26">
        <v>6402.36</v>
      </c>
      <c r="S2882" s="26">
        <v>-1760.81</v>
      </c>
      <c r="T2882" s="26">
        <f t="shared" ref="T2882:T2913" si="638">O2882-Y2882</f>
        <v>10615.45</v>
      </c>
      <c r="U2882" s="27">
        <f t="shared" ref="U2882:U2913" si="639">AA2882/(T2882+X2882)</f>
        <v>3.21850729461639</v>
      </c>
      <c r="V2882" s="26">
        <f>INDEX(检修、备用和必开!B:B,MATCH(统调负荷!$C2882,检修、备用和必开!$A:$A,0))</f>
        <v>24017.8</v>
      </c>
      <c r="W2882" s="26">
        <f>INDEX(检修、备用和必开!C:C,MATCH(统调负荷!$C2882,检修、备用和必开!$A:$A,0))</f>
        <v>0</v>
      </c>
      <c r="X2882" s="26">
        <f>INDEX(检修、备用和必开!D:D,MATCH(统调负荷!$C2882,检修、备用和必开!$A:$A,0))</f>
        <v>10520</v>
      </c>
      <c r="Y2882" s="26">
        <f>INDEX(检修、备用和必开!E:E,MATCH(统调负荷!$C2882,检修、备用和必开!$A:$A,0))</f>
        <v>2570</v>
      </c>
      <c r="Z2882" s="26">
        <f>INDEX(检修、备用和必开!F:F,MATCH(统调负荷!$C2882,检修、备用和必开!$A:$A,0))</f>
        <v>2450</v>
      </c>
      <c r="AA2882" s="26">
        <f t="shared" ref="AA2882:AA2913" si="640">94492.4-V2882-Z2882</f>
        <v>68024.6</v>
      </c>
      <c r="AB2882" s="26">
        <v>70.49</v>
      </c>
      <c r="AC2882" s="26">
        <v>0</v>
      </c>
      <c r="AD2882" s="76">
        <f t="shared" ref="AD2882:AD2913" si="641">C2882+D2882</f>
        <v>45688</v>
      </c>
      <c r="AE2882" s="27">
        <f t="shared" ref="AE2882:AE2913" si="642">N2882-E2882</f>
        <v>373</v>
      </c>
      <c r="AF2882" s="27">
        <f t="shared" ref="AF2882:AF2913" si="643">O2882-F2882</f>
        <v>80.5600000000013</v>
      </c>
      <c r="AG2882" s="27">
        <f t="shared" ref="AG2882:AG2913" si="644">P2882-G2882</f>
        <v>15.1000000000004</v>
      </c>
      <c r="AH2882" s="27">
        <f t="shared" ref="AH2882:AH2913" si="645">Q2882-H2882</f>
        <v>-602.699999999999</v>
      </c>
      <c r="AI2882" s="27">
        <f t="shared" ref="AI2882:AI2913" si="646">R2882-I2882</f>
        <v>930.36</v>
      </c>
      <c r="AJ2882" s="27">
        <f t="shared" ref="AJ2882:AJ2913" si="647">S2882-J2882</f>
        <v>-50.3199999999999</v>
      </c>
      <c r="AK2882" s="26">
        <f>INDEX(检修、备用和必开!I:I,MATCH(统调负荷!$C2882,检修、备用和必开!$A:$A,0))</f>
        <v>7658.9149634315</v>
      </c>
    </row>
    <row r="2883" spans="1:37">
      <c r="A2883" s="26">
        <f t="shared" si="634"/>
        <v>5</v>
      </c>
      <c r="B2883" s="26">
        <f t="shared" si="635"/>
        <v>0</v>
      </c>
      <c r="C2883" s="26" t="s">
        <v>52</v>
      </c>
      <c r="D2883" s="75">
        <v>0.0104166666666667</v>
      </c>
      <c r="E2883" s="26">
        <v>46985</v>
      </c>
      <c r="F2883" s="26">
        <v>15578</v>
      </c>
      <c r="G2883" s="26">
        <v>11313</v>
      </c>
      <c r="H2883" s="26">
        <v>16402.7</v>
      </c>
      <c r="I2883" s="26">
        <v>5402</v>
      </c>
      <c r="J2883" s="26">
        <v>-1710.7</v>
      </c>
      <c r="K2883" s="26">
        <f t="shared" si="636"/>
        <v>13008</v>
      </c>
      <c r="L2883" s="27">
        <f t="shared" si="637"/>
        <v>5.22944341943419</v>
      </c>
      <c r="M2883" s="75">
        <v>0.0104166666666667</v>
      </c>
      <c r="N2883" s="26">
        <v>47726.9</v>
      </c>
      <c r="O2883" s="26">
        <v>14840.99</v>
      </c>
      <c r="P2883" s="26">
        <v>10934.7</v>
      </c>
      <c r="Q2883" s="26">
        <v>17308</v>
      </c>
      <c r="R2883" s="26">
        <v>6334.54</v>
      </c>
      <c r="S2883" s="26">
        <v>-1691.33</v>
      </c>
      <c r="T2883" s="26">
        <f t="shared" si="638"/>
        <v>12270.99</v>
      </c>
      <c r="U2883" s="27">
        <f t="shared" si="639"/>
        <v>2.98471457361001</v>
      </c>
      <c r="V2883" s="26">
        <f>INDEX(检修、备用和必开!B:B,MATCH(统调负荷!$C2883,检修、备用和必开!$A:$A,0))</f>
        <v>24017.8</v>
      </c>
      <c r="W2883" s="26">
        <f>INDEX(检修、备用和必开!C:C,MATCH(统调负荷!$C2883,检修、备用和必开!$A:$A,0))</f>
        <v>0</v>
      </c>
      <c r="X2883" s="26">
        <f>INDEX(检修、备用和必开!D:D,MATCH(统调负荷!$C2883,检修、备用和必开!$A:$A,0))</f>
        <v>10520</v>
      </c>
      <c r="Y2883" s="26">
        <f>INDEX(检修、备用和必开!E:E,MATCH(统调负荷!$C2883,检修、备用和必开!$A:$A,0))</f>
        <v>2570</v>
      </c>
      <c r="Z2883" s="26">
        <f>INDEX(检修、备用和必开!F:F,MATCH(统调负荷!$C2883,检修、备用和必开!$A:$A,0))</f>
        <v>2450</v>
      </c>
      <c r="AA2883" s="26">
        <f t="shared" si="640"/>
        <v>68024.6</v>
      </c>
      <c r="AB2883" s="26">
        <v>320</v>
      </c>
      <c r="AC2883" s="26">
        <v>319.87</v>
      </c>
      <c r="AD2883" s="76">
        <f t="shared" si="641"/>
        <v>45688.0104166667</v>
      </c>
      <c r="AE2883" s="27">
        <f t="shared" si="642"/>
        <v>741.900000000001</v>
      </c>
      <c r="AF2883" s="27">
        <f t="shared" si="643"/>
        <v>-737.01</v>
      </c>
      <c r="AG2883" s="27">
        <f t="shared" si="644"/>
        <v>-378.299999999999</v>
      </c>
      <c r="AH2883" s="27">
        <f t="shared" si="645"/>
        <v>905.299999999999</v>
      </c>
      <c r="AI2883" s="27">
        <f t="shared" si="646"/>
        <v>932.54</v>
      </c>
      <c r="AJ2883" s="27">
        <f t="shared" si="647"/>
        <v>19.3700000000001</v>
      </c>
      <c r="AK2883" s="26">
        <f>INDEX(检修、备用和必开!I:I,MATCH(统调负荷!$C2883,检修、备用和必开!$A:$A,0))</f>
        <v>7658.9149634315</v>
      </c>
    </row>
    <row r="2884" spans="1:37">
      <c r="A2884" s="26">
        <f t="shared" si="634"/>
        <v>5</v>
      </c>
      <c r="B2884" s="26">
        <f t="shared" si="635"/>
        <v>0</v>
      </c>
      <c r="C2884" s="26" t="s">
        <v>52</v>
      </c>
      <c r="D2884" s="75">
        <v>0.0208333333333333</v>
      </c>
      <c r="E2884" s="26">
        <v>46585</v>
      </c>
      <c r="F2884" s="26">
        <v>15827.9</v>
      </c>
      <c r="G2884" s="26">
        <v>11313</v>
      </c>
      <c r="H2884" s="26">
        <v>15765.8</v>
      </c>
      <c r="I2884" s="26">
        <v>5389</v>
      </c>
      <c r="J2884" s="26">
        <v>-1710.7</v>
      </c>
      <c r="K2884" s="26">
        <f t="shared" si="636"/>
        <v>13257.9</v>
      </c>
      <c r="L2884" s="27">
        <f t="shared" si="637"/>
        <v>5.13087291350817</v>
      </c>
      <c r="M2884" s="75">
        <v>0.0208333333333333</v>
      </c>
      <c r="N2884" s="26">
        <v>47189.5</v>
      </c>
      <c r="O2884" s="26">
        <v>15280.44</v>
      </c>
      <c r="P2884" s="26">
        <v>10936.3</v>
      </c>
      <c r="Q2884" s="26">
        <v>16181.9</v>
      </c>
      <c r="R2884" s="26">
        <v>6362.36</v>
      </c>
      <c r="S2884" s="26">
        <v>-1571.5</v>
      </c>
      <c r="T2884" s="26">
        <f t="shared" si="638"/>
        <v>12710.44</v>
      </c>
      <c r="U2884" s="27">
        <f t="shared" si="639"/>
        <v>2.92825275801922</v>
      </c>
      <c r="V2884" s="26">
        <f>INDEX(检修、备用和必开!B:B,MATCH(统调负荷!$C2884,检修、备用和必开!$A:$A,0))</f>
        <v>24017.8</v>
      </c>
      <c r="W2884" s="26">
        <f>INDEX(检修、备用和必开!C:C,MATCH(统调负荷!$C2884,检修、备用和必开!$A:$A,0))</f>
        <v>0</v>
      </c>
      <c r="X2884" s="26">
        <f>INDEX(检修、备用和必开!D:D,MATCH(统调负荷!$C2884,检修、备用和必开!$A:$A,0))</f>
        <v>10520</v>
      </c>
      <c r="Y2884" s="26">
        <f>INDEX(检修、备用和必开!E:E,MATCH(统调负荷!$C2884,检修、备用和必开!$A:$A,0))</f>
        <v>2570</v>
      </c>
      <c r="Z2884" s="26">
        <f>INDEX(检修、备用和必开!F:F,MATCH(统调负荷!$C2884,检修、备用和必开!$A:$A,0))</f>
        <v>2450</v>
      </c>
      <c r="AA2884" s="26">
        <f t="shared" si="640"/>
        <v>68024.6</v>
      </c>
      <c r="AB2884" s="26">
        <v>310.11</v>
      </c>
      <c r="AC2884" s="26">
        <v>319.87</v>
      </c>
      <c r="AD2884" s="76">
        <f t="shared" si="641"/>
        <v>45688.0208333333</v>
      </c>
      <c r="AE2884" s="27">
        <f t="shared" si="642"/>
        <v>604.5</v>
      </c>
      <c r="AF2884" s="27">
        <f t="shared" si="643"/>
        <v>-547.459999999999</v>
      </c>
      <c r="AG2884" s="27">
        <f t="shared" si="644"/>
        <v>-376.700000000001</v>
      </c>
      <c r="AH2884" s="27">
        <f t="shared" si="645"/>
        <v>416.1</v>
      </c>
      <c r="AI2884" s="27">
        <f t="shared" si="646"/>
        <v>973.36</v>
      </c>
      <c r="AJ2884" s="27">
        <f t="shared" si="647"/>
        <v>139.2</v>
      </c>
      <c r="AK2884" s="26">
        <f>INDEX(检修、备用和必开!I:I,MATCH(统调负荷!$C2884,检修、备用和必开!$A:$A,0))</f>
        <v>7658.9149634315</v>
      </c>
    </row>
    <row r="2885" spans="1:37">
      <c r="A2885" s="26">
        <f t="shared" si="634"/>
        <v>5</v>
      </c>
      <c r="B2885" s="26">
        <f t="shared" si="635"/>
        <v>0</v>
      </c>
      <c r="C2885" s="26" t="s">
        <v>52</v>
      </c>
      <c r="D2885" s="75">
        <v>0.03125</v>
      </c>
      <c r="E2885" s="26">
        <v>45310</v>
      </c>
      <c r="F2885" s="26">
        <v>15718.1</v>
      </c>
      <c r="G2885" s="26">
        <v>9905</v>
      </c>
      <c r="H2885" s="26">
        <v>16041.6</v>
      </c>
      <c r="I2885" s="26">
        <v>5356</v>
      </c>
      <c r="J2885" s="26">
        <v>-1710.7</v>
      </c>
      <c r="K2885" s="26">
        <f t="shared" si="636"/>
        <v>13148.1</v>
      </c>
      <c r="L2885" s="27">
        <f t="shared" si="637"/>
        <v>5.17372091785125</v>
      </c>
      <c r="M2885" s="75">
        <v>0.03125</v>
      </c>
      <c r="N2885" s="26">
        <v>45841.5</v>
      </c>
      <c r="O2885" s="26">
        <v>15357.4</v>
      </c>
      <c r="P2885" s="26">
        <v>9965.48</v>
      </c>
      <c r="Q2885" s="26">
        <v>15550</v>
      </c>
      <c r="R2885" s="26">
        <v>6379.03</v>
      </c>
      <c r="S2885" s="26">
        <v>-1410.41</v>
      </c>
      <c r="T2885" s="26">
        <f t="shared" si="638"/>
        <v>12787.4</v>
      </c>
      <c r="U2885" s="27">
        <f t="shared" si="639"/>
        <v>2.91858379742056</v>
      </c>
      <c r="V2885" s="26">
        <f>INDEX(检修、备用和必开!B:B,MATCH(统调负荷!$C2885,检修、备用和必开!$A:$A,0))</f>
        <v>24017.8</v>
      </c>
      <c r="W2885" s="26">
        <f>INDEX(检修、备用和必开!C:C,MATCH(统调负荷!$C2885,检修、备用和必开!$A:$A,0))</f>
        <v>0</v>
      </c>
      <c r="X2885" s="26">
        <f>INDEX(检修、备用和必开!D:D,MATCH(统调负荷!$C2885,检修、备用和必开!$A:$A,0))</f>
        <v>10520</v>
      </c>
      <c r="Y2885" s="26">
        <f>INDEX(检修、备用和必开!E:E,MATCH(统调负荷!$C2885,检修、备用和必开!$A:$A,0))</f>
        <v>2570</v>
      </c>
      <c r="Z2885" s="26">
        <f>INDEX(检修、备用和必开!F:F,MATCH(统调负荷!$C2885,检修、备用和必开!$A:$A,0))</f>
        <v>2450</v>
      </c>
      <c r="AA2885" s="26">
        <f t="shared" si="640"/>
        <v>68024.6</v>
      </c>
      <c r="AB2885" s="26">
        <v>315</v>
      </c>
      <c r="AC2885" s="26">
        <v>305.03</v>
      </c>
      <c r="AD2885" s="76">
        <f t="shared" si="641"/>
        <v>45688.03125</v>
      </c>
      <c r="AE2885" s="27">
        <f t="shared" si="642"/>
        <v>531.5</v>
      </c>
      <c r="AF2885" s="27">
        <f t="shared" si="643"/>
        <v>-360.700000000001</v>
      </c>
      <c r="AG2885" s="27">
        <f t="shared" si="644"/>
        <v>60.4799999999996</v>
      </c>
      <c r="AH2885" s="27">
        <f t="shared" si="645"/>
        <v>-491.6</v>
      </c>
      <c r="AI2885" s="27">
        <f t="shared" si="646"/>
        <v>1023.03</v>
      </c>
      <c r="AJ2885" s="27">
        <f t="shared" si="647"/>
        <v>300.29</v>
      </c>
      <c r="AK2885" s="26">
        <f>INDEX(检修、备用和必开!I:I,MATCH(统调负荷!$C2885,检修、备用和必开!$A:$A,0))</f>
        <v>7658.9149634315</v>
      </c>
    </row>
    <row r="2886" spans="1:37">
      <c r="A2886" s="26">
        <f t="shared" si="634"/>
        <v>5</v>
      </c>
      <c r="B2886" s="26">
        <f t="shared" si="635"/>
        <v>1</v>
      </c>
      <c r="C2886" s="26" t="s">
        <v>52</v>
      </c>
      <c r="D2886" s="75">
        <v>0.0416666666666667</v>
      </c>
      <c r="E2886" s="26">
        <v>44110</v>
      </c>
      <c r="F2886" s="26">
        <v>15881.6</v>
      </c>
      <c r="G2886" s="26">
        <v>9905</v>
      </c>
      <c r="H2886" s="26">
        <v>14689.1</v>
      </c>
      <c r="I2886" s="26">
        <v>5345</v>
      </c>
      <c r="J2886" s="26">
        <v>-1710.7</v>
      </c>
      <c r="K2886" s="26">
        <f t="shared" si="636"/>
        <v>13311.6</v>
      </c>
      <c r="L2886" s="27">
        <f t="shared" si="637"/>
        <v>5.11017458457285</v>
      </c>
      <c r="M2886" s="75">
        <v>0.0416666666666667</v>
      </c>
      <c r="N2886" s="26">
        <v>44464.4</v>
      </c>
      <c r="O2886" s="26">
        <v>14376.52</v>
      </c>
      <c r="P2886" s="26">
        <v>9835.9</v>
      </c>
      <c r="Q2886" s="26">
        <v>15263.5</v>
      </c>
      <c r="R2886" s="26">
        <v>6396.34</v>
      </c>
      <c r="S2886" s="26">
        <v>-1407.86</v>
      </c>
      <c r="T2886" s="26">
        <f t="shared" si="638"/>
        <v>11806.52</v>
      </c>
      <c r="U2886" s="27">
        <f t="shared" si="639"/>
        <v>3.04680711548419</v>
      </c>
      <c r="V2886" s="26">
        <f>INDEX(检修、备用和必开!B:B,MATCH(统调负荷!$C2886,检修、备用和必开!$A:$A,0))</f>
        <v>24017.8</v>
      </c>
      <c r="W2886" s="26">
        <f>INDEX(检修、备用和必开!C:C,MATCH(统调负荷!$C2886,检修、备用和必开!$A:$A,0))</f>
        <v>0</v>
      </c>
      <c r="X2886" s="26">
        <f>INDEX(检修、备用和必开!D:D,MATCH(统调负荷!$C2886,检修、备用和必开!$A:$A,0))</f>
        <v>10520</v>
      </c>
      <c r="Y2886" s="26">
        <f>INDEX(检修、备用和必开!E:E,MATCH(统调负荷!$C2886,检修、备用和必开!$A:$A,0))</f>
        <v>2570</v>
      </c>
      <c r="Z2886" s="26">
        <f>INDEX(检修、备用和必开!F:F,MATCH(统调负荷!$C2886,检修、备用和必开!$A:$A,0))</f>
        <v>2450</v>
      </c>
      <c r="AA2886" s="26">
        <f t="shared" si="640"/>
        <v>68024.6</v>
      </c>
      <c r="AB2886" s="26">
        <v>320</v>
      </c>
      <c r="AC2886" s="26">
        <v>99.96</v>
      </c>
      <c r="AD2886" s="76">
        <f t="shared" si="641"/>
        <v>45688.0416666667</v>
      </c>
      <c r="AE2886" s="27">
        <f t="shared" si="642"/>
        <v>354.400000000001</v>
      </c>
      <c r="AF2886" s="27">
        <f t="shared" si="643"/>
        <v>-1505.08</v>
      </c>
      <c r="AG2886" s="27">
        <f t="shared" si="644"/>
        <v>-69.1000000000004</v>
      </c>
      <c r="AH2886" s="27">
        <f t="shared" si="645"/>
        <v>574.4</v>
      </c>
      <c r="AI2886" s="27">
        <f t="shared" si="646"/>
        <v>1051.34</v>
      </c>
      <c r="AJ2886" s="27">
        <f t="shared" si="647"/>
        <v>302.84</v>
      </c>
      <c r="AK2886" s="26">
        <f>INDEX(检修、备用和必开!I:I,MATCH(统调负荷!$C2886,检修、备用和必开!$A:$A,0))</f>
        <v>7658.9149634315</v>
      </c>
    </row>
    <row r="2887" spans="1:37">
      <c r="A2887" s="26">
        <f t="shared" si="634"/>
        <v>5</v>
      </c>
      <c r="B2887" s="26">
        <f t="shared" si="635"/>
        <v>1</v>
      </c>
      <c r="C2887" s="26" t="s">
        <v>52</v>
      </c>
      <c r="D2887" s="75">
        <v>0.0520833333333333</v>
      </c>
      <c r="E2887" s="26">
        <v>42830</v>
      </c>
      <c r="F2887" s="26">
        <v>15894.7</v>
      </c>
      <c r="G2887" s="26">
        <v>8653</v>
      </c>
      <c r="H2887" s="26">
        <v>14663</v>
      </c>
      <c r="I2887" s="26">
        <v>5330</v>
      </c>
      <c r="J2887" s="26">
        <v>-1710.7</v>
      </c>
      <c r="K2887" s="26">
        <f t="shared" si="636"/>
        <v>13324.7</v>
      </c>
      <c r="L2887" s="27">
        <f t="shared" si="637"/>
        <v>5.10515058500379</v>
      </c>
      <c r="M2887" s="75">
        <v>0.0520833333333333</v>
      </c>
      <c r="N2887" s="26">
        <v>42966.3</v>
      </c>
      <c r="O2887" s="26">
        <v>14658.17</v>
      </c>
      <c r="P2887" s="26">
        <v>9143.34</v>
      </c>
      <c r="Q2887" s="26">
        <v>14157.8</v>
      </c>
      <c r="R2887" s="26">
        <v>6369.24</v>
      </c>
      <c r="S2887" s="26">
        <v>-1362.25</v>
      </c>
      <c r="T2887" s="26">
        <f t="shared" si="638"/>
        <v>12088.17</v>
      </c>
      <c r="U2887" s="27">
        <f t="shared" si="639"/>
        <v>3.0088503403858</v>
      </c>
      <c r="V2887" s="26">
        <f>INDEX(检修、备用和必开!B:B,MATCH(统调负荷!$C2887,检修、备用和必开!$A:$A,0))</f>
        <v>24017.8</v>
      </c>
      <c r="W2887" s="26">
        <f>INDEX(检修、备用和必开!C:C,MATCH(统调负荷!$C2887,检修、备用和必开!$A:$A,0))</f>
        <v>0</v>
      </c>
      <c r="X2887" s="26">
        <f>INDEX(检修、备用和必开!D:D,MATCH(统调负荷!$C2887,检修、备用和必开!$A:$A,0))</f>
        <v>10520</v>
      </c>
      <c r="Y2887" s="26">
        <f>INDEX(检修、备用和必开!E:E,MATCH(统调负荷!$C2887,检修、备用和必开!$A:$A,0))</f>
        <v>2570</v>
      </c>
      <c r="Z2887" s="26">
        <f>INDEX(检修、备用和必开!F:F,MATCH(统调负荷!$C2887,检修、备用和必开!$A:$A,0))</f>
        <v>2450</v>
      </c>
      <c r="AA2887" s="26">
        <f t="shared" si="640"/>
        <v>68024.6</v>
      </c>
      <c r="AB2887" s="26">
        <v>320</v>
      </c>
      <c r="AC2887" s="26">
        <v>279.89</v>
      </c>
      <c r="AD2887" s="76">
        <f t="shared" si="641"/>
        <v>45688.0520833333</v>
      </c>
      <c r="AE2887" s="27">
        <f t="shared" si="642"/>
        <v>136.300000000003</v>
      </c>
      <c r="AF2887" s="27">
        <f t="shared" si="643"/>
        <v>-1236.53</v>
      </c>
      <c r="AG2887" s="27">
        <f t="shared" si="644"/>
        <v>490.34</v>
      </c>
      <c r="AH2887" s="27">
        <f t="shared" si="645"/>
        <v>-505.200000000001</v>
      </c>
      <c r="AI2887" s="27">
        <f t="shared" si="646"/>
        <v>1039.24</v>
      </c>
      <c r="AJ2887" s="27">
        <f t="shared" si="647"/>
        <v>348.45</v>
      </c>
      <c r="AK2887" s="26">
        <f>INDEX(检修、备用和必开!I:I,MATCH(统调负荷!$C2887,检修、备用和必开!$A:$A,0))</f>
        <v>7658.9149634315</v>
      </c>
    </row>
    <row r="2888" spans="1:37">
      <c r="A2888" s="26">
        <f t="shared" si="634"/>
        <v>5</v>
      </c>
      <c r="B2888" s="26">
        <f t="shared" si="635"/>
        <v>1</v>
      </c>
      <c r="C2888" s="26" t="s">
        <v>52</v>
      </c>
      <c r="D2888" s="75">
        <v>0.0625</v>
      </c>
      <c r="E2888" s="26">
        <v>42055</v>
      </c>
      <c r="F2888" s="26">
        <v>15886.1</v>
      </c>
      <c r="G2888" s="26">
        <v>7966</v>
      </c>
      <c r="H2888" s="26">
        <v>14598.6</v>
      </c>
      <c r="I2888" s="26">
        <v>5315</v>
      </c>
      <c r="J2888" s="26">
        <v>-1710.7</v>
      </c>
      <c r="K2888" s="26">
        <f t="shared" si="636"/>
        <v>13316.1</v>
      </c>
      <c r="L2888" s="27">
        <f t="shared" si="637"/>
        <v>5.10844766861168</v>
      </c>
      <c r="M2888" s="75">
        <v>0.0625</v>
      </c>
      <c r="N2888" s="26">
        <v>41817.8</v>
      </c>
      <c r="O2888" s="26">
        <v>14726.33</v>
      </c>
      <c r="P2888" s="26">
        <v>8142.09</v>
      </c>
      <c r="Q2888" s="26">
        <v>13937.1</v>
      </c>
      <c r="R2888" s="26">
        <v>6372.81</v>
      </c>
      <c r="S2888" s="26">
        <v>-1360.53</v>
      </c>
      <c r="T2888" s="26">
        <f t="shared" si="638"/>
        <v>12156.33</v>
      </c>
      <c r="U2888" s="27">
        <f t="shared" si="639"/>
        <v>2.99980640606306</v>
      </c>
      <c r="V2888" s="26">
        <f>INDEX(检修、备用和必开!B:B,MATCH(统调负荷!$C2888,检修、备用和必开!$A:$A,0))</f>
        <v>24017.8</v>
      </c>
      <c r="W2888" s="26">
        <f>INDEX(检修、备用和必开!C:C,MATCH(统调负荷!$C2888,检修、备用和必开!$A:$A,0))</f>
        <v>0</v>
      </c>
      <c r="X2888" s="26">
        <f>INDEX(检修、备用和必开!D:D,MATCH(统调负荷!$C2888,检修、备用和必开!$A:$A,0))</f>
        <v>10520</v>
      </c>
      <c r="Y2888" s="26">
        <f>INDEX(检修、备用和必开!E:E,MATCH(统调负荷!$C2888,检修、备用和必开!$A:$A,0))</f>
        <v>2570</v>
      </c>
      <c r="Z2888" s="26">
        <f>INDEX(检修、备用和必开!F:F,MATCH(统调负荷!$C2888,检修、备用和必开!$A:$A,0))</f>
        <v>2450</v>
      </c>
      <c r="AA2888" s="26">
        <f t="shared" si="640"/>
        <v>68024.6</v>
      </c>
      <c r="AB2888" s="26">
        <v>320</v>
      </c>
      <c r="AC2888" s="26">
        <v>295.03</v>
      </c>
      <c r="AD2888" s="76">
        <f t="shared" si="641"/>
        <v>45688.0625</v>
      </c>
      <c r="AE2888" s="27">
        <f t="shared" si="642"/>
        <v>-237.199999999997</v>
      </c>
      <c r="AF2888" s="27">
        <f t="shared" si="643"/>
        <v>-1159.77</v>
      </c>
      <c r="AG2888" s="27">
        <f t="shared" si="644"/>
        <v>176.09</v>
      </c>
      <c r="AH2888" s="27">
        <f t="shared" si="645"/>
        <v>-661.5</v>
      </c>
      <c r="AI2888" s="27">
        <f t="shared" si="646"/>
        <v>1057.81</v>
      </c>
      <c r="AJ2888" s="27">
        <f t="shared" si="647"/>
        <v>350.17</v>
      </c>
      <c r="AK2888" s="26">
        <f>INDEX(检修、备用和必开!I:I,MATCH(统调负荷!$C2888,检修、备用和必开!$A:$A,0))</f>
        <v>7658.9149634315</v>
      </c>
    </row>
    <row r="2889" spans="1:37">
      <c r="A2889" s="26">
        <f t="shared" si="634"/>
        <v>5</v>
      </c>
      <c r="B2889" s="26">
        <f t="shared" si="635"/>
        <v>1</v>
      </c>
      <c r="C2889" s="26" t="s">
        <v>52</v>
      </c>
      <c r="D2889" s="75">
        <v>0.0729166666666667</v>
      </c>
      <c r="E2889" s="26">
        <v>40995</v>
      </c>
      <c r="F2889" s="26">
        <v>14953.2</v>
      </c>
      <c r="G2889" s="26">
        <v>7854</v>
      </c>
      <c r="H2889" s="26">
        <v>14591.3</v>
      </c>
      <c r="I2889" s="26">
        <v>5307</v>
      </c>
      <c r="J2889" s="26">
        <v>-1710.5</v>
      </c>
      <c r="K2889" s="26">
        <f t="shared" si="636"/>
        <v>12383.2</v>
      </c>
      <c r="L2889" s="27">
        <f t="shared" si="637"/>
        <v>5.49329737063118</v>
      </c>
      <c r="M2889" s="75">
        <v>0.0729166666666667</v>
      </c>
      <c r="N2889" s="26">
        <v>40956.8</v>
      </c>
      <c r="O2889" s="26">
        <v>13964.89</v>
      </c>
      <c r="P2889" s="26">
        <v>7931.16</v>
      </c>
      <c r="Q2889" s="26">
        <v>14032.4</v>
      </c>
      <c r="R2889" s="26">
        <v>6338.62</v>
      </c>
      <c r="S2889" s="26">
        <v>-1310.27</v>
      </c>
      <c r="T2889" s="26">
        <f t="shared" si="638"/>
        <v>11394.89</v>
      </c>
      <c r="U2889" s="27">
        <f t="shared" si="639"/>
        <v>3.10403565794763</v>
      </c>
      <c r="V2889" s="26">
        <f>INDEX(检修、备用和必开!B:B,MATCH(统调负荷!$C2889,检修、备用和必开!$A:$A,0))</f>
        <v>24017.8</v>
      </c>
      <c r="W2889" s="26">
        <f>INDEX(检修、备用和必开!C:C,MATCH(统调负荷!$C2889,检修、备用和必开!$A:$A,0))</f>
        <v>0</v>
      </c>
      <c r="X2889" s="26">
        <f>INDEX(检修、备用和必开!D:D,MATCH(统调负荷!$C2889,检修、备用和必开!$A:$A,0))</f>
        <v>10520</v>
      </c>
      <c r="Y2889" s="26">
        <f>INDEX(检修、备用和必开!E:E,MATCH(统调负荷!$C2889,检修、备用和必开!$A:$A,0))</f>
        <v>2570</v>
      </c>
      <c r="Z2889" s="26">
        <f>INDEX(检修、备用和必开!F:F,MATCH(统调负荷!$C2889,检修、备用和必开!$A:$A,0))</f>
        <v>2450</v>
      </c>
      <c r="AA2889" s="26">
        <f t="shared" si="640"/>
        <v>68024.6</v>
      </c>
      <c r="AB2889" s="26">
        <v>305.11</v>
      </c>
      <c r="AC2889" s="26">
        <v>239.9</v>
      </c>
      <c r="AD2889" s="76">
        <f t="shared" si="641"/>
        <v>45688.0729166667</v>
      </c>
      <c r="AE2889" s="27">
        <f t="shared" si="642"/>
        <v>-38.1999999999971</v>
      </c>
      <c r="AF2889" s="27">
        <f t="shared" si="643"/>
        <v>-988.310000000001</v>
      </c>
      <c r="AG2889" s="27">
        <f t="shared" si="644"/>
        <v>77.1599999999999</v>
      </c>
      <c r="AH2889" s="27">
        <f t="shared" si="645"/>
        <v>-558.9</v>
      </c>
      <c r="AI2889" s="27">
        <f t="shared" si="646"/>
        <v>1031.62</v>
      </c>
      <c r="AJ2889" s="27">
        <f t="shared" si="647"/>
        <v>400.23</v>
      </c>
      <c r="AK2889" s="26">
        <f>INDEX(检修、备用和必开!I:I,MATCH(统调负荷!$C2889,检修、备用和必开!$A:$A,0))</f>
        <v>7658.9149634315</v>
      </c>
    </row>
    <row r="2890" spans="1:37">
      <c r="A2890" s="26">
        <f t="shared" si="634"/>
        <v>5</v>
      </c>
      <c r="B2890" s="26">
        <f t="shared" si="635"/>
        <v>2</v>
      </c>
      <c r="C2890" s="26" t="s">
        <v>52</v>
      </c>
      <c r="D2890" s="75">
        <v>0.0833333333333333</v>
      </c>
      <c r="E2890" s="26">
        <v>39955</v>
      </c>
      <c r="F2890" s="26">
        <v>15080.5</v>
      </c>
      <c r="G2890" s="26">
        <v>6995</v>
      </c>
      <c r="H2890" s="26">
        <v>14313.2</v>
      </c>
      <c r="I2890" s="26">
        <v>5277</v>
      </c>
      <c r="J2890" s="26">
        <v>-1710.7</v>
      </c>
      <c r="K2890" s="26">
        <f t="shared" si="636"/>
        <v>12510.5</v>
      </c>
      <c r="L2890" s="27">
        <f t="shared" si="637"/>
        <v>5.43740058350985</v>
      </c>
      <c r="M2890" s="75">
        <v>0.0833333333333333</v>
      </c>
      <c r="N2890" s="26">
        <v>39933.5</v>
      </c>
      <c r="O2890" s="26">
        <v>12980.46</v>
      </c>
      <c r="P2890" s="26">
        <v>7179.57</v>
      </c>
      <c r="Q2890" s="26">
        <v>14723.5</v>
      </c>
      <c r="R2890" s="26">
        <v>6239.93</v>
      </c>
      <c r="S2890" s="26">
        <v>-1189.96</v>
      </c>
      <c r="T2890" s="26">
        <f t="shared" si="638"/>
        <v>10410.46</v>
      </c>
      <c r="U2890" s="27">
        <f t="shared" si="639"/>
        <v>3.25002890524145</v>
      </c>
      <c r="V2890" s="26">
        <f>INDEX(检修、备用和必开!B:B,MATCH(统调负荷!$C2890,检修、备用和必开!$A:$A,0))</f>
        <v>24017.8</v>
      </c>
      <c r="W2890" s="26">
        <f>INDEX(检修、备用和必开!C:C,MATCH(统调负荷!$C2890,检修、备用和必开!$A:$A,0))</f>
        <v>0</v>
      </c>
      <c r="X2890" s="26">
        <f>INDEX(检修、备用和必开!D:D,MATCH(统调负荷!$C2890,检修、备用和必开!$A:$A,0))</f>
        <v>10520</v>
      </c>
      <c r="Y2890" s="26">
        <f>INDEX(检修、备用和必开!E:E,MATCH(统调负荷!$C2890,检修、备用和必开!$A:$A,0))</f>
        <v>2570</v>
      </c>
      <c r="Z2890" s="26">
        <f>INDEX(检修、备用和必开!F:F,MATCH(统调负荷!$C2890,检修、备用和必开!$A:$A,0))</f>
        <v>2450</v>
      </c>
      <c r="AA2890" s="26">
        <f t="shared" si="640"/>
        <v>68024.6</v>
      </c>
      <c r="AB2890" s="26">
        <v>303.15</v>
      </c>
      <c r="AC2890" s="26">
        <v>179.93</v>
      </c>
      <c r="AD2890" s="76">
        <f t="shared" si="641"/>
        <v>45688.0833333333</v>
      </c>
      <c r="AE2890" s="27">
        <f t="shared" si="642"/>
        <v>-21.5</v>
      </c>
      <c r="AF2890" s="27">
        <f t="shared" si="643"/>
        <v>-2100.04</v>
      </c>
      <c r="AG2890" s="27">
        <f t="shared" si="644"/>
        <v>184.57</v>
      </c>
      <c r="AH2890" s="27">
        <f t="shared" si="645"/>
        <v>410.299999999999</v>
      </c>
      <c r="AI2890" s="27">
        <f t="shared" si="646"/>
        <v>962.93</v>
      </c>
      <c r="AJ2890" s="27">
        <f t="shared" si="647"/>
        <v>520.74</v>
      </c>
      <c r="AK2890" s="26">
        <f>INDEX(检修、备用和必开!I:I,MATCH(统调负荷!$C2890,检修、备用和必开!$A:$A,0))</f>
        <v>7658.9149634315</v>
      </c>
    </row>
    <row r="2891" spans="1:37">
      <c r="A2891" s="26">
        <f t="shared" si="634"/>
        <v>5</v>
      </c>
      <c r="B2891" s="26">
        <f t="shared" si="635"/>
        <v>2</v>
      </c>
      <c r="C2891" s="26" t="s">
        <v>52</v>
      </c>
      <c r="D2891" s="75">
        <v>0.09375</v>
      </c>
      <c r="E2891" s="26">
        <v>39360</v>
      </c>
      <c r="F2891" s="26">
        <v>15549.5</v>
      </c>
      <c r="G2891" s="26">
        <v>6995</v>
      </c>
      <c r="H2891" s="26">
        <v>13256.2</v>
      </c>
      <c r="I2891" s="26">
        <v>5270</v>
      </c>
      <c r="J2891" s="26">
        <v>-1710.7</v>
      </c>
      <c r="K2891" s="26">
        <f t="shared" si="636"/>
        <v>12979.5</v>
      </c>
      <c r="L2891" s="27">
        <f t="shared" si="637"/>
        <v>5.24092607573481</v>
      </c>
      <c r="M2891" s="75">
        <v>0.09375</v>
      </c>
      <c r="N2891" s="26">
        <v>39118.1</v>
      </c>
      <c r="O2891" s="26">
        <v>12329.83</v>
      </c>
      <c r="P2891" s="26">
        <v>7252.95</v>
      </c>
      <c r="Q2891" s="26">
        <v>14455.4</v>
      </c>
      <c r="R2891" s="26">
        <v>6255.39</v>
      </c>
      <c r="S2891" s="26">
        <v>-1175.47</v>
      </c>
      <c r="T2891" s="26">
        <f t="shared" si="638"/>
        <v>9759.83</v>
      </c>
      <c r="U2891" s="27">
        <f t="shared" si="639"/>
        <v>3.35429833484797</v>
      </c>
      <c r="V2891" s="26">
        <f>INDEX(检修、备用和必开!B:B,MATCH(统调负荷!$C2891,检修、备用和必开!$A:$A,0))</f>
        <v>24017.8</v>
      </c>
      <c r="W2891" s="26">
        <f>INDEX(检修、备用和必开!C:C,MATCH(统调负荷!$C2891,检修、备用和必开!$A:$A,0))</f>
        <v>0</v>
      </c>
      <c r="X2891" s="26">
        <f>INDEX(检修、备用和必开!D:D,MATCH(统调负荷!$C2891,检修、备用和必开!$A:$A,0))</f>
        <v>10520</v>
      </c>
      <c r="Y2891" s="26">
        <f>INDEX(检修、备用和必开!E:E,MATCH(统调负荷!$C2891,检修、备用和必开!$A:$A,0))</f>
        <v>2570</v>
      </c>
      <c r="Z2891" s="26">
        <f>INDEX(检修、备用和必开!F:F,MATCH(统调负荷!$C2891,检修、备用和必开!$A:$A,0))</f>
        <v>2450</v>
      </c>
      <c r="AA2891" s="26">
        <f t="shared" si="640"/>
        <v>68024.6</v>
      </c>
      <c r="AB2891" s="26">
        <v>310</v>
      </c>
      <c r="AC2891" s="26">
        <v>0</v>
      </c>
      <c r="AD2891" s="76">
        <f t="shared" si="641"/>
        <v>45688.09375</v>
      </c>
      <c r="AE2891" s="27">
        <f t="shared" si="642"/>
        <v>-241.900000000001</v>
      </c>
      <c r="AF2891" s="27">
        <f t="shared" si="643"/>
        <v>-3219.67</v>
      </c>
      <c r="AG2891" s="27">
        <f t="shared" si="644"/>
        <v>257.95</v>
      </c>
      <c r="AH2891" s="27">
        <f t="shared" si="645"/>
        <v>1199.2</v>
      </c>
      <c r="AI2891" s="27">
        <f t="shared" si="646"/>
        <v>985.39</v>
      </c>
      <c r="AJ2891" s="27">
        <f t="shared" si="647"/>
        <v>535.23</v>
      </c>
      <c r="AK2891" s="26">
        <f>INDEX(检修、备用和必开!I:I,MATCH(统调负荷!$C2891,检修、备用和必开!$A:$A,0))</f>
        <v>7658.9149634315</v>
      </c>
    </row>
    <row r="2892" spans="1:37">
      <c r="A2892" s="26">
        <f t="shared" si="634"/>
        <v>5</v>
      </c>
      <c r="B2892" s="26">
        <f t="shared" si="635"/>
        <v>2</v>
      </c>
      <c r="C2892" s="26" t="s">
        <v>52</v>
      </c>
      <c r="D2892" s="75">
        <v>0.104166666666667</v>
      </c>
      <c r="E2892" s="26">
        <v>38580</v>
      </c>
      <c r="F2892" s="26">
        <v>15111.49</v>
      </c>
      <c r="G2892" s="26">
        <v>6995</v>
      </c>
      <c r="H2892" s="26">
        <v>12929</v>
      </c>
      <c r="I2892" s="26">
        <v>5255</v>
      </c>
      <c r="J2892" s="26">
        <v>-1710.49</v>
      </c>
      <c r="K2892" s="26">
        <f t="shared" si="636"/>
        <v>12541.49</v>
      </c>
      <c r="L2892" s="27">
        <f t="shared" si="637"/>
        <v>5.42396477611512</v>
      </c>
      <c r="M2892" s="75">
        <v>0.104166666666667</v>
      </c>
      <c r="N2892" s="26">
        <v>38452.1</v>
      </c>
      <c r="O2892" s="26">
        <v>12184.31</v>
      </c>
      <c r="P2892" s="26">
        <v>6952.82</v>
      </c>
      <c r="Q2892" s="26">
        <v>14265.8</v>
      </c>
      <c r="R2892" s="26">
        <v>6217.35</v>
      </c>
      <c r="S2892" s="26">
        <v>-1168.18</v>
      </c>
      <c r="T2892" s="26">
        <f t="shared" si="638"/>
        <v>9614.31</v>
      </c>
      <c r="U2892" s="27">
        <f t="shared" si="639"/>
        <v>3.37854140519342</v>
      </c>
      <c r="V2892" s="26">
        <f>INDEX(检修、备用和必开!B:B,MATCH(统调负荷!$C2892,检修、备用和必开!$A:$A,0))</f>
        <v>24017.8</v>
      </c>
      <c r="W2892" s="26">
        <f>INDEX(检修、备用和必开!C:C,MATCH(统调负荷!$C2892,检修、备用和必开!$A:$A,0))</f>
        <v>0</v>
      </c>
      <c r="X2892" s="26">
        <f>INDEX(检修、备用和必开!D:D,MATCH(统调负荷!$C2892,检修、备用和必开!$A:$A,0))</f>
        <v>10520</v>
      </c>
      <c r="Y2892" s="26">
        <f>INDEX(检修、备用和必开!E:E,MATCH(统调负荷!$C2892,检修、备用和必开!$A:$A,0))</f>
        <v>2570</v>
      </c>
      <c r="Z2892" s="26">
        <f>INDEX(检修、备用和必开!F:F,MATCH(统调负荷!$C2892,检修、备用和必开!$A:$A,0))</f>
        <v>2450</v>
      </c>
      <c r="AA2892" s="26">
        <f t="shared" si="640"/>
        <v>68024.6</v>
      </c>
      <c r="AB2892" s="26">
        <v>302.13</v>
      </c>
      <c r="AC2892" s="26">
        <v>0</v>
      </c>
      <c r="AD2892" s="76">
        <f t="shared" si="641"/>
        <v>45688.1041666667</v>
      </c>
      <c r="AE2892" s="27">
        <f t="shared" si="642"/>
        <v>-127.900000000001</v>
      </c>
      <c r="AF2892" s="27">
        <f t="shared" si="643"/>
        <v>-2927.18</v>
      </c>
      <c r="AG2892" s="27">
        <f t="shared" si="644"/>
        <v>-42.1800000000003</v>
      </c>
      <c r="AH2892" s="27">
        <f t="shared" si="645"/>
        <v>1336.8</v>
      </c>
      <c r="AI2892" s="27">
        <f t="shared" si="646"/>
        <v>962.35</v>
      </c>
      <c r="AJ2892" s="27">
        <f t="shared" si="647"/>
        <v>542.31</v>
      </c>
      <c r="AK2892" s="26">
        <f>INDEX(检修、备用和必开!I:I,MATCH(统调负荷!$C2892,检修、备用和必开!$A:$A,0))</f>
        <v>7658.9149634315</v>
      </c>
    </row>
    <row r="2893" spans="1:37">
      <c r="A2893" s="26">
        <f t="shared" si="634"/>
        <v>5</v>
      </c>
      <c r="B2893" s="26">
        <f t="shared" si="635"/>
        <v>2</v>
      </c>
      <c r="C2893" s="26" t="s">
        <v>52</v>
      </c>
      <c r="D2893" s="75">
        <v>0.114583333333333</v>
      </c>
      <c r="E2893" s="26">
        <v>37985</v>
      </c>
      <c r="F2893" s="26">
        <v>14888.6</v>
      </c>
      <c r="G2893" s="26">
        <v>6995</v>
      </c>
      <c r="H2893" s="26">
        <v>12574.1</v>
      </c>
      <c r="I2893" s="26">
        <v>5238</v>
      </c>
      <c r="J2893" s="26">
        <v>-1710.7</v>
      </c>
      <c r="K2893" s="26">
        <f t="shared" si="636"/>
        <v>12318.6</v>
      </c>
      <c r="L2893" s="27">
        <f t="shared" si="637"/>
        <v>5.52210478463462</v>
      </c>
      <c r="M2893" s="75">
        <v>0.114583333333333</v>
      </c>
      <c r="N2893" s="26">
        <v>37804.9</v>
      </c>
      <c r="O2893" s="26">
        <v>11885.6</v>
      </c>
      <c r="P2893" s="26">
        <v>6666.89</v>
      </c>
      <c r="Q2893" s="26">
        <v>14217</v>
      </c>
      <c r="R2893" s="26">
        <v>6219</v>
      </c>
      <c r="S2893" s="26">
        <v>-1183.59</v>
      </c>
      <c r="T2893" s="26">
        <f t="shared" si="638"/>
        <v>9315.6</v>
      </c>
      <c r="U2893" s="27">
        <f t="shared" si="639"/>
        <v>3.42941983101091</v>
      </c>
      <c r="V2893" s="26">
        <f>INDEX(检修、备用和必开!B:B,MATCH(统调负荷!$C2893,检修、备用和必开!$A:$A,0))</f>
        <v>24017.8</v>
      </c>
      <c r="W2893" s="26">
        <f>INDEX(检修、备用和必开!C:C,MATCH(统调负荷!$C2893,检修、备用和必开!$A:$A,0))</f>
        <v>0</v>
      </c>
      <c r="X2893" s="26">
        <f>INDEX(检修、备用和必开!D:D,MATCH(统调负荷!$C2893,检修、备用和必开!$A:$A,0))</f>
        <v>10520</v>
      </c>
      <c r="Y2893" s="26">
        <f>INDEX(检修、备用和必开!E:E,MATCH(统调负荷!$C2893,检修、备用和必开!$A:$A,0))</f>
        <v>2570</v>
      </c>
      <c r="Z2893" s="26">
        <f>INDEX(检修、备用和必开!F:F,MATCH(统调负荷!$C2893,检修、备用和必开!$A:$A,0))</f>
        <v>2450</v>
      </c>
      <c r="AA2893" s="26">
        <f t="shared" si="640"/>
        <v>68024.6</v>
      </c>
      <c r="AB2893" s="26">
        <v>300.07</v>
      </c>
      <c r="AC2893" s="26">
        <v>0</v>
      </c>
      <c r="AD2893" s="76">
        <f t="shared" si="641"/>
        <v>45688.1145833333</v>
      </c>
      <c r="AE2893" s="27">
        <f t="shared" si="642"/>
        <v>-180.099999999999</v>
      </c>
      <c r="AF2893" s="27">
        <f t="shared" si="643"/>
        <v>-3003</v>
      </c>
      <c r="AG2893" s="27">
        <f t="shared" si="644"/>
        <v>-328.11</v>
      </c>
      <c r="AH2893" s="27">
        <f t="shared" si="645"/>
        <v>1642.9</v>
      </c>
      <c r="AI2893" s="27">
        <f t="shared" si="646"/>
        <v>981</v>
      </c>
      <c r="AJ2893" s="27">
        <f t="shared" si="647"/>
        <v>527.11</v>
      </c>
      <c r="AK2893" s="26">
        <f>INDEX(检修、备用和必开!I:I,MATCH(统调负荷!$C2893,检修、备用和必开!$A:$A,0))</f>
        <v>7658.9149634315</v>
      </c>
    </row>
    <row r="2894" spans="1:37">
      <c r="A2894" s="26">
        <f t="shared" si="634"/>
        <v>5</v>
      </c>
      <c r="B2894" s="26">
        <f t="shared" si="635"/>
        <v>3</v>
      </c>
      <c r="C2894" s="26" t="s">
        <v>52</v>
      </c>
      <c r="D2894" s="75">
        <v>0.125</v>
      </c>
      <c r="E2894" s="26">
        <v>37410</v>
      </c>
      <c r="F2894" s="26">
        <v>14811</v>
      </c>
      <c r="G2894" s="26">
        <v>6713</v>
      </c>
      <c r="H2894" s="26">
        <v>12371.7</v>
      </c>
      <c r="I2894" s="26">
        <v>5225</v>
      </c>
      <c r="J2894" s="26">
        <v>-1710.7</v>
      </c>
      <c r="K2894" s="26">
        <f t="shared" si="636"/>
        <v>12241</v>
      </c>
      <c r="L2894" s="27">
        <f t="shared" si="637"/>
        <v>5.55711134711216</v>
      </c>
      <c r="M2894" s="75">
        <v>0.125</v>
      </c>
      <c r="N2894" s="26">
        <v>37281.5</v>
      </c>
      <c r="O2894" s="26">
        <v>11444.72</v>
      </c>
      <c r="P2894" s="26">
        <v>6725.77</v>
      </c>
      <c r="Q2894" s="26">
        <v>13986.7</v>
      </c>
      <c r="R2894" s="26">
        <v>6300.33</v>
      </c>
      <c r="S2894" s="26">
        <v>-1176.02</v>
      </c>
      <c r="T2894" s="26">
        <f t="shared" si="638"/>
        <v>8874.72</v>
      </c>
      <c r="U2894" s="27">
        <f t="shared" si="639"/>
        <v>3.50737726556506</v>
      </c>
      <c r="V2894" s="26">
        <f>INDEX(检修、备用和必开!B:B,MATCH(统调负荷!$C2894,检修、备用和必开!$A:$A,0))</f>
        <v>24017.8</v>
      </c>
      <c r="W2894" s="26">
        <f>INDEX(检修、备用和必开!C:C,MATCH(统调负荷!$C2894,检修、备用和必开!$A:$A,0))</f>
        <v>0</v>
      </c>
      <c r="X2894" s="26">
        <f>INDEX(检修、备用和必开!D:D,MATCH(统调负荷!$C2894,检修、备用和必开!$A:$A,0))</f>
        <v>10520</v>
      </c>
      <c r="Y2894" s="26">
        <f>INDEX(检修、备用和必开!E:E,MATCH(统调负荷!$C2894,检修、备用和必开!$A:$A,0))</f>
        <v>2570</v>
      </c>
      <c r="Z2894" s="26">
        <f>INDEX(检修、备用和必开!F:F,MATCH(统调负荷!$C2894,检修、备用和必开!$A:$A,0))</f>
        <v>2450</v>
      </c>
      <c r="AA2894" s="26">
        <f t="shared" si="640"/>
        <v>68024.6</v>
      </c>
      <c r="AB2894" s="26">
        <v>300.11</v>
      </c>
      <c r="AC2894" s="26">
        <v>0</v>
      </c>
      <c r="AD2894" s="76">
        <f t="shared" si="641"/>
        <v>45688.125</v>
      </c>
      <c r="AE2894" s="27">
        <f t="shared" si="642"/>
        <v>-128.5</v>
      </c>
      <c r="AF2894" s="27">
        <f t="shared" si="643"/>
        <v>-3366.28</v>
      </c>
      <c r="AG2894" s="27">
        <f t="shared" si="644"/>
        <v>12.7700000000004</v>
      </c>
      <c r="AH2894" s="27">
        <f t="shared" si="645"/>
        <v>1615</v>
      </c>
      <c r="AI2894" s="27">
        <f t="shared" si="646"/>
        <v>1075.33</v>
      </c>
      <c r="AJ2894" s="27">
        <f t="shared" si="647"/>
        <v>534.68</v>
      </c>
      <c r="AK2894" s="26">
        <f>INDEX(检修、备用和必开!I:I,MATCH(统调负荷!$C2894,检修、备用和必开!$A:$A,0))</f>
        <v>7658.9149634315</v>
      </c>
    </row>
    <row r="2895" spans="1:37">
      <c r="A2895" s="26">
        <f t="shared" si="634"/>
        <v>5</v>
      </c>
      <c r="B2895" s="26">
        <f t="shared" si="635"/>
        <v>3</v>
      </c>
      <c r="C2895" s="26" t="s">
        <v>52</v>
      </c>
      <c r="D2895" s="75">
        <v>0.135416666666667</v>
      </c>
      <c r="E2895" s="26">
        <v>37005</v>
      </c>
      <c r="F2895" s="26">
        <v>14712.9</v>
      </c>
      <c r="G2895" s="26">
        <v>6713</v>
      </c>
      <c r="H2895" s="26">
        <v>12059.8</v>
      </c>
      <c r="I2895" s="26">
        <v>5230</v>
      </c>
      <c r="J2895" s="26">
        <v>-1710.7</v>
      </c>
      <c r="K2895" s="26">
        <f t="shared" si="636"/>
        <v>12142.9</v>
      </c>
      <c r="L2895" s="27">
        <f t="shared" si="637"/>
        <v>5.60200611056667</v>
      </c>
      <c r="M2895" s="75">
        <v>0.135416666666667</v>
      </c>
      <c r="N2895" s="26">
        <v>36753.2</v>
      </c>
      <c r="O2895" s="26">
        <v>11095.75</v>
      </c>
      <c r="P2895" s="26">
        <v>6645.43</v>
      </c>
      <c r="Q2895" s="26">
        <v>14052.1</v>
      </c>
      <c r="R2895" s="26">
        <v>6129.64</v>
      </c>
      <c r="S2895" s="26">
        <v>-1169.72</v>
      </c>
      <c r="T2895" s="26">
        <f t="shared" si="638"/>
        <v>8525.75</v>
      </c>
      <c r="U2895" s="27">
        <f t="shared" si="639"/>
        <v>3.57164196736805</v>
      </c>
      <c r="V2895" s="26">
        <f>INDEX(检修、备用和必开!B:B,MATCH(统调负荷!$C2895,检修、备用和必开!$A:$A,0))</f>
        <v>24017.8</v>
      </c>
      <c r="W2895" s="26">
        <f>INDEX(检修、备用和必开!C:C,MATCH(统调负荷!$C2895,检修、备用和必开!$A:$A,0))</f>
        <v>0</v>
      </c>
      <c r="X2895" s="26">
        <f>INDEX(检修、备用和必开!D:D,MATCH(统调负荷!$C2895,检修、备用和必开!$A:$A,0))</f>
        <v>10520</v>
      </c>
      <c r="Y2895" s="26">
        <f>INDEX(检修、备用和必开!E:E,MATCH(统调负荷!$C2895,检修、备用和必开!$A:$A,0))</f>
        <v>2570</v>
      </c>
      <c r="Z2895" s="26">
        <f>INDEX(检修、备用和必开!F:F,MATCH(统调负荷!$C2895,检修、备用和必开!$A:$A,0))</f>
        <v>2450</v>
      </c>
      <c r="AA2895" s="26">
        <f t="shared" si="640"/>
        <v>68024.6</v>
      </c>
      <c r="AB2895" s="26">
        <v>300</v>
      </c>
      <c r="AC2895" s="26">
        <v>264</v>
      </c>
      <c r="AD2895" s="76">
        <f t="shared" si="641"/>
        <v>45688.1354166667</v>
      </c>
      <c r="AE2895" s="27">
        <f t="shared" si="642"/>
        <v>-251.800000000003</v>
      </c>
      <c r="AF2895" s="27">
        <f t="shared" si="643"/>
        <v>-3617.15</v>
      </c>
      <c r="AG2895" s="27">
        <f t="shared" si="644"/>
        <v>-67.5699999999997</v>
      </c>
      <c r="AH2895" s="27">
        <f t="shared" si="645"/>
        <v>1992.3</v>
      </c>
      <c r="AI2895" s="27">
        <f t="shared" si="646"/>
        <v>899.64</v>
      </c>
      <c r="AJ2895" s="27">
        <f t="shared" si="647"/>
        <v>540.98</v>
      </c>
      <c r="AK2895" s="26">
        <f>INDEX(检修、备用和必开!I:I,MATCH(统调负荷!$C2895,检修、备用和必开!$A:$A,0))</f>
        <v>7658.9149634315</v>
      </c>
    </row>
    <row r="2896" spans="1:37">
      <c r="A2896" s="26">
        <f t="shared" si="634"/>
        <v>5</v>
      </c>
      <c r="B2896" s="26">
        <f t="shared" si="635"/>
        <v>3</v>
      </c>
      <c r="C2896" s="26" t="s">
        <v>52</v>
      </c>
      <c r="D2896" s="75">
        <v>0.145833333333333</v>
      </c>
      <c r="E2896" s="26">
        <v>36665</v>
      </c>
      <c r="F2896" s="26">
        <v>14701.1</v>
      </c>
      <c r="G2896" s="26">
        <v>6713</v>
      </c>
      <c r="H2896" s="26">
        <v>11732.6</v>
      </c>
      <c r="I2896" s="26">
        <v>5229</v>
      </c>
      <c r="J2896" s="26">
        <v>-1710.7</v>
      </c>
      <c r="K2896" s="26">
        <f t="shared" si="636"/>
        <v>12131.1</v>
      </c>
      <c r="L2896" s="27">
        <f t="shared" si="637"/>
        <v>5.60745521840559</v>
      </c>
      <c r="M2896" s="75">
        <v>0.145833333333333</v>
      </c>
      <c r="N2896" s="26">
        <v>36317.3</v>
      </c>
      <c r="O2896" s="26">
        <v>10682.19</v>
      </c>
      <c r="P2896" s="26">
        <v>6232.72</v>
      </c>
      <c r="Q2896" s="26">
        <v>14389.8</v>
      </c>
      <c r="R2896" s="26">
        <v>6160.17</v>
      </c>
      <c r="S2896" s="26">
        <v>-1147.58</v>
      </c>
      <c r="T2896" s="26">
        <f t="shared" si="638"/>
        <v>8112.19</v>
      </c>
      <c r="U2896" s="27">
        <f t="shared" si="639"/>
        <v>3.65091811536915</v>
      </c>
      <c r="V2896" s="26">
        <f>INDEX(检修、备用和必开!B:B,MATCH(统调负荷!$C2896,检修、备用和必开!$A:$A,0))</f>
        <v>24017.8</v>
      </c>
      <c r="W2896" s="26">
        <f>INDEX(检修、备用和必开!C:C,MATCH(统调负荷!$C2896,检修、备用和必开!$A:$A,0))</f>
        <v>0</v>
      </c>
      <c r="X2896" s="26">
        <f>INDEX(检修、备用和必开!D:D,MATCH(统调负荷!$C2896,检修、备用和必开!$A:$A,0))</f>
        <v>10520</v>
      </c>
      <c r="Y2896" s="26">
        <f>INDEX(检修、备用和必开!E:E,MATCH(统调负荷!$C2896,检修、备用和必开!$A:$A,0))</f>
        <v>2570</v>
      </c>
      <c r="Z2896" s="26">
        <f>INDEX(检修、备用和必开!F:F,MATCH(统调负荷!$C2896,检修、备用和必开!$A:$A,0))</f>
        <v>2450</v>
      </c>
      <c r="AA2896" s="26">
        <f t="shared" si="640"/>
        <v>68024.6</v>
      </c>
      <c r="AB2896" s="26">
        <v>300</v>
      </c>
      <c r="AC2896" s="26">
        <v>175</v>
      </c>
      <c r="AD2896" s="76">
        <f t="shared" si="641"/>
        <v>45688.1458333333</v>
      </c>
      <c r="AE2896" s="27">
        <f t="shared" si="642"/>
        <v>-347.699999999997</v>
      </c>
      <c r="AF2896" s="27">
        <f t="shared" si="643"/>
        <v>-4018.91</v>
      </c>
      <c r="AG2896" s="27">
        <f t="shared" si="644"/>
        <v>-480.28</v>
      </c>
      <c r="AH2896" s="27">
        <f t="shared" si="645"/>
        <v>2657.2</v>
      </c>
      <c r="AI2896" s="27">
        <f t="shared" si="646"/>
        <v>931.17</v>
      </c>
      <c r="AJ2896" s="27">
        <f t="shared" si="647"/>
        <v>563.12</v>
      </c>
      <c r="AK2896" s="26">
        <f>INDEX(检修、备用和必开!I:I,MATCH(统调负荷!$C2896,检修、备用和必开!$A:$A,0))</f>
        <v>7658.9149634315</v>
      </c>
    </row>
    <row r="2897" spans="1:37">
      <c r="A2897" s="26">
        <f t="shared" si="634"/>
        <v>5</v>
      </c>
      <c r="B2897" s="26">
        <f t="shared" si="635"/>
        <v>3</v>
      </c>
      <c r="C2897" s="26" t="s">
        <v>52</v>
      </c>
      <c r="D2897" s="75">
        <v>0.15625</v>
      </c>
      <c r="E2897" s="26">
        <v>36175</v>
      </c>
      <c r="F2897" s="26">
        <v>14207.6</v>
      </c>
      <c r="G2897" s="26">
        <v>6713</v>
      </c>
      <c r="H2897" s="26">
        <v>11728.1</v>
      </c>
      <c r="I2897" s="26">
        <v>5237</v>
      </c>
      <c r="J2897" s="26">
        <v>-1710.7</v>
      </c>
      <c r="K2897" s="26">
        <f t="shared" si="636"/>
        <v>11637.6</v>
      </c>
      <c r="L2897" s="27">
        <f t="shared" si="637"/>
        <v>5.84524300543067</v>
      </c>
      <c r="M2897" s="75">
        <v>0.15625</v>
      </c>
      <c r="N2897" s="26">
        <v>35801.2</v>
      </c>
      <c r="O2897" s="26">
        <v>10425.84</v>
      </c>
      <c r="P2897" s="26">
        <v>6018.32</v>
      </c>
      <c r="Q2897" s="26">
        <v>14366.9</v>
      </c>
      <c r="R2897" s="26">
        <v>6116.59</v>
      </c>
      <c r="S2897" s="26">
        <v>-1126.45</v>
      </c>
      <c r="T2897" s="26">
        <f t="shared" si="638"/>
        <v>7855.84</v>
      </c>
      <c r="U2897" s="27">
        <f t="shared" si="639"/>
        <v>3.7018498201987</v>
      </c>
      <c r="V2897" s="26">
        <f>INDEX(检修、备用和必开!B:B,MATCH(统调负荷!$C2897,检修、备用和必开!$A:$A,0))</f>
        <v>24017.8</v>
      </c>
      <c r="W2897" s="26">
        <f>INDEX(检修、备用和必开!C:C,MATCH(统调负荷!$C2897,检修、备用和必开!$A:$A,0))</f>
        <v>0</v>
      </c>
      <c r="X2897" s="26">
        <f>INDEX(检修、备用和必开!D:D,MATCH(统调负荷!$C2897,检修、备用和必开!$A:$A,0))</f>
        <v>10520</v>
      </c>
      <c r="Y2897" s="26">
        <f>INDEX(检修、备用和必开!E:E,MATCH(统调负荷!$C2897,检修、备用和必开!$A:$A,0))</f>
        <v>2570</v>
      </c>
      <c r="Z2897" s="26">
        <f>INDEX(检修、备用和必开!F:F,MATCH(统调负荷!$C2897,检修、备用和必开!$A:$A,0))</f>
        <v>2450</v>
      </c>
      <c r="AA2897" s="26">
        <f t="shared" si="640"/>
        <v>68024.6</v>
      </c>
      <c r="AB2897" s="26">
        <v>294.15</v>
      </c>
      <c r="AC2897" s="26">
        <v>71</v>
      </c>
      <c r="AD2897" s="76">
        <f t="shared" si="641"/>
        <v>45688.15625</v>
      </c>
      <c r="AE2897" s="27">
        <f t="shared" si="642"/>
        <v>-373.800000000003</v>
      </c>
      <c r="AF2897" s="27">
        <f t="shared" si="643"/>
        <v>-3781.76</v>
      </c>
      <c r="AG2897" s="27">
        <f t="shared" si="644"/>
        <v>-694.68</v>
      </c>
      <c r="AH2897" s="27">
        <f t="shared" si="645"/>
        <v>2638.8</v>
      </c>
      <c r="AI2897" s="27">
        <f t="shared" si="646"/>
        <v>879.59</v>
      </c>
      <c r="AJ2897" s="27">
        <f t="shared" si="647"/>
        <v>584.25</v>
      </c>
      <c r="AK2897" s="26">
        <f>INDEX(检修、备用和必开!I:I,MATCH(统调负荷!$C2897,检修、备用和必开!$A:$A,0))</f>
        <v>7658.9149634315</v>
      </c>
    </row>
    <row r="2898" spans="1:37">
      <c r="A2898" s="26">
        <f t="shared" si="634"/>
        <v>5</v>
      </c>
      <c r="B2898" s="26">
        <f t="shared" si="635"/>
        <v>4</v>
      </c>
      <c r="C2898" s="26" t="s">
        <v>52</v>
      </c>
      <c r="D2898" s="75">
        <v>0.166666666666667</v>
      </c>
      <c r="E2898" s="26">
        <v>35720</v>
      </c>
      <c r="F2898" s="26">
        <v>15155.5</v>
      </c>
      <c r="G2898" s="26">
        <v>5613</v>
      </c>
      <c r="H2898" s="26">
        <v>11421.2</v>
      </c>
      <c r="I2898" s="26">
        <v>5241</v>
      </c>
      <c r="J2898" s="26">
        <v>-1710.7</v>
      </c>
      <c r="K2898" s="26">
        <f t="shared" si="636"/>
        <v>12585.5</v>
      </c>
      <c r="L2898" s="27">
        <f t="shared" si="637"/>
        <v>5.40499781494577</v>
      </c>
      <c r="M2898" s="75">
        <v>0.166666666666667</v>
      </c>
      <c r="N2898" s="26">
        <v>35520.4</v>
      </c>
      <c r="O2898" s="26">
        <v>10745.54</v>
      </c>
      <c r="P2898" s="26">
        <v>6343.71</v>
      </c>
      <c r="Q2898" s="26">
        <v>13445.6</v>
      </c>
      <c r="R2898" s="26">
        <v>6107.19</v>
      </c>
      <c r="S2898" s="26">
        <v>-1121.64</v>
      </c>
      <c r="T2898" s="26">
        <f t="shared" si="638"/>
        <v>8175.54</v>
      </c>
      <c r="U2898" s="27">
        <f t="shared" si="639"/>
        <v>3.63854694756075</v>
      </c>
      <c r="V2898" s="26">
        <f>INDEX(检修、备用和必开!B:B,MATCH(统调负荷!$C2898,检修、备用和必开!$A:$A,0))</f>
        <v>24017.8</v>
      </c>
      <c r="W2898" s="26">
        <f>INDEX(检修、备用和必开!C:C,MATCH(统调负荷!$C2898,检修、备用和必开!$A:$A,0))</f>
        <v>0</v>
      </c>
      <c r="X2898" s="26">
        <f>INDEX(检修、备用和必开!D:D,MATCH(统调负荷!$C2898,检修、备用和必开!$A:$A,0))</f>
        <v>10520</v>
      </c>
      <c r="Y2898" s="26">
        <f>INDEX(检修、备用和必开!E:E,MATCH(统调负荷!$C2898,检修、备用和必开!$A:$A,0))</f>
        <v>2570</v>
      </c>
      <c r="Z2898" s="26">
        <f>INDEX(检修、备用和必开!F:F,MATCH(统调负荷!$C2898,检修、备用和必开!$A:$A,0))</f>
        <v>2450</v>
      </c>
      <c r="AA2898" s="26">
        <f t="shared" si="640"/>
        <v>68024.6</v>
      </c>
      <c r="AB2898" s="26">
        <v>303.15</v>
      </c>
      <c r="AC2898" s="26">
        <v>71</v>
      </c>
      <c r="AD2898" s="76">
        <f t="shared" si="641"/>
        <v>45688.1666666667</v>
      </c>
      <c r="AE2898" s="27">
        <f t="shared" si="642"/>
        <v>-199.599999999999</v>
      </c>
      <c r="AF2898" s="27">
        <f t="shared" si="643"/>
        <v>-4409.96</v>
      </c>
      <c r="AG2898" s="27">
        <f t="shared" si="644"/>
        <v>730.71</v>
      </c>
      <c r="AH2898" s="27">
        <f t="shared" si="645"/>
        <v>2024.4</v>
      </c>
      <c r="AI2898" s="27">
        <f t="shared" si="646"/>
        <v>866.19</v>
      </c>
      <c r="AJ2898" s="27">
        <f t="shared" si="647"/>
        <v>589.06</v>
      </c>
      <c r="AK2898" s="26">
        <f>INDEX(检修、备用和必开!I:I,MATCH(统调负荷!$C2898,检修、备用和必开!$A:$A,0))</f>
        <v>7658.9149634315</v>
      </c>
    </row>
    <row r="2899" spans="1:37">
      <c r="A2899" s="26">
        <f t="shared" si="634"/>
        <v>5</v>
      </c>
      <c r="B2899" s="26">
        <f t="shared" si="635"/>
        <v>4</v>
      </c>
      <c r="C2899" s="26" t="s">
        <v>52</v>
      </c>
      <c r="D2899" s="75">
        <v>0.177083333333333</v>
      </c>
      <c r="E2899" s="26">
        <v>35480</v>
      </c>
      <c r="F2899" s="26">
        <v>14913.6</v>
      </c>
      <c r="G2899" s="26">
        <v>5613</v>
      </c>
      <c r="H2899" s="26">
        <v>11418.1</v>
      </c>
      <c r="I2899" s="26">
        <v>5246</v>
      </c>
      <c r="J2899" s="26">
        <v>-1710.7</v>
      </c>
      <c r="K2899" s="26">
        <f t="shared" si="636"/>
        <v>12343.6</v>
      </c>
      <c r="L2899" s="27">
        <f t="shared" si="637"/>
        <v>5.51092063903561</v>
      </c>
      <c r="M2899" s="75">
        <v>0.177083333333333</v>
      </c>
      <c r="N2899" s="26">
        <v>35378.4</v>
      </c>
      <c r="O2899" s="26">
        <v>10825.92</v>
      </c>
      <c r="P2899" s="26">
        <v>5576.45</v>
      </c>
      <c r="Q2899" s="26">
        <v>14048.3</v>
      </c>
      <c r="R2899" s="26">
        <v>6055.17</v>
      </c>
      <c r="S2899" s="26">
        <v>-1127.44</v>
      </c>
      <c r="T2899" s="26">
        <f t="shared" si="638"/>
        <v>8255.92</v>
      </c>
      <c r="U2899" s="27">
        <f t="shared" si="639"/>
        <v>3.62297027256188</v>
      </c>
      <c r="V2899" s="26">
        <f>INDEX(检修、备用和必开!B:B,MATCH(统调负荷!$C2899,检修、备用和必开!$A:$A,0))</f>
        <v>24017.8</v>
      </c>
      <c r="W2899" s="26">
        <f>INDEX(检修、备用和必开!C:C,MATCH(统调负荷!$C2899,检修、备用和必开!$A:$A,0))</f>
        <v>0</v>
      </c>
      <c r="X2899" s="26">
        <f>INDEX(检修、备用和必开!D:D,MATCH(统调负荷!$C2899,检修、备用和必开!$A:$A,0))</f>
        <v>10520</v>
      </c>
      <c r="Y2899" s="26">
        <f>INDEX(检修、备用和必开!E:E,MATCH(统调负荷!$C2899,检修、备用和必开!$A:$A,0))</f>
        <v>2570</v>
      </c>
      <c r="Z2899" s="26">
        <f>INDEX(检修、备用和必开!F:F,MATCH(统调负荷!$C2899,检修、备用和必开!$A:$A,0))</f>
        <v>2450</v>
      </c>
      <c r="AA2899" s="26">
        <f t="shared" si="640"/>
        <v>68024.6</v>
      </c>
      <c r="AB2899" s="26">
        <v>300.13</v>
      </c>
      <c r="AC2899" s="26">
        <v>0</v>
      </c>
      <c r="AD2899" s="76">
        <f t="shared" si="641"/>
        <v>45688.1770833333</v>
      </c>
      <c r="AE2899" s="27">
        <f t="shared" si="642"/>
        <v>-101.599999999999</v>
      </c>
      <c r="AF2899" s="27">
        <f t="shared" si="643"/>
        <v>-4087.68</v>
      </c>
      <c r="AG2899" s="27">
        <f t="shared" si="644"/>
        <v>-36.5500000000002</v>
      </c>
      <c r="AH2899" s="27">
        <f t="shared" si="645"/>
        <v>2630.2</v>
      </c>
      <c r="AI2899" s="27">
        <f t="shared" si="646"/>
        <v>809.17</v>
      </c>
      <c r="AJ2899" s="27">
        <f t="shared" si="647"/>
        <v>583.26</v>
      </c>
      <c r="AK2899" s="26">
        <f>INDEX(检修、备用和必开!I:I,MATCH(统调负荷!$C2899,检修、备用和必开!$A:$A,0))</f>
        <v>7658.9149634315</v>
      </c>
    </row>
    <row r="2900" spans="1:37">
      <c r="A2900" s="26">
        <f t="shared" si="634"/>
        <v>5</v>
      </c>
      <c r="B2900" s="26">
        <f t="shared" si="635"/>
        <v>4</v>
      </c>
      <c r="C2900" s="26" t="s">
        <v>52</v>
      </c>
      <c r="D2900" s="75">
        <v>0.1875</v>
      </c>
      <c r="E2900" s="26">
        <v>35245</v>
      </c>
      <c r="F2900" s="26">
        <v>14692.4</v>
      </c>
      <c r="G2900" s="26">
        <v>5613</v>
      </c>
      <c r="H2900" s="26">
        <v>11424.3</v>
      </c>
      <c r="I2900" s="26">
        <v>5226</v>
      </c>
      <c r="J2900" s="26">
        <v>-1710.7</v>
      </c>
      <c r="K2900" s="26">
        <f t="shared" si="636"/>
        <v>12122.4</v>
      </c>
      <c r="L2900" s="27">
        <f t="shared" si="637"/>
        <v>5.61147957500165</v>
      </c>
      <c r="M2900" s="75">
        <v>0.1875</v>
      </c>
      <c r="N2900" s="26">
        <v>35079.2</v>
      </c>
      <c r="O2900" s="26">
        <v>10624.57</v>
      </c>
      <c r="P2900" s="26">
        <v>5652.56</v>
      </c>
      <c r="Q2900" s="26">
        <v>13880.3</v>
      </c>
      <c r="R2900" s="26">
        <v>6037.69</v>
      </c>
      <c r="S2900" s="26">
        <v>-1115.92</v>
      </c>
      <c r="T2900" s="26">
        <f t="shared" si="638"/>
        <v>8054.57</v>
      </c>
      <c r="U2900" s="27">
        <f t="shared" si="639"/>
        <v>3.66224359433354</v>
      </c>
      <c r="V2900" s="26">
        <f>INDEX(检修、备用和必开!B:B,MATCH(统调负荷!$C2900,检修、备用和必开!$A:$A,0))</f>
        <v>24017.8</v>
      </c>
      <c r="W2900" s="26">
        <f>INDEX(检修、备用和必开!C:C,MATCH(统调负荷!$C2900,检修、备用和必开!$A:$A,0))</f>
        <v>0</v>
      </c>
      <c r="X2900" s="26">
        <f>INDEX(检修、备用和必开!D:D,MATCH(统调负荷!$C2900,检修、备用和必开!$A:$A,0))</f>
        <v>10520</v>
      </c>
      <c r="Y2900" s="26">
        <f>INDEX(检修、备用和必开!E:E,MATCH(统调负荷!$C2900,检修、备用和必开!$A:$A,0))</f>
        <v>2570</v>
      </c>
      <c r="Z2900" s="26">
        <f>INDEX(检修、备用和必开!F:F,MATCH(统调负荷!$C2900,检修、备用和必开!$A:$A,0))</f>
        <v>2450</v>
      </c>
      <c r="AA2900" s="26">
        <f t="shared" si="640"/>
        <v>68024.6</v>
      </c>
      <c r="AB2900" s="26">
        <v>300</v>
      </c>
      <c r="AC2900" s="26">
        <v>0</v>
      </c>
      <c r="AD2900" s="76">
        <f t="shared" si="641"/>
        <v>45688.1875</v>
      </c>
      <c r="AE2900" s="27">
        <f t="shared" si="642"/>
        <v>-165.800000000003</v>
      </c>
      <c r="AF2900" s="27">
        <f t="shared" si="643"/>
        <v>-4067.83</v>
      </c>
      <c r="AG2900" s="27">
        <f t="shared" si="644"/>
        <v>39.5600000000004</v>
      </c>
      <c r="AH2900" s="27">
        <f t="shared" si="645"/>
        <v>2456</v>
      </c>
      <c r="AI2900" s="27">
        <f t="shared" si="646"/>
        <v>811.69</v>
      </c>
      <c r="AJ2900" s="27">
        <f t="shared" si="647"/>
        <v>594.78</v>
      </c>
      <c r="AK2900" s="26">
        <f>INDEX(检修、备用和必开!I:I,MATCH(统调负荷!$C2900,检修、备用和必开!$A:$A,0))</f>
        <v>7658.9149634315</v>
      </c>
    </row>
    <row r="2901" spans="1:37">
      <c r="A2901" s="26">
        <f t="shared" si="634"/>
        <v>5</v>
      </c>
      <c r="B2901" s="26">
        <f t="shared" si="635"/>
        <v>4</v>
      </c>
      <c r="C2901" s="26" t="s">
        <v>52</v>
      </c>
      <c r="D2901" s="75">
        <v>0.197916666666667</v>
      </c>
      <c r="E2901" s="26">
        <v>35210</v>
      </c>
      <c r="F2901" s="26">
        <v>14680.39</v>
      </c>
      <c r="G2901" s="26">
        <v>5613</v>
      </c>
      <c r="H2901" s="26">
        <v>11428.3</v>
      </c>
      <c r="I2901" s="26">
        <v>5199</v>
      </c>
      <c r="J2901" s="26">
        <v>-1710.69</v>
      </c>
      <c r="K2901" s="26">
        <f t="shared" si="636"/>
        <v>12110.39</v>
      </c>
      <c r="L2901" s="27">
        <f t="shared" si="637"/>
        <v>5.61704453778945</v>
      </c>
      <c r="M2901" s="75">
        <v>0.197916666666667</v>
      </c>
      <c r="N2901" s="26">
        <v>34989.8</v>
      </c>
      <c r="O2901" s="26">
        <v>10672.47</v>
      </c>
      <c r="P2901" s="26">
        <v>5863.56</v>
      </c>
      <c r="Q2901" s="26">
        <v>13551.3</v>
      </c>
      <c r="R2901" s="26">
        <v>6033.18</v>
      </c>
      <c r="S2901" s="26">
        <v>-1130.71</v>
      </c>
      <c r="T2901" s="26">
        <f t="shared" si="638"/>
        <v>8102.47</v>
      </c>
      <c r="U2901" s="27">
        <f t="shared" si="639"/>
        <v>3.65282371242912</v>
      </c>
      <c r="V2901" s="26">
        <f>INDEX(检修、备用和必开!B:B,MATCH(统调负荷!$C2901,检修、备用和必开!$A:$A,0))</f>
        <v>24017.8</v>
      </c>
      <c r="W2901" s="26">
        <f>INDEX(检修、备用和必开!C:C,MATCH(统调负荷!$C2901,检修、备用和必开!$A:$A,0))</f>
        <v>0</v>
      </c>
      <c r="X2901" s="26">
        <f>INDEX(检修、备用和必开!D:D,MATCH(统调负荷!$C2901,检修、备用和必开!$A:$A,0))</f>
        <v>10520</v>
      </c>
      <c r="Y2901" s="26">
        <f>INDEX(检修、备用和必开!E:E,MATCH(统调负荷!$C2901,检修、备用和必开!$A:$A,0))</f>
        <v>2570</v>
      </c>
      <c r="Z2901" s="26">
        <f>INDEX(检修、备用和必开!F:F,MATCH(统调负荷!$C2901,检修、备用和必开!$A:$A,0))</f>
        <v>2450</v>
      </c>
      <c r="AA2901" s="26">
        <f t="shared" si="640"/>
        <v>68024.6</v>
      </c>
      <c r="AB2901" s="26">
        <v>300</v>
      </c>
      <c r="AC2901" s="26">
        <v>0</v>
      </c>
      <c r="AD2901" s="76">
        <f t="shared" si="641"/>
        <v>45688.1979166667</v>
      </c>
      <c r="AE2901" s="27">
        <f t="shared" si="642"/>
        <v>-220.199999999997</v>
      </c>
      <c r="AF2901" s="27">
        <f t="shared" si="643"/>
        <v>-4007.92</v>
      </c>
      <c r="AG2901" s="27">
        <f t="shared" si="644"/>
        <v>250.56</v>
      </c>
      <c r="AH2901" s="27">
        <f t="shared" si="645"/>
        <v>2123</v>
      </c>
      <c r="AI2901" s="27">
        <f t="shared" si="646"/>
        <v>834.18</v>
      </c>
      <c r="AJ2901" s="27">
        <f t="shared" si="647"/>
        <v>579.98</v>
      </c>
      <c r="AK2901" s="26">
        <f>INDEX(检修、备用和必开!I:I,MATCH(统调负荷!$C2901,检修、备用和必开!$A:$A,0))</f>
        <v>7658.9149634315</v>
      </c>
    </row>
    <row r="2902" spans="1:37">
      <c r="A2902" s="26">
        <f t="shared" si="634"/>
        <v>5</v>
      </c>
      <c r="B2902" s="26">
        <f t="shared" si="635"/>
        <v>5</v>
      </c>
      <c r="C2902" s="26" t="s">
        <v>52</v>
      </c>
      <c r="D2902" s="75">
        <v>0.208333333333333</v>
      </c>
      <c r="E2902" s="26">
        <v>35135</v>
      </c>
      <c r="F2902" s="26">
        <v>14615.2</v>
      </c>
      <c r="G2902" s="26">
        <v>5613</v>
      </c>
      <c r="H2902" s="26">
        <v>11438.5</v>
      </c>
      <c r="I2902" s="26">
        <v>5179</v>
      </c>
      <c r="J2902" s="26">
        <v>-1710.7</v>
      </c>
      <c r="K2902" s="26">
        <f t="shared" si="636"/>
        <v>12045.2</v>
      </c>
      <c r="L2902" s="27">
        <f t="shared" si="637"/>
        <v>5.64744462524491</v>
      </c>
      <c r="M2902" s="75">
        <v>0.208333333333333</v>
      </c>
      <c r="N2902" s="26">
        <v>34789.7</v>
      </c>
      <c r="O2902" s="26">
        <v>10731.66</v>
      </c>
      <c r="P2902" s="26">
        <v>5691.41</v>
      </c>
      <c r="Q2902" s="26">
        <v>13543</v>
      </c>
      <c r="R2902" s="26">
        <v>5972.75</v>
      </c>
      <c r="S2902" s="26">
        <v>-1149.12</v>
      </c>
      <c r="T2902" s="26">
        <f t="shared" si="638"/>
        <v>8161.66</v>
      </c>
      <c r="U2902" s="27">
        <f t="shared" si="639"/>
        <v>3.6412502957446</v>
      </c>
      <c r="V2902" s="26">
        <f>INDEX(检修、备用和必开!B:B,MATCH(统调负荷!$C2902,检修、备用和必开!$A:$A,0))</f>
        <v>24017.8</v>
      </c>
      <c r="W2902" s="26">
        <f>INDEX(检修、备用和必开!C:C,MATCH(统调负荷!$C2902,检修、备用和必开!$A:$A,0))</f>
        <v>0</v>
      </c>
      <c r="X2902" s="26">
        <f>INDEX(检修、备用和必开!D:D,MATCH(统调负荷!$C2902,检修、备用和必开!$A:$A,0))</f>
        <v>10520</v>
      </c>
      <c r="Y2902" s="26">
        <f>INDEX(检修、备用和必开!E:E,MATCH(统调负荷!$C2902,检修、备用和必开!$A:$A,0))</f>
        <v>2570</v>
      </c>
      <c r="Z2902" s="26">
        <f>INDEX(检修、备用和必开!F:F,MATCH(统调负荷!$C2902,检修、备用和必开!$A:$A,0))</f>
        <v>2450</v>
      </c>
      <c r="AA2902" s="26">
        <f t="shared" si="640"/>
        <v>68024.6</v>
      </c>
      <c r="AB2902" s="26">
        <v>300</v>
      </c>
      <c r="AC2902" s="26">
        <v>0</v>
      </c>
      <c r="AD2902" s="76">
        <f t="shared" si="641"/>
        <v>45688.2083333333</v>
      </c>
      <c r="AE2902" s="27">
        <f t="shared" si="642"/>
        <v>-345.300000000003</v>
      </c>
      <c r="AF2902" s="27">
        <f t="shared" si="643"/>
        <v>-3883.54</v>
      </c>
      <c r="AG2902" s="27">
        <f t="shared" si="644"/>
        <v>78.4099999999999</v>
      </c>
      <c r="AH2902" s="27">
        <f t="shared" si="645"/>
        <v>2104.5</v>
      </c>
      <c r="AI2902" s="27">
        <f t="shared" si="646"/>
        <v>793.75</v>
      </c>
      <c r="AJ2902" s="27">
        <f t="shared" si="647"/>
        <v>561.58</v>
      </c>
      <c r="AK2902" s="26">
        <f>INDEX(检修、备用和必开!I:I,MATCH(统调负荷!$C2902,检修、备用和必开!$A:$A,0))</f>
        <v>7658.9149634315</v>
      </c>
    </row>
    <row r="2903" spans="1:37">
      <c r="A2903" s="26">
        <f t="shared" si="634"/>
        <v>5</v>
      </c>
      <c r="B2903" s="26">
        <f t="shared" si="635"/>
        <v>5</v>
      </c>
      <c r="C2903" s="26" t="s">
        <v>52</v>
      </c>
      <c r="D2903" s="75">
        <v>0.21875</v>
      </c>
      <c r="E2903" s="26">
        <v>35165</v>
      </c>
      <c r="F2903" s="26">
        <v>14335.99</v>
      </c>
      <c r="G2903" s="26">
        <v>5613</v>
      </c>
      <c r="H2903" s="26">
        <v>11751.5</v>
      </c>
      <c r="I2903" s="26">
        <v>5175</v>
      </c>
      <c r="J2903" s="26">
        <v>-1710.49</v>
      </c>
      <c r="K2903" s="26">
        <f t="shared" si="636"/>
        <v>11765.99</v>
      </c>
      <c r="L2903" s="27">
        <f t="shared" si="637"/>
        <v>5.78145995364606</v>
      </c>
      <c r="M2903" s="75">
        <v>0.21875</v>
      </c>
      <c r="N2903" s="26">
        <v>34881.1</v>
      </c>
      <c r="O2903" s="26">
        <v>11012.82</v>
      </c>
      <c r="P2903" s="26">
        <v>5400.62</v>
      </c>
      <c r="Q2903" s="26">
        <v>13719.7</v>
      </c>
      <c r="R2903" s="26">
        <v>5905.96</v>
      </c>
      <c r="S2903" s="26">
        <v>-1158</v>
      </c>
      <c r="T2903" s="26">
        <f t="shared" si="638"/>
        <v>8442.82</v>
      </c>
      <c r="U2903" s="27">
        <f t="shared" si="639"/>
        <v>3.58726181021599</v>
      </c>
      <c r="V2903" s="26">
        <f>INDEX(检修、备用和必开!B:B,MATCH(统调负荷!$C2903,检修、备用和必开!$A:$A,0))</f>
        <v>24017.8</v>
      </c>
      <c r="W2903" s="26">
        <f>INDEX(检修、备用和必开!C:C,MATCH(统调负荷!$C2903,检修、备用和必开!$A:$A,0))</f>
        <v>0</v>
      </c>
      <c r="X2903" s="26">
        <f>INDEX(检修、备用和必开!D:D,MATCH(统调负荷!$C2903,检修、备用和必开!$A:$A,0))</f>
        <v>10520</v>
      </c>
      <c r="Y2903" s="26">
        <f>INDEX(检修、备用和必开!E:E,MATCH(统调负荷!$C2903,检修、备用和必开!$A:$A,0))</f>
        <v>2570</v>
      </c>
      <c r="Z2903" s="26">
        <f>INDEX(检修、备用和必开!F:F,MATCH(统调负荷!$C2903,检修、备用和必开!$A:$A,0))</f>
        <v>2450</v>
      </c>
      <c r="AA2903" s="26">
        <f t="shared" si="640"/>
        <v>68024.6</v>
      </c>
      <c r="AB2903" s="26">
        <v>295.11</v>
      </c>
      <c r="AC2903" s="26">
        <v>0</v>
      </c>
      <c r="AD2903" s="76">
        <f t="shared" si="641"/>
        <v>45688.21875</v>
      </c>
      <c r="AE2903" s="27">
        <f t="shared" si="642"/>
        <v>-283.900000000001</v>
      </c>
      <c r="AF2903" s="27">
        <f t="shared" si="643"/>
        <v>-3323.17</v>
      </c>
      <c r="AG2903" s="27">
        <f t="shared" si="644"/>
        <v>-212.38</v>
      </c>
      <c r="AH2903" s="27">
        <f t="shared" si="645"/>
        <v>1968.2</v>
      </c>
      <c r="AI2903" s="27">
        <f t="shared" si="646"/>
        <v>730.96</v>
      </c>
      <c r="AJ2903" s="27">
        <f t="shared" si="647"/>
        <v>552.49</v>
      </c>
      <c r="AK2903" s="26">
        <f>INDEX(检修、备用和必开!I:I,MATCH(统调负荷!$C2903,检修、备用和必开!$A:$A,0))</f>
        <v>7658.9149634315</v>
      </c>
    </row>
    <row r="2904" spans="1:37">
      <c r="A2904" s="26">
        <f t="shared" si="634"/>
        <v>5</v>
      </c>
      <c r="B2904" s="26">
        <f t="shared" si="635"/>
        <v>5</v>
      </c>
      <c r="C2904" s="26" t="s">
        <v>52</v>
      </c>
      <c r="D2904" s="75">
        <v>0.229166666666667</v>
      </c>
      <c r="E2904" s="26">
        <v>35375</v>
      </c>
      <c r="F2904" s="26">
        <v>14560.8</v>
      </c>
      <c r="G2904" s="26">
        <v>5613</v>
      </c>
      <c r="H2904" s="26">
        <v>11736.9</v>
      </c>
      <c r="I2904" s="26">
        <v>5175</v>
      </c>
      <c r="J2904" s="26">
        <v>-1710.7</v>
      </c>
      <c r="K2904" s="26">
        <f t="shared" si="636"/>
        <v>11990.8</v>
      </c>
      <c r="L2904" s="27">
        <f t="shared" si="637"/>
        <v>5.67306601727991</v>
      </c>
      <c r="M2904" s="75">
        <v>0.229166666666667</v>
      </c>
      <c r="N2904" s="26">
        <v>35156.1</v>
      </c>
      <c r="O2904" s="26">
        <v>11114.75</v>
      </c>
      <c r="P2904" s="26">
        <v>5501.78</v>
      </c>
      <c r="Q2904" s="26">
        <v>13766.9</v>
      </c>
      <c r="R2904" s="26">
        <v>5951.93</v>
      </c>
      <c r="S2904" s="26">
        <v>-1179.26</v>
      </c>
      <c r="T2904" s="26">
        <f t="shared" si="638"/>
        <v>8544.75</v>
      </c>
      <c r="U2904" s="27">
        <f t="shared" si="639"/>
        <v>3.56808245584128</v>
      </c>
      <c r="V2904" s="26">
        <f>INDEX(检修、备用和必开!B:B,MATCH(统调负荷!$C2904,检修、备用和必开!$A:$A,0))</f>
        <v>24017.8</v>
      </c>
      <c r="W2904" s="26">
        <f>INDEX(检修、备用和必开!C:C,MATCH(统调负荷!$C2904,检修、备用和必开!$A:$A,0))</f>
        <v>0</v>
      </c>
      <c r="X2904" s="26">
        <f>INDEX(检修、备用和必开!D:D,MATCH(统调负荷!$C2904,检修、备用和必开!$A:$A,0))</f>
        <v>10520</v>
      </c>
      <c r="Y2904" s="26">
        <f>INDEX(检修、备用和必开!E:E,MATCH(统调负荷!$C2904,检修、备用和必开!$A:$A,0))</f>
        <v>2570</v>
      </c>
      <c r="Z2904" s="26">
        <f>INDEX(检修、备用和必开!F:F,MATCH(统调负荷!$C2904,检修、备用和必开!$A:$A,0))</f>
        <v>2450</v>
      </c>
      <c r="AA2904" s="26">
        <f t="shared" si="640"/>
        <v>68024.6</v>
      </c>
      <c r="AB2904" s="26">
        <v>298.11</v>
      </c>
      <c r="AC2904" s="26">
        <v>0</v>
      </c>
      <c r="AD2904" s="76">
        <f t="shared" si="641"/>
        <v>45688.2291666667</v>
      </c>
      <c r="AE2904" s="27">
        <f t="shared" si="642"/>
        <v>-218.900000000001</v>
      </c>
      <c r="AF2904" s="27">
        <f t="shared" si="643"/>
        <v>-3446.05</v>
      </c>
      <c r="AG2904" s="27">
        <f t="shared" si="644"/>
        <v>-111.22</v>
      </c>
      <c r="AH2904" s="27">
        <f t="shared" si="645"/>
        <v>2030</v>
      </c>
      <c r="AI2904" s="27">
        <f t="shared" si="646"/>
        <v>776.93</v>
      </c>
      <c r="AJ2904" s="27">
        <f t="shared" si="647"/>
        <v>531.44</v>
      </c>
      <c r="AK2904" s="26">
        <f>INDEX(检修、备用和必开!I:I,MATCH(统调负荷!$C2904,检修、备用和必开!$A:$A,0))</f>
        <v>7658.9149634315</v>
      </c>
    </row>
    <row r="2905" spans="1:37">
      <c r="A2905" s="26">
        <f t="shared" si="634"/>
        <v>5</v>
      </c>
      <c r="B2905" s="26">
        <f t="shared" si="635"/>
        <v>5</v>
      </c>
      <c r="C2905" s="26" t="s">
        <v>52</v>
      </c>
      <c r="D2905" s="75">
        <v>0.239583333333333</v>
      </c>
      <c r="E2905" s="26">
        <v>35690</v>
      </c>
      <c r="F2905" s="26">
        <v>14884.1</v>
      </c>
      <c r="G2905" s="26">
        <v>5613</v>
      </c>
      <c r="H2905" s="26">
        <v>11730.6</v>
      </c>
      <c r="I2905" s="26">
        <v>5173</v>
      </c>
      <c r="J2905" s="26">
        <v>-1710.7</v>
      </c>
      <c r="K2905" s="26">
        <f t="shared" si="636"/>
        <v>12314.1</v>
      </c>
      <c r="L2905" s="27">
        <f t="shared" si="637"/>
        <v>5.52412275359141</v>
      </c>
      <c r="M2905" s="75">
        <v>0.239583333333333</v>
      </c>
      <c r="N2905" s="26">
        <v>35220.8</v>
      </c>
      <c r="O2905" s="26">
        <v>11501.61</v>
      </c>
      <c r="P2905" s="26">
        <v>5600.01</v>
      </c>
      <c r="Q2905" s="26">
        <v>13461.7</v>
      </c>
      <c r="R2905" s="26">
        <v>5857.35</v>
      </c>
      <c r="S2905" s="26">
        <v>-1199.87</v>
      </c>
      <c r="T2905" s="26">
        <f t="shared" si="638"/>
        <v>8931.61</v>
      </c>
      <c r="U2905" s="27">
        <f t="shared" si="639"/>
        <v>3.49711926159326</v>
      </c>
      <c r="V2905" s="26">
        <f>INDEX(检修、备用和必开!B:B,MATCH(统调负荷!$C2905,检修、备用和必开!$A:$A,0))</f>
        <v>24017.8</v>
      </c>
      <c r="W2905" s="26">
        <f>INDEX(检修、备用和必开!C:C,MATCH(统调负荷!$C2905,检修、备用和必开!$A:$A,0))</f>
        <v>0</v>
      </c>
      <c r="X2905" s="26">
        <f>INDEX(检修、备用和必开!D:D,MATCH(统调负荷!$C2905,检修、备用和必开!$A:$A,0))</f>
        <v>10520</v>
      </c>
      <c r="Y2905" s="26">
        <f>INDEX(检修、备用和必开!E:E,MATCH(统调负荷!$C2905,检修、备用和必开!$A:$A,0))</f>
        <v>2570</v>
      </c>
      <c r="Z2905" s="26">
        <f>INDEX(检修、备用和必开!F:F,MATCH(统调负荷!$C2905,检修、备用和必开!$A:$A,0))</f>
        <v>2450</v>
      </c>
      <c r="AA2905" s="26">
        <f t="shared" si="640"/>
        <v>68024.6</v>
      </c>
      <c r="AB2905" s="26">
        <v>300.11</v>
      </c>
      <c r="AC2905" s="26">
        <v>71</v>
      </c>
      <c r="AD2905" s="76">
        <f t="shared" si="641"/>
        <v>45688.2395833333</v>
      </c>
      <c r="AE2905" s="27">
        <f t="shared" si="642"/>
        <v>-469.199999999997</v>
      </c>
      <c r="AF2905" s="27">
        <f t="shared" si="643"/>
        <v>-3382.49</v>
      </c>
      <c r="AG2905" s="27">
        <f t="shared" si="644"/>
        <v>-12.9899999999998</v>
      </c>
      <c r="AH2905" s="27">
        <f t="shared" si="645"/>
        <v>1731.1</v>
      </c>
      <c r="AI2905" s="27">
        <f t="shared" si="646"/>
        <v>684.35</v>
      </c>
      <c r="AJ2905" s="27">
        <f t="shared" si="647"/>
        <v>510.83</v>
      </c>
      <c r="AK2905" s="26">
        <f>INDEX(检修、备用和必开!I:I,MATCH(统调负荷!$C2905,检修、备用和必开!$A:$A,0))</f>
        <v>7658.9149634315</v>
      </c>
    </row>
    <row r="2906" spans="1:37">
      <c r="A2906" s="26">
        <f t="shared" si="634"/>
        <v>5</v>
      </c>
      <c r="B2906" s="26">
        <f t="shared" si="635"/>
        <v>6</v>
      </c>
      <c r="C2906" s="26" t="s">
        <v>52</v>
      </c>
      <c r="D2906" s="75">
        <v>0.25</v>
      </c>
      <c r="E2906" s="26">
        <v>36065</v>
      </c>
      <c r="F2906" s="26">
        <v>15414.5</v>
      </c>
      <c r="G2906" s="26">
        <v>5613</v>
      </c>
      <c r="H2906" s="26">
        <v>11577.2</v>
      </c>
      <c r="I2906" s="26">
        <v>5171</v>
      </c>
      <c r="J2906" s="26">
        <v>-1710.7</v>
      </c>
      <c r="K2906" s="26">
        <f t="shared" si="636"/>
        <v>12844.5</v>
      </c>
      <c r="L2906" s="27">
        <f t="shared" si="637"/>
        <v>5.29600996535482</v>
      </c>
      <c r="M2906" s="75">
        <v>0.25</v>
      </c>
      <c r="N2906" s="26">
        <v>35517.5</v>
      </c>
      <c r="O2906" s="26">
        <v>11808.98</v>
      </c>
      <c r="P2906" s="26">
        <v>5462.62</v>
      </c>
      <c r="Q2906" s="26">
        <v>13607.9</v>
      </c>
      <c r="R2906" s="26">
        <v>5838.65</v>
      </c>
      <c r="S2906" s="26">
        <v>-1200.65</v>
      </c>
      <c r="T2906" s="26">
        <f t="shared" si="638"/>
        <v>9238.98</v>
      </c>
      <c r="U2906" s="27">
        <f t="shared" si="639"/>
        <v>3.44271819699195</v>
      </c>
      <c r="V2906" s="26">
        <f>INDEX(检修、备用和必开!B:B,MATCH(统调负荷!$C2906,检修、备用和必开!$A:$A,0))</f>
        <v>24017.8</v>
      </c>
      <c r="W2906" s="26">
        <f>INDEX(检修、备用和必开!C:C,MATCH(统调负荷!$C2906,检修、备用和必开!$A:$A,0))</f>
        <v>0</v>
      </c>
      <c r="X2906" s="26">
        <f>INDEX(检修、备用和必开!D:D,MATCH(统调负荷!$C2906,检修、备用和必开!$A:$A,0))</f>
        <v>10520</v>
      </c>
      <c r="Y2906" s="26">
        <f>INDEX(检修、备用和必开!E:E,MATCH(统调负荷!$C2906,检修、备用和必开!$A:$A,0))</f>
        <v>2570</v>
      </c>
      <c r="Z2906" s="26">
        <f>INDEX(检修、备用和必开!F:F,MATCH(统调负荷!$C2906,检修、备用和必开!$A:$A,0))</f>
        <v>2450</v>
      </c>
      <c r="AA2906" s="26">
        <f t="shared" si="640"/>
        <v>68024.6</v>
      </c>
      <c r="AB2906" s="26">
        <v>305</v>
      </c>
      <c r="AC2906" s="26">
        <v>0</v>
      </c>
      <c r="AD2906" s="76">
        <f t="shared" si="641"/>
        <v>45688.25</v>
      </c>
      <c r="AE2906" s="27">
        <f t="shared" si="642"/>
        <v>-547.5</v>
      </c>
      <c r="AF2906" s="27">
        <f t="shared" si="643"/>
        <v>-3605.52</v>
      </c>
      <c r="AG2906" s="27">
        <f t="shared" si="644"/>
        <v>-150.38</v>
      </c>
      <c r="AH2906" s="27">
        <f t="shared" si="645"/>
        <v>2030.7</v>
      </c>
      <c r="AI2906" s="27">
        <f t="shared" si="646"/>
        <v>667.65</v>
      </c>
      <c r="AJ2906" s="27">
        <f t="shared" si="647"/>
        <v>510.05</v>
      </c>
      <c r="AK2906" s="26">
        <f>INDEX(检修、备用和必开!I:I,MATCH(统调负荷!$C2906,检修、备用和必开!$A:$A,0))</f>
        <v>7658.9149634315</v>
      </c>
    </row>
    <row r="2907" spans="1:37">
      <c r="A2907" s="26">
        <f t="shared" si="634"/>
        <v>5</v>
      </c>
      <c r="B2907" s="26">
        <f t="shared" si="635"/>
        <v>6</v>
      </c>
      <c r="C2907" s="26" t="s">
        <v>52</v>
      </c>
      <c r="D2907" s="75">
        <v>0.260416666666667</v>
      </c>
      <c r="E2907" s="26">
        <v>36635</v>
      </c>
      <c r="F2907" s="26">
        <v>14644.8</v>
      </c>
      <c r="G2907" s="26">
        <v>5613</v>
      </c>
      <c r="H2907" s="26">
        <v>12887.9</v>
      </c>
      <c r="I2907" s="26">
        <v>5200</v>
      </c>
      <c r="J2907" s="26">
        <v>-1710.7</v>
      </c>
      <c r="K2907" s="26">
        <f t="shared" si="636"/>
        <v>12074.8</v>
      </c>
      <c r="L2907" s="27">
        <f t="shared" si="637"/>
        <v>5.63360055653096</v>
      </c>
      <c r="M2907" s="75">
        <v>0.260416666666667</v>
      </c>
      <c r="N2907" s="26">
        <v>35938.6</v>
      </c>
      <c r="O2907" s="26">
        <v>12317.48</v>
      </c>
      <c r="P2907" s="26">
        <v>5398.49</v>
      </c>
      <c r="Q2907" s="26">
        <v>13637.4</v>
      </c>
      <c r="R2907" s="26">
        <v>5841.7</v>
      </c>
      <c r="S2907" s="26">
        <v>-1256.47</v>
      </c>
      <c r="T2907" s="26">
        <f t="shared" si="638"/>
        <v>9747.48</v>
      </c>
      <c r="U2907" s="27">
        <f t="shared" si="639"/>
        <v>3.35634227836909</v>
      </c>
      <c r="V2907" s="26">
        <f>INDEX(检修、备用和必开!B:B,MATCH(统调负荷!$C2907,检修、备用和必开!$A:$A,0))</f>
        <v>24017.8</v>
      </c>
      <c r="W2907" s="26">
        <f>INDEX(检修、备用和必开!C:C,MATCH(统调负荷!$C2907,检修、备用和必开!$A:$A,0))</f>
        <v>0</v>
      </c>
      <c r="X2907" s="26">
        <f>INDEX(检修、备用和必开!D:D,MATCH(统调负荷!$C2907,检修、备用和必开!$A:$A,0))</f>
        <v>10520</v>
      </c>
      <c r="Y2907" s="26">
        <f>INDEX(检修、备用和必开!E:E,MATCH(统调负荷!$C2907,检修、备用和必开!$A:$A,0))</f>
        <v>2570</v>
      </c>
      <c r="Z2907" s="26">
        <f>INDEX(检修、备用和必开!F:F,MATCH(统调负荷!$C2907,检修、备用和必开!$A:$A,0))</f>
        <v>2450</v>
      </c>
      <c r="AA2907" s="26">
        <f t="shared" si="640"/>
        <v>68024.6</v>
      </c>
      <c r="AB2907" s="26">
        <v>295.93</v>
      </c>
      <c r="AC2907" s="26">
        <v>250</v>
      </c>
      <c r="AD2907" s="76">
        <f t="shared" si="641"/>
        <v>45688.2604166667</v>
      </c>
      <c r="AE2907" s="27">
        <f t="shared" si="642"/>
        <v>-696.400000000001</v>
      </c>
      <c r="AF2907" s="27">
        <f t="shared" si="643"/>
        <v>-2327.32</v>
      </c>
      <c r="AG2907" s="27">
        <f t="shared" si="644"/>
        <v>-214.51</v>
      </c>
      <c r="AH2907" s="27">
        <f t="shared" si="645"/>
        <v>749.5</v>
      </c>
      <c r="AI2907" s="27">
        <f t="shared" si="646"/>
        <v>641.7</v>
      </c>
      <c r="AJ2907" s="27">
        <f t="shared" si="647"/>
        <v>454.23</v>
      </c>
      <c r="AK2907" s="26">
        <f>INDEX(检修、备用和必开!I:I,MATCH(统调负荷!$C2907,检修、备用和必开!$A:$A,0))</f>
        <v>7658.9149634315</v>
      </c>
    </row>
    <row r="2908" spans="1:37">
      <c r="A2908" s="26">
        <f t="shared" si="634"/>
        <v>5</v>
      </c>
      <c r="B2908" s="26">
        <f t="shared" si="635"/>
        <v>6</v>
      </c>
      <c r="C2908" s="26" t="s">
        <v>52</v>
      </c>
      <c r="D2908" s="75">
        <v>0.270833333333333</v>
      </c>
      <c r="E2908" s="26">
        <v>37035</v>
      </c>
      <c r="F2908" s="26">
        <v>14727.1</v>
      </c>
      <c r="G2908" s="26">
        <v>5613</v>
      </c>
      <c r="H2908" s="26">
        <v>13193.6</v>
      </c>
      <c r="I2908" s="26">
        <v>5212</v>
      </c>
      <c r="J2908" s="26">
        <v>-1710.7</v>
      </c>
      <c r="K2908" s="26">
        <f t="shared" si="636"/>
        <v>12157.1</v>
      </c>
      <c r="L2908" s="27">
        <f t="shared" si="637"/>
        <v>5.59546273371116</v>
      </c>
      <c r="M2908" s="75">
        <v>0.270833333333333</v>
      </c>
      <c r="N2908" s="26">
        <v>36237.4</v>
      </c>
      <c r="O2908" s="26">
        <v>12955.66</v>
      </c>
      <c r="P2908" s="26">
        <v>5084.82</v>
      </c>
      <c r="Q2908" s="26">
        <v>13781.9</v>
      </c>
      <c r="R2908" s="26">
        <v>5821.27</v>
      </c>
      <c r="S2908" s="26">
        <v>-1406.25</v>
      </c>
      <c r="T2908" s="26">
        <f t="shared" si="638"/>
        <v>10385.66</v>
      </c>
      <c r="U2908" s="27">
        <f t="shared" si="639"/>
        <v>3.25388435476325</v>
      </c>
      <c r="V2908" s="26">
        <f>INDEX(检修、备用和必开!B:B,MATCH(统调负荷!$C2908,检修、备用和必开!$A:$A,0))</f>
        <v>24017.8</v>
      </c>
      <c r="W2908" s="26">
        <f>INDEX(检修、备用和必开!C:C,MATCH(统调负荷!$C2908,检修、备用和必开!$A:$A,0))</f>
        <v>0</v>
      </c>
      <c r="X2908" s="26">
        <f>INDEX(检修、备用和必开!D:D,MATCH(统调负荷!$C2908,检修、备用和必开!$A:$A,0))</f>
        <v>10520</v>
      </c>
      <c r="Y2908" s="26">
        <f>INDEX(检修、备用和必开!E:E,MATCH(统调负荷!$C2908,检修、备用和必开!$A:$A,0))</f>
        <v>2570</v>
      </c>
      <c r="Z2908" s="26">
        <f>INDEX(检修、备用和必开!F:F,MATCH(统调负荷!$C2908,检修、备用和必开!$A:$A,0))</f>
        <v>2450</v>
      </c>
      <c r="AA2908" s="26">
        <f t="shared" si="640"/>
        <v>68024.6</v>
      </c>
      <c r="AB2908" s="26">
        <v>300</v>
      </c>
      <c r="AC2908" s="26">
        <v>261</v>
      </c>
      <c r="AD2908" s="76">
        <f t="shared" si="641"/>
        <v>45688.2708333333</v>
      </c>
      <c r="AE2908" s="27">
        <f t="shared" si="642"/>
        <v>-797.599999999999</v>
      </c>
      <c r="AF2908" s="27">
        <f t="shared" si="643"/>
        <v>-1771.44</v>
      </c>
      <c r="AG2908" s="27">
        <f t="shared" si="644"/>
        <v>-528.18</v>
      </c>
      <c r="AH2908" s="27">
        <f t="shared" si="645"/>
        <v>588.299999999999</v>
      </c>
      <c r="AI2908" s="27">
        <f t="shared" si="646"/>
        <v>609.27</v>
      </c>
      <c r="AJ2908" s="27">
        <f t="shared" si="647"/>
        <v>304.45</v>
      </c>
      <c r="AK2908" s="26">
        <f>INDEX(检修、备用和必开!I:I,MATCH(统调负荷!$C2908,检修、备用和必开!$A:$A,0))</f>
        <v>7658.9149634315</v>
      </c>
    </row>
    <row r="2909" spans="1:37">
      <c r="A2909" s="26">
        <f t="shared" si="634"/>
        <v>5</v>
      </c>
      <c r="B2909" s="26">
        <f t="shared" si="635"/>
        <v>6</v>
      </c>
      <c r="C2909" s="26" t="s">
        <v>52</v>
      </c>
      <c r="D2909" s="75">
        <v>0.28125</v>
      </c>
      <c r="E2909" s="26">
        <v>37555</v>
      </c>
      <c r="F2909" s="26">
        <v>14925.09</v>
      </c>
      <c r="G2909" s="26">
        <v>5613</v>
      </c>
      <c r="H2909" s="26">
        <v>13487.4</v>
      </c>
      <c r="I2909" s="26">
        <v>5240</v>
      </c>
      <c r="J2909" s="26">
        <v>-1710.49</v>
      </c>
      <c r="K2909" s="26">
        <f t="shared" si="636"/>
        <v>12355.09</v>
      </c>
      <c r="L2909" s="27">
        <f t="shared" si="637"/>
        <v>5.50579558708192</v>
      </c>
      <c r="M2909" s="75">
        <v>0.28125</v>
      </c>
      <c r="N2909" s="26">
        <v>36821.1</v>
      </c>
      <c r="O2909" s="26">
        <v>13271.14</v>
      </c>
      <c r="P2909" s="26">
        <v>5395.91</v>
      </c>
      <c r="Q2909" s="26">
        <v>13752.2</v>
      </c>
      <c r="R2909" s="26">
        <v>5823.67</v>
      </c>
      <c r="S2909" s="26">
        <v>-1421.82</v>
      </c>
      <c r="T2909" s="26">
        <f t="shared" si="638"/>
        <v>10701.14</v>
      </c>
      <c r="U2909" s="27">
        <f t="shared" si="639"/>
        <v>3.2055111082628</v>
      </c>
      <c r="V2909" s="26">
        <f>INDEX(检修、备用和必开!B:B,MATCH(统调负荷!$C2909,检修、备用和必开!$A:$A,0))</f>
        <v>24017.8</v>
      </c>
      <c r="W2909" s="26">
        <f>INDEX(检修、备用和必开!C:C,MATCH(统调负荷!$C2909,检修、备用和必开!$A:$A,0))</f>
        <v>0</v>
      </c>
      <c r="X2909" s="26">
        <f>INDEX(检修、备用和必开!D:D,MATCH(统调负荷!$C2909,检修、备用和必开!$A:$A,0))</f>
        <v>10520</v>
      </c>
      <c r="Y2909" s="26">
        <f>INDEX(检修、备用和必开!E:E,MATCH(统调负荷!$C2909,检修、备用和必开!$A:$A,0))</f>
        <v>2570</v>
      </c>
      <c r="Z2909" s="26">
        <f>INDEX(检修、备用和必开!F:F,MATCH(统调负荷!$C2909,检修、备用和必开!$A:$A,0))</f>
        <v>2450</v>
      </c>
      <c r="AA2909" s="26">
        <f t="shared" si="640"/>
        <v>68024.6</v>
      </c>
      <c r="AB2909" s="26">
        <v>300.13</v>
      </c>
      <c r="AC2909" s="26">
        <v>260</v>
      </c>
      <c r="AD2909" s="76">
        <f t="shared" si="641"/>
        <v>45688.28125</v>
      </c>
      <c r="AE2909" s="27">
        <f t="shared" si="642"/>
        <v>-733.900000000001</v>
      </c>
      <c r="AF2909" s="27">
        <f t="shared" si="643"/>
        <v>-1653.95</v>
      </c>
      <c r="AG2909" s="27">
        <f t="shared" si="644"/>
        <v>-217.09</v>
      </c>
      <c r="AH2909" s="27">
        <f t="shared" si="645"/>
        <v>264.800000000001</v>
      </c>
      <c r="AI2909" s="27">
        <f t="shared" si="646"/>
        <v>583.67</v>
      </c>
      <c r="AJ2909" s="27">
        <f t="shared" si="647"/>
        <v>288.67</v>
      </c>
      <c r="AK2909" s="26">
        <f>INDEX(检修、备用和必开!I:I,MATCH(统调负荷!$C2909,检修、备用和必开!$A:$A,0))</f>
        <v>7658.9149634315</v>
      </c>
    </row>
    <row r="2910" spans="1:37">
      <c r="A2910" s="26">
        <f t="shared" si="634"/>
        <v>5</v>
      </c>
      <c r="B2910" s="26">
        <f t="shared" si="635"/>
        <v>7</v>
      </c>
      <c r="C2910" s="26" t="s">
        <v>52</v>
      </c>
      <c r="D2910" s="75">
        <v>0.291666666666667</v>
      </c>
      <c r="E2910" s="26">
        <v>38260</v>
      </c>
      <c r="F2910" s="26">
        <v>14937.19</v>
      </c>
      <c r="G2910" s="26">
        <v>5613</v>
      </c>
      <c r="H2910" s="26">
        <v>14104.5</v>
      </c>
      <c r="I2910" s="26">
        <v>5316</v>
      </c>
      <c r="J2910" s="26">
        <v>-1710.69</v>
      </c>
      <c r="K2910" s="26">
        <f t="shared" si="636"/>
        <v>12367.19</v>
      </c>
      <c r="L2910" s="27">
        <f t="shared" si="637"/>
        <v>5.50040874281061</v>
      </c>
      <c r="M2910" s="75">
        <v>0.291666666666667</v>
      </c>
      <c r="N2910" s="26">
        <v>37460.2</v>
      </c>
      <c r="O2910" s="26">
        <v>13412.1</v>
      </c>
      <c r="P2910" s="26">
        <v>5602.02</v>
      </c>
      <c r="Q2910" s="26">
        <v>13922.9</v>
      </c>
      <c r="R2910" s="26">
        <v>5863.55</v>
      </c>
      <c r="S2910" s="26">
        <v>-1340.37</v>
      </c>
      <c r="T2910" s="26">
        <f t="shared" si="638"/>
        <v>10842.1</v>
      </c>
      <c r="U2910" s="27">
        <f t="shared" si="639"/>
        <v>3.18435921562019</v>
      </c>
      <c r="V2910" s="26">
        <f>INDEX(检修、备用和必开!B:B,MATCH(统调负荷!$C2910,检修、备用和必开!$A:$A,0))</f>
        <v>24017.8</v>
      </c>
      <c r="W2910" s="26">
        <f>INDEX(检修、备用和必开!C:C,MATCH(统调负荷!$C2910,检修、备用和必开!$A:$A,0))</f>
        <v>0</v>
      </c>
      <c r="X2910" s="26">
        <f>INDEX(检修、备用和必开!D:D,MATCH(统调负荷!$C2910,检修、备用和必开!$A:$A,0))</f>
        <v>10520</v>
      </c>
      <c r="Y2910" s="26">
        <f>INDEX(检修、备用和必开!E:E,MATCH(统调负荷!$C2910,检修、备用和必开!$A:$A,0))</f>
        <v>2570</v>
      </c>
      <c r="Z2910" s="26">
        <f>INDEX(检修、备用和必开!F:F,MATCH(统调负荷!$C2910,检修、备用和必开!$A:$A,0))</f>
        <v>2450</v>
      </c>
      <c r="AA2910" s="26">
        <f t="shared" si="640"/>
        <v>68024.6</v>
      </c>
      <c r="AB2910" s="26">
        <v>305.11</v>
      </c>
      <c r="AC2910" s="26">
        <v>260</v>
      </c>
      <c r="AD2910" s="76">
        <f t="shared" si="641"/>
        <v>45688.2916666667</v>
      </c>
      <c r="AE2910" s="27">
        <f t="shared" si="642"/>
        <v>-799.800000000003</v>
      </c>
      <c r="AF2910" s="27">
        <f t="shared" si="643"/>
        <v>-1525.09</v>
      </c>
      <c r="AG2910" s="27">
        <f t="shared" si="644"/>
        <v>-10.9799999999996</v>
      </c>
      <c r="AH2910" s="27">
        <f t="shared" si="645"/>
        <v>-181.6</v>
      </c>
      <c r="AI2910" s="27">
        <f t="shared" si="646"/>
        <v>547.55</v>
      </c>
      <c r="AJ2910" s="27">
        <f t="shared" si="647"/>
        <v>370.32</v>
      </c>
      <c r="AK2910" s="26">
        <f>INDEX(检修、备用和必开!I:I,MATCH(统调负荷!$C2910,检修、备用和必开!$A:$A,0))</f>
        <v>7658.9149634315</v>
      </c>
    </row>
    <row r="2911" spans="1:37">
      <c r="A2911" s="26">
        <f t="shared" si="634"/>
        <v>5</v>
      </c>
      <c r="B2911" s="26">
        <f t="shared" si="635"/>
        <v>7</v>
      </c>
      <c r="C2911" s="26" t="s">
        <v>52</v>
      </c>
      <c r="D2911" s="75">
        <v>0.302083333333333</v>
      </c>
      <c r="E2911" s="26">
        <v>39415</v>
      </c>
      <c r="F2911" s="26">
        <v>15576.69</v>
      </c>
      <c r="G2911" s="26">
        <v>5703</v>
      </c>
      <c r="H2911" s="26">
        <v>14357</v>
      </c>
      <c r="I2911" s="26">
        <v>5489</v>
      </c>
      <c r="J2911" s="26">
        <v>-1710.69</v>
      </c>
      <c r="K2911" s="26">
        <f t="shared" si="636"/>
        <v>13006.69</v>
      </c>
      <c r="L2911" s="27">
        <f t="shared" si="637"/>
        <v>5.22997011537908</v>
      </c>
      <c r="M2911" s="75">
        <v>0.302083333333333</v>
      </c>
      <c r="N2911" s="26">
        <v>38646.8</v>
      </c>
      <c r="O2911" s="26">
        <v>14137.74</v>
      </c>
      <c r="P2911" s="26">
        <v>5985.08</v>
      </c>
      <c r="Q2911" s="26">
        <v>14036.2</v>
      </c>
      <c r="R2911" s="26">
        <v>5878.86</v>
      </c>
      <c r="S2911" s="26">
        <v>-1391.08</v>
      </c>
      <c r="T2911" s="26">
        <f t="shared" si="638"/>
        <v>11567.74</v>
      </c>
      <c r="U2911" s="27">
        <f t="shared" si="639"/>
        <v>3.0797446909462</v>
      </c>
      <c r="V2911" s="26">
        <f>INDEX(检修、备用和必开!B:B,MATCH(统调负荷!$C2911,检修、备用和必开!$A:$A,0))</f>
        <v>24017.8</v>
      </c>
      <c r="W2911" s="26">
        <f>INDEX(检修、备用和必开!C:C,MATCH(统调负荷!$C2911,检修、备用和必开!$A:$A,0))</f>
        <v>0</v>
      </c>
      <c r="X2911" s="26">
        <f>INDEX(检修、备用和必开!D:D,MATCH(统调负荷!$C2911,检修、备用和必开!$A:$A,0))</f>
        <v>10520</v>
      </c>
      <c r="Y2911" s="26">
        <f>INDEX(检修、备用和必开!E:E,MATCH(统调负荷!$C2911,检修、备用和必开!$A:$A,0))</f>
        <v>2570</v>
      </c>
      <c r="Z2911" s="26">
        <f>INDEX(检修、备用和必开!F:F,MATCH(统调负荷!$C2911,检修、备用和必开!$A:$A,0))</f>
        <v>2450</v>
      </c>
      <c r="AA2911" s="26">
        <f t="shared" si="640"/>
        <v>68024.6</v>
      </c>
      <c r="AB2911" s="26">
        <v>330</v>
      </c>
      <c r="AC2911" s="26">
        <v>310</v>
      </c>
      <c r="AD2911" s="76">
        <f t="shared" si="641"/>
        <v>45688.3020833333</v>
      </c>
      <c r="AE2911" s="27">
        <f t="shared" si="642"/>
        <v>-768.199999999997</v>
      </c>
      <c r="AF2911" s="27">
        <f t="shared" si="643"/>
        <v>-1438.95</v>
      </c>
      <c r="AG2911" s="27">
        <f t="shared" si="644"/>
        <v>282.08</v>
      </c>
      <c r="AH2911" s="27">
        <f t="shared" si="645"/>
        <v>-320.799999999999</v>
      </c>
      <c r="AI2911" s="27">
        <f t="shared" si="646"/>
        <v>389.86</v>
      </c>
      <c r="AJ2911" s="27">
        <f t="shared" si="647"/>
        <v>319.61</v>
      </c>
      <c r="AK2911" s="26">
        <f>INDEX(检修、备用和必开!I:I,MATCH(统调负荷!$C2911,检修、备用和必开!$A:$A,0))</f>
        <v>7658.9149634315</v>
      </c>
    </row>
    <row r="2912" spans="1:37">
      <c r="A2912" s="26">
        <f t="shared" si="634"/>
        <v>5</v>
      </c>
      <c r="B2912" s="26">
        <f t="shared" si="635"/>
        <v>7</v>
      </c>
      <c r="C2912" s="26" t="s">
        <v>52</v>
      </c>
      <c r="D2912" s="75">
        <v>0.3125</v>
      </c>
      <c r="E2912" s="26">
        <v>40455</v>
      </c>
      <c r="F2912" s="26">
        <v>16237.5</v>
      </c>
      <c r="G2912" s="26">
        <v>5945</v>
      </c>
      <c r="H2912" s="26">
        <v>14358.2</v>
      </c>
      <c r="I2912" s="26">
        <v>5625</v>
      </c>
      <c r="J2912" s="26">
        <v>-1710.7</v>
      </c>
      <c r="K2912" s="26">
        <f t="shared" si="636"/>
        <v>13667.5</v>
      </c>
      <c r="L2912" s="27">
        <f t="shared" si="637"/>
        <v>4.97710627400768</v>
      </c>
      <c r="M2912" s="75">
        <v>0.3125</v>
      </c>
      <c r="N2912" s="26">
        <v>39377.7</v>
      </c>
      <c r="O2912" s="26">
        <v>14846.46</v>
      </c>
      <c r="P2912" s="26">
        <v>5693.72</v>
      </c>
      <c r="Q2912" s="26">
        <v>14366.7</v>
      </c>
      <c r="R2912" s="26">
        <v>6070.69</v>
      </c>
      <c r="S2912" s="26">
        <v>-1599.87</v>
      </c>
      <c r="T2912" s="26">
        <f t="shared" si="638"/>
        <v>12276.46</v>
      </c>
      <c r="U2912" s="27">
        <f t="shared" si="639"/>
        <v>2.98399839273291</v>
      </c>
      <c r="V2912" s="26">
        <f>INDEX(检修、备用和必开!B:B,MATCH(统调负荷!$C2912,检修、备用和必开!$A:$A,0))</f>
        <v>24017.8</v>
      </c>
      <c r="W2912" s="26">
        <f>INDEX(检修、备用和必开!C:C,MATCH(统调负荷!$C2912,检修、备用和必开!$A:$A,0))</f>
        <v>0</v>
      </c>
      <c r="X2912" s="26">
        <f>INDEX(检修、备用和必开!D:D,MATCH(统调负荷!$C2912,检修、备用和必开!$A:$A,0))</f>
        <v>10520</v>
      </c>
      <c r="Y2912" s="26">
        <f>INDEX(检修、备用和必开!E:E,MATCH(统调负荷!$C2912,检修、备用和必开!$A:$A,0))</f>
        <v>2570</v>
      </c>
      <c r="Z2912" s="26">
        <f>INDEX(检修、备用和必开!F:F,MATCH(统调负荷!$C2912,检修、备用和必开!$A:$A,0))</f>
        <v>2450</v>
      </c>
      <c r="AA2912" s="26">
        <f t="shared" si="640"/>
        <v>68024.6</v>
      </c>
      <c r="AB2912" s="26">
        <v>330.55</v>
      </c>
      <c r="AC2912" s="26">
        <v>305</v>
      </c>
      <c r="AD2912" s="76">
        <f t="shared" si="641"/>
        <v>45688.3125</v>
      </c>
      <c r="AE2912" s="27">
        <f t="shared" si="642"/>
        <v>-1077.3</v>
      </c>
      <c r="AF2912" s="27">
        <f t="shared" si="643"/>
        <v>-1391.04</v>
      </c>
      <c r="AG2912" s="27">
        <f t="shared" si="644"/>
        <v>-251.28</v>
      </c>
      <c r="AH2912" s="27">
        <f t="shared" si="645"/>
        <v>8.5</v>
      </c>
      <c r="AI2912" s="27">
        <f t="shared" si="646"/>
        <v>445.69</v>
      </c>
      <c r="AJ2912" s="27">
        <f t="shared" si="647"/>
        <v>110.83</v>
      </c>
      <c r="AK2912" s="26">
        <f>INDEX(检修、备用和必开!I:I,MATCH(统调负荷!$C2912,检修、备用和必开!$A:$A,0))</f>
        <v>7658.9149634315</v>
      </c>
    </row>
    <row r="2913" spans="1:37">
      <c r="A2913" s="26">
        <f t="shared" si="634"/>
        <v>5</v>
      </c>
      <c r="B2913" s="26">
        <f t="shared" si="635"/>
        <v>7</v>
      </c>
      <c r="C2913" s="26" t="s">
        <v>52</v>
      </c>
      <c r="D2913" s="75">
        <v>0.322916666666667</v>
      </c>
      <c r="E2913" s="26">
        <v>40730</v>
      </c>
      <c r="F2913" s="26">
        <v>16188.6</v>
      </c>
      <c r="G2913" s="26">
        <v>6057</v>
      </c>
      <c r="H2913" s="26">
        <v>14384.1</v>
      </c>
      <c r="I2913" s="26">
        <v>5811</v>
      </c>
      <c r="J2913" s="26">
        <v>-1710.7</v>
      </c>
      <c r="K2913" s="26">
        <f t="shared" si="636"/>
        <v>13618.6</v>
      </c>
      <c r="L2913" s="27">
        <f t="shared" si="637"/>
        <v>4.99497745730104</v>
      </c>
      <c r="M2913" s="75">
        <v>0.322916666666667</v>
      </c>
      <c r="N2913" s="26">
        <v>39811.1</v>
      </c>
      <c r="O2913" s="26">
        <v>14759.34</v>
      </c>
      <c r="P2913" s="26">
        <v>5747.92</v>
      </c>
      <c r="Q2913" s="26">
        <v>14784.5</v>
      </c>
      <c r="R2913" s="26">
        <v>6240.38</v>
      </c>
      <c r="S2913" s="26">
        <v>-1721.04</v>
      </c>
      <c r="T2913" s="26">
        <f t="shared" si="638"/>
        <v>12189.34</v>
      </c>
      <c r="U2913" s="27">
        <f t="shared" si="639"/>
        <v>2.99544592665397</v>
      </c>
      <c r="V2913" s="26">
        <f>INDEX(检修、备用和必开!B:B,MATCH(统调负荷!$C2913,检修、备用和必开!$A:$A,0))</f>
        <v>24017.8</v>
      </c>
      <c r="W2913" s="26">
        <f>INDEX(检修、备用和必开!C:C,MATCH(统调负荷!$C2913,检修、备用和必开!$A:$A,0))</f>
        <v>0</v>
      </c>
      <c r="X2913" s="26">
        <f>INDEX(检修、备用和必开!D:D,MATCH(统调负荷!$C2913,检修、备用和必开!$A:$A,0))</f>
        <v>10520</v>
      </c>
      <c r="Y2913" s="26">
        <f>INDEX(检修、备用和必开!E:E,MATCH(统调负荷!$C2913,检修、备用和必开!$A:$A,0))</f>
        <v>2570</v>
      </c>
      <c r="Z2913" s="26">
        <f>INDEX(检修、备用和必开!F:F,MATCH(统调负荷!$C2913,检修、备用和必开!$A:$A,0))</f>
        <v>2450</v>
      </c>
      <c r="AA2913" s="26">
        <f t="shared" si="640"/>
        <v>68024.6</v>
      </c>
      <c r="AB2913" s="26">
        <v>350</v>
      </c>
      <c r="AC2913" s="26">
        <v>305.11</v>
      </c>
      <c r="AD2913" s="76">
        <f t="shared" si="641"/>
        <v>45688.3229166667</v>
      </c>
      <c r="AE2913" s="27">
        <f t="shared" si="642"/>
        <v>-918.900000000001</v>
      </c>
      <c r="AF2913" s="27">
        <f t="shared" si="643"/>
        <v>-1429.26</v>
      </c>
      <c r="AG2913" s="27">
        <f t="shared" si="644"/>
        <v>-309.08</v>
      </c>
      <c r="AH2913" s="27">
        <f t="shared" si="645"/>
        <v>400.4</v>
      </c>
      <c r="AI2913" s="27">
        <f t="shared" si="646"/>
        <v>429.38</v>
      </c>
      <c r="AJ2913" s="27">
        <f t="shared" si="647"/>
        <v>-10.3399999999999</v>
      </c>
      <c r="AK2913" s="26">
        <f>INDEX(检修、备用和必开!I:I,MATCH(统调负荷!$C2913,检修、备用和必开!$A:$A,0))</f>
        <v>7658.9149634315</v>
      </c>
    </row>
    <row r="2914" spans="1:37">
      <c r="A2914" s="26">
        <f t="shared" ref="A2914:A2945" si="648">WEEKDAY(C2914,2)</f>
        <v>5</v>
      </c>
      <c r="B2914" s="26">
        <f t="shared" ref="B2914:B2945" si="649">HOUR(D2914)</f>
        <v>8</v>
      </c>
      <c r="C2914" s="26" t="s">
        <v>52</v>
      </c>
      <c r="D2914" s="75">
        <v>0.333333333333333</v>
      </c>
      <c r="E2914" s="26">
        <v>40760</v>
      </c>
      <c r="F2914" s="26">
        <v>15995</v>
      </c>
      <c r="G2914" s="26">
        <v>6057</v>
      </c>
      <c r="H2914" s="26">
        <v>14373.7</v>
      </c>
      <c r="I2914" s="26">
        <v>6045</v>
      </c>
      <c r="J2914" s="26">
        <v>-1710.7</v>
      </c>
      <c r="K2914" s="26">
        <f t="shared" ref="K2914:K2945" si="650">F2914-Y2914</f>
        <v>13425</v>
      </c>
      <c r="L2914" s="27">
        <f t="shared" ref="L2914:L2945" si="651">AA2914/(K2914+W2914)</f>
        <v>5.06700931098696</v>
      </c>
      <c r="M2914" s="75">
        <v>0.333333333333333</v>
      </c>
      <c r="N2914" s="26">
        <v>39613.4</v>
      </c>
      <c r="O2914" s="26">
        <v>14251.16</v>
      </c>
      <c r="P2914" s="26">
        <v>5722.31</v>
      </c>
      <c r="Q2914" s="26">
        <v>14824.4</v>
      </c>
      <c r="R2914" s="26">
        <v>6593.79</v>
      </c>
      <c r="S2914" s="26">
        <v>-1778.26</v>
      </c>
      <c r="T2914" s="26">
        <f t="shared" ref="T2914:T2945" si="652">O2914-Y2914</f>
        <v>11681.16</v>
      </c>
      <c r="U2914" s="27">
        <f t="shared" ref="U2914:U2945" si="653">AA2914/(T2914+X2914)</f>
        <v>3.06401106969185</v>
      </c>
      <c r="V2914" s="26">
        <f>INDEX(检修、备用和必开!B:B,MATCH(统调负荷!$C2914,检修、备用和必开!$A:$A,0))</f>
        <v>24017.8</v>
      </c>
      <c r="W2914" s="26">
        <f>INDEX(检修、备用和必开!C:C,MATCH(统调负荷!$C2914,检修、备用和必开!$A:$A,0))</f>
        <v>0</v>
      </c>
      <c r="X2914" s="26">
        <f>INDEX(检修、备用和必开!D:D,MATCH(统调负荷!$C2914,检修、备用和必开!$A:$A,0))</f>
        <v>10520</v>
      </c>
      <c r="Y2914" s="26">
        <f>INDEX(检修、备用和必开!E:E,MATCH(统调负荷!$C2914,检修、备用和必开!$A:$A,0))</f>
        <v>2570</v>
      </c>
      <c r="Z2914" s="26">
        <f>INDEX(检修、备用和必开!F:F,MATCH(统调负荷!$C2914,检修、备用和必开!$A:$A,0))</f>
        <v>2450</v>
      </c>
      <c r="AA2914" s="26">
        <f t="shared" ref="AA2914:AA2945" si="654">94492.4-V2914-Z2914</f>
        <v>68024.6</v>
      </c>
      <c r="AB2914" s="26">
        <v>360</v>
      </c>
      <c r="AC2914" s="26">
        <v>302.13</v>
      </c>
      <c r="AD2914" s="76">
        <f t="shared" ref="AD2914:AD2945" si="655">C2914+D2914</f>
        <v>45688.3333333333</v>
      </c>
      <c r="AE2914" s="27">
        <f t="shared" ref="AE2914:AE2945" si="656">N2914-E2914</f>
        <v>-1146.6</v>
      </c>
      <c r="AF2914" s="27">
        <f t="shared" ref="AF2914:AF2945" si="657">O2914-F2914</f>
        <v>-1743.84</v>
      </c>
      <c r="AG2914" s="27">
        <f t="shared" ref="AG2914:AG2945" si="658">P2914-G2914</f>
        <v>-334.69</v>
      </c>
      <c r="AH2914" s="27">
        <f t="shared" ref="AH2914:AH2945" si="659">Q2914-H2914</f>
        <v>450.699999999999</v>
      </c>
      <c r="AI2914" s="27">
        <f t="shared" ref="AI2914:AI2945" si="660">R2914-I2914</f>
        <v>548.79</v>
      </c>
      <c r="AJ2914" s="27">
        <f t="shared" ref="AJ2914:AJ2945" si="661">S2914-J2914</f>
        <v>-67.5599999999999</v>
      </c>
      <c r="AK2914" s="26">
        <f>INDEX(检修、备用和必开!I:I,MATCH(统调负荷!$C2914,检修、备用和必开!$A:$A,0))</f>
        <v>7658.9149634315</v>
      </c>
    </row>
    <row r="2915" spans="1:37">
      <c r="A2915" s="26">
        <f t="shared" si="648"/>
        <v>5</v>
      </c>
      <c r="B2915" s="26">
        <f t="shared" si="649"/>
        <v>8</v>
      </c>
      <c r="C2915" s="26" t="s">
        <v>52</v>
      </c>
      <c r="D2915" s="75">
        <v>0.34375</v>
      </c>
      <c r="E2915" s="26">
        <v>40220</v>
      </c>
      <c r="F2915" s="26">
        <v>15557.1</v>
      </c>
      <c r="G2915" s="26">
        <v>6057</v>
      </c>
      <c r="H2915" s="26">
        <v>14285.6</v>
      </c>
      <c r="I2915" s="26">
        <v>6333</v>
      </c>
      <c r="J2915" s="26">
        <v>-2012.7</v>
      </c>
      <c r="K2915" s="26">
        <f t="shared" si="650"/>
        <v>12987.1</v>
      </c>
      <c r="L2915" s="27">
        <f t="shared" si="651"/>
        <v>5.23785910634399</v>
      </c>
      <c r="M2915" s="75">
        <v>0.34375</v>
      </c>
      <c r="N2915" s="26">
        <v>39290.9</v>
      </c>
      <c r="O2915" s="26">
        <v>14167</v>
      </c>
      <c r="P2915" s="26">
        <v>5275.79</v>
      </c>
      <c r="Q2915" s="26">
        <v>14682.4</v>
      </c>
      <c r="R2915" s="26">
        <v>7036.06</v>
      </c>
      <c r="S2915" s="26">
        <v>-1870.35</v>
      </c>
      <c r="T2915" s="26">
        <f t="shared" si="652"/>
        <v>11597</v>
      </c>
      <c r="U2915" s="27">
        <f t="shared" si="653"/>
        <v>3.07567029886513</v>
      </c>
      <c r="V2915" s="26">
        <f>INDEX(检修、备用和必开!B:B,MATCH(统调负荷!$C2915,检修、备用和必开!$A:$A,0))</f>
        <v>24017.8</v>
      </c>
      <c r="W2915" s="26">
        <f>INDEX(检修、备用和必开!C:C,MATCH(统调负荷!$C2915,检修、备用和必开!$A:$A,0))</f>
        <v>0</v>
      </c>
      <c r="X2915" s="26">
        <f>INDEX(检修、备用和必开!D:D,MATCH(统调负荷!$C2915,检修、备用和必开!$A:$A,0))</f>
        <v>10520</v>
      </c>
      <c r="Y2915" s="26">
        <f>INDEX(检修、备用和必开!E:E,MATCH(统调负荷!$C2915,检修、备用和必开!$A:$A,0))</f>
        <v>2570</v>
      </c>
      <c r="Z2915" s="26">
        <f>INDEX(检修、备用和必开!F:F,MATCH(统调负荷!$C2915,检修、备用和必开!$A:$A,0))</f>
        <v>2450</v>
      </c>
      <c r="AA2915" s="26">
        <f t="shared" si="654"/>
        <v>68024.6</v>
      </c>
      <c r="AB2915" s="26">
        <v>360</v>
      </c>
      <c r="AC2915" s="26">
        <v>266</v>
      </c>
      <c r="AD2915" s="76">
        <f t="shared" si="655"/>
        <v>45688.34375</v>
      </c>
      <c r="AE2915" s="27">
        <f t="shared" si="656"/>
        <v>-929.099999999999</v>
      </c>
      <c r="AF2915" s="27">
        <f t="shared" si="657"/>
        <v>-1390.1</v>
      </c>
      <c r="AG2915" s="27">
        <f t="shared" si="658"/>
        <v>-781.21</v>
      </c>
      <c r="AH2915" s="27">
        <f t="shared" si="659"/>
        <v>396.799999999999</v>
      </c>
      <c r="AI2915" s="27">
        <f t="shared" si="660"/>
        <v>703.06</v>
      </c>
      <c r="AJ2915" s="27">
        <f t="shared" si="661"/>
        <v>142.35</v>
      </c>
      <c r="AK2915" s="26">
        <f>INDEX(检修、备用和必开!I:I,MATCH(统调负荷!$C2915,检修、备用和必开!$A:$A,0))</f>
        <v>7658.9149634315</v>
      </c>
    </row>
    <row r="2916" spans="1:37">
      <c r="A2916" s="26">
        <f t="shared" si="648"/>
        <v>5</v>
      </c>
      <c r="B2916" s="26">
        <f t="shared" si="649"/>
        <v>8</v>
      </c>
      <c r="C2916" s="26" t="s">
        <v>52</v>
      </c>
      <c r="D2916" s="75">
        <v>0.354166666666667</v>
      </c>
      <c r="E2916" s="26">
        <v>40145</v>
      </c>
      <c r="F2916" s="26">
        <v>16101.2</v>
      </c>
      <c r="G2916" s="26">
        <v>6040</v>
      </c>
      <c r="H2916" s="26">
        <v>13402.5</v>
      </c>
      <c r="I2916" s="26">
        <v>6614</v>
      </c>
      <c r="J2916" s="26">
        <v>-2012.7</v>
      </c>
      <c r="K2916" s="26">
        <f t="shared" si="650"/>
        <v>13531.2</v>
      </c>
      <c r="L2916" s="27">
        <f t="shared" si="651"/>
        <v>5.02724074730992</v>
      </c>
      <c r="M2916" s="75">
        <v>0.354166666666667</v>
      </c>
      <c r="N2916" s="26">
        <v>38991.4</v>
      </c>
      <c r="O2916" s="26">
        <v>13292.01</v>
      </c>
      <c r="P2916" s="26">
        <v>5502.95</v>
      </c>
      <c r="Q2916" s="26">
        <v>14638.6</v>
      </c>
      <c r="R2916" s="26">
        <v>7452</v>
      </c>
      <c r="S2916" s="26">
        <v>-1894.16</v>
      </c>
      <c r="T2916" s="26">
        <f t="shared" si="652"/>
        <v>10722.01</v>
      </c>
      <c r="U2916" s="27">
        <f t="shared" si="653"/>
        <v>3.20236173507121</v>
      </c>
      <c r="V2916" s="26">
        <f>INDEX(检修、备用和必开!B:B,MATCH(统调负荷!$C2916,检修、备用和必开!$A:$A,0))</f>
        <v>24017.8</v>
      </c>
      <c r="W2916" s="26">
        <f>INDEX(检修、备用和必开!C:C,MATCH(统调负荷!$C2916,检修、备用和必开!$A:$A,0))</f>
        <v>0</v>
      </c>
      <c r="X2916" s="26">
        <f>INDEX(检修、备用和必开!D:D,MATCH(统调负荷!$C2916,检修、备用和必开!$A:$A,0))</f>
        <v>10520</v>
      </c>
      <c r="Y2916" s="26">
        <f>INDEX(检修、备用和必开!E:E,MATCH(统调负荷!$C2916,检修、备用和必开!$A:$A,0))</f>
        <v>2570</v>
      </c>
      <c r="Z2916" s="26">
        <f>INDEX(检修、备用和必开!F:F,MATCH(统调负荷!$C2916,检修、备用和必开!$A:$A,0))</f>
        <v>2450</v>
      </c>
      <c r="AA2916" s="26">
        <f t="shared" si="654"/>
        <v>68024.6</v>
      </c>
      <c r="AB2916" s="26">
        <v>370</v>
      </c>
      <c r="AC2916" s="26">
        <v>250</v>
      </c>
      <c r="AD2916" s="76">
        <f t="shared" si="655"/>
        <v>45688.3541666667</v>
      </c>
      <c r="AE2916" s="27">
        <f t="shared" si="656"/>
        <v>-1153.6</v>
      </c>
      <c r="AF2916" s="27">
        <f t="shared" si="657"/>
        <v>-2809.19</v>
      </c>
      <c r="AG2916" s="27">
        <f t="shared" si="658"/>
        <v>-537.05</v>
      </c>
      <c r="AH2916" s="27">
        <f t="shared" si="659"/>
        <v>1236.1</v>
      </c>
      <c r="AI2916" s="27">
        <f t="shared" si="660"/>
        <v>838</v>
      </c>
      <c r="AJ2916" s="27">
        <f t="shared" si="661"/>
        <v>118.54</v>
      </c>
      <c r="AK2916" s="26">
        <f>INDEX(检修、备用和必开!I:I,MATCH(统调负荷!$C2916,检修、备用和必开!$A:$A,0))</f>
        <v>7658.9149634315</v>
      </c>
    </row>
    <row r="2917" spans="1:37">
      <c r="A2917" s="26">
        <f t="shared" si="648"/>
        <v>5</v>
      </c>
      <c r="B2917" s="26">
        <f t="shared" si="649"/>
        <v>8</v>
      </c>
      <c r="C2917" s="26" t="s">
        <v>52</v>
      </c>
      <c r="D2917" s="75">
        <v>0.364583333333333</v>
      </c>
      <c r="E2917" s="26">
        <v>39830</v>
      </c>
      <c r="F2917" s="26">
        <v>16242.09</v>
      </c>
      <c r="G2917" s="26">
        <v>6040</v>
      </c>
      <c r="H2917" s="26">
        <v>12650.6</v>
      </c>
      <c r="I2917" s="26">
        <v>6910</v>
      </c>
      <c r="J2917" s="26">
        <v>-2012.69</v>
      </c>
      <c r="K2917" s="26">
        <f t="shared" si="650"/>
        <v>13672.09</v>
      </c>
      <c r="L2917" s="27">
        <f t="shared" si="651"/>
        <v>4.97543535772512</v>
      </c>
      <c r="M2917" s="75">
        <v>0.364583333333333</v>
      </c>
      <c r="N2917" s="26">
        <v>38653.5</v>
      </c>
      <c r="O2917" s="26">
        <v>12761.65</v>
      </c>
      <c r="P2917" s="26">
        <v>5568.98</v>
      </c>
      <c r="Q2917" s="26">
        <v>14328.1</v>
      </c>
      <c r="R2917" s="26">
        <v>7916.24</v>
      </c>
      <c r="S2917" s="26">
        <v>-1921.47</v>
      </c>
      <c r="T2917" s="26">
        <f t="shared" si="652"/>
        <v>10191.65</v>
      </c>
      <c r="U2917" s="27">
        <f t="shared" si="653"/>
        <v>3.28436411391656</v>
      </c>
      <c r="V2917" s="26">
        <f>INDEX(检修、备用和必开!B:B,MATCH(统调负荷!$C2917,检修、备用和必开!$A:$A,0))</f>
        <v>24017.8</v>
      </c>
      <c r="W2917" s="26">
        <f>INDEX(检修、备用和必开!C:C,MATCH(统调负荷!$C2917,检修、备用和必开!$A:$A,0))</f>
        <v>0</v>
      </c>
      <c r="X2917" s="26">
        <f>INDEX(检修、备用和必开!D:D,MATCH(统调负荷!$C2917,检修、备用和必开!$A:$A,0))</f>
        <v>10520</v>
      </c>
      <c r="Y2917" s="26">
        <f>INDEX(检修、备用和必开!E:E,MATCH(统调负荷!$C2917,检修、备用和必开!$A:$A,0))</f>
        <v>2570</v>
      </c>
      <c r="Z2917" s="26">
        <f>INDEX(检修、备用和必开!F:F,MATCH(统调负荷!$C2917,检修、备用和必开!$A:$A,0))</f>
        <v>2450</v>
      </c>
      <c r="AA2917" s="26">
        <f t="shared" si="654"/>
        <v>68024.6</v>
      </c>
      <c r="AB2917" s="26">
        <v>370</v>
      </c>
      <c r="AC2917" s="26">
        <v>255.01</v>
      </c>
      <c r="AD2917" s="76">
        <f t="shared" si="655"/>
        <v>45688.3645833333</v>
      </c>
      <c r="AE2917" s="27">
        <f t="shared" si="656"/>
        <v>-1176.5</v>
      </c>
      <c r="AF2917" s="27">
        <f t="shared" si="657"/>
        <v>-3480.44</v>
      </c>
      <c r="AG2917" s="27">
        <f t="shared" si="658"/>
        <v>-471.02</v>
      </c>
      <c r="AH2917" s="27">
        <f t="shared" si="659"/>
        <v>1677.5</v>
      </c>
      <c r="AI2917" s="27">
        <f t="shared" si="660"/>
        <v>1006.24</v>
      </c>
      <c r="AJ2917" s="27">
        <f t="shared" si="661"/>
        <v>91.22</v>
      </c>
      <c r="AK2917" s="26">
        <f>INDEX(检修、备用和必开!I:I,MATCH(统调负荷!$C2917,检修、备用和必开!$A:$A,0))</f>
        <v>7658.9149634315</v>
      </c>
    </row>
    <row r="2918" spans="1:37">
      <c r="A2918" s="26">
        <f t="shared" si="648"/>
        <v>5</v>
      </c>
      <c r="B2918" s="26">
        <f t="shared" si="649"/>
        <v>9</v>
      </c>
      <c r="C2918" s="26" t="s">
        <v>52</v>
      </c>
      <c r="D2918" s="75">
        <v>0.375</v>
      </c>
      <c r="E2918" s="26">
        <v>39530</v>
      </c>
      <c r="F2918" s="26">
        <v>16433.1</v>
      </c>
      <c r="G2918" s="26">
        <v>6040</v>
      </c>
      <c r="H2918" s="26">
        <v>11866.6</v>
      </c>
      <c r="I2918" s="26">
        <v>7203</v>
      </c>
      <c r="J2918" s="26">
        <v>-2012.7</v>
      </c>
      <c r="K2918" s="26">
        <f t="shared" si="650"/>
        <v>13863.1</v>
      </c>
      <c r="L2918" s="27">
        <f t="shared" si="651"/>
        <v>4.90688229905288</v>
      </c>
      <c r="M2918" s="75">
        <v>0.375</v>
      </c>
      <c r="N2918" s="26">
        <v>38561.3</v>
      </c>
      <c r="O2918" s="26">
        <v>12153.24</v>
      </c>
      <c r="P2918" s="26">
        <v>5817.72</v>
      </c>
      <c r="Q2918" s="26">
        <v>14218.6</v>
      </c>
      <c r="R2918" s="26">
        <v>8322.77</v>
      </c>
      <c r="S2918" s="26">
        <v>-1951.03</v>
      </c>
      <c r="T2918" s="26">
        <f t="shared" si="652"/>
        <v>9583.24</v>
      </c>
      <c r="U2918" s="27">
        <f t="shared" si="653"/>
        <v>3.38376301531494</v>
      </c>
      <c r="V2918" s="26">
        <f>INDEX(检修、备用和必开!B:B,MATCH(统调负荷!$C2918,检修、备用和必开!$A:$A,0))</f>
        <v>24017.8</v>
      </c>
      <c r="W2918" s="26">
        <f>INDEX(检修、备用和必开!C:C,MATCH(统调负荷!$C2918,检修、备用和必开!$A:$A,0))</f>
        <v>0</v>
      </c>
      <c r="X2918" s="26">
        <f>INDEX(检修、备用和必开!D:D,MATCH(统调负荷!$C2918,检修、备用和必开!$A:$A,0))</f>
        <v>10520</v>
      </c>
      <c r="Y2918" s="26">
        <f>INDEX(检修、备用和必开!E:E,MATCH(统调负荷!$C2918,检修、备用和必开!$A:$A,0))</f>
        <v>2570</v>
      </c>
      <c r="Z2918" s="26">
        <f>INDEX(检修、备用和必开!F:F,MATCH(统调负荷!$C2918,检修、备用和必开!$A:$A,0))</f>
        <v>2450</v>
      </c>
      <c r="AA2918" s="26">
        <f t="shared" si="654"/>
        <v>68024.6</v>
      </c>
      <c r="AB2918" s="26">
        <v>355</v>
      </c>
      <c r="AC2918" s="26">
        <v>250</v>
      </c>
      <c r="AD2918" s="76">
        <f t="shared" si="655"/>
        <v>45688.375</v>
      </c>
      <c r="AE2918" s="27">
        <f t="shared" si="656"/>
        <v>-968.699999999997</v>
      </c>
      <c r="AF2918" s="27">
        <f t="shared" si="657"/>
        <v>-4279.86</v>
      </c>
      <c r="AG2918" s="27">
        <f t="shared" si="658"/>
        <v>-222.28</v>
      </c>
      <c r="AH2918" s="27">
        <f t="shared" si="659"/>
        <v>2352</v>
      </c>
      <c r="AI2918" s="27">
        <f t="shared" si="660"/>
        <v>1119.77</v>
      </c>
      <c r="AJ2918" s="27">
        <f t="shared" si="661"/>
        <v>61.6700000000001</v>
      </c>
      <c r="AK2918" s="26">
        <f>INDEX(检修、备用和必开!I:I,MATCH(统调负荷!$C2918,检修、备用和必开!$A:$A,0))</f>
        <v>7658.9149634315</v>
      </c>
    </row>
    <row r="2919" spans="1:37">
      <c r="A2919" s="26">
        <f t="shared" si="648"/>
        <v>5</v>
      </c>
      <c r="B2919" s="26">
        <f t="shared" si="649"/>
        <v>9</v>
      </c>
      <c r="C2919" s="26" t="s">
        <v>52</v>
      </c>
      <c r="D2919" s="75">
        <v>0.385416666666667</v>
      </c>
      <c r="E2919" s="26">
        <v>38850</v>
      </c>
      <c r="F2919" s="26">
        <v>16112.09</v>
      </c>
      <c r="G2919" s="26">
        <v>6025</v>
      </c>
      <c r="H2919" s="26">
        <v>11216.4</v>
      </c>
      <c r="I2919" s="26">
        <v>7509</v>
      </c>
      <c r="J2919" s="26">
        <v>-2012.49</v>
      </c>
      <c r="K2919" s="26">
        <f t="shared" si="650"/>
        <v>13542.09</v>
      </c>
      <c r="L2919" s="27">
        <f t="shared" si="651"/>
        <v>5.02319804402422</v>
      </c>
      <c r="M2919" s="75">
        <v>0.385416666666667</v>
      </c>
      <c r="N2919" s="26">
        <v>38306.3</v>
      </c>
      <c r="O2919" s="26">
        <v>11854.6</v>
      </c>
      <c r="P2919" s="26">
        <v>6121.09</v>
      </c>
      <c r="Q2919" s="26">
        <v>13624.5</v>
      </c>
      <c r="R2919" s="26">
        <v>8726.79</v>
      </c>
      <c r="S2919" s="26">
        <v>-2020.68</v>
      </c>
      <c r="T2919" s="26">
        <f t="shared" si="652"/>
        <v>9284.6</v>
      </c>
      <c r="U2919" s="27">
        <f t="shared" si="653"/>
        <v>3.4347878775638</v>
      </c>
      <c r="V2919" s="26">
        <f>INDEX(检修、备用和必开!B:B,MATCH(统调负荷!$C2919,检修、备用和必开!$A:$A,0))</f>
        <v>24017.8</v>
      </c>
      <c r="W2919" s="26">
        <f>INDEX(检修、备用和必开!C:C,MATCH(统调负荷!$C2919,检修、备用和必开!$A:$A,0))</f>
        <v>0</v>
      </c>
      <c r="X2919" s="26">
        <f>INDEX(检修、备用和必开!D:D,MATCH(统调负荷!$C2919,检修、备用和必开!$A:$A,0))</f>
        <v>10520</v>
      </c>
      <c r="Y2919" s="26">
        <f>INDEX(检修、备用和必开!E:E,MATCH(统调负荷!$C2919,检修、备用和必开!$A:$A,0))</f>
        <v>2570</v>
      </c>
      <c r="Z2919" s="26">
        <f>INDEX(检修、备用和必开!F:F,MATCH(统调负荷!$C2919,检修、备用和必开!$A:$A,0))</f>
        <v>2450</v>
      </c>
      <c r="AA2919" s="26">
        <f t="shared" si="654"/>
        <v>68024.6</v>
      </c>
      <c r="AB2919" s="26">
        <v>337</v>
      </c>
      <c r="AC2919" s="26">
        <v>255.01</v>
      </c>
      <c r="AD2919" s="76">
        <f t="shared" si="655"/>
        <v>45688.3854166667</v>
      </c>
      <c r="AE2919" s="27">
        <f t="shared" si="656"/>
        <v>-543.699999999997</v>
      </c>
      <c r="AF2919" s="27">
        <f t="shared" si="657"/>
        <v>-4257.49</v>
      </c>
      <c r="AG2919" s="27">
        <f t="shared" si="658"/>
        <v>96.0900000000001</v>
      </c>
      <c r="AH2919" s="27">
        <f t="shared" si="659"/>
        <v>2408.1</v>
      </c>
      <c r="AI2919" s="27">
        <f t="shared" si="660"/>
        <v>1217.79</v>
      </c>
      <c r="AJ2919" s="27">
        <f t="shared" si="661"/>
        <v>-8.19000000000005</v>
      </c>
      <c r="AK2919" s="26">
        <f>INDEX(检修、备用和必开!I:I,MATCH(统调负荷!$C2919,检修、备用和必开!$A:$A,0))</f>
        <v>7658.9149634315</v>
      </c>
    </row>
    <row r="2920" spans="1:37">
      <c r="A2920" s="26">
        <f t="shared" si="648"/>
        <v>5</v>
      </c>
      <c r="B2920" s="26">
        <f t="shared" si="649"/>
        <v>9</v>
      </c>
      <c r="C2920" s="26" t="s">
        <v>52</v>
      </c>
      <c r="D2920" s="75">
        <v>0.395833333333333</v>
      </c>
      <c r="E2920" s="26">
        <v>38760</v>
      </c>
      <c r="F2920" s="26">
        <v>16495.2</v>
      </c>
      <c r="G2920" s="26">
        <v>5823</v>
      </c>
      <c r="H2920" s="26">
        <v>10660.5</v>
      </c>
      <c r="I2920" s="26">
        <v>7794</v>
      </c>
      <c r="J2920" s="26">
        <v>-2012.7</v>
      </c>
      <c r="K2920" s="26">
        <f t="shared" si="650"/>
        <v>13925.2</v>
      </c>
      <c r="L2920" s="27">
        <f t="shared" si="651"/>
        <v>4.88499985637549</v>
      </c>
      <c r="M2920" s="75">
        <v>0.395833333333333</v>
      </c>
      <c r="N2920" s="26">
        <v>37968.2</v>
      </c>
      <c r="O2920" s="26">
        <v>11449.91</v>
      </c>
      <c r="P2920" s="26">
        <v>5632.68</v>
      </c>
      <c r="Q2920" s="26">
        <v>13859.4</v>
      </c>
      <c r="R2920" s="26">
        <v>9073.13</v>
      </c>
      <c r="S2920" s="26">
        <v>-2046.92</v>
      </c>
      <c r="T2920" s="26">
        <f t="shared" si="652"/>
        <v>8879.91</v>
      </c>
      <c r="U2920" s="27">
        <f t="shared" si="653"/>
        <v>3.50643894739718</v>
      </c>
      <c r="V2920" s="26">
        <f>INDEX(检修、备用和必开!B:B,MATCH(统调负荷!$C2920,检修、备用和必开!$A:$A,0))</f>
        <v>24017.8</v>
      </c>
      <c r="W2920" s="26">
        <f>INDEX(检修、备用和必开!C:C,MATCH(统调负荷!$C2920,检修、备用和必开!$A:$A,0))</f>
        <v>0</v>
      </c>
      <c r="X2920" s="26">
        <f>INDEX(检修、备用和必开!D:D,MATCH(统调负荷!$C2920,检修、备用和必开!$A:$A,0))</f>
        <v>10520</v>
      </c>
      <c r="Y2920" s="26">
        <f>INDEX(检修、备用和必开!E:E,MATCH(统调负荷!$C2920,检修、备用和必开!$A:$A,0))</f>
        <v>2570</v>
      </c>
      <c r="Z2920" s="26">
        <f>INDEX(检修、备用和必开!F:F,MATCH(统调负荷!$C2920,检修、备用和必开!$A:$A,0))</f>
        <v>2450</v>
      </c>
      <c r="AA2920" s="26">
        <f t="shared" si="654"/>
        <v>68024.6</v>
      </c>
      <c r="AB2920" s="26">
        <v>340</v>
      </c>
      <c r="AC2920" s="26">
        <v>200</v>
      </c>
      <c r="AD2920" s="76">
        <f t="shared" si="655"/>
        <v>45688.3958333333</v>
      </c>
      <c r="AE2920" s="27">
        <f t="shared" si="656"/>
        <v>-791.800000000003</v>
      </c>
      <c r="AF2920" s="27">
        <f t="shared" si="657"/>
        <v>-5045.29</v>
      </c>
      <c r="AG2920" s="27">
        <f t="shared" si="658"/>
        <v>-190.32</v>
      </c>
      <c r="AH2920" s="27">
        <f t="shared" si="659"/>
        <v>3198.9</v>
      </c>
      <c r="AI2920" s="27">
        <f t="shared" si="660"/>
        <v>1279.13</v>
      </c>
      <c r="AJ2920" s="27">
        <f t="shared" si="661"/>
        <v>-34.22</v>
      </c>
      <c r="AK2920" s="26">
        <f>INDEX(检修、备用和必开!I:I,MATCH(统调负荷!$C2920,检修、备用和必开!$A:$A,0))</f>
        <v>7658.9149634315</v>
      </c>
    </row>
    <row r="2921" spans="1:37">
      <c r="A2921" s="26">
        <f t="shared" si="648"/>
        <v>5</v>
      </c>
      <c r="B2921" s="26">
        <f t="shared" si="649"/>
        <v>9</v>
      </c>
      <c r="C2921" s="26" t="s">
        <v>52</v>
      </c>
      <c r="D2921" s="75">
        <v>0.40625</v>
      </c>
      <c r="E2921" s="26">
        <v>38355</v>
      </c>
      <c r="F2921" s="26">
        <v>17000.17</v>
      </c>
      <c r="G2921" s="26">
        <v>5492</v>
      </c>
      <c r="H2921" s="26">
        <v>9767.52</v>
      </c>
      <c r="I2921" s="26">
        <v>8108</v>
      </c>
      <c r="J2921" s="26">
        <v>-2012.69</v>
      </c>
      <c r="K2921" s="26">
        <f t="shared" si="650"/>
        <v>14430.17</v>
      </c>
      <c r="L2921" s="27">
        <f t="shared" si="651"/>
        <v>4.71405395778428</v>
      </c>
      <c r="M2921" s="75">
        <v>0.40625</v>
      </c>
      <c r="N2921" s="26">
        <v>37604</v>
      </c>
      <c r="O2921" s="26">
        <v>11700.86</v>
      </c>
      <c r="P2921" s="26">
        <v>5887.62</v>
      </c>
      <c r="Q2921" s="26">
        <v>12666.2</v>
      </c>
      <c r="R2921" s="26">
        <v>9409.36</v>
      </c>
      <c r="S2921" s="26">
        <v>-2060.04</v>
      </c>
      <c r="T2921" s="26">
        <f t="shared" si="652"/>
        <v>9130.86</v>
      </c>
      <c r="U2921" s="27">
        <f t="shared" si="653"/>
        <v>3.46166020214891</v>
      </c>
      <c r="V2921" s="26">
        <f>INDEX(检修、备用和必开!B:B,MATCH(统调负荷!$C2921,检修、备用和必开!$A:$A,0))</f>
        <v>24017.8</v>
      </c>
      <c r="W2921" s="26">
        <f>INDEX(检修、备用和必开!C:C,MATCH(统调负荷!$C2921,检修、备用和必开!$A:$A,0))</f>
        <v>0</v>
      </c>
      <c r="X2921" s="26">
        <f>INDEX(检修、备用和必开!D:D,MATCH(统调负荷!$C2921,检修、备用和必开!$A:$A,0))</f>
        <v>10520</v>
      </c>
      <c r="Y2921" s="26">
        <f>INDEX(检修、备用和必开!E:E,MATCH(统调负荷!$C2921,检修、备用和必开!$A:$A,0))</f>
        <v>2570</v>
      </c>
      <c r="Z2921" s="26">
        <f>INDEX(检修、备用和必开!F:F,MATCH(统调负荷!$C2921,检修、备用和必开!$A:$A,0))</f>
        <v>2450</v>
      </c>
      <c r="AA2921" s="26">
        <f t="shared" si="654"/>
        <v>68024.6</v>
      </c>
      <c r="AB2921" s="26">
        <v>355</v>
      </c>
      <c r="AC2921" s="26">
        <v>260</v>
      </c>
      <c r="AD2921" s="76">
        <f t="shared" si="655"/>
        <v>45688.40625</v>
      </c>
      <c r="AE2921" s="27">
        <f t="shared" si="656"/>
        <v>-751</v>
      </c>
      <c r="AF2921" s="27">
        <f t="shared" si="657"/>
        <v>-5299.31</v>
      </c>
      <c r="AG2921" s="27">
        <f t="shared" si="658"/>
        <v>395.62</v>
      </c>
      <c r="AH2921" s="27">
        <f t="shared" si="659"/>
        <v>2898.68</v>
      </c>
      <c r="AI2921" s="27">
        <f t="shared" si="660"/>
        <v>1301.36</v>
      </c>
      <c r="AJ2921" s="27">
        <f t="shared" si="661"/>
        <v>-47.3499999999999</v>
      </c>
      <c r="AK2921" s="26">
        <f>INDEX(检修、备用和必开!I:I,MATCH(统调负荷!$C2921,检修、备用和必开!$A:$A,0))</f>
        <v>7658.9149634315</v>
      </c>
    </row>
    <row r="2922" spans="1:37">
      <c r="A2922" s="26">
        <f t="shared" si="648"/>
        <v>5</v>
      </c>
      <c r="B2922" s="26">
        <f t="shared" si="649"/>
        <v>10</v>
      </c>
      <c r="C2922" s="26" t="s">
        <v>52</v>
      </c>
      <c r="D2922" s="75">
        <v>0.416666666666667</v>
      </c>
      <c r="E2922" s="26">
        <v>37855</v>
      </c>
      <c r="F2922" s="26">
        <v>16671.44</v>
      </c>
      <c r="G2922" s="26">
        <v>5360</v>
      </c>
      <c r="H2922" s="26">
        <v>9502.25</v>
      </c>
      <c r="I2922" s="26">
        <v>8334</v>
      </c>
      <c r="J2922" s="26">
        <v>-2012.69</v>
      </c>
      <c r="K2922" s="26">
        <f t="shared" si="650"/>
        <v>14101.44</v>
      </c>
      <c r="L2922" s="27">
        <f t="shared" si="651"/>
        <v>4.82394705788912</v>
      </c>
      <c r="M2922" s="75">
        <v>0.416666666666667</v>
      </c>
      <c r="N2922" s="26">
        <v>37589.2</v>
      </c>
      <c r="O2922" s="26">
        <v>12286.54</v>
      </c>
      <c r="P2922" s="26">
        <v>5336.28</v>
      </c>
      <c r="Q2922" s="26">
        <v>12379.3</v>
      </c>
      <c r="R2922" s="26">
        <v>9635.76</v>
      </c>
      <c r="S2922" s="26">
        <v>-2048.68</v>
      </c>
      <c r="T2922" s="26">
        <f t="shared" si="652"/>
        <v>9716.54</v>
      </c>
      <c r="U2922" s="27">
        <f t="shared" si="653"/>
        <v>3.36147384879036</v>
      </c>
      <c r="V2922" s="26">
        <f>INDEX(检修、备用和必开!B:B,MATCH(统调负荷!$C2922,检修、备用和必开!$A:$A,0))</f>
        <v>24017.8</v>
      </c>
      <c r="W2922" s="26">
        <f>INDEX(检修、备用和必开!C:C,MATCH(统调负荷!$C2922,检修、备用和必开!$A:$A,0))</f>
        <v>0</v>
      </c>
      <c r="X2922" s="26">
        <f>INDEX(检修、备用和必开!D:D,MATCH(统调负荷!$C2922,检修、备用和必开!$A:$A,0))</f>
        <v>10520</v>
      </c>
      <c r="Y2922" s="26">
        <f>INDEX(检修、备用和必开!E:E,MATCH(统调负荷!$C2922,检修、备用和必开!$A:$A,0))</f>
        <v>2570</v>
      </c>
      <c r="Z2922" s="26">
        <f>INDEX(检修、备用和必开!F:F,MATCH(统调负荷!$C2922,检修、备用和必开!$A:$A,0))</f>
        <v>2450</v>
      </c>
      <c r="AA2922" s="26">
        <f t="shared" si="654"/>
        <v>68024.6</v>
      </c>
      <c r="AB2922" s="26">
        <v>345</v>
      </c>
      <c r="AC2922" s="26">
        <v>300</v>
      </c>
      <c r="AD2922" s="76">
        <f t="shared" si="655"/>
        <v>45688.4166666667</v>
      </c>
      <c r="AE2922" s="27">
        <f t="shared" si="656"/>
        <v>-265.800000000003</v>
      </c>
      <c r="AF2922" s="27">
        <f t="shared" si="657"/>
        <v>-4384.9</v>
      </c>
      <c r="AG2922" s="27">
        <f t="shared" si="658"/>
        <v>-23.7200000000003</v>
      </c>
      <c r="AH2922" s="27">
        <f t="shared" si="659"/>
        <v>2877.05</v>
      </c>
      <c r="AI2922" s="27">
        <f t="shared" si="660"/>
        <v>1301.76</v>
      </c>
      <c r="AJ2922" s="27">
        <f t="shared" si="661"/>
        <v>-35.9899999999998</v>
      </c>
      <c r="AK2922" s="26">
        <f>INDEX(检修、备用和必开!I:I,MATCH(统调负荷!$C2922,检修、备用和必开!$A:$A,0))</f>
        <v>7658.9149634315</v>
      </c>
    </row>
    <row r="2923" spans="1:37">
      <c r="A2923" s="26">
        <f t="shared" si="648"/>
        <v>5</v>
      </c>
      <c r="B2923" s="26">
        <f t="shared" si="649"/>
        <v>10</v>
      </c>
      <c r="C2923" s="26" t="s">
        <v>52</v>
      </c>
      <c r="D2923" s="75">
        <v>0.427083333333333</v>
      </c>
      <c r="E2923" s="26">
        <v>37325</v>
      </c>
      <c r="F2923" s="26">
        <v>16515.71</v>
      </c>
      <c r="G2923" s="26">
        <v>5357</v>
      </c>
      <c r="H2923" s="26">
        <v>8868.79</v>
      </c>
      <c r="I2923" s="26">
        <v>8596</v>
      </c>
      <c r="J2923" s="26">
        <v>-2012.5</v>
      </c>
      <c r="K2923" s="26">
        <f t="shared" si="650"/>
        <v>13945.71</v>
      </c>
      <c r="L2923" s="27">
        <f t="shared" si="651"/>
        <v>4.87781547156796</v>
      </c>
      <c r="M2923" s="75">
        <v>0.427083333333333</v>
      </c>
      <c r="N2923" s="26">
        <v>36935.2</v>
      </c>
      <c r="O2923" s="26">
        <v>12879.85</v>
      </c>
      <c r="P2923" s="26">
        <v>4678.23</v>
      </c>
      <c r="Q2923" s="26">
        <v>11735.4</v>
      </c>
      <c r="R2923" s="26">
        <v>9741.86</v>
      </c>
      <c r="S2923" s="26">
        <v>-2100.14</v>
      </c>
      <c r="T2923" s="26">
        <f t="shared" si="652"/>
        <v>10309.85</v>
      </c>
      <c r="U2923" s="27">
        <f t="shared" si="653"/>
        <v>3.2657268295259</v>
      </c>
      <c r="V2923" s="26">
        <f>INDEX(检修、备用和必开!B:B,MATCH(统调负荷!$C2923,检修、备用和必开!$A:$A,0))</f>
        <v>24017.8</v>
      </c>
      <c r="W2923" s="26">
        <f>INDEX(检修、备用和必开!C:C,MATCH(统调负荷!$C2923,检修、备用和必开!$A:$A,0))</f>
        <v>0</v>
      </c>
      <c r="X2923" s="26">
        <f>INDEX(检修、备用和必开!D:D,MATCH(统调负荷!$C2923,检修、备用和必开!$A:$A,0))</f>
        <v>10520</v>
      </c>
      <c r="Y2923" s="26">
        <f>INDEX(检修、备用和必开!E:E,MATCH(统调负荷!$C2923,检修、备用和必开!$A:$A,0))</f>
        <v>2570</v>
      </c>
      <c r="Z2923" s="26">
        <f>INDEX(检修、备用和必开!F:F,MATCH(统调负荷!$C2923,检修、备用和必开!$A:$A,0))</f>
        <v>2450</v>
      </c>
      <c r="AA2923" s="26">
        <f t="shared" si="654"/>
        <v>68024.6</v>
      </c>
      <c r="AB2923" s="26">
        <v>345</v>
      </c>
      <c r="AC2923" s="26">
        <v>255.01</v>
      </c>
      <c r="AD2923" s="76">
        <f t="shared" si="655"/>
        <v>45688.4270833333</v>
      </c>
      <c r="AE2923" s="27">
        <f t="shared" si="656"/>
        <v>-389.800000000003</v>
      </c>
      <c r="AF2923" s="27">
        <f t="shared" si="657"/>
        <v>-3635.86</v>
      </c>
      <c r="AG2923" s="27">
        <f t="shared" si="658"/>
        <v>-678.77</v>
      </c>
      <c r="AH2923" s="27">
        <f t="shared" si="659"/>
        <v>2866.61</v>
      </c>
      <c r="AI2923" s="27">
        <f t="shared" si="660"/>
        <v>1145.86</v>
      </c>
      <c r="AJ2923" s="27">
        <f t="shared" si="661"/>
        <v>-87.6399999999999</v>
      </c>
      <c r="AK2923" s="26">
        <f>INDEX(检修、备用和必开!I:I,MATCH(统调负荷!$C2923,检修、备用和必开!$A:$A,0))</f>
        <v>7658.9149634315</v>
      </c>
    </row>
    <row r="2924" spans="1:37">
      <c r="A2924" s="26">
        <f t="shared" si="648"/>
        <v>5</v>
      </c>
      <c r="B2924" s="26">
        <f t="shared" si="649"/>
        <v>10</v>
      </c>
      <c r="C2924" s="26" t="s">
        <v>52</v>
      </c>
      <c r="D2924" s="75">
        <v>0.4375</v>
      </c>
      <c r="E2924" s="26">
        <v>36255</v>
      </c>
      <c r="F2924" s="26">
        <v>15378.32</v>
      </c>
      <c r="G2924" s="26">
        <v>5357</v>
      </c>
      <c r="H2924" s="26">
        <v>8676.38</v>
      </c>
      <c r="I2924" s="26">
        <v>8856</v>
      </c>
      <c r="J2924" s="26">
        <v>-2012.7</v>
      </c>
      <c r="K2924" s="26">
        <f t="shared" si="650"/>
        <v>12808.32</v>
      </c>
      <c r="L2924" s="27">
        <f t="shared" si="651"/>
        <v>5.31096974466597</v>
      </c>
      <c r="M2924" s="75">
        <v>0.4375</v>
      </c>
      <c r="N2924" s="26">
        <v>36875.9</v>
      </c>
      <c r="O2924" s="26">
        <v>12313.77</v>
      </c>
      <c r="P2924" s="26">
        <v>4859.75</v>
      </c>
      <c r="Q2924" s="26">
        <v>11986.5</v>
      </c>
      <c r="R2924" s="26">
        <v>9821.1</v>
      </c>
      <c r="S2924" s="26">
        <v>-2105.22</v>
      </c>
      <c r="T2924" s="26">
        <f t="shared" si="652"/>
        <v>9743.77</v>
      </c>
      <c r="U2924" s="27">
        <f t="shared" si="653"/>
        <v>3.35695677556545</v>
      </c>
      <c r="V2924" s="26">
        <f>INDEX(检修、备用和必开!B:B,MATCH(统调负荷!$C2924,检修、备用和必开!$A:$A,0))</f>
        <v>24017.8</v>
      </c>
      <c r="W2924" s="26">
        <f>INDEX(检修、备用和必开!C:C,MATCH(统调负荷!$C2924,检修、备用和必开!$A:$A,0))</f>
        <v>0</v>
      </c>
      <c r="X2924" s="26">
        <f>INDEX(检修、备用和必开!D:D,MATCH(统调负荷!$C2924,检修、备用和必开!$A:$A,0))</f>
        <v>10520</v>
      </c>
      <c r="Y2924" s="26">
        <f>INDEX(检修、备用和必开!E:E,MATCH(统调负荷!$C2924,检修、备用和必开!$A:$A,0))</f>
        <v>2570</v>
      </c>
      <c r="Z2924" s="26">
        <f>INDEX(检修、备用和必开!F:F,MATCH(统调负荷!$C2924,检修、备用和必开!$A:$A,0))</f>
        <v>2450</v>
      </c>
      <c r="AA2924" s="26">
        <f t="shared" si="654"/>
        <v>68024.6</v>
      </c>
      <c r="AB2924" s="26">
        <v>315</v>
      </c>
      <c r="AC2924" s="26">
        <v>0</v>
      </c>
      <c r="AD2924" s="76">
        <f t="shared" si="655"/>
        <v>45688.4375</v>
      </c>
      <c r="AE2924" s="27">
        <f t="shared" si="656"/>
        <v>620.900000000001</v>
      </c>
      <c r="AF2924" s="27">
        <f t="shared" si="657"/>
        <v>-3064.55</v>
      </c>
      <c r="AG2924" s="27">
        <f t="shared" si="658"/>
        <v>-497.25</v>
      </c>
      <c r="AH2924" s="27">
        <f t="shared" si="659"/>
        <v>3310.12</v>
      </c>
      <c r="AI2924" s="27">
        <f t="shared" si="660"/>
        <v>965.1</v>
      </c>
      <c r="AJ2924" s="27">
        <f t="shared" si="661"/>
        <v>-92.5199999999998</v>
      </c>
      <c r="AK2924" s="26">
        <f>INDEX(检修、备用和必开!I:I,MATCH(统调负荷!$C2924,检修、备用和必开!$A:$A,0))</f>
        <v>7658.9149634315</v>
      </c>
    </row>
    <row r="2925" spans="1:37">
      <c r="A2925" s="26">
        <f t="shared" si="648"/>
        <v>5</v>
      </c>
      <c r="B2925" s="26">
        <f t="shared" si="649"/>
        <v>10</v>
      </c>
      <c r="C2925" s="26" t="s">
        <v>52</v>
      </c>
      <c r="D2925" s="75">
        <v>0.447916666666667</v>
      </c>
      <c r="E2925" s="26">
        <v>35865</v>
      </c>
      <c r="F2925" s="26">
        <v>14759.63</v>
      </c>
      <c r="G2925" s="26">
        <v>5357</v>
      </c>
      <c r="H2925" s="26">
        <v>8671.07</v>
      </c>
      <c r="I2925" s="26">
        <v>9090</v>
      </c>
      <c r="J2925" s="26">
        <v>-2012.7</v>
      </c>
      <c r="K2925" s="26">
        <f t="shared" si="650"/>
        <v>12189.63</v>
      </c>
      <c r="L2925" s="27">
        <f t="shared" si="651"/>
        <v>5.58053033603153</v>
      </c>
      <c r="M2925" s="75">
        <v>0.447916666666667</v>
      </c>
      <c r="N2925" s="26">
        <v>36969.4</v>
      </c>
      <c r="O2925" s="26">
        <v>11760.65</v>
      </c>
      <c r="P2925" s="26">
        <v>5402.71</v>
      </c>
      <c r="Q2925" s="26">
        <v>11658.4</v>
      </c>
      <c r="R2925" s="26">
        <v>10283</v>
      </c>
      <c r="S2925" s="26">
        <v>-2135.36</v>
      </c>
      <c r="T2925" s="26">
        <f t="shared" si="652"/>
        <v>9190.65</v>
      </c>
      <c r="U2925" s="27">
        <f t="shared" si="653"/>
        <v>3.4511596522692</v>
      </c>
      <c r="V2925" s="26">
        <f>INDEX(检修、备用和必开!B:B,MATCH(统调负荷!$C2925,检修、备用和必开!$A:$A,0))</f>
        <v>24017.8</v>
      </c>
      <c r="W2925" s="26">
        <f>INDEX(检修、备用和必开!C:C,MATCH(统调负荷!$C2925,检修、备用和必开!$A:$A,0))</f>
        <v>0</v>
      </c>
      <c r="X2925" s="26">
        <f>INDEX(检修、备用和必开!D:D,MATCH(统调负荷!$C2925,检修、备用和必开!$A:$A,0))</f>
        <v>10520</v>
      </c>
      <c r="Y2925" s="26">
        <f>INDEX(检修、备用和必开!E:E,MATCH(统调负荷!$C2925,检修、备用和必开!$A:$A,0))</f>
        <v>2570</v>
      </c>
      <c r="Z2925" s="26">
        <f>INDEX(检修、备用和必开!F:F,MATCH(统调负荷!$C2925,检修、备用和必开!$A:$A,0))</f>
        <v>2450</v>
      </c>
      <c r="AA2925" s="26">
        <f t="shared" si="654"/>
        <v>68024.6</v>
      </c>
      <c r="AB2925" s="26">
        <v>305.11</v>
      </c>
      <c r="AC2925" s="26">
        <v>0</v>
      </c>
      <c r="AD2925" s="76">
        <f t="shared" si="655"/>
        <v>45688.4479166667</v>
      </c>
      <c r="AE2925" s="27">
        <f t="shared" si="656"/>
        <v>1104.4</v>
      </c>
      <c r="AF2925" s="27">
        <f t="shared" si="657"/>
        <v>-2998.98</v>
      </c>
      <c r="AG2925" s="27">
        <f t="shared" si="658"/>
        <v>45.71</v>
      </c>
      <c r="AH2925" s="27">
        <f t="shared" si="659"/>
        <v>2987.33</v>
      </c>
      <c r="AI2925" s="27">
        <f t="shared" si="660"/>
        <v>1193</v>
      </c>
      <c r="AJ2925" s="27">
        <f t="shared" si="661"/>
        <v>-122.66</v>
      </c>
      <c r="AK2925" s="26">
        <f>INDEX(检修、备用和必开!I:I,MATCH(统调负荷!$C2925,检修、备用和必开!$A:$A,0))</f>
        <v>7658.9149634315</v>
      </c>
    </row>
    <row r="2926" spans="1:37">
      <c r="A2926" s="26">
        <f t="shared" si="648"/>
        <v>5</v>
      </c>
      <c r="B2926" s="26">
        <f t="shared" si="649"/>
        <v>11</v>
      </c>
      <c r="C2926" s="26" t="s">
        <v>52</v>
      </c>
      <c r="D2926" s="75">
        <v>0.458333333333333</v>
      </c>
      <c r="E2926" s="26">
        <v>35495</v>
      </c>
      <c r="F2926" s="26">
        <v>14231.4</v>
      </c>
      <c r="G2926" s="26">
        <v>5358</v>
      </c>
      <c r="H2926" s="26">
        <v>8594.29</v>
      </c>
      <c r="I2926" s="26">
        <v>9324</v>
      </c>
      <c r="J2926" s="26">
        <v>-2012.69</v>
      </c>
      <c r="K2926" s="26">
        <f t="shared" si="650"/>
        <v>11661.4</v>
      </c>
      <c r="L2926" s="27">
        <f t="shared" si="651"/>
        <v>5.83331332430068</v>
      </c>
      <c r="M2926" s="75">
        <v>0.458333333333333</v>
      </c>
      <c r="N2926" s="26">
        <v>36982.1</v>
      </c>
      <c r="O2926" s="26">
        <v>12181.44</v>
      </c>
      <c r="P2926" s="26">
        <v>5295.6</v>
      </c>
      <c r="Q2926" s="26">
        <v>11246.7</v>
      </c>
      <c r="R2926" s="26">
        <v>10390.3</v>
      </c>
      <c r="S2926" s="26">
        <v>-2131.94</v>
      </c>
      <c r="T2926" s="26">
        <f t="shared" si="652"/>
        <v>9611.44</v>
      </c>
      <c r="U2926" s="27">
        <f t="shared" si="653"/>
        <v>3.37902306044674</v>
      </c>
      <c r="V2926" s="26">
        <f>INDEX(检修、备用和必开!B:B,MATCH(统调负荷!$C2926,检修、备用和必开!$A:$A,0))</f>
        <v>24017.8</v>
      </c>
      <c r="W2926" s="26">
        <f>INDEX(检修、备用和必开!C:C,MATCH(统调负荷!$C2926,检修、备用和必开!$A:$A,0))</f>
        <v>0</v>
      </c>
      <c r="X2926" s="26">
        <f>INDEX(检修、备用和必开!D:D,MATCH(统调负荷!$C2926,检修、备用和必开!$A:$A,0))</f>
        <v>10520</v>
      </c>
      <c r="Y2926" s="26">
        <f>INDEX(检修、备用和必开!E:E,MATCH(统调负荷!$C2926,检修、备用和必开!$A:$A,0))</f>
        <v>2570</v>
      </c>
      <c r="Z2926" s="26">
        <f>INDEX(检修、备用和必开!F:F,MATCH(统调负荷!$C2926,检修、备用和必开!$A:$A,0))</f>
        <v>2450</v>
      </c>
      <c r="AA2926" s="26">
        <f t="shared" si="654"/>
        <v>68024.6</v>
      </c>
      <c r="AB2926" s="26">
        <v>300.11</v>
      </c>
      <c r="AC2926" s="26">
        <v>340</v>
      </c>
      <c r="AD2926" s="76">
        <f t="shared" si="655"/>
        <v>45688.4583333333</v>
      </c>
      <c r="AE2926" s="27">
        <f t="shared" si="656"/>
        <v>1487.1</v>
      </c>
      <c r="AF2926" s="27">
        <f t="shared" si="657"/>
        <v>-2049.96</v>
      </c>
      <c r="AG2926" s="27">
        <f t="shared" si="658"/>
        <v>-62.3999999999996</v>
      </c>
      <c r="AH2926" s="27">
        <f t="shared" si="659"/>
        <v>2652.41</v>
      </c>
      <c r="AI2926" s="27">
        <f t="shared" si="660"/>
        <v>1066.3</v>
      </c>
      <c r="AJ2926" s="27">
        <f t="shared" si="661"/>
        <v>-119.25</v>
      </c>
      <c r="AK2926" s="26">
        <f>INDEX(检修、备用和必开!I:I,MATCH(统调负荷!$C2926,检修、备用和必开!$A:$A,0))</f>
        <v>7658.9149634315</v>
      </c>
    </row>
    <row r="2927" spans="1:37">
      <c r="A2927" s="26">
        <f t="shared" si="648"/>
        <v>5</v>
      </c>
      <c r="B2927" s="26">
        <f t="shared" si="649"/>
        <v>11</v>
      </c>
      <c r="C2927" s="26" t="s">
        <v>52</v>
      </c>
      <c r="D2927" s="75">
        <v>0.46875</v>
      </c>
      <c r="E2927" s="26">
        <v>35325</v>
      </c>
      <c r="F2927" s="26">
        <v>13897.4</v>
      </c>
      <c r="G2927" s="26">
        <v>5358</v>
      </c>
      <c r="H2927" s="26">
        <v>8575.1</v>
      </c>
      <c r="I2927" s="26">
        <v>9507</v>
      </c>
      <c r="J2927" s="26">
        <v>-2012.5</v>
      </c>
      <c r="K2927" s="26">
        <f t="shared" si="650"/>
        <v>11327.4</v>
      </c>
      <c r="L2927" s="27">
        <f t="shared" si="651"/>
        <v>6.00531454702756</v>
      </c>
      <c r="M2927" s="75">
        <v>0.46875</v>
      </c>
      <c r="N2927" s="26">
        <v>37449.2</v>
      </c>
      <c r="O2927" s="26">
        <v>13144.87</v>
      </c>
      <c r="P2927" s="26">
        <v>4828.07</v>
      </c>
      <c r="Q2927" s="26">
        <v>11027.5</v>
      </c>
      <c r="R2927" s="26">
        <v>10540.7</v>
      </c>
      <c r="S2927" s="26">
        <v>-2091.94</v>
      </c>
      <c r="T2927" s="26">
        <f t="shared" si="652"/>
        <v>10574.87</v>
      </c>
      <c r="U2927" s="27">
        <f t="shared" si="653"/>
        <v>3.22469870636795</v>
      </c>
      <c r="V2927" s="26">
        <f>INDEX(检修、备用和必开!B:B,MATCH(统调负荷!$C2927,检修、备用和必开!$A:$A,0))</f>
        <v>24017.8</v>
      </c>
      <c r="W2927" s="26">
        <f>INDEX(检修、备用和必开!C:C,MATCH(统调负荷!$C2927,检修、备用和必开!$A:$A,0))</f>
        <v>0</v>
      </c>
      <c r="X2927" s="26">
        <f>INDEX(检修、备用和必开!D:D,MATCH(统调负荷!$C2927,检修、备用和必开!$A:$A,0))</f>
        <v>10520</v>
      </c>
      <c r="Y2927" s="26">
        <f>INDEX(检修、备用和必开!E:E,MATCH(统调负荷!$C2927,检修、备用和必开!$A:$A,0))</f>
        <v>2570</v>
      </c>
      <c r="Z2927" s="26">
        <f>INDEX(检修、备用和必开!F:F,MATCH(统调负荷!$C2927,检修、备用和必开!$A:$A,0))</f>
        <v>2450</v>
      </c>
      <c r="AA2927" s="26">
        <f t="shared" si="654"/>
        <v>68024.6</v>
      </c>
      <c r="AB2927" s="26">
        <v>300</v>
      </c>
      <c r="AC2927" s="26">
        <v>310</v>
      </c>
      <c r="AD2927" s="76">
        <f t="shared" si="655"/>
        <v>45688.46875</v>
      </c>
      <c r="AE2927" s="27">
        <f t="shared" si="656"/>
        <v>2124.2</v>
      </c>
      <c r="AF2927" s="27">
        <f t="shared" si="657"/>
        <v>-752.529999999999</v>
      </c>
      <c r="AG2927" s="27">
        <f t="shared" si="658"/>
        <v>-529.93</v>
      </c>
      <c r="AH2927" s="27">
        <f t="shared" si="659"/>
        <v>2452.4</v>
      </c>
      <c r="AI2927" s="27">
        <f t="shared" si="660"/>
        <v>1033.7</v>
      </c>
      <c r="AJ2927" s="27">
        <f t="shared" si="661"/>
        <v>-79.4400000000001</v>
      </c>
      <c r="AK2927" s="26">
        <f>INDEX(检修、备用和必开!I:I,MATCH(统调负荷!$C2927,检修、备用和必开!$A:$A,0))</f>
        <v>7658.9149634315</v>
      </c>
    </row>
    <row r="2928" spans="1:37">
      <c r="A2928" s="26">
        <f t="shared" si="648"/>
        <v>5</v>
      </c>
      <c r="B2928" s="26">
        <f t="shared" si="649"/>
        <v>11</v>
      </c>
      <c r="C2928" s="26" t="s">
        <v>52</v>
      </c>
      <c r="D2928" s="75">
        <v>0.479166666666667</v>
      </c>
      <c r="E2928" s="26">
        <v>35285</v>
      </c>
      <c r="F2928" s="26">
        <v>13752.29</v>
      </c>
      <c r="G2928" s="26">
        <v>5357</v>
      </c>
      <c r="H2928" s="26">
        <v>8533.41</v>
      </c>
      <c r="I2928" s="26">
        <v>9655</v>
      </c>
      <c r="J2928" s="26">
        <v>-2012.7</v>
      </c>
      <c r="K2928" s="26">
        <f t="shared" si="650"/>
        <v>11182.29</v>
      </c>
      <c r="L2928" s="27">
        <f t="shared" si="651"/>
        <v>6.08324412978021</v>
      </c>
      <c r="M2928" s="75">
        <v>0.479166666666667</v>
      </c>
      <c r="N2928" s="26">
        <v>37785.6</v>
      </c>
      <c r="O2928" s="26">
        <v>13849.07</v>
      </c>
      <c r="P2928" s="26">
        <v>4956.62</v>
      </c>
      <c r="Q2928" s="26">
        <v>10439.8</v>
      </c>
      <c r="R2928" s="26">
        <v>10632.3</v>
      </c>
      <c r="S2928" s="26">
        <v>-2092.19</v>
      </c>
      <c r="T2928" s="26">
        <f t="shared" si="652"/>
        <v>11279.07</v>
      </c>
      <c r="U2928" s="27">
        <f t="shared" si="653"/>
        <v>3.12052761883878</v>
      </c>
      <c r="V2928" s="26">
        <f>INDEX(检修、备用和必开!B:B,MATCH(统调负荷!$C2928,检修、备用和必开!$A:$A,0))</f>
        <v>24017.8</v>
      </c>
      <c r="W2928" s="26">
        <f>INDEX(检修、备用和必开!C:C,MATCH(统调负荷!$C2928,检修、备用和必开!$A:$A,0))</f>
        <v>0</v>
      </c>
      <c r="X2928" s="26">
        <f>INDEX(检修、备用和必开!D:D,MATCH(统调负荷!$C2928,检修、备用和必开!$A:$A,0))</f>
        <v>10520</v>
      </c>
      <c r="Y2928" s="26">
        <f>INDEX(检修、备用和必开!E:E,MATCH(统调负荷!$C2928,检修、备用和必开!$A:$A,0))</f>
        <v>2570</v>
      </c>
      <c r="Z2928" s="26">
        <f>INDEX(检修、备用和必开!F:F,MATCH(统调负荷!$C2928,检修、备用和必开!$A:$A,0))</f>
        <v>2450</v>
      </c>
      <c r="AA2928" s="26">
        <f t="shared" si="654"/>
        <v>68024.6</v>
      </c>
      <c r="AB2928" s="26">
        <v>295.15</v>
      </c>
      <c r="AC2928" s="26">
        <v>300</v>
      </c>
      <c r="AD2928" s="76">
        <f t="shared" si="655"/>
        <v>45688.4791666667</v>
      </c>
      <c r="AE2928" s="27">
        <f t="shared" si="656"/>
        <v>2500.6</v>
      </c>
      <c r="AF2928" s="27">
        <f t="shared" si="657"/>
        <v>96.7799999999988</v>
      </c>
      <c r="AG2928" s="27">
        <f t="shared" si="658"/>
        <v>-400.38</v>
      </c>
      <c r="AH2928" s="27">
        <f t="shared" si="659"/>
        <v>1906.39</v>
      </c>
      <c r="AI2928" s="27">
        <f t="shared" si="660"/>
        <v>977.299999999999</v>
      </c>
      <c r="AJ2928" s="27">
        <f t="shared" si="661"/>
        <v>-79.49</v>
      </c>
      <c r="AK2928" s="26">
        <f>INDEX(检修、备用和必开!I:I,MATCH(统调负荷!$C2928,检修、备用和必开!$A:$A,0))</f>
        <v>7658.9149634315</v>
      </c>
    </row>
    <row r="2929" spans="1:37">
      <c r="A2929" s="26">
        <f t="shared" si="648"/>
        <v>5</v>
      </c>
      <c r="B2929" s="26">
        <f t="shared" si="649"/>
        <v>11</v>
      </c>
      <c r="C2929" s="26" t="s">
        <v>52</v>
      </c>
      <c r="D2929" s="75">
        <v>0.489583333333333</v>
      </c>
      <c r="E2929" s="26">
        <v>34965</v>
      </c>
      <c r="F2929" s="26">
        <v>13380.82</v>
      </c>
      <c r="G2929" s="26">
        <v>5357</v>
      </c>
      <c r="H2929" s="26">
        <v>8493.87</v>
      </c>
      <c r="I2929" s="26">
        <v>9746</v>
      </c>
      <c r="J2929" s="26">
        <v>-2012.69</v>
      </c>
      <c r="K2929" s="26">
        <f t="shared" si="650"/>
        <v>10810.82</v>
      </c>
      <c r="L2929" s="27">
        <f t="shared" si="651"/>
        <v>6.29227015157037</v>
      </c>
      <c r="M2929" s="75">
        <v>0.489583333333333</v>
      </c>
      <c r="N2929" s="26">
        <v>37648.4</v>
      </c>
      <c r="O2929" s="26">
        <v>13849.13</v>
      </c>
      <c r="P2929" s="26">
        <v>4762.52</v>
      </c>
      <c r="Q2929" s="26">
        <v>10330.9</v>
      </c>
      <c r="R2929" s="26">
        <v>10843.7</v>
      </c>
      <c r="S2929" s="26">
        <v>-2137.85</v>
      </c>
      <c r="T2929" s="26">
        <f t="shared" si="652"/>
        <v>11279.13</v>
      </c>
      <c r="U2929" s="27">
        <f t="shared" si="653"/>
        <v>3.12051902988789</v>
      </c>
      <c r="V2929" s="26">
        <f>INDEX(检修、备用和必开!B:B,MATCH(统调负荷!$C2929,检修、备用和必开!$A:$A,0))</f>
        <v>24017.8</v>
      </c>
      <c r="W2929" s="26">
        <f>INDEX(检修、备用和必开!C:C,MATCH(统调负荷!$C2929,检修、备用和必开!$A:$A,0))</f>
        <v>0</v>
      </c>
      <c r="X2929" s="26">
        <f>INDEX(检修、备用和必开!D:D,MATCH(统调负荷!$C2929,检修、备用和必开!$A:$A,0))</f>
        <v>10520</v>
      </c>
      <c r="Y2929" s="26">
        <f>INDEX(检修、备用和必开!E:E,MATCH(统调负荷!$C2929,检修、备用和必开!$A:$A,0))</f>
        <v>2570</v>
      </c>
      <c r="Z2929" s="26">
        <f>INDEX(检修、备用和必开!F:F,MATCH(统调负荷!$C2929,检修、备用和必开!$A:$A,0))</f>
        <v>2450</v>
      </c>
      <c r="AA2929" s="26">
        <f t="shared" si="654"/>
        <v>68024.6</v>
      </c>
      <c r="AB2929" s="26">
        <v>290.13</v>
      </c>
      <c r="AC2929" s="26">
        <v>300.15</v>
      </c>
      <c r="AD2929" s="76">
        <f t="shared" si="655"/>
        <v>45688.4895833333</v>
      </c>
      <c r="AE2929" s="27">
        <f t="shared" si="656"/>
        <v>2683.4</v>
      </c>
      <c r="AF2929" s="27">
        <f t="shared" si="657"/>
        <v>468.309999999999</v>
      </c>
      <c r="AG2929" s="27">
        <f t="shared" si="658"/>
        <v>-594.48</v>
      </c>
      <c r="AH2929" s="27">
        <f t="shared" si="659"/>
        <v>1837.03</v>
      </c>
      <c r="AI2929" s="27">
        <f t="shared" si="660"/>
        <v>1097.7</v>
      </c>
      <c r="AJ2929" s="27">
        <f t="shared" si="661"/>
        <v>-125.16</v>
      </c>
      <c r="AK2929" s="26">
        <f>INDEX(检修、备用和必开!I:I,MATCH(统调负荷!$C2929,检修、备用和必开!$A:$A,0))</f>
        <v>7658.9149634315</v>
      </c>
    </row>
    <row r="2930" spans="1:37">
      <c r="A2930" s="26">
        <f t="shared" si="648"/>
        <v>5</v>
      </c>
      <c r="B2930" s="26">
        <f t="shared" si="649"/>
        <v>12</v>
      </c>
      <c r="C2930" s="26" t="s">
        <v>52</v>
      </c>
      <c r="D2930" s="75">
        <v>0.5</v>
      </c>
      <c r="E2930" s="26">
        <v>34800</v>
      </c>
      <c r="F2930" s="26">
        <v>13541.2</v>
      </c>
      <c r="G2930" s="26">
        <v>5336</v>
      </c>
      <c r="H2930" s="26">
        <v>8112.5</v>
      </c>
      <c r="I2930" s="26">
        <v>9823</v>
      </c>
      <c r="J2930" s="26">
        <v>-2012.7</v>
      </c>
      <c r="K2930" s="26">
        <f t="shared" si="650"/>
        <v>10971.2</v>
      </c>
      <c r="L2930" s="27">
        <f t="shared" si="651"/>
        <v>6.20028802683389</v>
      </c>
      <c r="M2930" s="75">
        <v>0.5</v>
      </c>
      <c r="N2930" s="26">
        <v>37674.7</v>
      </c>
      <c r="O2930" s="26">
        <v>13968.31</v>
      </c>
      <c r="P2930" s="26">
        <v>5227.84</v>
      </c>
      <c r="Q2930" s="26">
        <v>9873.63</v>
      </c>
      <c r="R2930" s="26">
        <v>10759.5</v>
      </c>
      <c r="S2930" s="26">
        <v>-2154.58</v>
      </c>
      <c r="T2930" s="26">
        <f t="shared" si="652"/>
        <v>11398.31</v>
      </c>
      <c r="U2930" s="27">
        <f t="shared" si="653"/>
        <v>3.1035513230719</v>
      </c>
      <c r="V2930" s="26">
        <f>INDEX(检修、备用和必开!B:B,MATCH(统调负荷!$C2930,检修、备用和必开!$A:$A,0))</f>
        <v>24017.8</v>
      </c>
      <c r="W2930" s="26">
        <f>INDEX(检修、备用和必开!C:C,MATCH(统调负荷!$C2930,检修、备用和必开!$A:$A,0))</f>
        <v>0</v>
      </c>
      <c r="X2930" s="26">
        <f>INDEX(检修、备用和必开!D:D,MATCH(统调负荷!$C2930,检修、备用和必开!$A:$A,0))</f>
        <v>10520</v>
      </c>
      <c r="Y2930" s="26">
        <f>INDEX(检修、备用和必开!E:E,MATCH(统调负荷!$C2930,检修、备用和必开!$A:$A,0))</f>
        <v>2570</v>
      </c>
      <c r="Z2930" s="26">
        <f>INDEX(检修、备用和必开!F:F,MATCH(统调负荷!$C2930,检修、备用和必开!$A:$A,0))</f>
        <v>2450</v>
      </c>
      <c r="AA2930" s="26">
        <f t="shared" si="654"/>
        <v>68024.6</v>
      </c>
      <c r="AB2930" s="26">
        <v>295</v>
      </c>
      <c r="AC2930" s="26">
        <v>300.15</v>
      </c>
      <c r="AD2930" s="76">
        <f t="shared" si="655"/>
        <v>45688.5</v>
      </c>
      <c r="AE2930" s="27">
        <f t="shared" si="656"/>
        <v>2874.7</v>
      </c>
      <c r="AF2930" s="27">
        <f t="shared" si="657"/>
        <v>427.109999999999</v>
      </c>
      <c r="AG2930" s="27">
        <f t="shared" si="658"/>
        <v>-108.16</v>
      </c>
      <c r="AH2930" s="27">
        <f t="shared" si="659"/>
        <v>1761.13</v>
      </c>
      <c r="AI2930" s="27">
        <f t="shared" si="660"/>
        <v>936.5</v>
      </c>
      <c r="AJ2930" s="27">
        <f t="shared" si="661"/>
        <v>-141.88</v>
      </c>
      <c r="AK2930" s="26">
        <f>INDEX(检修、备用和必开!I:I,MATCH(统调负荷!$C2930,检修、备用和必开!$A:$A,0))</f>
        <v>7658.9149634315</v>
      </c>
    </row>
    <row r="2931" spans="1:37">
      <c r="A2931" s="26">
        <f t="shared" si="648"/>
        <v>5</v>
      </c>
      <c r="B2931" s="26">
        <f t="shared" si="649"/>
        <v>12</v>
      </c>
      <c r="C2931" s="26" t="s">
        <v>52</v>
      </c>
      <c r="D2931" s="75">
        <v>0.510416666666667</v>
      </c>
      <c r="E2931" s="26">
        <v>34950</v>
      </c>
      <c r="F2931" s="26">
        <v>13740.72</v>
      </c>
      <c r="G2931" s="26">
        <v>5336</v>
      </c>
      <c r="H2931" s="26">
        <v>8010.98</v>
      </c>
      <c r="I2931" s="26">
        <v>9875</v>
      </c>
      <c r="J2931" s="26">
        <v>-2012.7</v>
      </c>
      <c r="K2931" s="26">
        <f t="shared" si="650"/>
        <v>11170.72</v>
      </c>
      <c r="L2931" s="27">
        <f t="shared" si="651"/>
        <v>6.08954481000329</v>
      </c>
      <c r="M2931" s="75">
        <v>0.510416666666667</v>
      </c>
      <c r="N2931" s="26">
        <v>38377.9</v>
      </c>
      <c r="O2931" s="26">
        <v>14889.57</v>
      </c>
      <c r="P2931" s="26">
        <v>5002.53</v>
      </c>
      <c r="Q2931" s="26">
        <v>10004.7</v>
      </c>
      <c r="R2931" s="26">
        <v>10639.4</v>
      </c>
      <c r="S2931" s="26">
        <v>-2158.3</v>
      </c>
      <c r="T2931" s="26">
        <f t="shared" si="652"/>
        <v>12319.57</v>
      </c>
      <c r="U2931" s="27">
        <f t="shared" si="653"/>
        <v>2.9783660550527</v>
      </c>
      <c r="V2931" s="26">
        <f>INDEX(检修、备用和必开!B:B,MATCH(统调负荷!$C2931,检修、备用和必开!$A:$A,0))</f>
        <v>24017.8</v>
      </c>
      <c r="W2931" s="26">
        <f>INDEX(检修、备用和必开!C:C,MATCH(统调负荷!$C2931,检修、备用和必开!$A:$A,0))</f>
        <v>0</v>
      </c>
      <c r="X2931" s="26">
        <f>INDEX(检修、备用和必开!D:D,MATCH(统调负荷!$C2931,检修、备用和必开!$A:$A,0))</f>
        <v>10520</v>
      </c>
      <c r="Y2931" s="26">
        <f>INDEX(检修、备用和必开!E:E,MATCH(统调负荷!$C2931,检修、备用和必开!$A:$A,0))</f>
        <v>2570</v>
      </c>
      <c r="Z2931" s="26">
        <f>INDEX(检修、备用和必开!F:F,MATCH(统调负荷!$C2931,检修、备用和必开!$A:$A,0))</f>
        <v>2450</v>
      </c>
      <c r="AA2931" s="26">
        <f t="shared" si="654"/>
        <v>68024.6</v>
      </c>
      <c r="AB2931" s="26">
        <v>295.15</v>
      </c>
      <c r="AC2931" s="26">
        <v>330</v>
      </c>
      <c r="AD2931" s="76">
        <f t="shared" si="655"/>
        <v>45688.5104166667</v>
      </c>
      <c r="AE2931" s="27">
        <f t="shared" si="656"/>
        <v>3427.9</v>
      </c>
      <c r="AF2931" s="27">
        <f t="shared" si="657"/>
        <v>1148.85</v>
      </c>
      <c r="AG2931" s="27">
        <f t="shared" si="658"/>
        <v>-333.47</v>
      </c>
      <c r="AH2931" s="27">
        <f t="shared" si="659"/>
        <v>1993.72</v>
      </c>
      <c r="AI2931" s="27">
        <f t="shared" si="660"/>
        <v>764.4</v>
      </c>
      <c r="AJ2931" s="27">
        <f t="shared" si="661"/>
        <v>-145.6</v>
      </c>
      <c r="AK2931" s="26">
        <f>INDEX(检修、备用和必开!I:I,MATCH(统调负荷!$C2931,检修、备用和必开!$A:$A,0))</f>
        <v>7658.9149634315</v>
      </c>
    </row>
    <row r="2932" spans="1:37">
      <c r="A2932" s="26">
        <f t="shared" si="648"/>
        <v>5</v>
      </c>
      <c r="B2932" s="26">
        <f t="shared" si="649"/>
        <v>12</v>
      </c>
      <c r="C2932" s="26" t="s">
        <v>52</v>
      </c>
      <c r="D2932" s="75">
        <v>0.520833333333333</v>
      </c>
      <c r="E2932" s="26">
        <v>34405</v>
      </c>
      <c r="F2932" s="26">
        <v>13231.16</v>
      </c>
      <c r="G2932" s="26">
        <v>5336</v>
      </c>
      <c r="H2932" s="26">
        <v>7951.53</v>
      </c>
      <c r="I2932" s="26">
        <v>9899</v>
      </c>
      <c r="J2932" s="26">
        <v>-2012.69</v>
      </c>
      <c r="K2932" s="26">
        <f t="shared" si="650"/>
        <v>10661.16</v>
      </c>
      <c r="L2932" s="27">
        <f t="shared" si="651"/>
        <v>6.38060023487125</v>
      </c>
      <c r="M2932" s="75">
        <v>0.520833333333333</v>
      </c>
      <c r="N2932" s="26">
        <v>38082.9</v>
      </c>
      <c r="O2932" s="26">
        <v>15056.64</v>
      </c>
      <c r="P2932" s="26">
        <v>4829.26</v>
      </c>
      <c r="Q2932" s="26">
        <v>9919.42</v>
      </c>
      <c r="R2932" s="26">
        <v>10460.8</v>
      </c>
      <c r="S2932" s="26">
        <v>-2183.22</v>
      </c>
      <c r="T2932" s="26">
        <f t="shared" si="652"/>
        <v>12486.64</v>
      </c>
      <c r="U2932" s="27">
        <f t="shared" si="653"/>
        <v>2.95673770702719</v>
      </c>
      <c r="V2932" s="26">
        <f>INDEX(检修、备用和必开!B:B,MATCH(统调负荷!$C2932,检修、备用和必开!$A:$A,0))</f>
        <v>24017.8</v>
      </c>
      <c r="W2932" s="26">
        <f>INDEX(检修、备用和必开!C:C,MATCH(统调负荷!$C2932,检修、备用和必开!$A:$A,0))</f>
        <v>0</v>
      </c>
      <c r="X2932" s="26">
        <f>INDEX(检修、备用和必开!D:D,MATCH(统调负荷!$C2932,检修、备用和必开!$A:$A,0))</f>
        <v>10520</v>
      </c>
      <c r="Y2932" s="26">
        <f>INDEX(检修、备用和必开!E:E,MATCH(统调负荷!$C2932,检修、备用和必开!$A:$A,0))</f>
        <v>2570</v>
      </c>
      <c r="Z2932" s="26">
        <f>INDEX(检修、备用和必开!F:F,MATCH(统调负荷!$C2932,检修、备用和必开!$A:$A,0))</f>
        <v>2450</v>
      </c>
      <c r="AA2932" s="26">
        <f t="shared" si="654"/>
        <v>68024.6</v>
      </c>
      <c r="AB2932" s="26">
        <v>290</v>
      </c>
      <c r="AC2932" s="26">
        <v>300</v>
      </c>
      <c r="AD2932" s="76">
        <f t="shared" si="655"/>
        <v>45688.5208333333</v>
      </c>
      <c r="AE2932" s="27">
        <f t="shared" si="656"/>
        <v>3677.9</v>
      </c>
      <c r="AF2932" s="27">
        <f t="shared" si="657"/>
        <v>1825.48</v>
      </c>
      <c r="AG2932" s="27">
        <f t="shared" si="658"/>
        <v>-506.74</v>
      </c>
      <c r="AH2932" s="27">
        <f t="shared" si="659"/>
        <v>1967.89</v>
      </c>
      <c r="AI2932" s="27">
        <f t="shared" si="660"/>
        <v>561.799999999999</v>
      </c>
      <c r="AJ2932" s="27">
        <f t="shared" si="661"/>
        <v>-170.53</v>
      </c>
      <c r="AK2932" s="26">
        <f>INDEX(检修、备用和必开!I:I,MATCH(统调负荷!$C2932,检修、备用和必开!$A:$A,0))</f>
        <v>7658.9149634315</v>
      </c>
    </row>
    <row r="2933" spans="1:37">
      <c r="A2933" s="26">
        <f t="shared" si="648"/>
        <v>5</v>
      </c>
      <c r="B2933" s="26">
        <f t="shared" si="649"/>
        <v>12</v>
      </c>
      <c r="C2933" s="26" t="s">
        <v>52</v>
      </c>
      <c r="D2933" s="75">
        <v>0.53125</v>
      </c>
      <c r="E2933" s="26">
        <v>33700</v>
      </c>
      <c r="F2933" s="26">
        <v>12614.72</v>
      </c>
      <c r="G2933" s="26">
        <v>5336</v>
      </c>
      <c r="H2933" s="26">
        <v>7857.98</v>
      </c>
      <c r="I2933" s="26">
        <v>9904</v>
      </c>
      <c r="J2933" s="26">
        <v>-2012.7</v>
      </c>
      <c r="K2933" s="26">
        <f t="shared" si="650"/>
        <v>10044.72</v>
      </c>
      <c r="L2933" s="27">
        <f t="shared" si="651"/>
        <v>6.77217483414172</v>
      </c>
      <c r="M2933" s="75">
        <v>0.53125</v>
      </c>
      <c r="N2933" s="26">
        <v>38043.5</v>
      </c>
      <c r="O2933" s="26">
        <v>14749.26</v>
      </c>
      <c r="P2933" s="26">
        <v>5628.82</v>
      </c>
      <c r="Q2933" s="26">
        <v>9463.28</v>
      </c>
      <c r="R2933" s="26">
        <v>10387.2</v>
      </c>
      <c r="S2933" s="26">
        <v>-2185.06</v>
      </c>
      <c r="T2933" s="26">
        <f t="shared" si="652"/>
        <v>12179.26</v>
      </c>
      <c r="U2933" s="27">
        <f t="shared" si="653"/>
        <v>2.99677610635765</v>
      </c>
      <c r="V2933" s="26">
        <f>INDEX(检修、备用和必开!B:B,MATCH(统调负荷!$C2933,检修、备用和必开!$A:$A,0))</f>
        <v>24017.8</v>
      </c>
      <c r="W2933" s="26">
        <f>INDEX(检修、备用和必开!C:C,MATCH(统调负荷!$C2933,检修、备用和必开!$A:$A,0))</f>
        <v>0</v>
      </c>
      <c r="X2933" s="26">
        <f>INDEX(检修、备用和必开!D:D,MATCH(统调负荷!$C2933,检修、备用和必开!$A:$A,0))</f>
        <v>10520</v>
      </c>
      <c r="Y2933" s="26">
        <f>INDEX(检修、备用和必开!E:E,MATCH(统调负荷!$C2933,检修、备用和必开!$A:$A,0))</f>
        <v>2570</v>
      </c>
      <c r="Z2933" s="26">
        <f>INDEX(检修、备用和必开!F:F,MATCH(统调负荷!$C2933,检修、备用和必开!$A:$A,0))</f>
        <v>2450</v>
      </c>
      <c r="AA2933" s="26">
        <f t="shared" si="654"/>
        <v>68024.6</v>
      </c>
      <c r="AB2933" s="26">
        <v>250</v>
      </c>
      <c r="AC2933" s="26">
        <v>305</v>
      </c>
      <c r="AD2933" s="76">
        <f t="shared" si="655"/>
        <v>45688.53125</v>
      </c>
      <c r="AE2933" s="27">
        <f t="shared" si="656"/>
        <v>4343.5</v>
      </c>
      <c r="AF2933" s="27">
        <f t="shared" si="657"/>
        <v>2134.54</v>
      </c>
      <c r="AG2933" s="27">
        <f t="shared" si="658"/>
        <v>292.82</v>
      </c>
      <c r="AH2933" s="27">
        <f t="shared" si="659"/>
        <v>1605.3</v>
      </c>
      <c r="AI2933" s="27">
        <f t="shared" si="660"/>
        <v>483.200000000001</v>
      </c>
      <c r="AJ2933" s="27">
        <f t="shared" si="661"/>
        <v>-172.36</v>
      </c>
      <c r="AK2933" s="26">
        <f>INDEX(检修、备用和必开!I:I,MATCH(统调负荷!$C2933,检修、备用和必开!$A:$A,0))</f>
        <v>7658.9149634315</v>
      </c>
    </row>
    <row r="2934" spans="1:37">
      <c r="A2934" s="26">
        <f t="shared" si="648"/>
        <v>5</v>
      </c>
      <c r="B2934" s="26">
        <f t="shared" si="649"/>
        <v>13</v>
      </c>
      <c r="C2934" s="26" t="s">
        <v>52</v>
      </c>
      <c r="D2934" s="75">
        <v>0.541666666666667</v>
      </c>
      <c r="E2934" s="26">
        <v>33520</v>
      </c>
      <c r="F2934" s="26">
        <v>12927.48</v>
      </c>
      <c r="G2934" s="26">
        <v>5336</v>
      </c>
      <c r="H2934" s="26">
        <v>7398.22</v>
      </c>
      <c r="I2934" s="26">
        <v>9871</v>
      </c>
      <c r="J2934" s="26">
        <v>-2012.7</v>
      </c>
      <c r="K2934" s="26">
        <f t="shared" si="650"/>
        <v>10357.48</v>
      </c>
      <c r="L2934" s="27">
        <f t="shared" si="651"/>
        <v>6.56767862453029</v>
      </c>
      <c r="M2934" s="75">
        <v>0.541666666666667</v>
      </c>
      <c r="N2934" s="26">
        <v>37882.4</v>
      </c>
      <c r="O2934" s="26">
        <v>16095.72</v>
      </c>
      <c r="P2934" s="26">
        <v>4840.94</v>
      </c>
      <c r="Q2934" s="26">
        <v>9034.44</v>
      </c>
      <c r="R2934" s="26">
        <v>10071.9</v>
      </c>
      <c r="S2934" s="26">
        <v>-2160.6</v>
      </c>
      <c r="T2934" s="26">
        <f t="shared" si="652"/>
        <v>13525.72</v>
      </c>
      <c r="U2934" s="27">
        <f t="shared" si="653"/>
        <v>2.82896914710809</v>
      </c>
      <c r="V2934" s="26">
        <f>INDEX(检修、备用和必开!B:B,MATCH(统调负荷!$C2934,检修、备用和必开!$A:$A,0))</f>
        <v>24017.8</v>
      </c>
      <c r="W2934" s="26">
        <f>INDEX(检修、备用和必开!C:C,MATCH(统调负荷!$C2934,检修、备用和必开!$A:$A,0))</f>
        <v>0</v>
      </c>
      <c r="X2934" s="26">
        <f>INDEX(检修、备用和必开!D:D,MATCH(统调负荷!$C2934,检修、备用和必开!$A:$A,0))</f>
        <v>10520</v>
      </c>
      <c r="Y2934" s="26">
        <f>INDEX(检修、备用和必开!E:E,MATCH(统调负荷!$C2934,检修、备用和必开!$A:$A,0))</f>
        <v>2570</v>
      </c>
      <c r="Z2934" s="26">
        <f>INDEX(检修、备用和必开!F:F,MATCH(统调负荷!$C2934,检修、备用和必开!$A:$A,0))</f>
        <v>2450</v>
      </c>
      <c r="AA2934" s="26">
        <f t="shared" si="654"/>
        <v>68024.6</v>
      </c>
      <c r="AB2934" s="26">
        <v>277</v>
      </c>
      <c r="AC2934" s="26">
        <v>355.55</v>
      </c>
      <c r="AD2934" s="76">
        <f t="shared" si="655"/>
        <v>45688.5416666667</v>
      </c>
      <c r="AE2934" s="27">
        <f t="shared" si="656"/>
        <v>4362.4</v>
      </c>
      <c r="AF2934" s="27">
        <f t="shared" si="657"/>
        <v>3168.24</v>
      </c>
      <c r="AG2934" s="27">
        <f t="shared" si="658"/>
        <v>-495.06</v>
      </c>
      <c r="AH2934" s="27">
        <f t="shared" si="659"/>
        <v>1636.22</v>
      </c>
      <c r="AI2934" s="27">
        <f t="shared" si="660"/>
        <v>200.9</v>
      </c>
      <c r="AJ2934" s="27">
        <f t="shared" si="661"/>
        <v>-147.9</v>
      </c>
      <c r="AK2934" s="26">
        <f>INDEX(检修、备用和必开!I:I,MATCH(统调负荷!$C2934,检修、备用和必开!$A:$A,0))</f>
        <v>7658.9149634315</v>
      </c>
    </row>
    <row r="2935" spans="1:37">
      <c r="A2935" s="26">
        <f t="shared" si="648"/>
        <v>5</v>
      </c>
      <c r="B2935" s="26">
        <f t="shared" si="649"/>
        <v>13</v>
      </c>
      <c r="C2935" s="26" t="s">
        <v>52</v>
      </c>
      <c r="D2935" s="75">
        <v>0.552083333333333</v>
      </c>
      <c r="E2935" s="26">
        <v>33510</v>
      </c>
      <c r="F2935" s="26">
        <v>13054.85</v>
      </c>
      <c r="G2935" s="26">
        <v>5336</v>
      </c>
      <c r="H2935" s="26">
        <v>7296.64</v>
      </c>
      <c r="I2935" s="26">
        <v>9835</v>
      </c>
      <c r="J2935" s="26">
        <v>-2012.49</v>
      </c>
      <c r="K2935" s="26">
        <f t="shared" si="650"/>
        <v>10484.85</v>
      </c>
      <c r="L2935" s="27">
        <f t="shared" si="651"/>
        <v>6.48789443816554</v>
      </c>
      <c r="M2935" s="75">
        <v>0.552083333333333</v>
      </c>
      <c r="N2935" s="26">
        <v>38221</v>
      </c>
      <c r="O2935" s="26">
        <v>16744.76</v>
      </c>
      <c r="P2935" s="26">
        <v>4805.55</v>
      </c>
      <c r="Q2935" s="26">
        <v>8986.48</v>
      </c>
      <c r="R2935" s="26">
        <v>9820.29</v>
      </c>
      <c r="S2935" s="26">
        <v>-2136.08</v>
      </c>
      <c r="T2935" s="26">
        <f t="shared" si="652"/>
        <v>14174.76</v>
      </c>
      <c r="U2935" s="27">
        <f t="shared" si="653"/>
        <v>2.75461676890158</v>
      </c>
      <c r="V2935" s="26">
        <f>INDEX(检修、备用和必开!B:B,MATCH(统调负荷!$C2935,检修、备用和必开!$A:$A,0))</f>
        <v>24017.8</v>
      </c>
      <c r="W2935" s="26">
        <f>INDEX(检修、备用和必开!C:C,MATCH(统调负荷!$C2935,检修、备用和必开!$A:$A,0))</f>
        <v>0</v>
      </c>
      <c r="X2935" s="26">
        <f>INDEX(检修、备用和必开!D:D,MATCH(统调负荷!$C2935,检修、备用和必开!$A:$A,0))</f>
        <v>10520</v>
      </c>
      <c r="Y2935" s="26">
        <f>INDEX(检修、备用和必开!E:E,MATCH(统调负荷!$C2935,检修、备用和必开!$A:$A,0))</f>
        <v>2570</v>
      </c>
      <c r="Z2935" s="26">
        <f>INDEX(检修、备用和必开!F:F,MATCH(统调负荷!$C2935,检修、备用和必开!$A:$A,0))</f>
        <v>2450</v>
      </c>
      <c r="AA2935" s="26">
        <f t="shared" si="654"/>
        <v>68024.6</v>
      </c>
      <c r="AB2935" s="26">
        <v>285</v>
      </c>
      <c r="AC2935" s="26">
        <v>350</v>
      </c>
      <c r="AD2935" s="76">
        <f t="shared" si="655"/>
        <v>45688.5520833333</v>
      </c>
      <c r="AE2935" s="27">
        <f t="shared" si="656"/>
        <v>4711</v>
      </c>
      <c r="AF2935" s="27">
        <f t="shared" si="657"/>
        <v>3689.91</v>
      </c>
      <c r="AG2935" s="27">
        <f t="shared" si="658"/>
        <v>-530.45</v>
      </c>
      <c r="AH2935" s="27">
        <f t="shared" si="659"/>
        <v>1689.84</v>
      </c>
      <c r="AI2935" s="27">
        <f t="shared" si="660"/>
        <v>-14.7099999999991</v>
      </c>
      <c r="AJ2935" s="27">
        <f t="shared" si="661"/>
        <v>-123.59</v>
      </c>
      <c r="AK2935" s="26">
        <f>INDEX(检修、备用和必开!I:I,MATCH(统调负荷!$C2935,检修、备用和必开!$A:$A,0))</f>
        <v>7658.9149634315</v>
      </c>
    </row>
    <row r="2936" spans="1:37">
      <c r="A2936" s="26">
        <f t="shared" si="648"/>
        <v>5</v>
      </c>
      <c r="B2936" s="26">
        <f t="shared" si="649"/>
        <v>13</v>
      </c>
      <c r="C2936" s="26" t="s">
        <v>52</v>
      </c>
      <c r="D2936" s="75">
        <v>0.5625</v>
      </c>
      <c r="E2936" s="26">
        <v>33185</v>
      </c>
      <c r="F2936" s="26">
        <v>12897.13</v>
      </c>
      <c r="G2936" s="26">
        <v>5336</v>
      </c>
      <c r="H2936" s="26">
        <v>7202.57</v>
      </c>
      <c r="I2936" s="26">
        <v>9762</v>
      </c>
      <c r="J2936" s="26">
        <v>-2012.7</v>
      </c>
      <c r="K2936" s="26">
        <f t="shared" si="650"/>
        <v>10327.13</v>
      </c>
      <c r="L2936" s="27">
        <f t="shared" si="651"/>
        <v>6.58698011935552</v>
      </c>
      <c r="M2936" s="75">
        <v>0.5625</v>
      </c>
      <c r="N2936" s="26">
        <v>38548.9</v>
      </c>
      <c r="O2936" s="26">
        <v>17173.25</v>
      </c>
      <c r="P2936" s="26">
        <v>4991.42</v>
      </c>
      <c r="Q2936" s="26">
        <v>8930.79</v>
      </c>
      <c r="R2936" s="26">
        <v>9628.29</v>
      </c>
      <c r="S2936" s="26">
        <v>-2174.85</v>
      </c>
      <c r="T2936" s="26">
        <f t="shared" si="652"/>
        <v>14603.25</v>
      </c>
      <c r="U2936" s="27">
        <f t="shared" si="653"/>
        <v>2.7076353576866</v>
      </c>
      <c r="V2936" s="26">
        <f>INDEX(检修、备用和必开!B:B,MATCH(统调负荷!$C2936,检修、备用和必开!$A:$A,0))</f>
        <v>24017.8</v>
      </c>
      <c r="W2936" s="26">
        <f>INDEX(检修、备用和必开!C:C,MATCH(统调负荷!$C2936,检修、备用和必开!$A:$A,0))</f>
        <v>0</v>
      </c>
      <c r="X2936" s="26">
        <f>INDEX(检修、备用和必开!D:D,MATCH(统调负荷!$C2936,检修、备用和必开!$A:$A,0))</f>
        <v>10520</v>
      </c>
      <c r="Y2936" s="26">
        <f>INDEX(检修、备用和必开!E:E,MATCH(统调负荷!$C2936,检修、备用和必开!$A:$A,0))</f>
        <v>2570</v>
      </c>
      <c r="Z2936" s="26">
        <f>INDEX(检修、备用和必开!F:F,MATCH(统调负荷!$C2936,检修、备用和必开!$A:$A,0))</f>
        <v>2450</v>
      </c>
      <c r="AA2936" s="26">
        <f t="shared" si="654"/>
        <v>68024.6</v>
      </c>
      <c r="AB2936" s="26">
        <v>280</v>
      </c>
      <c r="AC2936" s="26">
        <v>714</v>
      </c>
      <c r="AD2936" s="76">
        <f t="shared" si="655"/>
        <v>45688.5625</v>
      </c>
      <c r="AE2936" s="27">
        <f t="shared" si="656"/>
        <v>5363.9</v>
      </c>
      <c r="AF2936" s="27">
        <f t="shared" si="657"/>
        <v>4276.12</v>
      </c>
      <c r="AG2936" s="27">
        <f t="shared" si="658"/>
        <v>-344.58</v>
      </c>
      <c r="AH2936" s="27">
        <f t="shared" si="659"/>
        <v>1728.22</v>
      </c>
      <c r="AI2936" s="27">
        <f t="shared" si="660"/>
        <v>-133.709999999999</v>
      </c>
      <c r="AJ2936" s="27">
        <f t="shared" si="661"/>
        <v>-162.15</v>
      </c>
      <c r="AK2936" s="26">
        <f>INDEX(检修、备用和必开!I:I,MATCH(统调负荷!$C2936,检修、备用和必开!$A:$A,0))</f>
        <v>7658.9149634315</v>
      </c>
    </row>
    <row r="2937" spans="1:37">
      <c r="A2937" s="26">
        <f t="shared" si="648"/>
        <v>5</v>
      </c>
      <c r="B2937" s="26">
        <f t="shared" si="649"/>
        <v>13</v>
      </c>
      <c r="C2937" s="26" t="s">
        <v>52</v>
      </c>
      <c r="D2937" s="75">
        <v>0.572916666666667</v>
      </c>
      <c r="E2937" s="26">
        <v>32715</v>
      </c>
      <c r="F2937" s="26">
        <v>12636.01</v>
      </c>
      <c r="G2937" s="26">
        <v>5336</v>
      </c>
      <c r="H2937" s="26">
        <v>7120.68</v>
      </c>
      <c r="I2937" s="26">
        <v>9635</v>
      </c>
      <c r="J2937" s="26">
        <v>-2012.69</v>
      </c>
      <c r="K2937" s="26">
        <f t="shared" si="650"/>
        <v>10066.01</v>
      </c>
      <c r="L2937" s="27">
        <f t="shared" si="651"/>
        <v>6.75785142275837</v>
      </c>
      <c r="M2937" s="75">
        <v>0.572916666666667</v>
      </c>
      <c r="N2937" s="26">
        <v>38545.9</v>
      </c>
      <c r="O2937" s="26">
        <v>17772.33</v>
      </c>
      <c r="P2937" s="26">
        <v>4878.7</v>
      </c>
      <c r="Q2937" s="26">
        <v>8517.35</v>
      </c>
      <c r="R2937" s="26">
        <v>9497.22</v>
      </c>
      <c r="S2937" s="26">
        <v>-2119.7</v>
      </c>
      <c r="T2937" s="26">
        <f t="shared" si="652"/>
        <v>15202.33</v>
      </c>
      <c r="U2937" s="27">
        <f t="shared" si="653"/>
        <v>2.64457380027392</v>
      </c>
      <c r="V2937" s="26">
        <f>INDEX(检修、备用和必开!B:B,MATCH(统调负荷!$C2937,检修、备用和必开!$A:$A,0))</f>
        <v>24017.8</v>
      </c>
      <c r="W2937" s="26">
        <f>INDEX(检修、备用和必开!C:C,MATCH(统调负荷!$C2937,检修、备用和必开!$A:$A,0))</f>
        <v>0</v>
      </c>
      <c r="X2937" s="26">
        <f>INDEX(检修、备用和必开!D:D,MATCH(统调负荷!$C2937,检修、备用和必开!$A:$A,0))</f>
        <v>10520</v>
      </c>
      <c r="Y2937" s="26">
        <f>INDEX(检修、备用和必开!E:E,MATCH(统调负荷!$C2937,检修、备用和必开!$A:$A,0))</f>
        <v>2570</v>
      </c>
      <c r="Z2937" s="26">
        <f>INDEX(检修、备用和必开!F:F,MATCH(统调负荷!$C2937,检修、备用和必开!$A:$A,0))</f>
        <v>2450</v>
      </c>
      <c r="AA2937" s="26">
        <f t="shared" si="654"/>
        <v>68024.6</v>
      </c>
      <c r="AB2937" s="26">
        <v>266</v>
      </c>
      <c r="AC2937" s="26">
        <v>380</v>
      </c>
      <c r="AD2937" s="76">
        <f t="shared" si="655"/>
        <v>45688.5729166667</v>
      </c>
      <c r="AE2937" s="27">
        <f t="shared" si="656"/>
        <v>5830.9</v>
      </c>
      <c r="AF2937" s="27">
        <f t="shared" si="657"/>
        <v>5136.32</v>
      </c>
      <c r="AG2937" s="27">
        <f t="shared" si="658"/>
        <v>-457.3</v>
      </c>
      <c r="AH2937" s="27">
        <f t="shared" si="659"/>
        <v>1396.67</v>
      </c>
      <c r="AI2937" s="27">
        <f t="shared" si="660"/>
        <v>-137.780000000001</v>
      </c>
      <c r="AJ2937" s="27">
        <f t="shared" si="661"/>
        <v>-107.01</v>
      </c>
      <c r="AK2937" s="26">
        <f>INDEX(检修、备用和必开!I:I,MATCH(统调负荷!$C2937,检修、备用和必开!$A:$A,0))</f>
        <v>7658.9149634315</v>
      </c>
    </row>
    <row r="2938" spans="1:37">
      <c r="A2938" s="26">
        <f t="shared" si="648"/>
        <v>5</v>
      </c>
      <c r="B2938" s="26">
        <f t="shared" si="649"/>
        <v>14</v>
      </c>
      <c r="C2938" s="26" t="s">
        <v>52</v>
      </c>
      <c r="D2938" s="75">
        <v>0.583333333333333</v>
      </c>
      <c r="E2938" s="26">
        <v>32340</v>
      </c>
      <c r="F2938" s="26">
        <v>12344.96</v>
      </c>
      <c r="G2938" s="26">
        <v>5388</v>
      </c>
      <c r="H2938" s="26">
        <v>7138.73</v>
      </c>
      <c r="I2938" s="26">
        <v>9481</v>
      </c>
      <c r="J2938" s="26">
        <v>-2012.69</v>
      </c>
      <c r="K2938" s="26">
        <f t="shared" si="650"/>
        <v>9774.96</v>
      </c>
      <c r="L2938" s="27">
        <f t="shared" si="651"/>
        <v>6.95906684017121</v>
      </c>
      <c r="M2938" s="75">
        <v>0.583333333333333</v>
      </c>
      <c r="N2938" s="26">
        <v>38377</v>
      </c>
      <c r="O2938" s="26">
        <v>18120.75</v>
      </c>
      <c r="P2938" s="26">
        <v>4907.37</v>
      </c>
      <c r="Q2938" s="26">
        <v>8076.23</v>
      </c>
      <c r="R2938" s="26">
        <v>9453.15</v>
      </c>
      <c r="S2938" s="26">
        <v>-2180.5</v>
      </c>
      <c r="T2938" s="26">
        <f t="shared" si="652"/>
        <v>15550.75</v>
      </c>
      <c r="U2938" s="27">
        <f t="shared" si="653"/>
        <v>2.60923065120873</v>
      </c>
      <c r="V2938" s="26">
        <f>INDEX(检修、备用和必开!B:B,MATCH(统调负荷!$C2938,检修、备用和必开!$A:$A,0))</f>
        <v>24017.8</v>
      </c>
      <c r="W2938" s="26">
        <f>INDEX(检修、备用和必开!C:C,MATCH(统调负荷!$C2938,检修、备用和必开!$A:$A,0))</f>
        <v>0</v>
      </c>
      <c r="X2938" s="26">
        <f>INDEX(检修、备用和必开!D:D,MATCH(统调负荷!$C2938,检修、备用和必开!$A:$A,0))</f>
        <v>10520</v>
      </c>
      <c r="Y2938" s="26">
        <f>INDEX(检修、备用和必开!E:E,MATCH(统调负荷!$C2938,检修、备用和必开!$A:$A,0))</f>
        <v>2570</v>
      </c>
      <c r="Z2938" s="26">
        <f>INDEX(检修、备用和必开!F:F,MATCH(统调负荷!$C2938,检修、备用和必开!$A:$A,0))</f>
        <v>2450</v>
      </c>
      <c r="AA2938" s="26">
        <f t="shared" si="654"/>
        <v>68024.6</v>
      </c>
      <c r="AB2938" s="26">
        <v>250</v>
      </c>
      <c r="AC2938" s="26">
        <v>420</v>
      </c>
      <c r="AD2938" s="76">
        <f t="shared" si="655"/>
        <v>45688.5833333333</v>
      </c>
      <c r="AE2938" s="27">
        <f t="shared" si="656"/>
        <v>6037</v>
      </c>
      <c r="AF2938" s="27">
        <f t="shared" si="657"/>
        <v>5775.79</v>
      </c>
      <c r="AG2938" s="27">
        <f t="shared" si="658"/>
        <v>-480.63</v>
      </c>
      <c r="AH2938" s="27">
        <f t="shared" si="659"/>
        <v>937.5</v>
      </c>
      <c r="AI2938" s="27">
        <f t="shared" si="660"/>
        <v>-27.8500000000004</v>
      </c>
      <c r="AJ2938" s="27">
        <f t="shared" si="661"/>
        <v>-167.81</v>
      </c>
      <c r="AK2938" s="26">
        <f>INDEX(检修、备用和必开!I:I,MATCH(统调负荷!$C2938,检修、备用和必开!$A:$A,0))</f>
        <v>7658.9149634315</v>
      </c>
    </row>
    <row r="2939" spans="1:37">
      <c r="A2939" s="26">
        <f t="shared" si="648"/>
        <v>5</v>
      </c>
      <c r="B2939" s="26">
        <f t="shared" si="649"/>
        <v>14</v>
      </c>
      <c r="C2939" s="26" t="s">
        <v>52</v>
      </c>
      <c r="D2939" s="75">
        <v>0.59375</v>
      </c>
      <c r="E2939" s="26">
        <v>32000</v>
      </c>
      <c r="F2939" s="26">
        <v>12136.16</v>
      </c>
      <c r="G2939" s="26">
        <v>5388</v>
      </c>
      <c r="H2939" s="26">
        <v>7201.53</v>
      </c>
      <c r="I2939" s="26">
        <v>9287</v>
      </c>
      <c r="J2939" s="26">
        <v>-2012.69</v>
      </c>
      <c r="K2939" s="26">
        <f t="shared" si="650"/>
        <v>9566.16</v>
      </c>
      <c r="L2939" s="27">
        <f t="shared" si="651"/>
        <v>7.11096197429271</v>
      </c>
      <c r="M2939" s="75">
        <v>0.59375</v>
      </c>
      <c r="N2939" s="26">
        <v>38151.1</v>
      </c>
      <c r="O2939" s="26">
        <v>17557.96</v>
      </c>
      <c r="P2939" s="26">
        <v>4886.17</v>
      </c>
      <c r="Q2939" s="26">
        <v>8473.6</v>
      </c>
      <c r="R2939" s="26">
        <v>9353.93</v>
      </c>
      <c r="S2939" s="26">
        <v>-2120.56</v>
      </c>
      <c r="T2939" s="26">
        <f t="shared" si="652"/>
        <v>14987.96</v>
      </c>
      <c r="U2939" s="27">
        <f t="shared" si="653"/>
        <v>2.66679891296678</v>
      </c>
      <c r="V2939" s="26">
        <f>INDEX(检修、备用和必开!B:B,MATCH(统调负荷!$C2939,检修、备用和必开!$A:$A,0))</f>
        <v>24017.8</v>
      </c>
      <c r="W2939" s="26">
        <f>INDEX(检修、备用和必开!C:C,MATCH(统调负荷!$C2939,检修、备用和必开!$A:$A,0))</f>
        <v>0</v>
      </c>
      <c r="X2939" s="26">
        <f>INDEX(检修、备用和必开!D:D,MATCH(统调负荷!$C2939,检修、备用和必开!$A:$A,0))</f>
        <v>10520</v>
      </c>
      <c r="Y2939" s="26">
        <f>INDEX(检修、备用和必开!E:E,MATCH(统调负荷!$C2939,检修、备用和必开!$A:$A,0))</f>
        <v>2570</v>
      </c>
      <c r="Z2939" s="26">
        <f>INDEX(检修、备用和必开!F:F,MATCH(统调负荷!$C2939,检修、备用和必开!$A:$A,0))</f>
        <v>2450</v>
      </c>
      <c r="AA2939" s="26">
        <f t="shared" si="654"/>
        <v>68024.6</v>
      </c>
      <c r="AB2939" s="26">
        <v>0</v>
      </c>
      <c r="AC2939" s="26">
        <v>375</v>
      </c>
      <c r="AD2939" s="76">
        <f t="shared" si="655"/>
        <v>45688.59375</v>
      </c>
      <c r="AE2939" s="27">
        <f t="shared" si="656"/>
        <v>6151.1</v>
      </c>
      <c r="AF2939" s="27">
        <f t="shared" si="657"/>
        <v>5421.8</v>
      </c>
      <c r="AG2939" s="27">
        <f t="shared" si="658"/>
        <v>-501.83</v>
      </c>
      <c r="AH2939" s="27">
        <f t="shared" si="659"/>
        <v>1272.07</v>
      </c>
      <c r="AI2939" s="27">
        <f t="shared" si="660"/>
        <v>66.9300000000003</v>
      </c>
      <c r="AJ2939" s="27">
        <f t="shared" si="661"/>
        <v>-107.87</v>
      </c>
      <c r="AK2939" s="26">
        <f>INDEX(检修、备用和必开!I:I,MATCH(统调负荷!$C2939,检修、备用和必开!$A:$A,0))</f>
        <v>7658.9149634315</v>
      </c>
    </row>
    <row r="2940" spans="1:37">
      <c r="A2940" s="26">
        <f t="shared" si="648"/>
        <v>5</v>
      </c>
      <c r="B2940" s="26">
        <f t="shared" si="649"/>
        <v>14</v>
      </c>
      <c r="C2940" s="26" t="s">
        <v>52</v>
      </c>
      <c r="D2940" s="75">
        <v>0.604166666666667</v>
      </c>
      <c r="E2940" s="26">
        <v>32205</v>
      </c>
      <c r="F2940" s="26">
        <v>12575.65</v>
      </c>
      <c r="G2940" s="26">
        <v>5467</v>
      </c>
      <c r="H2940" s="26">
        <v>7118.04</v>
      </c>
      <c r="I2940" s="26">
        <v>9057</v>
      </c>
      <c r="J2940" s="26">
        <v>-2012.69</v>
      </c>
      <c r="K2940" s="26">
        <f t="shared" si="650"/>
        <v>10005.65</v>
      </c>
      <c r="L2940" s="27">
        <f t="shared" si="651"/>
        <v>6.79861878038908</v>
      </c>
      <c r="M2940" s="75">
        <v>0.604166666666667</v>
      </c>
      <c r="N2940" s="26">
        <v>37969.7</v>
      </c>
      <c r="O2940" s="26">
        <v>16855.25</v>
      </c>
      <c r="P2940" s="26">
        <v>5866.68</v>
      </c>
      <c r="Q2940" s="26">
        <v>8497.61</v>
      </c>
      <c r="R2940" s="26">
        <v>8924.39</v>
      </c>
      <c r="S2940" s="26">
        <v>-2174.23</v>
      </c>
      <c r="T2940" s="26">
        <f t="shared" si="652"/>
        <v>14285.25</v>
      </c>
      <c r="U2940" s="27">
        <f t="shared" si="653"/>
        <v>2.74234688221243</v>
      </c>
      <c r="V2940" s="26">
        <f>INDEX(检修、备用和必开!B:B,MATCH(统调负荷!$C2940,检修、备用和必开!$A:$A,0))</f>
        <v>24017.8</v>
      </c>
      <c r="W2940" s="26">
        <f>INDEX(检修、备用和必开!C:C,MATCH(统调负荷!$C2940,检修、备用和必开!$A:$A,0))</f>
        <v>0</v>
      </c>
      <c r="X2940" s="26">
        <f>INDEX(检修、备用和必开!D:D,MATCH(统调负荷!$C2940,检修、备用和必开!$A:$A,0))</f>
        <v>10520</v>
      </c>
      <c r="Y2940" s="26">
        <f>INDEX(检修、备用和必开!E:E,MATCH(统调负荷!$C2940,检修、备用和必开!$A:$A,0))</f>
        <v>2570</v>
      </c>
      <c r="Z2940" s="26">
        <f>INDEX(检修、备用和必开!F:F,MATCH(统调负荷!$C2940,检修、备用和必开!$A:$A,0))</f>
        <v>2450</v>
      </c>
      <c r="AA2940" s="26">
        <f t="shared" si="654"/>
        <v>68024.6</v>
      </c>
      <c r="AB2940" s="26">
        <v>0</v>
      </c>
      <c r="AC2940" s="26">
        <v>310.13</v>
      </c>
      <c r="AD2940" s="76">
        <f t="shared" si="655"/>
        <v>45688.6041666667</v>
      </c>
      <c r="AE2940" s="27">
        <f t="shared" si="656"/>
        <v>5764.7</v>
      </c>
      <c r="AF2940" s="27">
        <f t="shared" si="657"/>
        <v>4279.6</v>
      </c>
      <c r="AG2940" s="27">
        <f t="shared" si="658"/>
        <v>399.68</v>
      </c>
      <c r="AH2940" s="27">
        <f t="shared" si="659"/>
        <v>1379.57</v>
      </c>
      <c r="AI2940" s="27">
        <f t="shared" si="660"/>
        <v>-132.610000000001</v>
      </c>
      <c r="AJ2940" s="27">
        <f t="shared" si="661"/>
        <v>-161.54</v>
      </c>
      <c r="AK2940" s="26">
        <f>INDEX(检修、备用和必开!I:I,MATCH(统调负荷!$C2940,检修、备用和必开!$A:$A,0))</f>
        <v>7658.9149634315</v>
      </c>
    </row>
    <row r="2941" spans="1:37">
      <c r="A2941" s="26">
        <f t="shared" si="648"/>
        <v>5</v>
      </c>
      <c r="B2941" s="26">
        <f t="shared" si="649"/>
        <v>14</v>
      </c>
      <c r="C2941" s="26" t="s">
        <v>52</v>
      </c>
      <c r="D2941" s="75">
        <v>0.614583333333333</v>
      </c>
      <c r="E2941" s="26">
        <v>32405</v>
      </c>
      <c r="F2941" s="26">
        <v>13130.72</v>
      </c>
      <c r="G2941" s="26">
        <v>5742</v>
      </c>
      <c r="H2941" s="26">
        <v>6709.98</v>
      </c>
      <c r="I2941" s="26">
        <v>8835</v>
      </c>
      <c r="J2941" s="26">
        <v>-2012.7</v>
      </c>
      <c r="K2941" s="26">
        <f t="shared" si="650"/>
        <v>10560.72</v>
      </c>
      <c r="L2941" s="27">
        <f t="shared" si="651"/>
        <v>6.44128430637305</v>
      </c>
      <c r="M2941" s="75">
        <v>0.614583333333333</v>
      </c>
      <c r="N2941" s="26">
        <v>38103.1</v>
      </c>
      <c r="O2941" s="26">
        <v>16811.71</v>
      </c>
      <c r="P2941" s="26">
        <v>6025.71</v>
      </c>
      <c r="Q2941" s="26">
        <v>8871.9</v>
      </c>
      <c r="R2941" s="26">
        <v>8546.4</v>
      </c>
      <c r="S2941" s="26">
        <v>-2152.62</v>
      </c>
      <c r="T2941" s="26">
        <f t="shared" si="652"/>
        <v>14241.71</v>
      </c>
      <c r="U2941" s="27">
        <f t="shared" si="653"/>
        <v>2.74716891523243</v>
      </c>
      <c r="V2941" s="26">
        <f>INDEX(检修、备用和必开!B:B,MATCH(统调负荷!$C2941,检修、备用和必开!$A:$A,0))</f>
        <v>24017.8</v>
      </c>
      <c r="W2941" s="26">
        <f>INDEX(检修、备用和必开!C:C,MATCH(统调负荷!$C2941,检修、备用和必开!$A:$A,0))</f>
        <v>0</v>
      </c>
      <c r="X2941" s="26">
        <f>INDEX(检修、备用和必开!D:D,MATCH(统调负荷!$C2941,检修、备用和必开!$A:$A,0))</f>
        <v>10520</v>
      </c>
      <c r="Y2941" s="26">
        <f>INDEX(检修、备用和必开!E:E,MATCH(统调负荷!$C2941,检修、备用和必开!$A:$A,0))</f>
        <v>2570</v>
      </c>
      <c r="Z2941" s="26">
        <f>INDEX(检修、备用和必开!F:F,MATCH(统调负荷!$C2941,检修、备用和必开!$A:$A,0))</f>
        <v>2450</v>
      </c>
      <c r="AA2941" s="26">
        <f t="shared" si="654"/>
        <v>68024.6</v>
      </c>
      <c r="AB2941" s="26">
        <v>260</v>
      </c>
      <c r="AC2941" s="26">
        <v>320</v>
      </c>
      <c r="AD2941" s="76">
        <f t="shared" si="655"/>
        <v>45688.6145833333</v>
      </c>
      <c r="AE2941" s="27">
        <f t="shared" si="656"/>
        <v>5698.1</v>
      </c>
      <c r="AF2941" s="27">
        <f t="shared" si="657"/>
        <v>3680.99</v>
      </c>
      <c r="AG2941" s="27">
        <f t="shared" si="658"/>
        <v>283.71</v>
      </c>
      <c r="AH2941" s="27">
        <f t="shared" si="659"/>
        <v>2161.92</v>
      </c>
      <c r="AI2941" s="27">
        <f t="shared" si="660"/>
        <v>-288.6</v>
      </c>
      <c r="AJ2941" s="27">
        <f t="shared" si="661"/>
        <v>-139.92</v>
      </c>
      <c r="AK2941" s="26">
        <f>INDEX(检修、备用和必开!I:I,MATCH(统调负荷!$C2941,检修、备用和必开!$A:$A,0))</f>
        <v>7658.9149634315</v>
      </c>
    </row>
    <row r="2942" spans="1:37">
      <c r="A2942" s="26">
        <f t="shared" si="648"/>
        <v>5</v>
      </c>
      <c r="B2942" s="26">
        <f t="shared" si="649"/>
        <v>15</v>
      </c>
      <c r="C2942" s="26" t="s">
        <v>52</v>
      </c>
      <c r="D2942" s="75">
        <v>0.625</v>
      </c>
      <c r="E2942" s="26">
        <v>32825</v>
      </c>
      <c r="F2942" s="26">
        <v>13468.99</v>
      </c>
      <c r="G2942" s="26">
        <v>6096</v>
      </c>
      <c r="H2942" s="26">
        <v>6701.7</v>
      </c>
      <c r="I2942" s="26">
        <v>8571</v>
      </c>
      <c r="J2942" s="26">
        <v>-2012.69</v>
      </c>
      <c r="K2942" s="26">
        <f t="shared" si="650"/>
        <v>10898.99</v>
      </c>
      <c r="L2942" s="27">
        <f t="shared" si="651"/>
        <v>6.24136731935711</v>
      </c>
      <c r="M2942" s="75">
        <v>0.625</v>
      </c>
      <c r="N2942" s="26">
        <v>38220.9</v>
      </c>
      <c r="O2942" s="26">
        <v>14973.33</v>
      </c>
      <c r="P2942" s="26">
        <v>7940.85</v>
      </c>
      <c r="Q2942" s="26">
        <v>9151.33</v>
      </c>
      <c r="R2942" s="26">
        <v>8320.69</v>
      </c>
      <c r="S2942" s="26">
        <v>-2165.3</v>
      </c>
      <c r="T2942" s="26">
        <f t="shared" si="652"/>
        <v>12403.33</v>
      </c>
      <c r="U2942" s="27">
        <f t="shared" si="653"/>
        <v>2.96748334556977</v>
      </c>
      <c r="V2942" s="26">
        <f>INDEX(检修、备用和必开!B:B,MATCH(统调负荷!$C2942,检修、备用和必开!$A:$A,0))</f>
        <v>24017.8</v>
      </c>
      <c r="W2942" s="26">
        <f>INDEX(检修、备用和必开!C:C,MATCH(统调负荷!$C2942,检修、备用和必开!$A:$A,0))</f>
        <v>0</v>
      </c>
      <c r="X2942" s="26">
        <f>INDEX(检修、备用和必开!D:D,MATCH(统调负荷!$C2942,检修、备用和必开!$A:$A,0))</f>
        <v>10520</v>
      </c>
      <c r="Y2942" s="26">
        <f>INDEX(检修、备用和必开!E:E,MATCH(统调负荷!$C2942,检修、备用和必开!$A:$A,0))</f>
        <v>2570</v>
      </c>
      <c r="Z2942" s="26">
        <f>INDEX(检修、备用和必开!F:F,MATCH(统调负荷!$C2942,检修、备用和必开!$A:$A,0))</f>
        <v>2450</v>
      </c>
      <c r="AA2942" s="26">
        <f t="shared" si="654"/>
        <v>68024.6</v>
      </c>
      <c r="AB2942" s="26">
        <v>250</v>
      </c>
      <c r="AC2942" s="26">
        <v>0</v>
      </c>
      <c r="AD2942" s="76">
        <f t="shared" si="655"/>
        <v>45688.625</v>
      </c>
      <c r="AE2942" s="27">
        <f t="shared" si="656"/>
        <v>5395.9</v>
      </c>
      <c r="AF2942" s="27">
        <f t="shared" si="657"/>
        <v>1504.34</v>
      </c>
      <c r="AG2942" s="27">
        <f t="shared" si="658"/>
        <v>1844.85</v>
      </c>
      <c r="AH2942" s="27">
        <f t="shared" si="659"/>
        <v>2449.63</v>
      </c>
      <c r="AI2942" s="27">
        <f t="shared" si="660"/>
        <v>-250.309999999999</v>
      </c>
      <c r="AJ2942" s="27">
        <f t="shared" si="661"/>
        <v>-152.61</v>
      </c>
      <c r="AK2942" s="26">
        <f>INDEX(检修、备用和必开!I:I,MATCH(统调负荷!$C2942,检修、备用和必开!$A:$A,0))</f>
        <v>7658.9149634315</v>
      </c>
    </row>
    <row r="2943" spans="1:37">
      <c r="A2943" s="26">
        <f t="shared" si="648"/>
        <v>5</v>
      </c>
      <c r="B2943" s="26">
        <f t="shared" si="649"/>
        <v>15</v>
      </c>
      <c r="C2943" s="26" t="s">
        <v>52</v>
      </c>
      <c r="D2943" s="75">
        <v>0.635416666666667</v>
      </c>
      <c r="E2943" s="26">
        <v>33830</v>
      </c>
      <c r="F2943" s="26">
        <v>14468.4</v>
      </c>
      <c r="G2943" s="26">
        <v>6415</v>
      </c>
      <c r="H2943" s="26">
        <v>6659.29</v>
      </c>
      <c r="I2943" s="26">
        <v>8300</v>
      </c>
      <c r="J2943" s="26">
        <v>-2012.69</v>
      </c>
      <c r="K2943" s="26">
        <f t="shared" si="650"/>
        <v>11898.4</v>
      </c>
      <c r="L2943" s="27">
        <f t="shared" si="651"/>
        <v>5.71712162979896</v>
      </c>
      <c r="M2943" s="75">
        <v>0.635416666666667</v>
      </c>
      <c r="N2943" s="26">
        <v>38405.8</v>
      </c>
      <c r="O2943" s="26">
        <v>15033.45</v>
      </c>
      <c r="P2943" s="26">
        <v>8110.25</v>
      </c>
      <c r="Q2943" s="26">
        <v>9279.07</v>
      </c>
      <c r="R2943" s="26">
        <v>8143.08</v>
      </c>
      <c r="S2943" s="26">
        <v>-2160.05</v>
      </c>
      <c r="T2943" s="26">
        <f t="shared" si="652"/>
        <v>12463.45</v>
      </c>
      <c r="U2943" s="27">
        <f t="shared" si="653"/>
        <v>2.95972101664458</v>
      </c>
      <c r="V2943" s="26">
        <f>INDEX(检修、备用和必开!B:B,MATCH(统调负荷!$C2943,检修、备用和必开!$A:$A,0))</f>
        <v>24017.8</v>
      </c>
      <c r="W2943" s="26">
        <f>INDEX(检修、备用和必开!C:C,MATCH(统调负荷!$C2943,检修、备用和必开!$A:$A,0))</f>
        <v>0</v>
      </c>
      <c r="X2943" s="26">
        <f>INDEX(检修、备用和必开!D:D,MATCH(统调负荷!$C2943,检修、备用和必开!$A:$A,0))</f>
        <v>10520</v>
      </c>
      <c r="Y2943" s="26">
        <f>INDEX(检修、备用和必开!E:E,MATCH(统调负荷!$C2943,检修、备用和必开!$A:$A,0))</f>
        <v>2570</v>
      </c>
      <c r="Z2943" s="26">
        <f>INDEX(检修、备用和必开!F:F,MATCH(统调负荷!$C2943,检修、备用和必开!$A:$A,0))</f>
        <v>2450</v>
      </c>
      <c r="AA2943" s="26">
        <f t="shared" si="654"/>
        <v>68024.6</v>
      </c>
      <c r="AB2943" s="26">
        <v>295.13</v>
      </c>
      <c r="AC2943" s="26">
        <v>305.11</v>
      </c>
      <c r="AD2943" s="76">
        <f t="shared" si="655"/>
        <v>45688.6354166667</v>
      </c>
      <c r="AE2943" s="27">
        <f t="shared" si="656"/>
        <v>4575.8</v>
      </c>
      <c r="AF2943" s="27">
        <f t="shared" si="657"/>
        <v>565.050000000001</v>
      </c>
      <c r="AG2943" s="27">
        <f t="shared" si="658"/>
        <v>1695.25</v>
      </c>
      <c r="AH2943" s="27">
        <f t="shared" si="659"/>
        <v>2619.78</v>
      </c>
      <c r="AI2943" s="27">
        <f t="shared" si="660"/>
        <v>-156.92</v>
      </c>
      <c r="AJ2943" s="27">
        <f t="shared" si="661"/>
        <v>-147.36</v>
      </c>
      <c r="AK2943" s="26">
        <f>INDEX(检修、备用和必开!I:I,MATCH(统调负荷!$C2943,检修、备用和必开!$A:$A,0))</f>
        <v>7658.9149634315</v>
      </c>
    </row>
    <row r="2944" spans="1:37">
      <c r="A2944" s="26">
        <f t="shared" si="648"/>
        <v>5</v>
      </c>
      <c r="B2944" s="26">
        <f t="shared" si="649"/>
        <v>15</v>
      </c>
      <c r="C2944" s="26" t="s">
        <v>52</v>
      </c>
      <c r="D2944" s="75">
        <v>0.645833333333333</v>
      </c>
      <c r="E2944" s="26">
        <v>34485</v>
      </c>
      <c r="F2944" s="26">
        <v>14478.6</v>
      </c>
      <c r="G2944" s="26">
        <v>6742</v>
      </c>
      <c r="H2944" s="26">
        <v>7265.1</v>
      </c>
      <c r="I2944" s="26">
        <v>8012</v>
      </c>
      <c r="J2944" s="26">
        <v>-2012.7</v>
      </c>
      <c r="K2944" s="26">
        <f t="shared" si="650"/>
        <v>11908.6</v>
      </c>
      <c r="L2944" s="27">
        <f t="shared" si="651"/>
        <v>5.71222477873134</v>
      </c>
      <c r="M2944" s="75">
        <v>0.645833333333333</v>
      </c>
      <c r="N2944" s="26">
        <v>39003.1</v>
      </c>
      <c r="O2944" s="26">
        <v>15747.75</v>
      </c>
      <c r="P2944" s="26">
        <v>8477.04</v>
      </c>
      <c r="Q2944" s="26">
        <v>9088.54</v>
      </c>
      <c r="R2944" s="26">
        <v>7848.27</v>
      </c>
      <c r="S2944" s="26">
        <v>-2158.5</v>
      </c>
      <c r="T2944" s="26">
        <f t="shared" si="652"/>
        <v>13177.75</v>
      </c>
      <c r="U2944" s="27">
        <f t="shared" si="653"/>
        <v>2.8705088035784</v>
      </c>
      <c r="V2944" s="26">
        <f>INDEX(检修、备用和必开!B:B,MATCH(统调负荷!$C2944,检修、备用和必开!$A:$A,0))</f>
        <v>24017.8</v>
      </c>
      <c r="W2944" s="26">
        <f>INDEX(检修、备用和必开!C:C,MATCH(统调负荷!$C2944,检修、备用和必开!$A:$A,0))</f>
        <v>0</v>
      </c>
      <c r="X2944" s="26">
        <f>INDEX(检修、备用和必开!D:D,MATCH(统调负荷!$C2944,检修、备用和必开!$A:$A,0))</f>
        <v>10520</v>
      </c>
      <c r="Y2944" s="26">
        <f>INDEX(检修、备用和必开!E:E,MATCH(统调负荷!$C2944,检修、备用和必开!$A:$A,0))</f>
        <v>2570</v>
      </c>
      <c r="Z2944" s="26">
        <f>INDEX(检修、备用和必开!F:F,MATCH(统调负荷!$C2944,检修、备用和必开!$A:$A,0))</f>
        <v>2450</v>
      </c>
      <c r="AA2944" s="26">
        <f t="shared" si="654"/>
        <v>68024.6</v>
      </c>
      <c r="AB2944" s="26">
        <v>290</v>
      </c>
      <c r="AC2944" s="26">
        <v>310.11</v>
      </c>
      <c r="AD2944" s="76">
        <f t="shared" si="655"/>
        <v>45688.6458333333</v>
      </c>
      <c r="AE2944" s="27">
        <f t="shared" si="656"/>
        <v>4518.1</v>
      </c>
      <c r="AF2944" s="27">
        <f t="shared" si="657"/>
        <v>1269.15</v>
      </c>
      <c r="AG2944" s="27">
        <f t="shared" si="658"/>
        <v>1735.04</v>
      </c>
      <c r="AH2944" s="27">
        <f t="shared" si="659"/>
        <v>1823.44</v>
      </c>
      <c r="AI2944" s="27">
        <f t="shared" si="660"/>
        <v>-163.73</v>
      </c>
      <c r="AJ2944" s="27">
        <f t="shared" si="661"/>
        <v>-145.8</v>
      </c>
      <c r="AK2944" s="26">
        <f>INDEX(检修、备用和必开!I:I,MATCH(统调负荷!$C2944,检修、备用和必开!$A:$A,0))</f>
        <v>7658.9149634315</v>
      </c>
    </row>
    <row r="2945" spans="1:37">
      <c r="A2945" s="26">
        <f t="shared" si="648"/>
        <v>5</v>
      </c>
      <c r="B2945" s="26">
        <f t="shared" si="649"/>
        <v>15</v>
      </c>
      <c r="C2945" s="26" t="s">
        <v>52</v>
      </c>
      <c r="D2945" s="75">
        <v>0.65625</v>
      </c>
      <c r="E2945" s="26">
        <v>35520</v>
      </c>
      <c r="F2945" s="26">
        <v>14333.94</v>
      </c>
      <c r="G2945" s="26">
        <v>7695</v>
      </c>
      <c r="H2945" s="26">
        <v>7795.75</v>
      </c>
      <c r="I2945" s="26">
        <v>7708</v>
      </c>
      <c r="J2945" s="26">
        <v>-2012.69</v>
      </c>
      <c r="K2945" s="26">
        <f t="shared" si="650"/>
        <v>11763.94</v>
      </c>
      <c r="L2945" s="27">
        <f t="shared" si="651"/>
        <v>5.78246743863025</v>
      </c>
      <c r="M2945" s="75">
        <v>0.65625</v>
      </c>
      <c r="N2945" s="26">
        <v>39784.1</v>
      </c>
      <c r="O2945" s="26">
        <v>15758.45</v>
      </c>
      <c r="P2945" s="26">
        <v>9317.64</v>
      </c>
      <c r="Q2945" s="26">
        <v>9354.43</v>
      </c>
      <c r="R2945" s="26">
        <v>7482.92</v>
      </c>
      <c r="S2945" s="26">
        <v>-2129.34</v>
      </c>
      <c r="T2945" s="26">
        <f t="shared" si="652"/>
        <v>13188.45</v>
      </c>
      <c r="U2945" s="27">
        <f t="shared" si="653"/>
        <v>2.86921329736866</v>
      </c>
      <c r="V2945" s="26">
        <f>INDEX(检修、备用和必开!B:B,MATCH(统调负荷!$C2945,检修、备用和必开!$A:$A,0))</f>
        <v>24017.8</v>
      </c>
      <c r="W2945" s="26">
        <f>INDEX(检修、备用和必开!C:C,MATCH(统调负荷!$C2945,检修、备用和必开!$A:$A,0))</f>
        <v>0</v>
      </c>
      <c r="X2945" s="26">
        <f>INDEX(检修、备用和必开!D:D,MATCH(统调负荷!$C2945,检修、备用和必开!$A:$A,0))</f>
        <v>10520</v>
      </c>
      <c r="Y2945" s="26">
        <f>INDEX(检修、备用和必开!E:E,MATCH(统调负荷!$C2945,检修、备用和必开!$A:$A,0))</f>
        <v>2570</v>
      </c>
      <c r="Z2945" s="26">
        <f>INDEX(检修、备用和必开!F:F,MATCH(统调负荷!$C2945,检修、备用和必开!$A:$A,0))</f>
        <v>2450</v>
      </c>
      <c r="AA2945" s="26">
        <f t="shared" si="654"/>
        <v>68024.6</v>
      </c>
      <c r="AB2945" s="26">
        <v>285</v>
      </c>
      <c r="AC2945" s="26">
        <v>300</v>
      </c>
      <c r="AD2945" s="76">
        <f t="shared" si="655"/>
        <v>45688.65625</v>
      </c>
      <c r="AE2945" s="27">
        <f t="shared" si="656"/>
        <v>4264.1</v>
      </c>
      <c r="AF2945" s="27">
        <f t="shared" si="657"/>
        <v>1424.51</v>
      </c>
      <c r="AG2945" s="27">
        <f t="shared" si="658"/>
        <v>1622.64</v>
      </c>
      <c r="AH2945" s="27">
        <f t="shared" si="659"/>
        <v>1558.68</v>
      </c>
      <c r="AI2945" s="27">
        <f t="shared" si="660"/>
        <v>-225.08</v>
      </c>
      <c r="AJ2945" s="27">
        <f t="shared" si="661"/>
        <v>-116.65</v>
      </c>
      <c r="AK2945" s="26">
        <f>INDEX(检修、备用和必开!I:I,MATCH(统调负荷!$C2945,检修、备用和必开!$A:$A,0))</f>
        <v>7658.9149634315</v>
      </c>
    </row>
    <row r="2946" spans="1:37">
      <c r="A2946" s="26">
        <f t="shared" ref="A2946:A2977" si="662">WEEKDAY(C2946,2)</f>
        <v>5</v>
      </c>
      <c r="B2946" s="26">
        <f t="shared" ref="B2946:B2977" si="663">HOUR(D2946)</f>
        <v>16</v>
      </c>
      <c r="C2946" s="26" t="s">
        <v>52</v>
      </c>
      <c r="D2946" s="75">
        <v>0.666666666666667</v>
      </c>
      <c r="E2946" s="26">
        <v>36695</v>
      </c>
      <c r="F2946" s="26">
        <v>14191.26</v>
      </c>
      <c r="G2946" s="26">
        <v>8727</v>
      </c>
      <c r="H2946" s="26">
        <v>8392.43</v>
      </c>
      <c r="I2946" s="26">
        <v>7397</v>
      </c>
      <c r="J2946" s="26">
        <v>-2012.69</v>
      </c>
      <c r="K2946" s="26">
        <f t="shared" ref="K2946:K2977" si="664">F2946-Y2946</f>
        <v>11621.26</v>
      </c>
      <c r="L2946" s="27">
        <f t="shared" ref="L2946:L2977" si="665">AA2946/(K2946+W2946)</f>
        <v>5.85346167283066</v>
      </c>
      <c r="M2946" s="75">
        <v>0.666666666666667</v>
      </c>
      <c r="N2946" s="26">
        <v>40775.3</v>
      </c>
      <c r="O2946" s="26">
        <v>15239.54</v>
      </c>
      <c r="P2946" s="26">
        <v>10022.2</v>
      </c>
      <c r="Q2946" s="26">
        <v>10432.9</v>
      </c>
      <c r="R2946" s="26">
        <v>7223.34</v>
      </c>
      <c r="S2946" s="26">
        <v>-2142.68</v>
      </c>
      <c r="T2946" s="26">
        <f t="shared" ref="T2946:T2977" si="666">O2946-Y2946</f>
        <v>12669.54</v>
      </c>
      <c r="U2946" s="27">
        <f t="shared" ref="U2946:U2977" si="667">AA2946/(T2946+X2946)</f>
        <v>2.9334173942217</v>
      </c>
      <c r="V2946" s="26">
        <f>INDEX(检修、备用和必开!B:B,MATCH(统调负荷!$C2946,检修、备用和必开!$A:$A,0))</f>
        <v>24017.8</v>
      </c>
      <c r="W2946" s="26">
        <f>INDEX(检修、备用和必开!C:C,MATCH(统调负荷!$C2946,检修、备用和必开!$A:$A,0))</f>
        <v>0</v>
      </c>
      <c r="X2946" s="26">
        <f>INDEX(检修、备用和必开!D:D,MATCH(统调负荷!$C2946,检修、备用和必开!$A:$A,0))</f>
        <v>10520</v>
      </c>
      <c r="Y2946" s="26">
        <f>INDEX(检修、备用和必开!E:E,MATCH(统调负荷!$C2946,检修、备用和必开!$A:$A,0))</f>
        <v>2570</v>
      </c>
      <c r="Z2946" s="26">
        <f>INDEX(检修、备用和必开!F:F,MATCH(统调负荷!$C2946,检修、备用和必开!$A:$A,0))</f>
        <v>2450</v>
      </c>
      <c r="AA2946" s="26">
        <f t="shared" ref="AA2946:AA2977" si="668">94492.4-V2946-Z2946</f>
        <v>68024.6</v>
      </c>
      <c r="AB2946" s="26">
        <v>277</v>
      </c>
      <c r="AC2946" s="26">
        <v>300</v>
      </c>
      <c r="AD2946" s="76">
        <f t="shared" ref="AD2946:AD2977" si="669">C2946+D2946</f>
        <v>45688.6666666667</v>
      </c>
      <c r="AE2946" s="27">
        <f t="shared" ref="AE2946:AE2977" si="670">N2946-E2946</f>
        <v>4080.3</v>
      </c>
      <c r="AF2946" s="27">
        <f t="shared" ref="AF2946:AF2977" si="671">O2946-F2946</f>
        <v>1048.28</v>
      </c>
      <c r="AG2946" s="27">
        <f t="shared" ref="AG2946:AG2977" si="672">P2946-G2946</f>
        <v>1295.2</v>
      </c>
      <c r="AH2946" s="27">
        <f t="shared" ref="AH2946:AH2977" si="673">Q2946-H2946</f>
        <v>2040.47</v>
      </c>
      <c r="AI2946" s="27">
        <f t="shared" ref="AI2946:AI2977" si="674">R2946-I2946</f>
        <v>-173.66</v>
      </c>
      <c r="AJ2946" s="27">
        <f t="shared" ref="AJ2946:AJ2977" si="675">S2946-J2946</f>
        <v>-129.99</v>
      </c>
      <c r="AK2946" s="26">
        <f>INDEX(检修、备用和必开!I:I,MATCH(统调负荷!$C2946,检修、备用和必开!$A:$A,0))</f>
        <v>7658.9149634315</v>
      </c>
    </row>
    <row r="2947" spans="1:37">
      <c r="A2947" s="26">
        <f t="shared" si="662"/>
        <v>5</v>
      </c>
      <c r="B2947" s="26">
        <f t="shared" si="663"/>
        <v>16</v>
      </c>
      <c r="C2947" s="26" t="s">
        <v>52</v>
      </c>
      <c r="D2947" s="75">
        <v>0.677083333333333</v>
      </c>
      <c r="E2947" s="26">
        <v>38510</v>
      </c>
      <c r="F2947" s="26">
        <v>15087.46</v>
      </c>
      <c r="G2947" s="26">
        <v>9152</v>
      </c>
      <c r="H2947" s="26">
        <v>9193.03</v>
      </c>
      <c r="I2947" s="26">
        <v>7090</v>
      </c>
      <c r="J2947" s="26">
        <v>-2012.49</v>
      </c>
      <c r="K2947" s="26">
        <f t="shared" si="664"/>
        <v>12517.46</v>
      </c>
      <c r="L2947" s="27">
        <f t="shared" si="665"/>
        <v>5.43437726184066</v>
      </c>
      <c r="M2947" s="75">
        <v>0.677083333333333</v>
      </c>
      <c r="N2947" s="26">
        <v>41864.8</v>
      </c>
      <c r="O2947" s="26">
        <v>15717.67</v>
      </c>
      <c r="P2947" s="26">
        <v>10955</v>
      </c>
      <c r="Q2947" s="26">
        <v>10414.8</v>
      </c>
      <c r="R2947" s="26">
        <v>6953.98</v>
      </c>
      <c r="S2947" s="26">
        <v>-2176.65</v>
      </c>
      <c r="T2947" s="26">
        <f t="shared" si="666"/>
        <v>13147.67</v>
      </c>
      <c r="U2947" s="27">
        <f t="shared" si="667"/>
        <v>2.874157025174</v>
      </c>
      <c r="V2947" s="26">
        <f>INDEX(检修、备用和必开!B:B,MATCH(统调负荷!$C2947,检修、备用和必开!$A:$A,0))</f>
        <v>24017.8</v>
      </c>
      <c r="W2947" s="26">
        <f>INDEX(检修、备用和必开!C:C,MATCH(统调负荷!$C2947,检修、备用和必开!$A:$A,0))</f>
        <v>0</v>
      </c>
      <c r="X2947" s="26">
        <f>INDEX(检修、备用和必开!D:D,MATCH(统调负荷!$C2947,检修、备用和必开!$A:$A,0))</f>
        <v>10520</v>
      </c>
      <c r="Y2947" s="26">
        <f>INDEX(检修、备用和必开!E:E,MATCH(统调负荷!$C2947,检修、备用和必开!$A:$A,0))</f>
        <v>2570</v>
      </c>
      <c r="Z2947" s="26">
        <f>INDEX(检修、备用和必开!F:F,MATCH(统调负荷!$C2947,检修、备用和必开!$A:$A,0))</f>
        <v>2450</v>
      </c>
      <c r="AA2947" s="26">
        <f t="shared" si="668"/>
        <v>68024.6</v>
      </c>
      <c r="AB2947" s="26">
        <v>300</v>
      </c>
      <c r="AC2947" s="26">
        <v>335</v>
      </c>
      <c r="AD2947" s="76">
        <f t="shared" si="669"/>
        <v>45688.6770833333</v>
      </c>
      <c r="AE2947" s="27">
        <f t="shared" si="670"/>
        <v>3354.8</v>
      </c>
      <c r="AF2947" s="27">
        <f t="shared" si="671"/>
        <v>630.210000000001</v>
      </c>
      <c r="AG2947" s="27">
        <f t="shared" si="672"/>
        <v>1803</v>
      </c>
      <c r="AH2947" s="27">
        <f t="shared" si="673"/>
        <v>1221.77</v>
      </c>
      <c r="AI2947" s="27">
        <f t="shared" si="674"/>
        <v>-136.02</v>
      </c>
      <c r="AJ2947" s="27">
        <f t="shared" si="675"/>
        <v>-164.16</v>
      </c>
      <c r="AK2947" s="26">
        <f>INDEX(检修、备用和必开!I:I,MATCH(统调负荷!$C2947,检修、备用和必开!$A:$A,0))</f>
        <v>7658.9149634315</v>
      </c>
    </row>
    <row r="2948" spans="1:37">
      <c r="A2948" s="26">
        <f t="shared" si="662"/>
        <v>5</v>
      </c>
      <c r="B2948" s="26">
        <f t="shared" si="663"/>
        <v>16</v>
      </c>
      <c r="C2948" s="26" t="s">
        <v>52</v>
      </c>
      <c r="D2948" s="75">
        <v>0.6875</v>
      </c>
      <c r="E2948" s="26">
        <v>40475</v>
      </c>
      <c r="F2948" s="26">
        <v>16241.97</v>
      </c>
      <c r="G2948" s="26">
        <v>10092</v>
      </c>
      <c r="H2948" s="26">
        <v>9420.72</v>
      </c>
      <c r="I2948" s="26">
        <v>6733</v>
      </c>
      <c r="J2948" s="26">
        <v>-2012.69</v>
      </c>
      <c r="K2948" s="26">
        <f t="shared" si="664"/>
        <v>13671.97</v>
      </c>
      <c r="L2948" s="27">
        <f t="shared" si="665"/>
        <v>4.97547902752859</v>
      </c>
      <c r="M2948" s="75">
        <v>0.6875</v>
      </c>
      <c r="N2948" s="26">
        <v>43108.5</v>
      </c>
      <c r="O2948" s="26">
        <v>15532.54</v>
      </c>
      <c r="P2948" s="26">
        <v>11686.5</v>
      </c>
      <c r="Q2948" s="26">
        <v>11331.4</v>
      </c>
      <c r="R2948" s="26">
        <v>6732.11</v>
      </c>
      <c r="S2948" s="26">
        <v>-2174.05</v>
      </c>
      <c r="T2948" s="26">
        <f t="shared" si="666"/>
        <v>12962.54</v>
      </c>
      <c r="U2948" s="27">
        <f t="shared" si="667"/>
        <v>2.89681610251702</v>
      </c>
      <c r="V2948" s="26">
        <f>INDEX(检修、备用和必开!B:B,MATCH(统调负荷!$C2948,检修、备用和必开!$A:$A,0))</f>
        <v>24017.8</v>
      </c>
      <c r="W2948" s="26">
        <f>INDEX(检修、备用和必开!C:C,MATCH(统调负荷!$C2948,检修、备用和必开!$A:$A,0))</f>
        <v>0</v>
      </c>
      <c r="X2948" s="26">
        <f>INDEX(检修、备用和必开!D:D,MATCH(统调负荷!$C2948,检修、备用和必开!$A:$A,0))</f>
        <v>10520</v>
      </c>
      <c r="Y2948" s="26">
        <f>INDEX(检修、备用和必开!E:E,MATCH(统调负荷!$C2948,检修、备用和必开!$A:$A,0))</f>
        <v>2570</v>
      </c>
      <c r="Z2948" s="26">
        <f>INDEX(检修、备用和必开!F:F,MATCH(统调负荷!$C2948,检修、备用和必开!$A:$A,0))</f>
        <v>2450</v>
      </c>
      <c r="AA2948" s="26">
        <f t="shared" si="668"/>
        <v>68024.6</v>
      </c>
      <c r="AB2948" s="26">
        <v>305.13</v>
      </c>
      <c r="AC2948" s="26">
        <v>310.05</v>
      </c>
      <c r="AD2948" s="76">
        <f t="shared" si="669"/>
        <v>45688.6875</v>
      </c>
      <c r="AE2948" s="27">
        <f t="shared" si="670"/>
        <v>2633.5</v>
      </c>
      <c r="AF2948" s="27">
        <f t="shared" si="671"/>
        <v>-709.429999999998</v>
      </c>
      <c r="AG2948" s="27">
        <f t="shared" si="672"/>
        <v>1594.5</v>
      </c>
      <c r="AH2948" s="27">
        <f t="shared" si="673"/>
        <v>1910.68</v>
      </c>
      <c r="AI2948" s="27">
        <f t="shared" si="674"/>
        <v>-0.890000000000327</v>
      </c>
      <c r="AJ2948" s="27">
        <f t="shared" si="675"/>
        <v>-161.36</v>
      </c>
      <c r="AK2948" s="26">
        <f>INDEX(检修、备用和必开!I:I,MATCH(统调负荷!$C2948,检修、备用和必开!$A:$A,0))</f>
        <v>7658.9149634315</v>
      </c>
    </row>
    <row r="2949" spans="1:37">
      <c r="A2949" s="26">
        <f t="shared" si="662"/>
        <v>5</v>
      </c>
      <c r="B2949" s="26">
        <f t="shared" si="663"/>
        <v>16</v>
      </c>
      <c r="C2949" s="26" t="s">
        <v>52</v>
      </c>
      <c r="D2949" s="75">
        <v>0.697916666666667</v>
      </c>
      <c r="E2949" s="26">
        <v>42490</v>
      </c>
      <c r="F2949" s="26">
        <v>17051.6</v>
      </c>
      <c r="G2949" s="26">
        <v>10092</v>
      </c>
      <c r="H2949" s="26">
        <v>10972.1</v>
      </c>
      <c r="I2949" s="26">
        <v>6387</v>
      </c>
      <c r="J2949" s="26">
        <v>-2012.7</v>
      </c>
      <c r="K2949" s="26">
        <f t="shared" si="664"/>
        <v>14481.6</v>
      </c>
      <c r="L2949" s="27">
        <f t="shared" si="665"/>
        <v>4.6973124516628</v>
      </c>
      <c r="M2949" s="75">
        <v>0.697916666666667</v>
      </c>
      <c r="N2949" s="26">
        <v>44378.4</v>
      </c>
      <c r="O2949" s="26">
        <v>15794.6</v>
      </c>
      <c r="P2949" s="26">
        <v>11481.7</v>
      </c>
      <c r="Q2949" s="26">
        <v>12781.1</v>
      </c>
      <c r="R2949" s="26">
        <v>6449.55</v>
      </c>
      <c r="S2949" s="26">
        <v>-2128.55</v>
      </c>
      <c r="T2949" s="26">
        <f t="shared" si="666"/>
        <v>13224.6</v>
      </c>
      <c r="U2949" s="27">
        <f t="shared" si="667"/>
        <v>2.86484505950827</v>
      </c>
      <c r="V2949" s="26">
        <f>INDEX(检修、备用和必开!B:B,MATCH(统调负荷!$C2949,检修、备用和必开!$A:$A,0))</f>
        <v>24017.8</v>
      </c>
      <c r="W2949" s="26">
        <f>INDEX(检修、备用和必开!C:C,MATCH(统调负荷!$C2949,检修、备用和必开!$A:$A,0))</f>
        <v>0</v>
      </c>
      <c r="X2949" s="26">
        <f>INDEX(检修、备用和必开!D:D,MATCH(统调负荷!$C2949,检修、备用和必开!$A:$A,0))</f>
        <v>10520</v>
      </c>
      <c r="Y2949" s="26">
        <f>INDEX(检修、备用和必开!E:E,MATCH(统调负荷!$C2949,检修、备用和必开!$A:$A,0))</f>
        <v>2570</v>
      </c>
      <c r="Z2949" s="26">
        <f>INDEX(检修、备用和必开!F:F,MATCH(统调负荷!$C2949,检修、备用和必开!$A:$A,0))</f>
        <v>2450</v>
      </c>
      <c r="AA2949" s="26">
        <f t="shared" si="668"/>
        <v>68024.6</v>
      </c>
      <c r="AB2949" s="26">
        <v>317</v>
      </c>
      <c r="AC2949" s="26">
        <v>317</v>
      </c>
      <c r="AD2949" s="76">
        <f t="shared" si="669"/>
        <v>45688.6979166667</v>
      </c>
      <c r="AE2949" s="27">
        <f t="shared" si="670"/>
        <v>1888.4</v>
      </c>
      <c r="AF2949" s="27">
        <f t="shared" si="671"/>
        <v>-1257</v>
      </c>
      <c r="AG2949" s="27">
        <f t="shared" si="672"/>
        <v>1389.7</v>
      </c>
      <c r="AH2949" s="27">
        <f t="shared" si="673"/>
        <v>1809</v>
      </c>
      <c r="AI2949" s="27">
        <f t="shared" si="674"/>
        <v>62.5500000000002</v>
      </c>
      <c r="AJ2949" s="27">
        <f t="shared" si="675"/>
        <v>-115.85</v>
      </c>
      <c r="AK2949" s="26">
        <f>INDEX(检修、备用和必开!I:I,MATCH(统调负荷!$C2949,检修、备用和必开!$A:$A,0))</f>
        <v>7658.9149634315</v>
      </c>
    </row>
    <row r="2950" spans="1:37">
      <c r="A2950" s="26">
        <f t="shared" si="662"/>
        <v>5</v>
      </c>
      <c r="B2950" s="26">
        <f t="shared" si="663"/>
        <v>17</v>
      </c>
      <c r="C2950" s="26" t="s">
        <v>52</v>
      </c>
      <c r="D2950" s="75">
        <v>0.708333333333333</v>
      </c>
      <c r="E2950" s="26">
        <v>44150</v>
      </c>
      <c r="F2950" s="26">
        <v>16884.9</v>
      </c>
      <c r="G2950" s="26">
        <v>10561</v>
      </c>
      <c r="H2950" s="26">
        <v>12622.6</v>
      </c>
      <c r="I2950" s="26">
        <v>6094</v>
      </c>
      <c r="J2950" s="26">
        <v>-2012.5</v>
      </c>
      <c r="K2950" s="26">
        <f t="shared" si="664"/>
        <v>14314.9</v>
      </c>
      <c r="L2950" s="27">
        <f t="shared" si="665"/>
        <v>4.75201363614136</v>
      </c>
      <c r="M2950" s="75">
        <v>0.708333333333333</v>
      </c>
      <c r="N2950" s="26">
        <v>46151.7</v>
      </c>
      <c r="O2950" s="26">
        <v>15833.09</v>
      </c>
      <c r="P2950" s="26">
        <v>12856.9</v>
      </c>
      <c r="Q2950" s="26">
        <v>13584.1</v>
      </c>
      <c r="R2950" s="26">
        <v>6075.11</v>
      </c>
      <c r="S2950" s="26">
        <v>-2197.5</v>
      </c>
      <c r="T2950" s="26">
        <f t="shared" si="666"/>
        <v>13263.09</v>
      </c>
      <c r="U2950" s="27">
        <f t="shared" si="667"/>
        <v>2.86020866085946</v>
      </c>
      <c r="V2950" s="26">
        <f>INDEX(检修、备用和必开!B:B,MATCH(统调负荷!$C2950,检修、备用和必开!$A:$A,0))</f>
        <v>24017.8</v>
      </c>
      <c r="W2950" s="26">
        <f>INDEX(检修、备用和必开!C:C,MATCH(统调负荷!$C2950,检修、备用和必开!$A:$A,0))</f>
        <v>0</v>
      </c>
      <c r="X2950" s="26">
        <f>INDEX(检修、备用和必开!D:D,MATCH(统调负荷!$C2950,检修、备用和必开!$A:$A,0))</f>
        <v>10520</v>
      </c>
      <c r="Y2950" s="26">
        <f>INDEX(检修、备用和必开!E:E,MATCH(统调负荷!$C2950,检修、备用和必开!$A:$A,0))</f>
        <v>2570</v>
      </c>
      <c r="Z2950" s="26">
        <f>INDEX(检修、备用和必开!F:F,MATCH(统调负荷!$C2950,检修、备用和必开!$A:$A,0))</f>
        <v>2450</v>
      </c>
      <c r="AA2950" s="26">
        <f t="shared" si="668"/>
        <v>68024.6</v>
      </c>
      <c r="AB2950" s="26">
        <v>320</v>
      </c>
      <c r="AC2950" s="26">
        <v>310</v>
      </c>
      <c r="AD2950" s="76">
        <f t="shared" si="669"/>
        <v>45688.7083333333</v>
      </c>
      <c r="AE2950" s="27">
        <f t="shared" si="670"/>
        <v>2001.7</v>
      </c>
      <c r="AF2950" s="27">
        <f t="shared" si="671"/>
        <v>-1051.81</v>
      </c>
      <c r="AG2950" s="27">
        <f t="shared" si="672"/>
        <v>2295.9</v>
      </c>
      <c r="AH2950" s="27">
        <f t="shared" si="673"/>
        <v>961.5</v>
      </c>
      <c r="AI2950" s="27">
        <f t="shared" si="674"/>
        <v>-18.8900000000003</v>
      </c>
      <c r="AJ2950" s="27">
        <f t="shared" si="675"/>
        <v>-185</v>
      </c>
      <c r="AK2950" s="26">
        <f>INDEX(检修、备用和必开!I:I,MATCH(统调负荷!$C2950,检修、备用和必开!$A:$A,0))</f>
        <v>7658.9149634315</v>
      </c>
    </row>
    <row r="2951" spans="1:37">
      <c r="A2951" s="26">
        <f t="shared" si="662"/>
        <v>5</v>
      </c>
      <c r="B2951" s="26">
        <f t="shared" si="663"/>
        <v>17</v>
      </c>
      <c r="C2951" s="26" t="s">
        <v>52</v>
      </c>
      <c r="D2951" s="75">
        <v>0.71875</v>
      </c>
      <c r="E2951" s="26">
        <v>46150</v>
      </c>
      <c r="F2951" s="26">
        <v>18120.39</v>
      </c>
      <c r="G2951" s="26">
        <v>10762</v>
      </c>
      <c r="H2951" s="26">
        <v>13441.3</v>
      </c>
      <c r="I2951" s="26">
        <v>5839</v>
      </c>
      <c r="J2951" s="26">
        <v>-2012.69</v>
      </c>
      <c r="K2951" s="26">
        <f t="shared" si="664"/>
        <v>15550.39</v>
      </c>
      <c r="L2951" s="27">
        <f t="shared" si="665"/>
        <v>4.37446263405612</v>
      </c>
      <c r="M2951" s="75">
        <v>0.71875</v>
      </c>
      <c r="N2951" s="26">
        <v>47930.7</v>
      </c>
      <c r="O2951" s="26">
        <v>17505.2</v>
      </c>
      <c r="P2951" s="26">
        <v>12611.1</v>
      </c>
      <c r="Q2951" s="26">
        <v>14170.4</v>
      </c>
      <c r="R2951" s="26">
        <v>5804.28</v>
      </c>
      <c r="S2951" s="26">
        <v>-2160.28</v>
      </c>
      <c r="T2951" s="26">
        <f t="shared" si="666"/>
        <v>14935.2</v>
      </c>
      <c r="U2951" s="27">
        <f t="shared" si="667"/>
        <v>2.67232628303844</v>
      </c>
      <c r="V2951" s="26">
        <f>INDEX(检修、备用和必开!B:B,MATCH(统调负荷!$C2951,检修、备用和必开!$A:$A,0))</f>
        <v>24017.8</v>
      </c>
      <c r="W2951" s="26">
        <f>INDEX(检修、备用和必开!C:C,MATCH(统调负荷!$C2951,检修、备用和必开!$A:$A,0))</f>
        <v>0</v>
      </c>
      <c r="X2951" s="26">
        <f>INDEX(检修、备用和必开!D:D,MATCH(统调负荷!$C2951,检修、备用和必开!$A:$A,0))</f>
        <v>10520</v>
      </c>
      <c r="Y2951" s="26">
        <f>INDEX(检修、备用和必开!E:E,MATCH(统调负荷!$C2951,检修、备用和必开!$A:$A,0))</f>
        <v>2570</v>
      </c>
      <c r="Z2951" s="26">
        <f>INDEX(检修、备用和必开!F:F,MATCH(统调负荷!$C2951,检修、备用和必开!$A:$A,0))</f>
        <v>2450</v>
      </c>
      <c r="AA2951" s="26">
        <f t="shared" si="668"/>
        <v>68024.6</v>
      </c>
      <c r="AB2951" s="26">
        <v>350</v>
      </c>
      <c r="AC2951" s="26">
        <v>340</v>
      </c>
      <c r="AD2951" s="76">
        <f t="shared" si="669"/>
        <v>45688.71875</v>
      </c>
      <c r="AE2951" s="27">
        <f t="shared" si="670"/>
        <v>1780.7</v>
      </c>
      <c r="AF2951" s="27">
        <f t="shared" si="671"/>
        <v>-615.189999999999</v>
      </c>
      <c r="AG2951" s="27">
        <f t="shared" si="672"/>
        <v>1849.1</v>
      </c>
      <c r="AH2951" s="27">
        <f t="shared" si="673"/>
        <v>729.1</v>
      </c>
      <c r="AI2951" s="27">
        <f t="shared" si="674"/>
        <v>-34.7200000000003</v>
      </c>
      <c r="AJ2951" s="27">
        <f t="shared" si="675"/>
        <v>-147.59</v>
      </c>
      <c r="AK2951" s="26">
        <f>INDEX(检修、备用和必开!I:I,MATCH(统调负荷!$C2951,检修、备用和必开!$A:$A,0))</f>
        <v>7658.9149634315</v>
      </c>
    </row>
    <row r="2952" spans="1:37">
      <c r="A2952" s="26">
        <f t="shared" si="662"/>
        <v>5</v>
      </c>
      <c r="B2952" s="26">
        <f t="shared" si="663"/>
        <v>17</v>
      </c>
      <c r="C2952" s="26" t="s">
        <v>52</v>
      </c>
      <c r="D2952" s="75">
        <v>0.729166666666667</v>
      </c>
      <c r="E2952" s="26">
        <v>47900</v>
      </c>
      <c r="F2952" s="26">
        <v>17836</v>
      </c>
      <c r="G2952" s="26">
        <v>10925</v>
      </c>
      <c r="H2952" s="26">
        <v>15571.7</v>
      </c>
      <c r="I2952" s="26">
        <v>5580</v>
      </c>
      <c r="J2952" s="26">
        <v>-2012.7</v>
      </c>
      <c r="K2952" s="26">
        <f t="shared" si="664"/>
        <v>15266</v>
      </c>
      <c r="L2952" s="27">
        <f t="shared" si="665"/>
        <v>4.45595440848945</v>
      </c>
      <c r="M2952" s="75">
        <v>0.729166666666667</v>
      </c>
      <c r="N2952" s="26">
        <v>49614.9</v>
      </c>
      <c r="O2952" s="26">
        <v>17793.81</v>
      </c>
      <c r="P2952" s="26">
        <v>12666.7</v>
      </c>
      <c r="Q2952" s="26">
        <v>15761.5</v>
      </c>
      <c r="R2952" s="26">
        <v>5578.84</v>
      </c>
      <c r="S2952" s="26">
        <v>-2185.95</v>
      </c>
      <c r="T2952" s="26">
        <f t="shared" si="666"/>
        <v>15223.81</v>
      </c>
      <c r="U2952" s="27">
        <f t="shared" si="667"/>
        <v>2.64236723313294</v>
      </c>
      <c r="V2952" s="26">
        <f>INDEX(检修、备用和必开!B:B,MATCH(统调负荷!$C2952,检修、备用和必开!$A:$A,0))</f>
        <v>24017.8</v>
      </c>
      <c r="W2952" s="26">
        <f>INDEX(检修、备用和必开!C:C,MATCH(统调负荷!$C2952,检修、备用和必开!$A:$A,0))</f>
        <v>0</v>
      </c>
      <c r="X2952" s="26">
        <f>INDEX(检修、备用和必开!D:D,MATCH(统调负荷!$C2952,检修、备用和必开!$A:$A,0))</f>
        <v>10520</v>
      </c>
      <c r="Y2952" s="26">
        <f>INDEX(检修、备用和必开!E:E,MATCH(统调负荷!$C2952,检修、备用和必开!$A:$A,0))</f>
        <v>2570</v>
      </c>
      <c r="Z2952" s="26">
        <f>INDEX(检修、备用和必开!F:F,MATCH(统调负荷!$C2952,检修、备用和必开!$A:$A,0))</f>
        <v>2450</v>
      </c>
      <c r="AA2952" s="26">
        <f t="shared" si="668"/>
        <v>68024.6</v>
      </c>
      <c r="AB2952" s="26">
        <v>345</v>
      </c>
      <c r="AC2952" s="26">
        <v>340.55</v>
      </c>
      <c r="AD2952" s="76">
        <f t="shared" si="669"/>
        <v>45688.7291666667</v>
      </c>
      <c r="AE2952" s="27">
        <f t="shared" si="670"/>
        <v>1714.9</v>
      </c>
      <c r="AF2952" s="27">
        <f t="shared" si="671"/>
        <v>-42.1899999999987</v>
      </c>
      <c r="AG2952" s="27">
        <f t="shared" si="672"/>
        <v>1741.7</v>
      </c>
      <c r="AH2952" s="27">
        <f t="shared" si="673"/>
        <v>189.799999999999</v>
      </c>
      <c r="AI2952" s="27">
        <f t="shared" si="674"/>
        <v>-1.15999999999985</v>
      </c>
      <c r="AJ2952" s="27">
        <f t="shared" si="675"/>
        <v>-173.25</v>
      </c>
      <c r="AK2952" s="26">
        <f>INDEX(检修、备用和必开!I:I,MATCH(统调负荷!$C2952,检修、备用和必开!$A:$A,0))</f>
        <v>7658.9149634315</v>
      </c>
    </row>
    <row r="2953" spans="1:37">
      <c r="A2953" s="26">
        <f t="shared" si="662"/>
        <v>5</v>
      </c>
      <c r="B2953" s="26">
        <f t="shared" si="663"/>
        <v>17</v>
      </c>
      <c r="C2953" s="26" t="s">
        <v>52</v>
      </c>
      <c r="D2953" s="75">
        <v>0.739583333333333</v>
      </c>
      <c r="E2953" s="26">
        <v>49795</v>
      </c>
      <c r="F2953" s="26">
        <v>17810.2</v>
      </c>
      <c r="G2953" s="26">
        <v>11164</v>
      </c>
      <c r="H2953" s="26">
        <v>17486.5</v>
      </c>
      <c r="I2953" s="26">
        <v>5347</v>
      </c>
      <c r="J2953" s="26">
        <v>-2012.7</v>
      </c>
      <c r="K2953" s="26">
        <f t="shared" si="664"/>
        <v>15240.2</v>
      </c>
      <c r="L2953" s="27">
        <f t="shared" si="665"/>
        <v>4.46349785435887</v>
      </c>
      <c r="M2953" s="75">
        <v>0.739583333333333</v>
      </c>
      <c r="N2953" s="26">
        <v>50927.2</v>
      </c>
      <c r="O2953" s="26">
        <v>17940.21</v>
      </c>
      <c r="P2953" s="26">
        <v>12912.8</v>
      </c>
      <c r="Q2953" s="26">
        <v>16808.9</v>
      </c>
      <c r="R2953" s="26">
        <v>5436.73</v>
      </c>
      <c r="S2953" s="26">
        <v>-2171.44</v>
      </c>
      <c r="T2953" s="26">
        <f t="shared" si="666"/>
        <v>15370.21</v>
      </c>
      <c r="U2953" s="27">
        <f t="shared" si="667"/>
        <v>2.6274255790123</v>
      </c>
      <c r="V2953" s="26">
        <f>INDEX(检修、备用和必开!B:B,MATCH(统调负荷!$C2953,检修、备用和必开!$A:$A,0))</f>
        <v>24017.8</v>
      </c>
      <c r="W2953" s="26">
        <f>INDEX(检修、备用和必开!C:C,MATCH(统调负荷!$C2953,检修、备用和必开!$A:$A,0))</f>
        <v>0</v>
      </c>
      <c r="X2953" s="26">
        <f>INDEX(检修、备用和必开!D:D,MATCH(统调负荷!$C2953,检修、备用和必开!$A:$A,0))</f>
        <v>10520</v>
      </c>
      <c r="Y2953" s="26">
        <f>INDEX(检修、备用和必开!E:E,MATCH(统调负荷!$C2953,检修、备用和必开!$A:$A,0))</f>
        <v>2570</v>
      </c>
      <c r="Z2953" s="26">
        <f>INDEX(检修、备用和必开!F:F,MATCH(统调负荷!$C2953,检修、备用和必开!$A:$A,0))</f>
        <v>2450</v>
      </c>
      <c r="AA2953" s="26">
        <f t="shared" si="668"/>
        <v>68024.6</v>
      </c>
      <c r="AB2953" s="26">
        <v>350</v>
      </c>
      <c r="AC2953" s="26">
        <v>400</v>
      </c>
      <c r="AD2953" s="76">
        <f t="shared" si="669"/>
        <v>45688.7395833333</v>
      </c>
      <c r="AE2953" s="27">
        <f t="shared" si="670"/>
        <v>1132.2</v>
      </c>
      <c r="AF2953" s="27">
        <f t="shared" si="671"/>
        <v>130.009999999998</v>
      </c>
      <c r="AG2953" s="27">
        <f t="shared" si="672"/>
        <v>1748.8</v>
      </c>
      <c r="AH2953" s="27">
        <f t="shared" si="673"/>
        <v>-677.599999999999</v>
      </c>
      <c r="AI2953" s="27">
        <f t="shared" si="674"/>
        <v>89.7299999999996</v>
      </c>
      <c r="AJ2953" s="27">
        <f t="shared" si="675"/>
        <v>-158.74</v>
      </c>
      <c r="AK2953" s="26">
        <f>INDEX(检修、备用和必开!I:I,MATCH(统调负荷!$C2953,检修、备用和必开!$A:$A,0))</f>
        <v>7658.9149634315</v>
      </c>
    </row>
    <row r="2954" spans="1:37">
      <c r="A2954" s="26">
        <f t="shared" si="662"/>
        <v>5</v>
      </c>
      <c r="B2954" s="26">
        <f t="shared" si="663"/>
        <v>18</v>
      </c>
      <c r="C2954" s="26" t="s">
        <v>52</v>
      </c>
      <c r="D2954" s="75">
        <v>0.75</v>
      </c>
      <c r="E2954" s="26">
        <v>51285</v>
      </c>
      <c r="F2954" s="26">
        <v>18197.1</v>
      </c>
      <c r="G2954" s="26">
        <v>11486</v>
      </c>
      <c r="H2954" s="26">
        <v>18452.6</v>
      </c>
      <c r="I2954" s="26">
        <v>5162</v>
      </c>
      <c r="J2954" s="26">
        <v>-2012.7</v>
      </c>
      <c r="K2954" s="26">
        <f t="shared" si="664"/>
        <v>15627.1</v>
      </c>
      <c r="L2954" s="27">
        <f t="shared" si="665"/>
        <v>4.35298935823025</v>
      </c>
      <c r="M2954" s="75">
        <v>0.75</v>
      </c>
      <c r="N2954" s="26">
        <v>52316.3</v>
      </c>
      <c r="O2954" s="26">
        <v>18106.72</v>
      </c>
      <c r="P2954" s="26">
        <v>13269.9</v>
      </c>
      <c r="Q2954" s="26">
        <v>17741</v>
      </c>
      <c r="R2954" s="26">
        <v>5321.93</v>
      </c>
      <c r="S2954" s="26">
        <v>-2123.25</v>
      </c>
      <c r="T2954" s="26">
        <f t="shared" si="666"/>
        <v>15536.72</v>
      </c>
      <c r="U2954" s="27">
        <f t="shared" si="667"/>
        <v>2.61063556733157</v>
      </c>
      <c r="V2954" s="26">
        <f>INDEX(检修、备用和必开!B:B,MATCH(统调负荷!$C2954,检修、备用和必开!$A:$A,0))</f>
        <v>24017.8</v>
      </c>
      <c r="W2954" s="26">
        <f>INDEX(检修、备用和必开!C:C,MATCH(统调负荷!$C2954,检修、备用和必开!$A:$A,0))</f>
        <v>0</v>
      </c>
      <c r="X2954" s="26">
        <f>INDEX(检修、备用和必开!D:D,MATCH(统调负荷!$C2954,检修、备用和必开!$A:$A,0))</f>
        <v>10520</v>
      </c>
      <c r="Y2954" s="26">
        <f>INDEX(检修、备用和必开!E:E,MATCH(统调负荷!$C2954,检修、备用和必开!$A:$A,0))</f>
        <v>2570</v>
      </c>
      <c r="Z2954" s="26">
        <f>INDEX(检修、备用和必开!F:F,MATCH(统调负荷!$C2954,检修、备用和必开!$A:$A,0))</f>
        <v>2450</v>
      </c>
      <c r="AA2954" s="26">
        <f t="shared" si="668"/>
        <v>68024.6</v>
      </c>
      <c r="AB2954" s="26">
        <v>350</v>
      </c>
      <c r="AC2954" s="26">
        <v>354.27</v>
      </c>
      <c r="AD2954" s="76">
        <f t="shared" si="669"/>
        <v>45688.75</v>
      </c>
      <c r="AE2954" s="27">
        <f t="shared" si="670"/>
        <v>1031.3</v>
      </c>
      <c r="AF2954" s="27">
        <f t="shared" si="671"/>
        <v>-90.3799999999974</v>
      </c>
      <c r="AG2954" s="27">
        <f t="shared" si="672"/>
        <v>1783.9</v>
      </c>
      <c r="AH2954" s="27">
        <f t="shared" si="673"/>
        <v>-711.599999999999</v>
      </c>
      <c r="AI2954" s="27">
        <f t="shared" si="674"/>
        <v>159.93</v>
      </c>
      <c r="AJ2954" s="27">
        <f t="shared" si="675"/>
        <v>-110.55</v>
      </c>
      <c r="AK2954" s="26">
        <f>INDEX(检修、备用和必开!I:I,MATCH(统调负荷!$C2954,检修、备用和必开!$A:$A,0))</f>
        <v>7658.9149634315</v>
      </c>
    </row>
    <row r="2955" spans="1:37">
      <c r="A2955" s="26">
        <f t="shared" si="662"/>
        <v>5</v>
      </c>
      <c r="B2955" s="26">
        <f t="shared" si="663"/>
        <v>18</v>
      </c>
      <c r="C2955" s="26" t="s">
        <v>52</v>
      </c>
      <c r="D2955" s="75">
        <v>0.760416666666667</v>
      </c>
      <c r="E2955" s="26">
        <v>52790</v>
      </c>
      <c r="F2955" s="26">
        <v>19367.59</v>
      </c>
      <c r="G2955" s="26">
        <v>11601</v>
      </c>
      <c r="H2955" s="26">
        <v>18809.1</v>
      </c>
      <c r="I2955" s="26">
        <v>5025</v>
      </c>
      <c r="J2955" s="26">
        <v>-2012.69</v>
      </c>
      <c r="K2955" s="26">
        <f t="shared" si="664"/>
        <v>16797.59</v>
      </c>
      <c r="L2955" s="27">
        <f t="shared" si="665"/>
        <v>4.04966426731454</v>
      </c>
      <c r="M2955" s="75">
        <v>0.760416666666667</v>
      </c>
      <c r="N2955" s="26">
        <v>53390.3</v>
      </c>
      <c r="O2955" s="26">
        <v>18697.91</v>
      </c>
      <c r="P2955" s="26">
        <v>13363</v>
      </c>
      <c r="Q2955" s="26">
        <v>18217.8</v>
      </c>
      <c r="R2955" s="26">
        <v>5276.61</v>
      </c>
      <c r="S2955" s="26">
        <v>-2165.02</v>
      </c>
      <c r="T2955" s="26">
        <f t="shared" si="666"/>
        <v>16127.91</v>
      </c>
      <c r="U2955" s="27">
        <f t="shared" si="667"/>
        <v>2.55271801803594</v>
      </c>
      <c r="V2955" s="26">
        <f>INDEX(检修、备用和必开!B:B,MATCH(统调负荷!$C2955,检修、备用和必开!$A:$A,0))</f>
        <v>24017.8</v>
      </c>
      <c r="W2955" s="26">
        <f>INDEX(检修、备用和必开!C:C,MATCH(统调负荷!$C2955,检修、备用和必开!$A:$A,0))</f>
        <v>0</v>
      </c>
      <c r="X2955" s="26">
        <f>INDEX(检修、备用和必开!D:D,MATCH(统调负荷!$C2955,检修、备用和必开!$A:$A,0))</f>
        <v>10520</v>
      </c>
      <c r="Y2955" s="26">
        <f>INDEX(检修、备用和必开!E:E,MATCH(统调负荷!$C2955,检修、备用和必开!$A:$A,0))</f>
        <v>2570</v>
      </c>
      <c r="Z2955" s="26">
        <f>INDEX(检修、备用和必开!F:F,MATCH(统调负荷!$C2955,检修、备用和必开!$A:$A,0))</f>
        <v>2450</v>
      </c>
      <c r="AA2955" s="26">
        <f t="shared" si="668"/>
        <v>68024.6</v>
      </c>
      <c r="AB2955" s="26">
        <v>375</v>
      </c>
      <c r="AC2955" s="26">
        <v>375</v>
      </c>
      <c r="AD2955" s="76">
        <f t="shared" si="669"/>
        <v>45688.7604166667</v>
      </c>
      <c r="AE2955" s="27">
        <f t="shared" si="670"/>
        <v>600.300000000003</v>
      </c>
      <c r="AF2955" s="27">
        <f t="shared" si="671"/>
        <v>-669.68</v>
      </c>
      <c r="AG2955" s="27">
        <f t="shared" si="672"/>
        <v>1762</v>
      </c>
      <c r="AH2955" s="27">
        <f t="shared" si="673"/>
        <v>-591.299999999999</v>
      </c>
      <c r="AI2955" s="27">
        <f t="shared" si="674"/>
        <v>251.61</v>
      </c>
      <c r="AJ2955" s="27">
        <f t="shared" si="675"/>
        <v>-152.33</v>
      </c>
      <c r="AK2955" s="26">
        <f>INDEX(检修、备用和必开!I:I,MATCH(统调负荷!$C2955,检修、备用和必开!$A:$A,0))</f>
        <v>7658.9149634315</v>
      </c>
    </row>
    <row r="2956" spans="1:37">
      <c r="A2956" s="26">
        <f t="shared" si="662"/>
        <v>5</v>
      </c>
      <c r="B2956" s="26">
        <f t="shared" si="663"/>
        <v>18</v>
      </c>
      <c r="C2956" s="26" t="s">
        <v>52</v>
      </c>
      <c r="D2956" s="75">
        <v>0.770833333333333</v>
      </c>
      <c r="E2956" s="26">
        <v>53655</v>
      </c>
      <c r="F2956" s="26">
        <v>20339.59</v>
      </c>
      <c r="G2956" s="26">
        <v>11601</v>
      </c>
      <c r="H2956" s="26">
        <v>18797.1</v>
      </c>
      <c r="I2956" s="26">
        <v>4930</v>
      </c>
      <c r="J2956" s="26">
        <v>-2012.69</v>
      </c>
      <c r="K2956" s="26">
        <f t="shared" si="664"/>
        <v>17769.59</v>
      </c>
      <c r="L2956" s="27">
        <f t="shared" si="665"/>
        <v>3.82814685088401</v>
      </c>
      <c r="M2956" s="75">
        <v>0.770833333333333</v>
      </c>
      <c r="N2956" s="26">
        <v>53923.2</v>
      </c>
      <c r="O2956" s="26">
        <v>19097.04</v>
      </c>
      <c r="P2956" s="26">
        <v>13490.1</v>
      </c>
      <c r="Q2956" s="26">
        <v>18276.2</v>
      </c>
      <c r="R2956" s="26">
        <v>5263.89</v>
      </c>
      <c r="S2956" s="26">
        <v>-2204.03</v>
      </c>
      <c r="T2956" s="26">
        <f t="shared" si="666"/>
        <v>16527.04</v>
      </c>
      <c r="U2956" s="27">
        <f t="shared" si="667"/>
        <v>2.51504785736258</v>
      </c>
      <c r="V2956" s="26">
        <f>INDEX(检修、备用和必开!B:B,MATCH(统调负荷!$C2956,检修、备用和必开!$A:$A,0))</f>
        <v>24017.8</v>
      </c>
      <c r="W2956" s="26">
        <f>INDEX(检修、备用和必开!C:C,MATCH(统调负荷!$C2956,检修、备用和必开!$A:$A,0))</f>
        <v>0</v>
      </c>
      <c r="X2956" s="26">
        <f>INDEX(检修、备用和必开!D:D,MATCH(统调负荷!$C2956,检修、备用和必开!$A:$A,0))</f>
        <v>10520</v>
      </c>
      <c r="Y2956" s="26">
        <f>INDEX(检修、备用和必开!E:E,MATCH(统调负荷!$C2956,检修、备用和必开!$A:$A,0))</f>
        <v>2570</v>
      </c>
      <c r="Z2956" s="26">
        <f>INDEX(检修、备用和必开!F:F,MATCH(统调负荷!$C2956,检修、备用和必开!$A:$A,0))</f>
        <v>2450</v>
      </c>
      <c r="AA2956" s="26">
        <f t="shared" si="668"/>
        <v>68024.6</v>
      </c>
      <c r="AB2956" s="26">
        <v>380</v>
      </c>
      <c r="AC2956" s="26">
        <v>356</v>
      </c>
      <c r="AD2956" s="76">
        <f t="shared" si="669"/>
        <v>45688.7708333333</v>
      </c>
      <c r="AE2956" s="27">
        <f t="shared" si="670"/>
        <v>268.199999999997</v>
      </c>
      <c r="AF2956" s="27">
        <f t="shared" si="671"/>
        <v>-1242.55</v>
      </c>
      <c r="AG2956" s="27">
        <f t="shared" si="672"/>
        <v>1889.1</v>
      </c>
      <c r="AH2956" s="27">
        <f t="shared" si="673"/>
        <v>-520.899999999998</v>
      </c>
      <c r="AI2956" s="27">
        <f t="shared" si="674"/>
        <v>333.89</v>
      </c>
      <c r="AJ2956" s="27">
        <f t="shared" si="675"/>
        <v>-191.34</v>
      </c>
      <c r="AK2956" s="26">
        <f>INDEX(检修、备用和必开!I:I,MATCH(统调负荷!$C2956,检修、备用和必开!$A:$A,0))</f>
        <v>7658.9149634315</v>
      </c>
    </row>
    <row r="2957" spans="1:37">
      <c r="A2957" s="26">
        <f t="shared" si="662"/>
        <v>5</v>
      </c>
      <c r="B2957" s="26">
        <f t="shared" si="663"/>
        <v>18</v>
      </c>
      <c r="C2957" s="26" t="s">
        <v>52</v>
      </c>
      <c r="D2957" s="75">
        <v>0.78125</v>
      </c>
      <c r="E2957" s="26">
        <v>53840</v>
      </c>
      <c r="F2957" s="26">
        <v>20254.39</v>
      </c>
      <c r="G2957" s="26">
        <v>11841</v>
      </c>
      <c r="H2957" s="26">
        <v>18961.1</v>
      </c>
      <c r="I2957" s="26">
        <v>4796</v>
      </c>
      <c r="J2957" s="26">
        <v>-2012.49</v>
      </c>
      <c r="K2957" s="26">
        <f t="shared" si="664"/>
        <v>17684.39</v>
      </c>
      <c r="L2957" s="27">
        <f t="shared" si="665"/>
        <v>3.84659012835614</v>
      </c>
      <c r="M2957" s="75">
        <v>0.78125</v>
      </c>
      <c r="N2957" s="26">
        <v>53882.9</v>
      </c>
      <c r="O2957" s="26">
        <v>18840.18</v>
      </c>
      <c r="P2957" s="26">
        <v>13580.4</v>
      </c>
      <c r="Q2957" s="26">
        <v>18392.9</v>
      </c>
      <c r="R2957" s="26">
        <v>5259.03</v>
      </c>
      <c r="S2957" s="26">
        <v>-2189.61</v>
      </c>
      <c r="T2957" s="26">
        <f t="shared" si="666"/>
        <v>16270.18</v>
      </c>
      <c r="U2957" s="27">
        <f t="shared" si="667"/>
        <v>2.53916173762177</v>
      </c>
      <c r="V2957" s="26">
        <f>INDEX(检修、备用和必开!B:B,MATCH(统调负荷!$C2957,检修、备用和必开!$A:$A,0))</f>
        <v>24017.8</v>
      </c>
      <c r="W2957" s="26">
        <f>INDEX(检修、备用和必开!C:C,MATCH(统调负荷!$C2957,检修、备用和必开!$A:$A,0))</f>
        <v>0</v>
      </c>
      <c r="X2957" s="26">
        <f>INDEX(检修、备用和必开!D:D,MATCH(统调负荷!$C2957,检修、备用和必开!$A:$A,0))</f>
        <v>10520</v>
      </c>
      <c r="Y2957" s="26">
        <f>INDEX(检修、备用和必开!E:E,MATCH(统调负荷!$C2957,检修、备用和必开!$A:$A,0))</f>
        <v>2570</v>
      </c>
      <c r="Z2957" s="26">
        <f>INDEX(检修、备用和必开!F:F,MATCH(统调负荷!$C2957,检修、备用和必开!$A:$A,0))</f>
        <v>2450</v>
      </c>
      <c r="AA2957" s="26">
        <f t="shared" si="668"/>
        <v>68024.6</v>
      </c>
      <c r="AB2957" s="26">
        <v>380</v>
      </c>
      <c r="AC2957" s="26">
        <v>370.55</v>
      </c>
      <c r="AD2957" s="76">
        <f t="shared" si="669"/>
        <v>45688.78125</v>
      </c>
      <c r="AE2957" s="27">
        <f t="shared" si="670"/>
        <v>42.9000000000015</v>
      </c>
      <c r="AF2957" s="27">
        <f t="shared" si="671"/>
        <v>-1414.21</v>
      </c>
      <c r="AG2957" s="27">
        <f t="shared" si="672"/>
        <v>1739.4</v>
      </c>
      <c r="AH2957" s="27">
        <f t="shared" si="673"/>
        <v>-568.199999999997</v>
      </c>
      <c r="AI2957" s="27">
        <f t="shared" si="674"/>
        <v>463.03</v>
      </c>
      <c r="AJ2957" s="27">
        <f t="shared" si="675"/>
        <v>-177.12</v>
      </c>
      <c r="AK2957" s="26">
        <f>INDEX(检修、备用和必开!I:I,MATCH(统调负荷!$C2957,检修、备用和必开!$A:$A,0))</f>
        <v>7658.9149634315</v>
      </c>
    </row>
    <row r="2958" spans="1:37">
      <c r="A2958" s="26">
        <f t="shared" si="662"/>
        <v>5</v>
      </c>
      <c r="B2958" s="26">
        <f t="shared" si="663"/>
        <v>19</v>
      </c>
      <c r="C2958" s="26" t="s">
        <v>52</v>
      </c>
      <c r="D2958" s="75">
        <v>0.791666666666667</v>
      </c>
      <c r="E2958" s="26">
        <v>53810</v>
      </c>
      <c r="F2958" s="26">
        <v>19743.7</v>
      </c>
      <c r="G2958" s="26">
        <v>12286</v>
      </c>
      <c r="H2958" s="26">
        <v>18996.2</v>
      </c>
      <c r="I2958" s="26">
        <v>4797</v>
      </c>
      <c r="J2958" s="26">
        <v>-2012.9</v>
      </c>
      <c r="K2958" s="26">
        <f t="shared" si="664"/>
        <v>17173.7</v>
      </c>
      <c r="L2958" s="27">
        <f t="shared" si="665"/>
        <v>3.96097521209757</v>
      </c>
      <c r="M2958" s="75">
        <v>0.791666666666667</v>
      </c>
      <c r="N2958" s="26">
        <v>53665.4</v>
      </c>
      <c r="O2958" s="26">
        <v>17494.8</v>
      </c>
      <c r="P2958" s="26">
        <v>14261.3</v>
      </c>
      <c r="Q2958" s="26">
        <v>18888.6</v>
      </c>
      <c r="R2958" s="26">
        <v>5248.78</v>
      </c>
      <c r="S2958" s="26">
        <v>-2228.08</v>
      </c>
      <c r="T2958" s="26">
        <f t="shared" si="666"/>
        <v>14924.8</v>
      </c>
      <c r="U2958" s="27">
        <f t="shared" si="667"/>
        <v>2.67341853738288</v>
      </c>
      <c r="V2958" s="26">
        <f>INDEX(检修、备用和必开!B:B,MATCH(统调负荷!$C2958,检修、备用和必开!$A:$A,0))</f>
        <v>24017.8</v>
      </c>
      <c r="W2958" s="26">
        <f>INDEX(检修、备用和必开!C:C,MATCH(统调负荷!$C2958,检修、备用和必开!$A:$A,0))</f>
        <v>0</v>
      </c>
      <c r="X2958" s="26">
        <f>INDEX(检修、备用和必开!D:D,MATCH(统调负荷!$C2958,检修、备用和必开!$A:$A,0))</f>
        <v>10520</v>
      </c>
      <c r="Y2958" s="26">
        <f>INDEX(检修、备用和必开!E:E,MATCH(统调负荷!$C2958,检修、备用和必开!$A:$A,0))</f>
        <v>2570</v>
      </c>
      <c r="Z2958" s="26">
        <f>INDEX(检修、备用和必开!F:F,MATCH(统调负荷!$C2958,检修、备用和必开!$A:$A,0))</f>
        <v>2450</v>
      </c>
      <c r="AA2958" s="26">
        <f t="shared" si="668"/>
        <v>68024.6</v>
      </c>
      <c r="AB2958" s="26">
        <v>365.55</v>
      </c>
      <c r="AC2958" s="26">
        <v>310</v>
      </c>
      <c r="AD2958" s="76">
        <f t="shared" si="669"/>
        <v>45688.7916666667</v>
      </c>
      <c r="AE2958" s="27">
        <f t="shared" si="670"/>
        <v>-144.599999999999</v>
      </c>
      <c r="AF2958" s="27">
        <f t="shared" si="671"/>
        <v>-2248.9</v>
      </c>
      <c r="AG2958" s="27">
        <f t="shared" si="672"/>
        <v>1975.3</v>
      </c>
      <c r="AH2958" s="27">
        <f t="shared" si="673"/>
        <v>-107.600000000002</v>
      </c>
      <c r="AI2958" s="27">
        <f t="shared" si="674"/>
        <v>451.78</v>
      </c>
      <c r="AJ2958" s="27">
        <f t="shared" si="675"/>
        <v>-215.18</v>
      </c>
      <c r="AK2958" s="26">
        <f>INDEX(检修、备用和必开!I:I,MATCH(统调负荷!$C2958,检修、备用和必开!$A:$A,0))</f>
        <v>7658.9149634315</v>
      </c>
    </row>
    <row r="2959" spans="1:37">
      <c r="A2959" s="26">
        <f t="shared" si="662"/>
        <v>5</v>
      </c>
      <c r="B2959" s="26">
        <f t="shared" si="663"/>
        <v>19</v>
      </c>
      <c r="C2959" s="26" t="s">
        <v>52</v>
      </c>
      <c r="D2959" s="75">
        <v>0.802083333333333</v>
      </c>
      <c r="E2959" s="26">
        <v>54000</v>
      </c>
      <c r="F2959" s="26">
        <v>19874.4</v>
      </c>
      <c r="G2959" s="26">
        <v>12286</v>
      </c>
      <c r="H2959" s="26">
        <v>19011.3</v>
      </c>
      <c r="I2959" s="26">
        <v>4841</v>
      </c>
      <c r="J2959" s="26">
        <v>-2012.7</v>
      </c>
      <c r="K2959" s="26">
        <f t="shared" si="664"/>
        <v>17304.4</v>
      </c>
      <c r="L2959" s="27">
        <f t="shared" si="665"/>
        <v>3.93105799681006</v>
      </c>
      <c r="M2959" s="75">
        <v>0.802083333333333</v>
      </c>
      <c r="N2959" s="26">
        <v>53907.3</v>
      </c>
      <c r="O2959" s="26">
        <v>17257.48</v>
      </c>
      <c r="P2959" s="26">
        <v>14216.5</v>
      </c>
      <c r="Q2959" s="26">
        <v>19182.9</v>
      </c>
      <c r="R2959" s="26">
        <v>5369.11</v>
      </c>
      <c r="S2959" s="26">
        <v>-2118.69</v>
      </c>
      <c r="T2959" s="26">
        <f t="shared" si="666"/>
        <v>14687.48</v>
      </c>
      <c r="U2959" s="27">
        <f t="shared" si="667"/>
        <v>2.6985878794707</v>
      </c>
      <c r="V2959" s="26">
        <f>INDEX(检修、备用和必开!B:B,MATCH(统调负荷!$C2959,检修、备用和必开!$A:$A,0))</f>
        <v>24017.8</v>
      </c>
      <c r="W2959" s="26">
        <f>INDEX(检修、备用和必开!C:C,MATCH(统调负荷!$C2959,检修、备用和必开!$A:$A,0))</f>
        <v>0</v>
      </c>
      <c r="X2959" s="26">
        <f>INDEX(检修、备用和必开!D:D,MATCH(统调负荷!$C2959,检修、备用和必开!$A:$A,0))</f>
        <v>10520</v>
      </c>
      <c r="Y2959" s="26">
        <f>INDEX(检修、备用和必开!E:E,MATCH(统调负荷!$C2959,检修、备用和必开!$A:$A,0))</f>
        <v>2570</v>
      </c>
      <c r="Z2959" s="26">
        <f>INDEX(检修、备用和必开!F:F,MATCH(统调负荷!$C2959,检修、备用和必开!$A:$A,0))</f>
        <v>2450</v>
      </c>
      <c r="AA2959" s="26">
        <f t="shared" si="668"/>
        <v>68024.6</v>
      </c>
      <c r="AB2959" s="26">
        <v>370</v>
      </c>
      <c r="AC2959" s="26">
        <v>334</v>
      </c>
      <c r="AD2959" s="76">
        <f t="shared" si="669"/>
        <v>45688.8020833333</v>
      </c>
      <c r="AE2959" s="27">
        <f t="shared" si="670"/>
        <v>-92.6999999999971</v>
      </c>
      <c r="AF2959" s="27">
        <f t="shared" si="671"/>
        <v>-2616.92</v>
      </c>
      <c r="AG2959" s="27">
        <f t="shared" si="672"/>
        <v>1930.5</v>
      </c>
      <c r="AH2959" s="27">
        <f t="shared" si="673"/>
        <v>171.600000000002</v>
      </c>
      <c r="AI2959" s="27">
        <f t="shared" si="674"/>
        <v>528.11</v>
      </c>
      <c r="AJ2959" s="27">
        <f t="shared" si="675"/>
        <v>-105.99</v>
      </c>
      <c r="AK2959" s="26">
        <f>INDEX(检修、备用和必开!I:I,MATCH(统调负荷!$C2959,检修、备用和必开!$A:$A,0))</f>
        <v>7658.9149634315</v>
      </c>
    </row>
    <row r="2960" spans="1:37">
      <c r="A2960" s="26">
        <f t="shared" si="662"/>
        <v>5</v>
      </c>
      <c r="B2960" s="26">
        <f t="shared" si="663"/>
        <v>19</v>
      </c>
      <c r="C2960" s="26" t="s">
        <v>52</v>
      </c>
      <c r="D2960" s="75">
        <v>0.8125</v>
      </c>
      <c r="E2960" s="26">
        <v>53855</v>
      </c>
      <c r="F2960" s="26">
        <v>19666.9</v>
      </c>
      <c r="G2960" s="26">
        <v>12286</v>
      </c>
      <c r="H2960" s="26">
        <v>19020.8</v>
      </c>
      <c r="I2960" s="26">
        <v>4894</v>
      </c>
      <c r="J2960" s="26">
        <v>-2012.7</v>
      </c>
      <c r="K2960" s="26">
        <f t="shared" si="664"/>
        <v>17096.9</v>
      </c>
      <c r="L2960" s="27">
        <f t="shared" si="665"/>
        <v>3.97876808076318</v>
      </c>
      <c r="M2960" s="75">
        <v>0.8125</v>
      </c>
      <c r="N2960" s="26">
        <v>53752.2</v>
      </c>
      <c r="O2960" s="26">
        <v>17270.51</v>
      </c>
      <c r="P2960" s="26">
        <v>13865.6</v>
      </c>
      <c r="Q2960" s="26">
        <v>19469.8</v>
      </c>
      <c r="R2960" s="26">
        <v>5368.49</v>
      </c>
      <c r="S2960" s="26">
        <v>-2222.2</v>
      </c>
      <c r="T2960" s="26">
        <f t="shared" si="666"/>
        <v>14700.51</v>
      </c>
      <c r="U2960" s="27">
        <f t="shared" si="667"/>
        <v>2.69719367292731</v>
      </c>
      <c r="V2960" s="26">
        <f>INDEX(检修、备用和必开!B:B,MATCH(统调负荷!$C2960,检修、备用和必开!$A:$A,0))</f>
        <v>24017.8</v>
      </c>
      <c r="W2960" s="26">
        <f>INDEX(检修、备用和必开!C:C,MATCH(统调负荷!$C2960,检修、备用和必开!$A:$A,0))</f>
        <v>0</v>
      </c>
      <c r="X2960" s="26">
        <f>INDEX(检修、备用和必开!D:D,MATCH(统调负荷!$C2960,检修、备用和必开!$A:$A,0))</f>
        <v>10520</v>
      </c>
      <c r="Y2960" s="26">
        <f>INDEX(检修、备用和必开!E:E,MATCH(统调负荷!$C2960,检修、备用和必开!$A:$A,0))</f>
        <v>2570</v>
      </c>
      <c r="Z2960" s="26">
        <f>INDEX(检修、备用和必开!F:F,MATCH(统调负荷!$C2960,检修、备用和必开!$A:$A,0))</f>
        <v>2450</v>
      </c>
      <c r="AA2960" s="26">
        <f t="shared" si="668"/>
        <v>68024.6</v>
      </c>
      <c r="AB2960" s="26">
        <v>360</v>
      </c>
      <c r="AC2960" s="26">
        <v>345</v>
      </c>
      <c r="AD2960" s="76">
        <f t="shared" si="669"/>
        <v>45688.8125</v>
      </c>
      <c r="AE2960" s="27">
        <f t="shared" si="670"/>
        <v>-102.800000000003</v>
      </c>
      <c r="AF2960" s="27">
        <f t="shared" si="671"/>
        <v>-2396.39</v>
      </c>
      <c r="AG2960" s="27">
        <f t="shared" si="672"/>
        <v>1579.6</v>
      </c>
      <c r="AH2960" s="27">
        <f t="shared" si="673"/>
        <v>449</v>
      </c>
      <c r="AI2960" s="27">
        <f t="shared" si="674"/>
        <v>474.49</v>
      </c>
      <c r="AJ2960" s="27">
        <f t="shared" si="675"/>
        <v>-209.5</v>
      </c>
      <c r="AK2960" s="26">
        <f>INDEX(检修、备用和必开!I:I,MATCH(统调负荷!$C2960,检修、备用和必开!$A:$A,0))</f>
        <v>7658.9149634315</v>
      </c>
    </row>
    <row r="2961" spans="1:37">
      <c r="A2961" s="26">
        <f t="shared" si="662"/>
        <v>5</v>
      </c>
      <c r="B2961" s="26">
        <f t="shared" si="663"/>
        <v>19</v>
      </c>
      <c r="C2961" s="26" t="s">
        <v>52</v>
      </c>
      <c r="D2961" s="75">
        <v>0.822916666666667</v>
      </c>
      <c r="E2961" s="26">
        <v>53850</v>
      </c>
      <c r="F2961" s="26">
        <v>19630.39</v>
      </c>
      <c r="G2961" s="26">
        <v>12286</v>
      </c>
      <c r="H2961" s="26">
        <v>19029.3</v>
      </c>
      <c r="I2961" s="26">
        <v>4917</v>
      </c>
      <c r="J2961" s="26">
        <v>-2012.69</v>
      </c>
      <c r="K2961" s="26">
        <f t="shared" si="664"/>
        <v>17060.39</v>
      </c>
      <c r="L2961" s="27">
        <f t="shared" si="665"/>
        <v>3.98728282296008</v>
      </c>
      <c r="M2961" s="75">
        <v>0.822916666666667</v>
      </c>
      <c r="N2961" s="26">
        <v>53966.1</v>
      </c>
      <c r="O2961" s="26">
        <v>17454.76</v>
      </c>
      <c r="P2961" s="26">
        <v>14003</v>
      </c>
      <c r="Q2961" s="26">
        <v>19297.9</v>
      </c>
      <c r="R2961" s="26">
        <v>5386.35</v>
      </c>
      <c r="S2961" s="26">
        <v>-2175.91</v>
      </c>
      <c r="T2961" s="26">
        <f t="shared" si="666"/>
        <v>14884.76</v>
      </c>
      <c r="U2961" s="27">
        <f t="shared" si="667"/>
        <v>2.67763206580184</v>
      </c>
      <c r="V2961" s="26">
        <f>INDEX(检修、备用和必开!B:B,MATCH(统调负荷!$C2961,检修、备用和必开!$A:$A,0))</f>
        <v>24017.8</v>
      </c>
      <c r="W2961" s="26">
        <f>INDEX(检修、备用和必开!C:C,MATCH(统调负荷!$C2961,检修、备用和必开!$A:$A,0))</f>
        <v>0</v>
      </c>
      <c r="X2961" s="26">
        <f>INDEX(检修、备用和必开!D:D,MATCH(统调负荷!$C2961,检修、备用和必开!$A:$A,0))</f>
        <v>10520</v>
      </c>
      <c r="Y2961" s="26">
        <f>INDEX(检修、备用和必开!E:E,MATCH(统调负荷!$C2961,检修、备用和必开!$A:$A,0))</f>
        <v>2570</v>
      </c>
      <c r="Z2961" s="26">
        <f>INDEX(检修、备用和必开!F:F,MATCH(统调负荷!$C2961,检修、备用和必开!$A:$A,0))</f>
        <v>2450</v>
      </c>
      <c r="AA2961" s="26">
        <f t="shared" si="668"/>
        <v>68024.6</v>
      </c>
      <c r="AB2961" s="26">
        <v>360</v>
      </c>
      <c r="AC2961" s="26">
        <v>340.55</v>
      </c>
      <c r="AD2961" s="76">
        <f t="shared" si="669"/>
        <v>45688.8229166667</v>
      </c>
      <c r="AE2961" s="27">
        <f t="shared" si="670"/>
        <v>116.099999999999</v>
      </c>
      <c r="AF2961" s="27">
        <f t="shared" si="671"/>
        <v>-2175.63</v>
      </c>
      <c r="AG2961" s="27">
        <f t="shared" si="672"/>
        <v>1717</v>
      </c>
      <c r="AH2961" s="27">
        <f t="shared" si="673"/>
        <v>268.600000000002</v>
      </c>
      <c r="AI2961" s="27">
        <f t="shared" si="674"/>
        <v>469.35</v>
      </c>
      <c r="AJ2961" s="27">
        <f t="shared" si="675"/>
        <v>-163.22</v>
      </c>
      <c r="AK2961" s="26">
        <f>INDEX(检修、备用和必开!I:I,MATCH(统调负荷!$C2961,检修、备用和必开!$A:$A,0))</f>
        <v>7658.9149634315</v>
      </c>
    </row>
    <row r="2962" spans="1:37">
      <c r="A2962" s="26">
        <f t="shared" si="662"/>
        <v>5</v>
      </c>
      <c r="B2962" s="26">
        <f t="shared" si="663"/>
        <v>20</v>
      </c>
      <c r="C2962" s="26" t="s">
        <v>52</v>
      </c>
      <c r="D2962" s="75">
        <v>0.833333333333333</v>
      </c>
      <c r="E2962" s="26">
        <v>53685</v>
      </c>
      <c r="F2962" s="26">
        <v>19557.6</v>
      </c>
      <c r="G2962" s="26">
        <v>12182</v>
      </c>
      <c r="H2962" s="26">
        <v>19036.1</v>
      </c>
      <c r="I2962" s="26">
        <v>4922</v>
      </c>
      <c r="J2962" s="26">
        <v>-2012.7</v>
      </c>
      <c r="K2962" s="26">
        <f t="shared" si="664"/>
        <v>16987.6</v>
      </c>
      <c r="L2962" s="27">
        <f t="shared" si="665"/>
        <v>4.00436789187407</v>
      </c>
      <c r="M2962" s="75">
        <v>0.833333333333333</v>
      </c>
      <c r="N2962" s="26">
        <v>53890.8</v>
      </c>
      <c r="O2962" s="26">
        <v>17766.99</v>
      </c>
      <c r="P2962" s="26">
        <v>14136.8</v>
      </c>
      <c r="Q2962" s="26">
        <v>18882.9</v>
      </c>
      <c r="R2962" s="26">
        <v>5296.55</v>
      </c>
      <c r="S2962" s="26">
        <v>-2192.44</v>
      </c>
      <c r="T2962" s="26">
        <f t="shared" si="666"/>
        <v>15196.99</v>
      </c>
      <c r="U2962" s="27">
        <f t="shared" si="667"/>
        <v>2.64512293234939</v>
      </c>
      <c r="V2962" s="26">
        <f>INDEX(检修、备用和必开!B:B,MATCH(统调负荷!$C2962,检修、备用和必开!$A:$A,0))</f>
        <v>24017.8</v>
      </c>
      <c r="W2962" s="26">
        <f>INDEX(检修、备用和必开!C:C,MATCH(统调负荷!$C2962,检修、备用和必开!$A:$A,0))</f>
        <v>0</v>
      </c>
      <c r="X2962" s="26">
        <f>INDEX(检修、备用和必开!D:D,MATCH(统调负荷!$C2962,检修、备用和必开!$A:$A,0))</f>
        <v>10520</v>
      </c>
      <c r="Y2962" s="26">
        <f>INDEX(检修、备用和必开!E:E,MATCH(统调负荷!$C2962,检修、备用和必开!$A:$A,0))</f>
        <v>2570</v>
      </c>
      <c r="Z2962" s="26">
        <f>INDEX(检修、备用和必开!F:F,MATCH(统调负荷!$C2962,检修、备用和必开!$A:$A,0))</f>
        <v>2450</v>
      </c>
      <c r="AA2962" s="26">
        <f t="shared" si="668"/>
        <v>68024.6</v>
      </c>
      <c r="AB2962" s="26">
        <v>360</v>
      </c>
      <c r="AC2962" s="26">
        <v>350</v>
      </c>
      <c r="AD2962" s="76">
        <f t="shared" si="669"/>
        <v>45688.8333333333</v>
      </c>
      <c r="AE2962" s="27">
        <f t="shared" si="670"/>
        <v>205.800000000003</v>
      </c>
      <c r="AF2962" s="27">
        <f t="shared" si="671"/>
        <v>-1790.61</v>
      </c>
      <c r="AG2962" s="27">
        <f t="shared" si="672"/>
        <v>1954.8</v>
      </c>
      <c r="AH2962" s="27">
        <f t="shared" si="673"/>
        <v>-153.199999999997</v>
      </c>
      <c r="AI2962" s="27">
        <f t="shared" si="674"/>
        <v>374.55</v>
      </c>
      <c r="AJ2962" s="27">
        <f t="shared" si="675"/>
        <v>-179.74</v>
      </c>
      <c r="AK2962" s="26">
        <f>INDEX(检修、备用和必开!I:I,MATCH(统调负荷!$C2962,检修、备用和必开!$A:$A,0))</f>
        <v>7658.9149634315</v>
      </c>
    </row>
    <row r="2963" spans="1:37">
      <c r="A2963" s="26">
        <f t="shared" si="662"/>
        <v>5</v>
      </c>
      <c r="B2963" s="26">
        <f t="shared" si="663"/>
        <v>20</v>
      </c>
      <c r="C2963" s="26" t="s">
        <v>52</v>
      </c>
      <c r="D2963" s="75">
        <v>0.84375</v>
      </c>
      <c r="E2963" s="26">
        <v>53750</v>
      </c>
      <c r="F2963" s="26">
        <v>19623.79</v>
      </c>
      <c r="G2963" s="26">
        <v>12182</v>
      </c>
      <c r="H2963" s="26">
        <v>19026.9</v>
      </c>
      <c r="I2963" s="26">
        <v>4930</v>
      </c>
      <c r="J2963" s="26">
        <v>-2012.69</v>
      </c>
      <c r="K2963" s="26">
        <f t="shared" si="664"/>
        <v>17053.79</v>
      </c>
      <c r="L2963" s="27">
        <f t="shared" si="665"/>
        <v>3.98882594426224</v>
      </c>
      <c r="M2963" s="75">
        <v>0.84375</v>
      </c>
      <c r="N2963" s="26">
        <v>54216.4</v>
      </c>
      <c r="O2963" s="26">
        <v>18459.61</v>
      </c>
      <c r="P2963" s="26">
        <v>13836.8</v>
      </c>
      <c r="Q2963" s="26">
        <v>18844.6</v>
      </c>
      <c r="R2963" s="26">
        <v>5256.72</v>
      </c>
      <c r="S2963" s="26">
        <v>-2181.33</v>
      </c>
      <c r="T2963" s="26">
        <f t="shared" si="666"/>
        <v>15889.61</v>
      </c>
      <c r="U2963" s="27">
        <f t="shared" si="667"/>
        <v>2.57575178126447</v>
      </c>
      <c r="V2963" s="26">
        <f>INDEX(检修、备用和必开!B:B,MATCH(统调负荷!$C2963,检修、备用和必开!$A:$A,0))</f>
        <v>24017.8</v>
      </c>
      <c r="W2963" s="26">
        <f>INDEX(检修、备用和必开!C:C,MATCH(统调负荷!$C2963,检修、备用和必开!$A:$A,0))</f>
        <v>0</v>
      </c>
      <c r="X2963" s="26">
        <f>INDEX(检修、备用和必开!D:D,MATCH(统调负荷!$C2963,检修、备用和必开!$A:$A,0))</f>
        <v>10520</v>
      </c>
      <c r="Y2963" s="26">
        <f>INDEX(检修、备用和必开!E:E,MATCH(统调负荷!$C2963,检修、备用和必开!$A:$A,0))</f>
        <v>2570</v>
      </c>
      <c r="Z2963" s="26">
        <f>INDEX(检修、备用和必开!F:F,MATCH(统调负荷!$C2963,检修、备用和必开!$A:$A,0))</f>
        <v>2450</v>
      </c>
      <c r="AA2963" s="26">
        <f t="shared" si="668"/>
        <v>68024.6</v>
      </c>
      <c r="AB2963" s="26">
        <v>360</v>
      </c>
      <c r="AC2963" s="26">
        <v>400</v>
      </c>
      <c r="AD2963" s="76">
        <f t="shared" si="669"/>
        <v>45688.84375</v>
      </c>
      <c r="AE2963" s="27">
        <f t="shared" si="670"/>
        <v>466.400000000001</v>
      </c>
      <c r="AF2963" s="27">
        <f t="shared" si="671"/>
        <v>-1164.18</v>
      </c>
      <c r="AG2963" s="27">
        <f t="shared" si="672"/>
        <v>1654.8</v>
      </c>
      <c r="AH2963" s="27">
        <f t="shared" si="673"/>
        <v>-182.300000000003</v>
      </c>
      <c r="AI2963" s="27">
        <f t="shared" si="674"/>
        <v>326.72</v>
      </c>
      <c r="AJ2963" s="27">
        <f t="shared" si="675"/>
        <v>-168.64</v>
      </c>
      <c r="AK2963" s="26">
        <f>INDEX(检修、备用和必开!I:I,MATCH(统调负荷!$C2963,检修、备用和必开!$A:$A,0))</f>
        <v>7658.9149634315</v>
      </c>
    </row>
    <row r="2964" spans="1:37">
      <c r="A2964" s="26">
        <f t="shared" si="662"/>
        <v>5</v>
      </c>
      <c r="B2964" s="26">
        <f t="shared" si="663"/>
        <v>20</v>
      </c>
      <c r="C2964" s="26" t="s">
        <v>52</v>
      </c>
      <c r="D2964" s="75">
        <v>0.854166666666667</v>
      </c>
      <c r="E2964" s="26">
        <v>53625</v>
      </c>
      <c r="F2964" s="26">
        <v>19522.1</v>
      </c>
      <c r="G2964" s="26">
        <v>12182</v>
      </c>
      <c r="H2964" s="26">
        <v>19012.6</v>
      </c>
      <c r="I2964" s="26">
        <v>4921</v>
      </c>
      <c r="J2964" s="26">
        <v>-2012.7</v>
      </c>
      <c r="K2964" s="26">
        <f t="shared" si="664"/>
        <v>16952.1</v>
      </c>
      <c r="L2964" s="27">
        <f t="shared" si="665"/>
        <v>4.01275358215206</v>
      </c>
      <c r="M2964" s="75">
        <v>0.854166666666667</v>
      </c>
      <c r="N2964" s="26">
        <v>54386.2</v>
      </c>
      <c r="O2964" s="26">
        <v>18589.93</v>
      </c>
      <c r="P2964" s="26">
        <v>14161.9</v>
      </c>
      <c r="Q2964" s="26">
        <v>18607.4</v>
      </c>
      <c r="R2964" s="26">
        <v>5220.88</v>
      </c>
      <c r="S2964" s="26">
        <v>-2193.91</v>
      </c>
      <c r="T2964" s="26">
        <f t="shared" si="666"/>
        <v>16019.93</v>
      </c>
      <c r="U2964" s="27">
        <f t="shared" si="667"/>
        <v>2.563103972015</v>
      </c>
      <c r="V2964" s="26">
        <f>INDEX(检修、备用和必开!B:B,MATCH(统调负荷!$C2964,检修、备用和必开!$A:$A,0))</f>
        <v>24017.8</v>
      </c>
      <c r="W2964" s="26">
        <f>INDEX(检修、备用和必开!C:C,MATCH(统调负荷!$C2964,检修、备用和必开!$A:$A,0))</f>
        <v>0</v>
      </c>
      <c r="X2964" s="26">
        <f>INDEX(检修、备用和必开!D:D,MATCH(统调负荷!$C2964,检修、备用和必开!$A:$A,0))</f>
        <v>10520</v>
      </c>
      <c r="Y2964" s="26">
        <f>INDEX(检修、备用和必开!E:E,MATCH(统调负荷!$C2964,检修、备用和必开!$A:$A,0))</f>
        <v>2570</v>
      </c>
      <c r="Z2964" s="26">
        <f>INDEX(检修、备用和必开!F:F,MATCH(统调负荷!$C2964,检修、备用和必开!$A:$A,0))</f>
        <v>2450</v>
      </c>
      <c r="AA2964" s="26">
        <f t="shared" si="668"/>
        <v>68024.6</v>
      </c>
      <c r="AB2964" s="26">
        <v>360</v>
      </c>
      <c r="AC2964" s="26">
        <v>360</v>
      </c>
      <c r="AD2964" s="76">
        <f t="shared" si="669"/>
        <v>45688.8541666667</v>
      </c>
      <c r="AE2964" s="27">
        <f t="shared" si="670"/>
        <v>761.199999999997</v>
      </c>
      <c r="AF2964" s="27">
        <f t="shared" si="671"/>
        <v>-932.169999999998</v>
      </c>
      <c r="AG2964" s="27">
        <f t="shared" si="672"/>
        <v>1979.9</v>
      </c>
      <c r="AH2964" s="27">
        <f t="shared" si="673"/>
        <v>-405.199999999997</v>
      </c>
      <c r="AI2964" s="27">
        <f t="shared" si="674"/>
        <v>299.88</v>
      </c>
      <c r="AJ2964" s="27">
        <f t="shared" si="675"/>
        <v>-181.21</v>
      </c>
      <c r="AK2964" s="26">
        <f>INDEX(检修、备用和必开!I:I,MATCH(统调负荷!$C2964,检修、备用和必开!$A:$A,0))</f>
        <v>7658.9149634315</v>
      </c>
    </row>
    <row r="2965" spans="1:37">
      <c r="A2965" s="26">
        <f t="shared" si="662"/>
        <v>5</v>
      </c>
      <c r="B2965" s="26">
        <f t="shared" si="663"/>
        <v>20</v>
      </c>
      <c r="C2965" s="26" t="s">
        <v>52</v>
      </c>
      <c r="D2965" s="75">
        <v>0.864583333333333</v>
      </c>
      <c r="E2965" s="26">
        <v>53690</v>
      </c>
      <c r="F2965" s="26">
        <v>19610.5</v>
      </c>
      <c r="G2965" s="26">
        <v>12182</v>
      </c>
      <c r="H2965" s="26">
        <v>18995.2</v>
      </c>
      <c r="I2965" s="26">
        <v>4915</v>
      </c>
      <c r="J2965" s="26">
        <v>-2012.7</v>
      </c>
      <c r="K2965" s="26">
        <f t="shared" si="664"/>
        <v>17040.5</v>
      </c>
      <c r="L2965" s="27">
        <f t="shared" si="665"/>
        <v>3.9919368563129</v>
      </c>
      <c r="M2965" s="75">
        <v>0.864583333333333</v>
      </c>
      <c r="N2965" s="26">
        <v>54207.5</v>
      </c>
      <c r="O2965" s="26">
        <v>19035.94</v>
      </c>
      <c r="P2965" s="26">
        <v>13894.6</v>
      </c>
      <c r="Q2965" s="26">
        <v>18292.6</v>
      </c>
      <c r="R2965" s="26">
        <v>5207.15</v>
      </c>
      <c r="S2965" s="26">
        <v>-2222.79</v>
      </c>
      <c r="T2965" s="26">
        <f t="shared" si="666"/>
        <v>16465.94</v>
      </c>
      <c r="U2965" s="27">
        <f t="shared" si="667"/>
        <v>2.52074228283321</v>
      </c>
      <c r="V2965" s="26">
        <f>INDEX(检修、备用和必开!B:B,MATCH(统调负荷!$C2965,检修、备用和必开!$A:$A,0))</f>
        <v>24017.8</v>
      </c>
      <c r="W2965" s="26">
        <f>INDEX(检修、备用和必开!C:C,MATCH(统调负荷!$C2965,检修、备用和必开!$A:$A,0))</f>
        <v>0</v>
      </c>
      <c r="X2965" s="26">
        <f>INDEX(检修、备用和必开!D:D,MATCH(统调负荷!$C2965,检修、备用和必开!$A:$A,0))</f>
        <v>10520</v>
      </c>
      <c r="Y2965" s="26">
        <f>INDEX(检修、备用和必开!E:E,MATCH(统调负荷!$C2965,检修、备用和必开!$A:$A,0))</f>
        <v>2570</v>
      </c>
      <c r="Z2965" s="26">
        <f>INDEX(检修、备用和必开!F:F,MATCH(统调负荷!$C2965,检修、备用和必开!$A:$A,0))</f>
        <v>2450</v>
      </c>
      <c r="AA2965" s="26">
        <f t="shared" si="668"/>
        <v>68024.6</v>
      </c>
      <c r="AB2965" s="26">
        <v>370</v>
      </c>
      <c r="AC2965" s="26">
        <v>336</v>
      </c>
      <c r="AD2965" s="76">
        <f t="shared" si="669"/>
        <v>45688.8645833333</v>
      </c>
      <c r="AE2965" s="27">
        <f t="shared" si="670"/>
        <v>517.5</v>
      </c>
      <c r="AF2965" s="27">
        <f t="shared" si="671"/>
        <v>-574.560000000001</v>
      </c>
      <c r="AG2965" s="27">
        <f t="shared" si="672"/>
        <v>1712.6</v>
      </c>
      <c r="AH2965" s="27">
        <f t="shared" si="673"/>
        <v>-702.600000000002</v>
      </c>
      <c r="AI2965" s="27">
        <f t="shared" si="674"/>
        <v>292.15</v>
      </c>
      <c r="AJ2965" s="27">
        <f t="shared" si="675"/>
        <v>-210.09</v>
      </c>
      <c r="AK2965" s="26">
        <f>INDEX(检修、备用和必开!I:I,MATCH(统调负荷!$C2965,检修、备用和必开!$A:$A,0))</f>
        <v>7658.9149634315</v>
      </c>
    </row>
    <row r="2966" spans="1:37">
      <c r="A2966" s="26">
        <f t="shared" si="662"/>
        <v>5</v>
      </c>
      <c r="B2966" s="26">
        <f t="shared" si="663"/>
        <v>21</v>
      </c>
      <c r="C2966" s="26" t="s">
        <v>52</v>
      </c>
      <c r="D2966" s="75">
        <v>0.875</v>
      </c>
      <c r="E2966" s="26">
        <v>53590</v>
      </c>
      <c r="F2966" s="26">
        <v>19701.6</v>
      </c>
      <c r="G2966" s="26">
        <v>12104</v>
      </c>
      <c r="H2966" s="26">
        <v>18899.1</v>
      </c>
      <c r="I2966" s="26">
        <v>4898</v>
      </c>
      <c r="J2966" s="26">
        <v>-2012.7</v>
      </c>
      <c r="K2966" s="26">
        <f t="shared" si="664"/>
        <v>17131.6</v>
      </c>
      <c r="L2966" s="27">
        <f t="shared" si="665"/>
        <v>3.97070909897499</v>
      </c>
      <c r="M2966" s="75">
        <v>0.875</v>
      </c>
      <c r="N2966" s="26">
        <v>54200.1</v>
      </c>
      <c r="O2966" s="26">
        <v>19464.56</v>
      </c>
      <c r="P2966" s="26">
        <v>13775.6</v>
      </c>
      <c r="Q2966" s="26">
        <v>17989.8</v>
      </c>
      <c r="R2966" s="26">
        <v>5199.86</v>
      </c>
      <c r="S2966" s="26">
        <v>-2229.72</v>
      </c>
      <c r="T2966" s="26">
        <f t="shared" si="666"/>
        <v>16894.56</v>
      </c>
      <c r="U2966" s="27">
        <f t="shared" si="667"/>
        <v>2.4813310882976</v>
      </c>
      <c r="V2966" s="26">
        <f>INDEX(检修、备用和必开!B:B,MATCH(统调负荷!$C2966,检修、备用和必开!$A:$A,0))</f>
        <v>24017.8</v>
      </c>
      <c r="W2966" s="26">
        <f>INDEX(检修、备用和必开!C:C,MATCH(统调负荷!$C2966,检修、备用和必开!$A:$A,0))</f>
        <v>0</v>
      </c>
      <c r="X2966" s="26">
        <f>INDEX(检修、备用和必开!D:D,MATCH(统调负荷!$C2966,检修、备用和必开!$A:$A,0))</f>
        <v>10520</v>
      </c>
      <c r="Y2966" s="26">
        <f>INDEX(检修、备用和必开!E:E,MATCH(统调负荷!$C2966,检修、备用和必开!$A:$A,0))</f>
        <v>2570</v>
      </c>
      <c r="Z2966" s="26">
        <f>INDEX(检修、备用和必开!F:F,MATCH(统调负荷!$C2966,检修、备用和必开!$A:$A,0))</f>
        <v>2450</v>
      </c>
      <c r="AA2966" s="26">
        <f t="shared" si="668"/>
        <v>68024.6</v>
      </c>
      <c r="AB2966" s="26">
        <v>375</v>
      </c>
      <c r="AC2966" s="26">
        <v>380</v>
      </c>
      <c r="AD2966" s="76">
        <f t="shared" si="669"/>
        <v>45688.875</v>
      </c>
      <c r="AE2966" s="27">
        <f t="shared" si="670"/>
        <v>610.099999999999</v>
      </c>
      <c r="AF2966" s="27">
        <f t="shared" si="671"/>
        <v>-237.039999999997</v>
      </c>
      <c r="AG2966" s="27">
        <f t="shared" si="672"/>
        <v>1671.6</v>
      </c>
      <c r="AH2966" s="27">
        <f t="shared" si="673"/>
        <v>-909.299999999999</v>
      </c>
      <c r="AI2966" s="27">
        <f t="shared" si="674"/>
        <v>301.86</v>
      </c>
      <c r="AJ2966" s="27">
        <f t="shared" si="675"/>
        <v>-217.02</v>
      </c>
      <c r="AK2966" s="26">
        <f>INDEX(检修、备用和必开!I:I,MATCH(统调负荷!$C2966,检修、备用和必开!$A:$A,0))</f>
        <v>7658.9149634315</v>
      </c>
    </row>
    <row r="2967" spans="1:37">
      <c r="A2967" s="26">
        <f t="shared" si="662"/>
        <v>5</v>
      </c>
      <c r="B2967" s="26">
        <f t="shared" si="663"/>
        <v>21</v>
      </c>
      <c r="C2967" s="26" t="s">
        <v>52</v>
      </c>
      <c r="D2967" s="75">
        <v>0.885416666666667</v>
      </c>
      <c r="E2967" s="26">
        <v>53335</v>
      </c>
      <c r="F2967" s="26">
        <v>19481.89</v>
      </c>
      <c r="G2967" s="26">
        <v>12114</v>
      </c>
      <c r="H2967" s="26">
        <v>18868.8</v>
      </c>
      <c r="I2967" s="26">
        <v>4883</v>
      </c>
      <c r="J2967" s="26">
        <v>-2012.69</v>
      </c>
      <c r="K2967" s="26">
        <f t="shared" si="664"/>
        <v>16911.89</v>
      </c>
      <c r="L2967" s="27">
        <f t="shared" si="665"/>
        <v>4.0222943739582</v>
      </c>
      <c r="M2967" s="75">
        <v>0.885416666666667</v>
      </c>
      <c r="N2967" s="26">
        <v>53964.3</v>
      </c>
      <c r="O2967" s="26">
        <v>19371.14</v>
      </c>
      <c r="P2967" s="26">
        <v>13704.9</v>
      </c>
      <c r="Q2967" s="26">
        <v>17876.7</v>
      </c>
      <c r="R2967" s="26">
        <v>5155.96</v>
      </c>
      <c r="S2967" s="26">
        <v>-2144.4</v>
      </c>
      <c r="T2967" s="26">
        <f t="shared" si="666"/>
        <v>16801.14</v>
      </c>
      <c r="U2967" s="27">
        <f t="shared" si="667"/>
        <v>2.48981557870572</v>
      </c>
      <c r="V2967" s="26">
        <f>INDEX(检修、备用和必开!B:B,MATCH(统调负荷!$C2967,检修、备用和必开!$A:$A,0))</f>
        <v>24017.8</v>
      </c>
      <c r="W2967" s="26">
        <f>INDEX(检修、备用和必开!C:C,MATCH(统调负荷!$C2967,检修、备用和必开!$A:$A,0))</f>
        <v>0</v>
      </c>
      <c r="X2967" s="26">
        <f>INDEX(检修、备用和必开!D:D,MATCH(统调负荷!$C2967,检修、备用和必开!$A:$A,0))</f>
        <v>10520</v>
      </c>
      <c r="Y2967" s="26">
        <f>INDEX(检修、备用和必开!E:E,MATCH(统调负荷!$C2967,检修、备用和必开!$A:$A,0))</f>
        <v>2570</v>
      </c>
      <c r="Z2967" s="26">
        <f>INDEX(检修、备用和必开!F:F,MATCH(统调负荷!$C2967,检修、备用和必开!$A:$A,0))</f>
        <v>2450</v>
      </c>
      <c r="AA2967" s="26">
        <f t="shared" si="668"/>
        <v>68024.6</v>
      </c>
      <c r="AB2967" s="26">
        <v>370</v>
      </c>
      <c r="AC2967" s="26">
        <v>355</v>
      </c>
      <c r="AD2967" s="76">
        <f t="shared" si="669"/>
        <v>45688.8854166667</v>
      </c>
      <c r="AE2967" s="27">
        <f t="shared" si="670"/>
        <v>629.300000000003</v>
      </c>
      <c r="AF2967" s="27">
        <f t="shared" si="671"/>
        <v>-110.75</v>
      </c>
      <c r="AG2967" s="27">
        <f t="shared" si="672"/>
        <v>1590.9</v>
      </c>
      <c r="AH2967" s="27">
        <f t="shared" si="673"/>
        <v>-992.099999999999</v>
      </c>
      <c r="AI2967" s="27">
        <f t="shared" si="674"/>
        <v>272.96</v>
      </c>
      <c r="AJ2967" s="27">
        <f t="shared" si="675"/>
        <v>-131.71</v>
      </c>
      <c r="AK2967" s="26">
        <f>INDEX(检修、备用和必开!I:I,MATCH(统调负荷!$C2967,检修、备用和必开!$A:$A,0))</f>
        <v>7658.9149634315</v>
      </c>
    </row>
    <row r="2968" spans="1:37">
      <c r="A2968" s="26">
        <f t="shared" si="662"/>
        <v>5</v>
      </c>
      <c r="B2968" s="26">
        <f t="shared" si="663"/>
        <v>21</v>
      </c>
      <c r="C2968" s="26" t="s">
        <v>52</v>
      </c>
      <c r="D2968" s="75">
        <v>0.895833333333333</v>
      </c>
      <c r="E2968" s="26">
        <v>53070</v>
      </c>
      <c r="F2968" s="26">
        <v>19327.19</v>
      </c>
      <c r="G2968" s="26">
        <v>12358</v>
      </c>
      <c r="H2968" s="26">
        <v>18516.5</v>
      </c>
      <c r="I2968" s="26">
        <v>4881</v>
      </c>
      <c r="J2968" s="26">
        <v>-2012.69</v>
      </c>
      <c r="K2968" s="26">
        <f t="shared" si="664"/>
        <v>16757.19</v>
      </c>
      <c r="L2968" s="27">
        <f t="shared" si="665"/>
        <v>4.05942762479867</v>
      </c>
      <c r="M2968" s="75">
        <v>0.895833333333333</v>
      </c>
      <c r="N2968" s="26">
        <v>53612.5</v>
      </c>
      <c r="O2968" s="26">
        <v>19162.49</v>
      </c>
      <c r="P2968" s="26">
        <v>13663.6</v>
      </c>
      <c r="Q2968" s="26">
        <v>17845.6</v>
      </c>
      <c r="R2968" s="26">
        <v>5114.6</v>
      </c>
      <c r="S2968" s="26">
        <v>-2173.79</v>
      </c>
      <c r="T2968" s="26">
        <f t="shared" si="666"/>
        <v>16592.49</v>
      </c>
      <c r="U2968" s="27">
        <f t="shared" si="667"/>
        <v>2.50897649017113</v>
      </c>
      <c r="V2968" s="26">
        <f>INDEX(检修、备用和必开!B:B,MATCH(统调负荷!$C2968,检修、备用和必开!$A:$A,0))</f>
        <v>24017.8</v>
      </c>
      <c r="W2968" s="26">
        <f>INDEX(检修、备用和必开!C:C,MATCH(统调负荷!$C2968,检修、备用和必开!$A:$A,0))</f>
        <v>0</v>
      </c>
      <c r="X2968" s="26">
        <f>INDEX(检修、备用和必开!D:D,MATCH(统调负荷!$C2968,检修、备用和必开!$A:$A,0))</f>
        <v>10520</v>
      </c>
      <c r="Y2968" s="26">
        <f>INDEX(检修、备用和必开!E:E,MATCH(统调负荷!$C2968,检修、备用和必开!$A:$A,0))</f>
        <v>2570</v>
      </c>
      <c r="Z2968" s="26">
        <f>INDEX(检修、备用和必开!F:F,MATCH(统调负荷!$C2968,检修、备用和必开!$A:$A,0))</f>
        <v>2450</v>
      </c>
      <c r="AA2968" s="26">
        <f t="shared" si="668"/>
        <v>68024.6</v>
      </c>
      <c r="AB2968" s="26">
        <v>370</v>
      </c>
      <c r="AC2968" s="26">
        <v>330</v>
      </c>
      <c r="AD2968" s="76">
        <f t="shared" si="669"/>
        <v>45688.8958333333</v>
      </c>
      <c r="AE2968" s="27">
        <f t="shared" si="670"/>
        <v>542.5</v>
      </c>
      <c r="AF2968" s="27">
        <f t="shared" si="671"/>
        <v>-164.699999999997</v>
      </c>
      <c r="AG2968" s="27">
        <f t="shared" si="672"/>
        <v>1305.6</v>
      </c>
      <c r="AH2968" s="27">
        <f t="shared" si="673"/>
        <v>-670.900000000001</v>
      </c>
      <c r="AI2968" s="27">
        <f t="shared" si="674"/>
        <v>233.6</v>
      </c>
      <c r="AJ2968" s="27">
        <f t="shared" si="675"/>
        <v>-161.1</v>
      </c>
      <c r="AK2968" s="26">
        <f>INDEX(检修、备用和必开!I:I,MATCH(统调负荷!$C2968,检修、备用和必开!$A:$A,0))</f>
        <v>7658.9149634315</v>
      </c>
    </row>
    <row r="2969" spans="1:37">
      <c r="A2969" s="26">
        <f t="shared" si="662"/>
        <v>5</v>
      </c>
      <c r="B2969" s="26">
        <f t="shared" si="663"/>
        <v>21</v>
      </c>
      <c r="C2969" s="26" t="s">
        <v>52</v>
      </c>
      <c r="D2969" s="75">
        <v>0.90625</v>
      </c>
      <c r="E2969" s="26">
        <v>52790</v>
      </c>
      <c r="F2969" s="26">
        <v>19554.3</v>
      </c>
      <c r="G2969" s="26">
        <v>12182</v>
      </c>
      <c r="H2969" s="26">
        <v>18187.4</v>
      </c>
      <c r="I2969" s="26">
        <v>4879</v>
      </c>
      <c r="J2969" s="26">
        <v>-2012.7</v>
      </c>
      <c r="K2969" s="26">
        <f t="shared" si="664"/>
        <v>16984.3</v>
      </c>
      <c r="L2969" s="27">
        <f t="shared" si="665"/>
        <v>4.00514592888727</v>
      </c>
      <c r="M2969" s="75">
        <v>0.90625</v>
      </c>
      <c r="N2969" s="26">
        <v>52978.1</v>
      </c>
      <c r="O2969" s="26">
        <v>19332.6</v>
      </c>
      <c r="P2969" s="26">
        <v>13920.3</v>
      </c>
      <c r="Q2969" s="26">
        <v>16794.3</v>
      </c>
      <c r="R2969" s="26">
        <v>5034.71</v>
      </c>
      <c r="S2969" s="26">
        <v>-2103.81</v>
      </c>
      <c r="T2969" s="26">
        <f t="shared" si="666"/>
        <v>16762.6</v>
      </c>
      <c r="U2969" s="27">
        <f t="shared" si="667"/>
        <v>2.49333274687896</v>
      </c>
      <c r="V2969" s="26">
        <f>INDEX(检修、备用和必开!B:B,MATCH(统调负荷!$C2969,检修、备用和必开!$A:$A,0))</f>
        <v>24017.8</v>
      </c>
      <c r="W2969" s="26">
        <f>INDEX(检修、备用和必开!C:C,MATCH(统调负荷!$C2969,检修、备用和必开!$A:$A,0))</f>
        <v>0</v>
      </c>
      <c r="X2969" s="26">
        <f>INDEX(检修、备用和必开!D:D,MATCH(统调负荷!$C2969,检修、备用和必开!$A:$A,0))</f>
        <v>10520</v>
      </c>
      <c r="Y2969" s="26">
        <f>INDEX(检修、备用和必开!E:E,MATCH(统调负荷!$C2969,检修、备用和必开!$A:$A,0))</f>
        <v>2570</v>
      </c>
      <c r="Z2969" s="26">
        <f>INDEX(检修、备用和必开!F:F,MATCH(统调负荷!$C2969,检修、备用和必开!$A:$A,0))</f>
        <v>2450</v>
      </c>
      <c r="AA2969" s="26">
        <f t="shared" si="668"/>
        <v>68024.6</v>
      </c>
      <c r="AB2969" s="26">
        <v>370</v>
      </c>
      <c r="AC2969" s="26">
        <v>340</v>
      </c>
      <c r="AD2969" s="76">
        <f t="shared" si="669"/>
        <v>45688.90625</v>
      </c>
      <c r="AE2969" s="27">
        <f t="shared" si="670"/>
        <v>188.099999999999</v>
      </c>
      <c r="AF2969" s="27">
        <f t="shared" si="671"/>
        <v>-221.700000000001</v>
      </c>
      <c r="AG2969" s="27">
        <f t="shared" si="672"/>
        <v>1738.3</v>
      </c>
      <c r="AH2969" s="27">
        <f t="shared" si="673"/>
        <v>-1393.1</v>
      </c>
      <c r="AI2969" s="27">
        <f t="shared" si="674"/>
        <v>155.71</v>
      </c>
      <c r="AJ2969" s="27">
        <f t="shared" si="675"/>
        <v>-91.1099999999999</v>
      </c>
      <c r="AK2969" s="26">
        <f>INDEX(检修、备用和必开!I:I,MATCH(统调负荷!$C2969,检修、备用和必开!$A:$A,0))</f>
        <v>7658.9149634315</v>
      </c>
    </row>
    <row r="2970" spans="1:37">
      <c r="A2970" s="26">
        <f t="shared" si="662"/>
        <v>5</v>
      </c>
      <c r="B2970" s="26">
        <f t="shared" si="663"/>
        <v>22</v>
      </c>
      <c r="C2970" s="26" t="s">
        <v>52</v>
      </c>
      <c r="D2970" s="75">
        <v>0.916666666666667</v>
      </c>
      <c r="E2970" s="26">
        <v>52250</v>
      </c>
      <c r="F2970" s="26">
        <v>19476.89</v>
      </c>
      <c r="G2970" s="26">
        <v>12045</v>
      </c>
      <c r="H2970" s="26">
        <v>17890.6</v>
      </c>
      <c r="I2970" s="26">
        <v>4850</v>
      </c>
      <c r="J2970" s="26">
        <v>-2012.49</v>
      </c>
      <c r="K2970" s="26">
        <f t="shared" si="664"/>
        <v>16906.89</v>
      </c>
      <c r="L2970" s="27">
        <f t="shared" si="665"/>
        <v>4.02348391691198</v>
      </c>
      <c r="M2970" s="75">
        <v>0.916666666666667</v>
      </c>
      <c r="N2970" s="26">
        <v>52557.5</v>
      </c>
      <c r="O2970" s="26">
        <v>20008.47</v>
      </c>
      <c r="P2970" s="26">
        <v>13724.9</v>
      </c>
      <c r="Q2970" s="26">
        <v>15968.9</v>
      </c>
      <c r="R2970" s="26">
        <v>4975.71</v>
      </c>
      <c r="S2970" s="26">
        <v>-2120.48</v>
      </c>
      <c r="T2970" s="26">
        <f t="shared" si="666"/>
        <v>17438.47</v>
      </c>
      <c r="U2970" s="27">
        <f t="shared" si="667"/>
        <v>2.43305874749226</v>
      </c>
      <c r="V2970" s="26">
        <f>INDEX(检修、备用和必开!B:B,MATCH(统调负荷!$C2970,检修、备用和必开!$A:$A,0))</f>
        <v>24017.8</v>
      </c>
      <c r="W2970" s="26">
        <f>INDEX(检修、备用和必开!C:C,MATCH(统调负荷!$C2970,检修、备用和必开!$A:$A,0))</f>
        <v>0</v>
      </c>
      <c r="X2970" s="26">
        <f>INDEX(检修、备用和必开!D:D,MATCH(统调负荷!$C2970,检修、备用和必开!$A:$A,0))</f>
        <v>10520</v>
      </c>
      <c r="Y2970" s="26">
        <f>INDEX(检修、备用和必开!E:E,MATCH(统调负荷!$C2970,检修、备用和必开!$A:$A,0))</f>
        <v>2570</v>
      </c>
      <c r="Z2970" s="26">
        <f>INDEX(检修、备用和必开!F:F,MATCH(统调负荷!$C2970,检修、备用和必开!$A:$A,0))</f>
        <v>2450</v>
      </c>
      <c r="AA2970" s="26">
        <f t="shared" si="668"/>
        <v>68024.6</v>
      </c>
      <c r="AB2970" s="26">
        <v>370</v>
      </c>
      <c r="AC2970" s="26">
        <v>400</v>
      </c>
      <c r="AD2970" s="76">
        <f t="shared" si="669"/>
        <v>45688.9166666667</v>
      </c>
      <c r="AE2970" s="27">
        <f t="shared" si="670"/>
        <v>307.5</v>
      </c>
      <c r="AF2970" s="27">
        <f t="shared" si="671"/>
        <v>531.580000000002</v>
      </c>
      <c r="AG2970" s="27">
        <f t="shared" si="672"/>
        <v>1679.9</v>
      </c>
      <c r="AH2970" s="27">
        <f t="shared" si="673"/>
        <v>-1921.7</v>
      </c>
      <c r="AI2970" s="27">
        <f t="shared" si="674"/>
        <v>125.71</v>
      </c>
      <c r="AJ2970" s="27">
        <f t="shared" si="675"/>
        <v>-107.99</v>
      </c>
      <c r="AK2970" s="26">
        <f>INDEX(检修、备用和必开!I:I,MATCH(统调负荷!$C2970,检修、备用和必开!$A:$A,0))</f>
        <v>7658.9149634315</v>
      </c>
    </row>
    <row r="2971" spans="1:37">
      <c r="A2971" s="26">
        <f t="shared" si="662"/>
        <v>5</v>
      </c>
      <c r="B2971" s="26">
        <f t="shared" si="663"/>
        <v>22</v>
      </c>
      <c r="C2971" s="26" t="s">
        <v>52</v>
      </c>
      <c r="D2971" s="75">
        <v>0.927083333333333</v>
      </c>
      <c r="E2971" s="26">
        <v>51605</v>
      </c>
      <c r="F2971" s="26">
        <v>18936.89</v>
      </c>
      <c r="G2971" s="26">
        <v>11956</v>
      </c>
      <c r="H2971" s="26">
        <v>17874.8</v>
      </c>
      <c r="I2971" s="26">
        <v>4850</v>
      </c>
      <c r="J2971" s="26">
        <v>-2012.69</v>
      </c>
      <c r="K2971" s="26">
        <f t="shared" si="664"/>
        <v>16366.89</v>
      </c>
      <c r="L2971" s="27">
        <f t="shared" si="665"/>
        <v>4.15623249132853</v>
      </c>
      <c r="M2971" s="75">
        <v>0.927083333333333</v>
      </c>
      <c r="N2971" s="26">
        <v>51578.1</v>
      </c>
      <c r="O2971" s="26">
        <v>21070.82</v>
      </c>
      <c r="P2971" s="26">
        <v>11861.2</v>
      </c>
      <c r="Q2971" s="26">
        <v>15852.7</v>
      </c>
      <c r="R2971" s="26">
        <v>4950</v>
      </c>
      <c r="S2971" s="26">
        <v>-2156.62</v>
      </c>
      <c r="T2971" s="26">
        <f t="shared" si="666"/>
        <v>18500.82</v>
      </c>
      <c r="U2971" s="27">
        <f t="shared" si="667"/>
        <v>2.34399303672329</v>
      </c>
      <c r="V2971" s="26">
        <f>INDEX(检修、备用和必开!B:B,MATCH(统调负荷!$C2971,检修、备用和必开!$A:$A,0))</f>
        <v>24017.8</v>
      </c>
      <c r="W2971" s="26">
        <f>INDEX(检修、备用和必开!C:C,MATCH(统调负荷!$C2971,检修、备用和必开!$A:$A,0))</f>
        <v>0</v>
      </c>
      <c r="X2971" s="26">
        <f>INDEX(检修、备用和必开!D:D,MATCH(统调负荷!$C2971,检修、备用和必开!$A:$A,0))</f>
        <v>10520</v>
      </c>
      <c r="Y2971" s="26">
        <f>INDEX(检修、备用和必开!E:E,MATCH(统调负荷!$C2971,检修、备用和必开!$A:$A,0))</f>
        <v>2570</v>
      </c>
      <c r="Z2971" s="26">
        <f>INDEX(检修、备用和必开!F:F,MATCH(统调负荷!$C2971,检修、备用和必开!$A:$A,0))</f>
        <v>2450</v>
      </c>
      <c r="AA2971" s="26">
        <f t="shared" si="668"/>
        <v>68024.6</v>
      </c>
      <c r="AB2971" s="26">
        <v>360</v>
      </c>
      <c r="AC2971" s="26">
        <v>400</v>
      </c>
      <c r="AD2971" s="76">
        <f t="shared" si="669"/>
        <v>45688.9270833333</v>
      </c>
      <c r="AE2971" s="27">
        <f t="shared" si="670"/>
        <v>-26.9000000000015</v>
      </c>
      <c r="AF2971" s="27">
        <f t="shared" si="671"/>
        <v>2133.93</v>
      </c>
      <c r="AG2971" s="27">
        <f t="shared" si="672"/>
        <v>-94.7999999999993</v>
      </c>
      <c r="AH2971" s="27">
        <f t="shared" si="673"/>
        <v>-2022.1</v>
      </c>
      <c r="AI2971" s="27">
        <f t="shared" si="674"/>
        <v>100</v>
      </c>
      <c r="AJ2971" s="27">
        <f t="shared" si="675"/>
        <v>-143.93</v>
      </c>
      <c r="AK2971" s="26">
        <f>INDEX(检修、备用和必开!I:I,MATCH(统调负荷!$C2971,检修、备用和必开!$A:$A,0))</f>
        <v>7658.9149634315</v>
      </c>
    </row>
    <row r="2972" spans="1:37">
      <c r="A2972" s="26">
        <f t="shared" si="662"/>
        <v>5</v>
      </c>
      <c r="B2972" s="26">
        <f t="shared" si="663"/>
        <v>22</v>
      </c>
      <c r="C2972" s="26" t="s">
        <v>52</v>
      </c>
      <c r="D2972" s="75">
        <v>0.9375</v>
      </c>
      <c r="E2972" s="26">
        <v>50850</v>
      </c>
      <c r="F2972" s="26">
        <v>18898.9</v>
      </c>
      <c r="G2972" s="26">
        <v>11866</v>
      </c>
      <c r="H2972" s="26">
        <v>17271.8</v>
      </c>
      <c r="I2972" s="26">
        <v>4826</v>
      </c>
      <c r="J2972" s="26">
        <v>-2012.7</v>
      </c>
      <c r="K2972" s="26">
        <f t="shared" si="664"/>
        <v>16328.9</v>
      </c>
      <c r="L2972" s="27">
        <f t="shared" si="665"/>
        <v>4.16590217344708</v>
      </c>
      <c r="M2972" s="75">
        <v>0.9375</v>
      </c>
      <c r="N2972" s="26">
        <v>50968.1</v>
      </c>
      <c r="O2972" s="26">
        <v>20124.72</v>
      </c>
      <c r="P2972" s="26">
        <v>11609</v>
      </c>
      <c r="Q2972" s="26">
        <v>16523.5</v>
      </c>
      <c r="R2972" s="26">
        <v>4917.34</v>
      </c>
      <c r="S2972" s="26">
        <v>-2206.46</v>
      </c>
      <c r="T2972" s="26">
        <f t="shared" si="666"/>
        <v>17554.72</v>
      </c>
      <c r="U2972" s="27">
        <f t="shared" si="667"/>
        <v>2.4229840938752</v>
      </c>
      <c r="V2972" s="26">
        <f>INDEX(检修、备用和必开!B:B,MATCH(统调负荷!$C2972,检修、备用和必开!$A:$A,0))</f>
        <v>24017.8</v>
      </c>
      <c r="W2972" s="26">
        <f>INDEX(检修、备用和必开!C:C,MATCH(统调负荷!$C2972,检修、备用和必开!$A:$A,0))</f>
        <v>0</v>
      </c>
      <c r="X2972" s="26">
        <f>INDEX(检修、备用和必开!D:D,MATCH(统调负荷!$C2972,检修、备用和必开!$A:$A,0))</f>
        <v>10520</v>
      </c>
      <c r="Y2972" s="26">
        <f>INDEX(检修、备用和必开!E:E,MATCH(统调负荷!$C2972,检修、备用和必开!$A:$A,0))</f>
        <v>2570</v>
      </c>
      <c r="Z2972" s="26">
        <f>INDEX(检修、备用和必开!F:F,MATCH(统调负荷!$C2972,检修、备用和必开!$A:$A,0))</f>
        <v>2450</v>
      </c>
      <c r="AA2972" s="26">
        <f t="shared" si="668"/>
        <v>68024.6</v>
      </c>
      <c r="AB2972" s="26">
        <v>360</v>
      </c>
      <c r="AC2972" s="26">
        <v>360</v>
      </c>
      <c r="AD2972" s="76">
        <f t="shared" si="669"/>
        <v>45688.9375</v>
      </c>
      <c r="AE2972" s="27">
        <f t="shared" si="670"/>
        <v>118.099999999999</v>
      </c>
      <c r="AF2972" s="27">
        <f t="shared" si="671"/>
        <v>1225.82</v>
      </c>
      <c r="AG2972" s="27">
        <f t="shared" si="672"/>
        <v>-257</v>
      </c>
      <c r="AH2972" s="27">
        <f t="shared" si="673"/>
        <v>-748.299999999999</v>
      </c>
      <c r="AI2972" s="27">
        <f t="shared" si="674"/>
        <v>91.3400000000001</v>
      </c>
      <c r="AJ2972" s="27">
        <f t="shared" si="675"/>
        <v>-193.76</v>
      </c>
      <c r="AK2972" s="26">
        <f>INDEX(检修、备用和必开!I:I,MATCH(统调负荷!$C2972,检修、备用和必开!$A:$A,0))</f>
        <v>7658.9149634315</v>
      </c>
    </row>
    <row r="2973" spans="1:37">
      <c r="A2973" s="26">
        <f t="shared" si="662"/>
        <v>5</v>
      </c>
      <c r="B2973" s="26">
        <f t="shared" si="663"/>
        <v>22</v>
      </c>
      <c r="C2973" s="26" t="s">
        <v>52</v>
      </c>
      <c r="D2973" s="75">
        <v>0.947916666666667</v>
      </c>
      <c r="E2973" s="26">
        <v>49830</v>
      </c>
      <c r="F2973" s="26">
        <v>18652.4</v>
      </c>
      <c r="G2973" s="26">
        <v>11866</v>
      </c>
      <c r="H2973" s="26">
        <v>16521.3</v>
      </c>
      <c r="I2973" s="26">
        <v>4803</v>
      </c>
      <c r="J2973" s="26">
        <v>-2012.7</v>
      </c>
      <c r="K2973" s="26">
        <f t="shared" si="664"/>
        <v>16082.4</v>
      </c>
      <c r="L2973" s="27">
        <f t="shared" si="665"/>
        <v>4.22975426553251</v>
      </c>
      <c r="M2973" s="75">
        <v>0.947916666666667</v>
      </c>
      <c r="N2973" s="26">
        <v>49848</v>
      </c>
      <c r="O2973" s="26">
        <v>19526.38</v>
      </c>
      <c r="P2973" s="26">
        <v>11263.6</v>
      </c>
      <c r="Q2973" s="26">
        <v>16253.9</v>
      </c>
      <c r="R2973" s="26">
        <v>4921.97</v>
      </c>
      <c r="S2973" s="26">
        <v>-2117.85</v>
      </c>
      <c r="T2973" s="26">
        <f t="shared" si="666"/>
        <v>16956.38</v>
      </c>
      <c r="U2973" s="27">
        <f t="shared" si="667"/>
        <v>2.47574826086988</v>
      </c>
      <c r="V2973" s="26">
        <f>INDEX(检修、备用和必开!B:B,MATCH(统调负荷!$C2973,检修、备用和必开!$A:$A,0))</f>
        <v>24017.8</v>
      </c>
      <c r="W2973" s="26">
        <f>INDEX(检修、备用和必开!C:C,MATCH(统调负荷!$C2973,检修、备用和必开!$A:$A,0))</f>
        <v>0</v>
      </c>
      <c r="X2973" s="26">
        <f>INDEX(检修、备用和必开!D:D,MATCH(统调负荷!$C2973,检修、备用和必开!$A:$A,0))</f>
        <v>10520</v>
      </c>
      <c r="Y2973" s="26">
        <f>INDEX(检修、备用和必开!E:E,MATCH(统调负荷!$C2973,检修、备用和必开!$A:$A,0))</f>
        <v>2570</v>
      </c>
      <c r="Z2973" s="26">
        <f>INDEX(检修、备用和必开!F:F,MATCH(统调负荷!$C2973,检修、备用和必开!$A:$A,0))</f>
        <v>2450</v>
      </c>
      <c r="AA2973" s="26">
        <f t="shared" si="668"/>
        <v>68024.6</v>
      </c>
      <c r="AB2973" s="26">
        <v>355</v>
      </c>
      <c r="AC2973" s="26">
        <v>350</v>
      </c>
      <c r="AD2973" s="76">
        <f t="shared" si="669"/>
        <v>45688.9479166667</v>
      </c>
      <c r="AE2973" s="27">
        <f t="shared" si="670"/>
        <v>18</v>
      </c>
      <c r="AF2973" s="27">
        <f t="shared" si="671"/>
        <v>873.98</v>
      </c>
      <c r="AG2973" s="27">
        <f t="shared" si="672"/>
        <v>-602.4</v>
      </c>
      <c r="AH2973" s="27">
        <f t="shared" si="673"/>
        <v>-267.4</v>
      </c>
      <c r="AI2973" s="27">
        <f t="shared" si="674"/>
        <v>118.97</v>
      </c>
      <c r="AJ2973" s="27">
        <f t="shared" si="675"/>
        <v>-105.15</v>
      </c>
      <c r="AK2973" s="26">
        <f>INDEX(检修、备用和必开!I:I,MATCH(统调负荷!$C2973,检修、备用和必开!$A:$A,0))</f>
        <v>7658.9149634315</v>
      </c>
    </row>
    <row r="2974" spans="1:37">
      <c r="A2974" s="26">
        <f t="shared" si="662"/>
        <v>5</v>
      </c>
      <c r="B2974" s="26">
        <f t="shared" si="663"/>
        <v>23</v>
      </c>
      <c r="C2974" s="26" t="s">
        <v>52</v>
      </c>
      <c r="D2974" s="75">
        <v>0.958333333333333</v>
      </c>
      <c r="E2974" s="26">
        <v>48770</v>
      </c>
      <c r="F2974" s="26">
        <v>18335.19</v>
      </c>
      <c r="G2974" s="26">
        <v>11247</v>
      </c>
      <c r="H2974" s="26">
        <v>16474.5</v>
      </c>
      <c r="I2974" s="26">
        <v>4726</v>
      </c>
      <c r="J2974" s="26">
        <v>-2012.69</v>
      </c>
      <c r="K2974" s="26">
        <f t="shared" si="664"/>
        <v>15765.19</v>
      </c>
      <c r="L2974" s="27">
        <f t="shared" si="665"/>
        <v>4.31486077871564</v>
      </c>
      <c r="M2974" s="75">
        <v>0.958333333333333</v>
      </c>
      <c r="N2974" s="26">
        <v>48674.1</v>
      </c>
      <c r="O2974" s="26">
        <v>19133.52</v>
      </c>
      <c r="P2974" s="26">
        <v>11500</v>
      </c>
      <c r="Q2974" s="26">
        <v>15202.3</v>
      </c>
      <c r="R2974" s="26">
        <v>4858.62</v>
      </c>
      <c r="S2974" s="26">
        <v>-2020.34</v>
      </c>
      <c r="T2974" s="26">
        <f t="shared" si="666"/>
        <v>16563.52</v>
      </c>
      <c r="U2974" s="27">
        <f t="shared" si="667"/>
        <v>2.51166022732643</v>
      </c>
      <c r="V2974" s="26">
        <f>INDEX(检修、备用和必开!B:B,MATCH(统调负荷!$C2974,检修、备用和必开!$A:$A,0))</f>
        <v>24017.8</v>
      </c>
      <c r="W2974" s="26">
        <f>INDEX(检修、备用和必开!C:C,MATCH(统调负荷!$C2974,检修、备用和必开!$A:$A,0))</f>
        <v>0</v>
      </c>
      <c r="X2974" s="26">
        <f>INDEX(检修、备用和必开!D:D,MATCH(统调负荷!$C2974,检修、备用和必开!$A:$A,0))</f>
        <v>10520</v>
      </c>
      <c r="Y2974" s="26">
        <f>INDEX(检修、备用和必开!E:E,MATCH(统调负荷!$C2974,检修、备用和必开!$A:$A,0))</f>
        <v>2570</v>
      </c>
      <c r="Z2974" s="26">
        <f>INDEX(检修、备用和必开!F:F,MATCH(统调负荷!$C2974,检修、备用和必开!$A:$A,0))</f>
        <v>2450</v>
      </c>
      <c r="AA2974" s="26">
        <f t="shared" si="668"/>
        <v>68024.6</v>
      </c>
      <c r="AB2974" s="26">
        <v>340</v>
      </c>
      <c r="AC2974" s="26">
        <v>330</v>
      </c>
      <c r="AD2974" s="76">
        <f t="shared" si="669"/>
        <v>45688.9583333333</v>
      </c>
      <c r="AE2974" s="27">
        <f t="shared" si="670"/>
        <v>-95.9000000000015</v>
      </c>
      <c r="AF2974" s="27">
        <f t="shared" si="671"/>
        <v>798.330000000002</v>
      </c>
      <c r="AG2974" s="27">
        <f t="shared" si="672"/>
        <v>253</v>
      </c>
      <c r="AH2974" s="27">
        <f t="shared" si="673"/>
        <v>-1272.2</v>
      </c>
      <c r="AI2974" s="27">
        <f t="shared" si="674"/>
        <v>132.62</v>
      </c>
      <c r="AJ2974" s="27">
        <f t="shared" si="675"/>
        <v>-7.64999999999986</v>
      </c>
      <c r="AK2974" s="26">
        <f>INDEX(检修、备用和必开!I:I,MATCH(统调负荷!$C2974,检修、备用和必开!$A:$A,0))</f>
        <v>7658.9149634315</v>
      </c>
    </row>
    <row r="2975" spans="1:37">
      <c r="A2975" s="26">
        <f t="shared" si="662"/>
        <v>5</v>
      </c>
      <c r="B2975" s="26">
        <f t="shared" si="663"/>
        <v>23</v>
      </c>
      <c r="C2975" s="26" t="s">
        <v>52</v>
      </c>
      <c r="D2975" s="75">
        <v>0.96875</v>
      </c>
      <c r="E2975" s="26">
        <v>47820</v>
      </c>
      <c r="F2975" s="26">
        <v>18013.19</v>
      </c>
      <c r="G2975" s="26">
        <v>11007</v>
      </c>
      <c r="H2975" s="26">
        <v>16148.5</v>
      </c>
      <c r="I2975" s="26">
        <v>4664</v>
      </c>
      <c r="J2975" s="26">
        <v>-2012.69</v>
      </c>
      <c r="K2975" s="26">
        <f t="shared" si="664"/>
        <v>15443.19</v>
      </c>
      <c r="L2975" s="27">
        <f t="shared" si="665"/>
        <v>4.40482827705934</v>
      </c>
      <c r="M2975" s="75">
        <v>0.96875</v>
      </c>
      <c r="N2975" s="26">
        <v>47709.2</v>
      </c>
      <c r="O2975" s="26">
        <v>18708.76</v>
      </c>
      <c r="P2975" s="26">
        <v>10933.9</v>
      </c>
      <c r="Q2975" s="26">
        <v>15196.9</v>
      </c>
      <c r="R2975" s="26">
        <v>4830.44</v>
      </c>
      <c r="S2975" s="26">
        <v>-1960.8</v>
      </c>
      <c r="T2975" s="26">
        <f t="shared" si="666"/>
        <v>16138.76</v>
      </c>
      <c r="U2975" s="27">
        <f t="shared" si="667"/>
        <v>2.5516790728451</v>
      </c>
      <c r="V2975" s="26">
        <f>INDEX(检修、备用和必开!B:B,MATCH(统调负荷!$C2975,检修、备用和必开!$A:$A,0))</f>
        <v>24017.8</v>
      </c>
      <c r="W2975" s="26">
        <f>INDEX(检修、备用和必开!C:C,MATCH(统调负荷!$C2975,检修、备用和必开!$A:$A,0))</f>
        <v>0</v>
      </c>
      <c r="X2975" s="26">
        <f>INDEX(检修、备用和必开!D:D,MATCH(统调负荷!$C2975,检修、备用和必开!$A:$A,0))</f>
        <v>10520</v>
      </c>
      <c r="Y2975" s="26">
        <f>INDEX(检修、备用和必开!E:E,MATCH(统调负荷!$C2975,检修、备用和必开!$A:$A,0))</f>
        <v>2570</v>
      </c>
      <c r="Z2975" s="26">
        <f>INDEX(检修、备用和必开!F:F,MATCH(统调负荷!$C2975,检修、备用和必开!$A:$A,0))</f>
        <v>2450</v>
      </c>
      <c r="AA2975" s="26">
        <f t="shared" si="668"/>
        <v>68024.6</v>
      </c>
      <c r="AB2975" s="26">
        <v>335</v>
      </c>
      <c r="AC2975" s="26">
        <v>330</v>
      </c>
      <c r="AD2975" s="76">
        <f t="shared" si="669"/>
        <v>45688.96875</v>
      </c>
      <c r="AE2975" s="27">
        <f t="shared" si="670"/>
        <v>-110.800000000003</v>
      </c>
      <c r="AF2975" s="27">
        <f t="shared" si="671"/>
        <v>695.57</v>
      </c>
      <c r="AG2975" s="27">
        <f t="shared" si="672"/>
        <v>-73.1000000000004</v>
      </c>
      <c r="AH2975" s="27">
        <f t="shared" si="673"/>
        <v>-951.6</v>
      </c>
      <c r="AI2975" s="27">
        <f t="shared" si="674"/>
        <v>166.44</v>
      </c>
      <c r="AJ2975" s="27">
        <f t="shared" si="675"/>
        <v>51.8900000000001</v>
      </c>
      <c r="AK2975" s="26">
        <f>INDEX(检修、备用和必开!I:I,MATCH(统调负荷!$C2975,检修、备用和必开!$A:$A,0))</f>
        <v>7658.9149634315</v>
      </c>
    </row>
    <row r="2976" spans="1:37">
      <c r="A2976" s="26">
        <f t="shared" si="662"/>
        <v>5</v>
      </c>
      <c r="B2976" s="26">
        <f t="shared" si="663"/>
        <v>23</v>
      </c>
      <c r="C2976" s="26" t="s">
        <v>52</v>
      </c>
      <c r="D2976" s="75">
        <v>0.979166666666667</v>
      </c>
      <c r="E2976" s="26">
        <v>46880</v>
      </c>
      <c r="F2976" s="26">
        <v>17688.09</v>
      </c>
      <c r="G2976" s="26">
        <v>10895</v>
      </c>
      <c r="H2976" s="26">
        <v>15671.6</v>
      </c>
      <c r="I2976" s="26">
        <v>4638</v>
      </c>
      <c r="J2976" s="26">
        <v>-2012.69</v>
      </c>
      <c r="K2976" s="26">
        <f t="shared" si="664"/>
        <v>15118.09</v>
      </c>
      <c r="L2976" s="27">
        <f t="shared" si="665"/>
        <v>4.49954987700166</v>
      </c>
      <c r="M2976" s="75">
        <v>0.979166666666667</v>
      </c>
      <c r="N2976" s="26">
        <v>46675.9</v>
      </c>
      <c r="O2976" s="26">
        <v>18505.51</v>
      </c>
      <c r="P2976" s="26">
        <v>10518.1</v>
      </c>
      <c r="Q2976" s="26">
        <v>14801.2</v>
      </c>
      <c r="R2976" s="26">
        <v>4805.1</v>
      </c>
      <c r="S2976" s="26">
        <v>-1954.01</v>
      </c>
      <c r="T2976" s="26">
        <f t="shared" si="666"/>
        <v>15935.51</v>
      </c>
      <c r="U2976" s="27">
        <f t="shared" si="667"/>
        <v>2.57128288209148</v>
      </c>
      <c r="V2976" s="26">
        <f>INDEX(检修、备用和必开!B:B,MATCH(统调负荷!$C2976,检修、备用和必开!$A:$A,0))</f>
        <v>24017.8</v>
      </c>
      <c r="W2976" s="26">
        <f>INDEX(检修、备用和必开!C:C,MATCH(统调负荷!$C2976,检修、备用和必开!$A:$A,0))</f>
        <v>0</v>
      </c>
      <c r="X2976" s="26">
        <f>INDEX(检修、备用和必开!D:D,MATCH(统调负荷!$C2976,检修、备用和必开!$A:$A,0))</f>
        <v>10520</v>
      </c>
      <c r="Y2976" s="26">
        <f>INDEX(检修、备用和必开!E:E,MATCH(统调负荷!$C2976,检修、备用和必开!$A:$A,0))</f>
        <v>2570</v>
      </c>
      <c r="Z2976" s="26">
        <f>INDEX(检修、备用和必开!F:F,MATCH(统调负荷!$C2976,检修、备用和必开!$A:$A,0))</f>
        <v>2450</v>
      </c>
      <c r="AA2976" s="26">
        <f t="shared" si="668"/>
        <v>68024.6</v>
      </c>
      <c r="AB2976" s="26">
        <v>330</v>
      </c>
      <c r="AC2976" s="26">
        <v>315.11</v>
      </c>
      <c r="AD2976" s="76">
        <f t="shared" si="669"/>
        <v>45688.9791666667</v>
      </c>
      <c r="AE2976" s="27">
        <f t="shared" si="670"/>
        <v>-204.099999999999</v>
      </c>
      <c r="AF2976" s="27">
        <f t="shared" si="671"/>
        <v>817.419999999998</v>
      </c>
      <c r="AG2976" s="27">
        <f t="shared" si="672"/>
        <v>-376.9</v>
      </c>
      <c r="AH2976" s="27">
        <f t="shared" si="673"/>
        <v>-870.4</v>
      </c>
      <c r="AI2976" s="27">
        <f t="shared" si="674"/>
        <v>167.1</v>
      </c>
      <c r="AJ2976" s="27">
        <f t="shared" si="675"/>
        <v>58.6800000000001</v>
      </c>
      <c r="AK2976" s="26">
        <f>INDEX(检修、备用和必开!I:I,MATCH(统调负荷!$C2976,检修、备用和必开!$A:$A,0))</f>
        <v>7658.9149634315</v>
      </c>
    </row>
    <row r="2977" spans="1:37">
      <c r="A2977" s="26">
        <f t="shared" si="662"/>
        <v>5</v>
      </c>
      <c r="B2977" s="26">
        <f t="shared" si="663"/>
        <v>23</v>
      </c>
      <c r="C2977" s="26" t="s">
        <v>52</v>
      </c>
      <c r="D2977" s="75">
        <v>0.989583333333333</v>
      </c>
      <c r="E2977" s="26">
        <v>45640</v>
      </c>
      <c r="F2977" s="26">
        <v>17202.1</v>
      </c>
      <c r="G2977" s="26">
        <v>10598</v>
      </c>
      <c r="H2977" s="26">
        <v>15189.6</v>
      </c>
      <c r="I2977" s="26">
        <v>4663</v>
      </c>
      <c r="J2977" s="26">
        <v>-2012.7</v>
      </c>
      <c r="K2977" s="26">
        <f t="shared" si="664"/>
        <v>14632.1</v>
      </c>
      <c r="L2977" s="27">
        <f t="shared" si="665"/>
        <v>4.64899775151892</v>
      </c>
      <c r="M2977" s="75">
        <v>0.989583333333333</v>
      </c>
      <c r="N2977" s="26">
        <v>45512.9</v>
      </c>
      <c r="O2977" s="26">
        <v>17813.69</v>
      </c>
      <c r="P2977" s="26">
        <v>10306.2</v>
      </c>
      <c r="Q2977" s="26">
        <v>14514.7</v>
      </c>
      <c r="R2977" s="26">
        <v>4781.63</v>
      </c>
      <c r="S2977" s="26">
        <v>-1903.32</v>
      </c>
      <c r="T2977" s="26">
        <f t="shared" si="666"/>
        <v>15243.69</v>
      </c>
      <c r="U2977" s="27">
        <f t="shared" si="667"/>
        <v>2.64032830700882</v>
      </c>
      <c r="V2977" s="26">
        <f>INDEX(检修、备用和必开!B:B,MATCH(统调负荷!$C2977,检修、备用和必开!$A:$A,0))</f>
        <v>24017.8</v>
      </c>
      <c r="W2977" s="26">
        <f>INDEX(检修、备用和必开!C:C,MATCH(统调负荷!$C2977,检修、备用和必开!$A:$A,0))</f>
        <v>0</v>
      </c>
      <c r="X2977" s="26">
        <f>INDEX(检修、备用和必开!D:D,MATCH(统调负荷!$C2977,检修、备用和必开!$A:$A,0))</f>
        <v>10520</v>
      </c>
      <c r="Y2977" s="26">
        <f>INDEX(检修、备用和必开!E:E,MATCH(统调负荷!$C2977,检修、备用和必开!$A:$A,0))</f>
        <v>2570</v>
      </c>
      <c r="Z2977" s="26">
        <f>INDEX(检修、备用和必开!F:F,MATCH(统调负荷!$C2977,检修、备用和必开!$A:$A,0))</f>
        <v>2450</v>
      </c>
      <c r="AA2977" s="26">
        <f t="shared" si="668"/>
        <v>68024.6</v>
      </c>
      <c r="AB2977" s="26">
        <v>305.13</v>
      </c>
      <c r="AC2977" s="26">
        <v>315</v>
      </c>
      <c r="AD2977" s="76">
        <f t="shared" si="669"/>
        <v>45688.9895833333</v>
      </c>
      <c r="AE2977" s="27">
        <f t="shared" si="670"/>
        <v>-127.099999999999</v>
      </c>
      <c r="AF2977" s="27">
        <f t="shared" si="671"/>
        <v>611.59</v>
      </c>
      <c r="AG2977" s="27">
        <f t="shared" si="672"/>
        <v>-291.799999999999</v>
      </c>
      <c r="AH2977" s="27">
        <f t="shared" si="673"/>
        <v>-674.9</v>
      </c>
      <c r="AI2977" s="27">
        <f t="shared" si="674"/>
        <v>118.63</v>
      </c>
      <c r="AJ2977" s="27">
        <f t="shared" si="675"/>
        <v>109.38</v>
      </c>
      <c r="AK2977" s="26">
        <f>INDEX(检修、备用和必开!I:I,MATCH(统调负荷!$C2977,检修、备用和必开!$A:$A,0))</f>
        <v>7658.9149634315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X128"/>
  <sheetViews>
    <sheetView workbookViewId="0">
      <pane xSplit="2" ySplit="2" topLeftCell="C87" activePane="bottomRight" state="frozen"/>
      <selection/>
      <selection pane="topRight"/>
      <selection pane="bottomLeft"/>
      <selection pane="bottomRight" activeCell="Q131" sqref="Q131"/>
    </sheetView>
  </sheetViews>
  <sheetFormatPr defaultColWidth="9" defaultRowHeight="10.8"/>
  <cols>
    <col min="1" max="1" width="9.37037037037037" style="73" customWidth="1"/>
    <col min="2" max="2" width="5.87962962962963" style="26" customWidth="1"/>
    <col min="3" max="7" width="11.1203703703704" style="26" customWidth="1"/>
    <col min="8" max="8" width="12.75" style="26" customWidth="1"/>
    <col min="9" max="14" width="11.1203703703704" style="26" customWidth="1"/>
    <col min="15" max="15" width="12" style="26" customWidth="1"/>
    <col min="16" max="16" width="11.1203703703704" style="26" customWidth="1"/>
    <col min="17" max="17" width="12.1203703703704" style="28" customWidth="1"/>
    <col min="18" max="18" width="7.87962962962963" style="26" customWidth="1"/>
    <col min="19" max="20" width="12" style="26" customWidth="1"/>
    <col min="21" max="23" width="11.1203703703704" style="26" customWidth="1"/>
    <col min="24" max="24" width="12" style="26" customWidth="1"/>
    <col min="25" max="16384" width="9" style="26"/>
  </cols>
  <sheetData>
    <row r="1" spans="3:18">
      <c r="C1" s="26" t="s">
        <v>53</v>
      </c>
      <c r="J1" s="26" t="s">
        <v>54</v>
      </c>
      <c r="R1" s="26" t="s">
        <v>55</v>
      </c>
    </row>
    <row r="2" spans="1:24">
      <c r="A2" s="73" t="s">
        <v>2</v>
      </c>
      <c r="B2" s="26" t="s">
        <v>56</v>
      </c>
      <c r="C2" s="26" t="s">
        <v>4</v>
      </c>
      <c r="D2" s="26" t="s">
        <v>5</v>
      </c>
      <c r="E2" s="26" t="s">
        <v>6</v>
      </c>
      <c r="F2" s="26" t="s">
        <v>7</v>
      </c>
      <c r="G2" s="26" t="s">
        <v>8</v>
      </c>
      <c r="H2" s="26" t="s">
        <v>9</v>
      </c>
      <c r="I2" s="26" t="s">
        <v>10</v>
      </c>
      <c r="J2" s="26" t="s">
        <v>4</v>
      </c>
      <c r="K2" s="26" t="s">
        <v>5</v>
      </c>
      <c r="L2" s="26" t="s">
        <v>6</v>
      </c>
      <c r="M2" s="26" t="s">
        <v>7</v>
      </c>
      <c r="N2" s="26" t="s">
        <v>8</v>
      </c>
      <c r="O2" s="26" t="s">
        <v>57</v>
      </c>
      <c r="P2" s="26" t="s">
        <v>10</v>
      </c>
      <c r="Q2" s="28" t="s">
        <v>58</v>
      </c>
      <c r="S2" s="26" t="s">
        <v>59</v>
      </c>
      <c r="T2" s="26" t="s">
        <v>60</v>
      </c>
      <c r="U2" s="26" t="s">
        <v>61</v>
      </c>
      <c r="V2" s="26" t="s">
        <v>62</v>
      </c>
      <c r="W2" s="26" t="s">
        <v>63</v>
      </c>
      <c r="X2" s="26" t="s">
        <v>57</v>
      </c>
    </row>
    <row r="3" spans="1:24">
      <c r="A3" s="73" t="s">
        <v>22</v>
      </c>
      <c r="B3" s="26" t="s">
        <v>64</v>
      </c>
      <c r="C3" s="26">
        <f>_xlfn.MAXIFS(统调负荷!E:E,统调负荷!$C:$C,负荷汇总!$A3)/10</f>
        <v>8300</v>
      </c>
      <c r="D3" s="26">
        <f>_xlfn.MAXIFS(统调负荷!F:F,统调负荷!$C:$C,负荷汇总!$A3)/10</f>
        <v>3952.5</v>
      </c>
      <c r="E3" s="26">
        <f>_xlfn.MAXIFS(统调负荷!G:G,统调负荷!$C:$C,负荷汇总!$A3)/10</f>
        <v>1716.1</v>
      </c>
      <c r="F3" s="26">
        <f>_xlfn.MAXIFS(统调负荷!H:H,统调负荷!$C:$C,负荷汇总!$A3)/10</f>
        <v>2477.1</v>
      </c>
      <c r="G3" s="26">
        <f>_xlfn.MAXIFS(统调负荷!I:I,统调负荷!$C:$C,负荷汇总!$A3)/10</f>
        <v>1336.6</v>
      </c>
      <c r="H3" s="26">
        <f>_xlfn.MAXIFS(统调负荷!J:J,统调负荷!$C:$C,负荷汇总!$A3)/10</f>
        <v>-118.9</v>
      </c>
      <c r="I3" s="26">
        <f>_xlfn.MAXIFS(统调负荷!K:K,统调负荷!$C:$C,负荷汇总!$A3)/10</f>
        <v>3570.5</v>
      </c>
      <c r="J3" s="26">
        <f>_xlfn.MAXIFS(统调负荷!N:N,统调负荷!$C:$C,负荷汇总!$A3)/10</f>
        <v>8336.24</v>
      </c>
      <c r="K3" s="26">
        <f>_xlfn.MAXIFS(统调负荷!O:O,统调负荷!$C:$C,负荷汇总!$A3)/10</f>
        <v>4274.91</v>
      </c>
      <c r="L3" s="26">
        <f>_xlfn.MAXIFS(统调负荷!P:P,统调负荷!$C:$C,负荷汇总!$A3)/10</f>
        <v>1641.7</v>
      </c>
      <c r="M3" s="26">
        <f>_xlfn.MAXIFS(统调负荷!Q:Q,统调负荷!$C:$C,负荷汇总!$A3)/10</f>
        <v>2519.15</v>
      </c>
      <c r="N3" s="26">
        <f>_xlfn.MAXIFS(统调负荷!R:R,统调负荷!$C:$C,负荷汇总!$A3)/10</f>
        <v>1282.8</v>
      </c>
      <c r="O3" s="26">
        <f>_xlfn.MAXIFS(统调负荷!S:S,统调负荷!$C:$C,负荷汇总!$A3)/10</f>
        <v>-96.1</v>
      </c>
      <c r="P3" s="26">
        <f>_xlfn.MAXIFS(统调负荷!T:T,统调负荷!$C:$C,负荷汇总!$A3)/10</f>
        <v>3892.91</v>
      </c>
      <c r="R3" s="26" t="s">
        <v>64</v>
      </c>
      <c r="S3" s="26">
        <f t="shared" ref="S3:S34" si="0">J3-C3</f>
        <v>36.2399999999998</v>
      </c>
      <c r="T3" s="26">
        <f t="shared" ref="T3:T34" si="1">K3-D3</f>
        <v>322.41</v>
      </c>
      <c r="U3" s="26">
        <f t="shared" ref="U3:U34" si="2">L3-E3</f>
        <v>-74.3999999999999</v>
      </c>
      <c r="V3" s="26">
        <f t="shared" ref="V3:V34" si="3">M3-F3</f>
        <v>42.0500000000002</v>
      </c>
      <c r="W3" s="26">
        <f t="shared" ref="W3:W34" si="4">N3-G3</f>
        <v>-53.8</v>
      </c>
      <c r="X3" s="26">
        <f t="shared" ref="X3:X34" si="5">O3-H3</f>
        <v>22.8</v>
      </c>
    </row>
    <row r="4" spans="1:24">
      <c r="A4" s="73" t="s">
        <v>22</v>
      </c>
      <c r="B4" s="26" t="s">
        <v>65</v>
      </c>
      <c r="C4" s="26">
        <f>_xlfn.MINIFS(统调负荷!E:E,统调负荷!$C:$C,负荷汇总!$A4)/10</f>
        <v>5600</v>
      </c>
      <c r="D4" s="26">
        <f>_xlfn.MINIFS(统调负荷!F:F,统调负荷!$C:$C,负荷汇总!$A4)/10</f>
        <v>1951.8</v>
      </c>
      <c r="E4" s="26">
        <f>_xlfn.MINIFS(统调负荷!G:G,统调负荷!$C:$C,负荷汇总!$A4)/10</f>
        <v>756.3</v>
      </c>
      <c r="F4" s="26">
        <f>_xlfn.MINIFS(统调负荷!H:H,统调负荷!$C:$C,负荷汇总!$A4)/10</f>
        <v>1490.6</v>
      </c>
      <c r="G4" s="26">
        <f>_xlfn.MINIFS(统调负荷!I:I,统调负荷!$C:$C,负荷汇总!$A4)/10</f>
        <v>476.9</v>
      </c>
      <c r="H4" s="26">
        <f>_xlfn.MINIFS(统调负荷!J:J,统调负荷!$C:$C,负荷汇总!$A4)/10</f>
        <v>-141.2</v>
      </c>
      <c r="I4" s="26">
        <f>_xlfn.MINIFS(统调负荷!K:K,统调负荷!$C:$C,负荷汇总!$A4)/10</f>
        <v>1569.8</v>
      </c>
      <c r="J4" s="26">
        <f>_xlfn.MINIFS(统调负荷!N:N,统调负荷!$C:$C,负荷汇总!$A4)/10</f>
        <v>6110.07</v>
      </c>
      <c r="K4" s="26">
        <f>_xlfn.MINIFS(统调负荷!O:O,统调负荷!$C:$C,负荷汇总!$A4)/10</f>
        <v>2317.45</v>
      </c>
      <c r="L4" s="26">
        <f>_xlfn.MINIFS(统调负荷!P:P,统调负荷!$C:$C,负荷汇总!$A4)/10</f>
        <v>725.515</v>
      </c>
      <c r="M4" s="26">
        <f>_xlfn.MINIFS(统调负荷!Q:Q,统调负荷!$C:$C,负荷汇总!$A4)/10</f>
        <v>1417.71</v>
      </c>
      <c r="N4" s="26">
        <f>_xlfn.MINIFS(统调负荷!R:R,统调负荷!$C:$C,负荷汇总!$A4)/10</f>
        <v>483.1</v>
      </c>
      <c r="O4" s="26">
        <f>_xlfn.MINIFS(统调负荷!S:S,统调负荷!$C:$C,负荷汇总!$A4)/10</f>
        <v>-161.6</v>
      </c>
      <c r="P4" s="26">
        <f>_xlfn.MINIFS(统调负荷!T:T,统调负荷!$C:$C,负荷汇总!$A4)/10</f>
        <v>1935.45</v>
      </c>
      <c r="R4" s="26" t="s">
        <v>65</v>
      </c>
      <c r="S4" s="26">
        <f t="shared" si="0"/>
        <v>510.07</v>
      </c>
      <c r="T4" s="26">
        <f t="shared" si="1"/>
        <v>365.65</v>
      </c>
      <c r="U4" s="26">
        <f t="shared" si="2"/>
        <v>-30.785</v>
      </c>
      <c r="V4" s="26">
        <f t="shared" si="3"/>
        <v>-72.8899999999999</v>
      </c>
      <c r="W4" s="26">
        <f t="shared" si="4"/>
        <v>6.20000000000005</v>
      </c>
      <c r="X4" s="26">
        <f t="shared" si="5"/>
        <v>-20.4</v>
      </c>
    </row>
    <row r="5" spans="1:24">
      <c r="A5" s="73" t="s">
        <v>22</v>
      </c>
      <c r="B5" s="26" t="s">
        <v>66</v>
      </c>
      <c r="C5" s="26">
        <f>AVERAGEIFS(统调负荷!E:E,统调负荷!$C:$C,负荷汇总!$A5)/10</f>
        <v>6727.38020833333</v>
      </c>
      <c r="D5" s="26">
        <f>AVERAGEIFS(统调负荷!F:F,统调负荷!$C:$C,负荷汇总!$A5)/10</f>
        <v>2987.121875</v>
      </c>
      <c r="E5" s="26">
        <f>AVERAGEIFS(统调负荷!G:G,统调负荷!$C:$C,负荷汇总!$A5)/10</f>
        <v>1170.33541666667</v>
      </c>
      <c r="F5" s="26">
        <f>AVERAGEIFS(统调负荷!H:H,统调负荷!$C:$C,负荷汇总!$A5)/10</f>
        <v>1984.92604166667</v>
      </c>
      <c r="G5" s="26">
        <f>AVERAGEIFS(统调负荷!I:I,统调负荷!$C:$C,负荷汇总!$A5)/10</f>
        <v>718.476041666667</v>
      </c>
      <c r="H5" s="26">
        <f>AVERAGEIFS(统调负荷!J:J,统调负荷!$C:$C,负荷汇总!$A5)/10</f>
        <v>-133.479166666667</v>
      </c>
      <c r="I5" s="26">
        <f>AVERAGEIFS(统调负荷!K:K,统调负荷!$C:$C,负荷汇总!$A5)/10</f>
        <v>2605.121875</v>
      </c>
      <c r="J5" s="26">
        <f>AVERAGEIFS(统调负荷!N:N,统调负荷!$C:$C,负荷汇总!$A5)/10</f>
        <v>7048.6884375</v>
      </c>
      <c r="K5" s="26">
        <f>AVERAGEIFS(统调负荷!O:O,统调负荷!$C:$C,负荷汇总!$A5)/10</f>
        <v>3304.4925</v>
      </c>
      <c r="L5" s="26">
        <f>AVERAGEIFS(统调负荷!P:P,统调负荷!$C:$C,负荷汇总!$A5)/10</f>
        <v>1151.0609375</v>
      </c>
      <c r="M5" s="26">
        <f>AVERAGEIFS(统调负荷!Q:Q,统调负荷!$C:$C,负荷汇总!$A5)/10</f>
        <v>2025.63083333333</v>
      </c>
      <c r="N5" s="26">
        <f>AVERAGEIFS(统调负荷!R:R,统调负荷!$C:$C,负荷汇总!$A5)/10</f>
        <v>699.895833333333</v>
      </c>
      <c r="O5" s="26">
        <f>AVERAGEIFS(统调负荷!S:S,统调负荷!$C:$C,负荷汇总!$A5)/10</f>
        <v>-132.391666666667</v>
      </c>
      <c r="P5" s="26">
        <f>AVERAGEIFS(统调负荷!T:T,统调负荷!$C:$C,负荷汇总!$A5)/10</f>
        <v>2922.4925</v>
      </c>
      <c r="Q5" s="28">
        <v>265123.72875</v>
      </c>
      <c r="R5" s="26" t="s">
        <v>66</v>
      </c>
      <c r="S5" s="26">
        <f t="shared" si="0"/>
        <v>321.308229166671</v>
      </c>
      <c r="T5" s="26">
        <f t="shared" si="1"/>
        <v>317.370624999998</v>
      </c>
      <c r="U5" s="26">
        <f t="shared" si="2"/>
        <v>-19.2744791666701</v>
      </c>
      <c r="V5" s="26">
        <f t="shared" si="3"/>
        <v>40.7047916666631</v>
      </c>
      <c r="W5" s="26">
        <f t="shared" si="4"/>
        <v>-18.5802083333338</v>
      </c>
      <c r="X5" s="26">
        <f t="shared" si="5"/>
        <v>1.08750000000032</v>
      </c>
    </row>
    <row r="6" spans="1:24">
      <c r="A6" s="73" t="s">
        <v>22</v>
      </c>
      <c r="B6" s="26" t="s">
        <v>67</v>
      </c>
      <c r="C6" s="26">
        <f>SUMIFS(统调负荷!E:E,统调负荷!$C:$C,负荷汇总!$A6)/10/4</f>
        <v>161457.125</v>
      </c>
      <c r="D6" s="26">
        <f>SUMIFS(统调负荷!F:F,统调负荷!$C:$C,负荷汇总!$A6)/10/4</f>
        <v>71690.925</v>
      </c>
      <c r="E6" s="26">
        <f>SUMIFS(统调负荷!G:G,统调负荷!$C:$C,负荷汇总!$A6)/10/4</f>
        <v>28088.05</v>
      </c>
      <c r="F6" s="26">
        <f>SUMIFS(统调负荷!H:H,统调负荷!$C:$C,负荷汇总!$A6)/10/4</f>
        <v>47638.225</v>
      </c>
      <c r="G6" s="26">
        <f>SUMIFS(统调负荷!I:I,统调负荷!$C:$C,负荷汇总!$A6)/10/4</f>
        <v>17243.425</v>
      </c>
      <c r="H6" s="26">
        <f>SUMIFS(统调负荷!J:J,统调负荷!$C:$C,负荷汇总!$A6)/10/4</f>
        <v>-3203.5</v>
      </c>
      <c r="I6" s="26">
        <f>SUMIFS(统调负荷!K:K,统调负荷!$C:$C,负荷汇总!$A6)/10/4</f>
        <v>62522.925</v>
      </c>
      <c r="J6" s="26">
        <f>SUMIFS(统调负荷!N:N,统调负荷!$C:$C,负荷汇总!$A6)/10/4</f>
        <v>169168.5225</v>
      </c>
      <c r="K6" s="26">
        <f>SUMIFS(统调负荷!O:O,统调负荷!$C:$C,负荷汇总!$A6)/10/4</f>
        <v>79307.82</v>
      </c>
      <c r="L6" s="26">
        <f>SUMIFS(统调负荷!P:P,统调负荷!$C:$C,负荷汇总!$A6)/10/4</f>
        <v>27625.4625</v>
      </c>
      <c r="M6" s="26">
        <f>SUMIFS(统调负荷!Q:Q,统调负荷!$C:$C,负荷汇总!$A6)/10/4</f>
        <v>48615.14</v>
      </c>
      <c r="N6" s="26">
        <f>SUMIFS(统调负荷!R:R,统调负荷!$C:$C,负荷汇总!$A6)/10/4</f>
        <v>16797.5</v>
      </c>
      <c r="O6" s="26">
        <f>SUMIFS(统调负荷!S:S,统调负荷!$C:$C,负荷汇总!$A6)/10/4</f>
        <v>-3177.4</v>
      </c>
      <c r="P6" s="26">
        <f>SUMIFS(统调负荷!T:T,统调负荷!$C:$C,负荷汇总!$A6)/10/4</f>
        <v>70139.82</v>
      </c>
      <c r="Q6" s="28">
        <f>J6/$Q$5</f>
        <v>0.638073865729003</v>
      </c>
      <c r="R6" s="26" t="s">
        <v>67</v>
      </c>
      <c r="S6" s="26">
        <f t="shared" si="0"/>
        <v>7711.39750000002</v>
      </c>
      <c r="T6" s="26">
        <f t="shared" si="1"/>
        <v>7616.89499999996</v>
      </c>
      <c r="U6" s="26">
        <f t="shared" si="2"/>
        <v>-462.587500000005</v>
      </c>
      <c r="V6" s="26">
        <f t="shared" si="3"/>
        <v>976.915000000001</v>
      </c>
      <c r="W6" s="26">
        <f t="shared" si="4"/>
        <v>-445.924999999999</v>
      </c>
      <c r="X6" s="26">
        <f t="shared" si="5"/>
        <v>26.0999999999999</v>
      </c>
    </row>
    <row r="7" spans="1:24">
      <c r="A7" s="73" t="s">
        <v>23</v>
      </c>
      <c r="B7" s="26" t="s">
        <v>64</v>
      </c>
      <c r="C7" s="26">
        <f>_xlfn.MAXIFS(统调负荷!E:E,统调负荷!$C:$C,负荷汇总!$A7)/10</f>
        <v>11000</v>
      </c>
      <c r="D7" s="26">
        <f>_xlfn.MAXIFS(统调负荷!F:F,统调负荷!$C:$C,负荷汇总!$A7)/10</f>
        <v>6186.8</v>
      </c>
      <c r="E7" s="26">
        <f>_xlfn.MAXIFS(统调负荷!G:G,统调负荷!$C:$C,负荷汇总!$A7)/10</f>
        <v>2050.4</v>
      </c>
      <c r="F7" s="26">
        <f>_xlfn.MAXIFS(统调负荷!H:H,统调负荷!$C:$C,负荷汇总!$A7)/10</f>
        <v>2345.6</v>
      </c>
      <c r="G7" s="26">
        <f>_xlfn.MAXIFS(统调负荷!I:I,统调负荷!$C:$C,负荷汇总!$A7)/10</f>
        <v>1310.2</v>
      </c>
      <c r="H7" s="26">
        <f>_xlfn.MAXIFS(统调负荷!J:J,统调负荷!$C:$C,负荷汇总!$A7)/10</f>
        <v>-118.9</v>
      </c>
      <c r="I7" s="26">
        <f>_xlfn.MAXIFS(统调负荷!K:K,统调负荷!$C:$C,负荷汇总!$A7)/10</f>
        <v>5530.64</v>
      </c>
      <c r="J7" s="26">
        <f>_xlfn.MAXIFS(统调负荷!N:N,统调负荷!$C:$C,负荷汇总!$A7)/10</f>
        <v>11034</v>
      </c>
      <c r="K7" s="26">
        <f>_xlfn.MAXIFS(统调负荷!O:O,统调负荷!$C:$C,负荷汇总!$A7)/10</f>
        <v>6129.59</v>
      </c>
      <c r="L7" s="26">
        <f>_xlfn.MAXIFS(统调负荷!P:P,统调负荷!$C:$C,负荷汇总!$A7)/10</f>
        <v>2064.02</v>
      </c>
      <c r="M7" s="26">
        <f>_xlfn.MAXIFS(统调负荷!Q:Q,统调负荷!$C:$C,负荷汇总!$A7)/10</f>
        <v>2454.01</v>
      </c>
      <c r="N7" s="26">
        <f>_xlfn.MAXIFS(统调负荷!R:R,统调负荷!$C:$C,负荷汇总!$A7)/10</f>
        <v>1406.7</v>
      </c>
      <c r="O7" s="26">
        <f>_xlfn.MAXIFS(统调负荷!S:S,统调负荷!$C:$C,负荷汇总!$A7)/10</f>
        <v>-104.8</v>
      </c>
      <c r="P7" s="26">
        <f>_xlfn.MAXIFS(统调负荷!T:T,统调负荷!$C:$C,负荷汇总!$A7)/10</f>
        <v>5473.43</v>
      </c>
      <c r="R7" s="26" t="s">
        <v>64</v>
      </c>
      <c r="S7" s="26">
        <f t="shared" si="0"/>
        <v>34</v>
      </c>
      <c r="T7" s="26">
        <f t="shared" si="1"/>
        <v>-57.21</v>
      </c>
      <c r="U7" s="26">
        <f t="shared" si="2"/>
        <v>13.6199999999999</v>
      </c>
      <c r="V7" s="26">
        <f t="shared" si="3"/>
        <v>108.41</v>
      </c>
      <c r="W7" s="26">
        <f t="shared" si="4"/>
        <v>96.5</v>
      </c>
      <c r="X7" s="26">
        <f t="shared" si="5"/>
        <v>14.1</v>
      </c>
    </row>
    <row r="8" spans="1:24">
      <c r="A8" s="73" t="s">
        <v>23</v>
      </c>
      <c r="B8" s="26" t="s">
        <v>65</v>
      </c>
      <c r="C8" s="26">
        <f>_xlfn.MINIFS(统调负荷!E:E,统调负荷!$C:$C,负荷汇总!$A8)/10</f>
        <v>5800</v>
      </c>
      <c r="D8" s="26">
        <f>_xlfn.MINIFS(统调负荷!F:F,统调负荷!$C:$C,负荷汇总!$A8)/10</f>
        <v>3167.8</v>
      </c>
      <c r="E8" s="26">
        <f>_xlfn.MINIFS(统调负荷!G:G,统调负荷!$C:$C,负荷汇总!$A8)/10</f>
        <v>932</v>
      </c>
      <c r="F8" s="26">
        <f>_xlfn.MINIFS(统调负荷!H:H,统调负荷!$C:$C,负荷汇总!$A8)/10</f>
        <v>1286</v>
      </c>
      <c r="G8" s="26">
        <f>_xlfn.MINIFS(统调负荷!I:I,统调负荷!$C:$C,负荷汇总!$A8)/10</f>
        <v>486.4</v>
      </c>
      <c r="H8" s="26">
        <f>_xlfn.MINIFS(统调负荷!J:J,统调负荷!$C:$C,负荷汇总!$A8)/10</f>
        <v>-141.2</v>
      </c>
      <c r="I8" s="26">
        <f>_xlfn.MINIFS(统调负荷!K:K,统调负荷!$C:$C,负荷汇总!$A8)/10</f>
        <v>2511.64</v>
      </c>
      <c r="J8" s="26">
        <f>_xlfn.MINIFS(统调负荷!N:N,统调负荷!$C:$C,负荷汇总!$A8)/10</f>
        <v>5813.47</v>
      </c>
      <c r="K8" s="26">
        <f>_xlfn.MINIFS(统调负荷!O:O,统调负荷!$C:$C,负荷汇总!$A8)/10</f>
        <v>2928.22</v>
      </c>
      <c r="L8" s="26">
        <f>_xlfn.MINIFS(统调负荷!P:P,统调负荷!$C:$C,负荷汇总!$A8)/10</f>
        <v>882.2</v>
      </c>
      <c r="M8" s="26">
        <f>_xlfn.MINIFS(统调负荷!Q:Q,统调负荷!$C:$C,负荷汇总!$A8)/10</f>
        <v>1441.36</v>
      </c>
      <c r="N8" s="26">
        <f>_xlfn.MINIFS(统调负荷!R:R,统调负荷!$C:$C,负荷汇总!$A8)/10</f>
        <v>538.6</v>
      </c>
      <c r="O8" s="26">
        <f>_xlfn.MINIFS(统调负荷!S:S,统调负荷!$C:$C,负荷汇总!$A8)/10</f>
        <v>-154.4</v>
      </c>
      <c r="P8" s="26">
        <f>_xlfn.MINIFS(统调负荷!T:T,统调负荷!$C:$C,负荷汇总!$A8)/10</f>
        <v>2272.06</v>
      </c>
      <c r="R8" s="26" t="s">
        <v>65</v>
      </c>
      <c r="S8" s="26">
        <f t="shared" si="0"/>
        <v>13.4699999999993</v>
      </c>
      <c r="T8" s="26">
        <f t="shared" si="1"/>
        <v>-239.58</v>
      </c>
      <c r="U8" s="26">
        <f t="shared" si="2"/>
        <v>-49.8</v>
      </c>
      <c r="V8" s="26">
        <f t="shared" si="3"/>
        <v>155.36</v>
      </c>
      <c r="W8" s="26">
        <f t="shared" si="4"/>
        <v>52.2</v>
      </c>
      <c r="X8" s="26">
        <f t="shared" si="5"/>
        <v>-13.2</v>
      </c>
    </row>
    <row r="9" spans="1:24">
      <c r="A9" s="73" t="s">
        <v>23</v>
      </c>
      <c r="B9" s="26" t="s">
        <v>66</v>
      </c>
      <c r="C9" s="26">
        <f>AVERAGEIFS(统调负荷!E:E,统调负荷!$C:$C,负荷汇总!$A9)/10</f>
        <v>8621.69791666667</v>
      </c>
      <c r="D9" s="26">
        <f>AVERAGEIFS(统调负荷!F:F,统调负荷!$C:$C,负荷汇总!$A9)/10</f>
        <v>4692.71458333333</v>
      </c>
      <c r="E9" s="26">
        <f>AVERAGEIFS(统调负荷!G:G,统调负荷!$C:$C,负荷汇总!$A9)/10</f>
        <v>1447.721875</v>
      </c>
      <c r="F9" s="26">
        <f>AVERAGEIFS(统调负荷!H:H,统调负荷!$C:$C,负荷汇总!$A9)/10</f>
        <v>1860.72604166667</v>
      </c>
      <c r="G9" s="26">
        <f>AVERAGEIFS(统调负荷!I:I,统调负荷!$C:$C,负荷汇总!$A9)/10</f>
        <v>754.015625</v>
      </c>
      <c r="H9" s="26">
        <f>AVERAGEIFS(统调负荷!J:J,统调负荷!$C:$C,负荷汇总!$A9)/10</f>
        <v>-133.480208333333</v>
      </c>
      <c r="I9" s="26">
        <f>AVERAGEIFS(统调负荷!K:K,统调负荷!$C:$C,负荷汇总!$A9)/10</f>
        <v>4036.55458333333</v>
      </c>
      <c r="J9" s="26">
        <f>AVERAGEIFS(统调负荷!N:N,统调负荷!$C:$C,负荷汇总!$A9)/10</f>
        <v>8577.10104166667</v>
      </c>
      <c r="K9" s="26">
        <f>AVERAGEIFS(统调负荷!O:O,统调负荷!$C:$C,负荷汇总!$A9)/10</f>
        <v>4374.91469791667</v>
      </c>
      <c r="L9" s="26">
        <f>AVERAGEIFS(统调负荷!P:P,统调负荷!$C:$C,负荷汇总!$A9)/10</f>
        <v>1487.39988541667</v>
      </c>
      <c r="M9" s="26">
        <f>AVERAGEIFS(统调负荷!Q:Q,统调负荷!$C:$C,负荷汇总!$A9)/10</f>
        <v>2012.29895833333</v>
      </c>
      <c r="N9" s="26">
        <f>AVERAGEIFS(统调负荷!R:R,统调负荷!$C:$C,负荷汇总!$A9)/10</f>
        <v>832.942708333333</v>
      </c>
      <c r="O9" s="26">
        <f>AVERAGEIFS(统调负荷!S:S,统调负荷!$C:$C,负荷汇总!$A9)/10</f>
        <v>-130.455208333333</v>
      </c>
      <c r="P9" s="26">
        <f>AVERAGEIFS(统调负荷!T:T,统调负荷!$C:$C,负荷汇总!$A9)/10</f>
        <v>3718.75469791667</v>
      </c>
      <c r="R9" s="26" t="s">
        <v>66</v>
      </c>
      <c r="S9" s="26">
        <f t="shared" si="0"/>
        <v>-44.5968750000029</v>
      </c>
      <c r="T9" s="26">
        <f t="shared" si="1"/>
        <v>-317.799885416664</v>
      </c>
      <c r="U9" s="26">
        <f t="shared" si="2"/>
        <v>39.6780104166667</v>
      </c>
      <c r="V9" s="26">
        <f t="shared" si="3"/>
        <v>151.572916666664</v>
      </c>
      <c r="W9" s="26">
        <f t="shared" si="4"/>
        <v>78.9270833333334</v>
      </c>
      <c r="X9" s="26">
        <f t="shared" si="5"/>
        <v>3.02499999999966</v>
      </c>
    </row>
    <row r="10" spans="1:24">
      <c r="A10" s="73" t="s">
        <v>23</v>
      </c>
      <c r="B10" s="26" t="s">
        <v>67</v>
      </c>
      <c r="C10" s="26">
        <f>SUMIFS(统调负荷!E:E,统调负荷!$C:$C,负荷汇总!$A10)/10/4</f>
        <v>206920.75</v>
      </c>
      <c r="D10" s="26">
        <f>SUMIFS(统调负荷!F:F,统调负荷!$C:$C,负荷汇总!$A10)/10/4</f>
        <v>112625.15</v>
      </c>
      <c r="E10" s="26">
        <f>SUMIFS(统调负荷!G:G,统调负荷!$C:$C,负荷汇总!$A10)/10/4</f>
        <v>34745.325</v>
      </c>
      <c r="F10" s="26">
        <f>SUMIFS(统调负荷!H:H,统调负荷!$C:$C,负荷汇总!$A10)/10/4</f>
        <v>44657.425</v>
      </c>
      <c r="G10" s="26">
        <f>SUMIFS(统调负荷!I:I,统调负荷!$C:$C,负荷汇总!$A10)/10/4</f>
        <v>18096.375</v>
      </c>
      <c r="H10" s="26">
        <f>SUMIFS(统调负荷!J:J,统调负荷!$C:$C,负荷汇总!$A10)/10/4</f>
        <v>-3203.525</v>
      </c>
      <c r="I10" s="26">
        <f>SUMIFS(统调负荷!K:K,统调负荷!$C:$C,负荷汇总!$A10)/10/4</f>
        <v>96877.3099999999</v>
      </c>
      <c r="J10" s="26">
        <f>SUMIFS(统调负荷!N:N,统调负荷!$C:$C,负荷汇总!$A10)/10/4</f>
        <v>205850.425</v>
      </c>
      <c r="K10" s="26">
        <f>SUMIFS(统调负荷!O:O,统调负荷!$C:$C,负荷汇总!$A10)/10/4</f>
        <v>104997.95275</v>
      </c>
      <c r="L10" s="26">
        <f>SUMIFS(统调负荷!P:P,统调负荷!$C:$C,负荷汇总!$A10)/10/4</f>
        <v>35697.59725</v>
      </c>
      <c r="M10" s="26">
        <f>SUMIFS(统调负荷!Q:Q,统调负荷!$C:$C,负荷汇总!$A10)/10/4</f>
        <v>48295.175</v>
      </c>
      <c r="N10" s="26">
        <f>SUMIFS(统调负荷!R:R,统调负荷!$C:$C,负荷汇总!$A10)/10/4</f>
        <v>19990.625</v>
      </c>
      <c r="O10" s="26">
        <f>SUMIFS(统调负荷!S:S,统调负荷!$C:$C,负荷汇总!$A10)/10/4</f>
        <v>-3130.925</v>
      </c>
      <c r="P10" s="26">
        <f>SUMIFS(统调负荷!T:T,统调负荷!$C:$C,负荷汇总!$A10)/10/4</f>
        <v>89250.11275</v>
      </c>
      <c r="Q10" s="28">
        <f>J10/$Q$5</f>
        <v>0.776431539985272</v>
      </c>
      <c r="R10" s="26" t="s">
        <v>67</v>
      </c>
      <c r="S10" s="26">
        <f t="shared" si="0"/>
        <v>-1070.32500000001</v>
      </c>
      <c r="T10" s="26">
        <f t="shared" si="1"/>
        <v>-7627.19725000003</v>
      </c>
      <c r="U10" s="26">
        <f t="shared" si="2"/>
        <v>952.272250000002</v>
      </c>
      <c r="V10" s="26">
        <f t="shared" si="3"/>
        <v>3637.75000000001</v>
      </c>
      <c r="W10" s="26">
        <f t="shared" si="4"/>
        <v>1894.25</v>
      </c>
      <c r="X10" s="26">
        <f t="shared" si="5"/>
        <v>72.5999999999999</v>
      </c>
    </row>
    <row r="11" spans="1:24">
      <c r="A11" s="73" t="s">
        <v>24</v>
      </c>
      <c r="B11" s="26" t="s">
        <v>64</v>
      </c>
      <c r="C11" s="26">
        <f>_xlfn.MAXIFS(统调负荷!E:E,统调负荷!$C:$C,负荷汇总!$A11)/10</f>
        <v>11250</v>
      </c>
      <c r="D11" s="26">
        <f>_xlfn.MAXIFS(统调负荷!F:F,统调负荷!$C:$C,负荷汇总!$A11)/10</f>
        <v>6193.8</v>
      </c>
      <c r="E11" s="26">
        <f>_xlfn.MAXIFS(统调负荷!G:G,统调负荷!$C:$C,负荷汇总!$A11)/10</f>
        <v>2161</v>
      </c>
      <c r="F11" s="26">
        <f>_xlfn.MAXIFS(统调负荷!H:H,统调负荷!$C:$C,负荷汇总!$A11)/10</f>
        <v>2515.3</v>
      </c>
      <c r="G11" s="26">
        <f>_xlfn.MAXIFS(统调负荷!I:I,统调负荷!$C:$C,负荷汇总!$A11)/10</f>
        <v>1414.7</v>
      </c>
      <c r="H11" s="26">
        <f>_xlfn.MAXIFS(统调负荷!J:J,统调负荷!$C:$C,负荷汇总!$A11)/10</f>
        <v>-118.9</v>
      </c>
      <c r="I11" s="26">
        <f>_xlfn.MAXIFS(统调负荷!K:K,统调负荷!$C:$C,负荷汇总!$A11)/10</f>
        <v>5607.64</v>
      </c>
      <c r="J11" s="26">
        <f>_xlfn.MAXIFS(统调负荷!N:N,统调负荷!$C:$C,负荷汇总!$A11)/10</f>
        <v>11133.4</v>
      </c>
      <c r="K11" s="26">
        <f>_xlfn.MAXIFS(统调负荷!O:O,统调负荷!$C:$C,负荷汇总!$A11)/10</f>
        <v>5902.58</v>
      </c>
      <c r="L11" s="26">
        <f>_xlfn.MAXIFS(统调负荷!P:P,统调负荷!$C:$C,负荷汇总!$A11)/10</f>
        <v>2351.5</v>
      </c>
      <c r="M11" s="26">
        <f>_xlfn.MAXIFS(统调负荷!Q:Q,统调负荷!$C:$C,负荷汇总!$A11)/10</f>
        <v>2692.27</v>
      </c>
      <c r="N11" s="26">
        <f>_xlfn.MAXIFS(统调负荷!R:R,统调负荷!$C:$C,负荷汇总!$A11)/10</f>
        <v>1578.4</v>
      </c>
      <c r="O11" s="26">
        <f>_xlfn.MAXIFS(统调负荷!S:S,统调负荷!$C:$C,负荷汇总!$A11)/10</f>
        <v>-106.3</v>
      </c>
      <c r="P11" s="26">
        <f>_xlfn.MAXIFS(统调负荷!T:T,统调负荷!$C:$C,负荷汇总!$A11)/10</f>
        <v>5316.42</v>
      </c>
      <c r="R11" s="26" t="s">
        <v>64</v>
      </c>
      <c r="S11" s="26">
        <f t="shared" si="0"/>
        <v>-116.6</v>
      </c>
      <c r="T11" s="26">
        <f t="shared" si="1"/>
        <v>-291.22</v>
      </c>
      <c r="U11" s="26">
        <f t="shared" si="2"/>
        <v>190.5</v>
      </c>
      <c r="V11" s="26">
        <f t="shared" si="3"/>
        <v>176.97</v>
      </c>
      <c r="W11" s="26">
        <f t="shared" si="4"/>
        <v>163.7</v>
      </c>
      <c r="X11" s="26">
        <f t="shared" si="5"/>
        <v>12.6</v>
      </c>
    </row>
    <row r="12" spans="1:24">
      <c r="A12" s="73" t="s">
        <v>24</v>
      </c>
      <c r="B12" s="26" t="s">
        <v>65</v>
      </c>
      <c r="C12" s="26">
        <f>_xlfn.MINIFS(统调负荷!E:E,统调负荷!$C:$C,负荷汇总!$A12)/10</f>
        <v>7350</v>
      </c>
      <c r="D12" s="26">
        <f>_xlfn.MINIFS(统调负荷!F:F,统调负荷!$C:$C,负荷汇总!$A12)/10</f>
        <v>3786.3</v>
      </c>
      <c r="E12" s="26">
        <f>_xlfn.MINIFS(统调负荷!G:G,统调负荷!$C:$C,负荷汇总!$A12)/10</f>
        <v>870.2</v>
      </c>
      <c r="F12" s="26">
        <f>_xlfn.MINIFS(统调负荷!H:H,统调负荷!$C:$C,负荷汇总!$A12)/10</f>
        <v>1414.5</v>
      </c>
      <c r="G12" s="26">
        <f>_xlfn.MINIFS(统调负荷!I:I,统调负荷!$C:$C,负荷汇总!$A12)/10</f>
        <v>589.3</v>
      </c>
      <c r="H12" s="26">
        <f>_xlfn.MINIFS(统调负荷!J:J,统调负荷!$C:$C,负荷汇总!$A12)/10</f>
        <v>-141.2</v>
      </c>
      <c r="I12" s="26">
        <f>_xlfn.MINIFS(统调负荷!K:K,统调负荷!$C:$C,负荷汇总!$A12)/10</f>
        <v>3200.14</v>
      </c>
      <c r="J12" s="26">
        <f>_xlfn.MINIFS(统调负荷!N:N,统调负荷!$C:$C,负荷汇总!$A12)/10</f>
        <v>7238.09</v>
      </c>
      <c r="K12" s="26">
        <f>_xlfn.MINIFS(统调负荷!O:O,统调负荷!$C:$C,负荷汇总!$A12)/10</f>
        <v>3037.92</v>
      </c>
      <c r="L12" s="26">
        <f>_xlfn.MINIFS(统调负荷!P:P,统调负荷!$C:$C,负荷汇总!$A12)/10</f>
        <v>1151.64</v>
      </c>
      <c r="M12" s="26">
        <f>_xlfn.MINIFS(统调负荷!Q:Q,统调负荷!$C:$C,负荷汇总!$A12)/10</f>
        <v>1694.44</v>
      </c>
      <c r="N12" s="26">
        <f>_xlfn.MINIFS(统调负荷!R:R,统调负荷!$C:$C,负荷汇总!$A12)/10</f>
        <v>638.6</v>
      </c>
      <c r="O12" s="26">
        <f>_xlfn.MINIFS(统调负荷!S:S,统调负荷!$C:$C,负荷汇总!$A12)/10</f>
        <v>-149.5</v>
      </c>
      <c r="P12" s="26">
        <f>_xlfn.MINIFS(统调负荷!T:T,统调负荷!$C:$C,负荷汇总!$A12)/10</f>
        <v>2451.76</v>
      </c>
      <c r="R12" s="26" t="s">
        <v>65</v>
      </c>
      <c r="S12" s="26">
        <f t="shared" si="0"/>
        <v>-111.910000000001</v>
      </c>
      <c r="T12" s="26">
        <f t="shared" si="1"/>
        <v>-748.38</v>
      </c>
      <c r="U12" s="26">
        <f t="shared" si="2"/>
        <v>281.44</v>
      </c>
      <c r="V12" s="26">
        <f t="shared" si="3"/>
        <v>279.94</v>
      </c>
      <c r="W12" s="26">
        <f t="shared" si="4"/>
        <v>49.3000000000001</v>
      </c>
      <c r="X12" s="26">
        <f t="shared" si="5"/>
        <v>-8.30000000000001</v>
      </c>
    </row>
    <row r="13" spans="1:24">
      <c r="A13" s="73" t="s">
        <v>24</v>
      </c>
      <c r="B13" s="26" t="s">
        <v>66</v>
      </c>
      <c r="C13" s="26">
        <f>AVERAGEIFS(统调负荷!E:E,统调负荷!$C:$C,负荷汇总!$A13)/10</f>
        <v>9291.796875</v>
      </c>
      <c r="D13" s="26">
        <f>AVERAGEIFS(统调负荷!F:F,统调负荷!$C:$C,负荷汇总!$A13)/10</f>
        <v>5014.76145833333</v>
      </c>
      <c r="E13" s="26">
        <f>AVERAGEIFS(统调负荷!G:G,统调负荷!$C:$C,负荷汇总!$A13)/10</f>
        <v>1534.13020833333</v>
      </c>
      <c r="F13" s="26">
        <f>AVERAGEIFS(统调负荷!H:H,统调负荷!$C:$C,负荷汇总!$A13)/10</f>
        <v>2054.84166666667</v>
      </c>
      <c r="G13" s="26">
        <f>AVERAGEIFS(统调负荷!I:I,统调负荷!$C:$C,负荷汇总!$A13)/10</f>
        <v>821.54375</v>
      </c>
      <c r="H13" s="26">
        <f>AVERAGEIFS(统调负荷!J:J,统调负荷!$C:$C,负荷汇总!$A13)/10</f>
        <v>-133.480208333333</v>
      </c>
      <c r="I13" s="26">
        <f>AVERAGEIFS(统调负荷!K:K,统调负荷!$C:$C,负荷汇总!$A13)/10</f>
        <v>4428.60145833333</v>
      </c>
      <c r="J13" s="26">
        <f>AVERAGEIFS(统调负荷!N:N,统调负荷!$C:$C,负荷汇总!$A13)/10</f>
        <v>9143.3821875</v>
      </c>
      <c r="K13" s="26">
        <f>AVERAGEIFS(统调负荷!O:O,统调负荷!$C:$C,负荷汇总!$A13)/10</f>
        <v>4439.41197916667</v>
      </c>
      <c r="L13" s="26">
        <f>AVERAGEIFS(统调负荷!P:P,统调负荷!$C:$C,负荷汇总!$A13)/10</f>
        <v>1697.34072916667</v>
      </c>
      <c r="M13" s="26">
        <f>AVERAGEIFS(统调负荷!Q:Q,统调负荷!$C:$C,负荷汇总!$A13)/10</f>
        <v>2219.7221875</v>
      </c>
      <c r="N13" s="26">
        <f>AVERAGEIFS(统调负荷!R:R,统调负荷!$C:$C,负荷汇总!$A13)/10</f>
        <v>917.941666666667</v>
      </c>
      <c r="O13" s="26">
        <f>AVERAGEIFS(统调负荷!S:S,统调负荷!$C:$C,负荷汇总!$A13)/10</f>
        <v>-131.034375</v>
      </c>
      <c r="P13" s="26">
        <f>AVERAGEIFS(统调负荷!T:T,统调负荷!$C:$C,负荷汇总!$A13)/10</f>
        <v>3853.25197916667</v>
      </c>
      <c r="R13" s="26" t="s">
        <v>66</v>
      </c>
      <c r="S13" s="26">
        <f t="shared" si="0"/>
        <v>-148.414687500004</v>
      </c>
      <c r="T13" s="26">
        <f t="shared" si="1"/>
        <v>-575.349479166662</v>
      </c>
      <c r="U13" s="26">
        <f t="shared" si="2"/>
        <v>163.210520833337</v>
      </c>
      <c r="V13" s="26">
        <f t="shared" si="3"/>
        <v>164.880520833331</v>
      </c>
      <c r="W13" s="26">
        <f t="shared" si="4"/>
        <v>96.3979166666666</v>
      </c>
      <c r="X13" s="26">
        <f t="shared" si="5"/>
        <v>2.44583333333298</v>
      </c>
    </row>
    <row r="14" spans="1:24">
      <c r="A14" s="73" t="s">
        <v>24</v>
      </c>
      <c r="B14" s="26" t="s">
        <v>67</v>
      </c>
      <c r="C14" s="26">
        <f>SUMIFS(统调负荷!E:E,统调负荷!$C:$C,负荷汇总!$A14)/10/4</f>
        <v>223003.125</v>
      </c>
      <c r="D14" s="26">
        <f>SUMIFS(统调负荷!F:F,统调负荷!$C:$C,负荷汇总!$A14)/10/4</f>
        <v>120354.275</v>
      </c>
      <c r="E14" s="26">
        <f>SUMIFS(统调负荷!G:G,统调负荷!$C:$C,负荷汇总!$A14)/10/4</f>
        <v>36819.125</v>
      </c>
      <c r="F14" s="26">
        <f>SUMIFS(统调负荷!H:H,统调负荷!$C:$C,负荷汇总!$A14)/10/4</f>
        <v>49316.2</v>
      </c>
      <c r="G14" s="26">
        <f>SUMIFS(统调负荷!I:I,统调负荷!$C:$C,负荷汇总!$A14)/10/4</f>
        <v>19717.05</v>
      </c>
      <c r="H14" s="26">
        <f>SUMIFS(统调负荷!J:J,统调负荷!$C:$C,负荷汇总!$A14)/10/4</f>
        <v>-3203.525</v>
      </c>
      <c r="I14" s="26">
        <f>SUMIFS(统调负荷!K:K,统调负荷!$C:$C,负荷汇总!$A14)/10/4</f>
        <v>106286.435</v>
      </c>
      <c r="J14" s="26">
        <f>SUMIFS(统调负荷!N:N,统调负荷!$C:$C,负荷汇总!$A14)/10/4</f>
        <v>219441.1725</v>
      </c>
      <c r="K14" s="26">
        <f>SUMIFS(统调负荷!O:O,统调负荷!$C:$C,负荷汇总!$A14)/10/4</f>
        <v>106545.8875</v>
      </c>
      <c r="L14" s="26">
        <f>SUMIFS(统调负荷!P:P,统调负荷!$C:$C,负荷汇总!$A14)/10/4</f>
        <v>40736.1775</v>
      </c>
      <c r="M14" s="26">
        <f>SUMIFS(统调负荷!Q:Q,统调负荷!$C:$C,负荷汇总!$A14)/10/4</f>
        <v>53273.3325</v>
      </c>
      <c r="N14" s="26">
        <f>SUMIFS(统调负荷!R:R,统调负荷!$C:$C,负荷汇总!$A14)/10/4</f>
        <v>22030.6</v>
      </c>
      <c r="O14" s="26">
        <f>SUMIFS(统调负荷!S:S,统调负荷!$C:$C,负荷汇总!$A14)/10/4</f>
        <v>-3144.825</v>
      </c>
      <c r="P14" s="26">
        <f>SUMIFS(统调负荷!T:T,统调负荷!$C:$C,负荷汇总!$A14)/10/4</f>
        <v>92478.0475</v>
      </c>
      <c r="Q14" s="28">
        <f>J14/$Q$5</f>
        <v>0.827693445375926</v>
      </c>
      <c r="R14" s="26" t="s">
        <v>67</v>
      </c>
      <c r="S14" s="26">
        <f t="shared" si="0"/>
        <v>-3561.95250000007</v>
      </c>
      <c r="T14" s="26">
        <f t="shared" si="1"/>
        <v>-13808.3875</v>
      </c>
      <c r="U14" s="26">
        <f t="shared" si="2"/>
        <v>3917.05250000001</v>
      </c>
      <c r="V14" s="26">
        <f t="shared" si="3"/>
        <v>3957.13250000001</v>
      </c>
      <c r="W14" s="26">
        <f t="shared" si="4"/>
        <v>2313.55</v>
      </c>
      <c r="X14" s="26">
        <f t="shared" si="5"/>
        <v>58.7000000000003</v>
      </c>
    </row>
    <row r="15" spans="1:24">
      <c r="A15" s="73" t="s">
        <v>25</v>
      </c>
      <c r="B15" s="26" t="s">
        <v>64</v>
      </c>
      <c r="C15" s="26">
        <f>_xlfn.MAXIFS(统调负荷!E:E,统调负荷!$C:$C,负荷汇总!$A15)/10</f>
        <v>11000</v>
      </c>
      <c r="D15" s="26">
        <f>_xlfn.MAXIFS(统调负荷!F:F,统调负荷!$C:$C,负荷汇总!$A15)/10</f>
        <v>5999.7</v>
      </c>
      <c r="E15" s="26">
        <f>_xlfn.MAXIFS(统调负荷!G:G,统调负荷!$C:$C,负荷汇总!$A15)/10</f>
        <v>2213.5</v>
      </c>
      <c r="F15" s="26">
        <f>_xlfn.MAXIFS(统调负荷!H:H,统调负荷!$C:$C,负荷汇总!$A15)/10</f>
        <v>2576</v>
      </c>
      <c r="G15" s="26">
        <f>_xlfn.MAXIFS(统调负荷!I:I,统调负荷!$C:$C,负荷汇总!$A15)/10</f>
        <v>1365.5</v>
      </c>
      <c r="H15" s="26">
        <f>_xlfn.MAXIFS(统调负荷!J:J,统调负荷!$C:$C,负荷汇总!$A15)/10</f>
        <v>-118.9</v>
      </c>
      <c r="I15" s="26">
        <f>_xlfn.MAXIFS(统调负荷!K:K,统调负荷!$C:$C,负荷汇总!$A15)/10</f>
        <v>5423.417</v>
      </c>
      <c r="J15" s="26">
        <f>_xlfn.MAXIFS(统调负荷!N:N,统调负荷!$C:$C,负荷汇总!$A15)/10</f>
        <v>10935.4</v>
      </c>
      <c r="K15" s="26">
        <f>_xlfn.MAXIFS(统调负荷!O:O,统调负荷!$C:$C,负荷汇总!$A15)/10</f>
        <v>5833.778</v>
      </c>
      <c r="L15" s="26">
        <f>_xlfn.MAXIFS(统调负荷!P:P,统调负荷!$C:$C,负荷汇总!$A15)/10</f>
        <v>2244.4</v>
      </c>
      <c r="M15" s="26">
        <f>_xlfn.MAXIFS(统调负荷!Q:Q,统调负荷!$C:$C,负荷汇总!$A15)/10</f>
        <v>2731.29</v>
      </c>
      <c r="N15" s="26">
        <f>_xlfn.MAXIFS(统调负荷!R:R,统调负荷!$C:$C,负荷汇总!$A15)/10</f>
        <v>1499.73</v>
      </c>
      <c r="O15" s="26">
        <f>_xlfn.MAXIFS(统调负荷!S:S,统调负荷!$C:$C,负荷汇总!$A15)/10</f>
        <v>-103.365</v>
      </c>
      <c r="P15" s="26">
        <f>_xlfn.MAXIFS(统调负荷!T:T,统调负荷!$C:$C,负荷汇总!$A15)/10</f>
        <v>5257.495</v>
      </c>
      <c r="R15" s="26" t="s">
        <v>64</v>
      </c>
      <c r="S15" s="26">
        <f t="shared" si="0"/>
        <v>-64.6000000000004</v>
      </c>
      <c r="T15" s="26">
        <f t="shared" si="1"/>
        <v>-165.922</v>
      </c>
      <c r="U15" s="26">
        <f t="shared" si="2"/>
        <v>30.9000000000001</v>
      </c>
      <c r="V15" s="26">
        <f t="shared" si="3"/>
        <v>155.29</v>
      </c>
      <c r="W15" s="26">
        <f t="shared" si="4"/>
        <v>134.23</v>
      </c>
      <c r="X15" s="26">
        <f t="shared" si="5"/>
        <v>15.535</v>
      </c>
    </row>
    <row r="16" spans="1:24">
      <c r="A16" s="73" t="s">
        <v>25</v>
      </c>
      <c r="B16" s="26" t="s">
        <v>65</v>
      </c>
      <c r="C16" s="26">
        <f>_xlfn.MINIFS(统调负荷!E:E,统调负荷!$C:$C,负荷汇总!$A16)/10</f>
        <v>7400</v>
      </c>
      <c r="D16" s="26">
        <f>_xlfn.MINIFS(统调负荷!F:F,统调负荷!$C:$C,负荷汇总!$A16)/10</f>
        <v>3649.7</v>
      </c>
      <c r="E16" s="26">
        <f>_xlfn.MINIFS(统调负荷!G:G,统调负荷!$C:$C,负荷汇总!$A16)/10</f>
        <v>1146</v>
      </c>
      <c r="F16" s="26">
        <f>_xlfn.MINIFS(统调负荷!H:H,统调负荷!$C:$C,负荷汇总!$A16)/10</f>
        <v>1512.9</v>
      </c>
      <c r="G16" s="26">
        <f>_xlfn.MINIFS(统调负荷!I:I,统调负荷!$C:$C,负荷汇总!$A16)/10</f>
        <v>536.4</v>
      </c>
      <c r="H16" s="26">
        <f>_xlfn.MINIFS(统调负荷!J:J,统调负荷!$C:$C,负荷汇总!$A16)/10</f>
        <v>-141.2</v>
      </c>
      <c r="I16" s="26">
        <f>_xlfn.MINIFS(统调负荷!K:K,统调负荷!$C:$C,负荷汇总!$A16)/10</f>
        <v>3073.417</v>
      </c>
      <c r="J16" s="26">
        <f>_xlfn.MINIFS(统调负荷!N:N,统调负荷!$C:$C,负荷汇总!$A16)/10</f>
        <v>7367.92</v>
      </c>
      <c r="K16" s="26">
        <f>_xlfn.MINIFS(统调负荷!O:O,统调负荷!$C:$C,负荷汇总!$A16)/10</f>
        <v>3113.552</v>
      </c>
      <c r="L16" s="26">
        <f>_xlfn.MINIFS(统调负荷!P:P,统调负荷!$C:$C,负荷汇总!$A16)/10</f>
        <v>1103.29</v>
      </c>
      <c r="M16" s="26">
        <f>_xlfn.MINIFS(统调负荷!Q:Q,统调负荷!$C:$C,负荷汇总!$A16)/10</f>
        <v>1763.16</v>
      </c>
      <c r="N16" s="26">
        <f>_xlfn.MINIFS(统调负荷!R:R,统调负荷!$C:$C,负荷汇总!$A16)/10</f>
        <v>557.43</v>
      </c>
      <c r="O16" s="26">
        <f>_xlfn.MINIFS(统调负荷!S:S,统调负荷!$C:$C,负荷汇总!$A16)/10</f>
        <v>-163.562</v>
      </c>
      <c r="P16" s="26">
        <f>_xlfn.MINIFS(统调负荷!T:T,统调负荷!$C:$C,负荷汇总!$A16)/10</f>
        <v>2537.269</v>
      </c>
      <c r="R16" s="26" t="s">
        <v>65</v>
      </c>
      <c r="S16" s="26">
        <f t="shared" si="0"/>
        <v>-32.0799999999999</v>
      </c>
      <c r="T16" s="26">
        <f t="shared" si="1"/>
        <v>-536.148</v>
      </c>
      <c r="U16" s="26">
        <f t="shared" si="2"/>
        <v>-42.71</v>
      </c>
      <c r="V16" s="26">
        <f t="shared" si="3"/>
        <v>250.26</v>
      </c>
      <c r="W16" s="26">
        <f t="shared" si="4"/>
        <v>21.0300000000001</v>
      </c>
      <c r="X16" s="26">
        <f t="shared" si="5"/>
        <v>-22.362</v>
      </c>
    </row>
    <row r="17" spans="1:24">
      <c r="A17" s="73" t="s">
        <v>25</v>
      </c>
      <c r="B17" s="26" t="s">
        <v>66</v>
      </c>
      <c r="C17" s="26">
        <f>AVERAGEIFS(统调负荷!E:E,统调负荷!$C:$C,负荷汇总!$A17)/10</f>
        <v>9193.65104166667</v>
      </c>
      <c r="D17" s="26">
        <f>AVERAGEIFS(统调负荷!F:F,统调负荷!$C:$C,负荷汇总!$A17)/10</f>
        <v>4792.81041666667</v>
      </c>
      <c r="E17" s="26">
        <f>AVERAGEIFS(统调负荷!G:G,统调负荷!$C:$C,负荷汇总!$A17)/10</f>
        <v>1663.45104166667</v>
      </c>
      <c r="F17" s="26">
        <f>AVERAGEIFS(统调负荷!H:H,统调负荷!$C:$C,负荷汇总!$A17)/10</f>
        <v>2099.575</v>
      </c>
      <c r="G17" s="26">
        <f>AVERAGEIFS(统调负荷!I:I,统调负荷!$C:$C,负荷汇总!$A17)/10</f>
        <v>771.289583333333</v>
      </c>
      <c r="H17" s="26">
        <f>AVERAGEIFS(统调负荷!J:J,统调负荷!$C:$C,负荷汇总!$A17)/10</f>
        <v>-133.475</v>
      </c>
      <c r="I17" s="26">
        <f>AVERAGEIFS(统调负荷!K:K,统调负荷!$C:$C,负荷汇总!$A17)/10</f>
        <v>4216.52741666666</v>
      </c>
      <c r="J17" s="26">
        <f>AVERAGEIFS(统调负荷!N:N,统调负荷!$C:$C,负荷汇总!$A17)/10</f>
        <v>9106.67208333333</v>
      </c>
      <c r="K17" s="26">
        <f>AVERAGEIFS(统调负荷!O:O,统调负荷!$C:$C,负荷汇总!$A17)/10</f>
        <v>4412.53808333333</v>
      </c>
      <c r="L17" s="26">
        <f>AVERAGEIFS(统调负荷!P:P,统调负荷!$C:$C,负荷汇总!$A17)/10</f>
        <v>1697.41270833333</v>
      </c>
      <c r="M17" s="26">
        <f>AVERAGEIFS(统调负荷!Q:Q,统调负荷!$C:$C,负荷汇总!$A17)/10</f>
        <v>2276.134375</v>
      </c>
      <c r="N17" s="26">
        <f>AVERAGEIFS(统调负荷!R:R,统调负荷!$C:$C,负荷汇总!$A17)/10</f>
        <v>855.549072916667</v>
      </c>
      <c r="O17" s="26">
        <f>AVERAGEIFS(统调负荷!S:S,统调负荷!$C:$C,负荷汇总!$A17)/10</f>
        <v>-134.96215625</v>
      </c>
      <c r="P17" s="26">
        <f>AVERAGEIFS(统调负荷!T:T,统调负荷!$C:$C,负荷汇总!$A17)/10</f>
        <v>3836.25508333333</v>
      </c>
      <c r="R17" s="26" t="s">
        <v>66</v>
      </c>
      <c r="S17" s="26">
        <f t="shared" si="0"/>
        <v>-86.9789583333386</v>
      </c>
      <c r="T17" s="26">
        <f t="shared" si="1"/>
        <v>-380.272333333337</v>
      </c>
      <c r="U17" s="26">
        <f t="shared" si="2"/>
        <v>33.9616666666636</v>
      </c>
      <c r="V17" s="26">
        <f t="shared" si="3"/>
        <v>176.559375</v>
      </c>
      <c r="W17" s="26">
        <f t="shared" si="4"/>
        <v>84.259489583334</v>
      </c>
      <c r="X17" s="26">
        <f t="shared" si="5"/>
        <v>-1.48715625000006</v>
      </c>
    </row>
    <row r="18" spans="1:24">
      <c r="A18" s="73" t="s">
        <v>25</v>
      </c>
      <c r="B18" s="26" t="s">
        <v>67</v>
      </c>
      <c r="C18" s="26">
        <f>SUMIFS(统调负荷!E:E,统调负荷!$C:$C,负荷汇总!$A18)/10/4</f>
        <v>220647.625</v>
      </c>
      <c r="D18" s="26">
        <f>SUMIFS(统调负荷!F:F,统调负荷!$C:$C,负荷汇总!$A18)/10/4</f>
        <v>115027.45</v>
      </c>
      <c r="E18" s="26">
        <f>SUMIFS(统调负荷!G:G,统调负荷!$C:$C,负荷汇总!$A18)/10/4</f>
        <v>39922.825</v>
      </c>
      <c r="F18" s="26">
        <f>SUMIFS(统调负荷!H:H,统调负荷!$C:$C,负荷汇总!$A18)/10/4</f>
        <v>50389.8</v>
      </c>
      <c r="G18" s="26">
        <f>SUMIFS(统调负荷!I:I,统调负荷!$C:$C,负荷汇总!$A18)/10/4</f>
        <v>18510.95</v>
      </c>
      <c r="H18" s="26">
        <f>SUMIFS(统调负荷!J:J,统调负荷!$C:$C,负荷汇总!$A18)/10/4</f>
        <v>-3203.4</v>
      </c>
      <c r="I18" s="26">
        <f>SUMIFS(统调负荷!K:K,统调负荷!$C:$C,负荷汇总!$A18)/10/4</f>
        <v>101196.658</v>
      </c>
      <c r="J18" s="26">
        <f>SUMIFS(统调负荷!N:N,统调负荷!$C:$C,负荷汇总!$A18)/10/4</f>
        <v>218560.13</v>
      </c>
      <c r="K18" s="26">
        <f>SUMIFS(统调负荷!O:O,统调负荷!$C:$C,负荷汇总!$A18)/10/4</f>
        <v>105900.914</v>
      </c>
      <c r="L18" s="26">
        <f>SUMIFS(统调负荷!P:P,统调负荷!$C:$C,负荷汇总!$A18)/10/4</f>
        <v>40737.905</v>
      </c>
      <c r="M18" s="26">
        <f>SUMIFS(统调负荷!Q:Q,统调负荷!$C:$C,负荷汇总!$A18)/10/4</f>
        <v>54627.225</v>
      </c>
      <c r="N18" s="26">
        <f>SUMIFS(统调负荷!R:R,统调负荷!$C:$C,负荷汇总!$A18)/10/4</f>
        <v>20533.17775</v>
      </c>
      <c r="O18" s="26">
        <f>SUMIFS(统调负荷!S:S,统调负荷!$C:$C,负荷汇总!$A18)/10/4</f>
        <v>-3239.09175</v>
      </c>
      <c r="P18" s="26">
        <f>SUMIFS(统调负荷!T:T,统调负荷!$C:$C,负荷汇总!$A18)/10/4</f>
        <v>92070.122</v>
      </c>
      <c r="Q18" s="28">
        <f>J18/$Q$5</f>
        <v>0.824370308272529</v>
      </c>
      <c r="R18" s="26" t="s">
        <v>67</v>
      </c>
      <c r="S18" s="26">
        <f t="shared" si="0"/>
        <v>-2087.49500000005</v>
      </c>
      <c r="T18" s="26">
        <f t="shared" si="1"/>
        <v>-9126.53600000001</v>
      </c>
      <c r="U18" s="26">
        <f t="shared" si="2"/>
        <v>815.080000000016</v>
      </c>
      <c r="V18" s="26">
        <f t="shared" si="3"/>
        <v>4237.42499999999</v>
      </c>
      <c r="W18" s="26">
        <f t="shared" si="4"/>
        <v>2022.22775000001</v>
      </c>
      <c r="X18" s="26">
        <f t="shared" si="5"/>
        <v>-35.6917500000009</v>
      </c>
    </row>
    <row r="19" spans="1:24">
      <c r="A19" s="73" t="s">
        <v>26</v>
      </c>
      <c r="B19" s="26" t="s">
        <v>64</v>
      </c>
      <c r="C19" s="26">
        <f>_xlfn.MAXIFS(统调负荷!E:E,统调负荷!$C:$C,负荷汇总!$A19)/10</f>
        <v>10350</v>
      </c>
      <c r="D19" s="26">
        <f>_xlfn.MAXIFS(统调负荷!F:F,统调负荷!$C:$C,负荷汇总!$A19)/10</f>
        <v>5925.1</v>
      </c>
      <c r="E19" s="26">
        <f>_xlfn.MAXIFS(统调负荷!G:G,统调负荷!$C:$C,负荷汇总!$A19)/10</f>
        <v>2168.8</v>
      </c>
      <c r="F19" s="26">
        <f>_xlfn.MAXIFS(统调负荷!H:H,统调负荷!$C:$C,负荷汇总!$A19)/10</f>
        <v>2083.2</v>
      </c>
      <c r="G19" s="26">
        <f>_xlfn.MAXIFS(统调负荷!I:I,统调负荷!$C:$C,负荷汇总!$A19)/10</f>
        <v>1397.2</v>
      </c>
      <c r="H19" s="26">
        <f>_xlfn.MAXIFS(统调负荷!J:J,统调负荷!$C:$C,负荷汇总!$A19)/10</f>
        <v>-118.9</v>
      </c>
      <c r="I19" s="26">
        <f>_xlfn.MAXIFS(统调负荷!K:K,统调负荷!$C:$C,负荷汇总!$A19)/10</f>
        <v>5340.977</v>
      </c>
      <c r="J19" s="26">
        <f>_xlfn.MAXIFS(统调负荷!N:N,统调负荷!$C:$C,负荷汇总!$A19)/10</f>
        <v>10322.6</v>
      </c>
      <c r="K19" s="26">
        <f>_xlfn.MAXIFS(统调负荷!O:O,统调负荷!$C:$C,负荷汇总!$A19)/10</f>
        <v>5786.839</v>
      </c>
      <c r="L19" s="26">
        <f>_xlfn.MAXIFS(统调负荷!P:P,统调负荷!$C:$C,负荷汇总!$A19)/10</f>
        <v>2122.65</v>
      </c>
      <c r="M19" s="26">
        <f>_xlfn.MAXIFS(统调负荷!Q:Q,统调负荷!$C:$C,负荷汇总!$A19)/10</f>
        <v>2194.87</v>
      </c>
      <c r="N19" s="26">
        <f>_xlfn.MAXIFS(统调负荷!R:R,统调负荷!$C:$C,负荷汇总!$A19)/10</f>
        <v>1341.16</v>
      </c>
      <c r="O19" s="26">
        <f>_xlfn.MAXIFS(统调负荷!S:S,统调负荷!$C:$C,负荷汇总!$A19)/10</f>
        <v>-80.246</v>
      </c>
      <c r="P19" s="26">
        <f>_xlfn.MAXIFS(统调负荷!T:T,统调负荷!$C:$C,负荷汇总!$A19)/10</f>
        <v>5202.716</v>
      </c>
      <c r="R19" s="26" t="s">
        <v>64</v>
      </c>
      <c r="S19" s="26">
        <f t="shared" si="0"/>
        <v>-27.3999999999996</v>
      </c>
      <c r="T19" s="26">
        <f t="shared" si="1"/>
        <v>-138.261</v>
      </c>
      <c r="U19" s="26">
        <f t="shared" si="2"/>
        <v>-46.1500000000001</v>
      </c>
      <c r="V19" s="26">
        <f t="shared" si="3"/>
        <v>111.67</v>
      </c>
      <c r="W19" s="26">
        <f t="shared" si="4"/>
        <v>-56.04</v>
      </c>
      <c r="X19" s="26">
        <f t="shared" si="5"/>
        <v>38.654</v>
      </c>
    </row>
    <row r="20" spans="1:24">
      <c r="A20" s="73" t="s">
        <v>26</v>
      </c>
      <c r="B20" s="26" t="s">
        <v>65</v>
      </c>
      <c r="C20" s="26">
        <f>_xlfn.MINIFS(统调负荷!E:E,统调负荷!$C:$C,负荷汇总!$A20)/10</f>
        <v>7250</v>
      </c>
      <c r="D20" s="26">
        <f>_xlfn.MINIFS(统调负荷!F:F,统调负荷!$C:$C,负荷汇总!$A20)/10</f>
        <v>3603.9</v>
      </c>
      <c r="E20" s="26">
        <f>_xlfn.MINIFS(统调负荷!G:G,统调负荷!$C:$C,负荷汇总!$A20)/10</f>
        <v>1161.4</v>
      </c>
      <c r="F20" s="26">
        <f>_xlfn.MINIFS(统调负荷!H:H,统调负荷!$C:$C,负荷汇总!$A20)/10</f>
        <v>1180.7</v>
      </c>
      <c r="G20" s="26">
        <f>_xlfn.MINIFS(统调负荷!I:I,统调负荷!$C:$C,负荷汇总!$A20)/10</f>
        <v>535.3</v>
      </c>
      <c r="H20" s="26">
        <f>_xlfn.MINIFS(统调负荷!J:J,统调负荷!$C:$C,负荷汇总!$A20)/10</f>
        <v>-141.2</v>
      </c>
      <c r="I20" s="26">
        <f>_xlfn.MINIFS(统调负荷!K:K,统调负荷!$C:$C,负荷汇总!$A20)/10</f>
        <v>3019.777</v>
      </c>
      <c r="J20" s="26">
        <f>_xlfn.MINIFS(统调负荷!N:N,统调负荷!$C:$C,负荷汇总!$A20)/10</f>
        <v>7277.42</v>
      </c>
      <c r="K20" s="26">
        <f>_xlfn.MINIFS(统调负荷!O:O,统调负荷!$C:$C,负荷汇总!$A20)/10</f>
        <v>3481.956</v>
      </c>
      <c r="L20" s="26">
        <f>_xlfn.MINIFS(统调负荷!P:P,统调负荷!$C:$C,负荷汇总!$A20)/10</f>
        <v>1194.88</v>
      </c>
      <c r="M20" s="26">
        <f>_xlfn.MINIFS(统调负荷!Q:Q,统调负荷!$C:$C,负荷汇总!$A20)/10</f>
        <v>1378.67</v>
      </c>
      <c r="N20" s="26">
        <f>_xlfn.MINIFS(统调负荷!R:R,统调负荷!$C:$C,负荷汇总!$A20)/10</f>
        <v>525.534</v>
      </c>
      <c r="O20" s="26">
        <f>_xlfn.MINIFS(统调负荷!S:S,统调负荷!$C:$C,负荷汇总!$A20)/10</f>
        <v>-155.366</v>
      </c>
      <c r="P20" s="26">
        <f>_xlfn.MINIFS(统调负荷!T:T,统调负荷!$C:$C,负荷汇总!$A20)/10</f>
        <v>2897.833</v>
      </c>
      <c r="R20" s="26" t="s">
        <v>65</v>
      </c>
      <c r="S20" s="26">
        <f t="shared" si="0"/>
        <v>27.4200000000001</v>
      </c>
      <c r="T20" s="26">
        <f t="shared" si="1"/>
        <v>-121.944</v>
      </c>
      <c r="U20" s="26">
        <f t="shared" si="2"/>
        <v>33.4799999999998</v>
      </c>
      <c r="V20" s="26">
        <f t="shared" si="3"/>
        <v>197.97</v>
      </c>
      <c r="W20" s="26">
        <f t="shared" si="4"/>
        <v>-9.76599999999996</v>
      </c>
      <c r="X20" s="26">
        <f t="shared" si="5"/>
        <v>-14.166</v>
      </c>
    </row>
    <row r="21" spans="1:24">
      <c r="A21" s="73" t="s">
        <v>26</v>
      </c>
      <c r="B21" s="26" t="s">
        <v>66</v>
      </c>
      <c r="C21" s="26">
        <f>AVERAGEIFS(统调负荷!E:E,统调负荷!$C:$C,负荷汇总!$A21)/10</f>
        <v>8740.19270833333</v>
      </c>
      <c r="D21" s="26">
        <f>AVERAGEIFS(统调负荷!F:F,统调负荷!$C:$C,负荷汇总!$A21)/10</f>
        <v>4760.94270833333</v>
      </c>
      <c r="E21" s="26">
        <f>AVERAGEIFS(统调负荷!G:G,统调负荷!$C:$C,负荷汇总!$A21)/10</f>
        <v>1646.41145833333</v>
      </c>
      <c r="F21" s="26">
        <f>AVERAGEIFS(统调负荷!H:H,统调负荷!$C:$C,负荷汇总!$A21)/10</f>
        <v>1698.25520833333</v>
      </c>
      <c r="G21" s="26">
        <f>AVERAGEIFS(统调负荷!I:I,统调负荷!$C:$C,负荷汇总!$A21)/10</f>
        <v>768.060416666667</v>
      </c>
      <c r="H21" s="26">
        <f>AVERAGEIFS(统调负荷!J:J,统调负荷!$C:$C,负荷汇总!$A21)/10</f>
        <v>-133.477083333333</v>
      </c>
      <c r="I21" s="26">
        <f>AVERAGEIFS(统调负荷!K:K,统调负荷!$C:$C,负荷汇总!$A21)/10</f>
        <v>4176.81970833333</v>
      </c>
      <c r="J21" s="26">
        <f>AVERAGEIFS(统调负荷!N:N,统调负荷!$C:$C,负荷汇总!$A21)/10</f>
        <v>8768.44052083333</v>
      </c>
      <c r="K21" s="26">
        <f>AVERAGEIFS(统调负荷!O:O,统调负荷!$C:$C,负荷汇总!$A21)/10</f>
        <v>4599.58839583333</v>
      </c>
      <c r="L21" s="26">
        <f>AVERAGEIFS(统调负荷!P:P,统调负荷!$C:$C,负荷汇总!$A21)/10</f>
        <v>1652.1928125</v>
      </c>
      <c r="M21" s="26">
        <f>AVERAGEIFS(统调负荷!Q:Q,统调负荷!$C:$C,负荷汇总!$A21)/10</f>
        <v>1871.13114583333</v>
      </c>
      <c r="N21" s="26">
        <f>AVERAGEIFS(统调负荷!R:R,统调负荷!$C:$C,负荷汇总!$A21)/10</f>
        <v>771.681395833333</v>
      </c>
      <c r="O21" s="26">
        <f>AVERAGEIFS(统调负荷!S:S,统调负荷!$C:$C,负荷汇总!$A21)/10</f>
        <v>-126.153229166667</v>
      </c>
      <c r="P21" s="26">
        <f>AVERAGEIFS(统调负荷!T:T,统调负荷!$C:$C,负荷汇总!$A21)/10</f>
        <v>4015.46539583333</v>
      </c>
      <c r="R21" s="26" t="s">
        <v>66</v>
      </c>
      <c r="S21" s="26">
        <f t="shared" si="0"/>
        <v>28.2478125000016</v>
      </c>
      <c r="T21" s="26">
        <f t="shared" si="1"/>
        <v>-161.354312499996</v>
      </c>
      <c r="U21" s="26">
        <f t="shared" si="2"/>
        <v>5.7813541666701</v>
      </c>
      <c r="V21" s="26">
        <f t="shared" si="3"/>
        <v>172.875937500004</v>
      </c>
      <c r="W21" s="26">
        <f t="shared" si="4"/>
        <v>3.62097916666607</v>
      </c>
      <c r="X21" s="26">
        <f t="shared" si="5"/>
        <v>7.32385416666632</v>
      </c>
    </row>
    <row r="22" spans="1:24">
      <c r="A22" s="73" t="s">
        <v>26</v>
      </c>
      <c r="B22" s="26" t="s">
        <v>67</v>
      </c>
      <c r="C22" s="26">
        <f>SUMIFS(统调负荷!E:E,统调负荷!$C:$C,负荷汇总!$A22)/10/4</f>
        <v>209764.625</v>
      </c>
      <c r="D22" s="26">
        <f>SUMIFS(统调负荷!F:F,统调负荷!$C:$C,负荷汇总!$A22)/10/4</f>
        <v>114262.625</v>
      </c>
      <c r="E22" s="26">
        <f>SUMIFS(统调负荷!G:G,统调负荷!$C:$C,负荷汇总!$A22)/10/4</f>
        <v>39513.875</v>
      </c>
      <c r="F22" s="26">
        <f>SUMIFS(统调负荷!H:H,统调负荷!$C:$C,负荷汇总!$A22)/10/4</f>
        <v>40758.125</v>
      </c>
      <c r="G22" s="26">
        <f>SUMIFS(统调负荷!I:I,统调负荷!$C:$C,负荷汇总!$A22)/10/4</f>
        <v>18433.45</v>
      </c>
      <c r="H22" s="26">
        <f>SUMIFS(统调负荷!J:J,统调负荷!$C:$C,负荷汇总!$A22)/10/4</f>
        <v>-3203.45</v>
      </c>
      <c r="I22" s="26">
        <f>SUMIFS(统调负荷!K:K,统调负荷!$C:$C,负荷汇总!$A22)/10/4</f>
        <v>100243.673</v>
      </c>
      <c r="J22" s="26">
        <f>SUMIFS(统调负荷!N:N,统调负荷!$C:$C,负荷汇总!$A22)/10/4</f>
        <v>210442.5725</v>
      </c>
      <c r="K22" s="26">
        <f>SUMIFS(统调负荷!O:O,统调负荷!$C:$C,负荷汇总!$A22)/10/4</f>
        <v>110390.1215</v>
      </c>
      <c r="L22" s="26">
        <f>SUMIFS(统调负荷!P:P,统调负荷!$C:$C,负荷汇总!$A22)/10/4</f>
        <v>39652.6275</v>
      </c>
      <c r="M22" s="26">
        <f>SUMIFS(统调负荷!Q:Q,统调负荷!$C:$C,负荷汇总!$A22)/10/4</f>
        <v>44907.1475</v>
      </c>
      <c r="N22" s="26">
        <f>SUMIFS(统调负荷!R:R,统调负荷!$C:$C,负荷汇总!$A22)/10/4</f>
        <v>18520.3535</v>
      </c>
      <c r="O22" s="26">
        <f>SUMIFS(统调负荷!S:S,统调负荷!$C:$C,负荷汇总!$A22)/10/4</f>
        <v>-3027.6775</v>
      </c>
      <c r="P22" s="26">
        <f>SUMIFS(统调负荷!T:T,统调负荷!$C:$C,负荷汇总!$A22)/10/4</f>
        <v>96371.1695</v>
      </c>
      <c r="Q22" s="28">
        <f>C22/$Q$5</f>
        <v>0.791195212850219</v>
      </c>
      <c r="R22" s="26" t="s">
        <v>67</v>
      </c>
      <c r="S22" s="26">
        <f t="shared" si="0"/>
        <v>677.947499999951</v>
      </c>
      <c r="T22" s="26">
        <f t="shared" si="1"/>
        <v>-3872.50349999996</v>
      </c>
      <c r="U22" s="26">
        <f t="shared" si="2"/>
        <v>138.752500000002</v>
      </c>
      <c r="V22" s="26">
        <f t="shared" si="3"/>
        <v>4149.02250000001</v>
      </c>
      <c r="W22" s="26">
        <f t="shared" si="4"/>
        <v>86.9034999999931</v>
      </c>
      <c r="X22" s="26">
        <f t="shared" si="5"/>
        <v>175.772499999999</v>
      </c>
    </row>
    <row r="23" spans="1:24">
      <c r="A23" s="73" t="s">
        <v>27</v>
      </c>
      <c r="B23" s="26" t="s">
        <v>64</v>
      </c>
      <c r="C23" s="26">
        <f>_xlfn.MAXIFS(统调负荷!E:E,统调负荷!$C:$C,负荷汇总!$A23)/10</f>
        <v>11500</v>
      </c>
      <c r="D23" s="26">
        <f>_xlfn.MAXIFS(统调负荷!F:F,统调负荷!$C:$C,负荷汇总!$A23)/10</f>
        <v>6651.855</v>
      </c>
      <c r="E23" s="26">
        <f>_xlfn.MAXIFS(统调负荷!G:G,统调负荷!$C:$C,负荷汇总!$A23)/10</f>
        <v>2155.5</v>
      </c>
      <c r="F23" s="26">
        <f>_xlfn.MAXIFS(统调负荷!H:H,统调负荷!$C:$C,负荷汇总!$A23)/10</f>
        <v>2448.87</v>
      </c>
      <c r="G23" s="26">
        <f>_xlfn.MAXIFS(统调负荷!I:I,统调负荷!$C:$C,负荷汇总!$A23)/10</f>
        <v>1490.7</v>
      </c>
      <c r="H23" s="26">
        <f>_xlfn.MAXIFS(统调负荷!J:J,统调负荷!$C:$C,负荷汇总!$A23)/10</f>
        <v>-118.905</v>
      </c>
      <c r="I23" s="26">
        <f>_xlfn.MAXIFS(统调负荷!K:K,统调负荷!$C:$C,负荷汇总!$A23)/10</f>
        <v>5916.032</v>
      </c>
      <c r="J23" s="26">
        <f>_xlfn.MAXIFS(统调负荷!N:N,统调负荷!$C:$C,负荷汇总!$A23)/10</f>
        <v>11240.2</v>
      </c>
      <c r="K23" s="26">
        <f>_xlfn.MAXIFS(统调负荷!O:O,统调负荷!$C:$C,负荷汇总!$A23)/10</f>
        <v>6157.824</v>
      </c>
      <c r="L23" s="26">
        <f>_xlfn.MAXIFS(统调负荷!P:P,统调负荷!$C:$C,负荷汇总!$A23)/10</f>
        <v>2143.68</v>
      </c>
      <c r="M23" s="26">
        <f>_xlfn.MAXIFS(统调负荷!Q:Q,统调负荷!$C:$C,负荷汇总!$A23)/10</f>
        <v>2535.48</v>
      </c>
      <c r="N23" s="26">
        <f>_xlfn.MAXIFS(统调负荷!R:R,统调负荷!$C:$C,负荷汇总!$A23)/10</f>
        <v>1464.51</v>
      </c>
      <c r="O23" s="26">
        <f>_xlfn.MAXIFS(统调负荷!S:S,统调负荷!$C:$C,负荷汇总!$A23)/10</f>
        <v>-88.243</v>
      </c>
      <c r="P23" s="26">
        <f>_xlfn.MAXIFS(统调负荷!T:T,统调负荷!$C:$C,负荷汇总!$A23)/10</f>
        <v>5422.001</v>
      </c>
      <c r="R23" s="26" t="s">
        <v>64</v>
      </c>
      <c r="S23" s="26">
        <f t="shared" si="0"/>
        <v>-259.799999999999</v>
      </c>
      <c r="T23" s="26">
        <f t="shared" si="1"/>
        <v>-494.031</v>
      </c>
      <c r="U23" s="26">
        <f t="shared" si="2"/>
        <v>-11.8200000000002</v>
      </c>
      <c r="V23" s="26">
        <f t="shared" si="3"/>
        <v>86.6100000000001</v>
      </c>
      <c r="W23" s="26">
        <f t="shared" si="4"/>
        <v>-26.1900000000001</v>
      </c>
      <c r="X23" s="26">
        <f t="shared" si="5"/>
        <v>30.662</v>
      </c>
    </row>
    <row r="24" spans="1:24">
      <c r="A24" s="73" t="s">
        <v>27</v>
      </c>
      <c r="B24" s="26" t="s">
        <v>65</v>
      </c>
      <c r="C24" s="26">
        <f>_xlfn.MINIFS(统调负荷!E:E,统调负荷!$C:$C,负荷汇总!$A24)/10</f>
        <v>7000</v>
      </c>
      <c r="D24" s="26">
        <f>_xlfn.MINIFS(统调负荷!F:F,统调负荷!$C:$C,负荷汇总!$A24)/10</f>
        <v>3683.845</v>
      </c>
      <c r="E24" s="26">
        <f>_xlfn.MINIFS(统调负荷!G:G,统调负荷!$C:$C,负荷汇总!$A24)/10</f>
        <v>1122.4</v>
      </c>
      <c r="F24" s="26">
        <f>_xlfn.MINIFS(统调负荷!H:H,统调负荷!$C:$C,负荷汇总!$A24)/10</f>
        <v>1196.4</v>
      </c>
      <c r="G24" s="26">
        <f>_xlfn.MINIFS(统调负荷!I:I,统调负荷!$C:$C,负荷汇总!$A24)/10</f>
        <v>527.4</v>
      </c>
      <c r="H24" s="26">
        <f>_xlfn.MINIFS(统调负荷!J:J,统调负荷!$C:$C,负荷汇总!$A24)/10</f>
        <v>-141.145</v>
      </c>
      <c r="I24" s="26">
        <f>_xlfn.MINIFS(统调负荷!K:K,统调负荷!$C:$C,负荷汇总!$A24)/10</f>
        <v>2948.022</v>
      </c>
      <c r="J24" s="26">
        <f>_xlfn.MINIFS(统调负荷!N:N,统调负荷!$C:$C,负荷汇总!$A24)/10</f>
        <v>7076.92</v>
      </c>
      <c r="K24" s="26">
        <f>_xlfn.MINIFS(统调负荷!O:O,统调负荷!$C:$C,负荷汇总!$A24)/10</f>
        <v>3561.819</v>
      </c>
      <c r="L24" s="26">
        <f>_xlfn.MINIFS(统调负荷!P:P,统调负荷!$C:$C,负荷汇总!$A24)/10</f>
        <v>1086.95</v>
      </c>
      <c r="M24" s="26">
        <f>_xlfn.MINIFS(统调负荷!Q:Q,统调负荷!$C:$C,负荷汇总!$A24)/10</f>
        <v>1448.32</v>
      </c>
      <c r="N24" s="26">
        <f>_xlfn.MINIFS(统调负荷!R:R,统调负荷!$C:$C,负荷汇总!$A24)/10</f>
        <v>585.292</v>
      </c>
      <c r="O24" s="26">
        <f>_xlfn.MINIFS(统调负荷!S:S,统调负荷!$C:$C,负荷汇总!$A24)/10</f>
        <v>-151.859</v>
      </c>
      <c r="P24" s="26">
        <f>_xlfn.MINIFS(统调负荷!T:T,统调负荷!$C:$C,负荷汇总!$A24)/10</f>
        <v>2825.996</v>
      </c>
      <c r="R24" s="26" t="s">
        <v>65</v>
      </c>
      <c r="S24" s="26">
        <f t="shared" si="0"/>
        <v>76.9200000000001</v>
      </c>
      <c r="T24" s="26">
        <f t="shared" si="1"/>
        <v>-122.025999999999</v>
      </c>
      <c r="U24" s="26">
        <f t="shared" si="2"/>
        <v>-35.45</v>
      </c>
      <c r="V24" s="26">
        <f t="shared" si="3"/>
        <v>251.92</v>
      </c>
      <c r="W24" s="26">
        <f t="shared" si="4"/>
        <v>57.8920000000001</v>
      </c>
      <c r="X24" s="26">
        <f t="shared" si="5"/>
        <v>-10.714</v>
      </c>
    </row>
    <row r="25" spans="1:24">
      <c r="A25" s="73" t="s">
        <v>27</v>
      </c>
      <c r="B25" s="26" t="s">
        <v>66</v>
      </c>
      <c r="C25" s="26">
        <f>AVERAGEIFS(统调负荷!E:E,统调负荷!$C:$C,负荷汇总!$A25)/10</f>
        <v>9244.484375</v>
      </c>
      <c r="D25" s="26">
        <f>AVERAGEIFS(统调负荷!F:F,统调负荷!$C:$C,负荷汇总!$A25)/10</f>
        <v>4984.23609375</v>
      </c>
      <c r="E25" s="26">
        <f>AVERAGEIFS(统调负荷!G:G,统调负荷!$C:$C,负荷汇总!$A25)/10</f>
        <v>1663.6375</v>
      </c>
      <c r="F25" s="26">
        <f>AVERAGEIFS(统调负荷!H:H,统调负荷!$C:$C,负荷汇总!$A25)/10</f>
        <v>1919.54041666667</v>
      </c>
      <c r="G25" s="26">
        <f>AVERAGEIFS(统调负荷!I:I,统调负荷!$C:$C,负荷汇总!$A25)/10</f>
        <v>810.564583333333</v>
      </c>
      <c r="H25" s="26">
        <f>AVERAGEIFS(统调负荷!J:J,统调负荷!$C:$C,负荷汇总!$A25)/10</f>
        <v>-133.49421875</v>
      </c>
      <c r="I25" s="26">
        <f>AVERAGEIFS(统调负荷!K:K,统调负荷!$C:$C,负荷汇总!$A25)/10</f>
        <v>4248.41309375</v>
      </c>
      <c r="J25" s="26">
        <f>AVERAGEIFS(统调负荷!N:N,统调负荷!$C:$C,负荷汇总!$A25)/10</f>
        <v>9127.00635416667</v>
      </c>
      <c r="K25" s="26">
        <f>AVERAGEIFS(统调负荷!O:O,统调负荷!$C:$C,负荷汇总!$A25)/10</f>
        <v>4670.93598958334</v>
      </c>
      <c r="L25" s="26">
        <f>AVERAGEIFS(统调负荷!P:P,统调负荷!$C:$C,负荷汇总!$A25)/10</f>
        <v>1663.37916666667</v>
      </c>
      <c r="M25" s="26">
        <f>AVERAGEIFS(统调负荷!Q:Q,统调负荷!$C:$C,负荷汇总!$A25)/10</f>
        <v>2076.425625</v>
      </c>
      <c r="N25" s="26">
        <f>AVERAGEIFS(统调负荷!R:R,统调负荷!$C:$C,负荷汇总!$A25)/10</f>
        <v>845.565645833333</v>
      </c>
      <c r="O25" s="26">
        <f>AVERAGEIFS(统调负荷!S:S,统调负荷!$C:$C,负荷汇总!$A25)/10</f>
        <v>-129.300072916667</v>
      </c>
      <c r="P25" s="26">
        <f>AVERAGEIFS(统调负荷!T:T,统调负荷!$C:$C,负荷汇总!$A25)/10</f>
        <v>3935.11298958333</v>
      </c>
      <c r="R25" s="26" t="s">
        <v>66</v>
      </c>
      <c r="S25" s="26">
        <f t="shared" si="0"/>
        <v>-117.478020833329</v>
      </c>
      <c r="T25" s="26">
        <f t="shared" si="1"/>
        <v>-313.300104166664</v>
      </c>
      <c r="U25" s="26">
        <f t="shared" si="2"/>
        <v>-0.258333333333667</v>
      </c>
      <c r="V25" s="26">
        <f t="shared" si="3"/>
        <v>156.88520833333</v>
      </c>
      <c r="W25" s="26">
        <f t="shared" si="4"/>
        <v>35.0010625000003</v>
      </c>
      <c r="X25" s="26">
        <f t="shared" si="5"/>
        <v>4.19414583333338</v>
      </c>
    </row>
    <row r="26" spans="1:24">
      <c r="A26" s="73" t="s">
        <v>27</v>
      </c>
      <c r="B26" s="26" t="s">
        <v>67</v>
      </c>
      <c r="C26" s="26">
        <f>SUMIFS(统调负荷!E:E,统调负荷!$C:$C,负荷汇总!$A26)/10/4</f>
        <v>221867.625</v>
      </c>
      <c r="D26" s="26">
        <f>SUMIFS(统调负荷!F:F,统调负荷!$C:$C,负荷汇总!$A26)/10/4</f>
        <v>119621.66625</v>
      </c>
      <c r="E26" s="26">
        <f>SUMIFS(统调负荷!G:G,统调负荷!$C:$C,负荷汇总!$A26)/10/4</f>
        <v>39927.3</v>
      </c>
      <c r="F26" s="26">
        <f>SUMIFS(统调负荷!H:H,统调负荷!$C:$C,负荷汇总!$A26)/10/4</f>
        <v>46068.97</v>
      </c>
      <c r="G26" s="26">
        <f>SUMIFS(统调负荷!I:I,统调负荷!$C:$C,负荷汇总!$A26)/10/4</f>
        <v>19453.55</v>
      </c>
      <c r="H26" s="26">
        <f>SUMIFS(统调负荷!J:J,统调负荷!$C:$C,负荷汇总!$A26)/10/4</f>
        <v>-3203.86125</v>
      </c>
      <c r="I26" s="26">
        <f>SUMIFS(统调负荷!K:K,统调负荷!$C:$C,负荷汇总!$A26)/10/4</f>
        <v>101961.91425</v>
      </c>
      <c r="J26" s="26">
        <f>SUMIFS(统调负荷!N:N,统调负荷!$C:$C,负荷汇总!$A26)/10/4</f>
        <v>219048.1525</v>
      </c>
      <c r="K26" s="26">
        <f>SUMIFS(统调负荷!O:O,统调负荷!$C:$C,负荷汇总!$A26)/10/4</f>
        <v>112102.46375</v>
      </c>
      <c r="L26" s="26">
        <f>SUMIFS(统调负荷!P:P,统调负荷!$C:$C,负荷汇总!$A26)/10/4</f>
        <v>39921.1</v>
      </c>
      <c r="M26" s="26">
        <f>SUMIFS(统调负荷!Q:Q,统调负荷!$C:$C,负荷汇总!$A26)/10/4</f>
        <v>49834.215</v>
      </c>
      <c r="N26" s="26">
        <f>SUMIFS(统调负荷!R:R,统调负荷!$C:$C,负荷汇总!$A26)/10/4</f>
        <v>20293.5755</v>
      </c>
      <c r="O26" s="26">
        <f>SUMIFS(统调负荷!S:S,统调负荷!$C:$C,负荷汇总!$A26)/10/4</f>
        <v>-3103.20175</v>
      </c>
      <c r="P26" s="26">
        <f>SUMIFS(统调负荷!T:T,统调负荷!$C:$C,负荷汇总!$A26)/10/4</f>
        <v>94442.71175</v>
      </c>
      <c r="Q26" s="28">
        <f>C26/$Q$5</f>
        <v>0.836845596756115</v>
      </c>
      <c r="R26" s="26" t="s">
        <v>67</v>
      </c>
      <c r="S26" s="26">
        <f t="shared" si="0"/>
        <v>-2819.47249999992</v>
      </c>
      <c r="T26" s="26">
        <f t="shared" si="1"/>
        <v>-7519.20249999993</v>
      </c>
      <c r="U26" s="26">
        <f t="shared" si="2"/>
        <v>-6.20000000001164</v>
      </c>
      <c r="V26" s="26">
        <f t="shared" si="3"/>
        <v>3765.24500000001</v>
      </c>
      <c r="W26" s="26">
        <f t="shared" si="4"/>
        <v>840.0255</v>
      </c>
      <c r="X26" s="26">
        <f t="shared" si="5"/>
        <v>100.659500000001</v>
      </c>
    </row>
    <row r="27" spans="1:24">
      <c r="A27" s="73" t="s">
        <v>28</v>
      </c>
      <c r="B27" s="26" t="s">
        <v>64</v>
      </c>
      <c r="C27" s="26">
        <f>_xlfn.MAXIFS(统调负荷!E:E,统调负荷!$C:$C,负荷汇总!$A27)/10</f>
        <v>11400</v>
      </c>
      <c r="D27" s="26">
        <f>_xlfn.MAXIFS(统调负荷!F:F,统调负荷!$C:$C,负荷汇总!$A27)/10</f>
        <v>6247.685</v>
      </c>
      <c r="E27" s="26">
        <f>_xlfn.MAXIFS(统调负荷!G:G,统调负荷!$C:$C,负荷汇总!$A27)/10</f>
        <v>2197.3</v>
      </c>
      <c r="F27" s="26">
        <f>_xlfn.MAXIFS(统调负荷!H:H,统调负荷!$C:$C,负荷汇总!$A27)/10</f>
        <v>2662.95</v>
      </c>
      <c r="G27" s="26">
        <f>_xlfn.MAXIFS(统调负荷!I:I,统调负荷!$C:$C,负荷汇总!$A27)/10</f>
        <v>1489.8</v>
      </c>
      <c r="H27" s="26">
        <f>_xlfn.MAXIFS(统调负荷!J:J,统调负荷!$C:$C,负荷汇总!$A27)/10</f>
        <v>-118.905</v>
      </c>
      <c r="I27" s="26">
        <f>_xlfn.MAXIFS(统调负荷!K:K,统调负荷!$C:$C,负荷汇总!$A27)/10</f>
        <v>5405.862</v>
      </c>
      <c r="J27" s="26">
        <f>_xlfn.MAXIFS(统调负荷!N:N,统调负荷!$C:$C,负荷汇总!$A27)/10</f>
        <v>11267.5</v>
      </c>
      <c r="K27" s="26">
        <f>_xlfn.MAXIFS(统调负荷!O:O,统调负荷!$C:$C,负荷汇总!$A27)/10</f>
        <v>6071.056</v>
      </c>
      <c r="L27" s="26">
        <f>_xlfn.MAXIFS(统调负荷!P:P,统调负荷!$C:$C,负荷汇总!$A27)/10</f>
        <v>2229.3</v>
      </c>
      <c r="M27" s="26">
        <f>_xlfn.MAXIFS(统调负荷!Q:Q,统调负荷!$C:$C,负荷汇总!$A27)/10</f>
        <v>2761.16</v>
      </c>
      <c r="N27" s="26">
        <f>_xlfn.MAXIFS(统调负荷!R:R,统调负荷!$C:$C,负荷汇总!$A27)/10</f>
        <v>1396.5</v>
      </c>
      <c r="O27" s="26">
        <f>_xlfn.MAXIFS(统调负荷!S:S,统调负荷!$C:$C,负荷汇总!$A27)/10</f>
        <v>-87.473</v>
      </c>
      <c r="P27" s="26">
        <f>_xlfn.MAXIFS(统调负荷!T:T,统调负荷!$C:$C,负荷汇总!$A27)/10</f>
        <v>5229.233</v>
      </c>
      <c r="R27" s="26" t="s">
        <v>64</v>
      </c>
      <c r="S27" s="26">
        <f t="shared" si="0"/>
        <v>-132.5</v>
      </c>
      <c r="T27" s="26">
        <f t="shared" si="1"/>
        <v>-176.629000000001</v>
      </c>
      <c r="U27" s="26">
        <f t="shared" si="2"/>
        <v>32</v>
      </c>
      <c r="V27" s="26">
        <f t="shared" si="3"/>
        <v>98.21</v>
      </c>
      <c r="W27" s="26">
        <f t="shared" si="4"/>
        <v>-93.3</v>
      </c>
      <c r="X27" s="26">
        <f t="shared" si="5"/>
        <v>31.432</v>
      </c>
    </row>
    <row r="28" spans="1:24">
      <c r="A28" s="73" t="s">
        <v>28</v>
      </c>
      <c r="B28" s="26" t="s">
        <v>65</v>
      </c>
      <c r="C28" s="26">
        <f>_xlfn.MINIFS(统调负荷!E:E,统调负荷!$C:$C,负荷汇总!$A28)/10</f>
        <v>7400</v>
      </c>
      <c r="D28" s="26">
        <f>_xlfn.MINIFS(统调负荷!F:F,统调负荷!$C:$C,负荷汇总!$A28)/10</f>
        <v>3344.705</v>
      </c>
      <c r="E28" s="26">
        <f>_xlfn.MINIFS(统调负荷!G:G,统调负荷!$C:$C,负荷汇总!$A28)/10</f>
        <v>1143</v>
      </c>
      <c r="F28" s="26">
        <f>_xlfn.MINIFS(统调负荷!H:H,统调负荷!$C:$C,负荷汇总!$A28)/10</f>
        <v>1677.94</v>
      </c>
      <c r="G28" s="26">
        <f>_xlfn.MINIFS(统调负荷!I:I,统调负荷!$C:$C,负荷汇总!$A28)/10</f>
        <v>552.7</v>
      </c>
      <c r="H28" s="26">
        <f>_xlfn.MINIFS(统调负荷!J:J,统调负荷!$C:$C,负荷汇总!$A28)/10</f>
        <v>-141.165</v>
      </c>
      <c r="I28" s="26">
        <f>_xlfn.MINIFS(统调负荷!K:K,统调负荷!$C:$C,负荷汇总!$A28)/10</f>
        <v>2502.882</v>
      </c>
      <c r="J28" s="26">
        <f>_xlfn.MINIFS(统调负荷!N:N,统调负荷!$C:$C,负荷汇总!$A28)/10</f>
        <v>7369.46</v>
      </c>
      <c r="K28" s="26">
        <f>_xlfn.MINIFS(统调负荷!O:O,统调负荷!$C:$C,负荷汇总!$A28)/10</f>
        <v>3421.713</v>
      </c>
      <c r="L28" s="26">
        <f>_xlfn.MINIFS(统调负荷!P:P,统调负荷!$C:$C,负荷汇总!$A28)/10</f>
        <v>1193.2</v>
      </c>
      <c r="M28" s="26">
        <f>_xlfn.MINIFS(统调负荷!Q:Q,统调负荷!$C:$C,负荷汇总!$A28)/10</f>
        <v>1878.23</v>
      </c>
      <c r="N28" s="26">
        <f>_xlfn.MINIFS(统调负荷!R:R,统调负荷!$C:$C,负荷汇总!$A28)/10</f>
        <v>641.697</v>
      </c>
      <c r="O28" s="26">
        <f>_xlfn.MINIFS(统调负荷!S:S,统调负荷!$C:$C,负荷汇总!$A28)/10</f>
        <v>-174.596</v>
      </c>
      <c r="P28" s="26">
        <f>_xlfn.MINIFS(统调负荷!T:T,统调负荷!$C:$C,负荷汇总!$A28)/10</f>
        <v>2579.89</v>
      </c>
      <c r="R28" s="26" t="s">
        <v>65</v>
      </c>
      <c r="S28" s="26">
        <f t="shared" si="0"/>
        <v>-30.5399999999991</v>
      </c>
      <c r="T28" s="26">
        <f t="shared" si="1"/>
        <v>77.0079999999998</v>
      </c>
      <c r="U28" s="26">
        <f t="shared" si="2"/>
        <v>50.2</v>
      </c>
      <c r="V28" s="26">
        <f t="shared" si="3"/>
        <v>200.29</v>
      </c>
      <c r="W28" s="26">
        <f t="shared" si="4"/>
        <v>88.997</v>
      </c>
      <c r="X28" s="26">
        <f t="shared" si="5"/>
        <v>-33.431</v>
      </c>
    </row>
    <row r="29" spans="1:24">
      <c r="A29" s="73" t="s">
        <v>28</v>
      </c>
      <c r="B29" s="26" t="s">
        <v>66</v>
      </c>
      <c r="C29" s="26">
        <f>AVERAGEIFS(统调负荷!E:E,统调负荷!$C:$C,负荷汇总!$A29)/10</f>
        <v>9266.54166666667</v>
      </c>
      <c r="D29" s="26">
        <f>AVERAGEIFS(统调负荷!F:F,统调负荷!$C:$C,负荷汇总!$A29)/10</f>
        <v>4647.85692708334</v>
      </c>
      <c r="E29" s="26">
        <f>AVERAGEIFS(统调负荷!G:G,统调负荷!$C:$C,负荷汇总!$A29)/10</f>
        <v>1710.859375</v>
      </c>
      <c r="F29" s="26">
        <f>AVERAGEIFS(统调负荷!H:H,统调负荷!$C:$C,负荷汇总!$A29)/10</f>
        <v>2237.44270833333</v>
      </c>
      <c r="G29" s="26">
        <f>AVERAGEIFS(统调负荷!I:I,统调负荷!$C:$C,负荷汇总!$A29)/10</f>
        <v>803.880208333333</v>
      </c>
      <c r="H29" s="26">
        <f>AVERAGEIFS(统调负荷!J:J,统调负荷!$C:$C,负荷汇总!$A29)/10</f>
        <v>-133.497552083333</v>
      </c>
      <c r="I29" s="26">
        <f>AVERAGEIFS(统调负荷!K:K,统调负荷!$C:$C,负荷汇总!$A29)/10</f>
        <v>3806.03392708334</v>
      </c>
      <c r="J29" s="26">
        <f>AVERAGEIFS(统调负荷!N:N,统调负荷!$C:$C,负荷汇总!$A29)/10</f>
        <v>9289.6165625</v>
      </c>
      <c r="K29" s="26">
        <f>AVERAGEIFS(统调负荷!O:O,统调负荷!$C:$C,负荷汇总!$A29)/10</f>
        <v>4558.49458333333</v>
      </c>
      <c r="L29" s="26">
        <f>AVERAGEIFS(统调负荷!P:P,统调负荷!$C:$C,负荷汇总!$A29)/10</f>
        <v>1721.20697916667</v>
      </c>
      <c r="M29" s="26">
        <f>AVERAGEIFS(统调负荷!Q:Q,统调负荷!$C:$C,负荷汇总!$A29)/10</f>
        <v>2304.32052083333</v>
      </c>
      <c r="N29" s="26">
        <f>AVERAGEIFS(统调负荷!R:R,统调负荷!$C:$C,负荷汇总!$A29)/10</f>
        <v>841.721802083333</v>
      </c>
      <c r="O29" s="26">
        <f>AVERAGEIFS(统调负荷!S:S,统调负荷!$C:$C,负荷汇总!$A29)/10</f>
        <v>-136.127322916667</v>
      </c>
      <c r="P29" s="26">
        <f>AVERAGEIFS(统调负荷!T:T,统调负荷!$C:$C,负荷汇总!$A29)/10</f>
        <v>3716.67158333333</v>
      </c>
      <c r="R29" s="26" t="s">
        <v>66</v>
      </c>
      <c r="S29" s="26">
        <f t="shared" si="0"/>
        <v>23.0748958333315</v>
      </c>
      <c r="T29" s="26">
        <f t="shared" si="1"/>
        <v>-89.3623437500064</v>
      </c>
      <c r="U29" s="26">
        <f t="shared" si="2"/>
        <v>10.3476041666668</v>
      </c>
      <c r="V29" s="26">
        <f t="shared" si="3"/>
        <v>66.8778125000031</v>
      </c>
      <c r="W29" s="26">
        <f t="shared" si="4"/>
        <v>37.8415937500004</v>
      </c>
      <c r="X29" s="26">
        <f t="shared" si="5"/>
        <v>-2.62977083333359</v>
      </c>
    </row>
    <row r="30" spans="1:24">
      <c r="A30" s="73" t="s">
        <v>28</v>
      </c>
      <c r="B30" s="26" t="s">
        <v>67</v>
      </c>
      <c r="C30" s="26">
        <f>SUMIFS(统调负荷!E:E,统调负荷!$C:$C,负荷汇总!$A30)/10/4</f>
        <v>222397</v>
      </c>
      <c r="D30" s="26">
        <f>SUMIFS(统调负荷!F:F,统调负荷!$C:$C,负荷汇总!$A30)/10/4</f>
        <v>111548.56625</v>
      </c>
      <c r="E30" s="26">
        <f>SUMIFS(统调负荷!G:G,统调负荷!$C:$C,负荷汇总!$A30)/10/4</f>
        <v>41060.625</v>
      </c>
      <c r="F30" s="26">
        <f>SUMIFS(统调负荷!H:H,统调负荷!$C:$C,负荷汇总!$A30)/10/4</f>
        <v>53698.625</v>
      </c>
      <c r="G30" s="26">
        <f>SUMIFS(统调负荷!I:I,统调负荷!$C:$C,负荷汇总!$A30)/10/4</f>
        <v>19293.125</v>
      </c>
      <c r="H30" s="26">
        <f>SUMIFS(统调负荷!J:J,统调负荷!$C:$C,负荷汇总!$A30)/10/4</f>
        <v>-3203.94125</v>
      </c>
      <c r="I30" s="26">
        <f>SUMIFS(统调负荷!K:K,统调负荷!$C:$C,负荷汇总!$A30)/10/4</f>
        <v>91344.8142500001</v>
      </c>
      <c r="J30" s="26">
        <f>SUMIFS(统调负荷!N:N,统调负荷!$C:$C,负荷汇总!$A30)/10/4</f>
        <v>222950.7975</v>
      </c>
      <c r="K30" s="26">
        <f>SUMIFS(统调负荷!O:O,统调负荷!$C:$C,负荷汇总!$A30)/10/4</f>
        <v>109403.87</v>
      </c>
      <c r="L30" s="26">
        <f>SUMIFS(统调负荷!P:P,统调负荷!$C:$C,负荷汇总!$A30)/10/4</f>
        <v>41308.9675</v>
      </c>
      <c r="M30" s="26">
        <f>SUMIFS(统调负荷!Q:Q,统调负荷!$C:$C,负荷汇总!$A30)/10/4</f>
        <v>55303.6925</v>
      </c>
      <c r="N30" s="26">
        <f>SUMIFS(统调负荷!R:R,统调负荷!$C:$C,负荷汇总!$A30)/10/4</f>
        <v>20201.32325</v>
      </c>
      <c r="O30" s="26">
        <f>SUMIFS(统调负荷!S:S,统调负荷!$C:$C,负荷汇总!$A30)/10/4</f>
        <v>-3267.05575</v>
      </c>
      <c r="P30" s="26">
        <f>SUMIFS(统调负荷!T:T,统调负荷!$C:$C,负荷汇总!$A30)/10/4</f>
        <v>89200.118</v>
      </c>
      <c r="R30" s="26" t="s">
        <v>67</v>
      </c>
      <c r="S30" s="26">
        <f t="shared" si="0"/>
        <v>553.797500000015</v>
      </c>
      <c r="T30" s="26">
        <f t="shared" si="1"/>
        <v>-2144.69624999998</v>
      </c>
      <c r="U30" s="26">
        <f t="shared" si="2"/>
        <v>248.342500000006</v>
      </c>
      <c r="V30" s="26">
        <f t="shared" si="3"/>
        <v>1605.06749999999</v>
      </c>
      <c r="W30" s="26">
        <f t="shared" si="4"/>
        <v>908.198250000001</v>
      </c>
      <c r="X30" s="26">
        <f t="shared" si="5"/>
        <v>-63.1144999999988</v>
      </c>
    </row>
    <row r="31" spans="1:24">
      <c r="A31" s="73" t="s">
        <v>29</v>
      </c>
      <c r="B31" s="26" t="s">
        <v>64</v>
      </c>
      <c r="C31" s="26">
        <f>_xlfn.MAXIFS(统调负荷!E:E,统调负荷!$C:$C,负荷汇总!$A31)/10</f>
        <v>11400</v>
      </c>
      <c r="D31" s="26">
        <f>_xlfn.MAXIFS(统调负荷!F:F,统调负荷!$C:$C,负荷汇总!$A31)/10</f>
        <v>6544.425</v>
      </c>
      <c r="E31" s="26">
        <f>_xlfn.MAXIFS(统调负荷!G:G,统调负荷!$C:$C,负荷汇总!$A31)/10</f>
        <v>2222</v>
      </c>
      <c r="F31" s="26">
        <f>_xlfn.MAXIFS(统调负荷!H:H,统调负荷!$C:$C,负荷汇总!$A31)/10</f>
        <v>2461.34</v>
      </c>
      <c r="G31" s="26">
        <f>_xlfn.MAXIFS(统调负荷!I:I,统调负荷!$C:$C,负荷汇总!$A31)/10</f>
        <v>1293</v>
      </c>
      <c r="H31" s="26">
        <f>_xlfn.MAXIFS(统调负荷!J:J,统调负荷!$C:$C,负荷汇总!$A31)/10</f>
        <v>-119.525</v>
      </c>
      <c r="I31" s="26">
        <f>_xlfn.MAXIFS(统调负荷!K:K,统调负荷!$C:$C,负荷汇总!$A31)/10</f>
        <v>5791.725</v>
      </c>
      <c r="J31" s="26">
        <f>_xlfn.MAXIFS(统调负荷!N:N,统调负荷!$C:$C,负荷汇总!$A31)/10</f>
        <v>11208.1</v>
      </c>
      <c r="K31" s="26">
        <f>_xlfn.MAXIFS(统调负荷!O:O,统调负荷!$C:$C,负荷汇总!$A31)/10</f>
        <v>6274.343</v>
      </c>
      <c r="L31" s="26">
        <f>_xlfn.MAXIFS(统调负荷!P:P,统调负荷!$C:$C,负荷汇总!$A31)/10</f>
        <v>2044.06</v>
      </c>
      <c r="M31" s="26">
        <f>_xlfn.MAXIFS(统调负荷!Q:Q,统调负荷!$C:$C,负荷汇总!$A31)/10</f>
        <v>2549.85</v>
      </c>
      <c r="N31" s="26">
        <f>_xlfn.MAXIFS(统调负荷!R:R,统调负荷!$C:$C,负荷汇总!$A31)/10</f>
        <v>1260.1</v>
      </c>
      <c r="O31" s="26">
        <f>_xlfn.MAXIFS(统调负荷!S:S,统调负荷!$C:$C,负荷汇总!$A31)/10</f>
        <v>-79.809</v>
      </c>
      <c r="P31" s="26">
        <f>_xlfn.MAXIFS(统调负荷!T:T,统调负荷!$C:$C,负荷汇总!$A31)/10</f>
        <v>5521.643</v>
      </c>
      <c r="R31" s="26" t="s">
        <v>64</v>
      </c>
      <c r="S31" s="26">
        <f t="shared" si="0"/>
        <v>-191.9</v>
      </c>
      <c r="T31" s="26">
        <f t="shared" si="1"/>
        <v>-270.082</v>
      </c>
      <c r="U31" s="26">
        <f t="shared" si="2"/>
        <v>-177.94</v>
      </c>
      <c r="V31" s="26">
        <f t="shared" si="3"/>
        <v>88.5099999999998</v>
      </c>
      <c r="W31" s="26">
        <f t="shared" si="4"/>
        <v>-32.9000000000001</v>
      </c>
      <c r="X31" s="26">
        <f t="shared" si="5"/>
        <v>39.716</v>
      </c>
    </row>
    <row r="32" spans="1:24">
      <c r="A32" s="73" t="s">
        <v>29</v>
      </c>
      <c r="B32" s="26" t="s">
        <v>65</v>
      </c>
      <c r="C32" s="26">
        <f>_xlfn.MINIFS(统调负荷!E:E,统调负荷!$C:$C,负荷汇总!$A32)/10</f>
        <v>7400</v>
      </c>
      <c r="D32" s="26">
        <f>_xlfn.MINIFS(统调负荷!F:F,统调负荷!$C:$C,负荷汇总!$A32)/10</f>
        <v>4070.795</v>
      </c>
      <c r="E32" s="26">
        <f>_xlfn.MINIFS(统调负荷!G:G,统调负荷!$C:$C,负荷汇总!$A32)/10</f>
        <v>1154.2</v>
      </c>
      <c r="F32" s="26">
        <f>_xlfn.MINIFS(统调负荷!H:H,统调负荷!$C:$C,负荷汇总!$A32)/10</f>
        <v>1674.9</v>
      </c>
      <c r="G32" s="26">
        <f>_xlfn.MINIFS(统调负荷!I:I,统调负荷!$C:$C,负荷汇总!$A32)/10</f>
        <v>561.7</v>
      </c>
      <c r="H32" s="26">
        <f>_xlfn.MINIFS(统调负荷!J:J,统调负荷!$C:$C,负荷汇总!$A32)/10</f>
        <v>-141.845</v>
      </c>
      <c r="I32" s="26">
        <f>_xlfn.MINIFS(统调负荷!K:K,统调负荷!$C:$C,负荷汇总!$A32)/10</f>
        <v>3318.095</v>
      </c>
      <c r="J32" s="26">
        <f>_xlfn.MINIFS(统调负荷!N:N,统调负荷!$C:$C,负荷汇总!$A32)/10</f>
        <v>7337.62</v>
      </c>
      <c r="K32" s="26">
        <f>_xlfn.MINIFS(统调负荷!O:O,统调负荷!$C:$C,负荷汇总!$A32)/10</f>
        <v>3619.585</v>
      </c>
      <c r="L32" s="26">
        <f>_xlfn.MINIFS(统调负荷!P:P,统调负荷!$C:$C,负荷汇总!$A32)/10</f>
        <v>929.104</v>
      </c>
      <c r="M32" s="26">
        <f>_xlfn.MINIFS(统调负荷!Q:Q,统调负荷!$C:$C,负荷汇总!$A32)/10</f>
        <v>1821.21</v>
      </c>
      <c r="N32" s="26">
        <f>_xlfn.MINIFS(统调负荷!R:R,统调负荷!$C:$C,负荷汇总!$A32)/10</f>
        <v>565.879</v>
      </c>
      <c r="O32" s="26">
        <f>_xlfn.MINIFS(统调负荷!S:S,统调负荷!$C:$C,负荷汇总!$A32)/10</f>
        <v>-163.808</v>
      </c>
      <c r="P32" s="26">
        <f>_xlfn.MINIFS(统调负荷!T:T,统调负荷!$C:$C,负荷汇总!$A32)/10</f>
        <v>2866.885</v>
      </c>
      <c r="R32" s="26" t="s">
        <v>65</v>
      </c>
      <c r="S32" s="26">
        <f t="shared" si="0"/>
        <v>-62.3800000000001</v>
      </c>
      <c r="T32" s="26">
        <f t="shared" si="1"/>
        <v>-451.21</v>
      </c>
      <c r="U32" s="26">
        <f t="shared" si="2"/>
        <v>-225.096</v>
      </c>
      <c r="V32" s="26">
        <f t="shared" si="3"/>
        <v>146.31</v>
      </c>
      <c r="W32" s="26">
        <f t="shared" si="4"/>
        <v>4.17899999999997</v>
      </c>
      <c r="X32" s="26">
        <f t="shared" si="5"/>
        <v>-21.963</v>
      </c>
    </row>
    <row r="33" spans="1:24">
      <c r="A33" s="73" t="s">
        <v>29</v>
      </c>
      <c r="B33" s="26" t="s">
        <v>66</v>
      </c>
      <c r="C33" s="26">
        <f>AVERAGEIFS(统调负荷!E:E,统调负荷!$C:$C,负荷汇总!$A33)/10</f>
        <v>9415.17708333333</v>
      </c>
      <c r="D33" s="26">
        <f>AVERAGEIFS(统调负荷!F:F,统调负荷!$C:$C,负荷汇总!$A33)/10</f>
        <v>4984.15666666667</v>
      </c>
      <c r="E33" s="26">
        <f>AVERAGEIFS(统调负荷!G:G,统调负荷!$C:$C,负荷汇总!$A33)/10</f>
        <v>1708.68333333333</v>
      </c>
      <c r="F33" s="26">
        <f>AVERAGEIFS(统调负荷!H:H,统调负荷!$C:$C,负荷汇总!$A33)/10</f>
        <v>2080.35833333333</v>
      </c>
      <c r="G33" s="26">
        <f>AVERAGEIFS(统调负荷!I:I,统调负荷!$C:$C,负荷汇总!$A33)/10</f>
        <v>774.902083333333</v>
      </c>
      <c r="H33" s="26">
        <f>AVERAGEIFS(统调负荷!J:J,统调负荷!$C:$C,负荷汇总!$A33)/10</f>
        <v>-132.923333333333</v>
      </c>
      <c r="I33" s="26">
        <f>AVERAGEIFS(统调负荷!K:K,统调负荷!$C:$C,负荷汇总!$A33)/10</f>
        <v>4231.45666666667</v>
      </c>
      <c r="J33" s="26">
        <f>AVERAGEIFS(统调负荷!N:N,统调负荷!$C:$C,负荷汇总!$A33)/10</f>
        <v>9266.26979166666</v>
      </c>
      <c r="K33" s="26">
        <f>AVERAGEIFS(统调负荷!O:O,统调负荷!$C:$C,负荷汇总!$A33)/10</f>
        <v>4867.34135416667</v>
      </c>
      <c r="L33" s="26">
        <f>AVERAGEIFS(统调负荷!P:P,统调负荷!$C:$C,负荷汇总!$A33)/10</f>
        <v>1568.00979166667</v>
      </c>
      <c r="M33" s="26">
        <f>AVERAGEIFS(统调负荷!Q:Q,统调负荷!$C:$C,负荷汇总!$A33)/10</f>
        <v>2175.70260416667</v>
      </c>
      <c r="N33" s="26">
        <f>AVERAGEIFS(统调负荷!R:R,统调负荷!$C:$C,负荷汇总!$A33)/10</f>
        <v>780.46646875</v>
      </c>
      <c r="O33" s="26">
        <f>AVERAGEIFS(统调负荷!S:S,统调负荷!$C:$C,负荷汇总!$A33)/10</f>
        <v>-125.250427083333</v>
      </c>
      <c r="P33" s="26">
        <f>AVERAGEIFS(统调负荷!T:T,统调负荷!$C:$C,负荷汇总!$A33)/10</f>
        <v>4114.64135416667</v>
      </c>
      <c r="R33" s="26" t="s">
        <v>66</v>
      </c>
      <c r="S33" s="26">
        <f t="shared" si="0"/>
        <v>-148.907291666666</v>
      </c>
      <c r="T33" s="26">
        <f t="shared" si="1"/>
        <v>-116.815312500004</v>
      </c>
      <c r="U33" s="26">
        <f t="shared" si="2"/>
        <v>-140.673541666663</v>
      </c>
      <c r="V33" s="26">
        <f t="shared" si="3"/>
        <v>95.3442708333359</v>
      </c>
      <c r="W33" s="26">
        <f t="shared" si="4"/>
        <v>5.5643854166666</v>
      </c>
      <c r="X33" s="26">
        <f t="shared" si="5"/>
        <v>7.67290624999967</v>
      </c>
    </row>
    <row r="34" spans="1:24">
      <c r="A34" s="73" t="s">
        <v>29</v>
      </c>
      <c r="B34" s="26" t="s">
        <v>67</v>
      </c>
      <c r="C34" s="26">
        <f>SUMIFS(统调负荷!E:E,统调负荷!$C:$C,负荷汇总!$A34)/10/4</f>
        <v>225964.25</v>
      </c>
      <c r="D34" s="26">
        <f>SUMIFS(统调负荷!F:F,统调负荷!$C:$C,负荷汇总!$A34)/10/4</f>
        <v>119619.76</v>
      </c>
      <c r="E34" s="26">
        <f>SUMIFS(统调负荷!G:G,统调负荷!$C:$C,负荷汇总!$A34)/10/4</f>
        <v>41008.4</v>
      </c>
      <c r="F34" s="26">
        <f>SUMIFS(统调负荷!H:H,统调负荷!$C:$C,负荷汇总!$A34)/10/4</f>
        <v>49928.6</v>
      </c>
      <c r="G34" s="26">
        <f>SUMIFS(统调负荷!I:I,统调负荷!$C:$C,负荷汇总!$A34)/10/4</f>
        <v>18597.65</v>
      </c>
      <c r="H34" s="26">
        <f>SUMIFS(统调负荷!J:J,统调负荷!$C:$C,负荷汇总!$A34)/10/4</f>
        <v>-3190.16</v>
      </c>
      <c r="I34" s="26">
        <f>SUMIFS(统调负荷!K:K,统调负荷!$C:$C,负荷汇总!$A34)/10/4</f>
        <v>101554.96</v>
      </c>
      <c r="J34" s="26">
        <f>SUMIFS(统调负荷!N:N,统调负荷!$C:$C,负荷汇总!$A34)/10/4</f>
        <v>222390.475</v>
      </c>
      <c r="K34" s="26">
        <f>SUMIFS(统调负荷!O:O,统调负荷!$C:$C,负荷汇总!$A34)/10/4</f>
        <v>116816.1925</v>
      </c>
      <c r="L34" s="26">
        <f>SUMIFS(统调负荷!P:P,统调负荷!$C:$C,负荷汇总!$A34)/10/4</f>
        <v>37632.235</v>
      </c>
      <c r="M34" s="26">
        <f>SUMIFS(统调负荷!Q:Q,统调负荷!$C:$C,负荷汇总!$A34)/10/4</f>
        <v>52216.8625</v>
      </c>
      <c r="N34" s="26">
        <f>SUMIFS(统调负荷!R:R,统调负荷!$C:$C,负荷汇总!$A34)/10/4</f>
        <v>18731.19525</v>
      </c>
      <c r="O34" s="26">
        <f>SUMIFS(统调负荷!S:S,统调负荷!$C:$C,负荷汇总!$A34)/10/4</f>
        <v>-3006.01025</v>
      </c>
      <c r="P34" s="26">
        <f>SUMIFS(统调负荷!T:T,统调负荷!$C:$C,负荷汇总!$A34)/10/4</f>
        <v>98751.3925</v>
      </c>
      <c r="R34" s="26" t="s">
        <v>67</v>
      </c>
      <c r="S34" s="26">
        <f t="shared" si="0"/>
        <v>-3573.77500000005</v>
      </c>
      <c r="T34" s="26">
        <f t="shared" si="1"/>
        <v>-2803.56749999999</v>
      </c>
      <c r="U34" s="26">
        <f t="shared" si="2"/>
        <v>-3376.165</v>
      </c>
      <c r="V34" s="26">
        <f t="shared" si="3"/>
        <v>2288.26249999999</v>
      </c>
      <c r="W34" s="26">
        <f t="shared" si="4"/>
        <v>133.545249999988</v>
      </c>
      <c r="X34" s="26">
        <f t="shared" si="5"/>
        <v>184.14975</v>
      </c>
    </row>
    <row r="35" spans="1:24">
      <c r="A35" s="73" t="s">
        <v>30</v>
      </c>
      <c r="B35" s="26" t="s">
        <v>64</v>
      </c>
      <c r="C35" s="26">
        <f>_xlfn.MAXIFS(统调负荷!E:E,统调负荷!$C:$C,负荷汇总!$A35)/10</f>
        <v>11400</v>
      </c>
      <c r="D35" s="26">
        <f>_xlfn.MAXIFS(统调负荷!F:F,统调负荷!$C:$C,负荷汇总!$A35)/10</f>
        <v>6063.79</v>
      </c>
      <c r="E35" s="26">
        <f>_xlfn.MAXIFS(统调负荷!G:G,统调负荷!$C:$C,负荷汇总!$A35)/10</f>
        <v>2207.1</v>
      </c>
      <c r="F35" s="26">
        <f>_xlfn.MAXIFS(统调负荷!H:H,统调负荷!$C:$C,负荷汇总!$A35)/10</f>
        <v>2583.02</v>
      </c>
      <c r="G35" s="26">
        <f>_xlfn.MAXIFS(统调负荷!I:I,统调负荷!$C:$C,负荷汇总!$A35)/10</f>
        <v>1309.2</v>
      </c>
      <c r="H35" s="26">
        <f>_xlfn.MAXIFS(统调负荷!J:J,统调负荷!$C:$C,负荷汇总!$A35)/10</f>
        <v>-118.925</v>
      </c>
      <c r="I35" s="26">
        <f>_xlfn.MAXIFS(统调负荷!K:K,统调负荷!$C:$C,负荷汇总!$A35)/10</f>
        <v>5142.09</v>
      </c>
      <c r="J35" s="26">
        <f>_xlfn.MAXIFS(统调负荷!N:N,统调负荷!$C:$C,负荷汇总!$A35)/10</f>
        <v>11235.5</v>
      </c>
      <c r="K35" s="26">
        <f>_xlfn.MAXIFS(统调负荷!O:O,统调负荷!$C:$C,负荷汇总!$A35)/10</f>
        <v>5892.772</v>
      </c>
      <c r="L35" s="26">
        <f>_xlfn.MAXIFS(统调负荷!P:P,统调负荷!$C:$C,负荷汇总!$A35)/10</f>
        <v>2107.81</v>
      </c>
      <c r="M35" s="26">
        <f>_xlfn.MAXIFS(统调负荷!Q:Q,统调负荷!$C:$C,负荷汇总!$A35)/10</f>
        <v>2616.72</v>
      </c>
      <c r="N35" s="26">
        <f>_xlfn.MAXIFS(统调负荷!R:R,统调负荷!$C:$C,负荷汇总!$A35)/10</f>
        <v>1502.55</v>
      </c>
      <c r="O35" s="26">
        <f>_xlfn.MAXIFS(统调负荷!S:S,统调负荷!$C:$C,负荷汇总!$A35)/10</f>
        <v>-98.125</v>
      </c>
      <c r="P35" s="26">
        <f>_xlfn.MAXIFS(统调负荷!T:T,统调负荷!$C:$C,负荷汇总!$A35)/10</f>
        <v>4971.072</v>
      </c>
      <c r="R35" s="26" t="s">
        <v>64</v>
      </c>
      <c r="S35" s="26">
        <f t="shared" ref="S35:S66" si="6">J35-C35</f>
        <v>-164.5</v>
      </c>
      <c r="T35" s="26">
        <f t="shared" ref="T35:T66" si="7">K35-D35</f>
        <v>-171.018</v>
      </c>
      <c r="U35" s="26">
        <f t="shared" ref="U35:U66" si="8">L35-E35</f>
        <v>-99.29</v>
      </c>
      <c r="V35" s="26">
        <f t="shared" ref="V35:V66" si="9">M35-F35</f>
        <v>33.7000000000003</v>
      </c>
      <c r="W35" s="26">
        <f t="shared" ref="W35:W66" si="10">N35-G35</f>
        <v>193.35</v>
      </c>
      <c r="X35" s="26">
        <f t="shared" ref="X35:X66" si="11">O35-H35</f>
        <v>20.8</v>
      </c>
    </row>
    <row r="36" spans="1:24">
      <c r="A36" s="73" t="s">
        <v>30</v>
      </c>
      <c r="B36" s="26" t="s">
        <v>65</v>
      </c>
      <c r="C36" s="26">
        <f>_xlfn.MINIFS(统调负荷!E:E,统调负荷!$C:$C,负荷汇总!$A36)/10</f>
        <v>7350</v>
      </c>
      <c r="D36" s="26">
        <f>_xlfn.MINIFS(统调负荷!F:F,统调负荷!$C:$C,负荷汇总!$A36)/10</f>
        <v>4170.525</v>
      </c>
      <c r="E36" s="26">
        <f>_xlfn.MINIFS(统调负荷!G:G,统调负荷!$C:$C,负荷汇总!$A36)/10</f>
        <v>899.4</v>
      </c>
      <c r="F36" s="26">
        <f>_xlfn.MINIFS(统调负荷!H:H,统调负荷!$C:$C,负荷汇总!$A36)/10</f>
        <v>1576.02</v>
      </c>
      <c r="G36" s="26">
        <f>_xlfn.MINIFS(统调负荷!I:I,统调负荷!$C:$C,负荷汇总!$A36)/10</f>
        <v>595</v>
      </c>
      <c r="H36" s="26">
        <f>_xlfn.MINIFS(统调负荷!J:J,统调负荷!$C:$C,负荷汇总!$A36)/10</f>
        <v>-141.145</v>
      </c>
      <c r="I36" s="26">
        <f>_xlfn.MINIFS(统调负荷!K:K,统调负荷!$C:$C,负荷汇总!$A36)/10</f>
        <v>3248.825</v>
      </c>
      <c r="J36" s="26">
        <f>_xlfn.MINIFS(统调负荷!N:N,统调负荷!$C:$C,负荷汇总!$A36)/10</f>
        <v>7348.55</v>
      </c>
      <c r="K36" s="26">
        <f>_xlfn.MINIFS(统调负荷!O:O,统调负荷!$C:$C,负荷汇总!$A36)/10</f>
        <v>3948.942</v>
      </c>
      <c r="L36" s="26">
        <f>_xlfn.MINIFS(统调负荷!P:P,统调负荷!$C:$C,负荷汇总!$A36)/10</f>
        <v>927.525</v>
      </c>
      <c r="M36" s="26">
        <f>_xlfn.MINIFS(统调负荷!Q:Q,统调负荷!$C:$C,负荷汇总!$A36)/10</f>
        <v>1533.77</v>
      </c>
      <c r="N36" s="26">
        <f>_xlfn.MINIFS(统调负荷!R:R,统调负荷!$C:$C,负荷汇总!$A36)/10</f>
        <v>626.134</v>
      </c>
      <c r="O36" s="26">
        <f>_xlfn.MINIFS(统调负荷!S:S,统调负荷!$C:$C,负荷汇总!$A36)/10</f>
        <v>-160.961</v>
      </c>
      <c r="P36" s="26">
        <f>_xlfn.MINIFS(统调负荷!T:T,统调负荷!$C:$C,负荷汇总!$A36)/10</f>
        <v>3027.242</v>
      </c>
      <c r="R36" s="26" t="s">
        <v>65</v>
      </c>
      <c r="S36" s="26">
        <f t="shared" si="6"/>
        <v>-1.44999999999982</v>
      </c>
      <c r="T36" s="26">
        <f t="shared" si="7"/>
        <v>-221.583</v>
      </c>
      <c r="U36" s="26">
        <f t="shared" si="8"/>
        <v>28.125</v>
      </c>
      <c r="V36" s="26">
        <f t="shared" si="9"/>
        <v>-42.25</v>
      </c>
      <c r="W36" s="26">
        <f t="shared" si="10"/>
        <v>31.134</v>
      </c>
      <c r="X36" s="26">
        <f t="shared" si="11"/>
        <v>-19.816</v>
      </c>
    </row>
    <row r="37" spans="1:24">
      <c r="A37" s="73" t="s">
        <v>30</v>
      </c>
      <c r="B37" s="26" t="s">
        <v>66</v>
      </c>
      <c r="C37" s="26">
        <f>AVERAGEIFS(统调负荷!E:E,统调负荷!$C:$C,负荷汇总!$A37)/10</f>
        <v>9328.77083333333</v>
      </c>
      <c r="D37" s="26">
        <f>AVERAGEIFS(统调负荷!F:F,统调负荷!$C:$C,负荷汇总!$A37)/10</f>
        <v>4947.87294791667</v>
      </c>
      <c r="E37" s="26">
        <f>AVERAGEIFS(统调负荷!G:G,统调负荷!$C:$C,负荷汇总!$A37)/10</f>
        <v>1538.45416666667</v>
      </c>
      <c r="F37" s="26">
        <f>AVERAGEIFS(统调负荷!H:H,统调负荷!$C:$C,负荷汇总!$A37)/10</f>
        <v>2153.47885416667</v>
      </c>
      <c r="G37" s="26">
        <f>AVERAGEIFS(统调负荷!I:I,统调负荷!$C:$C,负荷汇总!$A37)/10</f>
        <v>822.226041666667</v>
      </c>
      <c r="H37" s="26">
        <f>AVERAGEIFS(统调负荷!J:J,统调负荷!$C:$C,负荷汇总!$A37)/10</f>
        <v>-133.261177083333</v>
      </c>
      <c r="I37" s="26">
        <f>AVERAGEIFS(统调负荷!K:K,统调负荷!$C:$C,负荷汇总!$A37)/10</f>
        <v>4026.17294791667</v>
      </c>
      <c r="J37" s="26">
        <f>AVERAGEIFS(统调负荷!N:N,统调负荷!$C:$C,负荷汇总!$A37)/10</f>
        <v>9247.50333333333</v>
      </c>
      <c r="K37" s="26">
        <f>AVERAGEIFS(统调负荷!O:O,统调负荷!$C:$C,负荷汇总!$A37)/10</f>
        <v>4795.55064583333</v>
      </c>
      <c r="L37" s="26">
        <f>AVERAGEIFS(统调负荷!P:P,统调负荷!$C:$C,负荷汇总!$A37)/10</f>
        <v>1548.31085416667</v>
      </c>
      <c r="M37" s="26">
        <f>AVERAGEIFS(统调负荷!Q:Q,统调负荷!$C:$C,负荷汇总!$A37)/10</f>
        <v>2136.82583333333</v>
      </c>
      <c r="N37" s="26">
        <f>AVERAGEIFS(统调负荷!R:R,统调负荷!$C:$C,负荷汇总!$A37)/10</f>
        <v>897.604833333333</v>
      </c>
      <c r="O37" s="26">
        <f>AVERAGEIFS(统调负荷!S:S,统调负荷!$C:$C,负荷汇总!$A37)/10</f>
        <v>-130.788833333333</v>
      </c>
      <c r="P37" s="26">
        <f>AVERAGEIFS(统调负荷!T:T,统调负荷!$C:$C,负荷汇总!$A37)/10</f>
        <v>3873.85064583333</v>
      </c>
      <c r="R37" s="26" t="s">
        <v>66</v>
      </c>
      <c r="S37" s="26">
        <f t="shared" si="6"/>
        <v>-81.2674999999963</v>
      </c>
      <c r="T37" s="26">
        <f t="shared" si="7"/>
        <v>-152.322302083335</v>
      </c>
      <c r="U37" s="26">
        <f t="shared" si="8"/>
        <v>9.85668749999741</v>
      </c>
      <c r="V37" s="26">
        <f t="shared" si="9"/>
        <v>-16.6530208333356</v>
      </c>
      <c r="W37" s="26">
        <f t="shared" si="10"/>
        <v>75.3787916666664</v>
      </c>
      <c r="X37" s="26">
        <f t="shared" si="11"/>
        <v>2.47234374999965</v>
      </c>
    </row>
    <row r="38" spans="1:24">
      <c r="A38" s="73" t="s">
        <v>30</v>
      </c>
      <c r="B38" s="26" t="s">
        <v>67</v>
      </c>
      <c r="C38" s="26">
        <f>SUMIFS(统调负荷!E:E,统调负荷!$C:$C,负荷汇总!$A38)/10/4</f>
        <v>223890.5</v>
      </c>
      <c r="D38" s="26">
        <f>SUMIFS(统调负荷!F:F,统调负荷!$C:$C,负荷汇总!$A38)/10/4</f>
        <v>118748.95075</v>
      </c>
      <c r="E38" s="26">
        <f>SUMIFS(统调负荷!G:G,统调负荷!$C:$C,负荷汇总!$A38)/10/4</f>
        <v>36922.9</v>
      </c>
      <c r="F38" s="26">
        <f>SUMIFS(统调负荷!H:H,统调负荷!$C:$C,负荷汇总!$A38)/10/4</f>
        <v>51683.4925</v>
      </c>
      <c r="G38" s="26">
        <f>SUMIFS(统调负荷!I:I,统调负荷!$C:$C,负荷汇总!$A38)/10/4</f>
        <v>19733.425</v>
      </c>
      <c r="H38" s="26">
        <f>SUMIFS(统调负荷!J:J,统调负荷!$C:$C,负荷汇总!$A38)/10/4</f>
        <v>-3198.26825</v>
      </c>
      <c r="I38" s="26">
        <f>SUMIFS(统调负荷!K:K,统调负荷!$C:$C,负荷汇总!$A38)/10/4</f>
        <v>96628.15075</v>
      </c>
      <c r="J38" s="26">
        <f>SUMIFS(统调负荷!N:N,统调负荷!$C:$C,负荷汇总!$A38)/10/4</f>
        <v>221940.08</v>
      </c>
      <c r="K38" s="26">
        <f>SUMIFS(统调负荷!O:O,统调负荷!$C:$C,负荷汇总!$A38)/10/4</f>
        <v>115093.2155</v>
      </c>
      <c r="L38" s="26">
        <f>SUMIFS(统调负荷!P:P,统调负荷!$C:$C,负荷汇总!$A38)/10/4</f>
        <v>37159.4605</v>
      </c>
      <c r="M38" s="26">
        <f>SUMIFS(统调负荷!Q:Q,统调负荷!$C:$C,负荷汇总!$A38)/10/4</f>
        <v>51283.82</v>
      </c>
      <c r="N38" s="26">
        <f>SUMIFS(统调负荷!R:R,统调负荷!$C:$C,负荷汇总!$A38)/10/4</f>
        <v>21542.516</v>
      </c>
      <c r="O38" s="26">
        <f>SUMIFS(统调负荷!S:S,统调负荷!$C:$C,负荷汇总!$A38)/10/4</f>
        <v>-3138.932</v>
      </c>
      <c r="P38" s="26">
        <f>SUMIFS(统调负荷!T:T,统调负荷!$C:$C,负荷汇总!$A38)/10/4</f>
        <v>92972.4155</v>
      </c>
      <c r="R38" s="26" t="s">
        <v>67</v>
      </c>
      <c r="S38" s="26">
        <f t="shared" si="6"/>
        <v>-1950.41999999998</v>
      </c>
      <c r="T38" s="26">
        <f t="shared" si="7"/>
        <v>-3655.73524999998</v>
      </c>
      <c r="U38" s="26">
        <f t="shared" si="8"/>
        <v>236.560500000021</v>
      </c>
      <c r="V38" s="26">
        <f t="shared" si="9"/>
        <v>-399.672499999979</v>
      </c>
      <c r="W38" s="26">
        <f t="shared" si="10"/>
        <v>1809.091</v>
      </c>
      <c r="X38" s="26">
        <f t="shared" si="11"/>
        <v>59.3362499999994</v>
      </c>
    </row>
    <row r="39" spans="1:24">
      <c r="A39" s="73" t="s">
        <v>31</v>
      </c>
      <c r="B39" s="26" t="s">
        <v>64</v>
      </c>
      <c r="C39" s="26">
        <f>_xlfn.MAXIFS(统调负荷!E:E,统调负荷!$C:$C,负荷汇总!$A39)/10</f>
        <v>11350</v>
      </c>
      <c r="D39" s="26">
        <f>_xlfn.MAXIFS(统调负荷!F:F,统调负荷!$C:$C,负荷汇总!$A39)/10</f>
        <v>6160.679</v>
      </c>
      <c r="E39" s="26">
        <f>_xlfn.MAXIFS(统调负荷!G:G,统调负荷!$C:$C,负荷汇总!$A39)/10</f>
        <v>2041.4</v>
      </c>
      <c r="F39" s="26">
        <f>_xlfn.MAXIFS(统调负荷!H:H,统调负荷!$C:$C,负荷汇总!$A39)/10</f>
        <v>2631.38</v>
      </c>
      <c r="G39" s="26">
        <f>_xlfn.MAXIFS(统调负荷!I:I,统调负荷!$C:$C,负荷汇总!$A39)/10</f>
        <v>1448.5</v>
      </c>
      <c r="H39" s="26">
        <f>_xlfn.MAXIFS(统调负荷!J:J,统调负荷!$C:$C,负荷汇总!$A39)/10</f>
        <v>-118.489</v>
      </c>
      <c r="I39" s="26">
        <f>_xlfn.MAXIFS(统调负荷!K:K,统调负荷!$C:$C,负荷汇总!$A39)/10</f>
        <v>5229.979</v>
      </c>
      <c r="J39" s="26">
        <f>_xlfn.MAXIFS(统调负荷!N:N,统调负荷!$C:$C,负荷汇总!$A39)/10</f>
        <v>11278.1</v>
      </c>
      <c r="K39" s="26">
        <f>_xlfn.MAXIFS(统调负荷!O:O,统调负荷!$C:$C,负荷汇总!$A39)/10</f>
        <v>6025.995</v>
      </c>
      <c r="L39" s="26">
        <f>_xlfn.MAXIFS(统调负荷!P:P,统调负荷!$C:$C,负荷汇总!$A39)/10</f>
        <v>2040.43</v>
      </c>
      <c r="M39" s="26">
        <f>_xlfn.MAXIFS(统调负荷!Q:Q,统调负荷!$C:$C,负荷汇总!$A39)/10</f>
        <v>2704.14</v>
      </c>
      <c r="N39" s="26">
        <f>_xlfn.MAXIFS(统调负荷!R:R,统调负荷!$C:$C,负荷汇总!$A39)/10</f>
        <v>1599.31</v>
      </c>
      <c r="O39" s="26">
        <f>_xlfn.MAXIFS(统调负荷!S:S,统调负荷!$C:$C,负荷汇总!$A39)/10</f>
        <v>-99.816</v>
      </c>
      <c r="P39" s="26">
        <f>_xlfn.MAXIFS(统调负荷!T:T,统调负荷!$C:$C,负荷汇总!$A39)/10</f>
        <v>5095.295</v>
      </c>
      <c r="R39" s="26" t="s">
        <v>64</v>
      </c>
      <c r="S39" s="26">
        <f t="shared" si="6"/>
        <v>-71.8999999999996</v>
      </c>
      <c r="T39" s="26">
        <f t="shared" si="7"/>
        <v>-134.684</v>
      </c>
      <c r="U39" s="26">
        <f t="shared" si="8"/>
        <v>-0.970000000000255</v>
      </c>
      <c r="V39" s="26">
        <f t="shared" si="9"/>
        <v>72.7600000000002</v>
      </c>
      <c r="W39" s="26">
        <f t="shared" si="10"/>
        <v>150.81</v>
      </c>
      <c r="X39" s="26">
        <f t="shared" si="11"/>
        <v>18.673</v>
      </c>
    </row>
    <row r="40" spans="1:24">
      <c r="A40" s="73" t="s">
        <v>31</v>
      </c>
      <c r="B40" s="26" t="s">
        <v>65</v>
      </c>
      <c r="C40" s="26">
        <f>_xlfn.MINIFS(统调负荷!E:E,统调负荷!$C:$C,负荷汇总!$A40)/10</f>
        <v>7350</v>
      </c>
      <c r="D40" s="26">
        <f>_xlfn.MINIFS(统调负荷!F:F,统调负荷!$C:$C,负荷汇总!$A40)/10</f>
        <v>3664.659</v>
      </c>
      <c r="E40" s="26">
        <f>_xlfn.MINIFS(统调负荷!G:G,统调负荷!$C:$C,负荷汇总!$A40)/10</f>
        <v>897.7</v>
      </c>
      <c r="F40" s="26">
        <f>_xlfn.MINIFS(统调负荷!H:H,统调负荷!$C:$C,负荷汇总!$A40)/10</f>
        <v>1918.71</v>
      </c>
      <c r="G40" s="26">
        <f>_xlfn.MINIFS(统调负荷!I:I,统调负荷!$C:$C,负荷汇总!$A40)/10</f>
        <v>647.3</v>
      </c>
      <c r="H40" s="26">
        <f>_xlfn.MINIFS(统调负荷!J:J,统调负荷!$C:$C,负荷汇总!$A40)/10</f>
        <v>-140.77</v>
      </c>
      <c r="I40" s="26">
        <f>_xlfn.MINIFS(统调负荷!K:K,统调负荷!$C:$C,负荷汇总!$A40)/10</f>
        <v>2733.959</v>
      </c>
      <c r="J40" s="26">
        <f>_xlfn.MINIFS(统调负荷!N:N,统调负荷!$C:$C,负荷汇总!$A40)/10</f>
        <v>7330.04</v>
      </c>
      <c r="K40" s="26">
        <f>_xlfn.MINIFS(统调负荷!O:O,统调负荷!$C:$C,负荷汇总!$A40)/10</f>
        <v>3369.937</v>
      </c>
      <c r="L40" s="26">
        <f>_xlfn.MINIFS(统调负荷!P:P,统调负荷!$C:$C,负荷汇总!$A40)/10</f>
        <v>881.605</v>
      </c>
      <c r="M40" s="26">
        <f>_xlfn.MINIFS(统调负荷!Q:Q,统调负荷!$C:$C,负荷汇总!$A40)/10</f>
        <v>1918.45</v>
      </c>
      <c r="N40" s="26">
        <f>_xlfn.MINIFS(统调负荷!R:R,统调负荷!$C:$C,负荷汇总!$A40)/10</f>
        <v>679.785</v>
      </c>
      <c r="O40" s="26">
        <f>_xlfn.MINIFS(统调负荷!S:S,统调负荷!$C:$C,负荷汇总!$A40)/10</f>
        <v>-163.154</v>
      </c>
      <c r="P40" s="26">
        <f>_xlfn.MINIFS(统调负荷!T:T,统调负荷!$C:$C,负荷汇总!$A40)/10</f>
        <v>2439.237</v>
      </c>
      <c r="R40" s="26" t="s">
        <v>65</v>
      </c>
      <c r="S40" s="26">
        <f t="shared" si="6"/>
        <v>-19.9600000000009</v>
      </c>
      <c r="T40" s="26">
        <f t="shared" si="7"/>
        <v>-294.722</v>
      </c>
      <c r="U40" s="26">
        <f t="shared" si="8"/>
        <v>-16.0950000000001</v>
      </c>
      <c r="V40" s="26">
        <f t="shared" si="9"/>
        <v>-0.259999999999991</v>
      </c>
      <c r="W40" s="26">
        <f t="shared" si="10"/>
        <v>32.4850000000001</v>
      </c>
      <c r="X40" s="26">
        <f t="shared" si="11"/>
        <v>-22.384</v>
      </c>
    </row>
    <row r="41" spans="1:24">
      <c r="A41" s="73" t="s">
        <v>31</v>
      </c>
      <c r="B41" s="26" t="s">
        <v>66</v>
      </c>
      <c r="C41" s="26">
        <f>AVERAGEIFS(统调负荷!E:E,统调负荷!$C:$C,负荷汇总!$A41)/10</f>
        <v>9272.01041666667</v>
      </c>
      <c r="D41" s="26">
        <f>AVERAGEIFS(统调负荷!F:F,统调负荷!$C:$C,负荷汇总!$A41)/10</f>
        <v>4717.3881875</v>
      </c>
      <c r="E41" s="26">
        <f>AVERAGEIFS(统调负荷!G:G,统调负荷!$C:$C,负荷汇总!$A41)/10</f>
        <v>1490.47291666667</v>
      </c>
      <c r="F41" s="26">
        <f>AVERAGEIFS(统调负荷!H:H,统调负荷!$C:$C,负荷汇总!$A41)/10</f>
        <v>2312.36479166667</v>
      </c>
      <c r="G41" s="26">
        <f>AVERAGEIFS(统调负荷!I:I,统调负荷!$C:$C,负荷汇总!$A41)/10</f>
        <v>884.848958333333</v>
      </c>
      <c r="H41" s="26">
        <f>AVERAGEIFS(统调负荷!J:J,统调负荷!$C:$C,负荷汇总!$A41)/10</f>
        <v>-133.0644375</v>
      </c>
      <c r="I41" s="26">
        <f>AVERAGEIFS(统调负荷!K:K,统调负荷!$C:$C,负荷汇总!$A41)/10</f>
        <v>3786.6881875</v>
      </c>
      <c r="J41" s="26">
        <f>AVERAGEIFS(统调负荷!N:N,统调负荷!$C:$C,负荷汇总!$A41)/10</f>
        <v>9262.3484375</v>
      </c>
      <c r="K41" s="26">
        <f>AVERAGEIFS(统调负荷!O:O,统调负荷!$C:$C,负荷汇总!$A41)/10</f>
        <v>4529.48195833333</v>
      </c>
      <c r="L41" s="26">
        <f>AVERAGEIFS(统调负荷!P:P,统调负荷!$C:$C,负荷汇总!$A41)/10</f>
        <v>1565.63944791667</v>
      </c>
      <c r="M41" s="26">
        <f>AVERAGEIFS(统调负荷!Q:Q,统调负荷!$C:$C,负荷汇总!$A41)/10</f>
        <v>2325.37895833333</v>
      </c>
      <c r="N41" s="26">
        <f>AVERAGEIFS(统调负荷!R:R,统调负荷!$C:$C,负荷汇总!$A41)/10</f>
        <v>972.782010416666</v>
      </c>
      <c r="O41" s="26">
        <f>AVERAGEIFS(统调负荷!S:S,统调负荷!$C:$C,负荷汇总!$A41)/10</f>
        <v>-130.9339375</v>
      </c>
      <c r="P41" s="26">
        <f>AVERAGEIFS(统调负荷!T:T,统调负荷!$C:$C,负荷汇总!$A41)/10</f>
        <v>3598.78195833333</v>
      </c>
      <c r="R41" s="26" t="s">
        <v>66</v>
      </c>
      <c r="S41" s="26">
        <f t="shared" si="6"/>
        <v>-9.66197916666897</v>
      </c>
      <c r="T41" s="26">
        <f t="shared" si="7"/>
        <v>-187.906229166666</v>
      </c>
      <c r="U41" s="26">
        <f t="shared" si="8"/>
        <v>75.1665312499963</v>
      </c>
      <c r="V41" s="26">
        <f t="shared" si="9"/>
        <v>13.0141666666636</v>
      </c>
      <c r="W41" s="26">
        <f t="shared" si="10"/>
        <v>87.9330520833335</v>
      </c>
      <c r="X41" s="26">
        <f t="shared" si="11"/>
        <v>2.13050000000001</v>
      </c>
    </row>
    <row r="42" spans="1:24">
      <c r="A42" s="73" t="s">
        <v>31</v>
      </c>
      <c r="B42" s="26" t="s">
        <v>67</v>
      </c>
      <c r="C42" s="26">
        <f>SUMIFS(统调负荷!E:E,统调负荷!$C:$C,负荷汇总!$A42)/10/4</f>
        <v>222528.25</v>
      </c>
      <c r="D42" s="26">
        <f>SUMIFS(统调负荷!F:F,统调负荷!$C:$C,负荷汇总!$A42)/10/4</f>
        <v>113217.3165</v>
      </c>
      <c r="E42" s="26">
        <f>SUMIFS(统调负荷!G:G,统调负荷!$C:$C,负荷汇总!$A42)/10/4</f>
        <v>35771.35</v>
      </c>
      <c r="F42" s="26">
        <f>SUMIFS(统调负荷!H:H,统调负荷!$C:$C,负荷汇总!$A42)/10/4</f>
        <v>55496.755</v>
      </c>
      <c r="G42" s="26">
        <f>SUMIFS(统调负荷!I:I,统调负荷!$C:$C,负荷汇总!$A42)/10/4</f>
        <v>21236.375</v>
      </c>
      <c r="H42" s="26">
        <f>SUMIFS(统调负荷!J:J,统调负荷!$C:$C,负荷汇总!$A42)/10/4</f>
        <v>-3193.5465</v>
      </c>
      <c r="I42" s="26">
        <f>SUMIFS(统调负荷!K:K,统调负荷!$C:$C,负荷汇总!$A42)/10/4</f>
        <v>90880.5165000001</v>
      </c>
      <c r="J42" s="26">
        <f>SUMIFS(统调负荷!N:N,统调负荷!$C:$C,负荷汇总!$A42)/10/4</f>
        <v>222296.3625</v>
      </c>
      <c r="K42" s="26">
        <f>SUMIFS(统调负荷!O:O,统调负荷!$C:$C,负荷汇总!$A42)/10/4</f>
        <v>108707.567</v>
      </c>
      <c r="L42" s="26">
        <f>SUMIFS(统调负荷!P:P,统调负荷!$C:$C,负荷汇总!$A42)/10/4</f>
        <v>37575.34675</v>
      </c>
      <c r="M42" s="26">
        <f>SUMIFS(统调负荷!Q:Q,统调负荷!$C:$C,负荷汇总!$A42)/10/4</f>
        <v>55809.095</v>
      </c>
      <c r="N42" s="26">
        <f>SUMIFS(统调负荷!R:R,统调负荷!$C:$C,负荷汇总!$A42)/10/4</f>
        <v>23346.76825</v>
      </c>
      <c r="O42" s="26">
        <f>SUMIFS(统调负荷!S:S,统调负荷!$C:$C,负荷汇总!$A42)/10/4</f>
        <v>-3142.4145</v>
      </c>
      <c r="P42" s="26">
        <f>SUMIFS(统调负荷!T:T,统调负荷!$C:$C,负荷汇总!$A42)/10/4</f>
        <v>86370.767</v>
      </c>
      <c r="R42" s="26" t="s">
        <v>67</v>
      </c>
      <c r="S42" s="26">
        <f t="shared" si="6"/>
        <v>-231.887500000012</v>
      </c>
      <c r="T42" s="26">
        <f t="shared" si="7"/>
        <v>-4509.74949999999</v>
      </c>
      <c r="U42" s="26">
        <f t="shared" si="8"/>
        <v>1803.99674999999</v>
      </c>
      <c r="V42" s="26">
        <f t="shared" si="9"/>
        <v>312.340000000011</v>
      </c>
      <c r="W42" s="26">
        <f t="shared" si="10"/>
        <v>2110.39325</v>
      </c>
      <c r="X42" s="26">
        <f t="shared" si="11"/>
        <v>51.1320000000001</v>
      </c>
    </row>
    <row r="43" spans="1:24">
      <c r="A43" s="73" t="s">
        <v>32</v>
      </c>
      <c r="B43" s="26" t="s">
        <v>64</v>
      </c>
      <c r="C43" s="26">
        <f>_xlfn.MAXIFS(统调负荷!E:E,统调负荷!$C:$C,负荷汇总!$A43)/10</f>
        <v>11000</v>
      </c>
      <c r="D43" s="26">
        <f>_xlfn.MAXIFS(统调负荷!F:F,统调负荷!$C:$C,负荷汇总!$A43)/10</f>
        <v>6262.379</v>
      </c>
      <c r="E43" s="26">
        <f>_xlfn.MAXIFS(统调负荷!G:G,统调负荷!$C:$C,负荷汇总!$A43)/10</f>
        <v>1949.7</v>
      </c>
      <c r="F43" s="26">
        <f>_xlfn.MAXIFS(统调负荷!H:H,统调负荷!$C:$C,负荷汇总!$A43)/10</f>
        <v>2556.48</v>
      </c>
      <c r="G43" s="26">
        <f>_xlfn.MAXIFS(统调负荷!I:I,统调负荷!$C:$C,负荷汇总!$A43)/10</f>
        <v>1408.2</v>
      </c>
      <c r="H43" s="26">
        <f>_xlfn.MAXIFS(统调负荷!J:J,统调负荷!$C:$C,负荷汇总!$A43)/10</f>
        <v>-118.489</v>
      </c>
      <c r="I43" s="26">
        <f>_xlfn.MAXIFS(统调负荷!K:K,统调负荷!$C:$C,负荷汇总!$A43)/10</f>
        <v>5595.679</v>
      </c>
      <c r="J43" s="26">
        <f>_xlfn.MAXIFS(统调负荷!N:N,统调负荷!$C:$C,负荷汇总!$A43)/10</f>
        <v>11035</v>
      </c>
      <c r="K43" s="26">
        <f>_xlfn.MAXIFS(统调负荷!O:O,统调负荷!$C:$C,负荷汇总!$A43)/10</f>
        <v>6347.013</v>
      </c>
      <c r="L43" s="26">
        <f>_xlfn.MAXIFS(统调负荷!P:P,统调负荷!$C:$C,负荷汇总!$A43)/10</f>
        <v>1812.59</v>
      </c>
      <c r="M43" s="26">
        <f>_xlfn.MAXIFS(统调负荷!Q:Q,统调负荷!$C:$C,负荷汇总!$A43)/10</f>
        <v>2648.7</v>
      </c>
      <c r="N43" s="26">
        <f>_xlfn.MAXIFS(统调负荷!R:R,统调负荷!$C:$C,负荷汇总!$A43)/10</f>
        <v>1546.06</v>
      </c>
      <c r="O43" s="26">
        <f>_xlfn.MAXIFS(统调负荷!S:S,统调负荷!$C:$C,负荷汇总!$A43)/10</f>
        <v>-98.558</v>
      </c>
      <c r="P43" s="26">
        <f>_xlfn.MAXIFS(统调负荷!T:T,统调负荷!$C:$C,负荷汇总!$A43)/10</f>
        <v>5680.313</v>
      </c>
      <c r="R43" s="26" t="s">
        <v>64</v>
      </c>
      <c r="S43" s="26">
        <f t="shared" si="6"/>
        <v>35</v>
      </c>
      <c r="T43" s="26">
        <f t="shared" si="7"/>
        <v>84.634</v>
      </c>
      <c r="U43" s="26">
        <f t="shared" si="8"/>
        <v>-137.11</v>
      </c>
      <c r="V43" s="26">
        <f t="shared" si="9"/>
        <v>92.2199999999998</v>
      </c>
      <c r="W43" s="26">
        <f t="shared" si="10"/>
        <v>137.86</v>
      </c>
      <c r="X43" s="26">
        <f t="shared" si="11"/>
        <v>19.931</v>
      </c>
    </row>
    <row r="44" spans="1:24">
      <c r="A44" s="73" t="s">
        <v>32</v>
      </c>
      <c r="B44" s="26" t="s">
        <v>65</v>
      </c>
      <c r="C44" s="26">
        <f>_xlfn.MINIFS(统调负荷!E:E,统调负荷!$C:$C,负荷汇总!$A44)/10</f>
        <v>7350</v>
      </c>
      <c r="D44" s="26">
        <f>_xlfn.MINIFS(统调负荷!F:F,统调负荷!$C:$C,负荷汇总!$A44)/10</f>
        <v>3495.19</v>
      </c>
      <c r="E44" s="26">
        <f>_xlfn.MINIFS(统调负荷!G:G,统调负荷!$C:$C,负荷汇总!$A44)/10</f>
        <v>1309.5</v>
      </c>
      <c r="F44" s="26">
        <f>_xlfn.MINIFS(统调负荷!H:H,统调负荷!$C:$C,负荷汇总!$A44)/10</f>
        <v>1865.43</v>
      </c>
      <c r="G44" s="26">
        <f>_xlfn.MINIFS(统调负荷!I:I,统调负荷!$C:$C,负荷汇总!$A44)/10</f>
        <v>545.1</v>
      </c>
      <c r="H44" s="26">
        <f>_xlfn.MINIFS(统调负荷!J:J,统调负荷!$C:$C,负荷汇总!$A44)/10</f>
        <v>-140.71</v>
      </c>
      <c r="I44" s="26">
        <f>_xlfn.MINIFS(统调负荷!K:K,统调负荷!$C:$C,负荷汇总!$A44)/10</f>
        <v>2828.49</v>
      </c>
      <c r="J44" s="26">
        <f>_xlfn.MINIFS(统调负荷!N:N,统调负荷!$C:$C,负荷汇总!$A44)/10</f>
        <v>7328.34</v>
      </c>
      <c r="K44" s="26">
        <f>_xlfn.MINIFS(统调负荷!O:O,统调负荷!$C:$C,负荷汇总!$A44)/10</f>
        <v>3315.585</v>
      </c>
      <c r="L44" s="26">
        <f>_xlfn.MINIFS(统调负荷!P:P,统调负荷!$C:$C,负荷汇总!$A44)/10</f>
        <v>1173.93</v>
      </c>
      <c r="M44" s="26">
        <f>_xlfn.MINIFS(统调负荷!Q:Q,统调负荷!$C:$C,负荷汇总!$A44)/10</f>
        <v>1763.69</v>
      </c>
      <c r="N44" s="26">
        <f>_xlfn.MINIFS(统调负荷!R:R,统调负荷!$C:$C,负荷汇总!$A44)/10</f>
        <v>664.609</v>
      </c>
      <c r="O44" s="26">
        <f>_xlfn.MINIFS(统调负荷!S:S,统调负荷!$C:$C,负荷汇总!$A44)/10</f>
        <v>-162.086</v>
      </c>
      <c r="P44" s="26">
        <f>_xlfn.MINIFS(统调负荷!T:T,统调负荷!$C:$C,负荷汇总!$A44)/10</f>
        <v>2648.885</v>
      </c>
      <c r="R44" s="26" t="s">
        <v>65</v>
      </c>
      <c r="S44" s="26">
        <f t="shared" si="6"/>
        <v>-21.6600000000008</v>
      </c>
      <c r="T44" s="26">
        <f t="shared" si="7"/>
        <v>-179.605</v>
      </c>
      <c r="U44" s="26">
        <f t="shared" si="8"/>
        <v>-135.57</v>
      </c>
      <c r="V44" s="26">
        <f t="shared" si="9"/>
        <v>-101.74</v>
      </c>
      <c r="W44" s="26">
        <f t="shared" si="10"/>
        <v>119.509</v>
      </c>
      <c r="X44" s="26">
        <f t="shared" si="11"/>
        <v>-21.376</v>
      </c>
    </row>
    <row r="45" spans="1:24">
      <c r="A45" s="73" t="s">
        <v>32</v>
      </c>
      <c r="B45" s="26" t="s">
        <v>66</v>
      </c>
      <c r="C45" s="26">
        <f>AVERAGEIFS(统调负荷!E:E,统调负荷!$C:$C,负荷汇总!$A45)/10</f>
        <v>9130.65625</v>
      </c>
      <c r="D45" s="26">
        <f>AVERAGEIFS(统调负荷!F:F,统调负荷!$C:$C,负荷汇总!$A45)/10</f>
        <v>4693.2596875</v>
      </c>
      <c r="E45" s="26">
        <f>AVERAGEIFS(统调负荷!G:G,统调负荷!$C:$C,负荷汇总!$A45)/10</f>
        <v>1579.20520833333</v>
      </c>
      <c r="F45" s="26">
        <f>AVERAGEIFS(统调负荷!H:H,统调负荷!$C:$C,负荷汇总!$A45)/10</f>
        <v>2181.46104166667</v>
      </c>
      <c r="G45" s="26">
        <f>AVERAGEIFS(统调负荷!I:I,统调负荷!$C:$C,负荷汇总!$A45)/10</f>
        <v>809.791666666667</v>
      </c>
      <c r="H45" s="26">
        <f>AVERAGEIFS(统调负荷!J:J,统调负荷!$C:$C,负荷汇总!$A45)/10</f>
        <v>-133.061354166667</v>
      </c>
      <c r="I45" s="26">
        <f>AVERAGEIFS(统调负荷!K:K,统调负荷!$C:$C,负荷汇总!$A45)/10</f>
        <v>4026.5596875</v>
      </c>
      <c r="J45" s="26">
        <f>AVERAGEIFS(统调负荷!N:N,统调负荷!$C:$C,负荷汇总!$A45)/10</f>
        <v>9139.69854166667</v>
      </c>
      <c r="K45" s="26">
        <f>AVERAGEIFS(统调负荷!O:O,统调负荷!$C:$C,负荷汇总!$A45)/10</f>
        <v>4639.34572916667</v>
      </c>
      <c r="L45" s="26">
        <f>AVERAGEIFS(统调负荷!P:P,统调负荷!$C:$C,负荷汇总!$A45)/10</f>
        <v>1494.2428125</v>
      </c>
      <c r="M45" s="26">
        <f>AVERAGEIFS(统调负荷!Q:Q,统调负荷!$C:$C,负荷汇总!$A45)/10</f>
        <v>2209.6109375</v>
      </c>
      <c r="N45" s="26">
        <f>AVERAGEIFS(统调负荷!R:R,统调负荷!$C:$C,负荷汇总!$A45)/10</f>
        <v>925.660916666667</v>
      </c>
      <c r="O45" s="26">
        <f>AVERAGEIFS(统调负荷!S:S,统调负荷!$C:$C,负荷汇总!$A45)/10</f>
        <v>-129.161854166667</v>
      </c>
      <c r="P45" s="26">
        <f>AVERAGEIFS(统调负荷!T:T,统调负荷!$C:$C,负荷汇总!$A45)/10</f>
        <v>3972.64572916667</v>
      </c>
      <c r="R45" s="26" t="s">
        <v>66</v>
      </c>
      <c r="S45" s="26">
        <f t="shared" si="6"/>
        <v>9.04229166667028</v>
      </c>
      <c r="T45" s="26">
        <f t="shared" si="7"/>
        <v>-53.9139583333344</v>
      </c>
      <c r="U45" s="26">
        <f t="shared" si="8"/>
        <v>-84.9623958333307</v>
      </c>
      <c r="V45" s="26">
        <f t="shared" si="9"/>
        <v>28.14989583333</v>
      </c>
      <c r="W45" s="26">
        <f t="shared" si="10"/>
        <v>115.86925</v>
      </c>
      <c r="X45" s="26">
        <f t="shared" si="11"/>
        <v>3.89950000000039</v>
      </c>
    </row>
    <row r="46" spans="1:24">
      <c r="A46" s="73" t="s">
        <v>32</v>
      </c>
      <c r="B46" s="26" t="s">
        <v>67</v>
      </c>
      <c r="C46" s="26">
        <f>SUMIFS(统调负荷!E:E,统调负荷!$C:$C,负荷汇总!$A46)/10/4</f>
        <v>219135.75</v>
      </c>
      <c r="D46" s="26">
        <f>SUMIFS(统调负荷!F:F,统调负荷!$C:$C,负荷汇总!$A46)/10/4</f>
        <v>112638.2325</v>
      </c>
      <c r="E46" s="26">
        <f>SUMIFS(统调负荷!G:G,统调负荷!$C:$C,负荷汇总!$A46)/10/4</f>
        <v>37900.925</v>
      </c>
      <c r="F46" s="26">
        <f>SUMIFS(统调负荷!H:H,统调负荷!$C:$C,负荷汇总!$A46)/10/4</f>
        <v>52355.065</v>
      </c>
      <c r="G46" s="26">
        <f>SUMIFS(统调负荷!I:I,统调负荷!$C:$C,负荷汇总!$A46)/10/4</f>
        <v>19435</v>
      </c>
      <c r="H46" s="26">
        <f>SUMIFS(统调负荷!J:J,统调负荷!$C:$C,负荷汇总!$A46)/10/4</f>
        <v>-3193.4725</v>
      </c>
      <c r="I46" s="26">
        <f>SUMIFS(统调负荷!K:K,统调负荷!$C:$C,负荷汇总!$A46)/10/4</f>
        <v>96637.4325</v>
      </c>
      <c r="J46" s="26">
        <f>SUMIFS(统调负荷!N:N,统调负荷!$C:$C,负荷汇总!$A46)/10/4</f>
        <v>219352.765</v>
      </c>
      <c r="K46" s="26">
        <f>SUMIFS(统调负荷!O:O,统调负荷!$C:$C,负荷汇总!$A46)/10/4</f>
        <v>111344.2975</v>
      </c>
      <c r="L46" s="26">
        <f>SUMIFS(统调负荷!P:P,统调负荷!$C:$C,负荷汇总!$A46)/10/4</f>
        <v>35861.8275</v>
      </c>
      <c r="M46" s="26">
        <f>SUMIFS(统调负荷!Q:Q,统调负荷!$C:$C,负荷汇总!$A46)/10/4</f>
        <v>53030.6625</v>
      </c>
      <c r="N46" s="26">
        <f>SUMIFS(统调负荷!R:R,统调负荷!$C:$C,负荷汇总!$A46)/10/4</f>
        <v>22215.862</v>
      </c>
      <c r="O46" s="26">
        <f>SUMIFS(统调负荷!S:S,统调负荷!$C:$C,负荷汇总!$A46)/10/4</f>
        <v>-3099.8845</v>
      </c>
      <c r="P46" s="26">
        <f>SUMIFS(统调负荷!T:T,统调负荷!$C:$C,负荷汇总!$A46)/10/4</f>
        <v>95343.4975</v>
      </c>
      <c r="R46" s="26" t="s">
        <v>67</v>
      </c>
      <c r="S46" s="26">
        <f t="shared" si="6"/>
        <v>217.015000000072</v>
      </c>
      <c r="T46" s="26">
        <f t="shared" si="7"/>
        <v>-1293.93500000004</v>
      </c>
      <c r="U46" s="26">
        <f t="shared" si="8"/>
        <v>-2039.09750000002</v>
      </c>
      <c r="V46" s="26">
        <f t="shared" si="9"/>
        <v>675.597499999996</v>
      </c>
      <c r="W46" s="26">
        <f t="shared" si="10"/>
        <v>2780.862</v>
      </c>
      <c r="X46" s="26">
        <f t="shared" si="11"/>
        <v>93.5880000000006</v>
      </c>
    </row>
    <row r="47" spans="1:24">
      <c r="A47" s="73" t="s">
        <v>33</v>
      </c>
      <c r="B47" s="26" t="s">
        <v>64</v>
      </c>
      <c r="C47" s="26">
        <f>_xlfn.MAXIFS(统调负荷!E:E,统调负荷!$C:$C,负荷汇总!$A47)/10</f>
        <v>10400</v>
      </c>
      <c r="D47" s="26">
        <f>_xlfn.MAXIFS(统调负荷!F:F,统调负荷!$C:$C,负荷汇总!$A47)/10</f>
        <v>5889.589</v>
      </c>
      <c r="E47" s="26">
        <f>_xlfn.MAXIFS(统调负荷!G:G,统调负荷!$C:$C,负荷汇总!$A47)/10</f>
        <v>1806.8</v>
      </c>
      <c r="F47" s="26">
        <f>_xlfn.MAXIFS(统调负荷!H:H,统调负荷!$C:$C,负荷汇总!$A47)/10</f>
        <v>2336.26</v>
      </c>
      <c r="G47" s="26">
        <f>_xlfn.MAXIFS(统调负荷!I:I,统调负荷!$C:$C,负荷汇总!$A47)/10</f>
        <v>1431.2</v>
      </c>
      <c r="H47" s="26">
        <f>_xlfn.MAXIFS(统调负荷!J:J,统调负荷!$C:$C,负荷汇总!$A47)/10</f>
        <v>-118.489</v>
      </c>
      <c r="I47" s="26">
        <f>_xlfn.MAXIFS(统调负荷!K:K,统调负荷!$C:$C,负荷汇总!$A47)/10</f>
        <v>5304.889</v>
      </c>
      <c r="J47" s="26">
        <f>_xlfn.MAXIFS(统调负荷!N:N,统调负荷!$C:$C,负荷汇总!$A47)/10</f>
        <v>10316.1</v>
      </c>
      <c r="K47" s="26">
        <f>_xlfn.MAXIFS(统调负荷!O:O,统调负荷!$C:$C,负荷汇总!$A47)/10</f>
        <v>5915.451</v>
      </c>
      <c r="L47" s="26">
        <f>_xlfn.MAXIFS(统调负荷!P:P,统调负荷!$C:$C,负荷汇总!$A47)/10</f>
        <v>1817.02</v>
      </c>
      <c r="M47" s="26">
        <f>_xlfn.MAXIFS(统调负荷!Q:Q,统调负荷!$C:$C,负荷汇总!$A47)/10</f>
        <v>2542.53</v>
      </c>
      <c r="N47" s="26">
        <f>_xlfn.MAXIFS(统调负荷!R:R,统调负荷!$C:$C,负荷汇总!$A47)/10</f>
        <v>1597.14</v>
      </c>
      <c r="O47" s="26">
        <f>_xlfn.MAXIFS(统调负荷!S:S,统调负荷!$C:$C,负荷汇总!$A47)/10</f>
        <v>-111.329</v>
      </c>
      <c r="P47" s="26">
        <f>_xlfn.MAXIFS(统调负荷!T:T,统调负荷!$C:$C,负荷汇总!$A47)/10</f>
        <v>5330.751</v>
      </c>
      <c r="R47" s="26" t="s">
        <v>64</v>
      </c>
      <c r="S47" s="26">
        <f t="shared" si="6"/>
        <v>-83.8999999999996</v>
      </c>
      <c r="T47" s="26">
        <f t="shared" si="7"/>
        <v>25.8620000000001</v>
      </c>
      <c r="U47" s="26">
        <f t="shared" si="8"/>
        <v>10.22</v>
      </c>
      <c r="V47" s="26">
        <f t="shared" si="9"/>
        <v>206.27</v>
      </c>
      <c r="W47" s="26">
        <f t="shared" si="10"/>
        <v>165.94</v>
      </c>
      <c r="X47" s="26">
        <f t="shared" si="11"/>
        <v>7.16000000000001</v>
      </c>
    </row>
    <row r="48" spans="1:24">
      <c r="A48" s="73" t="s">
        <v>33</v>
      </c>
      <c r="B48" s="26" t="s">
        <v>65</v>
      </c>
      <c r="C48" s="26">
        <f>_xlfn.MINIFS(统调负荷!E:E,统调负荷!$C:$C,负荷汇总!$A48)/10</f>
        <v>7250</v>
      </c>
      <c r="D48" s="26">
        <f>_xlfn.MINIFS(统调负荷!F:F,统调负荷!$C:$C,负荷汇总!$A48)/10</f>
        <v>3813.159</v>
      </c>
      <c r="E48" s="26">
        <f>_xlfn.MINIFS(统调负荷!G:G,统调负荷!$C:$C,负荷汇总!$A48)/10</f>
        <v>1029.2</v>
      </c>
      <c r="F48" s="26">
        <f>_xlfn.MINIFS(统调负荷!H:H,统调负荷!$C:$C,负荷汇总!$A48)/10</f>
        <v>1392.68</v>
      </c>
      <c r="G48" s="26">
        <f>_xlfn.MINIFS(统调负荷!I:I,统调负荷!$C:$C,负荷汇总!$A48)/10</f>
        <v>535.2</v>
      </c>
      <c r="H48" s="26">
        <f>_xlfn.MINIFS(统调负荷!J:J,统调负荷!$C:$C,负荷汇总!$A48)/10</f>
        <v>-140.71</v>
      </c>
      <c r="I48" s="26">
        <f>_xlfn.MINIFS(统调负荷!K:K,统调负荷!$C:$C,负荷汇总!$A48)/10</f>
        <v>3228.459</v>
      </c>
      <c r="J48" s="26">
        <f>_xlfn.MINIFS(统调负荷!N:N,统调负荷!$C:$C,负荷汇总!$A48)/10</f>
        <v>7191.23</v>
      </c>
      <c r="K48" s="26">
        <f>_xlfn.MINIFS(统调负荷!O:O,统调负荷!$C:$C,负荷汇总!$A48)/10</f>
        <v>3110.381</v>
      </c>
      <c r="L48" s="26">
        <f>_xlfn.MINIFS(统调负荷!P:P,统调负荷!$C:$C,负荷汇总!$A48)/10</f>
        <v>941.339</v>
      </c>
      <c r="M48" s="26">
        <f>_xlfn.MINIFS(统调负荷!Q:Q,统调负荷!$C:$C,负荷汇总!$A48)/10</f>
        <v>1573.65</v>
      </c>
      <c r="N48" s="26">
        <f>_xlfn.MINIFS(统调负荷!R:R,统调负荷!$C:$C,负荷汇总!$A48)/10</f>
        <v>588.251</v>
      </c>
      <c r="O48" s="26">
        <f>_xlfn.MINIFS(统调负荷!S:S,统调负荷!$C:$C,负荷汇总!$A48)/10</f>
        <v>-157.844</v>
      </c>
      <c r="P48" s="26">
        <f>_xlfn.MINIFS(统调负荷!T:T,统调负荷!$C:$C,负荷汇总!$A48)/10</f>
        <v>2525.681</v>
      </c>
      <c r="R48" s="26" t="s">
        <v>65</v>
      </c>
      <c r="S48" s="26">
        <f t="shared" si="6"/>
        <v>-58.7699999999995</v>
      </c>
      <c r="T48" s="26">
        <f t="shared" si="7"/>
        <v>-702.778</v>
      </c>
      <c r="U48" s="26">
        <f t="shared" si="8"/>
        <v>-87.8610000000001</v>
      </c>
      <c r="V48" s="26">
        <f t="shared" si="9"/>
        <v>180.97</v>
      </c>
      <c r="W48" s="26">
        <f t="shared" si="10"/>
        <v>53.0509999999999</v>
      </c>
      <c r="X48" s="26">
        <f t="shared" si="11"/>
        <v>-17.134</v>
      </c>
    </row>
    <row r="49" spans="1:24">
      <c r="A49" s="73" t="s">
        <v>33</v>
      </c>
      <c r="B49" s="26" t="s">
        <v>66</v>
      </c>
      <c r="C49" s="26">
        <f>AVERAGEIFS(统调负荷!E:E,统调负荷!$C:$C,负荷汇总!$A49)/10</f>
        <v>8779.66666666667</v>
      </c>
      <c r="D49" s="26">
        <f>AVERAGEIFS(统调负荷!F:F,统调负荷!$C:$C,负荷汇总!$A49)/10</f>
        <v>4780.6670625</v>
      </c>
      <c r="E49" s="26">
        <f>AVERAGEIFS(统调负荷!G:G,统调负荷!$C:$C,负荷汇总!$A49)/10</f>
        <v>1390.37916666667</v>
      </c>
      <c r="F49" s="26">
        <f>AVERAGEIFS(统调负荷!H:H,统调负荷!$C:$C,负荷汇总!$A49)/10</f>
        <v>1932.49479166667</v>
      </c>
      <c r="G49" s="26">
        <f>AVERAGEIFS(统调负荷!I:I,统调负荷!$C:$C,负荷汇总!$A49)/10</f>
        <v>809.184375</v>
      </c>
      <c r="H49" s="26">
        <f>AVERAGEIFS(统调负荷!J:J,统调负荷!$C:$C,负荷汇总!$A49)/10</f>
        <v>-133.058729166667</v>
      </c>
      <c r="I49" s="26">
        <f>AVERAGEIFS(统调负荷!K:K,统调负荷!$C:$C,负荷汇总!$A49)/10</f>
        <v>4195.9670625</v>
      </c>
      <c r="J49" s="26">
        <f>AVERAGEIFS(统调负荷!N:N,统调负荷!$C:$C,负荷汇总!$A49)/10</f>
        <v>8660.49395833333</v>
      </c>
      <c r="K49" s="26">
        <f>AVERAGEIFS(统调负荷!O:O,统调负荷!$C:$C,负荷汇总!$A49)/10</f>
        <v>4370.35872916667</v>
      </c>
      <c r="L49" s="26">
        <f>AVERAGEIFS(统调负荷!P:P,统调负荷!$C:$C,负荷汇总!$A49)/10</f>
        <v>1407.45311458333</v>
      </c>
      <c r="M49" s="26">
        <f>AVERAGEIFS(统调负荷!Q:Q,统调负荷!$C:$C,负荷汇总!$A49)/10</f>
        <v>2094.68052083333</v>
      </c>
      <c r="N49" s="26">
        <f>AVERAGEIFS(统调负荷!R:R,统调负荷!$C:$C,负荷汇总!$A49)/10</f>
        <v>919.807520833334</v>
      </c>
      <c r="O49" s="26">
        <f>AVERAGEIFS(统调负荷!S:S,统调负荷!$C:$C,负荷汇总!$A49)/10</f>
        <v>-131.805927083333</v>
      </c>
      <c r="P49" s="26">
        <f>AVERAGEIFS(统调负荷!T:T,统调负荷!$C:$C,负荷汇总!$A49)/10</f>
        <v>3785.65872916666</v>
      </c>
      <c r="R49" s="26" t="s">
        <v>66</v>
      </c>
      <c r="S49" s="26">
        <f t="shared" si="6"/>
        <v>-119.172708333337</v>
      </c>
      <c r="T49" s="26">
        <f t="shared" si="7"/>
        <v>-410.308333333334</v>
      </c>
      <c r="U49" s="26">
        <f t="shared" si="8"/>
        <v>17.0739479166637</v>
      </c>
      <c r="V49" s="26">
        <f t="shared" si="9"/>
        <v>162.185729166663</v>
      </c>
      <c r="W49" s="26">
        <f t="shared" si="10"/>
        <v>110.623145833334</v>
      </c>
      <c r="X49" s="26">
        <f t="shared" si="11"/>
        <v>1.25280208333365</v>
      </c>
    </row>
    <row r="50" spans="1:24">
      <c r="A50" s="73" t="s">
        <v>33</v>
      </c>
      <c r="B50" s="26" t="s">
        <v>67</v>
      </c>
      <c r="C50" s="26">
        <f>SUMIFS(统调负荷!E:E,统调负荷!$C:$C,负荷汇总!$A50)/10/4</f>
        <v>210712</v>
      </c>
      <c r="D50" s="26">
        <f>SUMIFS(统调负荷!F:F,统调负荷!$C:$C,负荷汇总!$A50)/10/4</f>
        <v>114736.0095</v>
      </c>
      <c r="E50" s="26">
        <f>SUMIFS(统调负荷!G:G,统调负荷!$C:$C,负荷汇总!$A50)/10/4</f>
        <v>33369.1</v>
      </c>
      <c r="F50" s="26">
        <f>SUMIFS(统调负荷!H:H,统调负荷!$C:$C,负荷汇总!$A50)/10/4</f>
        <v>46379.875</v>
      </c>
      <c r="G50" s="26">
        <f>SUMIFS(统调负荷!I:I,统调负荷!$C:$C,负荷汇总!$A50)/10/4</f>
        <v>19420.425</v>
      </c>
      <c r="H50" s="26">
        <f>SUMIFS(统调负荷!J:J,统调负荷!$C:$C,负荷汇总!$A50)/10/4</f>
        <v>-3193.4095</v>
      </c>
      <c r="I50" s="26">
        <f>SUMIFS(统调负荷!K:K,统调负荷!$C:$C,负荷汇总!$A50)/10/4</f>
        <v>100703.2095</v>
      </c>
      <c r="J50" s="26">
        <f>SUMIFS(统调负荷!N:N,统调负荷!$C:$C,负荷汇总!$A50)/10/4</f>
        <v>207851.855</v>
      </c>
      <c r="K50" s="26">
        <f>SUMIFS(统调负荷!O:O,统调负荷!$C:$C,负荷汇总!$A50)/10/4</f>
        <v>104888.6095</v>
      </c>
      <c r="L50" s="26">
        <f>SUMIFS(统调负荷!P:P,统调负荷!$C:$C,负荷汇总!$A50)/10/4</f>
        <v>33778.87475</v>
      </c>
      <c r="M50" s="26">
        <f>SUMIFS(统调负荷!Q:Q,统调负荷!$C:$C,负荷汇总!$A50)/10/4</f>
        <v>50272.3325</v>
      </c>
      <c r="N50" s="26">
        <f>SUMIFS(统调负荷!R:R,统调负荷!$C:$C,负荷汇总!$A50)/10/4</f>
        <v>22075.3805</v>
      </c>
      <c r="O50" s="26">
        <f>SUMIFS(统调负荷!S:S,统调负荷!$C:$C,负荷汇总!$A50)/10/4</f>
        <v>-3163.34225</v>
      </c>
      <c r="P50" s="26">
        <f>SUMIFS(统调负荷!T:T,统调负荷!$C:$C,负荷汇总!$A50)/10/4</f>
        <v>90855.8094999999</v>
      </c>
      <c r="R50" s="26" t="s">
        <v>67</v>
      </c>
      <c r="S50" s="26">
        <f t="shared" si="6"/>
        <v>-2860.14500000002</v>
      </c>
      <c r="T50" s="26">
        <f t="shared" si="7"/>
        <v>-9847.40000000002</v>
      </c>
      <c r="U50" s="26">
        <f t="shared" si="8"/>
        <v>409.774750000004</v>
      </c>
      <c r="V50" s="26">
        <f t="shared" si="9"/>
        <v>3892.4575</v>
      </c>
      <c r="W50" s="26">
        <f t="shared" si="10"/>
        <v>2654.95550000001</v>
      </c>
      <c r="X50" s="26">
        <f t="shared" si="11"/>
        <v>30.0672499999996</v>
      </c>
    </row>
    <row r="51" spans="1:24">
      <c r="A51" s="73" t="s">
        <v>34</v>
      </c>
      <c r="B51" s="26" t="s">
        <v>64</v>
      </c>
      <c r="C51" s="26">
        <f>_xlfn.MAXIFS(统调负荷!E:E,统调负荷!$C:$C,负荷汇总!$A51)/10</f>
        <v>11250</v>
      </c>
      <c r="D51" s="26">
        <f>_xlfn.MAXIFS(统调负荷!F:F,统调负荷!$C:$C,负荷汇总!$A51)/10</f>
        <v>6371.58</v>
      </c>
      <c r="E51" s="26">
        <f>_xlfn.MAXIFS(统调负荷!G:G,统调负荷!$C:$C,负荷汇总!$A51)/10</f>
        <v>1848.9</v>
      </c>
      <c r="F51" s="26">
        <f>_xlfn.MAXIFS(统调负荷!H:H,统调负荷!$C:$C,负荷汇总!$A51)/10</f>
        <v>2619.82</v>
      </c>
      <c r="G51" s="26">
        <f>_xlfn.MAXIFS(统调负荷!I:I,统调负荷!$C:$C,负荷汇总!$A51)/10</f>
        <v>1380.9</v>
      </c>
      <c r="H51" s="26">
        <f>_xlfn.MAXIFS(统调负荷!J:J,统调负荷!$C:$C,负荷汇总!$A51)/10</f>
        <v>-119.75</v>
      </c>
      <c r="I51" s="26">
        <f>_xlfn.MAXIFS(统调负荷!K:K,统调负荷!$C:$C,负荷汇总!$A51)/10</f>
        <v>5799.88</v>
      </c>
      <c r="J51" s="26">
        <f>_xlfn.MAXIFS(统调负荷!N:N,统调负荷!$C:$C,负荷汇总!$A51)/10</f>
        <v>11149.1</v>
      </c>
      <c r="K51" s="26">
        <f>_xlfn.MAXIFS(统调负荷!O:O,统调负荷!$C:$C,负荷汇总!$A51)/10</f>
        <v>6019.864</v>
      </c>
      <c r="L51" s="26">
        <f>_xlfn.MAXIFS(统调负荷!P:P,统调负荷!$C:$C,负荷汇总!$A51)/10</f>
        <v>1949.45</v>
      </c>
      <c r="M51" s="26">
        <f>_xlfn.MAXIFS(统调负荷!Q:Q,统调负荷!$C:$C,负荷汇总!$A51)/10</f>
        <v>2747.54</v>
      </c>
      <c r="N51" s="26">
        <f>_xlfn.MAXIFS(统调负荷!R:R,统调负荷!$C:$C,负荷汇总!$A51)/10</f>
        <v>1548.31</v>
      </c>
      <c r="O51" s="26">
        <f>_xlfn.MAXIFS(统调负荷!S:S,统调负荷!$C:$C,负荷汇总!$A51)/10</f>
        <v>-80.438</v>
      </c>
      <c r="P51" s="26">
        <f>_xlfn.MAXIFS(统调负荷!T:T,统调负荷!$C:$C,负荷汇总!$A51)/10</f>
        <v>5448.164</v>
      </c>
      <c r="R51" s="26" t="s">
        <v>64</v>
      </c>
      <c r="S51" s="26">
        <f t="shared" si="6"/>
        <v>-100.9</v>
      </c>
      <c r="T51" s="26">
        <f t="shared" si="7"/>
        <v>-351.716</v>
      </c>
      <c r="U51" s="26">
        <f t="shared" si="8"/>
        <v>100.55</v>
      </c>
      <c r="V51" s="26">
        <f t="shared" si="9"/>
        <v>127.72</v>
      </c>
      <c r="W51" s="26">
        <f t="shared" si="10"/>
        <v>167.41</v>
      </c>
      <c r="X51" s="26">
        <f t="shared" si="11"/>
        <v>39.312</v>
      </c>
    </row>
    <row r="52" spans="1:24">
      <c r="A52" s="73" t="s">
        <v>34</v>
      </c>
      <c r="B52" s="26" t="s">
        <v>65</v>
      </c>
      <c r="C52" s="26">
        <f>_xlfn.MINIFS(统调负荷!E:E,统调负荷!$C:$C,负荷汇总!$A52)/10</f>
        <v>6950</v>
      </c>
      <c r="D52" s="26">
        <f>_xlfn.MINIFS(统调负荷!F:F,统调负荷!$C:$C,负荷汇总!$A52)/10</f>
        <v>3533.87</v>
      </c>
      <c r="E52" s="26">
        <f>_xlfn.MINIFS(统调负荷!G:G,统调负荷!$C:$C,负荷汇总!$A52)/10</f>
        <v>1176.8</v>
      </c>
      <c r="F52" s="26">
        <f>_xlfn.MINIFS(统调负荷!H:H,统调负荷!$C:$C,负荷汇总!$A52)/10</f>
        <v>1595.08</v>
      </c>
      <c r="G52" s="26">
        <f>_xlfn.MINIFS(统调负荷!I:I,统调负荷!$C:$C,负荷汇总!$A52)/10</f>
        <v>541.5</v>
      </c>
      <c r="H52" s="26">
        <f>_xlfn.MINIFS(统调负荷!J:J,统调负荷!$C:$C,负荷汇总!$A52)/10</f>
        <v>-142.315</v>
      </c>
      <c r="I52" s="26">
        <f>_xlfn.MINIFS(统调负荷!K:K,统调负荷!$C:$C,负荷汇总!$A52)/10</f>
        <v>2962.17</v>
      </c>
      <c r="J52" s="26">
        <f>_xlfn.MINIFS(统调负荷!N:N,统调负荷!$C:$C,负荷汇总!$A52)/10</f>
        <v>6955.03</v>
      </c>
      <c r="K52" s="26">
        <f>_xlfn.MINIFS(统调负荷!O:O,统调负荷!$C:$C,负荷汇总!$A52)/10</f>
        <v>3195.383</v>
      </c>
      <c r="L52" s="26">
        <f>_xlfn.MINIFS(统调负荷!P:P,统调负荷!$C:$C,负荷汇总!$A52)/10</f>
        <v>1128.25</v>
      </c>
      <c r="M52" s="26">
        <f>_xlfn.MINIFS(统调负荷!Q:Q,统调负荷!$C:$C,负荷汇总!$A52)/10</f>
        <v>1607.57</v>
      </c>
      <c r="N52" s="26">
        <f>_xlfn.MINIFS(统调负荷!R:R,统调负荷!$C:$C,负荷汇总!$A52)/10</f>
        <v>605.215</v>
      </c>
      <c r="O52" s="26">
        <f>_xlfn.MINIFS(统调负荷!S:S,统调负荷!$C:$C,负荷汇总!$A52)/10</f>
        <v>-173.761</v>
      </c>
      <c r="P52" s="26">
        <f>_xlfn.MINIFS(统调负荷!T:T,统调负荷!$C:$C,负荷汇总!$A52)/10</f>
        <v>2623.683</v>
      </c>
      <c r="R52" s="26" t="s">
        <v>65</v>
      </c>
      <c r="S52" s="26">
        <f t="shared" si="6"/>
        <v>5.03000000000065</v>
      </c>
      <c r="T52" s="26">
        <f t="shared" si="7"/>
        <v>-338.487</v>
      </c>
      <c r="U52" s="26">
        <f t="shared" si="8"/>
        <v>-48.55</v>
      </c>
      <c r="V52" s="26">
        <f t="shared" si="9"/>
        <v>12.4900000000002</v>
      </c>
      <c r="W52" s="26">
        <f t="shared" si="10"/>
        <v>63.7149999999999</v>
      </c>
      <c r="X52" s="26">
        <f t="shared" si="11"/>
        <v>-31.446</v>
      </c>
    </row>
    <row r="53" spans="1:24">
      <c r="A53" s="73" t="s">
        <v>34</v>
      </c>
      <c r="B53" s="26" t="s">
        <v>66</v>
      </c>
      <c r="C53" s="26">
        <f>AVERAGEIFS(统调负荷!E:E,统调负荷!$C:$C,负荷汇总!$A53)/10</f>
        <v>9065.13020833333</v>
      </c>
      <c r="D53" s="26">
        <f>AVERAGEIFS(统调负荷!F:F,统调负荷!$C:$C,负荷汇总!$A53)/10</f>
        <v>4793.83042708333</v>
      </c>
      <c r="E53" s="26">
        <f>AVERAGEIFS(统调负荷!G:G,统调负荷!$C:$C,负荷汇总!$A53)/10</f>
        <v>1456.56770833333</v>
      </c>
      <c r="F53" s="26">
        <f>AVERAGEIFS(统调负荷!H:H,统调负荷!$C:$C,负荷汇总!$A53)/10</f>
        <v>2170.46125</v>
      </c>
      <c r="G53" s="26">
        <f>AVERAGEIFS(统调负荷!I:I,统调负荷!$C:$C,负荷汇总!$A53)/10</f>
        <v>778.583333333333</v>
      </c>
      <c r="H53" s="26">
        <f>AVERAGEIFS(统调负荷!J:J,统调负荷!$C:$C,负荷汇总!$A53)/10</f>
        <v>-134.312510416667</v>
      </c>
      <c r="I53" s="26">
        <f>AVERAGEIFS(统调负荷!K:K,统调负荷!$C:$C,负荷汇总!$A53)/10</f>
        <v>4222.13042708334</v>
      </c>
      <c r="J53" s="26">
        <f>AVERAGEIFS(统调负荷!N:N,统调负荷!$C:$C,负荷汇总!$A53)/10</f>
        <v>9000.15322916667</v>
      </c>
      <c r="K53" s="26">
        <f>AVERAGEIFS(统调负荷!O:O,统调负荷!$C:$C,负荷汇总!$A53)/10</f>
        <v>4502.89510416667</v>
      </c>
      <c r="L53" s="26">
        <f>AVERAGEIFS(统调负荷!P:P,统调负荷!$C:$C,负荷汇总!$A53)/10</f>
        <v>1532.93625</v>
      </c>
      <c r="M53" s="26">
        <f>AVERAGEIFS(统调负荷!Q:Q,统调负荷!$C:$C,负荷汇总!$A53)/10</f>
        <v>2196.65083333333</v>
      </c>
      <c r="N53" s="26">
        <f>AVERAGEIFS(统调负荷!R:R,统调负荷!$C:$C,负荷汇总!$A53)/10</f>
        <v>894.28415625</v>
      </c>
      <c r="O53" s="26">
        <f>AVERAGEIFS(统调负荷!S:S,统调负荷!$C:$C,负荷汇总!$A53)/10</f>
        <v>-126.613114583333</v>
      </c>
      <c r="P53" s="26">
        <f>AVERAGEIFS(统调负荷!T:T,统调负荷!$C:$C,负荷汇总!$A53)/10</f>
        <v>3931.19510416667</v>
      </c>
      <c r="R53" s="26" t="s">
        <v>66</v>
      </c>
      <c r="S53" s="26">
        <f t="shared" si="6"/>
        <v>-64.9769791666622</v>
      </c>
      <c r="T53" s="26">
        <f t="shared" si="7"/>
        <v>-290.935322916662</v>
      </c>
      <c r="U53" s="26">
        <f t="shared" si="8"/>
        <v>76.3685416666701</v>
      </c>
      <c r="V53" s="26">
        <f t="shared" si="9"/>
        <v>26.1895833333333</v>
      </c>
      <c r="W53" s="26">
        <f t="shared" si="10"/>
        <v>115.700822916667</v>
      </c>
      <c r="X53" s="26">
        <f t="shared" si="11"/>
        <v>7.69939583333364</v>
      </c>
    </row>
    <row r="54" spans="1:24">
      <c r="A54" s="73" t="s">
        <v>34</v>
      </c>
      <c r="B54" s="26" t="s">
        <v>67</v>
      </c>
      <c r="C54" s="26">
        <f>SUMIFS(统调负荷!E:E,统调负荷!$C:$C,负荷汇总!$A54)/10/4</f>
        <v>217563.125</v>
      </c>
      <c r="D54" s="26">
        <f>SUMIFS(统调负荷!F:F,统调负荷!$C:$C,负荷汇总!$A54)/10/4</f>
        <v>115051.93025</v>
      </c>
      <c r="E54" s="26">
        <f>SUMIFS(统调负荷!G:G,统调负荷!$C:$C,负荷汇总!$A54)/10/4</f>
        <v>34957.625</v>
      </c>
      <c r="F54" s="26">
        <f>SUMIFS(统调负荷!H:H,统调负荷!$C:$C,负荷汇总!$A54)/10/4</f>
        <v>52091.07</v>
      </c>
      <c r="G54" s="26">
        <f>SUMIFS(统调负荷!I:I,统调负荷!$C:$C,负荷汇总!$A54)/10/4</f>
        <v>18686</v>
      </c>
      <c r="H54" s="26">
        <f>SUMIFS(统调负荷!J:J,统调负荷!$C:$C,负荷汇总!$A54)/10/4</f>
        <v>-3223.50025</v>
      </c>
      <c r="I54" s="26">
        <f>SUMIFS(统调负荷!K:K,统调负荷!$C:$C,负荷汇总!$A54)/10/4</f>
        <v>101331.13025</v>
      </c>
      <c r="J54" s="26">
        <f>SUMIFS(统调负荷!N:N,统调负荷!$C:$C,负荷汇总!$A54)/10/4</f>
        <v>216003.6775</v>
      </c>
      <c r="K54" s="26">
        <f>SUMIFS(统调负荷!O:O,统调负荷!$C:$C,负荷汇总!$A54)/10/4</f>
        <v>108069.4825</v>
      </c>
      <c r="L54" s="26">
        <f>SUMIFS(统调负荷!P:P,统调负荷!$C:$C,负荷汇总!$A54)/10/4</f>
        <v>36790.47</v>
      </c>
      <c r="M54" s="26">
        <f>SUMIFS(统调负荷!Q:Q,统调负荷!$C:$C,负荷汇总!$A54)/10/4</f>
        <v>52719.62</v>
      </c>
      <c r="N54" s="26">
        <f>SUMIFS(统调负荷!R:R,统调负荷!$C:$C,负荷汇总!$A54)/10/4</f>
        <v>21462.81975</v>
      </c>
      <c r="O54" s="26">
        <f>SUMIFS(统调负荷!S:S,统调负荷!$C:$C,负荷汇总!$A54)/10/4</f>
        <v>-3038.71475</v>
      </c>
      <c r="P54" s="26">
        <f>SUMIFS(统调负荷!T:T,统调负荷!$C:$C,负荷汇总!$A54)/10/4</f>
        <v>94348.6825</v>
      </c>
      <c r="R54" s="26" t="s">
        <v>67</v>
      </c>
      <c r="S54" s="26">
        <f t="shared" si="6"/>
        <v>-1559.44749999995</v>
      </c>
      <c r="T54" s="26">
        <f t="shared" si="7"/>
        <v>-6982.44774999999</v>
      </c>
      <c r="U54" s="26">
        <f t="shared" si="8"/>
        <v>1832.84500000001</v>
      </c>
      <c r="V54" s="26">
        <f t="shared" si="9"/>
        <v>628.549999999996</v>
      </c>
      <c r="W54" s="26">
        <f t="shared" si="10"/>
        <v>2776.81975000001</v>
      </c>
      <c r="X54" s="26">
        <f t="shared" si="11"/>
        <v>184.7855</v>
      </c>
    </row>
    <row r="55" spans="1:24">
      <c r="A55" s="73" t="s">
        <v>35</v>
      </c>
      <c r="B55" s="26" t="s">
        <v>64</v>
      </c>
      <c r="C55" s="26">
        <f>_xlfn.MAXIFS(统调负荷!E:E,统调负荷!$C:$C,负荷汇总!$A55)/10</f>
        <v>10950</v>
      </c>
      <c r="D55" s="26">
        <f>_xlfn.MAXIFS(统调负荷!F:F,统调负荷!$C:$C,负荷汇总!$A55)/10</f>
        <v>6233.249</v>
      </c>
      <c r="E55" s="26">
        <f>_xlfn.MAXIFS(统调负荷!G:G,统调负荷!$C:$C,负荷汇总!$A55)/10</f>
        <v>1932.5</v>
      </c>
      <c r="F55" s="26">
        <f>_xlfn.MAXIFS(统调负荷!H:H,统调负荷!$C:$C,负荷汇总!$A55)/10</f>
        <v>2441.37</v>
      </c>
      <c r="G55" s="26">
        <f>_xlfn.MAXIFS(统调负荷!I:I,统调负荷!$C:$C,负荷汇总!$A55)/10</f>
        <v>1185.3</v>
      </c>
      <c r="H55" s="26">
        <f>_xlfn.MAXIFS(统调负荷!J:J,统调负荷!$C:$C,负荷汇总!$A55)/10</f>
        <v>-118.45</v>
      </c>
      <c r="I55" s="26">
        <f>_xlfn.MAXIFS(统调负荷!K:K,统调负荷!$C:$C,负荷汇总!$A55)/10</f>
        <v>5794.249</v>
      </c>
      <c r="J55" s="26">
        <f>_xlfn.MAXIFS(统调负荷!N:N,统调负荷!$C:$C,负荷汇总!$A55)/10</f>
        <v>10959.2</v>
      </c>
      <c r="K55" s="26">
        <f>_xlfn.MAXIFS(统调负荷!O:O,统调负荷!$C:$C,负荷汇总!$A55)/10</f>
        <v>6116.409</v>
      </c>
      <c r="L55" s="26">
        <f>_xlfn.MAXIFS(统调负荷!P:P,统调负荷!$C:$C,负荷汇总!$A55)/10</f>
        <v>2005.15</v>
      </c>
      <c r="M55" s="26">
        <f>_xlfn.MAXIFS(统调负荷!Q:Q,统调负荷!$C:$C,负荷汇总!$A55)/10</f>
        <v>2516.93</v>
      </c>
      <c r="N55" s="26">
        <f>_xlfn.MAXIFS(统调负荷!R:R,统调负荷!$C:$C,负荷汇总!$A55)/10</f>
        <v>1140.88</v>
      </c>
      <c r="O55" s="26">
        <f>_xlfn.MAXIFS(统调负荷!S:S,统调负荷!$C:$C,负荷汇总!$A55)/10</f>
        <v>-100.426</v>
      </c>
      <c r="P55" s="26">
        <f>_xlfn.MAXIFS(统调负荷!T:T,统调负荷!$C:$C,负荷汇总!$A55)/10</f>
        <v>5677.409</v>
      </c>
      <c r="R55" s="26" t="s">
        <v>64</v>
      </c>
      <c r="S55" s="26">
        <f t="shared" si="6"/>
        <v>9.20000000000073</v>
      </c>
      <c r="T55" s="26">
        <f t="shared" si="7"/>
        <v>-116.84</v>
      </c>
      <c r="U55" s="26">
        <f t="shared" si="8"/>
        <v>72.6500000000001</v>
      </c>
      <c r="V55" s="26">
        <f t="shared" si="9"/>
        <v>75.5599999999999</v>
      </c>
      <c r="W55" s="26">
        <f t="shared" si="10"/>
        <v>-44.4200000000001</v>
      </c>
      <c r="X55" s="26">
        <f t="shared" si="11"/>
        <v>18.024</v>
      </c>
    </row>
    <row r="56" spans="1:24">
      <c r="A56" s="73" t="s">
        <v>35</v>
      </c>
      <c r="B56" s="26" t="s">
        <v>65</v>
      </c>
      <c r="C56" s="26">
        <f>_xlfn.MINIFS(统调负荷!E:E,统调负荷!$C:$C,负荷汇总!$A56)/10</f>
        <v>7100</v>
      </c>
      <c r="D56" s="26">
        <f>_xlfn.MINIFS(统调负荷!F:F,统调负荷!$C:$C,负荷汇总!$A56)/10</f>
        <v>3741.75</v>
      </c>
      <c r="E56" s="26">
        <f>_xlfn.MINIFS(统调负荷!G:G,统调负荷!$C:$C,负荷汇总!$A56)/10</f>
        <v>1242.9</v>
      </c>
      <c r="F56" s="26">
        <f>_xlfn.MINIFS(统调负荷!H:H,统调负荷!$C:$C,负荷汇总!$A56)/10</f>
        <v>1668.37</v>
      </c>
      <c r="G56" s="26">
        <f>_xlfn.MINIFS(统调负荷!I:I,统调负荷!$C:$C,负荷汇总!$A56)/10</f>
        <v>543.1</v>
      </c>
      <c r="H56" s="26">
        <f>_xlfn.MINIFS(统调负荷!J:J,统调负荷!$C:$C,负荷汇总!$A56)/10</f>
        <v>-140.69</v>
      </c>
      <c r="I56" s="26">
        <f>_xlfn.MINIFS(统调负荷!K:K,统调负荷!$C:$C,负荷汇总!$A56)/10</f>
        <v>3302.75</v>
      </c>
      <c r="J56" s="26">
        <f>_xlfn.MINIFS(统调负荷!N:N,统调负荷!$C:$C,负荷汇总!$A56)/10</f>
        <v>7087.39</v>
      </c>
      <c r="K56" s="26">
        <f>_xlfn.MINIFS(统调负荷!O:O,统调负荷!$C:$C,负荷汇总!$A56)/10</f>
        <v>3468.273</v>
      </c>
      <c r="L56" s="26">
        <f>_xlfn.MINIFS(统调负荷!P:P,统调负荷!$C:$C,负荷汇总!$A56)/10</f>
        <v>1070.82</v>
      </c>
      <c r="M56" s="26">
        <f>_xlfn.MINIFS(统调负荷!Q:Q,统调负荷!$C:$C,负荷汇总!$A56)/10</f>
        <v>1527.56</v>
      </c>
      <c r="N56" s="26">
        <f>_xlfn.MINIFS(统调负荷!R:R,统调负荷!$C:$C,负荷汇总!$A56)/10</f>
        <v>604.306</v>
      </c>
      <c r="O56" s="26">
        <f>_xlfn.MINIFS(统调负荷!S:S,统调负荷!$C:$C,负荷汇总!$A56)/10</f>
        <v>-149.716</v>
      </c>
      <c r="P56" s="26">
        <f>_xlfn.MINIFS(统调负荷!T:T,统调负荷!$C:$C,负荷汇总!$A56)/10</f>
        <v>3029.273</v>
      </c>
      <c r="R56" s="26" t="s">
        <v>65</v>
      </c>
      <c r="S56" s="26">
        <f t="shared" si="6"/>
        <v>-12.6100000000006</v>
      </c>
      <c r="T56" s="26">
        <f t="shared" si="7"/>
        <v>-273.477</v>
      </c>
      <c r="U56" s="26">
        <f t="shared" si="8"/>
        <v>-172.08</v>
      </c>
      <c r="V56" s="26">
        <f t="shared" si="9"/>
        <v>-140.81</v>
      </c>
      <c r="W56" s="26">
        <f t="shared" si="10"/>
        <v>61.206</v>
      </c>
      <c r="X56" s="26">
        <f t="shared" si="11"/>
        <v>-9.02600000000001</v>
      </c>
    </row>
    <row r="57" spans="1:24">
      <c r="A57" s="73" t="s">
        <v>35</v>
      </c>
      <c r="B57" s="26" t="s">
        <v>66</v>
      </c>
      <c r="C57" s="26">
        <f>AVERAGEIFS(统调负荷!E:E,统调负荷!$C:$C,负荷汇总!$A57)/10</f>
        <v>9049.58854166667</v>
      </c>
      <c r="D57" s="26">
        <f>AVERAGEIFS(统调负荷!F:F,统调负荷!$C:$C,负荷汇总!$A57)/10</f>
        <v>4874.32252083333</v>
      </c>
      <c r="E57" s="26">
        <f>AVERAGEIFS(统调负荷!G:G,统调负荷!$C:$C,负荷汇总!$A57)/10</f>
        <v>1504.55729166667</v>
      </c>
      <c r="F57" s="26">
        <f>AVERAGEIFS(统调负荷!H:H,统调负荷!$C:$C,负荷汇总!$A57)/10</f>
        <v>2064.90479166667</v>
      </c>
      <c r="G57" s="26">
        <f>AVERAGEIFS(统调负荷!I:I,统调负荷!$C:$C,负荷汇总!$A57)/10</f>
        <v>738.842708333333</v>
      </c>
      <c r="H57" s="26">
        <f>AVERAGEIFS(统调负荷!J:J,统调负荷!$C:$C,负荷汇总!$A57)/10</f>
        <v>-133.038770833333</v>
      </c>
      <c r="I57" s="26">
        <f>AVERAGEIFS(统调负荷!K:K,统调负荷!$C:$C,负荷汇总!$A57)/10</f>
        <v>4435.32252083333</v>
      </c>
      <c r="J57" s="26">
        <f>AVERAGEIFS(统调负荷!N:N,统调负荷!$C:$C,负荷汇总!$A57)/10</f>
        <v>9076.14854166667</v>
      </c>
      <c r="K57" s="26">
        <f>AVERAGEIFS(统调负荷!O:O,统调负荷!$C:$C,负荷汇总!$A57)/10</f>
        <v>4847.8723125</v>
      </c>
      <c r="L57" s="26">
        <f>AVERAGEIFS(统调负荷!P:P,统调负荷!$C:$C,负荷汇总!$A57)/10</f>
        <v>1501.57708333333</v>
      </c>
      <c r="M57" s="26">
        <f>AVERAGEIFS(统调负荷!Q:Q,统调负荷!$C:$C,负荷汇总!$A57)/10</f>
        <v>2087.98541666667</v>
      </c>
      <c r="N57" s="26">
        <f>AVERAGEIFS(统调负荷!R:R,统调负荷!$C:$C,负荷汇总!$A57)/10</f>
        <v>769.46684375</v>
      </c>
      <c r="O57" s="26">
        <f>AVERAGEIFS(统调负荷!S:S,统调负荷!$C:$C,负荷汇总!$A57)/10</f>
        <v>-130.753114583333</v>
      </c>
      <c r="P57" s="26">
        <f>AVERAGEIFS(统调负荷!T:T,统调负荷!$C:$C,负荷汇总!$A57)/10</f>
        <v>4408.8723125</v>
      </c>
      <c r="R57" s="26" t="s">
        <v>66</v>
      </c>
      <c r="S57" s="26">
        <f t="shared" si="6"/>
        <v>26.5599999999977</v>
      </c>
      <c r="T57" s="26">
        <f t="shared" si="7"/>
        <v>-26.45020833333</v>
      </c>
      <c r="U57" s="26">
        <f t="shared" si="8"/>
        <v>-2.98020833333658</v>
      </c>
      <c r="V57" s="26">
        <f t="shared" si="9"/>
        <v>23.0806249999973</v>
      </c>
      <c r="W57" s="26">
        <f t="shared" si="10"/>
        <v>30.6241354166667</v>
      </c>
      <c r="X57" s="26">
        <f t="shared" si="11"/>
        <v>2.28565624999965</v>
      </c>
    </row>
    <row r="58" spans="1:24">
      <c r="A58" s="73" t="s">
        <v>35</v>
      </c>
      <c r="B58" s="26" t="s">
        <v>67</v>
      </c>
      <c r="C58" s="26">
        <f>SUMIFS(统调负荷!E:E,统调负荷!$C:$C,负荷汇总!$A58)/10/4</f>
        <v>217190.125</v>
      </c>
      <c r="D58" s="26">
        <f>SUMIFS(统调负荷!F:F,统调负荷!$C:$C,负荷汇总!$A58)/10/4</f>
        <v>116983.7405</v>
      </c>
      <c r="E58" s="26">
        <f>SUMIFS(统调负荷!G:G,统调负荷!$C:$C,负荷汇总!$A58)/10/4</f>
        <v>36109.375</v>
      </c>
      <c r="F58" s="26">
        <f>SUMIFS(统调负荷!H:H,统调负荷!$C:$C,负荷汇总!$A58)/10/4</f>
        <v>49557.715</v>
      </c>
      <c r="G58" s="26">
        <f>SUMIFS(统调负荷!I:I,统调负荷!$C:$C,负荷汇总!$A58)/10/4</f>
        <v>17732.225</v>
      </c>
      <c r="H58" s="26">
        <f>SUMIFS(统调负荷!J:J,统调负荷!$C:$C,负荷汇总!$A58)/10/4</f>
        <v>-3192.9305</v>
      </c>
      <c r="I58" s="26">
        <f>SUMIFS(统调负荷!K:K,统调负荷!$C:$C,负荷汇总!$A58)/10/4</f>
        <v>106447.7405</v>
      </c>
      <c r="J58" s="26">
        <f>SUMIFS(统调负荷!N:N,统调负荷!$C:$C,负荷汇总!$A58)/10/4</f>
        <v>217827.565</v>
      </c>
      <c r="K58" s="26">
        <f>SUMIFS(统调负荷!O:O,统调负荷!$C:$C,负荷汇总!$A58)/10/4</f>
        <v>116348.9355</v>
      </c>
      <c r="L58" s="26">
        <f>SUMIFS(统调负荷!P:P,统调负荷!$C:$C,负荷汇总!$A58)/10/4</f>
        <v>36037.85</v>
      </c>
      <c r="M58" s="26">
        <f>SUMIFS(统调负荷!Q:Q,统调负荷!$C:$C,负荷汇总!$A58)/10/4</f>
        <v>50111.65</v>
      </c>
      <c r="N58" s="26">
        <f>SUMIFS(统调负荷!R:R,统调负荷!$C:$C,负荷汇总!$A58)/10/4</f>
        <v>18467.20425</v>
      </c>
      <c r="O58" s="26">
        <f>SUMIFS(统调负荷!S:S,统调负荷!$C:$C,负荷汇总!$A58)/10/4</f>
        <v>-3138.07475</v>
      </c>
      <c r="P58" s="26">
        <f>SUMIFS(统调负荷!T:T,统调负荷!$C:$C,负荷汇总!$A58)/10/4</f>
        <v>105812.9355</v>
      </c>
      <c r="R58" s="26" t="s">
        <v>67</v>
      </c>
      <c r="S58" s="26">
        <f t="shared" si="6"/>
        <v>637.440000000031</v>
      </c>
      <c r="T58" s="26">
        <f t="shared" si="7"/>
        <v>-634.805000000008</v>
      </c>
      <c r="U58" s="26">
        <f t="shared" si="8"/>
        <v>-71.5250000000015</v>
      </c>
      <c r="V58" s="26">
        <f t="shared" si="9"/>
        <v>553.93500000002</v>
      </c>
      <c r="W58" s="26">
        <f t="shared" si="10"/>
        <v>734.979249999993</v>
      </c>
      <c r="X58" s="26">
        <f t="shared" si="11"/>
        <v>54.8557499999993</v>
      </c>
    </row>
    <row r="59" spans="1:24">
      <c r="A59" s="73" t="s">
        <v>36</v>
      </c>
      <c r="B59" s="26" t="s">
        <v>64</v>
      </c>
      <c r="C59" s="26">
        <f>_xlfn.MAXIFS(统调负荷!E:E,统调负荷!$C:$C,负荷汇总!$A59)/10</f>
        <v>10900</v>
      </c>
      <c r="D59" s="26">
        <f>_xlfn.MAXIFS(统调负荷!F:F,统调负荷!$C:$C,负荷汇总!$A59)/10</f>
        <v>5939.009</v>
      </c>
      <c r="E59" s="26">
        <f>_xlfn.MAXIFS(统调负荷!G:G,统调负荷!$C:$C,负荷汇总!$A59)/10</f>
        <v>1876.8</v>
      </c>
      <c r="F59" s="26">
        <f>_xlfn.MAXIFS(统调负荷!H:H,统调负荷!$C:$C,负荷汇总!$A59)/10</f>
        <v>2576.93</v>
      </c>
      <c r="G59" s="26">
        <f>_xlfn.MAXIFS(统调负荷!I:I,统调负荷!$C:$C,负荷汇总!$A59)/10</f>
        <v>1500.7</v>
      </c>
      <c r="H59" s="26">
        <f>_xlfn.MAXIFS(统调负荷!J:J,统调负荷!$C:$C,负荷汇总!$A59)/10</f>
        <v>-118.449</v>
      </c>
      <c r="I59" s="26">
        <f>_xlfn.MAXIFS(统调负荷!K:K,统调负荷!$C:$C,负荷汇总!$A59)/10</f>
        <v>5186.163</v>
      </c>
      <c r="J59" s="26">
        <f>_xlfn.MAXIFS(统调负荷!N:N,统调负荷!$C:$C,负荷汇总!$A59)/10</f>
        <v>10550.9</v>
      </c>
      <c r="K59" s="26">
        <f>_xlfn.MAXIFS(统调负荷!O:O,统调负荷!$C:$C,负荷汇总!$A59)/10</f>
        <v>5463.472</v>
      </c>
      <c r="L59" s="26">
        <f>_xlfn.MAXIFS(统调负荷!P:P,统调负荷!$C:$C,负荷汇总!$A59)/10</f>
        <v>1853.84</v>
      </c>
      <c r="M59" s="26">
        <f>_xlfn.MAXIFS(统调负荷!Q:Q,统调负荷!$C:$C,负荷汇总!$A59)/10</f>
        <v>2602.85</v>
      </c>
      <c r="N59" s="26">
        <f>_xlfn.MAXIFS(统调负荷!R:R,统调负荷!$C:$C,负荷汇总!$A59)/10</f>
        <v>1391.17</v>
      </c>
      <c r="O59" s="26">
        <f>_xlfn.MAXIFS(统调负荷!S:S,统调负荷!$C:$C,负荷汇总!$A59)/10</f>
        <v>-83.77</v>
      </c>
      <c r="P59" s="26">
        <f>_xlfn.MAXIFS(统调负荷!T:T,统调负荷!$C:$C,负荷汇总!$A59)/10</f>
        <v>4710.626</v>
      </c>
      <c r="R59" s="26" t="s">
        <v>64</v>
      </c>
      <c r="S59" s="26">
        <f t="shared" si="6"/>
        <v>-349.1</v>
      </c>
      <c r="T59" s="26">
        <f t="shared" si="7"/>
        <v>-475.537</v>
      </c>
      <c r="U59" s="26">
        <f t="shared" si="8"/>
        <v>-22.9599999999998</v>
      </c>
      <c r="V59" s="26">
        <f t="shared" si="9"/>
        <v>25.9200000000001</v>
      </c>
      <c r="W59" s="26">
        <f t="shared" si="10"/>
        <v>-109.53</v>
      </c>
      <c r="X59" s="26">
        <f t="shared" si="11"/>
        <v>34.679</v>
      </c>
    </row>
    <row r="60" spans="1:24">
      <c r="A60" s="73" t="s">
        <v>36</v>
      </c>
      <c r="B60" s="26" t="s">
        <v>65</v>
      </c>
      <c r="C60" s="26">
        <f>_xlfn.MINIFS(统调负荷!E:E,统调负荷!$C:$C,负荷汇总!$A60)/10</f>
        <v>7000</v>
      </c>
      <c r="D60" s="26">
        <f>_xlfn.MINIFS(统调负荷!F:F,统调负荷!$C:$C,负荷汇总!$A60)/10</f>
        <v>3519.51</v>
      </c>
      <c r="E60" s="26">
        <f>_xlfn.MINIFS(统调负荷!G:G,统调负荷!$C:$C,负荷汇总!$A60)/10</f>
        <v>1126.6</v>
      </c>
      <c r="F60" s="26">
        <f>_xlfn.MINIFS(统调负荷!H:H,统调负荷!$C:$C,负荷汇总!$A60)/10</f>
        <v>1424.16</v>
      </c>
      <c r="G60" s="26">
        <f>_xlfn.MINIFS(统调负荷!I:I,统调负荷!$C:$C,负荷汇总!$A60)/10</f>
        <v>643.8</v>
      </c>
      <c r="H60" s="26">
        <f>_xlfn.MINIFS(统调负荷!J:J,统调负荷!$C:$C,负荷汇总!$A60)/10</f>
        <v>-140.695</v>
      </c>
      <c r="I60" s="26">
        <f>_xlfn.MINIFS(统调负荷!K:K,统调负荷!$C:$C,负荷汇总!$A60)/10</f>
        <v>2766.664</v>
      </c>
      <c r="J60" s="26">
        <f>_xlfn.MINIFS(统调负荷!N:N,统调负荷!$C:$C,负荷汇总!$A60)/10</f>
        <v>6916.86</v>
      </c>
      <c r="K60" s="26">
        <f>_xlfn.MINIFS(统调负荷!O:O,统调负荷!$C:$C,负荷汇总!$A60)/10</f>
        <v>3265.327</v>
      </c>
      <c r="L60" s="26">
        <f>_xlfn.MINIFS(统调负荷!P:P,统调负荷!$C:$C,负荷汇总!$A60)/10</f>
        <v>1275.87</v>
      </c>
      <c r="M60" s="26">
        <f>_xlfn.MINIFS(统调负荷!Q:Q,统调负荷!$C:$C,负荷汇总!$A60)/10</f>
        <v>1494.38</v>
      </c>
      <c r="N60" s="26">
        <f>_xlfn.MINIFS(统调负荷!R:R,统调负荷!$C:$C,负荷汇总!$A60)/10</f>
        <v>652.765</v>
      </c>
      <c r="O60" s="26">
        <f>_xlfn.MINIFS(统调负荷!S:S,统调负荷!$C:$C,负荷汇总!$A60)/10</f>
        <v>-149.301</v>
      </c>
      <c r="P60" s="26">
        <f>_xlfn.MINIFS(统调负荷!T:T,统调负荷!$C:$C,负荷汇总!$A60)/10</f>
        <v>2512.481</v>
      </c>
      <c r="R60" s="26" t="s">
        <v>65</v>
      </c>
      <c r="S60" s="26">
        <f t="shared" si="6"/>
        <v>-83.1399999999994</v>
      </c>
      <c r="T60" s="26">
        <f t="shared" si="7"/>
        <v>-254.183</v>
      </c>
      <c r="U60" s="26">
        <f t="shared" si="8"/>
        <v>149.27</v>
      </c>
      <c r="V60" s="26">
        <f t="shared" si="9"/>
        <v>70.2199999999998</v>
      </c>
      <c r="W60" s="26">
        <f t="shared" si="10"/>
        <v>8.96500000000003</v>
      </c>
      <c r="X60" s="26">
        <f t="shared" si="11"/>
        <v>-8.60599999999999</v>
      </c>
    </row>
    <row r="61" spans="1:24">
      <c r="A61" s="73" t="s">
        <v>36</v>
      </c>
      <c r="B61" s="26" t="s">
        <v>66</v>
      </c>
      <c r="C61" s="26">
        <f>AVERAGEIFS(统调负荷!E:E,统调负荷!$C:$C,负荷汇总!$A61)/10</f>
        <v>8921.84375</v>
      </c>
      <c r="D61" s="26">
        <f>AVERAGEIFS(统调负荷!F:F,统调负荷!$C:$C,负荷汇总!$A61)/10</f>
        <v>4631.727</v>
      </c>
      <c r="E61" s="26">
        <f>AVERAGEIFS(统调负荷!G:G,统调负荷!$C:$C,负荷汇总!$A61)/10</f>
        <v>1410.26354166667</v>
      </c>
      <c r="F61" s="26">
        <f>AVERAGEIFS(统调负荷!H:H,统调负荷!$C:$C,负荷汇总!$A61)/10</f>
        <v>2104.79802083333</v>
      </c>
      <c r="G61" s="26">
        <f>AVERAGEIFS(统调负荷!I:I,统调负荷!$C:$C,负荷汇总!$A61)/10</f>
        <v>908.084375</v>
      </c>
      <c r="H61" s="26">
        <f>AVERAGEIFS(统调负荷!J:J,统调负荷!$C:$C,负荷汇总!$A61)/10</f>
        <v>-133.0291875</v>
      </c>
      <c r="I61" s="26">
        <f>AVERAGEIFS(统调负荷!K:K,统调负荷!$C:$C,负荷汇总!$A61)/10</f>
        <v>3878.881</v>
      </c>
      <c r="J61" s="26">
        <f>AVERAGEIFS(统调负荷!N:N,统调负荷!$C:$C,负荷汇总!$A61)/10</f>
        <v>8744.60208333334</v>
      </c>
      <c r="K61" s="26">
        <f>AVERAGEIFS(统调负荷!O:O,统调负荷!$C:$C,负荷汇总!$A61)/10</f>
        <v>4365.62415625</v>
      </c>
      <c r="L61" s="26">
        <f>AVERAGEIFS(统调负荷!P:P,统调负荷!$C:$C,负荷汇总!$A61)/10</f>
        <v>1507.67854166667</v>
      </c>
      <c r="M61" s="26">
        <f>AVERAGEIFS(统调负荷!Q:Q,统调负荷!$C:$C,负荷汇总!$A61)/10</f>
        <v>2073.7359375</v>
      </c>
      <c r="N61" s="26">
        <f>AVERAGEIFS(统调负荷!R:R,统调负荷!$C:$C,负荷汇总!$A61)/10</f>
        <v>928.646083333334</v>
      </c>
      <c r="O61" s="26">
        <f>AVERAGEIFS(统调负荷!S:S,统调负荷!$C:$C,负荷汇总!$A61)/10</f>
        <v>-131.082635416667</v>
      </c>
      <c r="P61" s="26">
        <f>AVERAGEIFS(统调负荷!T:T,统调负荷!$C:$C,负荷汇总!$A61)/10</f>
        <v>3612.77815625</v>
      </c>
      <c r="R61" s="26" t="s">
        <v>66</v>
      </c>
      <c r="S61" s="26">
        <f t="shared" si="6"/>
        <v>-177.241666666663</v>
      </c>
      <c r="T61" s="26">
        <f t="shared" si="7"/>
        <v>-266.102843749998</v>
      </c>
      <c r="U61" s="26">
        <f t="shared" si="8"/>
        <v>97.4149999999966</v>
      </c>
      <c r="V61" s="26">
        <f t="shared" si="9"/>
        <v>-31.0620833333296</v>
      </c>
      <c r="W61" s="26">
        <f t="shared" si="10"/>
        <v>20.5617083333336</v>
      </c>
      <c r="X61" s="26">
        <f t="shared" si="11"/>
        <v>1.94655208333336</v>
      </c>
    </row>
    <row r="62" spans="1:24">
      <c r="A62" s="73" t="s">
        <v>36</v>
      </c>
      <c r="B62" s="26" t="s">
        <v>67</v>
      </c>
      <c r="C62" s="26">
        <f>SUMIFS(统调负荷!E:E,统调负荷!$C:$C,负荷汇总!$A62)/10/4</f>
        <v>214124.25</v>
      </c>
      <c r="D62" s="26">
        <f>SUMIFS(统调负荷!F:F,统调负荷!$C:$C,负荷汇总!$A62)/10/4</f>
        <v>111161.448</v>
      </c>
      <c r="E62" s="26">
        <f>SUMIFS(统调负荷!G:G,统调负荷!$C:$C,负荷汇总!$A62)/10/4</f>
        <v>33846.325</v>
      </c>
      <c r="F62" s="26">
        <f>SUMIFS(统调负荷!H:H,统调负荷!$C:$C,负荷汇总!$A62)/10/4</f>
        <v>50515.1525</v>
      </c>
      <c r="G62" s="26">
        <f>SUMIFS(统调负荷!I:I,统调负荷!$C:$C,负荷汇总!$A62)/10/4</f>
        <v>21794.025</v>
      </c>
      <c r="H62" s="26">
        <f>SUMIFS(统调负荷!J:J,统调负荷!$C:$C,负荷汇总!$A62)/10/4</f>
        <v>-3192.7005</v>
      </c>
      <c r="I62" s="26">
        <f>SUMIFS(统调负荷!K:K,统调负荷!$C:$C,负荷汇总!$A62)/10/4</f>
        <v>93093.144</v>
      </c>
      <c r="J62" s="26">
        <f>SUMIFS(统调负荷!N:N,统调负荷!$C:$C,负荷汇总!$A62)/10/4</f>
        <v>209870.45</v>
      </c>
      <c r="K62" s="26">
        <f>SUMIFS(统调负荷!O:O,统调负荷!$C:$C,负荷汇总!$A62)/10/4</f>
        <v>104774.97975</v>
      </c>
      <c r="L62" s="26">
        <f>SUMIFS(统调负荷!P:P,统调负荷!$C:$C,负荷汇总!$A62)/10/4</f>
        <v>36184.285</v>
      </c>
      <c r="M62" s="26">
        <f>SUMIFS(统调负荷!Q:Q,统调负荷!$C:$C,负荷汇总!$A62)/10/4</f>
        <v>49769.6625</v>
      </c>
      <c r="N62" s="26">
        <f>SUMIFS(统调负荷!R:R,统调负荷!$C:$C,负荷汇总!$A62)/10/4</f>
        <v>22287.506</v>
      </c>
      <c r="O62" s="26">
        <f>SUMIFS(统调负荷!S:S,统调负荷!$C:$C,负荷汇总!$A62)/10/4</f>
        <v>-3145.98325</v>
      </c>
      <c r="P62" s="26">
        <f>SUMIFS(统调负荷!T:T,统调负荷!$C:$C,负荷汇总!$A62)/10/4</f>
        <v>86706.67575</v>
      </c>
      <c r="R62" s="26" t="s">
        <v>67</v>
      </c>
      <c r="S62" s="26">
        <f t="shared" si="6"/>
        <v>-4253.7999999999</v>
      </c>
      <c r="T62" s="26">
        <f t="shared" si="7"/>
        <v>-6386.46824999998</v>
      </c>
      <c r="U62" s="26">
        <f t="shared" si="8"/>
        <v>2337.96</v>
      </c>
      <c r="V62" s="26">
        <f t="shared" si="9"/>
        <v>-745.489999999991</v>
      </c>
      <c r="W62" s="26">
        <f t="shared" si="10"/>
        <v>493.481000000007</v>
      </c>
      <c r="X62" s="26">
        <f t="shared" si="11"/>
        <v>46.7172500000001</v>
      </c>
    </row>
    <row r="63" spans="1:24">
      <c r="A63" s="73" t="s">
        <v>37</v>
      </c>
      <c r="B63" s="26" t="s">
        <v>64</v>
      </c>
      <c r="C63" s="26">
        <f>_xlfn.MAXIFS(统调负荷!E:E,统调负荷!$C:$C,负荷汇总!$A63)/10</f>
        <v>10400</v>
      </c>
      <c r="D63" s="26">
        <f>_xlfn.MAXIFS(统调负荷!F:F,统调负荷!$C:$C,负荷汇总!$A63)/10</f>
        <v>5968.34</v>
      </c>
      <c r="E63" s="26">
        <f>_xlfn.MAXIFS(统调负荷!G:G,统调负荷!$C:$C,负荷汇总!$A63)/10</f>
        <v>1658.8</v>
      </c>
      <c r="F63" s="26">
        <f>_xlfn.MAXIFS(统调负荷!H:H,统调负荷!$C:$C,负荷汇总!$A63)/10</f>
        <v>2553.18</v>
      </c>
      <c r="G63" s="26">
        <f>_xlfn.MAXIFS(统调负荷!I:I,统调负荷!$C:$C,负荷汇总!$A63)/10</f>
        <v>1468.9</v>
      </c>
      <c r="H63" s="26">
        <f>_xlfn.MAXIFS(统调负荷!J:J,统调负荷!$C:$C,负荷汇总!$A63)/10</f>
        <v>-118.449</v>
      </c>
      <c r="I63" s="26">
        <f>_xlfn.MAXIFS(统调负荷!K:K,统调负荷!$C:$C,负荷汇总!$A63)/10</f>
        <v>5417.494</v>
      </c>
      <c r="J63" s="26">
        <f>_xlfn.MAXIFS(统调负荷!N:N,统调负荷!$C:$C,负荷汇总!$A63)/10</f>
        <v>10465</v>
      </c>
      <c r="K63" s="26">
        <f>_xlfn.MAXIFS(统调负荷!O:O,统调负荷!$C:$C,负荷汇总!$A63)/10</f>
        <v>5808.634</v>
      </c>
      <c r="L63" s="26">
        <f>_xlfn.MAXIFS(统调负荷!P:P,统调负荷!$C:$C,负荷汇总!$A63)/10</f>
        <v>1775.58</v>
      </c>
      <c r="M63" s="26">
        <f>_xlfn.MAXIFS(统调负荷!Q:Q,统调负荷!$C:$C,负荷汇总!$A63)/10</f>
        <v>2681.09</v>
      </c>
      <c r="N63" s="26">
        <f>_xlfn.MAXIFS(统调负荷!R:R,统调负荷!$C:$C,负荷汇总!$A63)/10</f>
        <v>1490.89</v>
      </c>
      <c r="O63" s="26">
        <f>_xlfn.MAXIFS(统调负荷!S:S,统调负荷!$C:$C,负荷汇总!$A63)/10</f>
        <v>-109.686</v>
      </c>
      <c r="P63" s="26">
        <f>_xlfn.MAXIFS(统调负荷!T:T,统调负荷!$C:$C,负荷汇总!$A63)/10</f>
        <v>5257.788</v>
      </c>
      <c r="R63" s="26" t="s">
        <v>64</v>
      </c>
      <c r="S63" s="26">
        <f t="shared" si="6"/>
        <v>65</v>
      </c>
      <c r="T63" s="26">
        <f t="shared" si="7"/>
        <v>-159.706</v>
      </c>
      <c r="U63" s="26">
        <f t="shared" si="8"/>
        <v>116.78</v>
      </c>
      <c r="V63" s="26">
        <f t="shared" si="9"/>
        <v>127.91</v>
      </c>
      <c r="W63" s="26">
        <f t="shared" si="10"/>
        <v>21.9899999999998</v>
      </c>
      <c r="X63" s="26">
        <f t="shared" si="11"/>
        <v>8.76300000000001</v>
      </c>
    </row>
    <row r="64" spans="1:24">
      <c r="A64" s="73" t="s">
        <v>37</v>
      </c>
      <c r="B64" s="26" t="s">
        <v>65</v>
      </c>
      <c r="C64" s="26">
        <f>_xlfn.MINIFS(统调负荷!E:E,统调负荷!$C:$C,负荷汇总!$A64)/10</f>
        <v>6700</v>
      </c>
      <c r="D64" s="26">
        <f>_xlfn.MINIFS(统调负荷!F:F,统调负荷!$C:$C,负荷汇总!$A64)/10</f>
        <v>3350.699</v>
      </c>
      <c r="E64" s="26">
        <f>_xlfn.MINIFS(统调负荷!G:G,统调负荷!$C:$C,负荷汇总!$A64)/10</f>
        <v>1007.2</v>
      </c>
      <c r="F64" s="26">
        <f>_xlfn.MINIFS(统调负荷!H:H,统调负荷!$C:$C,负荷汇总!$A64)/10</f>
        <v>1693.37</v>
      </c>
      <c r="G64" s="26">
        <f>_xlfn.MINIFS(统调负荷!I:I,统调负荷!$C:$C,负荷汇总!$A64)/10</f>
        <v>591.1</v>
      </c>
      <c r="H64" s="26">
        <f>_xlfn.MINIFS(统调负荷!J:J,统调负荷!$C:$C,负荷汇总!$A64)/10</f>
        <v>-140.71</v>
      </c>
      <c r="I64" s="26">
        <f>_xlfn.MINIFS(统调负荷!K:K,统调负荷!$C:$C,负荷汇总!$A64)/10</f>
        <v>2799.853</v>
      </c>
      <c r="J64" s="26">
        <f>_xlfn.MINIFS(统调负荷!N:N,统调负荷!$C:$C,负荷汇总!$A64)/10</f>
        <v>6701.12</v>
      </c>
      <c r="K64" s="26">
        <f>_xlfn.MINIFS(统调负荷!O:O,统调负荷!$C:$C,负荷汇总!$A64)/10</f>
        <v>2974.025</v>
      </c>
      <c r="L64" s="26">
        <f>_xlfn.MINIFS(统调负荷!P:P,统调负荷!$C:$C,负荷汇总!$A64)/10</f>
        <v>897.28</v>
      </c>
      <c r="M64" s="26">
        <f>_xlfn.MINIFS(统调负荷!Q:Q,统调负荷!$C:$C,负荷汇总!$A64)/10</f>
        <v>1679.34</v>
      </c>
      <c r="N64" s="26">
        <f>_xlfn.MINIFS(统调负荷!R:R,统调负荷!$C:$C,负荷汇总!$A64)/10</f>
        <v>606.419</v>
      </c>
      <c r="O64" s="26">
        <f>_xlfn.MINIFS(统调负荷!S:S,统调负荷!$C:$C,负荷汇总!$A64)/10</f>
        <v>-149.514</v>
      </c>
      <c r="P64" s="26">
        <f>_xlfn.MINIFS(统调负荷!T:T,统调负荷!$C:$C,负荷汇总!$A64)/10</f>
        <v>2423.179</v>
      </c>
      <c r="R64" s="26" t="s">
        <v>65</v>
      </c>
      <c r="S64" s="26">
        <f t="shared" si="6"/>
        <v>1.11999999999989</v>
      </c>
      <c r="T64" s="26">
        <f t="shared" si="7"/>
        <v>-376.674</v>
      </c>
      <c r="U64" s="26">
        <f t="shared" si="8"/>
        <v>-109.92</v>
      </c>
      <c r="V64" s="26">
        <f t="shared" si="9"/>
        <v>-14.0299999999997</v>
      </c>
      <c r="W64" s="26">
        <f t="shared" si="10"/>
        <v>15.319</v>
      </c>
      <c r="X64" s="26">
        <f t="shared" si="11"/>
        <v>-8.804</v>
      </c>
    </row>
    <row r="65" spans="1:24">
      <c r="A65" s="73" t="s">
        <v>37</v>
      </c>
      <c r="B65" s="26" t="s">
        <v>66</v>
      </c>
      <c r="C65" s="26">
        <f>AVERAGEIFS(统调负荷!E:E,统调负荷!$C:$C,负荷汇总!$A65)/10</f>
        <v>8494.69270833333</v>
      </c>
      <c r="D65" s="26">
        <f>AVERAGEIFS(统调负荷!F:F,统调负荷!$C:$C,负荷汇总!$A65)/10</f>
        <v>4423.04851041667</v>
      </c>
      <c r="E65" s="26">
        <f>AVERAGEIFS(统调负荷!G:G,统调负荷!$C:$C,负荷汇总!$A65)/10</f>
        <v>1254.959375</v>
      </c>
      <c r="F65" s="26">
        <f>AVERAGEIFS(统调负荷!H:H,统调负荷!$C:$C,负荷汇总!$A65)/10</f>
        <v>2082.93760416667</v>
      </c>
      <c r="G65" s="26">
        <f>AVERAGEIFS(统调负荷!I:I,统调负荷!$C:$C,负荷汇总!$A65)/10</f>
        <v>866.803125</v>
      </c>
      <c r="H65" s="26">
        <f>AVERAGEIFS(统调负荷!J:J,统调负荷!$C:$C,负荷汇总!$A65)/10</f>
        <v>-133.05590625</v>
      </c>
      <c r="I65" s="26">
        <f>AVERAGEIFS(统调负荷!K:K,统调负荷!$C:$C,负荷汇总!$A65)/10</f>
        <v>3872.20251041667</v>
      </c>
      <c r="J65" s="26">
        <f>AVERAGEIFS(统调负荷!N:N,统调负荷!$C:$C,负荷汇总!$A65)/10</f>
        <v>8528.54833333333</v>
      </c>
      <c r="K65" s="26">
        <f>AVERAGEIFS(统调负荷!O:O,统调负荷!$C:$C,负荷汇总!$A65)/10</f>
        <v>4308.8651875</v>
      </c>
      <c r="L65" s="26">
        <f>AVERAGEIFS(统调负荷!P:P,统调负荷!$C:$C,负荷汇总!$A65)/10</f>
        <v>1333.97604166667</v>
      </c>
      <c r="M65" s="26">
        <f>AVERAGEIFS(统调负荷!Q:Q,统调负荷!$C:$C,负荷汇总!$A65)/10</f>
        <v>2100.81208333333</v>
      </c>
      <c r="N65" s="26">
        <f>AVERAGEIFS(统调负荷!R:R,统调负荷!$C:$C,负荷汇总!$A65)/10</f>
        <v>914.86365625</v>
      </c>
      <c r="O65" s="26">
        <f>AVERAGEIFS(统调负荷!S:S,统调负荷!$C:$C,负荷汇总!$A65)/10</f>
        <v>-129.968635416667</v>
      </c>
      <c r="P65" s="26">
        <f>AVERAGEIFS(统调负荷!T:T,统调负荷!$C:$C,负荷汇总!$A65)/10</f>
        <v>3758.0191875</v>
      </c>
      <c r="R65" s="26" t="s">
        <v>66</v>
      </c>
      <c r="S65" s="26">
        <f t="shared" si="6"/>
        <v>33.855625000002</v>
      </c>
      <c r="T65" s="26">
        <f t="shared" si="7"/>
        <v>-114.18332291667</v>
      </c>
      <c r="U65" s="26">
        <f t="shared" si="8"/>
        <v>79.0166666666671</v>
      </c>
      <c r="V65" s="26">
        <f t="shared" si="9"/>
        <v>17.8744791666631</v>
      </c>
      <c r="W65" s="26">
        <f t="shared" si="10"/>
        <v>48.0605312500002</v>
      </c>
      <c r="X65" s="26">
        <f t="shared" si="11"/>
        <v>3.08727083333335</v>
      </c>
    </row>
    <row r="66" spans="1:24">
      <c r="A66" s="73" t="s">
        <v>37</v>
      </c>
      <c r="B66" s="26" t="s">
        <v>67</v>
      </c>
      <c r="C66" s="26">
        <f>SUMIFS(统调负荷!E:E,统调负荷!$C:$C,负荷汇总!$A66)/10/4</f>
        <v>203872.625</v>
      </c>
      <c r="D66" s="26">
        <f>SUMIFS(统调负荷!F:F,统调负荷!$C:$C,负荷汇总!$A66)/10/4</f>
        <v>106153.16425</v>
      </c>
      <c r="E66" s="26">
        <f>SUMIFS(统调负荷!G:G,统调负荷!$C:$C,负荷汇总!$A66)/10/4</f>
        <v>30119.025</v>
      </c>
      <c r="F66" s="26">
        <f>SUMIFS(统调负荷!H:H,统调负荷!$C:$C,负荷汇总!$A66)/10/4</f>
        <v>49990.5025</v>
      </c>
      <c r="G66" s="26">
        <f>SUMIFS(统调负荷!I:I,统调负荷!$C:$C,负荷汇总!$A66)/10/4</f>
        <v>20803.275</v>
      </c>
      <c r="H66" s="26">
        <f>SUMIFS(统调负荷!J:J,统调负荷!$C:$C,负荷汇总!$A66)/10/4</f>
        <v>-3193.34175</v>
      </c>
      <c r="I66" s="26">
        <f>SUMIFS(统调负荷!K:K,统调负荷!$C:$C,负荷汇总!$A66)/10/4</f>
        <v>92932.86025</v>
      </c>
      <c r="J66" s="26">
        <f>SUMIFS(统调负荷!N:N,统调负荷!$C:$C,负荷汇总!$A66)/10/4</f>
        <v>204685.16</v>
      </c>
      <c r="K66" s="26">
        <f>SUMIFS(统调负荷!O:O,统调负荷!$C:$C,负荷汇总!$A66)/10/4</f>
        <v>103412.7645</v>
      </c>
      <c r="L66" s="26">
        <f>SUMIFS(统调负荷!P:P,统调负荷!$C:$C,负荷汇总!$A66)/10/4</f>
        <v>32015.425</v>
      </c>
      <c r="M66" s="26">
        <f>SUMIFS(统调负荷!Q:Q,统调负荷!$C:$C,负荷汇总!$A66)/10/4</f>
        <v>50419.49</v>
      </c>
      <c r="N66" s="26">
        <f>SUMIFS(统调负荷!R:R,统调负荷!$C:$C,负荷汇总!$A66)/10/4</f>
        <v>21956.72775</v>
      </c>
      <c r="O66" s="26">
        <f>SUMIFS(统调负荷!S:S,统调负荷!$C:$C,负荷汇总!$A66)/10/4</f>
        <v>-3119.24725</v>
      </c>
      <c r="P66" s="26">
        <f>SUMIFS(统调负荷!T:T,统调负荷!$C:$C,负荷汇总!$A66)/10/4</f>
        <v>90192.4605</v>
      </c>
      <c r="R66" s="26" t="s">
        <v>67</v>
      </c>
      <c r="S66" s="26">
        <f t="shared" si="6"/>
        <v>812.534999999974</v>
      </c>
      <c r="T66" s="26">
        <f t="shared" si="7"/>
        <v>-2740.39975</v>
      </c>
      <c r="U66" s="26">
        <f t="shared" si="8"/>
        <v>1896.40000000001</v>
      </c>
      <c r="V66" s="26">
        <f t="shared" si="9"/>
        <v>428.987499999988</v>
      </c>
      <c r="W66" s="26">
        <f t="shared" si="10"/>
        <v>1153.45275</v>
      </c>
      <c r="X66" s="26">
        <f t="shared" si="11"/>
        <v>74.0945000000006</v>
      </c>
    </row>
    <row r="67" spans="1:24">
      <c r="A67" s="73" t="s">
        <v>38</v>
      </c>
      <c r="B67" s="26" t="s">
        <v>64</v>
      </c>
      <c r="C67" s="26">
        <f>_xlfn.MAXIFS(统调负荷!E:E,统调负荷!$C:$C,负荷汇总!$A67)/10</f>
        <v>10000</v>
      </c>
      <c r="D67" s="26">
        <f>_xlfn.MAXIFS(统调负荷!F:F,统调负荷!$C:$C,负荷汇总!$A67)/10</f>
        <v>5348.759</v>
      </c>
      <c r="E67" s="26">
        <f>_xlfn.MAXIFS(统调负荷!G:G,统调负荷!$C:$C,负荷汇总!$A67)/10</f>
        <v>1716.4</v>
      </c>
      <c r="F67" s="26">
        <f>_xlfn.MAXIFS(统调负荷!H:H,统调负荷!$C:$C,负荷汇总!$A67)/10</f>
        <v>2528.95</v>
      </c>
      <c r="G67" s="26">
        <f>_xlfn.MAXIFS(统调负荷!I:I,统调负荷!$C:$C,负荷汇总!$A67)/10</f>
        <v>1408.1</v>
      </c>
      <c r="H67" s="26">
        <f>_xlfn.MAXIFS(统调负荷!J:J,统调负荷!$C:$C,负荷汇总!$A67)/10</f>
        <v>-118.469</v>
      </c>
      <c r="I67" s="26">
        <f>_xlfn.MAXIFS(统调负荷!K:K,统调负荷!$C:$C,负荷汇总!$A67)/10</f>
        <v>4770.513</v>
      </c>
      <c r="J67" s="26">
        <f>_xlfn.MAXIFS(统调负荷!N:N,统调负荷!$C:$C,负荷汇总!$A67)/10</f>
        <v>10155.3</v>
      </c>
      <c r="K67" s="26">
        <f>_xlfn.MAXIFS(统调负荷!O:O,统调负荷!$C:$C,负荷汇总!$A67)/10</f>
        <v>5253.2</v>
      </c>
      <c r="L67" s="26">
        <f>_xlfn.MAXIFS(统调负荷!P:P,统调负荷!$C:$C,负荷汇总!$A67)/10</f>
        <v>1912.55</v>
      </c>
      <c r="M67" s="26">
        <f>_xlfn.MAXIFS(统调负荷!Q:Q,统调负荷!$C:$C,负荷汇总!$A67)/10</f>
        <v>2664.98</v>
      </c>
      <c r="N67" s="26">
        <f>_xlfn.MAXIFS(统调负荷!R:R,统调负荷!$C:$C,负荷汇总!$A67)/10</f>
        <v>1442.69</v>
      </c>
      <c r="O67" s="26">
        <f>_xlfn.MAXIFS(统调负荷!S:S,统调负荷!$C:$C,负荷汇总!$A67)/10</f>
        <v>-100.708</v>
      </c>
      <c r="P67" s="26">
        <f>_xlfn.MAXIFS(统调负荷!T:T,统调负荷!$C:$C,负荷汇总!$A67)/10</f>
        <v>4674.954</v>
      </c>
      <c r="R67" s="26" t="s">
        <v>64</v>
      </c>
      <c r="S67" s="26">
        <f t="shared" ref="S67:S98" si="12">J67-C67</f>
        <v>155.299999999999</v>
      </c>
      <c r="T67" s="26">
        <f t="shared" ref="T67:T98" si="13">K67-D67</f>
        <v>-95.5590000000002</v>
      </c>
      <c r="U67" s="26">
        <f t="shared" ref="U67:U98" si="14">L67-E67</f>
        <v>196.15</v>
      </c>
      <c r="V67" s="26">
        <f t="shared" ref="V67:V98" si="15">M67-F67</f>
        <v>136.03</v>
      </c>
      <c r="W67" s="26">
        <f t="shared" ref="W67:W98" si="16">N67-G67</f>
        <v>34.5900000000001</v>
      </c>
      <c r="X67" s="26">
        <f t="shared" ref="X67:X98" si="17">O67-H67</f>
        <v>17.761</v>
      </c>
    </row>
    <row r="68" spans="1:24">
      <c r="A68" s="73" t="s">
        <v>38</v>
      </c>
      <c r="B68" s="26" t="s">
        <v>65</v>
      </c>
      <c r="C68" s="26">
        <f>_xlfn.MINIFS(统调负荷!E:E,统调负荷!$C:$C,负荷汇总!$A68)/10</f>
        <v>6550</v>
      </c>
      <c r="D68" s="26">
        <f>_xlfn.MINIFS(统调负荷!F:F,统调负荷!$C:$C,负荷汇总!$A68)/10</f>
        <v>3038.519</v>
      </c>
      <c r="E68" s="26">
        <f>_xlfn.MINIFS(统调负荷!G:G,统调负荷!$C:$C,负荷汇总!$A68)/10</f>
        <v>882.8</v>
      </c>
      <c r="F68" s="26">
        <f>_xlfn.MINIFS(统调负荷!H:H,统调负荷!$C:$C,负荷汇总!$A68)/10</f>
        <v>1466.34</v>
      </c>
      <c r="G68" s="26">
        <f>_xlfn.MINIFS(统调负荷!I:I,统调负荷!$C:$C,负荷汇总!$A68)/10</f>
        <v>545.5</v>
      </c>
      <c r="H68" s="26">
        <f>_xlfn.MINIFS(统调负荷!J:J,统调负荷!$C:$C,负荷汇总!$A68)/10</f>
        <v>-140.729</v>
      </c>
      <c r="I68" s="26">
        <f>_xlfn.MINIFS(统调负荷!K:K,统调负荷!$C:$C,负荷汇总!$A68)/10</f>
        <v>2460.273</v>
      </c>
      <c r="J68" s="26">
        <f>_xlfn.MINIFS(统调负荷!N:N,统调负荷!$C:$C,负荷汇总!$A68)/10</f>
        <v>6583</v>
      </c>
      <c r="K68" s="26">
        <f>_xlfn.MINIFS(统调负荷!O:O,统调负荷!$C:$C,负荷汇总!$A68)/10</f>
        <v>3181.167</v>
      </c>
      <c r="L68" s="26">
        <f>_xlfn.MINIFS(统调负荷!P:P,统调负荷!$C:$C,负荷汇总!$A68)/10</f>
        <v>843.327</v>
      </c>
      <c r="M68" s="26">
        <f>_xlfn.MINIFS(统调负荷!Q:Q,统调负荷!$C:$C,负荷汇总!$A68)/10</f>
        <v>1585.04</v>
      </c>
      <c r="N68" s="26">
        <f>_xlfn.MINIFS(统调负荷!R:R,统调负荷!$C:$C,负荷汇总!$A68)/10</f>
        <v>559.518</v>
      </c>
      <c r="O68" s="26">
        <f>_xlfn.MINIFS(统调负荷!S:S,统调负荷!$C:$C,负荷汇总!$A68)/10</f>
        <v>-151.497</v>
      </c>
      <c r="P68" s="26">
        <f>_xlfn.MINIFS(统调负荷!T:T,统调负荷!$C:$C,负荷汇总!$A68)/10</f>
        <v>2602.921</v>
      </c>
      <c r="R68" s="26" t="s">
        <v>65</v>
      </c>
      <c r="S68" s="26">
        <f t="shared" si="12"/>
        <v>33</v>
      </c>
      <c r="T68" s="26">
        <f t="shared" si="13"/>
        <v>142.648</v>
      </c>
      <c r="U68" s="26">
        <f t="shared" si="14"/>
        <v>-39.473</v>
      </c>
      <c r="V68" s="26">
        <f t="shared" si="15"/>
        <v>118.7</v>
      </c>
      <c r="W68" s="26">
        <f t="shared" si="16"/>
        <v>14.018</v>
      </c>
      <c r="X68" s="26">
        <f t="shared" si="17"/>
        <v>-10.768</v>
      </c>
    </row>
    <row r="69" spans="1:24">
      <c r="A69" s="73" t="s">
        <v>38</v>
      </c>
      <c r="B69" s="26" t="s">
        <v>66</v>
      </c>
      <c r="C69" s="26">
        <f>AVERAGEIFS(统调负荷!E:E,统调负荷!$C:$C,负荷汇总!$A69)/10</f>
        <v>8232.30729166667</v>
      </c>
      <c r="D69" s="26">
        <f>AVERAGEIFS(统调负荷!F:F,统调负荷!$C:$C,负荷汇总!$A69)/10</f>
        <v>4225.27369791667</v>
      </c>
      <c r="E69" s="26">
        <f>AVERAGEIFS(统调负荷!G:G,统调负荷!$C:$C,负荷汇总!$A69)/10</f>
        <v>1250.37395833333</v>
      </c>
      <c r="F69" s="26">
        <f>AVERAGEIFS(统调负荷!H:H,统调负荷!$C:$C,负荷汇总!$A69)/10</f>
        <v>2094.36270833333</v>
      </c>
      <c r="G69" s="26">
        <f>AVERAGEIFS(统调负荷!I:I,统调负荷!$C:$C,负荷汇总!$A69)/10</f>
        <v>795.357291666667</v>
      </c>
      <c r="H69" s="26">
        <f>AVERAGEIFS(统调负荷!J:J,统调负荷!$C:$C,负荷汇总!$A69)/10</f>
        <v>-133.060364583333</v>
      </c>
      <c r="I69" s="26">
        <f>AVERAGEIFS(统调负荷!K:K,统调负荷!$C:$C,负荷汇总!$A69)/10</f>
        <v>3647.02769791667</v>
      </c>
      <c r="J69" s="26">
        <f>AVERAGEIFS(统调负荷!N:N,统调负荷!$C:$C,负荷汇总!$A69)/10</f>
        <v>8320.94208333334</v>
      </c>
      <c r="K69" s="26">
        <f>AVERAGEIFS(统调负荷!O:O,统调负荷!$C:$C,负荷汇总!$A69)/10</f>
        <v>4091.88080208333</v>
      </c>
      <c r="L69" s="26">
        <f>AVERAGEIFS(统调负荷!P:P,统调负荷!$C:$C,负荷汇总!$A69)/10</f>
        <v>1378.31251041667</v>
      </c>
      <c r="M69" s="26">
        <f>AVERAGEIFS(统调负荷!Q:Q,统调负荷!$C:$C,负荷汇总!$A69)/10</f>
        <v>2150.6878125</v>
      </c>
      <c r="N69" s="26">
        <f>AVERAGEIFS(统调负荷!R:R,统调负荷!$C:$C,负荷汇总!$A69)/10</f>
        <v>831.534041666667</v>
      </c>
      <c r="O69" s="26">
        <f>AVERAGEIFS(统调负荷!S:S,统调负荷!$C:$C,负荷汇总!$A69)/10</f>
        <v>-131.473083333333</v>
      </c>
      <c r="P69" s="26">
        <f>AVERAGEIFS(统调负荷!T:T,统调负荷!$C:$C,负荷汇总!$A69)/10</f>
        <v>3513.63480208333</v>
      </c>
      <c r="R69" s="26" t="s">
        <v>66</v>
      </c>
      <c r="S69" s="26">
        <f t="shared" si="12"/>
        <v>88.6347916666673</v>
      </c>
      <c r="T69" s="26">
        <f t="shared" si="13"/>
        <v>-133.392895833337</v>
      </c>
      <c r="U69" s="26">
        <f t="shared" si="14"/>
        <v>127.938552083337</v>
      </c>
      <c r="V69" s="26">
        <f t="shared" si="15"/>
        <v>56.3251041666704</v>
      </c>
      <c r="W69" s="26">
        <f t="shared" si="16"/>
        <v>36.1767499999995</v>
      </c>
      <c r="X69" s="26">
        <f t="shared" si="17"/>
        <v>1.58728124999965</v>
      </c>
    </row>
    <row r="70" spans="1:24">
      <c r="A70" s="73" t="s">
        <v>38</v>
      </c>
      <c r="B70" s="26" t="s">
        <v>67</v>
      </c>
      <c r="C70" s="26">
        <f>SUMIFS(统调负荷!E:E,统调负荷!$C:$C,负荷汇总!$A70)/10/4</f>
        <v>197575.375</v>
      </c>
      <c r="D70" s="26">
        <f>SUMIFS(统调负荷!F:F,统调负荷!$C:$C,负荷汇总!$A70)/10/4</f>
        <v>101406.56875</v>
      </c>
      <c r="E70" s="26">
        <f>SUMIFS(统调负荷!G:G,统调负荷!$C:$C,负荷汇总!$A70)/10/4</f>
        <v>30008.975</v>
      </c>
      <c r="F70" s="26">
        <f>SUMIFS(统调负荷!H:H,统调负荷!$C:$C,负荷汇总!$A70)/10/4</f>
        <v>50264.705</v>
      </c>
      <c r="G70" s="26">
        <f>SUMIFS(统调负荷!I:I,统调负荷!$C:$C,负荷汇总!$A70)/10/4</f>
        <v>19088.575</v>
      </c>
      <c r="H70" s="26">
        <f>SUMIFS(统调负荷!J:J,统调负荷!$C:$C,负荷汇总!$A70)/10/4</f>
        <v>-3193.44875</v>
      </c>
      <c r="I70" s="26">
        <f>SUMIFS(统调负荷!K:K,统调负荷!$C:$C,负荷汇总!$A70)/10/4</f>
        <v>87528.66475</v>
      </c>
      <c r="J70" s="26">
        <f>SUMIFS(统调负荷!N:N,统调负荷!$C:$C,负荷汇总!$A70)/10/4</f>
        <v>199702.61</v>
      </c>
      <c r="K70" s="26">
        <f>SUMIFS(统调负荷!O:O,统调负荷!$C:$C,负荷汇总!$A70)/10/4</f>
        <v>98205.13925</v>
      </c>
      <c r="L70" s="26">
        <f>SUMIFS(统调负荷!P:P,统调负荷!$C:$C,负荷汇总!$A70)/10/4</f>
        <v>33079.50025</v>
      </c>
      <c r="M70" s="26">
        <f>SUMIFS(统调负荷!Q:Q,统调负荷!$C:$C,负荷汇总!$A70)/10/4</f>
        <v>51616.5075</v>
      </c>
      <c r="N70" s="26">
        <f>SUMIFS(统调负荷!R:R,统调负荷!$C:$C,负荷汇总!$A70)/10/4</f>
        <v>19956.817</v>
      </c>
      <c r="O70" s="26">
        <f>SUMIFS(统调负荷!S:S,统调负荷!$C:$C,负荷汇总!$A70)/10/4</f>
        <v>-3155.354</v>
      </c>
      <c r="P70" s="26">
        <f>SUMIFS(统调负荷!T:T,统调负荷!$C:$C,负荷汇总!$A70)/10/4</f>
        <v>84327.23525</v>
      </c>
      <c r="R70" s="26" t="s">
        <v>67</v>
      </c>
      <c r="S70" s="26">
        <f t="shared" si="12"/>
        <v>2127.23500000007</v>
      </c>
      <c r="T70" s="26">
        <f t="shared" si="13"/>
        <v>-3201.42950000001</v>
      </c>
      <c r="U70" s="26">
        <f t="shared" si="14"/>
        <v>3070.52525</v>
      </c>
      <c r="V70" s="26">
        <f t="shared" si="15"/>
        <v>1351.80250000001</v>
      </c>
      <c r="W70" s="26">
        <f t="shared" si="16"/>
        <v>868.241999999998</v>
      </c>
      <c r="X70" s="26">
        <f t="shared" si="17"/>
        <v>38.0947499999997</v>
      </c>
    </row>
    <row r="71" spans="1:24">
      <c r="A71" s="73" t="s">
        <v>39</v>
      </c>
      <c r="B71" s="26" t="s">
        <v>64</v>
      </c>
      <c r="C71" s="26">
        <f>_xlfn.MAXIFS(统调负荷!E:E,统调负荷!$C:$C,负荷汇总!$A71)/10</f>
        <v>9750</v>
      </c>
      <c r="D71" s="26">
        <f>_xlfn.MAXIFS(统调负荷!F:F,统调负荷!$C:$C,负荷汇总!$A71)/10</f>
        <v>5335.2</v>
      </c>
      <c r="E71" s="26">
        <f>_xlfn.MAXIFS(统调负荷!G:G,统调负荷!$C:$C,负荷汇总!$A71)/10</f>
        <v>1887.3</v>
      </c>
      <c r="F71" s="26">
        <f>_xlfn.MAXIFS(统调负荷!H:H,统调负荷!$C:$C,负荷汇总!$A71)/10</f>
        <v>2407.4</v>
      </c>
      <c r="G71" s="26">
        <f>_xlfn.MAXIFS(统调负荷!I:I,统调负荷!$C:$C,负荷汇总!$A71)/10</f>
        <v>1752.7</v>
      </c>
      <c r="H71" s="26">
        <f>_xlfn.MAXIFS(统调负荷!J:J,统调负荷!$C:$C,负荷汇总!$A71)/10</f>
        <v>-118.5</v>
      </c>
      <c r="I71" s="26">
        <f>_xlfn.MAXIFS(统调负荷!K:K,统调负荷!$C:$C,负荷汇总!$A71)/10</f>
        <v>4991.2</v>
      </c>
      <c r="J71" s="26">
        <f>_xlfn.MAXIFS(统调负荷!N:N,统调负荷!$C:$C,负荷汇总!$A71)/10</f>
        <v>9575.6</v>
      </c>
      <c r="K71" s="26">
        <f>_xlfn.MAXIFS(统调负荷!O:O,统调负荷!$C:$C,负荷汇总!$A71)/10</f>
        <v>5319.913</v>
      </c>
      <c r="L71" s="26">
        <f>_xlfn.MAXIFS(统调负荷!P:P,统调负荷!$C:$C,负荷汇总!$A71)/10</f>
        <v>1868.93</v>
      </c>
      <c r="M71" s="26">
        <f>_xlfn.MAXIFS(统调负荷!Q:Q,统调负荷!$C:$C,负荷汇总!$A71)/10</f>
        <v>2328.71</v>
      </c>
      <c r="N71" s="26">
        <f>_xlfn.MAXIFS(统调负荷!R:R,统调负荷!$C:$C,负荷汇总!$A71)/10</f>
        <v>1358.72</v>
      </c>
      <c r="O71" s="26">
        <f>_xlfn.MAXIFS(统调负荷!S:S,统调负荷!$C:$C,负荷汇总!$A71)/10</f>
        <v>-88.324</v>
      </c>
      <c r="P71" s="26">
        <f>_xlfn.MAXIFS(统调负荷!T:T,统调负荷!$C:$C,负荷汇总!$A71)/10</f>
        <v>4975.913</v>
      </c>
      <c r="R71" s="26" t="s">
        <v>64</v>
      </c>
      <c r="S71" s="26">
        <f t="shared" si="12"/>
        <v>-174.4</v>
      </c>
      <c r="T71" s="26">
        <f t="shared" si="13"/>
        <v>-15.2870000000003</v>
      </c>
      <c r="U71" s="26">
        <f t="shared" si="14"/>
        <v>-18.3700000000001</v>
      </c>
      <c r="V71" s="26">
        <f t="shared" si="15"/>
        <v>-78.6900000000001</v>
      </c>
      <c r="W71" s="26">
        <f t="shared" si="16"/>
        <v>-393.98</v>
      </c>
      <c r="X71" s="26">
        <f t="shared" si="17"/>
        <v>30.176</v>
      </c>
    </row>
    <row r="72" spans="1:24">
      <c r="A72" s="73" t="s">
        <v>39</v>
      </c>
      <c r="B72" s="26" t="s">
        <v>65</v>
      </c>
      <c r="C72" s="26">
        <f>_xlfn.MINIFS(统调负荷!E:E,统调负荷!$C:$C,负荷汇总!$A72)/10</f>
        <v>6450</v>
      </c>
      <c r="D72" s="26">
        <f>_xlfn.MINIFS(统调负荷!F:F,统调负荷!$C:$C,负荷汇总!$A72)/10</f>
        <v>2791.8</v>
      </c>
      <c r="E72" s="26">
        <f>_xlfn.MINIFS(统调负荷!G:G,统调负荷!$C:$C,负荷汇总!$A72)/10</f>
        <v>874</v>
      </c>
      <c r="F72" s="26">
        <f>_xlfn.MINIFS(统调负荷!H:H,统调负荷!$C:$C,负荷汇总!$A72)/10</f>
        <v>1437.4</v>
      </c>
      <c r="G72" s="26">
        <f>_xlfn.MINIFS(统调负荷!I:I,统调负荷!$C:$C,负荷汇总!$A72)/10</f>
        <v>456.4</v>
      </c>
      <c r="H72" s="26">
        <f>_xlfn.MINIFS(统调负荷!J:J,统调负荷!$C:$C,负荷汇总!$A72)/10</f>
        <v>-140.7</v>
      </c>
      <c r="I72" s="26">
        <f>_xlfn.MINIFS(统调负荷!K:K,统调负荷!$C:$C,负荷汇总!$A72)/10</f>
        <v>2447.8</v>
      </c>
      <c r="J72" s="26">
        <f>_xlfn.MINIFS(统调负荷!N:N,统调负荷!$C:$C,负荷汇总!$A72)/10</f>
        <v>6417.61</v>
      </c>
      <c r="K72" s="26">
        <f>_xlfn.MINIFS(统调负荷!O:O,统调负荷!$C:$C,负荷汇总!$A72)/10</f>
        <v>3146.684</v>
      </c>
      <c r="L72" s="26">
        <f>_xlfn.MINIFS(统调负荷!P:P,统调负荷!$C:$C,负荷汇总!$A72)/10</f>
        <v>918.737</v>
      </c>
      <c r="M72" s="26">
        <f>_xlfn.MINIFS(统调负荷!Q:Q,统调负荷!$C:$C,负荷汇总!$A72)/10</f>
        <v>1438.85</v>
      </c>
      <c r="N72" s="26">
        <f>_xlfn.MINIFS(统调负荷!R:R,统调负荷!$C:$C,负荷汇总!$A72)/10</f>
        <v>512.882</v>
      </c>
      <c r="O72" s="26">
        <f>_xlfn.MINIFS(统调负荷!S:S,统调负荷!$C:$C,负荷汇总!$A72)/10</f>
        <v>-148.571</v>
      </c>
      <c r="P72" s="26">
        <f>_xlfn.MINIFS(统调负荷!T:T,统调负荷!$C:$C,负荷汇总!$A72)/10</f>
        <v>2802.684</v>
      </c>
      <c r="R72" s="26" t="s">
        <v>65</v>
      </c>
      <c r="S72" s="26">
        <f t="shared" si="12"/>
        <v>-32.3900000000003</v>
      </c>
      <c r="T72" s="26">
        <f t="shared" si="13"/>
        <v>354.884</v>
      </c>
      <c r="U72" s="26">
        <f t="shared" si="14"/>
        <v>44.7370000000001</v>
      </c>
      <c r="V72" s="26">
        <f t="shared" si="15"/>
        <v>1.44999999999982</v>
      </c>
      <c r="W72" s="26">
        <f t="shared" si="16"/>
        <v>56.482</v>
      </c>
      <c r="X72" s="26">
        <f t="shared" si="17"/>
        <v>-7.87100000000001</v>
      </c>
    </row>
    <row r="73" spans="1:24">
      <c r="A73" s="73" t="s">
        <v>39</v>
      </c>
      <c r="B73" s="26" t="s">
        <v>66</v>
      </c>
      <c r="C73" s="26">
        <f>AVERAGEIFS(统调负荷!E:E,统调负荷!$C:$C,负荷汇总!$A73)/10</f>
        <v>8011.203125</v>
      </c>
      <c r="D73" s="26">
        <f>AVERAGEIFS(统调负荷!F:F,统调负荷!$C:$C,负荷汇总!$A73)/10</f>
        <v>4054.73125</v>
      </c>
      <c r="E73" s="26">
        <f>AVERAGEIFS(统调负荷!G:G,统调负荷!$C:$C,负荷汇总!$A73)/10</f>
        <v>1278.378125</v>
      </c>
      <c r="F73" s="26">
        <f>AVERAGEIFS(统调负荷!H:H,统调负荷!$C:$C,负荷汇总!$A73)/10</f>
        <v>1967.471875</v>
      </c>
      <c r="G73" s="26">
        <f>AVERAGEIFS(统调负荷!I:I,统调负荷!$C:$C,负荷汇总!$A73)/10</f>
        <v>843.690625</v>
      </c>
      <c r="H73" s="26">
        <f>AVERAGEIFS(统调负荷!J:J,统调负荷!$C:$C,负荷汇总!$A73)/10</f>
        <v>-133.06875</v>
      </c>
      <c r="I73" s="26">
        <f>AVERAGEIFS(统调负荷!K:K,统调负荷!$C:$C,负荷汇总!$A73)/10</f>
        <v>3710.73125</v>
      </c>
      <c r="J73" s="26">
        <f>AVERAGEIFS(统调负荷!N:N,统调负荷!$C:$C,负荷汇总!$A73)/10</f>
        <v>7957.75322916667</v>
      </c>
      <c r="K73" s="26">
        <f>AVERAGEIFS(统调负荷!O:O,统调负荷!$C:$C,负荷汇总!$A73)/10</f>
        <v>4005.08009375</v>
      </c>
      <c r="L73" s="26">
        <f>AVERAGEIFS(统调负荷!P:P,统调负荷!$C:$C,负荷汇总!$A73)/10</f>
        <v>1342.92048958333</v>
      </c>
      <c r="M73" s="26">
        <f>AVERAGEIFS(统调负荷!Q:Q,统调负荷!$C:$C,负荷汇总!$A73)/10</f>
        <v>1958.5634375</v>
      </c>
      <c r="N73" s="26">
        <f>AVERAGEIFS(统调负荷!R:R,统调负荷!$C:$C,负荷汇总!$A73)/10</f>
        <v>781.5351875</v>
      </c>
      <c r="O73" s="26">
        <f>AVERAGEIFS(统调负荷!S:S,统调负荷!$C:$C,负荷汇总!$A73)/10</f>
        <v>-130.345979166667</v>
      </c>
      <c r="P73" s="26">
        <f>AVERAGEIFS(统调负荷!T:T,统调负荷!$C:$C,负荷汇总!$A73)/10</f>
        <v>3661.08009375</v>
      </c>
      <c r="R73" s="26" t="s">
        <v>66</v>
      </c>
      <c r="S73" s="26">
        <f t="shared" si="12"/>
        <v>-53.4498958333334</v>
      </c>
      <c r="T73" s="26">
        <f t="shared" si="13"/>
        <v>-49.6511562499995</v>
      </c>
      <c r="U73" s="26">
        <f t="shared" si="14"/>
        <v>64.5423645833332</v>
      </c>
      <c r="V73" s="26">
        <f t="shared" si="15"/>
        <v>-8.90843749999954</v>
      </c>
      <c r="W73" s="26">
        <f t="shared" si="16"/>
        <v>-62.1554375000002</v>
      </c>
      <c r="X73" s="26">
        <f t="shared" si="17"/>
        <v>2.72277083333336</v>
      </c>
    </row>
    <row r="74" spans="1:24">
      <c r="A74" s="73" t="s">
        <v>39</v>
      </c>
      <c r="B74" s="26" t="s">
        <v>67</v>
      </c>
      <c r="C74" s="26">
        <f>SUMIFS(统调负荷!E:E,统调负荷!$C:$C,负荷汇总!$A74)/10/4</f>
        <v>192268.875</v>
      </c>
      <c r="D74" s="26">
        <f>SUMIFS(统调负荷!F:F,统调负荷!$C:$C,负荷汇总!$A74)/10/4</f>
        <v>97313.55</v>
      </c>
      <c r="E74" s="26">
        <f>SUMIFS(统调负荷!G:G,统调负荷!$C:$C,负荷汇总!$A74)/10/4</f>
        <v>30681.075</v>
      </c>
      <c r="F74" s="26">
        <f>SUMIFS(统调负荷!H:H,统调负荷!$C:$C,负荷汇总!$A74)/10/4</f>
        <v>47219.325</v>
      </c>
      <c r="G74" s="26">
        <f>SUMIFS(统调负荷!I:I,统调负荷!$C:$C,负荷汇总!$A74)/10/4</f>
        <v>20248.575</v>
      </c>
      <c r="H74" s="26">
        <f>SUMIFS(统调负荷!J:J,统调负荷!$C:$C,负荷汇总!$A74)/10/4</f>
        <v>-3193.65</v>
      </c>
      <c r="I74" s="26">
        <f>SUMIFS(统调负荷!K:K,统调负荷!$C:$C,负荷汇总!$A74)/10/4</f>
        <v>89057.55</v>
      </c>
      <c r="J74" s="26">
        <f>SUMIFS(统调负荷!N:N,统调负荷!$C:$C,负荷汇总!$A74)/10/4</f>
        <v>190986.0775</v>
      </c>
      <c r="K74" s="26">
        <f>SUMIFS(统调负荷!O:O,统调负荷!$C:$C,负荷汇总!$A74)/10/4</f>
        <v>96121.92225</v>
      </c>
      <c r="L74" s="26">
        <f>SUMIFS(统调负荷!P:P,统调负荷!$C:$C,负荷汇总!$A74)/10/4</f>
        <v>32230.09175</v>
      </c>
      <c r="M74" s="26">
        <f>SUMIFS(统调负荷!Q:Q,统调负荷!$C:$C,负荷汇总!$A74)/10/4</f>
        <v>47005.5225</v>
      </c>
      <c r="N74" s="26">
        <f>SUMIFS(统调负荷!R:R,统调负荷!$C:$C,负荷汇总!$A74)/10/4</f>
        <v>18756.8445</v>
      </c>
      <c r="O74" s="26">
        <f>SUMIFS(统调负荷!S:S,统调负荷!$C:$C,负荷汇总!$A74)/10/4</f>
        <v>-3128.3035</v>
      </c>
      <c r="P74" s="26">
        <f>SUMIFS(统调负荷!T:T,统调负荷!$C:$C,负荷汇总!$A74)/10/4</f>
        <v>87865.92225</v>
      </c>
      <c r="R74" s="26" t="s">
        <v>67</v>
      </c>
      <c r="S74" s="26">
        <f t="shared" si="12"/>
        <v>-1282.79750000002</v>
      </c>
      <c r="T74" s="26">
        <f t="shared" si="13"/>
        <v>-1191.62774999999</v>
      </c>
      <c r="U74" s="26">
        <f t="shared" si="14"/>
        <v>1549.01674999999</v>
      </c>
      <c r="V74" s="26">
        <f t="shared" si="15"/>
        <v>-213.802499999991</v>
      </c>
      <c r="W74" s="26">
        <f t="shared" si="16"/>
        <v>-1491.73050000001</v>
      </c>
      <c r="X74" s="26">
        <f t="shared" si="17"/>
        <v>65.346500000001</v>
      </c>
    </row>
    <row r="75" spans="1:24">
      <c r="A75" s="73" t="s">
        <v>40</v>
      </c>
      <c r="B75" s="26" t="s">
        <v>64</v>
      </c>
      <c r="C75" s="26">
        <f>_xlfn.MAXIFS(统调负荷!E:E,统调负荷!$C:$C,负荷汇总!$A75)/10</f>
        <v>9000</v>
      </c>
      <c r="D75" s="26">
        <f>_xlfn.MAXIFS(统调负荷!F:F,统调负荷!$C:$C,负荷汇总!$A75)/10</f>
        <v>4954.68</v>
      </c>
      <c r="E75" s="26">
        <f>_xlfn.MAXIFS(统调负荷!G:G,统调负荷!$C:$C,负荷汇总!$A75)/10</f>
        <v>1700.2</v>
      </c>
      <c r="F75" s="26">
        <f>_xlfn.MAXIFS(统调负荷!H:H,统调负荷!$C:$C,负荷汇总!$A75)/10</f>
        <v>2105.86</v>
      </c>
      <c r="G75" s="26">
        <f>_xlfn.MAXIFS(统调负荷!I:I,统调负荷!$C:$C,负荷汇总!$A75)/10</f>
        <v>2215.5</v>
      </c>
      <c r="H75" s="26">
        <f>_xlfn.MAXIFS(统调负荷!J:J,统调负荷!$C:$C,负荷汇总!$A75)/10</f>
        <v>-118.469</v>
      </c>
      <c r="I75" s="26">
        <f>_xlfn.MAXIFS(统调负荷!K:K,统调负荷!$C:$C,负荷汇总!$A75)/10</f>
        <v>4532.68</v>
      </c>
      <c r="J75" s="26">
        <f>_xlfn.MAXIFS(统调负荷!N:N,统调负荷!$C:$C,负荷汇总!$A75)/10</f>
        <v>8937.73</v>
      </c>
      <c r="K75" s="26">
        <f>_xlfn.MAXIFS(统调负荷!O:O,统调负荷!$C:$C,负荷汇总!$A75)/10</f>
        <v>4895.468</v>
      </c>
      <c r="L75" s="26">
        <f>_xlfn.MAXIFS(统调负荷!P:P,统调负荷!$C:$C,负荷汇总!$A75)/10</f>
        <v>1701.12</v>
      </c>
      <c r="M75" s="26">
        <f>_xlfn.MAXIFS(统调负荷!Q:Q,统调负荷!$C:$C,负荷汇总!$A75)/10</f>
        <v>2159.91</v>
      </c>
      <c r="N75" s="26">
        <f>_xlfn.MAXIFS(统调负荷!R:R,统调负荷!$C:$C,负荷汇总!$A75)/10</f>
        <v>1376.92</v>
      </c>
      <c r="O75" s="26">
        <f>_xlfn.MAXIFS(统调负荷!S:S,统调负荷!$C:$C,负荷汇总!$A75)/10</f>
        <v>-94.329</v>
      </c>
      <c r="P75" s="26">
        <f>_xlfn.MAXIFS(统调负荷!T:T,统调负荷!$C:$C,负荷汇总!$A75)/10</f>
        <v>4473.468</v>
      </c>
      <c r="R75" s="26" t="s">
        <v>64</v>
      </c>
      <c r="S75" s="26">
        <f t="shared" si="12"/>
        <v>-62.2700000000004</v>
      </c>
      <c r="T75" s="26">
        <f t="shared" si="13"/>
        <v>-59.2120000000004</v>
      </c>
      <c r="U75" s="26">
        <f t="shared" si="14"/>
        <v>0.920000000000073</v>
      </c>
      <c r="V75" s="26">
        <f t="shared" si="15"/>
        <v>54.0499999999997</v>
      </c>
      <c r="W75" s="26">
        <f t="shared" si="16"/>
        <v>-838.58</v>
      </c>
      <c r="X75" s="26">
        <f t="shared" si="17"/>
        <v>24.14</v>
      </c>
    </row>
    <row r="76" spans="1:24">
      <c r="A76" s="73" t="s">
        <v>40</v>
      </c>
      <c r="B76" s="26" t="s">
        <v>65</v>
      </c>
      <c r="C76" s="26">
        <f>_xlfn.MINIFS(统调负荷!E:E,统调负荷!$C:$C,负荷汇总!$A76)/10</f>
        <v>6150</v>
      </c>
      <c r="D76" s="26">
        <f>_xlfn.MINIFS(统调负荷!F:F,统调负荷!$C:$C,负荷汇总!$A76)/10</f>
        <v>2104.57</v>
      </c>
      <c r="E76" s="26">
        <f>_xlfn.MINIFS(统调负荷!G:G,统调负荷!$C:$C,负荷汇总!$A76)/10</f>
        <v>893</v>
      </c>
      <c r="F76" s="26">
        <f>_xlfn.MINIFS(统调负荷!H:H,统调负荷!$C:$C,负荷汇总!$A76)/10</f>
        <v>1094.41</v>
      </c>
      <c r="G76" s="26">
        <f>_xlfn.MINIFS(统调负荷!I:I,统调负荷!$C:$C,负荷汇总!$A76)/10</f>
        <v>434</v>
      </c>
      <c r="H76" s="26">
        <f>_xlfn.MINIFS(统调负荷!J:J,统调负荷!$C:$C,负荷汇总!$A76)/10</f>
        <v>-140.695</v>
      </c>
      <c r="I76" s="26">
        <f>_xlfn.MINIFS(统调负荷!K:K,统调负荷!$C:$C,负荷汇总!$A76)/10</f>
        <v>1682.57</v>
      </c>
      <c r="J76" s="26">
        <f>_xlfn.MINIFS(统调负荷!N:N,统调负荷!$C:$C,负荷汇总!$A76)/10</f>
        <v>6156.59</v>
      </c>
      <c r="K76" s="26">
        <f>_xlfn.MINIFS(统调负荷!O:O,统调负荷!$C:$C,负荷汇总!$A76)/10</f>
        <v>2522.152</v>
      </c>
      <c r="L76" s="26">
        <f>_xlfn.MINIFS(统调负荷!P:P,统调负荷!$C:$C,负荷汇总!$A76)/10</f>
        <v>1002.16</v>
      </c>
      <c r="M76" s="26">
        <f>_xlfn.MINIFS(统调负荷!Q:Q,统调负荷!$C:$C,负荷汇总!$A76)/10</f>
        <v>1201.28</v>
      </c>
      <c r="N76" s="26">
        <f>_xlfn.MINIFS(统调负荷!R:R,统调负荷!$C:$C,负荷汇总!$A76)/10</f>
        <v>520.673</v>
      </c>
      <c r="O76" s="26">
        <f>_xlfn.MINIFS(统调负荷!S:S,统调负荷!$C:$C,负荷汇总!$A76)/10</f>
        <v>-161.246</v>
      </c>
      <c r="P76" s="26">
        <f>_xlfn.MINIFS(统调负荷!T:T,统调负荷!$C:$C,负荷汇总!$A76)/10</f>
        <v>2100.152</v>
      </c>
      <c r="R76" s="26" t="s">
        <v>65</v>
      </c>
      <c r="S76" s="26">
        <f t="shared" si="12"/>
        <v>6.59000000000015</v>
      </c>
      <c r="T76" s="26">
        <f t="shared" si="13"/>
        <v>417.582</v>
      </c>
      <c r="U76" s="26">
        <f t="shared" si="14"/>
        <v>109.16</v>
      </c>
      <c r="V76" s="26">
        <f t="shared" si="15"/>
        <v>106.87</v>
      </c>
      <c r="W76" s="26">
        <f t="shared" si="16"/>
        <v>86.673</v>
      </c>
      <c r="X76" s="26">
        <f t="shared" si="17"/>
        <v>-20.551</v>
      </c>
    </row>
    <row r="77" spans="1:24">
      <c r="A77" s="73" t="s">
        <v>40</v>
      </c>
      <c r="B77" s="26" t="s">
        <v>66</v>
      </c>
      <c r="C77" s="26">
        <f>AVERAGEIFS(统调负荷!E:E,统调负荷!$C:$C,负荷汇总!$A77)/10</f>
        <v>7458.90104166667</v>
      </c>
      <c r="D77" s="26">
        <f>AVERAGEIFS(统调负荷!F:F,统调负荷!$C:$C,负荷汇总!$A77)/10</f>
        <v>3721.21760416667</v>
      </c>
      <c r="E77" s="26">
        <f>AVERAGEIFS(统调负荷!G:G,统调负荷!$C:$C,负荷汇总!$A77)/10</f>
        <v>1240.875</v>
      </c>
      <c r="F77" s="26">
        <f>AVERAGEIFS(统调负荷!H:H,统调负荷!$C:$C,负荷汇总!$A77)/10</f>
        <v>1698.985625</v>
      </c>
      <c r="G77" s="26">
        <f>AVERAGEIFS(统调负荷!I:I,统调负荷!$C:$C,负荷汇总!$A77)/10</f>
        <v>930.869791666667</v>
      </c>
      <c r="H77" s="26">
        <f>AVERAGEIFS(统调负荷!J:J,统调负荷!$C:$C,负荷汇总!$A77)/10</f>
        <v>-133.046979166667</v>
      </c>
      <c r="I77" s="26">
        <f>AVERAGEIFS(统调负荷!K:K,统调负荷!$C:$C,负荷汇总!$A77)/10</f>
        <v>3299.21760416667</v>
      </c>
      <c r="J77" s="26">
        <f>AVERAGEIFS(统调负荷!N:N,统调负荷!$C:$C,负荷汇总!$A77)/10</f>
        <v>7429.070625</v>
      </c>
      <c r="K77" s="26">
        <f>AVERAGEIFS(统调负荷!O:O,统调负荷!$C:$C,负荷汇总!$A77)/10</f>
        <v>3756.37275</v>
      </c>
      <c r="L77" s="26">
        <f>AVERAGEIFS(统调负荷!P:P,统调负荷!$C:$C,负荷汇总!$A77)/10</f>
        <v>1271.36854166667</v>
      </c>
      <c r="M77" s="26">
        <f>AVERAGEIFS(统调负荷!Q:Q,统调负荷!$C:$C,负荷汇总!$A77)/10</f>
        <v>1755.73104166667</v>
      </c>
      <c r="N77" s="26">
        <f>AVERAGEIFS(统调负荷!R:R,统调负荷!$C:$C,负荷汇总!$A77)/10</f>
        <v>778.420510416667</v>
      </c>
      <c r="O77" s="26">
        <f>AVERAGEIFS(统调负荷!S:S,统调负荷!$C:$C,负荷汇总!$A77)/10</f>
        <v>-132.82221875</v>
      </c>
      <c r="P77" s="26">
        <f>AVERAGEIFS(统调负荷!T:T,统调负荷!$C:$C,负荷汇总!$A77)/10</f>
        <v>3334.37275</v>
      </c>
      <c r="R77" s="26" t="s">
        <v>66</v>
      </c>
      <c r="S77" s="26">
        <f t="shared" si="12"/>
        <v>-29.8304166666694</v>
      </c>
      <c r="T77" s="26">
        <f t="shared" si="13"/>
        <v>35.1551458333297</v>
      </c>
      <c r="U77" s="26">
        <f t="shared" si="14"/>
        <v>30.4935416666669</v>
      </c>
      <c r="V77" s="26">
        <f t="shared" si="15"/>
        <v>56.7454166666671</v>
      </c>
      <c r="W77" s="26">
        <f t="shared" si="16"/>
        <v>-152.44928125</v>
      </c>
      <c r="X77" s="26">
        <f t="shared" si="17"/>
        <v>0.22476041666701</v>
      </c>
    </row>
    <row r="78" spans="1:24">
      <c r="A78" s="73" t="s">
        <v>40</v>
      </c>
      <c r="B78" s="26" t="s">
        <v>67</v>
      </c>
      <c r="C78" s="26">
        <f>SUMIFS(统调负荷!E:E,统调负荷!$C:$C,负荷汇总!$A78)/10/4</f>
        <v>179013.625</v>
      </c>
      <c r="D78" s="26">
        <f>SUMIFS(统调负荷!F:F,统调负荷!$C:$C,负荷汇总!$A78)/10/4</f>
        <v>89309.2225</v>
      </c>
      <c r="E78" s="26">
        <f>SUMIFS(统调负荷!G:G,统调负荷!$C:$C,负荷汇总!$A78)/10/4</f>
        <v>29781</v>
      </c>
      <c r="F78" s="26">
        <f>SUMIFS(统调负荷!H:H,统调负荷!$C:$C,负荷汇总!$A78)/10/4</f>
        <v>40775.655</v>
      </c>
      <c r="G78" s="26">
        <f>SUMIFS(统调负荷!I:I,统调负荷!$C:$C,负荷汇总!$A78)/10/4</f>
        <v>22340.875</v>
      </c>
      <c r="H78" s="26">
        <f>SUMIFS(统调负荷!J:J,统调负荷!$C:$C,负荷汇总!$A78)/10/4</f>
        <v>-3193.1275</v>
      </c>
      <c r="I78" s="26">
        <f>SUMIFS(统调负荷!K:K,统调负荷!$C:$C,负荷汇总!$A78)/10/4</f>
        <v>79181.2225</v>
      </c>
      <c r="J78" s="26">
        <f>SUMIFS(统调负荷!N:N,统调负荷!$C:$C,负荷汇总!$A78)/10/4</f>
        <v>178297.695</v>
      </c>
      <c r="K78" s="26">
        <f>SUMIFS(统调负荷!O:O,统调负荷!$C:$C,负荷汇总!$A78)/10/4</f>
        <v>90152.946</v>
      </c>
      <c r="L78" s="26">
        <f>SUMIFS(统调负荷!P:P,统调负荷!$C:$C,负荷汇总!$A78)/10/4</f>
        <v>30512.845</v>
      </c>
      <c r="M78" s="26">
        <f>SUMIFS(统调负荷!Q:Q,统调负荷!$C:$C,负荷汇总!$A78)/10/4</f>
        <v>42137.545</v>
      </c>
      <c r="N78" s="26">
        <f>SUMIFS(统调负荷!R:R,统调负荷!$C:$C,负荷汇总!$A78)/10/4</f>
        <v>18682.09225</v>
      </c>
      <c r="O78" s="26">
        <f>SUMIFS(统调负荷!S:S,统调负荷!$C:$C,负荷汇总!$A78)/10/4</f>
        <v>-3187.73325</v>
      </c>
      <c r="P78" s="26">
        <f>SUMIFS(统调负荷!T:T,统调负荷!$C:$C,负荷汇总!$A78)/10/4</f>
        <v>80024.946</v>
      </c>
      <c r="R78" s="26" t="s">
        <v>67</v>
      </c>
      <c r="S78" s="26">
        <f t="shared" si="12"/>
        <v>-715.929999999993</v>
      </c>
      <c r="T78" s="26">
        <f t="shared" si="13"/>
        <v>843.723499999978</v>
      </c>
      <c r="U78" s="26">
        <f t="shared" si="14"/>
        <v>731.845000000008</v>
      </c>
      <c r="V78" s="26">
        <f t="shared" si="15"/>
        <v>1361.89000000001</v>
      </c>
      <c r="W78" s="26">
        <f t="shared" si="16"/>
        <v>-3658.78275000001</v>
      </c>
      <c r="X78" s="26">
        <f t="shared" si="17"/>
        <v>5.39424999999983</v>
      </c>
    </row>
    <row r="79" spans="1:24">
      <c r="A79" s="73" t="s">
        <v>41</v>
      </c>
      <c r="B79" s="26" t="s">
        <v>64</v>
      </c>
      <c r="C79" s="26">
        <f>_xlfn.MAXIFS(统调负荷!E:E,统调负荷!$C:$C,负荷汇总!$A79)/10</f>
        <v>9500</v>
      </c>
      <c r="D79" s="26">
        <f>_xlfn.MAXIFS(统调负荷!F:F,统调负荷!$C:$C,负荷汇总!$A79)/10</f>
        <v>5211.49</v>
      </c>
      <c r="E79" s="26">
        <f>_xlfn.MAXIFS(统调负荷!G:G,统调负荷!$C:$C,负荷汇总!$A79)/10</f>
        <v>1724.1</v>
      </c>
      <c r="F79" s="26">
        <f>_xlfn.MAXIFS(统调负荷!H:H,统调负荷!$C:$C,负荷汇总!$A79)/10</f>
        <v>2280.75</v>
      </c>
      <c r="G79" s="26">
        <f>_xlfn.MAXIFS(统调负荷!I:I,统调负荷!$C:$C,负荷汇总!$A79)/10</f>
        <v>1794.7</v>
      </c>
      <c r="H79" s="26">
        <f>_xlfn.MAXIFS(统调负荷!J:J,统调负荷!$C:$C,负荷汇总!$A79)/10</f>
        <v>-118.449</v>
      </c>
      <c r="I79" s="26">
        <f>_xlfn.MAXIFS(统调负荷!K:K,统调负荷!$C:$C,负荷汇总!$A79)/10</f>
        <v>4676.367</v>
      </c>
      <c r="J79" s="26">
        <f>_xlfn.MAXIFS(统调负荷!N:N,统调负荷!$C:$C,负荷汇总!$A79)/10</f>
        <v>8891.9</v>
      </c>
      <c r="K79" s="26">
        <f>_xlfn.MAXIFS(统调负荷!O:O,统调负荷!$C:$C,负荷汇总!$A79)/10</f>
        <v>4432.487</v>
      </c>
      <c r="L79" s="26">
        <f>_xlfn.MAXIFS(统调负荷!P:P,统调负荷!$C:$C,负荷汇总!$A79)/10</f>
        <v>1804.7</v>
      </c>
      <c r="M79" s="26">
        <f>_xlfn.MAXIFS(统调负荷!Q:Q,统调负荷!$C:$C,负荷汇总!$A79)/10</f>
        <v>2356.61</v>
      </c>
      <c r="N79" s="26">
        <f>_xlfn.MAXIFS(统调负荷!R:R,统调负荷!$C:$C,负荷汇总!$A79)/10</f>
        <v>1392.42</v>
      </c>
      <c r="O79" s="26">
        <f>_xlfn.MAXIFS(统调负荷!S:S,统调负荷!$C:$C,负荷汇总!$A79)/10</f>
        <v>-97.58</v>
      </c>
      <c r="P79" s="26">
        <f>_xlfn.MAXIFS(统调负荷!T:T,统调负荷!$C:$C,负荷汇总!$A79)/10</f>
        <v>3897.364</v>
      </c>
      <c r="R79" s="26" t="s">
        <v>64</v>
      </c>
      <c r="S79" s="26">
        <f t="shared" si="12"/>
        <v>-608.1</v>
      </c>
      <c r="T79" s="26">
        <f t="shared" si="13"/>
        <v>-779.003</v>
      </c>
      <c r="U79" s="26">
        <f t="shared" si="14"/>
        <v>80.6000000000001</v>
      </c>
      <c r="V79" s="26">
        <f t="shared" si="15"/>
        <v>75.8599999999997</v>
      </c>
      <c r="W79" s="26">
        <f t="shared" si="16"/>
        <v>-402.28</v>
      </c>
      <c r="X79" s="26">
        <f t="shared" si="17"/>
        <v>20.869</v>
      </c>
    </row>
    <row r="80" spans="1:24">
      <c r="A80" s="73" t="s">
        <v>41</v>
      </c>
      <c r="B80" s="26" t="s">
        <v>65</v>
      </c>
      <c r="C80" s="26">
        <f>_xlfn.MINIFS(统调负荷!E:E,统调负荷!$C:$C,负荷汇总!$A80)/10</f>
        <v>5900</v>
      </c>
      <c r="D80" s="26">
        <f>_xlfn.MINIFS(统调负荷!F:F,统调负荷!$C:$C,负荷汇总!$A80)/10</f>
        <v>2757.52</v>
      </c>
      <c r="E80" s="26">
        <f>_xlfn.MINIFS(统调负荷!G:G,统调负荷!$C:$C,负荷汇总!$A80)/10</f>
        <v>970.7</v>
      </c>
      <c r="F80" s="26">
        <f>_xlfn.MINIFS(统调负荷!H:H,统调负荷!$C:$C,负荷汇总!$A80)/10</f>
        <v>1182.27</v>
      </c>
      <c r="G80" s="26">
        <f>_xlfn.MINIFS(统调负荷!I:I,统调负荷!$C:$C,负荷汇总!$A80)/10</f>
        <v>454.9</v>
      </c>
      <c r="H80" s="26">
        <f>_xlfn.MINIFS(统调负荷!J:J,统调负荷!$C:$C,负荷汇总!$A80)/10</f>
        <v>-140.695</v>
      </c>
      <c r="I80" s="26">
        <f>_xlfn.MINIFS(统调负荷!K:K,统调负荷!$C:$C,负荷汇总!$A80)/10</f>
        <v>2222.397</v>
      </c>
      <c r="J80" s="26">
        <f>_xlfn.MINIFS(统调负荷!N:N,统调负荷!$C:$C,负荷汇总!$A80)/10</f>
        <v>5764.85</v>
      </c>
      <c r="K80" s="26">
        <f>_xlfn.MINIFS(统调负荷!O:O,统调负荷!$C:$C,负荷汇总!$A80)/10</f>
        <v>2469.991</v>
      </c>
      <c r="L80" s="26">
        <f>_xlfn.MINIFS(统调负荷!P:P,统调负荷!$C:$C,负荷汇总!$A80)/10</f>
        <v>889.576</v>
      </c>
      <c r="M80" s="26">
        <f>_xlfn.MINIFS(统调负荷!Q:Q,统调负荷!$C:$C,负荷汇总!$A80)/10</f>
        <v>1107.11</v>
      </c>
      <c r="N80" s="26">
        <f>_xlfn.MINIFS(统调负荷!R:R,统调负荷!$C:$C,负荷汇总!$A80)/10</f>
        <v>526.976</v>
      </c>
      <c r="O80" s="26">
        <f>_xlfn.MINIFS(统调负荷!S:S,统调负荷!$C:$C,负荷汇总!$A80)/10</f>
        <v>-153.499</v>
      </c>
      <c r="P80" s="26">
        <f>_xlfn.MINIFS(统调负荷!T:T,统调负荷!$C:$C,负荷汇总!$A80)/10</f>
        <v>1934.868</v>
      </c>
      <c r="R80" s="26" t="s">
        <v>65</v>
      </c>
      <c r="S80" s="26">
        <f t="shared" si="12"/>
        <v>-135.15</v>
      </c>
      <c r="T80" s="26">
        <f t="shared" si="13"/>
        <v>-287.529</v>
      </c>
      <c r="U80" s="26">
        <f t="shared" si="14"/>
        <v>-81.124</v>
      </c>
      <c r="V80" s="26">
        <f t="shared" si="15"/>
        <v>-75.1599999999999</v>
      </c>
      <c r="W80" s="26">
        <f t="shared" si="16"/>
        <v>72.076</v>
      </c>
      <c r="X80" s="26">
        <f t="shared" si="17"/>
        <v>-12.804</v>
      </c>
    </row>
    <row r="81" spans="1:24">
      <c r="A81" s="73" t="s">
        <v>41</v>
      </c>
      <c r="B81" s="26" t="s">
        <v>66</v>
      </c>
      <c r="C81" s="26">
        <f>AVERAGEIFS(统调负荷!E:E,统调负荷!$C:$C,负荷汇总!$A81)/10</f>
        <v>7644.35416666667</v>
      </c>
      <c r="D81" s="26">
        <f>AVERAGEIFS(统调负荷!F:F,统调负荷!$C:$C,负荷汇总!$A81)/10</f>
        <v>3913.22860416667</v>
      </c>
      <c r="E81" s="26">
        <f>AVERAGEIFS(统调负荷!G:G,统调负荷!$C:$C,负荷汇总!$A81)/10</f>
        <v>1242.33125</v>
      </c>
      <c r="F81" s="26">
        <f>AVERAGEIFS(统调负荷!H:H,统调负荷!$C:$C,负荷汇总!$A81)/10</f>
        <v>1786.98177083333</v>
      </c>
      <c r="G81" s="26">
        <f>AVERAGEIFS(统调负荷!I:I,统调负荷!$C:$C,负荷汇总!$A81)/10</f>
        <v>834.848958333333</v>
      </c>
      <c r="H81" s="26">
        <f>AVERAGEIFS(统调负荷!J:J,统调负荷!$C:$C,负荷汇总!$A81)/10</f>
        <v>-133.036416666667</v>
      </c>
      <c r="I81" s="26">
        <f>AVERAGEIFS(统调负荷!K:K,统调负荷!$C:$C,负荷汇总!$A81)/10</f>
        <v>3378.10560416667</v>
      </c>
      <c r="J81" s="26">
        <f>AVERAGEIFS(统调负荷!N:N,统调负荷!$C:$C,负荷汇总!$A81)/10</f>
        <v>7253.52395833333</v>
      </c>
      <c r="K81" s="26">
        <f>AVERAGEIFS(统调负荷!O:O,统调负荷!$C:$C,负荷汇总!$A81)/10</f>
        <v>3532.20895833333</v>
      </c>
      <c r="L81" s="26">
        <f>AVERAGEIFS(统调负荷!P:P,统调负荷!$C:$C,负荷汇总!$A81)/10</f>
        <v>1246.03848958333</v>
      </c>
      <c r="M81" s="26">
        <f>AVERAGEIFS(统调负荷!Q:Q,统调负荷!$C:$C,负荷汇总!$A81)/10</f>
        <v>1803.09302083333</v>
      </c>
      <c r="N81" s="26">
        <f>AVERAGEIFS(统调负荷!R:R,统调负荷!$C:$C,负荷汇总!$A81)/10</f>
        <v>801.621604166667</v>
      </c>
      <c r="O81" s="26">
        <f>AVERAGEIFS(统调负荷!S:S,统调负荷!$C:$C,负荷汇总!$A81)/10</f>
        <v>-129.438114583333</v>
      </c>
      <c r="P81" s="26">
        <f>AVERAGEIFS(统调负荷!T:T,统调负荷!$C:$C,负荷汇总!$A81)/10</f>
        <v>2997.08595833333</v>
      </c>
      <c r="R81" s="26" t="s">
        <v>66</v>
      </c>
      <c r="S81" s="26">
        <f t="shared" si="12"/>
        <v>-390.830208333336</v>
      </c>
      <c r="T81" s="26">
        <f t="shared" si="13"/>
        <v>-381.019645833336</v>
      </c>
      <c r="U81" s="26">
        <f t="shared" si="14"/>
        <v>3.70723958333269</v>
      </c>
      <c r="V81" s="26">
        <f t="shared" si="15"/>
        <v>16.1112500000033</v>
      </c>
      <c r="W81" s="26">
        <f t="shared" si="16"/>
        <v>-33.2273541666664</v>
      </c>
      <c r="X81" s="26">
        <f t="shared" si="17"/>
        <v>3.59830208333364</v>
      </c>
    </row>
    <row r="82" spans="1:24">
      <c r="A82" s="73" t="s">
        <v>41</v>
      </c>
      <c r="B82" s="26" t="s">
        <v>67</v>
      </c>
      <c r="C82" s="26">
        <f>SUMIFS(统调负荷!E:E,统调负荷!$C:$C,负荷汇总!$A82)/10/4</f>
        <v>183464.5</v>
      </c>
      <c r="D82" s="26">
        <f>SUMIFS(统调负荷!F:F,统调负荷!$C:$C,负荷汇总!$A82)/10/4</f>
        <v>93917.4865</v>
      </c>
      <c r="E82" s="26">
        <f>SUMIFS(统调负荷!G:G,统调负荷!$C:$C,负荷汇总!$A82)/10/4</f>
        <v>29815.95</v>
      </c>
      <c r="F82" s="26">
        <f>SUMIFS(统调负荷!H:H,统调负荷!$C:$C,负荷汇总!$A82)/10/4</f>
        <v>42887.5625</v>
      </c>
      <c r="G82" s="26">
        <f>SUMIFS(统调负荷!I:I,统调负荷!$C:$C,负荷汇总!$A82)/10/4</f>
        <v>20036.375</v>
      </c>
      <c r="H82" s="26">
        <f>SUMIFS(统调负荷!J:J,统调负荷!$C:$C,负荷汇总!$A82)/10/4</f>
        <v>-3192.874</v>
      </c>
      <c r="I82" s="26">
        <f>SUMIFS(统调负荷!K:K,统调负荷!$C:$C,负荷汇总!$A82)/10/4</f>
        <v>81074.5345</v>
      </c>
      <c r="J82" s="26">
        <f>SUMIFS(统调负荷!N:N,统调负荷!$C:$C,负荷汇总!$A82)/10/4</f>
        <v>174084.575</v>
      </c>
      <c r="K82" s="26">
        <f>SUMIFS(统调负荷!O:O,统调负荷!$C:$C,负荷汇总!$A82)/10/4</f>
        <v>84773.015</v>
      </c>
      <c r="L82" s="26">
        <f>SUMIFS(统调负荷!P:P,统调负荷!$C:$C,负荷汇总!$A82)/10/4</f>
        <v>29904.92375</v>
      </c>
      <c r="M82" s="26">
        <f>SUMIFS(统调负荷!Q:Q,统调负荷!$C:$C,负荷汇总!$A82)/10/4</f>
        <v>43274.2325</v>
      </c>
      <c r="N82" s="26">
        <f>SUMIFS(统调负荷!R:R,统调负荷!$C:$C,负荷汇总!$A82)/10/4</f>
        <v>19238.9185</v>
      </c>
      <c r="O82" s="26">
        <f>SUMIFS(统调负荷!S:S,统调负荷!$C:$C,负荷汇总!$A82)/10/4</f>
        <v>-3106.51475</v>
      </c>
      <c r="P82" s="26">
        <f>SUMIFS(统调负荷!T:T,统调负荷!$C:$C,负荷汇总!$A82)/10/4</f>
        <v>71930.063</v>
      </c>
      <c r="R82" s="26" t="s">
        <v>67</v>
      </c>
      <c r="S82" s="26">
        <f t="shared" si="12"/>
        <v>-9379.92500000002</v>
      </c>
      <c r="T82" s="26">
        <f t="shared" si="13"/>
        <v>-9144.4715</v>
      </c>
      <c r="U82" s="26">
        <f t="shared" si="14"/>
        <v>88.9737499999865</v>
      </c>
      <c r="V82" s="26">
        <f t="shared" si="15"/>
        <v>386.670000000006</v>
      </c>
      <c r="W82" s="26">
        <f t="shared" si="16"/>
        <v>-797.4565</v>
      </c>
      <c r="X82" s="26">
        <f t="shared" si="17"/>
        <v>86.3592499999991</v>
      </c>
    </row>
    <row r="83" spans="1:24">
      <c r="A83" s="73" t="s">
        <v>42</v>
      </c>
      <c r="B83" s="26" t="s">
        <v>64</v>
      </c>
      <c r="C83" s="26">
        <f>_xlfn.MAXIFS(统调负荷!E:E,统调负荷!$C:$C,负荷汇总!$A83)/10</f>
        <v>8600</v>
      </c>
      <c r="D83" s="26">
        <f>_xlfn.MAXIFS(统调负荷!F:F,统调负荷!$C:$C,负荷汇总!$A83)/10</f>
        <v>4014.799</v>
      </c>
      <c r="E83" s="26">
        <f>_xlfn.MAXIFS(统调负荷!G:G,统调负荷!$C:$C,负荷汇总!$A83)/10</f>
        <v>1682.3</v>
      </c>
      <c r="F83" s="26">
        <f>_xlfn.MAXIFS(统调负荷!H:H,统调负荷!$C:$C,负荷汇总!$A83)/10</f>
        <v>2514.35</v>
      </c>
      <c r="G83" s="26">
        <f>_xlfn.MAXIFS(统调负荷!I:I,统调负荷!$C:$C,负荷汇总!$A83)/10</f>
        <v>1962.1</v>
      </c>
      <c r="H83" s="26">
        <f>_xlfn.MAXIFS(统调负荷!J:J,统调负荷!$C:$C,负荷汇总!$A83)/10</f>
        <v>-118.449</v>
      </c>
      <c r="I83" s="26">
        <f>_xlfn.MAXIFS(统调负荷!K:K,统调负荷!$C:$C,负荷汇总!$A83)/10</f>
        <v>3314.816</v>
      </c>
      <c r="J83" s="26">
        <f>_xlfn.MAXIFS(统调负荷!N:N,统调负荷!$C:$C,负荷汇总!$A83)/10</f>
        <v>8329.93</v>
      </c>
      <c r="K83" s="26">
        <f>_xlfn.MAXIFS(统调负荷!O:O,统调负荷!$C:$C,负荷汇总!$A83)/10</f>
        <v>4033.547</v>
      </c>
      <c r="L83" s="26">
        <f>_xlfn.MAXIFS(统调负荷!P:P,统调负荷!$C:$C,负荷汇总!$A83)/10</f>
        <v>1663.91</v>
      </c>
      <c r="M83" s="26">
        <f>_xlfn.MAXIFS(统调负荷!Q:Q,统调负荷!$C:$C,负荷汇总!$A83)/10</f>
        <v>2690.48</v>
      </c>
      <c r="N83" s="26">
        <f>_xlfn.MAXIFS(统调负荷!R:R,统调负荷!$C:$C,负荷汇总!$A83)/10</f>
        <v>1414.72</v>
      </c>
      <c r="O83" s="26">
        <f>_xlfn.MAXIFS(统调负荷!S:S,统调负荷!$C:$C,负荷汇总!$A83)/10</f>
        <v>-102.649</v>
      </c>
      <c r="P83" s="26">
        <f>_xlfn.MAXIFS(统调负荷!T:T,统调负荷!$C:$C,负荷汇总!$A83)/10</f>
        <v>3333.564</v>
      </c>
      <c r="R83" s="26" t="s">
        <v>64</v>
      </c>
      <c r="S83" s="26">
        <f t="shared" si="12"/>
        <v>-270.07</v>
      </c>
      <c r="T83" s="26">
        <f t="shared" si="13"/>
        <v>18.748</v>
      </c>
      <c r="U83" s="26">
        <f t="shared" si="14"/>
        <v>-18.3900000000001</v>
      </c>
      <c r="V83" s="26">
        <f t="shared" si="15"/>
        <v>176.13</v>
      </c>
      <c r="W83" s="26">
        <f t="shared" si="16"/>
        <v>-547.38</v>
      </c>
      <c r="X83" s="26">
        <f t="shared" si="17"/>
        <v>15.8</v>
      </c>
    </row>
    <row r="84" spans="1:24">
      <c r="A84" s="73" t="s">
        <v>42</v>
      </c>
      <c r="B84" s="26" t="s">
        <v>65</v>
      </c>
      <c r="C84" s="26">
        <f>_xlfn.MINIFS(统调负荷!E:E,统调负荷!$C:$C,负荷汇总!$A84)/10</f>
        <v>5700</v>
      </c>
      <c r="D84" s="26">
        <f>_xlfn.MINIFS(统调负荷!F:F,统调负荷!$C:$C,负荷汇总!$A84)/10</f>
        <v>1506.82</v>
      </c>
      <c r="E84" s="26">
        <f>_xlfn.MINIFS(统调负荷!G:G,统调负荷!$C:$C,负荷汇总!$A84)/10</f>
        <v>846.9</v>
      </c>
      <c r="F84" s="26">
        <f>_xlfn.MINIFS(统调负荷!H:H,统调负荷!$C:$C,负荷汇总!$A84)/10</f>
        <v>1386.32</v>
      </c>
      <c r="G84" s="26">
        <f>_xlfn.MINIFS(统调负荷!I:I,统调负荷!$C:$C,负荷汇总!$A84)/10</f>
        <v>470.3</v>
      </c>
      <c r="H84" s="26">
        <f>_xlfn.MINIFS(统调负荷!J:J,统调负荷!$C:$C,负荷汇总!$A84)/10</f>
        <v>-140.695</v>
      </c>
      <c r="I84" s="26">
        <f>_xlfn.MINIFS(统调负荷!K:K,统调负荷!$C:$C,负荷汇总!$A84)/10</f>
        <v>806.837</v>
      </c>
      <c r="J84" s="26">
        <f>_xlfn.MINIFS(统调负荷!N:N,统调负荷!$C:$C,负荷汇总!$A84)/10</f>
        <v>5555.81</v>
      </c>
      <c r="K84" s="26">
        <f>_xlfn.MINIFS(统调负荷!O:O,统调负荷!$C:$C,负荷汇总!$A84)/10</f>
        <v>2044.234</v>
      </c>
      <c r="L84" s="26">
        <f>_xlfn.MINIFS(统调负荷!P:P,统调负荷!$C:$C,负荷汇总!$A84)/10</f>
        <v>891.843</v>
      </c>
      <c r="M84" s="26">
        <f>_xlfn.MINIFS(统调负荷!Q:Q,统调负荷!$C:$C,负荷汇总!$A84)/10</f>
        <v>1492.77</v>
      </c>
      <c r="N84" s="26">
        <f>_xlfn.MINIFS(统调负荷!R:R,统调负荷!$C:$C,负荷汇总!$A84)/10</f>
        <v>506.584</v>
      </c>
      <c r="O84" s="26">
        <f>_xlfn.MINIFS(统调负荷!S:S,统调负荷!$C:$C,负荷汇总!$A84)/10</f>
        <v>-160.898</v>
      </c>
      <c r="P84" s="26">
        <f>_xlfn.MINIFS(统调负荷!T:T,统调负荷!$C:$C,负荷汇总!$A84)/10</f>
        <v>1344.251</v>
      </c>
      <c r="R84" s="26" t="s">
        <v>65</v>
      </c>
      <c r="S84" s="26">
        <f t="shared" si="12"/>
        <v>-144.190000000001</v>
      </c>
      <c r="T84" s="26">
        <f t="shared" si="13"/>
        <v>537.414</v>
      </c>
      <c r="U84" s="26">
        <f t="shared" si="14"/>
        <v>44.9430000000001</v>
      </c>
      <c r="V84" s="26">
        <f t="shared" si="15"/>
        <v>106.45</v>
      </c>
      <c r="W84" s="26">
        <f t="shared" si="16"/>
        <v>36.284</v>
      </c>
      <c r="X84" s="26">
        <f t="shared" si="17"/>
        <v>-20.203</v>
      </c>
    </row>
    <row r="85" spans="1:24">
      <c r="A85" s="73" t="s">
        <v>42</v>
      </c>
      <c r="B85" s="26" t="s">
        <v>66</v>
      </c>
      <c r="C85" s="26">
        <f>AVERAGEIFS(统调负荷!E:E,统调负荷!$C:$C,负荷汇总!$A85)/10</f>
        <v>7067.79166666667</v>
      </c>
      <c r="D85" s="26">
        <f>AVERAGEIFS(统调负荷!F:F,统调负荷!$C:$C,负荷汇总!$A85)/10</f>
        <v>3026.60086458333</v>
      </c>
      <c r="E85" s="26">
        <f>AVERAGEIFS(统调负荷!G:G,统调负荷!$C:$C,负荷汇总!$A85)/10</f>
        <v>1201.95625</v>
      </c>
      <c r="F85" s="26">
        <f>AVERAGEIFS(统调负荷!H:H,统调负荷!$C:$C,负荷汇总!$A85)/10</f>
        <v>2057.79739583333</v>
      </c>
      <c r="G85" s="26">
        <f>AVERAGEIFS(统调负荷!I:I,统调负荷!$C:$C,负荷汇总!$A85)/10</f>
        <v>914.471875</v>
      </c>
      <c r="H85" s="26">
        <f>AVERAGEIFS(统调负荷!J:J,统调负荷!$C:$C,负荷汇总!$A85)/10</f>
        <v>-133.03471875</v>
      </c>
      <c r="I85" s="26">
        <f>AVERAGEIFS(统调负荷!K:K,统调负荷!$C:$C,负荷汇总!$A85)/10</f>
        <v>2326.61786458333</v>
      </c>
      <c r="J85" s="26">
        <f>AVERAGEIFS(统调负荷!N:N,统调负荷!$C:$C,负荷汇总!$A85)/10</f>
        <v>6865.84114583333</v>
      </c>
      <c r="K85" s="26">
        <f>AVERAGEIFS(统调负荷!O:O,统调负荷!$C:$C,负荷汇总!$A85)/10</f>
        <v>2870.97186458333</v>
      </c>
      <c r="L85" s="26">
        <f>AVERAGEIFS(统调负荷!P:P,统调负荷!$C:$C,负荷汇总!$A85)/10</f>
        <v>1216.37441666667</v>
      </c>
      <c r="M85" s="26">
        <f>AVERAGEIFS(统调负荷!Q:Q,统调负荷!$C:$C,负荷汇总!$A85)/10</f>
        <v>2140.37854166667</v>
      </c>
      <c r="N85" s="26">
        <f>AVERAGEIFS(统调负荷!R:R,统调负荷!$C:$C,负荷汇总!$A85)/10</f>
        <v>771.256583333333</v>
      </c>
      <c r="O85" s="26">
        <f>AVERAGEIFS(统调负荷!S:S,统调负荷!$C:$C,负荷汇总!$A85)/10</f>
        <v>-133.140260416667</v>
      </c>
      <c r="P85" s="26">
        <f>AVERAGEIFS(统调负荷!T:T,统调负荷!$C:$C,负荷汇总!$A85)/10</f>
        <v>2170.98886458333</v>
      </c>
      <c r="R85" s="26" t="s">
        <v>66</v>
      </c>
      <c r="S85" s="26">
        <f t="shared" si="12"/>
        <v>-201.950520833337</v>
      </c>
      <c r="T85" s="26">
        <f t="shared" si="13"/>
        <v>-155.628999999998</v>
      </c>
      <c r="U85" s="26">
        <f t="shared" si="14"/>
        <v>14.418166666667</v>
      </c>
      <c r="V85" s="26">
        <f t="shared" si="15"/>
        <v>82.5811458333378</v>
      </c>
      <c r="W85" s="26">
        <f t="shared" si="16"/>
        <v>-143.215291666667</v>
      </c>
      <c r="X85" s="26">
        <f t="shared" si="17"/>
        <v>-0.105541666666653</v>
      </c>
    </row>
    <row r="86" spans="1:24">
      <c r="A86" s="73" t="s">
        <v>42</v>
      </c>
      <c r="B86" s="26" t="s">
        <v>67</v>
      </c>
      <c r="C86" s="26">
        <f>SUMIFS(统调负荷!E:E,统调负荷!$C:$C,负荷汇总!$A86)/10/4</f>
        <v>169627</v>
      </c>
      <c r="D86" s="26">
        <f>SUMIFS(统调负荷!F:F,统调负荷!$C:$C,负荷汇总!$A86)/10/4</f>
        <v>72638.42075</v>
      </c>
      <c r="E86" s="26">
        <f>SUMIFS(统调负荷!G:G,统调负荷!$C:$C,负荷汇总!$A86)/10/4</f>
        <v>28846.95</v>
      </c>
      <c r="F86" s="26">
        <f>SUMIFS(统调负荷!H:H,统调负荷!$C:$C,负荷汇总!$A86)/10/4</f>
        <v>49387.1375</v>
      </c>
      <c r="G86" s="26">
        <f>SUMIFS(统调负荷!I:I,统调负荷!$C:$C,负荷汇总!$A86)/10/4</f>
        <v>21947.325</v>
      </c>
      <c r="H86" s="26">
        <f>SUMIFS(统调负荷!J:J,统调负荷!$C:$C,负荷汇总!$A86)/10/4</f>
        <v>-3192.83325</v>
      </c>
      <c r="I86" s="26">
        <f>SUMIFS(统调负荷!K:K,统调负荷!$C:$C,负荷汇总!$A86)/10/4</f>
        <v>55838.82875</v>
      </c>
      <c r="J86" s="26">
        <f>SUMIFS(统调负荷!N:N,统调负荷!$C:$C,负荷汇总!$A86)/10/4</f>
        <v>164780.1875</v>
      </c>
      <c r="K86" s="26">
        <f>SUMIFS(统调负荷!O:O,统调负荷!$C:$C,负荷汇总!$A86)/10/4</f>
        <v>68903.32475</v>
      </c>
      <c r="L86" s="26">
        <f>SUMIFS(统调负荷!P:P,统调负荷!$C:$C,负荷汇总!$A86)/10/4</f>
        <v>29192.986</v>
      </c>
      <c r="M86" s="26">
        <f>SUMIFS(统调负荷!Q:Q,统调负荷!$C:$C,负荷汇总!$A86)/10/4</f>
        <v>51369.085</v>
      </c>
      <c r="N86" s="26">
        <f>SUMIFS(统调负荷!R:R,统调负荷!$C:$C,负荷汇总!$A86)/10/4</f>
        <v>18510.158</v>
      </c>
      <c r="O86" s="26">
        <f>SUMIFS(统调负荷!S:S,统调负荷!$C:$C,负荷汇总!$A86)/10/4</f>
        <v>-3195.36625</v>
      </c>
      <c r="P86" s="26">
        <f>SUMIFS(统调负荷!T:T,统调负荷!$C:$C,负荷汇总!$A86)/10/4</f>
        <v>52103.73275</v>
      </c>
      <c r="R86" s="26" t="s">
        <v>67</v>
      </c>
      <c r="S86" s="26">
        <f t="shared" si="12"/>
        <v>-4846.81250000003</v>
      </c>
      <c r="T86" s="26">
        <f t="shared" si="13"/>
        <v>-3735.09600000003</v>
      </c>
      <c r="U86" s="26">
        <f t="shared" si="14"/>
        <v>346.036000000004</v>
      </c>
      <c r="V86" s="26">
        <f t="shared" si="15"/>
        <v>1981.94750000002</v>
      </c>
      <c r="W86" s="26">
        <f t="shared" si="16"/>
        <v>-3437.16700000001</v>
      </c>
      <c r="X86" s="26">
        <f t="shared" si="17"/>
        <v>-2.5329999999999</v>
      </c>
    </row>
    <row r="87" spans="1:24">
      <c r="A87" s="73" t="s">
        <v>43</v>
      </c>
      <c r="B87" s="26" t="s">
        <v>64</v>
      </c>
      <c r="C87" s="26">
        <f>_xlfn.MAXIFS(统调负荷!E:E,统调负荷!$C:$C,负荷汇总!$A87)/10</f>
        <v>7700</v>
      </c>
      <c r="D87" s="26">
        <f>_xlfn.MAXIFS(统调负荷!F:F,统调负荷!$C:$C,负荷汇总!$A87)/10</f>
        <v>3383.769</v>
      </c>
      <c r="E87" s="26">
        <f>_xlfn.MAXIFS(统调负荷!G:G,统调负荷!$C:$C,负荷汇总!$A87)/10</f>
        <v>1682.4</v>
      </c>
      <c r="F87" s="26">
        <f>_xlfn.MAXIFS(统调负荷!H:H,统调负荷!$C:$C,负荷汇总!$A87)/10</f>
        <v>2438.72</v>
      </c>
      <c r="G87" s="26">
        <f>_xlfn.MAXIFS(统调负荷!I:I,统调负荷!$C:$C,负荷汇总!$A87)/10</f>
        <v>1563.4</v>
      </c>
      <c r="H87" s="26">
        <f>_xlfn.MAXIFS(统调负荷!J:J,统调负荷!$C:$C,负荷汇总!$A87)/10</f>
        <v>-118.449</v>
      </c>
      <c r="I87" s="26">
        <f>_xlfn.MAXIFS(统调负荷!K:K,统调负荷!$C:$C,负荷汇总!$A87)/10</f>
        <v>2607.109</v>
      </c>
      <c r="J87" s="26">
        <f>_xlfn.MAXIFS(统调负荷!N:N,统调负荷!$C:$C,负荷汇总!$A87)/10</f>
        <v>7856.61</v>
      </c>
      <c r="K87" s="26">
        <f>_xlfn.MAXIFS(统调负荷!O:O,统调负荷!$C:$C,负荷汇总!$A87)/10</f>
        <v>3368.27</v>
      </c>
      <c r="L87" s="26">
        <f>_xlfn.MAXIFS(统调负荷!P:P,统调负荷!$C:$C,负荷汇总!$A87)/10</f>
        <v>1787.96</v>
      </c>
      <c r="M87" s="26">
        <f>_xlfn.MAXIFS(统调负荷!Q:Q,统调负荷!$C:$C,负荷汇总!$A87)/10</f>
        <v>2484.33</v>
      </c>
      <c r="N87" s="26">
        <f>_xlfn.MAXIFS(统调负荷!R:R,统调负荷!$C:$C,负荷汇总!$A87)/10</f>
        <v>1027.94</v>
      </c>
      <c r="O87" s="26">
        <f>_xlfn.MAXIFS(统调负荷!S:S,统调负荷!$C:$C,负荷汇总!$A87)/10</f>
        <v>-81.287</v>
      </c>
      <c r="P87" s="26">
        <f>_xlfn.MAXIFS(统调负荷!T:T,统调负荷!$C:$C,负荷汇总!$A87)/10</f>
        <v>2591.61</v>
      </c>
      <c r="R87" s="26" t="s">
        <v>64</v>
      </c>
      <c r="S87" s="26">
        <f t="shared" si="12"/>
        <v>156.610000000001</v>
      </c>
      <c r="T87" s="26">
        <f t="shared" si="13"/>
        <v>-15.4990000000003</v>
      </c>
      <c r="U87" s="26">
        <f t="shared" si="14"/>
        <v>105.56</v>
      </c>
      <c r="V87" s="26">
        <f t="shared" si="15"/>
        <v>45.6100000000001</v>
      </c>
      <c r="W87" s="26">
        <f t="shared" si="16"/>
        <v>-535.46</v>
      </c>
      <c r="X87" s="26">
        <f t="shared" si="17"/>
        <v>37.162</v>
      </c>
    </row>
    <row r="88" spans="1:24">
      <c r="A88" s="73" t="s">
        <v>43</v>
      </c>
      <c r="B88" s="26" t="s">
        <v>65</v>
      </c>
      <c r="C88" s="26">
        <f>_xlfn.MINIFS(统调负荷!E:E,统调负荷!$C:$C,负荷汇总!$A88)/10</f>
        <v>5350</v>
      </c>
      <c r="D88" s="26">
        <f>_xlfn.MINIFS(统调负荷!F:F,统调负荷!$C:$C,负荷汇总!$A88)/10</f>
        <v>1587.459</v>
      </c>
      <c r="E88" s="26">
        <f>_xlfn.MINIFS(统调负荷!G:G,统调负荷!$C:$C,负荷汇总!$A88)/10</f>
        <v>897.6</v>
      </c>
      <c r="F88" s="26">
        <f>_xlfn.MINIFS(统调负荷!H:H,统调负荷!$C:$C,负荷汇总!$A88)/10</f>
        <v>1607.51</v>
      </c>
      <c r="G88" s="26">
        <f>_xlfn.MINIFS(统调负荷!I:I,统调负荷!$C:$C,负荷汇总!$A88)/10</f>
        <v>476.7</v>
      </c>
      <c r="H88" s="26">
        <f>_xlfn.MINIFS(统调负荷!J:J,统调负荷!$C:$C,负荷汇总!$A88)/10</f>
        <v>-140.695</v>
      </c>
      <c r="I88" s="26">
        <f>_xlfn.MINIFS(统调负荷!K:K,统调负荷!$C:$C,负荷汇总!$A88)/10</f>
        <v>810.799</v>
      </c>
      <c r="J88" s="26">
        <f>_xlfn.MINIFS(统调负荷!N:N,统调负荷!$C:$C,负荷汇总!$A88)/10</f>
        <v>5230.33</v>
      </c>
      <c r="K88" s="26">
        <f>_xlfn.MINIFS(统调负荷!O:O,统调负荷!$C:$C,负荷汇总!$A88)/10</f>
        <v>1900.869</v>
      </c>
      <c r="L88" s="26">
        <f>_xlfn.MINIFS(统调负荷!P:P,统调负荷!$C:$C,负荷汇总!$A88)/10</f>
        <v>879.691</v>
      </c>
      <c r="M88" s="26">
        <f>_xlfn.MINIFS(统调负荷!Q:Q,统调负荷!$C:$C,负荷汇总!$A88)/10</f>
        <v>1672.95</v>
      </c>
      <c r="N88" s="26">
        <f>_xlfn.MINIFS(统调负荷!R:R,统调负荷!$C:$C,负荷汇总!$A88)/10</f>
        <v>494.03</v>
      </c>
      <c r="O88" s="26">
        <f>_xlfn.MINIFS(统调负荷!S:S,统调负荷!$C:$C,负荷汇总!$A88)/10</f>
        <v>-166.699</v>
      </c>
      <c r="P88" s="26">
        <f>_xlfn.MINIFS(统调负荷!T:T,统调负荷!$C:$C,负荷汇总!$A88)/10</f>
        <v>1124.209</v>
      </c>
      <c r="R88" s="26" t="s">
        <v>65</v>
      </c>
      <c r="S88" s="26">
        <f t="shared" si="12"/>
        <v>-119.67</v>
      </c>
      <c r="T88" s="26">
        <f t="shared" si="13"/>
        <v>313.41</v>
      </c>
      <c r="U88" s="26">
        <f t="shared" si="14"/>
        <v>-17.909</v>
      </c>
      <c r="V88" s="26">
        <f t="shared" si="15"/>
        <v>65.4400000000001</v>
      </c>
      <c r="W88" s="26">
        <f t="shared" si="16"/>
        <v>17.33</v>
      </c>
      <c r="X88" s="26">
        <f t="shared" si="17"/>
        <v>-26.004</v>
      </c>
    </row>
    <row r="89" spans="1:24">
      <c r="A89" s="73" t="s">
        <v>43</v>
      </c>
      <c r="B89" s="26" t="s">
        <v>66</v>
      </c>
      <c r="C89" s="26">
        <f>AVERAGEIFS(统调负荷!E:E,统调负荷!$C:$C,负荷汇总!$A89)/10</f>
        <v>6464.83333333333</v>
      </c>
      <c r="D89" s="26">
        <f>AVERAGEIFS(统调负荷!F:F,统调负荷!$C:$C,负荷汇总!$A89)/10</f>
        <v>2520.95832291667</v>
      </c>
      <c r="E89" s="26">
        <f>AVERAGEIFS(统调负荷!G:G,统调负荷!$C:$C,负荷汇总!$A89)/10</f>
        <v>1222.496875</v>
      </c>
      <c r="F89" s="26">
        <f>AVERAGEIFS(统调负荷!H:H,统调负荷!$C:$C,负荷汇总!$A89)/10</f>
        <v>2072.7409375</v>
      </c>
      <c r="G89" s="26">
        <f>AVERAGEIFS(统调负荷!I:I,统调负荷!$C:$C,负荷汇总!$A89)/10</f>
        <v>781.671875</v>
      </c>
      <c r="H89" s="26">
        <f>AVERAGEIFS(统调负荷!J:J,统调负荷!$C:$C,负荷汇总!$A89)/10</f>
        <v>-133.034677083333</v>
      </c>
      <c r="I89" s="26">
        <f>AVERAGEIFS(统调负荷!K:K,统调负荷!$C:$C,负荷汇总!$A89)/10</f>
        <v>1744.29832291667</v>
      </c>
      <c r="J89" s="26">
        <f>AVERAGEIFS(统调负荷!N:N,统调负荷!$C:$C,负荷汇总!$A89)/10</f>
        <v>6547.72666666667</v>
      </c>
      <c r="K89" s="26">
        <f>AVERAGEIFS(统调负荷!O:O,统调负荷!$C:$C,负荷汇总!$A89)/10</f>
        <v>2664.46783333333</v>
      </c>
      <c r="L89" s="26">
        <f>AVERAGEIFS(统调负荷!P:P,统调负荷!$C:$C,负荷汇总!$A89)/10</f>
        <v>1277.707375</v>
      </c>
      <c r="M89" s="26">
        <f>AVERAGEIFS(统调负荷!Q:Q,统调负荷!$C:$C,负荷汇总!$A89)/10</f>
        <v>2099.57885416667</v>
      </c>
      <c r="N89" s="26">
        <f>AVERAGEIFS(统调负荷!R:R,统调负荷!$C:$C,负荷汇总!$A89)/10</f>
        <v>638.829375</v>
      </c>
      <c r="O89" s="26">
        <f>AVERAGEIFS(统调负荷!S:S,统调负荷!$C:$C,负荷汇总!$A89)/10</f>
        <v>-132.856770833333</v>
      </c>
      <c r="P89" s="26">
        <f>AVERAGEIFS(统调负荷!T:T,统调负荷!$C:$C,负荷汇总!$A89)/10</f>
        <v>1887.80783333333</v>
      </c>
      <c r="R89" s="26" t="s">
        <v>66</v>
      </c>
      <c r="S89" s="26">
        <f t="shared" si="12"/>
        <v>82.8933333333371</v>
      </c>
      <c r="T89" s="26">
        <f t="shared" si="13"/>
        <v>143.509510416664</v>
      </c>
      <c r="U89" s="26">
        <f t="shared" si="14"/>
        <v>55.2104999999997</v>
      </c>
      <c r="V89" s="26">
        <f t="shared" si="15"/>
        <v>26.8379166666673</v>
      </c>
      <c r="W89" s="26">
        <f t="shared" si="16"/>
        <v>-142.8425</v>
      </c>
      <c r="X89" s="26">
        <f t="shared" si="17"/>
        <v>0.17790624999958</v>
      </c>
    </row>
    <row r="90" spans="1:24">
      <c r="A90" s="73" t="s">
        <v>43</v>
      </c>
      <c r="B90" s="26" t="s">
        <v>67</v>
      </c>
      <c r="C90" s="26">
        <f>SUMIFS(统调负荷!E:E,统调负荷!$C:$C,负荷汇总!$A90)/10/4</f>
        <v>155156</v>
      </c>
      <c r="D90" s="26">
        <f>SUMIFS(统调负荷!F:F,统调负荷!$C:$C,负荷汇总!$A90)/10/4</f>
        <v>60502.99975</v>
      </c>
      <c r="E90" s="26">
        <f>SUMIFS(统调负荷!G:G,统调负荷!$C:$C,负荷汇总!$A90)/10/4</f>
        <v>29339.925</v>
      </c>
      <c r="F90" s="26">
        <f>SUMIFS(统调负荷!H:H,统调负荷!$C:$C,负荷汇总!$A90)/10/4</f>
        <v>49745.7825</v>
      </c>
      <c r="G90" s="26">
        <f>SUMIFS(统调负荷!I:I,统调负荷!$C:$C,负荷汇总!$A90)/10/4</f>
        <v>18760.125</v>
      </c>
      <c r="H90" s="26">
        <f>SUMIFS(统调负荷!J:J,统调负荷!$C:$C,负荷汇总!$A90)/10/4</f>
        <v>-3192.83225</v>
      </c>
      <c r="I90" s="26">
        <f>SUMIFS(统调负荷!K:K,统调负荷!$C:$C,负荷汇总!$A90)/10/4</f>
        <v>41863.15975</v>
      </c>
      <c r="J90" s="26">
        <f>SUMIFS(统调负荷!N:N,统调负荷!$C:$C,负荷汇总!$A90)/10/4</f>
        <v>157145.44</v>
      </c>
      <c r="K90" s="26">
        <f>SUMIFS(统调负荷!O:O,统调负荷!$C:$C,负荷汇总!$A90)/10/4</f>
        <v>63947.228</v>
      </c>
      <c r="L90" s="26">
        <f>SUMIFS(统调负荷!P:P,统调负荷!$C:$C,负荷汇总!$A90)/10/4</f>
        <v>30664.977</v>
      </c>
      <c r="M90" s="26">
        <f>SUMIFS(统调负荷!Q:Q,统调负荷!$C:$C,负荷汇总!$A90)/10/4</f>
        <v>50389.8925</v>
      </c>
      <c r="N90" s="26">
        <f>SUMIFS(统调负荷!R:R,统调负荷!$C:$C,负荷汇总!$A90)/10/4</f>
        <v>15331.905</v>
      </c>
      <c r="O90" s="26">
        <f>SUMIFS(统调负荷!S:S,统调负荷!$C:$C,负荷汇总!$A90)/10/4</f>
        <v>-3188.5625</v>
      </c>
      <c r="P90" s="26">
        <f>SUMIFS(统调负荷!T:T,统调负荷!$C:$C,负荷汇总!$A90)/10/4</f>
        <v>45307.388</v>
      </c>
      <c r="R90" s="26" t="s">
        <v>67</v>
      </c>
      <c r="S90" s="26">
        <f t="shared" si="12"/>
        <v>1989.44</v>
      </c>
      <c r="T90" s="26">
        <f t="shared" si="13"/>
        <v>3444.22825000001</v>
      </c>
      <c r="U90" s="26">
        <f t="shared" si="14"/>
        <v>1325.052</v>
      </c>
      <c r="V90" s="26">
        <f t="shared" si="15"/>
        <v>644.110000000022</v>
      </c>
      <c r="W90" s="26">
        <f t="shared" si="16"/>
        <v>-3428.22000000001</v>
      </c>
      <c r="X90" s="26">
        <f t="shared" si="17"/>
        <v>4.26974999999811</v>
      </c>
    </row>
    <row r="91" spans="1:24">
      <c r="A91" s="73" t="s">
        <v>44</v>
      </c>
      <c r="B91" s="26" t="s">
        <v>64</v>
      </c>
      <c r="C91" s="26">
        <f>_xlfn.MAXIFS(统调负荷!E:E,统调负荷!$C:$C,负荷汇总!$A91)/10</f>
        <v>7250</v>
      </c>
      <c r="D91" s="26">
        <f>_xlfn.MAXIFS(统调负荷!F:F,统调负荷!$C:$C,负荷汇总!$A91)/10</f>
        <v>2954.979</v>
      </c>
      <c r="E91" s="26">
        <f>_xlfn.MAXIFS(统调负荷!G:G,统调负荷!$C:$C,负荷汇总!$A91)/10</f>
        <v>1687.8</v>
      </c>
      <c r="F91" s="26">
        <f>_xlfn.MAXIFS(统调负荷!H:H,统调负荷!$C:$C,负荷汇总!$A91)/10</f>
        <v>2351.87</v>
      </c>
      <c r="G91" s="26">
        <f>_xlfn.MAXIFS(统调负荷!I:I,统调负荷!$C:$C,负荷汇总!$A91)/10</f>
        <v>1264.8</v>
      </c>
      <c r="H91" s="26">
        <f>_xlfn.MAXIFS(统调负荷!J:J,统调负荷!$C:$C,负荷汇总!$A91)/10</f>
        <v>-118.449</v>
      </c>
      <c r="I91" s="26">
        <f>_xlfn.MAXIFS(统调负荷!K:K,统调负荷!$C:$C,负荷汇总!$A91)/10</f>
        <v>2564.079</v>
      </c>
      <c r="J91" s="26">
        <f>_xlfn.MAXIFS(统调负荷!N:N,统调负荷!$C:$C,负荷汇总!$A91)/10</f>
        <v>7250</v>
      </c>
      <c r="K91" s="26">
        <f>_xlfn.MAXIFS(统调负荷!O:O,统调负荷!$C:$C,负荷汇总!$A91)/10</f>
        <v>2875.839</v>
      </c>
      <c r="L91" s="26">
        <f>_xlfn.MAXIFS(统调负荷!P:P,统调负荷!$C:$C,负荷汇总!$A91)/10</f>
        <v>1734.8</v>
      </c>
      <c r="M91" s="26">
        <f>_xlfn.MAXIFS(统调负荷!Q:Q,统调负荷!$C:$C,负荷汇总!$A91)/10</f>
        <v>2351.87</v>
      </c>
      <c r="N91" s="26">
        <f>_xlfn.MAXIFS(统调负荷!R:R,统调负荷!$C:$C,负荷汇总!$A91)/10</f>
        <v>1264.8</v>
      </c>
      <c r="O91" s="26">
        <f>_xlfn.MAXIFS(统调负荷!S:S,统调负荷!$C:$C,负荷汇总!$A91)/10</f>
        <v>-118.449</v>
      </c>
      <c r="P91" s="26">
        <f>_xlfn.MAXIFS(统调负荷!T:T,统调负荷!$C:$C,负荷汇总!$A91)/10</f>
        <v>2484.939</v>
      </c>
      <c r="R91" s="26" t="s">
        <v>64</v>
      </c>
      <c r="S91" s="26">
        <f t="shared" si="12"/>
        <v>0</v>
      </c>
      <c r="T91" s="26">
        <f t="shared" si="13"/>
        <v>-79.1399999999999</v>
      </c>
      <c r="U91" s="26">
        <f t="shared" si="14"/>
        <v>47</v>
      </c>
      <c r="V91" s="26">
        <f t="shared" si="15"/>
        <v>0</v>
      </c>
      <c r="W91" s="26">
        <f t="shared" si="16"/>
        <v>0</v>
      </c>
      <c r="X91" s="26">
        <f t="shared" si="17"/>
        <v>0</v>
      </c>
    </row>
    <row r="92" spans="1:24">
      <c r="A92" s="73" t="s">
        <v>44</v>
      </c>
      <c r="B92" s="26" t="s">
        <v>65</v>
      </c>
      <c r="C92" s="26">
        <f>_xlfn.MINIFS(统调负荷!E:E,统调负荷!$C:$C,负荷汇总!$A92)/10</f>
        <v>4950</v>
      </c>
      <c r="D92" s="26">
        <f>_xlfn.MINIFS(统调负荷!F:F,统调负荷!$C:$C,负荷汇总!$A92)/10</f>
        <v>1527.279</v>
      </c>
      <c r="E92" s="26">
        <f>_xlfn.MINIFS(统调负荷!G:G,统调负荷!$C:$C,负荷汇总!$A92)/10</f>
        <v>890.4</v>
      </c>
      <c r="F92" s="26">
        <f>_xlfn.MINIFS(统调负荷!H:H,统调负荷!$C:$C,负荷汇总!$A92)/10</f>
        <v>1440.48</v>
      </c>
      <c r="G92" s="26">
        <f>_xlfn.MINIFS(统调负荷!I:I,统调负荷!$C:$C,负荷汇总!$A92)/10</f>
        <v>441.5</v>
      </c>
      <c r="H92" s="26">
        <f>_xlfn.MINIFS(统调负荷!J:J,统调负荷!$C:$C,负荷汇总!$A92)/10</f>
        <v>-140.69</v>
      </c>
      <c r="I92" s="26">
        <f>_xlfn.MINIFS(统调负荷!K:K,统调负荷!$C:$C,负荷汇总!$A92)/10</f>
        <v>1136.379</v>
      </c>
      <c r="J92" s="26">
        <f>_xlfn.MINIFS(统调负荷!N:N,统调负荷!$C:$C,负荷汇总!$A92)/10</f>
        <v>4950</v>
      </c>
      <c r="K92" s="26">
        <f>_xlfn.MINIFS(统调负荷!O:O,统调负荷!$C:$C,负荷汇总!$A92)/10</f>
        <v>1527.279</v>
      </c>
      <c r="L92" s="26">
        <f>_xlfn.MINIFS(统调负荷!P:P,统调负荷!$C:$C,负荷汇总!$A92)/10</f>
        <v>908.5</v>
      </c>
      <c r="M92" s="26">
        <f>_xlfn.MINIFS(统调负荷!Q:Q,统调负荷!$C:$C,负荷汇总!$A92)/10</f>
        <v>1440.48</v>
      </c>
      <c r="N92" s="26">
        <f>_xlfn.MINIFS(统调负荷!R:R,统调负荷!$C:$C,负荷汇总!$A92)/10</f>
        <v>441.5</v>
      </c>
      <c r="O92" s="26">
        <f>_xlfn.MINIFS(统调负荷!S:S,统调负荷!$C:$C,负荷汇总!$A92)/10</f>
        <v>-140.69</v>
      </c>
      <c r="P92" s="26">
        <f>_xlfn.MINIFS(统调负荷!T:T,统调负荷!$C:$C,负荷汇总!$A92)/10</f>
        <v>1136.379</v>
      </c>
      <c r="R92" s="26" t="s">
        <v>65</v>
      </c>
      <c r="S92" s="26">
        <f t="shared" si="12"/>
        <v>0</v>
      </c>
      <c r="T92" s="26">
        <f t="shared" si="13"/>
        <v>0</v>
      </c>
      <c r="U92" s="26">
        <f t="shared" si="14"/>
        <v>18.1</v>
      </c>
      <c r="V92" s="26">
        <f t="shared" si="15"/>
        <v>0</v>
      </c>
      <c r="W92" s="26">
        <f t="shared" si="16"/>
        <v>0</v>
      </c>
      <c r="X92" s="26">
        <f t="shared" si="17"/>
        <v>0</v>
      </c>
    </row>
    <row r="93" spans="1:24">
      <c r="A93" s="73" t="s">
        <v>44</v>
      </c>
      <c r="B93" s="26" t="s">
        <v>66</v>
      </c>
      <c r="C93" s="26">
        <f>AVERAGEIFS(统调负荷!E:E,统调负荷!$C:$C,负荷汇总!$A93)/10</f>
        <v>6063.52083333333</v>
      </c>
      <c r="D93" s="26">
        <f>AVERAGEIFS(统调负荷!F:F,统调负荷!$C:$C,负荷汇总!$A93)/10</f>
        <v>2342.63259375</v>
      </c>
      <c r="E93" s="26">
        <f>AVERAGEIFS(统调负荷!G:G,统调负荷!$C:$C,负荷汇总!$A93)/10</f>
        <v>1210.50729166667</v>
      </c>
      <c r="F93" s="26">
        <f>AVERAGEIFS(统调负荷!H:H,统调负荷!$C:$C,负荷汇总!$A93)/10</f>
        <v>1962.31510416667</v>
      </c>
      <c r="G93" s="26">
        <f>AVERAGEIFS(统调负荷!I:I,统调负荷!$C:$C,负荷汇总!$A93)/10</f>
        <v>681.104166666667</v>
      </c>
      <c r="H93" s="26">
        <f>AVERAGEIFS(统调负荷!J:J,统调负荷!$C:$C,负荷汇总!$A93)/10</f>
        <v>-133.038322916667</v>
      </c>
      <c r="I93" s="26">
        <f>AVERAGEIFS(统调负荷!K:K,统调负荷!$C:$C,负荷汇总!$A93)/10</f>
        <v>1951.73259375</v>
      </c>
      <c r="J93" s="26">
        <f>AVERAGEIFS(统调负荷!N:N,统调负荷!$C:$C,负荷汇总!$A93)/10</f>
        <v>6063.52083333333</v>
      </c>
      <c r="K93" s="26">
        <f>AVERAGEIFS(统调负荷!O:O,统调负荷!$C:$C,负荷汇总!$A93)/10</f>
        <v>2302.04092708333</v>
      </c>
      <c r="L93" s="26">
        <f>AVERAGEIFS(统调负荷!P:P,统调负荷!$C:$C,负荷汇总!$A93)/10</f>
        <v>1251.09895833333</v>
      </c>
      <c r="M93" s="26">
        <f>AVERAGEIFS(统调负荷!Q:Q,统调负荷!$C:$C,负荷汇总!$A93)/10</f>
        <v>1962.31510416667</v>
      </c>
      <c r="N93" s="26">
        <f>AVERAGEIFS(统调负荷!R:R,统调负荷!$C:$C,负荷汇总!$A93)/10</f>
        <v>681.104166666667</v>
      </c>
      <c r="O93" s="26">
        <f>AVERAGEIFS(统调负荷!S:S,统调负荷!$C:$C,负荷汇总!$A93)/10</f>
        <v>-133.038322916667</v>
      </c>
      <c r="P93" s="26">
        <f>AVERAGEIFS(统调负荷!T:T,统调负荷!$C:$C,负荷汇总!$A93)/10</f>
        <v>1911.14092708333</v>
      </c>
      <c r="R93" s="26" t="s">
        <v>66</v>
      </c>
      <c r="S93" s="26">
        <f t="shared" si="12"/>
        <v>0</v>
      </c>
      <c r="T93" s="26">
        <f t="shared" si="13"/>
        <v>-40.5916666666667</v>
      </c>
      <c r="U93" s="26">
        <f t="shared" si="14"/>
        <v>40.5916666666635</v>
      </c>
      <c r="V93" s="26">
        <f t="shared" si="15"/>
        <v>-3.18323145620525e-12</v>
      </c>
      <c r="W93" s="26">
        <f t="shared" si="16"/>
        <v>0</v>
      </c>
      <c r="X93" s="26">
        <f t="shared" si="17"/>
        <v>3.97903932025656e-13</v>
      </c>
    </row>
    <row r="94" spans="1:24">
      <c r="A94" s="73" t="s">
        <v>44</v>
      </c>
      <c r="B94" s="26" t="s">
        <v>67</v>
      </c>
      <c r="C94" s="26">
        <f>SUMIFS(统调负荷!E:E,统调负荷!$C:$C,负荷汇总!$A94)/10/4</f>
        <v>145524.5</v>
      </c>
      <c r="D94" s="26">
        <f>SUMIFS(统调负荷!F:F,统调负荷!$C:$C,负荷汇总!$A94)/10/4</f>
        <v>56223.18225</v>
      </c>
      <c r="E94" s="26">
        <f>SUMIFS(统调负荷!G:G,统调负荷!$C:$C,负荷汇总!$A94)/10/4</f>
        <v>29052.175</v>
      </c>
      <c r="F94" s="26">
        <f>SUMIFS(统调负荷!H:H,统调负荷!$C:$C,负荷汇总!$A94)/10/4</f>
        <v>47095.5625</v>
      </c>
      <c r="G94" s="26">
        <f>SUMIFS(统调负荷!I:I,统调负荷!$C:$C,负荷汇总!$A94)/10/4</f>
        <v>16346.5</v>
      </c>
      <c r="H94" s="26">
        <f>SUMIFS(统调负荷!J:J,统调负荷!$C:$C,负荷汇总!$A94)/10/4</f>
        <v>-3192.91975</v>
      </c>
      <c r="I94" s="26">
        <f>SUMIFS(统调负荷!K:K,统调负荷!$C:$C,负荷汇总!$A94)/10/4</f>
        <v>46841.58225</v>
      </c>
      <c r="J94" s="26">
        <f>SUMIFS(统调负荷!N:N,统调负荷!$C:$C,负荷汇总!$A94)/10/4</f>
        <v>145524.5</v>
      </c>
      <c r="K94" s="26">
        <f>SUMIFS(统调负荷!O:O,统调负荷!$C:$C,负荷汇总!$A94)/10/4</f>
        <v>55248.98225</v>
      </c>
      <c r="L94" s="26">
        <f>SUMIFS(统调负荷!P:P,统调负荷!$C:$C,负荷汇总!$A94)/10/4</f>
        <v>30026.375</v>
      </c>
      <c r="M94" s="26">
        <f>SUMIFS(统调负荷!Q:Q,统调负荷!$C:$C,负荷汇总!$A94)/10/4</f>
        <v>47095.5625</v>
      </c>
      <c r="N94" s="26">
        <f>SUMIFS(统调负荷!R:R,统调负荷!$C:$C,负荷汇总!$A94)/10/4</f>
        <v>16346.5</v>
      </c>
      <c r="O94" s="26">
        <f>SUMIFS(统调负荷!S:S,统调负荷!$C:$C,负荷汇总!$A94)/10/4</f>
        <v>-3192.91975</v>
      </c>
      <c r="P94" s="26">
        <f>SUMIFS(统调负荷!T:T,统调负荷!$C:$C,负荷汇总!$A94)/10/4</f>
        <v>45867.38225</v>
      </c>
      <c r="R94" s="26" t="s">
        <v>67</v>
      </c>
      <c r="S94" s="26">
        <f t="shared" si="12"/>
        <v>0</v>
      </c>
      <c r="T94" s="26">
        <f t="shared" si="13"/>
        <v>-974.199999999997</v>
      </c>
      <c r="U94" s="26">
        <f t="shared" si="14"/>
        <v>974.200000000001</v>
      </c>
      <c r="V94" s="26">
        <f t="shared" si="15"/>
        <v>0</v>
      </c>
      <c r="W94" s="26">
        <f t="shared" si="16"/>
        <v>0</v>
      </c>
      <c r="X94" s="26">
        <f t="shared" si="17"/>
        <v>0</v>
      </c>
    </row>
    <row r="95" spans="1:24">
      <c r="A95" s="73" t="s">
        <v>45</v>
      </c>
      <c r="B95" s="26" t="s">
        <v>64</v>
      </c>
      <c r="C95" s="26">
        <f>_xlfn.MAXIFS(统调负荷!E:E,统调负荷!$C:$C,负荷汇总!$A95)/10</f>
        <v>6800</v>
      </c>
      <c r="D95" s="26">
        <f>_xlfn.MAXIFS(统调负荷!F:F,统调负荷!$C:$C,负荷汇总!$A95)/10</f>
        <v>2724.53</v>
      </c>
      <c r="E95" s="26">
        <f>_xlfn.MAXIFS(统调负荷!G:G,统调负荷!$C:$C,负荷汇总!$A95)/10</f>
        <v>1823</v>
      </c>
      <c r="F95" s="26">
        <f>_xlfn.MAXIFS(统调负荷!H:H,统调负荷!$C:$C,负荷汇总!$A95)/10</f>
        <v>2568.23</v>
      </c>
      <c r="G95" s="26">
        <f>_xlfn.MAXIFS(统调负荷!I:I,统调负荷!$C:$C,负荷汇总!$A95)/10</f>
        <v>1185.8</v>
      </c>
      <c r="H95" s="26">
        <f>_xlfn.MAXIFS(统调负荷!J:J,统调负荷!$C:$C,负荷汇总!$A95)/10</f>
        <v>-118.469</v>
      </c>
      <c r="I95" s="26">
        <f>_xlfn.MAXIFS(统调负荷!K:K,统调负荷!$C:$C,负荷汇总!$A95)/10</f>
        <v>2250.83</v>
      </c>
      <c r="J95" s="26">
        <f>_xlfn.MAXIFS(统调负荷!N:N,统调负荷!$C:$C,负荷汇总!$A95)/10</f>
        <v>6827.99</v>
      </c>
      <c r="K95" s="26">
        <f>_xlfn.MAXIFS(统调负荷!O:O,统调负荷!$C:$C,负荷汇总!$A95)/10</f>
        <v>2464.723</v>
      </c>
      <c r="L95" s="26">
        <f>_xlfn.MAXIFS(统调负荷!P:P,统调负荷!$C:$C,负荷汇总!$A95)/10</f>
        <v>1962.86</v>
      </c>
      <c r="M95" s="26">
        <f>_xlfn.MAXIFS(统调负荷!Q:Q,统调负荷!$C:$C,负荷汇总!$A95)/10</f>
        <v>2945</v>
      </c>
      <c r="N95" s="26">
        <f>_xlfn.MAXIFS(统调负荷!R:R,统调负荷!$C:$C,负荷汇总!$A95)/10</f>
        <v>1174.68</v>
      </c>
      <c r="O95" s="26">
        <f>_xlfn.MAXIFS(统调负荷!S:S,统调负荷!$C:$C,负荷汇总!$A95)/10</f>
        <v>-78.745</v>
      </c>
      <c r="P95" s="26">
        <f>_xlfn.MAXIFS(统调负荷!T:T,统调负荷!$C:$C,负荷汇总!$A95)/10</f>
        <v>1991.023</v>
      </c>
      <c r="R95" s="26" t="s">
        <v>64</v>
      </c>
      <c r="S95" s="26">
        <f t="shared" si="12"/>
        <v>27.9899999999998</v>
      </c>
      <c r="T95" s="26">
        <f t="shared" si="13"/>
        <v>-259.807</v>
      </c>
      <c r="U95" s="26">
        <f t="shared" si="14"/>
        <v>139.86</v>
      </c>
      <c r="V95" s="26">
        <f t="shared" si="15"/>
        <v>376.77</v>
      </c>
      <c r="W95" s="26">
        <f t="shared" si="16"/>
        <v>-11.1200000000001</v>
      </c>
      <c r="X95" s="26">
        <f t="shared" si="17"/>
        <v>39.724</v>
      </c>
    </row>
    <row r="96" spans="1:24">
      <c r="A96" s="73" t="s">
        <v>45</v>
      </c>
      <c r="B96" s="26" t="s">
        <v>65</v>
      </c>
      <c r="C96" s="26">
        <f>_xlfn.MINIFS(统调负荷!E:E,统调负荷!$C:$C,负荷汇总!$A96)/10</f>
        <v>4600</v>
      </c>
      <c r="D96" s="26">
        <f>_xlfn.MINIFS(统调负荷!F:F,统调负荷!$C:$C,负荷汇总!$A96)/10</f>
        <v>907.14</v>
      </c>
      <c r="E96" s="26">
        <f>_xlfn.MINIFS(统调负荷!G:G,统调负荷!$C:$C,负荷汇总!$A96)/10</f>
        <v>981.8</v>
      </c>
      <c r="F96" s="26">
        <f>_xlfn.MINIFS(统调负荷!H:H,统调负荷!$C:$C,负荷汇总!$A96)/10</f>
        <v>1626.93</v>
      </c>
      <c r="G96" s="26">
        <f>_xlfn.MINIFS(统调负荷!I:I,统调负荷!$C:$C,负荷汇总!$A96)/10</f>
        <v>471.7</v>
      </c>
      <c r="H96" s="26">
        <f>_xlfn.MINIFS(统调负荷!J:J,统调负荷!$C:$C,负荷汇总!$A96)/10</f>
        <v>-140.715</v>
      </c>
      <c r="I96" s="26">
        <f>_xlfn.MINIFS(统调负荷!K:K,统调负荷!$C:$C,负荷汇总!$A96)/10</f>
        <v>433.44</v>
      </c>
      <c r="J96" s="26">
        <f>_xlfn.MINIFS(统调负荷!N:N,统调负荷!$C:$C,负荷汇总!$A96)/10</f>
        <v>4635.57</v>
      </c>
      <c r="K96" s="26">
        <f>_xlfn.MINIFS(统调负荷!O:O,统调负荷!$C:$C,负荷汇总!$A96)/10</f>
        <v>1310.267</v>
      </c>
      <c r="L96" s="26">
        <f>_xlfn.MINIFS(统调负荷!P:P,统调负荷!$C:$C,负荷汇总!$A96)/10</f>
        <v>799.243</v>
      </c>
      <c r="M96" s="26">
        <f>_xlfn.MINIFS(统调负荷!Q:Q,统调负荷!$C:$C,负荷汇总!$A96)/10</f>
        <v>1599.68</v>
      </c>
      <c r="N96" s="26">
        <f>_xlfn.MINIFS(统调负荷!R:R,统调负荷!$C:$C,负荷汇总!$A96)/10</f>
        <v>503.27</v>
      </c>
      <c r="O96" s="26">
        <f>_xlfn.MINIFS(统调负荷!S:S,统调负荷!$C:$C,负荷汇总!$A96)/10</f>
        <v>-159.622</v>
      </c>
      <c r="P96" s="26">
        <f>_xlfn.MINIFS(统调负荷!T:T,统调负荷!$C:$C,负荷汇总!$A96)/10</f>
        <v>836.567</v>
      </c>
      <c r="R96" s="26" t="s">
        <v>65</v>
      </c>
      <c r="S96" s="26">
        <f t="shared" si="12"/>
        <v>35.5699999999997</v>
      </c>
      <c r="T96" s="26">
        <f t="shared" si="13"/>
        <v>403.127</v>
      </c>
      <c r="U96" s="26">
        <f t="shared" si="14"/>
        <v>-182.557</v>
      </c>
      <c r="V96" s="26">
        <f t="shared" si="15"/>
        <v>-27.2500000000002</v>
      </c>
      <c r="W96" s="26">
        <f t="shared" si="16"/>
        <v>31.57</v>
      </c>
      <c r="X96" s="26">
        <f t="shared" si="17"/>
        <v>-18.907</v>
      </c>
    </row>
    <row r="97" spans="1:24">
      <c r="A97" s="73" t="s">
        <v>45</v>
      </c>
      <c r="B97" s="26" t="s">
        <v>66</v>
      </c>
      <c r="C97" s="26">
        <f>AVERAGEIFS(统调负荷!E:E,统调负荷!$C:$C,负荷汇总!$A97)/10</f>
        <v>5663.00520833333</v>
      </c>
      <c r="D97" s="26">
        <f>AVERAGEIFS(统调负荷!F:F,统调负荷!$C:$C,负荷汇总!$A97)/10</f>
        <v>1641.79867708333</v>
      </c>
      <c r="E97" s="26">
        <f>AVERAGEIFS(统调负荷!G:G,统调负荷!$C:$C,负荷汇总!$A97)/10</f>
        <v>1313.29270833333</v>
      </c>
      <c r="F97" s="26">
        <f>AVERAGEIFS(统调负荷!H:H,统调负荷!$C:$C,负荷汇总!$A97)/10</f>
        <v>2145.275</v>
      </c>
      <c r="G97" s="26">
        <f>AVERAGEIFS(统调负荷!I:I,统调负荷!$C:$C,负荷汇总!$A97)/10</f>
        <v>695.679166666667</v>
      </c>
      <c r="H97" s="26">
        <f>AVERAGEIFS(统调负荷!J:J,统调负荷!$C:$C,负荷汇总!$A97)/10</f>
        <v>-133.04034375</v>
      </c>
      <c r="I97" s="26">
        <f>AVERAGEIFS(统调负荷!K:K,统调负荷!$C:$C,负荷汇总!$A97)/10</f>
        <v>1168.09867708333</v>
      </c>
      <c r="J97" s="26">
        <f>AVERAGEIFS(统调负荷!N:N,统调负荷!$C:$C,负荷汇总!$A97)/10</f>
        <v>5566.42270833333</v>
      </c>
      <c r="K97" s="26">
        <f>AVERAGEIFS(统调负荷!O:O,统调负荷!$C:$C,负荷汇总!$A97)/10</f>
        <v>1571.73778125</v>
      </c>
      <c r="L97" s="26">
        <f>AVERAGEIFS(统调负荷!P:P,统调负荷!$C:$C,负荷汇总!$A97)/10</f>
        <v>1248.09701041667</v>
      </c>
      <c r="M97" s="26">
        <f>AVERAGEIFS(统调负荷!Q:Q,统调负荷!$C:$C,负荷汇总!$A97)/10</f>
        <v>2153.83885416667</v>
      </c>
      <c r="N97" s="26">
        <f>AVERAGEIFS(统调负荷!R:R,统调负荷!$C:$C,负荷汇总!$A97)/10</f>
        <v>721.343104166667</v>
      </c>
      <c r="O97" s="26">
        <f>AVERAGEIFS(统调负荷!S:S,统调负荷!$C:$C,负荷汇总!$A97)/10</f>
        <v>-128.594041666667</v>
      </c>
      <c r="P97" s="26">
        <f>AVERAGEIFS(统调负荷!T:T,统调负荷!$C:$C,负荷汇总!$A97)/10</f>
        <v>1098.03778125</v>
      </c>
      <c r="R97" s="26" t="s">
        <v>66</v>
      </c>
      <c r="S97" s="26">
        <f t="shared" si="12"/>
        <v>-96.5824999999995</v>
      </c>
      <c r="T97" s="26">
        <f t="shared" si="13"/>
        <v>-70.0608958333298</v>
      </c>
      <c r="U97" s="26">
        <f t="shared" si="14"/>
        <v>-65.1956979166634</v>
      </c>
      <c r="V97" s="26">
        <f t="shared" si="15"/>
        <v>8.56385416666626</v>
      </c>
      <c r="W97" s="26">
        <f t="shared" si="16"/>
        <v>25.6639374999996</v>
      </c>
      <c r="X97" s="26">
        <f t="shared" si="17"/>
        <v>4.44630208333334</v>
      </c>
    </row>
    <row r="98" spans="1:24">
      <c r="A98" s="73" t="s">
        <v>45</v>
      </c>
      <c r="B98" s="26" t="s">
        <v>67</v>
      </c>
      <c r="C98" s="26">
        <f>SUMIFS(统调负荷!E:E,统调负荷!$C:$C,负荷汇总!$A98)/10/4</f>
        <v>135912.125</v>
      </c>
      <c r="D98" s="26">
        <f>SUMIFS(统调负荷!F:F,统调负荷!$C:$C,负荷汇总!$A98)/10/4</f>
        <v>39403.16825</v>
      </c>
      <c r="E98" s="26">
        <f>SUMIFS(统调负荷!G:G,统调负荷!$C:$C,负荷汇总!$A98)/10/4</f>
        <v>31519.025</v>
      </c>
      <c r="F98" s="26">
        <f>SUMIFS(统调负荷!H:H,统调负荷!$C:$C,负荷汇总!$A98)/10/4</f>
        <v>51486.6</v>
      </c>
      <c r="G98" s="26">
        <f>SUMIFS(统调负荷!I:I,统调负荷!$C:$C,负荷汇总!$A98)/10/4</f>
        <v>16696.3</v>
      </c>
      <c r="H98" s="26">
        <f>SUMIFS(统调负荷!J:J,统调负荷!$C:$C,负荷汇总!$A98)/10/4</f>
        <v>-3192.96825</v>
      </c>
      <c r="I98" s="26">
        <f>SUMIFS(统调负荷!K:K,统调负荷!$C:$C,负荷汇总!$A98)/10/4</f>
        <v>28034.36825</v>
      </c>
      <c r="J98" s="26">
        <f>SUMIFS(统调负荷!N:N,统调负荷!$C:$C,负荷汇总!$A98)/10/4</f>
        <v>133594.145</v>
      </c>
      <c r="K98" s="26">
        <f>SUMIFS(统调负荷!O:O,统调负荷!$C:$C,负荷汇总!$A98)/10/4</f>
        <v>37721.70675</v>
      </c>
      <c r="L98" s="26">
        <f>SUMIFS(统调负荷!P:P,统调负荷!$C:$C,负荷汇总!$A98)/10/4</f>
        <v>29954.32825</v>
      </c>
      <c r="M98" s="26">
        <f>SUMIFS(统调负荷!Q:Q,统调负荷!$C:$C,负荷汇总!$A98)/10/4</f>
        <v>51692.1325</v>
      </c>
      <c r="N98" s="26">
        <f>SUMIFS(统调负荷!R:R,统调负荷!$C:$C,负荷汇总!$A98)/10/4</f>
        <v>17312.2345</v>
      </c>
      <c r="O98" s="26">
        <f>SUMIFS(统调负荷!S:S,统调负荷!$C:$C,负荷汇总!$A98)/10/4</f>
        <v>-3086.257</v>
      </c>
      <c r="P98" s="26">
        <f>SUMIFS(统调负荷!T:T,统调负荷!$C:$C,负荷汇总!$A98)/10/4</f>
        <v>26352.90675</v>
      </c>
      <c r="R98" s="26" t="s">
        <v>67</v>
      </c>
      <c r="S98" s="26">
        <f t="shared" si="12"/>
        <v>-2317.98000000004</v>
      </c>
      <c r="T98" s="26">
        <f t="shared" si="13"/>
        <v>-1681.4615</v>
      </c>
      <c r="U98" s="26">
        <f t="shared" si="14"/>
        <v>-1564.69675</v>
      </c>
      <c r="V98" s="26">
        <f t="shared" si="15"/>
        <v>205.532499999994</v>
      </c>
      <c r="W98" s="26">
        <f t="shared" si="16"/>
        <v>615.934499999999</v>
      </c>
      <c r="X98" s="26">
        <f t="shared" si="17"/>
        <v>106.71125</v>
      </c>
    </row>
    <row r="99" spans="1:24">
      <c r="A99" s="73" t="s">
        <v>46</v>
      </c>
      <c r="B99" s="26" t="s">
        <v>64</v>
      </c>
      <c r="C99" s="26">
        <f>_xlfn.MAXIFS(统调负荷!E:E,统调负荷!$C:$C,负荷汇总!$A99)/10</f>
        <v>6300</v>
      </c>
      <c r="D99" s="26">
        <f>_xlfn.MAXIFS(统调负荷!F:F,统调负荷!$C:$C,负荷汇总!$A99)/10</f>
        <v>2262.46</v>
      </c>
      <c r="E99" s="26">
        <f>_xlfn.MAXIFS(统调负荷!G:G,统调负荷!$C:$C,负荷汇总!$A99)/10</f>
        <v>1953.7</v>
      </c>
      <c r="F99" s="26">
        <f>_xlfn.MAXIFS(统调负荷!H:H,统调负荷!$C:$C,负荷汇总!$A99)/10</f>
        <v>2631.67</v>
      </c>
      <c r="G99" s="26">
        <f>_xlfn.MAXIFS(统调负荷!I:I,统调负荷!$C:$C,负荷汇总!$A99)/10</f>
        <v>1197.6</v>
      </c>
      <c r="H99" s="26">
        <f>_xlfn.MAXIFS(统调负荷!J:J,统调负荷!$C:$C,负荷汇总!$A99)/10</f>
        <v>-118.449</v>
      </c>
      <c r="I99" s="26">
        <f>_xlfn.MAXIFS(统调负荷!K:K,统调负荷!$C:$C,负荷汇总!$A99)/10</f>
        <v>1803.41</v>
      </c>
      <c r="J99" s="26">
        <f>_xlfn.MAXIFS(统调负荷!N:N,统调负荷!$C:$C,负荷汇总!$A99)/10</f>
        <v>6377.88</v>
      </c>
      <c r="K99" s="26">
        <f>_xlfn.MAXIFS(统调负荷!O:O,统调负荷!$C:$C,负荷汇总!$A99)/10</f>
        <v>1768.921</v>
      </c>
      <c r="L99" s="26">
        <f>_xlfn.MAXIFS(统调负荷!P:P,统调负荷!$C:$C,负荷汇总!$A99)/10</f>
        <v>1748.58</v>
      </c>
      <c r="M99" s="26">
        <f>_xlfn.MAXIFS(统调负荷!Q:Q,统调负荷!$C:$C,负荷汇总!$A99)/10</f>
        <v>2831.1</v>
      </c>
      <c r="N99" s="26">
        <f>_xlfn.MAXIFS(统调负荷!R:R,统调负荷!$C:$C,负荷汇总!$A99)/10</f>
        <v>1249.33</v>
      </c>
      <c r="O99" s="26">
        <f>_xlfn.MAXIFS(统调负荷!S:S,统调负荷!$C:$C,负荷汇总!$A99)/10</f>
        <v>-81.036</v>
      </c>
      <c r="P99" s="26">
        <f>_xlfn.MAXIFS(统调负荷!T:T,统调负荷!$C:$C,负荷汇总!$A99)/10</f>
        <v>1309.871</v>
      </c>
      <c r="R99" s="26" t="s">
        <v>64</v>
      </c>
      <c r="S99" s="26">
        <f t="shared" ref="S99:S127" si="18">J99-C99</f>
        <v>77.8800000000001</v>
      </c>
      <c r="T99" s="26">
        <f t="shared" ref="T99:T127" si="19">K99-D99</f>
        <v>-493.539</v>
      </c>
      <c r="U99" s="26">
        <f t="shared" ref="U99:U127" si="20">L99-E99</f>
        <v>-205.12</v>
      </c>
      <c r="V99" s="26">
        <f t="shared" ref="V99:V127" si="21">M99-F99</f>
        <v>199.43</v>
      </c>
      <c r="W99" s="26">
        <f t="shared" ref="W99:W127" si="22">N99-G99</f>
        <v>51.73</v>
      </c>
      <c r="X99" s="26">
        <f t="shared" ref="X99:X127" si="23">O99-H99</f>
        <v>37.413</v>
      </c>
    </row>
    <row r="100" spans="1:24">
      <c r="A100" s="73" t="s">
        <v>46</v>
      </c>
      <c r="B100" s="26" t="s">
        <v>65</v>
      </c>
      <c r="C100" s="26">
        <f>_xlfn.MINIFS(统调负荷!E:E,统调负荷!$C:$C,负荷汇总!$A100)/10</f>
        <v>4300</v>
      </c>
      <c r="D100" s="26">
        <f>_xlfn.MINIFS(统调负荷!F:F,统调负荷!$C:$C,负荷汇总!$A100)/10</f>
        <v>818.15</v>
      </c>
      <c r="E100" s="26">
        <f>_xlfn.MINIFS(统调负荷!G:G,统调负荷!$C:$C,负荷汇总!$A100)/10</f>
        <v>775.6</v>
      </c>
      <c r="F100" s="26">
        <f>_xlfn.MINIFS(统调负荷!H:H,统调负荷!$C:$C,负荷汇总!$A100)/10</f>
        <v>1726.21</v>
      </c>
      <c r="G100" s="26">
        <f>_xlfn.MINIFS(统调负荷!I:I,统调负荷!$C:$C,负荷汇总!$A100)/10</f>
        <v>526.5</v>
      </c>
      <c r="H100" s="26">
        <f>_xlfn.MINIFS(统调负荷!J:J,统调负荷!$C:$C,负荷汇总!$A100)/10</f>
        <v>-140.709</v>
      </c>
      <c r="I100" s="26">
        <f>_xlfn.MINIFS(统调负荷!K:K,统调负荷!$C:$C,负荷汇总!$A100)/10</f>
        <v>359.1</v>
      </c>
      <c r="J100" s="26">
        <f>_xlfn.MINIFS(统调负荷!N:N,统调负荷!$C:$C,负荷汇总!$A100)/10</f>
        <v>4295.42</v>
      </c>
      <c r="K100" s="26">
        <f>_xlfn.MINIFS(统调负荷!O:O,统调负荷!$C:$C,负荷汇总!$A100)/10</f>
        <v>977.508</v>
      </c>
      <c r="L100" s="26">
        <f>_xlfn.MINIFS(统调负荷!P:P,统调负荷!$C:$C,负荷汇总!$A100)/10</f>
        <v>616.593</v>
      </c>
      <c r="M100" s="26">
        <f>_xlfn.MINIFS(统调负荷!Q:Q,统调负荷!$C:$C,负荷汇总!$A100)/10</f>
        <v>1589.92</v>
      </c>
      <c r="N100" s="26">
        <f>_xlfn.MINIFS(统调负荷!R:R,统调负荷!$C:$C,负荷汇总!$A100)/10</f>
        <v>533.175</v>
      </c>
      <c r="O100" s="26">
        <f>_xlfn.MINIFS(统调负荷!S:S,统调负荷!$C:$C,负荷汇总!$A100)/10</f>
        <v>-158.715</v>
      </c>
      <c r="P100" s="26">
        <f>_xlfn.MINIFS(统调负荷!T:T,统调负荷!$C:$C,负荷汇总!$A100)/10</f>
        <v>518.458</v>
      </c>
      <c r="R100" s="26" t="s">
        <v>65</v>
      </c>
      <c r="S100" s="26">
        <f t="shared" si="18"/>
        <v>-4.57999999999993</v>
      </c>
      <c r="T100" s="26">
        <f t="shared" si="19"/>
        <v>159.358</v>
      </c>
      <c r="U100" s="26">
        <f t="shared" si="20"/>
        <v>-159.007</v>
      </c>
      <c r="V100" s="26">
        <f t="shared" si="21"/>
        <v>-136.29</v>
      </c>
      <c r="W100" s="26">
        <f t="shared" si="22"/>
        <v>6.67499999999995</v>
      </c>
      <c r="X100" s="26">
        <f t="shared" si="23"/>
        <v>-18.006</v>
      </c>
    </row>
    <row r="101" spans="1:24">
      <c r="A101" s="73" t="s">
        <v>46</v>
      </c>
      <c r="B101" s="26" t="s">
        <v>66</v>
      </c>
      <c r="C101" s="26">
        <f>AVERAGEIFS(统调负荷!E:E,统调负荷!$C:$C,负荷汇总!$A101)/10</f>
        <v>5247.04166666667</v>
      </c>
      <c r="D101" s="26">
        <f>AVERAGEIFS(统调负荷!F:F,统调负荷!$C:$C,负荷汇总!$A101)/10</f>
        <v>1275.80239583333</v>
      </c>
      <c r="E101" s="26">
        <f>AVERAGEIFS(统调负荷!G:G,统调负荷!$C:$C,负荷汇总!$A101)/10</f>
        <v>1221.62395833333</v>
      </c>
      <c r="F101" s="26">
        <f>AVERAGEIFS(统调负荷!H:H,统调负荷!$C:$C,负荷汇总!$A101)/10</f>
        <v>2161.8271875</v>
      </c>
      <c r="G101" s="26">
        <f>AVERAGEIFS(统调负荷!I:I,统调负荷!$C:$C,负荷汇总!$A101)/10</f>
        <v>720.823958333333</v>
      </c>
      <c r="H101" s="26">
        <f>AVERAGEIFS(统调负荷!J:J,统调负荷!$C:$C,负荷汇总!$A101)/10</f>
        <v>-133.035833333333</v>
      </c>
      <c r="I101" s="26">
        <f>AVERAGEIFS(统调负荷!K:K,统调负荷!$C:$C,负荷汇总!$A101)/10</f>
        <v>816.752395833333</v>
      </c>
      <c r="J101" s="26">
        <f>AVERAGEIFS(统调负荷!N:N,统调负荷!$C:$C,负荷汇总!$A101)/10</f>
        <v>5083.60604166667</v>
      </c>
      <c r="K101" s="26">
        <f>AVERAGEIFS(统调负荷!O:O,统调负荷!$C:$C,负荷汇总!$A101)/10</f>
        <v>1240.22846875</v>
      </c>
      <c r="L101" s="26">
        <f>AVERAGEIFS(统调负荷!P:P,统调负荷!$C:$C,负荷汇总!$A101)/10</f>
        <v>1119.59955208333</v>
      </c>
      <c r="M101" s="26">
        <f>AVERAGEIFS(统调负荷!Q:Q,统调负荷!$C:$C,负荷汇总!$A101)/10</f>
        <v>2091.003125</v>
      </c>
      <c r="N101" s="26">
        <f>AVERAGEIFS(统调负荷!R:R,统调负荷!$C:$C,负荷汇总!$A101)/10</f>
        <v>758.1975625</v>
      </c>
      <c r="O101" s="26">
        <f>AVERAGEIFS(统调负荷!S:S,统调负荷!$C:$C,负荷汇总!$A101)/10</f>
        <v>-125.422666666667</v>
      </c>
      <c r="P101" s="26">
        <f>AVERAGEIFS(统调负荷!T:T,统调负荷!$C:$C,负荷汇总!$A101)/10</f>
        <v>781.17846875</v>
      </c>
      <c r="R101" s="26" t="s">
        <v>66</v>
      </c>
      <c r="S101" s="26">
        <f t="shared" si="18"/>
        <v>-163.435625000003</v>
      </c>
      <c r="T101" s="26">
        <f t="shared" si="19"/>
        <v>-35.5739270833301</v>
      </c>
      <c r="U101" s="26">
        <f t="shared" si="20"/>
        <v>-102.024406249997</v>
      </c>
      <c r="V101" s="26">
        <f t="shared" si="21"/>
        <v>-70.8240624999989</v>
      </c>
      <c r="W101" s="26">
        <f t="shared" si="22"/>
        <v>37.3736041666668</v>
      </c>
      <c r="X101" s="26">
        <f t="shared" si="23"/>
        <v>7.61316666666632</v>
      </c>
    </row>
    <row r="102" spans="1:24">
      <c r="A102" s="73" t="s">
        <v>46</v>
      </c>
      <c r="B102" s="26" t="s">
        <v>67</v>
      </c>
      <c r="C102" s="26">
        <f>SUMIFS(统调负荷!E:E,统调负荷!$C:$C,负荷汇总!$A102)/10/4</f>
        <v>125929</v>
      </c>
      <c r="D102" s="26">
        <f>SUMIFS(统调负荷!F:F,统调负荷!$C:$C,负荷汇总!$A102)/10/4</f>
        <v>30619.2575</v>
      </c>
      <c r="E102" s="26">
        <f>SUMIFS(统调负荷!G:G,统调负荷!$C:$C,负荷汇总!$A102)/10/4</f>
        <v>29318.975</v>
      </c>
      <c r="F102" s="26">
        <f>SUMIFS(统调负荷!H:H,统调负荷!$C:$C,负荷汇总!$A102)/10/4</f>
        <v>51883.8525</v>
      </c>
      <c r="G102" s="26">
        <f>SUMIFS(统调负荷!I:I,统调负荷!$C:$C,负荷汇总!$A102)/10/4</f>
        <v>17299.775</v>
      </c>
      <c r="H102" s="26">
        <f>SUMIFS(统调负荷!J:J,统调负荷!$C:$C,负荷汇总!$A102)/10/4</f>
        <v>-3192.86</v>
      </c>
      <c r="I102" s="26">
        <f>SUMIFS(统调负荷!K:K,统调负荷!$C:$C,负荷汇总!$A102)/10/4</f>
        <v>19602.0575</v>
      </c>
      <c r="J102" s="26">
        <f>SUMIFS(统调负荷!N:N,统调负荷!$C:$C,负荷汇总!$A102)/10/4</f>
        <v>122006.545</v>
      </c>
      <c r="K102" s="26">
        <f>SUMIFS(统调负荷!O:O,统调负荷!$C:$C,负荷汇总!$A102)/10/4</f>
        <v>29765.48325</v>
      </c>
      <c r="L102" s="26">
        <f>SUMIFS(统调负荷!P:P,统调负荷!$C:$C,负荷汇总!$A102)/10/4</f>
        <v>26870.38925</v>
      </c>
      <c r="M102" s="26">
        <f>SUMIFS(统调负荷!Q:Q,统调负荷!$C:$C,负荷汇总!$A102)/10/4</f>
        <v>50184.075</v>
      </c>
      <c r="N102" s="26">
        <f>SUMIFS(统调负荷!R:R,统调负荷!$C:$C,负荷汇总!$A102)/10/4</f>
        <v>18196.7415</v>
      </c>
      <c r="O102" s="26">
        <f>SUMIFS(统调负荷!S:S,统调负荷!$C:$C,负荷汇总!$A102)/10/4</f>
        <v>-3010.144</v>
      </c>
      <c r="P102" s="26">
        <f>SUMIFS(统调负荷!T:T,统调负荷!$C:$C,负荷汇总!$A102)/10/4</f>
        <v>18748.28325</v>
      </c>
      <c r="R102" s="26" t="s">
        <v>67</v>
      </c>
      <c r="S102" s="26">
        <f t="shared" si="18"/>
        <v>-3922.455</v>
      </c>
      <c r="T102" s="26">
        <f t="shared" si="19"/>
        <v>-853.774250000002</v>
      </c>
      <c r="U102" s="26">
        <f t="shared" si="20"/>
        <v>-2448.58575</v>
      </c>
      <c r="V102" s="26">
        <f t="shared" si="21"/>
        <v>-1699.77749999997</v>
      </c>
      <c r="W102" s="26">
        <f t="shared" si="22"/>
        <v>896.966499999995</v>
      </c>
      <c r="X102" s="26">
        <f t="shared" si="23"/>
        <v>182.716</v>
      </c>
    </row>
    <row r="103" spans="1:24">
      <c r="A103" s="73" t="s">
        <v>47</v>
      </c>
      <c r="B103" s="26" t="s">
        <v>64</v>
      </c>
      <c r="C103" s="26">
        <f>_xlfn.MAXIFS(统调负荷!E:E,统调负荷!$C:$C,负荷汇总!$A103)/10</f>
        <v>6200</v>
      </c>
      <c r="D103" s="26">
        <f>_xlfn.MAXIFS(统调负荷!F:F,统调负荷!$C:$C,负荷汇总!$A103)/10</f>
        <v>2217.04</v>
      </c>
      <c r="E103" s="26">
        <f>_xlfn.MAXIFS(统调负荷!G:G,统调负荷!$C:$C,负荷汇总!$A103)/10</f>
        <v>1633.6</v>
      </c>
      <c r="F103" s="26">
        <f>_xlfn.MAXIFS(统调负荷!H:H,统调负荷!$C:$C,负荷汇总!$A103)/10</f>
        <v>2570.63</v>
      </c>
      <c r="G103" s="26">
        <f>_xlfn.MAXIFS(统调负荷!I:I,统调负荷!$C:$C,负荷汇总!$A103)/10</f>
        <v>1174.7</v>
      </c>
      <c r="H103" s="26">
        <f>_xlfn.MAXIFS(统调负荷!J:J,统调负荷!$C:$C,负荷汇总!$A103)/10</f>
        <v>-118.449</v>
      </c>
      <c r="I103" s="26">
        <f>_xlfn.MAXIFS(统调负荷!K:K,统调负荷!$C:$C,负荷汇总!$A103)/10</f>
        <v>1877.24</v>
      </c>
      <c r="J103" s="26">
        <f>_xlfn.MAXIFS(统调负荷!N:N,统调负荷!$C:$C,负荷汇总!$A103)/10</f>
        <v>6379.01</v>
      </c>
      <c r="K103" s="26">
        <f>_xlfn.MAXIFS(统调负荷!O:O,统调负荷!$C:$C,负荷汇总!$A103)/10</f>
        <v>2017.877</v>
      </c>
      <c r="L103" s="26">
        <f>_xlfn.MAXIFS(统调负荷!P:P,统调负荷!$C:$C,负荷汇总!$A103)/10</f>
        <v>1621.08</v>
      </c>
      <c r="M103" s="26">
        <f>_xlfn.MAXIFS(统调负荷!Q:Q,统调负荷!$C:$C,负荷汇总!$A103)/10</f>
        <v>2815.77</v>
      </c>
      <c r="N103" s="26">
        <f>_xlfn.MAXIFS(统调负荷!R:R,统调负荷!$C:$C,负荷汇总!$A103)/10</f>
        <v>998.725</v>
      </c>
      <c r="O103" s="26">
        <f>_xlfn.MAXIFS(统调负荷!S:S,统调负荷!$C:$C,负荷汇总!$A103)/10</f>
        <v>-94.283</v>
      </c>
      <c r="P103" s="26">
        <f>_xlfn.MAXIFS(统调负荷!T:T,统调负荷!$C:$C,负荷汇总!$A103)/10</f>
        <v>1678.077</v>
      </c>
      <c r="R103" s="26" t="s">
        <v>64</v>
      </c>
      <c r="S103" s="26">
        <f t="shared" si="18"/>
        <v>179.01</v>
      </c>
      <c r="T103" s="26">
        <f t="shared" si="19"/>
        <v>-199.163</v>
      </c>
      <c r="U103" s="26">
        <f t="shared" si="20"/>
        <v>-12.52</v>
      </c>
      <c r="V103" s="26">
        <f t="shared" si="21"/>
        <v>245.14</v>
      </c>
      <c r="W103" s="26">
        <f t="shared" si="22"/>
        <v>-175.975</v>
      </c>
      <c r="X103" s="26">
        <f t="shared" si="23"/>
        <v>24.166</v>
      </c>
    </row>
    <row r="104" spans="1:24">
      <c r="A104" s="73" t="s">
        <v>47</v>
      </c>
      <c r="B104" s="26" t="s">
        <v>65</v>
      </c>
      <c r="C104" s="26">
        <f>_xlfn.MINIFS(统调负荷!E:E,统调负荷!$C:$C,负荷汇总!$A104)/10</f>
        <v>4050</v>
      </c>
      <c r="D104" s="26">
        <f>_xlfn.MINIFS(统调负荷!F:F,统调负荷!$C:$C,负荷汇总!$A104)/10</f>
        <v>913.64</v>
      </c>
      <c r="E104" s="26">
        <f>_xlfn.MINIFS(统调负荷!G:G,统调负荷!$C:$C,负荷汇总!$A104)/10</f>
        <v>743.6</v>
      </c>
      <c r="F104" s="26">
        <f>_xlfn.MINIFS(统调负荷!H:H,统调负荷!$C:$C,负荷汇总!$A104)/10</f>
        <v>1273.53</v>
      </c>
      <c r="G104" s="26">
        <f>_xlfn.MINIFS(统调负荷!I:I,统调负荷!$C:$C,负荷汇总!$A104)/10</f>
        <v>536</v>
      </c>
      <c r="H104" s="26">
        <f>_xlfn.MINIFS(统调负荷!J:J,统调负荷!$C:$C,负荷汇总!$A104)/10</f>
        <v>-140.69</v>
      </c>
      <c r="I104" s="26">
        <f>_xlfn.MINIFS(统调负荷!K:K,统调负荷!$C:$C,负荷汇总!$A104)/10</f>
        <v>573.84</v>
      </c>
      <c r="J104" s="26">
        <f>_xlfn.MINIFS(统调负荷!N:N,统调负荷!$C:$C,负荷汇总!$A104)/10</f>
        <v>3961.47</v>
      </c>
      <c r="K104" s="26">
        <f>_xlfn.MINIFS(统调负荷!O:O,统调负荷!$C:$C,负荷汇总!$A104)/10</f>
        <v>1057.852</v>
      </c>
      <c r="L104" s="26">
        <f>_xlfn.MINIFS(统调负荷!P:P,统调负荷!$C:$C,负荷汇总!$A104)/10</f>
        <v>707.059</v>
      </c>
      <c r="M104" s="26">
        <f>_xlfn.MINIFS(统调负荷!Q:Q,统调负荷!$C:$C,负荷汇总!$A104)/10</f>
        <v>1498.43</v>
      </c>
      <c r="N104" s="26">
        <f>_xlfn.MINIFS(统调负荷!R:R,统调负荷!$C:$C,负荷汇总!$A104)/10</f>
        <v>574.407</v>
      </c>
      <c r="O104" s="26">
        <f>_xlfn.MINIFS(统调负荷!S:S,统调负荷!$C:$C,负荷汇总!$A104)/10</f>
        <v>-145.771</v>
      </c>
      <c r="P104" s="26">
        <f>_xlfn.MINIFS(统调负荷!T:T,统调负荷!$C:$C,负荷汇总!$A104)/10</f>
        <v>718.052</v>
      </c>
      <c r="R104" s="26" t="s">
        <v>65</v>
      </c>
      <c r="S104" s="26">
        <f t="shared" si="18"/>
        <v>-88.5300000000002</v>
      </c>
      <c r="T104" s="26">
        <f t="shared" si="19"/>
        <v>144.212</v>
      </c>
      <c r="U104" s="26">
        <f t="shared" si="20"/>
        <v>-36.5410000000001</v>
      </c>
      <c r="V104" s="26">
        <f t="shared" si="21"/>
        <v>224.9</v>
      </c>
      <c r="W104" s="26">
        <f t="shared" si="22"/>
        <v>38.4069999999999</v>
      </c>
      <c r="X104" s="26">
        <f t="shared" si="23"/>
        <v>-5.08100000000002</v>
      </c>
    </row>
    <row r="105" spans="1:24">
      <c r="A105" s="73" t="s">
        <v>47</v>
      </c>
      <c r="B105" s="26" t="s">
        <v>66</v>
      </c>
      <c r="C105" s="26">
        <f>AVERAGEIFS(统调负荷!E:E,统调负荷!$C:$C,负荷汇总!$A105)/10</f>
        <v>4950.79166666667</v>
      </c>
      <c r="D105" s="26">
        <f>AVERAGEIFS(统调负荷!F:F,统调负荷!$C:$C,负荷汇总!$A105)/10</f>
        <v>1406.1725625</v>
      </c>
      <c r="E105" s="26">
        <f>AVERAGEIFS(统调负荷!G:G,统调负荷!$C:$C,负荷汇总!$A105)/10</f>
        <v>1099.028125</v>
      </c>
      <c r="F105" s="26">
        <f>AVERAGEIFS(统调负荷!H:H,统调负荷!$C:$C,负荷汇总!$A105)/10</f>
        <v>1794.36760416667</v>
      </c>
      <c r="G105" s="26">
        <f>AVERAGEIFS(统调负荷!I:I,统调负荷!$C:$C,负荷汇总!$A105)/10</f>
        <v>784.260416666667</v>
      </c>
      <c r="H105" s="26">
        <f>AVERAGEIFS(统调负荷!J:J,统调负荷!$C:$C,负荷汇总!$A105)/10</f>
        <v>-133.037041666667</v>
      </c>
      <c r="I105" s="26">
        <f>AVERAGEIFS(统调负荷!K:K,统调负荷!$C:$C,负荷汇总!$A105)/10</f>
        <v>1066.3725625</v>
      </c>
      <c r="J105" s="26">
        <f>AVERAGEIFS(统调负荷!N:N,统调负荷!$C:$C,负荷汇总!$A105)/10</f>
        <v>5115.02822916667</v>
      </c>
      <c r="K105" s="26">
        <f>AVERAGEIFS(统调负荷!O:O,统调负荷!$C:$C,负荷汇总!$A105)/10</f>
        <v>1397.58221875</v>
      </c>
      <c r="L105" s="26">
        <f>AVERAGEIFS(统调负荷!P:P,统调负荷!$C:$C,负荷汇总!$A105)/10</f>
        <v>1112.31861458333</v>
      </c>
      <c r="M105" s="26">
        <f>AVERAGEIFS(统调负荷!Q:Q,统调负荷!$C:$C,负荷汇总!$A105)/10</f>
        <v>1945.66364583333</v>
      </c>
      <c r="N105" s="26">
        <f>AVERAGEIFS(统调负荷!R:R,统调负荷!$C:$C,负荷汇总!$A105)/10</f>
        <v>788.282864583333</v>
      </c>
      <c r="O105" s="26">
        <f>AVERAGEIFS(统调负荷!S:S,统调负荷!$C:$C,负荷汇总!$A105)/10</f>
        <v>-128.819114583333</v>
      </c>
      <c r="P105" s="26">
        <f>AVERAGEIFS(统调负荷!T:T,统调负荷!$C:$C,负荷汇总!$A105)/10</f>
        <v>1057.78221875</v>
      </c>
      <c r="R105" s="26" t="s">
        <v>66</v>
      </c>
      <c r="S105" s="26">
        <f t="shared" si="18"/>
        <v>164.236562499996</v>
      </c>
      <c r="T105" s="26">
        <f t="shared" si="19"/>
        <v>-8.59034374999965</v>
      </c>
      <c r="U105" s="26">
        <f t="shared" si="20"/>
        <v>13.2904895833331</v>
      </c>
      <c r="V105" s="26">
        <f t="shared" si="21"/>
        <v>151.296041666664</v>
      </c>
      <c r="W105" s="26">
        <f t="shared" si="22"/>
        <v>4.02244791666612</v>
      </c>
      <c r="X105" s="26">
        <f t="shared" si="23"/>
        <v>4.21792708333362</v>
      </c>
    </row>
    <row r="106" spans="1:24">
      <c r="A106" s="73" t="s">
        <v>47</v>
      </c>
      <c r="B106" s="26" t="s">
        <v>67</v>
      </c>
      <c r="C106" s="26">
        <f>SUMIFS(统调负荷!E:E,统调负荷!$C:$C,负荷汇总!$A106)/10/4</f>
        <v>118819</v>
      </c>
      <c r="D106" s="26">
        <f>SUMIFS(统调负荷!F:F,统调负荷!$C:$C,负荷汇总!$A106)/10/4</f>
        <v>33748.1415</v>
      </c>
      <c r="E106" s="26">
        <f>SUMIFS(统调负荷!G:G,统调负荷!$C:$C,负荷汇总!$A106)/10/4</f>
        <v>26376.675</v>
      </c>
      <c r="F106" s="26">
        <f>SUMIFS(统调负荷!H:H,统调负荷!$C:$C,负荷汇总!$A106)/10/4</f>
        <v>43064.8225</v>
      </c>
      <c r="G106" s="26">
        <f>SUMIFS(统调负荷!I:I,统调负荷!$C:$C,负荷汇总!$A106)/10/4</f>
        <v>18822.25</v>
      </c>
      <c r="H106" s="26">
        <f>SUMIFS(统调负荷!J:J,统调负荷!$C:$C,负荷汇总!$A106)/10/4</f>
        <v>-3192.889</v>
      </c>
      <c r="I106" s="26">
        <f>SUMIFS(统调负荷!K:K,统调负荷!$C:$C,负荷汇总!$A106)/10/4</f>
        <v>25592.9415</v>
      </c>
      <c r="J106" s="26">
        <f>SUMIFS(统调负荷!N:N,统调负荷!$C:$C,负荷汇总!$A106)/10/4</f>
        <v>122760.6775</v>
      </c>
      <c r="K106" s="26">
        <f>SUMIFS(统调负荷!O:O,统调负荷!$C:$C,负荷汇总!$A106)/10/4</f>
        <v>33541.97325</v>
      </c>
      <c r="L106" s="26">
        <f>SUMIFS(统调负荷!P:P,统调负荷!$C:$C,负荷汇总!$A106)/10/4</f>
        <v>26695.64675</v>
      </c>
      <c r="M106" s="26">
        <f>SUMIFS(统调负荷!Q:Q,统调负荷!$C:$C,负荷汇总!$A106)/10/4</f>
        <v>46695.9275</v>
      </c>
      <c r="N106" s="26">
        <f>SUMIFS(统调负荷!R:R,统调负荷!$C:$C,负荷汇总!$A106)/10/4</f>
        <v>18918.78875</v>
      </c>
      <c r="O106" s="26">
        <f>SUMIFS(统调负荷!S:S,统调负荷!$C:$C,负荷汇总!$A106)/10/4</f>
        <v>-3091.65875</v>
      </c>
      <c r="P106" s="26">
        <f>SUMIFS(统调负荷!T:T,统调负荷!$C:$C,负荷汇总!$A106)/10/4</f>
        <v>25386.77325</v>
      </c>
      <c r="R106" s="26" t="s">
        <v>67</v>
      </c>
      <c r="S106" s="26">
        <f t="shared" si="18"/>
        <v>3941.67749999996</v>
      </c>
      <c r="T106" s="26">
        <f t="shared" si="19"/>
        <v>-206.168249999995</v>
      </c>
      <c r="U106" s="26">
        <f t="shared" si="20"/>
        <v>318.971749999997</v>
      </c>
      <c r="V106" s="26">
        <f t="shared" si="21"/>
        <v>3631.105</v>
      </c>
      <c r="W106" s="26">
        <f t="shared" si="22"/>
        <v>96.5387499999961</v>
      </c>
      <c r="X106" s="26">
        <f t="shared" si="23"/>
        <v>101.23025</v>
      </c>
    </row>
    <row r="107" spans="1:24">
      <c r="A107" s="73" t="s">
        <v>48</v>
      </c>
      <c r="B107" s="26" t="s">
        <v>64</v>
      </c>
      <c r="C107" s="29">
        <f>_xlfn.MAXIFS(统调负荷!E:E,统调负荷!$C:$C,负荷汇总!$A107)/10</f>
        <v>6000</v>
      </c>
      <c r="D107" s="29">
        <f>_xlfn.MAXIFS(统调负荷!F:F,统调负荷!$C:$C,负荷汇总!$A107)/10</f>
        <v>2181.1</v>
      </c>
      <c r="E107" s="29">
        <f>_xlfn.MAXIFS(统调负荷!G:G,统调负荷!$C:$C,负荷汇总!$A107)/10</f>
        <v>1486.2</v>
      </c>
      <c r="F107" s="29">
        <f>_xlfn.MAXIFS(统调负荷!H:H,统调负荷!$C:$C,负荷汇总!$A107)/10</f>
        <v>2026.7</v>
      </c>
      <c r="G107" s="29">
        <f>_xlfn.MAXIFS(统调负荷!I:I,统调负荷!$C:$C,负荷汇总!$A107)/10</f>
        <v>1428.1</v>
      </c>
      <c r="H107" s="29">
        <f>_xlfn.MAXIFS(统调负荷!J:J,统调负荷!$C:$C,负荷汇总!$A107)/10</f>
        <v>-118.449</v>
      </c>
      <c r="I107" s="29">
        <f>_xlfn.MAXIFS(统调负荷!K:K,统调负荷!$C:$C,负荷汇总!$A107)/10</f>
        <v>1924.1</v>
      </c>
      <c r="J107" s="26">
        <f>_xlfn.MAXIFS(统调负荷!N:N,统调负荷!$C:$C,负荷汇总!$A107)/10</f>
        <v>5948.13</v>
      </c>
      <c r="K107" s="26">
        <f>_xlfn.MAXIFS(统调负荷!O:O,统调负荷!$C:$C,负荷汇总!$A107)/10</f>
        <v>2180.654</v>
      </c>
      <c r="L107" s="26">
        <f>_xlfn.MAXIFS(统调负荷!P:P,统调负荷!$C:$C,负荷汇总!$A107)/10</f>
        <v>1499.75</v>
      </c>
      <c r="M107" s="26">
        <f>_xlfn.MAXIFS(统调负荷!Q:Q,统调负荷!$C:$C,负荷汇总!$A107)/10</f>
        <v>2076.2</v>
      </c>
      <c r="N107" s="26">
        <f>_xlfn.MAXIFS(统调负荷!R:R,统调负荷!$C:$C,负荷汇总!$A107)/10</f>
        <v>1460.18</v>
      </c>
      <c r="O107" s="26">
        <f>_xlfn.MAXIFS(统调负荷!S:S,统调负荷!$C:$C,负荷汇总!$A107)/10</f>
        <v>-98.079</v>
      </c>
      <c r="P107" s="26">
        <f>_xlfn.MAXIFS(统调负荷!T:T,统调负荷!$C:$C,负荷汇总!$A107)/10</f>
        <v>1923.654</v>
      </c>
      <c r="R107" s="26" t="s">
        <v>64</v>
      </c>
      <c r="S107" s="26">
        <f t="shared" si="18"/>
        <v>-51.8699999999999</v>
      </c>
      <c r="T107" s="26">
        <f t="shared" si="19"/>
        <v>-0.445999999999913</v>
      </c>
      <c r="U107" s="26">
        <f t="shared" si="20"/>
        <v>13.55</v>
      </c>
      <c r="V107" s="26">
        <f t="shared" si="21"/>
        <v>49.4999999999998</v>
      </c>
      <c r="W107" s="26">
        <f t="shared" si="22"/>
        <v>32.0799999999999</v>
      </c>
      <c r="X107" s="26">
        <f t="shared" si="23"/>
        <v>20.37</v>
      </c>
    </row>
    <row r="108" spans="1:24">
      <c r="A108" s="73" t="s">
        <v>48</v>
      </c>
      <c r="B108" s="26" t="s">
        <v>65</v>
      </c>
      <c r="C108" s="29">
        <f>_xlfn.MINIFS(统调负荷!E:E,统调负荷!$C:$C,负荷汇总!$A108)/10</f>
        <v>3627.5</v>
      </c>
      <c r="D108" s="29">
        <f>_xlfn.MINIFS(统调负荷!F:F,统调负荷!$C:$C,负荷汇总!$A108)/10</f>
        <v>942.01</v>
      </c>
      <c r="E108" s="29">
        <f>_xlfn.MINIFS(统调负荷!G:G,统调负荷!$C:$C,负荷汇总!$A108)/10</f>
        <v>572.4</v>
      </c>
      <c r="F108" s="29">
        <f>_xlfn.MINIFS(统调负荷!H:H,统调负荷!$C:$C,负荷汇总!$A108)/10</f>
        <v>867.317</v>
      </c>
      <c r="G108" s="29">
        <f>_xlfn.MINIFS(统调负荷!I:I,统调负荷!$C:$C,负荷汇总!$A108)/10</f>
        <v>580.1</v>
      </c>
      <c r="H108" s="29">
        <f>_xlfn.MINIFS(统调负荷!J:J,统调负荷!$C:$C,负荷汇总!$A108)/10</f>
        <v>-140.695</v>
      </c>
      <c r="I108" s="29">
        <f>_xlfn.MINIFS(统调负荷!K:K,统调负荷!$C:$C,负荷汇总!$A108)/10</f>
        <v>685.01</v>
      </c>
      <c r="J108" s="26">
        <f>_xlfn.MINIFS(统调负荷!N:N,统调负荷!$C:$C,负荷汇总!$A108)/10</f>
        <v>3573.83</v>
      </c>
      <c r="K108" s="26">
        <f>_xlfn.MINIFS(统调负荷!O:O,统调负荷!$C:$C,负荷汇总!$A108)/10</f>
        <v>845.461</v>
      </c>
      <c r="L108" s="26">
        <f>_xlfn.MINIFS(统调负荷!P:P,统调负荷!$C:$C,负荷汇总!$A108)/10</f>
        <v>535.92</v>
      </c>
      <c r="M108" s="26">
        <f>_xlfn.MINIFS(统调负荷!Q:Q,统调负荷!$C:$C,负荷汇总!$A108)/10</f>
        <v>808.495</v>
      </c>
      <c r="N108" s="26">
        <f>_xlfn.MINIFS(统调负荷!R:R,统调负荷!$C:$C,负荷汇总!$A108)/10</f>
        <v>607.553</v>
      </c>
      <c r="O108" s="26">
        <f>_xlfn.MINIFS(统调负荷!S:S,统调负荷!$C:$C,负荷汇总!$A108)/10</f>
        <v>-171.118</v>
      </c>
      <c r="P108" s="26">
        <f>_xlfn.MINIFS(统调负荷!T:T,统调负荷!$C:$C,负荷汇总!$A108)/10</f>
        <v>588.461</v>
      </c>
      <c r="R108" s="26" t="s">
        <v>65</v>
      </c>
      <c r="S108" s="26">
        <f t="shared" si="18"/>
        <v>-53.6699999999996</v>
      </c>
      <c r="T108" s="26">
        <f t="shared" si="19"/>
        <v>-96.549</v>
      </c>
      <c r="U108" s="26">
        <f t="shared" si="20"/>
        <v>-36.48</v>
      </c>
      <c r="V108" s="26">
        <f t="shared" si="21"/>
        <v>-58.822</v>
      </c>
      <c r="W108" s="26">
        <f t="shared" si="22"/>
        <v>27.453</v>
      </c>
      <c r="X108" s="26">
        <f t="shared" si="23"/>
        <v>-30.423</v>
      </c>
    </row>
    <row r="109" spans="1:24">
      <c r="A109" s="73" t="s">
        <v>48</v>
      </c>
      <c r="B109" s="26" t="s">
        <v>66</v>
      </c>
      <c r="C109" s="29">
        <f>AVERAGEIFS(统调负荷!E:E,统调负荷!$C:$C,负荷汇总!$A109)/10</f>
        <v>4574.45833333333</v>
      </c>
      <c r="D109" s="29">
        <f>AVERAGEIFS(统调负荷!F:F,统调负荷!$C:$C,负荷汇总!$A109)/10</f>
        <v>1409.75491666667</v>
      </c>
      <c r="E109" s="29">
        <f>AVERAGEIFS(统调负荷!G:G,统调负荷!$C:$C,负荷汇总!$A109)/10</f>
        <v>897.640625</v>
      </c>
      <c r="F109" s="29">
        <f>AVERAGEIFS(统调负荷!H:H,统调负荷!$C:$C,负荷汇总!$A109)/10</f>
        <v>1551.73769791667</v>
      </c>
      <c r="G109" s="29">
        <f>AVERAGEIFS(统调负荷!I:I,统调负荷!$C:$C,负荷汇总!$A109)/10</f>
        <v>848.364583333333</v>
      </c>
      <c r="H109" s="29">
        <f>AVERAGEIFS(统调负荷!J:J,统调负荷!$C:$C,负荷汇总!$A109)/10</f>
        <v>-133.039489583333</v>
      </c>
      <c r="I109" s="29">
        <f>AVERAGEIFS(统调负荷!K:K,统调负荷!$C:$C,负荷汇总!$A109)/10</f>
        <v>1152.75491666667</v>
      </c>
      <c r="J109" s="26">
        <f>AVERAGEIFS(统调负荷!N:N,统调负荷!$C:$C,负荷汇总!$A109)/10</f>
        <v>4586.8315625</v>
      </c>
      <c r="K109" s="26">
        <f>AVERAGEIFS(统调负荷!O:O,统调负荷!$C:$C,负荷汇总!$A109)/10</f>
        <v>1372.21914583333</v>
      </c>
      <c r="L109" s="26">
        <f>AVERAGEIFS(统调负荷!P:P,统调负荷!$C:$C,负荷汇总!$A109)/10</f>
        <v>879.150229166667</v>
      </c>
      <c r="M109" s="26">
        <f>AVERAGEIFS(统调负荷!Q:Q,统调负荷!$C:$C,负荷汇总!$A109)/10</f>
        <v>1570.13727083333</v>
      </c>
      <c r="N109" s="26">
        <f>AVERAGEIFS(统调负荷!R:R,统调负荷!$C:$C,负荷汇总!$A109)/10</f>
        <v>904.95028125</v>
      </c>
      <c r="O109" s="26">
        <f>AVERAGEIFS(统调负荷!S:S,统调负荷!$C:$C,负荷汇总!$A109)/10</f>
        <v>-139.625364583333</v>
      </c>
      <c r="P109" s="26">
        <f>AVERAGEIFS(统调负荷!T:T,统调负荷!$C:$C,负荷汇总!$A109)/10</f>
        <v>1115.21914583333</v>
      </c>
      <c r="R109" s="26" t="s">
        <v>66</v>
      </c>
      <c r="S109" s="26">
        <f t="shared" si="18"/>
        <v>12.3732291666684</v>
      </c>
      <c r="T109" s="26">
        <f t="shared" si="19"/>
        <v>-37.5357708333368</v>
      </c>
      <c r="U109" s="26">
        <f t="shared" si="20"/>
        <v>-18.4903958333332</v>
      </c>
      <c r="V109" s="26">
        <f t="shared" si="21"/>
        <v>18.3995729166638</v>
      </c>
      <c r="W109" s="26">
        <f t="shared" si="22"/>
        <v>56.5856979166668</v>
      </c>
      <c r="X109" s="26">
        <f t="shared" si="23"/>
        <v>-6.58587500000033</v>
      </c>
    </row>
    <row r="110" spans="1:24">
      <c r="A110" s="73" t="s">
        <v>48</v>
      </c>
      <c r="B110" s="26" t="s">
        <v>67</v>
      </c>
      <c r="C110" s="26">
        <f>SUMIFS(统调负荷!E:E,统调负荷!$C:$C,负荷汇总!$A110)/10/4</f>
        <v>109787</v>
      </c>
      <c r="D110" s="26">
        <f>SUMIFS(统调负荷!F:F,统调负荷!$C:$C,负荷汇总!$A110)/10/4</f>
        <v>33834.118</v>
      </c>
      <c r="E110" s="26">
        <f>SUMIFS(统调负荷!G:G,统调负荷!$C:$C,负荷汇总!$A110)/10/4</f>
        <v>21543.375</v>
      </c>
      <c r="F110" s="26">
        <f>SUMIFS(统调负荷!H:H,统调负荷!$C:$C,负荷汇总!$A110)/10/4</f>
        <v>37241.70475</v>
      </c>
      <c r="G110" s="26">
        <f>SUMIFS(统调负荷!I:I,统调负荷!$C:$C,负荷汇总!$A110)/10/4</f>
        <v>20360.75</v>
      </c>
      <c r="H110" s="26">
        <f>SUMIFS(统调负荷!J:J,统调负荷!$C:$C,负荷汇总!$A110)/10/4</f>
        <v>-3192.94775</v>
      </c>
      <c r="I110" s="26">
        <f>SUMIFS(统调负荷!K:K,统调负荷!$C:$C,负荷汇总!$A110)/10/4</f>
        <v>27666.118</v>
      </c>
      <c r="J110" s="26">
        <f>SUMIFS(统调负荷!N:N,统调负荷!$C:$C,负荷汇总!$A110)/10/4</f>
        <v>110083.9575</v>
      </c>
      <c r="K110" s="26">
        <f>SUMIFS(统调负荷!O:O,统调负荷!$C:$C,负荷汇总!$A110)/10/4</f>
        <v>32933.2595</v>
      </c>
      <c r="L110" s="26">
        <f>SUMIFS(统调负荷!P:P,统调负荷!$C:$C,负荷汇总!$A110)/10/4</f>
        <v>21099.6055</v>
      </c>
      <c r="M110" s="26">
        <f>SUMIFS(统调负荷!Q:Q,统调负荷!$C:$C,负荷汇总!$A110)/10/4</f>
        <v>37683.2945</v>
      </c>
      <c r="N110" s="26">
        <f>SUMIFS(统调负荷!R:R,统调负荷!$C:$C,负荷汇总!$A110)/10/4</f>
        <v>21718.80675</v>
      </c>
      <c r="O110" s="26">
        <f>SUMIFS(统调负荷!S:S,统调负荷!$C:$C,负荷汇总!$A110)/10/4</f>
        <v>-3351.00875</v>
      </c>
      <c r="P110" s="26">
        <f>SUMIFS(统调负荷!T:T,统调负荷!$C:$C,负荷汇总!$A110)/10/4</f>
        <v>26765.2595</v>
      </c>
      <c r="R110" s="26" t="s">
        <v>67</v>
      </c>
      <c r="S110" s="26">
        <f t="shared" si="18"/>
        <v>296.957499999975</v>
      </c>
      <c r="T110" s="26">
        <f t="shared" si="19"/>
        <v>-900.858500000002</v>
      </c>
      <c r="U110" s="26">
        <f t="shared" si="20"/>
        <v>-443.769499999999</v>
      </c>
      <c r="V110" s="26">
        <f t="shared" si="21"/>
        <v>441.589750000014</v>
      </c>
      <c r="W110" s="26">
        <f t="shared" si="22"/>
        <v>1358.05675</v>
      </c>
      <c r="X110" s="26">
        <f t="shared" si="23"/>
        <v>-158.061</v>
      </c>
    </row>
    <row r="111" spans="1:24">
      <c r="A111" s="73" t="s">
        <v>49</v>
      </c>
      <c r="B111" s="26" t="s">
        <v>64</v>
      </c>
      <c r="C111" s="29">
        <f>_xlfn.MAXIFS(统调负荷!E:E,统调负荷!$C:$C,负荷汇总!$A111)/10</f>
        <v>5600</v>
      </c>
      <c r="D111" s="29">
        <f>_xlfn.MAXIFS(统调负荷!F:F,统调负荷!$C:$C,负荷汇总!$A111)/10</f>
        <v>2089.589</v>
      </c>
      <c r="E111" s="29">
        <f>_xlfn.MAXIFS(统调负荷!G:G,统调负荷!$C:$C,负荷汇总!$A111)/10</f>
        <v>1434.4</v>
      </c>
      <c r="F111" s="29">
        <f>_xlfn.MAXIFS(统调负荷!H:H,统调负荷!$C:$C,负荷汇总!$A111)/10</f>
        <v>1923.44</v>
      </c>
      <c r="G111" s="29">
        <f>_xlfn.MAXIFS(统调负荷!I:I,统调负荷!$C:$C,负荷汇总!$A111)/10</f>
        <v>1282.9</v>
      </c>
      <c r="H111" s="29">
        <f>_xlfn.MAXIFS(统调负荷!J:J,统调负荷!$C:$C,负荷汇总!$A111)/10</f>
        <v>-171.049</v>
      </c>
      <c r="I111" s="29">
        <f>_xlfn.MAXIFS(统调负荷!K:K,统调负荷!$C:$C,负荷汇总!$A111)/10</f>
        <v>1832.589</v>
      </c>
      <c r="J111" s="26">
        <f>_xlfn.MAXIFS(统调负荷!N:N,统调负荷!$C:$C,负荷汇总!$A111)/10</f>
        <v>5595.31</v>
      </c>
      <c r="K111" s="26">
        <f>_xlfn.MAXIFS(统调负荷!O:O,统调负荷!$C:$C,负荷汇总!$A111)/10</f>
        <v>2250.34</v>
      </c>
      <c r="L111" s="26">
        <f>_xlfn.MAXIFS(统调负荷!P:P,统调负荷!$C:$C,负荷汇总!$A111)/10</f>
        <v>1533.38</v>
      </c>
      <c r="M111" s="26">
        <f>_xlfn.MAXIFS(统调负荷!Q:Q,统调负荷!$C:$C,负荷汇总!$A111)/10</f>
        <v>1894.37</v>
      </c>
      <c r="N111" s="26">
        <f>_xlfn.MAXIFS(统调负荷!R:R,统调负荷!$C:$C,负荷汇总!$A111)/10</f>
        <v>1164.01</v>
      </c>
      <c r="O111" s="26">
        <f>_xlfn.MAXIFS(统调负荷!S:S,统调负荷!$C:$C,负荷汇总!$A111)/10</f>
        <v>-125.845</v>
      </c>
      <c r="P111" s="26">
        <f>_xlfn.MAXIFS(统调负荷!T:T,统调负荷!$C:$C,负荷汇总!$A111)/10</f>
        <v>1993.34</v>
      </c>
      <c r="R111" s="26" t="s">
        <v>64</v>
      </c>
      <c r="S111" s="26">
        <f t="shared" si="18"/>
        <v>-4.69000000000051</v>
      </c>
      <c r="T111" s="26">
        <f t="shared" si="19"/>
        <v>160.751</v>
      </c>
      <c r="U111" s="26">
        <f t="shared" si="20"/>
        <v>98.9799999999998</v>
      </c>
      <c r="V111" s="26">
        <f t="shared" si="21"/>
        <v>-29.0699999999999</v>
      </c>
      <c r="W111" s="26">
        <f t="shared" si="22"/>
        <v>-118.89</v>
      </c>
      <c r="X111" s="26">
        <f t="shared" si="23"/>
        <v>45.204</v>
      </c>
    </row>
    <row r="112" spans="1:24">
      <c r="A112" s="73" t="s">
        <v>49</v>
      </c>
      <c r="B112" s="26" t="s">
        <v>65</v>
      </c>
      <c r="C112" s="29">
        <f>_xlfn.MINIFS(统调负荷!E:E,统调负荷!$C:$C,负荷汇总!$A112)/10</f>
        <v>3250</v>
      </c>
      <c r="D112" s="29">
        <f>_xlfn.MINIFS(统调负荷!F:F,统调负荷!$C:$C,负荷汇总!$A112)/10</f>
        <v>669.8</v>
      </c>
      <c r="E112" s="29">
        <f>_xlfn.MINIFS(统调负荷!G:G,统调负荷!$C:$C,负荷汇总!$A112)/10</f>
        <v>575.9</v>
      </c>
      <c r="F112" s="29">
        <f>_xlfn.MINIFS(统调负荷!H:H,统调负荷!$C:$C,负荷汇总!$A112)/10</f>
        <v>967.058</v>
      </c>
      <c r="G112" s="29">
        <f>_xlfn.MINIFS(统调负荷!I:I,统调负荷!$C:$C,负荷汇总!$A112)/10</f>
        <v>502.9</v>
      </c>
      <c r="H112" s="29">
        <f>_xlfn.MINIFS(统调负荷!J:J,统调负荷!$C:$C,负荷汇总!$A112)/10</f>
        <v>-201.29</v>
      </c>
      <c r="I112" s="29">
        <f>_xlfn.MINIFS(统调负荷!K:K,统调负荷!$C:$C,负荷汇总!$A112)/10</f>
        <v>412.8</v>
      </c>
      <c r="J112" s="26">
        <f>_xlfn.MINIFS(统调负荷!N:N,统调负荷!$C:$C,负荷汇总!$A112)/10</f>
        <v>3501.82</v>
      </c>
      <c r="K112" s="26">
        <f>_xlfn.MINIFS(统调负荷!O:O,统调负荷!$C:$C,负荷汇总!$A112)/10</f>
        <v>975.5</v>
      </c>
      <c r="L112" s="26">
        <f>_xlfn.MINIFS(统调负荷!P:P,统调负荷!$C:$C,负荷汇总!$A112)/10</f>
        <v>411.84</v>
      </c>
      <c r="M112" s="26">
        <f>_xlfn.MINIFS(统调负荷!Q:Q,统调负荷!$C:$C,负荷汇总!$A112)/10</f>
        <v>906.321</v>
      </c>
      <c r="N112" s="26">
        <f>_xlfn.MINIFS(统调负荷!R:R,统调负荷!$C:$C,负荷汇总!$A112)/10</f>
        <v>482.897</v>
      </c>
      <c r="O112" s="26">
        <f>_xlfn.MINIFS(统调负荷!S:S,统调负荷!$C:$C,负荷汇总!$A112)/10</f>
        <v>-221.604</v>
      </c>
      <c r="P112" s="26">
        <f>_xlfn.MINIFS(统调负荷!T:T,统调负荷!$C:$C,负荷汇总!$A112)/10</f>
        <v>718.5</v>
      </c>
      <c r="R112" s="26" t="s">
        <v>65</v>
      </c>
      <c r="S112" s="26">
        <f t="shared" si="18"/>
        <v>251.82</v>
      </c>
      <c r="T112" s="26">
        <f t="shared" si="19"/>
        <v>305.7</v>
      </c>
      <c r="U112" s="26">
        <f t="shared" si="20"/>
        <v>-164.06</v>
      </c>
      <c r="V112" s="26">
        <f t="shared" si="21"/>
        <v>-60.7370000000001</v>
      </c>
      <c r="W112" s="26">
        <f t="shared" si="22"/>
        <v>-20.0029999999999</v>
      </c>
      <c r="X112" s="26">
        <f t="shared" si="23"/>
        <v>-20.314</v>
      </c>
    </row>
    <row r="113" spans="1:24">
      <c r="A113" s="73" t="s">
        <v>49</v>
      </c>
      <c r="B113" s="26" t="s">
        <v>66</v>
      </c>
      <c r="C113" s="29">
        <f>AVERAGEIFS(统调负荷!E:E,统调负荷!$C:$C,负荷汇总!$A113)/10</f>
        <v>4286.4375</v>
      </c>
      <c r="D113" s="29">
        <f>AVERAGEIFS(统调负荷!F:F,统调负荷!$C:$C,负荷汇总!$A113)/10</f>
        <v>1419.84035416667</v>
      </c>
      <c r="E113" s="29">
        <f>AVERAGEIFS(统调负荷!G:G,统调负荷!$C:$C,负荷汇总!$A113)/10</f>
        <v>824.654166666667</v>
      </c>
      <c r="F113" s="29">
        <f>AVERAGEIFS(统调负荷!H:H,统调负荷!$C:$C,负荷汇总!$A113)/10</f>
        <v>1481.41108333333</v>
      </c>
      <c r="G113" s="29">
        <f>AVERAGEIFS(统调负荷!I:I,统调负荷!$C:$C,负荷汇总!$A113)/10</f>
        <v>751.417708333333</v>
      </c>
      <c r="H113" s="29">
        <f>AVERAGEIFS(统调负荷!J:J,统调负荷!$C:$C,负荷汇总!$A113)/10</f>
        <v>-190.8858125</v>
      </c>
      <c r="I113" s="29">
        <f>AVERAGEIFS(统调负荷!K:K,统调负荷!$C:$C,负荷汇总!$A113)/10</f>
        <v>1162.84035416667</v>
      </c>
      <c r="J113" s="26">
        <f>AVERAGEIFS(统调负荷!N:N,统调负荷!$C:$C,负荷汇总!$A113)/10</f>
        <v>4359.593125</v>
      </c>
      <c r="K113" s="26">
        <f>AVERAGEIFS(统调负荷!O:O,统调负荷!$C:$C,负荷汇总!$A113)/10</f>
        <v>1558.05360416667</v>
      </c>
      <c r="L113" s="26">
        <f>AVERAGEIFS(统调负荷!P:P,统调负荷!$C:$C,负荷汇总!$A113)/10</f>
        <v>830.23071875</v>
      </c>
      <c r="M113" s="26">
        <f>AVERAGEIFS(统调负荷!Q:Q,统调负荷!$C:$C,负荷汇总!$A113)/10</f>
        <v>1411.4701875</v>
      </c>
      <c r="N113" s="26">
        <f>AVERAGEIFS(统调负荷!R:R,统调负荷!$C:$C,负荷汇总!$A113)/10</f>
        <v>744.078854166667</v>
      </c>
      <c r="O113" s="26">
        <f>AVERAGEIFS(统调负荷!S:S,统调负荷!$C:$C,负荷汇总!$A113)/10</f>
        <v>-184.240239583333</v>
      </c>
      <c r="P113" s="26">
        <f>AVERAGEIFS(统调负荷!T:T,统调负荷!$C:$C,负荷汇总!$A113)/10</f>
        <v>1301.05360416667</v>
      </c>
      <c r="R113" s="26" t="s">
        <v>66</v>
      </c>
      <c r="S113" s="26">
        <f t="shared" si="18"/>
        <v>73.1556250000003</v>
      </c>
      <c r="T113" s="26">
        <f t="shared" si="19"/>
        <v>138.213249999996</v>
      </c>
      <c r="U113" s="26">
        <f t="shared" si="20"/>
        <v>5.57655208333279</v>
      </c>
      <c r="V113" s="26">
        <f t="shared" si="21"/>
        <v>-69.9408958333299</v>
      </c>
      <c r="W113" s="26">
        <f t="shared" si="22"/>
        <v>-7.33885416666647</v>
      </c>
      <c r="X113" s="26">
        <f t="shared" si="23"/>
        <v>6.64557291666662</v>
      </c>
    </row>
    <row r="114" spans="1:24">
      <c r="A114" s="73" t="s">
        <v>49</v>
      </c>
      <c r="B114" s="26" t="s">
        <v>67</v>
      </c>
      <c r="C114" s="26">
        <f>SUMIFS(统调负荷!E:E,统调负荷!$C:$C,负荷汇总!$A114)/10/4</f>
        <v>102874.5</v>
      </c>
      <c r="D114" s="26">
        <f>SUMIFS(统调负荷!F:F,统调负荷!$C:$C,负荷汇总!$A114)/10/4</f>
        <v>34076.1685</v>
      </c>
      <c r="E114" s="26">
        <f>SUMIFS(统调负荷!G:G,统调负荷!$C:$C,负荷汇总!$A114)/10/4</f>
        <v>19791.7</v>
      </c>
      <c r="F114" s="26">
        <f>SUMIFS(统调负荷!H:H,统调负荷!$C:$C,负荷汇总!$A114)/10/4</f>
        <v>35553.866</v>
      </c>
      <c r="G114" s="26">
        <f>SUMIFS(统调负荷!I:I,统调负荷!$C:$C,负荷汇总!$A114)/10/4</f>
        <v>18034.025</v>
      </c>
      <c r="H114" s="26">
        <f>SUMIFS(统调负荷!J:J,统调负荷!$C:$C,负荷汇总!$A114)/10/4</f>
        <v>-4581.2595</v>
      </c>
      <c r="I114" s="26">
        <f>SUMIFS(统调负荷!K:K,统调负荷!$C:$C,负荷汇总!$A114)/10/4</f>
        <v>27908.1685</v>
      </c>
      <c r="J114" s="26">
        <f>SUMIFS(统调负荷!N:N,统调负荷!$C:$C,负荷汇总!$A114)/10/4</f>
        <v>104630.235</v>
      </c>
      <c r="K114" s="26">
        <f>SUMIFS(统调负荷!O:O,统调负荷!$C:$C,负荷汇总!$A114)/10/4</f>
        <v>37393.2865</v>
      </c>
      <c r="L114" s="26">
        <f>SUMIFS(统调负荷!P:P,统调负荷!$C:$C,负荷汇总!$A114)/10/4</f>
        <v>19925.53725</v>
      </c>
      <c r="M114" s="26">
        <f>SUMIFS(统调负荷!Q:Q,统调负荷!$C:$C,负荷汇总!$A114)/10/4</f>
        <v>33875.2845</v>
      </c>
      <c r="N114" s="26">
        <f>SUMIFS(统调负荷!R:R,统调负荷!$C:$C,负荷汇总!$A114)/10/4</f>
        <v>17857.8925</v>
      </c>
      <c r="O114" s="26">
        <f>SUMIFS(统调负荷!S:S,统调负荷!$C:$C,负荷汇总!$A114)/10/4</f>
        <v>-4421.76575</v>
      </c>
      <c r="P114" s="26">
        <f>SUMIFS(统调负荷!T:T,统调负荷!$C:$C,负荷汇总!$A114)/10/4</f>
        <v>31225.2865</v>
      </c>
      <c r="R114" s="26" t="s">
        <v>67</v>
      </c>
      <c r="S114" s="26">
        <f t="shared" si="18"/>
        <v>1755.73500000002</v>
      </c>
      <c r="T114" s="26">
        <f t="shared" si="19"/>
        <v>3317.11799999999</v>
      </c>
      <c r="U114" s="26">
        <f t="shared" si="20"/>
        <v>133.837249999997</v>
      </c>
      <c r="V114" s="26">
        <f t="shared" si="21"/>
        <v>-1678.5815</v>
      </c>
      <c r="W114" s="26">
        <f t="shared" si="22"/>
        <v>-176.132500000003</v>
      </c>
      <c r="X114" s="26">
        <f t="shared" si="23"/>
        <v>159.49375</v>
      </c>
    </row>
    <row r="115" spans="1:24">
      <c r="A115" s="73" t="s">
        <v>50</v>
      </c>
      <c r="B115" s="26" t="s">
        <v>64</v>
      </c>
      <c r="C115" s="26">
        <f>_xlfn.MAXIFS(统调负荷!E:E,统调负荷!$C:$C,负荷汇总!$A115)/10</f>
        <v>5350</v>
      </c>
      <c r="D115" s="26">
        <f>_xlfn.MAXIFS(统调负荷!F:F,统调负荷!$C:$C,负荷汇总!$A115)/10</f>
        <v>1873.64</v>
      </c>
      <c r="E115" s="26">
        <f>_xlfn.MAXIFS(统调负荷!G:G,统调负荷!$C:$C,负荷汇总!$A115)/10</f>
        <v>1141</v>
      </c>
      <c r="F115" s="26">
        <f>_xlfn.MAXIFS(统调负荷!H:H,统调负荷!$C:$C,负荷汇总!$A115)/10</f>
        <v>2174.49</v>
      </c>
      <c r="G115" s="26">
        <f>_xlfn.MAXIFS(统调负荷!I:I,统调负荷!$C:$C,负荷汇总!$A115)/10</f>
        <v>1261.1</v>
      </c>
      <c r="H115" s="26">
        <f>_xlfn.MAXIFS(统调负荷!J:J,统调负荷!$C:$C,负荷汇总!$A115)/10</f>
        <v>-171.049</v>
      </c>
      <c r="I115" s="26">
        <f>_xlfn.MAXIFS(统调负荷!K:K,统调负荷!$C:$C,负荷汇总!$A115)/10</f>
        <v>1616.64</v>
      </c>
      <c r="J115" s="26">
        <f>_xlfn.MAXIFS(统调负荷!N:N,统调负荷!$C:$C,负荷汇总!$A115)/10</f>
        <v>5334.49</v>
      </c>
      <c r="K115" s="26">
        <f>_xlfn.MAXIFS(统调负荷!O:O,统调负荷!$C:$C,负荷汇总!$A115)/10</f>
        <v>1917.257</v>
      </c>
      <c r="L115" s="26">
        <f>_xlfn.MAXIFS(统调负荷!P:P,统调负荷!$C:$C,负荷汇总!$A115)/10</f>
        <v>1112.16</v>
      </c>
      <c r="M115" s="26">
        <f>_xlfn.MAXIFS(统调负荷!Q:Q,统调负荷!$C:$C,负荷汇总!$A115)/10</f>
        <v>2311.34</v>
      </c>
      <c r="N115" s="26">
        <f>_xlfn.MAXIFS(统调负荷!R:R,统调负荷!$C:$C,负荷汇总!$A115)/10</f>
        <v>1028.76</v>
      </c>
      <c r="O115" s="26">
        <f>_xlfn.MAXIFS(统调负荷!S:S,统调负荷!$C:$C,负荷汇总!$A115)/10</f>
        <v>-115.688</v>
      </c>
      <c r="P115" s="26">
        <f>_xlfn.MAXIFS(统调负荷!T:T,统调负荷!$C:$C,负荷汇总!$A115)/10</f>
        <v>1660.257</v>
      </c>
      <c r="R115" s="26" t="s">
        <v>64</v>
      </c>
      <c r="S115" s="26">
        <f t="shared" si="18"/>
        <v>-15.5100000000002</v>
      </c>
      <c r="T115" s="26">
        <f t="shared" si="19"/>
        <v>43.617</v>
      </c>
      <c r="U115" s="26">
        <f t="shared" si="20"/>
        <v>-28.8399999999999</v>
      </c>
      <c r="V115" s="26">
        <f t="shared" si="21"/>
        <v>136.85</v>
      </c>
      <c r="W115" s="26">
        <f t="shared" si="22"/>
        <v>-232.34</v>
      </c>
      <c r="X115" s="26">
        <f t="shared" si="23"/>
        <v>55.361</v>
      </c>
    </row>
    <row r="116" spans="1:24">
      <c r="A116" s="73" t="s">
        <v>50</v>
      </c>
      <c r="B116" s="26" t="s">
        <v>65</v>
      </c>
      <c r="C116" s="26">
        <f>_xlfn.MINIFS(统调负荷!E:E,统调负荷!$C:$C,负荷汇总!$A116)/10</f>
        <v>2850</v>
      </c>
      <c r="D116" s="26">
        <f>_xlfn.MINIFS(统调负荷!F:F,统调负荷!$C:$C,负荷汇总!$A116)/10</f>
        <v>538.826</v>
      </c>
      <c r="E116" s="26">
        <f>_xlfn.MINIFS(统调负荷!G:G,统调负荷!$C:$C,负荷汇总!$A116)/10</f>
        <v>533</v>
      </c>
      <c r="F116" s="26">
        <f>_xlfn.MINIFS(统调负荷!H:H,统调负荷!$C:$C,负荷汇总!$A116)/10</f>
        <v>789.559</v>
      </c>
      <c r="G116" s="26">
        <f>_xlfn.MINIFS(统调负荷!I:I,统调负荷!$C:$C,负荷汇总!$A116)/10</f>
        <v>482.6</v>
      </c>
      <c r="H116" s="26">
        <f>_xlfn.MINIFS(统调负荷!J:J,统调负荷!$C:$C,负荷汇总!$A116)/10</f>
        <v>-201.29</v>
      </c>
      <c r="I116" s="26">
        <f>_xlfn.MINIFS(统调负荷!K:K,统调负荷!$C:$C,负荷汇总!$A116)/10</f>
        <v>281.826</v>
      </c>
      <c r="J116" s="26">
        <f>_xlfn.MINIFS(统调负荷!N:N,统调负荷!$C:$C,负荷汇总!$A116)/10</f>
        <v>3014.19</v>
      </c>
      <c r="K116" s="26">
        <f>_xlfn.MINIFS(统调负荷!O:O,统调负荷!$C:$C,负荷汇总!$A116)/10</f>
        <v>920.115</v>
      </c>
      <c r="L116" s="26">
        <f>_xlfn.MINIFS(统调负荷!P:P,统调负荷!$C:$C,负荷汇总!$A116)/10</f>
        <v>522.739</v>
      </c>
      <c r="M116" s="26">
        <f>_xlfn.MINIFS(统调负荷!Q:Q,统调负荷!$C:$C,负荷汇总!$A116)/10</f>
        <v>707.1</v>
      </c>
      <c r="N116" s="26">
        <f>_xlfn.MINIFS(统调负荷!R:R,统调负荷!$C:$C,负荷汇总!$A116)/10</f>
        <v>541.796</v>
      </c>
      <c r="O116" s="26">
        <f>_xlfn.MINIFS(统调负荷!S:S,统调负荷!$C:$C,负荷汇总!$A116)/10</f>
        <v>-221.163</v>
      </c>
      <c r="P116" s="26">
        <f>_xlfn.MINIFS(统调负荷!T:T,统调负荷!$C:$C,负荷汇总!$A116)/10</f>
        <v>663.115</v>
      </c>
      <c r="R116" s="26" t="s">
        <v>65</v>
      </c>
      <c r="S116" s="26">
        <f t="shared" si="18"/>
        <v>164.19</v>
      </c>
      <c r="T116" s="26">
        <f t="shared" si="19"/>
        <v>381.289</v>
      </c>
      <c r="U116" s="26">
        <f t="shared" si="20"/>
        <v>-10.261</v>
      </c>
      <c r="V116" s="26">
        <f t="shared" si="21"/>
        <v>-82.4589999999999</v>
      </c>
      <c r="W116" s="26">
        <f t="shared" si="22"/>
        <v>59.196</v>
      </c>
      <c r="X116" s="26">
        <f t="shared" si="23"/>
        <v>-19.873</v>
      </c>
    </row>
    <row r="117" spans="1:24">
      <c r="A117" s="73" t="s">
        <v>50</v>
      </c>
      <c r="B117" s="26" t="s">
        <v>66</v>
      </c>
      <c r="C117" s="26">
        <f>AVERAGEIFS(统调负荷!E:E,统调负荷!$C:$C,负荷汇总!$A117)/10</f>
        <v>4007.02604166667</v>
      </c>
      <c r="D117" s="26">
        <f>AVERAGEIFS(统调负荷!F:F,统调负荷!$C:$C,负荷汇总!$A117)/10</f>
        <v>1248.18825</v>
      </c>
      <c r="E117" s="26">
        <f>AVERAGEIFS(统调负荷!G:G,统调负荷!$C:$C,负荷汇总!$A117)/10</f>
        <v>787.802083333333</v>
      </c>
      <c r="F117" s="26">
        <f>AVERAGEIFS(统调负荷!H:H,统调负荷!$C:$C,负荷汇总!$A117)/10</f>
        <v>1451.19186458333</v>
      </c>
      <c r="G117" s="26">
        <f>AVERAGEIFS(统调负荷!I:I,统调负荷!$C:$C,负荷汇总!$A117)/10</f>
        <v>710.728125</v>
      </c>
      <c r="H117" s="26">
        <f>AVERAGEIFS(统调负荷!J:J,统调负荷!$C:$C,负荷汇总!$A117)/10</f>
        <v>-190.88428125</v>
      </c>
      <c r="I117" s="26">
        <f>AVERAGEIFS(统调负荷!K:K,统调负荷!$C:$C,负荷汇总!$A117)/10</f>
        <v>991.18825</v>
      </c>
      <c r="J117" s="26">
        <f>AVERAGEIFS(统调负荷!N:N,统调负荷!$C:$C,负荷汇总!$A117)/10</f>
        <v>4082.22520833333</v>
      </c>
      <c r="K117" s="26">
        <f>AVERAGEIFS(统调负荷!O:O,统调负荷!$C:$C,负荷汇总!$A117)/10</f>
        <v>1375.64486458333</v>
      </c>
      <c r="L117" s="26">
        <f>AVERAGEIFS(统调负荷!P:P,统调负荷!$C:$C,负荷汇总!$A117)/10</f>
        <v>760.319760416667</v>
      </c>
      <c r="M117" s="26">
        <f>AVERAGEIFS(统调负荷!Q:Q,统调负荷!$C:$C,负荷汇总!$A117)/10</f>
        <v>1444.18978125</v>
      </c>
      <c r="N117" s="26">
        <f>AVERAGEIFS(统调负荷!R:R,统调负荷!$C:$C,负荷汇总!$A117)/10</f>
        <v>686.260302083333</v>
      </c>
      <c r="O117" s="26">
        <f>AVERAGEIFS(统调负荷!S:S,统调负荷!$C:$C,负荷汇总!$A117)/10</f>
        <v>-184.1895</v>
      </c>
      <c r="P117" s="26">
        <f>AVERAGEIFS(统调负荷!T:T,统调负荷!$C:$C,负荷汇总!$A117)/10</f>
        <v>1118.64486458333</v>
      </c>
      <c r="R117" s="26" t="s">
        <v>66</v>
      </c>
      <c r="S117" s="26">
        <f t="shared" si="18"/>
        <v>75.1991666666618</v>
      </c>
      <c r="T117" s="26">
        <f t="shared" si="19"/>
        <v>127.456614583333</v>
      </c>
      <c r="U117" s="26">
        <f t="shared" si="20"/>
        <v>-27.4823229166661</v>
      </c>
      <c r="V117" s="26">
        <f t="shared" si="21"/>
        <v>-7.00208333333012</v>
      </c>
      <c r="W117" s="26">
        <f t="shared" si="22"/>
        <v>-24.4678229166668</v>
      </c>
      <c r="X117" s="26">
        <f t="shared" si="23"/>
        <v>6.69478125000001</v>
      </c>
    </row>
    <row r="118" spans="1:24">
      <c r="A118" s="73" t="s">
        <v>50</v>
      </c>
      <c r="B118" s="26" t="s">
        <v>67</v>
      </c>
      <c r="C118" s="26">
        <f>SUMIFS(统调负荷!E:E,统调负荷!$C:$C,负荷汇总!$A118)/10/4</f>
        <v>96168.625</v>
      </c>
      <c r="D118" s="26">
        <f>SUMIFS(统调负荷!F:F,统调负荷!$C:$C,负荷汇总!$A118)/10/4</f>
        <v>29956.518</v>
      </c>
      <c r="E118" s="26">
        <f>SUMIFS(统调负荷!G:G,统调负荷!$C:$C,负荷汇总!$A118)/10/4</f>
        <v>18907.25</v>
      </c>
      <c r="F118" s="26">
        <f>SUMIFS(统调负荷!H:H,统调负荷!$C:$C,负荷汇总!$A118)/10/4</f>
        <v>34828.60475</v>
      </c>
      <c r="G118" s="26">
        <f>SUMIFS(统调负荷!I:I,统调负荷!$C:$C,负荷汇总!$A118)/10/4</f>
        <v>17057.475</v>
      </c>
      <c r="H118" s="26">
        <f>SUMIFS(统调负荷!J:J,统调负荷!$C:$C,负荷汇总!$A118)/10/4</f>
        <v>-4581.22275</v>
      </c>
      <c r="I118" s="26">
        <f>SUMIFS(统调负荷!K:K,统调负荷!$C:$C,负荷汇总!$A118)/10/4</f>
        <v>23788.518</v>
      </c>
      <c r="J118" s="26">
        <f>SUMIFS(统调负荷!N:N,统调负荷!$C:$C,负荷汇总!$A118)/10/4</f>
        <v>97973.405</v>
      </c>
      <c r="K118" s="26">
        <f>SUMIFS(统调负荷!O:O,统调负荷!$C:$C,负荷汇总!$A118)/10/4</f>
        <v>33015.47675</v>
      </c>
      <c r="L118" s="26">
        <f>SUMIFS(统调负荷!P:P,统调负荷!$C:$C,负荷汇总!$A118)/10/4</f>
        <v>18247.67425</v>
      </c>
      <c r="M118" s="26">
        <f>SUMIFS(统调负荷!Q:Q,统调负荷!$C:$C,负荷汇总!$A118)/10/4</f>
        <v>34660.55475</v>
      </c>
      <c r="N118" s="26">
        <f>SUMIFS(统调负荷!R:R,统调负荷!$C:$C,负荷汇总!$A118)/10/4</f>
        <v>16470.24725</v>
      </c>
      <c r="O118" s="26">
        <f>SUMIFS(统调负荷!S:S,统调负荷!$C:$C,负荷汇总!$A118)/10/4</f>
        <v>-4420.548</v>
      </c>
      <c r="P118" s="26">
        <f>SUMIFS(统调负荷!T:T,统调负荷!$C:$C,负荷汇总!$A118)/10/4</f>
        <v>26847.47675</v>
      </c>
      <c r="R118" s="26" t="s">
        <v>67</v>
      </c>
      <c r="S118" s="26">
        <f t="shared" si="18"/>
        <v>1804.77999999997</v>
      </c>
      <c r="T118" s="26">
        <f t="shared" si="19"/>
        <v>3058.95874999999</v>
      </c>
      <c r="U118" s="26">
        <f t="shared" si="20"/>
        <v>-659.575749999996</v>
      </c>
      <c r="V118" s="26">
        <f t="shared" si="21"/>
        <v>-168.050000000003</v>
      </c>
      <c r="W118" s="26">
        <f t="shared" si="22"/>
        <v>-587.227750000005</v>
      </c>
      <c r="X118" s="26">
        <f t="shared" si="23"/>
        <v>160.67475</v>
      </c>
    </row>
    <row r="119" spans="1:24">
      <c r="A119" s="73" t="s">
        <v>51</v>
      </c>
      <c r="B119" s="26" t="s">
        <v>64</v>
      </c>
      <c r="C119" s="26">
        <f>_xlfn.MAXIFS(统调负荷!E:E,统调负荷!$C:$C,负荷汇总!$A119)/10</f>
        <v>5300</v>
      </c>
      <c r="D119" s="26">
        <f>_xlfn.MAXIFS(统调负荷!F:F,统调负荷!$C:$C,负荷汇总!$A119)/10</f>
        <v>1676.82</v>
      </c>
      <c r="E119" s="26">
        <f>_xlfn.MAXIFS(统调负荷!G:G,统调负荷!$C:$C,负荷汇总!$A119)/10</f>
        <v>1235.8</v>
      </c>
      <c r="F119" s="26">
        <f>_xlfn.MAXIFS(统调负荷!H:H,统调负荷!$C:$C,负荷汇总!$A119)/10</f>
        <v>2083.21</v>
      </c>
      <c r="G119" s="26">
        <f>_xlfn.MAXIFS(统调负荷!I:I,统调负荷!$C:$C,负荷汇总!$A119)/10</f>
        <v>1135.2</v>
      </c>
      <c r="H119" s="26">
        <f>_xlfn.MAXIFS(统调负荷!J:J,统调负荷!$C:$C,负荷汇总!$A119)/10</f>
        <v>-171.029</v>
      </c>
      <c r="I119" s="26">
        <f>_xlfn.MAXIFS(统调负荷!K:K,统调负荷!$C:$C,负荷汇总!$A119)/10</f>
        <v>1419.82</v>
      </c>
      <c r="J119" s="26">
        <f>_xlfn.MAXIFS(统调负荷!N:N,统调负荷!$C:$C,负荷汇总!$A119)/10</f>
        <v>5351.51</v>
      </c>
      <c r="K119" s="26">
        <f>_xlfn.MAXIFS(统调负荷!O:O,统调负荷!$C:$C,负荷汇总!$A119)/10</f>
        <v>1746.273</v>
      </c>
      <c r="L119" s="26">
        <f>_xlfn.MAXIFS(统调负荷!P:P,统调负荷!$C:$C,负荷汇总!$A119)/10</f>
        <v>1294.09</v>
      </c>
      <c r="M119" s="26">
        <f>_xlfn.MAXIFS(统调负荷!Q:Q,统调负荷!$C:$C,负荷汇总!$A119)/10</f>
        <v>2115.92</v>
      </c>
      <c r="N119" s="26">
        <f>_xlfn.MAXIFS(统调负荷!R:R,统调负荷!$C:$C,负荷汇总!$A119)/10</f>
        <v>1169.54</v>
      </c>
      <c r="O119" s="26">
        <f>_xlfn.MAXIFS(统调负荷!S:S,统调负荷!$C:$C,负荷汇总!$A119)/10</f>
        <v>-114.229</v>
      </c>
      <c r="P119" s="26">
        <f>_xlfn.MAXIFS(统调负荷!T:T,统调负荷!$C:$C,负荷汇总!$A119)/10</f>
        <v>1489.273</v>
      </c>
      <c r="R119" s="26" t="s">
        <v>64</v>
      </c>
      <c r="S119" s="26">
        <f t="shared" si="18"/>
        <v>51.5100000000002</v>
      </c>
      <c r="T119" s="26">
        <f t="shared" si="19"/>
        <v>69.453</v>
      </c>
      <c r="U119" s="26">
        <f t="shared" si="20"/>
        <v>58.29</v>
      </c>
      <c r="V119" s="26">
        <f t="shared" si="21"/>
        <v>32.71</v>
      </c>
      <c r="W119" s="26">
        <f t="shared" si="22"/>
        <v>34.3399999999999</v>
      </c>
      <c r="X119" s="26">
        <f t="shared" si="23"/>
        <v>56.8</v>
      </c>
    </row>
    <row r="120" spans="1:24">
      <c r="A120" s="73" t="s">
        <v>51</v>
      </c>
      <c r="B120" s="26" t="s">
        <v>65</v>
      </c>
      <c r="C120" s="26">
        <f>_xlfn.MINIFS(统调负荷!E:E,统调负荷!$C:$C,负荷汇总!$A120)/10</f>
        <v>3179.5</v>
      </c>
      <c r="D120" s="26">
        <f>_xlfn.MINIFS(统调负荷!F:F,统调负荷!$C:$C,负荷汇总!$A120)/10</f>
        <v>753.549</v>
      </c>
      <c r="E120" s="26">
        <f>_xlfn.MINIFS(统调负荷!G:G,统调负荷!$C:$C,负荷汇总!$A120)/10</f>
        <v>533.6</v>
      </c>
      <c r="F120" s="26">
        <f>_xlfn.MINIFS(统调负荷!H:H,统调负荷!$C:$C,负荷汇总!$A120)/10</f>
        <v>898.11</v>
      </c>
      <c r="G120" s="26">
        <f>_xlfn.MINIFS(统调负荷!I:I,统调负荷!$C:$C,负荷汇总!$A120)/10</f>
        <v>489.2</v>
      </c>
      <c r="H120" s="26">
        <f>_xlfn.MINIFS(统调负荷!J:J,统调负荷!$C:$C,负荷汇总!$A120)/10</f>
        <v>-201.29</v>
      </c>
      <c r="I120" s="26">
        <f>_xlfn.MINIFS(统调负荷!K:K,统调负荷!$C:$C,负荷汇总!$A120)/10</f>
        <v>496.549</v>
      </c>
      <c r="J120" s="26">
        <f>_xlfn.MINIFS(统调负荷!N:N,统调负荷!$C:$C,负荷汇总!$A120)/10</f>
        <v>3242.78</v>
      </c>
      <c r="K120" s="26">
        <f>_xlfn.MINIFS(统调负荷!O:O,统调负荷!$C:$C,负荷汇总!$A120)/10</f>
        <v>887.247</v>
      </c>
      <c r="L120" s="26">
        <f>_xlfn.MINIFS(统调负荷!P:P,统调负荷!$C:$C,负荷汇总!$A120)/10</f>
        <v>480.966</v>
      </c>
      <c r="M120" s="26">
        <f>_xlfn.MINIFS(统调负荷!Q:Q,统调负荷!$C:$C,负荷汇总!$A120)/10</f>
        <v>877.803</v>
      </c>
      <c r="N120" s="26">
        <f>_xlfn.MINIFS(统调负荷!R:R,统调负荷!$C:$C,负荷汇总!$A120)/10</f>
        <v>529.659</v>
      </c>
      <c r="O120" s="26">
        <f>_xlfn.MINIFS(统调负荷!S:S,统调负荷!$C:$C,负荷汇总!$A120)/10</f>
        <v>-226.599</v>
      </c>
      <c r="P120" s="26">
        <f>_xlfn.MINIFS(统调负荷!T:T,统调负荷!$C:$C,负荷汇总!$A120)/10</f>
        <v>630.247</v>
      </c>
      <c r="R120" s="26" t="s">
        <v>65</v>
      </c>
      <c r="S120" s="26">
        <f t="shared" si="18"/>
        <v>63.2799999999997</v>
      </c>
      <c r="T120" s="26">
        <f t="shared" si="19"/>
        <v>133.698</v>
      </c>
      <c r="U120" s="26">
        <f t="shared" si="20"/>
        <v>-52.634</v>
      </c>
      <c r="V120" s="26">
        <f t="shared" si="21"/>
        <v>-20.3069999999999</v>
      </c>
      <c r="W120" s="26">
        <f t="shared" si="22"/>
        <v>40.459</v>
      </c>
      <c r="X120" s="26">
        <f t="shared" si="23"/>
        <v>-25.309</v>
      </c>
    </row>
    <row r="121" spans="1:24">
      <c r="A121" s="73" t="s">
        <v>51</v>
      </c>
      <c r="B121" s="26" t="s">
        <v>66</v>
      </c>
      <c r="C121" s="26">
        <f>AVERAGEIFS(统调负荷!E:E,统调负荷!$C:$C,负荷汇总!$A121)/10</f>
        <v>3994.95833333333</v>
      </c>
      <c r="D121" s="26">
        <f>AVERAGEIFS(统调负荷!F:F,统调负荷!$C:$C,负荷汇总!$A121)/10</f>
        <v>1237.41288541667</v>
      </c>
      <c r="E121" s="26">
        <f>AVERAGEIFS(统调负荷!G:G,统调负荷!$C:$C,负荷汇总!$A121)/10</f>
        <v>807.123958333333</v>
      </c>
      <c r="F121" s="26">
        <f>AVERAGEIFS(统调负荷!H:H,统调负荷!$C:$C,负荷汇总!$A121)/10</f>
        <v>1454.30869791667</v>
      </c>
      <c r="G121" s="26">
        <f>AVERAGEIFS(统调负荷!I:I,统调负荷!$C:$C,负荷汇总!$A121)/10</f>
        <v>686.998958333333</v>
      </c>
      <c r="H121" s="26">
        <f>AVERAGEIFS(统调负荷!J:J,统调负荷!$C:$C,负荷汇总!$A121)/10</f>
        <v>-190.886166666667</v>
      </c>
      <c r="I121" s="26">
        <f>AVERAGEIFS(统调负荷!K:K,统调负荷!$C:$C,负荷汇总!$A121)/10</f>
        <v>980.412885416666</v>
      </c>
      <c r="J121" s="26">
        <f>AVERAGEIFS(统调负荷!N:N,统调负荷!$C:$C,负荷汇总!$A121)/10</f>
        <v>4134.71677083333</v>
      </c>
      <c r="K121" s="26">
        <f>AVERAGEIFS(统调负荷!O:O,统调负荷!$C:$C,负荷汇总!$A121)/10</f>
        <v>1320.37825</v>
      </c>
      <c r="L121" s="26">
        <f>AVERAGEIFS(统调负荷!P:P,统调负荷!$C:$C,负荷汇总!$A121)/10</f>
        <v>804.531364583334</v>
      </c>
      <c r="M121" s="26">
        <f>AVERAGEIFS(统调负荷!Q:Q,统调负荷!$C:$C,负荷汇总!$A121)/10</f>
        <v>1467.65155208333</v>
      </c>
      <c r="N121" s="26">
        <f>AVERAGEIFS(统调负荷!R:R,统调负荷!$C:$C,负荷汇总!$A121)/10</f>
        <v>726.520697916667</v>
      </c>
      <c r="O121" s="26">
        <f>AVERAGEIFS(统调负荷!S:S,统调负荷!$C:$C,负荷汇总!$A121)/10</f>
        <v>-184.36509375</v>
      </c>
      <c r="P121" s="26">
        <f>AVERAGEIFS(统调负荷!T:T,统调负荷!$C:$C,负荷汇总!$A121)/10</f>
        <v>1063.37825</v>
      </c>
      <c r="R121" s="26" t="s">
        <v>66</v>
      </c>
      <c r="S121" s="26">
        <f t="shared" si="18"/>
        <v>139.758437500004</v>
      </c>
      <c r="T121" s="26">
        <f t="shared" si="19"/>
        <v>82.9653645833307</v>
      </c>
      <c r="U121" s="26">
        <f t="shared" si="20"/>
        <v>-2.59259374999931</v>
      </c>
      <c r="V121" s="26">
        <f t="shared" si="21"/>
        <v>13.3428541666635</v>
      </c>
      <c r="W121" s="26">
        <f t="shared" si="22"/>
        <v>39.5217395833339</v>
      </c>
      <c r="X121" s="26">
        <f t="shared" si="23"/>
        <v>6.52107291666704</v>
      </c>
    </row>
    <row r="122" spans="1:24">
      <c r="A122" s="73" t="s">
        <v>51</v>
      </c>
      <c r="B122" s="26" t="s">
        <v>67</v>
      </c>
      <c r="C122" s="26">
        <f>SUMIFS(统调负荷!E:E,统调负荷!$C:$C,负荷汇总!$A122)/10/4</f>
        <v>95879</v>
      </c>
      <c r="D122" s="26">
        <f>SUMIFS(统调负荷!F:F,统调负荷!$C:$C,负荷汇总!$A122)/10/4</f>
        <v>29697.90925</v>
      </c>
      <c r="E122" s="26">
        <f>SUMIFS(统调负荷!G:G,统调负荷!$C:$C,负荷汇总!$A122)/10/4</f>
        <v>19370.975</v>
      </c>
      <c r="F122" s="26">
        <f>SUMIFS(统调负荷!H:H,统调负荷!$C:$C,负荷汇总!$A122)/10/4</f>
        <v>34903.40875</v>
      </c>
      <c r="G122" s="26">
        <f>SUMIFS(统调负荷!I:I,统调负荷!$C:$C,负荷汇总!$A122)/10/4</f>
        <v>16487.975</v>
      </c>
      <c r="H122" s="26">
        <f>SUMIFS(统调负荷!J:J,统调负荷!$C:$C,负荷汇总!$A122)/10/4</f>
        <v>-4581.268</v>
      </c>
      <c r="I122" s="26">
        <f>SUMIFS(统调负荷!K:K,统调负荷!$C:$C,负荷汇总!$A122)/10/4</f>
        <v>23529.90925</v>
      </c>
      <c r="J122" s="26">
        <f>SUMIFS(统调负荷!N:N,统调负荷!$C:$C,负荷汇总!$A122)/10/4</f>
        <v>99233.2025</v>
      </c>
      <c r="K122" s="26">
        <f>SUMIFS(统调负荷!O:O,统调负荷!$C:$C,负荷汇总!$A122)/10/4</f>
        <v>31689.078</v>
      </c>
      <c r="L122" s="26">
        <f>SUMIFS(统调负荷!P:P,统调负荷!$C:$C,负荷汇总!$A122)/10/4</f>
        <v>19308.75275</v>
      </c>
      <c r="M122" s="26">
        <f>SUMIFS(统调负荷!Q:Q,统调负荷!$C:$C,负荷汇总!$A122)/10/4</f>
        <v>35223.63725</v>
      </c>
      <c r="N122" s="26">
        <f>SUMIFS(统调负荷!R:R,统调负荷!$C:$C,负荷汇总!$A122)/10/4</f>
        <v>17436.49675</v>
      </c>
      <c r="O122" s="26">
        <f>SUMIFS(统调负荷!S:S,统调负荷!$C:$C,负荷汇总!$A122)/10/4</f>
        <v>-4424.76225</v>
      </c>
      <c r="P122" s="26">
        <f>SUMIFS(统调负荷!T:T,统调负荷!$C:$C,负荷汇总!$A122)/10/4</f>
        <v>25521.078</v>
      </c>
      <c r="R122" s="26" t="s">
        <v>67</v>
      </c>
      <c r="S122" s="26">
        <f t="shared" si="18"/>
        <v>3354.2025</v>
      </c>
      <c r="T122" s="26">
        <f t="shared" si="19"/>
        <v>1991.16875000002</v>
      </c>
      <c r="U122" s="26">
        <f t="shared" si="20"/>
        <v>-62.2222499999916</v>
      </c>
      <c r="V122" s="26">
        <f t="shared" si="21"/>
        <v>320.228500000005</v>
      </c>
      <c r="W122" s="26">
        <f t="shared" si="22"/>
        <v>948.521750000007</v>
      </c>
      <c r="X122" s="26">
        <f t="shared" si="23"/>
        <v>156.50575</v>
      </c>
    </row>
    <row r="123" spans="1:24">
      <c r="A123" s="73" t="s">
        <v>52</v>
      </c>
      <c r="B123" s="26" t="s">
        <v>64</v>
      </c>
      <c r="C123" s="26">
        <f>_xlfn.MAXIFS(统调负荷!E:E,统调负荷!$C:$C,负荷汇总!$A123)/10</f>
        <v>5400</v>
      </c>
      <c r="D123" s="26">
        <f>_xlfn.MAXIFS(统调负荷!F:F,统调负荷!$C:$C,负荷汇总!$A123)/10</f>
        <v>2033.959</v>
      </c>
      <c r="E123" s="26">
        <f>_xlfn.MAXIFS(统调负荷!G:G,统调负荷!$C:$C,负荷汇总!$A123)/10</f>
        <v>1235.8</v>
      </c>
      <c r="F123" s="26">
        <f>_xlfn.MAXIFS(统调负荷!H:H,统调负荷!$C:$C,负荷汇总!$A123)/10</f>
        <v>1903.61</v>
      </c>
      <c r="G123" s="26">
        <f>_xlfn.MAXIFS(统调负荷!I:I,统调负荷!$C:$C,负荷汇总!$A123)/10</f>
        <v>990.4</v>
      </c>
      <c r="H123" s="26">
        <f>_xlfn.MAXIFS(统调负荷!J:J,统调负荷!$C:$C,负荷汇总!$A123)/10</f>
        <v>-171.049</v>
      </c>
      <c r="I123" s="26">
        <f>_xlfn.MAXIFS(统调负荷!K:K,统调负荷!$C:$C,负荷汇总!$A123)/10</f>
        <v>1776.959</v>
      </c>
      <c r="J123" s="26">
        <f>_xlfn.MAXIFS(统调负荷!N:N,统调负荷!$C:$C,负荷汇总!$A123)/10</f>
        <v>5438.62</v>
      </c>
      <c r="K123" s="26">
        <f>_xlfn.MAXIFS(统调负荷!O:O,统调负荷!$C:$C,负荷汇总!$A123)/10</f>
        <v>2107.082</v>
      </c>
      <c r="L123" s="26">
        <f>_xlfn.MAXIFS(统调负荷!P:P,统调负荷!$C:$C,负荷汇总!$A123)/10</f>
        <v>1426.13</v>
      </c>
      <c r="M123" s="26">
        <f>_xlfn.MAXIFS(统调负荷!Q:Q,统调负荷!$C:$C,负荷汇总!$A123)/10</f>
        <v>1946.98</v>
      </c>
      <c r="N123" s="26">
        <f>_xlfn.MAXIFS(统调负荷!R:R,统调负荷!$C:$C,负荷汇总!$A123)/10</f>
        <v>1084.37</v>
      </c>
      <c r="O123" s="26">
        <f>_xlfn.MAXIFS(统调负荷!S:S,统调负荷!$C:$C,负荷汇总!$A123)/10</f>
        <v>-111.592</v>
      </c>
      <c r="P123" s="26">
        <f>_xlfn.MAXIFS(统调负荷!T:T,统调负荷!$C:$C,负荷汇总!$A123)/10</f>
        <v>1850.082</v>
      </c>
      <c r="R123" s="26" t="s">
        <v>67</v>
      </c>
      <c r="S123" s="26">
        <f t="shared" si="18"/>
        <v>38.6199999999999</v>
      </c>
      <c r="T123" s="26">
        <f t="shared" si="19"/>
        <v>73.1229999999998</v>
      </c>
      <c r="U123" s="26">
        <f t="shared" si="20"/>
        <v>190.33</v>
      </c>
      <c r="V123" s="26">
        <f t="shared" si="21"/>
        <v>43.3700000000001</v>
      </c>
      <c r="W123" s="26">
        <f t="shared" si="22"/>
        <v>93.9699999999999</v>
      </c>
      <c r="X123" s="26">
        <f t="shared" si="23"/>
        <v>59.457</v>
      </c>
    </row>
    <row r="124" spans="1:24">
      <c r="A124" s="73" t="s">
        <v>52</v>
      </c>
      <c r="B124" s="26" t="s">
        <v>65</v>
      </c>
      <c r="C124" s="26">
        <f>_xlfn.MINIFS(统调负荷!E:E,统调负荷!$C:$C,负荷汇总!$A124)/10</f>
        <v>3200</v>
      </c>
      <c r="D124" s="26">
        <f>_xlfn.MINIFS(统调负荷!F:F,统调负荷!$C:$C,负荷汇总!$A124)/10</f>
        <v>1213.616</v>
      </c>
      <c r="E124" s="26">
        <f>_xlfn.MINIFS(统调负荷!G:G,统调负荷!$C:$C,负荷汇总!$A124)/10</f>
        <v>533.6</v>
      </c>
      <c r="F124" s="26">
        <f>_xlfn.MINIFS(统调负荷!H:H,统调负荷!$C:$C,负荷汇总!$A124)/10</f>
        <v>665.929</v>
      </c>
      <c r="G124" s="26">
        <f>_xlfn.MINIFS(统调负荷!I:I,统调负荷!$C:$C,负荷汇总!$A124)/10</f>
        <v>463.8</v>
      </c>
      <c r="H124" s="26">
        <f>_xlfn.MINIFS(统调负荷!J:J,统调负荷!$C:$C,负荷汇总!$A124)/10</f>
        <v>-201.29</v>
      </c>
      <c r="I124" s="26">
        <f>_xlfn.MINIFS(统调负荷!K:K,统调负荷!$C:$C,负荷汇总!$A124)/10</f>
        <v>956.616</v>
      </c>
      <c r="J124" s="26">
        <f>_xlfn.MINIFS(统调负荷!N:N,统调负荷!$C:$C,负荷汇总!$A124)/10</f>
        <v>3478.97</v>
      </c>
      <c r="K124" s="26">
        <f>_xlfn.MINIFS(统调负荷!O:O,统调负荷!$C:$C,负荷汇总!$A124)/10</f>
        <v>1042.584</v>
      </c>
      <c r="L124" s="26">
        <f>_xlfn.MINIFS(统调负荷!P:P,统调负荷!$C:$C,负荷汇总!$A124)/10</f>
        <v>467.823</v>
      </c>
      <c r="M124" s="26">
        <f>_xlfn.MINIFS(统调负荷!Q:Q,统调负荷!$C:$C,负荷汇总!$A124)/10</f>
        <v>807.623</v>
      </c>
      <c r="N124" s="26">
        <f>_xlfn.MINIFS(统调负荷!R:R,统调负荷!$C:$C,负荷汇总!$A124)/10</f>
        <v>478.163</v>
      </c>
      <c r="O124" s="26">
        <f>_xlfn.MINIFS(统调负荷!S:S,统调负荷!$C:$C,负荷汇总!$A124)/10</f>
        <v>-222.972</v>
      </c>
      <c r="P124" s="26">
        <f>_xlfn.MINIFS(统调负荷!T:T,统调负荷!$C:$C,负荷汇总!$A124)/10</f>
        <v>785.584</v>
      </c>
      <c r="R124" s="26" t="s">
        <v>64</v>
      </c>
      <c r="S124" s="26">
        <f t="shared" si="18"/>
        <v>278.97</v>
      </c>
      <c r="T124" s="26">
        <f t="shared" si="19"/>
        <v>-171.032</v>
      </c>
      <c r="U124" s="26">
        <f t="shared" si="20"/>
        <v>-65.777</v>
      </c>
      <c r="V124" s="26">
        <f t="shared" si="21"/>
        <v>141.694</v>
      </c>
      <c r="W124" s="26">
        <f t="shared" si="22"/>
        <v>14.363</v>
      </c>
      <c r="X124" s="26">
        <f t="shared" si="23"/>
        <v>-21.682</v>
      </c>
    </row>
    <row r="125" spans="1:24">
      <c r="A125" s="73" t="s">
        <v>52</v>
      </c>
      <c r="B125" s="26" t="s">
        <v>66</v>
      </c>
      <c r="C125" s="26">
        <f>AVERAGEIFS(统调负荷!E:E,统调负荷!$C:$C,负荷汇总!$A125)/10</f>
        <v>4147.46875</v>
      </c>
      <c r="D125" s="26">
        <f>AVERAGEIFS(统调负荷!F:F,统调负荷!$C:$C,负荷汇总!$A125)/10</f>
        <v>1600.39660416667</v>
      </c>
      <c r="E125" s="26">
        <f>AVERAGEIFS(统调负荷!G:G,统调负荷!$C:$C,负荷汇总!$A125)/10</f>
        <v>803.913541666667</v>
      </c>
      <c r="F125" s="26">
        <f>AVERAGEIFS(统调负荷!H:H,统调负荷!$C:$C,负荷汇总!$A125)/10</f>
        <v>1294.34445833333</v>
      </c>
      <c r="G125" s="26">
        <f>AVERAGEIFS(统调负荷!I:I,统调负荷!$C:$C,负荷汇总!$A125)/10</f>
        <v>639.7</v>
      </c>
      <c r="H125" s="26">
        <f>AVERAGEIFS(统调负荷!J:J,统调负荷!$C:$C,负荷汇总!$A125)/10</f>
        <v>-190.885854166667</v>
      </c>
      <c r="I125" s="26">
        <f>AVERAGEIFS(统调负荷!K:K,统调负荷!$C:$C,负荷汇总!$A125)/10</f>
        <v>1343.39660416667</v>
      </c>
      <c r="J125" s="26">
        <f>AVERAGEIFS(统调负荷!N:N,统调负荷!$C:$C,负荷汇总!$A125)/10</f>
        <v>4247.42166666667</v>
      </c>
      <c r="K125" s="26">
        <f>AVERAGEIFS(统调负荷!O:O,统调负荷!$C:$C,负荷汇总!$A125)/10</f>
        <v>1507.30475</v>
      </c>
      <c r="L125" s="26">
        <f>AVERAGEIFS(统调负荷!P:P,统调负荷!$C:$C,负荷汇总!$A125)/10</f>
        <v>844.990635416667</v>
      </c>
      <c r="M125" s="26">
        <f>AVERAGEIFS(统调负荷!Q:Q,统调负荷!$C:$C,负荷汇总!$A125)/10</f>
        <v>1387.159375</v>
      </c>
      <c r="N125" s="26">
        <f>AVERAGEIFS(统调负荷!R:R,统调负荷!$C:$C,负荷汇总!$A125)/10</f>
        <v>692.630572916666</v>
      </c>
      <c r="O125" s="26">
        <f>AVERAGEIFS(统调负荷!S:S,统调负荷!$C:$C,负荷汇总!$A125)/10</f>
        <v>-184.663666666667</v>
      </c>
      <c r="P125" s="26">
        <f>AVERAGEIFS(统调负荷!T:T,统调负荷!$C:$C,负荷汇总!$A125)/10</f>
        <v>1250.30475</v>
      </c>
      <c r="R125" s="26" t="s">
        <v>65</v>
      </c>
      <c r="S125" s="26">
        <f t="shared" si="18"/>
        <v>99.9529166666698</v>
      </c>
      <c r="T125" s="26">
        <f t="shared" si="19"/>
        <v>-93.0918541666699</v>
      </c>
      <c r="U125" s="26">
        <f t="shared" si="20"/>
        <v>41.07709375</v>
      </c>
      <c r="V125" s="26">
        <f t="shared" si="21"/>
        <v>92.8149166666699</v>
      </c>
      <c r="W125" s="26">
        <f t="shared" si="22"/>
        <v>52.9305729166659</v>
      </c>
      <c r="X125" s="26">
        <f t="shared" si="23"/>
        <v>6.22218749999999</v>
      </c>
    </row>
    <row r="126" spans="1:24">
      <c r="A126" s="73" t="s">
        <v>52</v>
      </c>
      <c r="B126" s="26" t="s">
        <v>67</v>
      </c>
      <c r="C126" s="26">
        <f>SUMIFS(统调负荷!E:E,统调负荷!$C:$C,负荷汇总!$A126)/10/4</f>
        <v>99539.25</v>
      </c>
      <c r="D126" s="26">
        <f>SUMIFS(统调负荷!F:F,统调负荷!$C:$C,负荷汇总!$A126)/10/4</f>
        <v>38409.5185</v>
      </c>
      <c r="E126" s="26">
        <f>SUMIFS(统调负荷!G:G,统调负荷!$C:$C,负荷汇总!$A126)/10/4</f>
        <v>19293.925</v>
      </c>
      <c r="F126" s="26">
        <f>SUMIFS(统调负荷!H:H,统调负荷!$C:$C,负荷汇总!$A126)/10/4</f>
        <v>31064.267</v>
      </c>
      <c r="G126" s="26">
        <f>SUMIFS(统调负荷!I:I,统调负荷!$C:$C,负荷汇总!$A126)/10/4</f>
        <v>15352.8</v>
      </c>
      <c r="H126" s="26">
        <f>SUMIFS(统调负荷!J:J,统调负荷!$C:$C,负荷汇总!$A126)/10/4</f>
        <v>-4581.2605</v>
      </c>
      <c r="I126" s="26">
        <f>SUMIFS(统调负荷!K:K,统调负荷!$C:$C,负荷汇总!$A126)/10/4</f>
        <v>32241.5185</v>
      </c>
      <c r="J126" s="26">
        <f>SUMIFS(统调负荷!N:N,统调负荷!$C:$C,负荷汇总!$A126)/10/4</f>
        <v>101938.12</v>
      </c>
      <c r="K126" s="26">
        <f>SUMIFS(统调负荷!O:O,统调负荷!$C:$C,负荷汇总!$A126)/10/4</f>
        <v>36175.314</v>
      </c>
      <c r="L126" s="26">
        <f>SUMIFS(统调负荷!P:P,统调负荷!$C:$C,负荷汇总!$A126)/10/4</f>
        <v>20279.77525</v>
      </c>
      <c r="M126" s="26">
        <f>SUMIFS(统调负荷!Q:Q,统调负荷!$C:$C,负荷汇总!$A126)/10/4</f>
        <v>33291.825</v>
      </c>
      <c r="N126" s="26">
        <f>SUMIFS(统调负荷!R:R,统调负荷!$C:$C,负荷汇总!$A126)/10/4</f>
        <v>16623.13375</v>
      </c>
      <c r="O126" s="26">
        <f>SUMIFS(统调负荷!S:S,统调负荷!$C:$C,负荷汇总!$A126)/10/4</f>
        <v>-4431.928</v>
      </c>
      <c r="P126" s="26">
        <f>SUMIFS(统调负荷!T:T,统调负荷!$C:$C,负荷汇总!$A126)/10/4</f>
        <v>30007.314</v>
      </c>
      <c r="R126" s="26" t="s">
        <v>66</v>
      </c>
      <c r="S126" s="26">
        <f t="shared" si="18"/>
        <v>2398.87</v>
      </c>
      <c r="T126" s="26">
        <f t="shared" si="19"/>
        <v>-2234.2045</v>
      </c>
      <c r="U126" s="26">
        <f t="shared" si="20"/>
        <v>985.85025</v>
      </c>
      <c r="V126" s="26">
        <f t="shared" si="21"/>
        <v>2227.558</v>
      </c>
      <c r="W126" s="26">
        <f t="shared" si="22"/>
        <v>1270.33375</v>
      </c>
      <c r="X126" s="26">
        <f t="shared" si="23"/>
        <v>149.3325</v>
      </c>
    </row>
    <row r="127" spans="18:24">
      <c r="R127" s="26" t="s">
        <v>67</v>
      </c>
      <c r="S127" s="26">
        <f t="shared" si="18"/>
        <v>0</v>
      </c>
      <c r="T127" s="26">
        <f t="shared" si="19"/>
        <v>0</v>
      </c>
      <c r="U127" s="26">
        <f t="shared" si="20"/>
        <v>0</v>
      </c>
      <c r="V127" s="26">
        <f t="shared" si="21"/>
        <v>0</v>
      </c>
      <c r="W127" s="26">
        <f t="shared" si="22"/>
        <v>0</v>
      </c>
      <c r="X127" s="26">
        <f t="shared" si="23"/>
        <v>0</v>
      </c>
    </row>
    <row r="128" spans="17:17">
      <c r="Q128" s="26"/>
    </row>
  </sheetData>
  <autoFilter xmlns:etc="http://www.wps.cn/officeDocument/2017/etCustomData" ref="A2:X126" etc:filterBottomFollowUsedRange="0">
    <extLst/>
  </autoFilter>
  <conditionalFormatting sqref="I6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0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0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4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4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8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8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2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2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6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6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0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30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4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34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8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38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42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42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46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46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0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0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50:X50">
    <cfRule type="colorScale" priority="1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54"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4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54:X54">
    <cfRule type="colorScale" priority="1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58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8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58:X58">
    <cfRule type="colorScale" priority="1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62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2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66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6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70"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70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74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74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78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78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82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82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86"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86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0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90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4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94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98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02"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02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06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06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10:O110">
    <cfRule type="colorScale" priority="3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10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10:X110">
    <cfRule type="colorScale" priority="1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114:O114">
    <cfRule type="colorScale" priority="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14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14:X114">
    <cfRule type="colorScale" priority="1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118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18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18:X118">
    <cfRule type="colorScale" priority="1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122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22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22:X122">
    <cfRule type="colorScale" priority="1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3:X12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2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27:X12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3:X30">
    <cfRule type="colorScale" priority="19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6:O6 C6:H6">
    <cfRule type="colorScale" priority="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0:O10 C10:H10">
    <cfRule type="colorScale" priority="3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4:O14 C14:H14">
    <cfRule type="colorScale" priority="4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8:O18 C18:H18">
    <cfRule type="colorScale" priority="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2:O22 C22:H22">
    <cfRule type="colorScale" priority="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6:O26 C26:H26">
    <cfRule type="colorScale" priority="4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0:O30 C30:H30">
    <cfRule type="colorScale" priority="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1:X34">
    <cfRule type="colorScale" priority="1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34:O34 C34:H34">
    <cfRule type="colorScale" priority="4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5:X38">
    <cfRule type="colorScale" priority="1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38:O38 C38:H38">
    <cfRule type="colorScale" priority="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9:X42">
    <cfRule type="colorScale" priority="1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42:O42 C42:H42">
    <cfRule type="colorScale" priority="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43:X46">
    <cfRule type="colorScale" priority="1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46:O46 C46:H46">
    <cfRule type="colorScale" priority="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0:O50 C50:H50">
    <cfRule type="colorScale" priority="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4:O54 C54:H54">
    <cfRule type="colorScale" priority="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8:O58 C58:H58">
    <cfRule type="colorScale" priority="4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59:X62">
    <cfRule type="colorScale" priority="1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62:O62 C62:H62">
    <cfRule type="colorScale" priority="4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63:X66">
    <cfRule type="colorScale" priority="1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66:O66 C66:H66">
    <cfRule type="colorScale" priority="4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67:X70">
    <cfRule type="colorScale" priority="1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70:O70 C70:H70">
    <cfRule type="colorScale" priority="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71:X74">
    <cfRule type="colorScale" priority="1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74:O74 C74:H74">
    <cfRule type="colorScale" priority="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75:X78">
    <cfRule type="colorScale" priority="1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78:O78 C78:H78"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79:X82">
    <cfRule type="colorScale" priority="1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82:O82 C82:H82">
    <cfRule type="colorScale" priority="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83:X86">
    <cfRule type="colorScale" priority="1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86:O86 C86:H86">
    <cfRule type="colorScale" priority="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87:X90">
    <cfRule type="colorScale" priority="1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90:O90 C90:H90">
    <cfRule type="colorScale" priority="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91:X94">
    <cfRule type="colorScale" priority="1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94:O94 C94:H94">
    <cfRule type="colorScale" priority="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95:X98">
    <cfRule type="colorScale" priority="1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98:H98 C110:H110 C114:H114 J98:O98">
    <cfRule type="colorScale" priority="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8 I110 I114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99:X102">
    <cfRule type="colorScale" priority="1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102:O102 C102:H102">
    <cfRule type="colorScale" priority="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03:X106">
    <cfRule type="colorScale" priority="1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106:O106 C106:H106">
    <cfRule type="colorScale" priority="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18:O118 C118:H118">
    <cfRule type="colorScale" priority="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22:O122 C122:H122">
    <cfRule type="colorScale" priority="4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26:O126 C126:H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BD135"/>
  <sheetViews>
    <sheetView zoomScale="85" zoomScaleNormal="85" workbookViewId="0">
      <pane xSplit="2" ySplit="3" topLeftCell="C100" activePane="bottomRight" state="frozen"/>
      <selection/>
      <selection pane="topRight"/>
      <selection pane="bottomLeft"/>
      <selection pane="bottomRight" activeCell="AR28" sqref="AR28"/>
    </sheetView>
  </sheetViews>
  <sheetFormatPr defaultColWidth="9" defaultRowHeight="13.8"/>
  <cols>
    <col min="1" max="1" width="10.8888888888889" style="48" customWidth="1"/>
    <col min="2" max="2" width="5.25" style="49" customWidth="1"/>
    <col min="3" max="3" width="8.74074074074074" style="7" customWidth="1"/>
    <col min="4" max="4" width="9.89814814814815" style="7" customWidth="1"/>
    <col min="5" max="5" width="8.96296296296296" style="7" customWidth="1"/>
    <col min="6" max="6" width="9.89814814814815" style="49" customWidth="1"/>
    <col min="7" max="13" width="8.96296296296296" style="49" customWidth="1"/>
    <col min="14" max="29" width="9.89814814814815" style="49" customWidth="1"/>
    <col min="30" max="30" width="15.6296296296296" style="49" customWidth="1"/>
    <col min="31" max="31" width="10.8888888888889" style="50" customWidth="1"/>
    <col min="32" max="34" width="8.37962962962963" style="55" customWidth="1"/>
    <col min="35" max="55" width="8.37962962962963" style="60" customWidth="1"/>
    <col min="56" max="56" width="9" style="49"/>
  </cols>
  <sheetData>
    <row r="1" spans="2:55">
      <c r="B1" s="26" t="s">
        <v>53</v>
      </c>
      <c r="C1" s="33">
        <f>IFERROR(AVERAGE(F1:AC1),"")</f>
        <v>7540.33038194444</v>
      </c>
      <c r="D1" s="3">
        <f t="shared" ref="D1:D65" si="0">IFERROR(MAX(F1:AC1),"")</f>
        <v>9185.93333333333</v>
      </c>
      <c r="E1" s="3">
        <f>IFERROR(MIN(F1:AC1),"")</f>
        <v>6085.6125</v>
      </c>
      <c r="F1" s="27">
        <f>AVERAGEIFS(F$4:F$63,$B$4:$B$63,"预测")</f>
        <v>7391.54166666667</v>
      </c>
      <c r="G1" s="27">
        <f>AVERAGEIFS(G$4:G$63,$B$4:$B$63,"预测")</f>
        <v>6977.075</v>
      </c>
      <c r="H1" s="27">
        <f>AVERAGEIFS(H$4:H$63,$B$4:$B$63,"预测")</f>
        <v>6553.15416666667</v>
      </c>
      <c r="I1" s="27">
        <f>AVERAGEIFS(I$4:I$63,$B$4:$B$63,"预测")</f>
        <v>6273.24166666667</v>
      </c>
      <c r="J1" s="27">
        <f>AVERAGEIFS(J$4:J$63,$B$4:$B$63,"预测")</f>
        <v>6088.925</v>
      </c>
      <c r="K1" s="27">
        <f>AVERAGEIFS(K$4:K$63,$B$4:$B$63,"预测")</f>
        <v>6085.6125</v>
      </c>
      <c r="L1" s="27">
        <f>AVERAGEIFS(L$4:L$63,$B$4:$B$63,"预测")</f>
        <v>6417.475</v>
      </c>
      <c r="M1" s="27">
        <f>AVERAGEIFS(M$4:M$63,$B$4:$B$63,"预测")</f>
        <v>7031.27916666667</v>
      </c>
      <c r="N1" s="27">
        <f>AVERAGEIFS(N$4:N$63,$B$4:$B$63,"预测")</f>
        <v>7756.05833333333</v>
      </c>
      <c r="O1" s="27">
        <f>AVERAGEIFS(O$4:O$63,$B$4:$B$63,"预测")</f>
        <v>8013.80833333333</v>
      </c>
      <c r="P1" s="27">
        <f>AVERAGEIFS(P$4:P$63,$B$4:$B$63,"预测")</f>
        <v>7817.97083333333</v>
      </c>
      <c r="Q1" s="27">
        <f>AVERAGEIFS(Q$4:Q$63,$B$4:$B$63,"预测")</f>
        <v>7602.72083333333</v>
      </c>
      <c r="R1" s="27">
        <f>AVERAGEIFS(R$4:R$63,$B$4:$B$63,"预测")</f>
        <v>6977.98333333333</v>
      </c>
      <c r="S1" s="27">
        <f>AVERAGEIFS(S$4:S$63,$B$4:$B$63,"预测")</f>
        <v>7082.24166666667</v>
      </c>
      <c r="T1" s="27">
        <f>AVERAGEIFS(T$4:T$63,$B$4:$B$63,"预测")</f>
        <v>7251.69583333333</v>
      </c>
      <c r="U1" s="27">
        <f>AVERAGEIFS(U$4:U$63,$B$4:$B$63,"预测")</f>
        <v>7461.82083333333</v>
      </c>
      <c r="V1" s="27">
        <f>AVERAGEIFS(V$4:V$63,$B$4:$B$63,"预测")</f>
        <v>7993.24166666667</v>
      </c>
      <c r="W1" s="27">
        <f>AVERAGEIFS(W$4:W$63,$B$4:$B$63,"预测")</f>
        <v>8477.35833333333</v>
      </c>
      <c r="X1" s="27">
        <f>AVERAGEIFS(X$4:X$63,$B$4:$B$63,"预测")</f>
        <v>8938.55833333333</v>
      </c>
      <c r="Y1" s="27">
        <f>AVERAGEIFS(Y$4:Y$63,$B$4:$B$63,"预测")</f>
        <v>9185.93333333333</v>
      </c>
      <c r="Z1" s="27">
        <f>AVERAGEIFS(Z$4:Z$63,$B$4:$B$63,"预测")</f>
        <v>9088.4125</v>
      </c>
      <c r="AA1" s="27">
        <f>AVERAGEIFS(AA$4:AA$63,$B$4:$B$63,"预测")</f>
        <v>8822.78333333333</v>
      </c>
      <c r="AB1" s="27">
        <f>AVERAGEIFS(AB$4:AB$63,$B$4:$B$63,"预测")</f>
        <v>8240.30833333333</v>
      </c>
      <c r="AC1" s="27">
        <f>AVERAGEIFS(AC$4:AC$63,$B$4:$B$63,"预测")</f>
        <v>7438.72916666667</v>
      </c>
      <c r="AF1" s="64">
        <f ca="1">COUNTIF(AF4:AF33,"&gt;0")/COUNT(AF4:AF33)</f>
        <v>0.4</v>
      </c>
      <c r="AG1" s="64">
        <f ca="1" t="shared" ref="AG1:BC1" si="1">COUNTIF(AG4:AG33,"&gt;0")/COUNT(AG4:AG33)</f>
        <v>0.466666666666667</v>
      </c>
      <c r="AH1" s="64">
        <f ca="1" t="shared" si="1"/>
        <v>0.4</v>
      </c>
      <c r="AI1" s="64">
        <f ca="1" t="shared" si="1"/>
        <v>0.333333333333333</v>
      </c>
      <c r="AJ1" s="64">
        <f ca="1" t="shared" si="1"/>
        <v>0.466666666666667</v>
      </c>
      <c r="AK1" s="64">
        <f ca="1" t="shared" si="1"/>
        <v>0.433333333333333</v>
      </c>
      <c r="AL1" s="64">
        <f ca="1" t="shared" si="1"/>
        <v>0.4</v>
      </c>
      <c r="AM1" s="64">
        <f ca="1" t="shared" si="1"/>
        <v>0.533333333333333</v>
      </c>
      <c r="AN1" s="64">
        <f ca="1" t="shared" si="1"/>
        <v>0.466666666666667</v>
      </c>
      <c r="AO1" s="64">
        <f ca="1" t="shared" si="1"/>
        <v>0.366666666666667</v>
      </c>
      <c r="AP1" s="64">
        <f ca="1" t="shared" si="1"/>
        <v>0.333333333333333</v>
      </c>
      <c r="AQ1" s="64">
        <f ca="1" t="shared" si="1"/>
        <v>0.366666666666667</v>
      </c>
      <c r="AR1" s="64">
        <f ca="1" t="shared" si="1"/>
        <v>0.433333333333333</v>
      </c>
      <c r="AS1" s="64">
        <f ca="1" t="shared" si="1"/>
        <v>0.4</v>
      </c>
      <c r="AT1" s="64">
        <f ca="1" t="shared" si="1"/>
        <v>0.3</v>
      </c>
      <c r="AU1" s="64">
        <f ca="1" t="shared" si="1"/>
        <v>0.266666666666667</v>
      </c>
      <c r="AV1" s="64">
        <f ca="1" t="shared" si="1"/>
        <v>0.3</v>
      </c>
      <c r="AW1" s="64">
        <f ca="1" t="shared" si="1"/>
        <v>0.333333333333333</v>
      </c>
      <c r="AX1" s="64">
        <f ca="1" t="shared" si="1"/>
        <v>0.433333333333333</v>
      </c>
      <c r="AY1" s="64">
        <f ca="1" t="shared" si="1"/>
        <v>0.366666666666667</v>
      </c>
      <c r="AZ1" s="64">
        <f ca="1" t="shared" si="1"/>
        <v>0.4</v>
      </c>
      <c r="BA1" s="64">
        <f ca="1" t="shared" si="1"/>
        <v>0.466666666666667</v>
      </c>
      <c r="BB1" s="64">
        <f ca="1" t="shared" si="1"/>
        <v>0.533333333333333</v>
      </c>
      <c r="BC1" s="64">
        <f ca="1" t="shared" si="1"/>
        <v>0.6</v>
      </c>
    </row>
    <row r="2" s="7" customFormat="1" ht="13.2" spans="1:55">
      <c r="A2" s="51"/>
      <c r="B2" s="27" t="s">
        <v>54</v>
      </c>
      <c r="C2" s="33">
        <f>IFERROR(AVERAGE(F2:AC2),"")</f>
        <v>7511.78252083333</v>
      </c>
      <c r="D2" s="3">
        <f t="shared" si="0"/>
        <v>9120.90158333333</v>
      </c>
      <c r="E2" s="3">
        <f>IFERROR(MIN(F2:AC2),"")</f>
        <v>6084.1765</v>
      </c>
      <c r="F2" s="27">
        <f>AVERAGEIFS(F$4:F$63,$B$4:$B$63,"实际")</f>
        <v>7393.48375</v>
      </c>
      <c r="G2" s="27">
        <f>AVERAGEIFS(G$4:G$63,$B$4:$B$63,"实际")</f>
        <v>6984.17283333333</v>
      </c>
      <c r="H2" s="27">
        <f>AVERAGEIFS(H$4:H$63,$B$4:$B$63,"实际")</f>
        <v>6558.09375</v>
      </c>
      <c r="I2" s="27">
        <f>AVERAGEIFS(I$4:I$63,$B$4:$B$63,"实际")</f>
        <v>6275.31791666667</v>
      </c>
      <c r="J2" s="27">
        <f>AVERAGEIFS(J$4:J$63,$B$4:$B$63,"实际")</f>
        <v>6090.6705</v>
      </c>
      <c r="K2" s="27">
        <f>AVERAGEIFS(K$4:K$63,$B$4:$B$63,"实际")</f>
        <v>6084.1765</v>
      </c>
      <c r="L2" s="27">
        <f>AVERAGEIFS(L$4:L$63,$B$4:$B$63,"实际")</f>
        <v>6412.94983333333</v>
      </c>
      <c r="M2" s="27">
        <f>AVERAGEIFS(M$4:M$63,$B$4:$B$63,"实际")</f>
        <v>7042.12583333333</v>
      </c>
      <c r="N2" s="27">
        <f>AVERAGEIFS(N$4:N$63,$B$4:$B$63,"实际")</f>
        <v>7739.92291666667</v>
      </c>
      <c r="O2" s="27">
        <f>AVERAGEIFS(O$4:O$63,$B$4:$B$63,"实际")</f>
        <v>7955.66683333333</v>
      </c>
      <c r="P2" s="27">
        <f>AVERAGEIFS(P$4:P$63,$B$4:$B$63,"实际")</f>
        <v>7745.1035</v>
      </c>
      <c r="Q2" s="27">
        <f>AVERAGEIFS(Q$4:Q$63,$B$4:$B$63,"实际")</f>
        <v>7541.59191666667</v>
      </c>
      <c r="R2" s="27">
        <f>AVERAGEIFS(R$4:R$63,$B$4:$B$63,"实际")</f>
        <v>6965.02816666667</v>
      </c>
      <c r="S2" s="27">
        <f>AVERAGEIFS(S$4:S$63,$B$4:$B$63,"实际")</f>
        <v>7056.57691666667</v>
      </c>
      <c r="T2" s="27">
        <f>AVERAGEIFS(T$4:T$63,$B$4:$B$63,"实际")</f>
        <v>7187.52358333333</v>
      </c>
      <c r="U2" s="27">
        <f>AVERAGEIFS(U$4:U$63,$B$4:$B$63,"实际")</f>
        <v>7388.77666666667</v>
      </c>
      <c r="V2" s="27">
        <f>AVERAGEIFS(V$4:V$63,$B$4:$B$63,"实际")</f>
        <v>7922.82533333333</v>
      </c>
      <c r="W2" s="27">
        <f>AVERAGEIFS(W$4:W$63,$B$4:$B$63,"实际")</f>
        <v>8428.46916666667</v>
      </c>
      <c r="X2" s="27">
        <f>AVERAGEIFS(X$4:X$63,$B$4:$B$63,"实际")</f>
        <v>8909.06433333333</v>
      </c>
      <c r="Y2" s="27">
        <f>AVERAGEIFS(Y$4:Y$63,$B$4:$B$63,"实际")</f>
        <v>9120.90158333333</v>
      </c>
      <c r="Z2" s="27">
        <f>AVERAGEIFS(Z$4:Z$63,$B$4:$B$63,"实际")</f>
        <v>9027.27858333333</v>
      </c>
      <c r="AA2" s="27">
        <f>AVERAGEIFS(AA$4:AA$63,$B$4:$B$63,"实际")</f>
        <v>8785.33141666666</v>
      </c>
      <c r="AB2" s="27">
        <f>AVERAGEIFS(AB$4:AB$63,$B$4:$B$63,"实际")</f>
        <v>8230.42125</v>
      </c>
      <c r="AC2" s="27">
        <f>AVERAGEIFS(AC$4:AC$63,$B$4:$B$63,"实际")</f>
        <v>7437.30741666667</v>
      </c>
      <c r="AE2" s="55"/>
      <c r="AF2" s="64">
        <f ca="1" t="array" ref="AF2">AVERAGE(ABS(AF4:AF34))</f>
        <v>67.9325806451613</v>
      </c>
      <c r="AG2" s="64">
        <f ca="1" t="array" ref="AG2">AVERAGE(ABS(AG4:AG34))</f>
        <v>64.8126612903226</v>
      </c>
      <c r="AH2" s="64">
        <f ca="1" t="array" ref="AH2">AVERAGE(ABS(AH4:AH34))</f>
        <v>64.2349193548387</v>
      </c>
      <c r="AI2" s="64">
        <f ca="1" t="array" ref="AI2">AVERAGE(ABS(AI4:AI34))</f>
        <v>60.8015322580645</v>
      </c>
      <c r="AJ2" s="64">
        <f ca="1" t="array" ref="AJ2">AVERAGE(ABS(AJ4:AJ34))</f>
        <v>60.3990322580646</v>
      </c>
      <c r="AK2" s="64">
        <f ca="1" t="array" ref="AK2">AVERAGE(ABS(AK4:AK34))</f>
        <v>61.6528225806451</v>
      </c>
      <c r="AL2" s="64">
        <f ca="1" t="array" ref="AL2">AVERAGE(ABS(AL4:AL34))</f>
        <v>65.7537096774193</v>
      </c>
      <c r="AM2" s="64">
        <f ca="1" t="array" ref="AM2">AVERAGE(ABS(AM4:AM34))</f>
        <v>84.3629032258064</v>
      </c>
      <c r="AN2" s="64">
        <f ca="1" t="array" ref="AN2">AVERAGE(ABS(AN4:AN34))</f>
        <v>125.884274193548</v>
      </c>
      <c r="AO2" s="64">
        <f ca="1" t="array" ref="AO2">AVERAGE(ABS(AO4:AO34))</f>
        <v>165.863064516129</v>
      </c>
      <c r="AP2" s="64">
        <f ca="1" t="array" ref="AP2">AVERAGE(ABS(AP4:AP34))</f>
        <v>181.227661290323</v>
      </c>
      <c r="AQ2" s="64">
        <f ca="1" t="array" ref="AQ2">AVERAGE(ABS(AQ4:AQ34))</f>
        <v>193.804677419355</v>
      </c>
      <c r="AR2" s="64">
        <f ca="1" t="array" ref="AR2">AVERAGE(ABS(AR4:AR34))</f>
        <v>178.416774193548</v>
      </c>
      <c r="AS2" s="64">
        <f ca="1" t="array" ref="AS2">AVERAGE(ABS(AS4:AS34))</f>
        <v>193.110564516129</v>
      </c>
      <c r="AT2" s="64">
        <f ca="1" t="array" ref="AT2">AVERAGE(ABS(AT4:AT34))</f>
        <v>203.939677419355</v>
      </c>
      <c r="AU2" s="64">
        <f ca="1" t="array" ref="AU2">AVERAGE(ABS(AU4:AU34))</f>
        <v>193.044596774194</v>
      </c>
      <c r="AV2" s="64">
        <f ca="1" t="array" ref="AV2">AVERAGE(ABS(AV4:AV34))</f>
        <v>175.80435483871</v>
      </c>
      <c r="AW2" s="64">
        <f ca="1" t="array" ref="AW2">AVERAGE(ABS(AW4:AW34))</f>
        <v>147.430241935484</v>
      </c>
      <c r="AX2" s="64">
        <f ca="1" t="array" ref="AX2">AVERAGE(ABS(AX4:AX34))</f>
        <v>112.546209677419</v>
      </c>
      <c r="AY2" s="64">
        <f ca="1" t="array" ref="AY2">AVERAGE(ABS(AY4:AY34))</f>
        <v>116.028467741936</v>
      </c>
      <c r="AZ2" s="64">
        <f ca="1" t="array" ref="AZ2">AVERAGE(ABS(AZ4:AZ34))</f>
        <v>111.499838709677</v>
      </c>
      <c r="BA2" s="64">
        <f ca="1" t="array" ref="BA2">AVERAGE(ABS(BA4:BA34))</f>
        <v>108.688629032258</v>
      </c>
      <c r="BB2" s="64">
        <f ca="1" t="array" ref="BB2">AVERAGE(ABS(BB4:BB34))</f>
        <v>110.839032258064</v>
      </c>
      <c r="BC2" s="64">
        <f ca="1" t="array" ref="BC2">AVERAGE(ABS(BC4:BC34))</f>
        <v>97.4895161290324</v>
      </c>
    </row>
    <row r="3" s="1" customFormat="1" ht="13.2" spans="1:55">
      <c r="A3" s="52" t="s">
        <v>68</v>
      </c>
      <c r="B3" s="35" t="s">
        <v>69</v>
      </c>
      <c r="C3" s="14" t="s">
        <v>70</v>
      </c>
      <c r="D3" s="14" t="s">
        <v>71</v>
      </c>
      <c r="E3" s="14" t="s">
        <v>72</v>
      </c>
      <c r="F3" s="36">
        <v>0</v>
      </c>
      <c r="G3" s="36">
        <v>1</v>
      </c>
      <c r="H3" s="36">
        <v>2</v>
      </c>
      <c r="I3" s="36">
        <v>3</v>
      </c>
      <c r="J3" s="36">
        <v>4</v>
      </c>
      <c r="K3" s="36">
        <v>5</v>
      </c>
      <c r="L3" s="36">
        <v>6</v>
      </c>
      <c r="M3" s="36">
        <v>7</v>
      </c>
      <c r="N3" s="36">
        <v>8</v>
      </c>
      <c r="O3" s="36">
        <v>9</v>
      </c>
      <c r="P3" s="36">
        <v>10</v>
      </c>
      <c r="Q3" s="36">
        <v>11</v>
      </c>
      <c r="R3" s="36">
        <v>12</v>
      </c>
      <c r="S3" s="36">
        <v>13</v>
      </c>
      <c r="T3" s="36">
        <v>14</v>
      </c>
      <c r="U3" s="36">
        <v>15</v>
      </c>
      <c r="V3" s="36">
        <v>16</v>
      </c>
      <c r="W3" s="36">
        <v>17</v>
      </c>
      <c r="X3" s="36">
        <v>18</v>
      </c>
      <c r="Y3" s="36">
        <v>19</v>
      </c>
      <c r="Z3" s="36">
        <v>20</v>
      </c>
      <c r="AA3" s="36">
        <v>21</v>
      </c>
      <c r="AB3" s="36">
        <v>22</v>
      </c>
      <c r="AC3" s="36">
        <v>23</v>
      </c>
      <c r="AE3" s="56"/>
      <c r="AF3" s="65" t="s">
        <v>73</v>
      </c>
      <c r="AG3" s="65" t="s">
        <v>74</v>
      </c>
      <c r="AH3" s="65" t="s">
        <v>75</v>
      </c>
      <c r="AI3" s="67" t="s">
        <v>76</v>
      </c>
      <c r="AJ3" s="67" t="s">
        <v>77</v>
      </c>
      <c r="AK3" s="67" t="s">
        <v>78</v>
      </c>
      <c r="AL3" s="67" t="s">
        <v>79</v>
      </c>
      <c r="AM3" s="67" t="s">
        <v>80</v>
      </c>
      <c r="AN3" s="67" t="s">
        <v>81</v>
      </c>
      <c r="AO3" s="67" t="s">
        <v>82</v>
      </c>
      <c r="AP3" s="67" t="s">
        <v>83</v>
      </c>
      <c r="AQ3" s="67" t="s">
        <v>84</v>
      </c>
      <c r="AR3" s="67" t="s">
        <v>85</v>
      </c>
      <c r="AS3" s="67" t="s">
        <v>86</v>
      </c>
      <c r="AT3" s="67" t="s">
        <v>87</v>
      </c>
      <c r="AU3" s="67" t="s">
        <v>88</v>
      </c>
      <c r="AV3" s="67" t="s">
        <v>89</v>
      </c>
      <c r="AW3" s="67" t="s">
        <v>90</v>
      </c>
      <c r="AX3" s="67" t="s">
        <v>91</v>
      </c>
      <c r="AY3" s="67" t="s">
        <v>92</v>
      </c>
      <c r="AZ3" s="67" t="s">
        <v>93</v>
      </c>
      <c r="BA3" s="67" t="s">
        <v>94</v>
      </c>
      <c r="BB3" s="67" t="s">
        <v>95</v>
      </c>
      <c r="BC3" s="67" t="s">
        <v>96</v>
      </c>
    </row>
    <row r="4" spans="1:55">
      <c r="A4" s="16" t="s">
        <v>22</v>
      </c>
      <c r="B4" s="70" t="s">
        <v>53</v>
      </c>
      <c r="C4" s="54">
        <f>IFERROR(AVERAGE(F4:AC4),"")</f>
        <v>6727.38020833333</v>
      </c>
      <c r="D4" s="3">
        <f t="shared" si="0"/>
        <v>8261.125</v>
      </c>
      <c r="E4" s="3">
        <f>IFERROR(MIN(F4:AC4),"")</f>
        <v>5610.75</v>
      </c>
      <c r="F4" s="7">
        <f>IFERROR(AVERAGEIFS(统调负荷!$E:$E,统调负荷!$B:$B,F$3,统调负荷!$C:$C,$A4)/10,"")</f>
        <v>7660.125</v>
      </c>
      <c r="G4" s="7">
        <f>IFERROR(AVERAGEIFS(统调负荷!$E:$E,统调负荷!$B:$B,G$3,统调负荷!$C:$C,$A4)/10,"")</f>
        <v>7192.25</v>
      </c>
      <c r="H4" s="7">
        <f>IFERROR(AVERAGEIFS(统调负荷!$E:$E,统调负荷!$B:$B,H$3,统调负荷!$C:$C,$A4)/10,"")</f>
        <v>6732</v>
      </c>
      <c r="I4" s="7">
        <f>IFERROR(AVERAGEIFS(统调负荷!$E:$E,统调负荷!$B:$B,I$3,统调负荷!$C:$C,$A4)/10,"")</f>
        <v>6345.875</v>
      </c>
      <c r="J4" s="7">
        <f>IFERROR(AVERAGEIFS(统调负荷!$E:$E,统调负荷!$B:$B,J$3,统调负荷!$C:$C,$A4)/10,"")</f>
        <v>6062.75</v>
      </c>
      <c r="K4" s="7">
        <f>IFERROR(AVERAGEIFS(统调负荷!$E:$E,统调负荷!$B:$B,K$3,统调负荷!$C:$C,$A4)/10,"")</f>
        <v>6001.5</v>
      </c>
      <c r="L4" s="7">
        <f>IFERROR(AVERAGEIFS(统调负荷!$E:$E,统调负荷!$B:$B,L$3,统调负荷!$C:$C,$A4)/10,"")</f>
        <v>6096.5</v>
      </c>
      <c r="M4" s="7">
        <f>IFERROR(AVERAGEIFS(统调负荷!$E:$E,统调负荷!$B:$B,M$3,统调负荷!$C:$C,$A4)/10,"")</f>
        <v>6244.75</v>
      </c>
      <c r="N4" s="7">
        <f>IFERROR(AVERAGEIFS(统调负荷!$E:$E,统调负荷!$B:$B,N$3,统调负荷!$C:$C,$A4)/10,"")</f>
        <v>6160.25</v>
      </c>
      <c r="O4" s="7">
        <f>IFERROR(AVERAGEIFS(统调负荷!$E:$E,统调负荷!$B:$B,O$3,统调负荷!$C:$C,$A4)/10,"")</f>
        <v>6308.625</v>
      </c>
      <c r="P4" s="7">
        <f>IFERROR(AVERAGEIFS(统调负荷!$E:$E,统调负荷!$B:$B,P$3,统调负荷!$C:$C,$A4)/10,"")</f>
        <v>6320.875</v>
      </c>
      <c r="Q4" s="7">
        <f>IFERROR(AVERAGEIFS(统调负荷!$E:$E,统调负荷!$B:$B,Q$3,统调负荷!$C:$C,$A4)/10,"")</f>
        <v>6275.5</v>
      </c>
      <c r="R4" s="7">
        <f>IFERROR(AVERAGEIFS(统调负荷!$E:$E,统调负荷!$B:$B,R$3,统调负荷!$C:$C,$A4)/10,"")</f>
        <v>5924.75</v>
      </c>
      <c r="S4" s="7">
        <f>IFERROR(AVERAGEIFS(统调负荷!$E:$E,统调负荷!$B:$B,S$3,统调负荷!$C:$C,$A4)/10,"")</f>
        <v>5750.625</v>
      </c>
      <c r="T4" s="7">
        <f>IFERROR(AVERAGEIFS(统调负荷!$E:$E,统调负荷!$B:$B,T$3,统调负荷!$C:$C,$A4)/10,"")</f>
        <v>5610.75</v>
      </c>
      <c r="U4" s="7">
        <f>IFERROR(AVERAGEIFS(统调负荷!$E:$E,统调负荷!$B:$B,U$3,统调负荷!$C:$C,$A4)/10,"")</f>
        <v>5857.375</v>
      </c>
      <c r="V4" s="7">
        <f>IFERROR(AVERAGEIFS(统调负荷!$E:$E,统调负荷!$B:$B,V$3,统调负荷!$C:$C,$A4)/10,"")</f>
        <v>6501.5</v>
      </c>
      <c r="W4" s="7">
        <f>IFERROR(AVERAGEIFS(统调负荷!$E:$E,统调负荷!$B:$B,W$3,统调负荷!$C:$C,$A4)/10,"")</f>
        <v>7365.125</v>
      </c>
      <c r="X4" s="7">
        <f>IFERROR(AVERAGEIFS(统调负荷!$E:$E,统调负荷!$B:$B,X$3,统调负荷!$C:$C,$A4)/10,"")</f>
        <v>8029.75</v>
      </c>
      <c r="Y4" s="7">
        <f>IFERROR(AVERAGEIFS(统调负荷!$E:$E,统调负荷!$B:$B,Y$3,统调负荷!$C:$C,$A4)/10,"")</f>
        <v>8228.625</v>
      </c>
      <c r="Z4" s="7">
        <f>IFERROR(AVERAGEIFS(统调负荷!$E:$E,统调负荷!$B:$B,Z$3,统调负荷!$C:$C,$A4)/10,"")</f>
        <v>8261.125</v>
      </c>
      <c r="AA4" s="7">
        <f>IFERROR(AVERAGEIFS(统调负荷!$E:$E,统调负荷!$B:$B,AA$3,统调负荷!$C:$C,$A4)/10,"")</f>
        <v>8101</v>
      </c>
      <c r="AB4" s="7">
        <f>IFERROR(AVERAGEIFS(统调负荷!$E:$E,统调负荷!$B:$B,AB$3,统调负荷!$C:$C,$A4)/10,"")</f>
        <v>7568.875</v>
      </c>
      <c r="AC4" s="7">
        <f>IFERROR(AVERAGEIFS(统调负荷!$E:$E,统调负荷!$B:$B,AC$3,统调负荷!$C:$C,$A4)/10,"")</f>
        <v>6856.625</v>
      </c>
      <c r="AD4" s="7"/>
      <c r="AE4" s="23" t="str">
        <f>检修、备用和必开!$A2</f>
        <v>2025-01-01</v>
      </c>
      <c r="AF4" s="66">
        <f ca="1">IFERROR(OFFSET($A$3,ROW(AE1)*2,COLUMN(E3))-OFFSET($A$3,ROW(AE1)*2-1,COLUMN(E3)),"")</f>
        <v>286.7375</v>
      </c>
      <c r="AG4" s="66">
        <f ca="1" t="shared" ref="AG4:BC4" si="2">IFERROR(OFFSET($A$3,ROW(AF1)*2,COLUMN(F3))-OFFSET($A$3,ROW(AF1)*2-1,COLUMN(F3)),"")</f>
        <v>439.3325</v>
      </c>
      <c r="AH4" s="66">
        <f ca="1" t="shared" si="2"/>
        <v>476.58</v>
      </c>
      <c r="AI4" s="66">
        <f ca="1" t="shared" si="2"/>
        <v>522.1275</v>
      </c>
      <c r="AJ4" s="66">
        <f ca="1" t="shared" si="2"/>
        <v>523.8675</v>
      </c>
      <c r="AK4" s="66">
        <f ca="1" t="shared" si="2"/>
        <v>455.62</v>
      </c>
      <c r="AL4" s="66">
        <f ca="1" t="shared" si="2"/>
        <v>396.1125</v>
      </c>
      <c r="AM4" s="66">
        <f ca="1" t="shared" si="2"/>
        <v>461.7225</v>
      </c>
      <c r="AN4" s="66">
        <f ca="1" t="shared" si="2"/>
        <v>401.835</v>
      </c>
      <c r="AO4" s="66">
        <f ca="1" t="shared" si="2"/>
        <v>328.2575</v>
      </c>
      <c r="AP4" s="66">
        <f ca="1" t="shared" si="2"/>
        <v>210.2225</v>
      </c>
      <c r="AQ4" s="66">
        <f ca="1" t="shared" si="2"/>
        <v>279.405</v>
      </c>
      <c r="AR4" s="66">
        <f ca="1" t="shared" si="2"/>
        <v>449.4825</v>
      </c>
      <c r="AS4" s="66">
        <f ca="1" t="shared" si="2"/>
        <v>538.98</v>
      </c>
      <c r="AT4" s="66">
        <f ca="1" t="shared" si="2"/>
        <v>556.5525</v>
      </c>
      <c r="AU4" s="66">
        <f ca="1" t="shared" si="2"/>
        <v>446.3775</v>
      </c>
      <c r="AV4" s="66">
        <f ca="1" t="shared" si="2"/>
        <v>291.9975</v>
      </c>
      <c r="AW4" s="66">
        <f ca="1" t="shared" si="2"/>
        <v>175.7975</v>
      </c>
      <c r="AX4" s="66">
        <f ca="1" t="shared" si="2"/>
        <v>17.9925000000003</v>
      </c>
      <c r="AY4" s="66">
        <f ca="1" t="shared" si="2"/>
        <v>16.2975000000006</v>
      </c>
      <c r="AZ4" s="66">
        <f ca="1" t="shared" si="2"/>
        <v>60.6224999999995</v>
      </c>
      <c r="BA4" s="66">
        <f ca="1" t="shared" si="2"/>
        <v>124.637500000001</v>
      </c>
      <c r="BB4" s="66">
        <f ca="1" t="shared" si="2"/>
        <v>159.91</v>
      </c>
      <c r="BC4" s="66">
        <f ca="1" t="shared" si="2"/>
        <v>90.9300000000003</v>
      </c>
    </row>
    <row r="5" spans="1:55">
      <c r="A5" s="71" t="s">
        <v>22</v>
      </c>
      <c r="B5" s="53" t="s">
        <v>54</v>
      </c>
      <c r="C5" s="54">
        <f t="shared" ref="C5:C36" si="3">IFERROR(AVERAGE(F5:AC5),"")</f>
        <v>7048.6884375</v>
      </c>
      <c r="D5" s="3">
        <f t="shared" si="0"/>
        <v>8321.7475</v>
      </c>
      <c r="E5" s="3">
        <f t="shared" ref="E5:E36" si="4">IFERROR(MIN(F5:AC5),"")</f>
        <v>6167.3025</v>
      </c>
      <c r="F5" s="7">
        <f>IFERROR(AVERAGEIFS(统调负荷!$N:$N,统调负荷!$B:$B,F$3,统调负荷!$C:$C,$A5)/10,"")</f>
        <v>7946.8625</v>
      </c>
      <c r="G5" s="7">
        <f>IFERROR(AVERAGEIFS(统调负荷!$N:$N,统调负荷!$B:$B,G$3,统调负荷!$C:$C,$A5)/10,"")</f>
        <v>7631.5825</v>
      </c>
      <c r="H5" s="7">
        <f>IFERROR(AVERAGEIFS(统调负荷!$N:$N,统调负荷!$B:$B,H$3,统调负荷!$C:$C,$A5)/10,"")</f>
        <v>7208.58</v>
      </c>
      <c r="I5" s="7">
        <f>IFERROR(AVERAGEIFS(统调负荷!$N:$N,统调负荷!$B:$B,I$3,统调负荷!$C:$C,$A5)/10,"")</f>
        <v>6868.0025</v>
      </c>
      <c r="J5" s="7">
        <f>IFERROR(AVERAGEIFS(统调负荷!$N:$N,统调负荷!$B:$B,J$3,统调负荷!$C:$C,$A5)/10,"")</f>
        <v>6586.6175</v>
      </c>
      <c r="K5" s="7">
        <f>IFERROR(AVERAGEIFS(统调负荷!$N:$N,统调负荷!$B:$B,K$3,统调负荷!$C:$C,$A5)/10,"")</f>
        <v>6457.12</v>
      </c>
      <c r="L5" s="7">
        <f>IFERROR(AVERAGEIFS(统调负荷!$N:$N,统调负荷!$B:$B,L$3,统调负荷!$C:$C,$A5)/10,"")</f>
        <v>6492.6125</v>
      </c>
      <c r="M5" s="7">
        <f>IFERROR(AVERAGEIFS(统调负荷!$N:$N,统调负荷!$B:$B,M$3,统调负荷!$C:$C,$A5)/10,"")</f>
        <v>6706.4725</v>
      </c>
      <c r="N5" s="7">
        <f>IFERROR(AVERAGEIFS(统调负荷!$N:$N,统调负荷!$B:$B,N$3,统调负荷!$C:$C,$A5)/10,"")</f>
        <v>6562.085</v>
      </c>
      <c r="O5" s="7">
        <f>IFERROR(AVERAGEIFS(统调负荷!$N:$N,统调负荷!$B:$B,O$3,统调负荷!$C:$C,$A5)/10,"")</f>
        <v>6636.8825</v>
      </c>
      <c r="P5" s="7">
        <f>IFERROR(AVERAGEIFS(统调负荷!$N:$N,统调负荷!$B:$B,P$3,统调负荷!$C:$C,$A5)/10,"")</f>
        <v>6531.0975</v>
      </c>
      <c r="Q5" s="7">
        <f>IFERROR(AVERAGEIFS(统调负荷!$N:$N,统调负荷!$B:$B,Q$3,统调负荷!$C:$C,$A5)/10,"")</f>
        <v>6554.905</v>
      </c>
      <c r="R5" s="7">
        <f>IFERROR(AVERAGEIFS(统调负荷!$N:$N,统调负荷!$B:$B,R$3,统调负荷!$C:$C,$A5)/10,"")</f>
        <v>6374.2325</v>
      </c>
      <c r="S5" s="7">
        <f>IFERROR(AVERAGEIFS(统调负荷!$N:$N,统调负荷!$B:$B,S$3,统调负荷!$C:$C,$A5)/10,"")</f>
        <v>6289.605</v>
      </c>
      <c r="T5" s="7">
        <f>IFERROR(AVERAGEIFS(统调负荷!$N:$N,统调负荷!$B:$B,T$3,统调负荷!$C:$C,$A5)/10,"")</f>
        <v>6167.3025</v>
      </c>
      <c r="U5" s="7">
        <f>IFERROR(AVERAGEIFS(统调负荷!$N:$N,统调负荷!$B:$B,U$3,统调负荷!$C:$C,$A5)/10,"")</f>
        <v>6303.7525</v>
      </c>
      <c r="V5" s="7">
        <f>IFERROR(AVERAGEIFS(统调负荷!$N:$N,统调负荷!$B:$B,V$3,统调负荷!$C:$C,$A5)/10,"")</f>
        <v>6793.4975</v>
      </c>
      <c r="W5" s="7">
        <f>IFERROR(AVERAGEIFS(统调负荷!$N:$N,统调负荷!$B:$B,W$3,统调负荷!$C:$C,$A5)/10,"")</f>
        <v>7540.9225</v>
      </c>
      <c r="X5" s="7">
        <f>IFERROR(AVERAGEIFS(统调负荷!$N:$N,统调负荷!$B:$B,X$3,统调负荷!$C:$C,$A5)/10,"")</f>
        <v>8047.7425</v>
      </c>
      <c r="Y5" s="7">
        <f>IFERROR(AVERAGEIFS(统调负荷!$N:$N,统调负荷!$B:$B,Y$3,统调负荷!$C:$C,$A5)/10,"")</f>
        <v>8244.9225</v>
      </c>
      <c r="Z5" s="7">
        <f>IFERROR(AVERAGEIFS(统调负荷!$N:$N,统调负荷!$B:$B,Z$3,统调负荷!$C:$C,$A5)/10,"")</f>
        <v>8321.7475</v>
      </c>
      <c r="AA5" s="7">
        <f>IFERROR(AVERAGEIFS(统调负荷!$N:$N,统调负荷!$B:$B,AA$3,统调负荷!$C:$C,$A5)/10,"")</f>
        <v>8225.6375</v>
      </c>
      <c r="AB5" s="7">
        <f>IFERROR(AVERAGEIFS(统调负荷!$N:$N,统调负荷!$B:$B,AB$3,统调负荷!$C:$C,$A5)/10,"")</f>
        <v>7728.785</v>
      </c>
      <c r="AC5" s="7">
        <f>IFERROR(AVERAGEIFS(统调负荷!$N:$N,统调负荷!$B:$B,AC$3,统调负荷!$C:$C,$A5)/10,"")</f>
        <v>6947.555</v>
      </c>
      <c r="AD5" s="7"/>
      <c r="AE5" s="23" t="str">
        <f>检修、备用和必开!$A3</f>
        <v>2025-01-02</v>
      </c>
      <c r="AF5" s="66">
        <f ca="1" t="shared" ref="AF5:AF34" si="5">IFERROR(OFFSET($A$3,ROW(AE2)*2,COLUMN(E4))-OFFSET($A$3,ROW(AE2)*2-1,COLUMN(E4)),"")</f>
        <v>-88.5124999999998</v>
      </c>
      <c r="AG5" s="66">
        <f ca="1" t="shared" ref="AG5:AG34" si="6">IFERROR(OFFSET($A$3,ROW(AF2)*2,COLUMN(F4))-OFFSET($A$3,ROW(AF2)*2-1,COLUMN(F4)),"")</f>
        <v>-79.7299999999996</v>
      </c>
      <c r="AH5" s="66">
        <f ca="1" t="shared" ref="AH5:AH34" si="7">IFERROR(OFFSET($A$3,ROW(AG2)*2,COLUMN(G4))-OFFSET($A$3,ROW(AG2)*2-1,COLUMN(G4)),"")</f>
        <v>-52.4250000000002</v>
      </c>
      <c r="AI5" s="66">
        <f ca="1" t="shared" ref="AI5:AI34" si="8">IFERROR(OFFSET($A$3,ROW(AH2)*2,COLUMN(H4))-OFFSET($A$3,ROW(AH2)*2-1,COLUMN(H4)),"")</f>
        <v>-27.9799999999996</v>
      </c>
      <c r="AJ5" s="66">
        <f ca="1" t="shared" ref="AJ5:AJ34" si="9">IFERROR(OFFSET($A$3,ROW(AI2)*2,COLUMN(I4))-OFFSET($A$3,ROW(AI2)*2-1,COLUMN(I4)),"")</f>
        <v>5.05249999999978</v>
      </c>
      <c r="AK5" s="66">
        <f ca="1" t="shared" ref="AK5:AK34" si="10">IFERROR(OFFSET($A$3,ROW(AJ2)*2,COLUMN(J4))-OFFSET($A$3,ROW(AJ2)*2-1,COLUMN(J4)),"")</f>
        <v>12.1049999999996</v>
      </c>
      <c r="AL5" s="66">
        <f ca="1" t="shared" ref="AL5:AL34" si="11">IFERROR(OFFSET($A$3,ROW(AK2)*2,COLUMN(K4))-OFFSET($A$3,ROW(AK2)*2-1,COLUMN(K4)),"")</f>
        <v>-53.7299999999996</v>
      </c>
      <c r="AM5" s="66">
        <f ca="1" t="shared" ref="AM5:AM34" si="12">IFERROR(OFFSET($A$3,ROW(AL2)*2,COLUMN(L4))-OFFSET($A$3,ROW(AL2)*2-1,COLUMN(L4)),"")</f>
        <v>11.0349999999999</v>
      </c>
      <c r="AN5" s="66">
        <f ca="1" t="shared" ref="AN5:AN34" si="13">IFERROR(OFFSET($A$3,ROW(AM2)*2,COLUMN(M4))-OFFSET($A$3,ROW(AM2)*2-1,COLUMN(M4)),"")</f>
        <v>-5.54249999999956</v>
      </c>
      <c r="AO5" s="66">
        <f ca="1" t="shared" ref="AO5:AO34" si="14">IFERROR(OFFSET($A$3,ROW(AN2)*2,COLUMN(N4))-OFFSET($A$3,ROW(AN2)*2-1,COLUMN(N4)),"")</f>
        <v>-232.065000000001</v>
      </c>
      <c r="AP5" s="66">
        <f ca="1" t="shared" ref="AP5:AP34" si="15">IFERROR(OFFSET($A$3,ROW(AO2)*2,COLUMN(O4))-OFFSET($A$3,ROW(AO2)*2-1,COLUMN(O4)),"")</f>
        <v>-128.2775</v>
      </c>
      <c r="AQ5" s="66">
        <f ca="1" t="shared" ref="AQ5:AQ34" si="16">IFERROR(OFFSET($A$3,ROW(AP2)*2,COLUMN(P4))-OFFSET($A$3,ROW(AP2)*2-1,COLUMN(P4)),"")</f>
        <v>-50.3724999999995</v>
      </c>
      <c r="AR5" s="66">
        <f ca="1" t="shared" ref="AR5:AR34" si="17">IFERROR(OFFSET($A$3,ROW(AQ2)*2,COLUMN(Q4))-OFFSET($A$3,ROW(AQ2)*2-1,COLUMN(Q4)),"")</f>
        <v>-83.3374999999996</v>
      </c>
      <c r="AS5" s="66">
        <f ca="1" t="shared" ref="AS5:AS34" si="18">IFERROR(OFFSET($A$3,ROW(AR2)*2,COLUMN(R4))-OFFSET($A$3,ROW(AR2)*2-1,COLUMN(R4)),"")</f>
        <v>-142.612499999999</v>
      </c>
      <c r="AT5" s="66">
        <f ca="1" t="shared" ref="AT5:AT34" si="19">IFERROR(OFFSET($A$3,ROW(AS2)*2,COLUMN(S4))-OFFSET($A$3,ROW(AS2)*2-1,COLUMN(S4)),"")</f>
        <v>-143.51</v>
      </c>
      <c r="AU5" s="66">
        <f ca="1" t="shared" ref="AU5:AU34" si="20">IFERROR(OFFSET($A$3,ROW(AT2)*2,COLUMN(T4))-OFFSET($A$3,ROW(AT2)*2-1,COLUMN(T4)),"")</f>
        <v>-107.715</v>
      </c>
      <c r="AV5" s="66">
        <f ca="1" t="shared" ref="AV5:AV34" si="21">IFERROR(OFFSET($A$3,ROW(AU2)*2,COLUMN(U4))-OFFSET($A$3,ROW(AU2)*2-1,COLUMN(U4)),"")</f>
        <v>-68.1849999999995</v>
      </c>
      <c r="AW5" s="66">
        <f ca="1" t="shared" ref="AW5:AW34" si="22">IFERROR(OFFSET($A$3,ROW(AV2)*2,COLUMN(V4))-OFFSET($A$3,ROW(AV2)*2-1,COLUMN(V4)),"")</f>
        <v>-166</v>
      </c>
      <c r="AX5" s="66">
        <f ca="1" t="shared" ref="AX5:AX34" si="23">IFERROR(OFFSET($A$3,ROW(AW2)*2,COLUMN(W4))-OFFSET($A$3,ROW(AW2)*2-1,COLUMN(W4)),"")</f>
        <v>-22.3999999999996</v>
      </c>
      <c r="AY5" s="66">
        <f ca="1" t="shared" ref="AY5:AY34" si="24">IFERROR(OFFSET($A$3,ROW(AX2)*2,COLUMN(X4))-OFFSET($A$3,ROW(AX2)*2-1,COLUMN(X4)),"")</f>
        <v>54.2999999999993</v>
      </c>
      <c r="AZ5" s="66">
        <f ca="1" t="shared" ref="AZ5:AZ34" si="25">IFERROR(OFFSET($A$3,ROW(AY2)*2,COLUMN(Y4))-OFFSET($A$3,ROW(AY2)*2-1,COLUMN(Y4)),"")</f>
        <v>77.4500000000007</v>
      </c>
      <c r="BA5" s="66">
        <f ca="1" t="shared" ref="BA5:BA34" si="26">IFERROR(OFFSET($A$3,ROW(AZ2)*2,COLUMN(Z4))-OFFSET($A$3,ROW(AZ2)*2-1,COLUMN(Z4)),"")</f>
        <v>95.7749999999996</v>
      </c>
      <c r="BB5" s="66">
        <f ca="1" t="shared" ref="BB5:BB34" si="27">IFERROR(OFFSET($A$3,ROW(BA2)*2,COLUMN(AA4))-OFFSET($A$3,ROW(BA2)*2-1,COLUMN(AA4)),"")</f>
        <v>65.9675000000007</v>
      </c>
      <c r="BC5" s="66">
        <f ca="1" t="shared" ref="BC5:BC34" si="28">IFERROR(OFFSET($A$3,ROW(BB2)*2,COLUMN(AB4))-OFFSET($A$3,ROW(BB2)*2-1,COLUMN(AB4)),"")</f>
        <v>60.3850000000002</v>
      </c>
    </row>
    <row r="6" spans="1:55">
      <c r="A6" s="16" t="s">
        <v>23</v>
      </c>
      <c r="B6" s="53" t="s">
        <v>53</v>
      </c>
      <c r="C6" s="54">
        <f t="shared" si="3"/>
        <v>8621.69791666667</v>
      </c>
      <c r="D6" s="3">
        <f t="shared" si="0"/>
        <v>10900.375</v>
      </c>
      <c r="E6" s="3">
        <f t="shared" si="4"/>
        <v>5827.25</v>
      </c>
      <c r="F6" s="7">
        <f>IFERROR(AVERAGEIFS(统调负荷!$E:$E,统调负荷!$B:$B,F$3,统调负荷!$C:$C,$A6)/10,"")</f>
        <v>7037.75</v>
      </c>
      <c r="G6" s="7">
        <f>IFERROR(AVERAGEIFS(统调负荷!$E:$E,统调负荷!$B:$B,G$3,统调负荷!$C:$C,$A6)/10,"")</f>
        <v>6662.25</v>
      </c>
      <c r="H6" s="7">
        <f>IFERROR(AVERAGEIFS(统调负荷!$E:$E,统调负荷!$B:$B,H$3,统调负荷!$C:$C,$A6)/10,"")</f>
        <v>6253.375</v>
      </c>
      <c r="I6" s="7">
        <f>IFERROR(AVERAGEIFS(统调负荷!$E:$E,统调负荷!$B:$B,I$3,统调负荷!$C:$C,$A6)/10,"")</f>
        <v>5985.75</v>
      </c>
      <c r="J6" s="7">
        <f>IFERROR(AVERAGEIFS(统调负荷!$E:$E,统调负荷!$B:$B,J$3,统调负荷!$C:$C,$A6)/10,"")</f>
        <v>5827.25</v>
      </c>
      <c r="K6" s="7">
        <f>IFERROR(AVERAGEIFS(统调负荷!$E:$E,统调负荷!$B:$B,K$3,统调负荷!$C:$C,$A6)/10,"")</f>
        <v>5908.375</v>
      </c>
      <c r="L6" s="7">
        <f>IFERROR(AVERAGEIFS(统调负荷!$E:$E,统调负荷!$B:$B,L$3,统调负荷!$C:$C,$A6)/10,"")</f>
        <v>6580.5</v>
      </c>
      <c r="M6" s="7">
        <f>IFERROR(AVERAGEIFS(统调负荷!$E:$E,统调负荷!$B:$B,M$3,统调负荷!$C:$C,$A6)/10,"")</f>
        <v>7619.625</v>
      </c>
      <c r="N6" s="7">
        <f>IFERROR(AVERAGEIFS(统调负荷!$E:$E,统调负荷!$B:$B,N$3,统调负荷!$C:$C,$A6)/10,"")</f>
        <v>9134.625</v>
      </c>
      <c r="O6" s="7">
        <f>IFERROR(AVERAGEIFS(统调负荷!$E:$E,统调负荷!$B:$B,O$3,统调负荷!$C:$C,$A6)/10,"")</f>
        <v>9896</v>
      </c>
      <c r="P6" s="7">
        <f>IFERROR(AVERAGEIFS(统调负荷!$E:$E,统调负荷!$B:$B,P$3,统调负荷!$C:$C,$A6)/10,"")</f>
        <v>9707.75</v>
      </c>
      <c r="Q6" s="7">
        <f>IFERROR(AVERAGEIFS(统调负荷!$E:$E,统调负荷!$B:$B,Q$3,统调负荷!$C:$C,$A6)/10,"")</f>
        <v>9391</v>
      </c>
      <c r="R6" s="7">
        <f>IFERROR(AVERAGEIFS(统调负荷!$E:$E,统调负荷!$B:$B,R$3,统调负荷!$C:$C,$A6)/10,"")</f>
        <v>8510.5</v>
      </c>
      <c r="S6" s="7">
        <f>IFERROR(AVERAGEIFS(统调负荷!$E:$E,统调负荷!$B:$B,S$3,统调负荷!$C:$C,$A6)/10,"")</f>
        <v>8804.5</v>
      </c>
      <c r="T6" s="7">
        <f>IFERROR(AVERAGEIFS(统调负荷!$E:$E,统调负荷!$B:$B,T$3,统调负荷!$C:$C,$A6)/10,"")</f>
        <v>9150.125</v>
      </c>
      <c r="U6" s="7">
        <f>IFERROR(AVERAGEIFS(统调负荷!$E:$E,统调负荷!$B:$B,U$3,统调负荷!$C:$C,$A6)/10,"")</f>
        <v>9368</v>
      </c>
      <c r="V6" s="7">
        <f>IFERROR(AVERAGEIFS(统调负荷!$E:$E,统调负荷!$B:$B,V$3,统调负荷!$C:$C,$A6)/10,"")</f>
        <v>9930.375</v>
      </c>
      <c r="W6" s="7">
        <f>IFERROR(AVERAGEIFS(统调负荷!$E:$E,统调负荷!$B:$B,W$3,统调负荷!$C:$C,$A6)/10,"")</f>
        <v>10407</v>
      </c>
      <c r="X6" s="7">
        <f>IFERROR(AVERAGEIFS(统调负荷!$E:$E,统调负荷!$B:$B,X$3,统调负荷!$C:$C,$A6)/10,"")</f>
        <v>10692.375</v>
      </c>
      <c r="Y6" s="7">
        <f>IFERROR(AVERAGEIFS(统调负荷!$E:$E,统调负荷!$B:$B,Y$3,统调负荷!$C:$C,$A6)/10,"")</f>
        <v>10900.375</v>
      </c>
      <c r="Z6" s="7">
        <f>IFERROR(AVERAGEIFS(统调负荷!$E:$E,统调负荷!$B:$B,Z$3,统调负荷!$C:$C,$A6)/10,"")</f>
        <v>10717.875</v>
      </c>
      <c r="AA6" s="7">
        <f>IFERROR(AVERAGEIFS(统调负荷!$E:$E,统调负荷!$B:$B,AA$3,统调负荷!$C:$C,$A6)/10,"")</f>
        <v>10307.5</v>
      </c>
      <c r="AB6" s="7">
        <f>IFERROR(AVERAGEIFS(统调负荷!$E:$E,统调负荷!$B:$B,AB$3,统调负荷!$C:$C,$A6)/10,"")</f>
        <v>9554.75</v>
      </c>
      <c r="AC6" s="7">
        <f>IFERROR(AVERAGEIFS(统调负荷!$E:$E,统调负荷!$B:$B,AC$3,统调负荷!$C:$C,$A6)/10,"")</f>
        <v>8573.125</v>
      </c>
      <c r="AD6" s="7"/>
      <c r="AE6" s="23" t="str">
        <f>检修、备用和必开!$A4</f>
        <v>2025-01-03</v>
      </c>
      <c r="AF6" s="66">
        <f ca="1" t="shared" si="5"/>
        <v>-102.262500000001</v>
      </c>
      <c r="AG6" s="66">
        <f ca="1" t="shared" si="6"/>
        <v>-108.5175</v>
      </c>
      <c r="AH6" s="66">
        <f ca="1" t="shared" si="7"/>
        <v>-140.245</v>
      </c>
      <c r="AI6" s="66">
        <f ca="1" t="shared" si="8"/>
        <v>-102.2825</v>
      </c>
      <c r="AJ6" s="66">
        <f ca="1" t="shared" si="9"/>
        <v>-122.2675</v>
      </c>
      <c r="AK6" s="66">
        <f ca="1" t="shared" si="10"/>
        <v>-89.6099999999997</v>
      </c>
      <c r="AL6" s="66">
        <f ca="1" t="shared" si="11"/>
        <v>-111.49</v>
      </c>
      <c r="AM6" s="66">
        <f ca="1" t="shared" si="12"/>
        <v>-190.084999999999</v>
      </c>
      <c r="AN6" s="66">
        <f ca="1" t="shared" si="13"/>
        <v>-188.932500000001</v>
      </c>
      <c r="AO6" s="66">
        <f ca="1" t="shared" si="14"/>
        <v>-158.2125</v>
      </c>
      <c r="AP6" s="66">
        <f ca="1" t="shared" si="15"/>
        <v>-201.8925</v>
      </c>
      <c r="AQ6" s="66">
        <f ca="1" t="shared" si="16"/>
        <v>-299.2075</v>
      </c>
      <c r="AR6" s="66">
        <f ca="1" t="shared" si="17"/>
        <v>-153.932500000001</v>
      </c>
      <c r="AS6" s="66">
        <f ca="1" t="shared" si="18"/>
        <v>-169.022499999999</v>
      </c>
      <c r="AT6" s="66">
        <f ca="1" t="shared" si="19"/>
        <v>-169.1325</v>
      </c>
      <c r="AU6" s="66">
        <f ca="1" t="shared" si="20"/>
        <v>-130.77</v>
      </c>
      <c r="AV6" s="66">
        <f ca="1" t="shared" si="21"/>
        <v>-274.424999999999</v>
      </c>
      <c r="AW6" s="66">
        <f ca="1" t="shared" si="22"/>
        <v>-312.875</v>
      </c>
      <c r="AX6" s="66">
        <f ca="1" t="shared" si="23"/>
        <v>-202.1</v>
      </c>
      <c r="AY6" s="66">
        <f ca="1" t="shared" si="24"/>
        <v>-119</v>
      </c>
      <c r="AZ6" s="66">
        <f ca="1" t="shared" si="25"/>
        <v>-130.225</v>
      </c>
      <c r="BA6" s="66">
        <f ca="1" t="shared" si="26"/>
        <v>-101.1</v>
      </c>
      <c r="BB6" s="66">
        <f ca="1" t="shared" si="27"/>
        <v>-9.21249999999964</v>
      </c>
      <c r="BC6" s="66">
        <f ca="1" t="shared" si="28"/>
        <v>24.8474999999999</v>
      </c>
    </row>
    <row r="7" spans="1:55">
      <c r="A7" s="71" t="s">
        <v>23</v>
      </c>
      <c r="B7" s="53" t="s">
        <v>54</v>
      </c>
      <c r="C7" s="54">
        <f t="shared" si="3"/>
        <v>8577.10104166667</v>
      </c>
      <c r="D7" s="3">
        <f t="shared" si="0"/>
        <v>10954.675</v>
      </c>
      <c r="E7" s="3">
        <f t="shared" si="4"/>
        <v>5832.3025</v>
      </c>
      <c r="F7" s="7">
        <f>IFERROR(AVERAGEIFS(统调负荷!$N:$N,统调负荷!$B:$B,F$3,统调负荷!$C:$C,$A7)/10,"")</f>
        <v>6949.2375</v>
      </c>
      <c r="G7" s="7">
        <f>IFERROR(AVERAGEIFS(统调负荷!$N:$N,统调负荷!$B:$B,G$3,统调负荷!$C:$C,$A7)/10,"")</f>
        <v>6582.52</v>
      </c>
      <c r="H7" s="7">
        <f>IFERROR(AVERAGEIFS(统调负荷!$N:$N,统调负荷!$B:$B,H$3,统调负荷!$C:$C,$A7)/10,"")</f>
        <v>6200.95</v>
      </c>
      <c r="I7" s="7">
        <f>IFERROR(AVERAGEIFS(统调负荷!$N:$N,统调负荷!$B:$B,I$3,统调负荷!$C:$C,$A7)/10,"")</f>
        <v>5957.77</v>
      </c>
      <c r="J7" s="7">
        <f>IFERROR(AVERAGEIFS(统调负荷!$N:$N,统调负荷!$B:$B,J$3,统调负荷!$C:$C,$A7)/10,"")</f>
        <v>5832.3025</v>
      </c>
      <c r="K7" s="7">
        <f>IFERROR(AVERAGEIFS(统调负荷!$N:$N,统调负荷!$B:$B,K$3,统调负荷!$C:$C,$A7)/10,"")</f>
        <v>5920.48</v>
      </c>
      <c r="L7" s="7">
        <f>IFERROR(AVERAGEIFS(统调负荷!$N:$N,统调负荷!$B:$B,L$3,统调负荷!$C:$C,$A7)/10,"")</f>
        <v>6526.77</v>
      </c>
      <c r="M7" s="7">
        <f>IFERROR(AVERAGEIFS(统调负荷!$N:$N,统调负荷!$B:$B,M$3,统调负荷!$C:$C,$A7)/10,"")</f>
        <v>7630.66</v>
      </c>
      <c r="N7" s="7">
        <f>IFERROR(AVERAGEIFS(统调负荷!$N:$N,统调负荷!$B:$B,N$3,统调负荷!$C:$C,$A7)/10,"")</f>
        <v>9129.0825</v>
      </c>
      <c r="O7" s="7">
        <f>IFERROR(AVERAGEIFS(统调负荷!$N:$N,统调负荷!$B:$B,O$3,统调负荷!$C:$C,$A7)/10,"")</f>
        <v>9663.935</v>
      </c>
      <c r="P7" s="7">
        <f>IFERROR(AVERAGEIFS(统调负荷!$N:$N,统调负荷!$B:$B,P$3,统调负荷!$C:$C,$A7)/10,"")</f>
        <v>9579.4725</v>
      </c>
      <c r="Q7" s="7">
        <f>IFERROR(AVERAGEIFS(统调负荷!$N:$N,统调负荷!$B:$B,Q$3,统调负荷!$C:$C,$A7)/10,"")</f>
        <v>9340.6275</v>
      </c>
      <c r="R7" s="7">
        <f>IFERROR(AVERAGEIFS(统调负荷!$N:$N,统调负荷!$B:$B,R$3,统调负荷!$C:$C,$A7)/10,"")</f>
        <v>8427.1625</v>
      </c>
      <c r="S7" s="7">
        <f>IFERROR(AVERAGEIFS(统调负荷!$N:$N,统调负荷!$B:$B,S$3,统调负荷!$C:$C,$A7)/10,"")</f>
        <v>8661.8875</v>
      </c>
      <c r="T7" s="7">
        <f>IFERROR(AVERAGEIFS(统调负荷!$N:$N,统调负荷!$B:$B,T$3,统调负荷!$C:$C,$A7)/10,"")</f>
        <v>9006.615</v>
      </c>
      <c r="U7" s="7">
        <f>IFERROR(AVERAGEIFS(统调负荷!$N:$N,统调负荷!$B:$B,U$3,统调负荷!$C:$C,$A7)/10,"")</f>
        <v>9260.285</v>
      </c>
      <c r="V7" s="7">
        <f>IFERROR(AVERAGEIFS(统调负荷!$N:$N,统调负荷!$B:$B,V$3,统调负荷!$C:$C,$A7)/10,"")</f>
        <v>9862.19</v>
      </c>
      <c r="W7" s="7">
        <f>IFERROR(AVERAGEIFS(统调负荷!$N:$N,统调负荷!$B:$B,W$3,统调负荷!$C:$C,$A7)/10,"")</f>
        <v>10241</v>
      </c>
      <c r="X7" s="7">
        <f>IFERROR(AVERAGEIFS(统调负荷!$N:$N,统调负荷!$B:$B,X$3,统调负荷!$C:$C,$A7)/10,"")</f>
        <v>10669.975</v>
      </c>
      <c r="Y7" s="7">
        <f>IFERROR(AVERAGEIFS(统调负荷!$N:$N,统调负荷!$B:$B,Y$3,统调负荷!$C:$C,$A7)/10,"")</f>
        <v>10954.675</v>
      </c>
      <c r="Z7" s="7">
        <f>IFERROR(AVERAGEIFS(统调负荷!$N:$N,统调负荷!$B:$B,Z$3,统调负荷!$C:$C,$A7)/10,"")</f>
        <v>10795.325</v>
      </c>
      <c r="AA7" s="7">
        <f>IFERROR(AVERAGEIFS(统调负荷!$N:$N,统调负荷!$B:$B,AA$3,统调负荷!$C:$C,$A7)/10,"")</f>
        <v>10403.275</v>
      </c>
      <c r="AB7" s="7">
        <f>IFERROR(AVERAGEIFS(统调负荷!$N:$N,统调负荷!$B:$B,AB$3,统调负荷!$C:$C,$A7)/10,"")</f>
        <v>9620.7175</v>
      </c>
      <c r="AC7" s="7">
        <f>IFERROR(AVERAGEIFS(统调负荷!$N:$N,统调负荷!$B:$B,AC$3,统调负荷!$C:$C,$A7)/10,"")</f>
        <v>8633.51</v>
      </c>
      <c r="AD7" s="7"/>
      <c r="AE7" s="23" t="str">
        <f>检修、备用和必开!$A5</f>
        <v>2025-01-04</v>
      </c>
      <c r="AF7" s="66">
        <f ca="1" t="shared" si="5"/>
        <v>-98.8600000000006</v>
      </c>
      <c r="AG7" s="66">
        <f ca="1" t="shared" si="6"/>
        <v>-82.6650000000009</v>
      </c>
      <c r="AH7" s="66">
        <f ca="1" t="shared" si="7"/>
        <v>-62.3950000000004</v>
      </c>
      <c r="AI7" s="66">
        <f ca="1" t="shared" si="8"/>
        <v>-47.9399999999996</v>
      </c>
      <c r="AJ7" s="66">
        <f ca="1" t="shared" si="9"/>
        <v>-39.7150000000001</v>
      </c>
      <c r="AK7" s="66">
        <f ca="1" t="shared" si="10"/>
        <v>-21.1374999999998</v>
      </c>
      <c r="AL7" s="66">
        <f ca="1" t="shared" si="11"/>
        <v>-12.4525000000003</v>
      </c>
      <c r="AM7" s="66">
        <f ca="1" t="shared" si="12"/>
        <v>8.00749999999971</v>
      </c>
      <c r="AN7" s="66">
        <f ca="1" t="shared" si="13"/>
        <v>-11.8850000000002</v>
      </c>
      <c r="AO7" s="66">
        <f ca="1" t="shared" si="14"/>
        <v>-63.1100000000006</v>
      </c>
      <c r="AP7" s="66">
        <f ca="1" t="shared" si="15"/>
        <v>-119.8675</v>
      </c>
      <c r="AQ7" s="66">
        <f ca="1" t="shared" si="16"/>
        <v>-122.360000000001</v>
      </c>
      <c r="AR7" s="66">
        <f ca="1" t="shared" si="17"/>
        <v>-106.622499999999</v>
      </c>
      <c r="AS7" s="66">
        <f ca="1" t="shared" si="18"/>
        <v>-131.6325</v>
      </c>
      <c r="AT7" s="66">
        <f ca="1" t="shared" si="19"/>
        <v>-110.2225</v>
      </c>
      <c r="AU7" s="66">
        <f ca="1" t="shared" si="20"/>
        <v>-97.8325000000004</v>
      </c>
      <c r="AV7" s="66">
        <f ca="1" t="shared" si="21"/>
        <v>-115.535</v>
      </c>
      <c r="AW7" s="66">
        <f ca="1" t="shared" si="22"/>
        <v>-84.75</v>
      </c>
      <c r="AX7" s="66">
        <f ca="1" t="shared" si="23"/>
        <v>-87.125</v>
      </c>
      <c r="AY7" s="66">
        <f ca="1" t="shared" si="24"/>
        <v>-71.1000000000004</v>
      </c>
      <c r="AZ7" s="66">
        <f ca="1" t="shared" si="25"/>
        <v>-127.700000000001</v>
      </c>
      <c r="BA7" s="66">
        <f ca="1" t="shared" si="26"/>
        <v>-156.6</v>
      </c>
      <c r="BB7" s="66">
        <f ca="1" t="shared" si="27"/>
        <v>-156.127500000001</v>
      </c>
      <c r="BC7" s="66">
        <f ca="1" t="shared" si="28"/>
        <v>-167.8675</v>
      </c>
    </row>
    <row r="8" spans="1:55">
      <c r="A8" s="16" t="s">
        <v>24</v>
      </c>
      <c r="B8" s="53" t="s">
        <v>53</v>
      </c>
      <c r="C8" s="54">
        <f t="shared" si="3"/>
        <v>9291.796875</v>
      </c>
      <c r="D8" s="3">
        <f t="shared" si="0"/>
        <v>11190.5</v>
      </c>
      <c r="E8" s="3">
        <f t="shared" si="4"/>
        <v>7407</v>
      </c>
      <c r="F8" s="7">
        <f>IFERROR(AVERAGEIFS(统调负荷!$E:$E,统调负荷!$B:$B,F$3,统调负荷!$C:$C,$A8)/10,"")</f>
        <v>8589</v>
      </c>
      <c r="G8" s="7">
        <f>IFERROR(AVERAGEIFS(统调负荷!$E:$E,统调负荷!$B:$B,G$3,统调负荷!$C:$C,$A8)/10,"")</f>
        <v>8236.375</v>
      </c>
      <c r="H8" s="7">
        <f>IFERROR(AVERAGEIFS(统调负荷!$E:$E,统调负荷!$B:$B,H$3,统调负荷!$C:$C,$A8)/10,"")</f>
        <v>7864.625</v>
      </c>
      <c r="I8" s="7">
        <f>IFERROR(AVERAGEIFS(统调负荷!$E:$E,统调负荷!$B:$B,I$3,统调负荷!$C:$C,$A8)/10,"")</f>
        <v>7582.375</v>
      </c>
      <c r="J8" s="7">
        <f>IFERROR(AVERAGEIFS(统调负荷!$E:$E,统调负荷!$B:$B,J$3,统调负荷!$C:$C,$A8)/10,"")</f>
        <v>7407</v>
      </c>
      <c r="K8" s="7">
        <f>IFERROR(AVERAGEIFS(统调负荷!$E:$E,统调负荷!$B:$B,K$3,统调负荷!$C:$C,$A8)/10,"")</f>
        <v>7407</v>
      </c>
      <c r="L8" s="7">
        <f>IFERROR(AVERAGEIFS(统调负荷!$E:$E,统调负荷!$B:$B,L$3,统调负荷!$C:$C,$A8)/10,"")</f>
        <v>7947.5</v>
      </c>
      <c r="M8" s="7">
        <f>IFERROR(AVERAGEIFS(统调负荷!$E:$E,统调负荷!$B:$B,M$3,统调负荷!$C:$C,$A8)/10,"")</f>
        <v>8857.75</v>
      </c>
      <c r="N8" s="7">
        <f>IFERROR(AVERAGEIFS(统调负荷!$E:$E,统调负荷!$B:$B,N$3,统调负荷!$C:$C,$A8)/10,"")</f>
        <v>9857.875</v>
      </c>
      <c r="O8" s="7">
        <f>IFERROR(AVERAGEIFS(统调负荷!$E:$E,统调负荷!$B:$B,O$3,统调负荷!$C:$C,$A8)/10,"")</f>
        <v>10161.375</v>
      </c>
      <c r="P8" s="7">
        <f>IFERROR(AVERAGEIFS(统调负荷!$E:$E,统调负荷!$B:$B,P$3,统调负荷!$C:$C,$A8)/10,"")</f>
        <v>9918</v>
      </c>
      <c r="Q8" s="7">
        <f>IFERROR(AVERAGEIFS(统调负荷!$E:$E,统调负荷!$B:$B,Q$3,统调负荷!$C:$C,$A8)/10,"")</f>
        <v>9684.5</v>
      </c>
      <c r="R8" s="7">
        <f>IFERROR(AVERAGEIFS(统调负荷!$E:$E,统调负荷!$B:$B,R$3,统调负荷!$C:$C,$A8)/10,"")</f>
        <v>8571.125</v>
      </c>
      <c r="S8" s="7">
        <f>IFERROR(AVERAGEIFS(统调负荷!$E:$E,统调负荷!$B:$B,S$3,统调负荷!$C:$C,$A8)/10,"")</f>
        <v>8827.625</v>
      </c>
      <c r="T8" s="7">
        <f>IFERROR(AVERAGEIFS(统调负荷!$E:$E,统调负荷!$B:$B,T$3,统调负荷!$C:$C,$A8)/10,"")</f>
        <v>9210.25</v>
      </c>
      <c r="U8" s="7">
        <f>IFERROR(AVERAGEIFS(统调负荷!$E:$E,统调负荷!$B:$B,U$3,统调负荷!$C:$C,$A8)/10,"")</f>
        <v>9461.375</v>
      </c>
      <c r="V8" s="7">
        <f>IFERROR(AVERAGEIFS(统调负荷!$E:$E,统调负荷!$B:$B,V$3,统调负荷!$C:$C,$A8)/10,"")</f>
        <v>10185.375</v>
      </c>
      <c r="W8" s="7">
        <f>IFERROR(AVERAGEIFS(统调负荷!$E:$E,统调负荷!$B:$B,W$3,统调负荷!$C:$C,$A8)/10,"")</f>
        <v>10627.875</v>
      </c>
      <c r="X8" s="7">
        <f>IFERROR(AVERAGEIFS(统调负荷!$E:$E,统调负荷!$B:$B,X$3,统调负荷!$C:$C,$A8)/10,"")</f>
        <v>10942.625</v>
      </c>
      <c r="Y8" s="7">
        <f>IFERROR(AVERAGEIFS(统调负荷!$E:$E,统调负荷!$B:$B,Y$3,统调负荷!$C:$C,$A8)/10,"")</f>
        <v>11190.5</v>
      </c>
      <c r="Z8" s="7">
        <f>IFERROR(AVERAGEIFS(统调负荷!$E:$E,统调负荷!$B:$B,Z$3,统调负荷!$C:$C,$A8)/10,"")</f>
        <v>11041.5</v>
      </c>
      <c r="AA8" s="7">
        <f>IFERROR(AVERAGEIFS(统调负荷!$E:$E,统调负荷!$B:$B,AA$3,统调负荷!$C:$C,$A8)/10,"")</f>
        <v>10648.75</v>
      </c>
      <c r="AB8" s="7">
        <f>IFERROR(AVERAGEIFS(统调负荷!$E:$E,统调负荷!$B:$B,AB$3,统调负荷!$C:$C,$A8)/10,"")</f>
        <v>9888.75</v>
      </c>
      <c r="AC8" s="7">
        <f>IFERROR(AVERAGEIFS(统调负荷!$E:$E,统调负荷!$B:$B,AC$3,统调负荷!$C:$C,$A8)/10,"")</f>
        <v>8894</v>
      </c>
      <c r="AD8" s="7"/>
      <c r="AE8" s="23" t="str">
        <f>检修、备用和必开!$A6</f>
        <v>2025-01-05</v>
      </c>
      <c r="AF8" s="66">
        <f ca="1" t="shared" si="5"/>
        <v>-35.5475000000006</v>
      </c>
      <c r="AG8" s="66">
        <f ca="1" t="shared" si="6"/>
        <v>-39.3624999999993</v>
      </c>
      <c r="AH8" s="66">
        <f ca="1" t="shared" si="7"/>
        <v>-17.3225000000002</v>
      </c>
      <c r="AI8" s="66">
        <f ca="1" t="shared" si="8"/>
        <v>4.30249999999978</v>
      </c>
      <c r="AJ8" s="66">
        <f ca="1" t="shared" si="9"/>
        <v>19.9200000000001</v>
      </c>
      <c r="AK8" s="66">
        <f ca="1" t="shared" si="10"/>
        <v>25.7425000000003</v>
      </c>
      <c r="AL8" s="66">
        <f ca="1" t="shared" si="11"/>
        <v>14.8625000000002</v>
      </c>
      <c r="AM8" s="66">
        <f ca="1" t="shared" si="12"/>
        <v>10.1674999999996</v>
      </c>
      <c r="AN8" s="66">
        <f ca="1" t="shared" si="13"/>
        <v>100.094999999999</v>
      </c>
      <c r="AO8" s="66">
        <f ca="1" t="shared" si="14"/>
        <v>160.610000000001</v>
      </c>
      <c r="AP8" s="66">
        <f ca="1" t="shared" si="15"/>
        <v>184.620000000001</v>
      </c>
      <c r="AQ8" s="66">
        <f ca="1" t="shared" si="16"/>
        <v>119.9375</v>
      </c>
      <c r="AR8" s="66">
        <f ca="1" t="shared" si="17"/>
        <v>87.3450000000003</v>
      </c>
      <c r="AS8" s="66">
        <f ca="1" t="shared" si="18"/>
        <v>102.3675</v>
      </c>
      <c r="AT8" s="66">
        <f ca="1" t="shared" si="19"/>
        <v>142.299999999999</v>
      </c>
      <c r="AU8" s="66">
        <f ca="1" t="shared" si="20"/>
        <v>151.700000000001</v>
      </c>
      <c r="AV8" s="66">
        <f ca="1" t="shared" si="21"/>
        <v>97.3924999999999</v>
      </c>
      <c r="AW8" s="66">
        <f ca="1" t="shared" si="22"/>
        <v>-3.13249999999971</v>
      </c>
      <c r="AX8" s="66">
        <f ca="1" t="shared" si="23"/>
        <v>-27.0349999999999</v>
      </c>
      <c r="AY8" s="66">
        <f ca="1" t="shared" si="24"/>
        <v>-27.875</v>
      </c>
      <c r="AZ8" s="66">
        <f ca="1" t="shared" si="25"/>
        <v>-107.75</v>
      </c>
      <c r="BA8" s="66">
        <f ca="1" t="shared" si="26"/>
        <v>-96.4775000000009</v>
      </c>
      <c r="BB8" s="66">
        <f ca="1" t="shared" si="27"/>
        <v>-113.9275</v>
      </c>
      <c r="BC8" s="66">
        <f ca="1" t="shared" si="28"/>
        <v>-74.9850000000006</v>
      </c>
    </row>
    <row r="9" spans="1:55">
      <c r="A9" s="71" t="s">
        <v>24</v>
      </c>
      <c r="B9" s="53" t="s">
        <v>54</v>
      </c>
      <c r="C9" s="54">
        <f t="shared" si="3"/>
        <v>9143.3821875</v>
      </c>
      <c r="D9" s="3">
        <f t="shared" si="0"/>
        <v>11071.5</v>
      </c>
      <c r="E9" s="3">
        <f t="shared" si="4"/>
        <v>7284.7325</v>
      </c>
      <c r="F9" s="7">
        <f>IFERROR(AVERAGEIFS(统调负荷!$N:$N,统调负荷!$B:$B,F$3,统调负荷!$C:$C,$A9)/10,"")</f>
        <v>8486.7375</v>
      </c>
      <c r="G9" s="7">
        <f>IFERROR(AVERAGEIFS(统调负荷!$N:$N,统调负荷!$B:$B,G$3,统调负荷!$C:$C,$A9)/10,"")</f>
        <v>8127.8575</v>
      </c>
      <c r="H9" s="7">
        <f>IFERROR(AVERAGEIFS(统调负荷!$N:$N,统调负荷!$B:$B,H$3,统调负荷!$C:$C,$A9)/10,"")</f>
        <v>7724.38</v>
      </c>
      <c r="I9" s="7">
        <f>IFERROR(AVERAGEIFS(统调负荷!$N:$N,统调负荷!$B:$B,I$3,统调负荷!$C:$C,$A9)/10,"")</f>
        <v>7480.0925</v>
      </c>
      <c r="J9" s="7">
        <f>IFERROR(AVERAGEIFS(统调负荷!$N:$N,统调负荷!$B:$B,J$3,统调负荷!$C:$C,$A9)/10,"")</f>
        <v>7284.7325</v>
      </c>
      <c r="K9" s="7">
        <f>IFERROR(AVERAGEIFS(统调负荷!$N:$N,统调负荷!$B:$B,K$3,统调负荷!$C:$C,$A9)/10,"")</f>
        <v>7317.39</v>
      </c>
      <c r="L9" s="7">
        <f>IFERROR(AVERAGEIFS(统调负荷!$N:$N,统调负荷!$B:$B,L$3,统调负荷!$C:$C,$A9)/10,"")</f>
        <v>7836.01</v>
      </c>
      <c r="M9" s="7">
        <f>IFERROR(AVERAGEIFS(统调负荷!$N:$N,统调负荷!$B:$B,M$3,统调负荷!$C:$C,$A9)/10,"")</f>
        <v>8667.665</v>
      </c>
      <c r="N9" s="7">
        <f>IFERROR(AVERAGEIFS(统调负荷!$N:$N,统调负荷!$B:$B,N$3,统调负荷!$C:$C,$A9)/10,"")</f>
        <v>9668.9425</v>
      </c>
      <c r="O9" s="7">
        <f>IFERROR(AVERAGEIFS(统调负荷!$N:$N,统调负荷!$B:$B,O$3,统调负荷!$C:$C,$A9)/10,"")</f>
        <v>10003.1625</v>
      </c>
      <c r="P9" s="7">
        <f>IFERROR(AVERAGEIFS(统调负荷!$N:$N,统调负荷!$B:$B,P$3,统调负荷!$C:$C,$A9)/10,"")</f>
        <v>9716.1075</v>
      </c>
      <c r="Q9" s="7">
        <f>IFERROR(AVERAGEIFS(统调负荷!$N:$N,统调负荷!$B:$B,Q$3,统调负荷!$C:$C,$A9)/10,"")</f>
        <v>9385.2925</v>
      </c>
      <c r="R9" s="7">
        <f>IFERROR(AVERAGEIFS(统调负荷!$N:$N,统调负荷!$B:$B,R$3,统调负荷!$C:$C,$A9)/10,"")</f>
        <v>8417.1925</v>
      </c>
      <c r="S9" s="7">
        <f>IFERROR(AVERAGEIFS(统调负荷!$N:$N,统调负荷!$B:$B,S$3,统调负荷!$C:$C,$A9)/10,"")</f>
        <v>8658.6025</v>
      </c>
      <c r="T9" s="7">
        <f>IFERROR(AVERAGEIFS(统调负荷!$N:$N,统调负荷!$B:$B,T$3,统调负荷!$C:$C,$A9)/10,"")</f>
        <v>9041.1175</v>
      </c>
      <c r="U9" s="7">
        <f>IFERROR(AVERAGEIFS(统调负荷!$N:$N,统调负荷!$B:$B,U$3,统调负荷!$C:$C,$A9)/10,"")</f>
        <v>9330.605</v>
      </c>
      <c r="V9" s="7">
        <f>IFERROR(AVERAGEIFS(统调负荷!$N:$N,统调负荷!$B:$B,V$3,统调负荷!$C:$C,$A9)/10,"")</f>
        <v>9910.95</v>
      </c>
      <c r="W9" s="7">
        <f>IFERROR(AVERAGEIFS(统调负荷!$N:$N,统调负荷!$B:$B,W$3,统调负荷!$C:$C,$A9)/10,"")</f>
        <v>10315</v>
      </c>
      <c r="X9" s="7">
        <f>IFERROR(AVERAGEIFS(统调负荷!$N:$N,统调负荷!$B:$B,X$3,统调负荷!$C:$C,$A9)/10,"")</f>
        <v>10740.525</v>
      </c>
      <c r="Y9" s="7">
        <f>IFERROR(AVERAGEIFS(统调负荷!$N:$N,统调负荷!$B:$B,Y$3,统调负荷!$C:$C,$A9)/10,"")</f>
        <v>11071.5</v>
      </c>
      <c r="Z9" s="7">
        <f>IFERROR(AVERAGEIFS(统调负荷!$N:$N,统调负荷!$B:$B,Z$3,统调负荷!$C:$C,$A9)/10,"")</f>
        <v>10911.275</v>
      </c>
      <c r="AA9" s="7">
        <f>IFERROR(AVERAGEIFS(统调负荷!$N:$N,统调负荷!$B:$B,AA$3,统调负荷!$C:$C,$A9)/10,"")</f>
        <v>10547.65</v>
      </c>
      <c r="AB9" s="7">
        <f>IFERROR(AVERAGEIFS(统调负荷!$N:$N,统调负荷!$B:$B,AB$3,统调负荷!$C:$C,$A9)/10,"")</f>
        <v>9879.5375</v>
      </c>
      <c r="AC9" s="7">
        <f>IFERROR(AVERAGEIFS(统调负荷!$N:$N,统调负荷!$B:$B,AC$3,统调负荷!$C:$C,$A9)/10,"")</f>
        <v>8918.8475</v>
      </c>
      <c r="AD9" s="7"/>
      <c r="AE9" s="23" t="str">
        <f>检修、备用和必开!$A7</f>
        <v>2025-01-06</v>
      </c>
      <c r="AF9" s="66">
        <f ca="1" t="shared" si="5"/>
        <v>-12.1375000000007</v>
      </c>
      <c r="AG9" s="66">
        <f ca="1" t="shared" si="6"/>
        <v>-17.5249999999996</v>
      </c>
      <c r="AH9" s="66">
        <f ca="1" t="shared" si="7"/>
        <v>16.375</v>
      </c>
      <c r="AI9" s="66">
        <f ca="1" t="shared" si="8"/>
        <v>55.2075000000004</v>
      </c>
      <c r="AJ9" s="66">
        <f ca="1" t="shared" si="9"/>
        <v>84.7250000000004</v>
      </c>
      <c r="AK9" s="66">
        <f ca="1" t="shared" si="10"/>
        <v>94.0699999999997</v>
      </c>
      <c r="AL9" s="66">
        <f ca="1" t="shared" si="11"/>
        <v>89.8774999999996</v>
      </c>
      <c r="AM9" s="66">
        <f ca="1" t="shared" si="12"/>
        <v>4.00749999999971</v>
      </c>
      <c r="AN9" s="66">
        <f ca="1" t="shared" si="13"/>
        <v>-224.610000000001</v>
      </c>
      <c r="AO9" s="66">
        <f ca="1" t="shared" si="14"/>
        <v>-218.625</v>
      </c>
      <c r="AP9" s="66">
        <f ca="1" t="shared" si="15"/>
        <v>-181.809999999999</v>
      </c>
      <c r="AQ9" s="66">
        <f ca="1" t="shared" si="16"/>
        <v>-177.932500000001</v>
      </c>
      <c r="AR9" s="66">
        <f ca="1" t="shared" si="17"/>
        <v>-87.7649999999994</v>
      </c>
      <c r="AS9" s="66">
        <f ca="1" t="shared" si="18"/>
        <v>-113.66</v>
      </c>
      <c r="AT9" s="66">
        <f ca="1" t="shared" si="19"/>
        <v>-146.075000000001</v>
      </c>
      <c r="AU9" s="66">
        <f ca="1" t="shared" si="20"/>
        <v>-165.2075</v>
      </c>
      <c r="AV9" s="66">
        <f ca="1" t="shared" si="21"/>
        <v>-169.445</v>
      </c>
      <c r="AW9" s="66">
        <f ca="1" t="shared" si="22"/>
        <v>-191.5</v>
      </c>
      <c r="AX9" s="66">
        <f ca="1" t="shared" si="23"/>
        <v>-191.700000000001</v>
      </c>
      <c r="AY9" s="66">
        <f ca="1" t="shared" si="24"/>
        <v>-263.299999999999</v>
      </c>
      <c r="AZ9" s="66">
        <f ca="1" t="shared" si="25"/>
        <v>-251.375</v>
      </c>
      <c r="BA9" s="66">
        <f ca="1" t="shared" si="26"/>
        <v>-274.6</v>
      </c>
      <c r="BB9" s="66">
        <f ca="1" t="shared" si="27"/>
        <v>-287.129999999999</v>
      </c>
      <c r="BC9" s="66">
        <f ca="1" t="shared" si="28"/>
        <v>-189.3375</v>
      </c>
    </row>
    <row r="10" spans="1:55">
      <c r="A10" s="16" t="s">
        <v>25</v>
      </c>
      <c r="B10" s="53" t="s">
        <v>53</v>
      </c>
      <c r="C10" s="54">
        <f t="shared" si="3"/>
        <v>9193.65104166667</v>
      </c>
      <c r="D10" s="3">
        <f t="shared" si="0"/>
        <v>10928.375</v>
      </c>
      <c r="E10" s="3">
        <f t="shared" si="4"/>
        <v>7443.875</v>
      </c>
      <c r="F10" s="7">
        <f>IFERROR(AVERAGEIFS(统调负荷!$E:$E,统调负荷!$B:$B,F$3,统调负荷!$C:$C,$A10)/10,"")</f>
        <v>8875.375</v>
      </c>
      <c r="G10" s="7">
        <f>IFERROR(AVERAGEIFS(统调负荷!$E:$E,统调负荷!$B:$B,G$3,统调负荷!$C:$C,$A10)/10,"")</f>
        <v>8473.125</v>
      </c>
      <c r="H10" s="7">
        <f>IFERROR(AVERAGEIFS(统调负荷!$E:$E,统调负荷!$B:$B,H$3,统调负荷!$C:$C,$A10)/10,"")</f>
        <v>8018</v>
      </c>
      <c r="I10" s="7">
        <f>IFERROR(AVERAGEIFS(统调负荷!$E:$E,统调负荷!$B:$B,I$3,统调负荷!$C:$C,$A10)/10,"")</f>
        <v>7698</v>
      </c>
      <c r="J10" s="7">
        <f>IFERROR(AVERAGEIFS(统调负荷!$E:$E,统调负荷!$B:$B,J$3,统调负荷!$C:$C,$A10)/10,"")</f>
        <v>7473.5</v>
      </c>
      <c r="K10" s="7">
        <f>IFERROR(AVERAGEIFS(统调负荷!$E:$E,统调负荷!$B:$B,K$3,统调负荷!$C:$C,$A10)/10,"")</f>
        <v>7443.875</v>
      </c>
      <c r="L10" s="7">
        <f>IFERROR(AVERAGEIFS(统调负荷!$E:$E,统调负荷!$B:$B,L$3,统调负荷!$C:$C,$A10)/10,"")</f>
        <v>7754.25</v>
      </c>
      <c r="M10" s="7">
        <f>IFERROR(AVERAGEIFS(统调负荷!$E:$E,统调负荷!$B:$B,M$3,统调负荷!$C:$C,$A10)/10,"")</f>
        <v>8482</v>
      </c>
      <c r="N10" s="7">
        <f>IFERROR(AVERAGEIFS(统调负荷!$E:$E,统调负荷!$B:$B,N$3,统调负荷!$C:$C,$A10)/10,"")</f>
        <v>9556.875</v>
      </c>
      <c r="O10" s="7">
        <f>IFERROR(AVERAGEIFS(统调负荷!$E:$E,统调负荷!$B:$B,O$3,统调负荷!$C:$C,$A10)/10,"")</f>
        <v>9933</v>
      </c>
      <c r="P10" s="7">
        <f>IFERROR(AVERAGEIFS(统调负荷!$E:$E,统调负荷!$B:$B,P$3,统调负荷!$C:$C,$A10)/10,"")</f>
        <v>9730.125</v>
      </c>
      <c r="Q10" s="7">
        <f>IFERROR(AVERAGEIFS(统调负荷!$E:$E,统调负荷!$B:$B,Q$3,统调负荷!$C:$C,$A10)/10,"")</f>
        <v>9455.125</v>
      </c>
      <c r="R10" s="7">
        <f>IFERROR(AVERAGEIFS(统调负荷!$E:$E,统调负荷!$B:$B,R$3,统调负荷!$C:$C,$A10)/10,"")</f>
        <v>8502</v>
      </c>
      <c r="S10" s="7">
        <f>IFERROR(AVERAGEIFS(统调负荷!$E:$E,统调负荷!$B:$B,S$3,统调负荷!$C:$C,$A10)/10,"")</f>
        <v>8809.125</v>
      </c>
      <c r="T10" s="7">
        <f>IFERROR(AVERAGEIFS(统调负荷!$E:$E,统调负荷!$B:$B,T$3,统调负荷!$C:$C,$A10)/10,"")</f>
        <v>9119.625</v>
      </c>
      <c r="U10" s="7">
        <f>IFERROR(AVERAGEIFS(统调负荷!$E:$E,统调负荷!$B:$B,U$3,统调负荷!$C:$C,$A10)/10,"")</f>
        <v>9323.5</v>
      </c>
      <c r="V10" s="7">
        <f>IFERROR(AVERAGEIFS(统调负荷!$E:$E,统调负荷!$B:$B,V$3,统调负荷!$C:$C,$A10)/10,"")</f>
        <v>9931.875</v>
      </c>
      <c r="W10" s="7">
        <f>IFERROR(AVERAGEIFS(统调负荷!$E:$E,统调负荷!$B:$B,W$3,统调负荷!$C:$C,$A10)/10,"")</f>
        <v>10332.25</v>
      </c>
      <c r="X10" s="7">
        <f>IFERROR(AVERAGEIFS(统调负荷!$E:$E,统调负荷!$B:$B,X$3,统调负荷!$C:$C,$A10)/10,"")</f>
        <v>10720.25</v>
      </c>
      <c r="Y10" s="7">
        <f>IFERROR(AVERAGEIFS(统调负荷!$E:$E,统调负荷!$B:$B,Y$3,统调负荷!$C:$C,$A10)/10,"")</f>
        <v>10928.375</v>
      </c>
      <c r="Z10" s="7">
        <f>IFERROR(AVERAGEIFS(统调负荷!$E:$E,统调负荷!$B:$B,Z$3,统调负荷!$C:$C,$A10)/10,"")</f>
        <v>10803.375</v>
      </c>
      <c r="AA10" s="7">
        <f>IFERROR(AVERAGEIFS(统调负荷!$E:$E,统调负荷!$B:$B,AA$3,统调负荷!$C:$C,$A10)/10,"")</f>
        <v>10468</v>
      </c>
      <c r="AB10" s="7">
        <f>IFERROR(AVERAGEIFS(统调负荷!$E:$E,统调负荷!$B:$B,AB$3,统调负荷!$C:$C,$A10)/10,"")</f>
        <v>9852.125</v>
      </c>
      <c r="AC10" s="7">
        <f>IFERROR(AVERAGEIFS(统调负荷!$E:$E,统调负荷!$B:$B,AC$3,统调负荷!$C:$C,$A10)/10,"")</f>
        <v>8963.875</v>
      </c>
      <c r="AD10" s="7"/>
      <c r="AE10" s="23" t="str">
        <f>检修、备用和必开!$A8</f>
        <v>2025-01-07</v>
      </c>
      <c r="AF10" s="66">
        <f ca="1" t="shared" si="5"/>
        <v>1.55249999999978</v>
      </c>
      <c r="AG10" s="66">
        <f ca="1" t="shared" si="6"/>
        <v>-18.0575000000008</v>
      </c>
      <c r="AH10" s="66">
        <f ca="1" t="shared" si="7"/>
        <v>-33.0825000000004</v>
      </c>
      <c r="AI10" s="66">
        <f ca="1" t="shared" si="8"/>
        <v>-49.8374999999996</v>
      </c>
      <c r="AJ10" s="66">
        <f ca="1" t="shared" si="9"/>
        <v>-29.8175000000001</v>
      </c>
      <c r="AK10" s="66">
        <f ca="1" t="shared" si="10"/>
        <v>7.22000000000025</v>
      </c>
      <c r="AL10" s="66">
        <f ca="1" t="shared" si="11"/>
        <v>23.0200000000004</v>
      </c>
      <c r="AM10" s="66">
        <f ca="1" t="shared" si="12"/>
        <v>82.4825000000001</v>
      </c>
      <c r="AN10" s="66">
        <f ca="1" t="shared" si="13"/>
        <v>148.622499999999</v>
      </c>
      <c r="AO10" s="66">
        <f ca="1" t="shared" si="14"/>
        <v>138.1</v>
      </c>
      <c r="AP10" s="66">
        <f ca="1" t="shared" si="15"/>
        <v>139.450000000001</v>
      </c>
      <c r="AQ10" s="66">
        <f ca="1" t="shared" si="16"/>
        <v>147.1325</v>
      </c>
      <c r="AR10" s="66">
        <f ca="1" t="shared" si="17"/>
        <v>113.397499999999</v>
      </c>
      <c r="AS10" s="66">
        <f ca="1" t="shared" si="18"/>
        <v>172.715</v>
      </c>
      <c r="AT10" s="66">
        <f ca="1" t="shared" si="19"/>
        <v>124.82</v>
      </c>
      <c r="AU10" s="66">
        <f ca="1" t="shared" si="20"/>
        <v>44.7775000000001</v>
      </c>
      <c r="AV10" s="66">
        <f ca="1" t="shared" si="21"/>
        <v>-4.4325000000008</v>
      </c>
      <c r="AW10" s="66">
        <f ca="1" t="shared" si="22"/>
        <v>-44.2250000000004</v>
      </c>
      <c r="AX10" s="66">
        <f ca="1" t="shared" si="23"/>
        <v>-62.125</v>
      </c>
      <c r="AY10" s="66">
        <f ca="1" t="shared" si="24"/>
        <v>-116.85</v>
      </c>
      <c r="AZ10" s="66">
        <f ca="1" t="shared" si="25"/>
        <v>-78.4750000000004</v>
      </c>
      <c r="BA10" s="66">
        <f ca="1" t="shared" si="26"/>
        <v>-73.25</v>
      </c>
      <c r="BB10" s="66">
        <f ca="1" t="shared" si="27"/>
        <v>-42.4925000000003</v>
      </c>
      <c r="BC10" s="66">
        <f ca="1" t="shared" si="28"/>
        <v>-36.8474999999999</v>
      </c>
    </row>
    <row r="11" spans="1:55">
      <c r="A11" s="71" t="s">
        <v>25</v>
      </c>
      <c r="B11" s="53" t="s">
        <v>54</v>
      </c>
      <c r="C11" s="54">
        <f t="shared" si="3"/>
        <v>9106.67208333333</v>
      </c>
      <c r="D11" s="3">
        <f t="shared" si="0"/>
        <v>10857.275</v>
      </c>
      <c r="E11" s="3">
        <f t="shared" si="4"/>
        <v>7422.7375</v>
      </c>
      <c r="F11" s="7">
        <f>IFERROR(AVERAGEIFS(统调负荷!$N:$N,统调负荷!$B:$B,F$3,统调负荷!$C:$C,$A11)/10,"")</f>
        <v>8776.515</v>
      </c>
      <c r="G11" s="7">
        <f>IFERROR(AVERAGEIFS(统调负荷!$N:$N,统调负荷!$B:$B,G$3,统调负荷!$C:$C,$A11)/10,"")</f>
        <v>8390.46</v>
      </c>
      <c r="H11" s="7">
        <f>IFERROR(AVERAGEIFS(统调负荷!$N:$N,统调负荷!$B:$B,H$3,统调负荷!$C:$C,$A11)/10,"")</f>
        <v>7955.605</v>
      </c>
      <c r="I11" s="7">
        <f>IFERROR(AVERAGEIFS(统调负荷!$N:$N,统调负荷!$B:$B,I$3,统调负荷!$C:$C,$A11)/10,"")</f>
        <v>7650.06</v>
      </c>
      <c r="J11" s="7">
        <f>IFERROR(AVERAGEIFS(统调负荷!$N:$N,统调负荷!$B:$B,J$3,统调负荷!$C:$C,$A11)/10,"")</f>
        <v>7433.785</v>
      </c>
      <c r="K11" s="7">
        <f>IFERROR(AVERAGEIFS(统调负荷!$N:$N,统调负荷!$B:$B,K$3,统调负荷!$C:$C,$A11)/10,"")</f>
        <v>7422.7375</v>
      </c>
      <c r="L11" s="7">
        <f>IFERROR(AVERAGEIFS(统调负荷!$N:$N,统调负荷!$B:$B,L$3,统调负荷!$C:$C,$A11)/10,"")</f>
        <v>7741.7975</v>
      </c>
      <c r="M11" s="7">
        <f>IFERROR(AVERAGEIFS(统调负荷!$N:$N,统调负荷!$B:$B,M$3,统调负荷!$C:$C,$A11)/10,"")</f>
        <v>8490.0075</v>
      </c>
      <c r="N11" s="7">
        <f>IFERROR(AVERAGEIFS(统调负荷!$N:$N,统调负荷!$B:$B,N$3,统调负荷!$C:$C,$A11)/10,"")</f>
        <v>9544.99</v>
      </c>
      <c r="O11" s="7">
        <f>IFERROR(AVERAGEIFS(统调负荷!$N:$N,统调负荷!$B:$B,O$3,统调负荷!$C:$C,$A11)/10,"")</f>
        <v>9869.89</v>
      </c>
      <c r="P11" s="7">
        <f>IFERROR(AVERAGEIFS(统调负荷!$N:$N,统调负荷!$B:$B,P$3,统调负荷!$C:$C,$A11)/10,"")</f>
        <v>9610.2575</v>
      </c>
      <c r="Q11" s="7">
        <f>IFERROR(AVERAGEIFS(统调负荷!$N:$N,统调负荷!$B:$B,Q$3,统调负荷!$C:$C,$A11)/10,"")</f>
        <v>9332.765</v>
      </c>
      <c r="R11" s="7">
        <f>IFERROR(AVERAGEIFS(统调负荷!$N:$N,统调负荷!$B:$B,R$3,统调负荷!$C:$C,$A11)/10,"")</f>
        <v>8395.3775</v>
      </c>
      <c r="S11" s="7">
        <f>IFERROR(AVERAGEIFS(统调负荷!$N:$N,统调负荷!$B:$B,S$3,统调负荷!$C:$C,$A11)/10,"")</f>
        <v>8677.4925</v>
      </c>
      <c r="T11" s="7">
        <f>IFERROR(AVERAGEIFS(统调负荷!$N:$N,统调负荷!$B:$B,T$3,统调负荷!$C:$C,$A11)/10,"")</f>
        <v>9009.4025</v>
      </c>
      <c r="U11" s="7">
        <f>IFERROR(AVERAGEIFS(统调负荷!$N:$N,统调负荷!$B:$B,U$3,统调负荷!$C:$C,$A11)/10,"")</f>
        <v>9225.6675</v>
      </c>
      <c r="V11" s="7">
        <f>IFERROR(AVERAGEIFS(统调负荷!$N:$N,统调负荷!$B:$B,V$3,统调负荷!$C:$C,$A11)/10,"")</f>
        <v>9816.34</v>
      </c>
      <c r="W11" s="7">
        <f>IFERROR(AVERAGEIFS(统调负荷!$N:$N,统调负荷!$B:$B,W$3,统调负荷!$C:$C,$A11)/10,"")</f>
        <v>10247.5</v>
      </c>
      <c r="X11" s="7">
        <f>IFERROR(AVERAGEIFS(统调负荷!$N:$N,统调负荷!$B:$B,X$3,统调负荷!$C:$C,$A11)/10,"")</f>
        <v>10633.125</v>
      </c>
      <c r="Y11" s="7">
        <f>IFERROR(AVERAGEIFS(统调负荷!$N:$N,统调负荷!$B:$B,Y$3,统调负荷!$C:$C,$A11)/10,"")</f>
        <v>10857.275</v>
      </c>
      <c r="Z11" s="7">
        <f>IFERROR(AVERAGEIFS(统调负荷!$N:$N,统调负荷!$B:$B,Z$3,统调负荷!$C:$C,$A11)/10,"")</f>
        <v>10675.675</v>
      </c>
      <c r="AA11" s="7">
        <f>IFERROR(AVERAGEIFS(统调负荷!$N:$N,统调负荷!$B:$B,AA$3,统调负荷!$C:$C,$A11)/10,"")</f>
        <v>10311.4</v>
      </c>
      <c r="AB11" s="7">
        <f>IFERROR(AVERAGEIFS(统调负荷!$N:$N,统调负荷!$B:$B,AB$3,统调负荷!$C:$C,$A11)/10,"")</f>
        <v>9695.9975</v>
      </c>
      <c r="AC11" s="7">
        <f>IFERROR(AVERAGEIFS(统调负荷!$N:$N,统调负荷!$B:$B,AC$3,统调负荷!$C:$C,$A11)/10,"")</f>
        <v>8796.0075</v>
      </c>
      <c r="AD11" s="7"/>
      <c r="AE11" s="23" t="str">
        <f>检修、备用和必开!$A9</f>
        <v>2025-01-08</v>
      </c>
      <c r="AF11" s="66">
        <f ca="1" t="shared" si="5"/>
        <v>-101.799999999999</v>
      </c>
      <c r="AG11" s="66">
        <f ca="1" t="shared" si="6"/>
        <v>-101.6525</v>
      </c>
      <c r="AH11" s="66">
        <f ca="1" t="shared" si="7"/>
        <v>-86.0424999999996</v>
      </c>
      <c r="AI11" s="66">
        <f ca="1" t="shared" si="8"/>
        <v>-67.7025000000003</v>
      </c>
      <c r="AJ11" s="66">
        <f ca="1" t="shared" si="9"/>
        <v>-71.4324999999999</v>
      </c>
      <c r="AK11" s="66">
        <f ca="1" t="shared" si="10"/>
        <v>-87.0074999999997</v>
      </c>
      <c r="AL11" s="66">
        <f ca="1" t="shared" si="11"/>
        <v>-130.945</v>
      </c>
      <c r="AM11" s="66">
        <f ca="1" t="shared" si="12"/>
        <v>-194.192499999999</v>
      </c>
      <c r="AN11" s="66">
        <f ca="1" t="shared" si="13"/>
        <v>-185.1325</v>
      </c>
      <c r="AO11" s="66">
        <f ca="1" t="shared" si="14"/>
        <v>-171.450000000001</v>
      </c>
      <c r="AP11" s="66">
        <f ca="1" t="shared" si="15"/>
        <v>-131.797500000001</v>
      </c>
      <c r="AQ11" s="66">
        <f ca="1" t="shared" si="16"/>
        <v>-95.3775000000005</v>
      </c>
      <c r="AR11" s="66">
        <f ca="1" t="shared" si="17"/>
        <v>-68.2099999999991</v>
      </c>
      <c r="AS11" s="66">
        <f ca="1" t="shared" si="18"/>
        <v>-113.725</v>
      </c>
      <c r="AT11" s="66">
        <f ca="1" t="shared" si="19"/>
        <v>-219.797500000001</v>
      </c>
      <c r="AU11" s="66">
        <f ca="1" t="shared" si="20"/>
        <v>-290.049999999999</v>
      </c>
      <c r="AV11" s="66">
        <f ca="1" t="shared" si="21"/>
        <v>-244.1175</v>
      </c>
      <c r="AW11" s="66">
        <f ca="1" t="shared" si="22"/>
        <v>-183.125</v>
      </c>
      <c r="AX11" s="66">
        <f ca="1" t="shared" si="23"/>
        <v>-192.875</v>
      </c>
      <c r="AY11" s="66">
        <f ca="1" t="shared" si="24"/>
        <v>-186.875</v>
      </c>
      <c r="AZ11" s="66">
        <f ca="1" t="shared" si="25"/>
        <v>-181.025</v>
      </c>
      <c r="BA11" s="66">
        <f ca="1" t="shared" si="26"/>
        <v>-154.525</v>
      </c>
      <c r="BB11" s="66">
        <f ca="1" t="shared" si="27"/>
        <v>-177.407499999999</v>
      </c>
      <c r="BC11" s="66">
        <f ca="1" t="shared" si="28"/>
        <v>-137.51</v>
      </c>
    </row>
    <row r="12" spans="1:55">
      <c r="A12" s="16" t="s">
        <v>26</v>
      </c>
      <c r="B12" s="53" t="s">
        <v>53</v>
      </c>
      <c r="C12" s="54">
        <f t="shared" si="3"/>
        <v>8740.19270833333</v>
      </c>
      <c r="D12" s="3">
        <f t="shared" si="0"/>
        <v>10289</v>
      </c>
      <c r="E12" s="3">
        <f t="shared" si="4"/>
        <v>7289.5</v>
      </c>
      <c r="F12" s="7">
        <f>IFERROR(AVERAGEIFS(统调负荷!$E:$E,统调负荷!$B:$B,F$3,统调负荷!$C:$C,$A12)/10,"")</f>
        <v>8736.75</v>
      </c>
      <c r="G12" s="7">
        <f>IFERROR(AVERAGEIFS(统调负荷!$E:$E,统调负荷!$B:$B,G$3,统调负荷!$C:$C,$A12)/10,"")</f>
        <v>8347.625</v>
      </c>
      <c r="H12" s="7">
        <f>IFERROR(AVERAGEIFS(统调负荷!$E:$E,统调负荷!$B:$B,H$3,统调负荷!$C:$C,$A12)/10,"")</f>
        <v>7885</v>
      </c>
      <c r="I12" s="7">
        <f>IFERROR(AVERAGEIFS(统调负荷!$E:$E,统调负荷!$B:$B,I$3,统调负荷!$C:$C,$A12)/10,"")</f>
        <v>7553.5</v>
      </c>
      <c r="J12" s="7">
        <f>IFERROR(AVERAGEIFS(统调负荷!$E:$E,统调负荷!$B:$B,J$3,统调负荷!$C:$C,$A12)/10,"")</f>
        <v>7331.125</v>
      </c>
      <c r="K12" s="7">
        <f>IFERROR(AVERAGEIFS(统调负荷!$E:$E,统调负荷!$B:$B,K$3,统调负荷!$C:$C,$A12)/10,"")</f>
        <v>7289.5</v>
      </c>
      <c r="L12" s="7">
        <f>IFERROR(AVERAGEIFS(统调负荷!$E:$E,统调负荷!$B:$B,L$3,统调负荷!$C:$C,$A12)/10,"")</f>
        <v>7557.25</v>
      </c>
      <c r="M12" s="7">
        <f>IFERROR(AVERAGEIFS(统调负荷!$E:$E,统调负荷!$B:$B,M$3,统调负荷!$C:$C,$A12)/10,"")</f>
        <v>8152.375</v>
      </c>
      <c r="N12" s="7">
        <f>IFERROR(AVERAGEIFS(统调负荷!$E:$E,统调负荷!$B:$B,N$3,统调负荷!$C:$C,$A12)/10,"")</f>
        <v>8927.875</v>
      </c>
      <c r="O12" s="7">
        <f>IFERROR(AVERAGEIFS(统调负荷!$E:$E,统调负荷!$B:$B,O$3,统调负荷!$C:$C,$A12)/10,"")</f>
        <v>9219</v>
      </c>
      <c r="P12" s="7">
        <f>IFERROR(AVERAGEIFS(统调负荷!$E:$E,统调负荷!$B:$B,P$3,统调负荷!$C:$C,$A12)/10,"")</f>
        <v>8997.5</v>
      </c>
      <c r="Q12" s="7">
        <f>IFERROR(AVERAGEIFS(统调负荷!$E:$E,统调负荷!$B:$B,Q$3,统调负荷!$C:$C,$A12)/10,"")</f>
        <v>8810.5</v>
      </c>
      <c r="R12" s="7">
        <f>IFERROR(AVERAGEIFS(统调负荷!$E:$E,统调负荷!$B:$B,R$3,统调负荷!$C:$C,$A12)/10,"")</f>
        <v>8016.125</v>
      </c>
      <c r="S12" s="7">
        <f>IFERROR(AVERAGEIFS(统调负荷!$E:$E,统调负荷!$B:$B,S$3,统调负荷!$C:$C,$A12)/10,"")</f>
        <v>8240.875</v>
      </c>
      <c r="T12" s="7">
        <f>IFERROR(AVERAGEIFS(统调负荷!$E:$E,统调负荷!$B:$B,T$3,统调负荷!$C:$C,$A12)/10,"")</f>
        <v>8457.125</v>
      </c>
      <c r="U12" s="7">
        <f>IFERROR(AVERAGEIFS(统调负荷!$E:$E,统调负荷!$B:$B,U$3,统调负荷!$C:$C,$A12)/10,"")</f>
        <v>8675.125</v>
      </c>
      <c r="V12" s="7">
        <f>IFERROR(AVERAGEIFS(统调负荷!$E:$E,统调负荷!$B:$B,V$3,统调负荷!$C:$C,$A12)/10,"")</f>
        <v>9273.25</v>
      </c>
      <c r="W12" s="7">
        <f>IFERROR(AVERAGEIFS(统调负荷!$E:$E,统调负荷!$B:$B,W$3,统调负荷!$C:$C,$A12)/10,"")</f>
        <v>9784.125</v>
      </c>
      <c r="X12" s="7">
        <f>IFERROR(AVERAGEIFS(统调负荷!$E:$E,统调负荷!$B:$B,X$3,统调负荷!$C:$C,$A12)/10,"")</f>
        <v>10091.625</v>
      </c>
      <c r="Y12" s="7">
        <f>IFERROR(AVERAGEIFS(统调负荷!$E:$E,统调负荷!$B:$B,Y$3,统调负荷!$C:$C,$A12)/10,"")</f>
        <v>10289</v>
      </c>
      <c r="Z12" s="7">
        <f>IFERROR(AVERAGEIFS(统调负荷!$E:$E,统调负荷!$B:$B,Z$3,统调负荷!$C:$C,$A12)/10,"")</f>
        <v>10284.875</v>
      </c>
      <c r="AA12" s="7">
        <f>IFERROR(AVERAGEIFS(统调负荷!$E:$E,统调负荷!$B:$B,AA$3,统调负荷!$C:$C,$A12)/10,"")</f>
        <v>10044.625</v>
      </c>
      <c r="AB12" s="7">
        <f>IFERROR(AVERAGEIFS(统调负荷!$E:$E,统调负荷!$B:$B,AB$3,统调负荷!$C:$C,$A12)/10,"")</f>
        <v>9364.125</v>
      </c>
      <c r="AC12" s="7">
        <f>IFERROR(AVERAGEIFS(统调负荷!$E:$E,统调负荷!$B:$B,AC$3,统调负荷!$C:$C,$A12)/10,"")</f>
        <v>8435.75</v>
      </c>
      <c r="AD12" s="7"/>
      <c r="AE12" s="23" t="str">
        <f>检修、备用和必开!$A10</f>
        <v>2025-01-09</v>
      </c>
      <c r="AF12" s="66">
        <f ca="1" t="shared" si="5"/>
        <v>-82.3024999999998</v>
      </c>
      <c r="AG12" s="66">
        <f ca="1" t="shared" si="6"/>
        <v>-52.1000000000004</v>
      </c>
      <c r="AH12" s="66">
        <f ca="1" t="shared" si="7"/>
        <v>-27.7124999999996</v>
      </c>
      <c r="AI12" s="66">
        <f ca="1" t="shared" si="8"/>
        <v>-8.08250000000044</v>
      </c>
      <c r="AJ12" s="66">
        <f ca="1" t="shared" si="9"/>
        <v>26.0574999999999</v>
      </c>
      <c r="AK12" s="66">
        <f ca="1" t="shared" si="10"/>
        <v>-2.3125</v>
      </c>
      <c r="AL12" s="66">
        <f ca="1" t="shared" si="11"/>
        <v>-24.9425000000001</v>
      </c>
      <c r="AM12" s="66">
        <f ca="1" t="shared" si="12"/>
        <v>-52.0200000000004</v>
      </c>
      <c r="AN12" s="66">
        <f ca="1" t="shared" si="13"/>
        <v>-84.8374999999996</v>
      </c>
      <c r="AO12" s="66">
        <f ca="1" t="shared" si="14"/>
        <v>-73.6499999999996</v>
      </c>
      <c r="AP12" s="66">
        <f ca="1" t="shared" si="15"/>
        <v>-89.2724999999991</v>
      </c>
      <c r="AQ12" s="66">
        <f ca="1" t="shared" si="16"/>
        <v>-112.637500000001</v>
      </c>
      <c r="AR12" s="66">
        <f ca="1" t="shared" si="17"/>
        <v>-127.682500000001</v>
      </c>
      <c r="AS12" s="66">
        <f ca="1" t="shared" si="18"/>
        <v>-135.727500000001</v>
      </c>
      <c r="AT12" s="66">
        <f ca="1" t="shared" si="19"/>
        <v>-128.672500000001</v>
      </c>
      <c r="AU12" s="66">
        <f ca="1" t="shared" si="20"/>
        <v>-101.8675</v>
      </c>
      <c r="AV12" s="66">
        <f ca="1" t="shared" si="21"/>
        <v>-105.84</v>
      </c>
      <c r="AW12" s="66">
        <f ca="1" t="shared" si="22"/>
        <v>-120.225</v>
      </c>
      <c r="AX12" s="66">
        <f ca="1" t="shared" si="23"/>
        <v>-92.3999999999996</v>
      </c>
      <c r="AY12" s="66">
        <f ca="1" t="shared" si="24"/>
        <v>-156.825000000001</v>
      </c>
      <c r="AZ12" s="66">
        <f ca="1" t="shared" si="25"/>
        <v>-108.1</v>
      </c>
      <c r="BA12" s="66">
        <f ca="1" t="shared" si="26"/>
        <v>-87.5249999999996</v>
      </c>
      <c r="BB12" s="66">
        <f ca="1" t="shared" si="27"/>
        <v>-101.4625</v>
      </c>
      <c r="BC12" s="66">
        <f ca="1" t="shared" si="28"/>
        <v>-100.280000000001</v>
      </c>
    </row>
    <row r="13" spans="1:55">
      <c r="A13" s="71" t="s">
        <v>26</v>
      </c>
      <c r="B13" s="53" t="s">
        <v>54</v>
      </c>
      <c r="C13" s="54">
        <f t="shared" si="3"/>
        <v>8768.44052083333</v>
      </c>
      <c r="D13" s="3">
        <f t="shared" si="0"/>
        <v>10261.125</v>
      </c>
      <c r="E13" s="3">
        <f t="shared" si="4"/>
        <v>7315.2425</v>
      </c>
      <c r="F13" s="7">
        <f>IFERROR(AVERAGEIFS(统调负荷!$N:$N,统调负荷!$B:$B,F$3,统调负荷!$C:$C,$A13)/10,"")</f>
        <v>8701.2025</v>
      </c>
      <c r="G13" s="7">
        <f>IFERROR(AVERAGEIFS(统调负荷!$N:$N,统调负荷!$B:$B,G$3,统调负荷!$C:$C,$A13)/10,"")</f>
        <v>8308.2625</v>
      </c>
      <c r="H13" s="7">
        <f>IFERROR(AVERAGEIFS(统调负荷!$N:$N,统调负荷!$B:$B,H$3,统调负荷!$C:$C,$A13)/10,"")</f>
        <v>7867.6775</v>
      </c>
      <c r="I13" s="7">
        <f>IFERROR(AVERAGEIFS(统调负荷!$N:$N,统调负荷!$B:$B,I$3,统调负荷!$C:$C,$A13)/10,"")</f>
        <v>7557.8025</v>
      </c>
      <c r="J13" s="7">
        <f>IFERROR(AVERAGEIFS(统调负荷!$N:$N,统调负荷!$B:$B,J$3,统调负荷!$C:$C,$A13)/10,"")</f>
        <v>7351.045</v>
      </c>
      <c r="K13" s="7">
        <f>IFERROR(AVERAGEIFS(统调负荷!$N:$N,统调负荷!$B:$B,K$3,统调负荷!$C:$C,$A13)/10,"")</f>
        <v>7315.2425</v>
      </c>
      <c r="L13" s="7">
        <f>IFERROR(AVERAGEIFS(统调负荷!$N:$N,统调负荷!$B:$B,L$3,统调负荷!$C:$C,$A13)/10,"")</f>
        <v>7572.1125</v>
      </c>
      <c r="M13" s="7">
        <f>IFERROR(AVERAGEIFS(统调负荷!$N:$N,统调负荷!$B:$B,M$3,统调负荷!$C:$C,$A13)/10,"")</f>
        <v>8162.5425</v>
      </c>
      <c r="N13" s="7">
        <f>IFERROR(AVERAGEIFS(统调负荷!$N:$N,统调负荷!$B:$B,N$3,统调负荷!$C:$C,$A13)/10,"")</f>
        <v>9027.97</v>
      </c>
      <c r="O13" s="7">
        <f>IFERROR(AVERAGEIFS(统调负荷!$N:$N,统调负荷!$B:$B,O$3,统调负荷!$C:$C,$A13)/10,"")</f>
        <v>9379.61</v>
      </c>
      <c r="P13" s="7">
        <f>IFERROR(AVERAGEIFS(统调负荷!$N:$N,统调负荷!$B:$B,P$3,统调负荷!$C:$C,$A13)/10,"")</f>
        <v>9182.12</v>
      </c>
      <c r="Q13" s="7">
        <f>IFERROR(AVERAGEIFS(统调负荷!$N:$N,统调负荷!$B:$B,Q$3,统调负荷!$C:$C,$A13)/10,"")</f>
        <v>8930.4375</v>
      </c>
      <c r="R13" s="7">
        <f>IFERROR(AVERAGEIFS(统调负荷!$N:$N,统调负荷!$B:$B,R$3,统调负荷!$C:$C,$A13)/10,"")</f>
        <v>8103.47</v>
      </c>
      <c r="S13" s="7">
        <f>IFERROR(AVERAGEIFS(统调负荷!$N:$N,统调负荷!$B:$B,S$3,统调负荷!$C:$C,$A13)/10,"")</f>
        <v>8343.2425</v>
      </c>
      <c r="T13" s="7">
        <f>IFERROR(AVERAGEIFS(统调负荷!$N:$N,统调负荷!$B:$B,T$3,统调负荷!$C:$C,$A13)/10,"")</f>
        <v>8599.425</v>
      </c>
      <c r="U13" s="7">
        <f>IFERROR(AVERAGEIFS(统调负荷!$N:$N,统调负荷!$B:$B,U$3,统调负荷!$C:$C,$A13)/10,"")</f>
        <v>8826.825</v>
      </c>
      <c r="V13" s="7">
        <f>IFERROR(AVERAGEIFS(统调负荷!$N:$N,统调负荷!$B:$B,V$3,统调负荷!$C:$C,$A13)/10,"")</f>
        <v>9370.6425</v>
      </c>
      <c r="W13" s="7">
        <f>IFERROR(AVERAGEIFS(统调负荷!$N:$N,统调负荷!$B:$B,W$3,统调负荷!$C:$C,$A13)/10,"")</f>
        <v>9780.9925</v>
      </c>
      <c r="X13" s="7">
        <f>IFERROR(AVERAGEIFS(统调负荷!$N:$N,统调负荷!$B:$B,X$3,统调负荷!$C:$C,$A13)/10,"")</f>
        <v>10064.59</v>
      </c>
      <c r="Y13" s="7">
        <f>IFERROR(AVERAGEIFS(统调负荷!$N:$N,统调负荷!$B:$B,Y$3,统调负荷!$C:$C,$A13)/10,"")</f>
        <v>10261.125</v>
      </c>
      <c r="Z13" s="7">
        <f>IFERROR(AVERAGEIFS(统调负荷!$N:$N,统调负荷!$B:$B,Z$3,统调负荷!$C:$C,$A13)/10,"")</f>
        <v>10177.125</v>
      </c>
      <c r="AA13" s="7">
        <f>IFERROR(AVERAGEIFS(统调负荷!$N:$N,统调负荷!$B:$B,AA$3,统调负荷!$C:$C,$A13)/10,"")</f>
        <v>9948.1475</v>
      </c>
      <c r="AB13" s="7">
        <f>IFERROR(AVERAGEIFS(统调负荷!$N:$N,统调负荷!$B:$B,AB$3,统调负荷!$C:$C,$A13)/10,"")</f>
        <v>9250.1975</v>
      </c>
      <c r="AC13" s="7">
        <f>IFERROR(AVERAGEIFS(统调负荷!$N:$N,统调负荷!$B:$B,AC$3,统调负荷!$C:$C,$A13)/10,"")</f>
        <v>8360.765</v>
      </c>
      <c r="AD13" s="7"/>
      <c r="AE13" s="23" t="str">
        <f>检修、备用和必开!$A11</f>
        <v>2025-01-10</v>
      </c>
      <c r="AF13" s="66">
        <f ca="1" t="shared" si="5"/>
        <v>-34.5</v>
      </c>
      <c r="AG13" s="66">
        <f ca="1" t="shared" si="6"/>
        <v>-20.1800000000003</v>
      </c>
      <c r="AH13" s="66">
        <f ca="1" t="shared" si="7"/>
        <v>-12.1875</v>
      </c>
      <c r="AI13" s="66">
        <f ca="1" t="shared" si="8"/>
        <v>-9.86750000000029</v>
      </c>
      <c r="AJ13" s="66">
        <f ca="1" t="shared" si="9"/>
        <v>-17.8549999999996</v>
      </c>
      <c r="AK13" s="66">
        <f ca="1" t="shared" si="10"/>
        <v>-20.7200000000003</v>
      </c>
      <c r="AL13" s="66">
        <f ca="1" t="shared" si="11"/>
        <v>22.4624999999996</v>
      </c>
      <c r="AM13" s="66">
        <f ca="1" t="shared" si="12"/>
        <v>11.4375</v>
      </c>
      <c r="AN13" s="66">
        <f ca="1" t="shared" si="13"/>
        <v>99.4524999999994</v>
      </c>
      <c r="AO13" s="66">
        <f ca="1" t="shared" si="14"/>
        <v>37.7250000000004</v>
      </c>
      <c r="AP13" s="66">
        <f ca="1" t="shared" si="15"/>
        <v>-52.8425000000007</v>
      </c>
      <c r="AQ13" s="66">
        <f ca="1" t="shared" si="16"/>
        <v>-53.8274999999994</v>
      </c>
      <c r="AR13" s="66">
        <f ca="1" t="shared" si="17"/>
        <v>-85.2000000000007</v>
      </c>
      <c r="AS13" s="66">
        <f ca="1" t="shared" si="18"/>
        <v>-31.4174999999996</v>
      </c>
      <c r="AT13" s="66">
        <f ca="1" t="shared" si="19"/>
        <v>-59.8250000000007</v>
      </c>
      <c r="AU13" s="66">
        <f ca="1" t="shared" si="20"/>
        <v>-60.7649999999994</v>
      </c>
      <c r="AV13" s="66">
        <f ca="1" t="shared" si="21"/>
        <v>-20.3500000000004</v>
      </c>
      <c r="AW13" s="66">
        <f ca="1" t="shared" si="22"/>
        <v>-24.1000000000004</v>
      </c>
      <c r="AX13" s="66">
        <f ca="1" t="shared" si="23"/>
        <v>-35.2749999999996</v>
      </c>
      <c r="AY13" s="66">
        <f ca="1" t="shared" si="24"/>
        <v>-63</v>
      </c>
      <c r="AZ13" s="66">
        <f ca="1" t="shared" si="25"/>
        <v>-13</v>
      </c>
      <c r="BA13" s="66">
        <f ca="1" t="shared" si="26"/>
        <v>-15.8500000000004</v>
      </c>
      <c r="BB13" s="66">
        <f ca="1" t="shared" si="27"/>
        <v>110.215</v>
      </c>
      <c r="BC13" s="66">
        <f ca="1" t="shared" si="28"/>
        <v>117.5825</v>
      </c>
    </row>
    <row r="14" spans="1:55">
      <c r="A14" s="16" t="s">
        <v>27</v>
      </c>
      <c r="B14" s="53" t="s">
        <v>53</v>
      </c>
      <c r="C14" s="54">
        <f t="shared" si="3"/>
        <v>9244.484375</v>
      </c>
      <c r="D14" s="3">
        <f t="shared" si="0"/>
        <v>11437</v>
      </c>
      <c r="E14" s="3">
        <f t="shared" si="4"/>
        <v>7040.25</v>
      </c>
      <c r="F14" s="7">
        <f>IFERROR(AVERAGEIFS(统调负荷!$E:$E,统调负荷!$B:$B,F$3,统调负荷!$C:$C,$A14)/10,"")</f>
        <v>8335.75</v>
      </c>
      <c r="G14" s="7">
        <f>IFERROR(AVERAGEIFS(统调负荷!$E:$E,统调负荷!$B:$B,G$3,统调负荷!$C:$C,$A14)/10,"")</f>
        <v>7978.5</v>
      </c>
      <c r="H14" s="7">
        <f>IFERROR(AVERAGEIFS(统调负荷!$E:$E,统调负荷!$B:$B,H$3,统调负荷!$C:$C,$A14)/10,"")</f>
        <v>7556.375</v>
      </c>
      <c r="I14" s="7">
        <f>IFERROR(AVERAGEIFS(统调负荷!$E:$E,统调负荷!$B:$B,I$3,统调负荷!$C:$C,$A14)/10,"")</f>
        <v>7241.75</v>
      </c>
      <c r="J14" s="7">
        <f>IFERROR(AVERAGEIFS(统调负荷!$E:$E,统调负荷!$B:$B,J$3,统调负荷!$C:$C,$A14)/10,"")</f>
        <v>7040.25</v>
      </c>
      <c r="K14" s="7">
        <f>IFERROR(AVERAGEIFS(统调负荷!$E:$E,统调负荷!$B:$B,K$3,统调负荷!$C:$C,$A14)/10,"")</f>
        <v>7081.75</v>
      </c>
      <c r="L14" s="7">
        <f>IFERROR(AVERAGEIFS(统调负荷!$E:$E,统调负荷!$B:$B,L$3,统调负荷!$C:$C,$A14)/10,"")</f>
        <v>7621.5</v>
      </c>
      <c r="M14" s="7">
        <f>IFERROR(AVERAGEIFS(统调负荷!$E:$E,统调负荷!$B:$B,M$3,统调负荷!$C:$C,$A14)/10,"")</f>
        <v>8575.625</v>
      </c>
      <c r="N14" s="7">
        <f>IFERROR(AVERAGEIFS(统调负荷!$E:$E,统调负荷!$B:$B,N$3,统调负荷!$C:$C,$A14)/10,"")</f>
        <v>9899</v>
      </c>
      <c r="O14" s="7">
        <f>IFERROR(AVERAGEIFS(统调负荷!$E:$E,统调负荷!$B:$B,O$3,统调负荷!$C:$C,$A14)/10,"")</f>
        <v>10277.25</v>
      </c>
      <c r="P14" s="7">
        <f>IFERROR(AVERAGEIFS(统调负荷!$E:$E,统调负荷!$B:$B,P$3,统调负荷!$C:$C,$A14)/10,"")</f>
        <v>9923.25</v>
      </c>
      <c r="Q14" s="7">
        <f>IFERROR(AVERAGEIFS(统调负荷!$E:$E,统调负荷!$B:$B,Q$3,统调负荷!$C:$C,$A14)/10,"")</f>
        <v>9619.25</v>
      </c>
      <c r="R14" s="7">
        <f>IFERROR(AVERAGEIFS(统调负荷!$E:$E,统调负荷!$B:$B,R$3,统调负荷!$C:$C,$A14)/10,"")</f>
        <v>8578.125</v>
      </c>
      <c r="S14" s="7">
        <f>IFERROR(AVERAGEIFS(统调负荷!$E:$E,统调负荷!$B:$B,S$3,统调负荷!$C:$C,$A14)/10,"")</f>
        <v>8838.375</v>
      </c>
      <c r="T14" s="7">
        <f>IFERROR(AVERAGEIFS(统调负荷!$E:$E,统调负荷!$B:$B,T$3,统调负荷!$C:$C,$A14)/10,"")</f>
        <v>9256.875</v>
      </c>
      <c r="U14" s="7">
        <f>IFERROR(AVERAGEIFS(统调负荷!$E:$E,统调负荷!$B:$B,U$3,统调负荷!$C:$C,$A14)/10,"")</f>
        <v>9530.75</v>
      </c>
      <c r="V14" s="7">
        <f>IFERROR(AVERAGEIFS(统调负荷!$E:$E,统调负荷!$B:$B,V$3,统调负荷!$C:$C,$A14)/10,"")</f>
        <v>10159.625</v>
      </c>
      <c r="W14" s="7">
        <f>IFERROR(AVERAGEIFS(统调负荷!$E:$E,统调负荷!$B:$B,W$3,统调负荷!$C:$C,$A14)/10,"")</f>
        <v>10604.625</v>
      </c>
      <c r="X14" s="7">
        <f>IFERROR(AVERAGEIFS(统调负荷!$E:$E,统调负荷!$B:$B,X$3,统调负荷!$C:$C,$A14)/10,"")</f>
        <v>11052.875</v>
      </c>
      <c r="Y14" s="7">
        <f>IFERROR(AVERAGEIFS(统调负荷!$E:$E,统调负荷!$B:$B,Y$3,统调负荷!$C:$C,$A14)/10,"")</f>
        <v>11437</v>
      </c>
      <c r="Z14" s="7">
        <f>IFERROR(AVERAGEIFS(统调负荷!$E:$E,统调负荷!$B:$B,Z$3,统调负荷!$C:$C,$A14)/10,"")</f>
        <v>11270</v>
      </c>
      <c r="AA14" s="7">
        <f>IFERROR(AVERAGEIFS(统调负荷!$E:$E,统调负荷!$B:$B,AA$3,统调负荷!$C:$C,$A14)/10,"")</f>
        <v>10882.25</v>
      </c>
      <c r="AB14" s="7">
        <f>IFERROR(AVERAGEIFS(统调负荷!$E:$E,统调负荷!$B:$B,AB$3,统调负荷!$C:$C,$A14)/10,"")</f>
        <v>10104.5</v>
      </c>
      <c r="AC14" s="7">
        <f>IFERROR(AVERAGEIFS(统调负荷!$E:$E,统调负荷!$B:$B,AC$3,统调负荷!$C:$C,$A14)/10,"")</f>
        <v>9002.375</v>
      </c>
      <c r="AD14" s="7"/>
      <c r="AE14" s="23" t="str">
        <f>检修、备用和必开!$A12</f>
        <v>2025-01-11</v>
      </c>
      <c r="AF14" s="66">
        <f ca="1" t="shared" si="5"/>
        <v>3.33749999999964</v>
      </c>
      <c r="AG14" s="66">
        <f ca="1" t="shared" si="6"/>
        <v>6.20750000000044</v>
      </c>
      <c r="AH14" s="66">
        <f ca="1" t="shared" si="7"/>
        <v>-18.3125</v>
      </c>
      <c r="AI14" s="66">
        <f ca="1" t="shared" si="8"/>
        <v>-7.30249999999978</v>
      </c>
      <c r="AJ14" s="66">
        <f ca="1" t="shared" si="9"/>
        <v>10.1800000000003</v>
      </c>
      <c r="AK14" s="66">
        <f ca="1" t="shared" si="10"/>
        <v>-2.6899999999996</v>
      </c>
      <c r="AL14" s="66">
        <f ca="1" t="shared" si="11"/>
        <v>2.625</v>
      </c>
      <c r="AM14" s="66">
        <f ca="1" t="shared" si="12"/>
        <v>18.4850000000006</v>
      </c>
      <c r="AN14" s="66">
        <f ca="1" t="shared" si="13"/>
        <v>-26.1149999999998</v>
      </c>
      <c r="AO14" s="66">
        <f ca="1" t="shared" si="14"/>
        <v>13.6525000000001</v>
      </c>
      <c r="AP14" s="66">
        <f ca="1" t="shared" si="15"/>
        <v>27.875</v>
      </c>
      <c r="AQ14" s="66">
        <f ca="1" t="shared" si="16"/>
        <v>50.9349999999995</v>
      </c>
      <c r="AR14" s="66">
        <f ca="1" t="shared" si="17"/>
        <v>87.8075000000008</v>
      </c>
      <c r="AS14" s="66">
        <f ca="1" t="shared" si="18"/>
        <v>83.8199999999997</v>
      </c>
      <c r="AT14" s="66">
        <f ca="1" t="shared" si="19"/>
        <v>-14.6700000000001</v>
      </c>
      <c r="AU14" s="66">
        <f ca="1" t="shared" si="20"/>
        <v>-124.17</v>
      </c>
      <c r="AV14" s="66">
        <f ca="1" t="shared" si="21"/>
        <v>-79.1224999999995</v>
      </c>
      <c r="AW14" s="66">
        <f ca="1" t="shared" si="22"/>
        <v>-93.5499999999993</v>
      </c>
      <c r="AX14" s="66">
        <f ca="1" t="shared" si="23"/>
        <v>-3.10000000000036</v>
      </c>
      <c r="AY14" s="66">
        <f ca="1" t="shared" si="24"/>
        <v>33.0499999999993</v>
      </c>
      <c r="AZ14" s="66">
        <f ca="1" t="shared" si="25"/>
        <v>46.9249999999993</v>
      </c>
      <c r="BA14" s="66">
        <f ca="1" t="shared" si="26"/>
        <v>38.4249999999993</v>
      </c>
      <c r="BB14" s="66">
        <f ca="1" t="shared" si="27"/>
        <v>90.4025000000001</v>
      </c>
      <c r="BC14" s="66">
        <f ca="1" t="shared" si="28"/>
        <v>72.3199999999997</v>
      </c>
    </row>
    <row r="15" spans="1:55">
      <c r="A15" s="71" t="s">
        <v>27</v>
      </c>
      <c r="B15" s="53" t="s">
        <v>54</v>
      </c>
      <c r="C15" s="54">
        <f t="shared" si="3"/>
        <v>9127.00635416667</v>
      </c>
      <c r="D15" s="3">
        <f t="shared" si="0"/>
        <v>11173.7</v>
      </c>
      <c r="E15" s="3">
        <f t="shared" si="4"/>
        <v>7124.975</v>
      </c>
      <c r="F15" s="7">
        <f>IFERROR(AVERAGEIFS(统调负荷!$N:$N,统调负荷!$B:$B,F$3,统调负荷!$C:$C,$A15)/10,"")</f>
        <v>8323.6125</v>
      </c>
      <c r="G15" s="7">
        <f>IFERROR(AVERAGEIFS(统调负荷!$N:$N,统调负荷!$B:$B,G$3,统调负荷!$C:$C,$A15)/10,"")</f>
        <v>7960.975</v>
      </c>
      <c r="H15" s="7">
        <f>IFERROR(AVERAGEIFS(统调负荷!$N:$N,统调负荷!$B:$B,H$3,统调负荷!$C:$C,$A15)/10,"")</f>
        <v>7572.75</v>
      </c>
      <c r="I15" s="7">
        <f>IFERROR(AVERAGEIFS(统调负荷!$N:$N,统调负荷!$B:$B,I$3,统调负荷!$C:$C,$A15)/10,"")</f>
        <v>7296.9575</v>
      </c>
      <c r="J15" s="7">
        <f>IFERROR(AVERAGEIFS(统调负荷!$N:$N,统调负荷!$B:$B,J$3,统调负荷!$C:$C,$A15)/10,"")</f>
        <v>7124.975</v>
      </c>
      <c r="K15" s="7">
        <f>IFERROR(AVERAGEIFS(统调负荷!$N:$N,统调负荷!$B:$B,K$3,统调负荷!$C:$C,$A15)/10,"")</f>
        <v>7175.82</v>
      </c>
      <c r="L15" s="7">
        <f>IFERROR(AVERAGEIFS(统调负荷!$N:$N,统调负荷!$B:$B,L$3,统调负荷!$C:$C,$A15)/10,"")</f>
        <v>7711.3775</v>
      </c>
      <c r="M15" s="7">
        <f>IFERROR(AVERAGEIFS(统调负荷!$N:$N,统调负荷!$B:$B,M$3,统调负荷!$C:$C,$A15)/10,"")</f>
        <v>8579.6325</v>
      </c>
      <c r="N15" s="7">
        <f>IFERROR(AVERAGEIFS(统调负荷!$N:$N,统调负荷!$B:$B,N$3,统调负荷!$C:$C,$A15)/10,"")</f>
        <v>9674.39</v>
      </c>
      <c r="O15" s="7">
        <f>IFERROR(AVERAGEIFS(统调负荷!$N:$N,统调负荷!$B:$B,O$3,统调负荷!$C:$C,$A15)/10,"")</f>
        <v>10058.625</v>
      </c>
      <c r="P15" s="7">
        <f>IFERROR(AVERAGEIFS(统调负荷!$N:$N,统调负荷!$B:$B,P$3,统调负荷!$C:$C,$A15)/10,"")</f>
        <v>9741.44</v>
      </c>
      <c r="Q15" s="7">
        <f>IFERROR(AVERAGEIFS(统调负荷!$N:$N,统调负荷!$B:$B,Q$3,统调负荷!$C:$C,$A15)/10,"")</f>
        <v>9441.3175</v>
      </c>
      <c r="R15" s="7">
        <f>IFERROR(AVERAGEIFS(统调负荷!$N:$N,统调负荷!$B:$B,R$3,统调负荷!$C:$C,$A15)/10,"")</f>
        <v>8490.36</v>
      </c>
      <c r="S15" s="7">
        <f>IFERROR(AVERAGEIFS(统调负荷!$N:$N,统调负荷!$B:$B,S$3,统调负荷!$C:$C,$A15)/10,"")</f>
        <v>8724.715</v>
      </c>
      <c r="T15" s="7">
        <f>IFERROR(AVERAGEIFS(统调负荷!$N:$N,统调负荷!$B:$B,T$3,统调负荷!$C:$C,$A15)/10,"")</f>
        <v>9110.8</v>
      </c>
      <c r="U15" s="7">
        <f>IFERROR(AVERAGEIFS(统调负荷!$N:$N,统调负荷!$B:$B,U$3,统调负荷!$C:$C,$A15)/10,"")</f>
        <v>9365.5425</v>
      </c>
      <c r="V15" s="7">
        <f>IFERROR(AVERAGEIFS(统调负荷!$N:$N,统调负荷!$B:$B,V$3,统调负荷!$C:$C,$A15)/10,"")</f>
        <v>9990.18</v>
      </c>
      <c r="W15" s="7">
        <f>IFERROR(AVERAGEIFS(统调负荷!$N:$N,统调负荷!$B:$B,W$3,统调负荷!$C:$C,$A15)/10,"")</f>
        <v>10413.125</v>
      </c>
      <c r="X15" s="7">
        <f>IFERROR(AVERAGEIFS(统调负荷!$N:$N,统调负荷!$B:$B,X$3,统调负荷!$C:$C,$A15)/10,"")</f>
        <v>10861.175</v>
      </c>
      <c r="Y15" s="7">
        <f>IFERROR(AVERAGEIFS(统调负荷!$N:$N,统调负荷!$B:$B,Y$3,统调负荷!$C:$C,$A15)/10,"")</f>
        <v>11173.7</v>
      </c>
      <c r="Z15" s="7">
        <f>IFERROR(AVERAGEIFS(统调负荷!$N:$N,统调负荷!$B:$B,Z$3,统调负荷!$C:$C,$A15)/10,"")</f>
        <v>11018.625</v>
      </c>
      <c r="AA15" s="7">
        <f>IFERROR(AVERAGEIFS(统调负荷!$N:$N,统调负荷!$B:$B,AA$3,统调负荷!$C:$C,$A15)/10,"")</f>
        <v>10607.65</v>
      </c>
      <c r="AB15" s="7">
        <f>IFERROR(AVERAGEIFS(统调负荷!$N:$N,统调负荷!$B:$B,AB$3,统调负荷!$C:$C,$A15)/10,"")</f>
        <v>9817.37</v>
      </c>
      <c r="AC15" s="7">
        <f>IFERROR(AVERAGEIFS(统调负荷!$N:$N,统调负荷!$B:$B,AC$3,统调负荷!$C:$C,$A15)/10,"")</f>
        <v>8813.0375</v>
      </c>
      <c r="AD15" s="7"/>
      <c r="AE15" s="23" t="str">
        <f>检修、备用和必开!$A13</f>
        <v>2025-01-12</v>
      </c>
      <c r="AF15" s="66">
        <f ca="1" t="shared" si="5"/>
        <v>45.875</v>
      </c>
      <c r="AG15" s="66">
        <f ca="1" t="shared" si="6"/>
        <v>-30.1975000000002</v>
      </c>
      <c r="AH15" s="66">
        <f ca="1" t="shared" si="7"/>
        <v>-35.625</v>
      </c>
      <c r="AI15" s="66">
        <f ca="1" t="shared" si="8"/>
        <v>-41.0825000000004</v>
      </c>
      <c r="AJ15" s="66">
        <f ca="1" t="shared" si="9"/>
        <v>-44.71</v>
      </c>
      <c r="AK15" s="66">
        <f ca="1" t="shared" si="10"/>
        <v>-57.8850000000002</v>
      </c>
      <c r="AL15" s="66">
        <f ca="1" t="shared" si="11"/>
        <v>-56.6899999999996</v>
      </c>
      <c r="AM15" s="66">
        <f ca="1" t="shared" si="12"/>
        <v>-62.1549999999997</v>
      </c>
      <c r="AN15" s="66">
        <f ca="1" t="shared" si="13"/>
        <v>-174.18</v>
      </c>
      <c r="AO15" s="66">
        <f ca="1" t="shared" si="14"/>
        <v>-253.365</v>
      </c>
      <c r="AP15" s="66">
        <f ca="1" t="shared" si="15"/>
        <v>-268.445</v>
      </c>
      <c r="AQ15" s="66">
        <f ca="1" t="shared" si="16"/>
        <v>-256.504999999999</v>
      </c>
      <c r="AR15" s="66">
        <f ca="1" t="shared" si="17"/>
        <v>-236.455</v>
      </c>
      <c r="AS15" s="66">
        <f ca="1" t="shared" si="18"/>
        <v>-282.1925</v>
      </c>
      <c r="AT15" s="66">
        <f ca="1" t="shared" si="19"/>
        <v>-348.545</v>
      </c>
      <c r="AU15" s="66">
        <f ca="1" t="shared" si="20"/>
        <v>-361.32</v>
      </c>
      <c r="AV15" s="66">
        <f ca="1" t="shared" si="21"/>
        <v>-288.065000000001</v>
      </c>
      <c r="AW15" s="66">
        <f ca="1" t="shared" si="22"/>
        <v>-214.6875</v>
      </c>
      <c r="AX15" s="66">
        <f ca="1" t="shared" si="23"/>
        <v>-112.172500000001</v>
      </c>
      <c r="AY15" s="66">
        <f ca="1" t="shared" si="24"/>
        <v>-83.5249999999996</v>
      </c>
      <c r="AZ15" s="66">
        <f ca="1" t="shared" si="25"/>
        <v>37.1499999999996</v>
      </c>
      <c r="BA15" s="66">
        <f ca="1" t="shared" si="26"/>
        <v>42.2999999999993</v>
      </c>
      <c r="BB15" s="66">
        <f ca="1" t="shared" si="27"/>
        <v>124.719999999999</v>
      </c>
      <c r="BC15" s="66">
        <f ca="1" t="shared" si="28"/>
        <v>97.6124999999993</v>
      </c>
    </row>
    <row r="16" spans="1:55">
      <c r="A16" s="16" t="s">
        <v>28</v>
      </c>
      <c r="B16" s="53" t="s">
        <v>53</v>
      </c>
      <c r="C16" s="54">
        <f t="shared" si="3"/>
        <v>9266.54166666667</v>
      </c>
      <c r="D16" s="3">
        <f t="shared" si="0"/>
        <v>11322</v>
      </c>
      <c r="E16" s="3">
        <f t="shared" si="4"/>
        <v>7449.5</v>
      </c>
      <c r="F16" s="7">
        <f>IFERROR(AVERAGEIFS(统调负荷!$E:$E,统调负荷!$B:$B,F$3,统调负荷!$C:$C,$A16)/10,"")</f>
        <v>8662.625</v>
      </c>
      <c r="G16" s="7">
        <f>IFERROR(AVERAGEIFS(统调负荷!$E:$E,统调负荷!$B:$B,G$3,统调负荷!$C:$C,$A16)/10,"")</f>
        <v>8312.25</v>
      </c>
      <c r="H16" s="7">
        <f>IFERROR(AVERAGEIFS(统调负荷!$E:$E,统调负荷!$B:$B,H$3,统调负荷!$C:$C,$A16)/10,"")</f>
        <v>7914.625</v>
      </c>
      <c r="I16" s="7">
        <f>IFERROR(AVERAGEIFS(统调负荷!$E:$E,统调负荷!$B:$B,I$3,统调负荷!$C:$C,$A16)/10,"")</f>
        <v>7654.625</v>
      </c>
      <c r="J16" s="7">
        <f>IFERROR(AVERAGEIFS(统调负荷!$E:$E,统调负荷!$B:$B,J$3,统调负荷!$C:$C,$A16)/10,"")</f>
        <v>7449.5</v>
      </c>
      <c r="K16" s="7">
        <f>IFERROR(AVERAGEIFS(统调负荷!$E:$E,统调负荷!$B:$B,K$3,统调负荷!$C:$C,$A16)/10,"")</f>
        <v>7463</v>
      </c>
      <c r="L16" s="7">
        <f>IFERROR(AVERAGEIFS(统调负荷!$E:$E,统调负荷!$B:$B,L$3,统调负荷!$C:$C,$A16)/10,"")</f>
        <v>7963.125</v>
      </c>
      <c r="M16" s="7">
        <f>IFERROR(AVERAGEIFS(统调负荷!$E:$E,统调负荷!$B:$B,M$3,统调负荷!$C:$C,$A16)/10,"")</f>
        <v>8742.125</v>
      </c>
      <c r="N16" s="7">
        <f>IFERROR(AVERAGEIFS(统调负荷!$E:$E,统调负荷!$B:$B,N$3,统调负荷!$C:$C,$A16)/10,"")</f>
        <v>9715.375</v>
      </c>
      <c r="O16" s="7">
        <f>IFERROR(AVERAGEIFS(统调负荷!$E:$E,统调负荷!$B:$B,O$3,统调负荷!$C:$C,$A16)/10,"")</f>
        <v>10049.75</v>
      </c>
      <c r="P16" s="7">
        <f>IFERROR(AVERAGEIFS(统调负荷!$E:$E,统调负荷!$B:$B,P$3,统调负荷!$C:$C,$A16)/10,"")</f>
        <v>9746.5</v>
      </c>
      <c r="Q16" s="7">
        <f>IFERROR(AVERAGEIFS(统调负荷!$E:$E,统调负荷!$B:$B,Q$3,统调负荷!$C:$C,$A16)/10,"")</f>
        <v>9406.875</v>
      </c>
      <c r="R16" s="7">
        <f>IFERROR(AVERAGEIFS(统调负荷!$E:$E,统调负荷!$B:$B,R$3,统调负荷!$C:$C,$A16)/10,"")</f>
        <v>8481.25</v>
      </c>
      <c r="S16" s="7">
        <f>IFERROR(AVERAGEIFS(统调负荷!$E:$E,统调负荷!$B:$B,S$3,统调负荷!$C:$C,$A16)/10,"")</f>
        <v>8720.625</v>
      </c>
      <c r="T16" s="7">
        <f>IFERROR(AVERAGEIFS(统调负荷!$E:$E,统调负荷!$B:$B,T$3,统调负荷!$C:$C,$A16)/10,"")</f>
        <v>9133.375</v>
      </c>
      <c r="U16" s="7">
        <f>IFERROR(AVERAGEIFS(统调负荷!$E:$E,统调负荷!$B:$B,U$3,统调负荷!$C:$C,$A16)/10,"")</f>
        <v>9452.75</v>
      </c>
      <c r="V16" s="7">
        <f>IFERROR(AVERAGEIFS(统调负荷!$E:$E,统调负荷!$B:$B,V$3,统调负荷!$C:$C,$A16)/10,"")</f>
        <v>10104.375</v>
      </c>
      <c r="W16" s="7">
        <f>IFERROR(AVERAGEIFS(统调负荷!$E:$E,统调负荷!$B:$B,W$3,统调负荷!$C:$C,$A16)/10,"")</f>
        <v>10503.625</v>
      </c>
      <c r="X16" s="7">
        <f>IFERROR(AVERAGEIFS(统调负荷!$E:$E,统调负荷!$B:$B,X$3,统调负荷!$C:$C,$A16)/10,"")</f>
        <v>10944.875</v>
      </c>
      <c r="Y16" s="7">
        <f>IFERROR(AVERAGEIFS(统调负荷!$E:$E,统调负荷!$B:$B,Y$3,统调负荷!$C:$C,$A16)/10,"")</f>
        <v>11322</v>
      </c>
      <c r="Z16" s="7">
        <f>IFERROR(AVERAGEIFS(统调负荷!$E:$E,统调负荷!$B:$B,Z$3,统调负荷!$C:$C,$A16)/10,"")</f>
        <v>11126</v>
      </c>
      <c r="AA16" s="7">
        <f>IFERROR(AVERAGEIFS(统调负荷!$E:$E,统调负荷!$B:$B,AA$3,统调负荷!$C:$C,$A16)/10,"")</f>
        <v>10727.375</v>
      </c>
      <c r="AB16" s="7">
        <f>IFERROR(AVERAGEIFS(统调负荷!$E:$E,统调负荷!$B:$B,AB$3,统调负荷!$C:$C,$A16)/10,"")</f>
        <v>9915.25</v>
      </c>
      <c r="AC16" s="7">
        <f>IFERROR(AVERAGEIFS(统调负荷!$E:$E,统调负荷!$B:$B,AC$3,统调负荷!$C:$C,$A16)/10,"")</f>
        <v>8885.125</v>
      </c>
      <c r="AD16" s="7"/>
      <c r="AE16" s="23" t="str">
        <f>检修、备用和必开!$A14</f>
        <v>2025-01-13</v>
      </c>
      <c r="AF16" s="66">
        <f ca="1" t="shared" si="5"/>
        <v>-1.4424999999992</v>
      </c>
      <c r="AG16" s="66">
        <f ca="1" t="shared" si="6"/>
        <v>25.6975000000002</v>
      </c>
      <c r="AH16" s="66">
        <f ca="1" t="shared" si="7"/>
        <v>30.6374999999998</v>
      </c>
      <c r="AI16" s="66">
        <f ca="1" t="shared" si="8"/>
        <v>-0.0950000000002547</v>
      </c>
      <c r="AJ16" s="66">
        <f ca="1" t="shared" si="9"/>
        <v>7.96000000000004</v>
      </c>
      <c r="AK16" s="66">
        <f ca="1" t="shared" si="10"/>
        <v>27.54</v>
      </c>
      <c r="AL16" s="66">
        <f ca="1" t="shared" si="11"/>
        <v>-8.43000000000029</v>
      </c>
      <c r="AM16" s="66">
        <f ca="1" t="shared" si="12"/>
        <v>-65.0424999999996</v>
      </c>
      <c r="AN16" s="66">
        <f ca="1" t="shared" si="13"/>
        <v>-129.434999999999</v>
      </c>
      <c r="AO16" s="66">
        <f ca="1" t="shared" si="14"/>
        <v>-170.8925</v>
      </c>
      <c r="AP16" s="66">
        <f ca="1" t="shared" si="15"/>
        <v>-158.805</v>
      </c>
      <c r="AQ16" s="66">
        <f ca="1" t="shared" si="16"/>
        <v>-85.875</v>
      </c>
      <c r="AR16" s="66">
        <f ca="1" t="shared" si="17"/>
        <v>-37.1049999999996</v>
      </c>
      <c r="AS16" s="66">
        <f ca="1" t="shared" si="18"/>
        <v>-57.7374999999993</v>
      </c>
      <c r="AT16" s="66">
        <f ca="1" t="shared" si="19"/>
        <v>-85.9050000000007</v>
      </c>
      <c r="AU16" s="66">
        <f ca="1" t="shared" si="20"/>
        <v>-122.592500000001</v>
      </c>
      <c r="AV16" s="66">
        <f ca="1" t="shared" si="21"/>
        <v>-183.475</v>
      </c>
      <c r="AW16" s="66">
        <f ca="1" t="shared" si="22"/>
        <v>-44.9750000000004</v>
      </c>
      <c r="AX16" s="66">
        <f ca="1" t="shared" si="23"/>
        <v>-45.9750000000004</v>
      </c>
      <c r="AY16" s="66">
        <f ca="1" t="shared" si="24"/>
        <v>-122.825000000001</v>
      </c>
      <c r="AZ16" s="66">
        <f ca="1" t="shared" si="25"/>
        <v>-133.025</v>
      </c>
      <c r="BA16" s="66">
        <f ca="1" t="shared" si="26"/>
        <v>-52.1000000000004</v>
      </c>
      <c r="BB16" s="66">
        <f ca="1" t="shared" si="27"/>
        <v>-17.3425000000007</v>
      </c>
      <c r="BC16" s="66">
        <f ca="1" t="shared" si="28"/>
        <v>-128.2075</v>
      </c>
    </row>
    <row r="17" spans="1:55">
      <c r="A17" s="71" t="s">
        <v>28</v>
      </c>
      <c r="B17" s="53" t="s">
        <v>54</v>
      </c>
      <c r="C17" s="54">
        <f t="shared" si="3"/>
        <v>9289.6165625</v>
      </c>
      <c r="D17" s="3">
        <f t="shared" si="0"/>
        <v>11205.15</v>
      </c>
      <c r="E17" s="3">
        <f t="shared" si="4"/>
        <v>7419.6825</v>
      </c>
      <c r="F17" s="7">
        <f>IFERROR(AVERAGEIFS(统调负荷!$N:$N,统调负荷!$B:$B,F$3,统调负荷!$C:$C,$A17)/10,"")</f>
        <v>8664.1775</v>
      </c>
      <c r="G17" s="7">
        <f>IFERROR(AVERAGEIFS(统调负荷!$N:$N,统调负荷!$B:$B,G$3,统调负荷!$C:$C,$A17)/10,"")</f>
        <v>8294.1925</v>
      </c>
      <c r="H17" s="7">
        <f>IFERROR(AVERAGEIFS(统调负荷!$N:$N,统调负荷!$B:$B,H$3,统调负荷!$C:$C,$A17)/10,"")</f>
        <v>7881.5425</v>
      </c>
      <c r="I17" s="7">
        <f>IFERROR(AVERAGEIFS(统调负荷!$N:$N,统调负荷!$B:$B,I$3,统调负荷!$C:$C,$A17)/10,"")</f>
        <v>7604.7875</v>
      </c>
      <c r="J17" s="7">
        <f>IFERROR(AVERAGEIFS(统调负荷!$N:$N,统调负荷!$B:$B,J$3,统调负荷!$C:$C,$A17)/10,"")</f>
        <v>7419.6825</v>
      </c>
      <c r="K17" s="7">
        <f>IFERROR(AVERAGEIFS(统调负荷!$N:$N,统调负荷!$B:$B,K$3,统调负荷!$C:$C,$A17)/10,"")</f>
        <v>7470.22</v>
      </c>
      <c r="L17" s="7">
        <f>IFERROR(AVERAGEIFS(统调负荷!$N:$N,统调负荷!$B:$B,L$3,统调负荷!$C:$C,$A17)/10,"")</f>
        <v>7986.145</v>
      </c>
      <c r="M17" s="7">
        <f>IFERROR(AVERAGEIFS(统调负荷!$N:$N,统调负荷!$B:$B,M$3,统调负荷!$C:$C,$A17)/10,"")</f>
        <v>8824.6075</v>
      </c>
      <c r="N17" s="7">
        <f>IFERROR(AVERAGEIFS(统调负荷!$N:$N,统调负荷!$B:$B,N$3,统调负荷!$C:$C,$A17)/10,"")</f>
        <v>9863.9975</v>
      </c>
      <c r="O17" s="7">
        <f>IFERROR(AVERAGEIFS(统调负荷!$N:$N,统调负荷!$B:$B,O$3,统调负荷!$C:$C,$A17)/10,"")</f>
        <v>10187.85</v>
      </c>
      <c r="P17" s="7">
        <f>IFERROR(AVERAGEIFS(统调负荷!$N:$N,统调负荷!$B:$B,P$3,统调负荷!$C:$C,$A17)/10,"")</f>
        <v>9885.95</v>
      </c>
      <c r="Q17" s="7">
        <f>IFERROR(AVERAGEIFS(统调负荷!$N:$N,统调负荷!$B:$B,Q$3,统调负荷!$C:$C,$A17)/10,"")</f>
        <v>9554.0075</v>
      </c>
      <c r="R17" s="7">
        <f>IFERROR(AVERAGEIFS(统调负荷!$N:$N,统调负荷!$B:$B,R$3,统调负荷!$C:$C,$A17)/10,"")</f>
        <v>8594.6475</v>
      </c>
      <c r="S17" s="7">
        <f>IFERROR(AVERAGEIFS(统调负荷!$N:$N,统调负荷!$B:$B,S$3,统调负荷!$C:$C,$A17)/10,"")</f>
        <v>8893.34</v>
      </c>
      <c r="T17" s="7">
        <f>IFERROR(AVERAGEIFS(统调负荷!$N:$N,统调负荷!$B:$B,T$3,统调负荷!$C:$C,$A17)/10,"")</f>
        <v>9258.195</v>
      </c>
      <c r="U17" s="7">
        <f>IFERROR(AVERAGEIFS(统调负荷!$N:$N,统调负荷!$B:$B,U$3,统调负荷!$C:$C,$A17)/10,"")</f>
        <v>9497.5275</v>
      </c>
      <c r="V17" s="7">
        <f>IFERROR(AVERAGEIFS(统调负荷!$N:$N,统调负荷!$B:$B,V$3,统调负荷!$C:$C,$A17)/10,"")</f>
        <v>10099.9425</v>
      </c>
      <c r="W17" s="7">
        <f>IFERROR(AVERAGEIFS(统调负荷!$N:$N,统调负荷!$B:$B,W$3,统调负荷!$C:$C,$A17)/10,"")</f>
        <v>10459.4</v>
      </c>
      <c r="X17" s="7">
        <f>IFERROR(AVERAGEIFS(统调负荷!$N:$N,统调负荷!$B:$B,X$3,统调负荷!$C:$C,$A17)/10,"")</f>
        <v>10882.75</v>
      </c>
      <c r="Y17" s="7">
        <f>IFERROR(AVERAGEIFS(统调负荷!$N:$N,统调负荷!$B:$B,Y$3,统调负荷!$C:$C,$A17)/10,"")</f>
        <v>11205.15</v>
      </c>
      <c r="Z17" s="7">
        <f>IFERROR(AVERAGEIFS(统调负荷!$N:$N,统调负荷!$B:$B,Z$3,统调负荷!$C:$C,$A17)/10,"")</f>
        <v>11047.525</v>
      </c>
      <c r="AA17" s="7">
        <f>IFERROR(AVERAGEIFS(统调负荷!$N:$N,统调负荷!$B:$B,AA$3,统调负荷!$C:$C,$A17)/10,"")</f>
        <v>10654.125</v>
      </c>
      <c r="AB17" s="7">
        <f>IFERROR(AVERAGEIFS(统调负荷!$N:$N,统调负荷!$B:$B,AB$3,统调负荷!$C:$C,$A17)/10,"")</f>
        <v>9872.7575</v>
      </c>
      <c r="AC17" s="7">
        <f>IFERROR(AVERAGEIFS(统调负荷!$N:$N,统调负荷!$B:$B,AC$3,统调负荷!$C:$C,$A17)/10,"")</f>
        <v>8848.2775</v>
      </c>
      <c r="AD17" s="7"/>
      <c r="AE17" s="23" t="str">
        <f>检修、备用和必开!$A15</f>
        <v>2025-01-14</v>
      </c>
      <c r="AF17" s="66">
        <f ca="1" t="shared" si="5"/>
        <v>21.2075000000004</v>
      </c>
      <c r="AG17" s="66">
        <f ca="1" t="shared" si="6"/>
        <v>6.63000000000011</v>
      </c>
      <c r="AH17" s="66">
        <f ca="1" t="shared" si="7"/>
        <v>-12.5424999999996</v>
      </c>
      <c r="AI17" s="66">
        <f ca="1" t="shared" si="8"/>
        <v>-17.2200000000003</v>
      </c>
      <c r="AJ17" s="66">
        <f ca="1" t="shared" si="9"/>
        <v>-22.6625000000004</v>
      </c>
      <c r="AK17" s="66">
        <f ca="1" t="shared" si="10"/>
        <v>-17.8525</v>
      </c>
      <c r="AL17" s="66">
        <f ca="1" t="shared" si="11"/>
        <v>-28.4399999999996</v>
      </c>
      <c r="AM17" s="66">
        <f ca="1" t="shared" si="12"/>
        <v>-46.25</v>
      </c>
      <c r="AN17" s="66">
        <f ca="1" t="shared" si="13"/>
        <v>64.3724999999995</v>
      </c>
      <c r="AO17" s="66">
        <f ca="1" t="shared" si="14"/>
        <v>114.190000000001</v>
      </c>
      <c r="AP17" s="66">
        <f ca="1" t="shared" si="15"/>
        <v>76.3050000000003</v>
      </c>
      <c r="AQ17" s="66">
        <f ca="1" t="shared" si="16"/>
        <v>76.8199999999997</v>
      </c>
      <c r="AR17" s="66">
        <f ca="1" t="shared" si="17"/>
        <v>149.137500000001</v>
      </c>
      <c r="AS17" s="66">
        <f ca="1" t="shared" si="18"/>
        <v>92.4449999999997</v>
      </c>
      <c r="AT17" s="66">
        <f ca="1" t="shared" si="19"/>
        <v>43.1075000000001</v>
      </c>
      <c r="AU17" s="66">
        <f ca="1" t="shared" si="20"/>
        <v>46.1424999999999</v>
      </c>
      <c r="AV17" s="66">
        <f ca="1" t="shared" si="21"/>
        <v>-5.01250000000073</v>
      </c>
      <c r="AW17" s="66">
        <f ca="1" t="shared" si="22"/>
        <v>41</v>
      </c>
      <c r="AX17" s="66">
        <f ca="1" t="shared" si="23"/>
        <v>100.424999999999</v>
      </c>
      <c r="AY17" s="66">
        <f ca="1" t="shared" si="24"/>
        <v>21.2999999999993</v>
      </c>
      <c r="AZ17" s="66">
        <f ca="1" t="shared" si="25"/>
        <v>-23.125</v>
      </c>
      <c r="BA17" s="66">
        <f ca="1" t="shared" si="26"/>
        <v>-6.57500000000073</v>
      </c>
      <c r="BB17" s="66">
        <f ca="1" t="shared" si="27"/>
        <v>-43.6924999999992</v>
      </c>
      <c r="BC17" s="66">
        <f ca="1" t="shared" si="28"/>
        <v>7.72999999999956</v>
      </c>
    </row>
    <row r="18" spans="1:55">
      <c r="A18" s="16" t="s">
        <v>29</v>
      </c>
      <c r="B18" s="53" t="s">
        <v>53</v>
      </c>
      <c r="C18" s="54">
        <f t="shared" si="3"/>
        <v>9415.17708333333</v>
      </c>
      <c r="D18" s="3">
        <f t="shared" si="0"/>
        <v>11325.5</v>
      </c>
      <c r="E18" s="3">
        <f t="shared" si="4"/>
        <v>7451.25</v>
      </c>
      <c r="F18" s="7">
        <f>IFERROR(AVERAGEIFS(统调负荷!$E:$E,统调负荷!$B:$B,F$3,统调负荷!$C:$C,$A18)/10,"")</f>
        <v>8777.625</v>
      </c>
      <c r="G18" s="7">
        <f>IFERROR(AVERAGEIFS(统调负荷!$E:$E,统调负荷!$B:$B,G$3,统调负荷!$C:$C,$A18)/10,"")</f>
        <v>8380</v>
      </c>
      <c r="H18" s="7">
        <f>IFERROR(AVERAGEIFS(统调负荷!$E:$E,统调负荷!$B:$B,H$3,统调负荷!$C:$C,$A18)/10,"")</f>
        <v>7938</v>
      </c>
      <c r="I18" s="7">
        <f>IFERROR(AVERAGEIFS(统调负荷!$E:$E,统调负荷!$B:$B,I$3,统调负荷!$C:$C,$A18)/10,"")</f>
        <v>7648.25</v>
      </c>
      <c r="J18" s="7">
        <f>IFERROR(AVERAGEIFS(统调负荷!$E:$E,统调负荷!$B:$B,J$3,统调负荷!$C:$C,$A18)/10,"")</f>
        <v>7451.25</v>
      </c>
      <c r="K18" s="7">
        <f>IFERROR(AVERAGEIFS(统调负荷!$E:$E,统调负荷!$B:$B,K$3,统调负荷!$C:$C,$A18)/10,"")</f>
        <v>7497.875</v>
      </c>
      <c r="L18" s="7">
        <f>IFERROR(AVERAGEIFS(统调负荷!$E:$E,统调负荷!$B:$B,L$3,统调负荷!$C:$C,$A18)/10,"")</f>
        <v>8038.125</v>
      </c>
      <c r="M18" s="7">
        <f>IFERROR(AVERAGEIFS(统调负荷!$E:$E,统调负荷!$B:$B,M$3,统调负荷!$C:$C,$A18)/10,"")</f>
        <v>8932.5</v>
      </c>
      <c r="N18" s="7">
        <f>IFERROR(AVERAGEIFS(统调负荷!$E:$E,统调负荷!$B:$B,N$3,统调负荷!$C:$C,$A18)/10,"")</f>
        <v>9999.75</v>
      </c>
      <c r="O18" s="7">
        <f>IFERROR(AVERAGEIFS(统调负荷!$E:$E,统调负荷!$B:$B,O$3,统调负荷!$C:$C,$A18)/10,"")</f>
        <v>10386.5</v>
      </c>
      <c r="P18" s="7">
        <f>IFERROR(AVERAGEIFS(统调负荷!$E:$E,统调负荷!$B:$B,P$3,统调负荷!$C:$C,$A18)/10,"")</f>
        <v>10116.875</v>
      </c>
      <c r="Q18" s="7">
        <f>IFERROR(AVERAGEIFS(统调负荷!$E:$E,统调负荷!$B:$B,Q$3,统调负荷!$C:$C,$A18)/10,"")</f>
        <v>9755</v>
      </c>
      <c r="R18" s="7">
        <f>IFERROR(AVERAGEIFS(统调负荷!$E:$E,统调负荷!$B:$B,R$3,统调负荷!$C:$C,$A18)/10,"")</f>
        <v>8744.875</v>
      </c>
      <c r="S18" s="7">
        <f>IFERROR(AVERAGEIFS(统调负荷!$E:$E,统调负荷!$B:$B,S$3,统调负荷!$C:$C,$A18)/10,"")</f>
        <v>8986.5</v>
      </c>
      <c r="T18" s="7">
        <f>IFERROR(AVERAGEIFS(统调负荷!$E:$E,统调负荷!$B:$B,T$3,统调负荷!$C:$C,$A18)/10,"")</f>
        <v>9460</v>
      </c>
      <c r="U18" s="7">
        <f>IFERROR(AVERAGEIFS(统调负荷!$E:$E,统调负荷!$B:$B,U$3,统调负荷!$C:$C,$A18)/10,"")</f>
        <v>9741.875</v>
      </c>
      <c r="V18" s="7">
        <f>IFERROR(AVERAGEIFS(统调负荷!$E:$E,统调负荷!$B:$B,V$3,统调负荷!$C:$C,$A18)/10,"")</f>
        <v>10286.125</v>
      </c>
      <c r="W18" s="7">
        <f>IFERROR(AVERAGEIFS(统调负荷!$E:$E,统调负荷!$B:$B,W$3,统调负荷!$C:$C,$A18)/10,"")</f>
        <v>10587</v>
      </c>
      <c r="X18" s="7">
        <f>IFERROR(AVERAGEIFS(统调负荷!$E:$E,统调负荷!$B:$B,X$3,统调负荷!$C:$C,$A18)/10,"")</f>
        <v>11024.125</v>
      </c>
      <c r="Y18" s="7">
        <f>IFERROR(AVERAGEIFS(统调负荷!$E:$E,统调负荷!$B:$B,Y$3,统调负荷!$C:$C,$A18)/10,"")</f>
        <v>11325.5</v>
      </c>
      <c r="Z18" s="7">
        <f>IFERROR(AVERAGEIFS(统调负荷!$E:$E,统调负荷!$B:$B,Z$3,统调负荷!$C:$C,$A18)/10,"")</f>
        <v>11176.5</v>
      </c>
      <c r="AA18" s="7">
        <f>IFERROR(AVERAGEIFS(统调负荷!$E:$E,统调负荷!$B:$B,AA$3,统调负荷!$C:$C,$A18)/10,"")</f>
        <v>10764.25</v>
      </c>
      <c r="AB18" s="7">
        <f>IFERROR(AVERAGEIFS(统调负荷!$E:$E,统调负荷!$B:$B,AB$3,统调负荷!$C:$C,$A18)/10,"")</f>
        <v>9994.375</v>
      </c>
      <c r="AC18" s="7">
        <f>IFERROR(AVERAGEIFS(统调负荷!$E:$E,统调负荷!$B:$B,AC$3,统调负荷!$C:$C,$A18)/10,"")</f>
        <v>8951.375</v>
      </c>
      <c r="AD18" s="7"/>
      <c r="AE18" s="23" t="str">
        <f>检修、备用和必开!$A16</f>
        <v>2025-01-15</v>
      </c>
      <c r="AF18" s="66">
        <f ca="1" t="shared" si="5"/>
        <v>-33.3724999999995</v>
      </c>
      <c r="AG18" s="66">
        <f ca="1" t="shared" si="6"/>
        <v>-16.9949999999999</v>
      </c>
      <c r="AH18" s="66">
        <f ca="1" t="shared" si="7"/>
        <v>-23.3450000000003</v>
      </c>
      <c r="AI18" s="66">
        <f ca="1" t="shared" si="8"/>
        <v>-53.7550000000001</v>
      </c>
      <c r="AJ18" s="66">
        <f ca="1" t="shared" si="9"/>
        <v>-55.9975000000004</v>
      </c>
      <c r="AK18" s="66">
        <f ca="1" t="shared" si="10"/>
        <v>-98.6724999999997</v>
      </c>
      <c r="AL18" s="66">
        <f ca="1" t="shared" si="11"/>
        <v>-78.4125000000004</v>
      </c>
      <c r="AM18" s="66">
        <f ca="1" t="shared" si="12"/>
        <v>-77.7350000000006</v>
      </c>
      <c r="AN18" s="66">
        <f ca="1" t="shared" si="13"/>
        <v>-79.2474999999995</v>
      </c>
      <c r="AO18" s="66">
        <f ca="1" t="shared" si="14"/>
        <v>-130.530000000001</v>
      </c>
      <c r="AP18" s="66">
        <f ca="1" t="shared" si="15"/>
        <v>-205.057500000001</v>
      </c>
      <c r="AQ18" s="66">
        <f ca="1" t="shared" si="16"/>
        <v>-285.0725</v>
      </c>
      <c r="AR18" s="66">
        <f ca="1" t="shared" si="17"/>
        <v>-185.77</v>
      </c>
      <c r="AS18" s="66">
        <f ca="1" t="shared" si="18"/>
        <v>-133.684999999999</v>
      </c>
      <c r="AT18" s="66">
        <f ca="1" t="shared" si="19"/>
        <v>-248.795</v>
      </c>
      <c r="AU18" s="66">
        <f ca="1" t="shared" si="20"/>
        <v>-254.6775</v>
      </c>
      <c r="AV18" s="66">
        <f ca="1" t="shared" si="21"/>
        <v>-214.915000000001</v>
      </c>
      <c r="AW18" s="66">
        <f ca="1" t="shared" si="22"/>
        <v>-254.754999999999</v>
      </c>
      <c r="AX18" s="66">
        <f ca="1" t="shared" si="23"/>
        <v>-260.190000000001</v>
      </c>
      <c r="AY18" s="66">
        <f ca="1" t="shared" si="24"/>
        <v>-336.475</v>
      </c>
      <c r="AZ18" s="66">
        <f ca="1" t="shared" si="25"/>
        <v>-360.950000000001</v>
      </c>
      <c r="BA18" s="66">
        <f ca="1" t="shared" si="26"/>
        <v>-334.4825</v>
      </c>
      <c r="BB18" s="66">
        <f ca="1" t="shared" si="27"/>
        <v>-294.4275</v>
      </c>
      <c r="BC18" s="66">
        <f ca="1" t="shared" si="28"/>
        <v>-236.485000000001</v>
      </c>
    </row>
    <row r="19" spans="1:55">
      <c r="A19" s="71" t="s">
        <v>29</v>
      </c>
      <c r="B19" s="53" t="s">
        <v>54</v>
      </c>
      <c r="C19" s="54">
        <f t="shared" si="3"/>
        <v>9266.26979166667</v>
      </c>
      <c r="D19" s="3">
        <f t="shared" si="0"/>
        <v>11138.625</v>
      </c>
      <c r="E19" s="3">
        <f t="shared" si="4"/>
        <v>7379.8175</v>
      </c>
      <c r="F19" s="7">
        <f>IFERROR(AVERAGEIFS(统调负荷!$N:$N,统调负荷!$B:$B,F$3,统调负荷!$C:$C,$A19)/10,"")</f>
        <v>8675.825</v>
      </c>
      <c r="G19" s="7">
        <f>IFERROR(AVERAGEIFS(统调负荷!$N:$N,统调负荷!$B:$B,G$3,统调负荷!$C:$C,$A19)/10,"")</f>
        <v>8278.3475</v>
      </c>
      <c r="H19" s="7">
        <f>IFERROR(AVERAGEIFS(统调负荷!$N:$N,统调负荷!$B:$B,H$3,统调负荷!$C:$C,$A19)/10,"")</f>
        <v>7851.9575</v>
      </c>
      <c r="I19" s="7">
        <f>IFERROR(AVERAGEIFS(统调负荷!$N:$N,统调负荷!$B:$B,I$3,统调负荷!$C:$C,$A19)/10,"")</f>
        <v>7580.5475</v>
      </c>
      <c r="J19" s="7">
        <f>IFERROR(AVERAGEIFS(统调负荷!$N:$N,统调负荷!$B:$B,J$3,统调负荷!$C:$C,$A19)/10,"")</f>
        <v>7379.8175</v>
      </c>
      <c r="K19" s="7">
        <f>IFERROR(AVERAGEIFS(统调负荷!$N:$N,统调负荷!$B:$B,K$3,统调负荷!$C:$C,$A19)/10,"")</f>
        <v>7410.8675</v>
      </c>
      <c r="L19" s="7">
        <f>IFERROR(AVERAGEIFS(统调负荷!$N:$N,统调负荷!$B:$B,L$3,统调负荷!$C:$C,$A19)/10,"")</f>
        <v>7907.18</v>
      </c>
      <c r="M19" s="7">
        <f>IFERROR(AVERAGEIFS(统调负荷!$N:$N,统调负荷!$B:$B,M$3,统调负荷!$C:$C,$A19)/10,"")</f>
        <v>8738.3075</v>
      </c>
      <c r="N19" s="7">
        <f>IFERROR(AVERAGEIFS(统调负荷!$N:$N,统调负荷!$B:$B,N$3,统调负荷!$C:$C,$A19)/10,"")</f>
        <v>9814.6175</v>
      </c>
      <c r="O19" s="7">
        <f>IFERROR(AVERAGEIFS(统调负荷!$N:$N,统调负荷!$B:$B,O$3,统调负荷!$C:$C,$A19)/10,"")</f>
        <v>10215.05</v>
      </c>
      <c r="P19" s="7">
        <f>IFERROR(AVERAGEIFS(统调负荷!$N:$N,统调负荷!$B:$B,P$3,统调负荷!$C:$C,$A19)/10,"")</f>
        <v>9985.0775</v>
      </c>
      <c r="Q19" s="7">
        <f>IFERROR(AVERAGEIFS(统调负荷!$N:$N,统调负荷!$B:$B,Q$3,统调负荷!$C:$C,$A19)/10,"")</f>
        <v>9659.6225</v>
      </c>
      <c r="R19" s="7">
        <f>IFERROR(AVERAGEIFS(统调负荷!$N:$N,统调负荷!$B:$B,R$3,统调负荷!$C:$C,$A19)/10,"")</f>
        <v>8676.665</v>
      </c>
      <c r="S19" s="7">
        <f>IFERROR(AVERAGEIFS(统调负荷!$N:$N,统调负荷!$B:$B,S$3,统调负荷!$C:$C,$A19)/10,"")</f>
        <v>8872.775</v>
      </c>
      <c r="T19" s="7">
        <f>IFERROR(AVERAGEIFS(统调负荷!$N:$N,统调负荷!$B:$B,T$3,统调负荷!$C:$C,$A19)/10,"")</f>
        <v>9240.2025</v>
      </c>
      <c r="U19" s="7">
        <f>IFERROR(AVERAGEIFS(统调负荷!$N:$N,统调负荷!$B:$B,U$3,统调负荷!$C:$C,$A19)/10,"")</f>
        <v>9451.825</v>
      </c>
      <c r="V19" s="7">
        <f>IFERROR(AVERAGEIFS(统调负荷!$N:$N,统调负荷!$B:$B,V$3,统调负荷!$C:$C,$A19)/10,"")</f>
        <v>10042.0075</v>
      </c>
      <c r="W19" s="7">
        <f>IFERROR(AVERAGEIFS(统调负荷!$N:$N,统调负荷!$B:$B,W$3,统调负荷!$C:$C,$A19)/10,"")</f>
        <v>10403.875</v>
      </c>
      <c r="X19" s="7">
        <f>IFERROR(AVERAGEIFS(统调负荷!$N:$N,统调负荷!$B:$B,X$3,统调负荷!$C:$C,$A19)/10,"")</f>
        <v>10831.25</v>
      </c>
      <c r="Y19" s="7">
        <f>IFERROR(AVERAGEIFS(统调负荷!$N:$N,统调负荷!$B:$B,Y$3,统调负荷!$C:$C,$A19)/10,"")</f>
        <v>11138.625</v>
      </c>
      <c r="Z19" s="7">
        <f>IFERROR(AVERAGEIFS(统调负荷!$N:$N,统调负荷!$B:$B,Z$3,统调负荷!$C:$C,$A19)/10,"")</f>
        <v>10995.475</v>
      </c>
      <c r="AA19" s="7">
        <f>IFERROR(AVERAGEIFS(统调负荷!$N:$N,统调负荷!$B:$B,AA$3,统调负荷!$C:$C,$A19)/10,"")</f>
        <v>10609.725</v>
      </c>
      <c r="AB19" s="7">
        <f>IFERROR(AVERAGEIFS(统调负荷!$N:$N,统调负荷!$B:$B,AB$3,统调负荷!$C:$C,$A19)/10,"")</f>
        <v>9816.9675</v>
      </c>
      <c r="AC19" s="7">
        <f>IFERROR(AVERAGEIFS(统调负荷!$N:$N,统调负荷!$B:$B,AC$3,统调负荷!$C:$C,$A19)/10,"")</f>
        <v>8813.865</v>
      </c>
      <c r="AD19" s="7"/>
      <c r="AE19" s="23" t="str">
        <f>检修、备用和必开!$A17</f>
        <v>2025-01-16</v>
      </c>
      <c r="AF19" s="66">
        <f ca="1" t="shared" si="5"/>
        <v>-0.9350000000004</v>
      </c>
      <c r="AG19" s="66">
        <f ca="1" t="shared" si="6"/>
        <v>42.71</v>
      </c>
      <c r="AH19" s="66">
        <f ca="1" t="shared" si="7"/>
        <v>47.8725000000004</v>
      </c>
      <c r="AI19" s="66">
        <f ca="1" t="shared" si="8"/>
        <v>32.4650000000001</v>
      </c>
      <c r="AJ19" s="66">
        <f ca="1" t="shared" si="9"/>
        <v>6.40250000000015</v>
      </c>
      <c r="AK19" s="66">
        <f ca="1" t="shared" si="10"/>
        <v>3.77000000000044</v>
      </c>
      <c r="AL19" s="66">
        <f ca="1" t="shared" si="11"/>
        <v>-38.1824999999999</v>
      </c>
      <c r="AM19" s="66">
        <f ca="1" t="shared" si="12"/>
        <v>-16.1975000000002</v>
      </c>
      <c r="AN19" s="66">
        <f ca="1" t="shared" si="13"/>
        <v>44.8799999999992</v>
      </c>
      <c r="AO19" s="66">
        <f ca="1" t="shared" si="14"/>
        <v>-43.5174999999999</v>
      </c>
      <c r="AP19" s="66">
        <f ca="1" t="shared" si="15"/>
        <v>-15.1275000000005</v>
      </c>
      <c r="AQ19" s="66">
        <f ca="1" t="shared" si="16"/>
        <v>12.9750000000004</v>
      </c>
      <c r="AR19" s="66">
        <f ca="1" t="shared" si="17"/>
        <v>3.51000000000022</v>
      </c>
      <c r="AS19" s="66">
        <f ca="1" t="shared" si="18"/>
        <v>0</v>
      </c>
      <c r="AT19" s="66">
        <f ca="1" t="shared" si="19"/>
        <v>-16.1550000000007</v>
      </c>
      <c r="AU19" s="66">
        <f ca="1" t="shared" si="20"/>
        <v>-11.8775000000005</v>
      </c>
      <c r="AV19" s="66">
        <f ca="1" t="shared" si="21"/>
        <v>112.6425</v>
      </c>
      <c r="AW19" s="66">
        <f ca="1" t="shared" si="22"/>
        <v>77.4950000000008</v>
      </c>
      <c r="AX19" s="66">
        <f ca="1" t="shared" si="23"/>
        <v>122.502500000001</v>
      </c>
      <c r="AY19" s="66">
        <f ca="1" t="shared" si="24"/>
        <v>78.25</v>
      </c>
      <c r="AZ19" s="66">
        <f ca="1" t="shared" si="25"/>
        <v>48.5249999999996</v>
      </c>
      <c r="BA19" s="66">
        <f ca="1" t="shared" si="26"/>
        <v>66.8125</v>
      </c>
      <c r="BB19" s="66">
        <f ca="1" t="shared" si="27"/>
        <v>127.190000000001</v>
      </c>
      <c r="BC19" s="66">
        <f ca="1" t="shared" si="28"/>
        <v>126.525</v>
      </c>
    </row>
    <row r="20" spans="1:55">
      <c r="A20" s="16" t="s">
        <v>30</v>
      </c>
      <c r="B20" s="53" t="s">
        <v>53</v>
      </c>
      <c r="C20" s="54">
        <f t="shared" si="3"/>
        <v>9328.77083333333</v>
      </c>
      <c r="D20" s="3">
        <f t="shared" si="0"/>
        <v>11328.75</v>
      </c>
      <c r="E20" s="3">
        <f t="shared" si="4"/>
        <v>7393.625</v>
      </c>
      <c r="F20" s="7">
        <f>IFERROR(AVERAGEIFS(统调负荷!$E:$E,统调负荷!$B:$B,F$3,统调负荷!$C:$C,$A20)/10,"")</f>
        <v>8732.625</v>
      </c>
      <c r="G20" s="7">
        <f>IFERROR(AVERAGEIFS(统调负荷!$E:$E,统调负荷!$B:$B,G$3,统调负荷!$C:$C,$A20)/10,"")</f>
        <v>8321.375</v>
      </c>
      <c r="H20" s="7">
        <f>IFERROR(AVERAGEIFS(统调负荷!$E:$E,统调负荷!$B:$B,H$3,统调负荷!$C:$C,$A20)/10,"")</f>
        <v>7883.25</v>
      </c>
      <c r="I20" s="7">
        <f>IFERROR(AVERAGEIFS(统调负荷!$E:$E,统调负荷!$B:$B,I$3,统调负荷!$C:$C,$A20)/10,"")</f>
        <v>7595.125</v>
      </c>
      <c r="J20" s="7">
        <f>IFERROR(AVERAGEIFS(统调负荷!$E:$E,统调负荷!$B:$B,J$3,统调负荷!$C:$C,$A20)/10,"")</f>
        <v>7393.625</v>
      </c>
      <c r="K20" s="7">
        <f>IFERROR(AVERAGEIFS(统调负荷!$E:$E,统调负荷!$B:$B,K$3,统调负荷!$C:$C,$A20)/10,"")</f>
        <v>7424.375</v>
      </c>
      <c r="L20" s="7">
        <f>IFERROR(AVERAGEIFS(统调负荷!$E:$E,统调负荷!$B:$B,L$3,统调负荷!$C:$C,$A20)/10,"")</f>
        <v>7921.875</v>
      </c>
      <c r="M20" s="7">
        <f>IFERROR(AVERAGEIFS(统调负荷!$E:$E,统调负荷!$B:$B,M$3,统调负荷!$C:$C,$A20)/10,"")</f>
        <v>8762.25</v>
      </c>
      <c r="N20" s="7">
        <f>IFERROR(AVERAGEIFS(统调负荷!$E:$E,统调负荷!$B:$B,N$3,统调负荷!$C:$C,$A20)/10,"")</f>
        <v>9844</v>
      </c>
      <c r="O20" s="7">
        <f>IFERROR(AVERAGEIFS(统调负荷!$E:$E,统调负荷!$B:$B,O$3,统调负荷!$C:$C,$A20)/10,"")</f>
        <v>10223.375</v>
      </c>
      <c r="P20" s="7">
        <f>IFERROR(AVERAGEIFS(统调负荷!$E:$E,统调负荷!$B:$B,P$3,统调负荷!$C:$C,$A20)/10,"")</f>
        <v>9959.875</v>
      </c>
      <c r="Q20" s="7">
        <f>IFERROR(AVERAGEIFS(统调负荷!$E:$E,统调负荷!$B:$B,Q$3,统调负荷!$C:$C,$A20)/10,"")</f>
        <v>9628.75</v>
      </c>
      <c r="R20" s="7">
        <f>IFERROR(AVERAGEIFS(统调负荷!$E:$E,统调负荷!$B:$B,R$3,统调负荷!$C:$C,$A20)/10,"")</f>
        <v>8695.375</v>
      </c>
      <c r="S20" s="7">
        <f>IFERROR(AVERAGEIFS(统调负荷!$E:$E,统调负荷!$B:$B,S$3,统调负荷!$C:$C,$A20)/10,"")</f>
        <v>8949.125</v>
      </c>
      <c r="T20" s="7">
        <f>IFERROR(AVERAGEIFS(统调负荷!$E:$E,统调负荷!$B:$B,T$3,统调负荷!$C:$C,$A20)/10,"")</f>
        <v>9299.875</v>
      </c>
      <c r="U20" s="7">
        <f>IFERROR(AVERAGEIFS(统调负荷!$E:$E,统调负荷!$B:$B,U$3,统调负荷!$C:$C,$A20)/10,"")</f>
        <v>9525.75</v>
      </c>
      <c r="V20" s="7">
        <f>IFERROR(AVERAGEIFS(统调负荷!$E:$E,统调负荷!$B:$B,V$3,统调负荷!$C:$C,$A20)/10,"")</f>
        <v>10122.25</v>
      </c>
      <c r="W20" s="7">
        <f>IFERROR(AVERAGEIFS(统调负荷!$E:$E,统调负荷!$B:$B,W$3,统调负荷!$C:$C,$A20)/10,"")</f>
        <v>10510.875</v>
      </c>
      <c r="X20" s="7">
        <f>IFERROR(AVERAGEIFS(统调负荷!$E:$E,统调负荷!$B:$B,X$3,统调负荷!$C:$C,$A20)/10,"")</f>
        <v>10932.75</v>
      </c>
      <c r="Y20" s="7">
        <f>IFERROR(AVERAGEIFS(统调负荷!$E:$E,统调负荷!$B:$B,Y$3,统调负荷!$C:$C,$A20)/10,"")</f>
        <v>11328.75</v>
      </c>
      <c r="Z20" s="7">
        <f>IFERROR(AVERAGEIFS(统调负荷!$E:$E,统调负荷!$B:$B,Z$3,统调负荷!$C:$C,$A20)/10,"")</f>
        <v>11162.25</v>
      </c>
      <c r="AA20" s="7">
        <f>IFERROR(AVERAGEIFS(统调负荷!$E:$E,统调负荷!$B:$B,AA$3,统调负荷!$C:$C,$A20)/10,"")</f>
        <v>10760.25</v>
      </c>
      <c r="AB20" s="7">
        <f>IFERROR(AVERAGEIFS(统调负荷!$E:$E,统调负荷!$B:$B,AB$3,统调负荷!$C:$C,$A20)/10,"")</f>
        <v>9971.125</v>
      </c>
      <c r="AC20" s="7">
        <f>IFERROR(AVERAGEIFS(统调负荷!$E:$E,统调负荷!$B:$B,AC$3,统调负荷!$C:$C,$A20)/10,"")</f>
        <v>8941.625</v>
      </c>
      <c r="AD20" s="7"/>
      <c r="AE20" s="23" t="str">
        <f>检修、备用和必开!$A18</f>
        <v>2025-01-17</v>
      </c>
      <c r="AF20" s="66">
        <f ca="1" t="shared" si="5"/>
        <v>85.0974999999999</v>
      </c>
      <c r="AG20" s="66">
        <f ca="1" t="shared" si="6"/>
        <v>79.7425000000003</v>
      </c>
      <c r="AH20" s="66">
        <f ca="1" t="shared" si="7"/>
        <v>52.7825000000003</v>
      </c>
      <c r="AI20" s="66">
        <f ca="1" t="shared" si="8"/>
        <v>41.3149999999996</v>
      </c>
      <c r="AJ20" s="66">
        <f ca="1" t="shared" si="9"/>
        <v>20.875</v>
      </c>
      <c r="AK20" s="66">
        <f ca="1" t="shared" si="10"/>
        <v>23.7799999999997</v>
      </c>
      <c r="AL20" s="66">
        <f ca="1" t="shared" si="11"/>
        <v>-0.0500000000001819</v>
      </c>
      <c r="AM20" s="66">
        <f ca="1" t="shared" si="12"/>
        <v>127.425</v>
      </c>
      <c r="AN20" s="66">
        <f ca="1" t="shared" si="13"/>
        <v>74.3974999999991</v>
      </c>
      <c r="AO20" s="66">
        <f ca="1" t="shared" si="14"/>
        <v>-24.3899999999994</v>
      </c>
      <c r="AP20" s="66">
        <f ca="1" t="shared" si="15"/>
        <v>10.0849999999991</v>
      </c>
      <c r="AQ20" s="66">
        <f ca="1" t="shared" si="16"/>
        <v>110.0975</v>
      </c>
      <c r="AR20" s="66">
        <f ca="1" t="shared" si="17"/>
        <v>163.72</v>
      </c>
      <c r="AS20" s="66">
        <f ca="1" t="shared" si="18"/>
        <v>76.46</v>
      </c>
      <c r="AT20" s="66">
        <f ca="1" t="shared" si="19"/>
        <v>30.5524999999998</v>
      </c>
      <c r="AU20" s="66">
        <f ca="1" t="shared" si="20"/>
        <v>-8.54999999999927</v>
      </c>
      <c r="AV20" s="66">
        <f ca="1" t="shared" si="21"/>
        <v>6.38750000000073</v>
      </c>
      <c r="AW20" s="66">
        <f ca="1" t="shared" si="22"/>
        <v>91.0750000000007</v>
      </c>
      <c r="AX20" s="66">
        <f ca="1" t="shared" si="23"/>
        <v>171.91</v>
      </c>
      <c r="AY20" s="66">
        <f ca="1" t="shared" si="24"/>
        <v>169.65</v>
      </c>
      <c r="AZ20" s="66">
        <f ca="1" t="shared" si="25"/>
        <v>162.407499999999</v>
      </c>
      <c r="BA20" s="66">
        <f ca="1" t="shared" si="26"/>
        <v>202.1525</v>
      </c>
      <c r="BB20" s="66">
        <f ca="1" t="shared" si="27"/>
        <v>215.8375</v>
      </c>
      <c r="BC20" s="66">
        <f ca="1" t="shared" si="28"/>
        <v>244.475</v>
      </c>
    </row>
    <row r="21" spans="1:55">
      <c r="A21" s="71" t="s">
        <v>30</v>
      </c>
      <c r="B21" s="53" t="s">
        <v>54</v>
      </c>
      <c r="C21" s="54">
        <f t="shared" si="3"/>
        <v>9247.50333333333</v>
      </c>
      <c r="D21" s="3">
        <f t="shared" si="0"/>
        <v>11171.925</v>
      </c>
      <c r="E21" s="3">
        <f t="shared" si="4"/>
        <v>7419.6825</v>
      </c>
      <c r="F21" s="7">
        <f>IFERROR(AVERAGEIFS(统调负荷!$N:$N,统调负荷!$B:$B,F$3,统调负荷!$C:$C,$A21)/10,"")</f>
        <v>8650.3225</v>
      </c>
      <c r="G21" s="7">
        <f>IFERROR(AVERAGEIFS(统调负荷!$N:$N,统调负荷!$B:$B,G$3,统调负荷!$C:$C,$A21)/10,"")</f>
        <v>8269.275</v>
      </c>
      <c r="H21" s="7">
        <f>IFERROR(AVERAGEIFS(统调负荷!$N:$N,统调负荷!$B:$B,H$3,统调负荷!$C:$C,$A21)/10,"")</f>
        <v>7855.5375</v>
      </c>
      <c r="I21" s="7">
        <f>IFERROR(AVERAGEIFS(统调负荷!$N:$N,统调负荷!$B:$B,I$3,统调负荷!$C:$C,$A21)/10,"")</f>
        <v>7587.0425</v>
      </c>
      <c r="J21" s="7">
        <f>IFERROR(AVERAGEIFS(统调负荷!$N:$N,统调负荷!$B:$B,J$3,统调负荷!$C:$C,$A21)/10,"")</f>
        <v>7419.6825</v>
      </c>
      <c r="K21" s="7">
        <f>IFERROR(AVERAGEIFS(统调负荷!$N:$N,统调负荷!$B:$B,K$3,统调负荷!$C:$C,$A21)/10,"")</f>
        <v>7422.0625</v>
      </c>
      <c r="L21" s="7">
        <f>IFERROR(AVERAGEIFS(统调负荷!$N:$N,统调负荷!$B:$B,L$3,统调负荷!$C:$C,$A21)/10,"")</f>
        <v>7896.9325</v>
      </c>
      <c r="M21" s="7">
        <f>IFERROR(AVERAGEIFS(统调负荷!$N:$N,统调负荷!$B:$B,M$3,统调负荷!$C:$C,$A21)/10,"")</f>
        <v>8710.23</v>
      </c>
      <c r="N21" s="7">
        <f>IFERROR(AVERAGEIFS(统调负荷!$N:$N,统调负荷!$B:$B,N$3,统调负荷!$C:$C,$A21)/10,"")</f>
        <v>9759.1625</v>
      </c>
      <c r="O21" s="7">
        <f>IFERROR(AVERAGEIFS(统调负荷!$N:$N,统调负荷!$B:$B,O$3,统调负荷!$C:$C,$A21)/10,"")</f>
        <v>10149.725</v>
      </c>
      <c r="P21" s="7">
        <f>IFERROR(AVERAGEIFS(统调负荷!$N:$N,统调负荷!$B:$B,P$3,统调负荷!$C:$C,$A21)/10,"")</f>
        <v>9870.6025</v>
      </c>
      <c r="Q21" s="7">
        <f>IFERROR(AVERAGEIFS(统调负荷!$N:$N,统调负荷!$B:$B,Q$3,统调负荷!$C:$C,$A21)/10,"")</f>
        <v>9516.1125</v>
      </c>
      <c r="R21" s="7">
        <f>IFERROR(AVERAGEIFS(统调负荷!$N:$N,统调负荷!$B:$B,R$3,统调负荷!$C:$C,$A21)/10,"")</f>
        <v>8567.6925</v>
      </c>
      <c r="S21" s="7">
        <f>IFERROR(AVERAGEIFS(统调负荷!$N:$N,统调负荷!$B:$B,S$3,统调负荷!$C:$C,$A21)/10,"")</f>
        <v>8813.3975</v>
      </c>
      <c r="T21" s="7">
        <f>IFERROR(AVERAGEIFS(统调负荷!$N:$N,统调负荷!$B:$B,T$3,统调负荷!$C:$C,$A21)/10,"")</f>
        <v>9171.2025</v>
      </c>
      <c r="U21" s="7">
        <f>IFERROR(AVERAGEIFS(统调负荷!$N:$N,统调负荷!$B:$B,U$3,统调负荷!$C:$C,$A21)/10,"")</f>
        <v>9423.8825</v>
      </c>
      <c r="V21" s="7">
        <f>IFERROR(AVERAGEIFS(统调负荷!$N:$N,统调负荷!$B:$B,V$3,统调负荷!$C:$C,$A21)/10,"")</f>
        <v>10016.41</v>
      </c>
      <c r="W21" s="7">
        <f>IFERROR(AVERAGEIFS(统调负荷!$N:$N,统调负荷!$B:$B,W$3,统调负荷!$C:$C,$A21)/10,"")</f>
        <v>10390.65</v>
      </c>
      <c r="X21" s="7">
        <f>IFERROR(AVERAGEIFS(统调负荷!$N:$N,统调负荷!$B:$B,X$3,统调负荷!$C:$C,$A21)/10,"")</f>
        <v>10840.35</v>
      </c>
      <c r="Y21" s="7">
        <f>IFERROR(AVERAGEIFS(统调负荷!$N:$N,统调负荷!$B:$B,Y$3,统调负荷!$C:$C,$A21)/10,"")</f>
        <v>11171.925</v>
      </c>
      <c r="Z21" s="7">
        <f>IFERROR(AVERAGEIFS(统调负荷!$N:$N,统调负荷!$B:$B,Z$3,统调负荷!$C:$C,$A21)/10,"")</f>
        <v>11054.15</v>
      </c>
      <c r="AA21" s="7">
        <f>IFERROR(AVERAGEIFS(统调负荷!$N:$N,统调负荷!$B:$B,AA$3,统调负荷!$C:$C,$A21)/10,"")</f>
        <v>10672.725</v>
      </c>
      <c r="AB21" s="7">
        <f>IFERROR(AVERAGEIFS(统调负荷!$N:$N,统调负荷!$B:$B,AB$3,统调负荷!$C:$C,$A21)/10,"")</f>
        <v>9869.6625</v>
      </c>
      <c r="AC21" s="7">
        <f>IFERROR(AVERAGEIFS(统调负荷!$N:$N,统调负荷!$B:$B,AC$3,统调负荷!$C:$C,$A21)/10,"")</f>
        <v>8841.345</v>
      </c>
      <c r="AD21" s="7"/>
      <c r="AE21" s="23" t="str">
        <f>检修、备用和必开!$A19</f>
        <v>2025-01-18</v>
      </c>
      <c r="AF21" s="66">
        <f ca="1" t="shared" si="5"/>
        <v>-5.84500000000025</v>
      </c>
      <c r="AG21" s="66">
        <f ca="1" t="shared" si="6"/>
        <v>13.9750000000004</v>
      </c>
      <c r="AH21" s="66">
        <f ca="1" t="shared" si="7"/>
        <v>-2.54749999999967</v>
      </c>
      <c r="AI21" s="66">
        <f ca="1" t="shared" si="8"/>
        <v>3.07999999999993</v>
      </c>
      <c r="AJ21" s="66">
        <f ca="1" t="shared" si="9"/>
        <v>-24.6975000000002</v>
      </c>
      <c r="AK21" s="66">
        <f ca="1" t="shared" si="10"/>
        <v>-28.9075000000003</v>
      </c>
      <c r="AL21" s="66">
        <f ca="1" t="shared" si="11"/>
        <v>-25.7124999999996</v>
      </c>
      <c r="AM21" s="66">
        <f ca="1" t="shared" si="12"/>
        <v>-19.7650000000003</v>
      </c>
      <c r="AN21" s="66">
        <f ca="1" t="shared" si="13"/>
        <v>-76.75</v>
      </c>
      <c r="AO21" s="66">
        <f ca="1" t="shared" si="14"/>
        <v>-193.375</v>
      </c>
      <c r="AP21" s="66">
        <f ca="1" t="shared" si="15"/>
        <v>-188.342500000001</v>
      </c>
      <c r="AQ21" s="66">
        <f ca="1" t="shared" si="16"/>
        <v>-129.3325</v>
      </c>
      <c r="AR21" s="66">
        <f ca="1" t="shared" si="17"/>
        <v>33.1300000000001</v>
      </c>
      <c r="AS21" s="66">
        <f ca="1" t="shared" si="18"/>
        <v>56.125</v>
      </c>
      <c r="AT21" s="66">
        <f ca="1" t="shared" si="19"/>
        <v>-95.1525000000001</v>
      </c>
      <c r="AU21" s="66">
        <f ca="1" t="shared" si="20"/>
        <v>-161.17</v>
      </c>
      <c r="AV21" s="66">
        <f ca="1" t="shared" si="21"/>
        <v>-174.834999999999</v>
      </c>
      <c r="AW21" s="66">
        <f ca="1" t="shared" si="22"/>
        <v>-102.424999999999</v>
      </c>
      <c r="AX21" s="66">
        <f ca="1" t="shared" si="23"/>
        <v>-74.3875000000007</v>
      </c>
      <c r="AY21" s="66">
        <f ca="1" t="shared" si="24"/>
        <v>-160.715</v>
      </c>
      <c r="AZ21" s="66">
        <f ca="1" t="shared" si="25"/>
        <v>-140.2875</v>
      </c>
      <c r="BA21" s="66">
        <f ca="1" t="shared" si="26"/>
        <v>-44.5550000000003</v>
      </c>
      <c r="BB21" s="66">
        <f ca="1" t="shared" si="27"/>
        <v>112.877500000001</v>
      </c>
      <c r="BC21" s="66">
        <f ca="1" t="shared" si="28"/>
        <v>146.8175</v>
      </c>
    </row>
    <row r="22" spans="1:55">
      <c r="A22" s="16" t="s">
        <v>31</v>
      </c>
      <c r="B22" s="53" t="s">
        <v>53</v>
      </c>
      <c r="C22" s="54">
        <f t="shared" si="3"/>
        <v>9272.01041666667</v>
      </c>
      <c r="D22" s="3">
        <f t="shared" si="0"/>
        <v>11268.25</v>
      </c>
      <c r="E22" s="3">
        <f t="shared" si="4"/>
        <v>7412.875</v>
      </c>
      <c r="F22" s="7">
        <f>IFERROR(AVERAGEIFS(统调负荷!$E:$E,统调负荷!$B:$B,F$3,统调负荷!$C:$C,$A22)/10,"")</f>
        <v>8715.125</v>
      </c>
      <c r="G22" s="7">
        <f>IFERROR(AVERAGEIFS(统调负荷!$E:$E,统调负荷!$B:$B,G$3,统调负荷!$C:$C,$A22)/10,"")</f>
        <v>8304.75</v>
      </c>
      <c r="H22" s="7">
        <f>IFERROR(AVERAGEIFS(统调负荷!$E:$E,统调负荷!$B:$B,H$3,统调负荷!$C:$C,$A22)/10,"")</f>
        <v>7872.5</v>
      </c>
      <c r="I22" s="7">
        <f>IFERROR(AVERAGEIFS(统调负荷!$E:$E,统调负荷!$B:$B,I$3,统调负荷!$C:$C,$A22)/10,"")</f>
        <v>7590.875</v>
      </c>
      <c r="J22" s="7">
        <f>IFERROR(AVERAGEIFS(统调负荷!$E:$E,统调负荷!$B:$B,J$3,统调负荷!$C:$C,$A22)/10,"")</f>
        <v>7412.875</v>
      </c>
      <c r="K22" s="7">
        <f>IFERROR(AVERAGEIFS(统调负荷!$E:$E,统调负荷!$B:$B,K$3,统调负荷!$C:$C,$A22)/10,"")</f>
        <v>7430.75</v>
      </c>
      <c r="L22" s="7">
        <f>IFERROR(AVERAGEIFS(统调负荷!$E:$E,统调负荷!$B:$B,L$3,统调负荷!$C:$C,$A22)/10,"")</f>
        <v>7904.25</v>
      </c>
      <c r="M22" s="7">
        <f>IFERROR(AVERAGEIFS(统调负荷!$E:$E,统调负荷!$B:$B,M$3,统调负荷!$C:$C,$A22)/10,"")</f>
        <v>8744.625</v>
      </c>
      <c r="N22" s="7">
        <f>IFERROR(AVERAGEIFS(统调负荷!$E:$E,统调负荷!$B:$B,N$3,统调负荷!$C:$C,$A22)/10,"")</f>
        <v>9712.25</v>
      </c>
      <c r="O22" s="7">
        <f>IFERROR(AVERAGEIFS(统调负荷!$E:$E,统调负荷!$B:$B,O$3,统调负荷!$C:$C,$A22)/10,"")</f>
        <v>10109</v>
      </c>
      <c r="P22" s="7">
        <f>IFERROR(AVERAGEIFS(统调负荷!$E:$E,统调负荷!$B:$B,P$3,统调负荷!$C:$C,$A22)/10,"")</f>
        <v>9888.625</v>
      </c>
      <c r="Q22" s="7">
        <f>IFERROR(AVERAGEIFS(统调负荷!$E:$E,统调负荷!$B:$B,Q$3,统调负荷!$C:$C,$A22)/10,"")</f>
        <v>9560.125</v>
      </c>
      <c r="R22" s="7">
        <f>IFERROR(AVERAGEIFS(统调负荷!$E:$E,统调负荷!$B:$B,R$3,统调负荷!$C:$C,$A22)/10,"")</f>
        <v>8635.375</v>
      </c>
      <c r="S22" s="7">
        <f>IFERROR(AVERAGEIFS(统调负荷!$E:$E,统调负荷!$B:$B,S$3,统调负荷!$C:$C,$A22)/10,"")</f>
        <v>8824.875</v>
      </c>
      <c r="T22" s="7">
        <f>IFERROR(AVERAGEIFS(统调负荷!$E:$E,统调负荷!$B:$B,T$3,统调负荷!$C:$C,$A22)/10,"")</f>
        <v>9164.25</v>
      </c>
      <c r="U22" s="7">
        <f>IFERROR(AVERAGEIFS(统调负荷!$E:$E,统调负荷!$B:$B,U$3,统调负荷!$C:$C,$A22)/10,"")</f>
        <v>9411.5</v>
      </c>
      <c r="V22" s="7">
        <f>IFERROR(AVERAGEIFS(统调负荷!$E:$E,统调负荷!$B:$B,V$3,统调负荷!$C:$C,$A22)/10,"")</f>
        <v>10007.25</v>
      </c>
      <c r="W22" s="7">
        <f>IFERROR(AVERAGEIFS(统调负荷!$E:$E,统调负荷!$B:$B,W$3,统调负荷!$C:$C,$A22)/10,"")</f>
        <v>10400.5</v>
      </c>
      <c r="X22" s="7">
        <f>IFERROR(AVERAGEIFS(统调负荷!$E:$E,统调负荷!$B:$B,X$3,统调负荷!$C:$C,$A22)/10,"")</f>
        <v>10890.625</v>
      </c>
      <c r="Y22" s="7">
        <f>IFERROR(AVERAGEIFS(统调负荷!$E:$E,统调负荷!$B:$B,Y$3,统调负荷!$C:$C,$A22)/10,"")</f>
        <v>11268.25</v>
      </c>
      <c r="Z22" s="7">
        <f>IFERROR(AVERAGEIFS(统调负荷!$E:$E,统调负荷!$B:$B,Z$3,统调负荷!$C:$C,$A22)/10,"")</f>
        <v>11098.75</v>
      </c>
      <c r="AA22" s="7">
        <f>IFERROR(AVERAGEIFS(统调负荷!$E:$E,统调负荷!$B:$B,AA$3,统调负荷!$C:$C,$A22)/10,"")</f>
        <v>10739.25</v>
      </c>
      <c r="AB22" s="7">
        <f>IFERROR(AVERAGEIFS(统调负荷!$E:$E,统调负荷!$B:$B,AB$3,统调负荷!$C:$C,$A22)/10,"")</f>
        <v>9924.75</v>
      </c>
      <c r="AC22" s="7">
        <f>IFERROR(AVERAGEIFS(统调负荷!$E:$E,统调负荷!$B:$B,AC$3,统调负荷!$C:$C,$A22)/10,"")</f>
        <v>8917.125</v>
      </c>
      <c r="AD22" s="7"/>
      <c r="AE22" s="23" t="str">
        <f>检修、备用和必开!$A20</f>
        <v>2025-01-19</v>
      </c>
      <c r="AF22" s="66">
        <f ca="1" t="shared" si="5"/>
        <v>80.3699999999999</v>
      </c>
      <c r="AG22" s="66">
        <f ca="1" t="shared" si="6"/>
        <v>78.9549999999999</v>
      </c>
      <c r="AH22" s="66">
        <f ca="1" t="shared" si="7"/>
        <v>95.1599999999999</v>
      </c>
      <c r="AI22" s="66">
        <f ca="1" t="shared" si="8"/>
        <v>56.4875000000002</v>
      </c>
      <c r="AJ22" s="66">
        <f ca="1" t="shared" si="9"/>
        <v>15.7449999999999</v>
      </c>
      <c r="AK22" s="66">
        <f ca="1" t="shared" si="10"/>
        <v>11.5924999999997</v>
      </c>
      <c r="AL22" s="66">
        <f ca="1" t="shared" si="11"/>
        <v>20.875</v>
      </c>
      <c r="AM22" s="66">
        <f ca="1" t="shared" si="12"/>
        <v>9.55749999999989</v>
      </c>
      <c r="AN22" s="66">
        <f ca="1" t="shared" si="13"/>
        <v>10.0275000000001</v>
      </c>
      <c r="AO22" s="66">
        <f ca="1" t="shared" si="14"/>
        <v>-67.6750000000002</v>
      </c>
      <c r="AP22" s="66">
        <f ca="1" t="shared" si="15"/>
        <v>-116.9825</v>
      </c>
      <c r="AQ22" s="66">
        <f ca="1" t="shared" si="16"/>
        <v>-152.5725</v>
      </c>
      <c r="AR22" s="66">
        <f ca="1" t="shared" si="17"/>
        <v>-79.9174999999996</v>
      </c>
      <c r="AS22" s="66">
        <f ca="1" t="shared" si="18"/>
        <v>-128.355</v>
      </c>
      <c r="AT22" s="66">
        <f ca="1" t="shared" si="19"/>
        <v>-175.8425</v>
      </c>
      <c r="AU22" s="66">
        <f ca="1" t="shared" si="20"/>
        <v>-204.9225</v>
      </c>
      <c r="AV22" s="66">
        <f ca="1" t="shared" si="21"/>
        <v>-166.625</v>
      </c>
      <c r="AW22" s="66">
        <f ca="1" t="shared" si="22"/>
        <v>-80.9099999999999</v>
      </c>
      <c r="AX22" s="66">
        <f ca="1" t="shared" si="23"/>
        <v>13.1324999999997</v>
      </c>
      <c r="AY22" s="66">
        <f ca="1" t="shared" si="24"/>
        <v>-70.1375000000007</v>
      </c>
      <c r="AZ22" s="66">
        <f ca="1" t="shared" si="25"/>
        <v>-36.5599999999995</v>
      </c>
      <c r="BA22" s="66">
        <f ca="1" t="shared" si="26"/>
        <v>21.3675000000003</v>
      </c>
      <c r="BB22" s="66">
        <f ca="1" t="shared" si="27"/>
        <v>92.1999999999998</v>
      </c>
      <c r="BC22" s="66">
        <f ca="1" t="shared" si="28"/>
        <v>59.1000000000004</v>
      </c>
    </row>
    <row r="23" spans="1:55">
      <c r="A23" s="71" t="s">
        <v>31</v>
      </c>
      <c r="B23" s="53" t="s">
        <v>54</v>
      </c>
      <c r="C23" s="54">
        <f t="shared" si="3"/>
        <v>9262.3484375</v>
      </c>
      <c r="D23" s="3">
        <f t="shared" si="0"/>
        <v>11205.25</v>
      </c>
      <c r="E23" s="3">
        <f t="shared" si="4"/>
        <v>7395.02</v>
      </c>
      <c r="F23" s="7">
        <f>IFERROR(AVERAGEIFS(统调负荷!$N:$N,统调负荷!$B:$B,F$3,统调负荷!$C:$C,$A23)/10,"")</f>
        <v>8680.625</v>
      </c>
      <c r="G23" s="7">
        <f>IFERROR(AVERAGEIFS(统调负荷!$N:$N,统调负荷!$B:$B,G$3,统调负荷!$C:$C,$A23)/10,"")</f>
        <v>8284.57</v>
      </c>
      <c r="H23" s="7">
        <f>IFERROR(AVERAGEIFS(统调负荷!$N:$N,统调负荷!$B:$B,H$3,统调负荷!$C:$C,$A23)/10,"")</f>
        <v>7860.3125</v>
      </c>
      <c r="I23" s="7">
        <f>IFERROR(AVERAGEIFS(统调负荷!$N:$N,统调负荷!$B:$B,I$3,统调负荷!$C:$C,$A23)/10,"")</f>
        <v>7581.0075</v>
      </c>
      <c r="J23" s="7">
        <f>IFERROR(AVERAGEIFS(统调负荷!$N:$N,统调负荷!$B:$B,J$3,统调负荷!$C:$C,$A23)/10,"")</f>
        <v>7395.02</v>
      </c>
      <c r="K23" s="7">
        <f>IFERROR(AVERAGEIFS(统调负荷!$N:$N,统调负荷!$B:$B,K$3,统调负荷!$C:$C,$A23)/10,"")</f>
        <v>7410.03</v>
      </c>
      <c r="L23" s="7">
        <f>IFERROR(AVERAGEIFS(统调负荷!$N:$N,统调负荷!$B:$B,L$3,统调负荷!$C:$C,$A23)/10,"")</f>
        <v>7926.7125</v>
      </c>
      <c r="M23" s="7">
        <f>IFERROR(AVERAGEIFS(统调负荷!$N:$N,统调负荷!$B:$B,M$3,统调负荷!$C:$C,$A23)/10,"")</f>
        <v>8756.0625</v>
      </c>
      <c r="N23" s="7">
        <f>IFERROR(AVERAGEIFS(统调负荷!$N:$N,统调负荷!$B:$B,N$3,统调负荷!$C:$C,$A23)/10,"")</f>
        <v>9811.7025</v>
      </c>
      <c r="O23" s="7">
        <f>IFERROR(AVERAGEIFS(统调负荷!$N:$N,统调负荷!$B:$B,O$3,统调负荷!$C:$C,$A23)/10,"")</f>
        <v>10146.725</v>
      </c>
      <c r="P23" s="7">
        <f>IFERROR(AVERAGEIFS(统调负荷!$N:$N,统调负荷!$B:$B,P$3,统调负荷!$C:$C,$A23)/10,"")</f>
        <v>9835.7825</v>
      </c>
      <c r="Q23" s="7">
        <f>IFERROR(AVERAGEIFS(统调负荷!$N:$N,统调负荷!$B:$B,Q$3,统调负荷!$C:$C,$A23)/10,"")</f>
        <v>9506.2975</v>
      </c>
      <c r="R23" s="7">
        <f>IFERROR(AVERAGEIFS(统调负荷!$N:$N,统调负荷!$B:$B,R$3,统调负荷!$C:$C,$A23)/10,"")</f>
        <v>8550.175</v>
      </c>
      <c r="S23" s="7">
        <f>IFERROR(AVERAGEIFS(统调负荷!$N:$N,统调负荷!$B:$B,S$3,统调负荷!$C:$C,$A23)/10,"")</f>
        <v>8793.4575</v>
      </c>
      <c r="T23" s="7">
        <f>IFERROR(AVERAGEIFS(统调负荷!$N:$N,统调负荷!$B:$B,T$3,统调负荷!$C:$C,$A23)/10,"")</f>
        <v>9104.425</v>
      </c>
      <c r="U23" s="7">
        <f>IFERROR(AVERAGEIFS(统调负荷!$N:$N,统调负荷!$B:$B,U$3,统调负荷!$C:$C,$A23)/10,"")</f>
        <v>9350.735</v>
      </c>
      <c r="V23" s="7">
        <f>IFERROR(AVERAGEIFS(统调负荷!$N:$N,统调负荷!$B:$B,V$3,统调负荷!$C:$C,$A23)/10,"")</f>
        <v>9986.9</v>
      </c>
      <c r="W23" s="7">
        <f>IFERROR(AVERAGEIFS(统调负荷!$N:$N,统调负荷!$B:$B,W$3,统调负荷!$C:$C,$A23)/10,"")</f>
        <v>10376.4</v>
      </c>
      <c r="X23" s="7">
        <f>IFERROR(AVERAGEIFS(统调负荷!$N:$N,统调负荷!$B:$B,X$3,统调负荷!$C:$C,$A23)/10,"")</f>
        <v>10855.35</v>
      </c>
      <c r="Y23" s="7">
        <f>IFERROR(AVERAGEIFS(统调负荷!$N:$N,统调负荷!$B:$B,Y$3,统调负荷!$C:$C,$A23)/10,"")</f>
        <v>11205.25</v>
      </c>
      <c r="Z23" s="7">
        <f>IFERROR(AVERAGEIFS(统调负荷!$N:$N,统调负荷!$B:$B,Z$3,统调负荷!$C:$C,$A23)/10,"")</f>
        <v>11085.75</v>
      </c>
      <c r="AA23" s="7">
        <f>IFERROR(AVERAGEIFS(统调负荷!$N:$N,统调负荷!$B:$B,AA$3,统调负荷!$C:$C,$A23)/10,"")</f>
        <v>10723.4</v>
      </c>
      <c r="AB23" s="7">
        <f>IFERROR(AVERAGEIFS(统调负荷!$N:$N,统调负荷!$B:$B,AB$3,统调负荷!$C:$C,$A23)/10,"")</f>
        <v>10034.965</v>
      </c>
      <c r="AC23" s="7">
        <f>IFERROR(AVERAGEIFS(统调负荷!$N:$N,统调负荷!$B:$B,AC$3,统调负荷!$C:$C,$A23)/10,"")</f>
        <v>9034.7075</v>
      </c>
      <c r="AD23" s="7"/>
      <c r="AE23" s="23" t="str">
        <f>检修、备用和必开!$A21</f>
        <v>2025-01-20</v>
      </c>
      <c r="AF23" s="66">
        <f ca="1" t="shared" si="5"/>
        <v>-179.375</v>
      </c>
      <c r="AG23" s="66">
        <f ca="1" t="shared" si="6"/>
        <v>-161.615</v>
      </c>
      <c r="AH23" s="66">
        <f ca="1" t="shared" si="7"/>
        <v>-168.965</v>
      </c>
      <c r="AI23" s="66">
        <f ca="1" t="shared" si="8"/>
        <v>-163.0575</v>
      </c>
      <c r="AJ23" s="66">
        <f ca="1" t="shared" si="9"/>
        <v>-128.2075</v>
      </c>
      <c r="AK23" s="66">
        <f ca="1" t="shared" si="10"/>
        <v>-128.4875</v>
      </c>
      <c r="AL23" s="66">
        <f ca="1" t="shared" si="11"/>
        <v>-183.19</v>
      </c>
      <c r="AM23" s="66">
        <f ca="1" t="shared" si="12"/>
        <v>-227.06</v>
      </c>
      <c r="AN23" s="66">
        <f ca="1" t="shared" si="13"/>
        <v>-375.18</v>
      </c>
      <c r="AO23" s="66">
        <f ca="1" t="shared" si="14"/>
        <v>-520.385</v>
      </c>
      <c r="AP23" s="66">
        <f ca="1" t="shared" si="15"/>
        <v>-570.525</v>
      </c>
      <c r="AQ23" s="66">
        <f ca="1" t="shared" si="16"/>
        <v>-550.4125</v>
      </c>
      <c r="AR23" s="66">
        <f ca="1" t="shared" si="17"/>
        <v>-412.9225</v>
      </c>
      <c r="AS23" s="66">
        <f ca="1" t="shared" si="18"/>
        <v>-501.07</v>
      </c>
      <c r="AT23" s="66">
        <f ca="1" t="shared" si="19"/>
        <v>-504.82</v>
      </c>
      <c r="AU23" s="66">
        <f ca="1" t="shared" si="20"/>
        <v>-498.785</v>
      </c>
      <c r="AV23" s="66">
        <f ca="1" t="shared" si="21"/>
        <v>-520.36</v>
      </c>
      <c r="AW23" s="66">
        <f ca="1" t="shared" si="22"/>
        <v>-517.2525</v>
      </c>
      <c r="AX23" s="66">
        <f ca="1" t="shared" si="23"/>
        <v>-526.3125</v>
      </c>
      <c r="AY23" s="66">
        <f ca="1" t="shared" si="24"/>
        <v>-605.1325</v>
      </c>
      <c r="AZ23" s="66">
        <f ca="1" t="shared" si="25"/>
        <v>-603.405000000001</v>
      </c>
      <c r="BA23" s="66">
        <f ca="1" t="shared" si="26"/>
        <v>-568.235000000001</v>
      </c>
      <c r="BB23" s="66">
        <f ca="1" t="shared" si="27"/>
        <v>-456.57</v>
      </c>
      <c r="BC23" s="66">
        <f ca="1" t="shared" si="28"/>
        <v>-308.6</v>
      </c>
    </row>
    <row r="24" spans="1:55">
      <c r="A24" s="16" t="s">
        <v>32</v>
      </c>
      <c r="B24" s="53" t="s">
        <v>53</v>
      </c>
      <c r="C24" s="54">
        <f t="shared" si="3"/>
        <v>9130.65625</v>
      </c>
      <c r="D24" s="3">
        <f t="shared" si="0"/>
        <v>10930.375</v>
      </c>
      <c r="E24" s="3">
        <f t="shared" si="4"/>
        <v>7393.25</v>
      </c>
      <c r="F24" s="7">
        <f>IFERROR(AVERAGEIFS(统调负荷!$E:$E,统调负荷!$B:$B,F$3,统调负荷!$C:$C,$A24)/10,"")</f>
        <v>8837.5</v>
      </c>
      <c r="G24" s="7">
        <f>IFERROR(AVERAGEIFS(统调负荷!$E:$E,统调负荷!$B:$B,G$3,统调负荷!$C:$C,$A24)/10,"")</f>
        <v>8426.75</v>
      </c>
      <c r="H24" s="7">
        <f>IFERROR(AVERAGEIFS(统调负荷!$E:$E,统调负荷!$B:$B,H$3,统调负荷!$C:$C,$A24)/10,"")</f>
        <v>7962.375</v>
      </c>
      <c r="I24" s="7">
        <f>IFERROR(AVERAGEIFS(统调负荷!$E:$E,统调负荷!$B:$B,I$3,统调负荷!$C:$C,$A24)/10,"")</f>
        <v>7635.875</v>
      </c>
      <c r="J24" s="7">
        <f>IFERROR(AVERAGEIFS(统调负荷!$E:$E,统调负荷!$B:$B,J$3,统调负荷!$C:$C,$A24)/10,"")</f>
        <v>7409</v>
      </c>
      <c r="K24" s="7">
        <f>IFERROR(AVERAGEIFS(统调负荷!$E:$E,统调负荷!$B:$B,K$3,统调负荷!$C:$C,$A24)/10,"")</f>
        <v>7393.25</v>
      </c>
      <c r="L24" s="7">
        <f>IFERROR(AVERAGEIFS(统调负荷!$E:$E,统调负荷!$B:$B,L$3,统调负荷!$C:$C,$A24)/10,"")</f>
        <v>7691.125</v>
      </c>
      <c r="M24" s="7">
        <f>IFERROR(AVERAGEIFS(统调负荷!$E:$E,统调负荷!$B:$B,M$3,统调负荷!$C:$C,$A24)/10,"")</f>
        <v>8413.5</v>
      </c>
      <c r="N24" s="7">
        <f>IFERROR(AVERAGEIFS(统调负荷!$E:$E,统调负荷!$B:$B,N$3,统调负荷!$C:$C,$A24)/10,"")</f>
        <v>9558</v>
      </c>
      <c r="O24" s="7">
        <f>IFERROR(AVERAGEIFS(统调负荷!$E:$E,统调负荷!$B:$B,O$3,统调负荷!$C:$C,$A24)/10,"")</f>
        <v>9928.75</v>
      </c>
      <c r="P24" s="7">
        <f>IFERROR(AVERAGEIFS(统调负荷!$E:$E,统调负荷!$B:$B,P$3,统调负荷!$C:$C,$A24)/10,"")</f>
        <v>9665</v>
      </c>
      <c r="Q24" s="7">
        <f>IFERROR(AVERAGEIFS(统调负荷!$E:$E,统调负荷!$B:$B,Q$3,统调负荷!$C:$C,$A24)/10,"")</f>
        <v>9346.75</v>
      </c>
      <c r="R24" s="7">
        <f>IFERROR(AVERAGEIFS(统调负荷!$E:$E,统调负荷!$B:$B,R$3,统调负荷!$C:$C,$A24)/10,"")</f>
        <v>8367</v>
      </c>
      <c r="S24" s="7">
        <f>IFERROR(AVERAGEIFS(统调负荷!$E:$E,统调负荷!$B:$B,S$3,统调负荷!$C:$C,$A24)/10,"")</f>
        <v>8644.25</v>
      </c>
      <c r="T24" s="7">
        <f>IFERROR(AVERAGEIFS(统调负荷!$E:$E,统调负荷!$B:$B,T$3,统调负荷!$C:$C,$A24)/10,"")</f>
        <v>8955.625</v>
      </c>
      <c r="U24" s="7">
        <f>IFERROR(AVERAGEIFS(统调负荷!$E:$E,统调负荷!$B:$B,U$3,统调负荷!$C:$C,$A24)/10,"")</f>
        <v>9261.875</v>
      </c>
      <c r="V24" s="7">
        <f>IFERROR(AVERAGEIFS(统调负荷!$E:$E,统调负荷!$B:$B,V$3,统调负荷!$C:$C,$A24)/10,"")</f>
        <v>9827.375</v>
      </c>
      <c r="W24" s="7">
        <f>IFERROR(AVERAGEIFS(统调负荷!$E:$E,统调负荷!$B:$B,W$3,统调负荷!$C:$C,$A24)/10,"")</f>
        <v>10273</v>
      </c>
      <c r="X24" s="7">
        <f>IFERROR(AVERAGEIFS(统调负荷!$E:$E,统调负荷!$B:$B,X$3,统调负荷!$C:$C,$A24)/10,"")</f>
        <v>10644.5</v>
      </c>
      <c r="Y24" s="7">
        <f>IFERROR(AVERAGEIFS(统调负荷!$E:$E,统调负荷!$B:$B,Y$3,统调负荷!$C:$C,$A24)/10,"")</f>
        <v>10930.375</v>
      </c>
      <c r="Z24" s="7">
        <f>IFERROR(AVERAGEIFS(统调负荷!$E:$E,统调负荷!$B:$B,Z$3,统调负荷!$C:$C,$A24)/10,"")</f>
        <v>10798.125</v>
      </c>
      <c r="AA24" s="7">
        <f>IFERROR(AVERAGEIFS(统调负荷!$E:$E,统调负荷!$B:$B,AA$3,统调负荷!$C:$C,$A24)/10,"")</f>
        <v>10479.125</v>
      </c>
      <c r="AB24" s="7">
        <f>IFERROR(AVERAGEIFS(统调负荷!$E:$E,统调负荷!$B:$B,AB$3,统调负荷!$C:$C,$A24)/10,"")</f>
        <v>9803.125</v>
      </c>
      <c r="AC24" s="7">
        <f>IFERROR(AVERAGEIFS(统调负荷!$E:$E,统调负荷!$B:$B,AC$3,统调负荷!$C:$C,$A24)/10,"")</f>
        <v>8883.5</v>
      </c>
      <c r="AD24" s="7"/>
      <c r="AE24" s="23" t="str">
        <f>检修、备用和必开!$A22</f>
        <v>2025-01-21</v>
      </c>
      <c r="AF24" s="66">
        <f ca="1" t="shared" si="5"/>
        <v>30.6774999999998</v>
      </c>
      <c r="AG24" s="66">
        <f ca="1" t="shared" si="6"/>
        <v>-20.1424999999999</v>
      </c>
      <c r="AH24" s="66">
        <f ca="1" t="shared" si="7"/>
        <v>-72.8874999999998</v>
      </c>
      <c r="AI24" s="66">
        <f ca="1" t="shared" si="8"/>
        <v>-94.4925000000003</v>
      </c>
      <c r="AJ24" s="66">
        <f ca="1" t="shared" si="9"/>
        <v>-125.67</v>
      </c>
      <c r="AK24" s="66">
        <f ca="1" t="shared" si="10"/>
        <v>-151.415</v>
      </c>
      <c r="AL24" s="66">
        <f ca="1" t="shared" si="11"/>
        <v>-123.95</v>
      </c>
      <c r="AM24" s="66">
        <f ca="1" t="shared" si="12"/>
        <v>-92.9274999999998</v>
      </c>
      <c r="AN24" s="66">
        <f ca="1" t="shared" si="13"/>
        <v>-233.32</v>
      </c>
      <c r="AO24" s="66">
        <f ca="1" t="shared" si="14"/>
        <v>-369.0925</v>
      </c>
      <c r="AP24" s="66">
        <f ca="1" t="shared" si="15"/>
        <v>-409.3325</v>
      </c>
      <c r="AQ24" s="66">
        <f ca="1" t="shared" si="16"/>
        <v>-362.8225</v>
      </c>
      <c r="AR24" s="66">
        <f ca="1" t="shared" si="17"/>
        <v>-156.705</v>
      </c>
      <c r="AS24" s="66">
        <f ca="1" t="shared" si="18"/>
        <v>-188.275</v>
      </c>
      <c r="AT24" s="66">
        <f ca="1" t="shared" si="19"/>
        <v>-293.9575</v>
      </c>
      <c r="AU24" s="66">
        <f ca="1" t="shared" si="20"/>
        <v>-254.5025</v>
      </c>
      <c r="AV24" s="66">
        <f ca="1" t="shared" si="21"/>
        <v>-363.375</v>
      </c>
      <c r="AW24" s="66">
        <f ca="1" t="shared" si="22"/>
        <v>-272.1825</v>
      </c>
      <c r="AX24" s="66">
        <f ca="1" t="shared" si="23"/>
        <v>-227.42</v>
      </c>
      <c r="AY24" s="66">
        <f ca="1" t="shared" si="24"/>
        <v>-277.5075</v>
      </c>
      <c r="AZ24" s="66">
        <f ca="1" t="shared" si="25"/>
        <v>-303.205</v>
      </c>
      <c r="BA24" s="66">
        <f ca="1" t="shared" si="26"/>
        <v>-232.0225</v>
      </c>
      <c r="BB24" s="66">
        <f ca="1" t="shared" si="27"/>
        <v>-151.995</v>
      </c>
      <c r="BC24" s="66">
        <f ca="1" t="shared" si="28"/>
        <v>-100.29</v>
      </c>
    </row>
    <row r="25" spans="1:55">
      <c r="A25" s="71" t="s">
        <v>32</v>
      </c>
      <c r="B25" s="53" t="s">
        <v>54</v>
      </c>
      <c r="C25" s="54">
        <f t="shared" si="3"/>
        <v>9139.69854166666</v>
      </c>
      <c r="D25" s="3">
        <f t="shared" si="0"/>
        <v>10963.425</v>
      </c>
      <c r="E25" s="3">
        <f t="shared" si="4"/>
        <v>7390.56</v>
      </c>
      <c r="F25" s="7">
        <f>IFERROR(AVERAGEIFS(统调负荷!$N:$N,统调负荷!$B:$B,F$3,统调负荷!$C:$C,$A25)/10,"")</f>
        <v>8840.8375</v>
      </c>
      <c r="G25" s="7">
        <f>IFERROR(AVERAGEIFS(统调负荷!$N:$N,统调负荷!$B:$B,G$3,统调负荷!$C:$C,$A25)/10,"")</f>
        <v>8432.9575</v>
      </c>
      <c r="H25" s="7">
        <f>IFERROR(AVERAGEIFS(统调负荷!$N:$N,统调负荷!$B:$B,H$3,统调负荷!$C:$C,$A25)/10,"")</f>
        <v>7944.0625</v>
      </c>
      <c r="I25" s="7">
        <f>IFERROR(AVERAGEIFS(统调负荷!$N:$N,统调负荷!$B:$B,I$3,统调负荷!$C:$C,$A25)/10,"")</f>
        <v>7628.5725</v>
      </c>
      <c r="J25" s="7">
        <f>IFERROR(AVERAGEIFS(统调负荷!$N:$N,统调负荷!$B:$B,J$3,统调负荷!$C:$C,$A25)/10,"")</f>
        <v>7419.18</v>
      </c>
      <c r="K25" s="7">
        <f>IFERROR(AVERAGEIFS(统调负荷!$N:$N,统调负荷!$B:$B,K$3,统调负荷!$C:$C,$A25)/10,"")</f>
        <v>7390.56</v>
      </c>
      <c r="L25" s="7">
        <f>IFERROR(AVERAGEIFS(统调负荷!$N:$N,统调负荷!$B:$B,L$3,统调负荷!$C:$C,$A25)/10,"")</f>
        <v>7693.75</v>
      </c>
      <c r="M25" s="7">
        <f>IFERROR(AVERAGEIFS(统调负荷!$N:$N,统调负荷!$B:$B,M$3,统调负荷!$C:$C,$A25)/10,"")</f>
        <v>8431.985</v>
      </c>
      <c r="N25" s="7">
        <f>IFERROR(AVERAGEIFS(统调负荷!$N:$N,统调负荷!$B:$B,N$3,统调负荷!$C:$C,$A25)/10,"")</f>
        <v>9531.885</v>
      </c>
      <c r="O25" s="7">
        <f>IFERROR(AVERAGEIFS(统调负荷!$N:$N,统调负荷!$B:$B,O$3,统调负荷!$C:$C,$A25)/10,"")</f>
        <v>9942.4025</v>
      </c>
      <c r="P25" s="7">
        <f>IFERROR(AVERAGEIFS(统调负荷!$N:$N,统调负荷!$B:$B,P$3,统调负荷!$C:$C,$A25)/10,"")</f>
        <v>9692.875</v>
      </c>
      <c r="Q25" s="7">
        <f>IFERROR(AVERAGEIFS(统调负荷!$N:$N,统调负荷!$B:$B,Q$3,统调负荷!$C:$C,$A25)/10,"")</f>
        <v>9397.685</v>
      </c>
      <c r="R25" s="7">
        <f>IFERROR(AVERAGEIFS(统调负荷!$N:$N,统调负荷!$B:$B,R$3,统调负荷!$C:$C,$A25)/10,"")</f>
        <v>8454.8075</v>
      </c>
      <c r="S25" s="7">
        <f>IFERROR(AVERAGEIFS(统调负荷!$N:$N,统调负荷!$B:$B,S$3,统调负荷!$C:$C,$A25)/10,"")</f>
        <v>8728.07</v>
      </c>
      <c r="T25" s="7">
        <f>IFERROR(AVERAGEIFS(统调负荷!$N:$N,统调负荷!$B:$B,T$3,统调负荷!$C:$C,$A25)/10,"")</f>
        <v>8940.955</v>
      </c>
      <c r="U25" s="7">
        <f>IFERROR(AVERAGEIFS(统调负荷!$N:$N,统调负荷!$B:$B,U$3,统调负荷!$C:$C,$A25)/10,"")</f>
        <v>9137.705</v>
      </c>
      <c r="V25" s="7">
        <f>IFERROR(AVERAGEIFS(统调负荷!$N:$N,统调负荷!$B:$B,V$3,统调负荷!$C:$C,$A25)/10,"")</f>
        <v>9748.2525</v>
      </c>
      <c r="W25" s="7">
        <f>IFERROR(AVERAGEIFS(统调负荷!$N:$N,统调负荷!$B:$B,W$3,统调负荷!$C:$C,$A25)/10,"")</f>
        <v>10179.45</v>
      </c>
      <c r="X25" s="7">
        <f>IFERROR(AVERAGEIFS(统调负荷!$N:$N,统调负荷!$B:$B,X$3,统调负荷!$C:$C,$A25)/10,"")</f>
        <v>10641.4</v>
      </c>
      <c r="Y25" s="7">
        <f>IFERROR(AVERAGEIFS(统调负荷!$N:$N,统调负荷!$B:$B,Y$3,统调负荷!$C:$C,$A25)/10,"")</f>
        <v>10963.425</v>
      </c>
      <c r="Z25" s="7">
        <f>IFERROR(AVERAGEIFS(统调负荷!$N:$N,统调负荷!$B:$B,Z$3,统调负荷!$C:$C,$A25)/10,"")</f>
        <v>10845.05</v>
      </c>
      <c r="AA25" s="7">
        <f>IFERROR(AVERAGEIFS(统调负荷!$N:$N,统调负荷!$B:$B,AA$3,统调负荷!$C:$C,$A25)/10,"")</f>
        <v>10517.55</v>
      </c>
      <c r="AB25" s="7">
        <f>IFERROR(AVERAGEIFS(统调负荷!$N:$N,统调负荷!$B:$B,AB$3,统调负荷!$C:$C,$A25)/10,"")</f>
        <v>9893.5275</v>
      </c>
      <c r="AC25" s="7">
        <f>IFERROR(AVERAGEIFS(统调负荷!$N:$N,统调负荷!$B:$B,AC$3,统调负荷!$C:$C,$A25)/10,"")</f>
        <v>8955.82</v>
      </c>
      <c r="AD25" s="7"/>
      <c r="AE25" s="23" t="str">
        <f>检修、备用和必开!$A23</f>
        <v>2025-01-22</v>
      </c>
      <c r="AF25" s="66">
        <f ca="1" t="shared" si="5"/>
        <v>197.0275</v>
      </c>
      <c r="AG25" s="66">
        <f ca="1" t="shared" si="6"/>
        <v>92.5299999999997</v>
      </c>
      <c r="AH25" s="66">
        <f ca="1" t="shared" si="7"/>
        <v>20.9875000000002</v>
      </c>
      <c r="AI25" s="66">
        <f ca="1" t="shared" si="8"/>
        <v>-47.1724999999997</v>
      </c>
      <c r="AJ25" s="66">
        <f ca="1" t="shared" si="9"/>
        <v>-78.7025000000003</v>
      </c>
      <c r="AK25" s="66">
        <f ca="1" t="shared" si="10"/>
        <v>-91.8199999999997</v>
      </c>
      <c r="AL25" s="66">
        <f ca="1" t="shared" si="11"/>
        <v>42.1774999999998</v>
      </c>
      <c r="AM25" s="66">
        <f ca="1" t="shared" si="12"/>
        <v>110.625</v>
      </c>
      <c r="AN25" s="66">
        <f ca="1" t="shared" si="13"/>
        <v>71.7950000000001</v>
      </c>
      <c r="AO25" s="66">
        <f ca="1" t="shared" si="14"/>
        <v>195.72</v>
      </c>
      <c r="AP25" s="66">
        <f ca="1" t="shared" si="15"/>
        <v>277.07</v>
      </c>
      <c r="AQ25" s="66">
        <f ca="1" t="shared" si="16"/>
        <v>311.9375</v>
      </c>
      <c r="AR25" s="66">
        <f ca="1" t="shared" si="17"/>
        <v>382.67</v>
      </c>
      <c r="AS25" s="66">
        <f ca="1" t="shared" si="18"/>
        <v>196.5425</v>
      </c>
      <c r="AT25" s="66">
        <f ca="1" t="shared" si="19"/>
        <v>-132.9775</v>
      </c>
      <c r="AU25" s="66">
        <f ca="1" t="shared" si="20"/>
        <v>-173.875</v>
      </c>
      <c r="AV25" s="66">
        <f ca="1" t="shared" si="21"/>
        <v>-106.03</v>
      </c>
      <c r="AW25" s="66">
        <f ca="1" t="shared" si="22"/>
        <v>82.6999999999998</v>
      </c>
      <c r="AX25" s="66">
        <f ca="1" t="shared" si="23"/>
        <v>200.405</v>
      </c>
      <c r="AY25" s="66">
        <f ca="1" t="shared" si="24"/>
        <v>160.3275</v>
      </c>
      <c r="AZ25" s="66">
        <f ca="1" t="shared" si="25"/>
        <v>140.0275</v>
      </c>
      <c r="BA25" s="66">
        <f ca="1" t="shared" si="26"/>
        <v>114.8075</v>
      </c>
      <c r="BB25" s="66">
        <f ca="1" t="shared" si="27"/>
        <v>67.9475000000002</v>
      </c>
      <c r="BC25" s="66">
        <f ca="1" t="shared" si="28"/>
        <v>-45.2799999999997</v>
      </c>
    </row>
    <row r="26" spans="1:55">
      <c r="A26" s="16" t="s">
        <v>33</v>
      </c>
      <c r="B26" s="53" t="s">
        <v>53</v>
      </c>
      <c r="C26" s="54">
        <f t="shared" si="3"/>
        <v>8779.66666666667</v>
      </c>
      <c r="D26" s="3">
        <f t="shared" si="0"/>
        <v>10341.25</v>
      </c>
      <c r="E26" s="3">
        <f t="shared" si="4"/>
        <v>7293.75</v>
      </c>
      <c r="F26" s="7">
        <f>IFERROR(AVERAGEIFS(统调负荷!$E:$E,统调负荷!$B:$B,F$3,统调负荷!$C:$C,$A26)/10,"")</f>
        <v>8711</v>
      </c>
      <c r="G26" s="7">
        <f>IFERROR(AVERAGEIFS(统调负荷!$E:$E,统调负荷!$B:$B,G$3,统调负荷!$C:$C,$A26)/10,"")</f>
        <v>8329</v>
      </c>
      <c r="H26" s="7">
        <f>IFERROR(AVERAGEIFS(统调负荷!$E:$E,统调负荷!$B:$B,H$3,统调负荷!$C:$C,$A26)/10,"")</f>
        <v>7851.75</v>
      </c>
      <c r="I26" s="7">
        <f>IFERROR(AVERAGEIFS(统调负荷!$E:$E,统调负荷!$B:$B,I$3,统调负荷!$C:$C,$A26)/10,"")</f>
        <v>7538</v>
      </c>
      <c r="J26" s="7">
        <f>IFERROR(AVERAGEIFS(统调负荷!$E:$E,统调负荷!$B:$B,J$3,统调负荷!$C:$C,$A26)/10,"")</f>
        <v>7329</v>
      </c>
      <c r="K26" s="7">
        <f>IFERROR(AVERAGEIFS(统调负荷!$E:$E,统调负荷!$B:$B,K$3,统调负荷!$C:$C,$A26)/10,"")</f>
        <v>7293.75</v>
      </c>
      <c r="L26" s="7">
        <f>IFERROR(AVERAGEIFS(统调负荷!$E:$E,统调负荷!$B:$B,L$3,统调负荷!$C:$C,$A26)/10,"")</f>
        <v>7527</v>
      </c>
      <c r="M26" s="7">
        <f>IFERROR(AVERAGEIFS(统调负荷!$E:$E,统调负荷!$B:$B,M$3,统调负荷!$C:$C,$A26)/10,"")</f>
        <v>8167.5</v>
      </c>
      <c r="N26" s="7">
        <f>IFERROR(AVERAGEIFS(统调负荷!$E:$E,统调负荷!$B:$B,N$3,统调负荷!$C:$C,$A26)/10,"")</f>
        <v>9084</v>
      </c>
      <c r="O26" s="7">
        <f>IFERROR(AVERAGEIFS(统调负荷!$E:$E,统调负荷!$B:$B,O$3,统调负荷!$C:$C,$A26)/10,"")</f>
        <v>9381.5</v>
      </c>
      <c r="P26" s="7">
        <f>IFERROR(AVERAGEIFS(统调负荷!$E:$E,统调负荷!$B:$B,P$3,统调负荷!$C:$C,$A26)/10,"")</f>
        <v>9159.25</v>
      </c>
      <c r="Q26" s="7">
        <f>IFERROR(AVERAGEIFS(统调负荷!$E:$E,统调负荷!$B:$B,Q$3,统调负荷!$C:$C,$A26)/10,"")</f>
        <v>8889.5</v>
      </c>
      <c r="R26" s="7">
        <f>IFERROR(AVERAGEIFS(统调负荷!$E:$E,统调负荷!$B:$B,R$3,统调负荷!$C:$C,$A26)/10,"")</f>
        <v>8112.5</v>
      </c>
      <c r="S26" s="7">
        <f>IFERROR(AVERAGEIFS(统调负荷!$E:$E,统调负荷!$B:$B,S$3,统调负荷!$C:$C,$A26)/10,"")</f>
        <v>8350.75</v>
      </c>
      <c r="T26" s="7">
        <f>IFERROR(AVERAGEIFS(统调负荷!$E:$E,统调负荷!$B:$B,T$3,统调负荷!$C:$C,$A26)/10,"")</f>
        <v>8583.75</v>
      </c>
      <c r="U26" s="7">
        <f>IFERROR(AVERAGEIFS(统调负荷!$E:$E,统调负荷!$B:$B,U$3,统调负荷!$C:$C,$A26)/10,"")</f>
        <v>8802.25</v>
      </c>
      <c r="V26" s="7">
        <f>IFERROR(AVERAGEIFS(统调负荷!$E:$E,统调负荷!$B:$B,V$3,统调负荷!$C:$C,$A26)/10,"")</f>
        <v>9356</v>
      </c>
      <c r="W26" s="7">
        <f>IFERROR(AVERAGEIFS(统调负荷!$E:$E,统调负荷!$B:$B,W$3,统调负荷!$C:$C,$A26)/10,"")</f>
        <v>9790.75</v>
      </c>
      <c r="X26" s="7">
        <f>IFERROR(AVERAGEIFS(统调负荷!$E:$E,统调负荷!$B:$B,X$3,统调负荷!$C:$C,$A26)/10,"")</f>
        <v>10107.75</v>
      </c>
      <c r="Y26" s="7">
        <f>IFERROR(AVERAGEIFS(统调负荷!$E:$E,统调负荷!$B:$B,Y$3,统调负荷!$C:$C,$A26)/10,"")</f>
        <v>10341.25</v>
      </c>
      <c r="Z26" s="7">
        <f>IFERROR(AVERAGEIFS(统调负荷!$E:$E,统调负荷!$B:$B,Z$3,统调负荷!$C:$C,$A26)/10,"")</f>
        <v>10250.25</v>
      </c>
      <c r="AA26" s="7">
        <f>IFERROR(AVERAGEIFS(统调负荷!$E:$E,统调负荷!$B:$B,AA$3,统调负荷!$C:$C,$A26)/10,"")</f>
        <v>10027.5</v>
      </c>
      <c r="AB26" s="7">
        <f>IFERROR(AVERAGEIFS(统调负荷!$E:$E,统调负荷!$B:$B,AB$3,统调负荷!$C:$C,$A26)/10,"")</f>
        <v>9331.25</v>
      </c>
      <c r="AC26" s="7">
        <f>IFERROR(AVERAGEIFS(统调负荷!$E:$E,统调负荷!$B:$B,AC$3,统调负荷!$C:$C,$A26)/10,"")</f>
        <v>8396.75</v>
      </c>
      <c r="AD26" s="7"/>
      <c r="AE26" s="23" t="str">
        <f>检修、备用和必开!$A24</f>
        <v>2025-01-23</v>
      </c>
      <c r="AF26" s="66">
        <f ca="1" t="shared" si="5"/>
        <v>0</v>
      </c>
      <c r="AG26" s="66">
        <f ca="1" t="shared" si="6"/>
        <v>0</v>
      </c>
      <c r="AH26" s="66">
        <f ca="1" t="shared" si="7"/>
        <v>0</v>
      </c>
      <c r="AI26" s="66">
        <f ca="1" t="shared" si="8"/>
        <v>0</v>
      </c>
      <c r="AJ26" s="66">
        <f ca="1" t="shared" si="9"/>
        <v>0</v>
      </c>
      <c r="AK26" s="66">
        <f ca="1" t="shared" si="10"/>
        <v>0</v>
      </c>
      <c r="AL26" s="66">
        <f ca="1" t="shared" si="11"/>
        <v>0</v>
      </c>
      <c r="AM26" s="66">
        <f ca="1" t="shared" si="12"/>
        <v>0</v>
      </c>
      <c r="AN26" s="66">
        <f ca="1" t="shared" si="13"/>
        <v>0</v>
      </c>
      <c r="AO26" s="66">
        <f ca="1" t="shared" si="14"/>
        <v>0</v>
      </c>
      <c r="AP26" s="66">
        <f ca="1" t="shared" si="15"/>
        <v>0</v>
      </c>
      <c r="AQ26" s="66">
        <f ca="1" t="shared" si="16"/>
        <v>0</v>
      </c>
      <c r="AR26" s="66">
        <f ca="1" t="shared" si="17"/>
        <v>0</v>
      </c>
      <c r="AS26" s="66">
        <f ca="1" t="shared" si="18"/>
        <v>0</v>
      </c>
      <c r="AT26" s="66">
        <f ca="1" t="shared" si="19"/>
        <v>0</v>
      </c>
      <c r="AU26" s="66">
        <f ca="1" t="shared" si="20"/>
        <v>0</v>
      </c>
      <c r="AV26" s="66">
        <f ca="1" t="shared" si="21"/>
        <v>0</v>
      </c>
      <c r="AW26" s="66">
        <f ca="1" t="shared" si="22"/>
        <v>0</v>
      </c>
      <c r="AX26" s="66">
        <f ca="1" t="shared" si="23"/>
        <v>0</v>
      </c>
      <c r="AY26" s="66">
        <f ca="1" t="shared" si="24"/>
        <v>0</v>
      </c>
      <c r="AZ26" s="66">
        <f ca="1" t="shared" si="25"/>
        <v>0</v>
      </c>
      <c r="BA26" s="66">
        <f ca="1" t="shared" si="26"/>
        <v>0</v>
      </c>
      <c r="BB26" s="66">
        <f ca="1" t="shared" si="27"/>
        <v>0</v>
      </c>
      <c r="BC26" s="66">
        <f ca="1" t="shared" si="28"/>
        <v>0</v>
      </c>
    </row>
    <row r="27" spans="1:55">
      <c r="A27" s="71" t="s">
        <v>33</v>
      </c>
      <c r="B27" s="53" t="s">
        <v>54</v>
      </c>
      <c r="C27" s="54">
        <f t="shared" si="3"/>
        <v>8660.49395833333</v>
      </c>
      <c r="D27" s="3">
        <f t="shared" si="0"/>
        <v>10287.4</v>
      </c>
      <c r="E27" s="3">
        <f t="shared" si="4"/>
        <v>7235.865</v>
      </c>
      <c r="F27" s="7">
        <f>IFERROR(AVERAGEIFS(统调负荷!$N:$N,统调负荷!$B:$B,F$3,统调负荷!$C:$C,$A27)/10,"")</f>
        <v>8756.875</v>
      </c>
      <c r="G27" s="7">
        <f>IFERROR(AVERAGEIFS(统调负荷!$N:$N,统调负荷!$B:$B,G$3,统调负荷!$C:$C,$A27)/10,"")</f>
        <v>8298.8025</v>
      </c>
      <c r="H27" s="7">
        <f>IFERROR(AVERAGEIFS(统调负荷!$N:$N,统调负荷!$B:$B,H$3,统调负荷!$C:$C,$A27)/10,"")</f>
        <v>7816.125</v>
      </c>
      <c r="I27" s="7">
        <f>IFERROR(AVERAGEIFS(统调负荷!$N:$N,统调负荷!$B:$B,I$3,统调负荷!$C:$C,$A27)/10,"")</f>
        <v>7496.9175</v>
      </c>
      <c r="J27" s="7">
        <f>IFERROR(AVERAGEIFS(统调负荷!$N:$N,统调负荷!$B:$B,J$3,统调负荷!$C:$C,$A27)/10,"")</f>
        <v>7284.29</v>
      </c>
      <c r="K27" s="7">
        <f>IFERROR(AVERAGEIFS(统调负荷!$N:$N,统调负荷!$B:$B,K$3,统调负荷!$C:$C,$A27)/10,"")</f>
        <v>7235.865</v>
      </c>
      <c r="L27" s="7">
        <f>IFERROR(AVERAGEIFS(统调负荷!$N:$N,统调负荷!$B:$B,L$3,统调负荷!$C:$C,$A27)/10,"")</f>
        <v>7470.31</v>
      </c>
      <c r="M27" s="7">
        <f>IFERROR(AVERAGEIFS(统调负荷!$N:$N,统调负荷!$B:$B,M$3,统调负荷!$C:$C,$A27)/10,"")</f>
        <v>8105.345</v>
      </c>
      <c r="N27" s="7">
        <f>IFERROR(AVERAGEIFS(统调负荷!$N:$N,统调负荷!$B:$B,N$3,统调负荷!$C:$C,$A27)/10,"")</f>
        <v>8909.82</v>
      </c>
      <c r="O27" s="7">
        <f>IFERROR(AVERAGEIFS(统调负荷!$N:$N,统调负荷!$B:$B,O$3,统调负荷!$C:$C,$A27)/10,"")</f>
        <v>9128.135</v>
      </c>
      <c r="P27" s="7">
        <f>IFERROR(AVERAGEIFS(统调负荷!$N:$N,统调负荷!$B:$B,P$3,统调负荷!$C:$C,$A27)/10,"")</f>
        <v>8890.805</v>
      </c>
      <c r="Q27" s="7">
        <f>IFERROR(AVERAGEIFS(统调负荷!$N:$N,统调负荷!$B:$B,Q$3,统调负荷!$C:$C,$A27)/10,"")</f>
        <v>8632.995</v>
      </c>
      <c r="R27" s="7">
        <f>IFERROR(AVERAGEIFS(统调负荷!$N:$N,统调负荷!$B:$B,R$3,统调负荷!$C:$C,$A27)/10,"")</f>
        <v>7876.045</v>
      </c>
      <c r="S27" s="7">
        <f>IFERROR(AVERAGEIFS(统调负荷!$N:$N,统调负荷!$B:$B,S$3,统调负荷!$C:$C,$A27)/10,"")</f>
        <v>8068.5575</v>
      </c>
      <c r="T27" s="7">
        <f>IFERROR(AVERAGEIFS(统调负荷!$N:$N,统调负荷!$B:$B,T$3,统调负荷!$C:$C,$A27)/10,"")</f>
        <v>8235.205</v>
      </c>
      <c r="U27" s="7">
        <f>IFERROR(AVERAGEIFS(统调负荷!$N:$N,统调负荷!$B:$B,U$3,统调负荷!$C:$C,$A27)/10,"")</f>
        <v>8440.93</v>
      </c>
      <c r="V27" s="7">
        <f>IFERROR(AVERAGEIFS(统调负荷!$N:$N,统调负荷!$B:$B,V$3,统调负荷!$C:$C,$A27)/10,"")</f>
        <v>9067.935</v>
      </c>
      <c r="W27" s="7">
        <f>IFERROR(AVERAGEIFS(统调负荷!$N:$N,统调负荷!$B:$B,W$3,统调负荷!$C:$C,$A27)/10,"")</f>
        <v>9576.0625</v>
      </c>
      <c r="X27" s="7">
        <f>IFERROR(AVERAGEIFS(统调负荷!$N:$N,统调负荷!$B:$B,X$3,统调负荷!$C:$C,$A27)/10,"")</f>
        <v>9995.5775</v>
      </c>
      <c r="Y27" s="7">
        <f>IFERROR(AVERAGEIFS(统调负荷!$N:$N,统调负荷!$B:$B,Y$3,统调负荷!$C:$C,$A27)/10,"")</f>
        <v>10257.725</v>
      </c>
      <c r="Z27" s="7">
        <f>IFERROR(AVERAGEIFS(统调负荷!$N:$N,统调负荷!$B:$B,Z$3,统调负荷!$C:$C,$A27)/10,"")</f>
        <v>10287.4</v>
      </c>
      <c r="AA27" s="7">
        <f>IFERROR(AVERAGEIFS(统调负荷!$N:$N,统调负荷!$B:$B,AA$3,统调负荷!$C:$C,$A27)/10,"")</f>
        <v>10069.8</v>
      </c>
      <c r="AB27" s="7">
        <f>IFERROR(AVERAGEIFS(统调负荷!$N:$N,统调负荷!$B:$B,AB$3,统调负荷!$C:$C,$A27)/10,"")</f>
        <v>9455.97</v>
      </c>
      <c r="AC27" s="7">
        <f>IFERROR(AVERAGEIFS(统调负荷!$N:$N,统调负荷!$B:$B,AC$3,统调负荷!$C:$C,$A27)/10,"")</f>
        <v>8494.3625</v>
      </c>
      <c r="AD27" s="7"/>
      <c r="AE27" s="23" t="str">
        <f>检修、备用和必开!$A25</f>
        <v>2025-01-24</v>
      </c>
      <c r="AF27" s="66">
        <f ca="1" t="shared" si="5"/>
        <v>-35.1625000000004</v>
      </c>
      <c r="AG27" s="66">
        <f ca="1" t="shared" si="6"/>
        <v>70.6274999999996</v>
      </c>
      <c r="AH27" s="66">
        <f ca="1" t="shared" si="7"/>
        <v>69.5524999999998</v>
      </c>
      <c r="AI27" s="66">
        <f ca="1" t="shared" si="8"/>
        <v>51.9274999999998</v>
      </c>
      <c r="AJ27" s="66">
        <f ca="1" t="shared" si="9"/>
        <v>28.1025</v>
      </c>
      <c r="AK27" s="66">
        <f ca="1" t="shared" si="10"/>
        <v>23.0100000000002</v>
      </c>
      <c r="AL27" s="66">
        <f ca="1" t="shared" si="11"/>
        <v>12.8525</v>
      </c>
      <c r="AM27" s="66">
        <f ca="1" t="shared" si="12"/>
        <v>28.0299999999997</v>
      </c>
      <c r="AN27" s="66">
        <f ca="1" t="shared" si="13"/>
        <v>-133.08</v>
      </c>
      <c r="AO27" s="66">
        <f ca="1" t="shared" si="14"/>
        <v>-245.805</v>
      </c>
      <c r="AP27" s="66">
        <f ca="1" t="shared" si="15"/>
        <v>-353.865</v>
      </c>
      <c r="AQ27" s="66">
        <f ca="1" t="shared" si="16"/>
        <v>-355.075</v>
      </c>
      <c r="AR27" s="66">
        <f ca="1" t="shared" si="17"/>
        <v>-283.3125</v>
      </c>
      <c r="AS27" s="66">
        <f ca="1" t="shared" si="18"/>
        <v>-375.05</v>
      </c>
      <c r="AT27" s="66">
        <f ca="1" t="shared" si="19"/>
        <v>-380.105</v>
      </c>
      <c r="AU27" s="66">
        <f ca="1" t="shared" si="20"/>
        <v>-269.5</v>
      </c>
      <c r="AV27" s="66">
        <f ca="1" t="shared" si="21"/>
        <v>-225.815</v>
      </c>
      <c r="AW27" s="66">
        <f ca="1" t="shared" si="22"/>
        <v>-71.1274999999996</v>
      </c>
      <c r="AX27" s="66">
        <f ca="1" t="shared" si="23"/>
        <v>52.3424999999997</v>
      </c>
      <c r="AY27" s="66">
        <f ca="1" t="shared" si="24"/>
        <v>27.4525000000003</v>
      </c>
      <c r="AZ27" s="66">
        <f ca="1" t="shared" si="25"/>
        <v>2.0649999999996</v>
      </c>
      <c r="BA27" s="66">
        <f ca="1" t="shared" si="26"/>
        <v>25.8975</v>
      </c>
      <c r="BB27" s="66">
        <f ca="1" t="shared" si="27"/>
        <v>7.71500000000015</v>
      </c>
      <c r="BC27" s="66">
        <f ca="1" t="shared" si="28"/>
        <v>10.3424999999997</v>
      </c>
    </row>
    <row r="28" spans="1:55">
      <c r="A28" s="16" t="s">
        <v>34</v>
      </c>
      <c r="B28" s="53" t="s">
        <v>53</v>
      </c>
      <c r="C28" s="54">
        <f t="shared" si="3"/>
        <v>9065.13020833333</v>
      </c>
      <c r="D28" s="3">
        <f t="shared" si="0"/>
        <v>11194.5</v>
      </c>
      <c r="E28" s="3">
        <f t="shared" si="4"/>
        <v>6990.5</v>
      </c>
      <c r="F28" s="7">
        <f>IFERROR(AVERAGEIFS(统调负荷!$E:$E,统调负荷!$B:$B,F$3,统调负荷!$C:$C,$A28)/10,"")</f>
        <v>8358.5</v>
      </c>
      <c r="G28" s="7">
        <f>IFERROR(AVERAGEIFS(统调负荷!$E:$E,统调负荷!$B:$B,G$3,统调负荷!$C:$C,$A28)/10,"")</f>
        <v>7892.25</v>
      </c>
      <c r="H28" s="7">
        <f>IFERROR(AVERAGEIFS(统调负荷!$E:$E,统调负荷!$B:$B,H$3,统调负荷!$C:$C,$A28)/10,"")</f>
        <v>7448</v>
      </c>
      <c r="I28" s="7">
        <f>IFERROR(AVERAGEIFS(统调负荷!$E:$E,统调负荷!$B:$B,I$3,统调负荷!$C:$C,$A28)/10,"")</f>
        <v>7163.75</v>
      </c>
      <c r="J28" s="7">
        <f>IFERROR(AVERAGEIFS(统调负荷!$E:$E,统调负荷!$B:$B,J$3,统调负荷!$C:$C,$A28)/10,"")</f>
        <v>6990.5</v>
      </c>
      <c r="K28" s="7">
        <f>IFERROR(AVERAGEIFS(统调负荷!$E:$E,统调负荷!$B:$B,K$3,统调负荷!$C:$C,$A28)/10,"")</f>
        <v>7008.875</v>
      </c>
      <c r="L28" s="7">
        <f>IFERROR(AVERAGEIFS(统调负荷!$E:$E,统调负荷!$B:$B,L$3,统调负荷!$C:$C,$A28)/10,"")</f>
        <v>7517</v>
      </c>
      <c r="M28" s="7">
        <f>IFERROR(AVERAGEIFS(统调负荷!$E:$E,统调负荷!$B:$B,M$3,统调负荷!$C:$C,$A28)/10,"")</f>
        <v>8456.625</v>
      </c>
      <c r="N28" s="7">
        <f>IFERROR(AVERAGEIFS(统调负荷!$E:$E,统调负荷!$B:$B,N$3,统调负荷!$C:$C,$A28)/10,"")</f>
        <v>9656</v>
      </c>
      <c r="O28" s="7">
        <f>IFERROR(AVERAGEIFS(统调负荷!$E:$E,统调负荷!$B:$B,O$3,统调负荷!$C:$C,$A28)/10,"")</f>
        <v>10048.5</v>
      </c>
      <c r="P28" s="7">
        <f>IFERROR(AVERAGEIFS(统调负荷!$E:$E,统调负荷!$B:$B,P$3,统调负荷!$C:$C,$A28)/10,"")</f>
        <v>9764.625</v>
      </c>
      <c r="Q28" s="7">
        <f>IFERROR(AVERAGEIFS(统调负荷!$E:$E,统调负荷!$B:$B,Q$3,统调负荷!$C:$C,$A28)/10,"")</f>
        <v>9375.25</v>
      </c>
      <c r="R28" s="7">
        <f>IFERROR(AVERAGEIFS(统调负荷!$E:$E,统调负荷!$B:$B,R$3,统调负荷!$C:$C,$A28)/10,"")</f>
        <v>8418.875</v>
      </c>
      <c r="S28" s="7">
        <f>IFERROR(AVERAGEIFS(统调负荷!$E:$E,统调负荷!$B:$B,S$3,统调负荷!$C:$C,$A28)/10,"")</f>
        <v>8643.25</v>
      </c>
      <c r="T28" s="7">
        <f>IFERROR(AVERAGEIFS(统调负荷!$E:$E,统调负荷!$B:$B,T$3,统调负荷!$C:$C,$A28)/10,"")</f>
        <v>8964</v>
      </c>
      <c r="U28" s="7">
        <f>IFERROR(AVERAGEIFS(统调负荷!$E:$E,统调负荷!$B:$B,U$3,统调负荷!$C:$C,$A28)/10,"")</f>
        <v>9251.375</v>
      </c>
      <c r="V28" s="7">
        <f>IFERROR(AVERAGEIFS(统调负荷!$E:$E,统调负荷!$B:$B,V$3,统调负荷!$C:$C,$A28)/10,"")</f>
        <v>9907.625</v>
      </c>
      <c r="W28" s="7">
        <f>IFERROR(AVERAGEIFS(统调负荷!$E:$E,统调负荷!$B:$B,W$3,统调负荷!$C:$C,$A28)/10,"")</f>
        <v>10272.375</v>
      </c>
      <c r="X28" s="7">
        <f>IFERROR(AVERAGEIFS(统调负荷!$E:$E,统调负荷!$B:$B,X$3,统调负荷!$C:$C,$A28)/10,"")</f>
        <v>10795.875</v>
      </c>
      <c r="Y28" s="7">
        <f>IFERROR(AVERAGEIFS(统调负荷!$E:$E,统调负荷!$B:$B,Y$3,统调负荷!$C:$C,$A28)/10,"")</f>
        <v>11194.5</v>
      </c>
      <c r="Z28" s="7">
        <f>IFERROR(AVERAGEIFS(统调负荷!$E:$E,统调负荷!$B:$B,Z$3,统调负荷!$C:$C,$A28)/10,"")</f>
        <v>11069.5</v>
      </c>
      <c r="AA28" s="7">
        <f>IFERROR(AVERAGEIFS(统调负荷!$E:$E,统调负荷!$B:$B,AA$3,统调负荷!$C:$C,$A28)/10,"")</f>
        <v>10631.5</v>
      </c>
      <c r="AB28" s="7">
        <f>IFERROR(AVERAGEIFS(统调负荷!$E:$E,统调负荷!$B:$B,AB$3,统调负荷!$C:$C,$A28)/10,"")</f>
        <v>9832.25</v>
      </c>
      <c r="AC28" s="7">
        <f>IFERROR(AVERAGEIFS(统调负荷!$E:$E,统调负荷!$B:$B,AC$3,统调负荷!$C:$C,$A28)/10,"")</f>
        <v>8902.125</v>
      </c>
      <c r="AD28" s="7"/>
      <c r="AE28" s="23" t="str">
        <f>检修、备用和必开!$A26</f>
        <v>2025-01-25</v>
      </c>
      <c r="AF28" s="66">
        <f ca="1" t="shared" si="5"/>
        <v>-135.2975</v>
      </c>
      <c r="AG28" s="66">
        <f ca="1" t="shared" si="6"/>
        <v>6.36999999999989</v>
      </c>
      <c r="AH28" s="66">
        <f ca="1" t="shared" si="7"/>
        <v>39.5249999999996</v>
      </c>
      <c r="AI28" s="66">
        <f ca="1" t="shared" si="8"/>
        <v>-0.107500000000073</v>
      </c>
      <c r="AJ28" s="66">
        <f ca="1" t="shared" si="9"/>
        <v>-0.350000000000364</v>
      </c>
      <c r="AK28" s="66">
        <f ca="1" t="shared" si="10"/>
        <v>-5.8149999999996</v>
      </c>
      <c r="AL28" s="66">
        <f ca="1" t="shared" si="11"/>
        <v>-23.3299999999999</v>
      </c>
      <c r="AM28" s="66">
        <f ca="1" t="shared" si="12"/>
        <v>-22.6300000000001</v>
      </c>
      <c r="AN28" s="66">
        <f ca="1" t="shared" si="13"/>
        <v>-209.9175</v>
      </c>
      <c r="AO28" s="66">
        <f ca="1" t="shared" si="14"/>
        <v>-372.0625</v>
      </c>
      <c r="AP28" s="66">
        <f ca="1" t="shared" si="15"/>
        <v>-442.3025</v>
      </c>
      <c r="AQ28" s="66">
        <f ca="1" t="shared" si="16"/>
        <v>-484.8125</v>
      </c>
      <c r="AR28" s="66">
        <f ca="1" t="shared" si="17"/>
        <v>-487.4675</v>
      </c>
      <c r="AS28" s="66">
        <f ca="1" t="shared" si="18"/>
        <v>-524.4225</v>
      </c>
      <c r="AT28" s="66">
        <f ca="1" t="shared" si="19"/>
        <v>-496.495</v>
      </c>
      <c r="AU28" s="66">
        <f ca="1" t="shared" si="20"/>
        <v>-414.4575</v>
      </c>
      <c r="AV28" s="66">
        <f ca="1" t="shared" si="21"/>
        <v>-301.79</v>
      </c>
      <c r="AW28" s="66">
        <f ca="1" t="shared" si="22"/>
        <v>-153.84</v>
      </c>
      <c r="AX28" s="66">
        <f ca="1" t="shared" si="23"/>
        <v>16.1850000000004</v>
      </c>
      <c r="AY28" s="66">
        <f ca="1" t="shared" si="24"/>
        <v>67.6300000000001</v>
      </c>
      <c r="AZ28" s="66">
        <f ca="1" t="shared" si="25"/>
        <v>11</v>
      </c>
      <c r="BA28" s="66">
        <f ca="1" t="shared" si="26"/>
        <v>13.9700000000003</v>
      </c>
      <c r="BB28" s="66">
        <f ca="1" t="shared" si="27"/>
        <v>-9.3149999999996</v>
      </c>
      <c r="BC28" s="66">
        <f ca="1" t="shared" si="28"/>
        <v>7.27750000000015</v>
      </c>
    </row>
    <row r="29" spans="1:55">
      <c r="A29" s="71" t="s">
        <v>34</v>
      </c>
      <c r="B29" s="53" t="s">
        <v>54</v>
      </c>
      <c r="C29" s="54">
        <f t="shared" si="3"/>
        <v>9000.15322916667</v>
      </c>
      <c r="D29" s="3">
        <f t="shared" si="0"/>
        <v>11071.675</v>
      </c>
      <c r="E29" s="3">
        <f t="shared" si="4"/>
        <v>6998.46</v>
      </c>
      <c r="F29" s="7">
        <f>IFERROR(AVERAGEIFS(统调负荷!$N:$N,统调负荷!$B:$B,F$3,统调负荷!$C:$C,$A29)/10,"")</f>
        <v>8357.0575</v>
      </c>
      <c r="G29" s="7">
        <f>IFERROR(AVERAGEIFS(统调负荷!$N:$N,统调负荷!$B:$B,G$3,统调负荷!$C:$C,$A29)/10,"")</f>
        <v>7917.9475</v>
      </c>
      <c r="H29" s="7">
        <f>IFERROR(AVERAGEIFS(统调负荷!$N:$N,统调负荷!$B:$B,H$3,统调负荷!$C:$C,$A29)/10,"")</f>
        <v>7478.6375</v>
      </c>
      <c r="I29" s="7">
        <f>IFERROR(AVERAGEIFS(统调负荷!$N:$N,统调负荷!$B:$B,I$3,统调负荷!$C:$C,$A29)/10,"")</f>
        <v>7163.655</v>
      </c>
      <c r="J29" s="7">
        <f>IFERROR(AVERAGEIFS(统调负荷!$N:$N,统调负荷!$B:$B,J$3,统调负荷!$C:$C,$A29)/10,"")</f>
        <v>6998.46</v>
      </c>
      <c r="K29" s="7">
        <f>IFERROR(AVERAGEIFS(统调负荷!$N:$N,统调负荷!$B:$B,K$3,统调负荷!$C:$C,$A29)/10,"")</f>
        <v>7036.415</v>
      </c>
      <c r="L29" s="7">
        <f>IFERROR(AVERAGEIFS(统调负荷!$N:$N,统调负荷!$B:$B,L$3,统调负荷!$C:$C,$A29)/10,"")</f>
        <v>7508.57</v>
      </c>
      <c r="M29" s="7">
        <f>IFERROR(AVERAGEIFS(统调负荷!$N:$N,统调负荷!$B:$B,M$3,统调负荷!$C:$C,$A29)/10,"")</f>
        <v>8391.5825</v>
      </c>
      <c r="N29" s="7">
        <f>IFERROR(AVERAGEIFS(统调负荷!$N:$N,统调负荷!$B:$B,N$3,统调负荷!$C:$C,$A29)/10,"")</f>
        <v>9526.565</v>
      </c>
      <c r="O29" s="7">
        <f>IFERROR(AVERAGEIFS(统调负荷!$N:$N,统调负荷!$B:$B,O$3,统调负荷!$C:$C,$A29)/10,"")</f>
        <v>9877.6075</v>
      </c>
      <c r="P29" s="7">
        <f>IFERROR(AVERAGEIFS(统调负荷!$N:$N,统调负荷!$B:$B,P$3,统调负荷!$C:$C,$A29)/10,"")</f>
        <v>9605.82</v>
      </c>
      <c r="Q29" s="7">
        <f>IFERROR(AVERAGEIFS(统调负荷!$N:$N,统调负荷!$B:$B,Q$3,统调负荷!$C:$C,$A29)/10,"")</f>
        <v>9289.375</v>
      </c>
      <c r="R29" s="7">
        <f>IFERROR(AVERAGEIFS(统调负荷!$N:$N,统调负荷!$B:$B,R$3,统调负荷!$C:$C,$A29)/10,"")</f>
        <v>8381.77</v>
      </c>
      <c r="S29" s="7">
        <f>IFERROR(AVERAGEIFS(统调负荷!$N:$N,统调负荷!$B:$B,S$3,统调负荷!$C:$C,$A29)/10,"")</f>
        <v>8585.5125</v>
      </c>
      <c r="T29" s="7">
        <f>IFERROR(AVERAGEIFS(统调负荷!$N:$N,统调负荷!$B:$B,T$3,统调负荷!$C:$C,$A29)/10,"")</f>
        <v>8878.095</v>
      </c>
      <c r="U29" s="7">
        <f>IFERROR(AVERAGEIFS(统调负荷!$N:$N,统调负荷!$B:$B,U$3,统调负荷!$C:$C,$A29)/10,"")</f>
        <v>9128.7825</v>
      </c>
      <c r="V29" s="7">
        <f>IFERROR(AVERAGEIFS(统调负荷!$N:$N,统调负荷!$B:$B,V$3,统调负荷!$C:$C,$A29)/10,"")</f>
        <v>9724.15</v>
      </c>
      <c r="W29" s="7">
        <f>IFERROR(AVERAGEIFS(统调负荷!$N:$N,统调负荷!$B:$B,W$3,统调负荷!$C:$C,$A29)/10,"")</f>
        <v>10227.4</v>
      </c>
      <c r="X29" s="7">
        <f>IFERROR(AVERAGEIFS(统调负荷!$N:$N,统调负荷!$B:$B,X$3,统调负荷!$C:$C,$A29)/10,"")</f>
        <v>10749.9</v>
      </c>
      <c r="Y29" s="7">
        <f>IFERROR(AVERAGEIFS(统调负荷!$N:$N,统调负荷!$B:$B,Y$3,统调负荷!$C:$C,$A29)/10,"")</f>
        <v>11071.675</v>
      </c>
      <c r="Z29" s="7">
        <f>IFERROR(AVERAGEIFS(统调负荷!$N:$N,统调负荷!$B:$B,Z$3,统调负荷!$C:$C,$A29)/10,"")</f>
        <v>10936.475</v>
      </c>
      <c r="AA29" s="7">
        <f>IFERROR(AVERAGEIFS(统调负荷!$N:$N,统调负荷!$B:$B,AA$3,统调负荷!$C:$C,$A29)/10,"")</f>
        <v>10579.4</v>
      </c>
      <c r="AB29" s="7">
        <f>IFERROR(AVERAGEIFS(统调负荷!$N:$N,统调负荷!$B:$B,AB$3,统调负荷!$C:$C,$A29)/10,"")</f>
        <v>9814.9075</v>
      </c>
      <c r="AC29" s="7">
        <f>IFERROR(AVERAGEIFS(统调负荷!$N:$N,统调负荷!$B:$B,AC$3,统调负荷!$C:$C,$A29)/10,"")</f>
        <v>8773.9175</v>
      </c>
      <c r="AD29" s="7"/>
      <c r="AE29" s="23" t="str">
        <f>检修、备用和必开!$A27</f>
        <v>2025-01-26</v>
      </c>
      <c r="AF29" s="66">
        <f ca="1" t="shared" si="5"/>
        <v>-20.3400000000001</v>
      </c>
      <c r="AG29" s="66">
        <f ca="1" t="shared" si="6"/>
        <v>-77.1125000000002</v>
      </c>
      <c r="AH29" s="66">
        <f ca="1" t="shared" si="7"/>
        <v>-87.0200000000004</v>
      </c>
      <c r="AI29" s="66">
        <f ca="1" t="shared" si="8"/>
        <v>-68.8074999999999</v>
      </c>
      <c r="AJ29" s="66">
        <f ca="1" t="shared" si="9"/>
        <v>-83.5574999999999</v>
      </c>
      <c r="AK29" s="66">
        <f ca="1" t="shared" si="10"/>
        <v>-101.485</v>
      </c>
      <c r="AL29" s="66">
        <f ca="1" t="shared" si="11"/>
        <v>-91.9300000000003</v>
      </c>
      <c r="AM29" s="66">
        <f ca="1" t="shared" si="12"/>
        <v>-34.3125</v>
      </c>
      <c r="AN29" s="66">
        <f ca="1" t="shared" si="13"/>
        <v>26.3299999999999</v>
      </c>
      <c r="AO29" s="66">
        <f ca="1" t="shared" si="14"/>
        <v>133.5</v>
      </c>
      <c r="AP29" s="66">
        <f ca="1" t="shared" si="15"/>
        <v>244.45</v>
      </c>
      <c r="AQ29" s="66">
        <f ca="1" t="shared" si="16"/>
        <v>397.665</v>
      </c>
      <c r="AR29" s="66">
        <f ca="1" t="shared" si="17"/>
        <v>569.355</v>
      </c>
      <c r="AS29" s="66">
        <f ca="1" t="shared" si="18"/>
        <v>626.0475</v>
      </c>
      <c r="AT29" s="66">
        <f ca="1" t="shared" si="19"/>
        <v>502.41</v>
      </c>
      <c r="AU29" s="66">
        <f ca="1" t="shared" si="20"/>
        <v>391.315</v>
      </c>
      <c r="AV29" s="66">
        <f ca="1" t="shared" si="21"/>
        <v>338.54</v>
      </c>
      <c r="AW29" s="66">
        <f ca="1" t="shared" si="22"/>
        <v>263.06</v>
      </c>
      <c r="AX29" s="66">
        <f ca="1" t="shared" si="23"/>
        <v>254.18</v>
      </c>
      <c r="AY29" s="66">
        <f ca="1" t="shared" si="24"/>
        <v>185.6625</v>
      </c>
      <c r="AZ29" s="66">
        <f ca="1" t="shared" si="25"/>
        <v>169.925</v>
      </c>
      <c r="BA29" s="66">
        <f ca="1" t="shared" si="26"/>
        <v>188.0925</v>
      </c>
      <c r="BB29" s="66">
        <f ca="1" t="shared" si="27"/>
        <v>116.82</v>
      </c>
      <c r="BC29" s="66">
        <f ca="1" t="shared" si="28"/>
        <v>98.8900000000003</v>
      </c>
    </row>
    <row r="30" spans="1:55">
      <c r="A30" s="16" t="s">
        <v>35</v>
      </c>
      <c r="B30" s="53" t="s">
        <v>53</v>
      </c>
      <c r="C30" s="54">
        <f t="shared" si="3"/>
        <v>9049.58854166667</v>
      </c>
      <c r="D30" s="3">
        <f t="shared" si="0"/>
        <v>10878.875</v>
      </c>
      <c r="E30" s="3">
        <f t="shared" si="4"/>
        <v>7160.875</v>
      </c>
      <c r="F30" s="7">
        <f>IFERROR(AVERAGEIFS(统调负荷!$E:$E,统调负荷!$B:$B,F$3,统调负荷!$C:$C,$A30)/10,"")</f>
        <v>8514.875</v>
      </c>
      <c r="G30" s="7">
        <f>IFERROR(AVERAGEIFS(统调负荷!$E:$E,统调负荷!$B:$B,G$3,统调负荷!$C:$C,$A30)/10,"")</f>
        <v>8051</v>
      </c>
      <c r="H30" s="7">
        <f>IFERROR(AVERAGEIFS(统调负荷!$E:$E,统调负荷!$B:$B,H$3,统调负荷!$C:$C,$A30)/10,"")</f>
        <v>7613.125</v>
      </c>
      <c r="I30" s="7">
        <f>IFERROR(AVERAGEIFS(统调负荷!$E:$E,统调负荷!$B:$B,I$3,统调负荷!$C:$C,$A30)/10,"")</f>
        <v>7341.625</v>
      </c>
      <c r="J30" s="7">
        <f>IFERROR(AVERAGEIFS(统调负荷!$E:$E,统调负荷!$B:$B,J$3,统调负荷!$C:$C,$A30)/10,"")</f>
        <v>7160.875</v>
      </c>
      <c r="K30" s="7">
        <f>IFERROR(AVERAGEIFS(统调负荷!$E:$E,统调负荷!$B:$B,K$3,统调负荷!$C:$C,$A30)/10,"")</f>
        <v>7183.25</v>
      </c>
      <c r="L30" s="7">
        <f>IFERROR(AVERAGEIFS(统调负荷!$E:$E,统调负荷!$B:$B,L$3,统调负荷!$C:$C,$A30)/10,"")</f>
        <v>7627</v>
      </c>
      <c r="M30" s="7">
        <f>IFERROR(AVERAGEIFS(统调负荷!$E:$E,统调负荷!$B:$B,M$3,统调负荷!$C:$C,$A30)/10,"")</f>
        <v>8430.125</v>
      </c>
      <c r="N30" s="7">
        <f>IFERROR(AVERAGEIFS(统调负荷!$E:$E,统调负荷!$B:$B,N$3,统调负荷!$C:$C,$A30)/10,"")</f>
        <v>9461.625</v>
      </c>
      <c r="O30" s="7">
        <f>IFERROR(AVERAGEIFS(统调负荷!$E:$E,统调负荷!$B:$B,O$3,统调负荷!$C:$C,$A30)/10,"")</f>
        <v>9929.375</v>
      </c>
      <c r="P30" s="7">
        <f>IFERROR(AVERAGEIFS(统调负荷!$E:$E,统调负荷!$B:$B,P$3,统调负荷!$C:$C,$A30)/10,"")</f>
        <v>9773.625</v>
      </c>
      <c r="Q30" s="7">
        <f>IFERROR(AVERAGEIFS(统调负荷!$E:$E,统调负荷!$B:$B,Q$3,统调负荷!$C:$C,$A30)/10,"")</f>
        <v>9515.5</v>
      </c>
      <c r="R30" s="7">
        <f>IFERROR(AVERAGEIFS(统调负荷!$E:$E,统调负荷!$B:$B,R$3,统调负荷!$C:$C,$A30)/10,"")</f>
        <v>8571.125</v>
      </c>
      <c r="S30" s="7">
        <f>IFERROR(AVERAGEIFS(统调负荷!$E:$E,统调负荷!$B:$B,S$3,统调负荷!$C:$C,$A30)/10,"")</f>
        <v>8764.75</v>
      </c>
      <c r="T30" s="7">
        <f>IFERROR(AVERAGEIFS(统调负荷!$E:$E,统调负荷!$B:$B,T$3,统调负荷!$C:$C,$A30)/10,"")</f>
        <v>9089.375</v>
      </c>
      <c r="U30" s="7">
        <f>IFERROR(AVERAGEIFS(统调负荷!$E:$E,统调负荷!$B:$B,U$3,统调负荷!$C:$C,$A30)/10,"")</f>
        <v>9305.25</v>
      </c>
      <c r="V30" s="7">
        <f>IFERROR(AVERAGEIFS(统调负荷!$E:$E,统调负荷!$B:$B,V$3,统调负荷!$C:$C,$A30)/10,"")</f>
        <v>9857.125</v>
      </c>
      <c r="W30" s="7">
        <f>IFERROR(AVERAGEIFS(统调负荷!$E:$E,统调负荷!$B:$B,W$3,统调负荷!$C:$C,$A30)/10,"")</f>
        <v>10168.875</v>
      </c>
      <c r="X30" s="7">
        <f>IFERROR(AVERAGEIFS(统调负荷!$E:$E,统调负荷!$B:$B,X$3,统调负荷!$C:$C,$A30)/10,"")</f>
        <v>10539.625</v>
      </c>
      <c r="Y30" s="7">
        <f>IFERROR(AVERAGEIFS(统调负荷!$E:$E,统调负荷!$B:$B,Y$3,统调负荷!$C:$C,$A30)/10,"")</f>
        <v>10878.875</v>
      </c>
      <c r="Z30" s="7">
        <f>IFERROR(AVERAGEIFS(统调负荷!$E:$E,统调负荷!$B:$B,Z$3,统调负荷!$C:$C,$A30)/10,"")</f>
        <v>10757.75</v>
      </c>
      <c r="AA30" s="7">
        <f>IFERROR(AVERAGEIFS(统调负荷!$E:$E,统调负荷!$B:$B,AA$3,统调负荷!$C:$C,$A30)/10,"")</f>
        <v>10388</v>
      </c>
      <c r="AB30" s="7">
        <f>IFERROR(AVERAGEIFS(统调负荷!$E:$E,统调负荷!$B:$B,AB$3,统调负荷!$C:$C,$A30)/10,"")</f>
        <v>9645.25</v>
      </c>
      <c r="AC30" s="7">
        <f>IFERROR(AVERAGEIFS(统调负荷!$E:$E,统调负荷!$B:$B,AC$3,统调负荷!$C:$C,$A30)/10,"")</f>
        <v>8622.125</v>
      </c>
      <c r="AD30" s="7"/>
      <c r="AE30" s="23" t="str">
        <f>检修、备用和必开!$A28</f>
        <v>2025-01-27</v>
      </c>
      <c r="AF30" s="66">
        <f ca="1" t="shared" si="5"/>
        <v>125.995</v>
      </c>
      <c r="AG30" s="66">
        <f ca="1" t="shared" si="6"/>
        <v>100.875</v>
      </c>
      <c r="AH30" s="66">
        <f ca="1" t="shared" si="7"/>
        <v>97.1499999999996</v>
      </c>
      <c r="AI30" s="66">
        <f ca="1" t="shared" si="8"/>
        <v>87.1774999999998</v>
      </c>
      <c r="AJ30" s="66">
        <f ca="1" t="shared" si="9"/>
        <v>94.73</v>
      </c>
      <c r="AK30" s="66">
        <f ca="1" t="shared" si="10"/>
        <v>103.385</v>
      </c>
      <c r="AL30" s="66">
        <f ca="1" t="shared" si="11"/>
        <v>107.9975</v>
      </c>
      <c r="AM30" s="66">
        <f ca="1" t="shared" si="12"/>
        <v>155.2125</v>
      </c>
      <c r="AN30" s="66">
        <f ca="1" t="shared" si="13"/>
        <v>98.04</v>
      </c>
      <c r="AO30" s="66">
        <f ca="1" t="shared" si="14"/>
        <v>-96.6075000000001</v>
      </c>
      <c r="AP30" s="66">
        <f ca="1" t="shared" si="15"/>
        <v>-244.095</v>
      </c>
      <c r="AQ30" s="66">
        <f ca="1" t="shared" si="16"/>
        <v>-204.5825</v>
      </c>
      <c r="AR30" s="66">
        <f ca="1" t="shared" si="17"/>
        <v>-188.3325</v>
      </c>
      <c r="AS30" s="66">
        <f ca="1" t="shared" si="18"/>
        <v>-96.2474999999999</v>
      </c>
      <c r="AT30" s="66">
        <f ca="1" t="shared" si="19"/>
        <v>-57.3575000000001</v>
      </c>
      <c r="AU30" s="66">
        <f ca="1" t="shared" si="20"/>
        <v>-38.8225000000002</v>
      </c>
      <c r="AV30" s="66">
        <f ca="1" t="shared" si="21"/>
        <v>15.5100000000002</v>
      </c>
      <c r="AW30" s="66">
        <f ca="1" t="shared" si="22"/>
        <v>67.6149999999998</v>
      </c>
      <c r="AX30" s="66">
        <f ca="1" t="shared" si="23"/>
        <v>53.2049999999999</v>
      </c>
      <c r="AY30" s="66">
        <f ca="1" t="shared" si="24"/>
        <v>-37.2799999999997</v>
      </c>
      <c r="AZ30" s="66">
        <f ca="1" t="shared" si="25"/>
        <v>-5.02250000000004</v>
      </c>
      <c r="BA30" s="66">
        <f ca="1" t="shared" si="26"/>
        <v>39.5550000000003</v>
      </c>
      <c r="BB30" s="66">
        <f ca="1" t="shared" si="27"/>
        <v>56.0725000000002</v>
      </c>
      <c r="BC30" s="66">
        <f ca="1" t="shared" si="28"/>
        <v>62.7849999999999</v>
      </c>
    </row>
    <row r="31" spans="1:55">
      <c r="A31" s="71" t="s">
        <v>35</v>
      </c>
      <c r="B31" s="53" t="s">
        <v>54</v>
      </c>
      <c r="C31" s="54">
        <f t="shared" si="3"/>
        <v>9076.14854166667</v>
      </c>
      <c r="D31" s="3">
        <f t="shared" si="0"/>
        <v>10900.175</v>
      </c>
      <c r="E31" s="3">
        <f t="shared" si="4"/>
        <v>7138.2125</v>
      </c>
      <c r="F31" s="7">
        <f>IFERROR(AVERAGEIFS(统调负荷!$N:$N,统调负荷!$B:$B,F$3,统调负荷!$C:$C,$A31)/10,"")</f>
        <v>8536.0825</v>
      </c>
      <c r="G31" s="7">
        <f>IFERROR(AVERAGEIFS(统调负荷!$N:$N,统调负荷!$B:$B,G$3,统调负荷!$C:$C,$A31)/10,"")</f>
        <v>8057.63</v>
      </c>
      <c r="H31" s="7">
        <f>IFERROR(AVERAGEIFS(统调负荷!$N:$N,统调负荷!$B:$B,H$3,统调负荷!$C:$C,$A31)/10,"")</f>
        <v>7600.5825</v>
      </c>
      <c r="I31" s="7">
        <f>IFERROR(AVERAGEIFS(统调负荷!$N:$N,统调负荷!$B:$B,I$3,统调负荷!$C:$C,$A31)/10,"")</f>
        <v>7324.405</v>
      </c>
      <c r="J31" s="7">
        <f>IFERROR(AVERAGEIFS(统调负荷!$N:$N,统调负荷!$B:$B,J$3,统调负荷!$C:$C,$A31)/10,"")</f>
        <v>7138.2125</v>
      </c>
      <c r="K31" s="7">
        <f>IFERROR(AVERAGEIFS(统调负荷!$N:$N,统调负荷!$B:$B,K$3,统调负荷!$C:$C,$A31)/10,"")</f>
        <v>7165.3975</v>
      </c>
      <c r="L31" s="7">
        <f>IFERROR(AVERAGEIFS(统调负荷!$N:$N,统调负荷!$B:$B,L$3,统调负荷!$C:$C,$A31)/10,"")</f>
        <v>7598.56</v>
      </c>
      <c r="M31" s="7">
        <f>IFERROR(AVERAGEIFS(统调负荷!$N:$N,统调负荷!$B:$B,M$3,统调负荷!$C:$C,$A31)/10,"")</f>
        <v>8383.875</v>
      </c>
      <c r="N31" s="7">
        <f>IFERROR(AVERAGEIFS(统调负荷!$N:$N,统调负荷!$B:$B,N$3,统调负荷!$C:$C,$A31)/10,"")</f>
        <v>9525.9975</v>
      </c>
      <c r="O31" s="7">
        <f>IFERROR(AVERAGEIFS(统调负荷!$N:$N,统调负荷!$B:$B,O$3,统调负荷!$C:$C,$A31)/10,"")</f>
        <v>10043.565</v>
      </c>
      <c r="P31" s="7">
        <f>IFERROR(AVERAGEIFS(统调负荷!$N:$N,统调负荷!$B:$B,P$3,统调负荷!$C:$C,$A31)/10,"")</f>
        <v>9849.93</v>
      </c>
      <c r="Q31" s="7">
        <f>IFERROR(AVERAGEIFS(统调负荷!$N:$N,统调负荷!$B:$B,Q$3,统调负荷!$C:$C,$A31)/10,"")</f>
        <v>9592.32</v>
      </c>
      <c r="R31" s="7">
        <f>IFERROR(AVERAGEIFS(统调负荷!$N:$N,统调负荷!$B:$B,R$3,统调负荷!$C:$C,$A31)/10,"")</f>
        <v>8720.2625</v>
      </c>
      <c r="S31" s="7">
        <f>IFERROR(AVERAGEIFS(统调负荷!$N:$N,统调负荷!$B:$B,S$3,统调负荷!$C:$C,$A31)/10,"")</f>
        <v>8857.195</v>
      </c>
      <c r="T31" s="7">
        <f>IFERROR(AVERAGEIFS(统调负荷!$N:$N,统调负荷!$B:$B,T$3,统调负荷!$C:$C,$A31)/10,"")</f>
        <v>9132.4825</v>
      </c>
      <c r="U31" s="7">
        <f>IFERROR(AVERAGEIFS(统调负荷!$N:$N,统调负荷!$B:$B,U$3,统调负荷!$C:$C,$A31)/10,"")</f>
        <v>9351.3925</v>
      </c>
      <c r="V31" s="7">
        <f>IFERROR(AVERAGEIFS(统调负荷!$N:$N,统调负荷!$B:$B,V$3,统调负荷!$C:$C,$A31)/10,"")</f>
        <v>9852.1125</v>
      </c>
      <c r="W31" s="7">
        <f>IFERROR(AVERAGEIFS(统调负荷!$N:$N,统调负荷!$B:$B,W$3,统调负荷!$C:$C,$A31)/10,"")</f>
        <v>10209.875</v>
      </c>
      <c r="X31" s="7">
        <f>IFERROR(AVERAGEIFS(统调负荷!$N:$N,统调负荷!$B:$B,X$3,统调负荷!$C:$C,$A31)/10,"")</f>
        <v>10640.05</v>
      </c>
      <c r="Y31" s="7">
        <f>IFERROR(AVERAGEIFS(统调负荷!$N:$N,统调负荷!$B:$B,Y$3,统调负荷!$C:$C,$A31)/10,"")</f>
        <v>10900.175</v>
      </c>
      <c r="Z31" s="7">
        <f>IFERROR(AVERAGEIFS(统调负荷!$N:$N,统调负荷!$B:$B,Z$3,统调负荷!$C:$C,$A31)/10,"")</f>
        <v>10734.625</v>
      </c>
      <c r="AA31" s="7">
        <f>IFERROR(AVERAGEIFS(统调负荷!$N:$N,统调负荷!$B:$B,AA$3,统调负荷!$C:$C,$A31)/10,"")</f>
        <v>10381.425</v>
      </c>
      <c r="AB31" s="7">
        <f>IFERROR(AVERAGEIFS(统调负荷!$N:$N,统调负荷!$B:$B,AB$3,统调负荷!$C:$C,$A31)/10,"")</f>
        <v>9601.5575</v>
      </c>
      <c r="AC31" s="7">
        <f>IFERROR(AVERAGEIFS(统调负荷!$N:$N,统调负荷!$B:$B,AC$3,统调负荷!$C:$C,$A31)/10,"")</f>
        <v>8629.855</v>
      </c>
      <c r="AD31" s="7"/>
      <c r="AE31" s="23" t="str">
        <f>检修、备用和必开!$A29</f>
        <v>2025-01-28</v>
      </c>
      <c r="AF31" s="66">
        <f ca="1" t="shared" si="5"/>
        <v>100.26</v>
      </c>
      <c r="AG31" s="66">
        <f ca="1" t="shared" si="6"/>
        <v>45.0600000000004</v>
      </c>
      <c r="AH31" s="66">
        <f ca="1" t="shared" si="7"/>
        <v>3.66499999999996</v>
      </c>
      <c r="AI31" s="66">
        <f ca="1" t="shared" si="8"/>
        <v>-41.0650000000001</v>
      </c>
      <c r="AJ31" s="66">
        <f ca="1" t="shared" si="9"/>
        <v>-55.77</v>
      </c>
      <c r="AK31" s="66">
        <f ca="1" t="shared" si="10"/>
        <v>-54.875</v>
      </c>
      <c r="AL31" s="66">
        <f ca="1" t="shared" si="11"/>
        <v>-60.4899999999998</v>
      </c>
      <c r="AM31" s="66">
        <f ca="1" t="shared" si="12"/>
        <v>33.5825000000004</v>
      </c>
      <c r="AN31" s="66">
        <f ca="1" t="shared" si="13"/>
        <v>63.0024999999996</v>
      </c>
      <c r="AO31" s="66">
        <f ca="1" t="shared" si="14"/>
        <v>0.452499999999873</v>
      </c>
      <c r="AP31" s="66">
        <f ca="1" t="shared" si="15"/>
        <v>-10.0275000000001</v>
      </c>
      <c r="AQ31" s="66">
        <f ca="1" t="shared" si="16"/>
        <v>-32.1875</v>
      </c>
      <c r="AR31" s="66">
        <f ca="1" t="shared" si="17"/>
        <v>20.1325000000002</v>
      </c>
      <c r="AS31" s="66">
        <f ca="1" t="shared" si="18"/>
        <v>128.0125</v>
      </c>
      <c r="AT31" s="66">
        <f ca="1" t="shared" si="19"/>
        <v>254.6825</v>
      </c>
      <c r="AU31" s="66">
        <f ca="1" t="shared" si="20"/>
        <v>334.81</v>
      </c>
      <c r="AV31" s="66">
        <f ca="1" t="shared" si="21"/>
        <v>387.1625</v>
      </c>
      <c r="AW31" s="66">
        <f ca="1" t="shared" si="22"/>
        <v>395.355</v>
      </c>
      <c r="AX31" s="66">
        <f ca="1" t="shared" si="23"/>
        <v>100.86</v>
      </c>
      <c r="AY31" s="66">
        <f ca="1" t="shared" si="24"/>
        <v>-54.4300000000003</v>
      </c>
      <c r="AZ31" s="66">
        <f ca="1" t="shared" si="25"/>
        <v>3.63749999999982</v>
      </c>
      <c r="BA31" s="66">
        <f ca="1" t="shared" si="26"/>
        <v>20.3374999999996</v>
      </c>
      <c r="BB31" s="66">
        <f ca="1" t="shared" si="27"/>
        <v>63.4324999999999</v>
      </c>
      <c r="BC31" s="66">
        <f ca="1" t="shared" si="28"/>
        <v>110.135</v>
      </c>
    </row>
    <row r="32" spans="1:55">
      <c r="A32" s="16" t="s">
        <v>36</v>
      </c>
      <c r="B32" s="53" t="s">
        <v>53</v>
      </c>
      <c r="C32" s="54">
        <f t="shared" si="3"/>
        <v>8921.84375</v>
      </c>
      <c r="D32" s="3">
        <f t="shared" si="0"/>
        <v>10825.125</v>
      </c>
      <c r="E32" s="3">
        <f t="shared" si="4"/>
        <v>7056.5</v>
      </c>
      <c r="F32" s="7">
        <f>IFERROR(AVERAGEIFS(统调负荷!$E:$E,统调负荷!$B:$B,F$3,统调负荷!$C:$C,$A32)/10,"")</f>
        <v>8419.375</v>
      </c>
      <c r="G32" s="7">
        <f>IFERROR(AVERAGEIFS(统调负荷!$E:$E,统调负荷!$B:$B,G$3,统调负荷!$C:$C,$A32)/10,"")</f>
        <v>7955.375</v>
      </c>
      <c r="H32" s="7">
        <f>IFERROR(AVERAGEIFS(统调负荷!$E:$E,统调负荷!$B:$B,H$3,统调负荷!$C:$C,$A32)/10,"")</f>
        <v>7511.375</v>
      </c>
      <c r="I32" s="7">
        <f>IFERROR(AVERAGEIFS(统调负荷!$E:$E,统调负荷!$B:$B,I$3,统调负荷!$C:$C,$A32)/10,"")</f>
        <v>7239</v>
      </c>
      <c r="J32" s="7">
        <f>IFERROR(AVERAGEIFS(统调负荷!$E:$E,统调负荷!$B:$B,J$3,统调负荷!$C:$C,$A32)/10,"")</f>
        <v>7056.5</v>
      </c>
      <c r="K32" s="7">
        <f>IFERROR(AVERAGEIFS(统调负荷!$E:$E,统调负荷!$B:$B,K$3,统调负荷!$C:$C,$A32)/10,"")</f>
        <v>7084.5</v>
      </c>
      <c r="L32" s="7">
        <f>IFERROR(AVERAGEIFS(统调负荷!$E:$E,统调负荷!$B:$B,L$3,统调负荷!$C:$C,$A32)/10,"")</f>
        <v>7507.625</v>
      </c>
      <c r="M32" s="7">
        <f>IFERROR(AVERAGEIFS(统调负荷!$E:$E,统调负荷!$B:$B,M$3,统调负荷!$C:$C,$A32)/10,"")</f>
        <v>8273.25</v>
      </c>
      <c r="N32" s="7">
        <f>IFERROR(AVERAGEIFS(统调负荷!$E:$E,统调负荷!$B:$B,N$3,统调负荷!$C:$C,$A32)/10,"")</f>
        <v>9348.75</v>
      </c>
      <c r="O32" s="7">
        <f>IFERROR(AVERAGEIFS(统调负荷!$E:$E,统调负荷!$B:$B,O$3,统调负荷!$C:$C,$A32)/10,"")</f>
        <v>9782.25</v>
      </c>
      <c r="P32" s="7">
        <f>IFERROR(AVERAGEIFS(统调负荷!$E:$E,统调负荷!$B:$B,P$3,统调负荷!$C:$C,$A32)/10,"")</f>
        <v>9567.5</v>
      </c>
      <c r="Q32" s="7">
        <f>IFERROR(AVERAGEIFS(统调负荷!$E:$E,统调负荷!$B:$B,Q$3,统调负荷!$C:$C,$A32)/10,"")</f>
        <v>9295.375</v>
      </c>
      <c r="R32" s="7">
        <f>IFERROR(AVERAGEIFS(统调负荷!$E:$E,统调负荷!$B:$B,R$3,统调负荷!$C:$C,$A32)/10,"")</f>
        <v>8376.5</v>
      </c>
      <c r="S32" s="7">
        <f>IFERROR(AVERAGEIFS(统调负荷!$E:$E,统调负荷!$B:$B,S$3,统调负荷!$C:$C,$A32)/10,"")</f>
        <v>8533</v>
      </c>
      <c r="T32" s="7">
        <f>IFERROR(AVERAGEIFS(统调负荷!$E:$E,统调负荷!$B:$B,T$3,统调负荷!$C:$C,$A32)/10,"")</f>
        <v>8864.875</v>
      </c>
      <c r="U32" s="7">
        <f>IFERROR(AVERAGEIFS(统调负荷!$E:$E,统调负荷!$B:$B,U$3,统调负荷!$C:$C,$A32)/10,"")</f>
        <v>9099.125</v>
      </c>
      <c r="V32" s="7">
        <f>IFERROR(AVERAGEIFS(统调负荷!$E:$E,统调负荷!$B:$B,V$3,统调负荷!$C:$C,$A32)/10,"")</f>
        <v>9622.875</v>
      </c>
      <c r="W32" s="7">
        <f>IFERROR(AVERAGEIFS(统调负荷!$E:$E,统调负荷!$B:$B,W$3,统调负荷!$C:$C,$A32)/10,"")</f>
        <v>10073.125</v>
      </c>
      <c r="X32" s="7">
        <f>IFERROR(AVERAGEIFS(统调负荷!$E:$E,统调负荷!$B:$B,X$3,统调负荷!$C:$C,$A32)/10,"")</f>
        <v>10517.625</v>
      </c>
      <c r="Y32" s="7">
        <f>IFERROR(AVERAGEIFS(统调负荷!$E:$E,统调负荷!$B:$B,Y$3,统调负荷!$C:$C,$A32)/10,"")</f>
        <v>10825.125</v>
      </c>
      <c r="Z32" s="7">
        <f>IFERROR(AVERAGEIFS(统调负荷!$E:$E,统调负荷!$B:$B,Z$3,统调负荷!$C:$C,$A32)/10,"")</f>
        <v>10685.375</v>
      </c>
      <c r="AA32" s="7">
        <f>IFERROR(AVERAGEIFS(统调负荷!$E:$E,统调负荷!$B:$B,AA$3,统调负荷!$C:$C,$A32)/10,"")</f>
        <v>10331.625</v>
      </c>
      <c r="AB32" s="7">
        <f>IFERROR(AVERAGEIFS(统调负荷!$E:$E,统调负荷!$B:$B,AB$3,统调负荷!$C:$C,$A32)/10,"")</f>
        <v>9585.5</v>
      </c>
      <c r="AC32" s="7">
        <f>IFERROR(AVERAGEIFS(统调负荷!$E:$E,统调负荷!$B:$B,AC$3,统调负荷!$C:$C,$A32)/10,"")</f>
        <v>8568.625</v>
      </c>
      <c r="AD32" s="7"/>
      <c r="AE32" s="23" t="str">
        <f>检修、备用和必开!$A30</f>
        <v>2025-01-29</v>
      </c>
      <c r="AF32" s="66">
        <f ca="1" t="shared" si="5"/>
        <v>-27.9949999999999</v>
      </c>
      <c r="AG32" s="66">
        <f ca="1" t="shared" si="6"/>
        <v>-69.585</v>
      </c>
      <c r="AH32" s="66">
        <f ca="1" t="shared" si="7"/>
        <v>-61.7474999999999</v>
      </c>
      <c r="AI32" s="66">
        <f ca="1" t="shared" si="8"/>
        <v>-49.6574999999998</v>
      </c>
      <c r="AJ32" s="66">
        <f ca="1" t="shared" si="9"/>
        <v>18.165</v>
      </c>
      <c r="AK32" s="66">
        <f ca="1" t="shared" si="10"/>
        <v>39.4575</v>
      </c>
      <c r="AL32" s="66">
        <f ca="1" t="shared" si="11"/>
        <v>56.0875000000001</v>
      </c>
      <c r="AM32" s="66">
        <f ca="1" t="shared" si="12"/>
        <v>112.5825</v>
      </c>
      <c r="AN32" s="66">
        <f ca="1" t="shared" si="13"/>
        <v>160.9925</v>
      </c>
      <c r="AO32" s="66">
        <f ca="1" t="shared" si="14"/>
        <v>181.11</v>
      </c>
      <c r="AP32" s="66">
        <f ca="1" t="shared" si="15"/>
        <v>158.2175</v>
      </c>
      <c r="AQ32" s="66">
        <f ca="1" t="shared" si="16"/>
        <v>174</v>
      </c>
      <c r="AR32" s="66">
        <f ca="1" t="shared" si="17"/>
        <v>188.0575</v>
      </c>
      <c r="AS32" s="66">
        <f ca="1" t="shared" si="18"/>
        <v>206.9525</v>
      </c>
      <c r="AT32" s="66">
        <f ca="1" t="shared" si="19"/>
        <v>187.4275</v>
      </c>
      <c r="AU32" s="66">
        <f ca="1" t="shared" si="20"/>
        <v>159.96</v>
      </c>
      <c r="AV32" s="66">
        <f ca="1" t="shared" si="21"/>
        <v>133.915</v>
      </c>
      <c r="AW32" s="66">
        <f ca="1" t="shared" si="22"/>
        <v>127.565</v>
      </c>
      <c r="AX32" s="66">
        <f ca="1" t="shared" si="23"/>
        <v>111.81</v>
      </c>
      <c r="AY32" s="66">
        <f ca="1" t="shared" si="24"/>
        <v>6.24499999999989</v>
      </c>
      <c r="AZ32" s="66">
        <f ca="1" t="shared" si="25"/>
        <v>-17.6400000000003</v>
      </c>
      <c r="BA32" s="66">
        <f ca="1" t="shared" si="26"/>
        <v>-23.9300000000003</v>
      </c>
      <c r="BB32" s="66">
        <f ca="1" t="shared" si="27"/>
        <v>10.7075000000004</v>
      </c>
      <c r="BC32" s="66">
        <f ca="1" t="shared" si="28"/>
        <v>22.0825000000004</v>
      </c>
    </row>
    <row r="33" spans="1:55">
      <c r="A33" s="71" t="s">
        <v>36</v>
      </c>
      <c r="B33" s="53" t="s">
        <v>54</v>
      </c>
      <c r="C33" s="54">
        <f t="shared" si="3"/>
        <v>8744.60208333333</v>
      </c>
      <c r="D33" s="3">
        <f t="shared" si="0"/>
        <v>10488.65</v>
      </c>
      <c r="E33" s="3">
        <f t="shared" si="4"/>
        <v>6985.8275</v>
      </c>
      <c r="F33" s="7">
        <f>IFERROR(AVERAGEIFS(统调负荷!$N:$N,统调负荷!$B:$B,F$3,统调负荷!$C:$C,$A33)/10,"")</f>
        <v>8386.0025</v>
      </c>
      <c r="G33" s="7">
        <f>IFERROR(AVERAGEIFS(统调负荷!$N:$N,统调负荷!$B:$B,G$3,统调负荷!$C:$C,$A33)/10,"")</f>
        <v>7938.38</v>
      </c>
      <c r="H33" s="7">
        <f>IFERROR(AVERAGEIFS(统调负荷!$N:$N,统调负荷!$B:$B,H$3,统调负荷!$C:$C,$A33)/10,"")</f>
        <v>7488.03</v>
      </c>
      <c r="I33" s="7">
        <f>IFERROR(AVERAGEIFS(统调负荷!$N:$N,统调负荷!$B:$B,I$3,统调负荷!$C:$C,$A33)/10,"")</f>
        <v>7185.245</v>
      </c>
      <c r="J33" s="7">
        <f>IFERROR(AVERAGEIFS(统调负荷!$N:$N,统调负荷!$B:$B,J$3,统调负荷!$C:$C,$A33)/10,"")</f>
        <v>7000.5025</v>
      </c>
      <c r="K33" s="7">
        <f>IFERROR(AVERAGEIFS(统调负荷!$N:$N,统调负荷!$B:$B,K$3,统调负荷!$C:$C,$A33)/10,"")</f>
        <v>6985.8275</v>
      </c>
      <c r="L33" s="7">
        <f>IFERROR(AVERAGEIFS(统调负荷!$N:$N,统调负荷!$B:$B,L$3,统调负荷!$C:$C,$A33)/10,"")</f>
        <v>7429.2125</v>
      </c>
      <c r="M33" s="7">
        <f>IFERROR(AVERAGEIFS(统调负荷!$N:$N,统调负荷!$B:$B,M$3,统调负荷!$C:$C,$A33)/10,"")</f>
        <v>8195.515</v>
      </c>
      <c r="N33" s="7">
        <f>IFERROR(AVERAGEIFS(统调负荷!$N:$N,统调负荷!$B:$B,N$3,统调负荷!$C:$C,$A33)/10,"")</f>
        <v>9269.5025</v>
      </c>
      <c r="O33" s="7">
        <f>IFERROR(AVERAGEIFS(统调负荷!$N:$N,统调负荷!$B:$B,O$3,统调负荷!$C:$C,$A33)/10,"")</f>
        <v>9651.72</v>
      </c>
      <c r="P33" s="7">
        <f>IFERROR(AVERAGEIFS(统调负荷!$N:$N,统调负荷!$B:$B,P$3,统调负荷!$C:$C,$A33)/10,"")</f>
        <v>9362.4425</v>
      </c>
      <c r="Q33" s="7">
        <f>IFERROR(AVERAGEIFS(统调负荷!$N:$N,统调负荷!$B:$B,Q$3,统调负荷!$C:$C,$A33)/10,"")</f>
        <v>9010.3025</v>
      </c>
      <c r="R33" s="7">
        <f>IFERROR(AVERAGEIFS(统调负荷!$N:$N,统调负荷!$B:$B,R$3,统调负荷!$C:$C,$A33)/10,"")</f>
        <v>8190.73</v>
      </c>
      <c r="S33" s="7">
        <f>IFERROR(AVERAGEIFS(统调负荷!$N:$N,统调负荷!$B:$B,S$3,统调负荷!$C:$C,$A33)/10,"")</f>
        <v>8399.315</v>
      </c>
      <c r="T33" s="7">
        <f>IFERROR(AVERAGEIFS(统调负荷!$N:$N,统调负荷!$B:$B,T$3,统调负荷!$C:$C,$A33)/10,"")</f>
        <v>8616.08</v>
      </c>
      <c r="U33" s="7">
        <f>IFERROR(AVERAGEIFS(统调负荷!$N:$N,统调负荷!$B:$B,U$3,统调负荷!$C:$C,$A33)/10,"")</f>
        <v>8844.4475</v>
      </c>
      <c r="V33" s="7">
        <f>IFERROR(AVERAGEIFS(统调负荷!$N:$N,统调负荷!$B:$B,V$3,统调负荷!$C:$C,$A33)/10,"")</f>
        <v>9407.96</v>
      </c>
      <c r="W33" s="7">
        <f>IFERROR(AVERAGEIFS(统调负荷!$N:$N,统调负荷!$B:$B,W$3,统调负荷!$C:$C,$A33)/10,"")</f>
        <v>9818.37</v>
      </c>
      <c r="X33" s="7">
        <f>IFERROR(AVERAGEIFS(统调负荷!$N:$N,统调负荷!$B:$B,X$3,统调负荷!$C:$C,$A33)/10,"")</f>
        <v>10257.435</v>
      </c>
      <c r="Y33" s="7">
        <f>IFERROR(AVERAGEIFS(统调负荷!$N:$N,统调负荷!$B:$B,Y$3,统调负荷!$C:$C,$A33)/10,"")</f>
        <v>10488.65</v>
      </c>
      <c r="Z33" s="7">
        <f>IFERROR(AVERAGEIFS(统调负荷!$N:$N,统调负荷!$B:$B,Z$3,统调负荷!$C:$C,$A33)/10,"")</f>
        <v>10324.425</v>
      </c>
      <c r="AA33" s="7">
        <f>IFERROR(AVERAGEIFS(统调负荷!$N:$N,统调负荷!$B:$B,AA$3,统调负荷!$C:$C,$A33)/10,"")</f>
        <v>9997.1425</v>
      </c>
      <c r="AB33" s="7">
        <f>IFERROR(AVERAGEIFS(统调负荷!$N:$N,统调负荷!$B:$B,AB$3,统调负荷!$C:$C,$A33)/10,"")</f>
        <v>9291.0725</v>
      </c>
      <c r="AC33" s="7">
        <f>IFERROR(AVERAGEIFS(统调负荷!$N:$N,统调负荷!$B:$B,AC$3,统调负荷!$C:$C,$A33)/10,"")</f>
        <v>8332.14</v>
      </c>
      <c r="AD33" s="7"/>
      <c r="AE33" s="23" t="str">
        <f>检修、备用和必开!$A31</f>
        <v>2025-01-30</v>
      </c>
      <c r="AF33" s="66">
        <f ca="1" t="shared" si="5"/>
        <v>75.8125</v>
      </c>
      <c r="AG33" s="66">
        <f ca="1" t="shared" si="6"/>
        <v>99.6599999999999</v>
      </c>
      <c r="AH33" s="66">
        <f ca="1" t="shared" si="7"/>
        <v>112.305</v>
      </c>
      <c r="AI33" s="66">
        <f ca="1" t="shared" si="8"/>
        <v>105.705</v>
      </c>
      <c r="AJ33" s="66">
        <f ca="1" t="shared" si="9"/>
        <v>91.9949999999999</v>
      </c>
      <c r="AK33" s="66">
        <f ca="1" t="shared" si="10"/>
        <v>90.3200000000002</v>
      </c>
      <c r="AL33" s="66">
        <f ca="1" t="shared" si="11"/>
        <v>127.6625</v>
      </c>
      <c r="AM33" s="66">
        <f ca="1" t="shared" si="12"/>
        <v>241.4125</v>
      </c>
      <c r="AN33" s="66">
        <f ca="1" t="shared" si="13"/>
        <v>290.26</v>
      </c>
      <c r="AO33" s="66">
        <f ca="1" t="shared" si="14"/>
        <v>357.2475</v>
      </c>
      <c r="AP33" s="66">
        <f ca="1" t="shared" si="15"/>
        <v>374.3525</v>
      </c>
      <c r="AQ33" s="66">
        <f ca="1" t="shared" si="16"/>
        <v>296.1925</v>
      </c>
      <c r="AR33" s="66">
        <f ca="1" t="shared" si="17"/>
        <v>144.3375</v>
      </c>
      <c r="AS33" s="66">
        <f ca="1" t="shared" si="18"/>
        <v>74.4225000000001</v>
      </c>
      <c r="AT33" s="66">
        <f ca="1" t="shared" si="19"/>
        <v>60.9924999999998</v>
      </c>
      <c r="AU33" s="66">
        <f ca="1" t="shared" si="20"/>
        <v>87.0225</v>
      </c>
      <c r="AV33" s="66">
        <f ca="1" t="shared" si="21"/>
        <v>135.7125</v>
      </c>
      <c r="AW33" s="66">
        <f ca="1" t="shared" si="22"/>
        <v>147.3</v>
      </c>
      <c r="AX33" s="66">
        <f ca="1" t="shared" si="23"/>
        <v>62.8225000000002</v>
      </c>
      <c r="AY33" s="66">
        <f ca="1" t="shared" si="24"/>
        <v>-18.2650000000003</v>
      </c>
      <c r="AZ33" s="66">
        <f ca="1" t="shared" si="25"/>
        <v>27.1175000000003</v>
      </c>
      <c r="BA33" s="66">
        <f ca="1" t="shared" si="26"/>
        <v>104.14</v>
      </c>
      <c r="BB33" s="66">
        <f ca="1" t="shared" si="27"/>
        <v>142.475</v>
      </c>
      <c r="BC33" s="66">
        <f ca="1" t="shared" si="28"/>
        <v>123.2</v>
      </c>
    </row>
    <row r="34" spans="1:55">
      <c r="A34" s="16" t="s">
        <v>37</v>
      </c>
      <c r="B34" s="53" t="s">
        <v>53</v>
      </c>
      <c r="C34" s="54">
        <f t="shared" si="3"/>
        <v>8494.69270833333</v>
      </c>
      <c r="D34" s="3">
        <f t="shared" si="0"/>
        <v>10340.125</v>
      </c>
      <c r="E34" s="3">
        <f t="shared" si="4"/>
        <v>6735.375</v>
      </c>
      <c r="F34" s="7">
        <f>IFERROR(AVERAGEIFS(统调负荷!$E:$E,统调负荷!$B:$B,F$3,统调负荷!$C:$C,$A34)/10,"")</f>
        <v>8109.25</v>
      </c>
      <c r="G34" s="7">
        <f>IFERROR(AVERAGEIFS(统调负荷!$E:$E,统调负荷!$B:$B,G$3,统调负荷!$C:$C,$A34)/10,"")</f>
        <v>7633</v>
      </c>
      <c r="H34" s="7">
        <f>IFERROR(AVERAGEIFS(统调负荷!$E:$E,统调负荷!$B:$B,H$3,统调负荷!$C:$C,$A34)/10,"")</f>
        <v>7180.875</v>
      </c>
      <c r="I34" s="7">
        <f>IFERROR(AVERAGEIFS(统调负荷!$E:$E,统调负荷!$B:$B,I$3,统调负荷!$C:$C,$A34)/10,"")</f>
        <v>6908.625</v>
      </c>
      <c r="J34" s="7">
        <f>IFERROR(AVERAGEIFS(统调负荷!$E:$E,统调负荷!$B:$B,J$3,统调负荷!$C:$C,$A34)/10,"")</f>
        <v>6735.375</v>
      </c>
      <c r="K34" s="7">
        <f>IFERROR(AVERAGEIFS(统调负荷!$E:$E,统调负荷!$B:$B,K$3,统调负荷!$C:$C,$A34)/10,"")</f>
        <v>6747</v>
      </c>
      <c r="L34" s="7">
        <f>IFERROR(AVERAGEIFS(统调负荷!$E:$E,统调负荷!$B:$B,L$3,统调负荷!$C:$C,$A34)/10,"")</f>
        <v>7196.125</v>
      </c>
      <c r="M34" s="7">
        <f>IFERROR(AVERAGEIFS(统调负荷!$E:$E,统调负荷!$B:$B,M$3,统调负荷!$C:$C,$A34)/10,"")</f>
        <v>7965.5</v>
      </c>
      <c r="N34" s="7">
        <f>IFERROR(AVERAGEIFS(统调负荷!$E:$E,统调负荷!$B:$B,N$3,统调负荷!$C:$C,$A34)/10,"")</f>
        <v>8903.875</v>
      </c>
      <c r="O34" s="7">
        <f>IFERROR(AVERAGEIFS(统调负荷!$E:$E,统调负荷!$B:$B,O$3,统调负荷!$C:$C,$A34)/10,"")</f>
        <v>9293.125</v>
      </c>
      <c r="P34" s="7">
        <f>IFERROR(AVERAGEIFS(统调负荷!$E:$E,统调负荷!$B:$B,P$3,统调负荷!$C:$C,$A34)/10,"")</f>
        <v>9042.125</v>
      </c>
      <c r="Q34" s="7">
        <f>IFERROR(AVERAGEIFS(统调负荷!$E:$E,统调负荷!$B:$B,Q$3,统调负荷!$C:$C,$A34)/10,"")</f>
        <v>8723.125</v>
      </c>
      <c r="R34" s="7">
        <f>IFERROR(AVERAGEIFS(统调负荷!$E:$E,统调负荷!$B:$B,R$3,统调负荷!$C:$C,$A34)/10,"")</f>
        <v>7929.875</v>
      </c>
      <c r="S34" s="7">
        <f>IFERROR(AVERAGEIFS(统调负荷!$E:$E,统调负荷!$B:$B,S$3,统调负荷!$C:$C,$A34)/10,"")</f>
        <v>8074.125</v>
      </c>
      <c r="T34" s="7">
        <f>IFERROR(AVERAGEIFS(统调负荷!$E:$E,统调负荷!$B:$B,T$3,统调负荷!$C:$C,$A34)/10,"")</f>
        <v>8372</v>
      </c>
      <c r="U34" s="7">
        <f>IFERROR(AVERAGEIFS(统调负荷!$E:$E,统调负荷!$B:$B,U$3,统调负荷!$C:$C,$A34)/10,"")</f>
        <v>8602.375</v>
      </c>
      <c r="V34" s="7">
        <f>IFERROR(AVERAGEIFS(统调负荷!$E:$E,统调负荷!$B:$B,V$3,统调负荷!$C:$C,$A34)/10,"")</f>
        <v>9093.875</v>
      </c>
      <c r="W34" s="7">
        <f>IFERROR(AVERAGEIFS(统调负荷!$E:$E,统调负荷!$B:$B,W$3,统调负荷!$C:$C,$A34)/10,"")</f>
        <v>9590</v>
      </c>
      <c r="X34" s="7">
        <f>IFERROR(AVERAGEIFS(统调负荷!$E:$E,统调负荷!$B:$B,X$3,统调负荷!$C:$C,$A34)/10,"")</f>
        <v>10045.25</v>
      </c>
      <c r="Y34" s="7">
        <f>IFERROR(AVERAGEIFS(统调负荷!$E:$E,统调负荷!$B:$B,Y$3,统调负荷!$C:$C,$A34)/10,"")</f>
        <v>10340.125</v>
      </c>
      <c r="Z34" s="7">
        <f>IFERROR(AVERAGEIFS(统调负荷!$E:$E,统调负荷!$B:$B,Z$3,统调负荷!$C:$C,$A34)/10,"")</f>
        <v>10223.25</v>
      </c>
      <c r="AA34" s="7">
        <f>IFERROR(AVERAGEIFS(统调负荷!$E:$E,统调负荷!$B:$B,AA$3,统调负荷!$C:$C,$A34)/10,"")</f>
        <v>9877.375</v>
      </c>
      <c r="AB34" s="7">
        <f>IFERROR(AVERAGEIFS(统调负荷!$E:$E,统调负荷!$B:$B,AB$3,统调负荷!$C:$C,$A34)/10,"")</f>
        <v>9119.5</v>
      </c>
      <c r="AC34" s="7">
        <f>IFERROR(AVERAGEIFS(统调负荷!$E:$E,统调负荷!$B:$B,AC$3,统调负荷!$C:$C,$A34)/10,"")</f>
        <v>8166.875</v>
      </c>
      <c r="AD34" s="7"/>
      <c r="AE34" s="23" t="str">
        <f>检修、备用和必开!$A32</f>
        <v>2025-01-31</v>
      </c>
      <c r="AF34" s="66">
        <f ca="1" t="shared" si="5"/>
        <v>56.2725</v>
      </c>
      <c r="AG34" s="66">
        <f ca="1" t="shared" si="6"/>
        <v>5.38249999999971</v>
      </c>
      <c r="AH34" s="66">
        <f ca="1" t="shared" si="7"/>
        <v>-14.2849999999999</v>
      </c>
      <c r="AI34" s="66">
        <f ca="1" t="shared" si="8"/>
        <v>-27.5450000000001</v>
      </c>
      <c r="AJ34" s="66">
        <f ca="1" t="shared" si="9"/>
        <v>-17.1799999999998</v>
      </c>
      <c r="AK34" s="66">
        <f ca="1" t="shared" si="10"/>
        <v>-32.9324999999999</v>
      </c>
      <c r="AL34" s="66">
        <f ca="1" t="shared" si="11"/>
        <v>-69.3850000000002</v>
      </c>
      <c r="AM34" s="66">
        <f ca="1" t="shared" si="12"/>
        <v>-89.105</v>
      </c>
      <c r="AN34" s="66">
        <f ca="1" t="shared" si="13"/>
        <v>-110.145</v>
      </c>
      <c r="AO34" s="66">
        <f ca="1" t="shared" si="14"/>
        <v>-76.3800000000001</v>
      </c>
      <c r="AP34" s="66">
        <f ca="1" t="shared" si="15"/>
        <v>26.7424999999998</v>
      </c>
      <c r="AQ34" s="66">
        <f ca="1" t="shared" si="16"/>
        <v>219.8825</v>
      </c>
      <c r="AR34" s="66">
        <f ca="1" t="shared" si="17"/>
        <v>358.1</v>
      </c>
      <c r="AS34" s="66">
        <f ca="1" t="shared" si="18"/>
        <v>506.705</v>
      </c>
      <c r="AT34" s="66">
        <f ca="1" t="shared" si="19"/>
        <v>591.2725</v>
      </c>
      <c r="AU34" s="66">
        <f ca="1" t="shared" si="20"/>
        <v>468.8475</v>
      </c>
      <c r="AV34" s="66">
        <f ca="1" t="shared" si="21"/>
        <v>298.925</v>
      </c>
      <c r="AW34" s="66">
        <f ca="1" t="shared" si="22"/>
        <v>165.7375</v>
      </c>
      <c r="AX34" s="66">
        <f ca="1" t="shared" si="23"/>
        <v>48.5675000000001</v>
      </c>
      <c r="AY34" s="66">
        <f ca="1" t="shared" si="24"/>
        <v>-5.60000000000036</v>
      </c>
      <c r="AZ34" s="66">
        <f ca="1" t="shared" si="25"/>
        <v>48.7725</v>
      </c>
      <c r="BA34" s="66">
        <f ca="1" t="shared" si="26"/>
        <v>49.25</v>
      </c>
      <c r="BB34" s="66">
        <f ca="1" t="shared" si="27"/>
        <v>10.4174999999996</v>
      </c>
      <c r="BC34" s="66">
        <f ca="1" t="shared" si="28"/>
        <v>-13.4475000000002</v>
      </c>
    </row>
    <row r="35" spans="1:30">
      <c r="A35" s="71" t="s">
        <v>37</v>
      </c>
      <c r="B35" s="53" t="s">
        <v>54</v>
      </c>
      <c r="C35" s="54">
        <f t="shared" si="3"/>
        <v>8528.54833333333</v>
      </c>
      <c r="D35" s="3">
        <f t="shared" si="0"/>
        <v>10418.375</v>
      </c>
      <c r="E35" s="3">
        <f t="shared" si="4"/>
        <v>6741.7775</v>
      </c>
      <c r="F35" s="7">
        <f>IFERROR(AVERAGEIFS(统调负荷!$N:$N,统调负荷!$B:$B,F$3,统调负荷!$C:$C,$A35)/10,"")</f>
        <v>8108.315</v>
      </c>
      <c r="G35" s="7">
        <f>IFERROR(AVERAGEIFS(统调负荷!$N:$N,统调负荷!$B:$B,G$3,统调负荷!$C:$C,$A35)/10,"")</f>
        <v>7675.71</v>
      </c>
      <c r="H35" s="7">
        <f>IFERROR(AVERAGEIFS(统调负荷!$N:$N,统调负荷!$B:$B,H$3,统调负荷!$C:$C,$A35)/10,"")</f>
        <v>7228.7475</v>
      </c>
      <c r="I35" s="7">
        <f>IFERROR(AVERAGEIFS(统调负荷!$N:$N,统调负荷!$B:$B,I$3,统调负荷!$C:$C,$A35)/10,"")</f>
        <v>6941.09</v>
      </c>
      <c r="J35" s="7">
        <f>IFERROR(AVERAGEIFS(统调负荷!$N:$N,统调负荷!$B:$B,J$3,统调负荷!$C:$C,$A35)/10,"")</f>
        <v>6741.7775</v>
      </c>
      <c r="K35" s="7">
        <f>IFERROR(AVERAGEIFS(统调负荷!$N:$N,统调负荷!$B:$B,K$3,统调负荷!$C:$C,$A35)/10,"")</f>
        <v>6750.77</v>
      </c>
      <c r="L35" s="7">
        <f>IFERROR(AVERAGEIFS(统调负荷!$N:$N,统调负荷!$B:$B,L$3,统调负荷!$C:$C,$A35)/10,"")</f>
        <v>7157.9425</v>
      </c>
      <c r="M35" s="7">
        <f>IFERROR(AVERAGEIFS(统调负荷!$N:$N,统调负荷!$B:$B,M$3,统调负荷!$C:$C,$A35)/10,"")</f>
        <v>7949.3025</v>
      </c>
      <c r="N35" s="7">
        <f>IFERROR(AVERAGEIFS(统调负荷!$N:$N,统调负荷!$B:$B,N$3,统调负荷!$C:$C,$A35)/10,"")</f>
        <v>8948.755</v>
      </c>
      <c r="O35" s="7">
        <f>IFERROR(AVERAGEIFS(统调负荷!$N:$N,统调负荷!$B:$B,O$3,统调负荷!$C:$C,$A35)/10,"")</f>
        <v>9249.6075</v>
      </c>
      <c r="P35" s="7">
        <f>IFERROR(AVERAGEIFS(统调负荷!$N:$N,统调负荷!$B:$B,P$3,统调负荷!$C:$C,$A35)/10,"")</f>
        <v>9026.9975</v>
      </c>
      <c r="Q35" s="7">
        <f>IFERROR(AVERAGEIFS(统调负荷!$N:$N,统调负荷!$B:$B,Q$3,统调负荷!$C:$C,$A35)/10,"")</f>
        <v>8736.1</v>
      </c>
      <c r="R35" s="7">
        <f>IFERROR(AVERAGEIFS(统调负荷!$N:$N,统调负荷!$B:$B,R$3,统调负荷!$C:$C,$A35)/10,"")</f>
        <v>7933.385</v>
      </c>
      <c r="S35" s="7">
        <f>IFERROR(AVERAGEIFS(统调负荷!$N:$N,统调负荷!$B:$B,S$3,统调负荷!$C:$C,$A35)/10,"")</f>
        <v>8074.125</v>
      </c>
      <c r="T35" s="7">
        <f>IFERROR(AVERAGEIFS(统调负荷!$N:$N,统调负荷!$B:$B,T$3,统调负荷!$C:$C,$A35)/10,"")</f>
        <v>8355.845</v>
      </c>
      <c r="U35" s="7">
        <f>IFERROR(AVERAGEIFS(统调负荷!$N:$N,统调负荷!$B:$B,U$3,统调负荷!$C:$C,$A35)/10,"")</f>
        <v>8590.4975</v>
      </c>
      <c r="V35" s="7">
        <f>IFERROR(AVERAGEIFS(统调负荷!$N:$N,统调负荷!$B:$B,V$3,统调负荷!$C:$C,$A35)/10,"")</f>
        <v>9206.5175</v>
      </c>
      <c r="W35" s="7">
        <f>IFERROR(AVERAGEIFS(统调负荷!$N:$N,统调负荷!$B:$B,W$3,统调负荷!$C:$C,$A35)/10,"")</f>
        <v>9667.495</v>
      </c>
      <c r="X35" s="7">
        <f>IFERROR(AVERAGEIFS(统调负荷!$N:$N,统调负荷!$B:$B,X$3,统调负荷!$C:$C,$A35)/10,"")</f>
        <v>10167.7525</v>
      </c>
      <c r="Y35" s="7">
        <f>IFERROR(AVERAGEIFS(统调负荷!$N:$N,统调负荷!$B:$B,Y$3,统调负荷!$C:$C,$A35)/10,"")</f>
        <v>10418.375</v>
      </c>
      <c r="Z35" s="7">
        <f>IFERROR(AVERAGEIFS(统调负荷!$N:$N,统调负荷!$B:$B,Z$3,统调负荷!$C:$C,$A35)/10,"")</f>
        <v>10271.775</v>
      </c>
      <c r="AA35" s="7">
        <f>IFERROR(AVERAGEIFS(统调负荷!$N:$N,统调负荷!$B:$B,AA$3,统调负荷!$C:$C,$A35)/10,"")</f>
        <v>9944.1875</v>
      </c>
      <c r="AB35" s="7">
        <f>IFERROR(AVERAGEIFS(统调负荷!$N:$N,统调负荷!$B:$B,AB$3,统调负荷!$C:$C,$A35)/10,"")</f>
        <v>9246.69</v>
      </c>
      <c r="AC35" s="7">
        <f>IFERROR(AVERAGEIFS(统调负荷!$N:$N,统调负荷!$B:$B,AC$3,统调负荷!$C:$C,$A35)/10,"")</f>
        <v>8293.4</v>
      </c>
      <c r="AD35" s="7"/>
    </row>
    <row r="36" spans="1:30">
      <c r="A36" s="16" t="s">
        <v>38</v>
      </c>
      <c r="B36" s="53" t="s">
        <v>53</v>
      </c>
      <c r="C36" s="54">
        <f t="shared" si="3"/>
        <v>8232.30729166667</v>
      </c>
      <c r="D36" s="3">
        <f t="shared" si="0"/>
        <v>9946.25</v>
      </c>
      <c r="E36" s="3">
        <f t="shared" si="4"/>
        <v>6614.5</v>
      </c>
      <c r="F36" s="7">
        <f>IFERROR(AVERAGEIFS(统调负荷!$E:$E,统调负荷!$B:$B,F$3,统调负荷!$C:$C,$A36)/10,"")</f>
        <v>7979.375</v>
      </c>
      <c r="G36" s="7">
        <f>IFERROR(AVERAGEIFS(统调负荷!$E:$E,统调负荷!$B:$B,G$3,统调负荷!$C:$C,$A36)/10,"")</f>
        <v>7531.625</v>
      </c>
      <c r="H36" s="7">
        <f>IFERROR(AVERAGEIFS(统调负荷!$E:$E,统调负荷!$B:$B,H$3,统调负荷!$C:$C,$A36)/10,"")</f>
        <v>7097.375</v>
      </c>
      <c r="I36" s="7">
        <f>IFERROR(AVERAGEIFS(统调负荷!$E:$E,统调负荷!$B:$B,I$3,统调负荷!$C:$C,$A36)/10,"")</f>
        <v>6803.125</v>
      </c>
      <c r="J36" s="7">
        <f>IFERROR(AVERAGEIFS(统调负荷!$E:$E,统调负荷!$B:$B,J$3,统调负荷!$C:$C,$A36)/10,"")</f>
        <v>6623</v>
      </c>
      <c r="K36" s="7">
        <f>IFERROR(AVERAGEIFS(统调负荷!$E:$E,统调负荷!$B:$B,K$3,统调负荷!$C:$C,$A36)/10,"")</f>
        <v>6614.5</v>
      </c>
      <c r="L36" s="7">
        <f>IFERROR(AVERAGEIFS(统调负荷!$E:$E,统调负荷!$B:$B,L$3,统调负荷!$C:$C,$A36)/10,"")</f>
        <v>7025.25</v>
      </c>
      <c r="M36" s="7">
        <f>IFERROR(AVERAGEIFS(统调负荷!$E:$E,统调负荷!$B:$B,M$3,统调负荷!$C:$C,$A36)/10,"")</f>
        <v>7698</v>
      </c>
      <c r="N36" s="7">
        <f>IFERROR(AVERAGEIFS(统调负荷!$E:$E,统调负荷!$B:$B,N$3,统调负荷!$C:$C,$A36)/10,"")</f>
        <v>8669.625</v>
      </c>
      <c r="O36" s="7">
        <f>IFERROR(AVERAGEIFS(统调负荷!$E:$E,统调负荷!$B:$B,O$3,统调负荷!$C:$C,$A36)/10,"")</f>
        <v>9003</v>
      </c>
      <c r="P36" s="7">
        <f>IFERROR(AVERAGEIFS(统调负荷!$E:$E,统调负荷!$B:$B,P$3,统调负荷!$C:$C,$A36)/10,"")</f>
        <v>8679.75</v>
      </c>
      <c r="Q36" s="7">
        <f>IFERROR(AVERAGEIFS(统调负荷!$E:$E,统调负荷!$B:$B,Q$3,统调负荷!$C:$C,$A36)/10,"")</f>
        <v>8314.25</v>
      </c>
      <c r="R36" s="7">
        <f>IFERROR(AVERAGEIFS(统调负荷!$E:$E,统调负荷!$B:$B,R$3,统调负荷!$C:$C,$A36)/10,"")</f>
        <v>7533.125</v>
      </c>
      <c r="S36" s="7">
        <f>IFERROR(AVERAGEIFS(统调负荷!$E:$E,统调负荷!$B:$B,S$3,统调负荷!$C:$C,$A36)/10,"")</f>
        <v>7793.125</v>
      </c>
      <c r="T36" s="7">
        <f>IFERROR(AVERAGEIFS(统调负荷!$E:$E,统调负荷!$B:$B,T$3,统调负荷!$C:$C,$A36)/10,"")</f>
        <v>8033.75</v>
      </c>
      <c r="U36" s="7">
        <f>IFERROR(AVERAGEIFS(统调负荷!$E:$E,统调负荷!$B:$B,U$3,统调负荷!$C:$C,$A36)/10,"")</f>
        <v>8279.5</v>
      </c>
      <c r="V36" s="7">
        <f>IFERROR(AVERAGEIFS(统调负荷!$E:$E,统调负荷!$B:$B,V$3,统调负荷!$C:$C,$A36)/10,"")</f>
        <v>8834.875</v>
      </c>
      <c r="W36" s="7">
        <f>IFERROR(AVERAGEIFS(统调负荷!$E:$E,统调负荷!$B:$B,W$3,统调负荷!$C:$C,$A36)/10,"")</f>
        <v>9255.625</v>
      </c>
      <c r="X36" s="7">
        <f>IFERROR(AVERAGEIFS(统调负荷!$E:$E,统调负荷!$B:$B,X$3,统调负荷!$C:$C,$A36)/10,"")</f>
        <v>9696.5</v>
      </c>
      <c r="Y36" s="7">
        <f>IFERROR(AVERAGEIFS(统调负荷!$E:$E,统调负荷!$B:$B,Y$3,统调负荷!$C:$C,$A36)/10,"")</f>
        <v>9946.25</v>
      </c>
      <c r="Z36" s="7">
        <f>IFERROR(AVERAGEIFS(统调负荷!$E:$E,统调负荷!$B:$B,Z$3,统调负荷!$C:$C,$A36)/10,"")</f>
        <v>9820.625</v>
      </c>
      <c r="AA36" s="7">
        <f>IFERROR(AVERAGEIFS(统调负荷!$E:$E,统调负荷!$B:$B,AA$3,统调负荷!$C:$C,$A36)/10,"")</f>
        <v>9505</v>
      </c>
      <c r="AB36" s="7">
        <f>IFERROR(AVERAGEIFS(统调负荷!$E:$E,统调负荷!$B:$B,AB$3,统调负荷!$C:$C,$A36)/10,"")</f>
        <v>8880.25</v>
      </c>
      <c r="AC36" s="7">
        <f>IFERROR(AVERAGEIFS(统调负荷!$E:$E,统调负荷!$B:$B,AC$3,统调负荷!$C:$C,$A36)/10,"")</f>
        <v>7957.875</v>
      </c>
      <c r="AD36" s="7"/>
    </row>
    <row r="37" spans="1:55">
      <c r="A37" s="71" t="s">
        <v>38</v>
      </c>
      <c r="B37" s="53" t="s">
        <v>54</v>
      </c>
      <c r="C37" s="54">
        <f t="shared" ref="C37:C65" si="29">IFERROR(AVERAGE(F37:AC37),"")</f>
        <v>8320.94208333333</v>
      </c>
      <c r="D37" s="3">
        <f t="shared" si="0"/>
        <v>10115.9</v>
      </c>
      <c r="E37" s="3">
        <f t="shared" ref="E37:E65" si="30">IFERROR(MIN(F37:AC37),"")</f>
        <v>6638.28</v>
      </c>
      <c r="F37" s="7">
        <f>IFERROR(AVERAGEIFS(统调负荷!$N:$N,统调负荷!$B:$B,F$3,统调负荷!$C:$C,$A37)/10,"")</f>
        <v>8064.4725</v>
      </c>
      <c r="G37" s="7">
        <f>IFERROR(AVERAGEIFS(统调负荷!$N:$N,统调负荷!$B:$B,G$3,统调负荷!$C:$C,$A37)/10,"")</f>
        <v>7611.3675</v>
      </c>
      <c r="H37" s="7">
        <f>IFERROR(AVERAGEIFS(统调负荷!$N:$N,统调负荷!$B:$B,H$3,统调负荷!$C:$C,$A37)/10,"")</f>
        <v>7150.1575</v>
      </c>
      <c r="I37" s="7">
        <f>IFERROR(AVERAGEIFS(统调负荷!$N:$N,统调负荷!$B:$B,I$3,统调负荷!$C:$C,$A37)/10,"")</f>
        <v>6844.44</v>
      </c>
      <c r="J37" s="7">
        <f>IFERROR(AVERAGEIFS(统调负荷!$N:$N,统调负荷!$B:$B,J$3,统调负荷!$C:$C,$A37)/10,"")</f>
        <v>6643.875</v>
      </c>
      <c r="K37" s="7">
        <f>IFERROR(AVERAGEIFS(统调负荷!$N:$N,统调负荷!$B:$B,K$3,统调负荷!$C:$C,$A37)/10,"")</f>
        <v>6638.28</v>
      </c>
      <c r="L37" s="7">
        <f>IFERROR(AVERAGEIFS(统调负荷!$N:$N,统调负荷!$B:$B,L$3,统调负荷!$C:$C,$A37)/10,"")</f>
        <v>7025.2</v>
      </c>
      <c r="M37" s="7">
        <f>IFERROR(AVERAGEIFS(统调负荷!$N:$N,统调负荷!$B:$B,M$3,统调负荷!$C:$C,$A37)/10,"")</f>
        <v>7825.425</v>
      </c>
      <c r="N37" s="7">
        <f>IFERROR(AVERAGEIFS(统调负荷!$N:$N,统调负荷!$B:$B,N$3,统调负荷!$C:$C,$A37)/10,"")</f>
        <v>8744.0225</v>
      </c>
      <c r="O37" s="7">
        <f>IFERROR(AVERAGEIFS(统调负荷!$N:$N,统调负荷!$B:$B,O$3,统调负荷!$C:$C,$A37)/10,"")</f>
        <v>8978.61</v>
      </c>
      <c r="P37" s="7">
        <f>IFERROR(AVERAGEIFS(统调负荷!$N:$N,统调负荷!$B:$B,P$3,统调负荷!$C:$C,$A37)/10,"")</f>
        <v>8689.835</v>
      </c>
      <c r="Q37" s="7">
        <f>IFERROR(AVERAGEIFS(统调负荷!$N:$N,统调负荷!$B:$B,Q$3,统调负荷!$C:$C,$A37)/10,"")</f>
        <v>8424.3475</v>
      </c>
      <c r="R37" s="7">
        <f>IFERROR(AVERAGEIFS(统调负荷!$N:$N,统调负荷!$B:$B,R$3,统调负荷!$C:$C,$A37)/10,"")</f>
        <v>7696.845</v>
      </c>
      <c r="S37" s="7">
        <f>IFERROR(AVERAGEIFS(统调负荷!$N:$N,统调负荷!$B:$B,S$3,统调负荷!$C:$C,$A37)/10,"")</f>
        <v>7869.585</v>
      </c>
      <c r="T37" s="7">
        <f>IFERROR(AVERAGEIFS(统调负荷!$N:$N,统调负荷!$B:$B,T$3,统调负荷!$C:$C,$A37)/10,"")</f>
        <v>8064.3025</v>
      </c>
      <c r="U37" s="7">
        <f>IFERROR(AVERAGEIFS(统调负荷!$N:$N,统调负荷!$B:$B,U$3,统调负荷!$C:$C,$A37)/10,"")</f>
        <v>8270.95</v>
      </c>
      <c r="V37" s="7">
        <f>IFERROR(AVERAGEIFS(统调负荷!$N:$N,统调负荷!$B:$B,V$3,统调负荷!$C:$C,$A37)/10,"")</f>
        <v>8841.2625</v>
      </c>
      <c r="W37" s="7">
        <f>IFERROR(AVERAGEIFS(统调负荷!$N:$N,统调负荷!$B:$B,W$3,统调负荷!$C:$C,$A37)/10,"")</f>
        <v>9346.7</v>
      </c>
      <c r="X37" s="7">
        <f>IFERROR(AVERAGEIFS(统调负荷!$N:$N,统调负荷!$B:$B,X$3,统调负荷!$C:$C,$A37)/10,"")</f>
        <v>9868.41</v>
      </c>
      <c r="Y37" s="7">
        <f>IFERROR(AVERAGEIFS(统调负荷!$N:$N,统调负荷!$B:$B,Y$3,统调负荷!$C:$C,$A37)/10,"")</f>
        <v>10115.9</v>
      </c>
      <c r="Z37" s="7">
        <f>IFERROR(AVERAGEIFS(统调负荷!$N:$N,统调负荷!$B:$B,Z$3,统调负荷!$C:$C,$A37)/10,"")</f>
        <v>9983.0325</v>
      </c>
      <c r="AA37" s="7">
        <f>IFERROR(AVERAGEIFS(统调负荷!$N:$N,统调负荷!$B:$B,AA$3,统调负荷!$C:$C,$A37)/10,"")</f>
        <v>9707.1525</v>
      </c>
      <c r="AB37" s="7">
        <f>IFERROR(AVERAGEIFS(统调负荷!$N:$N,统调负荷!$B:$B,AB$3,统调负荷!$C:$C,$A37)/10,"")</f>
        <v>9096.0875</v>
      </c>
      <c r="AC37" s="7">
        <f>IFERROR(AVERAGEIFS(统调负荷!$N:$N,统调负荷!$B:$B,AC$3,统调负荷!$C:$C,$A37)/10,"")</f>
        <v>8202.35</v>
      </c>
      <c r="AD37" s="7"/>
      <c r="AF37" s="55" t="s">
        <v>73</v>
      </c>
      <c r="AG37" s="55" t="s">
        <v>74</v>
      </c>
      <c r="AH37" s="55" t="s">
        <v>75</v>
      </c>
      <c r="AI37" s="60" t="s">
        <v>76</v>
      </c>
      <c r="AJ37" s="60" t="s">
        <v>77</v>
      </c>
      <c r="AK37" s="60" t="s">
        <v>78</v>
      </c>
      <c r="AL37" s="60" t="s">
        <v>79</v>
      </c>
      <c r="AM37" s="60" t="s">
        <v>80</v>
      </c>
      <c r="AN37" s="60" t="s">
        <v>81</v>
      </c>
      <c r="AO37" s="60" t="s">
        <v>82</v>
      </c>
      <c r="AP37" s="60" t="s">
        <v>83</v>
      </c>
      <c r="AQ37" s="60" t="s">
        <v>84</v>
      </c>
      <c r="AR37" s="60" t="s">
        <v>85</v>
      </c>
      <c r="AS37" s="60" t="s">
        <v>86</v>
      </c>
      <c r="AT37" s="60" t="s">
        <v>87</v>
      </c>
      <c r="AU37" s="60" t="s">
        <v>88</v>
      </c>
      <c r="AV37" s="60" t="s">
        <v>89</v>
      </c>
      <c r="AW37" s="60" t="s">
        <v>90</v>
      </c>
      <c r="AX37" s="60" t="s">
        <v>91</v>
      </c>
      <c r="AY37" s="60" t="s">
        <v>92</v>
      </c>
      <c r="AZ37" s="60" t="s">
        <v>93</v>
      </c>
      <c r="BA37" s="60" t="s">
        <v>94</v>
      </c>
      <c r="BB37" s="60" t="s">
        <v>95</v>
      </c>
      <c r="BC37" s="60" t="s">
        <v>96</v>
      </c>
    </row>
    <row r="38" spans="1:56">
      <c r="A38" s="16" t="s">
        <v>39</v>
      </c>
      <c r="B38" s="53" t="s">
        <v>53</v>
      </c>
      <c r="C38" s="54">
        <f t="shared" si="29"/>
        <v>8011.203125</v>
      </c>
      <c r="D38" s="3">
        <f t="shared" si="0"/>
        <v>9693.75</v>
      </c>
      <c r="E38" s="3">
        <f t="shared" si="30"/>
        <v>6493.625</v>
      </c>
      <c r="F38" s="7">
        <f>IFERROR(AVERAGEIFS(统调负荷!$E:$E,统调负荷!$B:$B,F$3,统调负荷!$C:$C,$A38)/10,"")</f>
        <v>7998.5</v>
      </c>
      <c r="G38" s="7">
        <f>IFERROR(AVERAGEIFS(统调负荷!$E:$E,统调负荷!$B:$B,G$3,统调负荷!$C:$C,$A38)/10,"")</f>
        <v>7522.75</v>
      </c>
      <c r="H38" s="7">
        <f>IFERROR(AVERAGEIFS(统调负荷!$E:$E,统调负荷!$B:$B,H$3,统调负荷!$C:$C,$A38)/10,"")</f>
        <v>7040</v>
      </c>
      <c r="I38" s="7">
        <f>IFERROR(AVERAGEIFS(统调负荷!$E:$E,统调负荷!$B:$B,I$3,统调负荷!$C:$C,$A38)/10,"")</f>
        <v>6719.875</v>
      </c>
      <c r="J38" s="7">
        <f>IFERROR(AVERAGEIFS(统调负荷!$E:$E,统调负荷!$B:$B,J$3,统调负荷!$C:$C,$A38)/10,"")</f>
        <v>6513.75</v>
      </c>
      <c r="K38" s="7">
        <f>IFERROR(AVERAGEIFS(统调负荷!$E:$E,统调负荷!$B:$B,K$3,统调负荷!$C:$C,$A38)/10,"")</f>
        <v>6493.625</v>
      </c>
      <c r="L38" s="7">
        <f>IFERROR(AVERAGEIFS(统调负荷!$E:$E,统调负荷!$B:$B,L$3,统调负荷!$C:$C,$A38)/10,"")</f>
        <v>6788.875</v>
      </c>
      <c r="M38" s="7">
        <f>IFERROR(AVERAGEIFS(统调负荷!$E:$E,统调负荷!$B:$B,M$3,统调负荷!$C:$C,$A38)/10,"")</f>
        <v>7436.75</v>
      </c>
      <c r="N38" s="7">
        <f>IFERROR(AVERAGEIFS(统调负荷!$E:$E,统调负荷!$B:$B,N$3,统调负荷!$C:$C,$A38)/10,"")</f>
        <v>8327.625</v>
      </c>
      <c r="O38" s="7">
        <f>IFERROR(AVERAGEIFS(统调负荷!$E:$E,统调负荷!$B:$B,O$3,统调负荷!$C:$C,$A38)/10,"")</f>
        <v>8656.375</v>
      </c>
      <c r="P38" s="7">
        <f>IFERROR(AVERAGEIFS(统调负荷!$E:$E,统调负荷!$B:$B,P$3,统调负荷!$C:$C,$A38)/10,"")</f>
        <v>8412</v>
      </c>
      <c r="Q38" s="7">
        <f>IFERROR(AVERAGEIFS(统调负荷!$E:$E,统调负荷!$B:$B,Q$3,统调负荷!$C:$C,$A38)/10,"")</f>
        <v>8120</v>
      </c>
      <c r="R38" s="7">
        <f>IFERROR(AVERAGEIFS(统调负荷!$E:$E,统调负荷!$B:$B,R$3,统调负荷!$C:$C,$A38)/10,"")</f>
        <v>7352.625</v>
      </c>
      <c r="S38" s="7">
        <f>IFERROR(AVERAGEIFS(统调负荷!$E:$E,统调负荷!$B:$B,S$3,统调负荷!$C:$C,$A38)/10,"")</f>
        <v>7473.375</v>
      </c>
      <c r="T38" s="7">
        <f>IFERROR(AVERAGEIFS(统调负荷!$E:$E,统调负荷!$B:$B,T$3,统调负荷!$C:$C,$A38)/10,"")</f>
        <v>7757.875</v>
      </c>
      <c r="U38" s="7">
        <f>IFERROR(AVERAGEIFS(统调负荷!$E:$E,统调负荷!$B:$B,U$3,统调负荷!$C:$C,$A38)/10,"")</f>
        <v>8010.625</v>
      </c>
      <c r="V38" s="7">
        <f>IFERROR(AVERAGEIFS(统调负荷!$E:$E,统调负荷!$B:$B,V$3,统调负荷!$C:$C,$A38)/10,"")</f>
        <v>8551.75</v>
      </c>
      <c r="W38" s="7">
        <f>IFERROR(AVERAGEIFS(统调负荷!$E:$E,统调负荷!$B:$B,W$3,统调负荷!$C:$C,$A38)/10,"")</f>
        <v>8946.375</v>
      </c>
      <c r="X38" s="7">
        <f>IFERROR(AVERAGEIFS(统调负荷!$E:$E,统调负荷!$B:$B,X$3,统调负荷!$C:$C,$A38)/10,"")</f>
        <v>9412</v>
      </c>
      <c r="Y38" s="7">
        <f>IFERROR(AVERAGEIFS(统调负荷!$E:$E,统调负荷!$B:$B,Y$3,统调负荷!$C:$C,$A38)/10,"")</f>
        <v>9693.75</v>
      </c>
      <c r="Z38" s="7">
        <f>IFERROR(AVERAGEIFS(统调负荷!$E:$E,统调负荷!$B:$B,Z$3,统调负荷!$C:$C,$A38)/10,"")</f>
        <v>9557.125</v>
      </c>
      <c r="AA38" s="7">
        <f>IFERROR(AVERAGEIFS(统调负荷!$E:$E,统调负荷!$B:$B,AA$3,统调负荷!$C:$C,$A38)/10,"")</f>
        <v>9234.75</v>
      </c>
      <c r="AB38" s="7">
        <f>IFERROR(AVERAGEIFS(统调负荷!$E:$E,统调负荷!$B:$B,AB$3,统调负荷!$C:$C,$A38)/10,"")</f>
        <v>8552.875</v>
      </c>
      <c r="AC38" s="7">
        <f>IFERROR(AVERAGEIFS(统调负荷!$E:$E,统调负荷!$B:$B,AC$3,统调负荷!$C:$C,$A38)/10,"")</f>
        <v>7695.625</v>
      </c>
      <c r="AD38" s="7"/>
      <c r="AE38" s="50" t="s">
        <v>97</v>
      </c>
      <c r="AF38" s="66">
        <f ca="1">IF(AF4*'节点均价-24点'!AG4&gt;0,1,0)</f>
        <v>1</v>
      </c>
      <c r="AG38" s="66">
        <f ca="1">IF(AG4*'节点均价-24点'!AH4&gt;0,1,0)</f>
        <v>1</v>
      </c>
      <c r="AH38" s="66">
        <f ca="1">IF(AH4*'节点均价-24点'!AI4&gt;0,1,0)</f>
        <v>1</v>
      </c>
      <c r="AI38" s="66">
        <f ca="1">IF(AI4*'节点均价-24点'!AJ4&gt;0,1,0)</f>
        <v>1</v>
      </c>
      <c r="AJ38" s="66">
        <f ca="1">IF(AJ4*'节点均价-24点'!AK4&gt;0,1,0)</f>
        <v>1</v>
      </c>
      <c r="AK38" s="66">
        <f ca="1">IF(AK4*'节点均价-24点'!AL4&gt;0,1,0)</f>
        <v>1</v>
      </c>
      <c r="AL38" s="66">
        <f ca="1">IF(AL4*'节点均价-24点'!AM4&gt;0,1,0)</f>
        <v>1</v>
      </c>
      <c r="AM38" s="66">
        <f ca="1">IF(AM4*'节点均价-24点'!AN4&gt;0,1,0)</f>
        <v>1</v>
      </c>
      <c r="AN38" s="66">
        <f ca="1">IF(AN4*'节点均价-24点'!AO4&gt;0,1,0)</f>
        <v>1</v>
      </c>
      <c r="AO38" s="66">
        <f ca="1">IF(AO4*'节点均价-24点'!AP4&gt;0,1,0)</f>
        <v>1</v>
      </c>
      <c r="AP38" s="66">
        <f ca="1">IF(AP4*'节点均价-24点'!AQ4&gt;0,1,0)</f>
        <v>0</v>
      </c>
      <c r="AQ38" s="66">
        <f ca="1">IF(AQ4*'节点均价-24点'!AR4&gt;0,1,0)</f>
        <v>1</v>
      </c>
      <c r="AR38" s="66">
        <f ca="1">IF(AR4*'节点均价-24点'!AS4&gt;0,1,0)</f>
        <v>1</v>
      </c>
      <c r="AS38" s="66">
        <f ca="1">IF(AS4*'节点均价-24点'!AT4&gt;0,1,0)</f>
        <v>1</v>
      </c>
      <c r="AT38" s="66">
        <f ca="1">IF(AT4*'节点均价-24点'!AU4&gt;0,1,0)</f>
        <v>1</v>
      </c>
      <c r="AU38" s="66">
        <f ca="1">IF(AU4*'节点均价-24点'!AV4&gt;0,1,0)</f>
        <v>1</v>
      </c>
      <c r="AV38" s="66">
        <f ca="1">IF(AV4*'节点均价-24点'!AW4&gt;0,1,0)</f>
        <v>1</v>
      </c>
      <c r="AW38" s="66">
        <f ca="1">IF(AW4*'节点均价-24点'!AX4&gt;0,1,0)</f>
        <v>1</v>
      </c>
      <c r="AX38" s="66">
        <f ca="1">IF(AX4*'节点均价-24点'!AY4&gt;0,1,0)</f>
        <v>1</v>
      </c>
      <c r="AY38" s="66">
        <f ca="1">IF(AY4*'节点均价-24点'!AZ4&gt;0,1,0)</f>
        <v>1</v>
      </c>
      <c r="AZ38" s="66">
        <f ca="1">IF(AZ4*'节点均价-24点'!BA4&gt;0,1,0)</f>
        <v>1</v>
      </c>
      <c r="BA38" s="66">
        <f ca="1">IF(BA4*'节点均价-24点'!BB4&gt;0,1,0)</f>
        <v>1</v>
      </c>
      <c r="BB38" s="66">
        <f ca="1">IF(BB4*'节点均价-24点'!BC4&gt;0,1,0)</f>
        <v>1</v>
      </c>
      <c r="BC38" s="66">
        <f ca="1">IF(BC4*'节点均价-24点'!BD4&gt;0,1,0)</f>
        <v>1</v>
      </c>
      <c r="BD38" s="49">
        <f ca="1">SUM(AF38:BC38)</f>
        <v>23</v>
      </c>
    </row>
    <row r="39" spans="1:56">
      <c r="A39" s="71" t="s">
        <v>39</v>
      </c>
      <c r="B39" s="53" t="s">
        <v>54</v>
      </c>
      <c r="C39" s="54">
        <f t="shared" si="29"/>
        <v>7957.75322916667</v>
      </c>
      <c r="D39" s="3">
        <f t="shared" si="0"/>
        <v>9533.035</v>
      </c>
      <c r="E39" s="3">
        <f t="shared" si="30"/>
        <v>6464.7175</v>
      </c>
      <c r="F39" s="7">
        <f>IFERROR(AVERAGEIFS(统调负荷!$N:$N,统调负荷!$B:$B,F$3,统调负荷!$C:$C,$A39)/10,"")</f>
        <v>7992.655</v>
      </c>
      <c r="G39" s="7">
        <f>IFERROR(AVERAGEIFS(统调负荷!$N:$N,统调负荷!$B:$B,G$3,统调负荷!$C:$C,$A39)/10,"")</f>
        <v>7536.725</v>
      </c>
      <c r="H39" s="7">
        <f>IFERROR(AVERAGEIFS(统调负荷!$N:$N,统调负荷!$B:$B,H$3,统调负荷!$C:$C,$A39)/10,"")</f>
        <v>7037.4525</v>
      </c>
      <c r="I39" s="7">
        <f>IFERROR(AVERAGEIFS(统调负荷!$N:$N,统调负荷!$B:$B,I$3,统调负荷!$C:$C,$A39)/10,"")</f>
        <v>6722.955</v>
      </c>
      <c r="J39" s="7">
        <f>IFERROR(AVERAGEIFS(统调负荷!$N:$N,统调负荷!$B:$B,J$3,统调负荷!$C:$C,$A39)/10,"")</f>
        <v>6489.0525</v>
      </c>
      <c r="K39" s="7">
        <f>IFERROR(AVERAGEIFS(统调负荷!$N:$N,统调负荷!$B:$B,K$3,统调负荷!$C:$C,$A39)/10,"")</f>
        <v>6464.7175</v>
      </c>
      <c r="L39" s="7">
        <f>IFERROR(AVERAGEIFS(统调负荷!$N:$N,统调负荷!$B:$B,L$3,统调负荷!$C:$C,$A39)/10,"")</f>
        <v>6763.1625</v>
      </c>
      <c r="M39" s="7">
        <f>IFERROR(AVERAGEIFS(统调负荷!$N:$N,统调负荷!$B:$B,M$3,统调负荷!$C:$C,$A39)/10,"")</f>
        <v>7416.985</v>
      </c>
      <c r="N39" s="7">
        <f>IFERROR(AVERAGEIFS(统调负荷!$N:$N,统调负荷!$B:$B,N$3,统调负荷!$C:$C,$A39)/10,"")</f>
        <v>8250.875</v>
      </c>
      <c r="O39" s="7">
        <f>IFERROR(AVERAGEIFS(统调负荷!$N:$N,统调负荷!$B:$B,O$3,统调负荷!$C:$C,$A39)/10,"")</f>
        <v>8463</v>
      </c>
      <c r="P39" s="7">
        <f>IFERROR(AVERAGEIFS(统调负荷!$N:$N,统调负荷!$B:$B,P$3,统调负荷!$C:$C,$A39)/10,"")</f>
        <v>8223.6575</v>
      </c>
      <c r="Q39" s="7">
        <f>IFERROR(AVERAGEIFS(统调负荷!$N:$N,统调负荷!$B:$B,Q$3,统调负荷!$C:$C,$A39)/10,"")</f>
        <v>7990.6675</v>
      </c>
      <c r="R39" s="7">
        <f>IFERROR(AVERAGEIFS(统调负荷!$N:$N,统调负荷!$B:$B,R$3,统调负荷!$C:$C,$A39)/10,"")</f>
        <v>7385.755</v>
      </c>
      <c r="S39" s="7">
        <f>IFERROR(AVERAGEIFS(统调负荷!$N:$N,统调负荷!$B:$B,S$3,统调负荷!$C:$C,$A39)/10,"")</f>
        <v>7529.5</v>
      </c>
      <c r="T39" s="7">
        <f>IFERROR(AVERAGEIFS(统调负荷!$N:$N,统调负荷!$B:$B,T$3,统调负荷!$C:$C,$A39)/10,"")</f>
        <v>7662.7225</v>
      </c>
      <c r="U39" s="7">
        <f>IFERROR(AVERAGEIFS(统调负荷!$N:$N,统调负荷!$B:$B,U$3,统调负荷!$C:$C,$A39)/10,"")</f>
        <v>7849.455</v>
      </c>
      <c r="V39" s="7">
        <f>IFERROR(AVERAGEIFS(统调负荷!$N:$N,统调负荷!$B:$B,V$3,统调负荷!$C:$C,$A39)/10,"")</f>
        <v>8376.915</v>
      </c>
      <c r="W39" s="7">
        <f>IFERROR(AVERAGEIFS(统调负荷!$N:$N,统调负荷!$B:$B,W$3,统调负荷!$C:$C,$A39)/10,"")</f>
        <v>8843.95</v>
      </c>
      <c r="X39" s="7">
        <f>IFERROR(AVERAGEIFS(统调负荷!$N:$N,统调负荷!$B:$B,X$3,统调负荷!$C:$C,$A39)/10,"")</f>
        <v>9337.6125</v>
      </c>
      <c r="Y39" s="7">
        <f>IFERROR(AVERAGEIFS(统调负荷!$N:$N,统调负荷!$B:$B,Y$3,统调负荷!$C:$C,$A39)/10,"")</f>
        <v>9533.035</v>
      </c>
      <c r="Z39" s="7">
        <f>IFERROR(AVERAGEIFS(统调负荷!$N:$N,统调负荷!$B:$B,Z$3,统调负荷!$C:$C,$A39)/10,"")</f>
        <v>9416.8375</v>
      </c>
      <c r="AA39" s="7">
        <f>IFERROR(AVERAGEIFS(统调负荷!$N:$N,统调负荷!$B:$B,AA$3,统调负荷!$C:$C,$A39)/10,"")</f>
        <v>9190.195</v>
      </c>
      <c r="AB39" s="7">
        <f>IFERROR(AVERAGEIFS(统调负荷!$N:$N,统调负荷!$B:$B,AB$3,统调负荷!$C:$C,$A39)/10,"")</f>
        <v>8665.7525</v>
      </c>
      <c r="AC39" s="7">
        <f>IFERROR(AVERAGEIFS(统调负荷!$N:$N,统调负荷!$B:$B,AC$3,统调负荷!$C:$C,$A39)/10,"")</f>
        <v>7842.4425</v>
      </c>
      <c r="AD39" s="7"/>
      <c r="AE39" s="50" t="s">
        <v>98</v>
      </c>
      <c r="AF39" s="66">
        <f ca="1">IF(AF5*'节点均价-24点'!AG5&gt;0,1,0)</f>
        <v>0</v>
      </c>
      <c r="AG39" s="66">
        <f ca="1">IF(AG5*'节点均价-24点'!AH5&gt;0,1,0)</f>
        <v>1</v>
      </c>
      <c r="AH39" s="66">
        <f ca="1">IF(AH5*'节点均价-24点'!AI5&gt;0,1,0)</f>
        <v>1</v>
      </c>
      <c r="AI39" s="66">
        <f ca="1">IF(AI5*'节点均价-24点'!AJ5&gt;0,1,0)</f>
        <v>1</v>
      </c>
      <c r="AJ39" s="66">
        <f ca="1">IF(AJ5*'节点均价-24点'!AK5&gt;0,1,0)</f>
        <v>0</v>
      </c>
      <c r="AK39" s="66">
        <f ca="1">IF(AK5*'节点均价-24点'!AL5&gt;0,1,0)</f>
        <v>0</v>
      </c>
      <c r="AL39" s="66">
        <f ca="1">IF(AL5*'节点均价-24点'!AM5&gt;0,1,0)</f>
        <v>0</v>
      </c>
      <c r="AM39" s="66">
        <f ca="1">IF(AM5*'节点均价-24点'!AN5&gt;0,1,0)</f>
        <v>1</v>
      </c>
      <c r="AN39" s="66">
        <f ca="1">IF(AN5*'节点均价-24点'!AO5&gt;0,1,0)</f>
        <v>1</v>
      </c>
      <c r="AO39" s="66">
        <f ca="1">IF(AO5*'节点均价-24点'!AP5&gt;0,1,0)</f>
        <v>1</v>
      </c>
      <c r="AP39" s="66">
        <f ca="1">IF(AP5*'节点均价-24点'!AQ5&gt;0,1,0)</f>
        <v>0</v>
      </c>
      <c r="AQ39" s="66">
        <f ca="1">IF(AQ5*'节点均价-24点'!AR5&gt;0,1,0)</f>
        <v>1</v>
      </c>
      <c r="AR39" s="66">
        <f ca="1">IF(AR5*'节点均价-24点'!AS5&gt;0,1,0)</f>
        <v>1</v>
      </c>
      <c r="AS39" s="66">
        <f ca="1">IF(AS5*'节点均价-24点'!AT5&gt;0,1,0)</f>
        <v>1</v>
      </c>
      <c r="AT39" s="66">
        <f ca="1">IF(AT5*'节点均价-24点'!AU5&gt;0,1,0)</f>
        <v>1</v>
      </c>
      <c r="AU39" s="66">
        <f ca="1">IF(AU5*'节点均价-24点'!AV5&gt;0,1,0)</f>
        <v>0</v>
      </c>
      <c r="AV39" s="66">
        <f ca="1">IF(AV5*'节点均价-24点'!AW5&gt;0,1,0)</f>
        <v>0</v>
      </c>
      <c r="AW39" s="66">
        <f ca="1">IF(AW5*'节点均价-24点'!AX5&gt;0,1,0)</f>
        <v>1</v>
      </c>
      <c r="AX39" s="66">
        <f ca="1">IF(AX5*'节点均价-24点'!AY5&gt;0,1,0)</f>
        <v>0</v>
      </c>
      <c r="AY39" s="66">
        <f ca="1">IF(AY5*'节点均价-24点'!AZ5&gt;0,1,0)</f>
        <v>1</v>
      </c>
      <c r="AZ39" s="66">
        <f ca="1">IF(AZ5*'节点均价-24点'!BA5&gt;0,1,0)</f>
        <v>1</v>
      </c>
      <c r="BA39" s="66">
        <f ca="1">IF(BA5*'节点均价-24点'!BB5&gt;0,1,0)</f>
        <v>1</v>
      </c>
      <c r="BB39" s="66">
        <f ca="1">IF(BB5*'节点均价-24点'!BC5&gt;0,1,0)</f>
        <v>1</v>
      </c>
      <c r="BC39" s="66">
        <f ca="1">IF(BC5*'节点均价-24点'!BD5&gt;0,1,0)</f>
        <v>1</v>
      </c>
      <c r="BD39" s="49">
        <f ca="1" t="shared" ref="BD39:BD63" si="31">SUM(AF39:BC39)</f>
        <v>16</v>
      </c>
    </row>
    <row r="40" spans="1:56">
      <c r="A40" s="16" t="s">
        <v>40</v>
      </c>
      <c r="B40" s="53" t="s">
        <v>53</v>
      </c>
      <c r="C40" s="54">
        <f t="shared" si="29"/>
        <v>7458.90104166667</v>
      </c>
      <c r="D40" s="3">
        <f t="shared" si="0"/>
        <v>8967.5</v>
      </c>
      <c r="E40" s="3">
        <f t="shared" si="30"/>
        <v>6186</v>
      </c>
      <c r="F40" s="7">
        <f>IFERROR(AVERAGEIFS(统调负荷!$E:$E,统调负荷!$B:$B,F$3,统调负荷!$C:$C,$A40)/10,"")</f>
        <v>7614</v>
      </c>
      <c r="G40" s="7">
        <f>IFERROR(AVERAGEIFS(统调负荷!$E:$E,统调负荷!$B:$B,G$3,统调负荷!$C:$C,$A40)/10,"")</f>
        <v>7173.75</v>
      </c>
      <c r="H40" s="7">
        <f>IFERROR(AVERAGEIFS(统调负荷!$E:$E,统调负荷!$B:$B,H$3,统调负荷!$C:$C,$A40)/10,"")</f>
        <v>6688.625</v>
      </c>
      <c r="I40" s="7">
        <f>IFERROR(AVERAGEIFS(统调负荷!$E:$E,统调负荷!$B:$B,I$3,统调负荷!$C:$C,$A40)/10,"")</f>
        <v>6397.25</v>
      </c>
      <c r="J40" s="7">
        <f>IFERROR(AVERAGEIFS(统调负荷!$E:$E,统调负荷!$B:$B,J$3,统调负荷!$C:$C,$A40)/10,"")</f>
        <v>6206.25</v>
      </c>
      <c r="K40" s="7">
        <f>IFERROR(AVERAGEIFS(统调负荷!$E:$E,统调负荷!$B:$B,K$3,统调负荷!$C:$C,$A40)/10,"")</f>
        <v>6186</v>
      </c>
      <c r="L40" s="7">
        <f>IFERROR(AVERAGEIFS(统调负荷!$E:$E,统调负荷!$B:$B,L$3,统调负荷!$C:$C,$A40)/10,"")</f>
        <v>6417.25</v>
      </c>
      <c r="M40" s="7">
        <f>IFERROR(AVERAGEIFS(统调负荷!$E:$E,统调负荷!$B:$B,M$3,统调负荷!$C:$C,$A40)/10,"")</f>
        <v>6969.875</v>
      </c>
      <c r="N40" s="7">
        <f>IFERROR(AVERAGEIFS(统调负荷!$E:$E,统调负荷!$B:$B,N$3,统调负荷!$C:$C,$A40)/10,"")</f>
        <v>7558.125</v>
      </c>
      <c r="O40" s="7">
        <f>IFERROR(AVERAGEIFS(统调负荷!$E:$E,统调负荷!$B:$B,O$3,统调负荷!$C:$C,$A40)/10,"")</f>
        <v>7780.875</v>
      </c>
      <c r="P40" s="7">
        <f>IFERROR(AVERAGEIFS(统调负荷!$E:$E,统调负荷!$B:$B,P$3,统调负荷!$C:$C,$A40)/10,"")</f>
        <v>7612.625</v>
      </c>
      <c r="Q40" s="7">
        <f>IFERROR(AVERAGEIFS(统调负荷!$E:$E,统调负荷!$B:$B,Q$3,统调负荷!$C:$C,$A40)/10,"")</f>
        <v>7431.875</v>
      </c>
      <c r="R40" s="7">
        <f>IFERROR(AVERAGEIFS(统调负荷!$E:$E,统调负荷!$B:$B,R$3,统调负荷!$C:$C,$A40)/10,"")</f>
        <v>6877.25</v>
      </c>
      <c r="S40" s="7">
        <f>IFERROR(AVERAGEIFS(统调负荷!$E:$E,统调负荷!$B:$B,S$3,统调负荷!$C:$C,$A40)/10,"")</f>
        <v>6994.375</v>
      </c>
      <c r="T40" s="7">
        <f>IFERROR(AVERAGEIFS(统调负荷!$E:$E,统调负荷!$B:$B,T$3,统调负荷!$C:$C,$A40)/10,"")</f>
        <v>7128.625</v>
      </c>
      <c r="U40" s="7">
        <f>IFERROR(AVERAGEIFS(统调负荷!$E:$E,统调负荷!$B:$B,U$3,统调负荷!$C:$C,$A40)/10,"")</f>
        <v>7328.625</v>
      </c>
      <c r="V40" s="7">
        <f>IFERROR(AVERAGEIFS(统调负荷!$E:$E,统调负荷!$B:$B,V$3,统调负荷!$C:$C,$A40)/10,"")</f>
        <v>7840.5</v>
      </c>
      <c r="W40" s="7">
        <f>IFERROR(AVERAGEIFS(统调负荷!$E:$E,统调负荷!$B:$B,W$3,统调负荷!$C:$C,$A40)/10,"")</f>
        <v>8290.375</v>
      </c>
      <c r="X40" s="7">
        <f>IFERROR(AVERAGEIFS(统调负荷!$E:$E,统调负荷!$B:$B,X$3,统调负荷!$C:$C,$A40)/10,"")</f>
        <v>8729.75</v>
      </c>
      <c r="Y40" s="7">
        <f>IFERROR(AVERAGEIFS(统调负荷!$E:$E,统调负荷!$B:$B,Y$3,统调负荷!$C:$C,$A40)/10,"")</f>
        <v>8967.5</v>
      </c>
      <c r="Z40" s="7">
        <f>IFERROR(AVERAGEIFS(统调负荷!$E:$E,统调负荷!$B:$B,Z$3,统调负荷!$C:$C,$A40)/10,"")</f>
        <v>8863.5</v>
      </c>
      <c r="AA40" s="7">
        <f>IFERROR(AVERAGEIFS(统调负荷!$E:$E,统调负荷!$B:$B,AA$3,统调负荷!$C:$C,$A40)/10,"")</f>
        <v>8613.875</v>
      </c>
      <c r="AB40" s="7">
        <f>IFERROR(AVERAGEIFS(统调负荷!$E:$E,统调负荷!$B:$B,AB$3,统调负荷!$C:$C,$A40)/10,"")</f>
        <v>8055.875</v>
      </c>
      <c r="AC40" s="7">
        <f>IFERROR(AVERAGEIFS(统调负荷!$E:$E,统调负荷!$B:$B,AC$3,统调负荷!$C:$C,$A40)/10,"")</f>
        <v>7286.875</v>
      </c>
      <c r="AD40" s="7"/>
      <c r="AE40" s="50" t="s">
        <v>99</v>
      </c>
      <c r="AF40" s="66">
        <f ca="1">IF(AF6*'节点均价-24点'!AG6&gt;0,1,0)</f>
        <v>0</v>
      </c>
      <c r="AG40" s="66">
        <f ca="1">IF(AG6*'节点均价-24点'!AH6&gt;0,1,0)</f>
        <v>1</v>
      </c>
      <c r="AH40" s="66">
        <f ca="1">IF(AH6*'节点均价-24点'!AI6&gt;0,1,0)</f>
        <v>1</v>
      </c>
      <c r="AI40" s="66">
        <f ca="1">IF(AI6*'节点均价-24点'!AJ6&gt;0,1,0)</f>
        <v>1</v>
      </c>
      <c r="AJ40" s="66">
        <f ca="1">IF(AJ6*'节点均价-24点'!AK6&gt;0,1,0)</f>
        <v>1</v>
      </c>
      <c r="AK40" s="66">
        <f ca="1">IF(AK6*'节点均价-24点'!AL6&gt;0,1,0)</f>
        <v>1</v>
      </c>
      <c r="AL40" s="66">
        <f ca="1">IF(AL6*'节点均价-24点'!AM6&gt;0,1,0)</f>
        <v>1</v>
      </c>
      <c r="AM40" s="66">
        <f ca="1">IF(AM6*'节点均价-24点'!AN6&gt;0,1,0)</f>
        <v>1</v>
      </c>
      <c r="AN40" s="66">
        <f ca="1">IF(AN6*'节点均价-24点'!AO6&gt;0,1,0)</f>
        <v>1</v>
      </c>
      <c r="AO40" s="66">
        <f ca="1">IF(AO6*'节点均价-24点'!AP6&gt;0,1,0)</f>
        <v>1</v>
      </c>
      <c r="AP40" s="66">
        <f ca="1">IF(AP6*'节点均价-24点'!AQ6&gt;0,1,0)</f>
        <v>1</v>
      </c>
      <c r="AQ40" s="66">
        <f ca="1">IF(AQ6*'节点均价-24点'!AR6&gt;0,1,0)</f>
        <v>1</v>
      </c>
      <c r="AR40" s="66">
        <f ca="1">IF(AR6*'节点均价-24点'!AS6&gt;0,1,0)</f>
        <v>1</v>
      </c>
      <c r="AS40" s="66">
        <f ca="1">IF(AS6*'节点均价-24点'!AT6&gt;0,1,0)</f>
        <v>0</v>
      </c>
      <c r="AT40" s="66">
        <f ca="1">IF(AT6*'节点均价-24点'!AU6&gt;0,1,0)</f>
        <v>1</v>
      </c>
      <c r="AU40" s="66">
        <f ca="1">IF(AU6*'节点均价-24点'!AV6&gt;0,1,0)</f>
        <v>1</v>
      </c>
      <c r="AV40" s="66">
        <f ca="1">IF(AV6*'节点均价-24点'!AW6&gt;0,1,0)</f>
        <v>1</v>
      </c>
      <c r="AW40" s="66">
        <f ca="1">IF(AW6*'节点均价-24点'!AX6&gt;0,1,0)</f>
        <v>1</v>
      </c>
      <c r="AX40" s="66">
        <f ca="1">IF(AX6*'节点均价-24点'!AY6&gt;0,1,0)</f>
        <v>1</v>
      </c>
      <c r="AY40" s="66">
        <f ca="1">IF(AY6*'节点均价-24点'!AZ6&gt;0,1,0)</f>
        <v>1</v>
      </c>
      <c r="AZ40" s="66">
        <f ca="1">IF(AZ6*'节点均价-24点'!BA6&gt;0,1,0)</f>
        <v>1</v>
      </c>
      <c r="BA40" s="66">
        <f ca="1">IF(BA6*'节点均价-24点'!BB6&gt;0,1,0)</f>
        <v>1</v>
      </c>
      <c r="BB40" s="66">
        <f ca="1">IF(BB6*'节点均价-24点'!BC6&gt;0,1,0)</f>
        <v>1</v>
      </c>
      <c r="BC40" s="66">
        <f ca="1">IF(BC6*'节点均价-24点'!BD6&gt;0,1,0)</f>
        <v>0</v>
      </c>
      <c r="BD40" s="49">
        <f ca="1" t="shared" si="31"/>
        <v>21</v>
      </c>
    </row>
    <row r="41" spans="1:56">
      <c r="A41" s="71" t="s">
        <v>40</v>
      </c>
      <c r="B41" s="53" t="s">
        <v>54</v>
      </c>
      <c r="C41" s="54">
        <f t="shared" si="29"/>
        <v>7429.070625</v>
      </c>
      <c r="D41" s="3">
        <f t="shared" si="0"/>
        <v>8897.3625</v>
      </c>
      <c r="E41" s="3">
        <f t="shared" si="30"/>
        <v>6197.5925</v>
      </c>
      <c r="F41" s="7">
        <f>IFERROR(AVERAGEIFS(统调负荷!$N:$N,统调负荷!$B:$B,F$3,统调负荷!$C:$C,$A41)/10,"")</f>
        <v>7694.37</v>
      </c>
      <c r="G41" s="7">
        <f>IFERROR(AVERAGEIFS(统调负荷!$N:$N,统调负荷!$B:$B,G$3,统调负荷!$C:$C,$A41)/10,"")</f>
        <v>7252.705</v>
      </c>
      <c r="H41" s="7">
        <f>IFERROR(AVERAGEIFS(统调负荷!$N:$N,统调负荷!$B:$B,H$3,统调负荷!$C:$C,$A41)/10,"")</f>
        <v>6783.785</v>
      </c>
      <c r="I41" s="7">
        <f>IFERROR(AVERAGEIFS(统调负荷!$N:$N,统调负荷!$B:$B,I$3,统调负荷!$C:$C,$A41)/10,"")</f>
        <v>6453.7375</v>
      </c>
      <c r="J41" s="7">
        <f>IFERROR(AVERAGEIFS(统调负荷!$N:$N,统调负荷!$B:$B,J$3,统调负荷!$C:$C,$A41)/10,"")</f>
        <v>6221.995</v>
      </c>
      <c r="K41" s="7">
        <f>IFERROR(AVERAGEIFS(统调负荷!$N:$N,统调负荷!$B:$B,K$3,统调负荷!$C:$C,$A41)/10,"")</f>
        <v>6197.5925</v>
      </c>
      <c r="L41" s="7">
        <f>IFERROR(AVERAGEIFS(统调负荷!$N:$N,统调负荷!$B:$B,L$3,统调负荷!$C:$C,$A41)/10,"")</f>
        <v>6438.125</v>
      </c>
      <c r="M41" s="7">
        <f>IFERROR(AVERAGEIFS(统调负荷!$N:$N,统调负荷!$B:$B,M$3,统调负荷!$C:$C,$A41)/10,"")</f>
        <v>6979.4325</v>
      </c>
      <c r="N41" s="7">
        <f>IFERROR(AVERAGEIFS(统调负荷!$N:$N,统调负荷!$B:$B,N$3,统调负荷!$C:$C,$A41)/10,"")</f>
        <v>7568.1525</v>
      </c>
      <c r="O41" s="7">
        <f>IFERROR(AVERAGEIFS(统调负荷!$N:$N,统调负荷!$B:$B,O$3,统调负荷!$C:$C,$A41)/10,"")</f>
        <v>7713.2</v>
      </c>
      <c r="P41" s="7">
        <f>IFERROR(AVERAGEIFS(统调负荷!$N:$N,统调负荷!$B:$B,P$3,统调负荷!$C:$C,$A41)/10,"")</f>
        <v>7495.6425</v>
      </c>
      <c r="Q41" s="7">
        <f>IFERROR(AVERAGEIFS(统调负荷!$N:$N,统调负荷!$B:$B,Q$3,统调负荷!$C:$C,$A41)/10,"")</f>
        <v>7279.3025</v>
      </c>
      <c r="R41" s="7">
        <f>IFERROR(AVERAGEIFS(统调负荷!$N:$N,统调负荷!$B:$B,R$3,统调负荷!$C:$C,$A41)/10,"")</f>
        <v>6797.3325</v>
      </c>
      <c r="S41" s="7">
        <f>IFERROR(AVERAGEIFS(统调负荷!$N:$N,统调负荷!$B:$B,S$3,统调负荷!$C:$C,$A41)/10,"")</f>
        <v>6866.02</v>
      </c>
      <c r="T41" s="7">
        <f>IFERROR(AVERAGEIFS(统调负荷!$N:$N,统调负荷!$B:$B,T$3,统调负荷!$C:$C,$A41)/10,"")</f>
        <v>6952.7825</v>
      </c>
      <c r="U41" s="7">
        <f>IFERROR(AVERAGEIFS(统调负荷!$N:$N,统调负荷!$B:$B,U$3,统调负荷!$C:$C,$A41)/10,"")</f>
        <v>7123.7025</v>
      </c>
      <c r="V41" s="7">
        <f>IFERROR(AVERAGEIFS(统调负荷!$N:$N,统调负荷!$B:$B,V$3,统调负荷!$C:$C,$A41)/10,"")</f>
        <v>7673.875</v>
      </c>
      <c r="W41" s="7">
        <f>IFERROR(AVERAGEIFS(统调负荷!$N:$N,统调负荷!$B:$B,W$3,统调负荷!$C:$C,$A41)/10,"")</f>
        <v>8209.465</v>
      </c>
      <c r="X41" s="7">
        <f>IFERROR(AVERAGEIFS(统调负荷!$N:$N,统调负荷!$B:$B,X$3,统调负荷!$C:$C,$A41)/10,"")</f>
        <v>8742.8825</v>
      </c>
      <c r="Y41" s="7">
        <f>IFERROR(AVERAGEIFS(统调负荷!$N:$N,统调负荷!$B:$B,Y$3,统调负荷!$C:$C,$A41)/10,"")</f>
        <v>8897.3625</v>
      </c>
      <c r="Z41" s="7">
        <f>IFERROR(AVERAGEIFS(统调负荷!$N:$N,统调负荷!$B:$B,Z$3,统调负荷!$C:$C,$A41)/10,"")</f>
        <v>8826.94</v>
      </c>
      <c r="AA41" s="7">
        <f>IFERROR(AVERAGEIFS(统调负荷!$N:$N,统调负荷!$B:$B,AA$3,统调负荷!$C:$C,$A41)/10,"")</f>
        <v>8635.2425</v>
      </c>
      <c r="AB41" s="7">
        <f>IFERROR(AVERAGEIFS(统调负荷!$N:$N,统调负荷!$B:$B,AB$3,统调负荷!$C:$C,$A41)/10,"")</f>
        <v>8148.075</v>
      </c>
      <c r="AC41" s="7">
        <f>IFERROR(AVERAGEIFS(统调负荷!$N:$N,统调负荷!$B:$B,AC$3,统调负荷!$C:$C,$A41)/10,"")</f>
        <v>7345.975</v>
      </c>
      <c r="AD41" s="7"/>
      <c r="AE41" s="50" t="s">
        <v>100</v>
      </c>
      <c r="AF41" s="66">
        <f ca="1">IF(AF7*'节点均价-24点'!AG7&gt;0,1,0)</f>
        <v>0</v>
      </c>
      <c r="AG41" s="66">
        <f ca="1">IF(AG7*'节点均价-24点'!AH7&gt;0,1,0)</f>
        <v>0</v>
      </c>
      <c r="AH41" s="66">
        <f ca="1">IF(AH7*'节点均价-24点'!AI7&gt;0,1,0)</f>
        <v>0</v>
      </c>
      <c r="AI41" s="66">
        <f ca="1">IF(AI7*'节点均价-24点'!AJ7&gt;0,1,0)</f>
        <v>0</v>
      </c>
      <c r="AJ41" s="66">
        <f ca="1">IF(AJ7*'节点均价-24点'!AK7&gt;0,1,0)</f>
        <v>0</v>
      </c>
      <c r="AK41" s="66">
        <f ca="1">IF(AK7*'节点均价-24点'!AL7&gt;0,1,0)</f>
        <v>0</v>
      </c>
      <c r="AL41" s="66">
        <f ca="1">IF(AL7*'节点均价-24点'!AM7&gt;0,1,0)</f>
        <v>1</v>
      </c>
      <c r="AM41" s="66">
        <f ca="1">IF(AM7*'节点均价-24点'!AN7&gt;0,1,0)</f>
        <v>1</v>
      </c>
      <c r="AN41" s="66">
        <f ca="1">IF(AN7*'节点均价-24点'!AO7&gt;0,1,0)</f>
        <v>0</v>
      </c>
      <c r="AO41" s="66">
        <f ca="1">IF(AO7*'节点均价-24点'!AP7&gt;0,1,0)</f>
        <v>1</v>
      </c>
      <c r="AP41" s="66">
        <f ca="1">IF(AP7*'节点均价-24点'!AQ7&gt;0,1,0)</f>
        <v>1</v>
      </c>
      <c r="AQ41" s="66">
        <f ca="1">IF(AQ7*'节点均价-24点'!AR7&gt;0,1,0)</f>
        <v>1</v>
      </c>
      <c r="AR41" s="66">
        <f ca="1">IF(AR7*'节点均价-24点'!AS7&gt;0,1,0)</f>
        <v>1</v>
      </c>
      <c r="AS41" s="66">
        <f ca="1">IF(AS7*'节点均价-24点'!AT7&gt;0,1,0)</f>
        <v>0</v>
      </c>
      <c r="AT41" s="66">
        <f ca="1">IF(AT7*'节点均价-24点'!AU7&gt;0,1,0)</f>
        <v>0</v>
      </c>
      <c r="AU41" s="66">
        <f ca="1">IF(AU7*'节点均价-24点'!AV7&gt;0,1,0)</f>
        <v>0</v>
      </c>
      <c r="AV41" s="66">
        <f ca="1">IF(AV7*'节点均价-24点'!AW7&gt;0,1,0)</f>
        <v>0</v>
      </c>
      <c r="AW41" s="66">
        <f ca="1">IF(AW7*'节点均价-24点'!AX7&gt;0,1,0)</f>
        <v>1</v>
      </c>
      <c r="AX41" s="66">
        <f ca="1">IF(AX7*'节点均价-24点'!AY7&gt;0,1,0)</f>
        <v>0</v>
      </c>
      <c r="AY41" s="66">
        <f ca="1">IF(AY7*'节点均价-24点'!AZ7&gt;0,1,0)</f>
        <v>0</v>
      </c>
      <c r="AZ41" s="66">
        <f ca="1">IF(AZ7*'节点均价-24点'!BA7&gt;0,1,0)</f>
        <v>0</v>
      </c>
      <c r="BA41" s="66">
        <f ca="1">IF(BA7*'节点均价-24点'!BB7&gt;0,1,0)</f>
        <v>0</v>
      </c>
      <c r="BB41" s="66">
        <f ca="1">IF(BB7*'节点均价-24点'!BC7&gt;0,1,0)</f>
        <v>0</v>
      </c>
      <c r="BC41" s="66">
        <f ca="1">IF(BC7*'节点均价-24点'!BD7&gt;0,1,0)</f>
        <v>0</v>
      </c>
      <c r="BD41" s="49">
        <f ca="1" t="shared" si="31"/>
        <v>7</v>
      </c>
    </row>
    <row r="42" spans="1:56">
      <c r="A42" s="16" t="s">
        <v>41</v>
      </c>
      <c r="B42" s="53" t="s">
        <v>53</v>
      </c>
      <c r="C42" s="54">
        <f t="shared" si="29"/>
        <v>7644.35416666667</v>
      </c>
      <c r="D42" s="3">
        <f t="shared" si="0"/>
        <v>9446.875</v>
      </c>
      <c r="E42" s="3">
        <f t="shared" si="30"/>
        <v>5950.875</v>
      </c>
      <c r="F42" s="7">
        <f>IFERROR(AVERAGEIFS(统调负荷!$E:$E,统调负荷!$B:$B,F$3,统调负荷!$C:$C,$A42)/10,"")</f>
        <v>7366.125</v>
      </c>
      <c r="G42" s="7">
        <f>IFERROR(AVERAGEIFS(统调负荷!$E:$E,统调负荷!$B:$B,G$3,统调负荷!$C:$C,$A42)/10,"")</f>
        <v>6912.875</v>
      </c>
      <c r="H42" s="7">
        <f>IFERROR(AVERAGEIFS(统调负荷!$E:$E,统调负荷!$B:$B,H$3,统调负荷!$C:$C,$A42)/10,"")</f>
        <v>6457.375</v>
      </c>
      <c r="I42" s="7">
        <f>IFERROR(AVERAGEIFS(统调负荷!$E:$E,统调负荷!$B:$B,I$3,统调负荷!$C:$C,$A42)/10,"")</f>
        <v>6149.5</v>
      </c>
      <c r="J42" s="7">
        <f>IFERROR(AVERAGEIFS(统调负荷!$E:$E,统调负荷!$B:$B,J$3,统调负荷!$C:$C,$A42)/10,"")</f>
        <v>5950.875</v>
      </c>
      <c r="K42" s="7">
        <f>IFERROR(AVERAGEIFS(统调负荷!$E:$E,统调负荷!$B:$B,K$3,统调负荷!$C:$C,$A42)/10,"")</f>
        <v>5964.75</v>
      </c>
      <c r="L42" s="7">
        <f>IFERROR(AVERAGEIFS(统调负荷!$E:$E,统调负荷!$B:$B,L$3,统调负荷!$C:$C,$A42)/10,"")</f>
        <v>6359</v>
      </c>
      <c r="M42" s="7">
        <f>IFERROR(AVERAGEIFS(统调负荷!$E:$E,统调负荷!$B:$B,M$3,统调负荷!$C:$C,$A42)/10,"")</f>
        <v>7064.375</v>
      </c>
      <c r="N42" s="7">
        <f>IFERROR(AVERAGEIFS(统调负荷!$E:$E,统调负荷!$B:$B,N$3,统调负荷!$C:$C,$A42)/10,"")</f>
        <v>7904.5</v>
      </c>
      <c r="O42" s="7">
        <f>IFERROR(AVERAGEIFS(统调负荷!$E:$E,统调负荷!$B:$B,O$3,统调负荷!$C:$C,$A42)/10,"")</f>
        <v>8207</v>
      </c>
      <c r="P42" s="7">
        <f>IFERROR(AVERAGEIFS(统调负荷!$E:$E,统调负荷!$B:$B,P$3,统调负荷!$C:$C,$A42)/10,"")</f>
        <v>8014.75</v>
      </c>
      <c r="Q42" s="7">
        <f>IFERROR(AVERAGEIFS(统调负荷!$E:$E,统调负荷!$B:$B,Q$3,统调负荷!$C:$C,$A42)/10,"")</f>
        <v>7798.375</v>
      </c>
      <c r="R42" s="7">
        <f>IFERROR(AVERAGEIFS(统调负荷!$E:$E,统调负荷!$B:$B,R$3,统调负荷!$C:$C,$A42)/10,"")</f>
        <v>7212</v>
      </c>
      <c r="S42" s="7">
        <f>IFERROR(AVERAGEIFS(统调负荷!$E:$E,统调负荷!$B:$B,S$3,统调负荷!$C:$C,$A42)/10,"")</f>
        <v>7304.25</v>
      </c>
      <c r="T42" s="7">
        <f>IFERROR(AVERAGEIFS(统调负荷!$E:$E,统调负荷!$B:$B,T$3,统调负荷!$C:$C,$A42)/10,"")</f>
        <v>7395.125</v>
      </c>
      <c r="U42" s="7">
        <f>IFERROR(AVERAGEIFS(统调负荷!$E:$E,统调负荷!$B:$B,U$3,统调负荷!$C:$C,$A42)/10,"")</f>
        <v>7592.375</v>
      </c>
      <c r="V42" s="7">
        <f>IFERROR(AVERAGEIFS(统调负荷!$E:$E,统调负荷!$B:$B,V$3,统调负荷!$C:$C,$A42)/10,"")</f>
        <v>8147.75</v>
      </c>
      <c r="W42" s="7">
        <f>IFERROR(AVERAGEIFS(统调负荷!$E:$E,统调负荷!$B:$B,W$3,统调负荷!$C:$C,$A42)/10,"")</f>
        <v>8662.25</v>
      </c>
      <c r="X42" s="7">
        <f>IFERROR(AVERAGEIFS(统调负荷!$E:$E,统调负荷!$B:$B,X$3,统调负荷!$C:$C,$A42)/10,"")</f>
        <v>9198.5</v>
      </c>
      <c r="Y42" s="7">
        <f>IFERROR(AVERAGEIFS(统调负荷!$E:$E,统调负荷!$B:$B,Y$3,统调负荷!$C:$C,$A42)/10,"")</f>
        <v>9446.875</v>
      </c>
      <c r="Z42" s="7">
        <f>IFERROR(AVERAGEIFS(统调负荷!$E:$E,统调负荷!$B:$B,Z$3,统调负荷!$C:$C,$A42)/10,"")</f>
        <v>9328.375</v>
      </c>
      <c r="AA42" s="7">
        <f>IFERROR(AVERAGEIFS(统调负荷!$E:$E,统调负荷!$B:$B,AA$3,统调负荷!$C:$C,$A42)/10,"")</f>
        <v>9063.125</v>
      </c>
      <c r="AB42" s="7">
        <f>IFERROR(AVERAGEIFS(统调负荷!$E:$E,统调负荷!$B:$B,AB$3,统调负荷!$C:$C,$A42)/10,"")</f>
        <v>8430.125</v>
      </c>
      <c r="AC42" s="7">
        <f>IFERROR(AVERAGEIFS(统调负荷!$E:$E,统调负荷!$B:$B,AC$3,统调负荷!$C:$C,$A42)/10,"")</f>
        <v>7534.25</v>
      </c>
      <c r="AD42" s="7"/>
      <c r="AE42" s="50" t="s">
        <v>101</v>
      </c>
      <c r="AF42" s="66">
        <f ca="1">IF(AF8*'节点均价-24点'!AG8&gt;0,1,0)</f>
        <v>0</v>
      </c>
      <c r="AG42" s="66">
        <f ca="1">IF(AG8*'节点均价-24点'!AH8&gt;0,1,0)</f>
        <v>0</v>
      </c>
      <c r="AH42" s="66">
        <f ca="1">IF(AH8*'节点均价-24点'!AI8&gt;0,1,0)</f>
        <v>1</v>
      </c>
      <c r="AI42" s="66">
        <f ca="1">IF(AI8*'节点均价-24点'!AJ8&gt;0,1,0)</f>
        <v>0</v>
      </c>
      <c r="AJ42" s="66">
        <f ca="1">IF(AJ8*'节点均价-24点'!AK8&gt;0,1,0)</f>
        <v>1</v>
      </c>
      <c r="AK42" s="66">
        <f ca="1">IF(AK8*'节点均价-24点'!AL8&gt;0,1,0)</f>
        <v>1</v>
      </c>
      <c r="AL42" s="66">
        <f ca="1">IF(AL8*'节点均价-24点'!AM8&gt;0,1,0)</f>
        <v>1</v>
      </c>
      <c r="AM42" s="66">
        <f ca="1">IF(AM8*'节点均价-24点'!AN8&gt;0,1,0)</f>
        <v>1</v>
      </c>
      <c r="AN42" s="66">
        <f ca="1">IF(AN8*'节点均价-24点'!AO8&gt;0,1,0)</f>
        <v>1</v>
      </c>
      <c r="AO42" s="66">
        <f ca="1">IF(AO8*'节点均价-24点'!AP8&gt;0,1,0)</f>
        <v>1</v>
      </c>
      <c r="AP42" s="66">
        <f ca="1">IF(AP8*'节点均价-24点'!AQ8&gt;0,1,0)</f>
        <v>1</v>
      </c>
      <c r="AQ42" s="66">
        <f ca="1">IF(AQ8*'节点均价-24点'!AR8&gt;0,1,0)</f>
        <v>0</v>
      </c>
      <c r="AR42" s="66">
        <f ca="1">IF(AR8*'节点均价-24点'!AS8&gt;0,1,0)</f>
        <v>1</v>
      </c>
      <c r="AS42" s="66">
        <f ca="1">IF(AS8*'节点均价-24点'!AT8&gt;0,1,0)</f>
        <v>1</v>
      </c>
      <c r="AT42" s="66">
        <f ca="1">IF(AT8*'节点均价-24点'!AU8&gt;0,1,0)</f>
        <v>1</v>
      </c>
      <c r="AU42" s="66">
        <f ca="1">IF(AU8*'节点均价-24点'!AV8&gt;0,1,0)</f>
        <v>1</v>
      </c>
      <c r="AV42" s="66">
        <f ca="1">IF(AV8*'节点均价-24点'!AW8&gt;0,1,0)</f>
        <v>1</v>
      </c>
      <c r="AW42" s="66">
        <f ca="1">IF(AW8*'节点均价-24点'!AX8&gt;0,1,0)</f>
        <v>0</v>
      </c>
      <c r="AX42" s="66">
        <f ca="1">IF(AX8*'节点均价-24点'!AY8&gt;0,1,0)</f>
        <v>0</v>
      </c>
      <c r="AY42" s="66">
        <f ca="1">IF(AY8*'节点均价-24点'!AZ8&gt;0,1,0)</f>
        <v>0</v>
      </c>
      <c r="AZ42" s="66">
        <f ca="1">IF(AZ8*'节点均价-24点'!BA8&gt;0,1,0)</f>
        <v>0</v>
      </c>
      <c r="BA42" s="66">
        <f ca="1">IF(BA8*'节点均价-24点'!BB8&gt;0,1,0)</f>
        <v>1</v>
      </c>
      <c r="BB42" s="66">
        <f ca="1">IF(BB8*'节点均价-24点'!BC8&gt;0,1,0)</f>
        <v>1</v>
      </c>
      <c r="BC42" s="66">
        <f ca="1">IF(BC8*'节点均价-24点'!BD8&gt;0,1,0)</f>
        <v>0</v>
      </c>
      <c r="BD42" s="49">
        <f ca="1" t="shared" si="31"/>
        <v>15</v>
      </c>
    </row>
    <row r="43" spans="1:56">
      <c r="A43" s="71" t="s">
        <v>41</v>
      </c>
      <c r="B43" s="53" t="s">
        <v>54</v>
      </c>
      <c r="C43" s="54">
        <f t="shared" si="29"/>
        <v>7253.52395833333</v>
      </c>
      <c r="D43" s="3">
        <f t="shared" si="0"/>
        <v>8841.7425</v>
      </c>
      <c r="E43" s="3">
        <f t="shared" si="30"/>
        <v>5822.6675</v>
      </c>
      <c r="F43" s="7">
        <f>IFERROR(AVERAGEIFS(统调负荷!$N:$N,统调负荷!$B:$B,F$3,统调负荷!$C:$C,$A43)/10,"")</f>
        <v>7186.75</v>
      </c>
      <c r="G43" s="7">
        <f>IFERROR(AVERAGEIFS(统调负荷!$N:$N,统调负荷!$B:$B,G$3,统调负荷!$C:$C,$A43)/10,"")</f>
        <v>6751.26</v>
      </c>
      <c r="H43" s="7">
        <f>IFERROR(AVERAGEIFS(统调负荷!$N:$N,统调负荷!$B:$B,H$3,统调负荷!$C:$C,$A43)/10,"")</f>
        <v>6288.41</v>
      </c>
      <c r="I43" s="7">
        <f>IFERROR(AVERAGEIFS(统调负荷!$N:$N,统调负荷!$B:$B,I$3,统调负荷!$C:$C,$A43)/10,"")</f>
        <v>5986.4425</v>
      </c>
      <c r="J43" s="7">
        <f>IFERROR(AVERAGEIFS(统调负荷!$N:$N,统调负荷!$B:$B,J$3,统调负荷!$C:$C,$A43)/10,"")</f>
        <v>5822.6675</v>
      </c>
      <c r="K43" s="7">
        <f>IFERROR(AVERAGEIFS(统调负荷!$N:$N,统调负荷!$B:$B,K$3,统调负荷!$C:$C,$A43)/10,"")</f>
        <v>5836.2625</v>
      </c>
      <c r="L43" s="7">
        <f>IFERROR(AVERAGEIFS(统调负荷!$N:$N,统调负荷!$B:$B,L$3,统调负荷!$C:$C,$A43)/10,"")</f>
        <v>6175.81</v>
      </c>
      <c r="M43" s="7">
        <f>IFERROR(AVERAGEIFS(统调负荷!$N:$N,统调负荷!$B:$B,M$3,统调负荷!$C:$C,$A43)/10,"")</f>
        <v>6837.315</v>
      </c>
      <c r="N43" s="7">
        <f>IFERROR(AVERAGEIFS(统调负荷!$N:$N,统调负荷!$B:$B,N$3,统调负荷!$C:$C,$A43)/10,"")</f>
        <v>7529.32</v>
      </c>
      <c r="O43" s="7">
        <f>IFERROR(AVERAGEIFS(统调负荷!$N:$N,统调负荷!$B:$B,O$3,统调负荷!$C:$C,$A43)/10,"")</f>
        <v>7686.615</v>
      </c>
      <c r="P43" s="7">
        <f>IFERROR(AVERAGEIFS(统调负荷!$N:$N,统调负荷!$B:$B,P$3,统调负荷!$C:$C,$A43)/10,"")</f>
        <v>7444.225</v>
      </c>
      <c r="Q43" s="7">
        <f>IFERROR(AVERAGEIFS(统调负荷!$N:$N,统调负荷!$B:$B,Q$3,统调负荷!$C:$C,$A43)/10,"")</f>
        <v>7247.9625</v>
      </c>
      <c r="R43" s="7">
        <f>IFERROR(AVERAGEIFS(统调负荷!$N:$N,统调负荷!$B:$B,R$3,统调负荷!$C:$C,$A43)/10,"")</f>
        <v>6799.0775</v>
      </c>
      <c r="S43" s="7">
        <f>IFERROR(AVERAGEIFS(统调负荷!$N:$N,统调负荷!$B:$B,S$3,统调负荷!$C:$C,$A43)/10,"")</f>
        <v>6803.18</v>
      </c>
      <c r="T43" s="7">
        <f>IFERROR(AVERAGEIFS(统调负荷!$N:$N,统调负荷!$B:$B,T$3,统调负荷!$C:$C,$A43)/10,"")</f>
        <v>6890.305</v>
      </c>
      <c r="U43" s="7">
        <f>IFERROR(AVERAGEIFS(统调负荷!$N:$N,统调负荷!$B:$B,U$3,统调负荷!$C:$C,$A43)/10,"")</f>
        <v>7093.59</v>
      </c>
      <c r="V43" s="7">
        <f>IFERROR(AVERAGEIFS(统调负荷!$N:$N,统调负荷!$B:$B,V$3,统调负荷!$C:$C,$A43)/10,"")</f>
        <v>7627.39</v>
      </c>
      <c r="W43" s="7">
        <f>IFERROR(AVERAGEIFS(统调负荷!$N:$N,统调负荷!$B:$B,W$3,统调负荷!$C:$C,$A43)/10,"")</f>
        <v>8144.9975</v>
      </c>
      <c r="X43" s="7">
        <f>IFERROR(AVERAGEIFS(统调负荷!$N:$N,统调负荷!$B:$B,X$3,统调负荷!$C:$C,$A43)/10,"")</f>
        <v>8672.1875</v>
      </c>
      <c r="Y43" s="7">
        <f>IFERROR(AVERAGEIFS(统调负荷!$N:$N,统调负荷!$B:$B,Y$3,统调负荷!$C:$C,$A43)/10,"")</f>
        <v>8841.7425</v>
      </c>
      <c r="Z43" s="7">
        <f>IFERROR(AVERAGEIFS(统调负荷!$N:$N,统调负荷!$B:$B,Z$3,统调负荷!$C:$C,$A43)/10,"")</f>
        <v>8724.97</v>
      </c>
      <c r="AA43" s="7">
        <f>IFERROR(AVERAGEIFS(统调负荷!$N:$N,统调负荷!$B:$B,AA$3,统调负荷!$C:$C,$A43)/10,"")</f>
        <v>8494.89</v>
      </c>
      <c r="AB43" s="7">
        <f>IFERROR(AVERAGEIFS(统调负荷!$N:$N,统调负荷!$B:$B,AB$3,统调负荷!$C:$C,$A43)/10,"")</f>
        <v>7973.555</v>
      </c>
      <c r="AC43" s="7">
        <f>IFERROR(AVERAGEIFS(统调负荷!$N:$N,统调负荷!$B:$B,AC$3,统调负荷!$C:$C,$A43)/10,"")</f>
        <v>7225.65</v>
      </c>
      <c r="AD43" s="7"/>
      <c r="AE43" s="50" t="s">
        <v>102</v>
      </c>
      <c r="AF43" s="66">
        <f ca="1">IF(AF9*'节点均价-24点'!AG9&gt;0,1,0)</f>
        <v>0</v>
      </c>
      <c r="AG43" s="66">
        <f ca="1">IF(AG9*'节点均价-24点'!AH9&gt;0,1,0)</f>
        <v>0</v>
      </c>
      <c r="AH43" s="66">
        <f ca="1">IF(AH9*'节点均价-24点'!AI9&gt;0,1,0)</f>
        <v>1</v>
      </c>
      <c r="AI43" s="66">
        <f ca="1">IF(AI9*'节点均价-24点'!AJ9&gt;0,1,0)</f>
        <v>0</v>
      </c>
      <c r="AJ43" s="66">
        <f ca="1">IF(AJ9*'节点均价-24点'!AK9&gt;0,1,0)</f>
        <v>1</v>
      </c>
      <c r="AK43" s="66">
        <f ca="1">IF(AK9*'节点均价-24点'!AL9&gt;0,1,0)</f>
        <v>1</v>
      </c>
      <c r="AL43" s="66">
        <f ca="1">IF(AL9*'节点均价-24点'!AM9&gt;0,1,0)</f>
        <v>1</v>
      </c>
      <c r="AM43" s="66">
        <f ca="1">IF(AM9*'节点均价-24点'!AN9&gt;0,1,0)</f>
        <v>1</v>
      </c>
      <c r="AN43" s="66">
        <f ca="1">IF(AN9*'节点均价-24点'!AO9&gt;0,1,0)</f>
        <v>1</v>
      </c>
      <c r="AO43" s="66">
        <f ca="1">IF(AO9*'节点均价-24点'!AP9&gt;0,1,0)</f>
        <v>1</v>
      </c>
      <c r="AP43" s="66">
        <f ca="1">IF(AP9*'节点均价-24点'!AQ9&gt;0,1,0)</f>
        <v>1</v>
      </c>
      <c r="AQ43" s="66">
        <f ca="1">IF(AQ9*'节点均价-24点'!AR9&gt;0,1,0)</f>
        <v>0</v>
      </c>
      <c r="AR43" s="66">
        <f ca="1">IF(AR9*'节点均价-24点'!AS9&gt;0,1,0)</f>
        <v>1</v>
      </c>
      <c r="AS43" s="66">
        <f ca="1">IF(AS9*'节点均价-24点'!AT9&gt;0,1,0)</f>
        <v>0</v>
      </c>
      <c r="AT43" s="66">
        <f ca="1">IF(AT9*'节点均价-24点'!AU9&gt;0,1,0)</f>
        <v>1</v>
      </c>
      <c r="AU43" s="66">
        <f ca="1">IF(AU9*'节点均价-24点'!AV9&gt;0,1,0)</f>
        <v>1</v>
      </c>
      <c r="AV43" s="66">
        <f ca="1">IF(AV9*'节点均价-24点'!AW9&gt;0,1,0)</f>
        <v>1</v>
      </c>
      <c r="AW43" s="66">
        <f ca="1">IF(AW9*'节点均价-24点'!AX9&gt;0,1,0)</f>
        <v>0</v>
      </c>
      <c r="AX43" s="66">
        <f ca="1">IF(AX9*'节点均价-24点'!AY9&gt;0,1,0)</f>
        <v>1</v>
      </c>
      <c r="AY43" s="66">
        <f ca="1">IF(AY9*'节点均价-24点'!AZ9&gt;0,1,0)</f>
        <v>1</v>
      </c>
      <c r="AZ43" s="66">
        <f ca="1">IF(AZ9*'节点均价-24点'!BA9&gt;0,1,0)</f>
        <v>1</v>
      </c>
      <c r="BA43" s="66">
        <f ca="1">IF(BA9*'节点均价-24点'!BB9&gt;0,1,0)</f>
        <v>1</v>
      </c>
      <c r="BB43" s="66">
        <f ca="1">IF(BB9*'节点均价-24点'!BC9&gt;0,1,0)</f>
        <v>1</v>
      </c>
      <c r="BC43" s="66">
        <f ca="1">IF(BC9*'节点均价-24点'!BD9&gt;0,1,0)</f>
        <v>1</v>
      </c>
      <c r="BD43" s="49">
        <f ca="1" t="shared" si="31"/>
        <v>18</v>
      </c>
    </row>
    <row r="44" spans="1:56">
      <c r="A44" s="16" t="s">
        <v>42</v>
      </c>
      <c r="B44" s="53" t="s">
        <v>53</v>
      </c>
      <c r="C44" s="54">
        <f t="shared" si="29"/>
        <v>7067.79166666667</v>
      </c>
      <c r="D44" s="3">
        <f t="shared" si="0"/>
        <v>8570.875</v>
      </c>
      <c r="E44" s="3">
        <f t="shared" si="30"/>
        <v>5747.625</v>
      </c>
      <c r="F44" s="7">
        <f>IFERROR(AVERAGEIFS(统调负荷!$E:$E,统调负荷!$B:$B,F$3,统调负荷!$C:$C,$A44)/10,"")</f>
        <v>6996.25</v>
      </c>
      <c r="G44" s="7">
        <f>IFERROR(AVERAGEIFS(统调负荷!$E:$E,统调负荷!$B:$B,G$3,统调负荷!$C:$C,$A44)/10,"")</f>
        <v>6600.75</v>
      </c>
      <c r="H44" s="7">
        <f>IFERROR(AVERAGEIFS(统调负荷!$E:$E,统调负荷!$B:$B,H$3,统调负荷!$C:$C,$A44)/10,"")</f>
        <v>6192.375</v>
      </c>
      <c r="I44" s="7">
        <f>IFERROR(AVERAGEIFS(统调负荷!$E:$E,统调负荷!$B:$B,I$3,统调负荷!$C:$C,$A44)/10,"")</f>
        <v>5919.125</v>
      </c>
      <c r="J44" s="7">
        <f>IFERROR(AVERAGEIFS(统调负荷!$E:$E,统调负荷!$B:$B,J$3,统调负荷!$C:$C,$A44)/10,"")</f>
        <v>5747.625</v>
      </c>
      <c r="K44" s="7">
        <f>IFERROR(AVERAGEIFS(统调负荷!$E:$E,统调负荷!$B:$B,K$3,统调负荷!$C:$C,$A44)/10,"")</f>
        <v>5751.25</v>
      </c>
      <c r="L44" s="7">
        <f>IFERROR(AVERAGEIFS(统调负荷!$E:$E,统调负荷!$B:$B,L$3,统调负荷!$C:$C,$A44)/10,"")</f>
        <v>6043</v>
      </c>
      <c r="M44" s="7">
        <f>IFERROR(AVERAGEIFS(统调负荷!$E:$E,统调负荷!$B:$B,M$3,统调负荷!$C:$C,$A44)/10,"")</f>
        <v>6593.875</v>
      </c>
      <c r="N44" s="7">
        <f>IFERROR(AVERAGEIFS(统调负荷!$E:$E,统调负荷!$B:$B,N$3,统调负荷!$C:$C,$A44)/10,"")</f>
        <v>7246.625</v>
      </c>
      <c r="O44" s="7">
        <f>IFERROR(AVERAGEIFS(统调负荷!$E:$E,统调负荷!$B:$B,O$3,统调负荷!$C:$C,$A44)/10,"")</f>
        <v>7483.125</v>
      </c>
      <c r="P44" s="7">
        <f>IFERROR(AVERAGEIFS(统调负荷!$E:$E,统调负荷!$B:$B,P$3,统调负荷!$C:$C,$A44)/10,"")</f>
        <v>7290.25</v>
      </c>
      <c r="Q44" s="7">
        <f>IFERROR(AVERAGEIFS(统调负荷!$E:$E,统调负荷!$B:$B,Q$3,统调负荷!$C:$C,$A44)/10,"")</f>
        <v>7083.75</v>
      </c>
      <c r="R44" s="7">
        <f>IFERROR(AVERAGEIFS(统调负荷!$E:$E,统调负荷!$B:$B,R$3,统调负荷!$C:$C,$A44)/10,"")</f>
        <v>6622.75</v>
      </c>
      <c r="S44" s="7">
        <f>IFERROR(AVERAGEIFS(统调负荷!$E:$E,统调负荷!$B:$B,S$3,统调负荷!$C:$C,$A44)/10,"")</f>
        <v>6705.125</v>
      </c>
      <c r="T44" s="7">
        <f>IFERROR(AVERAGEIFS(统调负荷!$E:$E,统调负荷!$B:$B,T$3,统调负荷!$C:$C,$A44)/10,"")</f>
        <v>6805</v>
      </c>
      <c r="U44" s="7">
        <f>IFERROR(AVERAGEIFS(统调负荷!$E:$E,统调负荷!$B:$B,U$3,统调负荷!$C:$C,$A44)/10,"")</f>
        <v>6945.875</v>
      </c>
      <c r="V44" s="7">
        <f>IFERROR(AVERAGEIFS(统调负荷!$E:$E,统调负荷!$B:$B,V$3,统调负荷!$C:$C,$A44)/10,"")</f>
        <v>7462.875</v>
      </c>
      <c r="W44" s="7">
        <f>IFERROR(AVERAGEIFS(统调负荷!$E:$E,统调负荷!$B:$B,W$3,统调负荷!$C:$C,$A44)/10,"")</f>
        <v>7909</v>
      </c>
      <c r="X44" s="7">
        <f>IFERROR(AVERAGEIFS(统调负荷!$E:$E,统调负荷!$B:$B,X$3,统调负荷!$C:$C,$A44)/10,"")</f>
        <v>8378.375</v>
      </c>
      <c r="Y44" s="7">
        <f>IFERROR(AVERAGEIFS(统调负荷!$E:$E,统调负荷!$B:$B,Y$3,统调负荷!$C:$C,$A44)/10,"")</f>
        <v>8570.875</v>
      </c>
      <c r="Z44" s="7">
        <f>IFERROR(AVERAGEIFS(统调负荷!$E:$E,统调负荷!$B:$B,Z$3,统调负荷!$C:$C,$A44)/10,"")</f>
        <v>8492.625</v>
      </c>
      <c r="AA44" s="7">
        <f>IFERROR(AVERAGEIFS(统调负荷!$E:$E,统调负荷!$B:$B,AA$3,统调负荷!$C:$C,$A44)/10,"")</f>
        <v>8223.875</v>
      </c>
      <c r="AB44" s="7">
        <f>IFERROR(AVERAGEIFS(统调负荷!$E:$E,统调负荷!$B:$B,AB$3,统调负荷!$C:$C,$A44)/10,"")</f>
        <v>7668.5</v>
      </c>
      <c r="AC44" s="7">
        <f>IFERROR(AVERAGEIFS(统调负荷!$E:$E,统调负荷!$B:$B,AC$3,统调负荷!$C:$C,$A44)/10,"")</f>
        <v>6894.125</v>
      </c>
      <c r="AD44" s="7"/>
      <c r="AE44" s="50" t="s">
        <v>103</v>
      </c>
      <c r="AF44" s="66">
        <f ca="1">IF(AF10*'节点均价-24点'!AG10&gt;0,1,0)</f>
        <v>1</v>
      </c>
      <c r="AG44" s="66">
        <f ca="1">IF(AG10*'节点均价-24点'!AH10&gt;0,1,0)</f>
        <v>1</v>
      </c>
      <c r="AH44" s="66">
        <f ca="1">IF(AH10*'节点均价-24点'!AI10&gt;0,1,0)</f>
        <v>1</v>
      </c>
      <c r="AI44" s="66">
        <f ca="1">IF(AI10*'节点均价-24点'!AJ10&gt;0,1,0)</f>
        <v>1</v>
      </c>
      <c r="AJ44" s="66">
        <f ca="1">IF(AJ10*'节点均价-24点'!AK10&gt;0,1,0)</f>
        <v>1</v>
      </c>
      <c r="AK44" s="66">
        <f ca="1">IF(AK10*'节点均价-24点'!AL10&gt;0,1,0)</f>
        <v>0</v>
      </c>
      <c r="AL44" s="66">
        <f ca="1">IF(AL10*'节点均价-24点'!AM10&gt;0,1,0)</f>
        <v>0</v>
      </c>
      <c r="AM44" s="66">
        <f ca="1">IF(AM10*'节点均价-24点'!AN10&gt;0,1,0)</f>
        <v>0</v>
      </c>
      <c r="AN44" s="66">
        <f ca="1">IF(AN10*'节点均价-24点'!AO10&gt;0,1,0)</f>
        <v>1</v>
      </c>
      <c r="AO44" s="66">
        <f ca="1">IF(AO10*'节点均价-24点'!AP10&gt;0,1,0)</f>
        <v>0</v>
      </c>
      <c r="AP44" s="66">
        <f ca="1">IF(AP10*'节点均价-24点'!AQ10&gt;0,1,0)</f>
        <v>0</v>
      </c>
      <c r="AQ44" s="66">
        <f ca="1">IF(AQ10*'节点均价-24点'!AR10&gt;0,1,0)</f>
        <v>0</v>
      </c>
      <c r="AR44" s="66">
        <f ca="1">IF(AR10*'节点均价-24点'!AS10&gt;0,1,0)</f>
        <v>0</v>
      </c>
      <c r="AS44" s="66">
        <f ca="1">IF(AS10*'节点均价-24点'!AT10&gt;0,1,0)</f>
        <v>0</v>
      </c>
      <c r="AT44" s="66">
        <f ca="1">IF(AT10*'节点均价-24点'!AU10&gt;0,1,0)</f>
        <v>0</v>
      </c>
      <c r="AU44" s="66">
        <f ca="1">IF(AU10*'节点均价-24点'!AV10&gt;0,1,0)</f>
        <v>0</v>
      </c>
      <c r="AV44" s="66">
        <f ca="1">IF(AV10*'节点均价-24点'!AW10&gt;0,1,0)</f>
        <v>1</v>
      </c>
      <c r="AW44" s="66">
        <f ca="1">IF(AW10*'节点均价-24点'!AX10&gt;0,1,0)</f>
        <v>1</v>
      </c>
      <c r="AX44" s="66">
        <f ca="1">IF(AX10*'节点均价-24点'!AY10&gt;0,1,0)</f>
        <v>1</v>
      </c>
      <c r="AY44" s="66">
        <f ca="1">IF(AY10*'节点均价-24点'!AZ10&gt;0,1,0)</f>
        <v>1</v>
      </c>
      <c r="AZ44" s="66">
        <f ca="1">IF(AZ10*'节点均价-24点'!BA10&gt;0,1,0)</f>
        <v>1</v>
      </c>
      <c r="BA44" s="66">
        <f ca="1">IF(BA10*'节点均价-24点'!BB10&gt;0,1,0)</f>
        <v>1</v>
      </c>
      <c r="BB44" s="66">
        <f ca="1">IF(BB10*'节点均价-24点'!BC10&gt;0,1,0)</f>
        <v>1</v>
      </c>
      <c r="BC44" s="66">
        <f ca="1">IF(BC10*'节点均价-24点'!BD10&gt;0,1,0)</f>
        <v>1</v>
      </c>
      <c r="BD44" s="49">
        <f ca="1" t="shared" si="31"/>
        <v>14</v>
      </c>
    </row>
    <row r="45" spans="1:56">
      <c r="A45" s="71" t="s">
        <v>42</v>
      </c>
      <c r="B45" s="53" t="s">
        <v>54</v>
      </c>
      <c r="C45" s="54">
        <f t="shared" si="29"/>
        <v>6865.84114583333</v>
      </c>
      <c r="D45" s="3">
        <f t="shared" si="0"/>
        <v>8293.3675</v>
      </c>
      <c r="E45" s="3">
        <f t="shared" si="30"/>
        <v>5599.835</v>
      </c>
      <c r="F45" s="7">
        <f>IFERROR(AVERAGEIFS(统调负荷!$N:$N,统调负荷!$B:$B,F$3,统调负荷!$C:$C,$A45)/10,"")</f>
        <v>7026.9275</v>
      </c>
      <c r="G45" s="7">
        <f>IFERROR(AVERAGEIFS(统调负荷!$N:$N,统调负荷!$B:$B,G$3,统调负荷!$C:$C,$A45)/10,"")</f>
        <v>6580.6075</v>
      </c>
      <c r="H45" s="7">
        <f>IFERROR(AVERAGEIFS(统调负荷!$N:$N,统调负荷!$B:$B,H$3,统调负荷!$C:$C,$A45)/10,"")</f>
        <v>6119.4875</v>
      </c>
      <c r="I45" s="7">
        <f>IFERROR(AVERAGEIFS(统调负荷!$N:$N,统调负荷!$B:$B,I$3,统调负荷!$C:$C,$A45)/10,"")</f>
        <v>5824.6325</v>
      </c>
      <c r="J45" s="7">
        <f>IFERROR(AVERAGEIFS(统调负荷!$N:$N,统调负荷!$B:$B,J$3,统调负荷!$C:$C,$A45)/10,"")</f>
        <v>5621.955</v>
      </c>
      <c r="K45" s="7">
        <f>IFERROR(AVERAGEIFS(统调负荷!$N:$N,统调负荷!$B:$B,K$3,统调负荷!$C:$C,$A45)/10,"")</f>
        <v>5599.835</v>
      </c>
      <c r="L45" s="7">
        <f>IFERROR(AVERAGEIFS(统调负荷!$N:$N,统调负荷!$B:$B,L$3,统调负荷!$C:$C,$A45)/10,"")</f>
        <v>5919.05</v>
      </c>
      <c r="M45" s="7">
        <f>IFERROR(AVERAGEIFS(统调负荷!$N:$N,统调负荷!$B:$B,M$3,统调负荷!$C:$C,$A45)/10,"")</f>
        <v>6500.9475</v>
      </c>
      <c r="N45" s="7">
        <f>IFERROR(AVERAGEIFS(统调负荷!$N:$N,统调负荷!$B:$B,N$3,统调负荷!$C:$C,$A45)/10,"")</f>
        <v>7013.305</v>
      </c>
      <c r="O45" s="7">
        <f>IFERROR(AVERAGEIFS(统调负荷!$N:$N,统调负荷!$B:$B,O$3,统调负荷!$C:$C,$A45)/10,"")</f>
        <v>7114.0325</v>
      </c>
      <c r="P45" s="7">
        <f>IFERROR(AVERAGEIFS(统调负荷!$N:$N,统调负荷!$B:$B,P$3,统调负荷!$C:$C,$A45)/10,"")</f>
        <v>6880.9175</v>
      </c>
      <c r="Q45" s="7">
        <f>IFERROR(AVERAGEIFS(统调负荷!$N:$N,统调负荷!$B:$B,Q$3,统调负荷!$C:$C,$A45)/10,"")</f>
        <v>6720.9275</v>
      </c>
      <c r="R45" s="7">
        <f>IFERROR(AVERAGEIFS(统调负荷!$N:$N,统调负荷!$B:$B,R$3,统调负荷!$C:$C,$A45)/10,"")</f>
        <v>6466.045</v>
      </c>
      <c r="S45" s="7">
        <f>IFERROR(AVERAGEIFS(统调负荷!$N:$N,统调负荷!$B:$B,S$3,统调负荷!$C:$C,$A45)/10,"")</f>
        <v>6516.85</v>
      </c>
      <c r="T45" s="7">
        <f>IFERROR(AVERAGEIFS(统调负荷!$N:$N,统调负荷!$B:$B,T$3,统调负荷!$C:$C,$A45)/10,"")</f>
        <v>6511.0425</v>
      </c>
      <c r="U45" s="7">
        <f>IFERROR(AVERAGEIFS(统调负荷!$N:$N,统调负荷!$B:$B,U$3,统调负荷!$C:$C,$A45)/10,"")</f>
        <v>6691.3725</v>
      </c>
      <c r="V45" s="7">
        <f>IFERROR(AVERAGEIFS(统调负荷!$N:$N,统调负荷!$B:$B,V$3,统调负荷!$C:$C,$A45)/10,"")</f>
        <v>7099.5</v>
      </c>
      <c r="W45" s="7">
        <f>IFERROR(AVERAGEIFS(统调负荷!$N:$N,统调负荷!$B:$B,W$3,统调负荷!$C:$C,$A45)/10,"")</f>
        <v>7636.8175</v>
      </c>
      <c r="X45" s="7">
        <f>IFERROR(AVERAGEIFS(统调负荷!$N:$N,统调负荷!$B:$B,X$3,统调负荷!$C:$C,$A45)/10,"")</f>
        <v>8150.955</v>
      </c>
      <c r="Y45" s="7">
        <f>IFERROR(AVERAGEIFS(统调负荷!$N:$N,统调负荷!$B:$B,Y$3,统调负荷!$C:$C,$A45)/10,"")</f>
        <v>8293.3675</v>
      </c>
      <c r="Z45" s="7">
        <f>IFERROR(AVERAGEIFS(统调负荷!$N:$N,统调负荷!$B:$B,Z$3,统调负荷!$C:$C,$A45)/10,"")</f>
        <v>8189.42</v>
      </c>
      <c r="AA45" s="7">
        <f>IFERROR(AVERAGEIFS(统调负荷!$N:$N,统调负荷!$B:$B,AA$3,统调负荷!$C:$C,$A45)/10,"")</f>
        <v>7991.8525</v>
      </c>
      <c r="AB45" s="7">
        <f>IFERROR(AVERAGEIFS(统调负荷!$N:$N,统调负荷!$B:$B,AB$3,统调负荷!$C:$C,$A45)/10,"")</f>
        <v>7516.505</v>
      </c>
      <c r="AC45" s="7">
        <f>IFERROR(AVERAGEIFS(统调负荷!$N:$N,统调负荷!$B:$B,AC$3,统调负荷!$C:$C,$A45)/10,"")</f>
        <v>6793.835</v>
      </c>
      <c r="AD45" s="7"/>
      <c r="AE45" s="50" t="s">
        <v>104</v>
      </c>
      <c r="AF45" s="66">
        <f ca="1">IF(AF11*'节点均价-24点'!AG11&gt;0,1,0)</f>
        <v>1</v>
      </c>
      <c r="AG45" s="66">
        <f ca="1">IF(AG11*'节点均价-24点'!AH11&gt;0,1,0)</f>
        <v>1</v>
      </c>
      <c r="AH45" s="66">
        <f ca="1">IF(AH11*'节点均价-24点'!AI11&gt;0,1,0)</f>
        <v>1</v>
      </c>
      <c r="AI45" s="66">
        <f ca="1">IF(AI11*'节点均价-24点'!AJ11&gt;0,1,0)</f>
        <v>1</v>
      </c>
      <c r="AJ45" s="66">
        <f ca="1">IF(AJ11*'节点均价-24点'!AK11&gt;0,1,0)</f>
        <v>1</v>
      </c>
      <c r="AK45" s="66">
        <f ca="1">IF(AK11*'节点均价-24点'!AL11&gt;0,1,0)</f>
        <v>1</v>
      </c>
      <c r="AL45" s="66">
        <f ca="1">IF(AL11*'节点均价-24点'!AM11&gt;0,1,0)</f>
        <v>1</v>
      </c>
      <c r="AM45" s="66">
        <f ca="1">IF(AM11*'节点均价-24点'!AN11&gt;0,1,0)</f>
        <v>1</v>
      </c>
      <c r="AN45" s="66">
        <f ca="1">IF(AN11*'节点均价-24点'!AO11&gt;0,1,0)</f>
        <v>0</v>
      </c>
      <c r="AO45" s="66">
        <f ca="1">IF(AO11*'节点均价-24点'!AP11&gt;0,1,0)</f>
        <v>1</v>
      </c>
      <c r="AP45" s="66">
        <f ca="1">IF(AP11*'节点均价-24点'!AQ11&gt;0,1,0)</f>
        <v>1</v>
      </c>
      <c r="AQ45" s="66">
        <f ca="1">IF(AQ11*'节点均价-24点'!AR11&gt;0,1,0)</f>
        <v>1</v>
      </c>
      <c r="AR45" s="66">
        <f ca="1">IF(AR11*'节点均价-24点'!AS11&gt;0,1,0)</f>
        <v>0</v>
      </c>
      <c r="AS45" s="66">
        <f ca="1">IF(AS11*'节点均价-24点'!AT11&gt;0,1,0)</f>
        <v>0</v>
      </c>
      <c r="AT45" s="66">
        <f ca="1">IF(AT11*'节点均价-24点'!AU11&gt;0,1,0)</f>
        <v>1</v>
      </c>
      <c r="AU45" s="66">
        <f ca="1">IF(AU11*'节点均价-24点'!AV11&gt;0,1,0)</f>
        <v>1</v>
      </c>
      <c r="AV45" s="66">
        <f ca="1">IF(AV11*'节点均价-24点'!AW11&gt;0,1,0)</f>
        <v>1</v>
      </c>
      <c r="AW45" s="66">
        <f ca="1">IF(AW11*'节点均价-24点'!AX11&gt;0,1,0)</f>
        <v>1</v>
      </c>
      <c r="AX45" s="66">
        <f ca="1">IF(AX11*'节点均价-24点'!AY11&gt;0,1,0)</f>
        <v>1</v>
      </c>
      <c r="AY45" s="66">
        <f ca="1">IF(AY11*'节点均价-24点'!AZ11&gt;0,1,0)</f>
        <v>1</v>
      </c>
      <c r="AZ45" s="66">
        <f ca="1">IF(AZ11*'节点均价-24点'!BA11&gt;0,1,0)</f>
        <v>1</v>
      </c>
      <c r="BA45" s="66">
        <f ca="1">IF(BA11*'节点均价-24点'!BB11&gt;0,1,0)</f>
        <v>1</v>
      </c>
      <c r="BB45" s="66">
        <f ca="1">IF(BB11*'节点均价-24点'!BC11&gt;0,1,0)</f>
        <v>1</v>
      </c>
      <c r="BC45" s="66">
        <f ca="1">IF(BC11*'节点均价-24点'!BD11&gt;0,1,0)</f>
        <v>1</v>
      </c>
      <c r="BD45" s="49">
        <f ca="1" t="shared" si="31"/>
        <v>21</v>
      </c>
    </row>
    <row r="46" spans="1:56">
      <c r="A46" s="16" t="s">
        <v>43</v>
      </c>
      <c r="B46" s="53" t="s">
        <v>53</v>
      </c>
      <c r="C46" s="54">
        <f t="shared" si="29"/>
        <v>6464.83333333333</v>
      </c>
      <c r="D46" s="3">
        <f t="shared" si="0"/>
        <v>7667</v>
      </c>
      <c r="E46" s="3">
        <f t="shared" si="30"/>
        <v>5378.25</v>
      </c>
      <c r="F46" s="7">
        <f>IFERROR(AVERAGEIFS(统调负荷!$E:$E,统调负荷!$B:$B,F$3,统调负荷!$C:$C,$A46)/10,"")</f>
        <v>6466.875</v>
      </c>
      <c r="G46" s="7">
        <f>IFERROR(AVERAGEIFS(统调负荷!$E:$E,统调负荷!$B:$B,G$3,统调负荷!$C:$C,$A46)/10,"")</f>
        <v>6134.625</v>
      </c>
      <c r="H46" s="7">
        <f>IFERROR(AVERAGEIFS(统调负荷!$E:$E,统调负荷!$B:$B,H$3,统调负荷!$C:$C,$A46)/10,"")</f>
        <v>5776.5</v>
      </c>
      <c r="I46" s="7">
        <f>IFERROR(AVERAGEIFS(统调负荷!$E:$E,统调负荷!$B:$B,I$3,统调负荷!$C:$C,$A46)/10,"")</f>
        <v>5547.125</v>
      </c>
      <c r="J46" s="7">
        <f>IFERROR(AVERAGEIFS(统调负荷!$E:$E,统调负荷!$B:$B,J$3,统调负荷!$C:$C,$A46)/10,"")</f>
        <v>5394.125</v>
      </c>
      <c r="K46" s="7">
        <f>IFERROR(AVERAGEIFS(统调负荷!$E:$E,统调负荷!$B:$B,K$3,统调负荷!$C:$C,$A46)/10,"")</f>
        <v>5378.25</v>
      </c>
      <c r="L46" s="7">
        <f>IFERROR(AVERAGEIFS(统调负荷!$E:$E,统调负荷!$B:$B,L$3,统调负荷!$C:$C,$A46)/10,"")</f>
        <v>5550.875</v>
      </c>
      <c r="M46" s="7">
        <f>IFERROR(AVERAGEIFS(统调负荷!$E:$E,统调负荷!$B:$B,M$3,统调负荷!$C:$C,$A46)/10,"")</f>
        <v>6023.625</v>
      </c>
      <c r="N46" s="7">
        <f>IFERROR(AVERAGEIFS(统调负荷!$E:$E,统调负荷!$B:$B,N$3,统调负荷!$C:$C,$A46)/10,"")</f>
        <v>6514.875</v>
      </c>
      <c r="O46" s="7">
        <f>IFERROR(AVERAGEIFS(统调负荷!$E:$E,统调负荷!$B:$B,O$3,统调负荷!$C:$C,$A46)/10,"")</f>
        <v>6703.875</v>
      </c>
      <c r="P46" s="7">
        <f>IFERROR(AVERAGEIFS(统调负荷!$E:$E,统调负荷!$B:$B,P$3,统调负荷!$C:$C,$A46)/10,"")</f>
        <v>6568.5</v>
      </c>
      <c r="Q46" s="7">
        <f>IFERROR(AVERAGEIFS(统调负荷!$E:$E,统调负荷!$B:$B,Q$3,统调负荷!$C:$C,$A46)/10,"")</f>
        <v>6449.75</v>
      </c>
      <c r="R46" s="7">
        <f>IFERROR(AVERAGEIFS(统调负荷!$E:$E,统调负荷!$B:$B,R$3,统调负荷!$C:$C,$A46)/10,"")</f>
        <v>6103.25</v>
      </c>
      <c r="S46" s="7">
        <f>IFERROR(AVERAGEIFS(统调负荷!$E:$E,统调负荷!$B:$B,S$3,统调负荷!$C:$C,$A46)/10,"")</f>
        <v>6150.75</v>
      </c>
      <c r="T46" s="7">
        <f>IFERROR(AVERAGEIFS(统调负荷!$E:$E,统调负荷!$B:$B,T$3,统调负荷!$C:$C,$A46)/10,"")</f>
        <v>6313.75</v>
      </c>
      <c r="U46" s="7">
        <f>IFERROR(AVERAGEIFS(统调负荷!$E:$E,统调负荷!$B:$B,U$3,统调负荷!$C:$C,$A46)/10,"")</f>
        <v>6442.75</v>
      </c>
      <c r="V46" s="7">
        <f>IFERROR(AVERAGEIFS(统调负荷!$E:$E,统调负荷!$B:$B,V$3,统调负荷!$C:$C,$A46)/10,"")</f>
        <v>6816.5</v>
      </c>
      <c r="W46" s="7">
        <f>IFERROR(AVERAGEIFS(统调负荷!$E:$E,统调负荷!$B:$B,W$3,统调负荷!$C:$C,$A46)/10,"")</f>
        <v>7163.375</v>
      </c>
      <c r="X46" s="7">
        <f>IFERROR(AVERAGEIFS(统调负荷!$E:$E,统调负荷!$B:$B,X$3,统调负荷!$C:$C,$A46)/10,"")</f>
        <v>7527</v>
      </c>
      <c r="Y46" s="7">
        <f>IFERROR(AVERAGEIFS(统调负荷!$E:$E,统调负荷!$B:$B,Y$3,统调负荷!$C:$C,$A46)/10,"")</f>
        <v>7667</v>
      </c>
      <c r="Z46" s="7">
        <f>IFERROR(AVERAGEIFS(统调负荷!$E:$E,统调负荷!$B:$B,Z$3,统调负荷!$C:$C,$A46)/10,"")</f>
        <v>7577.375</v>
      </c>
      <c r="AA46" s="7">
        <f>IFERROR(AVERAGEIFS(统调负荷!$E:$E,统调负荷!$B:$B,AA$3,统调负荷!$C:$C,$A46)/10,"")</f>
        <v>7408.25</v>
      </c>
      <c r="AB46" s="7">
        <f>IFERROR(AVERAGEIFS(统调负荷!$E:$E,统调负荷!$B:$B,AB$3,统调负荷!$C:$C,$A46)/10,"")</f>
        <v>7028.375</v>
      </c>
      <c r="AC46" s="7">
        <f>IFERROR(AVERAGEIFS(统调负荷!$E:$E,统调负荷!$B:$B,AC$3,统调负荷!$C:$C,$A46)/10,"")</f>
        <v>6448.625</v>
      </c>
      <c r="AD46" s="7"/>
      <c r="AE46" s="50" t="s">
        <v>105</v>
      </c>
      <c r="AF46" s="66">
        <f ca="1">IF(AF12*'节点均价-24点'!AG12&gt;0,1,0)</f>
        <v>0</v>
      </c>
      <c r="AG46" s="66">
        <f ca="1">IF(AG12*'节点均价-24点'!AH12&gt;0,1,0)</f>
        <v>0</v>
      </c>
      <c r="AH46" s="66">
        <f ca="1">IF(AH12*'节点均价-24点'!AI12&gt;0,1,0)</f>
        <v>0</v>
      </c>
      <c r="AI46" s="66">
        <f ca="1">IF(AI12*'节点均价-24点'!AJ12&gt;0,1,0)</f>
        <v>0</v>
      </c>
      <c r="AJ46" s="66">
        <f ca="1">IF(AJ12*'节点均价-24点'!AK12&gt;0,1,0)</f>
        <v>1</v>
      </c>
      <c r="AK46" s="66">
        <f ca="1">IF(AK12*'节点均价-24点'!AL12&gt;0,1,0)</f>
        <v>0</v>
      </c>
      <c r="AL46" s="66">
        <f ca="1">IF(AL12*'节点均价-24点'!AM12&gt;0,1,0)</f>
        <v>0</v>
      </c>
      <c r="AM46" s="66">
        <f ca="1">IF(AM12*'节点均价-24点'!AN12&gt;0,1,0)</f>
        <v>0</v>
      </c>
      <c r="AN46" s="66">
        <f ca="1">IF(AN12*'节点均价-24点'!AO12&gt;0,1,0)</f>
        <v>0</v>
      </c>
      <c r="AO46" s="66">
        <f ca="1">IF(AO12*'节点均价-24点'!AP12&gt;0,1,0)</f>
        <v>0</v>
      </c>
      <c r="AP46" s="66">
        <f ca="1">IF(AP12*'节点均价-24点'!AQ12&gt;0,1,0)</f>
        <v>1</v>
      </c>
      <c r="AQ46" s="66">
        <f ca="1">IF(AQ12*'节点均价-24点'!AR12&gt;0,1,0)</f>
        <v>1</v>
      </c>
      <c r="AR46" s="66">
        <f ca="1">IF(AR12*'节点均价-24点'!AS12&gt;0,1,0)</f>
        <v>1</v>
      </c>
      <c r="AS46" s="66">
        <f ca="1">IF(AS12*'节点均价-24点'!AT12&gt;0,1,0)</f>
        <v>1</v>
      </c>
      <c r="AT46" s="66">
        <f ca="1">IF(AT12*'节点均价-24点'!AU12&gt;0,1,0)</f>
        <v>1</v>
      </c>
      <c r="AU46" s="66">
        <f ca="1">IF(AU12*'节点均价-24点'!AV12&gt;0,1,0)</f>
        <v>1</v>
      </c>
      <c r="AV46" s="66">
        <f ca="1">IF(AV12*'节点均价-24点'!AW12&gt;0,1,0)</f>
        <v>1</v>
      </c>
      <c r="AW46" s="66">
        <f ca="1">IF(AW12*'节点均价-24点'!AX12&gt;0,1,0)</f>
        <v>1</v>
      </c>
      <c r="AX46" s="66">
        <f ca="1">IF(AX12*'节点均价-24点'!AY12&gt;0,1,0)</f>
        <v>1</v>
      </c>
      <c r="AY46" s="66">
        <f ca="1">IF(AY12*'节点均价-24点'!AZ12&gt;0,1,0)</f>
        <v>1</v>
      </c>
      <c r="AZ46" s="66">
        <f ca="1">IF(AZ12*'节点均价-24点'!BA12&gt;0,1,0)</f>
        <v>1</v>
      </c>
      <c r="BA46" s="66">
        <f ca="1">IF(BA12*'节点均价-24点'!BB12&gt;0,1,0)</f>
        <v>1</v>
      </c>
      <c r="BB46" s="66">
        <f ca="1">IF(BB12*'节点均价-24点'!BC12&gt;0,1,0)</f>
        <v>0</v>
      </c>
      <c r="BC46" s="66">
        <f ca="1">IF(BC12*'节点均价-24点'!BD12&gt;0,1,0)</f>
        <v>0</v>
      </c>
      <c r="BD46" s="49">
        <f ca="1" t="shared" si="31"/>
        <v>13</v>
      </c>
    </row>
    <row r="47" spans="1:56">
      <c r="A47" s="71" t="s">
        <v>43</v>
      </c>
      <c r="B47" s="53" t="s">
        <v>54</v>
      </c>
      <c r="C47" s="54">
        <f t="shared" si="29"/>
        <v>6547.72666666667</v>
      </c>
      <c r="D47" s="3">
        <f t="shared" si="0"/>
        <v>7827.3275</v>
      </c>
      <c r="E47" s="3">
        <f t="shared" si="30"/>
        <v>5286.43</v>
      </c>
      <c r="F47" s="7">
        <f>IFERROR(AVERAGEIFS(统调负荷!$N:$N,统调负荷!$B:$B,F$3,统调负荷!$C:$C,$A47)/10,"")</f>
        <v>6663.9025</v>
      </c>
      <c r="G47" s="7">
        <f>IFERROR(AVERAGEIFS(统调负荷!$N:$N,统调负荷!$B:$B,G$3,统调负荷!$C:$C,$A47)/10,"")</f>
        <v>6227.155</v>
      </c>
      <c r="H47" s="7">
        <f>IFERROR(AVERAGEIFS(统调负荷!$N:$N,统调负荷!$B:$B,H$3,统调负荷!$C:$C,$A47)/10,"")</f>
        <v>5797.4875</v>
      </c>
      <c r="I47" s="7">
        <f>IFERROR(AVERAGEIFS(统调负荷!$N:$N,统调负荷!$B:$B,I$3,统调负荷!$C:$C,$A47)/10,"")</f>
        <v>5499.9525</v>
      </c>
      <c r="J47" s="7">
        <f>IFERROR(AVERAGEIFS(统调负荷!$N:$N,统调负荷!$B:$B,J$3,统调负荷!$C:$C,$A47)/10,"")</f>
        <v>5315.4225</v>
      </c>
      <c r="K47" s="7">
        <f>IFERROR(AVERAGEIFS(统调负荷!$N:$N,统调负荷!$B:$B,K$3,统调负荷!$C:$C,$A47)/10,"")</f>
        <v>5286.43</v>
      </c>
      <c r="L47" s="7">
        <f>IFERROR(AVERAGEIFS(统调负荷!$N:$N,统调负荷!$B:$B,L$3,统调负荷!$C:$C,$A47)/10,"")</f>
        <v>5593.0525</v>
      </c>
      <c r="M47" s="7">
        <f>IFERROR(AVERAGEIFS(统调负荷!$N:$N,统调负荷!$B:$B,M$3,统调负荷!$C:$C,$A47)/10,"")</f>
        <v>6134.25</v>
      </c>
      <c r="N47" s="7">
        <f>IFERROR(AVERAGEIFS(统调负荷!$N:$N,统调负荷!$B:$B,N$3,统调负荷!$C:$C,$A47)/10,"")</f>
        <v>6586.67</v>
      </c>
      <c r="O47" s="7">
        <f>IFERROR(AVERAGEIFS(统调负荷!$N:$N,统调负荷!$B:$B,O$3,统调负荷!$C:$C,$A47)/10,"")</f>
        <v>6899.595</v>
      </c>
      <c r="P47" s="7">
        <f>IFERROR(AVERAGEIFS(统调负荷!$N:$N,统调负荷!$B:$B,P$3,统调负荷!$C:$C,$A47)/10,"")</f>
        <v>6845.57</v>
      </c>
      <c r="Q47" s="7">
        <f>IFERROR(AVERAGEIFS(统调负荷!$N:$N,统调负荷!$B:$B,Q$3,统调负荷!$C:$C,$A47)/10,"")</f>
        <v>6761.6875</v>
      </c>
      <c r="R47" s="7">
        <f>IFERROR(AVERAGEIFS(统调负荷!$N:$N,统调负荷!$B:$B,R$3,统调负荷!$C:$C,$A47)/10,"")</f>
        <v>6485.92</v>
      </c>
      <c r="S47" s="7">
        <f>IFERROR(AVERAGEIFS(统调负荷!$N:$N,统调负荷!$B:$B,S$3,统调负荷!$C:$C,$A47)/10,"")</f>
        <v>6347.2925</v>
      </c>
      <c r="T47" s="7">
        <f>IFERROR(AVERAGEIFS(统调负荷!$N:$N,统调负荷!$B:$B,T$3,统调负荷!$C:$C,$A47)/10,"")</f>
        <v>6180.7725</v>
      </c>
      <c r="U47" s="7">
        <f>IFERROR(AVERAGEIFS(统调负荷!$N:$N,统调负荷!$B:$B,U$3,统调负荷!$C:$C,$A47)/10,"")</f>
        <v>6268.875</v>
      </c>
      <c r="V47" s="7">
        <f>IFERROR(AVERAGEIFS(统调负荷!$N:$N,统调负荷!$B:$B,V$3,统调负荷!$C:$C,$A47)/10,"")</f>
        <v>6710.47</v>
      </c>
      <c r="W47" s="7">
        <f>IFERROR(AVERAGEIFS(统调负荷!$N:$N,统调负荷!$B:$B,W$3,统调负荷!$C:$C,$A47)/10,"")</f>
        <v>7246.075</v>
      </c>
      <c r="X47" s="7">
        <f>IFERROR(AVERAGEIFS(统调负荷!$N:$N,统调负荷!$B:$B,X$3,统调负荷!$C:$C,$A47)/10,"")</f>
        <v>7727.405</v>
      </c>
      <c r="Y47" s="7">
        <f>IFERROR(AVERAGEIFS(统调负荷!$N:$N,统调负荷!$B:$B,Y$3,统调负荷!$C:$C,$A47)/10,"")</f>
        <v>7827.3275</v>
      </c>
      <c r="Z47" s="7">
        <f>IFERROR(AVERAGEIFS(统调负荷!$N:$N,统调负荷!$B:$B,Z$3,统调负荷!$C:$C,$A47)/10,"")</f>
        <v>7717.4025</v>
      </c>
      <c r="AA47" s="7">
        <f>IFERROR(AVERAGEIFS(统调负荷!$N:$N,统调负荷!$B:$B,AA$3,统调负荷!$C:$C,$A47)/10,"")</f>
        <v>7523.0575</v>
      </c>
      <c r="AB47" s="7">
        <f>IFERROR(AVERAGEIFS(统调负荷!$N:$N,统调负荷!$B:$B,AB$3,统调负荷!$C:$C,$A47)/10,"")</f>
        <v>7096.3225</v>
      </c>
      <c r="AC47" s="7">
        <f>IFERROR(AVERAGEIFS(统调负荷!$N:$N,统调负荷!$B:$B,AC$3,统调负荷!$C:$C,$A47)/10,"")</f>
        <v>6403.345</v>
      </c>
      <c r="AD47" s="7"/>
      <c r="AE47" s="50" t="s">
        <v>106</v>
      </c>
      <c r="AF47" s="66">
        <f ca="1">IF(AF13*'节点均价-24点'!AG13&gt;0,1,0)</f>
        <v>0</v>
      </c>
      <c r="AG47" s="66">
        <f ca="1">IF(AG13*'节点均价-24点'!AH13&gt;0,1,0)</f>
        <v>1</v>
      </c>
      <c r="AH47" s="66">
        <f ca="1">IF(AH13*'节点均价-24点'!AI13&gt;0,1,0)</f>
        <v>1</v>
      </c>
      <c r="AI47" s="66">
        <f ca="1">IF(AI13*'节点均价-24点'!AJ13&gt;0,1,0)</f>
        <v>0</v>
      </c>
      <c r="AJ47" s="66">
        <f ca="1">IF(AJ13*'节点均价-24点'!AK13&gt;0,1,0)</f>
        <v>0</v>
      </c>
      <c r="AK47" s="66">
        <f ca="1">IF(AK13*'节点均价-24点'!AL13&gt;0,1,0)</f>
        <v>0</v>
      </c>
      <c r="AL47" s="66">
        <f ca="1">IF(AL13*'节点均价-24点'!AM13&gt;0,1,0)</f>
        <v>0</v>
      </c>
      <c r="AM47" s="66">
        <f ca="1">IF(AM13*'节点均价-24点'!AN13&gt;0,1,0)</f>
        <v>0</v>
      </c>
      <c r="AN47" s="66">
        <f ca="1">IF(AN13*'节点均价-24点'!AO13&gt;0,1,0)</f>
        <v>1</v>
      </c>
      <c r="AO47" s="66">
        <f ca="1">IF(AO13*'节点均价-24点'!AP13&gt;0,1,0)</f>
        <v>1</v>
      </c>
      <c r="AP47" s="66">
        <f ca="1">IF(AP13*'节点均价-24点'!AQ13&gt;0,1,0)</f>
        <v>0</v>
      </c>
      <c r="AQ47" s="66">
        <f ca="1">IF(AQ13*'节点均价-24点'!AR13&gt;0,1,0)</f>
        <v>1</v>
      </c>
      <c r="AR47" s="66">
        <f ca="1">IF(AR13*'节点均价-24点'!AS13&gt;0,1,0)</f>
        <v>1</v>
      </c>
      <c r="AS47" s="66">
        <f ca="1">IF(AS13*'节点均价-24点'!AT13&gt;0,1,0)</f>
        <v>0</v>
      </c>
      <c r="AT47" s="66">
        <f ca="1">IF(AT13*'节点均价-24点'!AU13&gt;0,1,0)</f>
        <v>1</v>
      </c>
      <c r="AU47" s="66">
        <f ca="1">IF(AU13*'节点均价-24点'!AV13&gt;0,1,0)</f>
        <v>1</v>
      </c>
      <c r="AV47" s="66">
        <f ca="1">IF(AV13*'节点均价-24点'!AW13&gt;0,1,0)</f>
        <v>1</v>
      </c>
      <c r="AW47" s="66">
        <f ca="1">IF(AW13*'节点均价-24点'!AX13&gt;0,1,0)</f>
        <v>1</v>
      </c>
      <c r="AX47" s="66">
        <f ca="1">IF(AX13*'节点均价-24点'!AY13&gt;0,1,0)</f>
        <v>1</v>
      </c>
      <c r="AY47" s="66">
        <f ca="1">IF(AY13*'节点均价-24点'!AZ13&gt;0,1,0)</f>
        <v>1</v>
      </c>
      <c r="AZ47" s="66">
        <f ca="1">IF(AZ13*'节点均价-24点'!BA13&gt;0,1,0)</f>
        <v>0</v>
      </c>
      <c r="BA47" s="66">
        <f ca="1">IF(BA13*'节点均价-24点'!BB13&gt;0,1,0)</f>
        <v>1</v>
      </c>
      <c r="BB47" s="66">
        <f ca="1">IF(BB13*'节点均价-24点'!BC13&gt;0,1,0)</f>
        <v>0</v>
      </c>
      <c r="BC47" s="66">
        <f ca="1">IF(BC13*'节点均价-24点'!BD13&gt;0,1,0)</f>
        <v>0</v>
      </c>
      <c r="BD47" s="49">
        <f ca="1" t="shared" si="31"/>
        <v>13</v>
      </c>
    </row>
    <row r="48" spans="1:56">
      <c r="A48" s="16" t="s">
        <v>44</v>
      </c>
      <c r="B48" s="53" t="s">
        <v>53</v>
      </c>
      <c r="C48" s="54">
        <f t="shared" si="29"/>
        <v>6063.52083333333</v>
      </c>
      <c r="D48" s="3">
        <f t="shared" si="0"/>
        <v>7220.625</v>
      </c>
      <c r="E48" s="3">
        <f t="shared" si="30"/>
        <v>4979.125</v>
      </c>
      <c r="F48" s="7">
        <f>IFERROR(AVERAGEIFS(统调负荷!$E:$E,统调负荷!$B:$B,F$3,统调负荷!$C:$C,$A48)/10,"")</f>
        <v>6110.75</v>
      </c>
      <c r="G48" s="7">
        <f>IFERROR(AVERAGEIFS(统调负荷!$E:$E,统调负荷!$B:$B,G$3,统调负荷!$C:$C,$A48)/10,"")</f>
        <v>5739.375</v>
      </c>
      <c r="H48" s="7">
        <f>IFERROR(AVERAGEIFS(统调负荷!$E:$E,统调负荷!$B:$B,H$3,统调负荷!$C:$C,$A48)/10,"")</f>
        <v>5378.25</v>
      </c>
      <c r="I48" s="7">
        <f>IFERROR(AVERAGEIFS(统调负荷!$E:$E,统调负荷!$B:$B,I$3,统调负荷!$C:$C,$A48)/10,"")</f>
        <v>5142</v>
      </c>
      <c r="J48" s="7">
        <f>IFERROR(AVERAGEIFS(统调负荷!$E:$E,统调负荷!$B:$B,J$3,统调负荷!$C:$C,$A48)/10,"")</f>
        <v>4994.375</v>
      </c>
      <c r="K48" s="7">
        <f>IFERROR(AVERAGEIFS(统调负荷!$E:$E,统调负荷!$B:$B,K$3,统调负荷!$C:$C,$A48)/10,"")</f>
        <v>4979.125</v>
      </c>
      <c r="L48" s="7">
        <f>IFERROR(AVERAGEIFS(统调负荷!$E:$E,统调负荷!$B:$B,L$3,统调负荷!$C:$C,$A48)/10,"")</f>
        <v>5202.125</v>
      </c>
      <c r="M48" s="7">
        <f>IFERROR(AVERAGEIFS(统调负荷!$E:$E,统调负荷!$B:$B,M$3,统调负荷!$C:$C,$A48)/10,"")</f>
        <v>5637.625</v>
      </c>
      <c r="N48" s="7">
        <f>IFERROR(AVERAGEIFS(统调负荷!$E:$E,统调负荷!$B:$B,N$3,统调负荷!$C:$C,$A48)/10,"")</f>
        <v>6128.625</v>
      </c>
      <c r="O48" s="7">
        <f>IFERROR(AVERAGEIFS(统调负荷!$E:$E,统调负荷!$B:$B,O$3,统调负荷!$C:$C,$A48)/10,"")</f>
        <v>6313.25</v>
      </c>
      <c r="P48" s="7">
        <f>IFERROR(AVERAGEIFS(统调负荷!$E:$E,统调负荷!$B:$B,P$3,统调负荷!$C:$C,$A48)/10,"")</f>
        <v>6202.375</v>
      </c>
      <c r="Q48" s="7">
        <f>IFERROR(AVERAGEIFS(统调负荷!$E:$E,统调负荷!$B:$B,Q$3,统调负荷!$C:$C,$A48)/10,"")</f>
        <v>6110.625</v>
      </c>
      <c r="R48" s="7">
        <f>IFERROR(AVERAGEIFS(统调负荷!$E:$E,统调负荷!$B:$B,R$3,统调负荷!$C:$C,$A48)/10,"")</f>
        <v>5849.625</v>
      </c>
      <c r="S48" s="7">
        <f>IFERROR(AVERAGEIFS(统调负荷!$E:$E,统调负荷!$B:$B,S$3,统调负荷!$C:$C,$A48)/10,"")</f>
        <v>5883.75</v>
      </c>
      <c r="T48" s="7">
        <f>IFERROR(AVERAGEIFS(统调负荷!$E:$E,统调负荷!$B:$B,T$3,统调负荷!$C:$C,$A48)/10,"")</f>
        <v>5855.125</v>
      </c>
      <c r="U48" s="7">
        <f>IFERROR(AVERAGEIFS(统调负荷!$E:$E,统调负荷!$B:$B,U$3,统调负荷!$C:$C,$A48)/10,"")</f>
        <v>5952.25</v>
      </c>
      <c r="V48" s="7">
        <f>IFERROR(AVERAGEIFS(统调负荷!$E:$E,统调负荷!$B:$B,V$3,统调负荷!$C:$C,$A48)/10,"")</f>
        <v>6284.625</v>
      </c>
      <c r="W48" s="7">
        <f>IFERROR(AVERAGEIFS(统调负荷!$E:$E,统调负荷!$B:$B,W$3,统调负荷!$C:$C,$A48)/10,"")</f>
        <v>6691</v>
      </c>
      <c r="X48" s="7">
        <f>IFERROR(AVERAGEIFS(统调负荷!$E:$E,统调负荷!$B:$B,X$3,统调负荷!$C:$C,$A48)/10,"")</f>
        <v>7082</v>
      </c>
      <c r="Y48" s="7">
        <f>IFERROR(AVERAGEIFS(统调负荷!$E:$E,统调负荷!$B:$B,Y$3,统调负荷!$C:$C,$A48)/10,"")</f>
        <v>7220.625</v>
      </c>
      <c r="Z48" s="7">
        <f>IFERROR(AVERAGEIFS(统调负荷!$E:$E,统调负荷!$B:$B,Z$3,统调负荷!$C:$C,$A48)/10,"")</f>
        <v>7126.125</v>
      </c>
      <c r="AA48" s="7">
        <f>IFERROR(AVERAGEIFS(统调负荷!$E:$E,统调负荷!$B:$B,AA$3,统调负荷!$C:$C,$A48)/10,"")</f>
        <v>6971.25</v>
      </c>
      <c r="AB48" s="7">
        <f>IFERROR(AVERAGEIFS(统调负荷!$E:$E,统调负荷!$B:$B,AB$3,统调负荷!$C:$C,$A48)/10,"")</f>
        <v>6606.5</v>
      </c>
      <c r="AC48" s="7">
        <f>IFERROR(AVERAGEIFS(统调负荷!$E:$E,统调负荷!$B:$B,AC$3,统调负荷!$C:$C,$A48)/10,"")</f>
        <v>6063.125</v>
      </c>
      <c r="AD48" s="7"/>
      <c r="AE48" s="50" t="s">
        <v>107</v>
      </c>
      <c r="AF48" s="66">
        <f ca="1">IF(AF14*'节点均价-24点'!AG14&gt;0,1,0)</f>
        <v>0</v>
      </c>
      <c r="AG48" s="66">
        <f ca="1">IF(AG14*'节点均价-24点'!AH14&gt;0,1,0)</f>
        <v>0</v>
      </c>
      <c r="AH48" s="66">
        <f ca="1">IF(AH14*'节点均价-24点'!AI14&gt;0,1,0)</f>
        <v>1</v>
      </c>
      <c r="AI48" s="66">
        <f ca="1">IF(AI14*'节点均价-24点'!AJ14&gt;0,1,0)</f>
        <v>1</v>
      </c>
      <c r="AJ48" s="66">
        <f ca="1">IF(AJ14*'节点均价-24点'!AK14&gt;0,1,0)</f>
        <v>0</v>
      </c>
      <c r="AK48" s="66">
        <f ca="1">IF(AK14*'节点均价-24点'!AL14&gt;0,1,0)</f>
        <v>1</v>
      </c>
      <c r="AL48" s="66">
        <f ca="1">IF(AL14*'节点均价-24点'!AM14&gt;0,1,0)</f>
        <v>0</v>
      </c>
      <c r="AM48" s="66">
        <f ca="1">IF(AM14*'节点均价-24点'!AN14&gt;0,1,0)</f>
        <v>1</v>
      </c>
      <c r="AN48" s="66">
        <f ca="1">IF(AN14*'节点均价-24点'!AO14&gt;0,1,0)</f>
        <v>0</v>
      </c>
      <c r="AO48" s="66">
        <f ca="1">IF(AO14*'节点均价-24点'!AP14&gt;0,1,0)</f>
        <v>1</v>
      </c>
      <c r="AP48" s="66">
        <f ca="1">IF(AP14*'节点均价-24点'!AQ14&gt;0,1,0)</f>
        <v>1</v>
      </c>
      <c r="AQ48" s="66">
        <f ca="1">IF(AQ14*'节点均价-24点'!AR14&gt;0,1,0)</f>
        <v>1</v>
      </c>
      <c r="AR48" s="66">
        <f ca="1">IF(AR14*'节点均价-24点'!AS14&gt;0,1,0)</f>
        <v>1</v>
      </c>
      <c r="AS48" s="66">
        <f ca="1">IF(AS14*'节点均价-24点'!AT14&gt;0,1,0)</f>
        <v>1</v>
      </c>
      <c r="AT48" s="66">
        <f ca="1">IF(AT14*'节点均价-24点'!AU14&gt;0,1,0)</f>
        <v>0</v>
      </c>
      <c r="AU48" s="66">
        <f ca="1">IF(AU14*'节点均价-24点'!AV14&gt;0,1,0)</f>
        <v>0</v>
      </c>
      <c r="AV48" s="66">
        <f ca="1">IF(AV14*'节点均价-24点'!AW14&gt;0,1,0)</f>
        <v>0</v>
      </c>
      <c r="AW48" s="66">
        <f ca="1">IF(AW14*'节点均价-24点'!AX14&gt;0,1,0)</f>
        <v>0</v>
      </c>
      <c r="AX48" s="66">
        <f ca="1">IF(AX14*'节点均价-24点'!AY14&gt;0,1,0)</f>
        <v>0</v>
      </c>
      <c r="AY48" s="66">
        <f ca="1">IF(AY14*'节点均价-24点'!AZ14&gt;0,1,0)</f>
        <v>1</v>
      </c>
      <c r="AZ48" s="66">
        <f ca="1">IF(AZ14*'节点均价-24点'!BA14&gt;0,1,0)</f>
        <v>1</v>
      </c>
      <c r="BA48" s="66">
        <f ca="1">IF(BA14*'节点均价-24点'!BB14&gt;0,1,0)</f>
        <v>1</v>
      </c>
      <c r="BB48" s="66">
        <f ca="1">IF(BB14*'节点均价-24点'!BC14&gt;0,1,0)</f>
        <v>1</v>
      </c>
      <c r="BC48" s="66">
        <f ca="1">IF(BC14*'节点均价-24点'!BD14&gt;0,1,0)</f>
        <v>0</v>
      </c>
      <c r="BD48" s="49">
        <f ca="1" t="shared" si="31"/>
        <v>13</v>
      </c>
    </row>
    <row r="49" spans="1:56">
      <c r="A49" s="71" t="s">
        <v>44</v>
      </c>
      <c r="B49" s="53" t="s">
        <v>54</v>
      </c>
      <c r="C49" s="54">
        <f t="shared" si="29"/>
        <v>6063.52083333333</v>
      </c>
      <c r="D49" s="3">
        <f t="shared" si="0"/>
        <v>7220.625</v>
      </c>
      <c r="E49" s="3">
        <f t="shared" si="30"/>
        <v>4979.125</v>
      </c>
      <c r="F49" s="7">
        <f>IFERROR(AVERAGEIFS(统调负荷!$N:$N,统调负荷!$B:$B,F$3,统调负荷!$C:$C,$A49)/10,"")</f>
        <v>6110.75</v>
      </c>
      <c r="G49" s="7">
        <f>IFERROR(AVERAGEIFS(统调负荷!$N:$N,统调负荷!$B:$B,G$3,统调负荷!$C:$C,$A49)/10,"")</f>
        <v>5739.375</v>
      </c>
      <c r="H49" s="7">
        <f>IFERROR(AVERAGEIFS(统调负荷!$N:$N,统调负荷!$B:$B,H$3,统调负荷!$C:$C,$A49)/10,"")</f>
        <v>5378.25</v>
      </c>
      <c r="I49" s="7">
        <f>IFERROR(AVERAGEIFS(统调负荷!$N:$N,统调负荷!$B:$B,I$3,统调负荷!$C:$C,$A49)/10,"")</f>
        <v>5142</v>
      </c>
      <c r="J49" s="7">
        <f>IFERROR(AVERAGEIFS(统调负荷!$N:$N,统调负荷!$B:$B,J$3,统调负荷!$C:$C,$A49)/10,"")</f>
        <v>4994.375</v>
      </c>
      <c r="K49" s="7">
        <f>IFERROR(AVERAGEIFS(统调负荷!$N:$N,统调负荷!$B:$B,K$3,统调负荷!$C:$C,$A49)/10,"")</f>
        <v>4979.125</v>
      </c>
      <c r="L49" s="7">
        <f>IFERROR(AVERAGEIFS(统调负荷!$N:$N,统调负荷!$B:$B,L$3,统调负荷!$C:$C,$A49)/10,"")</f>
        <v>5202.125</v>
      </c>
      <c r="M49" s="7">
        <f>IFERROR(AVERAGEIFS(统调负荷!$N:$N,统调负荷!$B:$B,M$3,统调负荷!$C:$C,$A49)/10,"")</f>
        <v>5637.625</v>
      </c>
      <c r="N49" s="7">
        <f>IFERROR(AVERAGEIFS(统调负荷!$N:$N,统调负荷!$B:$B,N$3,统调负荷!$C:$C,$A49)/10,"")</f>
        <v>6128.625</v>
      </c>
      <c r="O49" s="7">
        <f>IFERROR(AVERAGEIFS(统调负荷!$N:$N,统调负荷!$B:$B,O$3,统调负荷!$C:$C,$A49)/10,"")</f>
        <v>6313.25</v>
      </c>
      <c r="P49" s="7">
        <f>IFERROR(AVERAGEIFS(统调负荷!$N:$N,统调负荷!$B:$B,P$3,统调负荷!$C:$C,$A49)/10,"")</f>
        <v>6202.375</v>
      </c>
      <c r="Q49" s="7">
        <f>IFERROR(AVERAGEIFS(统调负荷!$N:$N,统调负荷!$B:$B,Q$3,统调负荷!$C:$C,$A49)/10,"")</f>
        <v>6110.625</v>
      </c>
      <c r="R49" s="7">
        <f>IFERROR(AVERAGEIFS(统调负荷!$N:$N,统调负荷!$B:$B,R$3,统调负荷!$C:$C,$A49)/10,"")</f>
        <v>5849.625</v>
      </c>
      <c r="S49" s="7">
        <f>IFERROR(AVERAGEIFS(统调负荷!$N:$N,统调负荷!$B:$B,S$3,统调负荷!$C:$C,$A49)/10,"")</f>
        <v>5883.75</v>
      </c>
      <c r="T49" s="7">
        <f>IFERROR(AVERAGEIFS(统调负荷!$N:$N,统调负荷!$B:$B,T$3,统调负荷!$C:$C,$A49)/10,"")</f>
        <v>5855.125</v>
      </c>
      <c r="U49" s="7">
        <f>IFERROR(AVERAGEIFS(统调负荷!$N:$N,统调负荷!$B:$B,U$3,统调负荷!$C:$C,$A49)/10,"")</f>
        <v>5952.25</v>
      </c>
      <c r="V49" s="7">
        <f>IFERROR(AVERAGEIFS(统调负荷!$N:$N,统调负荷!$B:$B,V$3,统调负荷!$C:$C,$A49)/10,"")</f>
        <v>6284.625</v>
      </c>
      <c r="W49" s="7">
        <f>IFERROR(AVERAGEIFS(统调负荷!$N:$N,统调负荷!$B:$B,W$3,统调负荷!$C:$C,$A49)/10,"")</f>
        <v>6691</v>
      </c>
      <c r="X49" s="7">
        <f>IFERROR(AVERAGEIFS(统调负荷!$N:$N,统调负荷!$B:$B,X$3,统调负荷!$C:$C,$A49)/10,"")</f>
        <v>7082</v>
      </c>
      <c r="Y49" s="7">
        <f>IFERROR(AVERAGEIFS(统调负荷!$N:$N,统调负荷!$B:$B,Y$3,统调负荷!$C:$C,$A49)/10,"")</f>
        <v>7220.625</v>
      </c>
      <c r="Z49" s="7">
        <f>IFERROR(AVERAGEIFS(统调负荷!$N:$N,统调负荷!$B:$B,Z$3,统调负荷!$C:$C,$A49)/10,"")</f>
        <v>7126.125</v>
      </c>
      <c r="AA49" s="7">
        <f>IFERROR(AVERAGEIFS(统调负荷!$N:$N,统调负荷!$B:$B,AA$3,统调负荷!$C:$C,$A49)/10,"")</f>
        <v>6971.25</v>
      </c>
      <c r="AB49" s="7">
        <f>IFERROR(AVERAGEIFS(统调负荷!$N:$N,统调负荷!$B:$B,AB$3,统调负荷!$C:$C,$A49)/10,"")</f>
        <v>6606.5</v>
      </c>
      <c r="AC49" s="7">
        <f>IFERROR(AVERAGEIFS(统调负荷!$N:$N,统调负荷!$B:$B,AC$3,统调负荷!$C:$C,$A49)/10,"")</f>
        <v>6063.125</v>
      </c>
      <c r="AD49" s="7"/>
      <c r="AE49" s="50" t="s">
        <v>108</v>
      </c>
      <c r="AF49" s="66">
        <f ca="1">IF(AF15*'节点均价-24点'!AG15&gt;0,1,0)</f>
        <v>1</v>
      </c>
      <c r="AG49" s="66">
        <f ca="1">IF(AG15*'节点均价-24点'!AH15&gt;0,1,0)</f>
        <v>1</v>
      </c>
      <c r="AH49" s="66">
        <f ca="1">IF(AH15*'节点均价-24点'!AI15&gt;0,1,0)</f>
        <v>1</v>
      </c>
      <c r="AI49" s="66">
        <f ca="1">IF(AI15*'节点均价-24点'!AJ15&gt;0,1,0)</f>
        <v>1</v>
      </c>
      <c r="AJ49" s="66">
        <f ca="1">IF(AJ15*'节点均价-24点'!AK15&gt;0,1,0)</f>
        <v>1</v>
      </c>
      <c r="AK49" s="66">
        <f ca="1">IF(AK15*'节点均价-24点'!AL15&gt;0,1,0)</f>
        <v>1</v>
      </c>
      <c r="AL49" s="66">
        <f ca="1">IF(AL15*'节点均价-24点'!AM15&gt;0,1,0)</f>
        <v>1</v>
      </c>
      <c r="AM49" s="66">
        <f ca="1">IF(AM15*'节点均价-24点'!AN15&gt;0,1,0)</f>
        <v>1</v>
      </c>
      <c r="AN49" s="66">
        <f ca="1">IF(AN15*'节点均价-24点'!AO15&gt;0,1,0)</f>
        <v>1</v>
      </c>
      <c r="AO49" s="66">
        <f ca="1">IF(AO15*'节点均价-24点'!AP15&gt;0,1,0)</f>
        <v>1</v>
      </c>
      <c r="AP49" s="66">
        <f ca="1">IF(AP15*'节点均价-24点'!AQ15&gt;0,1,0)</f>
        <v>1</v>
      </c>
      <c r="AQ49" s="66">
        <f ca="1">IF(AQ15*'节点均价-24点'!AR15&gt;0,1,0)</f>
        <v>1</v>
      </c>
      <c r="AR49" s="66">
        <f ca="1">IF(AR15*'节点均价-24点'!AS15&gt;0,1,0)</f>
        <v>1</v>
      </c>
      <c r="AS49" s="66">
        <f ca="1">IF(AS15*'节点均价-24点'!AT15&gt;0,1,0)</f>
        <v>1</v>
      </c>
      <c r="AT49" s="66">
        <f ca="1">IF(AT15*'节点均价-24点'!AU15&gt;0,1,0)</f>
        <v>1</v>
      </c>
      <c r="AU49" s="66">
        <f ca="1">IF(AU15*'节点均价-24点'!AV15&gt;0,1,0)</f>
        <v>1</v>
      </c>
      <c r="AV49" s="66">
        <f ca="1">IF(AV15*'节点均价-24点'!AW15&gt;0,1,0)</f>
        <v>1</v>
      </c>
      <c r="AW49" s="66">
        <f ca="1">IF(AW15*'节点均价-24点'!AX15&gt;0,1,0)</f>
        <v>1</v>
      </c>
      <c r="AX49" s="66">
        <f ca="1">IF(AX15*'节点均价-24点'!AY15&gt;0,1,0)</f>
        <v>1</v>
      </c>
      <c r="AY49" s="66">
        <f ca="1">IF(AY15*'节点均价-24点'!AZ15&gt;0,1,0)</f>
        <v>0</v>
      </c>
      <c r="AZ49" s="66">
        <f ca="1">IF(AZ15*'节点均价-24点'!BA15&gt;0,1,0)</f>
        <v>1</v>
      </c>
      <c r="BA49" s="66">
        <f ca="1">IF(BA15*'节点均价-24点'!BB15&gt;0,1,0)</f>
        <v>1</v>
      </c>
      <c r="BB49" s="66">
        <f ca="1">IF(BB15*'节点均价-24点'!BC15&gt;0,1,0)</f>
        <v>1</v>
      </c>
      <c r="BC49" s="66">
        <f ca="1">IF(BC15*'节点均价-24点'!BD15&gt;0,1,0)</f>
        <v>1</v>
      </c>
      <c r="BD49" s="49">
        <f ca="1" t="shared" si="31"/>
        <v>23</v>
      </c>
    </row>
    <row r="50" spans="1:56">
      <c r="A50" s="16" t="s">
        <v>45</v>
      </c>
      <c r="B50" s="53" t="s">
        <v>53</v>
      </c>
      <c r="C50" s="54">
        <f t="shared" si="29"/>
        <v>5663.00520833333</v>
      </c>
      <c r="D50" s="3">
        <f t="shared" si="0"/>
        <v>6765.25</v>
      </c>
      <c r="E50" s="3">
        <f t="shared" si="30"/>
        <v>4634</v>
      </c>
      <c r="F50" s="7">
        <f>IFERROR(AVERAGEIFS(统调负荷!$E:$E,统调负荷!$B:$B,F$3,统调负荷!$C:$C,$A50)/10,"")</f>
        <v>6010.125</v>
      </c>
      <c r="G50" s="7">
        <f>IFERROR(AVERAGEIFS(统调负荷!$E:$E,统调负荷!$B:$B,G$3,统调负荷!$C:$C,$A50)/10,"")</f>
        <v>5485.875</v>
      </c>
      <c r="H50" s="7">
        <f>IFERROR(AVERAGEIFS(统调负荷!$E:$E,统调负荷!$B:$B,H$3,统调负荷!$C:$C,$A50)/10,"")</f>
        <v>5066.125</v>
      </c>
      <c r="I50" s="7">
        <f>IFERROR(AVERAGEIFS(统调负荷!$E:$E,统调负荷!$B:$B,I$3,统调负荷!$C:$C,$A50)/10,"")</f>
        <v>4825.625</v>
      </c>
      <c r="J50" s="7">
        <f>IFERROR(AVERAGEIFS(统调负荷!$E:$E,统调负荷!$B:$B,J$3,统调负荷!$C:$C,$A50)/10,"")</f>
        <v>4657.375</v>
      </c>
      <c r="K50" s="7">
        <f>IFERROR(AVERAGEIFS(统调负荷!$E:$E,统调负荷!$B:$B,K$3,统调负荷!$C:$C,$A50)/10,"")</f>
        <v>4634</v>
      </c>
      <c r="L50" s="7">
        <f>IFERROR(AVERAGEIFS(统调负荷!$E:$E,统调负荷!$B:$B,L$3,统调负荷!$C:$C,$A50)/10,"")</f>
        <v>4874.375</v>
      </c>
      <c r="M50" s="7">
        <f>IFERROR(AVERAGEIFS(统调负荷!$E:$E,统调负荷!$B:$B,M$3,统调负荷!$C:$C,$A50)/10,"")</f>
        <v>5284.375</v>
      </c>
      <c r="N50" s="7">
        <f>IFERROR(AVERAGEIFS(统调负荷!$E:$E,统调负荷!$B:$B,N$3,统调负荷!$C:$C,$A50)/10,"")</f>
        <v>5626.875</v>
      </c>
      <c r="O50" s="7">
        <f>IFERROR(AVERAGEIFS(统调负荷!$E:$E,统调负荷!$B:$B,O$3,统调负荷!$C:$C,$A50)/10,"")</f>
        <v>5793.25</v>
      </c>
      <c r="P50" s="7">
        <f>IFERROR(AVERAGEIFS(统调负荷!$E:$E,统调负荷!$B:$B,P$3,统调负荷!$C:$C,$A50)/10,"")</f>
        <v>5777.625</v>
      </c>
      <c r="Q50" s="7">
        <f>IFERROR(AVERAGEIFS(统调负荷!$E:$E,统调负荷!$B:$B,Q$3,统调负荷!$C:$C,$A50)/10,"")</f>
        <v>5732.375</v>
      </c>
      <c r="R50" s="7">
        <f>IFERROR(AVERAGEIFS(统调负荷!$E:$E,统调负荷!$B:$B,R$3,统调负荷!$C:$C,$A50)/10,"")</f>
        <v>5549.25</v>
      </c>
      <c r="S50" s="7">
        <f>IFERROR(AVERAGEIFS(统调负荷!$E:$E,统调负荷!$B:$B,S$3,统调负荷!$C:$C,$A50)/10,"")</f>
        <v>5471.5</v>
      </c>
      <c r="T50" s="7">
        <f>IFERROR(AVERAGEIFS(统调负荷!$E:$E,统调负荷!$B:$B,T$3,统调负荷!$C:$C,$A50)/10,"")</f>
        <v>5334</v>
      </c>
      <c r="U50" s="7">
        <f>IFERROR(AVERAGEIFS(统调负荷!$E:$E,统调负荷!$B:$B,U$3,统调负荷!$C:$C,$A50)/10,"")</f>
        <v>5414</v>
      </c>
      <c r="V50" s="7">
        <f>IFERROR(AVERAGEIFS(统调负荷!$E:$E,统调负荷!$B:$B,V$3,统调负荷!$C:$C,$A50)/10,"")</f>
        <v>5775.125</v>
      </c>
      <c r="W50" s="7">
        <f>IFERROR(AVERAGEIFS(统调负荷!$E:$E,统调负荷!$B:$B,W$3,统调负荷!$C:$C,$A50)/10,"")</f>
        <v>6227</v>
      </c>
      <c r="X50" s="7">
        <f>IFERROR(AVERAGEIFS(统调负荷!$E:$E,统调负荷!$B:$B,X$3,统调负荷!$C:$C,$A50)/10,"")</f>
        <v>6640.125</v>
      </c>
      <c r="Y50" s="7">
        <f>IFERROR(AVERAGEIFS(统调负荷!$E:$E,统调负荷!$B:$B,Y$3,统调负荷!$C:$C,$A50)/10,"")</f>
        <v>6765.25</v>
      </c>
      <c r="Z50" s="7">
        <f>IFERROR(AVERAGEIFS(统调负荷!$E:$E,统调负荷!$B:$B,Z$3,统调负荷!$C:$C,$A50)/10,"")</f>
        <v>6677</v>
      </c>
      <c r="AA50" s="7">
        <f>IFERROR(AVERAGEIFS(统调负荷!$E:$E,统调负荷!$B:$B,AA$3,统调负荷!$C:$C,$A50)/10,"")</f>
        <v>6502.625</v>
      </c>
      <c r="AB50" s="7">
        <f>IFERROR(AVERAGEIFS(统调负荷!$E:$E,统调负荷!$B:$B,AB$3,统调负荷!$C:$C,$A50)/10,"")</f>
        <v>6169.5</v>
      </c>
      <c r="AC50" s="7">
        <f>IFERROR(AVERAGEIFS(统调负荷!$E:$E,统调负荷!$B:$B,AC$3,统调负荷!$C:$C,$A50)/10,"")</f>
        <v>5618.75</v>
      </c>
      <c r="AD50" s="7"/>
      <c r="AE50" s="50" t="s">
        <v>109</v>
      </c>
      <c r="AF50" s="66">
        <f ca="1">IF(AF16*'节点均价-24点'!AG16&gt;0,1,0)</f>
        <v>0</v>
      </c>
      <c r="AG50" s="66">
        <f ca="1">IF(AG16*'节点均价-24点'!AH16&gt;0,1,0)</f>
        <v>1</v>
      </c>
      <c r="AH50" s="66">
        <f ca="1">IF(AH16*'节点均价-24点'!AI16&gt;0,1,0)</f>
        <v>0</v>
      </c>
      <c r="AI50" s="66">
        <f ca="1">IF(AI16*'节点均价-24点'!AJ16&gt;0,1,0)</f>
        <v>1</v>
      </c>
      <c r="AJ50" s="66">
        <f ca="1">IF(AJ16*'节点均价-24点'!AK16&gt;0,1,0)</f>
        <v>0</v>
      </c>
      <c r="AK50" s="66">
        <f ca="1">IF(AK16*'节点均价-24点'!AL16&gt;0,1,0)</f>
        <v>0</v>
      </c>
      <c r="AL50" s="66">
        <f ca="1">IF(AL16*'节点均价-24点'!AM16&gt;0,1,0)</f>
        <v>1</v>
      </c>
      <c r="AM50" s="66">
        <f ca="1">IF(AM16*'节点均价-24点'!AN16&gt;0,1,0)</f>
        <v>1</v>
      </c>
      <c r="AN50" s="66">
        <f ca="1">IF(AN16*'节点均价-24点'!AO16&gt;0,1,0)</f>
        <v>1</v>
      </c>
      <c r="AO50" s="66">
        <f ca="1">IF(AO16*'节点均价-24点'!AP16&gt;0,1,0)</f>
        <v>1</v>
      </c>
      <c r="AP50" s="66">
        <f ca="1">IF(AP16*'节点均价-24点'!AQ16&gt;0,1,0)</f>
        <v>1</v>
      </c>
      <c r="AQ50" s="66">
        <f ca="1">IF(AQ16*'节点均价-24点'!AR16&gt;0,1,0)</f>
        <v>1</v>
      </c>
      <c r="AR50" s="66">
        <f ca="1">IF(AR16*'节点均价-24点'!AS16&gt;0,1,0)</f>
        <v>1</v>
      </c>
      <c r="AS50" s="66">
        <f ca="1">IF(AS16*'节点均价-24点'!AT16&gt;0,1,0)</f>
        <v>1</v>
      </c>
      <c r="AT50" s="66">
        <f ca="1">IF(AT16*'节点均价-24点'!AU16&gt;0,1,0)</f>
        <v>1</v>
      </c>
      <c r="AU50" s="66">
        <f ca="1">IF(AU16*'节点均价-24点'!AV16&gt;0,1,0)</f>
        <v>1</v>
      </c>
      <c r="AV50" s="66">
        <f ca="1">IF(AV16*'节点均价-24点'!AW16&gt;0,1,0)</f>
        <v>1</v>
      </c>
      <c r="AW50" s="66">
        <f ca="1">IF(AW16*'节点均价-24点'!AX16&gt;0,1,0)</f>
        <v>1</v>
      </c>
      <c r="AX50" s="66">
        <f ca="1">IF(AX16*'节点均价-24点'!AY16&gt;0,1,0)</f>
        <v>1</v>
      </c>
      <c r="AY50" s="66">
        <f ca="1">IF(AY16*'节点均价-24点'!AZ16&gt;0,1,0)</f>
        <v>1</v>
      </c>
      <c r="AZ50" s="66">
        <f ca="1">IF(AZ16*'节点均价-24点'!BA16&gt;0,1,0)</f>
        <v>0</v>
      </c>
      <c r="BA50" s="66">
        <f ca="1">IF(BA16*'节点均价-24点'!BB16&gt;0,1,0)</f>
        <v>0</v>
      </c>
      <c r="BB50" s="66">
        <f ca="1">IF(BB16*'节点均价-24点'!BC16&gt;0,1,0)</f>
        <v>0</v>
      </c>
      <c r="BC50" s="66">
        <f ca="1">IF(BC16*'节点均价-24点'!BD16&gt;0,1,0)</f>
        <v>1</v>
      </c>
      <c r="BD50" s="49">
        <f ca="1" t="shared" si="31"/>
        <v>17</v>
      </c>
    </row>
    <row r="51" spans="1:56">
      <c r="A51" s="71" t="s">
        <v>45</v>
      </c>
      <c r="B51" s="53" t="s">
        <v>54</v>
      </c>
      <c r="C51" s="54">
        <f t="shared" si="29"/>
        <v>5566.42270833333</v>
      </c>
      <c r="D51" s="3">
        <f t="shared" si="0"/>
        <v>6792.7025</v>
      </c>
      <c r="E51" s="3">
        <f t="shared" si="30"/>
        <v>4657.01</v>
      </c>
      <c r="F51" s="7">
        <f>IFERROR(AVERAGEIFS(统调负荷!$N:$N,统调负荷!$B:$B,F$3,统调负荷!$C:$C,$A51)/10,"")</f>
        <v>5974.9625</v>
      </c>
      <c r="G51" s="7">
        <f>IFERROR(AVERAGEIFS(统调负荷!$N:$N,统调负荷!$B:$B,G$3,统调负荷!$C:$C,$A51)/10,"")</f>
        <v>5556.5025</v>
      </c>
      <c r="H51" s="7">
        <f>IFERROR(AVERAGEIFS(统调负荷!$N:$N,统调负荷!$B:$B,H$3,统调负荷!$C:$C,$A51)/10,"")</f>
        <v>5135.6775</v>
      </c>
      <c r="I51" s="7">
        <f>IFERROR(AVERAGEIFS(统调负荷!$N:$N,统调负荷!$B:$B,I$3,统调负荷!$C:$C,$A51)/10,"")</f>
        <v>4877.5525</v>
      </c>
      <c r="J51" s="7">
        <f>IFERROR(AVERAGEIFS(统调负荷!$N:$N,统调负荷!$B:$B,J$3,统调负荷!$C:$C,$A51)/10,"")</f>
        <v>4685.4775</v>
      </c>
      <c r="K51" s="7">
        <f>IFERROR(AVERAGEIFS(统调负荷!$N:$N,统调负荷!$B:$B,K$3,统调负荷!$C:$C,$A51)/10,"")</f>
        <v>4657.01</v>
      </c>
      <c r="L51" s="7">
        <f>IFERROR(AVERAGEIFS(统调负荷!$N:$N,统调负荷!$B:$B,L$3,统调负荷!$C:$C,$A51)/10,"")</f>
        <v>4887.2275</v>
      </c>
      <c r="M51" s="7">
        <f>IFERROR(AVERAGEIFS(统调负荷!$N:$N,统调负荷!$B:$B,M$3,统调负荷!$C:$C,$A51)/10,"")</f>
        <v>5312.405</v>
      </c>
      <c r="N51" s="7">
        <f>IFERROR(AVERAGEIFS(统调负荷!$N:$N,统调负荷!$B:$B,N$3,统调负荷!$C:$C,$A51)/10,"")</f>
        <v>5493.795</v>
      </c>
      <c r="O51" s="7">
        <f>IFERROR(AVERAGEIFS(统调负荷!$N:$N,统调负荷!$B:$B,O$3,统调负荷!$C:$C,$A51)/10,"")</f>
        <v>5547.445</v>
      </c>
      <c r="P51" s="7">
        <f>IFERROR(AVERAGEIFS(统调负荷!$N:$N,统调负荷!$B:$B,P$3,统调负荷!$C:$C,$A51)/10,"")</f>
        <v>5423.76</v>
      </c>
      <c r="Q51" s="7">
        <f>IFERROR(AVERAGEIFS(统调负荷!$N:$N,统调负荷!$B:$B,Q$3,统调负荷!$C:$C,$A51)/10,"")</f>
        <v>5377.3</v>
      </c>
      <c r="R51" s="7">
        <f>IFERROR(AVERAGEIFS(统调负荷!$N:$N,统调负荷!$B:$B,R$3,统调负荷!$C:$C,$A51)/10,"")</f>
        <v>5265.9375</v>
      </c>
      <c r="S51" s="7">
        <f>IFERROR(AVERAGEIFS(统调负荷!$N:$N,统调负荷!$B:$B,S$3,统调负荷!$C:$C,$A51)/10,"")</f>
        <v>5096.45</v>
      </c>
      <c r="T51" s="7">
        <f>IFERROR(AVERAGEIFS(统调负荷!$N:$N,统调负荷!$B:$B,T$3,统调负荷!$C:$C,$A51)/10,"")</f>
        <v>4953.895</v>
      </c>
      <c r="U51" s="7">
        <f>IFERROR(AVERAGEIFS(统调负荷!$N:$N,统调负荷!$B:$B,U$3,统调负荷!$C:$C,$A51)/10,"")</f>
        <v>5144.5</v>
      </c>
      <c r="V51" s="7">
        <f>IFERROR(AVERAGEIFS(统调负荷!$N:$N,统调负荷!$B:$B,V$3,统调负荷!$C:$C,$A51)/10,"")</f>
        <v>5549.31</v>
      </c>
      <c r="W51" s="7">
        <f>IFERROR(AVERAGEIFS(统调负荷!$N:$N,统调负荷!$B:$B,W$3,统调负荷!$C:$C,$A51)/10,"")</f>
        <v>6155.8725</v>
      </c>
      <c r="X51" s="7">
        <f>IFERROR(AVERAGEIFS(统调负荷!$N:$N,统调负荷!$B:$B,X$3,统调负荷!$C:$C,$A51)/10,"")</f>
        <v>6692.4675</v>
      </c>
      <c r="Y51" s="7">
        <f>IFERROR(AVERAGEIFS(统调负荷!$N:$N,统调负荷!$B:$B,Y$3,统调负荷!$C:$C,$A51)/10,"")</f>
        <v>6792.7025</v>
      </c>
      <c r="Z51" s="7">
        <f>IFERROR(AVERAGEIFS(统调负荷!$N:$N,统调负荷!$B:$B,Z$3,统调负荷!$C:$C,$A51)/10,"")</f>
        <v>6679.065</v>
      </c>
      <c r="AA51" s="7">
        <f>IFERROR(AVERAGEIFS(统调负荷!$N:$N,统调负荷!$B:$B,AA$3,统调负荷!$C:$C,$A51)/10,"")</f>
        <v>6528.5225</v>
      </c>
      <c r="AB51" s="7">
        <f>IFERROR(AVERAGEIFS(统调负荷!$N:$N,统调负荷!$B:$B,AB$3,统调负荷!$C:$C,$A51)/10,"")</f>
        <v>6177.215</v>
      </c>
      <c r="AC51" s="7">
        <f>IFERROR(AVERAGEIFS(统调负荷!$N:$N,统调负荷!$B:$B,AC$3,统调负荷!$C:$C,$A51)/10,"")</f>
        <v>5629.0925</v>
      </c>
      <c r="AD51" s="7"/>
      <c r="AE51" s="50" t="s">
        <v>110</v>
      </c>
      <c r="AF51" s="66">
        <f ca="1">IF(AF17*'节点均价-24点'!AG17&gt;0,1,0)</f>
        <v>1</v>
      </c>
      <c r="AG51" s="66">
        <f ca="1">IF(AG17*'节点均价-24点'!AH17&gt;0,1,0)</f>
        <v>0</v>
      </c>
      <c r="AH51" s="66">
        <f ca="1">IF(AH17*'节点均价-24点'!AI17&gt;0,1,0)</f>
        <v>1</v>
      </c>
      <c r="AI51" s="66">
        <f ca="1">IF(AI17*'节点均价-24点'!AJ17&gt;0,1,0)</f>
        <v>1</v>
      </c>
      <c r="AJ51" s="66">
        <f ca="1">IF(AJ17*'节点均价-24点'!AK17&gt;0,1,0)</f>
        <v>1</v>
      </c>
      <c r="AK51" s="66">
        <f ca="1">IF(AK17*'节点均价-24点'!AL17&gt;0,1,0)</f>
        <v>1</v>
      </c>
      <c r="AL51" s="66">
        <f ca="1">IF(AL17*'节点均价-24点'!AM17&gt;0,1,0)</f>
        <v>1</v>
      </c>
      <c r="AM51" s="66">
        <f ca="1">IF(AM17*'节点均价-24点'!AN17&gt;0,1,0)</f>
        <v>1</v>
      </c>
      <c r="AN51" s="66">
        <f ca="1">IF(AN17*'节点均价-24点'!AO17&gt;0,1,0)</f>
        <v>1</v>
      </c>
      <c r="AO51" s="66">
        <f ca="1">IF(AO17*'节点均价-24点'!AP17&gt;0,1,0)</f>
        <v>1</v>
      </c>
      <c r="AP51" s="66">
        <f ca="1">IF(AP17*'节点均价-24点'!AQ17&gt;0,1,0)</f>
        <v>1</v>
      </c>
      <c r="AQ51" s="66">
        <f ca="1">IF(AQ17*'节点均价-24点'!AR17&gt;0,1,0)</f>
        <v>1</v>
      </c>
      <c r="AR51" s="66">
        <f ca="1">IF(AR17*'节点均价-24点'!AS17&gt;0,1,0)</f>
        <v>1</v>
      </c>
      <c r="AS51" s="66">
        <f ca="1">IF(AS17*'节点均价-24点'!AT17&gt;0,1,0)</f>
        <v>1</v>
      </c>
      <c r="AT51" s="66">
        <f ca="1">IF(AT17*'节点均价-24点'!AU17&gt;0,1,0)</f>
        <v>1</v>
      </c>
      <c r="AU51" s="66">
        <f ca="1">IF(AU17*'节点均价-24点'!AV17&gt;0,1,0)</f>
        <v>1</v>
      </c>
      <c r="AV51" s="66">
        <f ca="1">IF(AV17*'节点均价-24点'!AW17&gt;0,1,0)</f>
        <v>0</v>
      </c>
      <c r="AW51" s="66">
        <f ca="1">IF(AW17*'节点均价-24点'!AX17&gt;0,1,0)</f>
        <v>0</v>
      </c>
      <c r="AX51" s="66">
        <f ca="1">IF(AX17*'节点均价-24点'!AY17&gt;0,1,0)</f>
        <v>1</v>
      </c>
      <c r="AY51" s="66">
        <f ca="1">IF(AY17*'节点均价-24点'!AZ17&gt;0,1,0)</f>
        <v>1</v>
      </c>
      <c r="AZ51" s="66">
        <f ca="1">IF(AZ17*'节点均价-24点'!BA17&gt;0,1,0)</f>
        <v>0</v>
      </c>
      <c r="BA51" s="66">
        <f ca="1">IF(BA17*'节点均价-24点'!BB17&gt;0,1,0)</f>
        <v>0</v>
      </c>
      <c r="BB51" s="66">
        <f ca="1">IF(BB17*'节点均价-24点'!BC17&gt;0,1,0)</f>
        <v>0</v>
      </c>
      <c r="BC51" s="66">
        <f ca="1">IF(BC17*'节点均价-24点'!BD17&gt;0,1,0)</f>
        <v>1</v>
      </c>
      <c r="BD51" s="49">
        <f ca="1" t="shared" si="31"/>
        <v>18</v>
      </c>
    </row>
    <row r="52" spans="1:56">
      <c r="A52" s="16" t="s">
        <v>46</v>
      </c>
      <c r="B52" s="53" t="s">
        <v>53</v>
      </c>
      <c r="C52" s="54">
        <f t="shared" si="29"/>
        <v>5247.04166666667</v>
      </c>
      <c r="D52" s="3">
        <f t="shared" si="0"/>
        <v>6279.75</v>
      </c>
      <c r="E52" s="3">
        <f t="shared" si="30"/>
        <v>4319.25</v>
      </c>
      <c r="F52" s="7">
        <f>IFERROR(AVERAGEIFS(统调负荷!$E:$E,统调负荷!$B:$B,F$3,统调负荷!$C:$C,$A52)/10,"")</f>
        <v>5718.125</v>
      </c>
      <c r="G52" s="7">
        <f>IFERROR(AVERAGEIFS(统调负荷!$E:$E,统调负荷!$B:$B,G$3,统调负荷!$C:$C,$A52)/10,"")</f>
        <v>5198.25</v>
      </c>
      <c r="H52" s="7">
        <f>IFERROR(AVERAGEIFS(统调负荷!$E:$E,统调负荷!$B:$B,H$3,统调负荷!$C:$C,$A52)/10,"")</f>
        <v>4766.875</v>
      </c>
      <c r="I52" s="7">
        <f>IFERROR(AVERAGEIFS(统调负荷!$E:$E,统调负荷!$B:$B,I$3,统调负荷!$C:$C,$A52)/10,"")</f>
        <v>4530.75</v>
      </c>
      <c r="J52" s="7">
        <f>IFERROR(AVERAGEIFS(统调负荷!$E:$E,统调负荷!$B:$B,J$3,统调负荷!$C:$C,$A52)/10,"")</f>
        <v>4349.25</v>
      </c>
      <c r="K52" s="7">
        <f>IFERROR(AVERAGEIFS(统调负荷!$E:$E,统调负荷!$B:$B,K$3,统调负荷!$C:$C,$A52)/10,"")</f>
        <v>4319.25</v>
      </c>
      <c r="L52" s="7">
        <f>IFERROR(AVERAGEIFS(统调负荷!$E:$E,统调负荷!$B:$B,L$3,统调负荷!$C:$C,$A52)/10,"")</f>
        <v>4507</v>
      </c>
      <c r="M52" s="7">
        <f>IFERROR(AVERAGEIFS(统调负荷!$E:$E,统调负荷!$B:$B,M$3,统调负荷!$C:$C,$A52)/10,"")</f>
        <v>4836.625</v>
      </c>
      <c r="N52" s="7">
        <f>IFERROR(AVERAGEIFS(统调负荷!$E:$E,统调负荷!$B:$B,N$3,统调负荷!$C:$C,$A52)/10,"")</f>
        <v>5048</v>
      </c>
      <c r="O52" s="7">
        <f>IFERROR(AVERAGEIFS(统调负荷!$E:$E,统调负荷!$B:$B,O$3,统调负荷!$C:$C,$A52)/10,"")</f>
        <v>5172.375</v>
      </c>
      <c r="P52" s="7">
        <f>IFERROR(AVERAGEIFS(统调负荷!$E:$E,统调负荷!$B:$B,P$3,统调负荷!$C:$C,$A52)/10,"")</f>
        <v>5180.375</v>
      </c>
      <c r="Q52" s="7">
        <f>IFERROR(AVERAGEIFS(统调负荷!$E:$E,统调负荷!$B:$B,Q$3,统调负荷!$C:$C,$A52)/10,"")</f>
        <v>5216.5</v>
      </c>
      <c r="R52" s="7">
        <f>IFERROR(AVERAGEIFS(统调负荷!$E:$E,统调负荷!$B:$B,R$3,统调负荷!$C:$C,$A52)/10,"")</f>
        <v>5139.875</v>
      </c>
      <c r="S52" s="7">
        <f>IFERROR(AVERAGEIFS(统调负荷!$E:$E,统调负荷!$B:$B,S$3,统调负荷!$C:$C,$A52)/10,"")</f>
        <v>5029.125</v>
      </c>
      <c r="T52" s="7">
        <f>IFERROR(AVERAGEIFS(统调负荷!$E:$E,统调负荷!$B:$B,T$3,统调负荷!$C:$C,$A52)/10,"")</f>
        <v>4895.5</v>
      </c>
      <c r="U52" s="7">
        <f>IFERROR(AVERAGEIFS(统调负荷!$E:$E,统调负荷!$B:$B,U$3,统调负荷!$C:$C,$A52)/10,"")</f>
        <v>4985.75</v>
      </c>
      <c r="V52" s="7">
        <f>IFERROR(AVERAGEIFS(统调负荷!$E:$E,统调负荷!$B:$B,V$3,统调负荷!$C:$C,$A52)/10,"")</f>
        <v>5302.125</v>
      </c>
      <c r="W52" s="7">
        <f>IFERROR(AVERAGEIFS(统调负荷!$E:$E,统调负荷!$B:$B,W$3,统调负荷!$C:$C,$A52)/10,"")</f>
        <v>5800.625</v>
      </c>
      <c r="X52" s="7">
        <f>IFERROR(AVERAGEIFS(统调负荷!$E:$E,统调负荷!$B:$B,X$3,统调负荷!$C:$C,$A52)/10,"")</f>
        <v>6219.875</v>
      </c>
      <c r="Y52" s="7">
        <f>IFERROR(AVERAGEIFS(统调负荷!$E:$E,统调负荷!$B:$B,Y$3,统调负荷!$C:$C,$A52)/10,"")</f>
        <v>6279.75</v>
      </c>
      <c r="Z52" s="7">
        <f>IFERROR(AVERAGEIFS(统调负荷!$E:$E,统调负荷!$B:$B,Z$3,统调负荷!$C:$C,$A52)/10,"")</f>
        <v>6225.875</v>
      </c>
      <c r="AA52" s="7">
        <f>IFERROR(AVERAGEIFS(统调负荷!$E:$E,统调负荷!$B:$B,AA$3,统调负荷!$C:$C,$A52)/10,"")</f>
        <v>6094.375</v>
      </c>
      <c r="AB52" s="7">
        <f>IFERROR(AVERAGEIFS(统调负荷!$E:$E,统调负荷!$B:$B,AB$3,统调负荷!$C:$C,$A52)/10,"")</f>
        <v>5810.875</v>
      </c>
      <c r="AC52" s="7">
        <f>IFERROR(AVERAGEIFS(统调负荷!$E:$E,统调负荷!$B:$B,AC$3,统调负荷!$C:$C,$A52)/10,"")</f>
        <v>5301.875</v>
      </c>
      <c r="AD52" s="7"/>
      <c r="AE52" s="50" t="s">
        <v>111</v>
      </c>
      <c r="AF52" s="66">
        <f ca="1">IF(AF18*'节点均价-24点'!AG18&gt;0,1,0)</f>
        <v>0</v>
      </c>
      <c r="AG52" s="66">
        <f ca="1">IF(AG18*'节点均价-24点'!AH18&gt;0,1,0)</f>
        <v>1</v>
      </c>
      <c r="AH52" s="66">
        <f ca="1">IF(AH18*'节点均价-24点'!AI18&gt;0,1,0)</f>
        <v>1</v>
      </c>
      <c r="AI52" s="66">
        <f ca="1">IF(AI18*'节点均价-24点'!AJ18&gt;0,1,0)</f>
        <v>1</v>
      </c>
      <c r="AJ52" s="66">
        <f ca="1">IF(AJ18*'节点均价-24点'!AK18&gt;0,1,0)</f>
        <v>1</v>
      </c>
      <c r="AK52" s="66">
        <f ca="1">IF(AK18*'节点均价-24点'!AL18&gt;0,1,0)</f>
        <v>1</v>
      </c>
      <c r="AL52" s="66">
        <f ca="1">IF(AL18*'节点均价-24点'!AM18&gt;0,1,0)</f>
        <v>1</v>
      </c>
      <c r="AM52" s="66">
        <f ca="1">IF(AM18*'节点均价-24点'!AN18&gt;0,1,0)</f>
        <v>1</v>
      </c>
      <c r="AN52" s="66">
        <f ca="1">IF(AN18*'节点均价-24点'!AO18&gt;0,1,0)</f>
        <v>1</v>
      </c>
      <c r="AO52" s="66">
        <f ca="1">IF(AO18*'节点均价-24点'!AP18&gt;0,1,0)</f>
        <v>1</v>
      </c>
      <c r="AP52" s="66">
        <f ca="1">IF(AP18*'节点均价-24点'!AQ18&gt;0,1,0)</f>
        <v>1</v>
      </c>
      <c r="AQ52" s="66">
        <f ca="1">IF(AQ18*'节点均价-24点'!AR18&gt;0,1,0)</f>
        <v>1</v>
      </c>
      <c r="AR52" s="66">
        <f ca="1">IF(AR18*'节点均价-24点'!AS18&gt;0,1,0)</f>
        <v>1</v>
      </c>
      <c r="AS52" s="66">
        <f ca="1">IF(AS18*'节点均价-24点'!AT18&gt;0,1,0)</f>
        <v>1</v>
      </c>
      <c r="AT52" s="66">
        <f ca="1">IF(AT18*'节点均价-24点'!AU18&gt;0,1,0)</f>
        <v>1</v>
      </c>
      <c r="AU52" s="66">
        <f ca="1">IF(AU18*'节点均价-24点'!AV18&gt;0,1,0)</f>
        <v>1</v>
      </c>
      <c r="AV52" s="66">
        <f ca="1">IF(AV18*'节点均价-24点'!AW18&gt;0,1,0)</f>
        <v>1</v>
      </c>
      <c r="AW52" s="66">
        <f ca="1">IF(AW18*'节点均价-24点'!AX18&gt;0,1,0)</f>
        <v>1</v>
      </c>
      <c r="AX52" s="66">
        <f ca="1">IF(AX18*'节点均价-24点'!AY18&gt;0,1,0)</f>
        <v>1</v>
      </c>
      <c r="AY52" s="66">
        <f ca="1">IF(AY18*'节点均价-24点'!AZ18&gt;0,1,0)</f>
        <v>1</v>
      </c>
      <c r="AZ52" s="66">
        <f ca="1">IF(AZ18*'节点均价-24点'!BA18&gt;0,1,0)</f>
        <v>1</v>
      </c>
      <c r="BA52" s="66">
        <f ca="1">IF(BA18*'节点均价-24点'!BB18&gt;0,1,0)</f>
        <v>1</v>
      </c>
      <c r="BB52" s="66">
        <f ca="1">IF(BB18*'节点均价-24点'!BC18&gt;0,1,0)</f>
        <v>1</v>
      </c>
      <c r="BC52" s="66">
        <f ca="1">IF(BC18*'节点均价-24点'!BD18&gt;0,1,0)</f>
        <v>1</v>
      </c>
      <c r="BD52" s="49">
        <f ca="1" t="shared" si="31"/>
        <v>23</v>
      </c>
    </row>
    <row r="53" spans="1:56">
      <c r="A53" s="71" t="s">
        <v>46</v>
      </c>
      <c r="B53" s="53" t="s">
        <v>54</v>
      </c>
      <c r="C53" s="54">
        <f t="shared" si="29"/>
        <v>5083.60604166667</v>
      </c>
      <c r="D53" s="3">
        <f t="shared" si="0"/>
        <v>6347.38</v>
      </c>
      <c r="E53" s="3">
        <f t="shared" si="30"/>
        <v>4313.435</v>
      </c>
      <c r="F53" s="7">
        <f>IFERROR(AVERAGEIFS(统调负荷!$N:$N,统调负荷!$B:$B,F$3,统调负荷!$C:$C,$A53)/10,"")</f>
        <v>5582.8275</v>
      </c>
      <c r="G53" s="7">
        <f>IFERROR(AVERAGEIFS(统调负荷!$N:$N,统调负荷!$B:$B,G$3,统调负荷!$C:$C,$A53)/10,"")</f>
        <v>5204.62</v>
      </c>
      <c r="H53" s="7">
        <f>IFERROR(AVERAGEIFS(统调负荷!$N:$N,统调负荷!$B:$B,H$3,统调负荷!$C:$C,$A53)/10,"")</f>
        <v>4806.4</v>
      </c>
      <c r="I53" s="7">
        <f>IFERROR(AVERAGEIFS(统调负荷!$N:$N,统调负荷!$B:$B,I$3,统调负荷!$C:$C,$A53)/10,"")</f>
        <v>4530.6425</v>
      </c>
      <c r="J53" s="7">
        <f>IFERROR(AVERAGEIFS(统调负荷!$N:$N,统调负荷!$B:$B,J$3,统调负荷!$C:$C,$A53)/10,"")</f>
        <v>4348.9</v>
      </c>
      <c r="K53" s="7">
        <f>IFERROR(AVERAGEIFS(统调负荷!$N:$N,统调负荷!$B:$B,K$3,统调负荷!$C:$C,$A53)/10,"")</f>
        <v>4313.435</v>
      </c>
      <c r="L53" s="7">
        <f>IFERROR(AVERAGEIFS(统调负荷!$N:$N,统调负荷!$B:$B,L$3,统调负荷!$C:$C,$A53)/10,"")</f>
        <v>4483.67</v>
      </c>
      <c r="M53" s="7">
        <f>IFERROR(AVERAGEIFS(统调负荷!$N:$N,统调负荷!$B:$B,M$3,统调负荷!$C:$C,$A53)/10,"")</f>
        <v>4813.995</v>
      </c>
      <c r="N53" s="7">
        <f>IFERROR(AVERAGEIFS(统调负荷!$N:$N,统调负荷!$B:$B,N$3,统调负荷!$C:$C,$A53)/10,"")</f>
        <v>4838.0825</v>
      </c>
      <c r="O53" s="7">
        <f>IFERROR(AVERAGEIFS(统调负荷!$N:$N,统调负荷!$B:$B,O$3,统调负荷!$C:$C,$A53)/10,"")</f>
        <v>4800.3125</v>
      </c>
      <c r="P53" s="7">
        <f>IFERROR(AVERAGEIFS(统调负荷!$N:$N,统调负荷!$B:$B,P$3,统调负荷!$C:$C,$A53)/10,"")</f>
        <v>4738.0725</v>
      </c>
      <c r="Q53" s="7">
        <f>IFERROR(AVERAGEIFS(统调负荷!$N:$N,统调负荷!$B:$B,Q$3,统调负荷!$C:$C,$A53)/10,"")</f>
        <v>4731.6875</v>
      </c>
      <c r="R53" s="7">
        <f>IFERROR(AVERAGEIFS(统调负荷!$N:$N,统调负荷!$B:$B,R$3,统调负荷!$C:$C,$A53)/10,"")</f>
        <v>4652.4075</v>
      </c>
      <c r="S53" s="7">
        <f>IFERROR(AVERAGEIFS(统调负荷!$N:$N,统调负荷!$B:$B,S$3,统调负荷!$C:$C,$A53)/10,"")</f>
        <v>4504.7025</v>
      </c>
      <c r="T53" s="7">
        <f>IFERROR(AVERAGEIFS(统调负荷!$N:$N,统调负荷!$B:$B,T$3,统调负荷!$C:$C,$A53)/10,"")</f>
        <v>4399.005</v>
      </c>
      <c r="U53" s="7">
        <f>IFERROR(AVERAGEIFS(统调负荷!$N:$N,统调负荷!$B:$B,U$3,统调负荷!$C:$C,$A53)/10,"")</f>
        <v>4571.2925</v>
      </c>
      <c r="V53" s="7">
        <f>IFERROR(AVERAGEIFS(统调负荷!$N:$N,统调负荷!$B:$B,V$3,统调负荷!$C:$C,$A53)/10,"")</f>
        <v>5000.335</v>
      </c>
      <c r="W53" s="7">
        <f>IFERROR(AVERAGEIFS(统调负荷!$N:$N,统调负荷!$B:$B,W$3,统调负荷!$C:$C,$A53)/10,"")</f>
        <v>5646.785</v>
      </c>
      <c r="X53" s="7">
        <f>IFERROR(AVERAGEIFS(统调负荷!$N:$N,统调负荷!$B:$B,X$3,统调负荷!$C:$C,$A53)/10,"")</f>
        <v>6236.06</v>
      </c>
      <c r="Y53" s="7">
        <f>IFERROR(AVERAGEIFS(统调负荷!$N:$N,统调负荷!$B:$B,Y$3,统调负荷!$C:$C,$A53)/10,"")</f>
        <v>6347.38</v>
      </c>
      <c r="Z53" s="7">
        <f>IFERROR(AVERAGEIFS(统调负荷!$N:$N,统调负荷!$B:$B,Z$3,统调负荷!$C:$C,$A53)/10,"")</f>
        <v>6236.875</v>
      </c>
      <c r="AA53" s="7">
        <f>IFERROR(AVERAGEIFS(统调负荷!$N:$N,统调负荷!$B:$B,AA$3,统调负荷!$C:$C,$A53)/10,"")</f>
        <v>6108.345</v>
      </c>
      <c r="AB53" s="7">
        <f>IFERROR(AVERAGEIFS(统调负荷!$N:$N,统调负荷!$B:$B,AB$3,统调负荷!$C:$C,$A53)/10,"")</f>
        <v>5801.56</v>
      </c>
      <c r="AC53" s="7">
        <f>IFERROR(AVERAGEIFS(统调负荷!$N:$N,统调负荷!$B:$B,AC$3,统调负荷!$C:$C,$A53)/10,"")</f>
        <v>5309.1525</v>
      </c>
      <c r="AD53" s="7"/>
      <c r="AE53" s="50" t="s">
        <v>112</v>
      </c>
      <c r="AF53" s="66">
        <f ca="1">IF(AF19*'节点均价-24点'!AG19&gt;0,1,0)</f>
        <v>0</v>
      </c>
      <c r="AG53" s="66">
        <f ca="1">IF(AG19*'节点均价-24点'!AH19&gt;0,1,0)</f>
        <v>0</v>
      </c>
      <c r="AH53" s="66">
        <f ca="1">IF(AH19*'节点均价-24点'!AI19&gt;0,1,0)</f>
        <v>0</v>
      </c>
      <c r="AI53" s="66">
        <f ca="1">IF(AI19*'节点均价-24点'!AJ19&gt;0,1,0)</f>
        <v>0</v>
      </c>
      <c r="AJ53" s="66">
        <f ca="1">IF(AJ19*'节点均价-24点'!AK19&gt;0,1,0)</f>
        <v>0</v>
      </c>
      <c r="AK53" s="66">
        <f ca="1">IF(AK19*'节点均价-24点'!AL19&gt;0,1,0)</f>
        <v>0</v>
      </c>
      <c r="AL53" s="66">
        <f ca="1">IF(AL19*'节点均价-24点'!AM19&gt;0,1,0)</f>
        <v>1</v>
      </c>
      <c r="AM53" s="66">
        <f ca="1">IF(AM19*'节点均价-24点'!AN19&gt;0,1,0)</f>
        <v>1</v>
      </c>
      <c r="AN53" s="66">
        <f ca="1">IF(AN19*'节点均价-24点'!AO19&gt;0,1,0)</f>
        <v>1</v>
      </c>
      <c r="AO53" s="66">
        <f ca="1">IF(AO19*'节点均价-24点'!AP19&gt;0,1,0)</f>
        <v>1</v>
      </c>
      <c r="AP53" s="66">
        <f ca="1">IF(AP19*'节点均价-24点'!AQ19&gt;0,1,0)</f>
        <v>1</v>
      </c>
      <c r="AQ53" s="66">
        <f ca="1">IF(AQ19*'节点均价-24点'!AR19&gt;0,1,0)</f>
        <v>1</v>
      </c>
      <c r="AR53" s="66">
        <f ca="1">IF(AR19*'节点均价-24点'!AS19&gt;0,1,0)</f>
        <v>1</v>
      </c>
      <c r="AS53" s="66">
        <f ca="1">IF(AS19*'节点均价-24点'!AT19&gt;0,1,0)</f>
        <v>0</v>
      </c>
      <c r="AT53" s="66">
        <f ca="1">IF(AT19*'节点均价-24点'!AU19&gt;0,1,0)</f>
        <v>0</v>
      </c>
      <c r="AU53" s="66">
        <f ca="1">IF(AU19*'节点均价-24点'!AV19&gt;0,1,0)</f>
        <v>0</v>
      </c>
      <c r="AV53" s="66">
        <f ca="1">IF(AV19*'节点均价-24点'!AW19&gt;0,1,0)</f>
        <v>1</v>
      </c>
      <c r="AW53" s="66">
        <f ca="1">IF(AW19*'节点均价-24点'!AX19&gt;0,1,0)</f>
        <v>1</v>
      </c>
      <c r="AX53" s="66">
        <f ca="1">IF(AX19*'节点均价-24点'!AY19&gt;0,1,0)</f>
        <v>1</v>
      </c>
      <c r="AY53" s="66">
        <f ca="1">IF(AY19*'节点均价-24点'!AZ19&gt;0,1,0)</f>
        <v>0</v>
      </c>
      <c r="AZ53" s="66">
        <f ca="1">IF(AZ19*'节点均价-24点'!BA19&gt;0,1,0)</f>
        <v>0</v>
      </c>
      <c r="BA53" s="66">
        <f ca="1">IF(BA19*'节点均价-24点'!BB19&gt;0,1,0)</f>
        <v>1</v>
      </c>
      <c r="BB53" s="66">
        <f ca="1">IF(BB19*'节点均价-24点'!BC19&gt;0,1,0)</f>
        <v>1</v>
      </c>
      <c r="BC53" s="66">
        <f ca="1">IF(BC19*'节点均价-24点'!BD19&gt;0,1,0)</f>
        <v>1</v>
      </c>
      <c r="BD53" s="49">
        <f ca="1" t="shared" si="31"/>
        <v>13</v>
      </c>
    </row>
    <row r="54" spans="1:56">
      <c r="A54" s="16" t="s">
        <v>47</v>
      </c>
      <c r="B54" s="53" t="s">
        <v>53</v>
      </c>
      <c r="C54" s="54">
        <f t="shared" si="29"/>
        <v>4950.79166666667</v>
      </c>
      <c r="D54" s="3">
        <f t="shared" si="0"/>
        <v>6164.125</v>
      </c>
      <c r="E54" s="3">
        <f t="shared" si="30"/>
        <v>4086.75</v>
      </c>
      <c r="F54" s="7">
        <f>IFERROR(AVERAGEIFS(统调负荷!$E:$E,统调负荷!$B:$B,F$3,统调负荷!$C:$C,$A54)/10,"")</f>
        <v>5255.875</v>
      </c>
      <c r="G54" s="7">
        <f>IFERROR(AVERAGEIFS(统调负荷!$E:$E,统调负荷!$B:$B,G$3,统调负荷!$C:$C,$A54)/10,"")</f>
        <v>4900.5</v>
      </c>
      <c r="H54" s="7">
        <f>IFERROR(AVERAGEIFS(统调负荷!$E:$E,统调负荷!$B:$B,H$3,统调负荷!$C:$C,$A54)/10,"")</f>
        <v>4517.25</v>
      </c>
      <c r="I54" s="7">
        <f>IFERROR(AVERAGEIFS(统调负荷!$E:$E,统调负荷!$B:$B,I$3,统调负荷!$C:$C,$A54)/10,"")</f>
        <v>4255.125</v>
      </c>
      <c r="J54" s="7">
        <f>IFERROR(AVERAGEIFS(统调负荷!$E:$E,统调负荷!$B:$B,J$3,统调负荷!$C:$C,$A54)/10,"")</f>
        <v>4105</v>
      </c>
      <c r="K54" s="7">
        <f>IFERROR(AVERAGEIFS(统调负荷!$E:$E,统调负荷!$B:$B,K$3,统调负荷!$C:$C,$A54)/10,"")</f>
        <v>4086.75</v>
      </c>
      <c r="L54" s="7">
        <f>IFERROR(AVERAGEIFS(统调负荷!$E:$E,统调负荷!$B:$B,L$3,统调负荷!$C:$C,$A54)/10,"")</f>
        <v>4245</v>
      </c>
      <c r="M54" s="7">
        <f>IFERROR(AVERAGEIFS(统调负荷!$E:$E,统调负荷!$B:$B,M$3,统调负荷!$C:$C,$A54)/10,"")</f>
        <v>4540</v>
      </c>
      <c r="N54" s="7">
        <f>IFERROR(AVERAGEIFS(统调负荷!$E:$E,统调负荷!$B:$B,N$3,统调负荷!$C:$C,$A54)/10,"")</f>
        <v>4736</v>
      </c>
      <c r="O54" s="7">
        <f>IFERROR(AVERAGEIFS(统调负荷!$E:$E,统调负荷!$B:$B,O$3,统调负荷!$C:$C,$A54)/10,"")</f>
        <v>4852.125</v>
      </c>
      <c r="P54" s="7">
        <f>IFERROR(AVERAGEIFS(统调负荷!$E:$E,统调负荷!$B:$B,P$3,统调负荷!$C:$C,$A54)/10,"")</f>
        <v>4838.75</v>
      </c>
      <c r="Q54" s="7">
        <f>IFERROR(AVERAGEIFS(统调负荷!$E:$E,统调负荷!$B:$B,Q$3,统调负荷!$C:$C,$A54)/10,"")</f>
        <v>4839.25</v>
      </c>
      <c r="R54" s="7">
        <f>IFERROR(AVERAGEIFS(统调负荷!$E:$E,统调负荷!$B:$B,R$3,统调负荷!$C:$C,$A54)/10,"")</f>
        <v>4724.75</v>
      </c>
      <c r="S54" s="7">
        <f>IFERROR(AVERAGEIFS(统调负荷!$E:$E,统调负荷!$B:$B,S$3,统调负荷!$C:$C,$A54)/10,"")</f>
        <v>4496.75</v>
      </c>
      <c r="T54" s="7">
        <f>IFERROR(AVERAGEIFS(统调负荷!$E:$E,统调负荷!$B:$B,T$3,统调负荷!$C:$C,$A54)/10,"")</f>
        <v>4344.625</v>
      </c>
      <c r="U54" s="7">
        <f>IFERROR(AVERAGEIFS(统调负荷!$E:$E,统调负荷!$B:$B,U$3,统调负荷!$C:$C,$A54)/10,"")</f>
        <v>4481.125</v>
      </c>
      <c r="V54" s="7">
        <f>IFERROR(AVERAGEIFS(统调负荷!$E:$E,统调负荷!$B:$B,V$3,统调负荷!$C:$C,$A54)/10,"")</f>
        <v>4889.5</v>
      </c>
      <c r="W54" s="7">
        <f>IFERROR(AVERAGEIFS(统调负荷!$E:$E,统调负荷!$B:$B,W$3,统调负荷!$C:$C,$A54)/10,"")</f>
        <v>5533.75</v>
      </c>
      <c r="X54" s="7">
        <f>IFERROR(AVERAGEIFS(统调负荷!$E:$E,统调负荷!$B:$B,X$3,统调负荷!$C:$C,$A54)/10,"")</f>
        <v>6044.5</v>
      </c>
      <c r="Y54" s="7">
        <f>IFERROR(AVERAGEIFS(统调负荷!$E:$E,统调负荷!$B:$B,Y$3,统调负荷!$C:$C,$A54)/10,"")</f>
        <v>6164.125</v>
      </c>
      <c r="Z54" s="7">
        <f>IFERROR(AVERAGEIFS(统调负荷!$E:$E,统调负荷!$B:$B,Z$3,统调负荷!$C:$C,$A54)/10,"")</f>
        <v>6125.875</v>
      </c>
      <c r="AA54" s="7">
        <f>IFERROR(AVERAGEIFS(统调负荷!$E:$E,统调负荷!$B:$B,AA$3,统调负荷!$C:$C,$A54)/10,"")</f>
        <v>5984.625</v>
      </c>
      <c r="AB54" s="7">
        <f>IFERROR(AVERAGEIFS(统调负荷!$E:$E,统调负荷!$B:$B,AB$3,统调负荷!$C:$C,$A54)/10,"")</f>
        <v>5682.875</v>
      </c>
      <c r="AC54" s="7">
        <f>IFERROR(AVERAGEIFS(统调负荷!$E:$E,统调负荷!$B:$B,AC$3,统调负荷!$C:$C,$A54)/10,"")</f>
        <v>5174.875</v>
      </c>
      <c r="AD54" s="7"/>
      <c r="AE54" s="50" t="s">
        <v>113</v>
      </c>
      <c r="AF54" s="66">
        <f ca="1">IF(AF20*'节点均价-24点'!AG20&gt;0,1,0)</f>
        <v>1</v>
      </c>
      <c r="AG54" s="66">
        <f ca="1">IF(AG20*'节点均价-24点'!AH20&gt;0,1,0)</f>
        <v>1</v>
      </c>
      <c r="AH54" s="66">
        <f ca="1">IF(AH20*'节点均价-24点'!AI20&gt;0,1,0)</f>
        <v>0</v>
      </c>
      <c r="AI54" s="66">
        <f ca="1">IF(AI20*'节点均价-24点'!AJ20&gt;0,1,0)</f>
        <v>0</v>
      </c>
      <c r="AJ54" s="66">
        <f ca="1">IF(AJ20*'节点均价-24点'!AK20&gt;0,1,0)</f>
        <v>0</v>
      </c>
      <c r="AK54" s="66">
        <f ca="1">IF(AK20*'节点均价-24点'!AL20&gt;0,1,0)</f>
        <v>0</v>
      </c>
      <c r="AL54" s="66">
        <f ca="1">IF(AL20*'节点均价-24点'!AM20&gt;0,1,0)</f>
        <v>1</v>
      </c>
      <c r="AM54" s="66">
        <f ca="1">IF(AM20*'节点均价-24点'!AN20&gt;0,1,0)</f>
        <v>0</v>
      </c>
      <c r="AN54" s="66">
        <f ca="1">IF(AN20*'节点均价-24点'!AO20&gt;0,1,0)</f>
        <v>1</v>
      </c>
      <c r="AO54" s="66">
        <f ca="1">IF(AO20*'节点均价-24点'!AP20&gt;0,1,0)</f>
        <v>1</v>
      </c>
      <c r="AP54" s="66">
        <f ca="1">IF(AP20*'节点均价-24点'!AQ20&gt;0,1,0)</f>
        <v>0</v>
      </c>
      <c r="AQ54" s="66">
        <f ca="1">IF(AQ20*'节点均价-24点'!AR20&gt;0,1,0)</f>
        <v>0</v>
      </c>
      <c r="AR54" s="66">
        <f ca="1">IF(AR20*'节点均价-24点'!AS20&gt;0,1,0)</f>
        <v>0</v>
      </c>
      <c r="AS54" s="66">
        <f ca="1">IF(AS20*'节点均价-24点'!AT20&gt;0,1,0)</f>
        <v>0</v>
      </c>
      <c r="AT54" s="66">
        <f ca="1">IF(AT20*'节点均价-24点'!AU20&gt;0,1,0)</f>
        <v>0</v>
      </c>
      <c r="AU54" s="66">
        <f ca="1">IF(AU20*'节点均价-24点'!AV20&gt;0,1,0)</f>
        <v>1</v>
      </c>
      <c r="AV54" s="66">
        <f ca="1">IF(AV20*'节点均价-24点'!AW20&gt;0,1,0)</f>
        <v>0</v>
      </c>
      <c r="AW54" s="66">
        <f ca="1">IF(AW20*'节点均价-24点'!AX20&gt;0,1,0)</f>
        <v>0</v>
      </c>
      <c r="AX54" s="66">
        <f ca="1">IF(AX20*'节点均价-24点'!AY20&gt;0,1,0)</f>
        <v>1</v>
      </c>
      <c r="AY54" s="66">
        <f ca="1">IF(AY20*'节点均价-24点'!AZ20&gt;0,1,0)</f>
        <v>1</v>
      </c>
      <c r="AZ54" s="66">
        <f ca="1">IF(AZ20*'节点均价-24点'!BA20&gt;0,1,0)</f>
        <v>1</v>
      </c>
      <c r="BA54" s="66">
        <f ca="1">IF(BA20*'节点均价-24点'!BB20&gt;0,1,0)</f>
        <v>0</v>
      </c>
      <c r="BB54" s="66">
        <f ca="1">IF(BB20*'节点均价-24点'!BC20&gt;0,1,0)</f>
        <v>0</v>
      </c>
      <c r="BC54" s="66">
        <f ca="1">IF(BC20*'节点均价-24点'!BD20&gt;0,1,0)</f>
        <v>0</v>
      </c>
      <c r="BD54" s="49">
        <f ca="1" t="shared" si="31"/>
        <v>9</v>
      </c>
    </row>
    <row r="55" spans="1:56">
      <c r="A55" s="71" t="s">
        <v>47</v>
      </c>
      <c r="B55" s="53" t="s">
        <v>54</v>
      </c>
      <c r="C55" s="54">
        <f t="shared" si="29"/>
        <v>5115.02822916667</v>
      </c>
      <c r="D55" s="3">
        <f t="shared" si="0"/>
        <v>6349.7875</v>
      </c>
      <c r="E55" s="3">
        <f t="shared" si="30"/>
        <v>3985.265</v>
      </c>
      <c r="F55" s="7">
        <f>IFERROR(AVERAGEIFS(统调负荷!$N:$N,统调负荷!$B:$B,F$3,统调负荷!$C:$C,$A55)/10,"")</f>
        <v>5235.535</v>
      </c>
      <c r="G55" s="7">
        <f>IFERROR(AVERAGEIFS(统调负荷!$N:$N,统调负荷!$B:$B,G$3,统调负荷!$C:$C,$A55)/10,"")</f>
        <v>4823.3875</v>
      </c>
      <c r="H55" s="7">
        <f>IFERROR(AVERAGEIFS(统调负荷!$N:$N,统调负荷!$B:$B,H$3,统调负荷!$C:$C,$A55)/10,"")</f>
        <v>4430.23</v>
      </c>
      <c r="I55" s="7">
        <f>IFERROR(AVERAGEIFS(统调负荷!$N:$N,统调负荷!$B:$B,I$3,统调负荷!$C:$C,$A55)/10,"")</f>
        <v>4186.3175</v>
      </c>
      <c r="J55" s="7">
        <f>IFERROR(AVERAGEIFS(统调负荷!$N:$N,统调负荷!$B:$B,J$3,统调负荷!$C:$C,$A55)/10,"")</f>
        <v>4021.4425</v>
      </c>
      <c r="K55" s="7">
        <f>IFERROR(AVERAGEIFS(统调负荷!$N:$N,统调负荷!$B:$B,K$3,统调负荷!$C:$C,$A55)/10,"")</f>
        <v>3985.265</v>
      </c>
      <c r="L55" s="7">
        <f>IFERROR(AVERAGEIFS(统调负荷!$N:$N,统调负荷!$B:$B,L$3,统调负荷!$C:$C,$A55)/10,"")</f>
        <v>4153.07</v>
      </c>
      <c r="M55" s="7">
        <f>IFERROR(AVERAGEIFS(统调负荷!$N:$N,统调负荷!$B:$B,M$3,统调负荷!$C:$C,$A55)/10,"")</f>
        <v>4505.6875</v>
      </c>
      <c r="N55" s="7">
        <f>IFERROR(AVERAGEIFS(统调负荷!$N:$N,统调负荷!$B:$B,N$3,统调负荷!$C:$C,$A55)/10,"")</f>
        <v>4762.33</v>
      </c>
      <c r="O55" s="7">
        <f>IFERROR(AVERAGEIFS(统调负荷!$N:$N,统调负荷!$B:$B,O$3,统调负荷!$C:$C,$A55)/10,"")</f>
        <v>4985.625</v>
      </c>
      <c r="P55" s="7">
        <f>IFERROR(AVERAGEIFS(统调负荷!$N:$N,统调负荷!$B:$B,P$3,统调负荷!$C:$C,$A55)/10,"")</f>
        <v>5083.2</v>
      </c>
      <c r="Q55" s="7">
        <f>IFERROR(AVERAGEIFS(统调负荷!$N:$N,统调负荷!$B:$B,Q$3,统调负荷!$C:$C,$A55)/10,"")</f>
        <v>5236.915</v>
      </c>
      <c r="R55" s="7">
        <f>IFERROR(AVERAGEIFS(统调负荷!$N:$N,统调负荷!$B:$B,R$3,统调负荷!$C:$C,$A55)/10,"")</f>
        <v>5294.105</v>
      </c>
      <c r="S55" s="7">
        <f>IFERROR(AVERAGEIFS(统调负荷!$N:$N,统调负荷!$B:$B,S$3,统调负荷!$C:$C,$A55)/10,"")</f>
        <v>5122.7975</v>
      </c>
      <c r="T55" s="7">
        <f>IFERROR(AVERAGEIFS(统调负荷!$N:$N,统调负荷!$B:$B,T$3,统调负荷!$C:$C,$A55)/10,"")</f>
        <v>4847.035</v>
      </c>
      <c r="U55" s="7">
        <f>IFERROR(AVERAGEIFS(统调负荷!$N:$N,统调负荷!$B:$B,U$3,统调负荷!$C:$C,$A55)/10,"")</f>
        <v>4872.44</v>
      </c>
      <c r="V55" s="7">
        <f>IFERROR(AVERAGEIFS(统调负荷!$N:$N,统调负荷!$B:$B,V$3,统调负荷!$C:$C,$A55)/10,"")</f>
        <v>5228.04</v>
      </c>
      <c r="W55" s="7">
        <f>IFERROR(AVERAGEIFS(统调负荷!$N:$N,统调负荷!$B:$B,W$3,统调负荷!$C:$C,$A55)/10,"")</f>
        <v>5796.81</v>
      </c>
      <c r="X55" s="7">
        <f>IFERROR(AVERAGEIFS(统调负荷!$N:$N,统调负荷!$B:$B,X$3,统调负荷!$C:$C,$A55)/10,"")</f>
        <v>6298.68</v>
      </c>
      <c r="Y55" s="7">
        <f>IFERROR(AVERAGEIFS(统调负荷!$N:$N,统调负荷!$B:$B,Y$3,统调负荷!$C:$C,$A55)/10,"")</f>
        <v>6349.7875</v>
      </c>
      <c r="Z55" s="7">
        <f>IFERROR(AVERAGEIFS(统调负荷!$N:$N,统调负荷!$B:$B,Z$3,统调负荷!$C:$C,$A55)/10,"")</f>
        <v>6295.8</v>
      </c>
      <c r="AA55" s="7">
        <f>IFERROR(AVERAGEIFS(统调负荷!$N:$N,统调负荷!$B:$B,AA$3,统调负荷!$C:$C,$A55)/10,"")</f>
        <v>6172.7175</v>
      </c>
      <c r="AB55" s="7">
        <f>IFERROR(AVERAGEIFS(统调负荷!$N:$N,统调负荷!$B:$B,AB$3,统调负荷!$C:$C,$A55)/10,"")</f>
        <v>5799.695</v>
      </c>
      <c r="AC55" s="7">
        <f>IFERROR(AVERAGEIFS(统调负荷!$N:$N,统调负荷!$B:$B,AC$3,统调负荷!$C:$C,$A55)/10,"")</f>
        <v>5273.765</v>
      </c>
      <c r="AD55" s="7"/>
      <c r="AE55" s="50" t="s">
        <v>114</v>
      </c>
      <c r="AF55" s="66">
        <f ca="1">IF(AF21*'节点均价-24点'!AG21&gt;0,1,0)</f>
        <v>1</v>
      </c>
      <c r="AG55" s="66">
        <f ca="1">IF(AG21*'节点均价-24点'!AH21&gt;0,1,0)</f>
        <v>0</v>
      </c>
      <c r="AH55" s="66">
        <f ca="1">IF(AH21*'节点均价-24点'!AI21&gt;0,1,0)</f>
        <v>1</v>
      </c>
      <c r="AI55" s="66">
        <f ca="1">IF(AI21*'节点均价-24点'!AJ21&gt;0,1,0)</f>
        <v>0</v>
      </c>
      <c r="AJ55" s="66">
        <f ca="1">IF(AJ21*'节点均价-24点'!AK21&gt;0,1,0)</f>
        <v>1</v>
      </c>
      <c r="AK55" s="66">
        <f ca="1">IF(AK21*'节点均价-24点'!AL21&gt;0,1,0)</f>
        <v>1</v>
      </c>
      <c r="AL55" s="66">
        <f ca="1">IF(AL21*'节点均价-24点'!AM21&gt;0,1,0)</f>
        <v>1</v>
      </c>
      <c r="AM55" s="66">
        <f ca="1">IF(AM21*'节点均价-24点'!AN21&gt;0,1,0)</f>
        <v>0</v>
      </c>
      <c r="AN55" s="66">
        <f ca="1">IF(AN21*'节点均价-24点'!AO21&gt;0,1,0)</f>
        <v>0</v>
      </c>
      <c r="AO55" s="66">
        <f ca="1">IF(AO21*'节点均价-24点'!AP21&gt;0,1,0)</f>
        <v>1</v>
      </c>
      <c r="AP55" s="66">
        <f ca="1">IF(AP21*'节点均价-24点'!AQ21&gt;0,1,0)</f>
        <v>1</v>
      </c>
      <c r="AQ55" s="66">
        <f ca="1">IF(AQ21*'节点均价-24点'!AR21&gt;0,1,0)</f>
        <v>1</v>
      </c>
      <c r="AR55" s="66">
        <f ca="1">IF(AR21*'节点均价-24点'!AS21&gt;0,1,0)</f>
        <v>0</v>
      </c>
      <c r="AS55" s="66">
        <f ca="1">IF(AS21*'节点均价-24点'!AT21&gt;0,1,0)</f>
        <v>0</v>
      </c>
      <c r="AT55" s="66">
        <f ca="1">IF(AT21*'节点均价-24点'!AU21&gt;0,1,0)</f>
        <v>1</v>
      </c>
      <c r="AU55" s="66">
        <f ca="1">IF(AU21*'节点均价-24点'!AV21&gt;0,1,0)</f>
        <v>1</v>
      </c>
      <c r="AV55" s="66">
        <f ca="1">IF(AV21*'节点均价-24点'!AW21&gt;0,1,0)</f>
        <v>1</v>
      </c>
      <c r="AW55" s="66">
        <f ca="1">IF(AW21*'节点均价-24点'!AX21&gt;0,1,0)</f>
        <v>1</v>
      </c>
      <c r="AX55" s="66">
        <f ca="1">IF(AX21*'节点均价-24点'!AY21&gt;0,1,0)</f>
        <v>0</v>
      </c>
      <c r="AY55" s="66">
        <f ca="1">IF(AY21*'节点均价-24点'!AZ21&gt;0,1,0)</f>
        <v>0</v>
      </c>
      <c r="AZ55" s="66">
        <f ca="1">IF(AZ21*'节点均价-24点'!BA21&gt;0,1,0)</f>
        <v>0</v>
      </c>
      <c r="BA55" s="66">
        <f ca="1">IF(BA21*'节点均价-24点'!BB21&gt;0,1,0)</f>
        <v>0</v>
      </c>
      <c r="BB55" s="66">
        <f ca="1">IF(BB21*'节点均价-24点'!BC21&gt;0,1,0)</f>
        <v>1</v>
      </c>
      <c r="BC55" s="66">
        <f ca="1">IF(BC21*'节点均价-24点'!BD21&gt;0,1,0)</f>
        <v>1</v>
      </c>
      <c r="BD55" s="49">
        <f ca="1" t="shared" si="31"/>
        <v>14</v>
      </c>
    </row>
    <row r="56" spans="1:56">
      <c r="A56" s="16" t="s">
        <v>48</v>
      </c>
      <c r="B56" s="53" t="s">
        <v>53</v>
      </c>
      <c r="C56" s="54">
        <f t="shared" si="29"/>
        <v>4574.45833333333</v>
      </c>
      <c r="D56" s="3">
        <f t="shared" si="0"/>
        <v>5971.75</v>
      </c>
      <c r="E56" s="3">
        <f t="shared" si="30"/>
        <v>3652.5</v>
      </c>
      <c r="F56" s="7">
        <f>IFERROR(AVERAGEIFS(统调负荷!$E:$E,统调负荷!$B:$B,F$3,统调负荷!$C:$C,$A56)/10,"")</f>
        <v>5056.625</v>
      </c>
      <c r="G56" s="7">
        <f>IFERROR(AVERAGEIFS(统调负荷!$E:$E,统调负荷!$B:$B,G$3,统调负荷!$C:$C,$A56)/10,"")</f>
        <v>4660.625</v>
      </c>
      <c r="H56" s="7">
        <f>IFERROR(AVERAGEIFS(统调负荷!$E:$E,统调负荷!$B:$B,H$3,统调负荷!$C:$C,$A56)/10,"")</f>
        <v>4280.75</v>
      </c>
      <c r="I56" s="7">
        <f>IFERROR(AVERAGEIFS(统调负荷!$E:$E,统调负荷!$B:$B,I$3,统调负荷!$C:$C,$A56)/10,"")</f>
        <v>4036</v>
      </c>
      <c r="J56" s="7">
        <f>IFERROR(AVERAGEIFS(统调负荷!$E:$E,统调负荷!$B:$B,J$3,统调负荷!$C:$C,$A56)/10,"")</f>
        <v>3863.5</v>
      </c>
      <c r="K56" s="7">
        <f>IFERROR(AVERAGEIFS(统调负荷!$E:$E,统调负荷!$B:$B,K$3,统调负荷!$C:$C,$A56)/10,"")</f>
        <v>3827.25</v>
      </c>
      <c r="L56" s="7">
        <f>IFERROR(AVERAGEIFS(统调负荷!$E:$E,统调负荷!$B:$B,L$3,统调负荷!$C:$C,$A56)/10,"")</f>
        <v>3998</v>
      </c>
      <c r="M56" s="7">
        <f>IFERROR(AVERAGEIFS(统调负荷!$E:$E,统调负荷!$B:$B,M$3,统调负荷!$C:$C,$A56)/10,"")</f>
        <v>4317.625</v>
      </c>
      <c r="N56" s="7">
        <f>IFERROR(AVERAGEIFS(统调负荷!$E:$E,统调负荷!$B:$B,N$3,统调负荷!$C:$C,$A56)/10,"")</f>
        <v>4378.25</v>
      </c>
      <c r="O56" s="7">
        <f>IFERROR(AVERAGEIFS(统调负荷!$E:$E,统调负荷!$B:$B,O$3,统调负荷!$C:$C,$A56)/10,"")</f>
        <v>4346.75</v>
      </c>
      <c r="P56" s="7">
        <f>IFERROR(AVERAGEIFS(统调负荷!$E:$E,统调负荷!$B:$B,P$3,统调负荷!$C:$C,$A56)/10,"")</f>
        <v>4230.5</v>
      </c>
      <c r="Q56" s="7">
        <f>IFERROR(AVERAGEIFS(统调负荷!$E:$E,统调负荷!$B:$B,Q$3,统调负荷!$C:$C,$A56)/10,"")</f>
        <v>4121.625</v>
      </c>
      <c r="R56" s="7">
        <f>IFERROR(AVERAGEIFS(统调负荷!$E:$E,统调负荷!$B:$B,R$3,统调负荷!$C:$C,$A56)/10,"")</f>
        <v>4022.75</v>
      </c>
      <c r="S56" s="7">
        <f>IFERROR(AVERAGEIFS(统调负荷!$E:$E,统调负荷!$B:$B,S$3,统调负荷!$C:$C,$A56)/10,"")</f>
        <v>3805.875</v>
      </c>
      <c r="T56" s="7">
        <f>IFERROR(AVERAGEIFS(统调负荷!$E:$E,统调负荷!$B:$B,T$3,统调负荷!$C:$C,$A56)/10,"")</f>
        <v>3652.5</v>
      </c>
      <c r="U56" s="7">
        <f>IFERROR(AVERAGEIFS(统调负荷!$E:$E,统调负荷!$B:$B,U$3,统调负荷!$C:$C,$A56)/10,"")</f>
        <v>3820.625</v>
      </c>
      <c r="V56" s="7">
        <f>IFERROR(AVERAGEIFS(统调负荷!$E:$E,统调负荷!$B:$B,V$3,统调负荷!$C:$C,$A56)/10,"")</f>
        <v>4305</v>
      </c>
      <c r="W56" s="7">
        <f>IFERROR(AVERAGEIFS(统调负荷!$E:$E,统调负荷!$B:$B,W$3,统调负荷!$C:$C,$A56)/10,"")</f>
        <v>5003</v>
      </c>
      <c r="X56" s="7">
        <f>IFERROR(AVERAGEIFS(统调负荷!$E:$E,统调负荷!$B:$B,X$3,统调负荷!$C:$C,$A56)/10,"")</f>
        <v>5722.125</v>
      </c>
      <c r="Y56" s="7">
        <f>IFERROR(AVERAGEIFS(统调负荷!$E:$E,统调负荷!$B:$B,Y$3,统调负荷!$C:$C,$A56)/10,"")</f>
        <v>5971.75</v>
      </c>
      <c r="Z56" s="7">
        <f>IFERROR(AVERAGEIFS(统调负荷!$E:$E,统调负荷!$B:$B,Z$3,统调负荷!$C:$C,$A56)/10,"")</f>
        <v>5937.5</v>
      </c>
      <c r="AA56" s="7">
        <f>IFERROR(AVERAGEIFS(统调负荷!$E:$E,统调负荷!$B:$B,AA$3,统调负荷!$C:$C,$A56)/10,"")</f>
        <v>5851</v>
      </c>
      <c r="AB56" s="7">
        <f>IFERROR(AVERAGEIFS(统调负荷!$E:$E,统调负荷!$B:$B,AB$3,统调负荷!$C:$C,$A56)/10,"")</f>
        <v>5536.125</v>
      </c>
      <c r="AC56" s="7">
        <f>IFERROR(AVERAGEIFS(统调负荷!$E:$E,统调负荷!$B:$B,AC$3,统调负荷!$C:$C,$A56)/10,"")</f>
        <v>5041.25</v>
      </c>
      <c r="AD56" s="7"/>
      <c r="AE56" s="50" t="s">
        <v>115</v>
      </c>
      <c r="AF56" s="66">
        <f ca="1">IF(AF22*'节点均价-24点'!AG22&gt;0,1,0)</f>
        <v>1</v>
      </c>
      <c r="AG56" s="66">
        <f ca="1">IF(AG22*'节点均价-24点'!AH22&gt;0,1,0)</f>
        <v>0</v>
      </c>
      <c r="AH56" s="66">
        <f ca="1">IF(AH22*'节点均价-24点'!AI22&gt;0,1,0)</f>
        <v>0</v>
      </c>
      <c r="AI56" s="66">
        <f ca="1">IF(AI22*'节点均价-24点'!AJ22&gt;0,1,0)</f>
        <v>0</v>
      </c>
      <c r="AJ56" s="66">
        <f ca="1">IF(AJ22*'节点均价-24点'!AK22&gt;0,1,0)</f>
        <v>0</v>
      </c>
      <c r="AK56" s="66">
        <f ca="1">IF(AK22*'节点均价-24点'!AL22&gt;0,1,0)</f>
        <v>0</v>
      </c>
      <c r="AL56" s="66">
        <f ca="1">IF(AL22*'节点均价-24点'!AM22&gt;0,1,0)</f>
        <v>0</v>
      </c>
      <c r="AM56" s="66">
        <f ca="1">IF(AM22*'节点均价-24点'!AN22&gt;0,1,0)</f>
        <v>0</v>
      </c>
      <c r="AN56" s="66">
        <f ca="1">IF(AN22*'节点均价-24点'!AO22&gt;0,1,0)</f>
        <v>1</v>
      </c>
      <c r="AO56" s="66">
        <f ca="1">IF(AO22*'节点均价-24点'!AP22&gt;0,1,0)</f>
        <v>1</v>
      </c>
      <c r="AP56" s="66">
        <f ca="1">IF(AP22*'节点均价-24点'!AQ22&gt;0,1,0)</f>
        <v>1</v>
      </c>
      <c r="AQ56" s="66">
        <f ca="1">IF(AQ22*'节点均价-24点'!AR22&gt;0,1,0)</f>
        <v>0</v>
      </c>
      <c r="AR56" s="66">
        <f ca="1">IF(AR22*'节点均价-24点'!AS22&gt;0,1,0)</f>
        <v>0</v>
      </c>
      <c r="AS56" s="66">
        <f ca="1">IF(AS22*'节点均价-24点'!AT22&gt;0,1,0)</f>
        <v>0</v>
      </c>
      <c r="AT56" s="66">
        <f ca="1">IF(AT22*'节点均价-24点'!AU22&gt;0,1,0)</f>
        <v>1</v>
      </c>
      <c r="AU56" s="66">
        <f ca="1">IF(AU22*'节点均价-24点'!AV22&gt;0,1,0)</f>
        <v>1</v>
      </c>
      <c r="AV56" s="66">
        <f ca="1">IF(AV22*'节点均价-24点'!AW22&gt;0,1,0)</f>
        <v>1</v>
      </c>
      <c r="AW56" s="66">
        <f ca="1">IF(AW22*'节点均价-24点'!AX22&gt;0,1,0)</f>
        <v>1</v>
      </c>
      <c r="AX56" s="66">
        <f ca="1">IF(AX22*'节点均价-24点'!AY22&gt;0,1,0)</f>
        <v>1</v>
      </c>
      <c r="AY56" s="66">
        <f ca="1">IF(AY22*'节点均价-24点'!AZ22&gt;0,1,0)</f>
        <v>1</v>
      </c>
      <c r="AZ56" s="66">
        <f ca="1">IF(AZ22*'节点均价-24点'!BA22&gt;0,1,0)</f>
        <v>1</v>
      </c>
      <c r="BA56" s="66">
        <f ca="1">IF(BA22*'节点均价-24点'!BB22&gt;0,1,0)</f>
        <v>1</v>
      </c>
      <c r="BB56" s="66">
        <f ca="1">IF(BB22*'节点均价-24点'!BC22&gt;0,1,0)</f>
        <v>1</v>
      </c>
      <c r="BC56" s="66">
        <f ca="1">IF(BC22*'节点均价-24点'!BD22&gt;0,1,0)</f>
        <v>1</v>
      </c>
      <c r="BD56" s="49">
        <f ca="1" t="shared" si="31"/>
        <v>14</v>
      </c>
    </row>
    <row r="57" spans="1:56">
      <c r="A57" s="71" t="s">
        <v>48</v>
      </c>
      <c r="B57" s="53" t="s">
        <v>54</v>
      </c>
      <c r="C57" s="54">
        <f t="shared" si="29"/>
        <v>4586.8315625</v>
      </c>
      <c r="D57" s="3">
        <f t="shared" si="0"/>
        <v>5934.47</v>
      </c>
      <c r="E57" s="3">
        <f t="shared" si="30"/>
        <v>3595.1425</v>
      </c>
      <c r="F57" s="7">
        <f>IFERROR(AVERAGEIFS(统调负荷!$N:$N,统调负荷!$B:$B,F$3,统调负荷!$C:$C,$A57)/10,"")</f>
        <v>5182.62</v>
      </c>
      <c r="G57" s="7">
        <f>IFERROR(AVERAGEIFS(统调负荷!$N:$N,统调负荷!$B:$B,G$3,统调负荷!$C:$C,$A57)/10,"")</f>
        <v>4761.5</v>
      </c>
      <c r="H57" s="7">
        <f>IFERROR(AVERAGEIFS(统调负荷!$N:$N,统调负荷!$B:$B,H$3,统调负荷!$C:$C,$A57)/10,"")</f>
        <v>4377.9</v>
      </c>
      <c r="I57" s="7">
        <f>IFERROR(AVERAGEIFS(统调负荷!$N:$N,统调负荷!$B:$B,I$3,统调负荷!$C:$C,$A57)/10,"")</f>
        <v>4123.1775</v>
      </c>
      <c r="J57" s="7">
        <f>IFERROR(AVERAGEIFS(统调负荷!$N:$N,统调负荷!$B:$B,J$3,统调负荷!$C:$C,$A57)/10,"")</f>
        <v>3958.23</v>
      </c>
      <c r="K57" s="7">
        <f>IFERROR(AVERAGEIFS(统调负荷!$N:$N,统调负荷!$B:$B,K$3,统调负荷!$C:$C,$A57)/10,"")</f>
        <v>3930.635</v>
      </c>
      <c r="L57" s="7">
        <f>IFERROR(AVERAGEIFS(统调负荷!$N:$N,统调负荷!$B:$B,L$3,统调负荷!$C:$C,$A57)/10,"")</f>
        <v>4105.9975</v>
      </c>
      <c r="M57" s="7">
        <f>IFERROR(AVERAGEIFS(统调负荷!$N:$N,统调负荷!$B:$B,M$3,统调负荷!$C:$C,$A57)/10,"")</f>
        <v>4472.8375</v>
      </c>
      <c r="N57" s="7">
        <f>IFERROR(AVERAGEIFS(统调负荷!$N:$N,统调负荷!$B:$B,N$3,统调负荷!$C:$C,$A57)/10,"")</f>
        <v>4476.29</v>
      </c>
      <c r="O57" s="7">
        <f>IFERROR(AVERAGEIFS(统调负荷!$N:$N,统调负荷!$B:$B,O$3,统调负荷!$C:$C,$A57)/10,"")</f>
        <v>4250.1425</v>
      </c>
      <c r="P57" s="7">
        <f>IFERROR(AVERAGEIFS(统调负荷!$N:$N,统调负荷!$B:$B,P$3,统调负荷!$C:$C,$A57)/10,"")</f>
        <v>3986.405</v>
      </c>
      <c r="Q57" s="7">
        <f>IFERROR(AVERAGEIFS(统调负荷!$N:$N,统调负荷!$B:$B,Q$3,统调负荷!$C:$C,$A57)/10,"")</f>
        <v>3917.0425</v>
      </c>
      <c r="R57" s="7">
        <f>IFERROR(AVERAGEIFS(统调负荷!$N:$N,统调负荷!$B:$B,R$3,统调负荷!$C:$C,$A57)/10,"")</f>
        <v>3834.4175</v>
      </c>
      <c r="S57" s="7">
        <f>IFERROR(AVERAGEIFS(统调负荷!$N:$N,统调负荷!$B:$B,S$3,统调负荷!$C:$C,$A57)/10,"")</f>
        <v>3709.6275</v>
      </c>
      <c r="T57" s="7">
        <f>IFERROR(AVERAGEIFS(统调负荷!$N:$N,统调负荷!$B:$B,T$3,统调负荷!$C:$C,$A57)/10,"")</f>
        <v>3595.1425</v>
      </c>
      <c r="U57" s="7">
        <f>IFERROR(AVERAGEIFS(统调负荷!$N:$N,统调负荷!$B:$B,U$3,统调负荷!$C:$C,$A57)/10,"")</f>
        <v>3781.8025</v>
      </c>
      <c r="V57" s="7">
        <f>IFERROR(AVERAGEIFS(统调负荷!$N:$N,统调负荷!$B:$B,V$3,统调负荷!$C:$C,$A57)/10,"")</f>
        <v>4320.51</v>
      </c>
      <c r="W57" s="7">
        <f>IFERROR(AVERAGEIFS(统调负荷!$N:$N,统调负荷!$B:$B,W$3,统调负荷!$C:$C,$A57)/10,"")</f>
        <v>5070.615</v>
      </c>
      <c r="X57" s="7">
        <f>IFERROR(AVERAGEIFS(统调负荷!$N:$N,统调负荷!$B:$B,X$3,统调负荷!$C:$C,$A57)/10,"")</f>
        <v>5775.33</v>
      </c>
      <c r="Y57" s="7">
        <f>IFERROR(AVERAGEIFS(统调负荷!$N:$N,统调负荷!$B:$B,Y$3,统调负荷!$C:$C,$A57)/10,"")</f>
        <v>5934.47</v>
      </c>
      <c r="Z57" s="7">
        <f>IFERROR(AVERAGEIFS(统调负荷!$N:$N,统调负荷!$B:$B,Z$3,统调负荷!$C:$C,$A57)/10,"")</f>
        <v>5932.4775</v>
      </c>
      <c r="AA57" s="7">
        <f>IFERROR(AVERAGEIFS(统调负荷!$N:$N,统调负荷!$B:$B,AA$3,统调负荷!$C:$C,$A57)/10,"")</f>
        <v>5890.555</v>
      </c>
      <c r="AB57" s="7">
        <f>IFERROR(AVERAGEIFS(统调负荷!$N:$N,统调负荷!$B:$B,AB$3,统调负荷!$C:$C,$A57)/10,"")</f>
        <v>5592.1975</v>
      </c>
      <c r="AC57" s="7">
        <f>IFERROR(AVERAGEIFS(统调负荷!$N:$N,统调负荷!$B:$B,AC$3,统调负荷!$C:$C,$A57)/10,"")</f>
        <v>5104.035</v>
      </c>
      <c r="AD57" s="7"/>
      <c r="AE57" s="50" t="s">
        <v>116</v>
      </c>
      <c r="AF57" s="66">
        <f ca="1">IF(AF23*'节点均价-24点'!AG23&gt;0,1,0)</f>
        <v>0</v>
      </c>
      <c r="AG57" s="66">
        <f ca="1">IF(AG23*'节点均价-24点'!AH23&gt;0,1,0)</f>
        <v>0</v>
      </c>
      <c r="AH57" s="66">
        <f ca="1">IF(AH23*'节点均价-24点'!AI23&gt;0,1,0)</f>
        <v>1</v>
      </c>
      <c r="AI57" s="66">
        <f ca="1">IF(AI23*'节点均价-24点'!AJ23&gt;0,1,0)</f>
        <v>1</v>
      </c>
      <c r="AJ57" s="66">
        <f ca="1">IF(AJ23*'节点均价-24点'!AK23&gt;0,1,0)</f>
        <v>1</v>
      </c>
      <c r="AK57" s="66">
        <f ca="1">IF(AK23*'节点均价-24点'!AL23&gt;0,1,0)</f>
        <v>1</v>
      </c>
      <c r="AL57" s="66">
        <f ca="1">IF(AL23*'节点均价-24点'!AM23&gt;0,1,0)</f>
        <v>1</v>
      </c>
      <c r="AM57" s="66">
        <f ca="1">IF(AM23*'节点均价-24点'!AN23&gt;0,1,0)</f>
        <v>1</v>
      </c>
      <c r="AN57" s="66">
        <f ca="1">IF(AN23*'节点均价-24点'!AO23&gt;0,1,0)</f>
        <v>1</v>
      </c>
      <c r="AO57" s="66">
        <f ca="1">IF(AO23*'节点均价-24点'!AP23&gt;0,1,0)</f>
        <v>1</v>
      </c>
      <c r="AP57" s="66">
        <f ca="1">IF(AP23*'节点均价-24点'!AQ23&gt;0,1,0)</f>
        <v>1</v>
      </c>
      <c r="AQ57" s="66">
        <f ca="1">IF(AQ23*'节点均价-24点'!AR23&gt;0,1,0)</f>
        <v>1</v>
      </c>
      <c r="AR57" s="66">
        <f ca="1">IF(AR23*'节点均价-24点'!AS23&gt;0,1,0)</f>
        <v>1</v>
      </c>
      <c r="AS57" s="66">
        <f ca="1">IF(AS23*'节点均价-24点'!AT23&gt;0,1,0)</f>
        <v>1</v>
      </c>
      <c r="AT57" s="66">
        <f ca="1">IF(AT23*'节点均价-24点'!AU23&gt;0,1,0)</f>
        <v>1</v>
      </c>
      <c r="AU57" s="66">
        <f ca="1">IF(AU23*'节点均价-24点'!AV23&gt;0,1,0)</f>
        <v>1</v>
      </c>
      <c r="AV57" s="66">
        <f ca="1">IF(AV23*'节点均价-24点'!AW23&gt;0,1,0)</f>
        <v>1</v>
      </c>
      <c r="AW57" s="66">
        <f ca="1">IF(AW23*'节点均价-24点'!AX23&gt;0,1,0)</f>
        <v>1</v>
      </c>
      <c r="AX57" s="66">
        <f ca="1">IF(AX23*'节点均价-24点'!AY23&gt;0,1,0)</f>
        <v>1</v>
      </c>
      <c r="AY57" s="66">
        <f ca="1">IF(AY23*'节点均价-24点'!AZ23&gt;0,1,0)</f>
        <v>1</v>
      </c>
      <c r="AZ57" s="66">
        <f ca="1">IF(AZ23*'节点均价-24点'!BA23&gt;0,1,0)</f>
        <v>1</v>
      </c>
      <c r="BA57" s="66">
        <f ca="1">IF(BA23*'节点均价-24点'!BB23&gt;0,1,0)</f>
        <v>1</v>
      </c>
      <c r="BB57" s="66">
        <f ca="1">IF(BB23*'节点均价-24点'!BC23&gt;0,1,0)</f>
        <v>1</v>
      </c>
      <c r="BC57" s="66">
        <f ca="1">IF(BC23*'节点均价-24点'!BD23&gt;0,1,0)</f>
        <v>1</v>
      </c>
      <c r="BD57" s="49">
        <f ca="1" t="shared" si="31"/>
        <v>22</v>
      </c>
    </row>
    <row r="58" spans="1:56">
      <c r="A58" s="16" t="s">
        <v>49</v>
      </c>
      <c r="B58" s="53" t="s">
        <v>53</v>
      </c>
      <c r="C58" s="54">
        <f t="shared" si="29"/>
        <v>4286.4375</v>
      </c>
      <c r="D58" s="3">
        <f t="shared" si="0"/>
        <v>5573.75</v>
      </c>
      <c r="E58" s="3">
        <f t="shared" si="30"/>
        <v>3278.375</v>
      </c>
      <c r="F58" s="7">
        <f>IFERROR(AVERAGEIFS(统调负荷!$E:$E,统调负荷!$B:$B,F$3,统调负荷!$C:$C,$A58)/10,"")</f>
        <v>4820</v>
      </c>
      <c r="G58" s="7">
        <f>IFERROR(AVERAGEIFS(统调负荷!$E:$E,统调负荷!$B:$B,G$3,统调负荷!$C:$C,$A58)/10,"")</f>
        <v>4464</v>
      </c>
      <c r="H58" s="7">
        <f>IFERROR(AVERAGEIFS(统调负荷!$E:$E,统调负荷!$B:$B,H$3,统调负荷!$C:$C,$A58)/10,"")</f>
        <v>4104.875</v>
      </c>
      <c r="I58" s="7">
        <f>IFERROR(AVERAGEIFS(统调负荷!$E:$E,统调负荷!$B:$B,I$3,统调负荷!$C:$C,$A58)/10,"")</f>
        <v>3876.25</v>
      </c>
      <c r="J58" s="7">
        <f>IFERROR(AVERAGEIFS(统调负荷!$E:$E,统调负荷!$B:$B,J$3,统调负荷!$C:$C,$A58)/10,"")</f>
        <v>3747.5</v>
      </c>
      <c r="K58" s="7">
        <f>IFERROR(AVERAGEIFS(统调负荷!$E:$E,统调负荷!$B:$B,K$3,统调负荷!$C:$C,$A58)/10,"")</f>
        <v>3722.625</v>
      </c>
      <c r="L58" s="7">
        <f>IFERROR(AVERAGEIFS(统调负荷!$E:$E,统调负荷!$B:$B,L$3,统调负荷!$C:$C,$A58)/10,"")</f>
        <v>3874.125</v>
      </c>
      <c r="M58" s="7">
        <f>IFERROR(AVERAGEIFS(统调负荷!$E:$E,统调负荷!$B:$B,M$3,统调负荷!$C:$C,$A58)/10,"")</f>
        <v>4127</v>
      </c>
      <c r="N58" s="7">
        <f>IFERROR(AVERAGEIFS(统调负荷!$E:$E,统调负荷!$B:$B,N$3,统调负荷!$C:$C,$A58)/10,"")</f>
        <v>4124.125</v>
      </c>
      <c r="O58" s="7">
        <f>IFERROR(AVERAGEIFS(统调负荷!$E:$E,统调负荷!$B:$B,O$3,统调负荷!$C:$C,$A58)/10,"")</f>
        <v>3994</v>
      </c>
      <c r="P58" s="7">
        <f>IFERROR(AVERAGEIFS(统调负荷!$E:$E,统调负荷!$B:$B,P$3,统调负荷!$C:$C,$A58)/10,"")</f>
        <v>3775.375</v>
      </c>
      <c r="Q58" s="7">
        <f>IFERROR(AVERAGEIFS(统调负荷!$E:$E,统调负荷!$B:$B,Q$3,统调负荷!$C:$C,$A58)/10,"")</f>
        <v>3663.75</v>
      </c>
      <c r="R58" s="7">
        <f>IFERROR(AVERAGEIFS(统调负荷!$E:$E,统调负荷!$B:$B,R$3,统调负荷!$C:$C,$A58)/10,"")</f>
        <v>3541.25</v>
      </c>
      <c r="S58" s="7">
        <f>IFERROR(AVERAGEIFS(统调负荷!$E:$E,统调负荷!$B:$B,S$3,统调负荷!$C:$C,$A58)/10,"")</f>
        <v>3398</v>
      </c>
      <c r="T58" s="7">
        <f>IFERROR(AVERAGEIFS(统调负荷!$E:$E,统调负荷!$B:$B,T$3,统调负荷!$C:$C,$A58)/10,"")</f>
        <v>3278.375</v>
      </c>
      <c r="U58" s="7">
        <f>IFERROR(AVERAGEIFS(统调负荷!$E:$E,统调负荷!$B:$B,U$3,统调负荷!$C:$C,$A58)/10,"")</f>
        <v>3501.125</v>
      </c>
      <c r="V58" s="7">
        <f>IFERROR(AVERAGEIFS(统调负荷!$E:$E,统调负荷!$B:$B,V$3,统调负荷!$C:$C,$A58)/10,"")</f>
        <v>4019.375</v>
      </c>
      <c r="W58" s="7">
        <f>IFERROR(AVERAGEIFS(统调负荷!$E:$E,统调负荷!$B:$B,W$3,统调负荷!$C:$C,$A58)/10,"")</f>
        <v>4658.5</v>
      </c>
      <c r="X58" s="7">
        <f>IFERROR(AVERAGEIFS(统调负荷!$E:$E,统调负荷!$B:$B,X$3,统调负荷!$C:$C,$A58)/10,"")</f>
        <v>5332.625</v>
      </c>
      <c r="Y58" s="7">
        <f>IFERROR(AVERAGEIFS(统调负荷!$E:$E,统调负荷!$B:$B,Y$3,统调负荷!$C:$C,$A58)/10,"")</f>
        <v>5573.5</v>
      </c>
      <c r="Z58" s="7">
        <f>IFERROR(AVERAGEIFS(统调负荷!$E:$E,统调负荷!$B:$B,Z$3,统调负荷!$C:$C,$A58)/10,"")</f>
        <v>5573.75</v>
      </c>
      <c r="AA58" s="7">
        <f>IFERROR(AVERAGEIFS(统调负荷!$E:$E,统调负荷!$B:$B,AA$3,统调负荷!$C:$C,$A58)/10,"")</f>
        <v>5522.25</v>
      </c>
      <c r="AB58" s="7">
        <f>IFERROR(AVERAGEIFS(统调负荷!$E:$E,统调负荷!$B:$B,AB$3,统调负荷!$C:$C,$A58)/10,"")</f>
        <v>5282.5</v>
      </c>
      <c r="AC58" s="7">
        <f>IFERROR(AVERAGEIFS(统调负荷!$E:$E,统调负荷!$B:$B,AC$3,统调负荷!$C:$C,$A58)/10,"")</f>
        <v>4899.625</v>
      </c>
      <c r="AD58" s="7"/>
      <c r="AE58" s="50" t="s">
        <v>117</v>
      </c>
      <c r="AF58" s="66">
        <f ca="1">IF(AF24*'节点均价-24点'!AG24&gt;0,1,0)</f>
        <v>1</v>
      </c>
      <c r="AG58" s="66">
        <f ca="1">IF(AG24*'节点均价-24点'!AH24&gt;0,1,0)</f>
        <v>1</v>
      </c>
      <c r="AH58" s="66">
        <f ca="1">IF(AH24*'节点均价-24点'!AI24&gt;0,1,0)</f>
        <v>1</v>
      </c>
      <c r="AI58" s="66">
        <f ca="1">IF(AI24*'节点均价-24点'!AJ24&gt;0,1,0)</f>
        <v>1</v>
      </c>
      <c r="AJ58" s="66">
        <f ca="1">IF(AJ24*'节点均价-24点'!AK24&gt;0,1,0)</f>
        <v>1</v>
      </c>
      <c r="AK58" s="66">
        <f ca="1">IF(AK24*'节点均价-24点'!AL24&gt;0,1,0)</f>
        <v>1</v>
      </c>
      <c r="AL58" s="66">
        <f ca="1">IF(AL24*'节点均价-24点'!AM24&gt;0,1,0)</f>
        <v>1</v>
      </c>
      <c r="AM58" s="66">
        <f ca="1">IF(AM24*'节点均价-24点'!AN24&gt;0,1,0)</f>
        <v>1</v>
      </c>
      <c r="AN58" s="66">
        <f ca="1">IF(AN24*'节点均价-24点'!AO24&gt;0,1,0)</f>
        <v>1</v>
      </c>
      <c r="AO58" s="66">
        <f ca="1">IF(AO24*'节点均价-24点'!AP24&gt;0,1,0)</f>
        <v>1</v>
      </c>
      <c r="AP58" s="66">
        <f ca="1">IF(AP24*'节点均价-24点'!AQ24&gt;0,1,0)</f>
        <v>1</v>
      </c>
      <c r="AQ58" s="66">
        <f ca="1">IF(AQ24*'节点均价-24点'!AR24&gt;0,1,0)</f>
        <v>0</v>
      </c>
      <c r="AR58" s="66">
        <f ca="1">IF(AR24*'节点均价-24点'!AS24&gt;0,1,0)</f>
        <v>0</v>
      </c>
      <c r="AS58" s="66">
        <f ca="1">IF(AS24*'节点均价-24点'!AT24&gt;0,1,0)</f>
        <v>0</v>
      </c>
      <c r="AT58" s="66">
        <f ca="1">IF(AT24*'节点均价-24点'!AU24&gt;0,1,0)</f>
        <v>0</v>
      </c>
      <c r="AU58" s="66">
        <f ca="1">IF(AU24*'节点均价-24点'!AV24&gt;0,1,0)</f>
        <v>0</v>
      </c>
      <c r="AV58" s="66">
        <f ca="1">IF(AV24*'节点均价-24点'!AW24&gt;0,1,0)</f>
        <v>0</v>
      </c>
      <c r="AW58" s="66">
        <f ca="1">IF(AW24*'节点均价-24点'!AX24&gt;0,1,0)</f>
        <v>1</v>
      </c>
      <c r="AX58" s="66">
        <f ca="1">IF(AX24*'节点均价-24点'!AY24&gt;0,1,0)</f>
        <v>0</v>
      </c>
      <c r="AY58" s="66">
        <f ca="1">IF(AY24*'节点均价-24点'!AZ24&gt;0,1,0)</f>
        <v>1</v>
      </c>
      <c r="AZ58" s="66">
        <f ca="1">IF(AZ24*'节点均价-24点'!BA24&gt;0,1,0)</f>
        <v>1</v>
      </c>
      <c r="BA58" s="66">
        <f ca="1">IF(BA24*'节点均价-24点'!BB24&gt;0,1,0)</f>
        <v>1</v>
      </c>
      <c r="BB58" s="66">
        <f ca="1">IF(BB24*'节点均价-24点'!BC24&gt;0,1,0)</f>
        <v>1</v>
      </c>
      <c r="BC58" s="66">
        <f ca="1">IF(BC24*'节点均价-24点'!BD24&gt;0,1,0)</f>
        <v>1</v>
      </c>
      <c r="BD58" s="49">
        <f ca="1" t="shared" si="31"/>
        <v>17</v>
      </c>
    </row>
    <row r="59" spans="1:56">
      <c r="A59" s="71" t="s">
        <v>49</v>
      </c>
      <c r="B59" s="53" t="s">
        <v>54</v>
      </c>
      <c r="C59" s="54">
        <f t="shared" si="29"/>
        <v>4359.593125</v>
      </c>
      <c r="D59" s="3">
        <f t="shared" si="0"/>
        <v>5577.3875</v>
      </c>
      <c r="E59" s="3">
        <f t="shared" si="30"/>
        <v>3526.0125</v>
      </c>
      <c r="F59" s="7">
        <f>IFERROR(AVERAGEIFS(统调负荷!$N:$N,统调负荷!$B:$B,F$3,统调负荷!$C:$C,$A59)/10,"")</f>
        <v>4920.26</v>
      </c>
      <c r="G59" s="7">
        <f>IFERROR(AVERAGEIFS(统调负荷!$N:$N,统调负荷!$B:$B,G$3,统调负荷!$C:$C,$A59)/10,"")</f>
        <v>4509.06</v>
      </c>
      <c r="H59" s="7">
        <f>IFERROR(AVERAGEIFS(统调负荷!$N:$N,统调负荷!$B:$B,H$3,统调负荷!$C:$C,$A59)/10,"")</f>
        <v>4108.54</v>
      </c>
      <c r="I59" s="7">
        <f>IFERROR(AVERAGEIFS(统调负荷!$N:$N,统调负荷!$B:$B,I$3,统调负荷!$C:$C,$A59)/10,"")</f>
        <v>3835.185</v>
      </c>
      <c r="J59" s="7">
        <f>IFERROR(AVERAGEIFS(统调负荷!$N:$N,统调负荷!$B:$B,J$3,统调负荷!$C:$C,$A59)/10,"")</f>
        <v>3691.73</v>
      </c>
      <c r="K59" s="7">
        <f>IFERROR(AVERAGEIFS(统调负荷!$N:$N,统调负荷!$B:$B,K$3,统调负荷!$C:$C,$A59)/10,"")</f>
        <v>3667.75</v>
      </c>
      <c r="L59" s="7">
        <f>IFERROR(AVERAGEIFS(统调负荷!$N:$N,统调负荷!$B:$B,L$3,统调负荷!$C:$C,$A59)/10,"")</f>
        <v>3813.635</v>
      </c>
      <c r="M59" s="7">
        <f>IFERROR(AVERAGEIFS(统调负荷!$N:$N,统调负荷!$B:$B,M$3,统调负荷!$C:$C,$A59)/10,"")</f>
        <v>4160.5825</v>
      </c>
      <c r="N59" s="7">
        <f>IFERROR(AVERAGEIFS(统调负荷!$N:$N,统调负荷!$B:$B,N$3,统调负荷!$C:$C,$A59)/10,"")</f>
        <v>4187.1275</v>
      </c>
      <c r="O59" s="7">
        <f>IFERROR(AVERAGEIFS(统调负荷!$N:$N,统调负荷!$B:$B,O$3,统调负荷!$C:$C,$A59)/10,"")</f>
        <v>3994.4525</v>
      </c>
      <c r="P59" s="7">
        <f>IFERROR(AVERAGEIFS(统调负荷!$N:$N,统调负荷!$B:$B,P$3,统调负荷!$C:$C,$A59)/10,"")</f>
        <v>3765.3475</v>
      </c>
      <c r="Q59" s="7">
        <f>IFERROR(AVERAGEIFS(统调负荷!$N:$N,统调负荷!$B:$B,Q$3,统调负荷!$C:$C,$A59)/10,"")</f>
        <v>3631.5625</v>
      </c>
      <c r="R59" s="7">
        <f>IFERROR(AVERAGEIFS(统调负荷!$N:$N,统调负荷!$B:$B,R$3,统调负荷!$C:$C,$A59)/10,"")</f>
        <v>3561.3825</v>
      </c>
      <c r="S59" s="7">
        <f>IFERROR(AVERAGEIFS(统调负荷!$N:$N,统调负荷!$B:$B,S$3,统调负荷!$C:$C,$A59)/10,"")</f>
        <v>3526.0125</v>
      </c>
      <c r="T59" s="7">
        <f>IFERROR(AVERAGEIFS(统调负荷!$N:$N,统调负荷!$B:$B,T$3,统调负荷!$C:$C,$A59)/10,"")</f>
        <v>3533.0575</v>
      </c>
      <c r="U59" s="7">
        <f>IFERROR(AVERAGEIFS(统调负荷!$N:$N,统调负荷!$B:$B,U$3,统调负荷!$C:$C,$A59)/10,"")</f>
        <v>3835.935</v>
      </c>
      <c r="V59" s="7">
        <f>IFERROR(AVERAGEIFS(统调负荷!$N:$N,统调负荷!$B:$B,V$3,统调负荷!$C:$C,$A59)/10,"")</f>
        <v>4406.5375</v>
      </c>
      <c r="W59" s="7">
        <f>IFERROR(AVERAGEIFS(统调负荷!$N:$N,统调负荷!$B:$B,W$3,统调负荷!$C:$C,$A59)/10,"")</f>
        <v>5053.855</v>
      </c>
      <c r="X59" s="7">
        <f>IFERROR(AVERAGEIFS(统调负荷!$N:$N,统调负荷!$B:$B,X$3,统调负荷!$C:$C,$A59)/10,"")</f>
        <v>5433.485</v>
      </c>
      <c r="Y59" s="7">
        <f>IFERROR(AVERAGEIFS(统调负荷!$N:$N,统调负荷!$B:$B,Y$3,统调负荷!$C:$C,$A59)/10,"")</f>
        <v>5519.07</v>
      </c>
      <c r="Z59" s="7">
        <f>IFERROR(AVERAGEIFS(统调负荷!$N:$N,统调负荷!$B:$B,Z$3,统调负荷!$C:$C,$A59)/10,"")</f>
        <v>5577.3875</v>
      </c>
      <c r="AA59" s="7">
        <f>IFERROR(AVERAGEIFS(统调负荷!$N:$N,统调负荷!$B:$B,AA$3,统调负荷!$C:$C,$A59)/10,"")</f>
        <v>5542.5875</v>
      </c>
      <c r="AB59" s="7">
        <f>IFERROR(AVERAGEIFS(统调负荷!$N:$N,统调负荷!$B:$B,AB$3,统调负荷!$C:$C,$A59)/10,"")</f>
        <v>5345.9325</v>
      </c>
      <c r="AC59" s="7">
        <f>IFERROR(AVERAGEIFS(统调负荷!$N:$N,统调负荷!$B:$B,AC$3,统调负荷!$C:$C,$A59)/10,"")</f>
        <v>5009.76</v>
      </c>
      <c r="AD59" s="7"/>
      <c r="AE59" s="50" t="s">
        <v>118</v>
      </c>
      <c r="AF59" s="66">
        <f ca="1">IF(AF25*'节点均价-24点'!AG25&gt;0,1,0)</f>
        <v>1</v>
      </c>
      <c r="AG59" s="66">
        <f ca="1">IF(AG25*'节点均价-24点'!AH25&gt;0,1,0)</f>
        <v>0</v>
      </c>
      <c r="AH59" s="66">
        <f ca="1">IF(AH25*'节点均价-24点'!AI25&gt;0,1,0)</f>
        <v>0</v>
      </c>
      <c r="AI59" s="66">
        <f ca="1">IF(AI25*'节点均价-24点'!AJ25&gt;0,1,0)</f>
        <v>1</v>
      </c>
      <c r="AJ59" s="66">
        <f ca="1">IF(AJ25*'节点均价-24点'!AK25&gt;0,1,0)</f>
        <v>1</v>
      </c>
      <c r="AK59" s="66">
        <f ca="1">IF(AK25*'节点均价-24点'!AL25&gt;0,1,0)</f>
        <v>1</v>
      </c>
      <c r="AL59" s="66">
        <f ca="1">IF(AL25*'节点均价-24点'!AM25&gt;0,1,0)</f>
        <v>1</v>
      </c>
      <c r="AM59" s="66">
        <f ca="1">IF(AM25*'节点均价-24点'!AN25&gt;0,1,0)</f>
        <v>1</v>
      </c>
      <c r="AN59" s="66">
        <f ca="1">IF(AN25*'节点均价-24点'!AO25&gt;0,1,0)</f>
        <v>1</v>
      </c>
      <c r="AO59" s="66">
        <f ca="1">IF(AO25*'节点均价-24点'!AP25&gt;0,1,0)</f>
        <v>1</v>
      </c>
      <c r="AP59" s="66">
        <f ca="1">IF(AP25*'节点均价-24点'!AQ25&gt;0,1,0)</f>
        <v>1</v>
      </c>
      <c r="AQ59" s="66">
        <f ca="1">IF(AQ25*'节点均价-24点'!AR25&gt;0,1,0)</f>
        <v>1</v>
      </c>
      <c r="AR59" s="66">
        <f ca="1">IF(AR25*'节点均价-24点'!AS25&gt;0,1,0)</f>
        <v>1</v>
      </c>
      <c r="AS59" s="66">
        <f ca="1">IF(AS25*'节点均价-24点'!AT25&gt;0,1,0)</f>
        <v>1</v>
      </c>
      <c r="AT59" s="66">
        <f ca="1">IF(AT25*'节点均价-24点'!AU25&gt;0,1,0)</f>
        <v>1</v>
      </c>
      <c r="AU59" s="66">
        <f ca="1">IF(AU25*'节点均价-24点'!AV25&gt;0,1,0)</f>
        <v>1</v>
      </c>
      <c r="AV59" s="66">
        <f ca="1">IF(AV25*'节点均价-24点'!AW25&gt;0,1,0)</f>
        <v>1</v>
      </c>
      <c r="AW59" s="66">
        <f ca="1">IF(AW25*'节点均价-24点'!AX25&gt;0,1,0)</f>
        <v>1</v>
      </c>
      <c r="AX59" s="66">
        <f ca="1">IF(AX25*'节点均价-24点'!AY25&gt;0,1,0)</f>
        <v>1</v>
      </c>
      <c r="AY59" s="66">
        <f ca="1">IF(AY25*'节点均价-24点'!AZ25&gt;0,1,0)</f>
        <v>1</v>
      </c>
      <c r="AZ59" s="66">
        <f ca="1">IF(AZ25*'节点均价-24点'!BA25&gt;0,1,0)</f>
        <v>1</v>
      </c>
      <c r="BA59" s="66">
        <f ca="1">IF(BA25*'节点均价-24点'!BB25&gt;0,1,0)</f>
        <v>1</v>
      </c>
      <c r="BB59" s="66">
        <f ca="1">IF(BB25*'节点均价-24点'!BC25&gt;0,1,0)</f>
        <v>0</v>
      </c>
      <c r="BC59" s="66">
        <f ca="1">IF(BC25*'节点均价-24点'!BD25&gt;0,1,0)</f>
        <v>1</v>
      </c>
      <c r="BD59" s="49">
        <f ca="1" t="shared" si="31"/>
        <v>21</v>
      </c>
    </row>
    <row r="60" spans="1:56">
      <c r="A60" s="16" t="s">
        <v>50</v>
      </c>
      <c r="B60" s="53" t="s">
        <v>53</v>
      </c>
      <c r="C60" s="54">
        <f t="shared" si="29"/>
        <v>4007.02604166667</v>
      </c>
      <c r="D60" s="3">
        <f t="shared" si="0"/>
        <v>5336.5</v>
      </c>
      <c r="E60" s="3">
        <f t="shared" si="30"/>
        <v>2867</v>
      </c>
      <c r="F60" s="7">
        <f>IFERROR(AVERAGEIFS(统调负荷!$E:$E,统调负荷!$B:$B,F$3,统调负荷!$C:$C,$A60)/10,"")</f>
        <v>4789.25</v>
      </c>
      <c r="G60" s="7">
        <f>IFERROR(AVERAGEIFS(统调负荷!$E:$E,统调负荷!$B:$B,G$3,统调负荷!$C:$C,$A60)/10,"")</f>
        <v>4376.875</v>
      </c>
      <c r="H60" s="7">
        <f>IFERROR(AVERAGEIFS(统调负荷!$E:$E,统调负荷!$B:$B,H$3,统调负荷!$C:$C,$A60)/10,"")</f>
        <v>3989.875</v>
      </c>
      <c r="I60" s="7">
        <f>IFERROR(AVERAGEIFS(统调负荷!$E:$E,统调负荷!$B:$B,I$3,统调负荷!$C:$C,$A60)/10,"")</f>
        <v>3733.875</v>
      </c>
      <c r="J60" s="7">
        <f>IFERROR(AVERAGEIFS(统调负荷!$E:$E,统调负荷!$B:$B,J$3,统调负荷!$C:$C,$A60)/10,"")</f>
        <v>3553.625</v>
      </c>
      <c r="K60" s="7">
        <f>IFERROR(AVERAGEIFS(统调负荷!$E:$E,统调负荷!$B:$B,K$3,统调负荷!$C:$C,$A60)/10,"")</f>
        <v>3520.5</v>
      </c>
      <c r="L60" s="7">
        <f>IFERROR(AVERAGEIFS(统调负荷!$E:$E,统调负荷!$B:$B,L$3,统调负荷!$C:$C,$A60)/10,"")</f>
        <v>3633.125</v>
      </c>
      <c r="M60" s="7">
        <f>IFERROR(AVERAGEIFS(统调负荷!$E:$E,统调负荷!$B:$B,M$3,统调负荷!$C:$C,$A60)/10,"")</f>
        <v>3839.25</v>
      </c>
      <c r="N60" s="7">
        <f>IFERROR(AVERAGEIFS(统调负荷!$E:$E,统调负荷!$B:$B,N$3,统调负荷!$C:$C,$A60)/10,"")</f>
        <v>3837</v>
      </c>
      <c r="O60" s="7">
        <f>IFERROR(AVERAGEIFS(统调负荷!$E:$E,统调负荷!$B:$B,O$3,统调负荷!$C:$C,$A60)/10,"")</f>
        <v>3624.5</v>
      </c>
      <c r="P60" s="7">
        <f>IFERROR(AVERAGEIFS(统调负荷!$E:$E,统调负荷!$B:$B,P$3,统调负荷!$C:$C,$A60)/10,"")</f>
        <v>3355.75</v>
      </c>
      <c r="Q60" s="7">
        <f>IFERROR(AVERAGEIFS(统调负荷!$E:$E,统调负荷!$B:$B,Q$3,统调负荷!$C:$C,$A60)/10,"")</f>
        <v>3200.625</v>
      </c>
      <c r="R60" s="7">
        <f>IFERROR(AVERAGEIFS(统调负荷!$E:$E,统调负荷!$B:$B,R$3,统调负荷!$C:$C,$A60)/10,"")</f>
        <v>3098.375</v>
      </c>
      <c r="S60" s="7">
        <f>IFERROR(AVERAGEIFS(统调负荷!$E:$E,统调负荷!$B:$B,S$3,统调负荷!$C:$C,$A60)/10,"")</f>
        <v>2956.25</v>
      </c>
      <c r="T60" s="7">
        <f>IFERROR(AVERAGEIFS(统调负荷!$E:$E,统调负荷!$B:$B,T$3,统调负荷!$C:$C,$A60)/10,"")</f>
        <v>2867</v>
      </c>
      <c r="U60" s="7">
        <f>IFERROR(AVERAGEIFS(统调负荷!$E:$E,统调负荷!$B:$B,U$3,统调负荷!$C:$C,$A60)/10,"")</f>
        <v>3053.5</v>
      </c>
      <c r="V60" s="7">
        <f>IFERROR(AVERAGEIFS(统调负荷!$E:$E,统调负荷!$B:$B,V$3,统调负荷!$C:$C,$A60)/10,"")</f>
        <v>3590.625</v>
      </c>
      <c r="W60" s="7">
        <f>IFERROR(AVERAGEIFS(统调负荷!$E:$E,统调负荷!$B:$B,W$3,统调负荷!$C:$C,$A60)/10,"")</f>
        <v>4400.25</v>
      </c>
      <c r="X60" s="7">
        <f>IFERROR(AVERAGEIFS(统调负荷!$E:$E,统调负荷!$B:$B,X$3,统调负荷!$C:$C,$A60)/10,"")</f>
        <v>5101.125</v>
      </c>
      <c r="Y60" s="7">
        <f>IFERROR(AVERAGEIFS(统调负荷!$E:$E,统调负荷!$B:$B,Y$3,统调负荷!$C:$C,$A60)/10,"")</f>
        <v>5321.375</v>
      </c>
      <c r="Z60" s="7">
        <f>IFERROR(AVERAGEIFS(统调负荷!$E:$E,统调负荷!$B:$B,Z$3,统调负荷!$C:$C,$A60)/10,"")</f>
        <v>5336.5</v>
      </c>
      <c r="AA60" s="7">
        <f>IFERROR(AVERAGEIFS(统调负荷!$E:$E,统调负荷!$B:$B,AA$3,统调负荷!$C:$C,$A60)/10,"")</f>
        <v>5297.625</v>
      </c>
      <c r="AB60" s="7">
        <f>IFERROR(AVERAGEIFS(统调负荷!$E:$E,统调负荷!$B:$B,AB$3,统调负荷!$C:$C,$A60)/10,"")</f>
        <v>5041</v>
      </c>
      <c r="AC60" s="7">
        <f>IFERROR(AVERAGEIFS(统调负荷!$E:$E,统调负荷!$B:$B,AC$3,统调负荷!$C:$C,$A60)/10,"")</f>
        <v>4650.75</v>
      </c>
      <c r="AD60" s="7"/>
      <c r="AE60" s="50" t="s">
        <v>119</v>
      </c>
      <c r="AF60" s="66">
        <f ca="1">IF(AF26*'节点均价-24点'!AG26&gt;0,1,0)</f>
        <v>0</v>
      </c>
      <c r="AG60" s="66">
        <f ca="1">IF(AG26*'节点均价-24点'!AH26&gt;0,1,0)</f>
        <v>0</v>
      </c>
      <c r="AH60" s="66">
        <f ca="1">IF(AH26*'节点均价-24点'!AI26&gt;0,1,0)</f>
        <v>0</v>
      </c>
      <c r="AI60" s="66">
        <f ca="1">IF(AI26*'节点均价-24点'!AJ26&gt;0,1,0)</f>
        <v>0</v>
      </c>
      <c r="AJ60" s="66">
        <f ca="1">IF(AJ26*'节点均价-24点'!AK26&gt;0,1,0)</f>
        <v>0</v>
      </c>
      <c r="AK60" s="66">
        <f ca="1">IF(AK26*'节点均价-24点'!AL26&gt;0,1,0)</f>
        <v>0</v>
      </c>
      <c r="AL60" s="66">
        <f ca="1">IF(AL26*'节点均价-24点'!AM26&gt;0,1,0)</f>
        <v>0</v>
      </c>
      <c r="AM60" s="66">
        <f ca="1">IF(AM26*'节点均价-24点'!AN26&gt;0,1,0)</f>
        <v>0</v>
      </c>
      <c r="AN60" s="66">
        <f ca="1">IF(AN26*'节点均价-24点'!AO26&gt;0,1,0)</f>
        <v>0</v>
      </c>
      <c r="AO60" s="66">
        <f ca="1">IF(AO26*'节点均价-24点'!AP26&gt;0,1,0)</f>
        <v>0</v>
      </c>
      <c r="AP60" s="66">
        <f ca="1">IF(AP26*'节点均价-24点'!AQ26&gt;0,1,0)</f>
        <v>0</v>
      </c>
      <c r="AQ60" s="66">
        <f ca="1">IF(AQ26*'节点均价-24点'!AR26&gt;0,1,0)</f>
        <v>0</v>
      </c>
      <c r="AR60" s="66">
        <f ca="1">IF(AR26*'节点均价-24点'!AS26&gt;0,1,0)</f>
        <v>0</v>
      </c>
      <c r="AS60" s="66">
        <f ca="1">IF(AS26*'节点均价-24点'!AT26&gt;0,1,0)</f>
        <v>0</v>
      </c>
      <c r="AT60" s="66">
        <f ca="1">IF(AT26*'节点均价-24点'!AU26&gt;0,1,0)</f>
        <v>0</v>
      </c>
      <c r="AU60" s="66">
        <f ca="1">IF(AU26*'节点均价-24点'!AV26&gt;0,1,0)</f>
        <v>0</v>
      </c>
      <c r="AV60" s="66">
        <f ca="1">IF(AV26*'节点均价-24点'!AW26&gt;0,1,0)</f>
        <v>0</v>
      </c>
      <c r="AW60" s="66">
        <f ca="1">IF(AW26*'节点均价-24点'!AX26&gt;0,1,0)</f>
        <v>0</v>
      </c>
      <c r="AX60" s="66">
        <f ca="1">IF(AX26*'节点均价-24点'!AY26&gt;0,1,0)</f>
        <v>0</v>
      </c>
      <c r="AY60" s="66">
        <f ca="1">IF(AY26*'节点均价-24点'!AZ26&gt;0,1,0)</f>
        <v>0</v>
      </c>
      <c r="AZ60" s="66">
        <f ca="1">IF(AZ26*'节点均价-24点'!BA26&gt;0,1,0)</f>
        <v>0</v>
      </c>
      <c r="BA60" s="66">
        <f ca="1">IF(BA26*'节点均价-24点'!BB26&gt;0,1,0)</f>
        <v>0</v>
      </c>
      <c r="BB60" s="66">
        <f ca="1">IF(BB26*'节点均价-24点'!BC26&gt;0,1,0)</f>
        <v>0</v>
      </c>
      <c r="BC60" s="66">
        <f ca="1">IF(BC26*'节点均价-24点'!BD26&gt;0,1,0)</f>
        <v>0</v>
      </c>
      <c r="BD60" s="49">
        <f ca="1" t="shared" si="31"/>
        <v>0</v>
      </c>
    </row>
    <row r="61" spans="1:56">
      <c r="A61" s="71" t="s">
        <v>50</v>
      </c>
      <c r="B61" s="53" t="s">
        <v>54</v>
      </c>
      <c r="C61" s="54">
        <f t="shared" si="29"/>
        <v>4082.22520833333</v>
      </c>
      <c r="D61" s="3">
        <f t="shared" si="0"/>
        <v>5327.62</v>
      </c>
      <c r="E61" s="3">
        <f t="shared" si="30"/>
        <v>3054.4275</v>
      </c>
      <c r="F61" s="7">
        <f>IFERROR(AVERAGEIFS(统调负荷!$N:$N,统调负荷!$B:$B,F$3,统调负荷!$C:$C,$A61)/10,"")</f>
        <v>4761.255</v>
      </c>
      <c r="G61" s="7">
        <f>IFERROR(AVERAGEIFS(统调负荷!$N:$N,统调负荷!$B:$B,G$3,统调负荷!$C:$C,$A61)/10,"")</f>
        <v>4307.29</v>
      </c>
      <c r="H61" s="7">
        <f>IFERROR(AVERAGEIFS(统调负荷!$N:$N,统调负荷!$B:$B,H$3,统调负荷!$C:$C,$A61)/10,"")</f>
        <v>3928.1275</v>
      </c>
      <c r="I61" s="7">
        <f>IFERROR(AVERAGEIFS(统调负荷!$N:$N,统调负荷!$B:$B,I$3,统调负荷!$C:$C,$A61)/10,"")</f>
        <v>3684.2175</v>
      </c>
      <c r="J61" s="7">
        <f>IFERROR(AVERAGEIFS(统调负荷!$N:$N,统调负荷!$B:$B,J$3,统调负荷!$C:$C,$A61)/10,"")</f>
        <v>3571.79</v>
      </c>
      <c r="K61" s="7">
        <f>IFERROR(AVERAGEIFS(统调负荷!$N:$N,统调负荷!$B:$B,K$3,统调负荷!$C:$C,$A61)/10,"")</f>
        <v>3559.9575</v>
      </c>
      <c r="L61" s="7">
        <f>IFERROR(AVERAGEIFS(统调负荷!$N:$N,统调负荷!$B:$B,L$3,统调负荷!$C:$C,$A61)/10,"")</f>
        <v>3689.2125</v>
      </c>
      <c r="M61" s="7">
        <f>IFERROR(AVERAGEIFS(统调负荷!$N:$N,统调负荷!$B:$B,M$3,统调负荷!$C:$C,$A61)/10,"")</f>
        <v>3951.8325</v>
      </c>
      <c r="N61" s="7">
        <f>IFERROR(AVERAGEIFS(统调负荷!$N:$N,统调负荷!$B:$B,N$3,统调负荷!$C:$C,$A61)/10,"")</f>
        <v>3997.9925</v>
      </c>
      <c r="O61" s="7">
        <f>IFERROR(AVERAGEIFS(统调负荷!$N:$N,统调负荷!$B:$B,O$3,统调负荷!$C:$C,$A61)/10,"")</f>
        <v>3805.61</v>
      </c>
      <c r="P61" s="7">
        <f>IFERROR(AVERAGEIFS(统调负荷!$N:$N,统调负荷!$B:$B,P$3,统调负荷!$C:$C,$A61)/10,"")</f>
        <v>3513.9675</v>
      </c>
      <c r="Q61" s="7">
        <f>IFERROR(AVERAGEIFS(统调负荷!$N:$N,统调负荷!$B:$B,Q$3,统调负荷!$C:$C,$A61)/10,"")</f>
        <v>3374.625</v>
      </c>
      <c r="R61" s="7">
        <f>IFERROR(AVERAGEIFS(统调负荷!$N:$N,统调负荷!$B:$B,R$3,统调负荷!$C:$C,$A61)/10,"")</f>
        <v>3286.4325</v>
      </c>
      <c r="S61" s="7">
        <f>IFERROR(AVERAGEIFS(统调负荷!$N:$N,统调负荷!$B:$B,S$3,统调负荷!$C:$C,$A61)/10,"")</f>
        <v>3163.2025</v>
      </c>
      <c r="T61" s="7">
        <f>IFERROR(AVERAGEIFS(统调负荷!$N:$N,统调负荷!$B:$B,T$3,统调负荷!$C:$C,$A61)/10,"")</f>
        <v>3054.4275</v>
      </c>
      <c r="U61" s="7">
        <f>IFERROR(AVERAGEIFS(统调负荷!$N:$N,统调负荷!$B:$B,U$3,统调负荷!$C:$C,$A61)/10,"")</f>
        <v>3213.46</v>
      </c>
      <c r="V61" s="7">
        <f>IFERROR(AVERAGEIFS(统调负荷!$N:$N,统调负荷!$B:$B,V$3,统调负荷!$C:$C,$A61)/10,"")</f>
        <v>3724.54</v>
      </c>
      <c r="W61" s="7">
        <f>IFERROR(AVERAGEIFS(统调负荷!$N:$N,统调负荷!$B:$B,W$3,统调负荷!$C:$C,$A61)/10,"")</f>
        <v>4527.815</v>
      </c>
      <c r="X61" s="7">
        <f>IFERROR(AVERAGEIFS(统调负荷!$N:$N,统调负荷!$B:$B,X$3,统调负荷!$C:$C,$A61)/10,"")</f>
        <v>5212.935</v>
      </c>
      <c r="Y61" s="7">
        <f>IFERROR(AVERAGEIFS(统调负荷!$N:$N,统调负荷!$B:$B,Y$3,统调负荷!$C:$C,$A61)/10,"")</f>
        <v>5327.62</v>
      </c>
      <c r="Z61" s="7">
        <f>IFERROR(AVERAGEIFS(统调负荷!$N:$N,统调负荷!$B:$B,Z$3,统调负荷!$C:$C,$A61)/10,"")</f>
        <v>5318.86</v>
      </c>
      <c r="AA61" s="7">
        <f>IFERROR(AVERAGEIFS(统调负荷!$N:$N,统调负荷!$B:$B,AA$3,统调负荷!$C:$C,$A61)/10,"")</f>
        <v>5273.695</v>
      </c>
      <c r="AB61" s="7">
        <f>IFERROR(AVERAGEIFS(统调负荷!$N:$N,统调负荷!$B:$B,AB$3,统调负荷!$C:$C,$A61)/10,"")</f>
        <v>5051.7075</v>
      </c>
      <c r="AC61" s="7">
        <f>IFERROR(AVERAGEIFS(统调负荷!$N:$N,统调负荷!$B:$B,AC$3,统调负荷!$C:$C,$A61)/10,"")</f>
        <v>4672.8325</v>
      </c>
      <c r="AD61" s="7"/>
      <c r="AE61" s="50" t="s">
        <v>120</v>
      </c>
      <c r="AF61" s="66">
        <f ca="1">IF(AF27*'节点均价-24点'!AG27&gt;0,1,0)</f>
        <v>0</v>
      </c>
      <c r="AG61" s="66">
        <f ca="1">IF(AG27*'节点均价-24点'!AH27&gt;0,1,0)</f>
        <v>0</v>
      </c>
      <c r="AH61" s="66">
        <f ca="1">IF(AH27*'节点均价-24点'!AI27&gt;0,1,0)</f>
        <v>0</v>
      </c>
      <c r="AI61" s="66">
        <f ca="1">IF(AI27*'节点均价-24点'!AJ27&gt;0,1,0)</f>
        <v>0</v>
      </c>
      <c r="AJ61" s="66">
        <f ca="1">IF(AJ27*'节点均价-24点'!AK27&gt;0,1,0)</f>
        <v>0</v>
      </c>
      <c r="AK61" s="66">
        <f ca="1">IF(AK27*'节点均价-24点'!AL27&gt;0,1,0)</f>
        <v>0</v>
      </c>
      <c r="AL61" s="66">
        <f ca="1">IF(AL27*'节点均价-24点'!AM27&gt;0,1,0)</f>
        <v>0</v>
      </c>
      <c r="AM61" s="66">
        <f ca="1">IF(AM27*'节点均价-24点'!AN27&gt;0,1,0)</f>
        <v>0</v>
      </c>
      <c r="AN61" s="66">
        <f ca="1">IF(AN27*'节点均价-24点'!AO27&gt;0,1,0)</f>
        <v>1</v>
      </c>
      <c r="AO61" s="66">
        <f ca="1">IF(AO27*'节点均价-24点'!AP27&gt;0,1,0)</f>
        <v>0</v>
      </c>
      <c r="AP61" s="66">
        <f ca="1">IF(AP27*'节点均价-24点'!AQ27&gt;0,1,0)</f>
        <v>0</v>
      </c>
      <c r="AQ61" s="66">
        <f ca="1">IF(AQ27*'节点均价-24点'!AR27&gt;0,1,0)</f>
        <v>0</v>
      </c>
      <c r="AR61" s="66">
        <f ca="1">IF(AR27*'节点均价-24点'!AS27&gt;0,1,0)</f>
        <v>0</v>
      </c>
      <c r="AS61" s="66">
        <f ca="1">IF(AS27*'节点均价-24点'!AT27&gt;0,1,0)</f>
        <v>0</v>
      </c>
      <c r="AT61" s="66">
        <f ca="1">IF(AT27*'节点均价-24点'!AU27&gt;0,1,0)</f>
        <v>0</v>
      </c>
      <c r="AU61" s="66">
        <f ca="1">IF(AU27*'节点均价-24点'!AV27&gt;0,1,0)</f>
        <v>0</v>
      </c>
      <c r="AV61" s="66">
        <f ca="1">IF(AV27*'节点均价-24点'!AW27&gt;0,1,0)</f>
        <v>0</v>
      </c>
      <c r="AW61" s="66">
        <f ca="1">IF(AW27*'节点均价-24点'!AX27&gt;0,1,0)</f>
        <v>0</v>
      </c>
      <c r="AX61" s="66">
        <f ca="1">IF(AX27*'节点均价-24点'!AY27&gt;0,1,0)</f>
        <v>0</v>
      </c>
      <c r="AY61" s="66">
        <f ca="1">IF(AY27*'节点均价-24点'!AZ27&gt;0,1,0)</f>
        <v>0</v>
      </c>
      <c r="AZ61" s="66">
        <f ca="1">IF(AZ27*'节点均价-24点'!BA27&gt;0,1,0)</f>
        <v>0</v>
      </c>
      <c r="BA61" s="66">
        <f ca="1">IF(BA27*'节点均价-24点'!BB27&gt;0,1,0)</f>
        <v>0</v>
      </c>
      <c r="BB61" s="66">
        <f ca="1">IF(BB27*'节点均价-24点'!BC27&gt;0,1,0)</f>
        <v>0</v>
      </c>
      <c r="BC61" s="66">
        <f ca="1">IF(BC27*'节点均价-24点'!BD27&gt;0,1,0)</f>
        <v>0</v>
      </c>
      <c r="BD61" s="49">
        <f ca="1" t="shared" si="31"/>
        <v>1</v>
      </c>
    </row>
    <row r="62" spans="1:56">
      <c r="A62" s="16" t="s">
        <v>51</v>
      </c>
      <c r="B62" s="53" t="s">
        <v>53</v>
      </c>
      <c r="C62" s="54">
        <f t="shared" si="29"/>
        <v>3994.95833333333</v>
      </c>
      <c r="D62" s="3">
        <f t="shared" si="0"/>
        <v>5283.625</v>
      </c>
      <c r="E62" s="3">
        <f t="shared" si="30"/>
        <v>3197.75</v>
      </c>
      <c r="F62" s="7">
        <f>IFERROR(AVERAGEIFS(统调负荷!$E:$E,统调负荷!$B:$B,F$3,统调负荷!$C:$C,$A62)/10,"")</f>
        <v>4491.125</v>
      </c>
      <c r="G62" s="7">
        <f>IFERROR(AVERAGEIFS(统调负荷!$E:$E,统调负荷!$B:$B,G$3,统调负荷!$C:$C,$A62)/10,"")</f>
        <v>4114.5</v>
      </c>
      <c r="H62" s="7">
        <f>IFERROR(AVERAGEIFS(统调负荷!$E:$E,统调负荷!$B:$B,H$3,统调负荷!$C:$C,$A62)/10,"")</f>
        <v>3753.125</v>
      </c>
      <c r="I62" s="7">
        <f>IFERROR(AVERAGEIFS(统调负荷!$E:$E,统调负荷!$B:$B,I$3,统调负荷!$C:$C,$A62)/10,"")</f>
        <v>3538.625</v>
      </c>
      <c r="J62" s="7">
        <f>IFERROR(AVERAGEIFS(统调负荷!$E:$E,统调负荷!$B:$B,J$3,统调负荷!$C:$C,$A62)/10,"")</f>
        <v>3431.125</v>
      </c>
      <c r="K62" s="7">
        <f>IFERROR(AVERAGEIFS(统调负荷!$E:$E,统调负荷!$B:$B,K$3,统调负荷!$C:$C,$A62)/10,"")</f>
        <v>3431.875</v>
      </c>
      <c r="L62" s="7">
        <f>IFERROR(AVERAGEIFS(统调负荷!$E:$E,统调负荷!$B:$B,L$3,统调负荷!$C:$C,$A62)/10,"")</f>
        <v>3555.5</v>
      </c>
      <c r="M62" s="7">
        <f>IFERROR(AVERAGEIFS(统调负荷!$E:$E,统调负荷!$B:$B,M$3,统调负荷!$C:$C,$A62)/10,"")</f>
        <v>3749.25</v>
      </c>
      <c r="N62" s="7">
        <f>IFERROR(AVERAGEIFS(统调负荷!$E:$E,统调负荷!$B:$B,N$3,统调负荷!$C:$C,$A62)/10,"")</f>
        <v>3761.375</v>
      </c>
      <c r="O62" s="7">
        <f>IFERROR(AVERAGEIFS(统调负荷!$E:$E,统调负荷!$B:$B,O$3,统调负荷!$C:$C,$A62)/10,"")</f>
        <v>3556.375</v>
      </c>
      <c r="P62" s="7">
        <f>IFERROR(AVERAGEIFS(统调负荷!$E:$E,统调负荷!$B:$B,P$3,统调负荷!$C:$C,$A62)/10,"")</f>
        <v>3319</v>
      </c>
      <c r="Q62" s="7">
        <f>IFERROR(AVERAGEIFS(统调负荷!$E:$E,统调负荷!$B:$B,Q$3,统调负荷!$C:$C,$A62)/10,"")</f>
        <v>3266.75</v>
      </c>
      <c r="R62" s="7">
        <f>IFERROR(AVERAGEIFS(统调负荷!$E:$E,统调负荷!$B:$B,R$3,统调负荷!$C:$C,$A62)/10,"")</f>
        <v>3277.25</v>
      </c>
      <c r="S62" s="7">
        <f>IFERROR(AVERAGEIFS(统调负荷!$E:$E,统调负荷!$B:$B,S$3,统调负荷!$C:$C,$A62)/10,"")</f>
        <v>3242.625</v>
      </c>
      <c r="T62" s="7">
        <f>IFERROR(AVERAGEIFS(统调负荷!$E:$E,统调负荷!$B:$B,T$3,统调负荷!$C:$C,$A62)/10,"")</f>
        <v>3197.75</v>
      </c>
      <c r="U62" s="7">
        <f>IFERROR(AVERAGEIFS(统调负荷!$E:$E,统调负荷!$B:$B,U$3,统调负荷!$C:$C,$A62)/10,"")</f>
        <v>3376.25</v>
      </c>
      <c r="V62" s="7">
        <f>IFERROR(AVERAGEIFS(统调负荷!$E:$E,统调负荷!$B:$B,V$3,统调负荷!$C:$C,$A62)/10,"")</f>
        <v>3809.75</v>
      </c>
      <c r="W62" s="7">
        <f>IFERROR(AVERAGEIFS(统调负荷!$E:$E,统调负荷!$B:$B,W$3,统调负荷!$C:$C,$A62)/10,"")</f>
        <v>4488.5</v>
      </c>
      <c r="X62" s="7">
        <f>IFERROR(AVERAGEIFS(统调负荷!$E:$E,统调负荷!$B:$B,X$3,统调负荷!$C:$C,$A62)/10,"")</f>
        <v>5099.75</v>
      </c>
      <c r="Y62" s="7">
        <f>IFERROR(AVERAGEIFS(统调负荷!$E:$E,统调负荷!$B:$B,Y$3,统调负荷!$C:$C,$A62)/10,"")</f>
        <v>5260.75</v>
      </c>
      <c r="Z62" s="7">
        <f>IFERROR(AVERAGEIFS(统调负荷!$E:$E,统调负荷!$B:$B,Z$3,统调负荷!$C:$C,$A62)/10,"")</f>
        <v>5283.625</v>
      </c>
      <c r="AA62" s="7">
        <f>IFERROR(AVERAGEIFS(统调负荷!$E:$E,统调负荷!$B:$B,AA$3,统调负荷!$C:$C,$A62)/10,"")</f>
        <v>5232.5</v>
      </c>
      <c r="AB62" s="7">
        <f>IFERROR(AVERAGEIFS(统调负荷!$E:$E,统调负荷!$B:$B,AB$3,统调负荷!$C:$C,$A62)/10,"")</f>
        <v>5008.375</v>
      </c>
      <c r="AC62" s="7">
        <f>IFERROR(AVERAGEIFS(统调负荷!$E:$E,统调负荷!$B:$B,AC$3,统调负荷!$C:$C,$A62)/10,"")</f>
        <v>4633.25</v>
      </c>
      <c r="AD62" s="7"/>
      <c r="AE62" s="50" t="s">
        <v>121</v>
      </c>
      <c r="AF62" s="66">
        <f ca="1">IF(AF28*'节点均价-24点'!AG28&gt;0,1,0)</f>
        <v>1</v>
      </c>
      <c r="AG62" s="66">
        <f ca="1">IF(AG28*'节点均价-24点'!AH28&gt;0,1,0)</f>
        <v>1</v>
      </c>
      <c r="AH62" s="66">
        <f ca="1">IF(AH28*'节点均价-24点'!AI28&gt;0,1,0)</f>
        <v>1</v>
      </c>
      <c r="AI62" s="66">
        <f ca="1">IF(AI28*'节点均价-24点'!AJ28&gt;0,1,0)</f>
        <v>0</v>
      </c>
      <c r="AJ62" s="66">
        <f ca="1">IF(AJ28*'节点均价-24点'!AK28&gt;0,1,0)</f>
        <v>0</v>
      </c>
      <c r="AK62" s="66">
        <f ca="1">IF(AK28*'节点均价-24点'!AL28&gt;0,1,0)</f>
        <v>1</v>
      </c>
      <c r="AL62" s="66">
        <f ca="1">IF(AL28*'节点均价-24点'!AM28&gt;0,1,0)</f>
        <v>0</v>
      </c>
      <c r="AM62" s="66">
        <f ca="1">IF(AM28*'节点均价-24点'!AN28&gt;0,1,0)</f>
        <v>1</v>
      </c>
      <c r="AN62" s="66">
        <f ca="1">IF(AN28*'节点均价-24点'!AO28&gt;0,1,0)</f>
        <v>0</v>
      </c>
      <c r="AO62" s="66">
        <f ca="1">IF(AO28*'节点均价-24点'!AP28&gt;0,1,0)</f>
        <v>0</v>
      </c>
      <c r="AP62" s="66">
        <f ca="1">IF(AP28*'节点均价-24点'!AQ28&gt;0,1,0)</f>
        <v>0</v>
      </c>
      <c r="AQ62" s="66">
        <f ca="1">IF(AQ28*'节点均价-24点'!AR28&gt;0,1,0)</f>
        <v>0</v>
      </c>
      <c r="AR62" s="66">
        <f ca="1">IF(AR28*'节点均价-24点'!AS28&gt;0,1,0)</f>
        <v>0</v>
      </c>
      <c r="AS62" s="66">
        <f ca="1">IF(AS28*'节点均价-24点'!AT28&gt;0,1,0)</f>
        <v>0</v>
      </c>
      <c r="AT62" s="66">
        <f ca="1">IF(AT28*'节点均价-24点'!AU28&gt;0,1,0)</f>
        <v>0</v>
      </c>
      <c r="AU62" s="66">
        <f ca="1">IF(AU28*'节点均价-24点'!AV28&gt;0,1,0)</f>
        <v>1</v>
      </c>
      <c r="AV62" s="66">
        <f ca="1">IF(AV28*'节点均价-24点'!AW28&gt;0,1,0)</f>
        <v>0</v>
      </c>
      <c r="AW62" s="66">
        <f ca="1">IF(AW28*'节点均价-24点'!AX28&gt;0,1,0)</f>
        <v>0</v>
      </c>
      <c r="AX62" s="66">
        <f ca="1">IF(AX28*'节点均价-24点'!AY28&gt;0,1,0)</f>
        <v>1</v>
      </c>
      <c r="AY62" s="66">
        <f ca="1">IF(AY28*'节点均价-24点'!AZ28&gt;0,1,0)</f>
        <v>1</v>
      </c>
      <c r="AZ62" s="66">
        <f ca="1">IF(AZ28*'节点均价-24点'!BA28&gt;0,1,0)</f>
        <v>1</v>
      </c>
      <c r="BA62" s="66">
        <f ca="1">IF(BA28*'节点均价-24点'!BB28&gt;0,1,0)</f>
        <v>1</v>
      </c>
      <c r="BB62" s="66">
        <f ca="1">IF(BB28*'节点均价-24点'!BC28&gt;0,1,0)</f>
        <v>0</v>
      </c>
      <c r="BC62" s="66">
        <f ca="1">IF(BC28*'节点均价-24点'!BD28&gt;0,1,0)</f>
        <v>0</v>
      </c>
      <c r="BD62" s="49">
        <f ca="1" t="shared" si="31"/>
        <v>10</v>
      </c>
    </row>
    <row r="63" spans="1:56">
      <c r="A63" s="71" t="s">
        <v>51</v>
      </c>
      <c r="B63" s="53" t="s">
        <v>54</v>
      </c>
      <c r="C63" s="54">
        <f t="shared" si="29"/>
        <v>4134.71677083333</v>
      </c>
      <c r="D63" s="3">
        <f t="shared" si="0"/>
        <v>5336.64</v>
      </c>
      <c r="E63" s="3">
        <f t="shared" si="30"/>
        <v>3258.7425</v>
      </c>
      <c r="F63" s="7">
        <f>IFERROR(AVERAGEIFS(统调负荷!$N:$N,统调负荷!$B:$B,F$3,统调负荷!$C:$C,$A63)/10,"")</f>
        <v>4566.9375</v>
      </c>
      <c r="G63" s="7">
        <f>IFERROR(AVERAGEIFS(统调负荷!$N:$N,统调负荷!$B:$B,G$3,统调负荷!$C:$C,$A63)/10,"")</f>
        <v>4214.16</v>
      </c>
      <c r="H63" s="7">
        <f>IFERROR(AVERAGEIFS(统调负荷!$N:$N,统调负荷!$B:$B,H$3,统调负荷!$C:$C,$A63)/10,"")</f>
        <v>3865.43</v>
      </c>
      <c r="I63" s="7">
        <f>IFERROR(AVERAGEIFS(统调负荷!$N:$N,统调负荷!$B:$B,I$3,统调负荷!$C:$C,$A63)/10,"")</f>
        <v>3644.33</v>
      </c>
      <c r="J63" s="7">
        <f>IFERROR(AVERAGEIFS(统调负荷!$N:$N,统调负荷!$B:$B,J$3,统调负荷!$C:$C,$A63)/10,"")</f>
        <v>3523.12</v>
      </c>
      <c r="K63" s="7">
        <f>IFERROR(AVERAGEIFS(统调负荷!$N:$N,统调负荷!$B:$B,K$3,统调负荷!$C:$C,$A63)/10,"")</f>
        <v>3522.195</v>
      </c>
      <c r="L63" s="7">
        <f>IFERROR(AVERAGEIFS(统调负荷!$N:$N,统调负荷!$B:$B,L$3,统调负荷!$C:$C,$A63)/10,"")</f>
        <v>3683.1625</v>
      </c>
      <c r="M63" s="7">
        <f>IFERROR(AVERAGEIFS(统调负荷!$N:$N,统调负荷!$B:$B,M$3,统调负荷!$C:$C,$A63)/10,"")</f>
        <v>3990.6625</v>
      </c>
      <c r="N63" s="7">
        <f>IFERROR(AVERAGEIFS(统调负荷!$N:$N,统调负荷!$B:$B,N$3,统调负荷!$C:$C,$A63)/10,"")</f>
        <v>4051.635</v>
      </c>
      <c r="O63" s="7">
        <f>IFERROR(AVERAGEIFS(统调负荷!$N:$N,统调负荷!$B:$B,O$3,统调负荷!$C:$C,$A63)/10,"")</f>
        <v>3913.6225</v>
      </c>
      <c r="P63" s="7">
        <f>IFERROR(AVERAGEIFS(统调负荷!$N:$N,统调负荷!$B:$B,P$3,统调负荷!$C:$C,$A63)/10,"")</f>
        <v>3693.3525</v>
      </c>
      <c r="Q63" s="7">
        <f>IFERROR(AVERAGEIFS(统调负荷!$N:$N,统调负荷!$B:$B,Q$3,统调负荷!$C:$C,$A63)/10,"")</f>
        <v>3562.9425</v>
      </c>
      <c r="R63" s="7">
        <f>IFERROR(AVERAGEIFS(统调负荷!$N:$N,统调负荷!$B:$B,R$3,统调负荷!$C:$C,$A63)/10,"")</f>
        <v>3421.5875</v>
      </c>
      <c r="S63" s="7">
        <f>IFERROR(AVERAGEIFS(统调负荷!$N:$N,统调负荷!$B:$B,S$3,统调负荷!$C:$C,$A63)/10,"")</f>
        <v>3317.0475</v>
      </c>
      <c r="T63" s="7">
        <f>IFERROR(AVERAGEIFS(统调负荷!$N:$N,统调负荷!$B:$B,T$3,统调负荷!$C:$C,$A63)/10,"")</f>
        <v>3258.7425</v>
      </c>
      <c r="U63" s="7">
        <f>IFERROR(AVERAGEIFS(统调负荷!$N:$N,统调负荷!$B:$B,U$3,统调负荷!$C:$C,$A63)/10,"")</f>
        <v>3463.2725</v>
      </c>
      <c r="V63" s="7">
        <f>IFERROR(AVERAGEIFS(统调负荷!$N:$N,统调负荷!$B:$B,V$3,统调负荷!$C:$C,$A63)/10,"")</f>
        <v>3945.4625</v>
      </c>
      <c r="W63" s="7">
        <f>IFERROR(AVERAGEIFS(统调负荷!$N:$N,统调负荷!$B:$B,W$3,统调负荷!$C:$C,$A63)/10,"")</f>
        <v>4635.8</v>
      </c>
      <c r="X63" s="7">
        <f>IFERROR(AVERAGEIFS(统调负荷!$N:$N,统调负荷!$B:$B,X$3,统调负荷!$C:$C,$A63)/10,"")</f>
        <v>5162.5725</v>
      </c>
      <c r="Y63" s="7">
        <f>IFERROR(AVERAGEIFS(统调负荷!$N:$N,统调负荷!$B:$B,Y$3,统调负荷!$C:$C,$A63)/10,"")</f>
        <v>5242.485</v>
      </c>
      <c r="Z63" s="7">
        <f>IFERROR(AVERAGEIFS(统调负荷!$N:$N,统调负荷!$B:$B,Z$3,统调负荷!$C:$C,$A63)/10,"")</f>
        <v>5310.7425</v>
      </c>
      <c r="AA63" s="7">
        <f>IFERROR(AVERAGEIFS(统调负荷!$N:$N,统调负荷!$B:$B,AA$3,统调负荷!$C:$C,$A63)/10,"")</f>
        <v>5336.64</v>
      </c>
      <c r="AB63" s="7">
        <f>IFERROR(AVERAGEIFS(统调负荷!$N:$N,统调负荷!$B:$B,AB$3,统调负荷!$C:$C,$A63)/10,"")</f>
        <v>5150.85</v>
      </c>
      <c r="AC63" s="7">
        <f>IFERROR(AVERAGEIFS(统调负荷!$N:$N,统调负荷!$B:$B,AC$3,统调负荷!$C:$C,$A63)/10,"")</f>
        <v>4756.45</v>
      </c>
      <c r="AD63" s="7"/>
      <c r="AE63" s="50" t="s">
        <v>122</v>
      </c>
      <c r="AF63" s="66">
        <f ca="1">IF(AF29*'节点均价-24点'!AG29&gt;0,1,0)</f>
        <v>0</v>
      </c>
      <c r="AG63" s="66">
        <f ca="1">IF(AG29*'节点均价-24点'!AH29&gt;0,1,0)</f>
        <v>1</v>
      </c>
      <c r="AH63" s="66">
        <f ca="1">IF(AH29*'节点均价-24点'!AI29&gt;0,1,0)</f>
        <v>1</v>
      </c>
      <c r="AI63" s="66">
        <f ca="1">IF(AI29*'节点均价-24点'!AJ29&gt;0,1,0)</f>
        <v>1</v>
      </c>
      <c r="AJ63" s="66">
        <f ca="1">IF(AJ29*'节点均价-24点'!AK29&gt;0,1,0)</f>
        <v>1</v>
      </c>
      <c r="AK63" s="66">
        <f ca="1">IF(AK29*'节点均价-24点'!AL29&gt;0,1,0)</f>
        <v>1</v>
      </c>
      <c r="AL63" s="66">
        <f ca="1">IF(AL29*'节点均价-24点'!AM29&gt;0,1,0)</f>
        <v>1</v>
      </c>
      <c r="AM63" s="66">
        <f ca="1">IF(AM29*'节点均价-24点'!AN29&gt;0,1,0)</f>
        <v>1</v>
      </c>
      <c r="AN63" s="66">
        <f ca="1">IF(AN29*'节点均价-24点'!AO29&gt;0,1,0)</f>
        <v>0</v>
      </c>
      <c r="AO63" s="66">
        <f ca="1">IF(AO29*'节点均价-24点'!AP29&gt;0,1,0)</f>
        <v>1</v>
      </c>
      <c r="AP63" s="66">
        <f ca="1">IF(AP29*'节点均价-24点'!AQ29&gt;0,1,0)</f>
        <v>1</v>
      </c>
      <c r="AQ63" s="66">
        <f ca="1">IF(AQ29*'节点均价-24点'!AR29&gt;0,1,0)</f>
        <v>1</v>
      </c>
      <c r="AR63" s="66">
        <f ca="1">IF(AR29*'节点均价-24点'!AS29&gt;0,1,0)</f>
        <v>1</v>
      </c>
      <c r="AS63" s="66">
        <f ca="1">IF(AS29*'节点均价-24点'!AT29&gt;0,1,0)</f>
        <v>1</v>
      </c>
      <c r="AT63" s="66">
        <f ca="1">IF(AT29*'节点均价-24点'!AU29&gt;0,1,0)</f>
        <v>0</v>
      </c>
      <c r="AU63" s="66">
        <f ca="1">IF(AU29*'节点均价-24点'!AV29&gt;0,1,0)</f>
        <v>0</v>
      </c>
      <c r="AV63" s="66">
        <f ca="1">IF(AV29*'节点均价-24点'!AW29&gt;0,1,0)</f>
        <v>1</v>
      </c>
      <c r="AW63" s="66">
        <f ca="1">IF(AW29*'节点均价-24点'!AX29&gt;0,1,0)</f>
        <v>1</v>
      </c>
      <c r="AX63" s="66">
        <f ca="1">IF(AX29*'节点均价-24点'!AY29&gt;0,1,0)</f>
        <v>0</v>
      </c>
      <c r="AY63" s="66">
        <f ca="1">IF(AY29*'节点均价-24点'!AZ29&gt;0,1,0)</f>
        <v>0</v>
      </c>
      <c r="AZ63" s="66">
        <f ca="1">IF(AZ29*'节点均价-24点'!BA29&gt;0,1,0)</f>
        <v>0</v>
      </c>
      <c r="BA63" s="66">
        <f ca="1">IF(BA29*'节点均价-24点'!BB29&gt;0,1,0)</f>
        <v>0</v>
      </c>
      <c r="BB63" s="66">
        <f ca="1">IF(BB29*'节点均价-24点'!BC29&gt;0,1,0)</f>
        <v>1</v>
      </c>
      <c r="BC63" s="66">
        <f ca="1">IF(BC29*'节点均价-24点'!BD29&gt;0,1,0)</f>
        <v>0</v>
      </c>
      <c r="BD63" s="49">
        <f ca="1" t="shared" si="31"/>
        <v>15</v>
      </c>
    </row>
    <row r="64" spans="1:55">
      <c r="A64" s="16" t="s">
        <v>52</v>
      </c>
      <c r="B64" s="53" t="s">
        <v>53</v>
      </c>
      <c r="C64" s="54">
        <f t="shared" si="29"/>
        <v>4147.46875</v>
      </c>
      <c r="D64" s="3">
        <f t="shared" si="0"/>
        <v>5387.875</v>
      </c>
      <c r="E64" s="3">
        <f t="shared" si="30"/>
        <v>3223.75</v>
      </c>
      <c r="F64" s="7">
        <f>IFERROR(AVERAGEIFS(统调负荷!$E:$E,统调负荷!$B:$B,F$3,统调负荷!$C:$C,$A64)/10,"")</f>
        <v>4590.75</v>
      </c>
      <c r="G64" s="7">
        <f>IFERROR(AVERAGEIFS(统调负荷!$E:$E,统调负荷!$B:$B,G$3,统调负荷!$C:$C,$A64)/10,"")</f>
        <v>4249.75</v>
      </c>
      <c r="H64" s="7">
        <f>IFERROR(AVERAGEIFS(统调负荷!$E:$E,统调负荷!$B:$B,H$3,统调负荷!$C:$C,$A64)/10,"")</f>
        <v>3897</v>
      </c>
      <c r="I64" s="7">
        <f>IFERROR(AVERAGEIFS(统调负荷!$E:$E,统调负荷!$B:$B,I$3,统调负荷!$C:$C,$A64)/10,"")</f>
        <v>3681.375</v>
      </c>
      <c r="J64" s="7">
        <f>IFERROR(AVERAGEIFS(统调负荷!$E:$E,统调负荷!$B:$B,J$3,统调负荷!$C:$C,$A64)/10,"")</f>
        <v>3541.375</v>
      </c>
      <c r="K64" s="7">
        <f>IFERROR(AVERAGEIFS(统调负荷!$E:$E,统调负荷!$B:$B,K$3,统调负荷!$C:$C,$A64)/10,"")</f>
        <v>3534.125</v>
      </c>
      <c r="L64" s="7">
        <f>IFERROR(AVERAGEIFS(统调负荷!$E:$E,统调负荷!$B:$B,L$3,统调负荷!$C:$C,$A64)/10,"")</f>
        <v>3682.25</v>
      </c>
      <c r="M64" s="7">
        <f>IFERROR(AVERAGEIFS(统调负荷!$E:$E,统调负荷!$B:$B,M$3,统调负荷!$C:$C,$A64)/10,"")</f>
        <v>3971.5</v>
      </c>
      <c r="N64" s="7">
        <f>IFERROR(AVERAGEIFS(统调负荷!$E:$E,统调负荷!$B:$B,N$3,统调负荷!$C:$C,$A64)/10,"")</f>
        <v>4023.875</v>
      </c>
      <c r="O64" s="7">
        <f>IFERROR(AVERAGEIFS(统调负荷!$E:$E,统调负荷!$B:$B,O$3,统调负荷!$C:$C,$A64)/10,"")</f>
        <v>3887.375</v>
      </c>
      <c r="P64" s="7">
        <f>IFERROR(AVERAGEIFS(统调负荷!$E:$E,统调负荷!$B:$B,P$3,统调负荷!$C:$C,$A64)/10,"")</f>
        <v>3682.5</v>
      </c>
      <c r="Q64" s="7">
        <f>IFERROR(AVERAGEIFS(统调负荷!$E:$E,统调负荷!$B:$B,Q$3,统调负荷!$C:$C,$A64)/10,"")</f>
        <v>3526.75</v>
      </c>
      <c r="R64" s="7">
        <f>IFERROR(AVERAGEIFS(统调负荷!$E:$E,统调负荷!$B:$B,R$3,统调负荷!$C:$C,$A64)/10,"")</f>
        <v>3446.375</v>
      </c>
      <c r="S64" s="7">
        <f>IFERROR(AVERAGEIFS(统调负荷!$E:$E,统调负荷!$B:$B,S$3,统调负荷!$C:$C,$A64)/10,"")</f>
        <v>3323.25</v>
      </c>
      <c r="T64" s="7">
        <f>IFERROR(AVERAGEIFS(统调负荷!$E:$E,统调负荷!$B:$B,T$3,统调负荷!$C:$C,$A64)/10,"")</f>
        <v>3223.75</v>
      </c>
      <c r="U64" s="7">
        <f>IFERROR(AVERAGEIFS(统调负荷!$E:$E,统调负荷!$B:$B,U$3,统调负荷!$C:$C,$A64)/10,"")</f>
        <v>3416.5</v>
      </c>
      <c r="V64" s="7">
        <f>IFERROR(AVERAGEIFS(统调负荷!$E:$E,统调负荷!$B:$B,V$3,统调负荷!$C:$C,$A64)/10,"")</f>
        <v>3954.25</v>
      </c>
      <c r="W64" s="7">
        <f>IFERROR(AVERAGEIFS(统调负荷!$E:$E,统调负荷!$B:$B,W$3,统调负荷!$C:$C,$A64)/10,"")</f>
        <v>4699.875</v>
      </c>
      <c r="X64" s="7">
        <f>IFERROR(AVERAGEIFS(统调负荷!$E:$E,统调负荷!$B:$B,X$3,统调负荷!$C:$C,$A64)/10,"")</f>
        <v>5289.25</v>
      </c>
      <c r="Y64" s="7">
        <f>IFERROR(AVERAGEIFS(统调负荷!$E:$E,统调负荷!$B:$B,Y$3,统调负荷!$C:$C,$A64)/10,"")</f>
        <v>5387.875</v>
      </c>
      <c r="Z64" s="7">
        <f>IFERROR(AVERAGEIFS(统调负荷!$E:$E,统调负荷!$B:$B,Z$3,统调负荷!$C:$C,$A64)/10,"")</f>
        <v>5368.75</v>
      </c>
      <c r="AA64" s="7">
        <f>IFERROR(AVERAGEIFS(统调负荷!$E:$E,统调负荷!$B:$B,AA$3,统调负荷!$C:$C,$A64)/10,"")</f>
        <v>5319.625</v>
      </c>
      <c r="AB64" s="7">
        <f>IFERROR(AVERAGEIFS(统调负荷!$E:$E,统调负荷!$B:$B,AB$3,统调负荷!$C:$C,$A64)/10,"")</f>
        <v>5113.375</v>
      </c>
      <c r="AC64" s="7">
        <f>IFERROR(AVERAGEIFS(统调负荷!$E:$E,统调负荷!$B:$B,AC$3,统调负荷!$C:$C,$A64)/10,"")</f>
        <v>4727.75</v>
      </c>
      <c r="AD64" s="7"/>
      <c r="AF64" s="66"/>
      <c r="AG64" s="66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</row>
    <row r="65" spans="1:55">
      <c r="A65" s="71" t="s">
        <v>52</v>
      </c>
      <c r="B65" s="53" t="s">
        <v>54</v>
      </c>
      <c r="C65" s="54">
        <f t="shared" si="29"/>
        <v>4247.42166666667</v>
      </c>
      <c r="D65" s="3">
        <f t="shared" si="0"/>
        <v>5417.5225</v>
      </c>
      <c r="E65" s="3">
        <f t="shared" si="30"/>
        <v>3501.1925</v>
      </c>
      <c r="F65" s="7">
        <f>IFERROR(AVERAGEIFS(统调负荷!$N:$N,统调负荷!$B:$B,F$3,统调负荷!$C:$C,$A65)/10,"")</f>
        <v>4647.0225</v>
      </c>
      <c r="G65" s="7">
        <f>IFERROR(AVERAGEIFS(统调负荷!$N:$N,统调负荷!$B:$B,G$3,统调负荷!$C:$C,$A65)/10,"")</f>
        <v>4255.1325</v>
      </c>
      <c r="H65" s="7">
        <f>IFERROR(AVERAGEIFS(统调负荷!$N:$N,统调负荷!$B:$B,H$3,统调负荷!$C:$C,$A65)/10,"")</f>
        <v>3882.715</v>
      </c>
      <c r="I65" s="7">
        <f>IFERROR(AVERAGEIFS(统调负荷!$N:$N,统调负荷!$B:$B,I$3,统调负荷!$C:$C,$A65)/10,"")</f>
        <v>3653.83</v>
      </c>
      <c r="J65" s="7">
        <f>IFERROR(AVERAGEIFS(统调负荷!$N:$N,统调负荷!$B:$B,J$3,统调负荷!$C:$C,$A65)/10,"")</f>
        <v>3524.195</v>
      </c>
      <c r="K65" s="7">
        <f>IFERROR(AVERAGEIFS(统调负荷!$N:$N,统调负荷!$B:$B,K$3,统调负荷!$C:$C,$A65)/10,"")</f>
        <v>3501.1925</v>
      </c>
      <c r="L65" s="7">
        <f>IFERROR(AVERAGEIFS(统调负荷!$N:$N,统调负荷!$B:$B,L$3,统调负荷!$C:$C,$A65)/10,"")</f>
        <v>3612.865</v>
      </c>
      <c r="M65" s="7">
        <f>IFERROR(AVERAGEIFS(统调负荷!$N:$N,统调负荷!$B:$B,M$3,统调负荷!$C:$C,$A65)/10,"")</f>
        <v>3882.395</v>
      </c>
      <c r="N65" s="7">
        <f>IFERROR(AVERAGEIFS(统调负荷!$N:$N,统调负荷!$B:$B,N$3,统调负荷!$C:$C,$A65)/10,"")</f>
        <v>3913.73</v>
      </c>
      <c r="O65" s="7">
        <f>IFERROR(AVERAGEIFS(统调负荷!$N:$N,统调负荷!$B:$B,O$3,统调负荷!$C:$C,$A65)/10,"")</f>
        <v>3810.995</v>
      </c>
      <c r="P65" s="7">
        <f>IFERROR(AVERAGEIFS(统调负荷!$N:$N,统调负荷!$B:$B,P$3,统调负荷!$C:$C,$A65)/10,"")</f>
        <v>3709.2425</v>
      </c>
      <c r="Q65" s="7">
        <f>IFERROR(AVERAGEIFS(统调负荷!$N:$N,统调负荷!$B:$B,Q$3,统调负荷!$C:$C,$A65)/10,"")</f>
        <v>3746.6325</v>
      </c>
      <c r="R65" s="7">
        <f>IFERROR(AVERAGEIFS(统调负荷!$N:$N,统调负荷!$B:$B,R$3,统调负荷!$C:$C,$A65)/10,"")</f>
        <v>3804.475</v>
      </c>
      <c r="S65" s="7">
        <f>IFERROR(AVERAGEIFS(统调负荷!$N:$N,统调负荷!$B:$B,S$3,统调负荷!$C:$C,$A65)/10,"")</f>
        <v>3829.955</v>
      </c>
      <c r="T65" s="7">
        <f>IFERROR(AVERAGEIFS(统调负荷!$N:$N,统调负荷!$B:$B,T$3,统调负荷!$C:$C,$A65)/10,"")</f>
        <v>3815.0225</v>
      </c>
      <c r="U65" s="7">
        <f>IFERROR(AVERAGEIFS(统调负荷!$N:$N,统调负荷!$B:$B,U$3,统调负荷!$C:$C,$A65)/10,"")</f>
        <v>3885.3475</v>
      </c>
      <c r="V65" s="7">
        <f>IFERROR(AVERAGEIFS(统调负荷!$N:$N,统调负荷!$B:$B,V$3,统调负荷!$C:$C,$A65)/10,"")</f>
        <v>4253.175</v>
      </c>
      <c r="W65" s="7">
        <f>IFERROR(AVERAGEIFS(统调负荷!$N:$N,统调负荷!$B:$B,W$3,统调负荷!$C:$C,$A65)/10,"")</f>
        <v>4865.6125</v>
      </c>
      <c r="X65" s="7">
        <f>IFERROR(AVERAGEIFS(统调负荷!$N:$N,统调负荷!$B:$B,X$3,统调负荷!$C:$C,$A65)/10,"")</f>
        <v>5337.8175</v>
      </c>
      <c r="Y65" s="7">
        <f>IFERROR(AVERAGEIFS(统调负荷!$N:$N,统调负荷!$B:$B,Y$3,统调负荷!$C:$C,$A65)/10,"")</f>
        <v>5382.275</v>
      </c>
      <c r="Z65" s="7">
        <f>IFERROR(AVERAGEIFS(统调负荷!$N:$N,统调负荷!$B:$B,Z$3,统调负荷!$C:$C,$A65)/10,"")</f>
        <v>5417.5225</v>
      </c>
      <c r="AA65" s="7">
        <f>IFERROR(AVERAGEIFS(统调负荷!$N:$N,统调负荷!$B:$B,AA$3,统调负荷!$C:$C,$A65)/10,"")</f>
        <v>5368.875</v>
      </c>
      <c r="AB65" s="7">
        <f>IFERROR(AVERAGEIFS(统调负荷!$N:$N,统调负荷!$B:$B,AB$3,统调负荷!$C:$C,$A65)/10,"")</f>
        <v>5123.7925</v>
      </c>
      <c r="AC65" s="7">
        <f>IFERROR(AVERAGEIFS(统调负荷!$N:$N,统调负荷!$B:$B,AC$3,统调负荷!$C:$C,$A65)/10,"")</f>
        <v>4714.3025</v>
      </c>
      <c r="AD65" s="7"/>
      <c r="AF65" s="66"/>
      <c r="AG65" s="66"/>
      <c r="AH65" s="66"/>
      <c r="AI65" s="66"/>
      <c r="AJ65" s="66"/>
      <c r="AK65" s="66"/>
      <c r="AL65" s="66"/>
      <c r="AM65" s="66"/>
      <c r="AN65" s="66"/>
      <c r="AO65" s="66"/>
      <c r="AP65" s="66"/>
      <c r="AQ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  <c r="BB65" s="66"/>
      <c r="BC65" s="66"/>
    </row>
    <row r="66" spans="1:55">
      <c r="A66" s="72"/>
      <c r="B66" s="53"/>
      <c r="C66" s="54"/>
      <c r="D66" s="3"/>
      <c r="E66" s="3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F66" s="66"/>
      <c r="AG66" s="66"/>
      <c r="AH66" s="66"/>
      <c r="AI66" s="66"/>
      <c r="AJ66" s="66"/>
      <c r="AK66" s="66"/>
      <c r="AL66" s="66"/>
      <c r="AM66" s="66"/>
      <c r="AN66" s="66"/>
      <c r="AO66" s="66"/>
      <c r="AP66" s="66"/>
      <c r="AQ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  <c r="BB66" s="66"/>
      <c r="BC66" s="66"/>
    </row>
    <row r="67" spans="1:55">
      <c r="A67" s="72"/>
      <c r="B67" s="53"/>
      <c r="C67" s="3"/>
      <c r="D67" s="3"/>
      <c r="E67" s="3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F67" s="66"/>
      <c r="AG67" s="66"/>
      <c r="AH67" s="66"/>
      <c r="AI67" s="66"/>
      <c r="AJ67" s="66"/>
      <c r="AK67" s="66"/>
      <c r="AL67" s="66"/>
      <c r="AM67" s="66"/>
      <c r="AN67" s="66"/>
      <c r="AO67" s="66"/>
      <c r="AP67" s="66"/>
      <c r="AQ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  <c r="BB67" s="66"/>
      <c r="BC67" s="66"/>
    </row>
    <row r="68" spans="1:55">
      <c r="A68" s="16"/>
      <c r="B68" s="53"/>
      <c r="C68" s="54"/>
      <c r="D68" s="3"/>
      <c r="E68" s="3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F68" s="66"/>
      <c r="AG68" s="66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</row>
    <row r="69" spans="1:55">
      <c r="A69" s="71"/>
      <c r="B69" s="53"/>
      <c r="C69" s="54">
        <f>C5/C47</f>
        <v>1.07650926746586</v>
      </c>
      <c r="D69" s="3"/>
      <c r="E69" s="3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F69" s="66"/>
      <c r="AG69" s="66"/>
      <c r="AH69" s="66"/>
      <c r="AI69" s="66"/>
      <c r="AJ69" s="66"/>
      <c r="AK69" s="66"/>
      <c r="AL69" s="66"/>
      <c r="AM69" s="66"/>
      <c r="AN69" s="66"/>
      <c r="AO69" s="66"/>
      <c r="AP69" s="66"/>
      <c r="AQ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  <c r="BB69" s="66"/>
      <c r="BC69" s="66"/>
    </row>
    <row r="70" spans="31:55">
      <c r="AE70" s="50" t="s">
        <v>123</v>
      </c>
      <c r="AF70" s="66">
        <f ca="1">IF(AF32*'节点均价-24点'!AG32&gt;0,1,0)</f>
        <v>0</v>
      </c>
      <c r="AG70" s="66">
        <f ca="1">IF(AG32*'节点均价-24点'!AH32&gt;0,1,0)</f>
        <v>0</v>
      </c>
      <c r="AH70" s="66">
        <f ca="1">IF(AH32*'节点均价-24点'!AI32&gt;0,1,0)</f>
        <v>1</v>
      </c>
      <c r="AI70" s="66">
        <f ca="1">IF(AI32*'节点均价-24点'!AJ32&gt;0,1,0)</f>
        <v>0</v>
      </c>
      <c r="AJ70" s="66">
        <f ca="1">IF(AJ32*'节点均价-24点'!AK32&gt;0,1,0)</f>
        <v>1</v>
      </c>
      <c r="AK70" s="66">
        <f ca="1">IF(AK32*'节点均价-24点'!AL32&gt;0,1,0)</f>
        <v>1</v>
      </c>
      <c r="AL70" s="66">
        <f ca="1">IF(AL32*'节点均价-24点'!AM32&gt;0,1,0)</f>
        <v>1</v>
      </c>
      <c r="AM70" s="66">
        <f ca="1">IF(AM32*'节点均价-24点'!AN32&gt;0,1,0)</f>
        <v>1</v>
      </c>
      <c r="AN70" s="66">
        <f ca="1">IF(AN32*'节点均价-24点'!AO32&gt;0,1,0)</f>
        <v>1</v>
      </c>
      <c r="AO70" s="66">
        <f ca="1">IF(AO32*'节点均价-24点'!AP32&gt;0,1,0)</f>
        <v>1</v>
      </c>
      <c r="AP70" s="66">
        <f ca="1">IF(AP32*'节点均价-24点'!AQ32&gt;0,1,0)</f>
        <v>1</v>
      </c>
      <c r="AQ70" s="66">
        <f ca="1">IF(AQ32*'节点均价-24点'!AR32&gt;0,1,0)</f>
        <v>1</v>
      </c>
      <c r="AR70" s="66">
        <f ca="1">IF(AR32*'节点均价-24点'!AS32&gt;0,1,0)</f>
        <v>1</v>
      </c>
      <c r="AS70" s="66">
        <f ca="1">IF(AS32*'节点均价-24点'!AT32&gt;0,1,0)</f>
        <v>1</v>
      </c>
      <c r="AT70" s="66">
        <f ca="1">IF(AT32*'节点均价-24点'!AU32&gt;0,1,0)</f>
        <v>1</v>
      </c>
      <c r="AU70" s="66">
        <f ca="1">IF(AU32*'节点均价-24点'!AV32&gt;0,1,0)</f>
        <v>1</v>
      </c>
      <c r="AV70" s="66">
        <f ca="1">IF(AV32*'节点均价-24点'!AW32&gt;0,1,0)</f>
        <v>1</v>
      </c>
      <c r="AW70" s="66">
        <f ca="1">IF(AW32*'节点均价-24点'!AX32&gt;0,1,0)</f>
        <v>1</v>
      </c>
      <c r="AX70" s="66">
        <f ca="1">IF(AX32*'节点均价-24点'!AY32&gt;0,1,0)</f>
        <v>1</v>
      </c>
      <c r="AY70" s="66">
        <f ca="1">IF(AY32*'节点均价-24点'!AZ32&gt;0,1,0)</f>
        <v>1</v>
      </c>
      <c r="AZ70" s="66">
        <f ca="1">IF(AZ32*'节点均价-24点'!BA32&gt;0,1,0)</f>
        <v>1</v>
      </c>
      <c r="BA70" s="66">
        <f ca="1">IF(BA32*'节点均价-24点'!BB32&gt;0,1,0)</f>
        <v>1</v>
      </c>
      <c r="BB70" s="66">
        <f ca="1">IF(BB32*'节点均价-24点'!BC32&gt;0,1,0)</f>
        <v>0</v>
      </c>
      <c r="BC70" s="66">
        <f ca="1">IF(BC32*'节点均价-24点'!BD32&gt;0,1,0)</f>
        <v>0</v>
      </c>
    </row>
    <row r="71" spans="2:55">
      <c r="B71" s="26" t="s">
        <v>53</v>
      </c>
      <c r="C71" s="33">
        <f t="shared" ref="C71:C135" si="32">IFERROR(AVERAGE(F71:AC71),"")</f>
        <v>7540.33038194444</v>
      </c>
      <c r="D71" s="3">
        <f t="shared" ref="D71:D135" si="33">IFERROR(MAX(F71:AC71),"")</f>
        <v>9185.93333333333</v>
      </c>
      <c r="E71" s="3">
        <f t="shared" ref="E71:E135" si="34">IFERROR(MIN(F71:AC71),"")</f>
        <v>6085.6125</v>
      </c>
      <c r="F71" s="27">
        <f>AVERAGEIFS(F$4:F$63,$B$4:$B$63,"预测")</f>
        <v>7391.54166666667</v>
      </c>
      <c r="G71" s="27">
        <f>AVERAGEIFS(G$4:G$63,$B$4:$B$63,"预测")</f>
        <v>6977.075</v>
      </c>
      <c r="H71" s="27">
        <f>AVERAGEIFS(H$4:H$63,$B$4:$B$63,"预测")</f>
        <v>6553.15416666667</v>
      </c>
      <c r="I71" s="27">
        <f>AVERAGEIFS(I$4:I$63,$B$4:$B$63,"预测")</f>
        <v>6273.24166666667</v>
      </c>
      <c r="J71" s="27">
        <f>AVERAGEIFS(J$4:J$63,$B$4:$B$63,"预测")</f>
        <v>6088.925</v>
      </c>
      <c r="K71" s="27">
        <f>AVERAGEIFS(K$4:K$63,$B$4:$B$63,"预测")</f>
        <v>6085.6125</v>
      </c>
      <c r="L71" s="27">
        <f>AVERAGEIFS(L$4:L$63,$B$4:$B$63,"预测")</f>
        <v>6417.475</v>
      </c>
      <c r="M71" s="27">
        <f>AVERAGEIFS(M$4:M$63,$B$4:$B$63,"预测")</f>
        <v>7031.27916666667</v>
      </c>
      <c r="N71" s="27">
        <f>AVERAGEIFS(N$4:N$63,$B$4:$B$63,"预测")</f>
        <v>7756.05833333333</v>
      </c>
      <c r="O71" s="27">
        <f>AVERAGEIFS(O$4:O$63,$B$4:$B$63,"预测")</f>
        <v>8013.80833333333</v>
      </c>
      <c r="P71" s="27">
        <f>AVERAGEIFS(P$4:P$63,$B$4:$B$63,"预测")</f>
        <v>7817.97083333333</v>
      </c>
      <c r="Q71" s="27">
        <f>AVERAGEIFS(Q$4:Q$63,$B$4:$B$63,"预测")</f>
        <v>7602.72083333333</v>
      </c>
      <c r="R71" s="27">
        <f>AVERAGEIFS(R$4:R$63,$B$4:$B$63,"预测")</f>
        <v>6977.98333333333</v>
      </c>
      <c r="S71" s="27">
        <f>AVERAGEIFS(S$4:S$63,$B$4:$B$63,"预测")</f>
        <v>7082.24166666667</v>
      </c>
      <c r="T71" s="27">
        <f>AVERAGEIFS(T$4:T$63,$B$4:$B$63,"预测")</f>
        <v>7251.69583333333</v>
      </c>
      <c r="U71" s="27">
        <f>AVERAGEIFS(U$4:U$63,$B$4:$B$63,"预测")</f>
        <v>7461.82083333333</v>
      </c>
      <c r="V71" s="27">
        <f>AVERAGEIFS(V$4:V$63,$B$4:$B$63,"预测")</f>
        <v>7993.24166666667</v>
      </c>
      <c r="W71" s="27">
        <f>AVERAGEIFS(W$4:W$63,$B$4:$B$63,"预测")</f>
        <v>8477.35833333333</v>
      </c>
      <c r="X71" s="27">
        <f>AVERAGEIFS(X$4:X$63,$B$4:$B$63,"预测")</f>
        <v>8938.55833333333</v>
      </c>
      <c r="Y71" s="27">
        <f>AVERAGEIFS(Y$4:Y$63,$B$4:$B$63,"预测")</f>
        <v>9185.93333333333</v>
      </c>
      <c r="Z71" s="27">
        <f>AVERAGEIFS(Z$4:Z$63,$B$4:$B$63,"预测")</f>
        <v>9088.4125</v>
      </c>
      <c r="AA71" s="27">
        <f>AVERAGEIFS(AA$4:AA$63,$B$4:$B$63,"预测")</f>
        <v>8822.78333333333</v>
      </c>
      <c r="AB71" s="27">
        <f>AVERAGEIFS(AB$4:AB$63,$B$4:$B$63,"预测")</f>
        <v>8240.30833333333</v>
      </c>
      <c r="AC71" s="27">
        <f>AVERAGEIFS(AC$4:AC$63,$B$4:$B$63,"预测")</f>
        <v>7438.72916666667</v>
      </c>
      <c r="AE71" s="50" t="s">
        <v>124</v>
      </c>
      <c r="AF71" s="66">
        <f ca="1">IF(AF33*'节点均价-24点'!AG33&gt;0,1,0)</f>
        <v>0</v>
      </c>
      <c r="AG71" s="66">
        <f ca="1">IF(AG33*'节点均价-24点'!AH33&gt;0,1,0)</f>
        <v>0</v>
      </c>
      <c r="AH71" s="66">
        <f ca="1">IF(AH33*'节点均价-24点'!AI33&gt;0,1,0)</f>
        <v>0</v>
      </c>
      <c r="AI71" s="66">
        <f ca="1">IF(AI33*'节点均价-24点'!AJ33&gt;0,1,0)</f>
        <v>1</v>
      </c>
      <c r="AJ71" s="66">
        <f ca="1">IF(AJ33*'节点均价-24点'!AK33&gt;0,1,0)</f>
        <v>0</v>
      </c>
      <c r="AK71" s="66">
        <f ca="1">IF(AK33*'节点均价-24点'!AL33&gt;0,1,0)</f>
        <v>0</v>
      </c>
      <c r="AL71" s="66">
        <f ca="1">IF(AL33*'节点均价-24点'!AM33&gt;0,1,0)</f>
        <v>1</v>
      </c>
      <c r="AM71" s="66">
        <f ca="1">IF(AM33*'节点均价-24点'!AN33&gt;0,1,0)</f>
        <v>1</v>
      </c>
      <c r="AN71" s="66">
        <f ca="1">IF(AN33*'节点均价-24点'!AO33&gt;0,1,0)</f>
        <v>1</v>
      </c>
      <c r="AO71" s="66">
        <f ca="1">IF(AO33*'节点均价-24点'!AP33&gt;0,1,0)</f>
        <v>1</v>
      </c>
      <c r="AP71" s="66">
        <f ca="1">IF(AP33*'节点均价-24点'!AQ33&gt;0,1,0)</f>
        <v>1</v>
      </c>
      <c r="AQ71" s="66">
        <f ca="1">IF(AQ33*'节点均价-24点'!AR33&gt;0,1,0)</f>
        <v>1</v>
      </c>
      <c r="AR71" s="66">
        <f ca="1">IF(AR33*'节点均价-24点'!AS33&gt;0,1,0)</f>
        <v>1</v>
      </c>
      <c r="AS71" s="66">
        <f ca="1">IF(AS33*'节点均价-24点'!AT33&gt;0,1,0)</f>
        <v>1</v>
      </c>
      <c r="AT71" s="66">
        <f ca="1">IF(AT33*'节点均价-24点'!AU33&gt;0,1,0)</f>
        <v>0</v>
      </c>
      <c r="AU71" s="66">
        <f ca="1">IF(AU33*'节点均价-24点'!AV33&gt;0,1,0)</f>
        <v>1</v>
      </c>
      <c r="AV71" s="66">
        <f ca="1">IF(AV33*'节点均价-24点'!AW33&gt;0,1,0)</f>
        <v>1</v>
      </c>
      <c r="AW71" s="66">
        <f ca="1">IF(AW33*'节点均价-24点'!AX33&gt;0,1,0)</f>
        <v>1</v>
      </c>
      <c r="AX71" s="66">
        <f ca="1">IF(AX33*'节点均价-24点'!AY33&gt;0,1,0)</f>
        <v>1</v>
      </c>
      <c r="AY71" s="66">
        <f ca="1">IF(AY33*'节点均价-24点'!AZ33&gt;0,1,0)</f>
        <v>1</v>
      </c>
      <c r="AZ71" s="66">
        <f ca="1">IF(AZ33*'节点均价-24点'!BA33&gt;0,1,0)</f>
        <v>1</v>
      </c>
      <c r="BA71" s="66">
        <f ca="1">IF(BA33*'节点均价-24点'!BB33&gt;0,1,0)</f>
        <v>1</v>
      </c>
      <c r="BB71" s="66">
        <f ca="1">IF(BB33*'节点均价-24点'!BC33&gt;0,1,0)</f>
        <v>1</v>
      </c>
      <c r="BC71" s="66">
        <f ca="1">IF(BC33*'节点均价-24点'!BD33&gt;0,1,0)</f>
        <v>1</v>
      </c>
    </row>
    <row r="72" spans="1:55">
      <c r="A72" s="51"/>
      <c r="B72" s="27" t="s">
        <v>54</v>
      </c>
      <c r="C72" s="33">
        <f t="shared" si="32"/>
        <v>7511.78252083333</v>
      </c>
      <c r="D72" s="3">
        <f t="shared" si="33"/>
        <v>9120.90158333333</v>
      </c>
      <c r="E72" s="3">
        <f t="shared" si="34"/>
        <v>6084.1765</v>
      </c>
      <c r="F72" s="27">
        <f>AVERAGEIFS(F$4:F$63,$B$4:$B$63,"实际")</f>
        <v>7393.48375</v>
      </c>
      <c r="G72" s="27">
        <f>AVERAGEIFS(G$4:G$63,$B$4:$B$63,"实际")</f>
        <v>6984.17283333333</v>
      </c>
      <c r="H72" s="27">
        <f>AVERAGEIFS(H$4:H$63,$B$4:$B$63,"实际")</f>
        <v>6558.09375</v>
      </c>
      <c r="I72" s="27">
        <f>AVERAGEIFS(I$4:I$63,$B$4:$B$63,"实际")</f>
        <v>6275.31791666667</v>
      </c>
      <c r="J72" s="27">
        <f>AVERAGEIFS(J$4:J$63,$B$4:$B$63,"实际")</f>
        <v>6090.6705</v>
      </c>
      <c r="K72" s="27">
        <f>AVERAGEIFS(K$4:K$63,$B$4:$B$63,"实际")</f>
        <v>6084.1765</v>
      </c>
      <c r="L72" s="27">
        <f>AVERAGEIFS(L$4:L$63,$B$4:$B$63,"实际")</f>
        <v>6412.94983333333</v>
      </c>
      <c r="M72" s="27">
        <f>AVERAGEIFS(M$4:M$63,$B$4:$B$63,"实际")</f>
        <v>7042.12583333333</v>
      </c>
      <c r="N72" s="27">
        <f>AVERAGEIFS(N$4:N$63,$B$4:$B$63,"实际")</f>
        <v>7739.92291666667</v>
      </c>
      <c r="O72" s="27">
        <f>AVERAGEIFS(O$4:O$63,$B$4:$B$63,"实际")</f>
        <v>7955.66683333333</v>
      </c>
      <c r="P72" s="27">
        <f>AVERAGEIFS(P$4:P$63,$B$4:$B$63,"实际")</f>
        <v>7745.1035</v>
      </c>
      <c r="Q72" s="27">
        <f>AVERAGEIFS(Q$4:Q$63,$B$4:$B$63,"实际")</f>
        <v>7541.59191666667</v>
      </c>
      <c r="R72" s="27">
        <f>AVERAGEIFS(R$4:R$63,$B$4:$B$63,"实际")</f>
        <v>6965.02816666667</v>
      </c>
      <c r="S72" s="27">
        <f>AVERAGEIFS(S$4:S$63,$B$4:$B$63,"实际")</f>
        <v>7056.57691666667</v>
      </c>
      <c r="T72" s="27">
        <f>AVERAGEIFS(T$4:T$63,$B$4:$B$63,"实际")</f>
        <v>7187.52358333333</v>
      </c>
      <c r="U72" s="27">
        <f>AVERAGEIFS(U$4:U$63,$B$4:$B$63,"实际")</f>
        <v>7388.77666666667</v>
      </c>
      <c r="V72" s="27">
        <f>AVERAGEIFS(V$4:V$63,$B$4:$B$63,"实际")</f>
        <v>7922.82533333333</v>
      </c>
      <c r="W72" s="27">
        <f>AVERAGEIFS(W$4:W$63,$B$4:$B$63,"实际")</f>
        <v>8428.46916666667</v>
      </c>
      <c r="X72" s="27">
        <f>AVERAGEIFS(X$4:X$63,$B$4:$B$63,"实际")</f>
        <v>8909.06433333333</v>
      </c>
      <c r="Y72" s="27">
        <f>AVERAGEIFS(Y$4:Y$63,$B$4:$B$63,"实际")</f>
        <v>9120.90158333333</v>
      </c>
      <c r="Z72" s="27">
        <f>AVERAGEIFS(Z$4:Z$63,$B$4:$B$63,"实际")</f>
        <v>9027.27858333333</v>
      </c>
      <c r="AA72" s="27">
        <f>AVERAGEIFS(AA$4:AA$63,$B$4:$B$63,"实际")</f>
        <v>8785.33141666666</v>
      </c>
      <c r="AB72" s="27">
        <f>AVERAGEIFS(AB$4:AB$63,$B$4:$B$63,"实际")</f>
        <v>8230.42125</v>
      </c>
      <c r="AC72" s="27">
        <f>AVERAGEIFS(AC$4:AC$63,$B$4:$B$63,"实际")</f>
        <v>7437.30741666667</v>
      </c>
      <c r="AE72" s="50" t="s">
        <v>125</v>
      </c>
      <c r="AF72" s="66">
        <f ca="1">IF(AF34*'节点均价-24点'!AG34&gt;0,1,0)</f>
        <v>0</v>
      </c>
      <c r="AG72" s="66">
        <f ca="1">IF(AG34*'节点均价-24点'!AH34&gt;0,1,0)</f>
        <v>0</v>
      </c>
      <c r="AH72" s="66">
        <f ca="1">IF(AH34*'节点均价-24点'!AI34&gt;0,1,0)</f>
        <v>1</v>
      </c>
      <c r="AI72" s="66">
        <f ca="1">IF(AI34*'节点均价-24点'!AJ34&gt;0,1,0)</f>
        <v>1</v>
      </c>
      <c r="AJ72" s="66">
        <f ca="1">IF(AJ34*'节点均价-24点'!AK34&gt;0,1,0)</f>
        <v>1</v>
      </c>
      <c r="AK72" s="66">
        <f ca="1">IF(AK34*'节点均价-24点'!AL34&gt;0,1,0)</f>
        <v>1</v>
      </c>
      <c r="AL72" s="66">
        <f ca="1">IF(AL34*'节点均价-24点'!AM34&gt;0,1,0)</f>
        <v>1</v>
      </c>
      <c r="AM72" s="66">
        <f ca="1">IF(AM34*'节点均价-24点'!AN34&gt;0,1,0)</f>
        <v>1</v>
      </c>
      <c r="AN72" s="66">
        <f ca="1">IF(AN34*'节点均价-24点'!AO34&gt;0,1,0)</f>
        <v>1</v>
      </c>
      <c r="AO72" s="66">
        <f ca="1">IF(AO34*'节点均价-24点'!AP34&gt;0,1,0)</f>
        <v>1</v>
      </c>
      <c r="AP72" s="66">
        <f ca="1">IF(AP34*'节点均价-24点'!AQ34&gt;0,1,0)</f>
        <v>0</v>
      </c>
      <c r="AQ72" s="66">
        <f ca="1">IF(AQ34*'节点均价-24点'!AR34&gt;0,1,0)</f>
        <v>1</v>
      </c>
      <c r="AR72" s="66">
        <f ca="1">IF(AR34*'节点均价-24点'!AS34&gt;0,1,0)</f>
        <v>1</v>
      </c>
      <c r="AS72" s="66">
        <f ca="1">IF(AS34*'节点均价-24点'!AT34&gt;0,1,0)</f>
        <v>1</v>
      </c>
      <c r="AT72" s="66">
        <f ca="1">IF(AT34*'节点均价-24点'!AU34&gt;0,1,0)</f>
        <v>1</v>
      </c>
      <c r="AU72" s="66">
        <f ca="1">IF(AU34*'节点均价-24点'!AV34&gt;0,1,0)</f>
        <v>0</v>
      </c>
      <c r="AV72" s="66">
        <f ca="1">IF(AV34*'节点均价-24点'!AW34&gt;0,1,0)</f>
        <v>1</v>
      </c>
      <c r="AW72" s="66">
        <f ca="1">IF(AW34*'节点均价-24点'!AX34&gt;0,1,0)</f>
        <v>1</v>
      </c>
      <c r="AX72" s="66">
        <f ca="1">IF(AX34*'节点均价-24点'!AY34&gt;0,1,0)</f>
        <v>0</v>
      </c>
      <c r="AY72" s="66">
        <f ca="1">IF(AY34*'节点均价-24点'!AZ34&gt;0,1,0)</f>
        <v>1</v>
      </c>
      <c r="AZ72" s="66">
        <f ca="1">IF(AZ34*'节点均价-24点'!BA34&gt;0,1,0)</f>
        <v>0</v>
      </c>
      <c r="BA72" s="66">
        <f ca="1">IF(BA34*'节点均价-24点'!BB34&gt;0,1,0)</f>
        <v>0</v>
      </c>
      <c r="BB72" s="66">
        <f ca="1">IF(BB34*'节点均价-24点'!BC34&gt;0,1,0)</f>
        <v>1</v>
      </c>
      <c r="BC72" s="66">
        <f ca="1">IF(BC34*'节点均价-24点'!BD34&gt;0,1,0)</f>
        <v>1</v>
      </c>
    </row>
    <row r="73" spans="1:29">
      <c r="A73" s="52" t="s">
        <v>68</v>
      </c>
      <c r="B73" s="35" t="s">
        <v>69</v>
      </c>
      <c r="C73" s="14" t="s">
        <v>70</v>
      </c>
      <c r="D73" s="14" t="s">
        <v>71</v>
      </c>
      <c r="E73" s="14" t="s">
        <v>72</v>
      </c>
      <c r="F73" s="36">
        <v>0</v>
      </c>
      <c r="G73" s="36">
        <v>1</v>
      </c>
      <c r="H73" s="36">
        <v>2</v>
      </c>
      <c r="I73" s="36">
        <v>3</v>
      </c>
      <c r="J73" s="36">
        <v>4</v>
      </c>
      <c r="K73" s="36">
        <v>5</v>
      </c>
      <c r="L73" s="36">
        <v>6</v>
      </c>
      <c r="M73" s="36">
        <v>7</v>
      </c>
      <c r="N73" s="36">
        <v>8</v>
      </c>
      <c r="O73" s="36">
        <v>9</v>
      </c>
      <c r="P73" s="36">
        <v>10</v>
      </c>
      <c r="Q73" s="36">
        <v>11</v>
      </c>
      <c r="R73" s="36">
        <v>12</v>
      </c>
      <c r="S73" s="36">
        <v>13</v>
      </c>
      <c r="T73" s="36">
        <v>14</v>
      </c>
      <c r="U73" s="36">
        <v>15</v>
      </c>
      <c r="V73" s="36">
        <v>16</v>
      </c>
      <c r="W73" s="36">
        <v>17</v>
      </c>
      <c r="X73" s="36">
        <v>18</v>
      </c>
      <c r="Y73" s="36">
        <v>19</v>
      </c>
      <c r="Z73" s="36">
        <v>20</v>
      </c>
      <c r="AA73" s="36">
        <v>21</v>
      </c>
      <c r="AB73" s="36">
        <v>22</v>
      </c>
      <c r="AC73" s="36">
        <v>23</v>
      </c>
    </row>
    <row r="74" spans="1:29">
      <c r="A74" s="16" t="str">
        <f>A4</f>
        <v>2025-01-01</v>
      </c>
      <c r="B74" s="70" t="s">
        <v>53</v>
      </c>
      <c r="C74" s="54">
        <f t="shared" si="32"/>
        <v>1.01210478101778</v>
      </c>
      <c r="D74" s="3">
        <f t="shared" si="33"/>
        <v>1.36525865525999</v>
      </c>
      <c r="E74" s="3">
        <f t="shared" si="34"/>
        <v>0.905897507885914</v>
      </c>
      <c r="F74" s="7">
        <f>IFERROR(F4/E4,"")</f>
        <v>1.36525865525999</v>
      </c>
      <c r="G74" s="7">
        <f>IFERROR(G4/F4,"")</f>
        <v>0.938920709518448</v>
      </c>
      <c r="H74" s="7">
        <f t="shared" ref="H74:AC74" si="35">IFERROR(H4/G4,"")</f>
        <v>0.936007508081616</v>
      </c>
      <c r="I74" s="7">
        <f t="shared" si="35"/>
        <v>0.942643345216875</v>
      </c>
      <c r="J74" s="7">
        <f t="shared" si="35"/>
        <v>0.955384403254082</v>
      </c>
      <c r="K74" s="7">
        <f t="shared" si="35"/>
        <v>0.989897323821698</v>
      </c>
      <c r="L74" s="7">
        <f t="shared" si="35"/>
        <v>1.01582937598934</v>
      </c>
      <c r="M74" s="7">
        <f t="shared" si="35"/>
        <v>1.02431723119823</v>
      </c>
      <c r="N74" s="7">
        <f t="shared" si="35"/>
        <v>0.986468633652268</v>
      </c>
      <c r="O74" s="7">
        <f t="shared" si="35"/>
        <v>1.02408587313827</v>
      </c>
      <c r="P74" s="7">
        <f t="shared" si="35"/>
        <v>1.00194178604688</v>
      </c>
      <c r="Q74" s="7">
        <f t="shared" si="35"/>
        <v>0.992821405264303</v>
      </c>
      <c r="R74" s="7">
        <f t="shared" si="35"/>
        <v>0.944108039200064</v>
      </c>
      <c r="S74" s="7">
        <f t="shared" si="35"/>
        <v>0.970610574285835</v>
      </c>
      <c r="T74" s="7">
        <f t="shared" si="35"/>
        <v>0.97567655689599</v>
      </c>
      <c r="U74" s="7">
        <f t="shared" si="35"/>
        <v>1.04395579913559</v>
      </c>
      <c r="V74" s="7">
        <f t="shared" si="35"/>
        <v>1.10996820247978</v>
      </c>
      <c r="W74" s="7">
        <f t="shared" si="35"/>
        <v>1.13283473044682</v>
      </c>
      <c r="X74" s="7">
        <f t="shared" si="35"/>
        <v>1.09023947319292</v>
      </c>
      <c r="Y74" s="7">
        <f t="shared" si="35"/>
        <v>1.02476727170833</v>
      </c>
      <c r="Z74" s="7">
        <f t="shared" si="35"/>
        <v>1.00394962706406</v>
      </c>
      <c r="AA74" s="7">
        <f t="shared" si="35"/>
        <v>0.98061704670974</v>
      </c>
      <c r="AB74" s="7">
        <f t="shared" si="35"/>
        <v>0.934313664979632</v>
      </c>
      <c r="AC74" s="7">
        <f t="shared" si="35"/>
        <v>0.905897507885914</v>
      </c>
    </row>
    <row r="75" spans="1:29">
      <c r="A75" s="16" t="str">
        <f t="shared" ref="A75:A106" si="36">A5</f>
        <v>2025-01-01</v>
      </c>
      <c r="B75" s="53" t="s">
        <v>54</v>
      </c>
      <c r="C75" s="54">
        <f t="shared" si="32"/>
        <v>1.00746363028004</v>
      </c>
      <c r="D75" s="3">
        <f t="shared" si="33"/>
        <v>1.28854754570576</v>
      </c>
      <c r="E75" s="3">
        <f t="shared" si="34"/>
        <v>0.898919429121136</v>
      </c>
      <c r="F75" s="7">
        <f>IFERROR(F5/E5,"")</f>
        <v>1.28854754570576</v>
      </c>
      <c r="G75" s="7">
        <f t="shared" ref="G75:G106" si="37">IFERROR(G5/F5,"")</f>
        <v>0.960326481048338</v>
      </c>
      <c r="H75" s="7">
        <f t="shared" ref="H75:H106" si="38">IFERROR(H5/G5,"")</f>
        <v>0.944572112009534</v>
      </c>
      <c r="I75" s="7">
        <f t="shared" ref="I75:I106" si="39">IFERROR(I5/H5,"")</f>
        <v>0.952753871081406</v>
      </c>
      <c r="J75" s="7">
        <f t="shared" ref="J75:J106" si="40">IFERROR(J5/I5,"")</f>
        <v>0.959029572281024</v>
      </c>
      <c r="K75" s="7">
        <f t="shared" ref="K75:K106" si="41">IFERROR(K5/J5,"")</f>
        <v>0.980339301621811</v>
      </c>
      <c r="L75" s="7">
        <f t="shared" ref="L75:L106" si="42">IFERROR(L5/K5,"")</f>
        <v>1.00549664556335</v>
      </c>
      <c r="M75" s="7">
        <f t="shared" ref="M75:M106" si="43">IFERROR(M5/L5,"")</f>
        <v>1.03293897487337</v>
      </c>
      <c r="N75" s="7">
        <f t="shared" ref="N75:N106" si="44">IFERROR(N5/M5,"")</f>
        <v>0.978470425398747</v>
      </c>
      <c r="O75" s="7">
        <f t="shared" ref="O75:O106" si="45">IFERROR(O5/N5,"")</f>
        <v>1.01139843510104</v>
      </c>
      <c r="P75" s="7">
        <f t="shared" ref="P75:P106" si="46">IFERROR(P5/O5,"")</f>
        <v>0.984061040706988</v>
      </c>
      <c r="Q75" s="7">
        <f t="shared" ref="Q75:Q106" si="47">IFERROR(Q5/P5,"")</f>
        <v>1.00364525257815</v>
      </c>
      <c r="R75" s="7">
        <f t="shared" ref="R75:R106" si="48">IFERROR(R5/Q5,"")</f>
        <v>0.972437052863466</v>
      </c>
      <c r="S75" s="7">
        <f t="shared" ref="S75:S106" si="49">IFERROR(S5/R5,"")</f>
        <v>0.986723499652703</v>
      </c>
      <c r="T75" s="7">
        <f t="shared" ref="T75:T106" si="50">IFERROR(T5/S5,"")</f>
        <v>0.98055482021526</v>
      </c>
      <c r="U75" s="7">
        <f t="shared" ref="U75:U106" si="51">IFERROR(U5/T5,"")</f>
        <v>1.02212474578635</v>
      </c>
      <c r="V75" s="7">
        <f t="shared" ref="V75:V106" si="52">IFERROR(V5/U5,"")</f>
        <v>1.07769102609914</v>
      </c>
      <c r="W75" s="7">
        <f t="shared" ref="W75:W106" si="53">IFERROR(W5/V5,"")</f>
        <v>1.11002064842152</v>
      </c>
      <c r="X75" s="7">
        <f t="shared" ref="X75:X106" si="54">IFERROR(X5/W5,"")</f>
        <v>1.06720928374479</v>
      </c>
      <c r="Y75" s="7">
        <f t="shared" ref="Y75:Y106" si="55">IFERROR(Y5/X5,"")</f>
        <v>1.02450128094928</v>
      </c>
      <c r="Z75" s="7">
        <f t="shared" ref="Z75:Z106" si="56">IFERROR(Z5/Y5,"")</f>
        <v>1.00931785592891</v>
      </c>
      <c r="AA75" s="7">
        <f t="shared" ref="AA75:AA106" si="57">IFERROR(AA5/Z5,"")</f>
        <v>0.988450743068087</v>
      </c>
      <c r="AB75" s="7">
        <f t="shared" ref="AB75:AB106" si="58">IFERROR(AB5/AA5,"")</f>
        <v>0.939597082900869</v>
      </c>
      <c r="AC75" s="7">
        <f t="shared" ref="AC75:AC106" si="59">IFERROR(AC5/AB5,"")</f>
        <v>0.898919429121136</v>
      </c>
    </row>
    <row r="76" spans="1:29">
      <c r="A76" s="16" t="str">
        <f t="shared" si="36"/>
        <v>2025-01-02</v>
      </c>
      <c r="B76" s="53" t="s">
        <v>53</v>
      </c>
      <c r="C76" s="54">
        <f t="shared" si="32"/>
        <v>1.01193696109892</v>
      </c>
      <c r="D76" s="3">
        <f t="shared" si="33"/>
        <v>1.1988286825139</v>
      </c>
      <c r="E76" s="3">
        <f t="shared" si="34"/>
        <v>0.897263141369476</v>
      </c>
      <c r="F76" s="7">
        <f>IFERROR(F6/AC4,"")</f>
        <v>1.02641605746267</v>
      </c>
      <c r="G76" s="7">
        <f t="shared" si="37"/>
        <v>0.946644879400377</v>
      </c>
      <c r="H76" s="7">
        <f t="shared" si="38"/>
        <v>0.938628091110361</v>
      </c>
      <c r="I76" s="7">
        <f t="shared" si="39"/>
        <v>0.957203110320427</v>
      </c>
      <c r="J76" s="7">
        <f t="shared" si="40"/>
        <v>0.973520444388757</v>
      </c>
      <c r="K76" s="7">
        <f t="shared" si="41"/>
        <v>1.01392166116092</v>
      </c>
      <c r="L76" s="7">
        <f t="shared" si="42"/>
        <v>1.11375801299004</v>
      </c>
      <c r="M76" s="7">
        <f t="shared" si="43"/>
        <v>1.15790973330294</v>
      </c>
      <c r="N76" s="7">
        <f t="shared" si="44"/>
        <v>1.1988286825139</v>
      </c>
      <c r="O76" s="7">
        <f t="shared" si="45"/>
        <v>1.08335043857849</v>
      </c>
      <c r="P76" s="7">
        <f t="shared" si="46"/>
        <v>0.980977162489895</v>
      </c>
      <c r="Q76" s="7">
        <f t="shared" si="47"/>
        <v>0.967371430043007</v>
      </c>
      <c r="R76" s="7">
        <f t="shared" si="48"/>
        <v>0.906240017037589</v>
      </c>
      <c r="S76" s="7">
        <f t="shared" si="49"/>
        <v>1.03454556136537</v>
      </c>
      <c r="T76" s="7">
        <f t="shared" si="50"/>
        <v>1.03925549434948</v>
      </c>
      <c r="U76" s="7">
        <f t="shared" si="51"/>
        <v>1.0238111501209</v>
      </c>
      <c r="V76" s="7">
        <f t="shared" si="52"/>
        <v>1.06003149017933</v>
      </c>
      <c r="W76" s="7">
        <f t="shared" si="53"/>
        <v>1.04799667686266</v>
      </c>
      <c r="X76" s="7">
        <f t="shared" si="54"/>
        <v>1.02742144710291</v>
      </c>
      <c r="Y76" s="7">
        <f t="shared" si="55"/>
        <v>1.01945311495341</v>
      </c>
      <c r="Z76" s="7">
        <f t="shared" si="56"/>
        <v>0.983257456738874</v>
      </c>
      <c r="AA76" s="7">
        <f t="shared" si="57"/>
        <v>0.961711160094702</v>
      </c>
      <c r="AB76" s="7">
        <f t="shared" si="58"/>
        <v>0.926970652437546</v>
      </c>
      <c r="AC76" s="7">
        <f t="shared" si="59"/>
        <v>0.897263141369476</v>
      </c>
    </row>
    <row r="77" spans="1:29">
      <c r="A77" s="16" t="str">
        <f t="shared" si="36"/>
        <v>2025-01-02</v>
      </c>
      <c r="B77" s="53" t="s">
        <v>54</v>
      </c>
      <c r="C77" s="54">
        <f t="shared" si="32"/>
        <v>1.01160298081136</v>
      </c>
      <c r="D77" s="3">
        <f t="shared" si="33"/>
        <v>1.19636866273691</v>
      </c>
      <c r="E77" s="3">
        <f t="shared" si="34"/>
        <v>0.89738733103846</v>
      </c>
      <c r="F77" s="7">
        <f t="shared" ref="F77:F108" si="60">IFERROR(F7/AC5,"")</f>
        <v>1.00024217152653</v>
      </c>
      <c r="G77" s="7">
        <f t="shared" si="37"/>
        <v>0.947229102473473</v>
      </c>
      <c r="H77" s="7">
        <f t="shared" si="38"/>
        <v>0.942032838487388</v>
      </c>
      <c r="I77" s="7">
        <f t="shared" si="39"/>
        <v>0.960783428345657</v>
      </c>
      <c r="J77" s="7">
        <f t="shared" si="40"/>
        <v>0.978940526405014</v>
      </c>
      <c r="K77" s="7">
        <f t="shared" si="41"/>
        <v>1.01511881456766</v>
      </c>
      <c r="L77" s="7">
        <f t="shared" si="42"/>
        <v>1.10240554819879</v>
      </c>
      <c r="M77" s="7">
        <f t="shared" si="43"/>
        <v>1.16913266439602</v>
      </c>
      <c r="N77" s="7">
        <f t="shared" si="44"/>
        <v>1.19636866273691</v>
      </c>
      <c r="O77" s="7">
        <f t="shared" si="45"/>
        <v>1.05858776059916</v>
      </c>
      <c r="P77" s="7">
        <f t="shared" si="46"/>
        <v>0.991260030205087</v>
      </c>
      <c r="Q77" s="7">
        <f t="shared" si="47"/>
        <v>0.97506699873088</v>
      </c>
      <c r="R77" s="7">
        <f t="shared" si="48"/>
        <v>0.902205178399417</v>
      </c>
      <c r="S77" s="7">
        <f t="shared" si="49"/>
        <v>1.02785338481369</v>
      </c>
      <c r="T77" s="7">
        <f t="shared" si="50"/>
        <v>1.03979819640927</v>
      </c>
      <c r="U77" s="7">
        <f t="shared" si="51"/>
        <v>1.02816485438758</v>
      </c>
      <c r="V77" s="7">
        <f t="shared" si="52"/>
        <v>1.0649985394618</v>
      </c>
      <c r="W77" s="7">
        <f t="shared" si="53"/>
        <v>1.03841033279627</v>
      </c>
      <c r="X77" s="7">
        <f t="shared" si="54"/>
        <v>1.04188799921883</v>
      </c>
      <c r="Y77" s="7">
        <f t="shared" si="55"/>
        <v>1.0266823493026</v>
      </c>
      <c r="Z77" s="7">
        <f t="shared" si="56"/>
        <v>0.985453698991527</v>
      </c>
      <c r="AA77" s="7">
        <f t="shared" si="57"/>
        <v>0.963683353673928</v>
      </c>
      <c r="AB77" s="7">
        <f t="shared" si="58"/>
        <v>0.924777774306649</v>
      </c>
      <c r="AC77" s="7">
        <f t="shared" si="59"/>
        <v>0.89738733103846</v>
      </c>
    </row>
    <row r="78" spans="1:29">
      <c r="A78" s="16" t="str">
        <f t="shared" si="36"/>
        <v>2025-01-03</v>
      </c>
      <c r="B78" s="53" t="s">
        <v>53</v>
      </c>
      <c r="C78" s="54">
        <f t="shared" si="32"/>
        <v>1.00322112293834</v>
      </c>
      <c r="D78" s="3">
        <f t="shared" si="33"/>
        <v>1.11453287197232</v>
      </c>
      <c r="E78" s="3">
        <f t="shared" si="34"/>
        <v>0.885035365790697</v>
      </c>
      <c r="F78" s="7">
        <f t="shared" si="60"/>
        <v>1.00185171684771</v>
      </c>
      <c r="G78" s="7">
        <f t="shared" si="37"/>
        <v>0.958944580277099</v>
      </c>
      <c r="H78" s="7">
        <f t="shared" si="38"/>
        <v>0.95486485255953</v>
      </c>
      <c r="I78" s="7">
        <f t="shared" si="39"/>
        <v>0.964111448416167</v>
      </c>
      <c r="J78" s="7">
        <f t="shared" si="40"/>
        <v>0.976870703440545</v>
      </c>
      <c r="K78" s="7">
        <f t="shared" si="41"/>
        <v>1</v>
      </c>
      <c r="L78" s="7">
        <f t="shared" si="42"/>
        <v>1.07297151343324</v>
      </c>
      <c r="M78" s="7">
        <f t="shared" si="43"/>
        <v>1.11453287197232</v>
      </c>
      <c r="N78" s="7">
        <f t="shared" si="44"/>
        <v>1.11290959893878</v>
      </c>
      <c r="O78" s="7">
        <f t="shared" si="45"/>
        <v>1.03078756831467</v>
      </c>
      <c r="P78" s="7">
        <f t="shared" si="46"/>
        <v>0.9760490091154</v>
      </c>
      <c r="Q78" s="7">
        <f t="shared" si="47"/>
        <v>0.976456946965114</v>
      </c>
      <c r="R78" s="7">
        <f t="shared" si="48"/>
        <v>0.885035365790697</v>
      </c>
      <c r="S78" s="7">
        <f t="shared" si="49"/>
        <v>1.02992605988129</v>
      </c>
      <c r="T78" s="7">
        <f t="shared" si="50"/>
        <v>1.04334404780448</v>
      </c>
      <c r="U78" s="7">
        <f t="shared" si="51"/>
        <v>1.02726581797454</v>
      </c>
      <c r="V78" s="7">
        <f t="shared" si="52"/>
        <v>1.07652164722358</v>
      </c>
      <c r="W78" s="7">
        <f t="shared" si="53"/>
        <v>1.04344464489525</v>
      </c>
      <c r="X78" s="7">
        <f t="shared" si="54"/>
        <v>1.02961551580161</v>
      </c>
      <c r="Y78" s="7">
        <f t="shared" si="55"/>
        <v>1.02265224294902</v>
      </c>
      <c r="Z78" s="7">
        <f t="shared" si="56"/>
        <v>0.986685134712479</v>
      </c>
      <c r="AA78" s="7">
        <f t="shared" si="57"/>
        <v>0.964429651768329</v>
      </c>
      <c r="AB78" s="7">
        <f t="shared" si="58"/>
        <v>0.92863012090621</v>
      </c>
      <c r="AC78" s="7">
        <f t="shared" si="59"/>
        <v>0.89940589053217</v>
      </c>
    </row>
    <row r="79" spans="1:29">
      <c r="A79" s="16" t="str">
        <f t="shared" si="36"/>
        <v>2025-01-03</v>
      </c>
      <c r="B79" s="53" t="s">
        <v>54</v>
      </c>
      <c r="C79" s="54">
        <f t="shared" si="32"/>
        <v>1.0029391704038</v>
      </c>
      <c r="D79" s="3">
        <f t="shared" si="33"/>
        <v>1.11551871236371</v>
      </c>
      <c r="E79" s="3">
        <f t="shared" si="34"/>
        <v>0.896849245774706</v>
      </c>
      <c r="F79" s="7">
        <f t="shared" si="60"/>
        <v>0.98299967220748</v>
      </c>
      <c r="G79" s="7">
        <f t="shared" si="37"/>
        <v>0.957712843127291</v>
      </c>
      <c r="H79" s="7">
        <f t="shared" si="38"/>
        <v>0.95035868923637</v>
      </c>
      <c r="I79" s="7">
        <f t="shared" si="39"/>
        <v>0.96837448442464</v>
      </c>
      <c r="J79" s="7">
        <f t="shared" si="40"/>
        <v>0.973882675916107</v>
      </c>
      <c r="K79" s="7">
        <f t="shared" si="41"/>
        <v>1.00448300606783</v>
      </c>
      <c r="L79" s="7">
        <f t="shared" si="42"/>
        <v>1.07087499777926</v>
      </c>
      <c r="M79" s="7">
        <f t="shared" si="43"/>
        <v>1.10613245771764</v>
      </c>
      <c r="N79" s="7">
        <f t="shared" si="44"/>
        <v>1.11551871236371</v>
      </c>
      <c r="O79" s="7">
        <f t="shared" si="45"/>
        <v>1.03456634476831</v>
      </c>
      <c r="P79" s="7">
        <f t="shared" si="46"/>
        <v>0.971303575244329</v>
      </c>
      <c r="Q79" s="7">
        <f t="shared" si="47"/>
        <v>0.965951899976405</v>
      </c>
      <c r="R79" s="7">
        <f t="shared" si="48"/>
        <v>0.896849245774706</v>
      </c>
      <c r="S79" s="7">
        <f t="shared" si="49"/>
        <v>1.02868058441101</v>
      </c>
      <c r="T79" s="7">
        <f t="shared" si="50"/>
        <v>1.04417745242376</v>
      </c>
      <c r="U79" s="7">
        <f t="shared" si="51"/>
        <v>1.03201899543945</v>
      </c>
      <c r="V79" s="7">
        <f t="shared" si="52"/>
        <v>1.06219800323773</v>
      </c>
      <c r="W79" s="7">
        <f t="shared" si="53"/>
        <v>1.04076803939077</v>
      </c>
      <c r="X79" s="7">
        <f t="shared" si="54"/>
        <v>1.04125302956859</v>
      </c>
      <c r="Y79" s="7">
        <f t="shared" si="55"/>
        <v>1.03081553276027</v>
      </c>
      <c r="Z79" s="7">
        <f t="shared" si="56"/>
        <v>0.985528157882852</v>
      </c>
      <c r="AA79" s="7">
        <f t="shared" si="57"/>
        <v>0.966674380400091</v>
      </c>
      <c r="AB79" s="7">
        <f t="shared" si="58"/>
        <v>0.936657691523704</v>
      </c>
      <c r="AC79" s="7">
        <f t="shared" si="59"/>
        <v>0.902759618048922</v>
      </c>
    </row>
    <row r="80" spans="1:29">
      <c r="A80" s="16" t="str">
        <f t="shared" si="36"/>
        <v>2025-01-04</v>
      </c>
      <c r="B80" s="53" t="s">
        <v>53</v>
      </c>
      <c r="C80" s="54">
        <f t="shared" si="32"/>
        <v>1.00178131007128</v>
      </c>
      <c r="D80" s="3">
        <f t="shared" si="33"/>
        <v>1.12672423956614</v>
      </c>
      <c r="E80" s="3">
        <f t="shared" si="34"/>
        <v>0.89919488108301</v>
      </c>
      <c r="F80" s="7">
        <f t="shared" si="60"/>
        <v>0.997905891612323</v>
      </c>
      <c r="G80" s="7">
        <f t="shared" si="37"/>
        <v>0.954677971353323</v>
      </c>
      <c r="H80" s="7">
        <f t="shared" si="38"/>
        <v>0.946286051486317</v>
      </c>
      <c r="I80" s="7">
        <f t="shared" si="39"/>
        <v>0.960089797954602</v>
      </c>
      <c r="J80" s="7">
        <f t="shared" si="40"/>
        <v>0.970836580930112</v>
      </c>
      <c r="K80" s="7">
        <f t="shared" si="41"/>
        <v>0.996035993844919</v>
      </c>
      <c r="L80" s="7">
        <f t="shared" si="42"/>
        <v>1.04169535356249</v>
      </c>
      <c r="M80" s="7">
        <f t="shared" si="43"/>
        <v>1.09385175871296</v>
      </c>
      <c r="N80" s="7">
        <f t="shared" si="44"/>
        <v>1.12672423956614</v>
      </c>
      <c r="O80" s="7">
        <f t="shared" si="45"/>
        <v>1.0393564842064</v>
      </c>
      <c r="P80" s="7">
        <f t="shared" si="46"/>
        <v>0.979575656901238</v>
      </c>
      <c r="Q80" s="7">
        <f t="shared" si="47"/>
        <v>0.971737259284953</v>
      </c>
      <c r="R80" s="7">
        <f t="shared" si="48"/>
        <v>0.89919488108301</v>
      </c>
      <c r="S80" s="7">
        <f t="shared" si="49"/>
        <v>1.03612385321101</v>
      </c>
      <c r="T80" s="7">
        <f t="shared" si="50"/>
        <v>1.03524754161168</v>
      </c>
      <c r="U80" s="7">
        <f t="shared" si="51"/>
        <v>1.02235563414066</v>
      </c>
      <c r="V80" s="7">
        <f t="shared" si="52"/>
        <v>1.06525178312865</v>
      </c>
      <c r="W80" s="7">
        <f t="shared" si="53"/>
        <v>1.04031212636083</v>
      </c>
      <c r="X80" s="7">
        <f t="shared" si="54"/>
        <v>1.03755232403397</v>
      </c>
      <c r="Y80" s="7">
        <f t="shared" si="55"/>
        <v>1.01941419276603</v>
      </c>
      <c r="Z80" s="7">
        <f t="shared" si="56"/>
        <v>0.98856188591625</v>
      </c>
      <c r="AA80" s="7">
        <f t="shared" si="57"/>
        <v>0.968956460365395</v>
      </c>
      <c r="AB80" s="7">
        <f t="shared" si="58"/>
        <v>0.941165934275888</v>
      </c>
      <c r="AC80" s="7">
        <f t="shared" si="59"/>
        <v>0.909841785401627</v>
      </c>
    </row>
    <row r="81" spans="1:29">
      <c r="A81" s="16" t="str">
        <f t="shared" si="36"/>
        <v>2025-01-04</v>
      </c>
      <c r="B81" s="53" t="s">
        <v>54</v>
      </c>
      <c r="C81" s="54">
        <f t="shared" si="32"/>
        <v>1.00089745266101</v>
      </c>
      <c r="D81" s="3">
        <f t="shared" si="33"/>
        <v>1.12426166879122</v>
      </c>
      <c r="E81" s="3">
        <f t="shared" si="34"/>
        <v>0.899559508891523</v>
      </c>
      <c r="F81" s="7">
        <f t="shared" si="60"/>
        <v>0.984041379785897</v>
      </c>
      <c r="G81" s="7">
        <f t="shared" si="37"/>
        <v>0.956012722589775</v>
      </c>
      <c r="H81" s="7">
        <f t="shared" si="38"/>
        <v>0.948172686598828</v>
      </c>
      <c r="I81" s="7">
        <f t="shared" si="39"/>
        <v>0.96159374428469</v>
      </c>
      <c r="J81" s="7">
        <f t="shared" si="40"/>
        <v>0.971728979903426</v>
      </c>
      <c r="K81" s="7">
        <f t="shared" si="41"/>
        <v>0.998513879537813</v>
      </c>
      <c r="L81" s="7">
        <f t="shared" si="42"/>
        <v>1.04298414163238</v>
      </c>
      <c r="M81" s="7">
        <f t="shared" si="43"/>
        <v>1.09664551417161</v>
      </c>
      <c r="N81" s="7">
        <f t="shared" si="44"/>
        <v>1.12426166879122</v>
      </c>
      <c r="O81" s="7">
        <f t="shared" si="45"/>
        <v>1.03403879941205</v>
      </c>
      <c r="P81" s="7">
        <f t="shared" si="46"/>
        <v>0.973694488996331</v>
      </c>
      <c r="Q81" s="7">
        <f t="shared" si="47"/>
        <v>0.971125383476978</v>
      </c>
      <c r="R81" s="7">
        <f t="shared" si="48"/>
        <v>0.899559508891523</v>
      </c>
      <c r="S81" s="7">
        <f t="shared" si="49"/>
        <v>1.03360361103476</v>
      </c>
      <c r="T81" s="7">
        <f t="shared" si="50"/>
        <v>1.03824952888176</v>
      </c>
      <c r="U81" s="7">
        <f t="shared" si="51"/>
        <v>1.02400436654928</v>
      </c>
      <c r="V81" s="7">
        <f t="shared" si="52"/>
        <v>1.0640249065989</v>
      </c>
      <c r="W81" s="7">
        <f t="shared" si="53"/>
        <v>1.04392268401461</v>
      </c>
      <c r="X81" s="7">
        <f t="shared" si="54"/>
        <v>1.03763112954379</v>
      </c>
      <c r="Y81" s="7">
        <f t="shared" si="55"/>
        <v>1.02108035032034</v>
      </c>
      <c r="Z81" s="7">
        <f t="shared" si="56"/>
        <v>0.983273887784918</v>
      </c>
      <c r="AA81" s="7">
        <f t="shared" si="57"/>
        <v>0.965878035815066</v>
      </c>
      <c r="AB81" s="7">
        <f t="shared" si="58"/>
        <v>0.940318240006207</v>
      </c>
      <c r="AC81" s="7">
        <f t="shared" si="59"/>
        <v>0.907179225242168</v>
      </c>
    </row>
    <row r="82" spans="1:29">
      <c r="A82" s="16" t="str">
        <f t="shared" si="36"/>
        <v>2025-01-05</v>
      </c>
      <c r="B82" s="53" t="s">
        <v>53</v>
      </c>
      <c r="C82" s="54">
        <f t="shared" si="32"/>
        <v>0.998759006003644</v>
      </c>
      <c r="D82" s="3">
        <f t="shared" si="33"/>
        <v>1.09512565356721</v>
      </c>
      <c r="E82" s="3">
        <f t="shared" si="34"/>
        <v>0.900858328994968</v>
      </c>
      <c r="F82" s="7">
        <f t="shared" si="60"/>
        <v>0.974662185717672</v>
      </c>
      <c r="G82" s="7">
        <f t="shared" si="37"/>
        <v>0.955461126849229</v>
      </c>
      <c r="H82" s="7">
        <f t="shared" si="38"/>
        <v>0.944580045222444</v>
      </c>
      <c r="I82" s="7">
        <f t="shared" si="39"/>
        <v>0.957958148383006</v>
      </c>
      <c r="J82" s="7">
        <f t="shared" si="40"/>
        <v>0.970560005295558</v>
      </c>
      <c r="K82" s="7">
        <f t="shared" si="41"/>
        <v>0.994322153830415</v>
      </c>
      <c r="L82" s="7">
        <f t="shared" si="42"/>
        <v>1.03673091432883</v>
      </c>
      <c r="M82" s="7">
        <f t="shared" si="43"/>
        <v>1.07874888352245</v>
      </c>
      <c r="N82" s="7">
        <f t="shared" si="44"/>
        <v>1.09512565356721</v>
      </c>
      <c r="O82" s="7">
        <f t="shared" si="45"/>
        <v>1.03260854346639</v>
      </c>
      <c r="P82" s="7">
        <f t="shared" si="46"/>
        <v>0.975973532921141</v>
      </c>
      <c r="Q82" s="7">
        <f t="shared" si="47"/>
        <v>0.979216449013615</v>
      </c>
      <c r="R82" s="7">
        <f t="shared" si="48"/>
        <v>0.909837693660973</v>
      </c>
      <c r="S82" s="7">
        <f t="shared" si="49"/>
        <v>1.02803723744328</v>
      </c>
      <c r="T82" s="7">
        <f t="shared" si="50"/>
        <v>1.02624114550943</v>
      </c>
      <c r="U82" s="7">
        <f t="shared" si="51"/>
        <v>1.02577708145499</v>
      </c>
      <c r="V82" s="7">
        <f t="shared" si="52"/>
        <v>1.06894713332661</v>
      </c>
      <c r="W82" s="7">
        <f t="shared" si="53"/>
        <v>1.05509125711051</v>
      </c>
      <c r="X82" s="7">
        <f t="shared" si="54"/>
        <v>1.03142846192174</v>
      </c>
      <c r="Y82" s="7">
        <f t="shared" si="55"/>
        <v>1.0195582971028</v>
      </c>
      <c r="Z82" s="7">
        <f t="shared" si="56"/>
        <v>0.999599086402955</v>
      </c>
      <c r="AA82" s="7">
        <f t="shared" si="57"/>
        <v>0.97664045503713</v>
      </c>
      <c r="AB82" s="7">
        <f t="shared" si="58"/>
        <v>0.932252324004132</v>
      </c>
      <c r="AC82" s="7">
        <f t="shared" si="59"/>
        <v>0.900858328994968</v>
      </c>
    </row>
    <row r="83" spans="1:29">
      <c r="A83" s="16" t="str">
        <f t="shared" si="36"/>
        <v>2025-01-05</v>
      </c>
      <c r="B83" s="53" t="s">
        <v>54</v>
      </c>
      <c r="C83" s="54">
        <f t="shared" si="32"/>
        <v>0.999169999155164</v>
      </c>
      <c r="D83" s="3">
        <f t="shared" si="33"/>
        <v>1.10602425653526</v>
      </c>
      <c r="E83" s="3">
        <f t="shared" si="34"/>
        <v>0.903847188127605</v>
      </c>
      <c r="F83" s="7">
        <f t="shared" si="60"/>
        <v>0.989221814556206</v>
      </c>
      <c r="G83" s="7">
        <f t="shared" si="37"/>
        <v>0.954840724600996</v>
      </c>
      <c r="H83" s="7">
        <f t="shared" si="38"/>
        <v>0.946970260027292</v>
      </c>
      <c r="I83" s="7">
        <f t="shared" si="39"/>
        <v>0.960614171081618</v>
      </c>
      <c r="J83" s="7">
        <f t="shared" si="40"/>
        <v>0.972643172403619</v>
      </c>
      <c r="K83" s="7">
        <f t="shared" si="41"/>
        <v>0.995129604022285</v>
      </c>
      <c r="L83" s="7">
        <f t="shared" si="42"/>
        <v>1.03511435198491</v>
      </c>
      <c r="M83" s="7">
        <f t="shared" si="43"/>
        <v>1.07797427732353</v>
      </c>
      <c r="N83" s="7">
        <f t="shared" si="44"/>
        <v>1.10602425653526</v>
      </c>
      <c r="O83" s="7">
        <f t="shared" si="45"/>
        <v>1.03895006297097</v>
      </c>
      <c r="P83" s="7">
        <f t="shared" si="46"/>
        <v>0.978944753566513</v>
      </c>
      <c r="Q83" s="7">
        <f t="shared" si="47"/>
        <v>0.97258993565756</v>
      </c>
      <c r="R83" s="7">
        <f t="shared" si="48"/>
        <v>0.907398993610336</v>
      </c>
      <c r="S83" s="7">
        <f t="shared" si="49"/>
        <v>1.02958886748516</v>
      </c>
      <c r="T83" s="7">
        <f t="shared" si="50"/>
        <v>1.03070538822286</v>
      </c>
      <c r="U83" s="7">
        <f t="shared" si="51"/>
        <v>1.02644362849842</v>
      </c>
      <c r="V83" s="7">
        <f t="shared" si="52"/>
        <v>1.06160963879991</v>
      </c>
      <c r="W83" s="7">
        <f t="shared" si="53"/>
        <v>1.0437910207331</v>
      </c>
      <c r="X83" s="7">
        <f t="shared" si="54"/>
        <v>1.02899475692267</v>
      </c>
      <c r="Y83" s="7">
        <f t="shared" si="55"/>
        <v>1.01952737269973</v>
      </c>
      <c r="Z83" s="7">
        <f t="shared" si="56"/>
        <v>0.99181376311077</v>
      </c>
      <c r="AA83" s="7">
        <f t="shared" si="57"/>
        <v>0.977500767652947</v>
      </c>
      <c r="AB83" s="7">
        <f t="shared" si="58"/>
        <v>0.929841209129639</v>
      </c>
      <c r="AC83" s="7">
        <f t="shared" si="59"/>
        <v>0.903847188127605</v>
      </c>
    </row>
    <row r="84" spans="1:29">
      <c r="A84" s="16" t="str">
        <f t="shared" si="36"/>
        <v>2025-01-06</v>
      </c>
      <c r="B84" s="53" t="s">
        <v>53</v>
      </c>
      <c r="C84" s="54">
        <f t="shared" si="32"/>
        <v>1.0047486408351</v>
      </c>
      <c r="D84" s="3">
        <f t="shared" si="33"/>
        <v>1.15431819838204</v>
      </c>
      <c r="E84" s="3">
        <f t="shared" si="34"/>
        <v>0.890927309614528</v>
      </c>
      <c r="F84" s="7">
        <f t="shared" si="60"/>
        <v>0.988145689476336</v>
      </c>
      <c r="G84" s="7">
        <f t="shared" si="37"/>
        <v>0.957142428695678</v>
      </c>
      <c r="H84" s="7">
        <f t="shared" si="38"/>
        <v>0.947092185247854</v>
      </c>
      <c r="I84" s="7">
        <f t="shared" si="39"/>
        <v>0.958362971663</v>
      </c>
      <c r="J84" s="7">
        <f t="shared" si="40"/>
        <v>0.972175233886837</v>
      </c>
      <c r="K84" s="7">
        <f t="shared" si="41"/>
        <v>1.00589467703562</v>
      </c>
      <c r="L84" s="7">
        <f t="shared" si="42"/>
        <v>1.07621703674939</v>
      </c>
      <c r="M84" s="7">
        <f t="shared" si="43"/>
        <v>1.12518861116578</v>
      </c>
      <c r="N84" s="7">
        <f t="shared" si="44"/>
        <v>1.15431819838204</v>
      </c>
      <c r="O84" s="7">
        <f t="shared" si="45"/>
        <v>1.03821093039701</v>
      </c>
      <c r="P84" s="7">
        <f t="shared" si="46"/>
        <v>0.965554987958841</v>
      </c>
      <c r="Q84" s="7">
        <f t="shared" si="47"/>
        <v>0.96936487541884</v>
      </c>
      <c r="R84" s="7">
        <f t="shared" si="48"/>
        <v>0.891766509863035</v>
      </c>
      <c r="S84" s="7">
        <f t="shared" si="49"/>
        <v>1.03033879781421</v>
      </c>
      <c r="T84" s="7">
        <f t="shared" si="50"/>
        <v>1.04735033306462</v>
      </c>
      <c r="U84" s="7">
        <f t="shared" si="51"/>
        <v>1.02958611842549</v>
      </c>
      <c r="V84" s="7">
        <f t="shared" si="52"/>
        <v>1.06598378931354</v>
      </c>
      <c r="W84" s="7">
        <f t="shared" si="53"/>
        <v>1.04380082926289</v>
      </c>
      <c r="X84" s="7">
        <f t="shared" si="54"/>
        <v>1.04226929287929</v>
      </c>
      <c r="Y84" s="7">
        <f t="shared" si="55"/>
        <v>1.03475340126438</v>
      </c>
      <c r="Z84" s="7">
        <f t="shared" si="56"/>
        <v>0.985398268776777</v>
      </c>
      <c r="AA84" s="7">
        <f t="shared" si="57"/>
        <v>0.965594498669033</v>
      </c>
      <c r="AB84" s="7">
        <f t="shared" si="58"/>
        <v>0.928530405017345</v>
      </c>
      <c r="AC84" s="7">
        <f t="shared" si="59"/>
        <v>0.890927309614528</v>
      </c>
    </row>
    <row r="85" spans="1:29">
      <c r="A85" s="16" t="str">
        <f t="shared" si="36"/>
        <v>2025-01-06</v>
      </c>
      <c r="B85" s="53" t="s">
        <v>54</v>
      </c>
      <c r="C85" s="54">
        <f t="shared" si="32"/>
        <v>1.00393826498145</v>
      </c>
      <c r="D85" s="3">
        <f t="shared" si="33"/>
        <v>1.12759957958572</v>
      </c>
      <c r="E85" s="3">
        <f t="shared" si="34"/>
        <v>0.897698416174596</v>
      </c>
      <c r="F85" s="7">
        <f t="shared" si="60"/>
        <v>0.995556327680541</v>
      </c>
      <c r="G85" s="7">
        <f t="shared" si="37"/>
        <v>0.956432678719727</v>
      </c>
      <c r="H85" s="7">
        <f t="shared" si="38"/>
        <v>0.951233988299172</v>
      </c>
      <c r="I85" s="7">
        <f t="shared" si="39"/>
        <v>0.963580931629857</v>
      </c>
      <c r="J85" s="7">
        <f t="shared" si="40"/>
        <v>0.976430930288411</v>
      </c>
      <c r="K85" s="7">
        <f t="shared" si="41"/>
        <v>1.00713616539005</v>
      </c>
      <c r="L85" s="7">
        <f t="shared" si="42"/>
        <v>1.07463363072095</v>
      </c>
      <c r="M85" s="7">
        <f t="shared" si="43"/>
        <v>1.11259402097745</v>
      </c>
      <c r="N85" s="7">
        <f t="shared" si="44"/>
        <v>1.12759957958572</v>
      </c>
      <c r="O85" s="7">
        <f t="shared" si="45"/>
        <v>1.03971671598933</v>
      </c>
      <c r="P85" s="7">
        <f t="shared" si="46"/>
        <v>0.968466365929737</v>
      </c>
      <c r="Q85" s="7">
        <f t="shared" si="47"/>
        <v>0.969191156543591</v>
      </c>
      <c r="R85" s="7">
        <f t="shared" si="48"/>
        <v>0.899277034163929</v>
      </c>
      <c r="S85" s="7">
        <f t="shared" si="49"/>
        <v>1.02760248093131</v>
      </c>
      <c r="T85" s="7">
        <f t="shared" si="50"/>
        <v>1.04425187527616</v>
      </c>
      <c r="U85" s="7">
        <f t="shared" si="51"/>
        <v>1.02796049743162</v>
      </c>
      <c r="V85" s="7">
        <f t="shared" si="52"/>
        <v>1.06669528220068</v>
      </c>
      <c r="W85" s="7">
        <f t="shared" si="53"/>
        <v>1.04233607402469</v>
      </c>
      <c r="X85" s="7">
        <f t="shared" si="54"/>
        <v>1.04302742932597</v>
      </c>
      <c r="Y85" s="7">
        <f t="shared" si="55"/>
        <v>1.02877451104508</v>
      </c>
      <c r="Z85" s="7">
        <f t="shared" si="56"/>
        <v>0.986121427996098</v>
      </c>
      <c r="AA85" s="7">
        <f t="shared" si="57"/>
        <v>0.962701789016325</v>
      </c>
      <c r="AB85" s="7">
        <f t="shared" si="58"/>
        <v>0.925499050213761</v>
      </c>
      <c r="AC85" s="7">
        <f t="shared" si="59"/>
        <v>0.897698416174596</v>
      </c>
    </row>
    <row r="86" spans="1:29">
      <c r="A86" s="16" t="str">
        <f t="shared" si="36"/>
        <v>2025-01-07</v>
      </c>
      <c r="B86" s="53" t="s">
        <v>53</v>
      </c>
      <c r="C86" s="54">
        <f t="shared" si="32"/>
        <v>1.00108353643669</v>
      </c>
      <c r="D86" s="3">
        <f t="shared" si="33"/>
        <v>1.11132876731916</v>
      </c>
      <c r="E86" s="3">
        <f t="shared" si="34"/>
        <v>0.896107006883336</v>
      </c>
      <c r="F86" s="7">
        <f t="shared" si="60"/>
        <v>0.962259959177439</v>
      </c>
      <c r="G86" s="7">
        <f t="shared" si="37"/>
        <v>0.95955325319981</v>
      </c>
      <c r="H86" s="7">
        <f t="shared" si="38"/>
        <v>0.952163974856387</v>
      </c>
      <c r="I86" s="7">
        <f t="shared" si="39"/>
        <v>0.967149422745866</v>
      </c>
      <c r="J86" s="7">
        <f t="shared" si="40"/>
        <v>0.97320247562748</v>
      </c>
      <c r="K86" s="7">
        <f t="shared" si="41"/>
        <v>1.00181220216122</v>
      </c>
      <c r="L86" s="7">
        <f t="shared" si="42"/>
        <v>1.06701393541471</v>
      </c>
      <c r="M86" s="7">
        <f t="shared" si="43"/>
        <v>1.0978259163331</v>
      </c>
      <c r="N86" s="7">
        <f t="shared" si="44"/>
        <v>1.11132876731916</v>
      </c>
      <c r="O86" s="7">
        <f t="shared" si="45"/>
        <v>1.03441709661233</v>
      </c>
      <c r="P86" s="7">
        <f t="shared" si="46"/>
        <v>0.969825120027861</v>
      </c>
      <c r="Q86" s="7">
        <f t="shared" si="47"/>
        <v>0.965154157902837</v>
      </c>
      <c r="R86" s="7">
        <f t="shared" si="48"/>
        <v>0.901601222510132</v>
      </c>
      <c r="S86" s="7">
        <f t="shared" si="49"/>
        <v>1.02822402358143</v>
      </c>
      <c r="T86" s="7">
        <f t="shared" si="50"/>
        <v>1.04733032322798</v>
      </c>
      <c r="U86" s="7">
        <f t="shared" si="51"/>
        <v>1.03496790616831</v>
      </c>
      <c r="V86" s="7">
        <f t="shared" si="52"/>
        <v>1.06893496601518</v>
      </c>
      <c r="W86" s="7">
        <f t="shared" si="53"/>
        <v>1.03951258736933</v>
      </c>
      <c r="X86" s="7">
        <f t="shared" si="54"/>
        <v>1.04200930631092</v>
      </c>
      <c r="Y86" s="7">
        <f t="shared" si="55"/>
        <v>1.03445676629473</v>
      </c>
      <c r="Z86" s="7">
        <f t="shared" si="56"/>
        <v>0.982688570923865</v>
      </c>
      <c r="AA86" s="7">
        <f t="shared" si="57"/>
        <v>0.964171759841812</v>
      </c>
      <c r="AB86" s="7">
        <f t="shared" si="58"/>
        <v>0.924294153975227</v>
      </c>
      <c r="AC86" s="7">
        <f t="shared" si="59"/>
        <v>0.896107006883336</v>
      </c>
    </row>
    <row r="87" spans="1:29">
      <c r="A87" s="16" t="str">
        <f t="shared" si="36"/>
        <v>2025-01-07</v>
      </c>
      <c r="B87" s="53" t="s">
        <v>54</v>
      </c>
      <c r="C87" s="54">
        <f t="shared" si="32"/>
        <v>1.00179245601902</v>
      </c>
      <c r="D87" s="3">
        <f t="shared" si="33"/>
        <v>1.11778314219641</v>
      </c>
      <c r="E87" s="3">
        <f t="shared" si="34"/>
        <v>0.896231625257685</v>
      </c>
      <c r="F87" s="7">
        <f t="shared" si="60"/>
        <v>0.983109115330554</v>
      </c>
      <c r="G87" s="7">
        <f t="shared" si="37"/>
        <v>0.95729715832807</v>
      </c>
      <c r="H87" s="7">
        <f t="shared" si="38"/>
        <v>0.950248321340504</v>
      </c>
      <c r="I87" s="7">
        <f t="shared" si="39"/>
        <v>0.964885680690043</v>
      </c>
      <c r="J87" s="7">
        <f t="shared" si="40"/>
        <v>0.975659411916507</v>
      </c>
      <c r="K87" s="7">
        <f t="shared" si="41"/>
        <v>1.00681127528031</v>
      </c>
      <c r="L87" s="7">
        <f t="shared" si="42"/>
        <v>1.06906423104005</v>
      </c>
      <c r="M87" s="7">
        <f t="shared" si="43"/>
        <v>1.10498964143526</v>
      </c>
      <c r="N87" s="7">
        <f t="shared" si="44"/>
        <v>1.11778314219641</v>
      </c>
      <c r="O87" s="7">
        <f t="shared" si="45"/>
        <v>1.0328317702838</v>
      </c>
      <c r="P87" s="7">
        <f t="shared" si="46"/>
        <v>0.970366662249641</v>
      </c>
      <c r="Q87" s="7">
        <f t="shared" si="47"/>
        <v>0.966422802057465</v>
      </c>
      <c r="R87" s="7">
        <f t="shared" si="48"/>
        <v>0.899585592747337</v>
      </c>
      <c r="S87" s="7">
        <f t="shared" si="49"/>
        <v>1.0347533159446</v>
      </c>
      <c r="T87" s="7">
        <f t="shared" si="50"/>
        <v>1.04102564390881</v>
      </c>
      <c r="U87" s="7">
        <f t="shared" si="51"/>
        <v>1.0258508813003</v>
      </c>
      <c r="V87" s="7">
        <f t="shared" si="52"/>
        <v>1.06342861339438</v>
      </c>
      <c r="W87" s="7">
        <f t="shared" si="53"/>
        <v>1.03559005410179</v>
      </c>
      <c r="X87" s="7">
        <f t="shared" si="54"/>
        <v>1.040475553091</v>
      </c>
      <c r="Y87" s="7">
        <f t="shared" si="55"/>
        <v>1.02962486503871</v>
      </c>
      <c r="Z87" s="7">
        <f t="shared" si="56"/>
        <v>0.985932807682182</v>
      </c>
      <c r="AA87" s="7">
        <f t="shared" si="57"/>
        <v>0.964390214097728</v>
      </c>
      <c r="AB87" s="7">
        <f t="shared" si="58"/>
        <v>0.926660565743315</v>
      </c>
      <c r="AC87" s="7">
        <f t="shared" si="59"/>
        <v>0.896231625257685</v>
      </c>
    </row>
    <row r="88" spans="1:29">
      <c r="A88" s="16" t="str">
        <f t="shared" si="36"/>
        <v>2025-01-08</v>
      </c>
      <c r="B88" s="53" t="s">
        <v>53</v>
      </c>
      <c r="C88" s="54">
        <f t="shared" si="32"/>
        <v>1.00199967243088</v>
      </c>
      <c r="D88" s="3">
        <f t="shared" si="33"/>
        <v>1.11947942905122</v>
      </c>
      <c r="E88" s="3">
        <f t="shared" si="34"/>
        <v>0.895641298230255</v>
      </c>
      <c r="F88" s="7">
        <f t="shared" si="60"/>
        <v>0.987901126883415</v>
      </c>
      <c r="G88" s="7">
        <f t="shared" si="37"/>
        <v>0.954700160920522</v>
      </c>
      <c r="H88" s="7">
        <f t="shared" si="38"/>
        <v>0.947255369928401</v>
      </c>
      <c r="I88" s="7">
        <f t="shared" si="39"/>
        <v>0.963498362307886</v>
      </c>
      <c r="J88" s="7">
        <f t="shared" si="40"/>
        <v>0.974242473768509</v>
      </c>
      <c r="K88" s="7">
        <f t="shared" si="41"/>
        <v>1.00625733937259</v>
      </c>
      <c r="L88" s="7">
        <f t="shared" si="42"/>
        <v>1.07205374856209</v>
      </c>
      <c r="M88" s="7">
        <f t="shared" si="43"/>
        <v>1.111266620014</v>
      </c>
      <c r="N88" s="7">
        <f t="shared" si="44"/>
        <v>1.11947942905122</v>
      </c>
      <c r="O88" s="7">
        <f t="shared" si="45"/>
        <v>1.03867596689917</v>
      </c>
      <c r="P88" s="7">
        <f t="shared" si="46"/>
        <v>0.974040822221152</v>
      </c>
      <c r="Q88" s="7">
        <f t="shared" si="47"/>
        <v>0.96423055538395</v>
      </c>
      <c r="R88" s="7">
        <f t="shared" si="48"/>
        <v>0.896450538185546</v>
      </c>
      <c r="S88" s="7">
        <f t="shared" si="49"/>
        <v>1.02763046927486</v>
      </c>
      <c r="T88" s="7">
        <f t="shared" si="50"/>
        <v>1.05269014633061</v>
      </c>
      <c r="U88" s="7">
        <f t="shared" si="51"/>
        <v>1.02979651162791</v>
      </c>
      <c r="V88" s="7">
        <f t="shared" si="52"/>
        <v>1.05586706871111</v>
      </c>
      <c r="W88" s="7">
        <f t="shared" si="53"/>
        <v>1.02925056811968</v>
      </c>
      <c r="X88" s="7">
        <f t="shared" si="54"/>
        <v>1.04128884480967</v>
      </c>
      <c r="Y88" s="7">
        <f t="shared" si="55"/>
        <v>1.02733777057136</v>
      </c>
      <c r="Z88" s="7">
        <f t="shared" si="56"/>
        <v>0.986843847953733</v>
      </c>
      <c r="AA88" s="7">
        <f t="shared" si="57"/>
        <v>0.96311457075113</v>
      </c>
      <c r="AB88" s="7">
        <f t="shared" si="58"/>
        <v>0.928478528462271</v>
      </c>
      <c r="AC88" s="7">
        <f t="shared" si="59"/>
        <v>0.895641298230255</v>
      </c>
    </row>
    <row r="89" spans="1:29">
      <c r="A89" s="16" t="str">
        <f t="shared" si="36"/>
        <v>2025-01-08</v>
      </c>
      <c r="B89" s="53" t="s">
        <v>54</v>
      </c>
      <c r="C89" s="54">
        <f t="shared" si="32"/>
        <v>1.00148127231561</v>
      </c>
      <c r="D89" s="3">
        <f t="shared" si="33"/>
        <v>1.12317144939109</v>
      </c>
      <c r="E89" s="3">
        <f t="shared" si="34"/>
        <v>0.897819515038631</v>
      </c>
      <c r="F89" s="7">
        <f t="shared" si="60"/>
        <v>0.980510048424679</v>
      </c>
      <c r="G89" s="7">
        <f t="shared" si="37"/>
        <v>0.954185624998199</v>
      </c>
      <c r="H89" s="7">
        <f t="shared" si="38"/>
        <v>0.948493343629269</v>
      </c>
      <c r="I89" s="7">
        <f t="shared" si="39"/>
        <v>0.965434097166216</v>
      </c>
      <c r="J89" s="7">
        <f t="shared" si="40"/>
        <v>0.973520382267904</v>
      </c>
      <c r="K89" s="7">
        <f t="shared" si="41"/>
        <v>1.00420742111848</v>
      </c>
      <c r="L89" s="7">
        <f t="shared" si="42"/>
        <v>1.06697090455335</v>
      </c>
      <c r="M89" s="7">
        <f t="shared" si="43"/>
        <v>1.10511048186585</v>
      </c>
      <c r="N89" s="7">
        <f t="shared" si="44"/>
        <v>1.12317144939109</v>
      </c>
      <c r="O89" s="7">
        <f t="shared" si="45"/>
        <v>1.04079960324485</v>
      </c>
      <c r="P89" s="7">
        <f t="shared" si="46"/>
        <v>0.977486894337277</v>
      </c>
      <c r="Q89" s="7">
        <f t="shared" si="47"/>
        <v>0.967405861396669</v>
      </c>
      <c r="R89" s="7">
        <f t="shared" si="48"/>
        <v>0.89824058859443</v>
      </c>
      <c r="S89" s="7">
        <f t="shared" si="49"/>
        <v>1.0226020020365</v>
      </c>
      <c r="T89" s="7">
        <f t="shared" si="50"/>
        <v>1.04141066351846</v>
      </c>
      <c r="U89" s="7">
        <f t="shared" si="51"/>
        <v>1.02290236604663</v>
      </c>
      <c r="V89" s="7">
        <f t="shared" si="52"/>
        <v>1.06244111586916</v>
      </c>
      <c r="W89" s="7">
        <f t="shared" si="53"/>
        <v>1.03603537440099</v>
      </c>
      <c r="X89" s="7">
        <f t="shared" si="54"/>
        <v>1.04107844432964</v>
      </c>
      <c r="Y89" s="7">
        <f t="shared" si="55"/>
        <v>1.02837853433353</v>
      </c>
      <c r="Z89" s="7">
        <f t="shared" si="56"/>
        <v>0.987148323962787</v>
      </c>
      <c r="AA89" s="7">
        <f t="shared" si="57"/>
        <v>0.964917386470344</v>
      </c>
      <c r="AB89" s="7">
        <f t="shared" si="58"/>
        <v>0.925280108579629</v>
      </c>
      <c r="AC89" s="7">
        <f t="shared" si="59"/>
        <v>0.897819515038631</v>
      </c>
    </row>
    <row r="90" spans="1:29">
      <c r="A90" s="16" t="str">
        <f t="shared" si="36"/>
        <v>2025-01-09</v>
      </c>
      <c r="B90" s="53" t="s">
        <v>53</v>
      </c>
      <c r="C90" s="54">
        <f t="shared" si="32"/>
        <v>1.00161527956734</v>
      </c>
      <c r="D90" s="3">
        <f t="shared" si="33"/>
        <v>1.12345573340181</v>
      </c>
      <c r="E90" s="3">
        <f t="shared" si="34"/>
        <v>0.896751871027592</v>
      </c>
      <c r="F90" s="7">
        <f t="shared" si="60"/>
        <v>0.975562413595677</v>
      </c>
      <c r="G90" s="7">
        <f t="shared" si="37"/>
        <v>0.952906485735961</v>
      </c>
      <c r="H90" s="7">
        <f t="shared" si="38"/>
        <v>0.947349446455664</v>
      </c>
      <c r="I90" s="7">
        <f t="shared" si="39"/>
        <v>0.963450987853994</v>
      </c>
      <c r="J90" s="7">
        <f t="shared" si="40"/>
        <v>0.973469824393937</v>
      </c>
      <c r="K90" s="7">
        <f t="shared" si="41"/>
        <v>1.00415898831764</v>
      </c>
      <c r="L90" s="7">
        <f t="shared" si="42"/>
        <v>1.06700900749221</v>
      </c>
      <c r="M90" s="7">
        <f t="shared" si="43"/>
        <v>1.10608284023669</v>
      </c>
      <c r="N90" s="7">
        <f t="shared" si="44"/>
        <v>1.12345573340181</v>
      </c>
      <c r="O90" s="7">
        <f t="shared" si="45"/>
        <v>1.03853870377895</v>
      </c>
      <c r="P90" s="7">
        <f t="shared" si="46"/>
        <v>0.974225732695905</v>
      </c>
      <c r="Q90" s="7">
        <f t="shared" si="47"/>
        <v>0.966754100829579</v>
      </c>
      <c r="R90" s="7">
        <f t="shared" si="48"/>
        <v>0.903063741399455</v>
      </c>
      <c r="S90" s="7">
        <f t="shared" si="49"/>
        <v>1.02918218018199</v>
      </c>
      <c r="T90" s="7">
        <f t="shared" si="50"/>
        <v>1.03919377592781</v>
      </c>
      <c r="U90" s="7">
        <f t="shared" si="51"/>
        <v>1.02428796085969</v>
      </c>
      <c r="V90" s="7">
        <f t="shared" si="52"/>
        <v>1.06261974122772</v>
      </c>
      <c r="W90" s="7">
        <f t="shared" si="53"/>
        <v>1.03839314381684</v>
      </c>
      <c r="X90" s="7">
        <f t="shared" si="54"/>
        <v>1.04013700096329</v>
      </c>
      <c r="Y90" s="7">
        <f t="shared" si="55"/>
        <v>1.03622144474172</v>
      </c>
      <c r="Z90" s="7">
        <f t="shared" si="56"/>
        <v>0.985302879841112</v>
      </c>
      <c r="AA90" s="7">
        <f t="shared" si="57"/>
        <v>0.963985755560035</v>
      </c>
      <c r="AB90" s="7">
        <f t="shared" si="58"/>
        <v>0.926662949280918</v>
      </c>
      <c r="AC90" s="7">
        <f t="shared" si="59"/>
        <v>0.896751871027592</v>
      </c>
    </row>
    <row r="91" spans="1:29">
      <c r="A91" s="16" t="str">
        <f t="shared" si="36"/>
        <v>2025-01-09</v>
      </c>
      <c r="B91" s="53" t="s">
        <v>54</v>
      </c>
      <c r="C91" s="54">
        <f t="shared" si="32"/>
        <v>1.00175964423669</v>
      </c>
      <c r="D91" s="3">
        <f t="shared" si="33"/>
        <v>1.12042535042129</v>
      </c>
      <c r="E91" s="3">
        <f t="shared" si="34"/>
        <v>0.895810267068403</v>
      </c>
      <c r="F91" s="7">
        <f t="shared" si="60"/>
        <v>0.981444859888369</v>
      </c>
      <c r="G91" s="7">
        <f t="shared" si="37"/>
        <v>0.955949908225965</v>
      </c>
      <c r="H91" s="7">
        <f t="shared" si="38"/>
        <v>0.949966895525908</v>
      </c>
      <c r="I91" s="7">
        <f t="shared" si="39"/>
        <v>0.965820925684589</v>
      </c>
      <c r="J91" s="7">
        <f t="shared" si="40"/>
        <v>0.977941338802307</v>
      </c>
      <c r="K91" s="7">
        <f t="shared" si="41"/>
        <v>1.00032076844258</v>
      </c>
      <c r="L91" s="7">
        <f t="shared" si="42"/>
        <v>1.06398086785176</v>
      </c>
      <c r="M91" s="7">
        <f t="shared" si="43"/>
        <v>1.10298904036472</v>
      </c>
      <c r="N91" s="7">
        <f t="shared" si="44"/>
        <v>1.12042535042129</v>
      </c>
      <c r="O91" s="7">
        <f t="shared" si="45"/>
        <v>1.04002008369058</v>
      </c>
      <c r="P91" s="7">
        <f t="shared" si="46"/>
        <v>0.972499501218013</v>
      </c>
      <c r="Q91" s="7">
        <f t="shared" si="47"/>
        <v>0.964086285512966</v>
      </c>
      <c r="R91" s="7">
        <f t="shared" si="48"/>
        <v>0.900335352277519</v>
      </c>
      <c r="S91" s="7">
        <f t="shared" si="49"/>
        <v>1.02867808339293</v>
      </c>
      <c r="T91" s="7">
        <f t="shared" si="50"/>
        <v>1.0405978511692</v>
      </c>
      <c r="U91" s="7">
        <f t="shared" si="51"/>
        <v>1.02755145794676</v>
      </c>
      <c r="V91" s="7">
        <f t="shared" si="52"/>
        <v>1.06287509420878</v>
      </c>
      <c r="W91" s="7">
        <f t="shared" si="53"/>
        <v>1.03736268782927</v>
      </c>
      <c r="X91" s="7">
        <f t="shared" si="54"/>
        <v>1.04327929436561</v>
      </c>
      <c r="Y91" s="7">
        <f t="shared" si="55"/>
        <v>1.03058711203974</v>
      </c>
      <c r="Z91" s="7">
        <f t="shared" si="56"/>
        <v>0.989457949279108</v>
      </c>
      <c r="AA91" s="7">
        <f t="shared" si="57"/>
        <v>0.965494859396697</v>
      </c>
      <c r="AB91" s="7">
        <f t="shared" si="58"/>
        <v>0.924755627077433</v>
      </c>
      <c r="AC91" s="7">
        <f t="shared" si="59"/>
        <v>0.895810267068403</v>
      </c>
    </row>
    <row r="92" spans="1:29">
      <c r="A92" s="16" t="str">
        <f t="shared" si="36"/>
        <v>2025-01-10</v>
      </c>
      <c r="B92" s="53" t="s">
        <v>53</v>
      </c>
      <c r="C92" s="54">
        <f t="shared" si="32"/>
        <v>1.00147880740808</v>
      </c>
      <c r="D92" s="3">
        <f t="shared" si="33"/>
        <v>1.11065368726503</v>
      </c>
      <c r="E92" s="3">
        <f t="shared" si="34"/>
        <v>0.89847351318673</v>
      </c>
      <c r="F92" s="7">
        <f t="shared" si="60"/>
        <v>0.974669033872478</v>
      </c>
      <c r="G92" s="7">
        <f t="shared" si="37"/>
        <v>0.952912321968991</v>
      </c>
      <c r="H92" s="7">
        <f t="shared" si="38"/>
        <v>0.947951473554291</v>
      </c>
      <c r="I92" s="7">
        <f t="shared" si="39"/>
        <v>0.96422673864719</v>
      </c>
      <c r="J92" s="7">
        <f t="shared" si="40"/>
        <v>0.976550792892782</v>
      </c>
      <c r="K92" s="7">
        <f t="shared" si="41"/>
        <v>1.00241134512588</v>
      </c>
      <c r="L92" s="7">
        <f t="shared" si="42"/>
        <v>1.06372169700232</v>
      </c>
      <c r="M92" s="7">
        <f t="shared" si="43"/>
        <v>1.10631938514091</v>
      </c>
      <c r="N92" s="7">
        <f t="shared" si="44"/>
        <v>1.11065368726503</v>
      </c>
      <c r="O92" s="7">
        <f t="shared" si="45"/>
        <v>1.04085047234163</v>
      </c>
      <c r="P92" s="7">
        <f t="shared" si="46"/>
        <v>0.978200118706103</v>
      </c>
      <c r="Q92" s="7">
        <f t="shared" si="47"/>
        <v>0.966780012387971</v>
      </c>
      <c r="R92" s="7">
        <f t="shared" si="48"/>
        <v>0.903270093225768</v>
      </c>
      <c r="S92" s="7">
        <f t="shared" si="49"/>
        <v>1.02194461734435</v>
      </c>
      <c r="T92" s="7">
        <f t="shared" si="50"/>
        <v>1.03845663536311</v>
      </c>
      <c r="U92" s="7">
        <f t="shared" si="51"/>
        <v>1.02697984013967</v>
      </c>
      <c r="V92" s="7">
        <f t="shared" si="52"/>
        <v>1.06330021781863</v>
      </c>
      <c r="W92" s="7">
        <f t="shared" si="53"/>
        <v>1.03929651003023</v>
      </c>
      <c r="X92" s="7">
        <f t="shared" si="54"/>
        <v>1.04712513821451</v>
      </c>
      <c r="Y92" s="7">
        <f t="shared" si="55"/>
        <v>1.03467431850789</v>
      </c>
      <c r="Z92" s="7">
        <f t="shared" si="56"/>
        <v>0.984957735229517</v>
      </c>
      <c r="AA92" s="7">
        <f t="shared" si="57"/>
        <v>0.967608964973533</v>
      </c>
      <c r="AB92" s="7">
        <f t="shared" si="58"/>
        <v>0.924156714854389</v>
      </c>
      <c r="AC92" s="7">
        <f t="shared" si="59"/>
        <v>0.89847351318673</v>
      </c>
    </row>
    <row r="93" spans="1:29">
      <c r="A93" s="16" t="str">
        <f t="shared" si="36"/>
        <v>2025-01-10</v>
      </c>
      <c r="B93" s="53" t="s">
        <v>54</v>
      </c>
      <c r="C93" s="54">
        <f t="shared" si="32"/>
        <v>1.00251490462971</v>
      </c>
      <c r="D93" s="3">
        <f t="shared" si="33"/>
        <v>1.12056103985096</v>
      </c>
      <c r="E93" s="3">
        <f t="shared" si="34"/>
        <v>0.899422198810841</v>
      </c>
      <c r="F93" s="7">
        <f t="shared" si="60"/>
        <v>0.981821770330193</v>
      </c>
      <c r="G93" s="7">
        <f t="shared" si="37"/>
        <v>0.954374829001368</v>
      </c>
      <c r="H93" s="7">
        <f t="shared" si="38"/>
        <v>0.94878943626525</v>
      </c>
      <c r="I93" s="7">
        <f t="shared" si="39"/>
        <v>0.964466425476086</v>
      </c>
      <c r="J93" s="7">
        <f t="shared" si="40"/>
        <v>0.97546665136527</v>
      </c>
      <c r="K93" s="7">
        <f t="shared" si="41"/>
        <v>1.00202974434146</v>
      </c>
      <c r="L93" s="7">
        <f t="shared" si="42"/>
        <v>1.06972745049615</v>
      </c>
      <c r="M93" s="7">
        <f t="shared" si="43"/>
        <v>1.10462723354733</v>
      </c>
      <c r="N93" s="7">
        <f t="shared" si="44"/>
        <v>1.12056103985096</v>
      </c>
      <c r="O93" s="7">
        <f t="shared" si="45"/>
        <v>1.03414519549487</v>
      </c>
      <c r="P93" s="7">
        <f t="shared" si="46"/>
        <v>0.969355383140866</v>
      </c>
      <c r="Q93" s="7">
        <f t="shared" si="47"/>
        <v>0.966501394271376</v>
      </c>
      <c r="R93" s="7">
        <f t="shared" si="48"/>
        <v>0.899422198810841</v>
      </c>
      <c r="S93" s="7">
        <f t="shared" si="49"/>
        <v>1.02845351118544</v>
      </c>
      <c r="T93" s="7">
        <f t="shared" si="50"/>
        <v>1.03536350747132</v>
      </c>
      <c r="U93" s="7">
        <f t="shared" si="51"/>
        <v>1.02705387764741</v>
      </c>
      <c r="V93" s="7">
        <f t="shared" si="52"/>
        <v>1.0680336893303</v>
      </c>
      <c r="W93" s="7">
        <f t="shared" si="53"/>
        <v>1.03900109142977</v>
      </c>
      <c r="X93" s="7">
        <f t="shared" si="54"/>
        <v>1.04615762692263</v>
      </c>
      <c r="Y93" s="7">
        <f t="shared" si="55"/>
        <v>1.03223295425758</v>
      </c>
      <c r="Z93" s="7">
        <f t="shared" si="56"/>
        <v>0.989335356194641</v>
      </c>
      <c r="AA93" s="7">
        <f t="shared" si="57"/>
        <v>0.96731389396297</v>
      </c>
      <c r="AB93" s="7">
        <f t="shared" si="58"/>
        <v>0.935800678889158</v>
      </c>
      <c r="AC93" s="7">
        <f t="shared" si="59"/>
        <v>0.900322771429696</v>
      </c>
    </row>
    <row r="94" spans="1:29">
      <c r="A94" s="16" t="str">
        <f t="shared" si="36"/>
        <v>2025-01-11</v>
      </c>
      <c r="B94" s="53" t="s">
        <v>53</v>
      </c>
      <c r="C94" s="54">
        <f t="shared" si="32"/>
        <v>1.00142402300096</v>
      </c>
      <c r="D94" s="3">
        <f t="shared" si="33"/>
        <v>1.13603137814227</v>
      </c>
      <c r="E94" s="3">
        <f t="shared" si="34"/>
        <v>0.895177468103886</v>
      </c>
      <c r="F94" s="7">
        <f t="shared" si="60"/>
        <v>0.991070552448239</v>
      </c>
      <c r="G94" s="7">
        <f t="shared" si="37"/>
        <v>0.953521923620934</v>
      </c>
      <c r="H94" s="7">
        <f t="shared" si="38"/>
        <v>0.944892752247308</v>
      </c>
      <c r="I94" s="7">
        <f t="shared" si="39"/>
        <v>0.95899464669775</v>
      </c>
      <c r="J94" s="7">
        <f t="shared" si="40"/>
        <v>0.970288277374892</v>
      </c>
      <c r="K94" s="7">
        <f t="shared" si="41"/>
        <v>0.997874207045485</v>
      </c>
      <c r="L94" s="7">
        <f t="shared" si="42"/>
        <v>1.04029012951003</v>
      </c>
      <c r="M94" s="7">
        <f t="shared" si="43"/>
        <v>1.09392319069057</v>
      </c>
      <c r="N94" s="7">
        <f t="shared" si="44"/>
        <v>1.13603137814227</v>
      </c>
      <c r="O94" s="7">
        <f t="shared" si="45"/>
        <v>1.0387894957104</v>
      </c>
      <c r="P94" s="7">
        <f t="shared" si="46"/>
        <v>0.973435729573209</v>
      </c>
      <c r="Q94" s="7">
        <f t="shared" si="47"/>
        <v>0.967071908949819</v>
      </c>
      <c r="R94" s="7">
        <f t="shared" si="48"/>
        <v>0.895177468103886</v>
      </c>
      <c r="S94" s="7">
        <f t="shared" si="49"/>
        <v>1.03313613003466</v>
      </c>
      <c r="T94" s="7">
        <f t="shared" si="50"/>
        <v>1.03602105445817</v>
      </c>
      <c r="U94" s="7">
        <f t="shared" si="51"/>
        <v>1.03419638495359</v>
      </c>
      <c r="V94" s="7">
        <f t="shared" si="52"/>
        <v>1.06105675146771</v>
      </c>
      <c r="W94" s="7">
        <f t="shared" si="53"/>
        <v>1.04534527277121</v>
      </c>
      <c r="X94" s="7">
        <f t="shared" si="54"/>
        <v>1.03616275674097</v>
      </c>
      <c r="Y94" s="7">
        <f t="shared" si="55"/>
        <v>1.02685659260651</v>
      </c>
      <c r="Z94" s="7">
        <f t="shared" si="56"/>
        <v>0.987900689592077</v>
      </c>
      <c r="AA94" s="7">
        <f t="shared" si="57"/>
        <v>0.970457834114719</v>
      </c>
      <c r="AB94" s="7">
        <f t="shared" si="58"/>
        <v>0.935490797180108</v>
      </c>
      <c r="AC94" s="7">
        <f t="shared" si="59"/>
        <v>0.906190627988524</v>
      </c>
    </row>
    <row r="95" spans="1:29">
      <c r="A95" s="16" t="str">
        <f t="shared" si="36"/>
        <v>2025-01-11</v>
      </c>
      <c r="B95" s="53" t="s">
        <v>54</v>
      </c>
      <c r="C95" s="54">
        <f t="shared" si="32"/>
        <v>1.00117994835099</v>
      </c>
      <c r="D95" s="3">
        <f t="shared" si="33"/>
        <v>1.13044378043841</v>
      </c>
      <c r="E95" s="3">
        <f t="shared" si="34"/>
        <v>0.899669173844409</v>
      </c>
      <c r="F95" s="7">
        <f t="shared" si="60"/>
        <v>0.978541640667393</v>
      </c>
      <c r="G95" s="7">
        <f t="shared" si="37"/>
        <v>0.953864099413659</v>
      </c>
      <c r="H95" s="7">
        <f t="shared" si="38"/>
        <v>0.942025677231268</v>
      </c>
      <c r="I95" s="7">
        <f t="shared" si="39"/>
        <v>0.960286062704064</v>
      </c>
      <c r="J95" s="7">
        <f t="shared" si="40"/>
        <v>0.97255154879894</v>
      </c>
      <c r="K95" s="7">
        <f t="shared" si="41"/>
        <v>0.996142430834674</v>
      </c>
      <c r="L95" s="7">
        <f t="shared" si="42"/>
        <v>1.04102395488299</v>
      </c>
      <c r="M95" s="7">
        <f t="shared" si="43"/>
        <v>1.09595255889521</v>
      </c>
      <c r="N95" s="7">
        <f t="shared" si="44"/>
        <v>1.13044378043841</v>
      </c>
      <c r="O95" s="7">
        <f t="shared" si="45"/>
        <v>1.04306781921939</v>
      </c>
      <c r="P95" s="7">
        <f t="shared" si="46"/>
        <v>0.974902695802146</v>
      </c>
      <c r="Q95" s="7">
        <f t="shared" si="47"/>
        <v>0.969545671433914</v>
      </c>
      <c r="R95" s="7">
        <f t="shared" si="48"/>
        <v>0.899669173844409</v>
      </c>
      <c r="S95" s="7">
        <f t="shared" si="49"/>
        <v>1.03232036921006</v>
      </c>
      <c r="T95" s="7">
        <f t="shared" si="50"/>
        <v>1.02439084471137</v>
      </c>
      <c r="U95" s="7">
        <f t="shared" si="51"/>
        <v>1.02200547928046</v>
      </c>
      <c r="V95" s="7">
        <f t="shared" si="52"/>
        <v>1.06681628483301</v>
      </c>
      <c r="W95" s="7">
        <f t="shared" si="53"/>
        <v>1.04423331258603</v>
      </c>
      <c r="X95" s="7">
        <f t="shared" si="54"/>
        <v>1.04538064433737</v>
      </c>
      <c r="Y95" s="7">
        <f t="shared" si="55"/>
        <v>1.03026152573909</v>
      </c>
      <c r="Z95" s="7">
        <f t="shared" si="56"/>
        <v>0.989202735459038</v>
      </c>
      <c r="AA95" s="7">
        <f t="shared" si="57"/>
        <v>0.96980189118538</v>
      </c>
      <c r="AB95" s="7">
        <f t="shared" si="58"/>
        <v>0.940668454155198</v>
      </c>
      <c r="AC95" s="7">
        <f t="shared" si="59"/>
        <v>0.90522010476041</v>
      </c>
    </row>
    <row r="96" spans="1:29">
      <c r="A96" s="16" t="str">
        <f t="shared" si="36"/>
        <v>2025-01-12</v>
      </c>
      <c r="B96" s="53" t="s">
        <v>53</v>
      </c>
      <c r="C96" s="54">
        <f t="shared" si="32"/>
        <v>0.998995481161044</v>
      </c>
      <c r="D96" s="3">
        <f t="shared" si="33"/>
        <v>1.11221303948577</v>
      </c>
      <c r="E96" s="3">
        <f t="shared" si="34"/>
        <v>0.899852645679839</v>
      </c>
      <c r="F96" s="7">
        <f t="shared" si="60"/>
        <v>0.980581977824056</v>
      </c>
      <c r="G96" s="7">
        <f t="shared" si="37"/>
        <v>0.956147399839284</v>
      </c>
      <c r="H96" s="7">
        <f t="shared" si="38"/>
        <v>0.942700204106135</v>
      </c>
      <c r="I96" s="7">
        <f t="shared" si="39"/>
        <v>0.960040755245646</v>
      </c>
      <c r="J96" s="7">
        <f t="shared" si="40"/>
        <v>0.972273812682409</v>
      </c>
      <c r="K96" s="7">
        <f t="shared" si="41"/>
        <v>0.995190339746214</v>
      </c>
      <c r="L96" s="7">
        <f t="shared" si="42"/>
        <v>1.0319794344473</v>
      </c>
      <c r="M96" s="7">
        <f t="shared" si="43"/>
        <v>1.08509366281387</v>
      </c>
      <c r="N96" s="7">
        <f t="shared" si="44"/>
        <v>1.11221303948577</v>
      </c>
      <c r="O96" s="7">
        <f t="shared" si="45"/>
        <v>1.03274988991634</v>
      </c>
      <c r="P96" s="7">
        <f t="shared" si="46"/>
        <v>0.976309758567393</v>
      </c>
      <c r="Q96" s="7">
        <f t="shared" si="47"/>
        <v>0.970548898654366</v>
      </c>
      <c r="R96" s="7">
        <f t="shared" si="48"/>
        <v>0.912593509196243</v>
      </c>
      <c r="S96" s="7">
        <f t="shared" si="49"/>
        <v>1.02936825885978</v>
      </c>
      <c r="T96" s="7">
        <f t="shared" si="50"/>
        <v>1.02790168547735</v>
      </c>
      <c r="U96" s="7">
        <f t="shared" si="51"/>
        <v>1.02545507499636</v>
      </c>
      <c r="V96" s="7">
        <f t="shared" si="52"/>
        <v>1.06291005140731</v>
      </c>
      <c r="W96" s="7">
        <f t="shared" si="53"/>
        <v>1.04646750748183</v>
      </c>
      <c r="X96" s="7">
        <f t="shared" si="54"/>
        <v>1.03237749917014</v>
      </c>
      <c r="Y96" s="7">
        <f t="shared" si="55"/>
        <v>1.0231010858005</v>
      </c>
      <c r="Z96" s="7">
        <f t="shared" si="56"/>
        <v>0.991200290100326</v>
      </c>
      <c r="AA96" s="7">
        <f t="shared" si="57"/>
        <v>0.978268822711641</v>
      </c>
      <c r="AB96" s="7">
        <f t="shared" si="58"/>
        <v>0.930565943654949</v>
      </c>
      <c r="AC96" s="7">
        <f t="shared" si="59"/>
        <v>0.899852645679839</v>
      </c>
    </row>
    <row r="97" spans="1:29">
      <c r="A97" s="16" t="str">
        <f t="shared" si="36"/>
        <v>2025-01-12</v>
      </c>
      <c r="B97" s="53" t="s">
        <v>54</v>
      </c>
      <c r="C97" s="54">
        <f t="shared" si="32"/>
        <v>0.999144565167369</v>
      </c>
      <c r="D97" s="3">
        <f t="shared" si="33"/>
        <v>1.0992524068994</v>
      </c>
      <c r="E97" s="3">
        <f t="shared" si="34"/>
        <v>0.898306836844871</v>
      </c>
      <c r="F97" s="7">
        <f t="shared" si="60"/>
        <v>0.977785953715014</v>
      </c>
      <c r="G97" s="7">
        <f t="shared" si="37"/>
        <v>0.947689957890229</v>
      </c>
      <c r="H97" s="7">
        <f t="shared" si="38"/>
        <v>0.941837692847854</v>
      </c>
      <c r="I97" s="7">
        <f t="shared" si="39"/>
        <v>0.959160389579235</v>
      </c>
      <c r="J97" s="7">
        <f t="shared" si="40"/>
        <v>0.971638009888731</v>
      </c>
      <c r="K97" s="7">
        <f t="shared" si="41"/>
        <v>0.993352131779487</v>
      </c>
      <c r="L97" s="7">
        <f t="shared" si="42"/>
        <v>1.03240041100822</v>
      </c>
      <c r="M97" s="7">
        <f t="shared" si="43"/>
        <v>1.08500785107981</v>
      </c>
      <c r="N97" s="7">
        <f t="shared" si="44"/>
        <v>1.0992524068994</v>
      </c>
      <c r="O97" s="7">
        <f t="shared" si="45"/>
        <v>1.02450273967375</v>
      </c>
      <c r="P97" s="7">
        <f t="shared" si="46"/>
        <v>0.974000165422619</v>
      </c>
      <c r="Q97" s="7">
        <f t="shared" si="47"/>
        <v>0.971002625746487</v>
      </c>
      <c r="R97" s="7">
        <f t="shared" si="48"/>
        <v>0.912318957673438</v>
      </c>
      <c r="S97" s="7">
        <f t="shared" si="49"/>
        <v>1.02444278822683</v>
      </c>
      <c r="T97" s="7">
        <f t="shared" si="50"/>
        <v>1.0206539396912</v>
      </c>
      <c r="U97" s="7">
        <f t="shared" si="51"/>
        <v>1.02498116318902</v>
      </c>
      <c r="V97" s="7">
        <f t="shared" si="52"/>
        <v>1.07428150689557</v>
      </c>
      <c r="W97" s="7">
        <f t="shared" si="53"/>
        <v>1.05603563545614</v>
      </c>
      <c r="X97" s="7">
        <f t="shared" si="54"/>
        <v>1.04380871574303</v>
      </c>
      <c r="Y97" s="7">
        <f t="shared" si="55"/>
        <v>1.02622634860267</v>
      </c>
      <c r="Z97" s="7">
        <f t="shared" si="56"/>
        <v>1.00289294166104</v>
      </c>
      <c r="AA97" s="7">
        <f t="shared" si="57"/>
        <v>0.978847911036802</v>
      </c>
      <c r="AB97" s="7">
        <f t="shared" si="58"/>
        <v>0.939042483465412</v>
      </c>
      <c r="AC97" s="7">
        <f t="shared" si="59"/>
        <v>0.898306836844871</v>
      </c>
    </row>
    <row r="98" spans="1:29">
      <c r="A98" s="16" t="str">
        <f t="shared" si="36"/>
        <v>2025-01-13</v>
      </c>
      <c r="B98" s="53" t="s">
        <v>53</v>
      </c>
      <c r="C98" s="54">
        <f t="shared" si="32"/>
        <v>1.0043513997681</v>
      </c>
      <c r="D98" s="3">
        <f t="shared" si="33"/>
        <v>1.14182667435295</v>
      </c>
      <c r="E98" s="3">
        <f t="shared" si="34"/>
        <v>0.897989386949681</v>
      </c>
      <c r="F98" s="7">
        <f t="shared" si="60"/>
        <v>0.995444666091047</v>
      </c>
      <c r="G98" s="7">
        <f t="shared" si="37"/>
        <v>0.944218460250045</v>
      </c>
      <c r="H98" s="7">
        <f t="shared" si="38"/>
        <v>0.943710602173018</v>
      </c>
      <c r="I98" s="7">
        <f t="shared" si="39"/>
        <v>0.961835392051557</v>
      </c>
      <c r="J98" s="7">
        <f t="shared" si="40"/>
        <v>0.975815738963532</v>
      </c>
      <c r="K98" s="7">
        <f t="shared" si="41"/>
        <v>1.00262856734139</v>
      </c>
      <c r="L98" s="7">
        <f t="shared" si="42"/>
        <v>1.07249736940665</v>
      </c>
      <c r="M98" s="7">
        <f t="shared" si="43"/>
        <v>1.125</v>
      </c>
      <c r="N98" s="7">
        <f t="shared" si="44"/>
        <v>1.14182667435295</v>
      </c>
      <c r="O98" s="7">
        <f t="shared" si="45"/>
        <v>1.04064830157415</v>
      </c>
      <c r="P98" s="7">
        <f t="shared" si="46"/>
        <v>0.971749514852963</v>
      </c>
      <c r="Q98" s="7">
        <f t="shared" si="47"/>
        <v>0.960123916689069</v>
      </c>
      <c r="R98" s="7">
        <f t="shared" si="48"/>
        <v>0.897989386949681</v>
      </c>
      <c r="S98" s="7">
        <f t="shared" si="49"/>
        <v>1.02665142314145</v>
      </c>
      <c r="T98" s="7">
        <f t="shared" si="50"/>
        <v>1.03710988343505</v>
      </c>
      <c r="U98" s="7">
        <f t="shared" si="51"/>
        <v>1.03205879071843</v>
      </c>
      <c r="V98" s="7">
        <f t="shared" si="52"/>
        <v>1.07093540149437</v>
      </c>
      <c r="W98" s="7">
        <f t="shared" si="53"/>
        <v>1.03681507929499</v>
      </c>
      <c r="X98" s="7">
        <f t="shared" si="54"/>
        <v>1.05096192457927</v>
      </c>
      <c r="Y98" s="7">
        <f t="shared" si="55"/>
        <v>1.03692382507208</v>
      </c>
      <c r="Z98" s="7">
        <f t="shared" si="56"/>
        <v>0.988833802313636</v>
      </c>
      <c r="AA98" s="7">
        <f t="shared" si="57"/>
        <v>0.960431817155246</v>
      </c>
      <c r="AB98" s="7">
        <f t="shared" si="58"/>
        <v>0.924822461552932</v>
      </c>
      <c r="AC98" s="7">
        <f t="shared" si="59"/>
        <v>0.905400594980803</v>
      </c>
    </row>
    <row r="99" spans="1:29">
      <c r="A99" s="16" t="str">
        <f t="shared" si="36"/>
        <v>2025-01-13</v>
      </c>
      <c r="B99" s="53" t="s">
        <v>54</v>
      </c>
      <c r="C99" s="54">
        <f t="shared" si="32"/>
        <v>1.00317191789494</v>
      </c>
      <c r="D99" s="3">
        <f t="shared" si="33"/>
        <v>1.13525249856031</v>
      </c>
      <c r="E99" s="3">
        <f t="shared" si="34"/>
        <v>0.893937869511251</v>
      </c>
      <c r="F99" s="7">
        <f t="shared" si="60"/>
        <v>0.983835749887057</v>
      </c>
      <c r="G99" s="7">
        <f t="shared" si="37"/>
        <v>0.947456386413519</v>
      </c>
      <c r="H99" s="7">
        <f t="shared" si="38"/>
        <v>0.94451718706142</v>
      </c>
      <c r="I99" s="7">
        <f t="shared" si="39"/>
        <v>0.957882368278981</v>
      </c>
      <c r="J99" s="7">
        <f t="shared" si="40"/>
        <v>0.976939844255481</v>
      </c>
      <c r="K99" s="7">
        <f t="shared" si="41"/>
        <v>1.00542333599106</v>
      </c>
      <c r="L99" s="7">
        <f t="shared" si="42"/>
        <v>1.0671016419583</v>
      </c>
      <c r="M99" s="7">
        <f t="shared" si="43"/>
        <v>1.11760062168962</v>
      </c>
      <c r="N99" s="7">
        <f t="shared" si="44"/>
        <v>1.13525249856031</v>
      </c>
      <c r="O99" s="7">
        <f t="shared" si="45"/>
        <v>1.03684880122059</v>
      </c>
      <c r="P99" s="7">
        <f t="shared" si="46"/>
        <v>0.972484480680165</v>
      </c>
      <c r="Q99" s="7">
        <f t="shared" si="47"/>
        <v>0.967056950890189</v>
      </c>
      <c r="R99" s="7">
        <f t="shared" si="48"/>
        <v>0.902296440826213</v>
      </c>
      <c r="S99" s="7">
        <f t="shared" si="49"/>
        <v>1.02430781326617</v>
      </c>
      <c r="T99" s="7">
        <f t="shared" si="50"/>
        <v>1.03407862955182</v>
      </c>
      <c r="U99" s="7">
        <f t="shared" si="51"/>
        <v>1.02823663184501</v>
      </c>
      <c r="V99" s="7">
        <f t="shared" si="52"/>
        <v>1.06521871892555</v>
      </c>
      <c r="W99" s="7">
        <f t="shared" si="53"/>
        <v>1.05175259534252</v>
      </c>
      <c r="X99" s="7">
        <f t="shared" si="54"/>
        <v>1.05108825312396</v>
      </c>
      <c r="Y99" s="7">
        <f t="shared" si="55"/>
        <v>1.02993283658453</v>
      </c>
      <c r="Z99" s="7">
        <f t="shared" si="56"/>
        <v>0.987788658897592</v>
      </c>
      <c r="AA99" s="7">
        <f t="shared" si="57"/>
        <v>0.967350083093501</v>
      </c>
      <c r="AB99" s="7">
        <f t="shared" si="58"/>
        <v>0.927737631623722</v>
      </c>
      <c r="AC99" s="7">
        <f t="shared" si="59"/>
        <v>0.893937869511251</v>
      </c>
    </row>
    <row r="100" spans="1:29">
      <c r="A100" s="16" t="str">
        <f t="shared" si="36"/>
        <v>2025-01-14</v>
      </c>
      <c r="B100" s="53" t="s">
        <v>53</v>
      </c>
      <c r="C100" s="54">
        <f t="shared" si="32"/>
        <v>1.0003285241082</v>
      </c>
      <c r="D100" s="3">
        <f t="shared" si="33"/>
        <v>1.12235880250886</v>
      </c>
      <c r="E100" s="3">
        <f t="shared" si="34"/>
        <v>0.893924470594334</v>
      </c>
      <c r="F100" s="7">
        <f t="shared" si="60"/>
        <v>0.956499150483733</v>
      </c>
      <c r="G100" s="7">
        <f t="shared" si="37"/>
        <v>0.945521807425241</v>
      </c>
      <c r="H100" s="7">
        <f t="shared" si="38"/>
        <v>0.945612346292386</v>
      </c>
      <c r="I100" s="7">
        <f t="shared" si="39"/>
        <v>0.964337903292012</v>
      </c>
      <c r="J100" s="7">
        <f t="shared" si="40"/>
        <v>0.975380109989273</v>
      </c>
      <c r="K100" s="7">
        <f t="shared" si="41"/>
        <v>1.00312461815071</v>
      </c>
      <c r="L100" s="7">
        <f t="shared" si="42"/>
        <v>1.06177565865033</v>
      </c>
      <c r="M100" s="7">
        <f t="shared" si="43"/>
        <v>1.10530024911499</v>
      </c>
      <c r="N100" s="7">
        <f t="shared" si="44"/>
        <v>1.12235880250886</v>
      </c>
      <c r="O100" s="7">
        <f t="shared" si="45"/>
        <v>1.04943653970645</v>
      </c>
      <c r="P100" s="7">
        <f t="shared" si="46"/>
        <v>0.984314219172909</v>
      </c>
      <c r="Q100" s="7">
        <f t="shared" si="47"/>
        <v>0.973589635370704</v>
      </c>
      <c r="R100" s="7">
        <f t="shared" si="48"/>
        <v>0.9007540328937</v>
      </c>
      <c r="S100" s="7">
        <f t="shared" si="49"/>
        <v>1.02259038340941</v>
      </c>
      <c r="T100" s="7">
        <f t="shared" si="50"/>
        <v>1.03703756524715</v>
      </c>
      <c r="U100" s="7">
        <f t="shared" si="51"/>
        <v>1.02375025785601</v>
      </c>
      <c r="V100" s="7">
        <f t="shared" si="52"/>
        <v>1.05930791757341</v>
      </c>
      <c r="W100" s="7">
        <f t="shared" si="53"/>
        <v>1.03162686888926</v>
      </c>
      <c r="X100" s="7">
        <f t="shared" si="54"/>
        <v>1.03645929367801</v>
      </c>
      <c r="Y100" s="7">
        <f t="shared" si="55"/>
        <v>1.03218805223146</v>
      </c>
      <c r="Z100" s="7">
        <f t="shared" si="56"/>
        <v>0.98886603623996</v>
      </c>
      <c r="AA100" s="7">
        <f t="shared" si="57"/>
        <v>0.965629429945853</v>
      </c>
      <c r="AB100" s="7">
        <f t="shared" si="58"/>
        <v>0.928499229880631</v>
      </c>
      <c r="AC100" s="7">
        <f t="shared" si="59"/>
        <v>0.893924470594334</v>
      </c>
    </row>
    <row r="101" spans="1:29">
      <c r="A101" s="16" t="str">
        <f t="shared" si="36"/>
        <v>2025-01-14</v>
      </c>
      <c r="B101" s="53" t="s">
        <v>54</v>
      </c>
      <c r="C101" s="54">
        <f t="shared" si="32"/>
        <v>1.00095698533925</v>
      </c>
      <c r="D101" s="3">
        <f t="shared" si="33"/>
        <v>1.13622847430335</v>
      </c>
      <c r="E101" s="3">
        <f t="shared" si="34"/>
        <v>0.898797408649586</v>
      </c>
      <c r="F101" s="7">
        <f t="shared" si="60"/>
        <v>0.972892952321469</v>
      </c>
      <c r="G101" s="7">
        <f t="shared" si="37"/>
        <v>0.943949405362472</v>
      </c>
      <c r="H101" s="7">
        <f t="shared" si="38"/>
        <v>0.943277675941933</v>
      </c>
      <c r="I101" s="7">
        <f t="shared" si="39"/>
        <v>0.963663640253889</v>
      </c>
      <c r="J101" s="7">
        <f t="shared" si="40"/>
        <v>0.974579163768251</v>
      </c>
      <c r="K101" s="7">
        <f t="shared" si="41"/>
        <v>1.00380837639675</v>
      </c>
      <c r="L101" s="7">
        <f t="shared" si="42"/>
        <v>1.0604519846945</v>
      </c>
      <c r="M101" s="7">
        <f t="shared" si="43"/>
        <v>1.10335050325325</v>
      </c>
      <c r="N101" s="7">
        <f t="shared" si="44"/>
        <v>1.13622847430335</v>
      </c>
      <c r="O101" s="7">
        <f t="shared" si="45"/>
        <v>1.05433210537794</v>
      </c>
      <c r="P101" s="7">
        <f t="shared" si="46"/>
        <v>0.980720491180174</v>
      </c>
      <c r="Q101" s="7">
        <f t="shared" si="47"/>
        <v>0.973846514645282</v>
      </c>
      <c r="R101" s="7">
        <f t="shared" si="48"/>
        <v>0.909087947441286</v>
      </c>
      <c r="S101" s="7">
        <f t="shared" si="49"/>
        <v>1.01570279564405</v>
      </c>
      <c r="T101" s="7">
        <f t="shared" si="50"/>
        <v>1.03108066379932</v>
      </c>
      <c r="U101" s="7">
        <f t="shared" si="51"/>
        <v>1.02397048119172</v>
      </c>
      <c r="V101" s="7">
        <f t="shared" si="52"/>
        <v>1.05354496669881</v>
      </c>
      <c r="W101" s="7">
        <f t="shared" si="53"/>
        <v>1.03631327798987</v>
      </c>
      <c r="X101" s="7">
        <f t="shared" si="54"/>
        <v>1.04213322885932</v>
      </c>
      <c r="Y101" s="7">
        <f t="shared" si="55"/>
        <v>1.02444772345995</v>
      </c>
      <c r="Z101" s="7">
        <f t="shared" si="56"/>
        <v>0.984812170446805</v>
      </c>
      <c r="AA101" s="7">
        <f t="shared" si="57"/>
        <v>0.967097127286701</v>
      </c>
      <c r="AB101" s="7">
        <f t="shared" si="58"/>
        <v>0.924878569175234</v>
      </c>
      <c r="AC101" s="7">
        <f t="shared" si="59"/>
        <v>0.898797408649586</v>
      </c>
    </row>
    <row r="102" spans="1:29">
      <c r="A102" s="16" t="str">
        <f t="shared" si="36"/>
        <v>2025-01-15</v>
      </c>
      <c r="B102" s="53" t="s">
        <v>53</v>
      </c>
      <c r="C102" s="54">
        <f t="shared" si="32"/>
        <v>1.00142827711379</v>
      </c>
      <c r="D102" s="3">
        <f t="shared" si="33"/>
        <v>1.12999728039162</v>
      </c>
      <c r="E102" s="3">
        <f t="shared" si="34"/>
        <v>0.893915288717334</v>
      </c>
      <c r="F102" s="7">
        <f t="shared" si="60"/>
        <v>0.976484915261609</v>
      </c>
      <c r="G102" s="7">
        <f t="shared" si="37"/>
        <v>0.944889020859624</v>
      </c>
      <c r="H102" s="7">
        <f t="shared" si="38"/>
        <v>0.944188677466493</v>
      </c>
      <c r="I102" s="7">
        <f t="shared" si="39"/>
        <v>0.963738330199198</v>
      </c>
      <c r="J102" s="7">
        <f t="shared" si="40"/>
        <v>0.974789335543583</v>
      </c>
      <c r="K102" s="7">
        <f t="shared" si="41"/>
        <v>1.00396797279104</v>
      </c>
      <c r="L102" s="7">
        <f t="shared" si="42"/>
        <v>1.05972545698356</v>
      </c>
      <c r="M102" s="7">
        <f t="shared" si="43"/>
        <v>1.10197965401841</v>
      </c>
      <c r="N102" s="7">
        <f t="shared" si="44"/>
        <v>1.12999728039162</v>
      </c>
      <c r="O102" s="7">
        <f t="shared" si="45"/>
        <v>1.04636983553951</v>
      </c>
      <c r="P102" s="7">
        <f t="shared" si="46"/>
        <v>0.978046972833448</v>
      </c>
      <c r="Q102" s="7">
        <f t="shared" si="47"/>
        <v>0.971557355631043</v>
      </c>
      <c r="R102" s="7">
        <f t="shared" si="48"/>
        <v>0.901147075830722</v>
      </c>
      <c r="S102" s="7">
        <f t="shared" si="49"/>
        <v>1.01868322091566</v>
      </c>
      <c r="T102" s="7">
        <f t="shared" si="50"/>
        <v>1.03889312082503</v>
      </c>
      <c r="U102" s="7">
        <f t="shared" si="51"/>
        <v>1.02642451247198</v>
      </c>
      <c r="V102" s="7">
        <f t="shared" si="52"/>
        <v>1.05756047971646</v>
      </c>
      <c r="W102" s="7">
        <f t="shared" si="53"/>
        <v>1.04678955093982</v>
      </c>
      <c r="X102" s="7">
        <f t="shared" si="54"/>
        <v>1.04412731897996</v>
      </c>
      <c r="Y102" s="7">
        <f t="shared" si="55"/>
        <v>1.02923663849966</v>
      </c>
      <c r="Z102" s="7">
        <f t="shared" si="56"/>
        <v>0.987090218357756</v>
      </c>
      <c r="AA102" s="7">
        <f t="shared" si="57"/>
        <v>0.96689400231625</v>
      </c>
      <c r="AB102" s="7">
        <f t="shared" si="58"/>
        <v>0.927782415641295</v>
      </c>
      <c r="AC102" s="7">
        <f t="shared" si="59"/>
        <v>0.893915288717334</v>
      </c>
    </row>
    <row r="103" spans="1:29">
      <c r="A103" s="16" t="str">
        <f t="shared" si="36"/>
        <v>2025-01-15</v>
      </c>
      <c r="B103" s="53" t="s">
        <v>54</v>
      </c>
      <c r="C103" s="54">
        <f t="shared" si="32"/>
        <v>1.00020523502595</v>
      </c>
      <c r="D103" s="3">
        <f t="shared" si="33"/>
        <v>1.13104576100465</v>
      </c>
      <c r="E103" s="3">
        <f t="shared" si="34"/>
        <v>0.896789902349809</v>
      </c>
      <c r="F103" s="7">
        <f t="shared" si="60"/>
        <v>0.971743152115534</v>
      </c>
      <c r="G103" s="7">
        <f t="shared" si="37"/>
        <v>0.946622660796965</v>
      </c>
      <c r="H103" s="7">
        <f t="shared" si="38"/>
        <v>0.943269281641846</v>
      </c>
      <c r="I103" s="7">
        <f t="shared" si="39"/>
        <v>0.959564131019774</v>
      </c>
      <c r="J103" s="7">
        <f t="shared" si="40"/>
        <v>0.974288628988991</v>
      </c>
      <c r="K103" s="7">
        <f t="shared" si="41"/>
        <v>0.997903721911391</v>
      </c>
      <c r="L103" s="7">
        <f t="shared" si="42"/>
        <v>1.06346921678212</v>
      </c>
      <c r="M103" s="7">
        <f t="shared" si="43"/>
        <v>1.10314720436385</v>
      </c>
      <c r="N103" s="7">
        <f t="shared" si="44"/>
        <v>1.13104576100465</v>
      </c>
      <c r="O103" s="7">
        <f t="shared" si="45"/>
        <v>1.04123387420199</v>
      </c>
      <c r="P103" s="7">
        <f t="shared" si="46"/>
        <v>0.970028399083272</v>
      </c>
      <c r="Q103" s="7">
        <f t="shared" si="47"/>
        <v>0.962388020006532</v>
      </c>
      <c r="R103" s="7">
        <f t="shared" si="48"/>
        <v>0.909040512235854</v>
      </c>
      <c r="S103" s="7">
        <f t="shared" si="49"/>
        <v>1.02546598410642</v>
      </c>
      <c r="T103" s="7">
        <f t="shared" si="50"/>
        <v>1.02580746167991</v>
      </c>
      <c r="U103" s="7">
        <f t="shared" si="51"/>
        <v>1.02650480264807</v>
      </c>
      <c r="V103" s="7">
        <f t="shared" si="52"/>
        <v>1.06371370286273</v>
      </c>
      <c r="W103" s="7">
        <f t="shared" si="53"/>
        <v>1.04362369737967</v>
      </c>
      <c r="X103" s="7">
        <f t="shared" si="54"/>
        <v>1.04471872622441</v>
      </c>
      <c r="Y103" s="7">
        <f t="shared" si="55"/>
        <v>1.02254121035132</v>
      </c>
      <c r="Z103" s="7">
        <f t="shared" si="56"/>
        <v>0.98434259890453</v>
      </c>
      <c r="AA103" s="7">
        <f t="shared" si="57"/>
        <v>0.968300171680263</v>
      </c>
      <c r="AB103" s="7">
        <f t="shared" si="58"/>
        <v>0.929372818282824</v>
      </c>
      <c r="AC103" s="7">
        <f t="shared" si="59"/>
        <v>0.896789902349809</v>
      </c>
    </row>
    <row r="104" spans="1:29">
      <c r="A104" s="16" t="str">
        <f t="shared" si="36"/>
        <v>2025-01-16</v>
      </c>
      <c r="B104" s="53" t="s">
        <v>53</v>
      </c>
      <c r="C104" s="54">
        <f t="shared" si="32"/>
        <v>0.999738943654419</v>
      </c>
      <c r="D104" s="3">
        <f t="shared" si="33"/>
        <v>1.11780490866863</v>
      </c>
      <c r="E104" s="3">
        <f t="shared" si="34"/>
        <v>0.895539777400077</v>
      </c>
      <c r="F104" s="7">
        <f t="shared" si="60"/>
        <v>0.946388714642081</v>
      </c>
      <c r="G104" s="7">
        <f t="shared" si="37"/>
        <v>0.94127077103308</v>
      </c>
      <c r="H104" s="7">
        <f t="shared" si="38"/>
        <v>0.940767064063933</v>
      </c>
      <c r="I104" s="7">
        <f t="shared" si="39"/>
        <v>0.962086793044023</v>
      </c>
      <c r="J104" s="7">
        <f t="shared" si="40"/>
        <v>0.974922651034034</v>
      </c>
      <c r="K104" s="7">
        <f t="shared" si="41"/>
        <v>1.00172596180614</v>
      </c>
      <c r="L104" s="7">
        <f t="shared" si="42"/>
        <v>1.06656662220246</v>
      </c>
      <c r="M104" s="7">
        <f t="shared" si="43"/>
        <v>1.10691518004482</v>
      </c>
      <c r="N104" s="7">
        <f t="shared" si="44"/>
        <v>1.11780490866863</v>
      </c>
      <c r="O104" s="7">
        <f t="shared" si="45"/>
        <v>1.0437169210035</v>
      </c>
      <c r="P104" s="7">
        <f t="shared" si="46"/>
        <v>0.972990786199475</v>
      </c>
      <c r="Q104" s="7">
        <f t="shared" si="47"/>
        <v>0.964720682361724</v>
      </c>
      <c r="R104" s="7">
        <f t="shared" si="48"/>
        <v>0.909063552339328</v>
      </c>
      <c r="S104" s="7">
        <f t="shared" si="49"/>
        <v>1.01819070287993</v>
      </c>
      <c r="T104" s="7">
        <f t="shared" si="50"/>
        <v>1.03689254253557</v>
      </c>
      <c r="U104" s="7">
        <f t="shared" si="51"/>
        <v>1.02751731963688</v>
      </c>
      <c r="V104" s="7">
        <f t="shared" si="52"/>
        <v>1.05713538412357</v>
      </c>
      <c r="W104" s="7">
        <f t="shared" si="53"/>
        <v>1.05455595112095</v>
      </c>
      <c r="X104" s="7">
        <f t="shared" si="54"/>
        <v>1.04747132429614</v>
      </c>
      <c r="Y104" s="7">
        <f t="shared" si="55"/>
        <v>1.02935467011772</v>
      </c>
      <c r="Z104" s="7">
        <f t="shared" si="56"/>
        <v>0.988696945152984</v>
      </c>
      <c r="AA104" s="7">
        <f t="shared" si="57"/>
        <v>0.966167803780598</v>
      </c>
      <c r="AB104" s="7">
        <f t="shared" si="58"/>
        <v>0.923271618218403</v>
      </c>
      <c r="AC104" s="7">
        <f t="shared" si="59"/>
        <v>0.895539777400077</v>
      </c>
    </row>
    <row r="105" spans="1:29">
      <c r="A105" s="16" t="str">
        <f t="shared" si="36"/>
        <v>2025-01-16</v>
      </c>
      <c r="B105" s="53" t="s">
        <v>54</v>
      </c>
      <c r="C105" s="54">
        <f t="shared" si="32"/>
        <v>1.00150462918819</v>
      </c>
      <c r="D105" s="3">
        <f t="shared" si="33"/>
        <v>1.12572832647896</v>
      </c>
      <c r="E105" s="3">
        <f t="shared" si="34"/>
        <v>0.896904730233197</v>
      </c>
      <c r="F105" s="7">
        <f t="shared" si="60"/>
        <v>0.973137153240344</v>
      </c>
      <c r="G105" s="7">
        <f t="shared" si="37"/>
        <v>0.946646744730564</v>
      </c>
      <c r="H105" s="7">
        <f t="shared" si="38"/>
        <v>0.941769230468582</v>
      </c>
      <c r="I105" s="7">
        <f t="shared" si="39"/>
        <v>0.96020645346929</v>
      </c>
      <c r="J105" s="7">
        <f t="shared" si="40"/>
        <v>0.971285129568987</v>
      </c>
      <c r="K105" s="7">
        <f t="shared" si="41"/>
        <v>1.00133384704553</v>
      </c>
      <c r="L105" s="7">
        <f t="shared" si="42"/>
        <v>1.06031497147733</v>
      </c>
      <c r="M105" s="7">
        <f t="shared" si="43"/>
        <v>1.11055690933533</v>
      </c>
      <c r="N105" s="7">
        <f t="shared" si="44"/>
        <v>1.12572832647896</v>
      </c>
      <c r="O105" s="7">
        <f t="shared" si="45"/>
        <v>1.0336194811457</v>
      </c>
      <c r="P105" s="7">
        <f t="shared" si="46"/>
        <v>0.975933032834096</v>
      </c>
      <c r="Q105" s="7">
        <f t="shared" si="47"/>
        <v>0.967774722436779</v>
      </c>
      <c r="R105" s="7">
        <f t="shared" si="48"/>
        <v>0.908115177253007</v>
      </c>
      <c r="S105" s="7">
        <f t="shared" si="49"/>
        <v>1.0177402205994</v>
      </c>
      <c r="T105" s="7">
        <f t="shared" si="50"/>
        <v>1.03489170653167</v>
      </c>
      <c r="U105" s="7">
        <f t="shared" si="51"/>
        <v>1.02808243810171</v>
      </c>
      <c r="V105" s="7">
        <f t="shared" si="52"/>
        <v>1.07170946735041</v>
      </c>
      <c r="W105" s="7">
        <f t="shared" si="53"/>
        <v>1.05007077866305</v>
      </c>
      <c r="X105" s="7">
        <f t="shared" si="54"/>
        <v>1.05174634173589</v>
      </c>
      <c r="Y105" s="7">
        <f t="shared" si="55"/>
        <v>1.02464876087415</v>
      </c>
      <c r="Z105" s="7">
        <f t="shared" si="56"/>
        <v>0.985928707691939</v>
      </c>
      <c r="AA105" s="7">
        <f t="shared" si="57"/>
        <v>0.96810799496679</v>
      </c>
      <c r="AB105" s="7">
        <f t="shared" si="58"/>
        <v>0.929858774283972</v>
      </c>
      <c r="AC105" s="7">
        <f t="shared" si="59"/>
        <v>0.896904730233197</v>
      </c>
    </row>
    <row r="106" spans="1:29">
      <c r="A106" s="16" t="str">
        <f t="shared" si="36"/>
        <v>2025-01-17</v>
      </c>
      <c r="B106" s="53" t="s">
        <v>53</v>
      </c>
      <c r="C106" s="54">
        <f t="shared" si="32"/>
        <v>1.00059688265471</v>
      </c>
      <c r="D106" s="3">
        <f t="shared" si="33"/>
        <v>1.12621784879189</v>
      </c>
      <c r="E106" s="3">
        <f t="shared" si="34"/>
        <v>0.896131865656935</v>
      </c>
      <c r="F106" s="7">
        <f t="shared" si="60"/>
        <v>0.977041402005051</v>
      </c>
      <c r="G106" s="7">
        <f t="shared" si="37"/>
        <v>0.943886582595755</v>
      </c>
      <c r="H106" s="7">
        <f t="shared" si="38"/>
        <v>0.942343119844655</v>
      </c>
      <c r="I106" s="7">
        <f t="shared" si="39"/>
        <v>0.958541009880414</v>
      </c>
      <c r="J106" s="7">
        <f t="shared" si="40"/>
        <v>0.973523197060175</v>
      </c>
      <c r="K106" s="7">
        <f t="shared" si="41"/>
        <v>0.998716593688661</v>
      </c>
      <c r="L106" s="7">
        <f t="shared" si="42"/>
        <v>1.06209842013758</v>
      </c>
      <c r="M106" s="7">
        <f t="shared" si="43"/>
        <v>1.09576171666489</v>
      </c>
      <c r="N106" s="7">
        <f t="shared" si="44"/>
        <v>1.12621784879189</v>
      </c>
      <c r="O106" s="7">
        <f t="shared" si="45"/>
        <v>1.038453220295</v>
      </c>
      <c r="P106" s="7">
        <f t="shared" si="46"/>
        <v>0.964095301566145</v>
      </c>
      <c r="Q106" s="7">
        <f t="shared" si="47"/>
        <v>0.95789049223768</v>
      </c>
      <c r="R106" s="7">
        <f t="shared" si="48"/>
        <v>0.90604985416604</v>
      </c>
      <c r="S106" s="7">
        <f t="shared" si="49"/>
        <v>1.0345142288227</v>
      </c>
      <c r="T106" s="7">
        <f t="shared" si="50"/>
        <v>1.03087657390328</v>
      </c>
      <c r="U106" s="7">
        <f t="shared" si="51"/>
        <v>1.03058969970437</v>
      </c>
      <c r="V106" s="7">
        <f t="shared" si="52"/>
        <v>1.06707832598587</v>
      </c>
      <c r="W106" s="7">
        <f t="shared" si="53"/>
        <v>1.04762376377708</v>
      </c>
      <c r="X106" s="7">
        <f t="shared" si="54"/>
        <v>1.04763319602944</v>
      </c>
      <c r="Y106" s="7">
        <f t="shared" si="55"/>
        <v>1.02575671634095</v>
      </c>
      <c r="Z106" s="7">
        <f t="shared" si="56"/>
        <v>0.987369611662687</v>
      </c>
      <c r="AA106" s="7">
        <f t="shared" si="57"/>
        <v>0.967861006809648</v>
      </c>
      <c r="AB106" s="7">
        <f t="shared" si="58"/>
        <v>0.93427143608627</v>
      </c>
      <c r="AC106" s="7">
        <f t="shared" si="59"/>
        <v>0.896131865656935</v>
      </c>
    </row>
    <row r="107" spans="1:29">
      <c r="A107" s="16" t="str">
        <f t="shared" ref="A107:A135" si="61">A37</f>
        <v>2025-01-17</v>
      </c>
      <c r="B107" s="53" t="s">
        <v>54</v>
      </c>
      <c r="C107" s="54">
        <f t="shared" si="32"/>
        <v>1.00116275386049</v>
      </c>
      <c r="D107" s="3">
        <f t="shared" si="33"/>
        <v>1.11738627614475</v>
      </c>
      <c r="E107" s="3">
        <f t="shared" si="34"/>
        <v>0.901744843593468</v>
      </c>
      <c r="F107" s="7">
        <f t="shared" si="60"/>
        <v>0.972396423662189</v>
      </c>
      <c r="G107" s="7">
        <f t="shared" ref="G107:G135" si="62">IFERROR(G37/F37,"")</f>
        <v>0.943814676037398</v>
      </c>
      <c r="H107" s="7">
        <f t="shared" ref="H107:H135" si="63">IFERROR(H37/G37,"")</f>
        <v>0.939405106900961</v>
      </c>
      <c r="I107" s="7">
        <f t="shared" ref="I107:I135" si="64">IFERROR(I37/H37,"")</f>
        <v>0.957243249536811</v>
      </c>
      <c r="J107" s="7">
        <f t="shared" ref="J107:J135" si="65">IFERROR(J37/I37,"")</f>
        <v>0.970696653049775</v>
      </c>
      <c r="K107" s="7">
        <f t="shared" ref="K107:K135" si="66">IFERROR(K37/J37,"")</f>
        <v>0.999157870971384</v>
      </c>
      <c r="L107" s="7">
        <f t="shared" ref="L107:L135" si="67">IFERROR(L37/K37,"")</f>
        <v>1.05828618256536</v>
      </c>
      <c r="M107" s="7">
        <f t="shared" ref="M107:M135" si="68">IFERROR(M37/L37,"")</f>
        <v>1.11390778910209</v>
      </c>
      <c r="N107" s="7">
        <f t="shared" ref="N107:N135" si="69">IFERROR(N37/M37,"")</f>
        <v>1.11738627614475</v>
      </c>
      <c r="O107" s="7">
        <f t="shared" ref="O107:O135" si="70">IFERROR(O37/N37,"")</f>
        <v>1.02682832758036</v>
      </c>
      <c r="P107" s="7">
        <f t="shared" ref="P107:P135" si="71">IFERROR(P37/O37,"")</f>
        <v>0.967837449226551</v>
      </c>
      <c r="Q107" s="7">
        <f t="shared" ref="Q107:Q135" si="72">IFERROR(Q37/P37,"")</f>
        <v>0.969448499309826</v>
      </c>
      <c r="R107" s="7">
        <f t="shared" ref="R107:R135" si="73">IFERROR(R37/Q37,"")</f>
        <v>0.913642866702733</v>
      </c>
      <c r="S107" s="7">
        <f t="shared" ref="S107:S135" si="74">IFERROR(S37/R37,"")</f>
        <v>1.02244296201885</v>
      </c>
      <c r="T107" s="7">
        <f t="shared" ref="T107:T135" si="75">IFERROR(T37/S37,"")</f>
        <v>1.02474304553544</v>
      </c>
      <c r="U107" s="7">
        <f t="shared" ref="U107:U135" si="76">IFERROR(U37/T37,"")</f>
        <v>1.02562496880542</v>
      </c>
      <c r="V107" s="7">
        <f t="shared" ref="V107:V135" si="77">IFERROR(V37/U37,"")</f>
        <v>1.06895368730315</v>
      </c>
      <c r="W107" s="7">
        <f t="shared" ref="W107:W135" si="78">IFERROR(W37/V37,"")</f>
        <v>1.05716802323198</v>
      </c>
      <c r="X107" s="7">
        <f t="shared" ref="X107:X135" si="79">IFERROR(X37/W37,"")</f>
        <v>1.05581756127831</v>
      </c>
      <c r="Y107" s="7">
        <f t="shared" ref="Y107:Y135" si="80">IFERROR(Y37/X37,"")</f>
        <v>1.02507901475516</v>
      </c>
      <c r="Z107" s="7">
        <f t="shared" ref="Z107:Z135" si="81">IFERROR(Z37/Y37,"")</f>
        <v>0.986865479097263</v>
      </c>
      <c r="AA107" s="7">
        <f t="shared" ref="AA107:AA135" si="82">IFERROR(AA37/Z37,"")</f>
        <v>0.972365110501243</v>
      </c>
      <c r="AB107" s="7">
        <f t="shared" ref="AB107:AB135" si="83">IFERROR(AB37/AA37,"")</f>
        <v>0.937050025741328</v>
      </c>
      <c r="AC107" s="7">
        <f t="shared" ref="AC107:AC135" si="84">IFERROR(AC37/AB37,"")</f>
        <v>0.901744843593468</v>
      </c>
    </row>
    <row r="108" spans="1:29">
      <c r="A108" s="16" t="str">
        <f t="shared" si="61"/>
        <v>2025-01-18</v>
      </c>
      <c r="B108" s="53" t="s">
        <v>53</v>
      </c>
      <c r="C108" s="54">
        <f t="shared" si="32"/>
        <v>1.00024150216278</v>
      </c>
      <c r="D108" s="3">
        <f t="shared" si="33"/>
        <v>1.11979359263119</v>
      </c>
      <c r="E108" s="3">
        <f t="shared" si="34"/>
        <v>0.899770544992181</v>
      </c>
      <c r="F108" s="7">
        <f t="shared" si="60"/>
        <v>1.00510500604747</v>
      </c>
      <c r="G108" s="7">
        <f t="shared" si="62"/>
        <v>0.940520097518285</v>
      </c>
      <c r="H108" s="7">
        <f t="shared" si="63"/>
        <v>0.93582798843508</v>
      </c>
      <c r="I108" s="7">
        <f t="shared" si="64"/>
        <v>0.954527698863636</v>
      </c>
      <c r="J108" s="7">
        <f t="shared" si="65"/>
        <v>0.969326066333079</v>
      </c>
      <c r="K108" s="7">
        <f t="shared" si="66"/>
        <v>0.996910381884475</v>
      </c>
      <c r="L108" s="7">
        <f t="shared" si="67"/>
        <v>1.04546767021502</v>
      </c>
      <c r="M108" s="7">
        <f t="shared" si="68"/>
        <v>1.09543186463147</v>
      </c>
      <c r="N108" s="7">
        <f t="shared" si="69"/>
        <v>1.11979359263119</v>
      </c>
      <c r="O108" s="7">
        <f t="shared" si="70"/>
        <v>1.03947704177361</v>
      </c>
      <c r="P108" s="7">
        <f t="shared" si="71"/>
        <v>0.971769360731253</v>
      </c>
      <c r="Q108" s="7">
        <f t="shared" si="72"/>
        <v>0.96528768426058</v>
      </c>
      <c r="R108" s="7">
        <f t="shared" si="73"/>
        <v>0.905495689655172</v>
      </c>
      <c r="S108" s="7">
        <f t="shared" si="74"/>
        <v>1.01642270617637</v>
      </c>
      <c r="T108" s="7">
        <f t="shared" si="75"/>
        <v>1.03806847642464</v>
      </c>
      <c r="U108" s="7">
        <f t="shared" si="76"/>
        <v>1.03257979794725</v>
      </c>
      <c r="V108" s="7">
        <f t="shared" si="77"/>
        <v>1.06755090894905</v>
      </c>
      <c r="W108" s="7">
        <f t="shared" si="78"/>
        <v>1.04614552576958</v>
      </c>
      <c r="X108" s="7">
        <f t="shared" si="79"/>
        <v>1.05204621983764</v>
      </c>
      <c r="Y108" s="7">
        <f t="shared" si="80"/>
        <v>1.02993518912027</v>
      </c>
      <c r="Z108" s="7">
        <f t="shared" si="81"/>
        <v>0.985905867182463</v>
      </c>
      <c r="AA108" s="7">
        <f t="shared" si="82"/>
        <v>0.966268621578142</v>
      </c>
      <c r="AB108" s="7">
        <f t="shared" si="83"/>
        <v>0.926162050948862</v>
      </c>
      <c r="AC108" s="7">
        <f t="shared" si="84"/>
        <v>0.899770544992181</v>
      </c>
    </row>
    <row r="109" spans="1:29">
      <c r="A109" s="16" t="str">
        <f t="shared" si="61"/>
        <v>2025-01-18</v>
      </c>
      <c r="B109" s="53" t="s">
        <v>54</v>
      </c>
      <c r="C109" s="54">
        <f t="shared" si="32"/>
        <v>0.999561294248141</v>
      </c>
      <c r="D109" s="3">
        <f t="shared" si="33"/>
        <v>1.11242978110378</v>
      </c>
      <c r="E109" s="3">
        <f t="shared" si="34"/>
        <v>0.904992670861532</v>
      </c>
      <c r="F109" s="7">
        <f t="shared" ref="F109:F135" si="85">IFERROR(F39/AC37,"")</f>
        <v>0.974434765646431</v>
      </c>
      <c r="G109" s="7">
        <f t="shared" si="62"/>
        <v>0.942956376823471</v>
      </c>
      <c r="H109" s="7">
        <f t="shared" si="63"/>
        <v>0.933754714415081</v>
      </c>
      <c r="I109" s="7">
        <f t="shared" si="64"/>
        <v>0.955310888421627</v>
      </c>
      <c r="J109" s="7">
        <f t="shared" si="65"/>
        <v>0.965208379351044</v>
      </c>
      <c r="K109" s="7">
        <f t="shared" si="66"/>
        <v>0.996249837707431</v>
      </c>
      <c r="L109" s="7">
        <f t="shared" si="67"/>
        <v>1.04616520366126</v>
      </c>
      <c r="M109" s="7">
        <f t="shared" si="68"/>
        <v>1.09667407814022</v>
      </c>
      <c r="N109" s="7">
        <f t="shared" si="69"/>
        <v>1.11242978110378</v>
      </c>
      <c r="O109" s="7">
        <f t="shared" si="70"/>
        <v>1.02570939445816</v>
      </c>
      <c r="P109" s="7">
        <f t="shared" si="71"/>
        <v>0.971718953089921</v>
      </c>
      <c r="Q109" s="7">
        <f t="shared" si="72"/>
        <v>0.971668323978716</v>
      </c>
      <c r="R109" s="7">
        <f t="shared" si="73"/>
        <v>0.924297625949272</v>
      </c>
      <c r="S109" s="7">
        <f t="shared" si="74"/>
        <v>1.0194624652456</v>
      </c>
      <c r="T109" s="7">
        <f t="shared" si="75"/>
        <v>1.01769340593665</v>
      </c>
      <c r="U109" s="7">
        <f t="shared" si="76"/>
        <v>1.02436894980864</v>
      </c>
      <c r="V109" s="7">
        <f t="shared" si="77"/>
        <v>1.06719702195885</v>
      </c>
      <c r="W109" s="7">
        <f t="shared" si="78"/>
        <v>1.05575262492218</v>
      </c>
      <c r="X109" s="7">
        <f t="shared" si="79"/>
        <v>1.05581923235658</v>
      </c>
      <c r="Y109" s="7">
        <f t="shared" si="80"/>
        <v>1.02092852964288</v>
      </c>
      <c r="Z109" s="7">
        <f t="shared" si="81"/>
        <v>0.987811069612143</v>
      </c>
      <c r="AA109" s="7">
        <f t="shared" si="82"/>
        <v>0.975932206539616</v>
      </c>
      <c r="AB109" s="7">
        <f t="shared" si="83"/>
        <v>0.942934562324303</v>
      </c>
      <c r="AC109" s="7">
        <f t="shared" si="84"/>
        <v>0.904992670861532</v>
      </c>
    </row>
    <row r="110" spans="1:29">
      <c r="A110" s="16" t="str">
        <f t="shared" si="61"/>
        <v>2025-01-19</v>
      </c>
      <c r="B110" s="53" t="s">
        <v>53</v>
      </c>
      <c r="C110" s="54">
        <f t="shared" si="32"/>
        <v>0.999015771845416</v>
      </c>
      <c r="D110" s="3">
        <f t="shared" si="33"/>
        <v>1.0861155479372</v>
      </c>
      <c r="E110" s="3">
        <f t="shared" si="34"/>
        <v>0.904541716449175</v>
      </c>
      <c r="F110" s="7">
        <f t="shared" si="85"/>
        <v>0.989393324128969</v>
      </c>
      <c r="G110" s="7">
        <f t="shared" si="62"/>
        <v>0.942178881008668</v>
      </c>
      <c r="H110" s="7">
        <f t="shared" si="63"/>
        <v>0.932374978219202</v>
      </c>
      <c r="I110" s="7">
        <f t="shared" si="64"/>
        <v>0.956437234857688</v>
      </c>
      <c r="J110" s="7">
        <f t="shared" si="65"/>
        <v>0.970143421001211</v>
      </c>
      <c r="K110" s="7">
        <f t="shared" si="66"/>
        <v>0.996737160120846</v>
      </c>
      <c r="L110" s="7">
        <f t="shared" si="67"/>
        <v>1.03738279987068</v>
      </c>
      <c r="M110" s="7">
        <f t="shared" si="68"/>
        <v>1.0861155479372</v>
      </c>
      <c r="N110" s="7">
        <f t="shared" si="69"/>
        <v>1.08439893111426</v>
      </c>
      <c r="O110" s="7">
        <f t="shared" si="70"/>
        <v>1.02947159513768</v>
      </c>
      <c r="P110" s="7">
        <f t="shared" si="71"/>
        <v>0.97837646794223</v>
      </c>
      <c r="Q110" s="7">
        <f t="shared" si="72"/>
        <v>0.976256547511535</v>
      </c>
      <c r="R110" s="7">
        <f t="shared" si="73"/>
        <v>0.925372130182491</v>
      </c>
      <c r="S110" s="7">
        <f t="shared" si="74"/>
        <v>1.0170307899233</v>
      </c>
      <c r="T110" s="7">
        <f t="shared" si="75"/>
        <v>1.01919399517469</v>
      </c>
      <c r="U110" s="7">
        <f t="shared" si="76"/>
        <v>1.02805590138351</v>
      </c>
      <c r="V110" s="7">
        <f t="shared" si="77"/>
        <v>1.06984598065804</v>
      </c>
      <c r="W110" s="7">
        <f t="shared" si="78"/>
        <v>1.0573783559722</v>
      </c>
      <c r="X110" s="7">
        <f t="shared" si="79"/>
        <v>1.05299820575064</v>
      </c>
      <c r="Y110" s="7">
        <f t="shared" si="80"/>
        <v>1.02723445688594</v>
      </c>
      <c r="Z110" s="7">
        <f t="shared" si="81"/>
        <v>0.988402564817396</v>
      </c>
      <c r="AA110" s="7">
        <f t="shared" si="82"/>
        <v>0.971836746206352</v>
      </c>
      <c r="AB110" s="7">
        <f t="shared" si="83"/>
        <v>0.935220792036105</v>
      </c>
      <c r="AC110" s="7">
        <f t="shared" si="84"/>
        <v>0.904541716449175</v>
      </c>
    </row>
    <row r="111" spans="1:29">
      <c r="A111" s="16" t="str">
        <f t="shared" si="61"/>
        <v>2025-01-19</v>
      </c>
      <c r="B111" s="53" t="s">
        <v>54</v>
      </c>
      <c r="C111" s="54">
        <f t="shared" si="32"/>
        <v>0.998592213623217</v>
      </c>
      <c r="D111" s="3">
        <f t="shared" si="33"/>
        <v>1.08435069756746</v>
      </c>
      <c r="E111" s="3">
        <f t="shared" si="34"/>
        <v>0.901559570818875</v>
      </c>
      <c r="F111" s="7">
        <f t="shared" si="85"/>
        <v>0.981119083754838</v>
      </c>
      <c r="G111" s="7">
        <f t="shared" si="62"/>
        <v>0.942598939224394</v>
      </c>
      <c r="H111" s="7">
        <f t="shared" si="63"/>
        <v>0.935345502126448</v>
      </c>
      <c r="I111" s="7">
        <f t="shared" si="64"/>
        <v>0.951347588403819</v>
      </c>
      <c r="J111" s="7">
        <f t="shared" si="65"/>
        <v>0.964091737539682</v>
      </c>
      <c r="K111" s="7">
        <f t="shared" si="66"/>
        <v>0.996078026420786</v>
      </c>
      <c r="L111" s="7">
        <f t="shared" si="67"/>
        <v>1.03881063493607</v>
      </c>
      <c r="M111" s="7">
        <f t="shared" si="68"/>
        <v>1.08407843898651</v>
      </c>
      <c r="N111" s="7">
        <f t="shared" si="69"/>
        <v>1.08435069756746</v>
      </c>
      <c r="O111" s="7">
        <f t="shared" si="70"/>
        <v>1.0191655096802</v>
      </c>
      <c r="P111" s="7">
        <f t="shared" si="71"/>
        <v>0.971794132137116</v>
      </c>
      <c r="Q111" s="7">
        <f t="shared" si="72"/>
        <v>0.97113789778528</v>
      </c>
      <c r="R111" s="7">
        <f t="shared" si="73"/>
        <v>0.933788985963971</v>
      </c>
      <c r="S111" s="7">
        <f t="shared" si="74"/>
        <v>1.0101050669509</v>
      </c>
      <c r="T111" s="7">
        <f t="shared" si="75"/>
        <v>1.01263650557383</v>
      </c>
      <c r="U111" s="7">
        <f t="shared" si="76"/>
        <v>1.02458296372711</v>
      </c>
      <c r="V111" s="7">
        <f t="shared" si="77"/>
        <v>1.07723125720087</v>
      </c>
      <c r="W111" s="7">
        <f t="shared" si="78"/>
        <v>1.06979394373768</v>
      </c>
      <c r="X111" s="7">
        <f t="shared" si="79"/>
        <v>1.06497591499568</v>
      </c>
      <c r="Y111" s="7">
        <f t="shared" si="80"/>
        <v>1.01766922979921</v>
      </c>
      <c r="Z111" s="7">
        <f t="shared" si="81"/>
        <v>0.992085013957788</v>
      </c>
      <c r="AA111" s="7">
        <f t="shared" si="82"/>
        <v>0.978282677802273</v>
      </c>
      <c r="AB111" s="7">
        <f t="shared" si="83"/>
        <v>0.943583807866427</v>
      </c>
      <c r="AC111" s="7">
        <f t="shared" si="84"/>
        <v>0.901559570818875</v>
      </c>
    </row>
    <row r="112" spans="1:29">
      <c r="A112" s="16" t="str">
        <f t="shared" si="61"/>
        <v>2025-01-20</v>
      </c>
      <c r="B112" s="53" t="s">
        <v>53</v>
      </c>
      <c r="C112" s="54">
        <f t="shared" si="32"/>
        <v>1.00310102183347</v>
      </c>
      <c r="D112" s="3">
        <f t="shared" si="33"/>
        <v>1.11892417942139</v>
      </c>
      <c r="E112" s="3">
        <f t="shared" si="34"/>
        <v>0.893729333788052</v>
      </c>
      <c r="F112" s="7">
        <f t="shared" si="85"/>
        <v>1.01087571832919</v>
      </c>
      <c r="G112" s="7">
        <f t="shared" si="62"/>
        <v>0.93846832629096</v>
      </c>
      <c r="H112" s="7">
        <f t="shared" si="63"/>
        <v>0.93410845704573</v>
      </c>
      <c r="I112" s="7">
        <f t="shared" si="64"/>
        <v>0.952321957451751</v>
      </c>
      <c r="J112" s="7">
        <f t="shared" si="65"/>
        <v>0.96770062606716</v>
      </c>
      <c r="K112" s="7">
        <f t="shared" si="66"/>
        <v>1.00233158989224</v>
      </c>
      <c r="L112" s="7">
        <f t="shared" si="67"/>
        <v>1.06609665115889</v>
      </c>
      <c r="M112" s="7">
        <f t="shared" si="68"/>
        <v>1.11092545997798</v>
      </c>
      <c r="N112" s="7">
        <f t="shared" si="69"/>
        <v>1.11892417942139</v>
      </c>
      <c r="O112" s="7">
        <f t="shared" si="70"/>
        <v>1.03826934024923</v>
      </c>
      <c r="P112" s="7">
        <f t="shared" si="71"/>
        <v>0.976574875106616</v>
      </c>
      <c r="Q112" s="7">
        <f t="shared" si="72"/>
        <v>0.973002900901463</v>
      </c>
      <c r="R112" s="7">
        <f t="shared" si="73"/>
        <v>0.924808052959751</v>
      </c>
      <c r="S112" s="7">
        <f t="shared" si="74"/>
        <v>1.01279118136439</v>
      </c>
      <c r="T112" s="7">
        <f t="shared" si="75"/>
        <v>1.01244138686381</v>
      </c>
      <c r="U112" s="7">
        <f t="shared" si="76"/>
        <v>1.0266729771302</v>
      </c>
      <c r="V112" s="7">
        <f t="shared" si="77"/>
        <v>1.07314904756417</v>
      </c>
      <c r="W112" s="7">
        <f t="shared" si="78"/>
        <v>1.06314626737443</v>
      </c>
      <c r="X112" s="7">
        <f t="shared" si="79"/>
        <v>1.06190654852954</v>
      </c>
      <c r="Y112" s="7">
        <f t="shared" si="80"/>
        <v>1.02700168505735</v>
      </c>
      <c r="Z112" s="7">
        <f t="shared" si="81"/>
        <v>0.987456169368177</v>
      </c>
      <c r="AA112" s="7">
        <f t="shared" si="82"/>
        <v>0.971565251182548</v>
      </c>
      <c r="AB112" s="7">
        <f t="shared" si="83"/>
        <v>0.930156540928212</v>
      </c>
      <c r="AC112" s="7">
        <f t="shared" si="84"/>
        <v>0.893729333788052</v>
      </c>
    </row>
    <row r="113" spans="1:29">
      <c r="A113" s="16" t="str">
        <f t="shared" si="61"/>
        <v>2025-01-20</v>
      </c>
      <c r="B113" s="53" t="s">
        <v>54</v>
      </c>
      <c r="C113" s="54">
        <f t="shared" si="32"/>
        <v>1.00080194993091</v>
      </c>
      <c r="D113" s="3">
        <f t="shared" si="33"/>
        <v>1.10711226543563</v>
      </c>
      <c r="E113" s="3">
        <f t="shared" si="34"/>
        <v>0.906201813369319</v>
      </c>
      <c r="F113" s="7">
        <f t="shared" si="85"/>
        <v>0.978324864977079</v>
      </c>
      <c r="G113" s="7">
        <f t="shared" si="62"/>
        <v>0.939403763871013</v>
      </c>
      <c r="H113" s="7">
        <f t="shared" si="63"/>
        <v>0.931442427043248</v>
      </c>
      <c r="I113" s="7">
        <f t="shared" si="64"/>
        <v>0.951980309808044</v>
      </c>
      <c r="J113" s="7">
        <f t="shared" si="65"/>
        <v>0.972642349776182</v>
      </c>
      <c r="K113" s="7">
        <f t="shared" si="66"/>
        <v>1.00233484051768</v>
      </c>
      <c r="L113" s="7">
        <f t="shared" si="67"/>
        <v>1.05817892872365</v>
      </c>
      <c r="M113" s="7">
        <f t="shared" si="68"/>
        <v>1.10711226543563</v>
      </c>
      <c r="N113" s="7">
        <f t="shared" si="69"/>
        <v>1.10121005102149</v>
      </c>
      <c r="O113" s="7">
        <f t="shared" si="70"/>
        <v>1.02089099679652</v>
      </c>
      <c r="P113" s="7">
        <f t="shared" si="71"/>
        <v>0.968465963236093</v>
      </c>
      <c r="Q113" s="7">
        <f t="shared" si="72"/>
        <v>0.973635603437564</v>
      </c>
      <c r="R113" s="7">
        <f t="shared" si="73"/>
        <v>0.938067422396294</v>
      </c>
      <c r="S113" s="7">
        <f t="shared" si="74"/>
        <v>1.00060339068057</v>
      </c>
      <c r="T113" s="7">
        <f t="shared" si="75"/>
        <v>1.01280651107276</v>
      </c>
      <c r="U113" s="7">
        <f t="shared" si="76"/>
        <v>1.02950304812341</v>
      </c>
      <c r="V113" s="7">
        <f t="shared" si="77"/>
        <v>1.07525103649915</v>
      </c>
      <c r="W113" s="7">
        <f t="shared" si="78"/>
        <v>1.06786168007667</v>
      </c>
      <c r="X113" s="7">
        <f t="shared" si="79"/>
        <v>1.06472561839338</v>
      </c>
      <c r="Y113" s="7">
        <f t="shared" si="80"/>
        <v>1.01955158372671</v>
      </c>
      <c r="Z113" s="7">
        <f t="shared" si="81"/>
        <v>0.98679304447059</v>
      </c>
      <c r="AA113" s="7">
        <f t="shared" si="82"/>
        <v>0.973629708755445</v>
      </c>
      <c r="AB113" s="7">
        <f t="shared" si="83"/>
        <v>0.938629576133417</v>
      </c>
      <c r="AC113" s="7">
        <f t="shared" si="84"/>
        <v>0.906201813369319</v>
      </c>
    </row>
    <row r="114" spans="1:29">
      <c r="A114" s="16" t="str">
        <f t="shared" si="61"/>
        <v>2025-01-21</v>
      </c>
      <c r="B114" s="53" t="s">
        <v>53</v>
      </c>
      <c r="C114" s="54">
        <f t="shared" si="32"/>
        <v>0.997806001527871</v>
      </c>
      <c r="D114" s="3">
        <f t="shared" si="33"/>
        <v>1.09899338401168</v>
      </c>
      <c r="E114" s="3">
        <f t="shared" si="34"/>
        <v>0.899018712916477</v>
      </c>
      <c r="F114" s="7">
        <f t="shared" si="85"/>
        <v>0.928592759730564</v>
      </c>
      <c r="G114" s="7">
        <f t="shared" si="62"/>
        <v>0.943469715919242</v>
      </c>
      <c r="H114" s="7">
        <f t="shared" si="63"/>
        <v>0.938132030451085</v>
      </c>
      <c r="I114" s="7">
        <f t="shared" si="64"/>
        <v>0.955873150447123</v>
      </c>
      <c r="J114" s="7">
        <f t="shared" si="65"/>
        <v>0.971026122948916</v>
      </c>
      <c r="K114" s="7">
        <f t="shared" si="66"/>
        <v>1.00063069528718</v>
      </c>
      <c r="L114" s="7">
        <f t="shared" si="67"/>
        <v>1.05072810258639</v>
      </c>
      <c r="M114" s="7">
        <f t="shared" si="68"/>
        <v>1.09115919245408</v>
      </c>
      <c r="N114" s="7">
        <f t="shared" si="69"/>
        <v>1.09899338401168</v>
      </c>
      <c r="O114" s="7">
        <f t="shared" si="70"/>
        <v>1.03263588222103</v>
      </c>
      <c r="P114" s="7">
        <f t="shared" si="71"/>
        <v>0.974225340349119</v>
      </c>
      <c r="Q114" s="7">
        <f t="shared" si="72"/>
        <v>0.97167449675937</v>
      </c>
      <c r="R114" s="7">
        <f t="shared" si="73"/>
        <v>0.934921475207341</v>
      </c>
      <c r="S114" s="7">
        <f t="shared" si="74"/>
        <v>1.01243818655392</v>
      </c>
      <c r="T114" s="7">
        <f t="shared" si="75"/>
        <v>1.01489532260771</v>
      </c>
      <c r="U114" s="7">
        <f t="shared" si="76"/>
        <v>1.02070168993387</v>
      </c>
      <c r="V114" s="7">
        <f t="shared" si="77"/>
        <v>1.07443266687062</v>
      </c>
      <c r="W114" s="7">
        <f t="shared" si="78"/>
        <v>1.05977924057418</v>
      </c>
      <c r="X114" s="7">
        <f t="shared" si="79"/>
        <v>1.05934694651663</v>
      </c>
      <c r="Y114" s="7">
        <f t="shared" si="80"/>
        <v>1.02297581571605</v>
      </c>
      <c r="Z114" s="7">
        <f t="shared" si="81"/>
        <v>0.990870243703239</v>
      </c>
      <c r="AA114" s="7">
        <f t="shared" si="82"/>
        <v>0.968354896159903</v>
      </c>
      <c r="AB114" s="7">
        <f t="shared" si="83"/>
        <v>0.932467966743172</v>
      </c>
      <c r="AC114" s="7">
        <f t="shared" si="84"/>
        <v>0.899018712916477</v>
      </c>
    </row>
    <row r="115" spans="1:29">
      <c r="A115" s="16" t="str">
        <f t="shared" si="61"/>
        <v>2025-01-21</v>
      </c>
      <c r="B115" s="53" t="s">
        <v>54</v>
      </c>
      <c r="C115" s="54">
        <f t="shared" si="32"/>
        <v>0.998766380281207</v>
      </c>
      <c r="D115" s="3">
        <f t="shared" si="33"/>
        <v>1.09830927260287</v>
      </c>
      <c r="E115" s="3">
        <f t="shared" si="34"/>
        <v>0.903855581816283</v>
      </c>
      <c r="F115" s="7">
        <f t="shared" si="85"/>
        <v>0.972497629971006</v>
      </c>
      <c r="G115" s="7">
        <f t="shared" si="62"/>
        <v>0.936484331167498</v>
      </c>
      <c r="H115" s="7">
        <f t="shared" si="63"/>
        <v>0.929927442109258</v>
      </c>
      <c r="I115" s="7">
        <f t="shared" si="64"/>
        <v>0.951817043502417</v>
      </c>
      <c r="J115" s="7">
        <f t="shared" si="65"/>
        <v>0.965203384076163</v>
      </c>
      <c r="K115" s="7">
        <f t="shared" si="66"/>
        <v>0.996065425639302</v>
      </c>
      <c r="L115" s="7">
        <f t="shared" si="67"/>
        <v>1.05700435816412</v>
      </c>
      <c r="M115" s="7">
        <f t="shared" si="68"/>
        <v>1.09830927260287</v>
      </c>
      <c r="N115" s="7">
        <f t="shared" si="69"/>
        <v>1.07881274229641</v>
      </c>
      <c r="O115" s="7">
        <f t="shared" si="70"/>
        <v>1.01436234414445</v>
      </c>
      <c r="P115" s="7">
        <f t="shared" si="71"/>
        <v>0.967231665022616</v>
      </c>
      <c r="Q115" s="7">
        <f t="shared" si="72"/>
        <v>0.976748740266105</v>
      </c>
      <c r="R115" s="7">
        <f t="shared" si="73"/>
        <v>0.962076290809565</v>
      </c>
      <c r="S115" s="7">
        <f t="shared" si="74"/>
        <v>1.00785719864307</v>
      </c>
      <c r="T115" s="7">
        <f t="shared" si="75"/>
        <v>0.999108848600167</v>
      </c>
      <c r="U115" s="7">
        <f t="shared" si="76"/>
        <v>1.02769602563645</v>
      </c>
      <c r="V115" s="7">
        <f t="shared" si="77"/>
        <v>1.06099309222435</v>
      </c>
      <c r="W115" s="7">
        <f t="shared" si="78"/>
        <v>1.07568385097542</v>
      </c>
      <c r="X115" s="7">
        <f t="shared" si="79"/>
        <v>1.06732352842005</v>
      </c>
      <c r="Y115" s="7">
        <f t="shared" si="80"/>
        <v>1.01747187906202</v>
      </c>
      <c r="Z115" s="7">
        <f t="shared" si="81"/>
        <v>0.987466189096287</v>
      </c>
      <c r="AA115" s="7">
        <f t="shared" si="82"/>
        <v>0.975875275660547</v>
      </c>
      <c r="AB115" s="7">
        <f t="shared" si="83"/>
        <v>0.940520986842537</v>
      </c>
      <c r="AC115" s="7">
        <f t="shared" si="84"/>
        <v>0.903855581816283</v>
      </c>
    </row>
    <row r="116" spans="1:29">
      <c r="A116" s="16" t="str">
        <f t="shared" si="61"/>
        <v>2025-01-22</v>
      </c>
      <c r="B116" s="53" t="s">
        <v>53</v>
      </c>
      <c r="C116" s="54">
        <f t="shared" si="32"/>
        <v>0.998294705968068</v>
      </c>
      <c r="D116" s="3">
        <f t="shared" si="33"/>
        <v>1.08516675298939</v>
      </c>
      <c r="E116" s="3">
        <f t="shared" si="34"/>
        <v>0.917512938623793</v>
      </c>
      <c r="F116" s="7">
        <f t="shared" si="85"/>
        <v>0.938026943230649</v>
      </c>
      <c r="G116" s="7">
        <f t="shared" si="62"/>
        <v>0.948622789214265</v>
      </c>
      <c r="H116" s="7">
        <f t="shared" si="63"/>
        <v>0.941622348554313</v>
      </c>
      <c r="I116" s="7">
        <f t="shared" si="64"/>
        <v>0.960291699125768</v>
      </c>
      <c r="J116" s="7">
        <f t="shared" si="65"/>
        <v>0.972418144534331</v>
      </c>
      <c r="K116" s="7">
        <f t="shared" si="66"/>
        <v>0.997056983292008</v>
      </c>
      <c r="L116" s="7">
        <f t="shared" si="67"/>
        <v>1.032096871659</v>
      </c>
      <c r="M116" s="7">
        <f t="shared" si="68"/>
        <v>1.08516675298939</v>
      </c>
      <c r="N116" s="7">
        <f t="shared" si="69"/>
        <v>1.08155388159123</v>
      </c>
      <c r="O116" s="7">
        <f t="shared" si="70"/>
        <v>1.0290105335866</v>
      </c>
      <c r="P116" s="7">
        <f t="shared" si="71"/>
        <v>0.979806455221793</v>
      </c>
      <c r="Q116" s="7">
        <f t="shared" si="72"/>
        <v>0.981921291010124</v>
      </c>
      <c r="R116" s="7">
        <f t="shared" si="73"/>
        <v>0.946276987480135</v>
      </c>
      <c r="S116" s="7">
        <f t="shared" si="74"/>
        <v>1.00778273870479</v>
      </c>
      <c r="T116" s="7">
        <f t="shared" si="75"/>
        <v>1.02650083323172</v>
      </c>
      <c r="U116" s="7">
        <f t="shared" si="76"/>
        <v>1.02043159770343</v>
      </c>
      <c r="V116" s="7">
        <f t="shared" si="77"/>
        <v>1.0580109425323</v>
      </c>
      <c r="W116" s="7">
        <f t="shared" si="78"/>
        <v>1.05088755226289</v>
      </c>
      <c r="X116" s="7">
        <f t="shared" si="79"/>
        <v>1.05076168705394</v>
      </c>
      <c r="Y116" s="7">
        <f t="shared" si="80"/>
        <v>1.01859970771888</v>
      </c>
      <c r="Z116" s="7">
        <f t="shared" si="81"/>
        <v>0.988310290856919</v>
      </c>
      <c r="AA116" s="7">
        <f t="shared" si="82"/>
        <v>0.977680265263366</v>
      </c>
      <c r="AB116" s="7">
        <f t="shared" si="83"/>
        <v>0.948722707791989</v>
      </c>
      <c r="AC116" s="7">
        <f t="shared" si="84"/>
        <v>0.917512938623793</v>
      </c>
    </row>
    <row r="117" spans="1:29">
      <c r="A117" s="16" t="str">
        <f t="shared" si="61"/>
        <v>2025-01-22</v>
      </c>
      <c r="B117" s="53" t="s">
        <v>54</v>
      </c>
      <c r="C117" s="54">
        <f t="shared" si="32"/>
        <v>0.998909462646259</v>
      </c>
      <c r="D117" s="3">
        <f t="shared" si="33"/>
        <v>1.09676245663705</v>
      </c>
      <c r="E117" s="3">
        <f t="shared" si="34"/>
        <v>0.902346955060174</v>
      </c>
      <c r="F117" s="7">
        <f t="shared" si="85"/>
        <v>0.980874940295135</v>
      </c>
      <c r="G117" s="7">
        <f t="shared" si="62"/>
        <v>0.934460700768056</v>
      </c>
      <c r="H117" s="7">
        <f t="shared" si="63"/>
        <v>0.931000994836326</v>
      </c>
      <c r="I117" s="7">
        <f t="shared" si="64"/>
        <v>0.948678630182471</v>
      </c>
      <c r="J117" s="7">
        <f t="shared" si="65"/>
        <v>0.966448801148737</v>
      </c>
      <c r="K117" s="7">
        <f t="shared" si="66"/>
        <v>0.994545588803148</v>
      </c>
      <c r="L117" s="7">
        <f t="shared" si="67"/>
        <v>1.05800180840378</v>
      </c>
      <c r="M117" s="7">
        <f t="shared" si="68"/>
        <v>1.09676245663705</v>
      </c>
      <c r="N117" s="7">
        <f t="shared" si="69"/>
        <v>1.07375310755186</v>
      </c>
      <c r="O117" s="7">
        <f t="shared" si="70"/>
        <v>1.04750883223237</v>
      </c>
      <c r="P117" s="7">
        <f t="shared" si="71"/>
        <v>0.992169830258153</v>
      </c>
      <c r="Q117" s="7">
        <f t="shared" si="72"/>
        <v>0.987746455006669</v>
      </c>
      <c r="R117" s="7">
        <f t="shared" si="73"/>
        <v>0.959216171998484</v>
      </c>
      <c r="S117" s="7">
        <f t="shared" si="74"/>
        <v>0.978626393788391</v>
      </c>
      <c r="T117" s="7">
        <f t="shared" si="75"/>
        <v>0.973765192009034</v>
      </c>
      <c r="U117" s="7">
        <f t="shared" si="76"/>
        <v>1.01425428617539</v>
      </c>
      <c r="V117" s="7">
        <f t="shared" si="77"/>
        <v>1.07044246375945</v>
      </c>
      <c r="W117" s="7">
        <f t="shared" si="78"/>
        <v>1.07981631688988</v>
      </c>
      <c r="X117" s="7">
        <f t="shared" si="79"/>
        <v>1.06642630665567</v>
      </c>
      <c r="Y117" s="7">
        <f t="shared" si="80"/>
        <v>1.0129309257118</v>
      </c>
      <c r="Z117" s="7">
        <f t="shared" si="81"/>
        <v>0.985956253906586</v>
      </c>
      <c r="AA117" s="7">
        <f t="shared" si="82"/>
        <v>0.974817304138277</v>
      </c>
      <c r="AB117" s="7">
        <f t="shared" si="83"/>
        <v>0.943276387293331</v>
      </c>
      <c r="AC117" s="7">
        <f t="shared" si="84"/>
        <v>0.902346955060174</v>
      </c>
    </row>
    <row r="118" spans="1:29">
      <c r="A118" s="16" t="str">
        <f t="shared" si="61"/>
        <v>2025-01-23</v>
      </c>
      <c r="B118" s="53" t="s">
        <v>53</v>
      </c>
      <c r="C118" s="54">
        <f t="shared" si="32"/>
        <v>0.998564679277696</v>
      </c>
      <c r="D118" s="3">
        <f t="shared" si="33"/>
        <v>1.08709341256291</v>
      </c>
      <c r="E118" s="3">
        <f t="shared" si="34"/>
        <v>0.917751456898509</v>
      </c>
      <c r="F118" s="7">
        <f t="shared" si="85"/>
        <v>0.947605109616391</v>
      </c>
      <c r="G118" s="7">
        <f t="shared" si="62"/>
        <v>0.939225954260934</v>
      </c>
      <c r="H118" s="7">
        <f t="shared" si="63"/>
        <v>0.937079385821627</v>
      </c>
      <c r="I118" s="7">
        <f t="shared" si="64"/>
        <v>0.956073072095942</v>
      </c>
      <c r="J118" s="7">
        <f t="shared" si="65"/>
        <v>0.97129035394788</v>
      </c>
      <c r="K118" s="7">
        <f t="shared" si="66"/>
        <v>0.996946564885496</v>
      </c>
      <c r="L118" s="7">
        <f t="shared" si="67"/>
        <v>1.04478698566515</v>
      </c>
      <c r="M118" s="7">
        <f t="shared" si="68"/>
        <v>1.08371578922075</v>
      </c>
      <c r="N118" s="7">
        <f t="shared" si="69"/>
        <v>1.08709341256291</v>
      </c>
      <c r="O118" s="7">
        <f t="shared" si="70"/>
        <v>1.03012502804463</v>
      </c>
      <c r="P118" s="7">
        <f t="shared" si="71"/>
        <v>0.982437730170673</v>
      </c>
      <c r="Q118" s="7">
        <f t="shared" si="72"/>
        <v>0.985207279469558</v>
      </c>
      <c r="R118" s="7">
        <f t="shared" si="73"/>
        <v>0.957287511506597</v>
      </c>
      <c r="S118" s="7">
        <f t="shared" si="74"/>
        <v>1.00583370728893</v>
      </c>
      <c r="T118" s="7">
        <f t="shared" si="75"/>
        <v>0.995134905459953</v>
      </c>
      <c r="U118" s="7">
        <f t="shared" si="76"/>
        <v>1.01658803185244</v>
      </c>
      <c r="V118" s="7">
        <f t="shared" si="77"/>
        <v>1.05584022848503</v>
      </c>
      <c r="W118" s="7">
        <f t="shared" si="78"/>
        <v>1.0646617737733</v>
      </c>
      <c r="X118" s="7">
        <f t="shared" si="79"/>
        <v>1.05843670602302</v>
      </c>
      <c r="Y118" s="7">
        <f t="shared" si="80"/>
        <v>1.01957427280429</v>
      </c>
      <c r="Z118" s="7">
        <f t="shared" si="81"/>
        <v>0.98691249026227</v>
      </c>
      <c r="AA118" s="7">
        <f t="shared" si="82"/>
        <v>0.978266589485871</v>
      </c>
      <c r="AB118" s="7">
        <f t="shared" si="83"/>
        <v>0.947677963062578</v>
      </c>
      <c r="AC118" s="7">
        <f t="shared" si="84"/>
        <v>0.917751456898509</v>
      </c>
    </row>
    <row r="119" spans="1:29">
      <c r="A119" s="16" t="str">
        <f t="shared" si="61"/>
        <v>2025-01-23</v>
      </c>
      <c r="B119" s="53" t="s">
        <v>54</v>
      </c>
      <c r="C119" s="54">
        <f t="shared" si="32"/>
        <v>0.998843879441591</v>
      </c>
      <c r="D119" s="3">
        <f t="shared" si="33"/>
        <v>1.08709341256291</v>
      </c>
      <c r="E119" s="3">
        <f t="shared" si="34"/>
        <v>0.917751456898509</v>
      </c>
      <c r="F119" s="7">
        <f t="shared" si="85"/>
        <v>0.954305913549871</v>
      </c>
      <c r="G119" s="7">
        <f t="shared" si="62"/>
        <v>0.939225954260934</v>
      </c>
      <c r="H119" s="7">
        <f t="shared" si="63"/>
        <v>0.937079385821627</v>
      </c>
      <c r="I119" s="7">
        <f t="shared" si="64"/>
        <v>0.956073072095942</v>
      </c>
      <c r="J119" s="7">
        <f t="shared" si="65"/>
        <v>0.97129035394788</v>
      </c>
      <c r="K119" s="7">
        <f t="shared" si="66"/>
        <v>0.996946564885496</v>
      </c>
      <c r="L119" s="7">
        <f t="shared" si="67"/>
        <v>1.04478698566515</v>
      </c>
      <c r="M119" s="7">
        <f t="shared" si="68"/>
        <v>1.08371578922075</v>
      </c>
      <c r="N119" s="7">
        <f t="shared" si="69"/>
        <v>1.08709341256291</v>
      </c>
      <c r="O119" s="7">
        <f t="shared" si="70"/>
        <v>1.03012502804463</v>
      </c>
      <c r="P119" s="7">
        <f t="shared" si="71"/>
        <v>0.982437730170673</v>
      </c>
      <c r="Q119" s="7">
        <f t="shared" si="72"/>
        <v>0.985207279469558</v>
      </c>
      <c r="R119" s="7">
        <f t="shared" si="73"/>
        <v>0.957287511506597</v>
      </c>
      <c r="S119" s="7">
        <f t="shared" si="74"/>
        <v>1.00583370728893</v>
      </c>
      <c r="T119" s="7">
        <f t="shared" si="75"/>
        <v>0.995134905459953</v>
      </c>
      <c r="U119" s="7">
        <f t="shared" si="76"/>
        <v>1.01658803185244</v>
      </c>
      <c r="V119" s="7">
        <f t="shared" si="77"/>
        <v>1.05584022848503</v>
      </c>
      <c r="W119" s="7">
        <f t="shared" si="78"/>
        <v>1.0646617737733</v>
      </c>
      <c r="X119" s="7">
        <f t="shared" si="79"/>
        <v>1.05843670602302</v>
      </c>
      <c r="Y119" s="7">
        <f t="shared" si="80"/>
        <v>1.01957427280429</v>
      </c>
      <c r="Z119" s="7">
        <f t="shared" si="81"/>
        <v>0.98691249026227</v>
      </c>
      <c r="AA119" s="7">
        <f t="shared" si="82"/>
        <v>0.978266589485871</v>
      </c>
      <c r="AB119" s="7">
        <f t="shared" si="83"/>
        <v>0.947677963062578</v>
      </c>
      <c r="AC119" s="7">
        <f t="shared" si="84"/>
        <v>0.917751456898509</v>
      </c>
    </row>
    <row r="120" spans="1:29">
      <c r="A120" s="16" t="str">
        <f t="shared" si="61"/>
        <v>2025-01-24</v>
      </c>
      <c r="B120" s="53" t="s">
        <v>53</v>
      </c>
      <c r="C120" s="54">
        <f t="shared" si="32"/>
        <v>0.998099328968904</v>
      </c>
      <c r="D120" s="3">
        <f t="shared" si="33"/>
        <v>1.08411334786511</v>
      </c>
      <c r="E120" s="3">
        <f t="shared" si="34"/>
        <v>0.910730205040927</v>
      </c>
      <c r="F120" s="7">
        <f t="shared" si="85"/>
        <v>0.991258633130605</v>
      </c>
      <c r="G120" s="7">
        <f t="shared" si="62"/>
        <v>0.912772196917701</v>
      </c>
      <c r="H120" s="7">
        <f t="shared" si="63"/>
        <v>0.923485314557842</v>
      </c>
      <c r="I120" s="7">
        <f t="shared" si="64"/>
        <v>0.952527819585975</v>
      </c>
      <c r="J120" s="7">
        <f t="shared" si="65"/>
        <v>0.965134049993524</v>
      </c>
      <c r="K120" s="7">
        <f t="shared" si="66"/>
        <v>0.994981078397166</v>
      </c>
      <c r="L120" s="7">
        <f t="shared" si="67"/>
        <v>1.05187203280104</v>
      </c>
      <c r="M120" s="7">
        <f t="shared" si="68"/>
        <v>1.08411334786511</v>
      </c>
      <c r="N120" s="7">
        <f t="shared" si="69"/>
        <v>1.06481371969249</v>
      </c>
      <c r="O120" s="7">
        <f t="shared" si="70"/>
        <v>1.02956792180384</v>
      </c>
      <c r="P120" s="7">
        <f t="shared" si="71"/>
        <v>0.997302895611272</v>
      </c>
      <c r="Q120" s="7">
        <f t="shared" si="72"/>
        <v>0.992168062136258</v>
      </c>
      <c r="R120" s="7">
        <f t="shared" si="73"/>
        <v>0.968054253254541</v>
      </c>
      <c r="S120" s="7">
        <f t="shared" si="74"/>
        <v>0.985989097625805</v>
      </c>
      <c r="T120" s="7">
        <f t="shared" si="75"/>
        <v>0.974869779767888</v>
      </c>
      <c r="U120" s="7">
        <f t="shared" si="76"/>
        <v>1.01499812523435</v>
      </c>
      <c r="V120" s="7">
        <f t="shared" si="77"/>
        <v>1.06670206871075</v>
      </c>
      <c r="W120" s="7">
        <f t="shared" si="78"/>
        <v>1.07824505963074</v>
      </c>
      <c r="X120" s="7">
        <f t="shared" si="79"/>
        <v>1.06634414645897</v>
      </c>
      <c r="Y120" s="7">
        <f t="shared" si="80"/>
        <v>1.01884377176634</v>
      </c>
      <c r="Z120" s="7">
        <f t="shared" si="81"/>
        <v>0.986955397065888</v>
      </c>
      <c r="AA120" s="7">
        <f t="shared" si="82"/>
        <v>0.973884229444361</v>
      </c>
      <c r="AB120" s="7">
        <f t="shared" si="83"/>
        <v>0.948770688760308</v>
      </c>
      <c r="AC120" s="7">
        <f t="shared" si="84"/>
        <v>0.910730205040927</v>
      </c>
    </row>
    <row r="121" spans="1:29">
      <c r="A121" s="16" t="str">
        <f t="shared" si="61"/>
        <v>2025-01-24</v>
      </c>
      <c r="B121" s="53" t="s">
        <v>54</v>
      </c>
      <c r="C121" s="54">
        <f t="shared" si="32"/>
        <v>0.998307742882417</v>
      </c>
      <c r="D121" s="3">
        <f t="shared" si="33"/>
        <v>1.10930412970261</v>
      </c>
      <c r="E121" s="3">
        <f t="shared" si="34"/>
        <v>0.911267051575831</v>
      </c>
      <c r="F121" s="7">
        <f t="shared" si="85"/>
        <v>0.985459231007113</v>
      </c>
      <c r="G121" s="7">
        <f t="shared" si="62"/>
        <v>0.929964414002598</v>
      </c>
      <c r="H121" s="7">
        <f t="shared" si="63"/>
        <v>0.924264409131464</v>
      </c>
      <c r="I121" s="7">
        <f t="shared" si="64"/>
        <v>0.949738861133706</v>
      </c>
      <c r="J121" s="7">
        <f t="shared" si="65"/>
        <v>0.960620618640189</v>
      </c>
      <c r="K121" s="7">
        <f t="shared" si="66"/>
        <v>0.993924311876431</v>
      </c>
      <c r="L121" s="7">
        <f t="shared" si="67"/>
        <v>1.04943461577278</v>
      </c>
      <c r="M121" s="7">
        <f t="shared" si="68"/>
        <v>1.08699768938524</v>
      </c>
      <c r="N121" s="7">
        <f t="shared" si="69"/>
        <v>1.03414461058598</v>
      </c>
      <c r="O121" s="7">
        <f t="shared" si="70"/>
        <v>1.00976556278492</v>
      </c>
      <c r="P121" s="7">
        <f t="shared" si="71"/>
        <v>0.977704150289007</v>
      </c>
      <c r="Q121" s="7">
        <f t="shared" si="72"/>
        <v>0.991433986754576</v>
      </c>
      <c r="R121" s="7">
        <f t="shared" si="73"/>
        <v>0.979290257192271</v>
      </c>
      <c r="S121" s="7">
        <f t="shared" si="74"/>
        <v>0.967814373034241</v>
      </c>
      <c r="T121" s="7">
        <f t="shared" si="75"/>
        <v>0.972028568905807</v>
      </c>
      <c r="U121" s="7">
        <f t="shared" si="76"/>
        <v>1.03847578521547</v>
      </c>
      <c r="V121" s="7">
        <f t="shared" si="77"/>
        <v>1.07868791913694</v>
      </c>
      <c r="W121" s="7">
        <f t="shared" si="78"/>
        <v>1.10930412970261</v>
      </c>
      <c r="X121" s="7">
        <f t="shared" si="79"/>
        <v>1.08716798471703</v>
      </c>
      <c r="Y121" s="7">
        <f t="shared" si="80"/>
        <v>1.0149772860309</v>
      </c>
      <c r="Z121" s="7">
        <f t="shared" si="81"/>
        <v>0.983270649642024</v>
      </c>
      <c r="AA121" s="7">
        <f t="shared" si="82"/>
        <v>0.97746054275561</v>
      </c>
      <c r="AB121" s="7">
        <f t="shared" si="83"/>
        <v>0.94618881990527</v>
      </c>
      <c r="AC121" s="7">
        <f t="shared" si="84"/>
        <v>0.911267051575831</v>
      </c>
    </row>
    <row r="122" spans="1:29">
      <c r="A122" s="16" t="str">
        <f t="shared" si="61"/>
        <v>2025-01-25</v>
      </c>
      <c r="B122" s="53" t="s">
        <v>53</v>
      </c>
      <c r="C122" s="54">
        <f t="shared" si="32"/>
        <v>0.998831337437268</v>
      </c>
      <c r="D122" s="3">
        <f t="shared" si="33"/>
        <v>1.0940189075135</v>
      </c>
      <c r="E122" s="3">
        <f t="shared" si="34"/>
        <v>0.909082959886326</v>
      </c>
      <c r="F122" s="7">
        <f t="shared" si="85"/>
        <v>1.01768631813126</v>
      </c>
      <c r="G122" s="7">
        <f t="shared" si="62"/>
        <v>0.909082959886326</v>
      </c>
      <c r="H122" s="7">
        <f t="shared" si="63"/>
        <v>0.917015341701534</v>
      </c>
      <c r="I122" s="7">
        <f t="shared" si="64"/>
        <v>0.950465451684804</v>
      </c>
      <c r="J122" s="7">
        <f t="shared" si="65"/>
        <v>0.959940407217348</v>
      </c>
      <c r="K122" s="7">
        <f t="shared" si="66"/>
        <v>0.993102259010174</v>
      </c>
      <c r="L122" s="7">
        <f t="shared" si="67"/>
        <v>1.04346819470973</v>
      </c>
      <c r="M122" s="7">
        <f t="shared" si="68"/>
        <v>1.07313623252718</v>
      </c>
      <c r="N122" s="7">
        <f t="shared" si="69"/>
        <v>1.04370299537384</v>
      </c>
      <c r="O122" s="7">
        <f t="shared" si="70"/>
        <v>1.02463847068146</v>
      </c>
      <c r="P122" s="7">
        <f t="shared" si="71"/>
        <v>1.00154667826675</v>
      </c>
      <c r="Q122" s="7">
        <f t="shared" si="72"/>
        <v>1.00697343339044</v>
      </c>
      <c r="R122" s="7">
        <f t="shared" si="73"/>
        <v>0.985311032301352</v>
      </c>
      <c r="S122" s="7">
        <f t="shared" si="74"/>
        <v>0.97845278338481</v>
      </c>
      <c r="T122" s="7">
        <f t="shared" si="75"/>
        <v>0.973429771580543</v>
      </c>
      <c r="U122" s="7">
        <f t="shared" si="76"/>
        <v>1.0184352977224</v>
      </c>
      <c r="V122" s="7">
        <f t="shared" si="77"/>
        <v>1.06345584917013</v>
      </c>
      <c r="W122" s="7">
        <f t="shared" si="78"/>
        <v>1.0940189075135</v>
      </c>
      <c r="X122" s="7">
        <f t="shared" si="79"/>
        <v>1.07227669432173</v>
      </c>
      <c r="Y122" s="7">
        <f t="shared" si="80"/>
        <v>1.00962639924436</v>
      </c>
      <c r="Z122" s="7">
        <f t="shared" si="81"/>
        <v>0.991420836816752</v>
      </c>
      <c r="AA122" s="7">
        <f t="shared" si="82"/>
        <v>0.978878470897665</v>
      </c>
      <c r="AB122" s="7">
        <f t="shared" si="83"/>
        <v>0.953481694185212</v>
      </c>
      <c r="AC122" s="7">
        <f t="shared" si="84"/>
        <v>0.912405618775141</v>
      </c>
    </row>
    <row r="123" spans="1:29">
      <c r="A123" s="16" t="str">
        <f t="shared" si="61"/>
        <v>2025-01-25</v>
      </c>
      <c r="B123" s="53" t="s">
        <v>54</v>
      </c>
      <c r="C123" s="54">
        <f t="shared" si="32"/>
        <v>0.999055401600218</v>
      </c>
      <c r="D123" s="3">
        <f t="shared" si="33"/>
        <v>1.12928133815034</v>
      </c>
      <c r="E123" s="3">
        <f t="shared" si="34"/>
        <v>0.915124983625094</v>
      </c>
      <c r="F123" s="7">
        <f t="shared" si="85"/>
        <v>0.991781090824143</v>
      </c>
      <c r="G123" s="7">
        <f t="shared" si="62"/>
        <v>0.932255205807451</v>
      </c>
      <c r="H123" s="7">
        <f t="shared" si="63"/>
        <v>0.923487209440843</v>
      </c>
      <c r="I123" s="7">
        <f t="shared" si="64"/>
        <v>0.942627018142477</v>
      </c>
      <c r="J123" s="7">
        <f t="shared" si="65"/>
        <v>0.959885932293267</v>
      </c>
      <c r="K123" s="7">
        <f t="shared" si="66"/>
        <v>0.991845064269125</v>
      </c>
      <c r="L123" s="7">
        <f t="shared" si="67"/>
        <v>1.03946622587335</v>
      </c>
      <c r="M123" s="7">
        <f t="shared" si="68"/>
        <v>1.07367290634681</v>
      </c>
      <c r="N123" s="7">
        <f t="shared" si="69"/>
        <v>1.00500364042755</v>
      </c>
      <c r="O123" s="7">
        <f t="shared" si="70"/>
        <v>0.992193188107065</v>
      </c>
      <c r="P123" s="7">
        <f t="shared" si="71"/>
        <v>0.987034177462405</v>
      </c>
      <c r="Q123" s="7">
        <f t="shared" si="72"/>
        <v>0.998652405593203</v>
      </c>
      <c r="R123" s="7">
        <f t="shared" si="73"/>
        <v>0.98324487828074</v>
      </c>
      <c r="S123" s="7">
        <f t="shared" si="74"/>
        <v>0.968251921182743</v>
      </c>
      <c r="T123" s="7">
        <f t="shared" si="75"/>
        <v>0.976536186351929</v>
      </c>
      <c r="U123" s="7">
        <f t="shared" si="76"/>
        <v>1.0391651066548</v>
      </c>
      <c r="V123" s="7">
        <f t="shared" si="77"/>
        <v>1.09385584055275</v>
      </c>
      <c r="W123" s="7">
        <f t="shared" si="78"/>
        <v>1.12928133815034</v>
      </c>
      <c r="X123" s="7">
        <f t="shared" si="79"/>
        <v>1.10435584142127</v>
      </c>
      <c r="Y123" s="7">
        <f t="shared" si="80"/>
        <v>1.01785101490364</v>
      </c>
      <c r="Z123" s="7">
        <f t="shared" si="81"/>
        <v>0.982590454644278</v>
      </c>
      <c r="AA123" s="7">
        <f t="shared" si="82"/>
        <v>0.979391923038381</v>
      </c>
      <c r="AB123" s="7">
        <f t="shared" si="83"/>
        <v>0.94977608501157</v>
      </c>
      <c r="AC123" s="7">
        <f t="shared" si="84"/>
        <v>0.915124983625094</v>
      </c>
    </row>
    <row r="124" spans="1:29">
      <c r="A124" s="16" t="str">
        <f t="shared" si="61"/>
        <v>2025-01-26</v>
      </c>
      <c r="B124" s="53" t="s">
        <v>53</v>
      </c>
      <c r="C124" s="54">
        <f t="shared" si="32"/>
        <v>1.00052418781737</v>
      </c>
      <c r="D124" s="3">
        <f t="shared" si="33"/>
        <v>1.13176193884855</v>
      </c>
      <c r="E124" s="3">
        <f t="shared" si="34"/>
        <v>0.910608626795416</v>
      </c>
      <c r="F124" s="7">
        <f t="shared" si="85"/>
        <v>0.991323824118826</v>
      </c>
      <c r="G124" s="7">
        <f t="shared" si="62"/>
        <v>0.9323851880039</v>
      </c>
      <c r="H124" s="7">
        <f t="shared" si="63"/>
        <v>0.921793694520967</v>
      </c>
      <c r="I124" s="7">
        <f t="shared" si="64"/>
        <v>0.941972438983895</v>
      </c>
      <c r="J124" s="7">
        <f t="shared" si="65"/>
        <v>0.964719015305073</v>
      </c>
      <c r="K124" s="7">
        <f t="shared" si="66"/>
        <v>0.995554202192448</v>
      </c>
      <c r="L124" s="7">
        <f t="shared" si="67"/>
        <v>1.0387227014131</v>
      </c>
      <c r="M124" s="7">
        <f t="shared" si="68"/>
        <v>1.06949352179034</v>
      </c>
      <c r="N124" s="7">
        <f t="shared" si="69"/>
        <v>1.0431718061674</v>
      </c>
      <c r="O124" s="7">
        <f t="shared" si="70"/>
        <v>1.02451963682432</v>
      </c>
      <c r="P124" s="7">
        <f t="shared" si="71"/>
        <v>0.997243475796687</v>
      </c>
      <c r="Q124" s="7">
        <f t="shared" si="72"/>
        <v>1.00010333247223</v>
      </c>
      <c r="R124" s="7">
        <f t="shared" si="73"/>
        <v>0.976339308777187</v>
      </c>
      <c r="S124" s="7">
        <f t="shared" si="74"/>
        <v>0.951743478490925</v>
      </c>
      <c r="T124" s="7">
        <f t="shared" si="75"/>
        <v>0.966170011675099</v>
      </c>
      <c r="U124" s="7">
        <f t="shared" si="76"/>
        <v>1.03141813159939</v>
      </c>
      <c r="V124" s="7">
        <f t="shared" si="77"/>
        <v>1.09113224915618</v>
      </c>
      <c r="W124" s="7">
        <f t="shared" si="78"/>
        <v>1.13176193884855</v>
      </c>
      <c r="X124" s="7">
        <f t="shared" si="79"/>
        <v>1.09229726677208</v>
      </c>
      <c r="Y124" s="7">
        <f t="shared" si="80"/>
        <v>1.0197907188353</v>
      </c>
      <c r="Z124" s="7">
        <f t="shared" si="81"/>
        <v>0.993794739723805</v>
      </c>
      <c r="AA124" s="7">
        <f t="shared" si="82"/>
        <v>0.976942069500276</v>
      </c>
      <c r="AB124" s="7">
        <f t="shared" si="83"/>
        <v>0.949579129853583</v>
      </c>
      <c r="AC124" s="7">
        <f t="shared" si="84"/>
        <v>0.910608626795416</v>
      </c>
    </row>
    <row r="125" spans="1:29">
      <c r="A125" s="16" t="str">
        <f t="shared" si="61"/>
        <v>2025-01-26</v>
      </c>
      <c r="B125" s="53" t="s">
        <v>54</v>
      </c>
      <c r="C125" s="54">
        <f t="shared" si="32"/>
        <v>1.00126701236754</v>
      </c>
      <c r="D125" s="3">
        <f t="shared" si="33"/>
        <v>1.10879220510937</v>
      </c>
      <c r="E125" s="3">
        <f t="shared" si="34"/>
        <v>0.90931764515203</v>
      </c>
      <c r="F125" s="7">
        <f t="shared" si="85"/>
        <v>0.986133850930069</v>
      </c>
      <c r="G125" s="7">
        <f t="shared" si="62"/>
        <v>0.921278818688061</v>
      </c>
      <c r="H125" s="7">
        <f t="shared" si="63"/>
        <v>0.91848933970161</v>
      </c>
      <c r="I125" s="7">
        <f t="shared" si="64"/>
        <v>0.944943603379508</v>
      </c>
      <c r="J125" s="7">
        <f t="shared" si="65"/>
        <v>0.960615744028015</v>
      </c>
      <c r="K125" s="7">
        <f t="shared" si="66"/>
        <v>0.991003849986665</v>
      </c>
      <c r="L125" s="7">
        <f t="shared" si="67"/>
        <v>1.04210635930108</v>
      </c>
      <c r="M125" s="7">
        <f t="shared" si="68"/>
        <v>1.08490526285374</v>
      </c>
      <c r="N125" s="7">
        <f t="shared" si="69"/>
        <v>1.0569596759651</v>
      </c>
      <c r="O125" s="7">
        <f t="shared" si="70"/>
        <v>1.04688776292277</v>
      </c>
      <c r="P125" s="7">
        <f t="shared" si="71"/>
        <v>1.01957126739376</v>
      </c>
      <c r="Q125" s="7">
        <f t="shared" si="72"/>
        <v>1.03023980956878</v>
      </c>
      <c r="R125" s="7">
        <f t="shared" si="73"/>
        <v>1.0109205515079</v>
      </c>
      <c r="S125" s="7">
        <f t="shared" si="74"/>
        <v>0.967641839366616</v>
      </c>
      <c r="T125" s="7">
        <f t="shared" si="75"/>
        <v>0.946169548962261</v>
      </c>
      <c r="U125" s="7">
        <f t="shared" si="76"/>
        <v>1.00524134857702</v>
      </c>
      <c r="V125" s="7">
        <f t="shared" si="77"/>
        <v>1.07298191460541</v>
      </c>
      <c r="W125" s="7">
        <f t="shared" si="78"/>
        <v>1.10879220510937</v>
      </c>
      <c r="X125" s="7">
        <f t="shared" si="79"/>
        <v>1.08657692765504</v>
      </c>
      <c r="Y125" s="7">
        <f t="shared" si="80"/>
        <v>1.00811400166384</v>
      </c>
      <c r="Z125" s="7">
        <f t="shared" si="81"/>
        <v>0.991497746971847</v>
      </c>
      <c r="AA125" s="7">
        <f t="shared" si="82"/>
        <v>0.98045006194606</v>
      </c>
      <c r="AB125" s="7">
        <f t="shared" si="83"/>
        <v>0.939569160584459</v>
      </c>
      <c r="AC125" s="7">
        <f t="shared" si="84"/>
        <v>0.90931764515203</v>
      </c>
    </row>
    <row r="126" spans="1:29">
      <c r="A126" s="16" t="str">
        <f t="shared" si="61"/>
        <v>2025-01-27</v>
      </c>
      <c r="B126" s="53" t="s">
        <v>53</v>
      </c>
      <c r="C126" s="54">
        <f t="shared" si="32"/>
        <v>1.00114822784071</v>
      </c>
      <c r="D126" s="3">
        <f t="shared" si="33"/>
        <v>1.16213704994193</v>
      </c>
      <c r="E126" s="3">
        <f t="shared" si="34"/>
        <v>0.910609857978279</v>
      </c>
      <c r="F126" s="7">
        <f t="shared" si="85"/>
        <v>0.977149206502573</v>
      </c>
      <c r="G126" s="7">
        <f t="shared" si="62"/>
        <v>0.921686895903888</v>
      </c>
      <c r="H126" s="7">
        <f t="shared" si="63"/>
        <v>0.91849269143087</v>
      </c>
      <c r="I126" s="7">
        <f t="shared" si="64"/>
        <v>0.942825439467383</v>
      </c>
      <c r="J126" s="7">
        <f t="shared" si="65"/>
        <v>0.957259663032706</v>
      </c>
      <c r="K126" s="7">
        <f t="shared" si="66"/>
        <v>0.990617315905267</v>
      </c>
      <c r="L126" s="7">
        <f t="shared" si="67"/>
        <v>1.04461427918218</v>
      </c>
      <c r="M126" s="7">
        <f t="shared" si="68"/>
        <v>1.07994622311156</v>
      </c>
      <c r="N126" s="7">
        <f t="shared" si="69"/>
        <v>1.01404128427087</v>
      </c>
      <c r="O126" s="7">
        <f t="shared" si="70"/>
        <v>0.992805344601153</v>
      </c>
      <c r="P126" s="7">
        <f t="shared" si="71"/>
        <v>0.973255880830506</v>
      </c>
      <c r="Q126" s="7">
        <f t="shared" si="72"/>
        <v>0.974264271362723</v>
      </c>
      <c r="R126" s="7">
        <f t="shared" si="73"/>
        <v>0.976010675401086</v>
      </c>
      <c r="S126" s="7">
        <f t="shared" si="74"/>
        <v>0.946087875209745</v>
      </c>
      <c r="T126" s="7">
        <f t="shared" si="75"/>
        <v>0.959700463099813</v>
      </c>
      <c r="U126" s="7">
        <f t="shared" si="76"/>
        <v>1.04603011635866</v>
      </c>
      <c r="V126" s="7">
        <f t="shared" si="77"/>
        <v>1.12677899558318</v>
      </c>
      <c r="W126" s="7">
        <f t="shared" si="78"/>
        <v>1.16213704994193</v>
      </c>
      <c r="X126" s="7">
        <f t="shared" si="79"/>
        <v>1.14373875674595</v>
      </c>
      <c r="Y126" s="7">
        <f t="shared" si="80"/>
        <v>1.0436245276012</v>
      </c>
      <c r="Z126" s="7">
        <f t="shared" si="81"/>
        <v>0.99426466278729</v>
      </c>
      <c r="AA126" s="7">
        <f t="shared" si="82"/>
        <v>0.985431578947368</v>
      </c>
      <c r="AB126" s="7">
        <f t="shared" si="83"/>
        <v>0.946184412920868</v>
      </c>
      <c r="AC126" s="7">
        <f t="shared" si="84"/>
        <v>0.910609857978279</v>
      </c>
    </row>
    <row r="127" spans="1:29">
      <c r="A127" s="16" t="str">
        <f t="shared" si="61"/>
        <v>2025-01-27</v>
      </c>
      <c r="B127" s="53" t="s">
        <v>54</v>
      </c>
      <c r="C127" s="54">
        <f t="shared" si="32"/>
        <v>1.00104847780869</v>
      </c>
      <c r="D127" s="3">
        <f t="shared" si="33"/>
        <v>1.17361492046078</v>
      </c>
      <c r="E127" s="3">
        <f t="shared" si="34"/>
        <v>0.91270649865281</v>
      </c>
      <c r="F127" s="7">
        <f t="shared" si="85"/>
        <v>0.982717280728284</v>
      </c>
      <c r="G127" s="7">
        <f t="shared" si="62"/>
        <v>0.918743801397749</v>
      </c>
      <c r="H127" s="7">
        <f t="shared" si="63"/>
        <v>0.919437152157934</v>
      </c>
      <c r="I127" s="7">
        <f t="shared" si="64"/>
        <v>0.941816281778935</v>
      </c>
      <c r="J127" s="7">
        <f t="shared" si="65"/>
        <v>0.959995052359497</v>
      </c>
      <c r="K127" s="7">
        <f t="shared" si="66"/>
        <v>0.993028449584789</v>
      </c>
      <c r="L127" s="7">
        <f t="shared" si="67"/>
        <v>1.04461429260158</v>
      </c>
      <c r="M127" s="7">
        <f t="shared" si="68"/>
        <v>1.08934248011598</v>
      </c>
      <c r="N127" s="7">
        <f t="shared" si="69"/>
        <v>1.00077188138402</v>
      </c>
      <c r="O127" s="7">
        <f t="shared" si="70"/>
        <v>0.949478809460513</v>
      </c>
      <c r="P127" s="7">
        <f t="shared" si="71"/>
        <v>0.937946198274529</v>
      </c>
      <c r="Q127" s="7">
        <f t="shared" si="72"/>
        <v>0.982600237557398</v>
      </c>
      <c r="R127" s="7">
        <f t="shared" si="73"/>
        <v>0.97890627941872</v>
      </c>
      <c r="S127" s="7">
        <f t="shared" si="74"/>
        <v>0.967455291449092</v>
      </c>
      <c r="T127" s="7">
        <f t="shared" si="75"/>
        <v>0.96913841079731</v>
      </c>
      <c r="U127" s="7">
        <f t="shared" si="76"/>
        <v>1.05192005602003</v>
      </c>
      <c r="V127" s="7">
        <f t="shared" si="77"/>
        <v>1.14244728538838</v>
      </c>
      <c r="W127" s="7">
        <f t="shared" si="78"/>
        <v>1.17361492046078</v>
      </c>
      <c r="X127" s="7">
        <f t="shared" si="79"/>
        <v>1.13898018287723</v>
      </c>
      <c r="Y127" s="7">
        <f t="shared" si="80"/>
        <v>1.02755513537755</v>
      </c>
      <c r="Z127" s="7">
        <f t="shared" si="81"/>
        <v>0.999664249713959</v>
      </c>
      <c r="AA127" s="7">
        <f t="shared" si="82"/>
        <v>0.992933390813534</v>
      </c>
      <c r="AB127" s="7">
        <f t="shared" si="83"/>
        <v>0.949349849037994</v>
      </c>
      <c r="AC127" s="7">
        <f t="shared" si="84"/>
        <v>0.91270649865281</v>
      </c>
    </row>
    <row r="128" spans="1:29">
      <c r="A128" s="16" t="str">
        <f t="shared" si="61"/>
        <v>2025-01-28</v>
      </c>
      <c r="B128" s="53" t="s">
        <v>53</v>
      </c>
      <c r="C128" s="54">
        <f t="shared" si="32"/>
        <v>1.00109783552332</v>
      </c>
      <c r="D128" s="3">
        <f t="shared" si="33"/>
        <v>1.15901104027367</v>
      </c>
      <c r="E128" s="3">
        <f t="shared" si="34"/>
        <v>0.91955085125448</v>
      </c>
      <c r="F128" s="7">
        <f t="shared" si="85"/>
        <v>0.95611207537813</v>
      </c>
      <c r="G128" s="7">
        <f t="shared" si="62"/>
        <v>0.926141078838174</v>
      </c>
      <c r="H128" s="7">
        <f t="shared" si="63"/>
        <v>0.91955085125448</v>
      </c>
      <c r="I128" s="7">
        <f t="shared" si="64"/>
        <v>0.944304028746308</v>
      </c>
      <c r="J128" s="7">
        <f t="shared" si="65"/>
        <v>0.966784908094163</v>
      </c>
      <c r="K128" s="7">
        <f t="shared" si="66"/>
        <v>0.99336224149433</v>
      </c>
      <c r="L128" s="7">
        <f t="shared" si="67"/>
        <v>1.04069708874786</v>
      </c>
      <c r="M128" s="7">
        <f t="shared" si="68"/>
        <v>1.06527280353628</v>
      </c>
      <c r="N128" s="7">
        <f t="shared" si="69"/>
        <v>0.999303368063969</v>
      </c>
      <c r="O128" s="7">
        <f t="shared" si="70"/>
        <v>0.968447852574789</v>
      </c>
      <c r="P128" s="7">
        <f t="shared" si="71"/>
        <v>0.945261642463696</v>
      </c>
      <c r="Q128" s="7">
        <f t="shared" si="72"/>
        <v>0.970433400655564</v>
      </c>
      <c r="R128" s="7">
        <f t="shared" si="73"/>
        <v>0.966564312521324</v>
      </c>
      <c r="S128" s="7">
        <f t="shared" si="74"/>
        <v>0.959548182139075</v>
      </c>
      <c r="T128" s="7">
        <f t="shared" si="75"/>
        <v>0.964795467922307</v>
      </c>
      <c r="U128" s="7">
        <f t="shared" si="76"/>
        <v>1.06794524726427</v>
      </c>
      <c r="V128" s="7">
        <f t="shared" si="77"/>
        <v>1.14802384947695</v>
      </c>
      <c r="W128" s="7">
        <f t="shared" si="78"/>
        <v>1.15901104027367</v>
      </c>
      <c r="X128" s="7">
        <f t="shared" si="79"/>
        <v>1.14470859718794</v>
      </c>
      <c r="Y128" s="7">
        <f t="shared" si="80"/>
        <v>1.04517006164881</v>
      </c>
      <c r="Z128" s="7">
        <f t="shared" si="81"/>
        <v>1.00004485511797</v>
      </c>
      <c r="AA128" s="7">
        <f t="shared" si="82"/>
        <v>0.990760260148015</v>
      </c>
      <c r="AB128" s="7">
        <f t="shared" si="83"/>
        <v>0.956584725428947</v>
      </c>
      <c r="AC128" s="7">
        <f t="shared" si="84"/>
        <v>0.927520113582584</v>
      </c>
    </row>
    <row r="129" spans="1:29">
      <c r="A129" s="16" t="str">
        <f t="shared" si="61"/>
        <v>2025-01-28</v>
      </c>
      <c r="B129" s="53" t="s">
        <v>54</v>
      </c>
      <c r="C129" s="54">
        <f t="shared" si="32"/>
        <v>1.00126418316031</v>
      </c>
      <c r="D129" s="3">
        <f t="shared" si="33"/>
        <v>1.14875186884032</v>
      </c>
      <c r="E129" s="3">
        <f t="shared" si="34"/>
        <v>0.911174391114778</v>
      </c>
      <c r="F129" s="7">
        <f t="shared" si="85"/>
        <v>0.963994173237449</v>
      </c>
      <c r="G129" s="7">
        <f t="shared" si="62"/>
        <v>0.916427180677444</v>
      </c>
      <c r="H129" s="7">
        <f t="shared" si="63"/>
        <v>0.911174391114778</v>
      </c>
      <c r="I129" s="7">
        <f t="shared" si="64"/>
        <v>0.933466632915829</v>
      </c>
      <c r="J129" s="7">
        <f t="shared" si="65"/>
        <v>0.962595024751088</v>
      </c>
      <c r="K129" s="7">
        <f t="shared" si="66"/>
        <v>0.993504400375975</v>
      </c>
      <c r="L129" s="7">
        <f t="shared" si="67"/>
        <v>1.03977506645764</v>
      </c>
      <c r="M129" s="7">
        <f t="shared" si="68"/>
        <v>1.09097553908541</v>
      </c>
      <c r="N129" s="7">
        <f t="shared" si="69"/>
        <v>1.00638011624574</v>
      </c>
      <c r="O129" s="7">
        <f t="shared" si="70"/>
        <v>0.953983966334916</v>
      </c>
      <c r="P129" s="7">
        <f t="shared" si="71"/>
        <v>0.942644204681368</v>
      </c>
      <c r="Q129" s="7">
        <f t="shared" si="72"/>
        <v>0.964469414841525</v>
      </c>
      <c r="R129" s="7">
        <f t="shared" si="73"/>
        <v>0.980674984941055</v>
      </c>
      <c r="S129" s="7">
        <f t="shared" si="74"/>
        <v>0.990068463581208</v>
      </c>
      <c r="T129" s="7">
        <f t="shared" si="75"/>
        <v>1.00199800766447</v>
      </c>
      <c r="U129" s="7">
        <f t="shared" si="76"/>
        <v>1.08572673951669</v>
      </c>
      <c r="V129" s="7">
        <f t="shared" si="77"/>
        <v>1.14875186884032</v>
      </c>
      <c r="W129" s="7">
        <f t="shared" si="78"/>
        <v>1.146899351248</v>
      </c>
      <c r="X129" s="7">
        <f t="shared" si="79"/>
        <v>1.07511691570098</v>
      </c>
      <c r="Y129" s="7">
        <f t="shared" si="80"/>
        <v>1.01575140080446</v>
      </c>
      <c r="Z129" s="7">
        <f t="shared" si="81"/>
        <v>1.01056654472583</v>
      </c>
      <c r="AA129" s="7">
        <f t="shared" si="82"/>
        <v>0.993760519598109</v>
      </c>
      <c r="AB129" s="7">
        <f t="shared" si="83"/>
        <v>0.964519279127303</v>
      </c>
      <c r="AC129" s="7">
        <f t="shared" si="84"/>
        <v>0.937116209379748</v>
      </c>
    </row>
    <row r="130" spans="1:29">
      <c r="A130" s="16" t="str">
        <f t="shared" si="61"/>
        <v>2025-01-29</v>
      </c>
      <c r="B130" s="53" t="s">
        <v>53</v>
      </c>
      <c r="C130" s="54">
        <f t="shared" si="32"/>
        <v>1.00100680027576</v>
      </c>
      <c r="D130" s="3">
        <f t="shared" si="33"/>
        <v>1.22548302872063</v>
      </c>
      <c r="E130" s="3">
        <f t="shared" si="34"/>
        <v>0.911580751106669</v>
      </c>
      <c r="F130" s="7">
        <f t="shared" si="85"/>
        <v>0.977472765772891</v>
      </c>
      <c r="G130" s="7">
        <f t="shared" si="62"/>
        <v>0.913895703920238</v>
      </c>
      <c r="H130" s="7">
        <f t="shared" si="63"/>
        <v>0.911580751106669</v>
      </c>
      <c r="I130" s="7">
        <f t="shared" si="64"/>
        <v>0.935837588896895</v>
      </c>
      <c r="J130" s="7">
        <f t="shared" si="65"/>
        <v>0.95172575407586</v>
      </c>
      <c r="K130" s="7">
        <f t="shared" si="66"/>
        <v>0.990678532484435</v>
      </c>
      <c r="L130" s="7">
        <f t="shared" si="67"/>
        <v>1.03199119443261</v>
      </c>
      <c r="M130" s="7">
        <f t="shared" si="68"/>
        <v>1.05673490452434</v>
      </c>
      <c r="N130" s="7">
        <f t="shared" si="69"/>
        <v>0.999413948036726</v>
      </c>
      <c r="O130" s="7">
        <f t="shared" si="70"/>
        <v>0.944618191295283</v>
      </c>
      <c r="P130" s="7">
        <f t="shared" si="71"/>
        <v>0.925851841633329</v>
      </c>
      <c r="Q130" s="7">
        <f t="shared" si="72"/>
        <v>0.95377337405945</v>
      </c>
      <c r="R130" s="7">
        <f t="shared" si="73"/>
        <v>0.96805311462605</v>
      </c>
      <c r="S130" s="7">
        <f t="shared" si="74"/>
        <v>0.954129180618873</v>
      </c>
      <c r="T130" s="7">
        <f t="shared" si="75"/>
        <v>0.969809725158562</v>
      </c>
      <c r="U130" s="7">
        <f t="shared" si="76"/>
        <v>1.06505057551448</v>
      </c>
      <c r="V130" s="7">
        <f t="shared" si="77"/>
        <v>1.17590469952513</v>
      </c>
      <c r="W130" s="7">
        <f t="shared" si="78"/>
        <v>1.22548302872063</v>
      </c>
      <c r="X130" s="7">
        <f t="shared" si="79"/>
        <v>1.15928072268621</v>
      </c>
      <c r="Y130" s="7">
        <f t="shared" si="80"/>
        <v>1.04317675022667</v>
      </c>
      <c r="Z130" s="7">
        <f t="shared" si="81"/>
        <v>1.00284231049306</v>
      </c>
      <c r="AA130" s="7">
        <f t="shared" si="82"/>
        <v>0.992715262812705</v>
      </c>
      <c r="AB130" s="7">
        <f t="shared" si="83"/>
        <v>0.951558481394965</v>
      </c>
      <c r="AC130" s="7">
        <f t="shared" si="84"/>
        <v>0.922584804602261</v>
      </c>
    </row>
    <row r="131" spans="1:29">
      <c r="A131" s="16" t="str">
        <f t="shared" si="61"/>
        <v>2025-01-29</v>
      </c>
      <c r="B131" s="53" t="s">
        <v>54</v>
      </c>
      <c r="C131" s="54">
        <f t="shared" si="32"/>
        <v>1.00002974287022</v>
      </c>
      <c r="D131" s="3">
        <f t="shared" si="33"/>
        <v>1.2156709284905</v>
      </c>
      <c r="E131" s="3">
        <f t="shared" si="34"/>
        <v>0.904654340084704</v>
      </c>
      <c r="F131" s="7">
        <f t="shared" si="85"/>
        <v>0.950395827345022</v>
      </c>
      <c r="G131" s="7">
        <f t="shared" si="62"/>
        <v>0.904654340084704</v>
      </c>
      <c r="H131" s="7">
        <f t="shared" si="63"/>
        <v>0.911971912733993</v>
      </c>
      <c r="I131" s="7">
        <f t="shared" si="64"/>
        <v>0.937906801650405</v>
      </c>
      <c r="J131" s="7">
        <f t="shared" si="65"/>
        <v>0.969484022048101</v>
      </c>
      <c r="K131" s="7">
        <f t="shared" si="66"/>
        <v>0.996687235251792</v>
      </c>
      <c r="L131" s="7">
        <f t="shared" si="67"/>
        <v>1.03630801772212</v>
      </c>
      <c r="M131" s="7">
        <f t="shared" si="68"/>
        <v>1.07118592382521</v>
      </c>
      <c r="N131" s="7">
        <f t="shared" si="69"/>
        <v>1.01168065701165</v>
      </c>
      <c r="O131" s="7">
        <f t="shared" si="70"/>
        <v>0.951880224887865</v>
      </c>
      <c r="P131" s="7">
        <f t="shared" si="71"/>
        <v>0.923365110980894</v>
      </c>
      <c r="Q131" s="7">
        <f t="shared" si="72"/>
        <v>0.960346104510073</v>
      </c>
      <c r="R131" s="7">
        <f t="shared" si="73"/>
        <v>0.973865985109457</v>
      </c>
      <c r="S131" s="7">
        <f t="shared" si="74"/>
        <v>0.962503413655993</v>
      </c>
      <c r="T131" s="7">
        <f t="shared" si="75"/>
        <v>0.965612381755515</v>
      </c>
      <c r="U131" s="7">
        <f t="shared" si="76"/>
        <v>1.05206622190247</v>
      </c>
      <c r="V131" s="7">
        <f t="shared" si="77"/>
        <v>1.15904352318062</v>
      </c>
      <c r="W131" s="7">
        <f t="shared" si="78"/>
        <v>1.2156709284905</v>
      </c>
      <c r="X131" s="7">
        <f t="shared" si="79"/>
        <v>1.15131360269799</v>
      </c>
      <c r="Y131" s="7">
        <f t="shared" si="80"/>
        <v>1.02200008248712</v>
      </c>
      <c r="Z131" s="7">
        <f t="shared" si="81"/>
        <v>0.998355738584959</v>
      </c>
      <c r="AA131" s="7">
        <f t="shared" si="82"/>
        <v>0.991508518742738</v>
      </c>
      <c r="AB131" s="7">
        <f t="shared" si="83"/>
        <v>0.957906647995381</v>
      </c>
      <c r="AC131" s="7">
        <f t="shared" si="84"/>
        <v>0.925000606230666</v>
      </c>
    </row>
    <row r="132" spans="1:29">
      <c r="A132" s="16" t="str">
        <f t="shared" si="61"/>
        <v>2025-01-30</v>
      </c>
      <c r="B132" s="53" t="s">
        <v>53</v>
      </c>
      <c r="C132" s="54">
        <f t="shared" si="32"/>
        <v>1.00205474609443</v>
      </c>
      <c r="D132" s="3">
        <f t="shared" si="33"/>
        <v>1.17816129667301</v>
      </c>
      <c r="E132" s="3">
        <f t="shared" si="34"/>
        <v>0.912170373070847</v>
      </c>
      <c r="F132" s="7">
        <f t="shared" si="85"/>
        <v>0.965677578885126</v>
      </c>
      <c r="G132" s="7">
        <f t="shared" si="62"/>
        <v>0.91614016532606</v>
      </c>
      <c r="H132" s="7">
        <f t="shared" si="63"/>
        <v>0.912170373070847</v>
      </c>
      <c r="I132" s="7">
        <f t="shared" si="64"/>
        <v>0.942847626977519</v>
      </c>
      <c r="J132" s="7">
        <f t="shared" si="65"/>
        <v>0.969620968596559</v>
      </c>
      <c r="K132" s="7">
        <f t="shared" si="66"/>
        <v>1.00021858719808</v>
      </c>
      <c r="L132" s="7">
        <f t="shared" si="67"/>
        <v>1.03602258240758</v>
      </c>
      <c r="M132" s="7">
        <f t="shared" si="68"/>
        <v>1.05449303895373</v>
      </c>
      <c r="N132" s="7">
        <f t="shared" si="69"/>
        <v>1.00323398012936</v>
      </c>
      <c r="O132" s="7">
        <f t="shared" si="70"/>
        <v>0.945498654082616</v>
      </c>
      <c r="P132" s="7">
        <f t="shared" si="71"/>
        <v>0.93325366419458</v>
      </c>
      <c r="Q132" s="7">
        <f t="shared" si="72"/>
        <v>0.984257306417596</v>
      </c>
      <c r="R132" s="7">
        <f t="shared" si="73"/>
        <v>1.00321420371929</v>
      </c>
      <c r="S132" s="7">
        <f t="shared" si="74"/>
        <v>0.989434739491952</v>
      </c>
      <c r="T132" s="7">
        <f t="shared" si="75"/>
        <v>0.986160903588913</v>
      </c>
      <c r="U132" s="7">
        <f t="shared" si="76"/>
        <v>1.05582049878821</v>
      </c>
      <c r="V132" s="7">
        <f t="shared" si="77"/>
        <v>1.12839689004073</v>
      </c>
      <c r="W132" s="7">
        <f t="shared" si="78"/>
        <v>1.17816129667301</v>
      </c>
      <c r="X132" s="7">
        <f t="shared" si="79"/>
        <v>1.13618135234488</v>
      </c>
      <c r="Y132" s="7">
        <f t="shared" si="80"/>
        <v>1.03157017500858</v>
      </c>
      <c r="Z132" s="7">
        <f t="shared" si="81"/>
        <v>1.00434823931949</v>
      </c>
      <c r="AA132" s="7">
        <f t="shared" si="82"/>
        <v>0.990323878019352</v>
      </c>
      <c r="AB132" s="7">
        <f t="shared" si="83"/>
        <v>0.957166746297181</v>
      </c>
      <c r="AC132" s="7">
        <f t="shared" si="84"/>
        <v>0.925100456734969</v>
      </c>
    </row>
    <row r="133" spans="1:29">
      <c r="A133" s="16" t="str">
        <f t="shared" si="61"/>
        <v>2025-01-30</v>
      </c>
      <c r="B133" s="53" t="s">
        <v>54</v>
      </c>
      <c r="C133" s="54">
        <f t="shared" si="32"/>
        <v>1.00292552602945</v>
      </c>
      <c r="D133" s="3">
        <f t="shared" si="33"/>
        <v>1.17496998133932</v>
      </c>
      <c r="E133" s="3">
        <f t="shared" si="34"/>
        <v>0.917248039941531</v>
      </c>
      <c r="F133" s="7">
        <f t="shared" si="85"/>
        <v>0.977338156246773</v>
      </c>
      <c r="G133" s="7">
        <f t="shared" si="62"/>
        <v>0.922754033747998</v>
      </c>
      <c r="H133" s="7">
        <f t="shared" si="63"/>
        <v>0.917248039941531</v>
      </c>
      <c r="I133" s="7">
        <f t="shared" si="64"/>
        <v>0.942800671594105</v>
      </c>
      <c r="J133" s="7">
        <f t="shared" si="65"/>
        <v>0.966740114095046</v>
      </c>
      <c r="K133" s="7">
        <f t="shared" si="66"/>
        <v>0.999737448625082</v>
      </c>
      <c r="L133" s="7">
        <f t="shared" si="67"/>
        <v>1.04570090525936</v>
      </c>
      <c r="M133" s="7">
        <f t="shared" si="68"/>
        <v>1.08348803507855</v>
      </c>
      <c r="N133" s="7">
        <f t="shared" si="69"/>
        <v>1.01527879142874</v>
      </c>
      <c r="O133" s="7">
        <f t="shared" si="70"/>
        <v>0.965936591030535</v>
      </c>
      <c r="P133" s="7">
        <f t="shared" si="71"/>
        <v>0.943717106082664</v>
      </c>
      <c r="Q133" s="7">
        <f t="shared" si="72"/>
        <v>0.964690616452126</v>
      </c>
      <c r="R133" s="7">
        <f t="shared" si="73"/>
        <v>0.96032633139603</v>
      </c>
      <c r="S133" s="7">
        <f t="shared" si="74"/>
        <v>0.969446930701027</v>
      </c>
      <c r="T133" s="7">
        <f t="shared" si="75"/>
        <v>0.982422621322125</v>
      </c>
      <c r="U133" s="7">
        <f t="shared" si="76"/>
        <v>1.06276347394739</v>
      </c>
      <c r="V133" s="7">
        <f t="shared" si="77"/>
        <v>1.1392295870452</v>
      </c>
      <c r="W133" s="7">
        <f t="shared" si="78"/>
        <v>1.17496998133932</v>
      </c>
      <c r="X133" s="7">
        <f t="shared" si="79"/>
        <v>1.11363141205401</v>
      </c>
      <c r="Y133" s="7">
        <f t="shared" si="80"/>
        <v>1.01547920150274</v>
      </c>
      <c r="Z133" s="7">
        <f t="shared" si="81"/>
        <v>1.01302006586571</v>
      </c>
      <c r="AA133" s="7">
        <f t="shared" si="82"/>
        <v>1.00487643676943</v>
      </c>
      <c r="AB133" s="7">
        <f t="shared" si="83"/>
        <v>0.965185959704983</v>
      </c>
      <c r="AC133" s="7">
        <f t="shared" si="84"/>
        <v>0.923430113476417</v>
      </c>
    </row>
    <row r="134" spans="1:29">
      <c r="A134" s="16" t="str">
        <f t="shared" si="61"/>
        <v>2025-01-31</v>
      </c>
      <c r="B134" s="53" t="s">
        <v>53</v>
      </c>
      <c r="C134" s="54">
        <f t="shared" si="32"/>
        <v>1.0032218870054</v>
      </c>
      <c r="D134" s="3">
        <f t="shared" si="33"/>
        <v>1.18856293861036</v>
      </c>
      <c r="E134" s="3">
        <f t="shared" si="34"/>
        <v>0.916995117359845</v>
      </c>
      <c r="F134" s="7">
        <f t="shared" si="85"/>
        <v>0.990827173150596</v>
      </c>
      <c r="G134" s="7">
        <f t="shared" si="62"/>
        <v>0.925720198224691</v>
      </c>
      <c r="H134" s="7">
        <f t="shared" si="63"/>
        <v>0.916995117359845</v>
      </c>
      <c r="I134" s="7">
        <f t="shared" si="64"/>
        <v>0.944668976135489</v>
      </c>
      <c r="J134" s="7">
        <f t="shared" si="65"/>
        <v>0.961970731044786</v>
      </c>
      <c r="K134" s="7">
        <f t="shared" si="66"/>
        <v>0.997952772581271</v>
      </c>
      <c r="L134" s="7">
        <f t="shared" si="67"/>
        <v>1.04191277897641</v>
      </c>
      <c r="M134" s="7">
        <f t="shared" si="68"/>
        <v>1.07855251544572</v>
      </c>
      <c r="N134" s="7">
        <f t="shared" si="69"/>
        <v>1.01318771245121</v>
      </c>
      <c r="O134" s="7">
        <f t="shared" si="70"/>
        <v>0.966077475070672</v>
      </c>
      <c r="P134" s="7">
        <f t="shared" si="71"/>
        <v>0.947297340750506</v>
      </c>
      <c r="Q134" s="7">
        <f t="shared" si="72"/>
        <v>0.957705363204345</v>
      </c>
      <c r="R134" s="7">
        <f t="shared" si="73"/>
        <v>0.977209895796413</v>
      </c>
      <c r="S134" s="7">
        <f t="shared" si="74"/>
        <v>0.96427405607341</v>
      </c>
      <c r="T134" s="7">
        <f t="shared" si="75"/>
        <v>0.97005942977507</v>
      </c>
      <c r="U134" s="7">
        <f t="shared" si="76"/>
        <v>1.05979061651803</v>
      </c>
      <c r="V134" s="7">
        <f t="shared" si="77"/>
        <v>1.15739792184985</v>
      </c>
      <c r="W134" s="7">
        <f t="shared" si="78"/>
        <v>1.18856293861036</v>
      </c>
      <c r="X134" s="7">
        <f t="shared" si="79"/>
        <v>1.125402271337</v>
      </c>
      <c r="Y134" s="7">
        <f t="shared" si="80"/>
        <v>1.01864631091365</v>
      </c>
      <c r="Z134" s="7">
        <f t="shared" si="81"/>
        <v>0.996450363083776</v>
      </c>
      <c r="AA134" s="7">
        <f t="shared" si="82"/>
        <v>0.990849825378347</v>
      </c>
      <c r="AB134" s="7">
        <f t="shared" si="83"/>
        <v>0.96122847005193</v>
      </c>
      <c r="AC134" s="7">
        <f t="shared" si="84"/>
        <v>0.9245850343462</v>
      </c>
    </row>
    <row r="135" spans="1:29">
      <c r="A135" s="16" t="str">
        <f t="shared" si="61"/>
        <v>2025-01-31</v>
      </c>
      <c r="B135" s="53" t="s">
        <v>54</v>
      </c>
      <c r="C135" s="54">
        <f t="shared" si="32"/>
        <v>1.0011916847943</v>
      </c>
      <c r="D135" s="3">
        <f t="shared" si="33"/>
        <v>1.14399536816613</v>
      </c>
      <c r="E135" s="3">
        <f t="shared" si="34"/>
        <v>0.912478048568405</v>
      </c>
      <c r="F135" s="7">
        <f t="shared" si="85"/>
        <v>0.97699387147978</v>
      </c>
      <c r="G135" s="7">
        <f t="shared" si="62"/>
        <v>0.915668581333531</v>
      </c>
      <c r="H135" s="7">
        <f t="shared" si="63"/>
        <v>0.912478048568405</v>
      </c>
      <c r="I135" s="7">
        <f t="shared" si="64"/>
        <v>0.941050270236162</v>
      </c>
      <c r="J135" s="7">
        <f t="shared" si="65"/>
        <v>0.964520790512968</v>
      </c>
      <c r="K135" s="7">
        <f t="shared" si="66"/>
        <v>0.993472977516851</v>
      </c>
      <c r="L135" s="7">
        <f t="shared" si="67"/>
        <v>1.03189556129804</v>
      </c>
      <c r="M135" s="7">
        <f t="shared" si="68"/>
        <v>1.07460284289615</v>
      </c>
      <c r="N135" s="7">
        <f t="shared" si="69"/>
        <v>1.00807104892727</v>
      </c>
      <c r="O135" s="7">
        <f t="shared" si="70"/>
        <v>0.973750105398175</v>
      </c>
      <c r="P135" s="7">
        <f t="shared" si="71"/>
        <v>0.973300279848176</v>
      </c>
      <c r="Q135" s="7">
        <f t="shared" si="72"/>
        <v>1.01008022527511</v>
      </c>
      <c r="R135" s="7">
        <f t="shared" si="73"/>
        <v>1.01543853046703</v>
      </c>
      <c r="S135" s="7">
        <f t="shared" si="74"/>
        <v>1.00669737611628</v>
      </c>
      <c r="T135" s="7">
        <f t="shared" si="75"/>
        <v>0.996101129125538</v>
      </c>
      <c r="U135" s="7">
        <f t="shared" si="76"/>
        <v>1.01843370517474</v>
      </c>
      <c r="V135" s="7">
        <f t="shared" si="77"/>
        <v>1.09467042523223</v>
      </c>
      <c r="W135" s="7">
        <f t="shared" si="78"/>
        <v>1.14399536816613</v>
      </c>
      <c r="X135" s="7">
        <f t="shared" si="79"/>
        <v>1.09704944649826</v>
      </c>
      <c r="Y135" s="7">
        <f t="shared" si="80"/>
        <v>1.00832877856914</v>
      </c>
      <c r="Z135" s="7">
        <f t="shared" si="81"/>
        <v>1.0065488106795</v>
      </c>
      <c r="AA135" s="7">
        <f t="shared" si="82"/>
        <v>0.991020341862909</v>
      </c>
      <c r="AB135" s="7">
        <f t="shared" si="83"/>
        <v>0.954351237456637</v>
      </c>
      <c r="AC135" s="7">
        <f t="shared" si="84"/>
        <v>0.9200806824242</v>
      </c>
    </row>
  </sheetData>
  <autoFilter xmlns:etc="http://www.wps.cn/officeDocument/2017/etCustomData" ref="A3:BD65" etc:filterBottomFollowUsedRange="0">
    <extLst/>
  </autoFilter>
  <conditionalFormatting sqref="D1">
    <cfRule type="dataBar" priority="8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{6fcdafa2-461b-461c-9fc8-13506c38195c}</x14:id>
        </ext>
      </extLst>
    </cfRule>
  </conditionalFormatting>
  <conditionalFormatting sqref="E1">
    <cfRule type="dataBar" priority="10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{6a2b2bc1-c729-4e59-a44f-0277780110d7}</x14:id>
        </ext>
      </extLst>
    </cfRule>
  </conditionalFormatting>
  <conditionalFormatting sqref="F1:AC1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:BC1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">
    <cfRule type="dataBar" priority="8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{253f8792-130e-46c2-8393-d4d95c589024}</x14:id>
        </ext>
      </extLst>
    </cfRule>
  </conditionalFormatting>
  <conditionalFormatting sqref="E2">
    <cfRule type="dataBar" priority="9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{6ccac577-d2b8-4761-ab9c-cdf72d1c35e4}</x14:id>
        </ext>
      </extLst>
    </cfRule>
  </conditionalFormatting>
  <conditionalFormatting sqref="F2:AC2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">
    <cfRule type="dataBar" priority="9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{e7e1210a-92f1-4084-8c7a-85924a274d2a}</x14:id>
        </ext>
      </extLst>
    </cfRule>
  </conditionalFormatting>
  <conditionalFormatting sqref="F16:AC1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7:AC17">
    <cfRule type="colorScale" priority="1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2:AC22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3:AC23">
    <cfRule type="colorScale" priority="1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2:AC32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3:AC3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6:AC3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7:AC37">
    <cfRule type="colorScale" priority="1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8:AC38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9:AC39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0:AC40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1:AC41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4:AC44">
    <cfRule type="colorScale" priority="1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5:AC45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8:AC5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9:AC59">
    <cfRule type="colorScale" priority="1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71">
    <cfRule type="dataBar" priority="4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{e105c2c7-81d6-4078-b1d0-10d396341194}</x14:id>
        </ext>
      </extLst>
    </cfRule>
  </conditionalFormatting>
  <conditionalFormatting sqref="E71">
    <cfRule type="dataBar" priority="5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{8a95e5f6-78b4-4200-863b-36c977c81622}</x14:id>
        </ext>
      </extLst>
    </cfRule>
  </conditionalFormatting>
  <conditionalFormatting sqref="F71:AC71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2">
    <cfRule type="dataBar" priority="4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{6f2698f3-fe32-4f09-9240-9a64518b9d85}</x14:id>
        </ext>
      </extLst>
    </cfRule>
  </conditionalFormatting>
  <conditionalFormatting sqref="E72">
    <cfRule type="dataBar" priority="5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{05e2da85-9352-43e0-8436-e670fb51c6f0}</x14:id>
        </ext>
      </extLst>
    </cfRule>
  </conditionalFormatting>
  <conditionalFormatting sqref="F72:AC7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3">
    <cfRule type="dataBar" priority="4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{894874f6-4847-4d38-b04c-fa9a481e24e6}</x14:id>
        </ext>
      </extLst>
    </cfRule>
  </conditionalFormatting>
  <conditionalFormatting sqref="C1:C2">
    <cfRule type="dataBar" priority="10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{97299b3b-84ba-45c3-adea-0bb32e15ddf0}</x14:id>
        </ext>
      </extLst>
    </cfRule>
  </conditionalFormatting>
  <conditionalFormatting sqref="C64:C65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{d1287c05-d4cb-45e9-a81b-d52e88d29171}</x14:id>
        </ext>
      </extLst>
    </cfRule>
  </conditionalFormatting>
  <conditionalFormatting sqref="C68:C69">
    <cfRule type="dataBar" priority="3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{e9949db8-7494-46a9-8f34-595be361b54b}</x14:id>
        </ext>
      </extLst>
    </cfRule>
  </conditionalFormatting>
  <conditionalFormatting sqref="C71:C72">
    <cfRule type="dataBar" priority="5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{7c8c92c5-33b5-4738-9289-6b2238f989fe}</x14:id>
        </ext>
      </extLst>
    </cfRule>
  </conditionalFormatting>
  <conditionalFormatting sqref="C74:C133">
    <cfRule type="dataBar" priority="8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{e05a52f5-ff20-4b78-af98-17cb6f6920a9}</x14:id>
        </ext>
      </extLst>
    </cfRule>
  </conditionalFormatting>
  <conditionalFormatting sqref="C134:C135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{7918edde-4c0a-4640-a9ff-5d03fce0f7d5}</x14:id>
        </ext>
      </extLst>
    </cfRule>
  </conditionalFormatting>
  <conditionalFormatting sqref="D64:D65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{60f39ff2-8427-4eef-a19f-f11958fcf910}</x14:id>
        </ext>
      </extLst>
    </cfRule>
  </conditionalFormatting>
  <conditionalFormatting sqref="D68:D69">
    <cfRule type="dataBar" priority="3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{af303ff0-3d08-423f-bdac-4e80a3eb8223}</x14:id>
        </ext>
      </extLst>
    </cfRule>
  </conditionalFormatting>
  <conditionalFormatting sqref="D74:D133">
    <cfRule type="dataBar" priority="4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{dc7eccf1-df2f-4dbc-a820-480c1b11bdfa}</x14:id>
        </ext>
      </extLst>
    </cfRule>
  </conditionalFormatting>
  <conditionalFormatting sqref="D134:D135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{5a2a3273-fe56-4bdc-960c-264aadaaed84}</x14:id>
        </ext>
      </extLst>
    </cfRule>
  </conditionalFormatting>
  <conditionalFormatting sqref="E64:E65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{1b1ad23d-b762-493a-9a97-48337b96b68e}</x14:id>
        </ext>
      </extLst>
    </cfRule>
  </conditionalFormatting>
  <conditionalFormatting sqref="E68:E69">
    <cfRule type="dataBar" priority="3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{5dd2bb98-3981-4e14-a389-0e74444ca87d}</x14:id>
        </ext>
      </extLst>
    </cfRule>
  </conditionalFormatting>
  <conditionalFormatting sqref="E74:E133">
    <cfRule type="dataBar" priority="4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{2526d673-b44a-4f83-95ce-508cf4ca136f}</x14:id>
        </ext>
      </extLst>
    </cfRule>
  </conditionalFormatting>
  <conditionalFormatting sqref="E134:E135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{8f7ee4df-8fa9-47ec-9f37-b00cd2b7b920}</x14:id>
        </ext>
      </extLst>
    </cfRule>
  </conditionalFormatting>
  <conditionalFormatting sqref="F76:F133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34:F135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46:AD47">
    <cfRule type="colorScale" priority="1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48:AD49">
    <cfRule type="colorScale" priority="1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0:AD51">
    <cfRule type="colorScale" priority="1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2:AD53">
    <cfRule type="colorScale" priority="1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4:AD55">
    <cfRule type="colorScale" priority="1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6:AD57">
    <cfRule type="colorScale" priority="1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68:AD69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 E3">
    <cfRule type="dataBar" priority="10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{223a49c0-b9f7-4bf6-8f0d-96518a0db0e2}</x14:id>
        </ext>
      </extLst>
    </cfRule>
  </conditionalFormatting>
  <conditionalFormatting sqref="AD5:AD45 F5:AC5 AD58:AD67 AD3 F4:AD4 AD70:AD135 F136:AD1048576 F70:AC70">
    <cfRule type="colorScale" priority="1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:C63 C66:C67 E70 C136:C1048576 E136:E1048576 C70">
    <cfRule type="dataBar" priority="18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{c3248605-7722-478d-a6d4-ebbd7d1aa2d0}</x14:id>
        </ext>
      </extLst>
    </cfRule>
  </conditionalFormatting>
  <conditionalFormatting sqref="D4:D63 D66:D67">
    <cfRule type="dataBar" priority="8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{cb3bd3ef-bb4e-4285-8c75-6ea7b1439212}</x14:id>
        </ext>
      </extLst>
    </cfRule>
  </conditionalFormatting>
  <conditionalFormatting sqref="E4:E63 E66:E67">
    <cfRule type="dataBar" priority="9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{317cf47e-2d2b-431a-b539-47fc3949506d}</x14:id>
        </ext>
      </extLst>
    </cfRule>
  </conditionalFormatting>
  <conditionalFormatting sqref="AF4:BC34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AC7">
    <cfRule type="colorScale" priority="1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8:AC9">
    <cfRule type="colorScale" priority="1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0:AC11">
    <cfRule type="colorScale" priority="1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2:AC13">
    <cfRule type="colorScale" priority="1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4:AC15">
    <cfRule type="colorScale" priority="1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8:AC19">
    <cfRule type="colorScale" priority="1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0:AC21">
    <cfRule type="colorScale" priority="1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4:AC25">
    <cfRule type="colorScale" priority="1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6:AC27">
    <cfRule type="colorScale" priority="1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8:AC29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0:AC31">
    <cfRule type="colorScale" priority="1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4:AC35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8:BC7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2:AC43">
    <cfRule type="colorScale" priority="1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6:AC4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8:AC49">
    <cfRule type="colorScale" priority="1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0:AC51">
    <cfRule type="colorScale" priority="1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2:AC53">
    <cfRule type="colorScale" priority="1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4:AC55">
    <cfRule type="colorScale" priority="1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6:AC57">
    <cfRule type="colorScale" priority="1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0:AC61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2:AC63 F66:AC67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4:AC6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8:AC6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70 D136:D1048576">
    <cfRule type="dataBar" priority="9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{cf0c089b-ae44-48f0-8e72-9fbfd64f4d88}</x14:id>
        </ext>
      </extLst>
    </cfRule>
  </conditionalFormatting>
  <conditionalFormatting sqref="C73 E73">
    <cfRule type="dataBar" priority="5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{dfe5df32-d72e-46b3-9111-786e253f2eba}</x14:id>
        </ext>
      </extLst>
    </cfRule>
  </conditionalFormatting>
  <conditionalFormatting sqref="F74:AC74 F75 G75:AC133">
    <cfRule type="colorScale" priority="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34:AC135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fcdafa2-461b-461c-9fc8-13506c38195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D1</xm:sqref>
        </x14:conditionalFormatting>
        <x14:conditionalFormatting xmlns:xm="http://schemas.microsoft.com/office/excel/2006/main">
          <x14:cfRule type="dataBar" id="{6a2b2bc1-c729-4e59-a44f-0277780110d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E1</xm:sqref>
        </x14:conditionalFormatting>
        <x14:conditionalFormatting xmlns:xm="http://schemas.microsoft.com/office/excel/2006/main">
          <x14:cfRule type="dataBar" id="{253f8792-130e-46c2-8393-d4d95c58902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D2</xm:sqref>
        </x14:conditionalFormatting>
        <x14:conditionalFormatting xmlns:xm="http://schemas.microsoft.com/office/excel/2006/main">
          <x14:cfRule type="dataBar" id="{6ccac577-d2b8-4761-ab9c-cdf72d1c35e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E2</xm:sqref>
        </x14:conditionalFormatting>
        <x14:conditionalFormatting xmlns:xm="http://schemas.microsoft.com/office/excel/2006/main">
          <x14:cfRule type="dataBar" id="{e7e1210a-92f1-4084-8c7a-85924a274d2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D3</xm:sqref>
        </x14:conditionalFormatting>
        <x14:conditionalFormatting xmlns:xm="http://schemas.microsoft.com/office/excel/2006/main">
          <x14:cfRule type="dataBar" id="{e105c2c7-81d6-4078-b1d0-10d39634119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D71</xm:sqref>
        </x14:conditionalFormatting>
        <x14:conditionalFormatting xmlns:xm="http://schemas.microsoft.com/office/excel/2006/main">
          <x14:cfRule type="dataBar" id="{8a95e5f6-78b4-4200-863b-36c977c8162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E71</xm:sqref>
        </x14:conditionalFormatting>
        <x14:conditionalFormatting xmlns:xm="http://schemas.microsoft.com/office/excel/2006/main">
          <x14:cfRule type="dataBar" id="{6f2698f3-fe32-4f09-9240-9a64518b9d8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D72</xm:sqref>
        </x14:conditionalFormatting>
        <x14:conditionalFormatting xmlns:xm="http://schemas.microsoft.com/office/excel/2006/main">
          <x14:cfRule type="dataBar" id="{05e2da85-9352-43e0-8436-e670fb51c6f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E72</xm:sqref>
        </x14:conditionalFormatting>
        <x14:conditionalFormatting xmlns:xm="http://schemas.microsoft.com/office/excel/2006/main">
          <x14:cfRule type="dataBar" id="{894874f6-4847-4d38-b04c-fa9a481e24e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D73</xm:sqref>
        </x14:conditionalFormatting>
        <x14:conditionalFormatting xmlns:xm="http://schemas.microsoft.com/office/excel/2006/main">
          <x14:cfRule type="dataBar" id="{97299b3b-84ba-45c3-adea-0bb32e15ddf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C1:C2</xm:sqref>
        </x14:conditionalFormatting>
        <x14:conditionalFormatting xmlns:xm="http://schemas.microsoft.com/office/excel/2006/main">
          <x14:cfRule type="dataBar" id="{d1287c05-d4cb-45e9-a81b-d52e88d2917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C64:C65</xm:sqref>
        </x14:conditionalFormatting>
        <x14:conditionalFormatting xmlns:xm="http://schemas.microsoft.com/office/excel/2006/main">
          <x14:cfRule type="dataBar" id="{e9949db8-7494-46a9-8f34-595be361b54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C68:C69</xm:sqref>
        </x14:conditionalFormatting>
        <x14:conditionalFormatting xmlns:xm="http://schemas.microsoft.com/office/excel/2006/main">
          <x14:cfRule type="dataBar" id="{7c8c92c5-33b5-4738-9289-6b2238f989f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C71:C72</xm:sqref>
        </x14:conditionalFormatting>
        <x14:conditionalFormatting xmlns:xm="http://schemas.microsoft.com/office/excel/2006/main">
          <x14:cfRule type="dataBar" id="{e05a52f5-ff20-4b78-af98-17cb6f6920a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C74:C133</xm:sqref>
        </x14:conditionalFormatting>
        <x14:conditionalFormatting xmlns:xm="http://schemas.microsoft.com/office/excel/2006/main">
          <x14:cfRule type="dataBar" id="{7918edde-4c0a-4640-a9ff-5d03fce0f7d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C134:C135</xm:sqref>
        </x14:conditionalFormatting>
        <x14:conditionalFormatting xmlns:xm="http://schemas.microsoft.com/office/excel/2006/main">
          <x14:cfRule type="dataBar" id="{60f39ff2-8427-4eef-a19f-f11958fcf91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D64:D65</xm:sqref>
        </x14:conditionalFormatting>
        <x14:conditionalFormatting xmlns:xm="http://schemas.microsoft.com/office/excel/2006/main">
          <x14:cfRule type="dataBar" id="{af303ff0-3d08-423f-bdac-4e80a3eb822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D68:D69</xm:sqref>
        </x14:conditionalFormatting>
        <x14:conditionalFormatting xmlns:xm="http://schemas.microsoft.com/office/excel/2006/main">
          <x14:cfRule type="dataBar" id="{dc7eccf1-df2f-4dbc-a820-480c1b11bdf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D74:D133</xm:sqref>
        </x14:conditionalFormatting>
        <x14:conditionalFormatting xmlns:xm="http://schemas.microsoft.com/office/excel/2006/main">
          <x14:cfRule type="dataBar" id="{5a2a3273-fe56-4bdc-960c-264aadaaed8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D134:D135</xm:sqref>
        </x14:conditionalFormatting>
        <x14:conditionalFormatting xmlns:xm="http://schemas.microsoft.com/office/excel/2006/main">
          <x14:cfRule type="dataBar" id="{1b1ad23d-b762-493a-9a97-48337b96b68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E64:E65</xm:sqref>
        </x14:conditionalFormatting>
        <x14:conditionalFormatting xmlns:xm="http://schemas.microsoft.com/office/excel/2006/main">
          <x14:cfRule type="dataBar" id="{5dd2bb98-3981-4e14-a389-0e74444ca87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E68:E69</xm:sqref>
        </x14:conditionalFormatting>
        <x14:conditionalFormatting xmlns:xm="http://schemas.microsoft.com/office/excel/2006/main">
          <x14:cfRule type="dataBar" id="{2526d673-b44a-4f83-95ce-508cf4ca136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E74:E133</xm:sqref>
        </x14:conditionalFormatting>
        <x14:conditionalFormatting xmlns:xm="http://schemas.microsoft.com/office/excel/2006/main">
          <x14:cfRule type="dataBar" id="{8f7ee4df-8fa9-47ec-9f37-b00cd2b7b92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E134:E135</xm:sqref>
        </x14:conditionalFormatting>
        <x14:conditionalFormatting xmlns:xm="http://schemas.microsoft.com/office/excel/2006/main">
          <x14:cfRule type="dataBar" id="{223a49c0-b9f7-4bf6-8f0d-96518a0db0e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C3 E3</xm:sqref>
        </x14:conditionalFormatting>
        <x14:conditionalFormatting xmlns:xm="http://schemas.microsoft.com/office/excel/2006/main">
          <x14:cfRule type="dataBar" id="{c3248605-7722-478d-a6d4-ebbd7d1aa2d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C4:C63 C66:C67 E70 C136:C1048576 E136:E1048576 C70</xm:sqref>
        </x14:conditionalFormatting>
        <x14:conditionalFormatting xmlns:xm="http://schemas.microsoft.com/office/excel/2006/main">
          <x14:cfRule type="dataBar" id="{cb3bd3ef-bb4e-4285-8c75-6ea7b143921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D4:D63 D66:D67</xm:sqref>
        </x14:conditionalFormatting>
        <x14:conditionalFormatting xmlns:xm="http://schemas.microsoft.com/office/excel/2006/main">
          <x14:cfRule type="dataBar" id="{317cf47e-2d2b-431a-b539-47fc3949506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E4:E63 E66:E67</xm:sqref>
        </x14:conditionalFormatting>
        <x14:conditionalFormatting xmlns:xm="http://schemas.microsoft.com/office/excel/2006/main">
          <x14:cfRule type="dataBar" id="{cf0c089b-ae44-48f0-8e72-9fbfd64f4d8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D70 D136:D1048576</xm:sqref>
        </x14:conditionalFormatting>
        <x14:conditionalFormatting xmlns:xm="http://schemas.microsoft.com/office/excel/2006/main">
          <x14:cfRule type="dataBar" id="{dfe5df32-d72e-46b3-9111-786e253f2eb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C73 E73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line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统调负荷24小时!AF4:BC4</xm:f>
              <xm:sqref>AD4</xm:sqref>
            </x14:sparkline>
            <x14:sparkline>
              <xm:f>统调负荷24小时!AF5:BC5</xm:f>
              <xm:sqref>AD5</xm:sqref>
            </x14:sparkline>
            <x14:sparkline>
              <xm:f>统调负荷24小时!AF6:BC6</xm:f>
              <xm:sqref>AD6</xm:sqref>
            </x14:sparkline>
            <x14:sparkline>
              <xm:f>统调负荷24小时!AF7:BC7</xm:f>
              <xm:sqref>AD7</xm:sqref>
            </x14:sparkline>
            <x14:sparkline>
              <xm:f>统调负荷24小时!AF8:BC8</xm:f>
              <xm:sqref>AD8</xm:sqref>
            </x14:sparkline>
            <x14:sparkline>
              <xm:f>统调负荷24小时!AF9:BC9</xm:f>
              <xm:sqref>AD9</xm:sqref>
            </x14:sparkline>
            <x14:sparkline>
              <xm:f>统调负荷24小时!AF10:BC10</xm:f>
              <xm:sqref>AD10</xm:sqref>
            </x14:sparkline>
            <x14:sparkline>
              <xm:f>统调负荷24小时!AF11:BC11</xm:f>
              <xm:sqref>AD11</xm:sqref>
            </x14:sparkline>
            <x14:sparkline>
              <xm:f>统调负荷24小时!AF12:BC12</xm:f>
              <xm:sqref>AD12</xm:sqref>
            </x14:sparkline>
            <x14:sparkline>
              <xm:f>统调负荷24小时!AF13:BC13</xm:f>
              <xm:sqref>AD13</xm:sqref>
            </x14:sparkline>
            <x14:sparkline>
              <xm:f>统调负荷24小时!AF14:BC14</xm:f>
              <xm:sqref>AD14</xm:sqref>
            </x14:sparkline>
            <x14:sparkline>
              <xm:f>统调负荷24小时!AF15:BC15</xm:f>
              <xm:sqref>AD15</xm:sqref>
            </x14:sparkline>
            <x14:sparkline>
              <xm:f>统调负荷24小时!AF16:BC16</xm:f>
              <xm:sqref>AD16</xm:sqref>
            </x14:sparkline>
            <x14:sparkline>
              <xm:f>统调负荷24小时!AF17:BC17</xm:f>
              <xm:sqref>AD17</xm:sqref>
            </x14:sparkline>
            <x14:sparkline>
              <xm:f>统调负荷24小时!AF18:BC18</xm:f>
              <xm:sqref>AD18</xm:sqref>
            </x14:sparkline>
            <x14:sparkline>
              <xm:f>统调负荷24小时!AF19:BC19</xm:f>
              <xm:sqref>AD19</xm:sqref>
            </x14:sparkline>
            <x14:sparkline>
              <xm:f>统调负荷24小时!AF20:BC20</xm:f>
              <xm:sqref>AD20</xm:sqref>
            </x14:sparkline>
            <x14:sparkline>
              <xm:f>统调负荷24小时!AF21:BC21</xm:f>
              <xm:sqref>AD21</xm:sqref>
            </x14:sparkline>
            <x14:sparkline>
              <xm:f>统调负荷24小时!AF22:BC22</xm:f>
              <xm:sqref>AD22</xm:sqref>
            </x14:sparkline>
            <x14:sparkline>
              <xm:f>统调负荷24小时!AF23:BC23</xm:f>
              <xm:sqref>AD23</xm:sqref>
            </x14:sparkline>
            <x14:sparkline>
              <xm:f>统调负荷24小时!AF24:BC24</xm:f>
              <xm:sqref>AD24</xm:sqref>
            </x14:sparkline>
            <x14:sparkline>
              <xm:f>统调负荷24小时!AF25:BC25</xm:f>
              <xm:sqref>AD25</xm:sqref>
            </x14:sparkline>
            <x14:sparkline>
              <xm:f>统调负荷24小时!AF26:BC26</xm:f>
              <xm:sqref>AD26</xm:sqref>
            </x14:sparkline>
            <x14:sparkline>
              <xm:f>统调负荷24小时!AF27:BC27</xm:f>
              <xm:sqref>AD27</xm:sqref>
            </x14:sparkline>
            <x14:sparkline>
              <xm:f>统调负荷24小时!AF28:BC28</xm:f>
              <xm:sqref>AD28</xm:sqref>
            </x14:sparkline>
            <x14:sparkline>
              <xm:f>统调负荷24小时!AF29:BC29</xm:f>
              <xm:sqref>AD29</xm:sqref>
            </x14:sparkline>
            <x14:sparkline>
              <xm:f>统调负荷24小时!AF30:BC30</xm:f>
              <xm:sqref>AD30</xm:sqref>
            </x14:sparkline>
            <x14:sparkline>
              <xm:f>统调负荷24小时!AF31:BC31</xm:f>
              <xm:sqref>AD31</xm:sqref>
            </x14:sparkline>
            <x14:sparkline>
              <xm:f>统调负荷24小时!AF32:BC32</xm:f>
              <xm:sqref>AD32</xm:sqref>
            </x14:sparkline>
            <x14:sparkline>
              <xm:f>统调负荷24小时!AF33:BC33</xm:f>
              <xm:sqref>AD33</xm:sqref>
            </x14:sparkline>
            <x14:sparkline>
              <xm:f>统调负荷24小时!AF34:BC34</xm:f>
              <xm:sqref>AD34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BD133"/>
  <sheetViews>
    <sheetView zoomScale="85" zoomScaleNormal="85" workbookViewId="0">
      <pane xSplit="5" ySplit="3" topLeftCell="F38" activePane="bottomRight" state="frozen"/>
      <selection/>
      <selection pane="topRight"/>
      <selection pane="bottomLeft"/>
      <selection pane="bottomRight" activeCell="P67" sqref="P67"/>
    </sheetView>
  </sheetViews>
  <sheetFormatPr defaultColWidth="9" defaultRowHeight="23" customHeight="1"/>
  <cols>
    <col min="1" max="1" width="10.8888888888889" style="59" customWidth="1"/>
    <col min="2" max="2" width="5.25" style="1" customWidth="1"/>
    <col min="3" max="5" width="8.96296296296296" style="3" customWidth="1"/>
    <col min="6" max="29" width="8.96296296296296" style="1" customWidth="1"/>
    <col min="30" max="30" width="15.6296296296296" style="1" customWidth="1"/>
    <col min="31" max="31" width="10.8888888888889" style="50" customWidth="1"/>
    <col min="32" max="34" width="8.37962962962963" style="55" customWidth="1"/>
    <col min="35" max="38" width="8.37962962962963" style="60" customWidth="1"/>
    <col min="39" max="39" width="8.56481481481481" style="60" customWidth="1"/>
    <col min="40" max="40" width="8.37962962962963" style="60" customWidth="1"/>
    <col min="41" max="41" width="8.56481481481481" style="60" customWidth="1"/>
    <col min="42" max="42" width="8.37962962962963" style="60" customWidth="1"/>
    <col min="43" max="43" width="8.56481481481481" style="60" customWidth="1"/>
    <col min="44" max="45" width="8.37962962962963" style="60" customWidth="1"/>
    <col min="46" max="46" width="8.56481481481481" style="60" customWidth="1"/>
    <col min="47" max="55" width="8.37962962962963" style="60" customWidth="1"/>
    <col min="56" max="16384" width="9" style="1"/>
  </cols>
  <sheetData>
    <row r="1" customHeight="1" spans="2:55">
      <c r="B1" s="28" t="s">
        <v>53</v>
      </c>
      <c r="C1" s="33">
        <f>IFERROR(AVERAGE(F1:AC1),"")</f>
        <v>3605.67766840278</v>
      </c>
      <c r="D1" s="3">
        <f>IFERROR(MAX(F1:AC1),"")</f>
        <v>4603.560625</v>
      </c>
      <c r="E1" s="3">
        <f t="shared" ref="E1:E65" si="0">IFERROR(MIN(F1:AC1),"")</f>
        <v>2780.48168333333</v>
      </c>
      <c r="F1" s="61">
        <f>AVERAGEIFS(F$4:F$63,$B$4:$B$63,"预测")</f>
        <v>3818.59650833333</v>
      </c>
      <c r="G1" s="61">
        <f>AVERAGEIFS(G$4:G$63,$B$4:$B$63,"预测")</f>
        <v>3540.2216</v>
      </c>
      <c r="H1" s="61">
        <f>AVERAGEIFS(H$4:H$63,$B$4:$B$63,"预测")</f>
        <v>3384.84795</v>
      </c>
      <c r="I1" s="61">
        <f>AVERAGEIFS(I$4:I$63,$B$4:$B$63,"预测")</f>
        <v>3275.508025</v>
      </c>
      <c r="J1" s="61">
        <f>AVERAGEIFS(J$4:J$63,$B$4:$B$63,"预测")</f>
        <v>3152.09255833333</v>
      </c>
      <c r="K1" s="61">
        <f>AVERAGEIFS(K$4:K$63,$B$4:$B$63,"预测")</f>
        <v>3142.89448333333</v>
      </c>
      <c r="L1" s="61">
        <f>AVERAGEIFS(L$4:L$63,$B$4:$B$63,"预测")</f>
        <v>3359.96626666667</v>
      </c>
      <c r="M1" s="61">
        <f>AVERAGEIFS(M$4:M$63,$B$4:$B$63,"预测")</f>
        <v>3550.50835833333</v>
      </c>
      <c r="N1" s="61">
        <f>AVERAGEIFS(N$4:N$63,$B$4:$B$63,"预测")</f>
        <v>3630.08099166667</v>
      </c>
      <c r="O1" s="61">
        <f>AVERAGEIFS(O$4:O$63,$B$4:$B$63,"预测")</f>
        <v>3571.140725</v>
      </c>
      <c r="P1" s="61">
        <f>AVERAGEIFS(P$4:P$63,$B$4:$B$63,"预测")</f>
        <v>3260.22166666667</v>
      </c>
      <c r="Q1" s="61">
        <f>AVERAGEIFS(Q$4:Q$63,$B$4:$B$63,"预测")</f>
        <v>3071.22176666667</v>
      </c>
      <c r="R1" s="61">
        <f>AVERAGEIFS(R$4:R$63,$B$4:$B$63,"预测")</f>
        <v>2780.48168333333</v>
      </c>
      <c r="S1" s="61">
        <f>AVERAGEIFS(S$4:S$63,$B$4:$B$63,"预测")</f>
        <v>2905.56984166667</v>
      </c>
      <c r="T1" s="61">
        <f>AVERAGEIFS(T$4:T$63,$B$4:$B$63,"预测")</f>
        <v>3045.35919166667</v>
      </c>
      <c r="U1" s="61">
        <f>AVERAGEIFS(U$4:U$63,$B$4:$B$63,"预测")</f>
        <v>3244.09283333333</v>
      </c>
      <c r="V1" s="61">
        <f>AVERAGEIFS(V$4:V$63,$B$4:$B$63,"预测")</f>
        <v>3612.19085833333</v>
      </c>
      <c r="W1" s="61">
        <f>AVERAGEIFS(W$4:W$63,$B$4:$B$63,"预测")</f>
        <v>4103.28670833333</v>
      </c>
      <c r="X1" s="61">
        <f>AVERAGEIFS(X$4:X$63,$B$4:$B$63,"预测")</f>
        <v>4438.77591666667</v>
      </c>
      <c r="Y1" s="61">
        <f>AVERAGEIFS(Y$4:Y$63,$B$4:$B$63,"预测")</f>
        <v>4603.560625</v>
      </c>
      <c r="Z1" s="61">
        <f>AVERAGEIFS(Z$4:Z$63,$B$4:$B$63,"预测")</f>
        <v>4544.58925833333</v>
      </c>
      <c r="AA1" s="61">
        <f>AVERAGEIFS(AA$4:AA$63,$B$4:$B$63,"预测")</f>
        <v>4493.85119166667</v>
      </c>
      <c r="AB1" s="61">
        <f>AVERAGEIFS(AB$4:AB$63,$B$4:$B$63,"预测")</f>
        <v>4266.70614166667</v>
      </c>
      <c r="AC1" s="61">
        <f>AVERAGEIFS(AC$4:AC$63,$B$4:$B$63,"预测")</f>
        <v>3740.49889166667</v>
      </c>
      <c r="AF1" s="64">
        <f ca="1">COUNTIF(AF4:AF33,"&gt;0")/COUNT(AF4:AF33)</f>
        <v>0.266666666666667</v>
      </c>
      <c r="AG1" s="64">
        <f ca="1" t="shared" ref="AG1:BC1" si="1">COUNTIF(AG4:AG33,"&gt;0")/COUNT(AG4:AG33)</f>
        <v>0.133333333333333</v>
      </c>
      <c r="AH1" s="64">
        <f ca="1" t="shared" si="1"/>
        <v>0.0666666666666667</v>
      </c>
      <c r="AI1" s="64">
        <f ca="1" t="shared" si="1"/>
        <v>0.1</v>
      </c>
      <c r="AJ1" s="64">
        <f ca="1" t="shared" si="1"/>
        <v>0.1</v>
      </c>
      <c r="AK1" s="64">
        <f ca="1" t="shared" si="1"/>
        <v>0.1</v>
      </c>
      <c r="AL1" s="64">
        <f ca="1" t="shared" si="1"/>
        <v>0.1</v>
      </c>
      <c r="AM1" s="64">
        <f ca="1" t="shared" si="1"/>
        <v>0.2</v>
      </c>
      <c r="AN1" s="64">
        <f ca="1" t="shared" si="1"/>
        <v>0.366666666666667</v>
      </c>
      <c r="AO1" s="64">
        <f ca="1" t="shared" si="1"/>
        <v>0.366666666666667</v>
      </c>
      <c r="AP1" s="64">
        <f ca="1" t="shared" si="1"/>
        <v>0.366666666666667</v>
      </c>
      <c r="AQ1" s="64">
        <f ca="1" t="shared" si="1"/>
        <v>0.533333333333333</v>
      </c>
      <c r="AR1" s="64">
        <f ca="1" t="shared" si="1"/>
        <v>0.566666666666667</v>
      </c>
      <c r="AS1" s="64">
        <f ca="1" t="shared" si="1"/>
        <v>0.566666666666667</v>
      </c>
      <c r="AT1" s="64">
        <f ca="1" t="shared" si="1"/>
        <v>0.5</v>
      </c>
      <c r="AU1" s="64">
        <f ca="1" t="shared" si="1"/>
        <v>0.466666666666667</v>
      </c>
      <c r="AV1" s="64">
        <f ca="1" t="shared" si="1"/>
        <v>0.4</v>
      </c>
      <c r="AW1" s="64">
        <f ca="1" t="shared" si="1"/>
        <v>0.333333333333333</v>
      </c>
      <c r="AX1" s="64">
        <f ca="1" t="shared" si="1"/>
        <v>0.233333333333333</v>
      </c>
      <c r="AY1" s="64">
        <f ca="1" t="shared" si="1"/>
        <v>0.1</v>
      </c>
      <c r="AZ1" s="64">
        <f ca="1" t="shared" si="1"/>
        <v>0.2</v>
      </c>
      <c r="BA1" s="64">
        <f ca="1" t="shared" si="1"/>
        <v>0.233333333333333</v>
      </c>
      <c r="BB1" s="64">
        <f ca="1" t="shared" si="1"/>
        <v>0.266666666666667</v>
      </c>
      <c r="BC1" s="64">
        <f ca="1" t="shared" si="1"/>
        <v>0.3</v>
      </c>
    </row>
    <row r="2" s="3" customFormat="1" customHeight="1" spans="1:55">
      <c r="A2" s="62"/>
      <c r="B2" s="61" t="s">
        <v>54</v>
      </c>
      <c r="C2" s="33">
        <f>IFERROR(AVERAGE(F2:AC2),"")</f>
        <v>3488.21929895833</v>
      </c>
      <c r="D2" s="3">
        <f>IFERROR(MAX(F2:AC2),"")</f>
        <v>4432.12746666667</v>
      </c>
      <c r="E2" s="3">
        <f t="shared" si="0"/>
        <v>2828.9128</v>
      </c>
      <c r="F2" s="61">
        <f>AVERAGEIFS(F$4:F$63,$B$4:$B$63,"实际")</f>
        <v>3713.12410833333</v>
      </c>
      <c r="G2" s="61">
        <f>AVERAGEIFS(G$4:G$63,$B$4:$B$63,"实际")</f>
        <v>3395.76795833333</v>
      </c>
      <c r="H2" s="61">
        <f>AVERAGEIFS(H$4:H$63,$B$4:$B$63,"实际")</f>
        <v>3167.74313333333</v>
      </c>
      <c r="I2" s="61">
        <f>AVERAGEIFS(I$4:I$63,$B$4:$B$63,"实际")</f>
        <v>3043.15100833333</v>
      </c>
      <c r="J2" s="61">
        <f>AVERAGEIFS(J$4:J$63,$B$4:$B$63,"实际")</f>
        <v>2902.77958333333</v>
      </c>
      <c r="K2" s="61">
        <f>AVERAGEIFS(K$4:K$63,$B$4:$B$63,"实际")</f>
        <v>2887.6561</v>
      </c>
      <c r="L2" s="61">
        <f>AVERAGEIFS(L$4:L$63,$B$4:$B$63,"实际")</f>
        <v>3122.10321666667</v>
      </c>
      <c r="M2" s="61">
        <f>AVERAGEIFS(M$4:M$63,$B$4:$B$63,"实际")</f>
        <v>3435.296</v>
      </c>
      <c r="N2" s="61">
        <f>AVERAGEIFS(N$4:N$63,$B$4:$B$63,"实际")</f>
        <v>3582.81939166667</v>
      </c>
      <c r="O2" s="61">
        <f>AVERAGEIFS(O$4:O$63,$B$4:$B$63,"实际")</f>
        <v>3455.02130833333</v>
      </c>
      <c r="P2" s="61">
        <f>AVERAGEIFS(P$4:P$63,$B$4:$B$63,"实际")</f>
        <v>3142.59439166667</v>
      </c>
      <c r="Q2" s="61">
        <f>AVERAGEIFS(Q$4:Q$63,$B$4:$B$63,"实际")</f>
        <v>3043.19091666667</v>
      </c>
      <c r="R2" s="61">
        <f>AVERAGEIFS(R$4:R$63,$B$4:$B$63,"实际")</f>
        <v>2828.9128</v>
      </c>
      <c r="S2" s="61">
        <f>AVERAGEIFS(S$4:S$63,$B$4:$B$63,"实际")</f>
        <v>2985.07130833333</v>
      </c>
      <c r="T2" s="61">
        <f>AVERAGEIFS(T$4:T$63,$B$4:$B$63,"实际")</f>
        <v>3028.090775</v>
      </c>
      <c r="U2" s="61">
        <f>AVERAGEIFS(U$4:U$63,$B$4:$B$63,"实际")</f>
        <v>3170.33935833333</v>
      </c>
      <c r="V2" s="61">
        <f>AVERAGEIFS(V$4:V$63,$B$4:$B$63,"实际")</f>
        <v>3535.45038333333</v>
      </c>
      <c r="W2" s="61">
        <f>AVERAGEIFS(W$4:W$63,$B$4:$B$63,"实际")</f>
        <v>3981.34150833333</v>
      </c>
      <c r="X2" s="61">
        <f>AVERAGEIFS(X$4:X$63,$B$4:$B$63,"实际")</f>
        <v>4314.30515</v>
      </c>
      <c r="Y2" s="61">
        <f>AVERAGEIFS(Y$4:Y$63,$B$4:$B$63,"实际")</f>
        <v>4432.12746666667</v>
      </c>
      <c r="Z2" s="61">
        <f>AVERAGEIFS(Z$4:Z$63,$B$4:$B$63,"实际")</f>
        <v>4391.30024166667</v>
      </c>
      <c r="AA2" s="61">
        <f>AVERAGEIFS(AA$4:AA$63,$B$4:$B$63,"实际")</f>
        <v>4349.77878333333</v>
      </c>
      <c r="AB2" s="61">
        <f>AVERAGEIFS(AB$4:AB$63,$B$4:$B$63,"实际")</f>
        <v>4152.8123</v>
      </c>
      <c r="AC2" s="61">
        <f>AVERAGEIFS(AC$4:AC$63,$B$4:$B$63,"实际")</f>
        <v>3656.48598333333</v>
      </c>
      <c r="AE2" s="55"/>
      <c r="AF2" s="64">
        <f ca="1" t="array" ref="AF2">AVERAGE(ABS(AF4:AF34))</f>
        <v>139.592653225807</v>
      </c>
      <c r="AG2" s="64">
        <f ca="1" t="array" ref="AG2">AVERAGE(ABS(AG4:AG34))</f>
        <v>162.620403225806</v>
      </c>
      <c r="AH2" s="64">
        <f ca="1" t="array" ref="AH2">AVERAGE(ABS(AH4:AH34))</f>
        <v>231.935169354839</v>
      </c>
      <c r="AI2" s="64">
        <f ca="1" t="array" ref="AI2">AVERAGE(ABS(AI4:AI34))</f>
        <v>246.662080645161</v>
      </c>
      <c r="AJ2" s="64">
        <f ca="1" t="array" ref="AJ2">AVERAGE(ABS(AJ4:AJ34))</f>
        <v>270.855274193548</v>
      </c>
      <c r="AK2" s="64">
        <f ca="1" t="array" ref="AK2">AVERAGE(ABS(AK4:AK34))</f>
        <v>269.259862903226</v>
      </c>
      <c r="AL2" s="64">
        <f ca="1" t="array" ref="AL2">AVERAGE(ABS(AL4:AL34))</f>
        <v>247.056959677419</v>
      </c>
      <c r="AM2" s="64">
        <f ca="1" t="array" ref="AM2">AVERAGE(ABS(AM4:AM34))</f>
        <v>178.530443548387</v>
      </c>
      <c r="AN2" s="64">
        <f ca="1" t="array" ref="AN2">AVERAGE(ABS(AN4:AN34))</f>
        <v>176.382782258065</v>
      </c>
      <c r="AO2" s="64">
        <f ca="1" t="array" ref="AO2">AVERAGE(ABS(AO4:AO34))</f>
        <v>240.122153225807</v>
      </c>
      <c r="AP2" s="64">
        <f ca="1" t="array" ref="AP2">AVERAGE(ABS(AP4:AP34))</f>
        <v>290.823629032258</v>
      </c>
      <c r="AQ2" s="64">
        <f ca="1" t="array" ref="AQ2">AVERAGE(ABS(AQ4:AQ34))</f>
        <v>278.451129032258</v>
      </c>
      <c r="AR2" s="64">
        <f ca="1" t="array" ref="AR2">AVERAGE(ABS(AR4:AR34))</f>
        <v>294.180483870968</v>
      </c>
      <c r="AS2" s="64">
        <f ca="1" t="array" ref="AS2">AVERAGE(ABS(AS4:AS34))</f>
        <v>317.724879032258</v>
      </c>
      <c r="AT2" s="64">
        <f ca="1" t="array" ref="AT2">AVERAGE(ABS(AT4:AT34))</f>
        <v>317.767096774194</v>
      </c>
      <c r="AU2" s="64">
        <f ca="1" t="array" ref="AU2">AVERAGE(ABS(AU4:AU34))</f>
        <v>272.897403225806</v>
      </c>
      <c r="AV2" s="64">
        <f ca="1" t="array" ref="AV2">AVERAGE(ABS(AV4:AV34))</f>
        <v>233.656524193548</v>
      </c>
      <c r="AW2" s="64">
        <f ca="1" t="array" ref="AW2">AVERAGE(ABS(AW4:AW34))</f>
        <v>221.19385483871</v>
      </c>
      <c r="AX2" s="64">
        <f ca="1" t="array" ref="AX2">AVERAGE(ABS(AX4:AX34))</f>
        <v>189.404661290323</v>
      </c>
      <c r="AY2" s="64">
        <f ca="1" t="array" ref="AY2">AVERAGE(ABS(AY4:AY34))</f>
        <v>207.549862903226</v>
      </c>
      <c r="AZ2" s="64">
        <f ca="1" t="array" ref="AZ2">AVERAGE(ABS(AZ4:AZ34))</f>
        <v>199.752048387097</v>
      </c>
      <c r="BA2" s="64">
        <f ca="1" t="array" ref="BA2">AVERAGE(ABS(BA4:BA34))</f>
        <v>196.314725806452</v>
      </c>
      <c r="BB2" s="64">
        <f ca="1" t="array" ref="BB2">AVERAGE(ABS(BB4:BB34))</f>
        <v>182.531370967742</v>
      </c>
      <c r="BC2" s="64">
        <f ca="1" t="array" ref="BC2">AVERAGE(ABS(BC4:BC34))</f>
        <v>168.735774193548</v>
      </c>
    </row>
    <row r="3" s="1" customFormat="1" customHeight="1" spans="1:55">
      <c r="A3" s="35" t="s">
        <v>68</v>
      </c>
      <c r="B3" s="35" t="s">
        <v>69</v>
      </c>
      <c r="C3" s="14" t="s">
        <v>67</v>
      </c>
      <c r="D3" s="14" t="s">
        <v>71</v>
      </c>
      <c r="E3" s="14" t="s">
        <v>72</v>
      </c>
      <c r="F3" s="36">
        <v>0</v>
      </c>
      <c r="G3" s="36">
        <v>1</v>
      </c>
      <c r="H3" s="36">
        <v>2</v>
      </c>
      <c r="I3" s="36">
        <v>3</v>
      </c>
      <c r="J3" s="36">
        <v>4</v>
      </c>
      <c r="K3" s="36">
        <v>5</v>
      </c>
      <c r="L3" s="36">
        <v>6</v>
      </c>
      <c r="M3" s="36">
        <v>7</v>
      </c>
      <c r="N3" s="36">
        <v>8</v>
      </c>
      <c r="O3" s="36">
        <v>9</v>
      </c>
      <c r="P3" s="36">
        <v>10</v>
      </c>
      <c r="Q3" s="36">
        <v>11</v>
      </c>
      <c r="R3" s="36">
        <v>12</v>
      </c>
      <c r="S3" s="36">
        <v>13</v>
      </c>
      <c r="T3" s="36">
        <v>14</v>
      </c>
      <c r="U3" s="36">
        <v>15</v>
      </c>
      <c r="V3" s="36">
        <v>16</v>
      </c>
      <c r="W3" s="36">
        <v>17</v>
      </c>
      <c r="X3" s="36">
        <v>18</v>
      </c>
      <c r="Y3" s="36">
        <v>19</v>
      </c>
      <c r="Z3" s="36">
        <v>20</v>
      </c>
      <c r="AA3" s="36">
        <v>21</v>
      </c>
      <c r="AB3" s="36">
        <v>22</v>
      </c>
      <c r="AC3" s="36">
        <v>23</v>
      </c>
      <c r="AE3" s="56"/>
      <c r="AF3" s="65" t="s">
        <v>73</v>
      </c>
      <c r="AG3" s="65" t="s">
        <v>74</v>
      </c>
      <c r="AH3" s="65" t="s">
        <v>75</v>
      </c>
      <c r="AI3" s="67" t="s">
        <v>76</v>
      </c>
      <c r="AJ3" s="67" t="s">
        <v>77</v>
      </c>
      <c r="AK3" s="67" t="s">
        <v>78</v>
      </c>
      <c r="AL3" s="67" t="s">
        <v>79</v>
      </c>
      <c r="AM3" s="67" t="s">
        <v>80</v>
      </c>
      <c r="AN3" s="67" t="s">
        <v>81</v>
      </c>
      <c r="AO3" s="67" t="s">
        <v>82</v>
      </c>
      <c r="AP3" s="67" t="s">
        <v>83</v>
      </c>
      <c r="AQ3" s="67" t="s">
        <v>84</v>
      </c>
      <c r="AR3" s="67" t="s">
        <v>85</v>
      </c>
      <c r="AS3" s="67" t="s">
        <v>86</v>
      </c>
      <c r="AT3" s="67" t="s">
        <v>87</v>
      </c>
      <c r="AU3" s="67" t="s">
        <v>88</v>
      </c>
      <c r="AV3" s="67" t="s">
        <v>89</v>
      </c>
      <c r="AW3" s="67" t="s">
        <v>90</v>
      </c>
      <c r="AX3" s="67" t="s">
        <v>91</v>
      </c>
      <c r="AY3" s="67" t="s">
        <v>92</v>
      </c>
      <c r="AZ3" s="67" t="s">
        <v>93</v>
      </c>
      <c r="BA3" s="67" t="s">
        <v>94</v>
      </c>
      <c r="BB3" s="67" t="s">
        <v>95</v>
      </c>
      <c r="BC3" s="67" t="s">
        <v>96</v>
      </c>
    </row>
    <row r="4" customHeight="1" spans="1:55">
      <c r="A4" s="63" t="str">
        <f>统调负荷24小时!A4</f>
        <v>2025-01-01</v>
      </c>
      <c r="B4" s="53" t="s">
        <v>53</v>
      </c>
      <c r="C4" s="54">
        <f>IFERROR(AVERAGE(F4:AC4),"")</f>
        <v>2987.121875</v>
      </c>
      <c r="D4" s="3">
        <f>IFERROR(MAX(F4:AC4),"")</f>
        <v>3855.075</v>
      </c>
      <c r="E4" s="3">
        <f t="shared" si="0"/>
        <v>2029.25</v>
      </c>
      <c r="F4" s="3">
        <f>IFERROR(AVERAGEIFS(统调负荷!$F:$F,统调负荷!$B:$B,F$3,统调负荷!$C:$C,$A4)/10,"")</f>
        <v>3855.075</v>
      </c>
      <c r="G4" s="3">
        <f>IFERROR(AVERAGEIFS(统调负荷!$F:$F,统调负荷!$B:$B,G$3,统调负荷!$C:$C,$A4)/10,"")</f>
        <v>3570.75</v>
      </c>
      <c r="H4" s="3">
        <f>IFERROR(AVERAGEIFS(统调负荷!$F:$F,统调负荷!$B:$B,H$3,统调负荷!$C:$C,$A4)/10,"")</f>
        <v>3501.925</v>
      </c>
      <c r="I4" s="3">
        <f>IFERROR(AVERAGEIFS(统调负荷!$F:$F,统调负荷!$B:$B,I$3,统调负荷!$C:$C,$A4)/10,"")</f>
        <v>3346.5</v>
      </c>
      <c r="J4" s="3">
        <f>IFERROR(AVERAGEIFS(统调负荷!$F:$F,统调负荷!$B:$B,J$3,统调负荷!$C:$C,$A4)/10,"")</f>
        <v>3083.3</v>
      </c>
      <c r="K4" s="3">
        <f>IFERROR(AVERAGEIFS(统调负荷!$F:$F,统调负荷!$B:$B,K$3,统调负荷!$C:$C,$A4)/10,"")</f>
        <v>3014.175</v>
      </c>
      <c r="L4" s="3">
        <f>IFERROR(AVERAGEIFS(统调负荷!$F:$F,统调负荷!$B:$B,L$3,统调负荷!$C:$C,$A4)/10,"")</f>
        <v>3093.2</v>
      </c>
      <c r="M4" s="3">
        <f>IFERROR(AVERAGEIFS(统调负荷!$F:$F,统调负荷!$B:$B,M$3,统调负荷!$C:$C,$A4)/10,"")</f>
        <v>3055.75</v>
      </c>
      <c r="N4" s="3">
        <f>IFERROR(AVERAGEIFS(统调负荷!$F:$F,统调负荷!$B:$B,N$3,统调负荷!$C:$C,$A4)/10,"")</f>
        <v>2498</v>
      </c>
      <c r="O4" s="3">
        <f>IFERROR(AVERAGEIFS(统调负荷!$F:$F,统调负荷!$B:$B,O$3,统调负荷!$C:$C,$A4)/10,"")</f>
        <v>2338.9</v>
      </c>
      <c r="P4" s="3">
        <f>IFERROR(AVERAGEIFS(统调负荷!$F:$F,统调负荷!$B:$B,P$3,统调负荷!$C:$C,$A4)/10,"")</f>
        <v>2183.425</v>
      </c>
      <c r="Q4" s="3">
        <f>IFERROR(AVERAGEIFS(统调负荷!$F:$F,统调负荷!$B:$B,Q$3,统调负荷!$C:$C,$A4)/10,"")</f>
        <v>2120.9</v>
      </c>
      <c r="R4" s="3">
        <f>IFERROR(AVERAGEIFS(统调负荷!$F:$F,统调负荷!$B:$B,R$3,统调负荷!$C:$C,$A4)/10,"")</f>
        <v>2238.05</v>
      </c>
      <c r="S4" s="3">
        <f>IFERROR(AVERAGEIFS(统调负荷!$F:$F,统调负荷!$B:$B,S$3,统调负荷!$C:$C,$A4)/10,"")</f>
        <v>2179.325</v>
      </c>
      <c r="T4" s="3">
        <f>IFERROR(AVERAGEIFS(统调负荷!$F:$F,统调负荷!$B:$B,T$3,统调负荷!$C:$C,$A4)/10,"")</f>
        <v>2029.25</v>
      </c>
      <c r="U4" s="3">
        <f>IFERROR(AVERAGEIFS(统调负荷!$F:$F,统调负荷!$B:$B,U$3,统调负荷!$C:$C,$A4)/10,"")</f>
        <v>2344.575</v>
      </c>
      <c r="V4" s="3">
        <f>IFERROR(AVERAGEIFS(统调负荷!$F:$F,统调负荷!$B:$B,V$3,统调负荷!$C:$C,$A4)/10,"")</f>
        <v>2404.45</v>
      </c>
      <c r="W4" s="3">
        <f>IFERROR(AVERAGEIFS(统调负荷!$F:$F,统调负荷!$B:$B,W$3,统调负荷!$C:$C,$A4)/10,"")</f>
        <v>3107.6</v>
      </c>
      <c r="X4" s="3">
        <f>IFERROR(AVERAGEIFS(统调负荷!$F:$F,统调负荷!$B:$B,X$3,统调负荷!$C:$C,$A4)/10,"")</f>
        <v>3545.65</v>
      </c>
      <c r="Y4" s="3">
        <f>IFERROR(AVERAGEIFS(统调负荷!$F:$F,统调负荷!$B:$B,Y$3,统调负荷!$C:$C,$A4)/10,"")</f>
        <v>3683.575</v>
      </c>
      <c r="Z4" s="3">
        <f>IFERROR(AVERAGEIFS(统调负荷!$F:$F,统调负荷!$B:$B,Z$3,统调负荷!$C:$C,$A4)/10,"")</f>
        <v>3764.45</v>
      </c>
      <c r="AA4" s="3">
        <f>IFERROR(AVERAGEIFS(统调负荷!$F:$F,统调负荷!$B:$B,AA$3,统调负荷!$C:$C,$A4)/10,"")</f>
        <v>3777.9</v>
      </c>
      <c r="AB4" s="3">
        <f>IFERROR(AVERAGEIFS(统调负荷!$F:$F,统调负荷!$B:$B,AB$3,统调负荷!$C:$C,$A4)/10,"")</f>
        <v>3691.925</v>
      </c>
      <c r="AC4" s="3">
        <f>IFERROR(AVERAGEIFS(统调负荷!$F:$F,统调负荷!$B:$B,AC$3,统调负荷!$C:$C,$A4)/10,"")</f>
        <v>3262.275</v>
      </c>
      <c r="AD4" s="3"/>
      <c r="AE4" s="23" t="str">
        <f>检修、备用和必开!$A2</f>
        <v>2025-01-01</v>
      </c>
      <c r="AF4" s="66">
        <f ca="1">IFERROR(OFFSET($A$3,ROW(AE1)*2,COLUMN(E3))-OFFSET($A$3,ROW(AE1)*2-1,COLUMN(E3)),"")</f>
        <v>80.4350000000004</v>
      </c>
      <c r="AG4" s="66">
        <f ca="1" t="shared" ref="AG4:BC4" si="2">IFERROR(OFFSET($A$3,ROW(AF1)*2,COLUMN(F3))-OFFSET($A$3,ROW(AF1)*2-1,COLUMN(F3)),"")</f>
        <v>184.10975</v>
      </c>
      <c r="AH4" s="66">
        <f ca="1" t="shared" si="2"/>
        <v>137.63525</v>
      </c>
      <c r="AI4" s="66">
        <f ca="1" t="shared" si="2"/>
        <v>115.623</v>
      </c>
      <c r="AJ4" s="66">
        <f ca="1" t="shared" si="2"/>
        <v>192.7205</v>
      </c>
      <c r="AK4" s="66">
        <f ca="1" t="shared" si="2"/>
        <v>152.72775</v>
      </c>
      <c r="AL4" s="66">
        <f ca="1" t="shared" si="2"/>
        <v>76.41725</v>
      </c>
      <c r="AM4" s="66">
        <f ca="1" t="shared" si="2"/>
        <v>303.6225</v>
      </c>
      <c r="AN4" s="66">
        <f ca="1" t="shared" si="2"/>
        <v>464.7925</v>
      </c>
      <c r="AO4" s="66">
        <f ca="1" t="shared" si="2"/>
        <v>280.63</v>
      </c>
      <c r="AP4" s="66">
        <f ca="1" t="shared" si="2"/>
        <v>223.4975</v>
      </c>
      <c r="AQ4" s="66">
        <f ca="1" t="shared" si="2"/>
        <v>239.32</v>
      </c>
      <c r="AR4" s="66">
        <f ca="1" t="shared" si="2"/>
        <v>400.9815</v>
      </c>
      <c r="AS4" s="66">
        <f ca="1" t="shared" si="2"/>
        <v>549.362</v>
      </c>
      <c r="AT4" s="66">
        <f ca="1" t="shared" si="2"/>
        <v>689.52</v>
      </c>
      <c r="AU4" s="66">
        <f ca="1" t="shared" si="2"/>
        <v>631.7905</v>
      </c>
      <c r="AV4" s="66">
        <f ca="1" t="shared" si="2"/>
        <v>450.9475</v>
      </c>
      <c r="AW4" s="66">
        <f ca="1" t="shared" si="2"/>
        <v>335.365</v>
      </c>
      <c r="AX4" s="66">
        <f ca="1" t="shared" si="2"/>
        <v>356.6675</v>
      </c>
      <c r="AY4" s="66">
        <f ca="1" t="shared" si="2"/>
        <v>312.35</v>
      </c>
      <c r="AZ4" s="66">
        <f ca="1" t="shared" si="2"/>
        <v>336.3925</v>
      </c>
      <c r="BA4" s="66">
        <f ca="1" t="shared" si="2"/>
        <v>459.3125</v>
      </c>
      <c r="BB4" s="66">
        <f ca="1" t="shared" si="2"/>
        <v>350.45</v>
      </c>
      <c r="BC4" s="66">
        <f ca="1" t="shared" si="2"/>
        <v>292.225</v>
      </c>
    </row>
    <row r="5" customHeight="1" spans="1:55">
      <c r="A5" s="63" t="str">
        <f>统调负荷24小时!A5</f>
        <v>2025-01-01</v>
      </c>
      <c r="B5" s="53" t="s">
        <v>54</v>
      </c>
      <c r="C5" s="54">
        <f t="shared" ref="C5:C36" si="3">IFERROR(AVERAGE(F5:AC5),"")</f>
        <v>3304.4925</v>
      </c>
      <c r="D5" s="3">
        <f t="shared" ref="D5:D36" si="4">IFERROR(MAX(F5:AC5),"")</f>
        <v>4237.2125</v>
      </c>
      <c r="E5" s="3">
        <f t="shared" si="0"/>
        <v>2360.22</v>
      </c>
      <c r="F5" s="3">
        <f>IFERROR(AVERAGEIFS(统调负荷!$O:$O,统调负荷!$B:$B,F$3,统调负荷!$C:$C,$A5)/10,"")</f>
        <v>3935.51</v>
      </c>
      <c r="G5" s="3">
        <f>IFERROR(AVERAGEIFS(统调负荷!$O:$O,统调负荷!$B:$B,G$3,统调负荷!$C:$C,$A5)/10,"")</f>
        <v>3754.85975</v>
      </c>
      <c r="H5" s="3">
        <f>IFERROR(AVERAGEIFS(统调负荷!$O:$O,统调负荷!$B:$B,H$3,统调负荷!$C:$C,$A5)/10,"")</f>
        <v>3639.56025</v>
      </c>
      <c r="I5" s="3">
        <f>IFERROR(AVERAGEIFS(统调负荷!$O:$O,统调负荷!$B:$B,I$3,统调负荷!$C:$C,$A5)/10,"")</f>
        <v>3462.123</v>
      </c>
      <c r="J5" s="3">
        <f>IFERROR(AVERAGEIFS(统调负荷!$O:$O,统调负荷!$B:$B,J$3,统调负荷!$C:$C,$A5)/10,"")</f>
        <v>3276.0205</v>
      </c>
      <c r="K5" s="3">
        <f>IFERROR(AVERAGEIFS(统调负荷!$O:$O,统调负荷!$B:$B,K$3,统调负荷!$C:$C,$A5)/10,"")</f>
        <v>3166.90275</v>
      </c>
      <c r="L5" s="3">
        <f>IFERROR(AVERAGEIFS(统调负荷!$O:$O,统调负荷!$B:$B,L$3,统调负荷!$C:$C,$A5)/10,"")</f>
        <v>3169.61725</v>
      </c>
      <c r="M5" s="3">
        <f>IFERROR(AVERAGEIFS(统调负荷!$O:$O,统调负荷!$B:$B,M$3,统调负荷!$C:$C,$A5)/10,"")</f>
        <v>3359.3725</v>
      </c>
      <c r="N5" s="3">
        <f>IFERROR(AVERAGEIFS(统调负荷!$O:$O,统调负荷!$B:$B,N$3,统调负荷!$C:$C,$A5)/10,"")</f>
        <v>2962.7925</v>
      </c>
      <c r="O5" s="3">
        <f>IFERROR(AVERAGEIFS(统调负荷!$O:$O,统调负荷!$B:$B,O$3,统调负荷!$C:$C,$A5)/10,"")</f>
        <v>2619.53</v>
      </c>
      <c r="P5" s="3">
        <f>IFERROR(AVERAGEIFS(统调负荷!$O:$O,统调负荷!$B:$B,P$3,统调负荷!$C:$C,$A5)/10,"")</f>
        <v>2406.9225</v>
      </c>
      <c r="Q5" s="3">
        <f>IFERROR(AVERAGEIFS(统调负荷!$O:$O,统调负荷!$B:$B,Q$3,统调负荷!$C:$C,$A5)/10,"")</f>
        <v>2360.22</v>
      </c>
      <c r="R5" s="3">
        <f>IFERROR(AVERAGEIFS(统调负荷!$O:$O,统调负荷!$B:$B,R$3,统调负荷!$C:$C,$A5)/10,"")</f>
        <v>2639.0315</v>
      </c>
      <c r="S5" s="3">
        <f>IFERROR(AVERAGEIFS(统调负荷!$O:$O,统调负荷!$B:$B,S$3,统调负荷!$C:$C,$A5)/10,"")</f>
        <v>2728.687</v>
      </c>
      <c r="T5" s="3">
        <f>IFERROR(AVERAGEIFS(统调负荷!$O:$O,统调负荷!$B:$B,T$3,统调负荷!$C:$C,$A5)/10,"")</f>
        <v>2718.77</v>
      </c>
      <c r="U5" s="3">
        <f>IFERROR(AVERAGEIFS(统调负荷!$O:$O,统调负荷!$B:$B,U$3,统调负荷!$C:$C,$A5)/10,"")</f>
        <v>2976.3655</v>
      </c>
      <c r="V5" s="3">
        <f>IFERROR(AVERAGEIFS(统调负荷!$O:$O,统调负荷!$B:$B,V$3,统调负荷!$C:$C,$A5)/10,"")</f>
        <v>2855.3975</v>
      </c>
      <c r="W5" s="3">
        <f>IFERROR(AVERAGEIFS(统调负荷!$O:$O,统调负荷!$B:$B,W$3,统调负荷!$C:$C,$A5)/10,"")</f>
        <v>3442.965</v>
      </c>
      <c r="X5" s="3">
        <f>IFERROR(AVERAGEIFS(统调负荷!$O:$O,统调负荷!$B:$B,X$3,统调负荷!$C:$C,$A5)/10,"")</f>
        <v>3902.3175</v>
      </c>
      <c r="Y5" s="3">
        <f>IFERROR(AVERAGEIFS(统调负荷!$O:$O,统调负荷!$B:$B,Y$3,统调负荷!$C:$C,$A5)/10,"")</f>
        <v>3995.925</v>
      </c>
      <c r="Z5" s="3">
        <f>IFERROR(AVERAGEIFS(统调负荷!$O:$O,统调负荷!$B:$B,Z$3,统调负荷!$C:$C,$A5)/10,"")</f>
        <v>4100.8425</v>
      </c>
      <c r="AA5" s="3">
        <f>IFERROR(AVERAGEIFS(统调负荷!$O:$O,统调负荷!$B:$B,AA$3,统调负荷!$C:$C,$A5)/10,"")</f>
        <v>4237.2125</v>
      </c>
      <c r="AB5" s="3">
        <f>IFERROR(AVERAGEIFS(统调负荷!$O:$O,统调负荷!$B:$B,AB$3,统调负荷!$C:$C,$A5)/10,"")</f>
        <v>4042.375</v>
      </c>
      <c r="AC5" s="3">
        <f>IFERROR(AVERAGEIFS(统调负荷!$O:$O,统调负荷!$B:$B,AC$3,统调负荷!$C:$C,$A5)/10,"")</f>
        <v>3554.5</v>
      </c>
      <c r="AD5" s="3"/>
      <c r="AE5" s="23" t="str">
        <f>检修、备用和必开!$A3</f>
        <v>2025-01-02</v>
      </c>
      <c r="AF5" s="66">
        <f ca="1" t="shared" ref="AF5:AF34" si="5">IFERROR(OFFSET($A$3,ROW(AE2)*2,COLUMN(E4))-OFFSET($A$3,ROW(AE2)*2-1,COLUMN(E4)),"")</f>
        <v>-235.605</v>
      </c>
      <c r="AG5" s="66">
        <f ca="1" t="shared" ref="AG5:AG34" si="6">IFERROR(OFFSET($A$3,ROW(AF2)*2,COLUMN(F4))-OFFSET($A$3,ROW(AF2)*2-1,COLUMN(F4)),"")</f>
        <v>-325.5225</v>
      </c>
      <c r="AH5" s="66">
        <f ca="1" t="shared" ref="AH5:AH34" si="7">IFERROR(OFFSET($A$3,ROW(AG2)*2,COLUMN(G4))-OFFSET($A$3,ROW(AG2)*2-1,COLUMN(G4)),"")</f>
        <v>-411.1395</v>
      </c>
      <c r="AI5" s="66">
        <f ca="1" t="shared" ref="AI5:AI34" si="8">IFERROR(OFFSET($A$3,ROW(AH2)*2,COLUMN(H4))-OFFSET($A$3,ROW(AH2)*2-1,COLUMN(H4)),"")</f>
        <v>-333.97075</v>
      </c>
      <c r="AJ5" s="66">
        <f ca="1" t="shared" ref="AJ5:AJ34" si="9">IFERROR(OFFSET($A$3,ROW(AI2)*2,COLUMN(I4))-OFFSET($A$3,ROW(AI2)*2-1,COLUMN(I4)),"")</f>
        <v>-237.6775</v>
      </c>
      <c r="AK5" s="66">
        <f ca="1" t="shared" ref="AK5:AK34" si="10">IFERROR(OFFSET($A$3,ROW(AJ2)*2,COLUMN(J4))-OFFSET($A$3,ROW(AJ2)*2-1,COLUMN(J4)),"")</f>
        <v>-282.93525</v>
      </c>
      <c r="AL5" s="66">
        <f ca="1" t="shared" ref="AL5:AL34" si="11">IFERROR(OFFSET($A$3,ROW(AK2)*2,COLUMN(K4))-OFFSET($A$3,ROW(AK2)*2-1,COLUMN(K4)),"")</f>
        <v>-303.6855</v>
      </c>
      <c r="AM5" s="66">
        <f ca="1" t="shared" ref="AM5:AM34" si="12">IFERROR(OFFSET($A$3,ROW(AL2)*2,COLUMN(L4))-OFFSET($A$3,ROW(AL2)*2-1,COLUMN(L4)),"")</f>
        <v>-130.36125</v>
      </c>
      <c r="AN5" s="66">
        <f ca="1" t="shared" ref="AN5:AN34" si="13">IFERROR(OFFSET($A$3,ROW(AM2)*2,COLUMN(M4))-OFFSET($A$3,ROW(AM2)*2-1,COLUMN(M4)),"")</f>
        <v>-201.185</v>
      </c>
      <c r="AO5" s="66">
        <f ca="1" t="shared" ref="AO5:AO34" si="14">IFERROR(OFFSET($A$3,ROW(AN2)*2,COLUMN(N4))-OFFSET($A$3,ROW(AN2)*2-1,COLUMN(N4)),"")</f>
        <v>-457.83</v>
      </c>
      <c r="AP5" s="66">
        <f ca="1" t="shared" ref="AP5:AP34" si="15">IFERROR(OFFSET($A$3,ROW(AO2)*2,COLUMN(O4))-OFFSET($A$3,ROW(AO2)*2-1,COLUMN(O4)),"")</f>
        <v>-497.634999999999</v>
      </c>
      <c r="AQ5" s="66">
        <f ca="1" t="shared" ref="AQ5:AQ34" si="16">IFERROR(OFFSET($A$3,ROW(AP2)*2,COLUMN(P4))-OFFSET($A$3,ROW(AP2)*2-1,COLUMN(P4)),"")</f>
        <v>-626.135</v>
      </c>
      <c r="AR5" s="66">
        <f ca="1" t="shared" ref="AR5:AR34" si="17">IFERROR(OFFSET($A$3,ROW(AQ2)*2,COLUMN(Q4))-OFFSET($A$3,ROW(AQ2)*2-1,COLUMN(Q4)),"")</f>
        <v>-666.4675</v>
      </c>
      <c r="AS5" s="66">
        <f ca="1" t="shared" ref="AS5:AS34" si="18">IFERROR(OFFSET($A$3,ROW(AR2)*2,COLUMN(R4))-OFFSET($A$3,ROW(AR2)*2-1,COLUMN(R4)),"")</f>
        <v>-693.6675</v>
      </c>
      <c r="AT5" s="66">
        <f ca="1" t="shared" ref="AT5:AT34" si="19">IFERROR(OFFSET($A$3,ROW(AS2)*2,COLUMN(S4))-OFFSET($A$3,ROW(AS2)*2-1,COLUMN(S4)),"")</f>
        <v>-630.81</v>
      </c>
      <c r="AU5" s="66">
        <f ca="1" t="shared" ref="AU5:AU34" si="20">IFERROR(OFFSET($A$3,ROW(AT2)*2,COLUMN(T4))-OFFSET($A$3,ROW(AT2)*2-1,COLUMN(T4)),"")</f>
        <v>-535.585</v>
      </c>
      <c r="AV5" s="66">
        <f ca="1" t="shared" ref="AV5:AV34" si="21">IFERROR(OFFSET($A$3,ROW(AU2)*2,COLUMN(U4))-OFFSET($A$3,ROW(AU2)*2-1,COLUMN(U4)),"")</f>
        <v>-352.55</v>
      </c>
      <c r="AW5" s="66">
        <f ca="1" t="shared" ref="AW5:AW34" si="22">IFERROR(OFFSET($A$3,ROW(AV2)*2,COLUMN(V4))-OFFSET($A$3,ROW(AV2)*2-1,COLUMN(V4)),"")</f>
        <v>-507.307500000001</v>
      </c>
      <c r="AX5" s="66">
        <f ca="1" t="shared" ref="AX5:AX34" si="23">IFERROR(OFFSET($A$3,ROW(AW2)*2,COLUMN(W4))-OFFSET($A$3,ROW(AW2)*2-1,COLUMN(W4)),"")</f>
        <v>-132.597500000001</v>
      </c>
      <c r="AY5" s="66">
        <f ca="1" t="shared" ref="AY5:AY34" si="24">IFERROR(OFFSET($A$3,ROW(AX2)*2,COLUMN(X4))-OFFSET($A$3,ROW(AX2)*2-1,COLUMN(X4)),"")</f>
        <v>-47.375</v>
      </c>
      <c r="AZ5" s="66">
        <f ca="1" t="shared" ref="AZ5:AZ34" si="25">IFERROR(OFFSET($A$3,ROW(AY2)*2,COLUMN(Y4))-OFFSET($A$3,ROW(AY2)*2-1,COLUMN(Y4)),"")</f>
        <v>-3.58500000000004</v>
      </c>
      <c r="BA5" s="66">
        <f ca="1" t="shared" ref="BA5:BA34" si="26">IFERROR(OFFSET($A$3,ROW(AZ2)*2,COLUMN(Z4))-OFFSET($A$3,ROW(AZ2)*2-1,COLUMN(Z4)),"")</f>
        <v>15.4549999999999</v>
      </c>
      <c r="BB5" s="66">
        <f ca="1" t="shared" ref="BB5:BB34" si="27">IFERROR(OFFSET($A$3,ROW(BA2)*2,COLUMN(AA4))-OFFSET($A$3,ROW(BA2)*2-1,COLUMN(AA4)),"")</f>
        <v>-22.335</v>
      </c>
      <c r="BC5" s="66">
        <f ca="1" t="shared" ref="BC5:BC34" si="28">IFERROR(OFFSET($A$3,ROW(BB2)*2,COLUMN(AB4))-OFFSET($A$3,ROW(BB2)*2-1,COLUMN(AB4)),"")</f>
        <v>-6.6899999999996</v>
      </c>
    </row>
    <row r="6" customHeight="1" spans="1:55">
      <c r="A6" s="63" t="str">
        <f>统调负荷24小时!A6</f>
        <v>2025-01-02</v>
      </c>
      <c r="B6" s="53" t="s">
        <v>53</v>
      </c>
      <c r="C6" s="54">
        <f t="shared" si="3"/>
        <v>4692.71458333333</v>
      </c>
      <c r="D6" s="3">
        <f t="shared" si="4"/>
        <v>6091.725</v>
      </c>
      <c r="E6" s="3">
        <f t="shared" si="0"/>
        <v>3201.9</v>
      </c>
      <c r="F6" s="3">
        <f>IFERROR(AVERAGEIFS(统调负荷!$F:$F,统调负荷!$B:$B,F$3,统调负荷!$C:$C,$A6)/10,"")</f>
        <v>3825.6</v>
      </c>
      <c r="G6" s="3">
        <f>IFERROR(AVERAGEIFS(统调负荷!$F:$F,统调负荷!$B:$B,G$3,统调负荷!$C:$C,$A6)/10,"")</f>
        <v>3698.075</v>
      </c>
      <c r="H6" s="3">
        <f>IFERROR(AVERAGEIFS(统调负荷!$F:$F,统调负荷!$B:$B,H$3,统调负荷!$C:$C,$A6)/10,"")</f>
        <v>3601.7</v>
      </c>
      <c r="I6" s="3">
        <f>IFERROR(AVERAGEIFS(统调负荷!$F:$F,统调负荷!$B:$B,I$3,统调负荷!$C:$C,$A6)/10,"")</f>
        <v>3356.1</v>
      </c>
      <c r="J6" s="3">
        <f>IFERROR(AVERAGEIFS(统调负荷!$F:$F,统调负荷!$B:$B,J$3,统调负荷!$C:$C,$A6)/10,"")</f>
        <v>3201.9</v>
      </c>
      <c r="K6" s="3">
        <f>IFERROR(AVERAGEIFS(统调负荷!$F:$F,统调负荷!$B:$B,K$3,统调负荷!$C:$C,$A6)/10,"")</f>
        <v>3292.725</v>
      </c>
      <c r="L6" s="3">
        <f>IFERROR(AVERAGEIFS(统调负荷!$F:$F,统调负荷!$B:$B,L$3,统调负荷!$C:$C,$A6)/10,"")</f>
        <v>3876.825</v>
      </c>
      <c r="M6" s="3">
        <f>IFERROR(AVERAGEIFS(统调负荷!$F:$F,统调负荷!$B:$B,M$3,统调负荷!$C:$C,$A6)/10,"")</f>
        <v>4352.7</v>
      </c>
      <c r="N6" s="3">
        <f>IFERROR(AVERAGEIFS(统调负荷!$F:$F,统调负荷!$B:$B,N$3,统调负荷!$C:$C,$A6)/10,"")</f>
        <v>4823.1</v>
      </c>
      <c r="O6" s="3">
        <f>IFERROR(AVERAGEIFS(统调负荷!$F:$F,统调负荷!$B:$B,O$3,统调负荷!$C:$C,$A6)/10,"")</f>
        <v>5104.25</v>
      </c>
      <c r="P6" s="3">
        <f>IFERROR(AVERAGEIFS(统调负荷!$F:$F,统调负荷!$B:$B,P$3,统调负荷!$C:$C,$A6)/10,"")</f>
        <v>4787.9</v>
      </c>
      <c r="Q6" s="3">
        <f>IFERROR(AVERAGEIFS(统调负荷!$F:$F,统调负荷!$B:$B,Q$3,统调负荷!$C:$C,$A6)/10,"")</f>
        <v>4553.975</v>
      </c>
      <c r="R6" s="3">
        <f>IFERROR(AVERAGEIFS(统调负荷!$F:$F,统调负荷!$B:$B,R$3,统调负荷!$C:$C,$A6)/10,"")</f>
        <v>4202.7</v>
      </c>
      <c r="S6" s="3">
        <f>IFERROR(AVERAGEIFS(统调负荷!$F:$F,统调负荷!$B:$B,S$3,统调负荷!$C:$C,$A6)/10,"")</f>
        <v>4543.575</v>
      </c>
      <c r="T6" s="3">
        <f>IFERROR(AVERAGEIFS(统调负荷!$F:$F,统调负荷!$B:$B,T$3,统调负荷!$C:$C,$A6)/10,"")</f>
        <v>4983.225</v>
      </c>
      <c r="U6" s="3">
        <f>IFERROR(AVERAGEIFS(统调负荷!$F:$F,统调负荷!$B:$B,U$3,统调负荷!$C:$C,$A6)/10,"")</f>
        <v>5261.875</v>
      </c>
      <c r="V6" s="3">
        <f>IFERROR(AVERAGEIFS(统调负荷!$F:$F,统调负荷!$B:$B,V$3,统调负荷!$C:$C,$A6)/10,"")</f>
        <v>5431.7</v>
      </c>
      <c r="W6" s="3">
        <f>IFERROR(AVERAGEIFS(统调负荷!$F:$F,统调负荷!$B:$B,W$3,统调负荷!$C:$C,$A6)/10,"")</f>
        <v>5936.85</v>
      </c>
      <c r="X6" s="3">
        <f>IFERROR(AVERAGEIFS(统调负荷!$F:$F,统调负荷!$B:$B,X$3,统调负荷!$C:$C,$A6)/10,"")</f>
        <v>5950.975</v>
      </c>
      <c r="Y6" s="3">
        <f>IFERROR(AVERAGEIFS(统调负荷!$F:$F,统调负荷!$B:$B,Y$3,统调负荷!$C:$C,$A6)/10,"")</f>
        <v>6091.725</v>
      </c>
      <c r="Z6" s="3">
        <f>IFERROR(AVERAGEIFS(统调负荷!$F:$F,统调负荷!$B:$B,Z$3,统调负荷!$C:$C,$A6)/10,"")</f>
        <v>5939.525</v>
      </c>
      <c r="AA6" s="3">
        <f>IFERROR(AVERAGEIFS(统调负荷!$F:$F,统调负荷!$B:$B,AA$3,统调负荷!$C:$C,$A6)/10,"")</f>
        <v>5808.925</v>
      </c>
      <c r="AB6" s="3">
        <f>IFERROR(AVERAGEIFS(统调负荷!$F:$F,统调负荷!$B:$B,AB$3,统调负荷!$C:$C,$A6)/10,"")</f>
        <v>5362.85</v>
      </c>
      <c r="AC6" s="3">
        <f>IFERROR(AVERAGEIFS(统调负荷!$F:$F,统调负荷!$B:$B,AC$3,统调负荷!$C:$C,$A6)/10,"")</f>
        <v>4636.375</v>
      </c>
      <c r="AD6" s="3"/>
      <c r="AE6" s="23" t="str">
        <f>检修、备用和必开!$A4</f>
        <v>2025-01-03</v>
      </c>
      <c r="AF6" s="66">
        <f ca="1" t="shared" si="5"/>
        <v>-226.4825</v>
      </c>
      <c r="AG6" s="66">
        <f ca="1" t="shared" si="6"/>
        <v>-510.3375</v>
      </c>
      <c r="AH6" s="66">
        <f ca="1" t="shared" si="7"/>
        <v>-730.4025</v>
      </c>
      <c r="AI6" s="66">
        <f ca="1" t="shared" si="8"/>
        <v>-812.1475</v>
      </c>
      <c r="AJ6" s="66">
        <f ca="1" t="shared" si="9"/>
        <v>-926.9875</v>
      </c>
      <c r="AK6" s="66">
        <f ca="1" t="shared" si="10"/>
        <v>-883.9875</v>
      </c>
      <c r="AL6" s="66">
        <f ca="1" t="shared" si="11"/>
        <v>-857.650000000001</v>
      </c>
      <c r="AM6" s="66">
        <f ca="1" t="shared" si="12"/>
        <v>-770.5525</v>
      </c>
      <c r="AN6" s="66">
        <f ca="1" t="shared" si="13"/>
        <v>-697.0625</v>
      </c>
      <c r="AO6" s="66">
        <f ca="1" t="shared" si="14"/>
        <v>-675.5225</v>
      </c>
      <c r="AP6" s="66">
        <f ca="1" t="shared" si="15"/>
        <v>-814.3325</v>
      </c>
      <c r="AQ6" s="66">
        <f ca="1" t="shared" si="16"/>
        <v>-903.605</v>
      </c>
      <c r="AR6" s="66">
        <f ca="1" t="shared" si="17"/>
        <v>-561.1325</v>
      </c>
      <c r="AS6" s="66">
        <f ca="1" t="shared" si="18"/>
        <v>-497.275000000001</v>
      </c>
      <c r="AT6" s="66">
        <f ca="1" t="shared" si="19"/>
        <v>-644.1725</v>
      </c>
      <c r="AU6" s="66">
        <f ca="1" t="shared" si="20"/>
        <v>-474.6925</v>
      </c>
      <c r="AV6" s="66">
        <f ca="1" t="shared" si="21"/>
        <v>-542.8625</v>
      </c>
      <c r="AW6" s="66">
        <f ca="1" t="shared" si="22"/>
        <v>-512.679999999999</v>
      </c>
      <c r="AX6" s="66">
        <f ca="1" t="shared" si="23"/>
        <v>-357.63</v>
      </c>
      <c r="AY6" s="66">
        <f ca="1" t="shared" si="24"/>
        <v>-287.787499999999</v>
      </c>
      <c r="AZ6" s="66">
        <f ca="1" t="shared" si="25"/>
        <v>-343.12</v>
      </c>
      <c r="BA6" s="66">
        <f ca="1" t="shared" si="26"/>
        <v>-255.3</v>
      </c>
      <c r="BB6" s="66">
        <f ca="1" t="shared" si="27"/>
        <v>-196.6025</v>
      </c>
      <c r="BC6" s="66">
        <f ca="1" t="shared" si="28"/>
        <v>-326.0625</v>
      </c>
    </row>
    <row r="7" customHeight="1" spans="1:55">
      <c r="A7" s="63" t="str">
        <f>统调负荷24小时!A7</f>
        <v>2025-01-02</v>
      </c>
      <c r="B7" s="53" t="s">
        <v>54</v>
      </c>
      <c r="C7" s="54">
        <f t="shared" si="3"/>
        <v>4374.91469791667</v>
      </c>
      <c r="D7" s="3">
        <f t="shared" si="4"/>
        <v>6044.35</v>
      </c>
      <c r="E7" s="3">
        <f t="shared" si="0"/>
        <v>2964.2225</v>
      </c>
      <c r="F7" s="3">
        <f>IFERROR(AVERAGEIFS(统调负荷!$O:$O,统调负荷!$B:$B,F$3,统调负荷!$C:$C,$A7)/10,"")</f>
        <v>3589.995</v>
      </c>
      <c r="G7" s="3">
        <f>IFERROR(AVERAGEIFS(统调负荷!$O:$O,统调负荷!$B:$B,G$3,统调负荷!$C:$C,$A7)/10,"")</f>
        <v>3372.5525</v>
      </c>
      <c r="H7" s="3">
        <f>IFERROR(AVERAGEIFS(统调负荷!$O:$O,统调负荷!$B:$B,H$3,统调负荷!$C:$C,$A7)/10,"")</f>
        <v>3190.5605</v>
      </c>
      <c r="I7" s="3">
        <f>IFERROR(AVERAGEIFS(统调负荷!$O:$O,统调负荷!$B:$B,I$3,统调负荷!$C:$C,$A7)/10,"")</f>
        <v>3022.12925</v>
      </c>
      <c r="J7" s="3">
        <f>IFERROR(AVERAGEIFS(统调负荷!$O:$O,统调负荷!$B:$B,J$3,统调负荷!$C:$C,$A7)/10,"")</f>
        <v>2964.2225</v>
      </c>
      <c r="K7" s="3">
        <f>IFERROR(AVERAGEIFS(统调负荷!$O:$O,统调负荷!$B:$B,K$3,统调负荷!$C:$C,$A7)/10,"")</f>
        <v>3009.78975</v>
      </c>
      <c r="L7" s="3">
        <f>IFERROR(AVERAGEIFS(统调负荷!$O:$O,统调负荷!$B:$B,L$3,统调负荷!$C:$C,$A7)/10,"")</f>
        <v>3573.1395</v>
      </c>
      <c r="M7" s="3">
        <f>IFERROR(AVERAGEIFS(统调负荷!$O:$O,统调负荷!$B:$B,M$3,统调负荷!$C:$C,$A7)/10,"")</f>
        <v>4222.33875</v>
      </c>
      <c r="N7" s="3">
        <f>IFERROR(AVERAGEIFS(统调负荷!$O:$O,统调负荷!$B:$B,N$3,统调负荷!$C:$C,$A7)/10,"")</f>
        <v>4621.915</v>
      </c>
      <c r="O7" s="3">
        <f>IFERROR(AVERAGEIFS(统调负荷!$O:$O,统调负荷!$B:$B,O$3,统调负荷!$C:$C,$A7)/10,"")</f>
        <v>4646.42</v>
      </c>
      <c r="P7" s="3">
        <f>IFERROR(AVERAGEIFS(统调负荷!$O:$O,统调负荷!$B:$B,P$3,统调负荷!$C:$C,$A7)/10,"")</f>
        <v>4290.265</v>
      </c>
      <c r="Q7" s="3">
        <f>IFERROR(AVERAGEIFS(统调负荷!$O:$O,统调负荷!$B:$B,Q$3,统调负荷!$C:$C,$A7)/10,"")</f>
        <v>3927.84</v>
      </c>
      <c r="R7" s="3">
        <f>IFERROR(AVERAGEIFS(统调负荷!$O:$O,统调负荷!$B:$B,R$3,统调负荷!$C:$C,$A7)/10,"")</f>
        <v>3536.2325</v>
      </c>
      <c r="S7" s="3">
        <f>IFERROR(AVERAGEIFS(统调负荷!$O:$O,统调负荷!$B:$B,S$3,统调负荷!$C:$C,$A7)/10,"")</f>
        <v>3849.9075</v>
      </c>
      <c r="T7" s="3">
        <f>IFERROR(AVERAGEIFS(统调负荷!$O:$O,统调负荷!$B:$B,T$3,统调负荷!$C:$C,$A7)/10,"")</f>
        <v>4352.415</v>
      </c>
      <c r="U7" s="3">
        <f>IFERROR(AVERAGEIFS(统调负荷!$O:$O,统调负荷!$B:$B,U$3,统调负荷!$C:$C,$A7)/10,"")</f>
        <v>4726.29</v>
      </c>
      <c r="V7" s="3">
        <f>IFERROR(AVERAGEIFS(统调负荷!$O:$O,统调负荷!$B:$B,V$3,统调负荷!$C:$C,$A7)/10,"")</f>
        <v>5079.15</v>
      </c>
      <c r="W7" s="3">
        <f>IFERROR(AVERAGEIFS(统调负荷!$O:$O,统调负荷!$B:$B,W$3,统调负荷!$C:$C,$A7)/10,"")</f>
        <v>5429.5425</v>
      </c>
      <c r="X7" s="3">
        <f>IFERROR(AVERAGEIFS(统调负荷!$O:$O,统调负荷!$B:$B,X$3,统调负荷!$C:$C,$A7)/10,"")</f>
        <v>5818.3775</v>
      </c>
      <c r="Y7" s="3">
        <f>IFERROR(AVERAGEIFS(统调负荷!$O:$O,统调负荷!$B:$B,Y$3,统调负荷!$C:$C,$A7)/10,"")</f>
        <v>6044.35</v>
      </c>
      <c r="Z7" s="3">
        <f>IFERROR(AVERAGEIFS(统调负荷!$O:$O,统调负荷!$B:$B,Z$3,统调负荷!$C:$C,$A7)/10,"")</f>
        <v>5935.94</v>
      </c>
      <c r="AA7" s="3">
        <f>IFERROR(AVERAGEIFS(统调负荷!$O:$O,统调负荷!$B:$B,AA$3,统调负荷!$C:$C,$A7)/10,"")</f>
        <v>5824.38</v>
      </c>
      <c r="AB7" s="3">
        <f>IFERROR(AVERAGEIFS(统调负荷!$O:$O,统调负荷!$B:$B,AB$3,统调负荷!$C:$C,$A7)/10,"")</f>
        <v>5340.515</v>
      </c>
      <c r="AC7" s="3">
        <f>IFERROR(AVERAGEIFS(统调负荷!$O:$O,统调负荷!$B:$B,AC$3,统调负荷!$C:$C,$A7)/10,"")</f>
        <v>4629.685</v>
      </c>
      <c r="AD7" s="3"/>
      <c r="AE7" s="23" t="str">
        <f>检修、备用和必开!$A5</f>
        <v>2025-01-04</v>
      </c>
      <c r="AF7" s="66">
        <f ca="1" t="shared" si="5"/>
        <v>-414.327</v>
      </c>
      <c r="AG7" s="66">
        <f ca="1" t="shared" si="6"/>
        <v>-401.0175</v>
      </c>
      <c r="AH7" s="66">
        <f ca="1" t="shared" si="7"/>
        <v>-471.78925</v>
      </c>
      <c r="AI7" s="66">
        <f ca="1" t="shared" si="8"/>
        <v>-443.43775</v>
      </c>
      <c r="AJ7" s="66">
        <f ca="1" t="shared" si="9"/>
        <v>-406.26375</v>
      </c>
      <c r="AK7" s="66">
        <f ca="1" t="shared" si="10"/>
        <v>-408.07525</v>
      </c>
      <c r="AL7" s="66">
        <f ca="1" t="shared" si="11"/>
        <v>-444.02025</v>
      </c>
      <c r="AM7" s="66">
        <f ca="1" t="shared" si="12"/>
        <v>-419.935500000001</v>
      </c>
      <c r="AN7" s="66">
        <f ca="1" t="shared" si="13"/>
        <v>-64.7609999999995</v>
      </c>
      <c r="AO7" s="66">
        <f ca="1" t="shared" si="14"/>
        <v>-305.15175</v>
      </c>
      <c r="AP7" s="66">
        <f ca="1" t="shared" si="15"/>
        <v>-622.7705</v>
      </c>
      <c r="AQ7" s="66">
        <f ca="1" t="shared" si="16"/>
        <v>-715.18225</v>
      </c>
      <c r="AR7" s="66">
        <f ca="1" t="shared" si="17"/>
        <v>-511.99525</v>
      </c>
      <c r="AS7" s="66">
        <f ca="1" t="shared" si="18"/>
        <v>-489.763</v>
      </c>
      <c r="AT7" s="66">
        <f ca="1" t="shared" si="19"/>
        <v>-495.722</v>
      </c>
      <c r="AU7" s="66">
        <f ca="1" t="shared" si="20"/>
        <v>-467.10675</v>
      </c>
      <c r="AV7" s="66">
        <f ca="1" t="shared" si="21"/>
        <v>-345.726250000001</v>
      </c>
      <c r="AW7" s="66">
        <f ca="1" t="shared" si="22"/>
        <v>-357.468</v>
      </c>
      <c r="AX7" s="66">
        <f ca="1" t="shared" si="23"/>
        <v>-280.69525</v>
      </c>
      <c r="AY7" s="66">
        <f ca="1" t="shared" si="24"/>
        <v>-175.917750000001</v>
      </c>
      <c r="AZ7" s="66">
        <f ca="1" t="shared" si="25"/>
        <v>-184.96775</v>
      </c>
      <c r="BA7" s="66">
        <f ca="1" t="shared" si="26"/>
        <v>-278.918000000001</v>
      </c>
      <c r="BB7" s="66">
        <f ca="1" t="shared" si="27"/>
        <v>-253.452</v>
      </c>
      <c r="BC7" s="66">
        <f ca="1" t="shared" si="28"/>
        <v>-168.07225</v>
      </c>
    </row>
    <row r="8" customHeight="1" spans="1:55">
      <c r="A8" s="63" t="str">
        <f>统调负荷24小时!A8</f>
        <v>2025-01-03</v>
      </c>
      <c r="B8" s="53" t="s">
        <v>53</v>
      </c>
      <c r="C8" s="54">
        <f t="shared" si="3"/>
        <v>5014.76145833333</v>
      </c>
      <c r="D8" s="3">
        <f t="shared" si="4"/>
        <v>6134.775</v>
      </c>
      <c r="E8" s="3">
        <f t="shared" si="0"/>
        <v>3824.95</v>
      </c>
      <c r="F8" s="3">
        <f>IFERROR(AVERAGEIFS(统调负荷!$F:$F,统调负荷!$B:$B,F$3,统调负荷!$C:$C,$A8)/10,"")</f>
        <v>4813.45</v>
      </c>
      <c r="G8" s="3">
        <f>IFERROR(AVERAGEIFS(统调负荷!$F:$F,统调负荷!$B:$B,G$3,统调负荷!$C:$C,$A8)/10,"")</f>
        <v>4699.75</v>
      </c>
      <c r="H8" s="3">
        <f>IFERROR(AVERAGEIFS(统调负荷!$F:$F,统调负荷!$B:$B,H$3,统调负荷!$C:$C,$A8)/10,"")</f>
        <v>4738.25</v>
      </c>
      <c r="I8" s="3">
        <f>IFERROR(AVERAGEIFS(统调负荷!$F:$F,统调负荷!$B:$B,I$3,统调负荷!$C:$C,$A8)/10,"")</f>
        <v>4788</v>
      </c>
      <c r="J8" s="3">
        <f>IFERROR(AVERAGEIFS(统调负荷!$F:$F,统调负荷!$B:$B,J$3,统调负荷!$C:$C,$A8)/10,"")</f>
        <v>4610.15</v>
      </c>
      <c r="K8" s="3">
        <f>IFERROR(AVERAGEIFS(统调负荷!$F:$F,统调负荷!$B:$B,K$3,统调负荷!$C:$C,$A8)/10,"")</f>
        <v>4593.35</v>
      </c>
      <c r="L8" s="3">
        <f>IFERROR(AVERAGEIFS(统调负荷!$F:$F,统调负荷!$B:$B,L$3,统调负荷!$C:$C,$A8)/10,"")</f>
        <v>5058.3</v>
      </c>
      <c r="M8" s="3">
        <f>IFERROR(AVERAGEIFS(统调负荷!$F:$F,统调负荷!$B:$B,M$3,统调负荷!$C:$C,$A8)/10,"")</f>
        <v>5398.8</v>
      </c>
      <c r="N8" s="3">
        <f>IFERROR(AVERAGEIFS(统调负荷!$F:$F,统调负荷!$B:$B,N$3,统调负荷!$C:$C,$A8)/10,"")</f>
        <v>5031.6</v>
      </c>
      <c r="O8" s="3">
        <f>IFERROR(AVERAGEIFS(统调负荷!$F:$F,统调负荷!$B:$B,O$3,统调负荷!$C:$C,$A8)/10,"")</f>
        <v>4814.325</v>
      </c>
      <c r="P8" s="3">
        <f>IFERROR(AVERAGEIFS(统调负荷!$F:$F,统调负荷!$B:$B,P$3,统调负荷!$C:$C,$A8)/10,"")</f>
        <v>4473.7</v>
      </c>
      <c r="Q8" s="3">
        <f>IFERROR(AVERAGEIFS(统调负荷!$F:$F,统调负荷!$B:$B,Q$3,统调负荷!$C:$C,$A8)/10,"")</f>
        <v>4475.975</v>
      </c>
      <c r="R8" s="3">
        <f>IFERROR(AVERAGEIFS(统调负荷!$F:$F,统调负荷!$B:$B,R$3,统调负荷!$C:$C,$A8)/10,"")</f>
        <v>3824.95</v>
      </c>
      <c r="S8" s="3">
        <f>IFERROR(AVERAGEIFS(统调负荷!$F:$F,统调负荷!$B:$B,S$3,统调负荷!$C:$C,$A8)/10,"")</f>
        <v>4182.475</v>
      </c>
      <c r="T8" s="3">
        <f>IFERROR(AVERAGEIFS(统调负荷!$F:$F,统调负荷!$B:$B,T$3,统调负荷!$C:$C,$A8)/10,"")</f>
        <v>4707.825</v>
      </c>
      <c r="U8" s="3">
        <f>IFERROR(AVERAGEIFS(统调负荷!$F:$F,统调负荷!$B:$B,U$3,统调负荷!$C:$C,$A8)/10,"")</f>
        <v>4927.55</v>
      </c>
      <c r="V8" s="3">
        <f>IFERROR(AVERAGEIFS(统调负荷!$F:$F,统调负荷!$B:$B,V$3,统调负荷!$C:$C,$A8)/10,"")</f>
        <v>5202.225</v>
      </c>
      <c r="W8" s="3">
        <f>IFERROR(AVERAGEIFS(统调负荷!$F:$F,统调负荷!$B:$B,W$3,统调负荷!$C:$C,$A8)/10,"")</f>
        <v>5698.45</v>
      </c>
      <c r="X8" s="3">
        <f>IFERROR(AVERAGEIFS(统调负荷!$F:$F,统调负荷!$B:$B,X$3,统调负荷!$C:$C,$A8)/10,"")</f>
        <v>5959.75</v>
      </c>
      <c r="Y8" s="3">
        <f>IFERROR(AVERAGEIFS(统调负荷!$F:$F,统调负荷!$B:$B,Y$3,统调负荷!$C:$C,$A8)/10,"")</f>
        <v>6134.775</v>
      </c>
      <c r="Z8" s="3">
        <f>IFERROR(AVERAGEIFS(统调负荷!$F:$F,统调负荷!$B:$B,Z$3,统调负荷!$C:$C,$A8)/10,"")</f>
        <v>5991.9</v>
      </c>
      <c r="AA8" s="3">
        <f>IFERROR(AVERAGEIFS(统调负荷!$F:$F,统调负荷!$B:$B,AA$3,统调负荷!$C:$C,$A8)/10,"")</f>
        <v>5894.85</v>
      </c>
      <c r="AB8" s="3">
        <f>IFERROR(AVERAGEIFS(统调负荷!$F:$F,统调负荷!$B:$B,AB$3,统调负荷!$C:$C,$A8)/10,"")</f>
        <v>5471.625</v>
      </c>
      <c r="AC8" s="3">
        <f>IFERROR(AVERAGEIFS(统调负荷!$F:$F,统调负荷!$B:$B,AC$3,统调负荷!$C:$C,$A8)/10,"")</f>
        <v>4862.25</v>
      </c>
      <c r="AD8" s="3"/>
      <c r="AE8" s="23" t="str">
        <f>检修、备用和必开!$A6</f>
        <v>2025-01-05</v>
      </c>
      <c r="AF8" s="66">
        <f ca="1" t="shared" si="5"/>
        <v>-184.4245</v>
      </c>
      <c r="AG8" s="66">
        <f ca="1" t="shared" si="6"/>
        <v>-349.826</v>
      </c>
      <c r="AH8" s="66">
        <f ca="1" t="shared" si="7"/>
        <v>-438.07525</v>
      </c>
      <c r="AI8" s="66">
        <f ca="1" t="shared" si="8"/>
        <v>-408.80125</v>
      </c>
      <c r="AJ8" s="66">
        <f ca="1" t="shared" si="9"/>
        <v>-326.478</v>
      </c>
      <c r="AK8" s="66">
        <f ca="1" t="shared" si="10"/>
        <v>-246.202249999999</v>
      </c>
      <c r="AL8" s="66">
        <f ca="1" t="shared" si="11"/>
        <v>-179.246</v>
      </c>
      <c r="AM8" s="66">
        <f ca="1" t="shared" si="12"/>
        <v>-140.620000000001</v>
      </c>
      <c r="AN8" s="66">
        <f ca="1" t="shared" si="13"/>
        <v>-44.48675</v>
      </c>
      <c r="AO8" s="66">
        <f ca="1" t="shared" si="14"/>
        <v>-123.7985</v>
      </c>
      <c r="AP8" s="66">
        <f ca="1" t="shared" si="15"/>
        <v>-130.77175</v>
      </c>
      <c r="AQ8" s="66">
        <f ca="1" t="shared" si="16"/>
        <v>-187.875</v>
      </c>
      <c r="AR8" s="66">
        <f ca="1" t="shared" si="17"/>
        <v>-68.6534999999999</v>
      </c>
      <c r="AS8" s="66">
        <f ca="1" t="shared" si="18"/>
        <v>-56.83025</v>
      </c>
      <c r="AT8" s="66">
        <f ca="1" t="shared" si="19"/>
        <v>8.68425000000025</v>
      </c>
      <c r="AU8" s="66">
        <f ca="1" t="shared" si="20"/>
        <v>49.4399999999996</v>
      </c>
      <c r="AV8" s="66">
        <f ca="1" t="shared" si="21"/>
        <v>96.6572500000002</v>
      </c>
      <c r="AW8" s="66">
        <f ca="1" t="shared" si="22"/>
        <v>-72.3090000000002</v>
      </c>
      <c r="AX8" s="66">
        <f ca="1" t="shared" si="23"/>
        <v>-127.4465</v>
      </c>
      <c r="AY8" s="66">
        <f ca="1" t="shared" si="24"/>
        <v>-109.89025</v>
      </c>
      <c r="AZ8" s="66">
        <f ca="1" t="shared" si="25"/>
        <v>-228.047250000001</v>
      </c>
      <c r="BA8" s="66">
        <f ca="1" t="shared" si="26"/>
        <v>-250.52</v>
      </c>
      <c r="BB8" s="66">
        <f ca="1" t="shared" si="27"/>
        <v>-209.6895</v>
      </c>
      <c r="BC8" s="66">
        <f ca="1" t="shared" si="28"/>
        <v>-143.293500000001</v>
      </c>
    </row>
    <row r="9" customHeight="1" spans="1:55">
      <c r="A9" s="63" t="str">
        <f>统调负荷24小时!A9</f>
        <v>2025-01-03</v>
      </c>
      <c r="B9" s="53" t="s">
        <v>54</v>
      </c>
      <c r="C9" s="54">
        <f t="shared" si="3"/>
        <v>4439.41197916667</v>
      </c>
      <c r="D9" s="3">
        <f t="shared" si="4"/>
        <v>5846.9875</v>
      </c>
      <c r="E9" s="3">
        <f t="shared" si="0"/>
        <v>3263.8175</v>
      </c>
      <c r="F9" s="3">
        <f>IFERROR(AVERAGEIFS(统调负荷!$O:$O,统调负荷!$B:$B,F$3,统调负荷!$C:$C,$A9)/10,"")</f>
        <v>4586.9675</v>
      </c>
      <c r="G9" s="3">
        <f>IFERROR(AVERAGEIFS(统调负荷!$O:$O,统调负荷!$B:$B,G$3,统调负荷!$C:$C,$A9)/10,"")</f>
        <v>4189.4125</v>
      </c>
      <c r="H9" s="3">
        <f>IFERROR(AVERAGEIFS(统调负荷!$O:$O,统调负荷!$B:$B,H$3,统调负荷!$C:$C,$A9)/10,"")</f>
        <v>4007.8475</v>
      </c>
      <c r="I9" s="3">
        <f>IFERROR(AVERAGEIFS(统调负荷!$O:$O,统调负荷!$B:$B,I$3,统调负荷!$C:$C,$A9)/10,"")</f>
        <v>3975.8525</v>
      </c>
      <c r="J9" s="3">
        <f>IFERROR(AVERAGEIFS(统调负荷!$O:$O,统调负荷!$B:$B,J$3,统调负荷!$C:$C,$A9)/10,"")</f>
        <v>3683.1625</v>
      </c>
      <c r="K9" s="3">
        <f>IFERROR(AVERAGEIFS(统调负荷!$O:$O,统调负荷!$B:$B,K$3,统调负荷!$C:$C,$A9)/10,"")</f>
        <v>3709.3625</v>
      </c>
      <c r="L9" s="3">
        <f>IFERROR(AVERAGEIFS(统调负荷!$O:$O,统调负荷!$B:$B,L$3,统调负荷!$C:$C,$A9)/10,"")</f>
        <v>4200.65</v>
      </c>
      <c r="M9" s="3">
        <f>IFERROR(AVERAGEIFS(统调负荷!$O:$O,统调负荷!$B:$B,M$3,统调负荷!$C:$C,$A9)/10,"")</f>
        <v>4628.2475</v>
      </c>
      <c r="N9" s="3">
        <f>IFERROR(AVERAGEIFS(统调负荷!$O:$O,统调负荷!$B:$B,N$3,统调负荷!$C:$C,$A9)/10,"")</f>
        <v>4334.5375</v>
      </c>
      <c r="O9" s="3">
        <f>IFERROR(AVERAGEIFS(统调负荷!$O:$O,统调负荷!$B:$B,O$3,统调负荷!$C:$C,$A9)/10,"")</f>
        <v>4138.8025</v>
      </c>
      <c r="P9" s="3">
        <f>IFERROR(AVERAGEIFS(统调负荷!$O:$O,统调负荷!$B:$B,P$3,统调负荷!$C:$C,$A9)/10,"")</f>
        <v>3659.3675</v>
      </c>
      <c r="Q9" s="3">
        <f>IFERROR(AVERAGEIFS(统调负荷!$O:$O,统调负荷!$B:$B,Q$3,统调负荷!$C:$C,$A9)/10,"")</f>
        <v>3572.37</v>
      </c>
      <c r="R9" s="3">
        <f>IFERROR(AVERAGEIFS(统调负荷!$O:$O,统调负荷!$B:$B,R$3,统调负荷!$C:$C,$A9)/10,"")</f>
        <v>3263.8175</v>
      </c>
      <c r="S9" s="3">
        <f>IFERROR(AVERAGEIFS(统调负荷!$O:$O,统调负荷!$B:$B,S$3,统调负荷!$C:$C,$A9)/10,"")</f>
        <v>3685.2</v>
      </c>
      <c r="T9" s="3">
        <f>IFERROR(AVERAGEIFS(统调负荷!$O:$O,统调负荷!$B:$B,T$3,统调负荷!$C:$C,$A9)/10,"")</f>
        <v>4063.6525</v>
      </c>
      <c r="U9" s="3">
        <f>IFERROR(AVERAGEIFS(统调负荷!$O:$O,统调负荷!$B:$B,U$3,统调负荷!$C:$C,$A9)/10,"")</f>
        <v>4452.8575</v>
      </c>
      <c r="V9" s="3">
        <f>IFERROR(AVERAGEIFS(统调负荷!$O:$O,统调负荷!$B:$B,V$3,统调负荷!$C:$C,$A9)/10,"")</f>
        <v>4659.3625</v>
      </c>
      <c r="W9" s="3">
        <f>IFERROR(AVERAGEIFS(统调负荷!$O:$O,统调负荷!$B:$B,W$3,统调负荷!$C:$C,$A9)/10,"")</f>
        <v>5185.77</v>
      </c>
      <c r="X9" s="3">
        <f>IFERROR(AVERAGEIFS(统调负荷!$O:$O,统调负荷!$B:$B,X$3,统调负荷!$C:$C,$A9)/10,"")</f>
        <v>5602.12</v>
      </c>
      <c r="Y9" s="3">
        <f>IFERROR(AVERAGEIFS(统调负荷!$O:$O,统调负荷!$B:$B,Y$3,统调负荷!$C:$C,$A9)/10,"")</f>
        <v>5846.9875</v>
      </c>
      <c r="Z9" s="3">
        <f>IFERROR(AVERAGEIFS(统调负荷!$O:$O,统调负荷!$B:$B,Z$3,统调负荷!$C:$C,$A9)/10,"")</f>
        <v>5648.78</v>
      </c>
      <c r="AA9" s="3">
        <f>IFERROR(AVERAGEIFS(统调负荷!$O:$O,统调负荷!$B:$B,AA$3,统调负荷!$C:$C,$A9)/10,"")</f>
        <v>5639.55</v>
      </c>
      <c r="AB9" s="3">
        <f>IFERROR(AVERAGEIFS(统调负荷!$O:$O,统调负荷!$B:$B,AB$3,统调负荷!$C:$C,$A9)/10,"")</f>
        <v>5275.0225</v>
      </c>
      <c r="AC9" s="3">
        <f>IFERROR(AVERAGEIFS(统调负荷!$O:$O,统调负荷!$B:$B,AC$3,统调负荷!$C:$C,$A9)/10,"")</f>
        <v>4536.1875</v>
      </c>
      <c r="AD9" s="3"/>
      <c r="AE9" s="23" t="str">
        <f>检修、备用和必开!$A7</f>
        <v>2025-01-06</v>
      </c>
      <c r="AF9" s="66">
        <f ca="1" t="shared" si="5"/>
        <v>-94.0022500000005</v>
      </c>
      <c r="AG9" s="66">
        <f ca="1" t="shared" si="6"/>
        <v>-217.3865</v>
      </c>
      <c r="AH9" s="66">
        <f ca="1" t="shared" si="7"/>
        <v>-302.757500000001</v>
      </c>
      <c r="AI9" s="66">
        <f ca="1" t="shared" si="8"/>
        <v>-351.73125</v>
      </c>
      <c r="AJ9" s="66">
        <f ca="1" t="shared" si="9"/>
        <v>-280.146499999999</v>
      </c>
      <c r="AK9" s="66">
        <f ca="1" t="shared" si="10"/>
        <v>-280.283</v>
      </c>
      <c r="AL9" s="66">
        <f ca="1" t="shared" si="11"/>
        <v>-170.56025</v>
      </c>
      <c r="AM9" s="66">
        <f ca="1" t="shared" si="12"/>
        <v>-167.109</v>
      </c>
      <c r="AN9" s="66">
        <f ca="1" t="shared" si="13"/>
        <v>-282.4205</v>
      </c>
      <c r="AO9" s="66">
        <f ca="1" t="shared" si="14"/>
        <v>-364.998500000001</v>
      </c>
      <c r="AP9" s="66">
        <f ca="1" t="shared" si="15"/>
        <v>-421.13325</v>
      </c>
      <c r="AQ9" s="66">
        <f ca="1" t="shared" si="16"/>
        <v>-204.92575</v>
      </c>
      <c r="AR9" s="66">
        <f ca="1" t="shared" si="17"/>
        <v>-73.357</v>
      </c>
      <c r="AS9" s="66">
        <f ca="1" t="shared" si="18"/>
        <v>-194.82725</v>
      </c>
      <c r="AT9" s="66">
        <f ca="1" t="shared" si="19"/>
        <v>-431.92575</v>
      </c>
      <c r="AU9" s="66">
        <f ca="1" t="shared" si="20"/>
        <v>-378.245</v>
      </c>
      <c r="AV9" s="66">
        <f ca="1" t="shared" si="21"/>
        <v>-339.396</v>
      </c>
      <c r="AW9" s="66">
        <f ca="1" t="shared" si="22"/>
        <v>-378.22225</v>
      </c>
      <c r="AX9" s="66">
        <f ca="1" t="shared" si="23"/>
        <v>-443.275250000001</v>
      </c>
      <c r="AY9" s="66">
        <f ca="1" t="shared" si="24"/>
        <v>-478.01475</v>
      </c>
      <c r="AZ9" s="66">
        <f ca="1" t="shared" si="25"/>
        <v>-435.47525</v>
      </c>
      <c r="BA9" s="66">
        <f ca="1" t="shared" si="26"/>
        <v>-409.52025</v>
      </c>
      <c r="BB9" s="66">
        <f ca="1" t="shared" si="27"/>
        <v>-442.73425</v>
      </c>
      <c r="BC9" s="66">
        <f ca="1" t="shared" si="28"/>
        <v>-376.75525</v>
      </c>
    </row>
    <row r="10" customHeight="1" spans="1:55">
      <c r="A10" s="63" t="str">
        <f>统调负荷24小时!A10</f>
        <v>2025-01-04</v>
      </c>
      <c r="B10" s="53" t="s">
        <v>53</v>
      </c>
      <c r="C10" s="54">
        <f t="shared" si="3"/>
        <v>4792.81041666667</v>
      </c>
      <c r="D10" s="3">
        <f t="shared" si="4"/>
        <v>5931.55</v>
      </c>
      <c r="E10" s="3">
        <f t="shared" si="0"/>
        <v>3663.75</v>
      </c>
      <c r="F10" s="3">
        <f>IFERROR(AVERAGEIFS(统调负荷!$F:$F,统调负荷!$B:$B,F$3,统调负荷!$C:$C,$A10)/10,"")</f>
        <v>4908.625</v>
      </c>
      <c r="G10" s="3">
        <f>IFERROR(AVERAGEIFS(统调负荷!$F:$F,统调负荷!$B:$B,G$3,统调负荷!$C:$C,$A10)/10,"")</f>
        <v>4668.9</v>
      </c>
      <c r="H10" s="3">
        <f>IFERROR(AVERAGEIFS(统调负荷!$F:$F,统调负荷!$B:$B,H$3,统调负荷!$C:$C,$A10)/10,"")</f>
        <v>4572.125</v>
      </c>
      <c r="I10" s="3">
        <f>IFERROR(AVERAGEIFS(统调负荷!$F:$F,统调负荷!$B:$B,I$3,统调负荷!$C:$C,$A10)/10,"")</f>
        <v>4570.425</v>
      </c>
      <c r="J10" s="3">
        <f>IFERROR(AVERAGEIFS(统调负荷!$F:$F,统调负荷!$B:$B,J$3,统调负荷!$C:$C,$A10)/10,"")</f>
        <v>4346.825</v>
      </c>
      <c r="K10" s="3">
        <f>IFERROR(AVERAGEIFS(统调负荷!$F:$F,统调负荷!$B:$B,K$3,统调负荷!$C:$C,$A10)/10,"")</f>
        <v>4303.075</v>
      </c>
      <c r="L10" s="3">
        <f>IFERROR(AVERAGEIFS(统调负荷!$F:$F,统调负荷!$B:$B,L$3,统调负荷!$C:$C,$A10)/10,"")</f>
        <v>4534.65</v>
      </c>
      <c r="M10" s="3">
        <f>IFERROR(AVERAGEIFS(统调负荷!$F:$F,统调负荷!$B:$B,M$3,统调负荷!$C:$C,$A10)/10,"")</f>
        <v>4689.35</v>
      </c>
      <c r="N10" s="3">
        <f>IFERROR(AVERAGEIFS(统调负荷!$F:$F,统调负荷!$B:$B,N$3,统调负荷!$C:$C,$A10)/10,"")</f>
        <v>4497.45</v>
      </c>
      <c r="O10" s="3">
        <f>IFERROR(AVERAGEIFS(统调负荷!$F:$F,统调负荷!$B:$B,O$3,统调负荷!$C:$C,$A10)/10,"")</f>
        <v>4553.425</v>
      </c>
      <c r="P10" s="3">
        <f>IFERROR(AVERAGEIFS(统调负荷!$F:$F,统调负荷!$B:$B,P$3,统调负荷!$C:$C,$A10)/10,"")</f>
        <v>4334.7</v>
      </c>
      <c r="Q10" s="3">
        <f>IFERROR(AVERAGEIFS(统调负荷!$F:$F,统调负荷!$B:$B,Q$3,统调负荷!$C:$C,$A10)/10,"")</f>
        <v>4241.775</v>
      </c>
      <c r="R10" s="3">
        <f>IFERROR(AVERAGEIFS(统调负荷!$F:$F,统调负荷!$B:$B,R$3,统调负荷!$C:$C,$A10)/10,"")</f>
        <v>3663.75</v>
      </c>
      <c r="S10" s="3">
        <f>IFERROR(AVERAGEIFS(统调负荷!$F:$F,统调负荷!$B:$B,S$3,统调负荷!$C:$C,$A10)/10,"")</f>
        <v>4034.85</v>
      </c>
      <c r="T10" s="3">
        <f>IFERROR(AVERAGEIFS(统调负荷!$F:$F,统调负荷!$B:$B,T$3,统调负荷!$C:$C,$A10)/10,"")</f>
        <v>4432.125</v>
      </c>
      <c r="U10" s="3">
        <f>IFERROR(AVERAGEIFS(统调负荷!$F:$F,统调负荷!$B:$B,U$3,统调负荷!$C:$C,$A10)/10,"")</f>
        <v>4470.875</v>
      </c>
      <c r="V10" s="3">
        <f>IFERROR(AVERAGEIFS(统调负荷!$F:$F,统调负荷!$B:$B,V$3,统调负荷!$C:$C,$A10)/10,"")</f>
        <v>4780.925</v>
      </c>
      <c r="W10" s="3">
        <f>IFERROR(AVERAGEIFS(统调负荷!$F:$F,统调负荷!$B:$B,W$3,统调负荷!$C:$C,$A10)/10,"")</f>
        <v>5445.075</v>
      </c>
      <c r="X10" s="3">
        <f>IFERROR(AVERAGEIFS(统调负荷!$F:$F,统调负荷!$B:$B,X$3,统调负荷!$C:$C,$A10)/10,"")</f>
        <v>5821.125</v>
      </c>
      <c r="Y10" s="3">
        <f>IFERROR(AVERAGEIFS(统调负荷!$F:$F,统调负荷!$B:$B,Y$3,统调负荷!$C:$C,$A10)/10,"")</f>
        <v>5931.55</v>
      </c>
      <c r="Z10" s="3">
        <f>IFERROR(AVERAGEIFS(统调负荷!$F:$F,统调负荷!$B:$B,Z$3,统调负荷!$C:$C,$A10)/10,"")</f>
        <v>5908.775</v>
      </c>
      <c r="AA10" s="3">
        <f>IFERROR(AVERAGEIFS(统调负荷!$F:$F,统调负荷!$B:$B,AA$3,统调负荷!$C:$C,$A10)/10,"")</f>
        <v>5897.675</v>
      </c>
      <c r="AB10" s="3">
        <f>IFERROR(AVERAGEIFS(统调负荷!$F:$F,统调负荷!$B:$B,AB$3,统调负荷!$C:$C,$A10)/10,"")</f>
        <v>5511.35</v>
      </c>
      <c r="AC10" s="3">
        <f>IFERROR(AVERAGEIFS(统调负荷!$F:$F,统调负荷!$B:$B,AC$3,统调负荷!$C:$C,$A10)/10,"")</f>
        <v>4908.05</v>
      </c>
      <c r="AD10" s="3"/>
      <c r="AE10" s="23" t="str">
        <f>检修、备用和必开!$A8</f>
        <v>2025-01-07</v>
      </c>
      <c r="AF10" s="66">
        <f ca="1" t="shared" si="5"/>
        <v>-172.523</v>
      </c>
      <c r="AG10" s="66">
        <f ca="1" t="shared" si="6"/>
        <v>-289.717</v>
      </c>
      <c r="AH10" s="66">
        <f ca="1" t="shared" si="7"/>
        <v>-413.65</v>
      </c>
      <c r="AI10" s="66">
        <f ca="1" t="shared" si="8"/>
        <v>-467.7225</v>
      </c>
      <c r="AJ10" s="66">
        <f ca="1" t="shared" si="9"/>
        <v>-432.40125</v>
      </c>
      <c r="AK10" s="66">
        <f ca="1" t="shared" si="10"/>
        <v>-412.752</v>
      </c>
      <c r="AL10" s="66">
        <f ca="1" t="shared" si="11"/>
        <v>-319.00625</v>
      </c>
      <c r="AM10" s="66">
        <f ca="1" t="shared" si="12"/>
        <v>-80.8955000000005</v>
      </c>
      <c r="AN10" s="66">
        <f ca="1" t="shared" si="13"/>
        <v>55.2034999999996</v>
      </c>
      <c r="AO10" s="66">
        <f ca="1" t="shared" si="14"/>
        <v>32.85725</v>
      </c>
      <c r="AP10" s="66">
        <f ca="1" t="shared" si="15"/>
        <v>-51.2660000000001</v>
      </c>
      <c r="AQ10" s="66">
        <f ca="1" t="shared" si="16"/>
        <v>130.98125</v>
      </c>
      <c r="AR10" s="66">
        <f ca="1" t="shared" si="17"/>
        <v>254.82175</v>
      </c>
      <c r="AS10" s="66">
        <f ca="1" t="shared" si="18"/>
        <v>431.793</v>
      </c>
      <c r="AT10" s="66">
        <f ca="1" t="shared" si="19"/>
        <v>315.6</v>
      </c>
      <c r="AU10" s="66">
        <f ca="1" t="shared" si="20"/>
        <v>139.677000000001</v>
      </c>
      <c r="AV10" s="66">
        <f ca="1" t="shared" si="21"/>
        <v>15.0317500000001</v>
      </c>
      <c r="AW10" s="66">
        <f ca="1" t="shared" si="22"/>
        <v>-112.014</v>
      </c>
      <c r="AX10" s="66">
        <f ca="1" t="shared" si="23"/>
        <v>-125.40225</v>
      </c>
      <c r="AY10" s="66">
        <f ca="1" t="shared" si="24"/>
        <v>-190.648499999999</v>
      </c>
      <c r="AZ10" s="66">
        <f ca="1" t="shared" si="25"/>
        <v>-132.9015</v>
      </c>
      <c r="BA10" s="66">
        <f ca="1" t="shared" si="26"/>
        <v>-170.71225</v>
      </c>
      <c r="BB10" s="66">
        <f ca="1" t="shared" si="27"/>
        <v>-55.6887500000003</v>
      </c>
      <c r="BC10" s="66">
        <f ca="1" t="shared" si="28"/>
        <v>-93.3609999999999</v>
      </c>
    </row>
    <row r="11" customHeight="1" spans="1:55">
      <c r="A11" s="63" t="str">
        <f>统调负荷24小时!A11</f>
        <v>2025-01-04</v>
      </c>
      <c r="B11" s="53" t="s">
        <v>54</v>
      </c>
      <c r="C11" s="54">
        <f t="shared" si="3"/>
        <v>4412.53808333333</v>
      </c>
      <c r="D11" s="3">
        <f t="shared" si="4"/>
        <v>5755.63225</v>
      </c>
      <c r="E11" s="3">
        <f t="shared" si="0"/>
        <v>3151.75475</v>
      </c>
      <c r="F11" s="3">
        <f>IFERROR(AVERAGEIFS(统调负荷!$O:$O,统调负荷!$B:$B,F$3,统调负荷!$C:$C,$A11)/10,"")</f>
        <v>4494.298</v>
      </c>
      <c r="G11" s="3">
        <f>IFERROR(AVERAGEIFS(统调负荷!$O:$O,统调负荷!$B:$B,G$3,统调负荷!$C:$C,$A11)/10,"")</f>
        <v>4267.8825</v>
      </c>
      <c r="H11" s="3">
        <f>IFERROR(AVERAGEIFS(统调负荷!$O:$O,统调负荷!$B:$B,H$3,统调负荷!$C:$C,$A11)/10,"")</f>
        <v>4100.33575</v>
      </c>
      <c r="I11" s="3">
        <f>IFERROR(AVERAGEIFS(统调负荷!$O:$O,统调负荷!$B:$B,I$3,统调负荷!$C:$C,$A11)/10,"")</f>
        <v>4126.98725</v>
      </c>
      <c r="J11" s="3">
        <f>IFERROR(AVERAGEIFS(统调负荷!$O:$O,统调负荷!$B:$B,J$3,统调负荷!$C:$C,$A11)/10,"")</f>
        <v>3940.56125</v>
      </c>
      <c r="K11" s="3">
        <f>IFERROR(AVERAGEIFS(统调负荷!$O:$O,统调负荷!$B:$B,K$3,统调负荷!$C:$C,$A11)/10,"")</f>
        <v>3894.99975</v>
      </c>
      <c r="L11" s="3">
        <f>IFERROR(AVERAGEIFS(统调负荷!$O:$O,统调负荷!$B:$B,L$3,统调负荷!$C:$C,$A11)/10,"")</f>
        <v>4090.62975</v>
      </c>
      <c r="M11" s="3">
        <f>IFERROR(AVERAGEIFS(统调负荷!$O:$O,统调负荷!$B:$B,M$3,统调负荷!$C:$C,$A11)/10,"")</f>
        <v>4269.4145</v>
      </c>
      <c r="N11" s="3">
        <f>IFERROR(AVERAGEIFS(统调负荷!$O:$O,统调负荷!$B:$B,N$3,统调负荷!$C:$C,$A11)/10,"")</f>
        <v>4432.689</v>
      </c>
      <c r="O11" s="3">
        <f>IFERROR(AVERAGEIFS(统调负荷!$O:$O,统调负荷!$B:$B,O$3,统调负荷!$C:$C,$A11)/10,"")</f>
        <v>4248.27325</v>
      </c>
      <c r="P11" s="3">
        <f>IFERROR(AVERAGEIFS(统调负荷!$O:$O,统调负荷!$B:$B,P$3,统调负荷!$C:$C,$A11)/10,"")</f>
        <v>3711.9295</v>
      </c>
      <c r="Q11" s="3">
        <f>IFERROR(AVERAGEIFS(统调负荷!$O:$O,统调负荷!$B:$B,Q$3,统调负荷!$C:$C,$A11)/10,"")</f>
        <v>3526.59275</v>
      </c>
      <c r="R11" s="3">
        <f>IFERROR(AVERAGEIFS(统调负荷!$O:$O,统调负荷!$B:$B,R$3,统调负荷!$C:$C,$A11)/10,"")</f>
        <v>3151.75475</v>
      </c>
      <c r="S11" s="3">
        <f>IFERROR(AVERAGEIFS(统调负荷!$O:$O,统调负荷!$B:$B,S$3,统调负荷!$C:$C,$A11)/10,"")</f>
        <v>3545.087</v>
      </c>
      <c r="T11" s="3">
        <f>IFERROR(AVERAGEIFS(统调负荷!$O:$O,统调负荷!$B:$B,T$3,统调负荷!$C:$C,$A11)/10,"")</f>
        <v>3936.403</v>
      </c>
      <c r="U11" s="3">
        <f>IFERROR(AVERAGEIFS(统调负荷!$O:$O,统调负荷!$B:$B,U$3,统调负荷!$C:$C,$A11)/10,"")</f>
        <v>4003.76825</v>
      </c>
      <c r="V11" s="3">
        <f>IFERROR(AVERAGEIFS(统调负荷!$O:$O,统调负荷!$B:$B,V$3,统调负荷!$C:$C,$A11)/10,"")</f>
        <v>4435.19875</v>
      </c>
      <c r="W11" s="3">
        <f>IFERROR(AVERAGEIFS(统调负荷!$O:$O,统调负荷!$B:$B,W$3,统调负荷!$C:$C,$A11)/10,"")</f>
        <v>5087.607</v>
      </c>
      <c r="X11" s="3">
        <f>IFERROR(AVERAGEIFS(统调负荷!$O:$O,统调负荷!$B:$B,X$3,统调负荷!$C:$C,$A11)/10,"")</f>
        <v>5540.42975</v>
      </c>
      <c r="Y11" s="3">
        <f>IFERROR(AVERAGEIFS(统调负荷!$O:$O,统调负荷!$B:$B,Y$3,统调负荷!$C:$C,$A11)/10,"")</f>
        <v>5755.63225</v>
      </c>
      <c r="Z11" s="3">
        <f>IFERROR(AVERAGEIFS(统调负荷!$O:$O,统调负荷!$B:$B,Z$3,统调负荷!$C:$C,$A11)/10,"")</f>
        <v>5723.80725</v>
      </c>
      <c r="AA11" s="3">
        <f>IFERROR(AVERAGEIFS(统调负荷!$O:$O,统调负荷!$B:$B,AA$3,统调负荷!$C:$C,$A11)/10,"")</f>
        <v>5618.757</v>
      </c>
      <c r="AB11" s="3">
        <f>IFERROR(AVERAGEIFS(统调负荷!$O:$O,统调负荷!$B:$B,AB$3,统调负荷!$C:$C,$A11)/10,"")</f>
        <v>5257.898</v>
      </c>
      <c r="AC11" s="3">
        <f>IFERROR(AVERAGEIFS(统调负荷!$O:$O,统调负荷!$B:$B,AC$3,统调负荷!$C:$C,$A11)/10,"")</f>
        <v>4739.97775</v>
      </c>
      <c r="AD11" s="3"/>
      <c r="AE11" s="23" t="str">
        <f>检修、备用和必开!$A9</f>
        <v>2025-01-08</v>
      </c>
      <c r="AF11" s="66">
        <f ca="1" t="shared" si="5"/>
        <v>-78.5322500000002</v>
      </c>
      <c r="AG11" s="66">
        <f ca="1" t="shared" si="6"/>
        <v>-113.77775</v>
      </c>
      <c r="AH11" s="66">
        <f ca="1" t="shared" si="7"/>
        <v>-217.53425</v>
      </c>
      <c r="AI11" s="66">
        <f ca="1" t="shared" si="8"/>
        <v>-322.055499999999</v>
      </c>
      <c r="AJ11" s="66">
        <f ca="1" t="shared" si="9"/>
        <v>-385.9235</v>
      </c>
      <c r="AK11" s="66">
        <f ca="1" t="shared" si="10"/>
        <v>-465.534</v>
      </c>
      <c r="AL11" s="66">
        <f ca="1" t="shared" si="11"/>
        <v>-409.594</v>
      </c>
      <c r="AM11" s="66">
        <f ca="1" t="shared" si="12"/>
        <v>-81.8407500000003</v>
      </c>
      <c r="AN11" s="66">
        <f ca="1" t="shared" si="13"/>
        <v>134.894249999999</v>
      </c>
      <c r="AO11" s="66">
        <f ca="1" t="shared" si="14"/>
        <v>20.1042500000003</v>
      </c>
      <c r="AP11" s="66">
        <f ca="1" t="shared" si="15"/>
        <v>260.2585</v>
      </c>
      <c r="AQ11" s="66">
        <f ca="1" t="shared" si="16"/>
        <v>172.847250000001</v>
      </c>
      <c r="AR11" s="66">
        <f ca="1" t="shared" si="17"/>
        <v>208.93525</v>
      </c>
      <c r="AS11" s="66">
        <f ca="1" t="shared" si="18"/>
        <v>230.423</v>
      </c>
      <c r="AT11" s="66">
        <f ca="1" t="shared" si="19"/>
        <v>81.4267499999996</v>
      </c>
      <c r="AU11" s="66">
        <f ca="1" t="shared" si="20"/>
        <v>81.2555000000002</v>
      </c>
      <c r="AV11" s="66">
        <f ca="1" t="shared" si="21"/>
        <v>113.2745</v>
      </c>
      <c r="AW11" s="66">
        <f ca="1" t="shared" si="22"/>
        <v>-168.203750000001</v>
      </c>
      <c r="AX11" s="66">
        <f ca="1" t="shared" si="23"/>
        <v>-289.48275</v>
      </c>
      <c r="AY11" s="66">
        <f ca="1" t="shared" si="24"/>
        <v>-245.1655</v>
      </c>
      <c r="AZ11" s="66">
        <f ca="1" t="shared" si="25"/>
        <v>-360.702749999999</v>
      </c>
      <c r="BA11" s="66">
        <f ca="1" t="shared" si="26"/>
        <v>-507.6335</v>
      </c>
      <c r="BB11" s="66">
        <f ca="1" t="shared" si="27"/>
        <v>-326.03675</v>
      </c>
      <c r="BC11" s="66">
        <f ca="1" t="shared" si="28"/>
        <v>-134.96975</v>
      </c>
    </row>
    <row r="12" customHeight="1" spans="1:55">
      <c r="A12" s="63" t="str">
        <f>统调负荷24小时!A12</f>
        <v>2025-01-05</v>
      </c>
      <c r="B12" s="53" t="s">
        <v>53</v>
      </c>
      <c r="C12" s="54">
        <f t="shared" si="3"/>
        <v>4760.94270833333</v>
      </c>
      <c r="D12" s="3">
        <f t="shared" si="4"/>
        <v>5874.475</v>
      </c>
      <c r="E12" s="3">
        <f t="shared" si="0"/>
        <v>3655.1</v>
      </c>
      <c r="F12" s="3">
        <f>IFERROR(AVERAGEIFS(统调负荷!$F:$F,统调负荷!$B:$B,F$3,统调负荷!$C:$C,$A12)/10,"")</f>
        <v>4870.675</v>
      </c>
      <c r="G12" s="3">
        <f>IFERROR(AVERAGEIFS(统调负荷!$F:$F,统调负荷!$B:$B,G$3,统调负荷!$C:$C,$A12)/10,"")</f>
        <v>4691.625</v>
      </c>
      <c r="H12" s="3">
        <f>IFERROR(AVERAGEIFS(统调负荷!$F:$F,统调负荷!$B:$B,H$3,统调负荷!$C:$C,$A12)/10,"")</f>
        <v>4626.3</v>
      </c>
      <c r="I12" s="3">
        <f>IFERROR(AVERAGEIFS(统调负荷!$F:$F,统调负荷!$B:$B,I$3,统调负荷!$C:$C,$A12)/10,"")</f>
        <v>4543</v>
      </c>
      <c r="J12" s="3">
        <f>IFERROR(AVERAGEIFS(统调负荷!$F:$F,统调负荷!$B:$B,J$3,统调负荷!$C:$C,$A12)/10,"")</f>
        <v>4338.925</v>
      </c>
      <c r="K12" s="3">
        <f>IFERROR(AVERAGEIFS(统调负荷!$F:$F,统调负荷!$B:$B,K$3,统调负荷!$C:$C,$A12)/10,"")</f>
        <v>4357.775</v>
      </c>
      <c r="L12" s="3">
        <f>IFERROR(AVERAGEIFS(统调负荷!$F:$F,统调负荷!$B:$B,L$3,统调负荷!$C:$C,$A12)/10,"")</f>
        <v>4527.1</v>
      </c>
      <c r="M12" s="3">
        <f>IFERROR(AVERAGEIFS(统调负荷!$F:$F,统调负荷!$B:$B,M$3,统调负荷!$C:$C,$A12)/10,"")</f>
        <v>4629.975</v>
      </c>
      <c r="N12" s="3">
        <f>IFERROR(AVERAGEIFS(统调负荷!$F:$F,统调负荷!$B:$B,N$3,统调负荷!$C:$C,$A12)/10,"")</f>
        <v>4716.275</v>
      </c>
      <c r="O12" s="3">
        <f>IFERROR(AVERAGEIFS(统调负荷!$F:$F,统调负荷!$B:$B,O$3,统调负荷!$C:$C,$A12)/10,"")</f>
        <v>4730.325</v>
      </c>
      <c r="P12" s="3">
        <f>IFERROR(AVERAGEIFS(统调负荷!$F:$F,统调负荷!$B:$B,P$3,统调负荷!$C:$C,$A12)/10,"")</f>
        <v>4459.825</v>
      </c>
      <c r="Q12" s="3">
        <f>IFERROR(AVERAGEIFS(统调负荷!$F:$F,统调负荷!$B:$B,Q$3,统调负荷!$C:$C,$A12)/10,"")</f>
        <v>4139.7</v>
      </c>
      <c r="R12" s="3">
        <f>IFERROR(AVERAGEIFS(统调负荷!$F:$F,统调负荷!$B:$B,R$3,统调负荷!$C:$C,$A12)/10,"")</f>
        <v>3655.1</v>
      </c>
      <c r="S12" s="3">
        <f>IFERROR(AVERAGEIFS(统调负荷!$F:$F,统调负荷!$B:$B,S$3,统调负荷!$C:$C,$A12)/10,"")</f>
        <v>4060.575</v>
      </c>
      <c r="T12" s="3">
        <f>IFERROR(AVERAGEIFS(统调负荷!$F:$F,统调负荷!$B:$B,T$3,统调负荷!$C:$C,$A12)/10,"")</f>
        <v>4336.2</v>
      </c>
      <c r="U12" s="3">
        <f>IFERROR(AVERAGEIFS(统调负荷!$F:$F,统调负荷!$B:$B,U$3,统调负荷!$C:$C,$A12)/10,"")</f>
        <v>4388.05</v>
      </c>
      <c r="V12" s="3">
        <f>IFERROR(AVERAGEIFS(统调负荷!$F:$F,统调负荷!$B:$B,V$3,统调负荷!$C:$C,$A12)/10,"")</f>
        <v>4621.025</v>
      </c>
      <c r="W12" s="3">
        <f>IFERROR(AVERAGEIFS(统调负荷!$F:$F,统调负荷!$B:$B,W$3,统调负荷!$C:$C,$A12)/10,"")</f>
        <v>5366.675</v>
      </c>
      <c r="X12" s="3">
        <f>IFERROR(AVERAGEIFS(统调负荷!$F:$F,统调负荷!$B:$B,X$3,统调负荷!$C:$C,$A12)/10,"")</f>
        <v>5699.075</v>
      </c>
      <c r="Y12" s="3">
        <f>IFERROR(AVERAGEIFS(统调负荷!$F:$F,统调负荷!$B:$B,Y$3,统调负荷!$C:$C,$A12)/10,"")</f>
        <v>5831.225</v>
      </c>
      <c r="Z12" s="3">
        <f>IFERROR(AVERAGEIFS(统调负荷!$F:$F,统调负荷!$B:$B,Z$3,统调负荷!$C:$C,$A12)/10,"")</f>
        <v>5874.475</v>
      </c>
      <c r="AA12" s="3">
        <f>IFERROR(AVERAGEIFS(统调负荷!$F:$F,统调负荷!$B:$B,AA$3,统调负荷!$C:$C,$A12)/10,"")</f>
        <v>5757.875</v>
      </c>
      <c r="AB12" s="3">
        <f>IFERROR(AVERAGEIFS(统调负荷!$F:$F,统调负荷!$B:$B,AB$3,统调负荷!$C:$C,$A12)/10,"")</f>
        <v>5332.5</v>
      </c>
      <c r="AC12" s="3">
        <f>IFERROR(AVERAGEIFS(统调负荷!$F:$F,统调负荷!$B:$B,AC$3,统调负荷!$C:$C,$A12)/10,"")</f>
        <v>4708.35</v>
      </c>
      <c r="AD12" s="3"/>
      <c r="AE12" s="23" t="str">
        <f>检修、备用和必开!$A10</f>
        <v>2025-01-09</v>
      </c>
      <c r="AF12" s="66">
        <f ca="1" t="shared" si="5"/>
        <v>-180.2915</v>
      </c>
      <c r="AG12" s="66">
        <f ca="1" t="shared" si="6"/>
        <v>-215.17625</v>
      </c>
      <c r="AH12" s="66">
        <f ca="1" t="shared" si="7"/>
        <v>-228.06675</v>
      </c>
      <c r="AI12" s="66">
        <f ca="1" t="shared" si="8"/>
        <v>-56.0434999999998</v>
      </c>
      <c r="AJ12" s="66">
        <f ca="1" t="shared" si="9"/>
        <v>45.6972500000002</v>
      </c>
      <c r="AK12" s="66">
        <f ca="1" t="shared" si="10"/>
        <v>-39.7740000000003</v>
      </c>
      <c r="AL12" s="66">
        <f ca="1" t="shared" si="11"/>
        <v>-42.5335000000005</v>
      </c>
      <c r="AM12" s="66">
        <f ca="1" t="shared" si="12"/>
        <v>-39.5532499999999</v>
      </c>
      <c r="AN12" s="66">
        <f ca="1" t="shared" si="13"/>
        <v>-56.0952500000003</v>
      </c>
      <c r="AO12" s="66">
        <f ca="1" t="shared" si="14"/>
        <v>-41.1914999999999</v>
      </c>
      <c r="AP12" s="66">
        <f ca="1" t="shared" si="15"/>
        <v>-113.181750000001</v>
      </c>
      <c r="AQ12" s="66">
        <f ca="1" t="shared" si="16"/>
        <v>-209.1045</v>
      </c>
      <c r="AR12" s="66">
        <f ca="1" t="shared" si="17"/>
        <v>-215.54675</v>
      </c>
      <c r="AS12" s="66">
        <f ca="1" t="shared" si="18"/>
        <v>-285.11225</v>
      </c>
      <c r="AT12" s="66">
        <f ca="1" t="shared" si="19"/>
        <v>-363.71425</v>
      </c>
      <c r="AU12" s="66">
        <f ca="1" t="shared" si="20"/>
        <v>-309.355</v>
      </c>
      <c r="AV12" s="66">
        <f ca="1" t="shared" si="21"/>
        <v>-301.844999999999</v>
      </c>
      <c r="AW12" s="66">
        <f ca="1" t="shared" si="22"/>
        <v>-223.84475</v>
      </c>
      <c r="AX12" s="66">
        <f ca="1" t="shared" si="23"/>
        <v>-69.4719999999998</v>
      </c>
      <c r="AY12" s="66">
        <f ca="1" t="shared" si="24"/>
        <v>-154.696999999999</v>
      </c>
      <c r="AZ12" s="66">
        <f ca="1" t="shared" si="25"/>
        <v>-168.88825</v>
      </c>
      <c r="BA12" s="66">
        <f ca="1" t="shared" si="26"/>
        <v>-110.499250000001</v>
      </c>
      <c r="BB12" s="66">
        <f ca="1" t="shared" si="27"/>
        <v>-148.15775</v>
      </c>
      <c r="BC12" s="66">
        <f ca="1" t="shared" si="28"/>
        <v>-129.288500000001</v>
      </c>
    </row>
    <row r="13" customHeight="1" spans="1:55">
      <c r="A13" s="63" t="str">
        <f>统调负荷24小时!A13</f>
        <v>2025-01-05</v>
      </c>
      <c r="B13" s="53" t="s">
        <v>54</v>
      </c>
      <c r="C13" s="54">
        <f t="shared" si="3"/>
        <v>4599.58839583333</v>
      </c>
      <c r="D13" s="3">
        <f t="shared" si="4"/>
        <v>5721.33475</v>
      </c>
      <c r="E13" s="3">
        <f t="shared" si="0"/>
        <v>3586.4465</v>
      </c>
      <c r="F13" s="3">
        <f>IFERROR(AVERAGEIFS(统调负荷!$O:$O,统调负荷!$B:$B,F$3,统调负荷!$C:$C,$A13)/10,"")</f>
        <v>4686.2505</v>
      </c>
      <c r="G13" s="3">
        <f>IFERROR(AVERAGEIFS(统调负荷!$O:$O,统调负荷!$B:$B,G$3,统调负荷!$C:$C,$A13)/10,"")</f>
        <v>4341.799</v>
      </c>
      <c r="H13" s="3">
        <f>IFERROR(AVERAGEIFS(统调负荷!$O:$O,统调负荷!$B:$B,H$3,统调负荷!$C:$C,$A13)/10,"")</f>
        <v>4188.22475</v>
      </c>
      <c r="I13" s="3">
        <f>IFERROR(AVERAGEIFS(统调负荷!$O:$O,统调负荷!$B:$B,I$3,统调负荷!$C:$C,$A13)/10,"")</f>
        <v>4134.19875</v>
      </c>
      <c r="J13" s="3">
        <f>IFERROR(AVERAGEIFS(统调负荷!$O:$O,统调负荷!$B:$B,J$3,统调负荷!$C:$C,$A13)/10,"")</f>
        <v>4012.447</v>
      </c>
      <c r="K13" s="3">
        <f>IFERROR(AVERAGEIFS(统调负荷!$O:$O,统调负荷!$B:$B,K$3,统调负荷!$C:$C,$A13)/10,"")</f>
        <v>4111.57275</v>
      </c>
      <c r="L13" s="3">
        <f>IFERROR(AVERAGEIFS(统调负荷!$O:$O,统调负荷!$B:$B,L$3,统调负荷!$C:$C,$A13)/10,"")</f>
        <v>4347.854</v>
      </c>
      <c r="M13" s="3">
        <f>IFERROR(AVERAGEIFS(统调负荷!$O:$O,统调负荷!$B:$B,M$3,统调负荷!$C:$C,$A13)/10,"")</f>
        <v>4489.355</v>
      </c>
      <c r="N13" s="3">
        <f>IFERROR(AVERAGEIFS(统调负荷!$O:$O,统调负荷!$B:$B,N$3,统调负荷!$C:$C,$A13)/10,"")</f>
        <v>4671.78825</v>
      </c>
      <c r="O13" s="3">
        <f>IFERROR(AVERAGEIFS(统调负荷!$O:$O,统调负荷!$B:$B,O$3,统调负荷!$C:$C,$A13)/10,"")</f>
        <v>4606.5265</v>
      </c>
      <c r="P13" s="3">
        <f>IFERROR(AVERAGEIFS(统调负荷!$O:$O,统调负荷!$B:$B,P$3,统调负荷!$C:$C,$A13)/10,"")</f>
        <v>4329.05325</v>
      </c>
      <c r="Q13" s="3">
        <f>IFERROR(AVERAGEIFS(统调负荷!$O:$O,统调负荷!$B:$B,Q$3,统调负荷!$C:$C,$A13)/10,"")</f>
        <v>3951.825</v>
      </c>
      <c r="R13" s="3">
        <f>IFERROR(AVERAGEIFS(统调负荷!$O:$O,统调负荷!$B:$B,R$3,统调负荷!$C:$C,$A13)/10,"")</f>
        <v>3586.4465</v>
      </c>
      <c r="S13" s="3">
        <f>IFERROR(AVERAGEIFS(统调负荷!$O:$O,统调负荷!$B:$B,S$3,统调负荷!$C:$C,$A13)/10,"")</f>
        <v>4003.74475</v>
      </c>
      <c r="T13" s="3">
        <f>IFERROR(AVERAGEIFS(统调负荷!$O:$O,统调负荷!$B:$B,T$3,统调负荷!$C:$C,$A13)/10,"")</f>
        <v>4344.88425</v>
      </c>
      <c r="U13" s="3">
        <f>IFERROR(AVERAGEIFS(统调负荷!$O:$O,统调负荷!$B:$B,U$3,统调负荷!$C:$C,$A13)/10,"")</f>
        <v>4437.49</v>
      </c>
      <c r="V13" s="3">
        <f>IFERROR(AVERAGEIFS(统调负荷!$O:$O,统调负荷!$B:$B,V$3,统调负荷!$C:$C,$A13)/10,"")</f>
        <v>4717.68225</v>
      </c>
      <c r="W13" s="3">
        <f>IFERROR(AVERAGEIFS(统调负荷!$O:$O,统调负荷!$B:$B,W$3,统调负荷!$C:$C,$A13)/10,"")</f>
        <v>5294.366</v>
      </c>
      <c r="X13" s="3">
        <f>IFERROR(AVERAGEIFS(统调负荷!$O:$O,统调负荷!$B:$B,X$3,统调负荷!$C:$C,$A13)/10,"")</f>
        <v>5571.6285</v>
      </c>
      <c r="Y13" s="3">
        <f>IFERROR(AVERAGEIFS(统调负荷!$O:$O,统调负荷!$B:$B,Y$3,统调负荷!$C:$C,$A13)/10,"")</f>
        <v>5721.33475</v>
      </c>
      <c r="Z13" s="3">
        <f>IFERROR(AVERAGEIFS(统调负荷!$O:$O,统调负荷!$B:$B,Z$3,统调负荷!$C:$C,$A13)/10,"")</f>
        <v>5646.42775</v>
      </c>
      <c r="AA13" s="3">
        <f>IFERROR(AVERAGEIFS(统调负荷!$O:$O,统调负荷!$B:$B,AA$3,统调负荷!$C:$C,$A13)/10,"")</f>
        <v>5507.355</v>
      </c>
      <c r="AB13" s="3">
        <f>IFERROR(AVERAGEIFS(统调负荷!$O:$O,统调负荷!$B:$B,AB$3,统调负荷!$C:$C,$A13)/10,"")</f>
        <v>5122.8105</v>
      </c>
      <c r="AC13" s="3">
        <f>IFERROR(AVERAGEIFS(统调负荷!$O:$O,统调负荷!$B:$B,AC$3,统调负荷!$C:$C,$A13)/10,"")</f>
        <v>4565.0565</v>
      </c>
      <c r="AD13" s="3"/>
      <c r="AE13" s="23" t="str">
        <f>检修、备用和必开!$A11</f>
        <v>2025-01-10</v>
      </c>
      <c r="AF13" s="66">
        <f ca="1" t="shared" si="5"/>
        <v>-118.20425</v>
      </c>
      <c r="AG13" s="66">
        <f ca="1" t="shared" si="6"/>
        <v>-281.89825</v>
      </c>
      <c r="AH13" s="66">
        <f ca="1" t="shared" si="7"/>
        <v>-351.1785</v>
      </c>
      <c r="AI13" s="66">
        <f ca="1" t="shared" si="8"/>
        <v>-314.66025</v>
      </c>
      <c r="AJ13" s="66">
        <f ca="1" t="shared" si="9"/>
        <v>-290.30375</v>
      </c>
      <c r="AK13" s="66">
        <f ca="1" t="shared" si="10"/>
        <v>-295.61575</v>
      </c>
      <c r="AL13" s="66">
        <f ca="1" t="shared" si="11"/>
        <v>-274.8025</v>
      </c>
      <c r="AM13" s="66">
        <f ca="1" t="shared" si="12"/>
        <v>-165.02125</v>
      </c>
      <c r="AN13" s="66">
        <f ca="1" t="shared" si="13"/>
        <v>-76.5727499999994</v>
      </c>
      <c r="AO13" s="66">
        <f ca="1" t="shared" si="14"/>
        <v>-142.36925</v>
      </c>
      <c r="AP13" s="66">
        <f ca="1" t="shared" si="15"/>
        <v>-243.644</v>
      </c>
      <c r="AQ13" s="66">
        <f ca="1" t="shared" si="16"/>
        <v>-271.743</v>
      </c>
      <c r="AR13" s="66">
        <f ca="1" t="shared" si="17"/>
        <v>-283.64475</v>
      </c>
      <c r="AS13" s="66">
        <f ca="1" t="shared" si="18"/>
        <v>-209.08525</v>
      </c>
      <c r="AT13" s="66">
        <f ca="1" t="shared" si="19"/>
        <v>-337.95025</v>
      </c>
      <c r="AU13" s="66">
        <f ca="1" t="shared" si="20"/>
        <v>-371.701</v>
      </c>
      <c r="AV13" s="66">
        <f ca="1" t="shared" si="21"/>
        <v>-157.66325</v>
      </c>
      <c r="AW13" s="66">
        <f ca="1" t="shared" si="22"/>
        <v>-112.72325</v>
      </c>
      <c r="AX13" s="66">
        <f ca="1" t="shared" si="23"/>
        <v>-110.02525</v>
      </c>
      <c r="AY13" s="66">
        <f ca="1" t="shared" si="24"/>
        <v>-129.82075</v>
      </c>
      <c r="AZ13" s="66">
        <f ca="1" t="shared" si="25"/>
        <v>-84.7629999999999</v>
      </c>
      <c r="BA13" s="66">
        <f ca="1" t="shared" si="26"/>
        <v>-40.4014999999999</v>
      </c>
      <c r="BB13" s="66">
        <f ca="1" t="shared" si="27"/>
        <v>39.3074999999999</v>
      </c>
      <c r="BC13" s="66">
        <f ca="1" t="shared" si="28"/>
        <v>114.734750000001</v>
      </c>
    </row>
    <row r="14" customHeight="1" spans="1:55">
      <c r="A14" s="63" t="str">
        <f>统调负荷24小时!A14</f>
        <v>2025-01-06</v>
      </c>
      <c r="B14" s="53" t="s">
        <v>53</v>
      </c>
      <c r="C14" s="54">
        <f t="shared" si="3"/>
        <v>4984.23609375</v>
      </c>
      <c r="D14" s="3">
        <f t="shared" si="4"/>
        <v>6589.16</v>
      </c>
      <c r="E14" s="3">
        <f t="shared" si="0"/>
        <v>3757.295</v>
      </c>
      <c r="F14" s="3">
        <f>IFERROR(AVERAGEIFS(统调负荷!$F:$F,统调负荷!$B:$B,F$3,统调负荷!$C:$C,$A14)/10,"")</f>
        <v>4780.715</v>
      </c>
      <c r="G14" s="3">
        <f>IFERROR(AVERAGEIFS(统调负荷!$F:$F,统调负荷!$B:$B,G$3,统调负荷!$C:$C,$A14)/10,"")</f>
        <v>4569.7175</v>
      </c>
      <c r="H14" s="3">
        <f>IFERROR(AVERAGEIFS(统调负荷!$F:$F,统调负荷!$B:$B,H$3,统调负荷!$C:$C,$A14)/10,"")</f>
        <v>4487.7025</v>
      </c>
      <c r="I14" s="3">
        <f>IFERROR(AVERAGEIFS(统调负荷!$F:$F,统调负荷!$B:$B,I$3,统调负荷!$C:$C,$A14)/10,"")</f>
        <v>4492.4075</v>
      </c>
      <c r="J14" s="3">
        <f>IFERROR(AVERAGEIFS(统调负荷!$F:$F,统调负荷!$B:$B,J$3,统调负荷!$C:$C,$A14)/10,"")</f>
        <v>4253.15875</v>
      </c>
      <c r="K14" s="3">
        <f>IFERROR(AVERAGEIFS(统调负荷!$F:$F,统调负荷!$B:$B,K$3,统调负荷!$C:$C,$A14)/10,"")</f>
        <v>4240.37</v>
      </c>
      <c r="L14" s="3">
        <f>IFERROR(AVERAGEIFS(统调负荷!$F:$F,统调负荷!$B:$B,L$3,统调负荷!$C:$C,$A14)/10,"")</f>
        <v>4558.0975</v>
      </c>
      <c r="M14" s="3">
        <f>IFERROR(AVERAGEIFS(统调负荷!$F:$F,统调负荷!$B:$B,M$3,统调负荷!$C:$C,$A14)/10,"")</f>
        <v>4805.955</v>
      </c>
      <c r="N14" s="3">
        <f>IFERROR(AVERAGEIFS(统调负荷!$F:$F,统调负荷!$B:$B,N$3,统调负荷!$C:$C,$A14)/10,"")</f>
        <v>5071.555</v>
      </c>
      <c r="O14" s="3">
        <f>IFERROR(AVERAGEIFS(统调负荷!$F:$F,统调负荷!$B:$B,O$3,统调负荷!$C:$C,$A14)/10,"")</f>
        <v>5039.435</v>
      </c>
      <c r="P14" s="3">
        <f>IFERROR(AVERAGEIFS(统调负荷!$F:$F,统调负荷!$B:$B,P$3,统调负荷!$C:$C,$A14)/10,"")</f>
        <v>4532.5925</v>
      </c>
      <c r="Q14" s="3">
        <f>IFERROR(AVERAGEIFS(统调负荷!$F:$F,统调负荷!$B:$B,Q$3,统调负荷!$C:$C,$A14)/10,"")</f>
        <v>4321.0325</v>
      </c>
      <c r="R14" s="3">
        <f>IFERROR(AVERAGEIFS(统调负荷!$F:$F,统调负荷!$B:$B,R$3,统调负荷!$C:$C,$A14)/10,"")</f>
        <v>3757.295</v>
      </c>
      <c r="S14" s="3">
        <f>IFERROR(AVERAGEIFS(统调负荷!$F:$F,统调负荷!$B:$B,S$3,统调负荷!$C:$C,$A14)/10,"")</f>
        <v>4171.21</v>
      </c>
      <c r="T14" s="3">
        <f>IFERROR(AVERAGEIFS(统调负荷!$F:$F,统调负荷!$B:$B,T$3,统调负荷!$C:$C,$A14)/10,"")</f>
        <v>4620.22</v>
      </c>
      <c r="U14" s="3">
        <f>IFERROR(AVERAGEIFS(统调负荷!$F:$F,统调负荷!$B:$B,U$3,统调负荷!$C:$C,$A14)/10,"")</f>
        <v>4743.155</v>
      </c>
      <c r="V14" s="3">
        <f>IFERROR(AVERAGEIFS(统调负荷!$F:$F,统调负荷!$B:$B,V$3,统调负荷!$C:$C,$A14)/10,"")</f>
        <v>5163.98</v>
      </c>
      <c r="W14" s="3">
        <f>IFERROR(AVERAGEIFS(统调负荷!$F:$F,统调负荷!$B:$B,W$3,统调负荷!$C:$C,$A14)/10,"")</f>
        <v>5850.545</v>
      </c>
      <c r="X14" s="3">
        <f>IFERROR(AVERAGEIFS(统调负荷!$F:$F,统调负荷!$B:$B,X$3,统调负荷!$C:$C,$A14)/10,"")</f>
        <v>6318.0275</v>
      </c>
      <c r="Y14" s="3">
        <f>IFERROR(AVERAGEIFS(统调负荷!$F:$F,统调负荷!$B:$B,Y$3,统调负荷!$C:$C,$A14)/10,"")</f>
        <v>6589.16</v>
      </c>
      <c r="Z14" s="3">
        <f>IFERROR(AVERAGEIFS(统调负荷!$F:$F,统调负荷!$B:$B,Z$3,统调负荷!$C:$C,$A14)/10,"")</f>
        <v>6469.67</v>
      </c>
      <c r="AA14" s="3">
        <f>IFERROR(AVERAGEIFS(统调负荷!$F:$F,统调负荷!$B:$B,AA$3,统调负荷!$C:$C,$A14)/10,"")</f>
        <v>6298.7925</v>
      </c>
      <c r="AB14" s="3">
        <f>IFERROR(AVERAGEIFS(统调负荷!$F:$F,统调负荷!$B:$B,AB$3,统调负荷!$C:$C,$A14)/10,"")</f>
        <v>5673.0925</v>
      </c>
      <c r="AC14" s="3">
        <f>IFERROR(AVERAGEIFS(统调负荷!$F:$F,统调负荷!$B:$B,AC$3,统调负荷!$C:$C,$A14)/10,"")</f>
        <v>4813.78</v>
      </c>
      <c r="AD14" s="3"/>
      <c r="AE14" s="23" t="str">
        <f>检修、备用和必开!$A12</f>
        <v>2025-01-11</v>
      </c>
      <c r="AF14" s="66">
        <f ca="1" t="shared" si="5"/>
        <v>3.53275000000031</v>
      </c>
      <c r="AG14" s="66">
        <f ca="1" t="shared" si="6"/>
        <v>-20.9534999999996</v>
      </c>
      <c r="AH14" s="66">
        <f ca="1" t="shared" si="7"/>
        <v>-140.448</v>
      </c>
      <c r="AI14" s="66">
        <f ca="1" t="shared" si="8"/>
        <v>-110.14875</v>
      </c>
      <c r="AJ14" s="66">
        <f ca="1" t="shared" si="9"/>
        <v>-103.037</v>
      </c>
      <c r="AK14" s="66">
        <f ca="1" t="shared" si="10"/>
        <v>-188.49</v>
      </c>
      <c r="AL14" s="66">
        <f ca="1" t="shared" si="11"/>
        <v>-205.55875</v>
      </c>
      <c r="AM14" s="66">
        <f ca="1" t="shared" si="12"/>
        <v>-18.2787499999995</v>
      </c>
      <c r="AN14" s="66">
        <f ca="1" t="shared" si="13"/>
        <v>-45.1305000000002</v>
      </c>
      <c r="AO14" s="66">
        <f ca="1" t="shared" si="14"/>
        <v>-193.94625</v>
      </c>
      <c r="AP14" s="66">
        <f ca="1" t="shared" si="15"/>
        <v>-139.877750000001</v>
      </c>
      <c r="AQ14" s="66">
        <f ca="1" t="shared" si="16"/>
        <v>1.50475000000006</v>
      </c>
      <c r="AR14" s="66">
        <f ca="1" t="shared" si="17"/>
        <v>113.9945</v>
      </c>
      <c r="AS14" s="66">
        <f ca="1" t="shared" si="18"/>
        <v>141.61625</v>
      </c>
      <c r="AT14" s="66">
        <f ca="1" t="shared" si="19"/>
        <v>-55.7975000000001</v>
      </c>
      <c r="AU14" s="66">
        <f ca="1" t="shared" si="20"/>
        <v>-178.48375</v>
      </c>
      <c r="AV14" s="66">
        <f ca="1" t="shared" si="21"/>
        <v>-20.5169999999998</v>
      </c>
      <c r="AW14" s="66">
        <f ca="1" t="shared" si="22"/>
        <v>-47.5262499999999</v>
      </c>
      <c r="AX14" s="66">
        <f ca="1" t="shared" si="23"/>
        <v>-69.4704999999994</v>
      </c>
      <c r="AY14" s="66">
        <f ca="1" t="shared" si="24"/>
        <v>-62.1502499999997</v>
      </c>
      <c r="AZ14" s="66">
        <f ca="1" t="shared" si="25"/>
        <v>87.44175</v>
      </c>
      <c r="BA14" s="66">
        <f ca="1" t="shared" si="26"/>
        <v>-46.5882499999998</v>
      </c>
      <c r="BB14" s="66">
        <f ca="1" t="shared" si="27"/>
        <v>-45.4320000000007</v>
      </c>
      <c r="BC14" s="66">
        <f ca="1" t="shared" si="28"/>
        <v>49.8097500000003</v>
      </c>
    </row>
    <row r="15" customHeight="1" spans="1:55">
      <c r="A15" s="63" t="str">
        <f>统调负荷24小时!A15</f>
        <v>2025-01-06</v>
      </c>
      <c r="B15" s="53" t="s">
        <v>54</v>
      </c>
      <c r="C15" s="54">
        <f t="shared" si="3"/>
        <v>4670.93598958333</v>
      </c>
      <c r="D15" s="3">
        <f t="shared" si="4"/>
        <v>6111.14525</v>
      </c>
      <c r="E15" s="3">
        <f t="shared" si="0"/>
        <v>3683.938</v>
      </c>
      <c r="F15" s="3">
        <f>IFERROR(AVERAGEIFS(统调负荷!$O:$O,统调负荷!$B:$B,F$3,统调负荷!$C:$C,$A15)/10,"")</f>
        <v>4686.71275</v>
      </c>
      <c r="G15" s="3">
        <f>IFERROR(AVERAGEIFS(统调负荷!$O:$O,统调负荷!$B:$B,G$3,统调负荷!$C:$C,$A15)/10,"")</f>
        <v>4352.331</v>
      </c>
      <c r="H15" s="3">
        <f>IFERROR(AVERAGEIFS(统调负荷!$O:$O,统调负荷!$B:$B,H$3,统调负荷!$C:$C,$A15)/10,"")</f>
        <v>4184.945</v>
      </c>
      <c r="I15" s="3">
        <f>IFERROR(AVERAGEIFS(统调负荷!$O:$O,统调负荷!$B:$B,I$3,统调负荷!$C:$C,$A15)/10,"")</f>
        <v>4140.67625</v>
      </c>
      <c r="J15" s="3">
        <f>IFERROR(AVERAGEIFS(统调负荷!$O:$O,统调负荷!$B:$B,J$3,统调负荷!$C:$C,$A15)/10,"")</f>
        <v>3973.01225</v>
      </c>
      <c r="K15" s="3">
        <f>IFERROR(AVERAGEIFS(统调负荷!$O:$O,统调负荷!$B:$B,K$3,统调负荷!$C:$C,$A15)/10,"")</f>
        <v>3960.087</v>
      </c>
      <c r="L15" s="3">
        <f>IFERROR(AVERAGEIFS(统调负荷!$O:$O,统调负荷!$B:$B,L$3,统调负荷!$C:$C,$A15)/10,"")</f>
        <v>4387.53725</v>
      </c>
      <c r="M15" s="3">
        <f>IFERROR(AVERAGEIFS(统调负荷!$O:$O,统调负荷!$B:$B,M$3,统调负荷!$C:$C,$A15)/10,"")</f>
        <v>4638.846</v>
      </c>
      <c r="N15" s="3">
        <f>IFERROR(AVERAGEIFS(统调负荷!$O:$O,统调负荷!$B:$B,N$3,统调负荷!$C:$C,$A15)/10,"")</f>
        <v>4789.1345</v>
      </c>
      <c r="O15" s="3">
        <f>IFERROR(AVERAGEIFS(统调负荷!$O:$O,统调负荷!$B:$B,O$3,统调负荷!$C:$C,$A15)/10,"")</f>
        <v>4674.4365</v>
      </c>
      <c r="P15" s="3">
        <f>IFERROR(AVERAGEIFS(统调负荷!$O:$O,统调负荷!$B:$B,P$3,统调负荷!$C:$C,$A15)/10,"")</f>
        <v>4111.45925</v>
      </c>
      <c r="Q15" s="3">
        <f>IFERROR(AVERAGEIFS(统调负荷!$O:$O,统调负荷!$B:$B,Q$3,统调负荷!$C:$C,$A15)/10,"")</f>
        <v>4116.10675</v>
      </c>
      <c r="R15" s="3">
        <f>IFERROR(AVERAGEIFS(统调负荷!$O:$O,统调负荷!$B:$B,R$3,统调负荷!$C:$C,$A15)/10,"")</f>
        <v>3683.938</v>
      </c>
      <c r="S15" s="3">
        <f>IFERROR(AVERAGEIFS(统调负荷!$O:$O,统调负荷!$B:$B,S$3,统调负荷!$C:$C,$A15)/10,"")</f>
        <v>3976.38275</v>
      </c>
      <c r="T15" s="3">
        <f>IFERROR(AVERAGEIFS(统调负荷!$O:$O,统调负荷!$B:$B,T$3,统调负荷!$C:$C,$A15)/10,"")</f>
        <v>4188.29425</v>
      </c>
      <c r="U15" s="3">
        <f>IFERROR(AVERAGEIFS(统调负荷!$O:$O,统调负荷!$B:$B,U$3,统调负荷!$C:$C,$A15)/10,"")</f>
        <v>4364.91</v>
      </c>
      <c r="V15" s="3">
        <f>IFERROR(AVERAGEIFS(统调负荷!$O:$O,统调负荷!$B:$B,V$3,统调负荷!$C:$C,$A15)/10,"")</f>
        <v>4824.584</v>
      </c>
      <c r="W15" s="3">
        <f>IFERROR(AVERAGEIFS(统调负荷!$O:$O,统调负荷!$B:$B,W$3,统调负荷!$C:$C,$A15)/10,"")</f>
        <v>5472.32275</v>
      </c>
      <c r="X15" s="3">
        <f>IFERROR(AVERAGEIFS(统调负荷!$O:$O,统调负荷!$B:$B,X$3,统调负荷!$C:$C,$A15)/10,"")</f>
        <v>5874.75225</v>
      </c>
      <c r="Y15" s="3">
        <f>IFERROR(AVERAGEIFS(统调负荷!$O:$O,统调负荷!$B:$B,Y$3,统调负荷!$C:$C,$A15)/10,"")</f>
        <v>6111.14525</v>
      </c>
      <c r="Z15" s="3">
        <f>IFERROR(AVERAGEIFS(统调负荷!$O:$O,统调负荷!$B:$B,Z$3,统调负荷!$C:$C,$A15)/10,"")</f>
        <v>6034.19475</v>
      </c>
      <c r="AA15" s="3">
        <f>IFERROR(AVERAGEIFS(统调负荷!$O:$O,统调负荷!$B:$B,AA$3,统调负荷!$C:$C,$A15)/10,"")</f>
        <v>5889.27225</v>
      </c>
      <c r="AB15" s="3">
        <f>IFERROR(AVERAGEIFS(统调负荷!$O:$O,统调负荷!$B:$B,AB$3,统调负荷!$C:$C,$A15)/10,"")</f>
        <v>5230.35825</v>
      </c>
      <c r="AC15" s="3">
        <f>IFERROR(AVERAGEIFS(统调负荷!$O:$O,统调负荷!$B:$B,AC$3,统调负荷!$C:$C,$A15)/10,"")</f>
        <v>4437.02475</v>
      </c>
      <c r="AD15" s="3"/>
      <c r="AE15" s="23" t="str">
        <f>检修、备用和必开!$A13</f>
        <v>2025-01-12</v>
      </c>
      <c r="AF15" s="66">
        <f ca="1" t="shared" si="5"/>
        <v>12.4184999999998</v>
      </c>
      <c r="AG15" s="66">
        <f ca="1" t="shared" si="6"/>
        <v>-182.779</v>
      </c>
      <c r="AH15" s="66">
        <f ca="1" t="shared" si="7"/>
        <v>-304.934999999999</v>
      </c>
      <c r="AI15" s="66">
        <f ca="1" t="shared" si="8"/>
        <v>-370.68275</v>
      </c>
      <c r="AJ15" s="66">
        <f ca="1" t="shared" si="9"/>
        <v>-510.60125</v>
      </c>
      <c r="AK15" s="66">
        <f ca="1" t="shared" si="10"/>
        <v>-523.8325</v>
      </c>
      <c r="AL15" s="66">
        <f ca="1" t="shared" si="11"/>
        <v>-470.61675</v>
      </c>
      <c r="AM15" s="66">
        <f ca="1" t="shared" si="12"/>
        <v>-404.27075</v>
      </c>
      <c r="AN15" s="66">
        <f ca="1" t="shared" si="13"/>
        <v>-465.77775</v>
      </c>
      <c r="AO15" s="66">
        <f ca="1" t="shared" si="14"/>
        <v>-614.814</v>
      </c>
      <c r="AP15" s="66">
        <f ca="1" t="shared" si="15"/>
        <v>-702.14275</v>
      </c>
      <c r="AQ15" s="66">
        <f ca="1" t="shared" si="16"/>
        <v>-663.799750000001</v>
      </c>
      <c r="AR15" s="66">
        <f ca="1" t="shared" si="17"/>
        <v>-644.27975</v>
      </c>
      <c r="AS15" s="66">
        <f ca="1" t="shared" si="18"/>
        <v>-589.914</v>
      </c>
      <c r="AT15" s="66">
        <f ca="1" t="shared" si="19"/>
        <v>-716.61625</v>
      </c>
      <c r="AU15" s="66">
        <f ca="1" t="shared" si="20"/>
        <v>-831.8515</v>
      </c>
      <c r="AV15" s="66">
        <f ca="1" t="shared" si="21"/>
        <v>-750.670749999999</v>
      </c>
      <c r="AW15" s="66">
        <f ca="1" t="shared" si="22"/>
        <v>-550.04425</v>
      </c>
      <c r="AX15" s="66">
        <f ca="1" t="shared" si="23"/>
        <v>-328.999</v>
      </c>
      <c r="AY15" s="66">
        <f ca="1" t="shared" si="24"/>
        <v>-221.82825</v>
      </c>
      <c r="AZ15" s="66">
        <f ca="1" t="shared" si="25"/>
        <v>6.37299999999959</v>
      </c>
      <c r="BA15" s="66">
        <f ca="1" t="shared" si="26"/>
        <v>88.2012500000001</v>
      </c>
      <c r="BB15" s="66">
        <f ca="1" t="shared" si="27"/>
        <v>-9.81725000000006</v>
      </c>
      <c r="BC15" s="66">
        <f ca="1" t="shared" si="28"/>
        <v>-96.1194999999998</v>
      </c>
    </row>
    <row r="16" customHeight="1" spans="1:55">
      <c r="A16" s="63" t="str">
        <f>统调负荷24小时!A16</f>
        <v>2025-01-07</v>
      </c>
      <c r="B16" s="53" t="s">
        <v>53</v>
      </c>
      <c r="C16" s="54">
        <f t="shared" si="3"/>
        <v>4647.85692708333</v>
      </c>
      <c r="D16" s="3">
        <f t="shared" si="4"/>
        <v>6187.6675</v>
      </c>
      <c r="E16" s="3">
        <f t="shared" si="0"/>
        <v>3367.235</v>
      </c>
      <c r="F16" s="3">
        <f>IFERROR(AVERAGEIFS(统调负荷!$F:$F,统调负荷!$B:$B,F$3,统调负荷!$C:$C,$A16)/10,"")</f>
        <v>4549.14375</v>
      </c>
      <c r="G16" s="3">
        <f>IFERROR(AVERAGEIFS(统调负荷!$F:$F,统调负荷!$B:$B,G$3,统调负荷!$C:$C,$A16)/10,"")</f>
        <v>4304.37</v>
      </c>
      <c r="H16" s="3">
        <f>IFERROR(AVERAGEIFS(统调负荷!$F:$F,统调负荷!$B:$B,H$3,统调负荷!$C:$C,$A16)/10,"")</f>
        <v>4296.0475</v>
      </c>
      <c r="I16" s="3">
        <f>IFERROR(AVERAGEIFS(统调负荷!$F:$F,统调负荷!$B:$B,I$3,统调负荷!$C:$C,$A16)/10,"")</f>
        <v>4342.5125</v>
      </c>
      <c r="J16" s="3">
        <f>IFERROR(AVERAGEIFS(统调负荷!$F:$F,统调负荷!$B:$B,J$3,统调负荷!$C:$C,$A16)/10,"")</f>
        <v>4158.255</v>
      </c>
      <c r="K16" s="3">
        <f>IFERROR(AVERAGEIFS(统调负荷!$F:$F,统调负荷!$B:$B,K$3,统调负荷!$C:$C,$A16)/10,"")</f>
        <v>4175.72</v>
      </c>
      <c r="L16" s="3">
        <f>IFERROR(AVERAGEIFS(统调负荷!$F:$F,统调负荷!$B:$B,L$3,统调负荷!$C:$C,$A16)/10,"")</f>
        <v>4552.13</v>
      </c>
      <c r="M16" s="3">
        <f>IFERROR(AVERAGEIFS(统调负荷!$F:$F,统调负荷!$B:$B,M$3,统调负荷!$C:$C,$A16)/10,"")</f>
        <v>4677.02</v>
      </c>
      <c r="N16" s="3">
        <f>IFERROR(AVERAGEIFS(统调负荷!$F:$F,统调负荷!$B:$B,N$3,统调负荷!$C:$C,$A16)/10,"")</f>
        <v>4663.13</v>
      </c>
      <c r="O16" s="3">
        <f>IFERROR(AVERAGEIFS(统调负荷!$F:$F,统调负荷!$B:$B,O$3,统调负荷!$C:$C,$A16)/10,"")</f>
        <v>4494.83</v>
      </c>
      <c r="P16" s="3">
        <f>IFERROR(AVERAGEIFS(统调负荷!$F:$F,统调负荷!$B:$B,P$3,统调负荷!$C:$C,$A16)/10,"")</f>
        <v>3990.6925</v>
      </c>
      <c r="Q16" s="3">
        <f>IFERROR(AVERAGEIFS(统调负荷!$F:$F,统调负荷!$B:$B,Q$3,统调负荷!$C:$C,$A16)/10,"")</f>
        <v>3818.0225</v>
      </c>
      <c r="R16" s="3">
        <f>IFERROR(AVERAGEIFS(统调负荷!$F:$F,统调负荷!$B:$B,R$3,统调负荷!$C:$C,$A16)/10,"")</f>
        <v>3367.235</v>
      </c>
      <c r="S16" s="3">
        <f>IFERROR(AVERAGEIFS(统调负荷!$F:$F,统调负荷!$B:$B,S$3,统调负荷!$C:$C,$A16)/10,"")</f>
        <v>3659.2675</v>
      </c>
      <c r="T16" s="3">
        <f>IFERROR(AVERAGEIFS(统调负荷!$F:$F,统调负荷!$B:$B,T$3,统调负荷!$C:$C,$A16)/10,"")</f>
        <v>3978.5525</v>
      </c>
      <c r="U16" s="3">
        <f>IFERROR(AVERAGEIFS(统调负荷!$F:$F,统调负荷!$B:$B,U$3,统调负荷!$C:$C,$A16)/10,"")</f>
        <v>4224.74</v>
      </c>
      <c r="V16" s="3">
        <f>IFERROR(AVERAGEIFS(统调负荷!$F:$F,统调负荷!$B:$B,V$3,统调负荷!$C:$C,$A16)/10,"")</f>
        <v>4829.4625</v>
      </c>
      <c r="W16" s="3">
        <f>IFERROR(AVERAGEIFS(统调负荷!$F:$F,统调负荷!$B:$B,W$3,统调负荷!$C:$C,$A16)/10,"")</f>
        <v>5493.1775</v>
      </c>
      <c r="X16" s="3">
        <f>IFERROR(AVERAGEIFS(统调负荷!$F:$F,统调负荷!$B:$B,X$3,统调负荷!$C:$C,$A16)/10,"")</f>
        <v>5901.4575</v>
      </c>
      <c r="Y16" s="3">
        <f>IFERROR(AVERAGEIFS(统调负荷!$F:$F,统调负荷!$B:$B,Y$3,统调负荷!$C:$C,$A16)/10,"")</f>
        <v>6187.6675</v>
      </c>
      <c r="Z16" s="3">
        <f>IFERROR(AVERAGEIFS(统调负荷!$F:$F,统调负荷!$B:$B,Z$3,统调负荷!$C:$C,$A16)/10,"")</f>
        <v>6100.6475</v>
      </c>
      <c r="AA16" s="3">
        <f>IFERROR(AVERAGEIFS(统调负荷!$F:$F,统调负荷!$B:$B,AA$3,统调负荷!$C:$C,$A16)/10,"")</f>
        <v>5949.5325</v>
      </c>
      <c r="AB16" s="3">
        <f>IFERROR(AVERAGEIFS(统调负荷!$F:$F,统调负荷!$B:$B,AB$3,统调负荷!$C:$C,$A16)/10,"")</f>
        <v>5315.2725</v>
      </c>
      <c r="AC16" s="3">
        <f>IFERROR(AVERAGEIFS(统调负荷!$F:$F,统调负荷!$B:$B,AC$3,统调负荷!$C:$C,$A16)/10,"")</f>
        <v>4519.68</v>
      </c>
      <c r="AD16" s="3"/>
      <c r="AE16" s="23" t="str">
        <f>检修、备用和必开!$A14</f>
        <v>2025-01-13</v>
      </c>
      <c r="AF16" s="66">
        <f ca="1" t="shared" si="5"/>
        <v>-47.0300000000007</v>
      </c>
      <c r="AG16" s="66">
        <f ca="1" t="shared" si="6"/>
        <v>25.6227500000005</v>
      </c>
      <c r="AH16" s="66">
        <f ca="1" t="shared" si="7"/>
        <v>-87.20525</v>
      </c>
      <c r="AI16" s="66">
        <f ca="1" t="shared" si="8"/>
        <v>-166.93</v>
      </c>
      <c r="AJ16" s="66">
        <f ca="1" t="shared" si="9"/>
        <v>-210.07425</v>
      </c>
      <c r="AK16" s="66">
        <f ca="1" t="shared" si="10"/>
        <v>-157.49675</v>
      </c>
      <c r="AL16" s="66">
        <f ca="1" t="shared" si="11"/>
        <v>-173.1935</v>
      </c>
      <c r="AM16" s="66">
        <f ca="1" t="shared" si="12"/>
        <v>-171.12275</v>
      </c>
      <c r="AN16" s="66">
        <f ca="1" t="shared" si="13"/>
        <v>-240.29675</v>
      </c>
      <c r="AO16" s="66">
        <f ca="1" t="shared" si="14"/>
        <v>-453.7825</v>
      </c>
      <c r="AP16" s="66">
        <f ca="1" t="shared" si="15"/>
        <v>-517.575</v>
      </c>
      <c r="AQ16" s="66">
        <f ca="1" t="shared" si="16"/>
        <v>-383.88775</v>
      </c>
      <c r="AR16" s="66">
        <f ca="1" t="shared" si="17"/>
        <v>-325.406</v>
      </c>
      <c r="AS16" s="66">
        <f ca="1" t="shared" si="18"/>
        <v>-368.65025</v>
      </c>
      <c r="AT16" s="66">
        <f ca="1" t="shared" si="19"/>
        <v>-476.9155</v>
      </c>
      <c r="AU16" s="66">
        <f ca="1" t="shared" si="20"/>
        <v>-577.17525</v>
      </c>
      <c r="AV16" s="66">
        <f ca="1" t="shared" si="21"/>
        <v>-607.68</v>
      </c>
      <c r="AW16" s="66">
        <f ca="1" t="shared" si="22"/>
        <v>-361.0905</v>
      </c>
      <c r="AX16" s="66">
        <f ca="1" t="shared" si="23"/>
        <v>-338.22825</v>
      </c>
      <c r="AY16" s="66">
        <f ca="1" t="shared" si="24"/>
        <v>-398.89825</v>
      </c>
      <c r="AZ16" s="66">
        <f ca="1" t="shared" si="25"/>
        <v>-293.576</v>
      </c>
      <c r="BA16" s="66">
        <f ca="1" t="shared" si="26"/>
        <v>-186.126249999999</v>
      </c>
      <c r="BB16" s="66">
        <f ca="1" t="shared" si="27"/>
        <v>-155.658249999999</v>
      </c>
      <c r="BC16" s="66">
        <f ca="1" t="shared" si="28"/>
        <v>-310.0715</v>
      </c>
    </row>
    <row r="17" customHeight="1" spans="1:55">
      <c r="A17" s="63" t="str">
        <f>统调负荷24小时!A17</f>
        <v>2025-01-07</v>
      </c>
      <c r="B17" s="53" t="s">
        <v>54</v>
      </c>
      <c r="C17" s="54">
        <f t="shared" si="3"/>
        <v>4558.49458333333</v>
      </c>
      <c r="D17" s="3">
        <f t="shared" si="4"/>
        <v>5997.019</v>
      </c>
      <c r="E17" s="3">
        <f t="shared" si="0"/>
        <v>3622.05675</v>
      </c>
      <c r="F17" s="3">
        <f>IFERROR(AVERAGEIFS(统调负荷!$O:$O,统调负荷!$B:$B,F$3,统调负荷!$C:$C,$A17)/10,"")</f>
        <v>4376.62075</v>
      </c>
      <c r="G17" s="3">
        <f>IFERROR(AVERAGEIFS(统调负荷!$O:$O,统调负荷!$B:$B,G$3,统调负荷!$C:$C,$A17)/10,"")</f>
        <v>4014.653</v>
      </c>
      <c r="H17" s="3">
        <f>IFERROR(AVERAGEIFS(统调负荷!$O:$O,统调负荷!$B:$B,H$3,统调负荷!$C:$C,$A17)/10,"")</f>
        <v>3882.3975</v>
      </c>
      <c r="I17" s="3">
        <f>IFERROR(AVERAGEIFS(统调负荷!$O:$O,统调负荷!$B:$B,I$3,统调负荷!$C:$C,$A17)/10,"")</f>
        <v>3874.79</v>
      </c>
      <c r="J17" s="3">
        <f>IFERROR(AVERAGEIFS(统调负荷!$O:$O,统调负荷!$B:$B,J$3,统调负荷!$C:$C,$A17)/10,"")</f>
        <v>3725.85375</v>
      </c>
      <c r="K17" s="3">
        <f>IFERROR(AVERAGEIFS(统调负荷!$O:$O,统调负荷!$B:$B,K$3,统调负荷!$C:$C,$A17)/10,"")</f>
        <v>3762.968</v>
      </c>
      <c r="L17" s="3">
        <f>IFERROR(AVERAGEIFS(统调负荷!$O:$O,统调负荷!$B:$B,L$3,统调负荷!$C:$C,$A17)/10,"")</f>
        <v>4233.12375</v>
      </c>
      <c r="M17" s="3">
        <f>IFERROR(AVERAGEIFS(统调负荷!$O:$O,统调负荷!$B:$B,M$3,统调负荷!$C:$C,$A17)/10,"")</f>
        <v>4596.1245</v>
      </c>
      <c r="N17" s="3">
        <f>IFERROR(AVERAGEIFS(统调负荷!$O:$O,统调负荷!$B:$B,N$3,统调负荷!$C:$C,$A17)/10,"")</f>
        <v>4718.3335</v>
      </c>
      <c r="O17" s="3">
        <f>IFERROR(AVERAGEIFS(统调负荷!$O:$O,统调负荷!$B:$B,O$3,统调负荷!$C:$C,$A17)/10,"")</f>
        <v>4527.68725</v>
      </c>
      <c r="P17" s="3">
        <f>IFERROR(AVERAGEIFS(统调负荷!$O:$O,统调负荷!$B:$B,P$3,统调负荷!$C:$C,$A17)/10,"")</f>
        <v>3939.4265</v>
      </c>
      <c r="Q17" s="3">
        <f>IFERROR(AVERAGEIFS(统调负荷!$O:$O,统调负荷!$B:$B,Q$3,统调负荷!$C:$C,$A17)/10,"")</f>
        <v>3949.00375</v>
      </c>
      <c r="R17" s="3">
        <f>IFERROR(AVERAGEIFS(统调负荷!$O:$O,统调负荷!$B:$B,R$3,统调负荷!$C:$C,$A17)/10,"")</f>
        <v>3622.05675</v>
      </c>
      <c r="S17" s="3">
        <f>IFERROR(AVERAGEIFS(统调负荷!$O:$O,统调负荷!$B:$B,S$3,统调负荷!$C:$C,$A17)/10,"")</f>
        <v>4091.0605</v>
      </c>
      <c r="T17" s="3">
        <f>IFERROR(AVERAGEIFS(统调负荷!$O:$O,统调负荷!$B:$B,T$3,统调负荷!$C:$C,$A17)/10,"")</f>
        <v>4294.1525</v>
      </c>
      <c r="U17" s="3">
        <f>IFERROR(AVERAGEIFS(统调负荷!$O:$O,统调负荷!$B:$B,U$3,统调负荷!$C:$C,$A17)/10,"")</f>
        <v>4364.417</v>
      </c>
      <c r="V17" s="3">
        <f>IFERROR(AVERAGEIFS(统调负荷!$O:$O,统调负荷!$B:$B,V$3,统调负荷!$C:$C,$A17)/10,"")</f>
        <v>4844.49425</v>
      </c>
      <c r="W17" s="3">
        <f>IFERROR(AVERAGEIFS(统调负荷!$O:$O,统调负荷!$B:$B,W$3,统调负荷!$C:$C,$A17)/10,"")</f>
        <v>5381.1635</v>
      </c>
      <c r="X17" s="3">
        <f>IFERROR(AVERAGEIFS(统调负荷!$O:$O,统调负荷!$B:$B,X$3,统调负荷!$C:$C,$A17)/10,"")</f>
        <v>5776.05525</v>
      </c>
      <c r="Y17" s="3">
        <f>IFERROR(AVERAGEIFS(统调负荷!$O:$O,统调负荷!$B:$B,Y$3,统调负荷!$C:$C,$A17)/10,"")</f>
        <v>5997.019</v>
      </c>
      <c r="Z17" s="3">
        <f>IFERROR(AVERAGEIFS(统调负荷!$O:$O,统调负荷!$B:$B,Z$3,统调负荷!$C:$C,$A17)/10,"")</f>
        <v>5967.746</v>
      </c>
      <c r="AA17" s="3">
        <f>IFERROR(AVERAGEIFS(统调负荷!$O:$O,统调负荷!$B:$B,AA$3,统调负荷!$C:$C,$A17)/10,"")</f>
        <v>5778.82025</v>
      </c>
      <c r="AB17" s="3">
        <f>IFERROR(AVERAGEIFS(统调负荷!$O:$O,统调负荷!$B:$B,AB$3,统调负荷!$C:$C,$A17)/10,"")</f>
        <v>5259.58375</v>
      </c>
      <c r="AC17" s="3">
        <f>IFERROR(AVERAGEIFS(统调负荷!$O:$O,统调负荷!$B:$B,AC$3,统调负荷!$C:$C,$A17)/10,"")</f>
        <v>4426.319</v>
      </c>
      <c r="AD17" s="3"/>
      <c r="AE17" s="23" t="str">
        <f>检修、备用和必开!$A15</f>
        <v>2025-01-14</v>
      </c>
      <c r="AF17" s="66">
        <f ca="1" t="shared" si="5"/>
        <v>-88.6437499999993</v>
      </c>
      <c r="AG17" s="66">
        <f ca="1" t="shared" si="6"/>
        <v>-161.1485</v>
      </c>
      <c r="AH17" s="66">
        <f ca="1" t="shared" si="7"/>
        <v>-271.26</v>
      </c>
      <c r="AI17" s="66">
        <f ca="1" t="shared" si="8"/>
        <v>-282.91175</v>
      </c>
      <c r="AJ17" s="66">
        <f ca="1" t="shared" si="9"/>
        <v>-298.748</v>
      </c>
      <c r="AK17" s="66">
        <f ca="1" t="shared" si="10"/>
        <v>-259.1075</v>
      </c>
      <c r="AL17" s="66">
        <f ca="1" t="shared" si="11"/>
        <v>-280.548</v>
      </c>
      <c r="AM17" s="66">
        <f ca="1" t="shared" si="12"/>
        <v>-149.5215</v>
      </c>
      <c r="AN17" s="66">
        <f ca="1" t="shared" si="13"/>
        <v>9.35325000000012</v>
      </c>
      <c r="AO17" s="66">
        <f ca="1" t="shared" si="14"/>
        <v>2.82800000000043</v>
      </c>
      <c r="AP17" s="66">
        <f ca="1" t="shared" si="15"/>
        <v>-64.9312500000005</v>
      </c>
      <c r="AQ17" s="66">
        <f ca="1" t="shared" si="16"/>
        <v>45.7447499999998</v>
      </c>
      <c r="AR17" s="66">
        <f ca="1" t="shared" si="17"/>
        <v>445.87425</v>
      </c>
      <c r="AS17" s="66">
        <f ca="1" t="shared" si="18"/>
        <v>501.065750000001</v>
      </c>
      <c r="AT17" s="66">
        <f ca="1" t="shared" si="19"/>
        <v>397.8335</v>
      </c>
      <c r="AU17" s="66">
        <f ca="1" t="shared" si="20"/>
        <v>316.483</v>
      </c>
      <c r="AV17" s="66">
        <f ca="1" t="shared" si="21"/>
        <v>-1.56874999999945</v>
      </c>
      <c r="AW17" s="66">
        <f ca="1" t="shared" si="22"/>
        <v>-198.804</v>
      </c>
      <c r="AX17" s="66">
        <f ca="1" t="shared" si="23"/>
        <v>-60.1882499999992</v>
      </c>
      <c r="AY17" s="66">
        <f ca="1" t="shared" si="24"/>
        <v>-94.98225</v>
      </c>
      <c r="AZ17" s="66">
        <f ca="1" t="shared" si="25"/>
        <v>-40.1637500000006</v>
      </c>
      <c r="BA17" s="66">
        <f ca="1" t="shared" si="26"/>
        <v>18.5694999999996</v>
      </c>
      <c r="BB17" s="66">
        <f ca="1" t="shared" si="27"/>
        <v>-101.0335</v>
      </c>
      <c r="BC17" s="66">
        <f ca="1" t="shared" si="28"/>
        <v>-18.9962499999992</v>
      </c>
    </row>
    <row r="18" customHeight="1" spans="1:55">
      <c r="A18" s="63" t="str">
        <f>统调负荷24小时!A18</f>
        <v>2025-01-08</v>
      </c>
      <c r="B18" s="53" t="s">
        <v>53</v>
      </c>
      <c r="C18" s="54">
        <f t="shared" si="3"/>
        <v>4984.15666666667</v>
      </c>
      <c r="D18" s="3">
        <f t="shared" si="4"/>
        <v>6457.9325</v>
      </c>
      <c r="E18" s="3">
        <f t="shared" si="0"/>
        <v>4128.82</v>
      </c>
      <c r="F18" s="3">
        <f>IFERROR(AVERAGEIFS(统调负荷!$F:$F,统调负荷!$B:$B,F$3,统调负荷!$C:$C,$A18)/10,"")</f>
        <v>4608.1425</v>
      </c>
      <c r="G18" s="3">
        <f>IFERROR(AVERAGEIFS(统调负荷!$F:$F,统调负荷!$B:$B,G$3,统调负荷!$C:$C,$A18)/10,"")</f>
        <v>4328.005</v>
      </c>
      <c r="H18" s="3">
        <f>IFERROR(AVERAGEIFS(统调负荷!$F:$F,统调负荷!$B:$B,H$3,统调负荷!$C:$C,$A18)/10,"")</f>
        <v>4276.6175</v>
      </c>
      <c r="I18" s="3">
        <f>IFERROR(AVERAGEIFS(统调负荷!$F:$F,统调负荷!$B:$B,I$3,统调负荷!$C:$C,$A18)/10,"")</f>
        <v>4316.7975</v>
      </c>
      <c r="J18" s="3">
        <f>IFERROR(AVERAGEIFS(统调负荷!$F:$F,统调负荷!$B:$B,J$3,统调负荷!$C:$C,$A18)/10,"")</f>
        <v>4128.82</v>
      </c>
      <c r="K18" s="3">
        <f>IFERROR(AVERAGEIFS(统调负荷!$F:$F,统调负荷!$B:$B,K$3,统调负荷!$C:$C,$A18)/10,"")</f>
        <v>4188.0275</v>
      </c>
      <c r="L18" s="3">
        <f>IFERROR(AVERAGEIFS(统调负荷!$F:$F,统调负荷!$B:$B,L$3,统调负荷!$C:$C,$A18)/10,"")</f>
        <v>4605.9325</v>
      </c>
      <c r="M18" s="3">
        <f>IFERROR(AVERAGEIFS(统调负荷!$F:$F,统调负荷!$B:$B,M$3,统调负荷!$C:$C,$A18)/10,"")</f>
        <v>4868.295</v>
      </c>
      <c r="N18" s="3">
        <f>IFERROR(AVERAGEIFS(统调负荷!$F:$F,统调负荷!$B:$B,N$3,统调负荷!$C:$C,$A18)/10,"")</f>
        <v>4996.97</v>
      </c>
      <c r="O18" s="3">
        <f>IFERROR(AVERAGEIFS(统调负荷!$F:$F,统调负荷!$B:$B,O$3,统调负荷!$C:$C,$A18)/10,"")</f>
        <v>5005.48</v>
      </c>
      <c r="P18" s="3">
        <f>IFERROR(AVERAGEIFS(统调负荷!$F:$F,统调负荷!$B:$B,P$3,统调负荷!$C:$C,$A18)/10,"")</f>
        <v>4603.285</v>
      </c>
      <c r="Q18" s="3">
        <f>IFERROR(AVERAGEIFS(统调负荷!$F:$F,统调负荷!$B:$B,Q$3,统调负荷!$C:$C,$A18)/10,"")</f>
        <v>4601.565</v>
      </c>
      <c r="R18" s="3">
        <f>IFERROR(AVERAGEIFS(统调负荷!$F:$F,统调负荷!$B:$B,R$3,统调负荷!$C:$C,$A18)/10,"")</f>
        <v>4188.9</v>
      </c>
      <c r="S18" s="3">
        <f>IFERROR(AVERAGEIFS(统调负荷!$F:$F,统调负荷!$B:$B,S$3,统调负荷!$C:$C,$A18)/10,"")</f>
        <v>4547.0775</v>
      </c>
      <c r="T18" s="3">
        <f>IFERROR(AVERAGEIFS(统调负荷!$F:$F,统调负荷!$B:$B,T$3,统调负荷!$C:$C,$A18)/10,"")</f>
        <v>4806.64</v>
      </c>
      <c r="U18" s="3">
        <f>IFERROR(AVERAGEIFS(统调负荷!$F:$F,统调负荷!$B:$B,U$3,统调负荷!$C:$C,$A18)/10,"")</f>
        <v>4843.82</v>
      </c>
      <c r="V18" s="3">
        <f>IFERROR(AVERAGEIFS(统调负荷!$F:$F,统调负荷!$B:$B,V$3,统调负荷!$C:$C,$A18)/10,"")</f>
        <v>5159.0975</v>
      </c>
      <c r="W18" s="3">
        <f>IFERROR(AVERAGEIFS(统调负荷!$F:$F,统调负荷!$B:$B,W$3,统调负荷!$C:$C,$A18)/10,"")</f>
        <v>5755.015</v>
      </c>
      <c r="X18" s="3">
        <f>IFERROR(AVERAGEIFS(统调负荷!$F:$F,统调负荷!$B:$B,X$3,统调负荷!$C:$C,$A18)/10,"")</f>
        <v>6195.215</v>
      </c>
      <c r="Y18" s="3">
        <f>IFERROR(AVERAGEIFS(统调负荷!$F:$F,统调负荷!$B:$B,Y$3,统调负荷!$C:$C,$A18)/10,"")</f>
        <v>6457.9325</v>
      </c>
      <c r="Z18" s="3">
        <f>IFERROR(AVERAGEIFS(统调负荷!$F:$F,统调负荷!$B:$B,Z$3,统调负荷!$C:$C,$A18)/10,"")</f>
        <v>6445.8425</v>
      </c>
      <c r="AA18" s="3">
        <f>IFERROR(AVERAGEIFS(统调负荷!$F:$F,统调负荷!$B:$B,AA$3,统调负荷!$C:$C,$A18)/10,"")</f>
        <v>6294.2325</v>
      </c>
      <c r="AB18" s="3">
        <f>IFERROR(AVERAGEIFS(统调负荷!$F:$F,统调负荷!$B:$B,AB$3,统调负荷!$C:$C,$A18)/10,"")</f>
        <v>5647.17</v>
      </c>
      <c r="AC18" s="3">
        <f>IFERROR(AVERAGEIFS(统调负荷!$F:$F,统调负荷!$B:$B,AC$3,统调负荷!$C:$C,$A18)/10,"")</f>
        <v>4750.88</v>
      </c>
      <c r="AD18" s="3"/>
      <c r="AE18" s="23" t="str">
        <f>检修、备用和必开!$A16</f>
        <v>2025-01-15</v>
      </c>
      <c r="AF18" s="66">
        <f ca="1" t="shared" si="5"/>
        <v>-5.19750000000022</v>
      </c>
      <c r="AG18" s="66">
        <f ca="1" t="shared" si="6"/>
        <v>-73.1684999999998</v>
      </c>
      <c r="AH18" s="66">
        <f ca="1" t="shared" si="7"/>
        <v>-202.127</v>
      </c>
      <c r="AI18" s="66">
        <f ca="1" t="shared" si="8"/>
        <v>-233.98975</v>
      </c>
      <c r="AJ18" s="66">
        <f ca="1" t="shared" si="9"/>
        <v>-332.9165</v>
      </c>
      <c r="AK18" s="66">
        <f ca="1" t="shared" si="10"/>
        <v>-399.0165</v>
      </c>
      <c r="AL18" s="66">
        <f ca="1" t="shared" si="11"/>
        <v>-411.04125</v>
      </c>
      <c r="AM18" s="66">
        <f ca="1" t="shared" si="12"/>
        <v>-329.28975</v>
      </c>
      <c r="AN18" s="66">
        <f ca="1" t="shared" si="13"/>
        <v>-235.720249999999</v>
      </c>
      <c r="AO18" s="66">
        <f ca="1" t="shared" si="14"/>
        <v>-246.9685</v>
      </c>
      <c r="AP18" s="66">
        <f ca="1" t="shared" si="15"/>
        <v>-263.43225</v>
      </c>
      <c r="AQ18" s="66">
        <f ca="1" t="shared" si="16"/>
        <v>-178.211</v>
      </c>
      <c r="AR18" s="66">
        <f ca="1" t="shared" si="17"/>
        <v>-96.4737500000001</v>
      </c>
      <c r="AS18" s="66">
        <f ca="1" t="shared" si="18"/>
        <v>1.3107500000001</v>
      </c>
      <c r="AT18" s="66">
        <f ca="1" t="shared" si="19"/>
        <v>-225.67225</v>
      </c>
      <c r="AU18" s="66">
        <f ca="1" t="shared" si="20"/>
        <v>-242.099499999999</v>
      </c>
      <c r="AV18" s="66">
        <f ca="1" t="shared" si="21"/>
        <v>-261.4695</v>
      </c>
      <c r="AW18" s="66">
        <f ca="1" t="shared" si="22"/>
        <v>-275.1785</v>
      </c>
      <c r="AX18" s="66">
        <f ca="1" t="shared" si="23"/>
        <v>-271.087</v>
      </c>
      <c r="AY18" s="66">
        <f ca="1" t="shared" si="24"/>
        <v>-441.97625</v>
      </c>
      <c r="AZ18" s="66">
        <f ca="1" t="shared" si="25"/>
        <v>-467.26825</v>
      </c>
      <c r="BA18" s="66">
        <f ca="1" t="shared" si="26"/>
        <v>-430.8365</v>
      </c>
      <c r="BB18" s="66">
        <f ca="1" t="shared" si="27"/>
        <v>-406.89</v>
      </c>
      <c r="BC18" s="66">
        <f ca="1" t="shared" si="28"/>
        <v>-357.74875</v>
      </c>
    </row>
    <row r="19" customHeight="1" spans="1:55">
      <c r="A19" s="63" t="str">
        <f>统调负荷24小时!A19</f>
        <v>2025-01-08</v>
      </c>
      <c r="B19" s="53" t="s">
        <v>54</v>
      </c>
      <c r="C19" s="54">
        <f t="shared" si="3"/>
        <v>4867.34135416667</v>
      </c>
      <c r="D19" s="3">
        <f t="shared" si="4"/>
        <v>6212.767</v>
      </c>
      <c r="E19" s="3">
        <f t="shared" si="0"/>
        <v>3722.4935</v>
      </c>
      <c r="F19" s="3">
        <f>IFERROR(AVERAGEIFS(统调负荷!$O:$O,统调负荷!$B:$B,F$3,统调负荷!$C:$C,$A19)/10,"")</f>
        <v>4529.61025</v>
      </c>
      <c r="G19" s="3">
        <f>IFERROR(AVERAGEIFS(统调负荷!$O:$O,统调负荷!$B:$B,G$3,统调负荷!$C:$C,$A19)/10,"")</f>
        <v>4214.22725</v>
      </c>
      <c r="H19" s="3">
        <f>IFERROR(AVERAGEIFS(统调负荷!$O:$O,统调负荷!$B:$B,H$3,统调负荷!$C:$C,$A19)/10,"")</f>
        <v>4059.08325</v>
      </c>
      <c r="I19" s="3">
        <f>IFERROR(AVERAGEIFS(统调负荷!$O:$O,统调负荷!$B:$B,I$3,统调负荷!$C:$C,$A19)/10,"")</f>
        <v>3994.742</v>
      </c>
      <c r="J19" s="3">
        <f>IFERROR(AVERAGEIFS(统调负荷!$O:$O,统调负荷!$B:$B,J$3,统调负荷!$C:$C,$A19)/10,"")</f>
        <v>3742.8965</v>
      </c>
      <c r="K19" s="3">
        <f>IFERROR(AVERAGEIFS(统调负荷!$O:$O,统调负荷!$B:$B,K$3,统调负荷!$C:$C,$A19)/10,"")</f>
        <v>3722.4935</v>
      </c>
      <c r="L19" s="3">
        <f>IFERROR(AVERAGEIFS(统调负荷!$O:$O,统调负荷!$B:$B,L$3,统调负荷!$C:$C,$A19)/10,"")</f>
        <v>4196.3385</v>
      </c>
      <c r="M19" s="3">
        <f>IFERROR(AVERAGEIFS(统调负荷!$O:$O,统调负荷!$B:$B,M$3,统调负荷!$C:$C,$A19)/10,"")</f>
        <v>4786.45425</v>
      </c>
      <c r="N19" s="3">
        <f>IFERROR(AVERAGEIFS(统调负荷!$O:$O,统调负荷!$B:$B,N$3,统调负荷!$C:$C,$A19)/10,"")</f>
        <v>5131.86425</v>
      </c>
      <c r="O19" s="3">
        <f>IFERROR(AVERAGEIFS(统调负荷!$O:$O,统调负荷!$B:$B,O$3,统调负荷!$C:$C,$A19)/10,"")</f>
        <v>5025.58425</v>
      </c>
      <c r="P19" s="3">
        <f>IFERROR(AVERAGEIFS(统调负荷!$O:$O,统调负荷!$B:$B,P$3,统调负荷!$C:$C,$A19)/10,"")</f>
        <v>4863.5435</v>
      </c>
      <c r="Q19" s="3">
        <f>IFERROR(AVERAGEIFS(统调负荷!$O:$O,统调负荷!$B:$B,Q$3,统调负荷!$C:$C,$A19)/10,"")</f>
        <v>4774.41225</v>
      </c>
      <c r="R19" s="3">
        <f>IFERROR(AVERAGEIFS(统调负荷!$O:$O,统调负荷!$B:$B,R$3,统调负荷!$C:$C,$A19)/10,"")</f>
        <v>4397.83525</v>
      </c>
      <c r="S19" s="3">
        <f>IFERROR(AVERAGEIFS(统调负荷!$O:$O,统调负荷!$B:$B,S$3,统调负荷!$C:$C,$A19)/10,"")</f>
        <v>4777.5005</v>
      </c>
      <c r="T19" s="3">
        <f>IFERROR(AVERAGEIFS(统调负荷!$O:$O,统调负荷!$B:$B,T$3,统调负荷!$C:$C,$A19)/10,"")</f>
        <v>4888.06675</v>
      </c>
      <c r="U19" s="3">
        <f>IFERROR(AVERAGEIFS(统调负荷!$O:$O,统调负荷!$B:$B,U$3,统调负荷!$C:$C,$A19)/10,"")</f>
        <v>4925.0755</v>
      </c>
      <c r="V19" s="3">
        <f>IFERROR(AVERAGEIFS(统调负荷!$O:$O,统调负荷!$B:$B,V$3,统调负荷!$C:$C,$A19)/10,"")</f>
        <v>5272.372</v>
      </c>
      <c r="W19" s="3">
        <f>IFERROR(AVERAGEIFS(统调负荷!$O:$O,统调负荷!$B:$B,W$3,统调负荷!$C:$C,$A19)/10,"")</f>
        <v>5586.81125</v>
      </c>
      <c r="X19" s="3">
        <f>IFERROR(AVERAGEIFS(统调负荷!$O:$O,统调负荷!$B:$B,X$3,统调负荷!$C:$C,$A19)/10,"")</f>
        <v>5905.73225</v>
      </c>
      <c r="Y19" s="3">
        <f>IFERROR(AVERAGEIFS(统调负荷!$O:$O,统调负荷!$B:$B,Y$3,统调负荷!$C:$C,$A19)/10,"")</f>
        <v>6212.767</v>
      </c>
      <c r="Z19" s="3">
        <f>IFERROR(AVERAGEIFS(统调负荷!$O:$O,统调负荷!$B:$B,Z$3,统调负荷!$C:$C,$A19)/10,"")</f>
        <v>6085.13975</v>
      </c>
      <c r="AA19" s="3">
        <f>IFERROR(AVERAGEIFS(统调负荷!$O:$O,统调负荷!$B:$B,AA$3,统调负荷!$C:$C,$A19)/10,"")</f>
        <v>5786.599</v>
      </c>
      <c r="AB19" s="3">
        <f>IFERROR(AVERAGEIFS(统调负荷!$O:$O,统调负荷!$B:$B,AB$3,统调负荷!$C:$C,$A19)/10,"")</f>
        <v>5321.13325</v>
      </c>
      <c r="AC19" s="3">
        <f>IFERROR(AVERAGEIFS(统调负荷!$O:$O,统调负荷!$B:$B,AC$3,统调负荷!$C:$C,$A19)/10,"")</f>
        <v>4615.91025</v>
      </c>
      <c r="AD19" s="3"/>
      <c r="AE19" s="23" t="str">
        <f>检修、备用和必开!$A17</f>
        <v>2025-01-16</v>
      </c>
      <c r="AF19" s="66">
        <f ca="1" t="shared" si="5"/>
        <v>-186.851000000001</v>
      </c>
      <c r="AG19" s="66">
        <f ca="1" t="shared" si="6"/>
        <v>-175.80725</v>
      </c>
      <c r="AH19" s="66">
        <f ca="1" t="shared" si="7"/>
        <v>-221.5535</v>
      </c>
      <c r="AI19" s="66">
        <f ca="1" t="shared" si="8"/>
        <v>-222.91475</v>
      </c>
      <c r="AJ19" s="66">
        <f ca="1" t="shared" si="9"/>
        <v>-331.3405</v>
      </c>
      <c r="AK19" s="66">
        <f ca="1" t="shared" si="10"/>
        <v>-382.10725</v>
      </c>
      <c r="AL19" s="66">
        <f ca="1" t="shared" si="11"/>
        <v>-428.81475</v>
      </c>
      <c r="AM19" s="66">
        <f ca="1" t="shared" si="12"/>
        <v>-345.501</v>
      </c>
      <c r="AN19" s="66">
        <f ca="1" t="shared" si="13"/>
        <v>-98.3197500000006</v>
      </c>
      <c r="AO19" s="66">
        <f ca="1" t="shared" si="14"/>
        <v>-275.47775</v>
      </c>
      <c r="AP19" s="66">
        <f ca="1" t="shared" si="15"/>
        <v>-357.1615</v>
      </c>
      <c r="AQ19" s="66">
        <f ca="1" t="shared" si="16"/>
        <v>-59.9585000000002</v>
      </c>
      <c r="AR19" s="66">
        <f ca="1" t="shared" si="17"/>
        <v>75.5777499999999</v>
      </c>
      <c r="AS19" s="66">
        <f ca="1" t="shared" si="18"/>
        <v>134.48825</v>
      </c>
      <c r="AT19" s="66">
        <f ca="1" t="shared" si="19"/>
        <v>-2.38400000000001</v>
      </c>
      <c r="AU19" s="66">
        <f ca="1" t="shared" si="20"/>
        <v>-15.7614999999996</v>
      </c>
      <c r="AV19" s="66">
        <f ca="1" t="shared" si="21"/>
        <v>202.730500000001</v>
      </c>
      <c r="AW19" s="66">
        <f ca="1" t="shared" si="22"/>
        <v>124.975</v>
      </c>
      <c r="AX19" s="66">
        <f ca="1" t="shared" si="23"/>
        <v>-10.67875</v>
      </c>
      <c r="AY19" s="66">
        <f ca="1" t="shared" si="24"/>
        <v>-136.296249999999</v>
      </c>
      <c r="AZ19" s="66">
        <f ca="1" t="shared" si="25"/>
        <v>-152.8915</v>
      </c>
      <c r="BA19" s="66">
        <f ca="1" t="shared" si="26"/>
        <v>-55.9764999999998</v>
      </c>
      <c r="BB19" s="66">
        <f ca="1" t="shared" si="27"/>
        <v>97.5882499999998</v>
      </c>
      <c r="BC19" s="66">
        <f ca="1" t="shared" si="28"/>
        <v>84.0364999999993</v>
      </c>
    </row>
    <row r="20" customHeight="1" spans="1:55">
      <c r="A20" s="63" t="str">
        <f>统调负荷24小时!A20</f>
        <v>2025-01-09</v>
      </c>
      <c r="B20" s="53" t="s">
        <v>53</v>
      </c>
      <c r="C20" s="54">
        <f t="shared" si="3"/>
        <v>4947.87294791667</v>
      </c>
      <c r="D20" s="3">
        <f t="shared" si="4"/>
        <v>5995.3595</v>
      </c>
      <c r="E20" s="3">
        <f t="shared" si="0"/>
        <v>4238.0275</v>
      </c>
      <c r="F20" s="3">
        <f>IFERROR(AVERAGEIFS(统调负荷!$F:$F,统调负荷!$B:$B,F$3,统调负荷!$C:$C,$A20)/10,"")</f>
        <v>4876.3925</v>
      </c>
      <c r="G20" s="3">
        <f>IFERROR(AVERAGEIFS(统调负荷!$F:$F,统调负荷!$B:$B,G$3,统调负荷!$C:$C,$A20)/10,"")</f>
        <v>4631.42625</v>
      </c>
      <c r="H20" s="3">
        <f>IFERROR(AVERAGEIFS(统调负荷!$F:$F,统调负荷!$B:$B,H$3,统调负荷!$C:$C,$A20)/10,"")</f>
        <v>4402.7525</v>
      </c>
      <c r="I20" s="3">
        <f>IFERROR(AVERAGEIFS(统调负荷!$F:$F,统调负荷!$B:$B,I$3,统调负荷!$C:$C,$A20)/10,"")</f>
        <v>4354.1325</v>
      </c>
      <c r="J20" s="3">
        <f>IFERROR(AVERAGEIFS(统调负荷!$F:$F,统调负荷!$B:$B,J$3,统调负荷!$C:$C,$A20)/10,"")</f>
        <v>4238.0275</v>
      </c>
      <c r="K20" s="3">
        <f>IFERROR(AVERAGEIFS(统调负荷!$F:$F,统调负荷!$B:$B,K$3,统调负荷!$C:$C,$A20)/10,"")</f>
        <v>4249.5625</v>
      </c>
      <c r="L20" s="3">
        <f>IFERROR(AVERAGEIFS(统调负荷!$F:$F,统调负荷!$B:$B,L$3,统调负荷!$C:$C,$A20)/10,"")</f>
        <v>4462.135</v>
      </c>
      <c r="M20" s="3">
        <f>IFERROR(AVERAGEIFS(统调负荷!$F:$F,统调负荷!$B:$B,M$3,统调负荷!$C:$C,$A20)/10,"")</f>
        <v>4804.9825</v>
      </c>
      <c r="N20" s="3">
        <f>IFERROR(AVERAGEIFS(统调负荷!$F:$F,统调负荷!$B:$B,N$3,统调负荷!$C:$C,$A20)/10,"")</f>
        <v>5191.3625</v>
      </c>
      <c r="O20" s="3">
        <f>IFERROR(AVERAGEIFS(统调负荷!$F:$F,统调负荷!$B:$B,O$3,统调负荷!$C:$C,$A20)/10,"")</f>
        <v>5145.545</v>
      </c>
      <c r="P20" s="3">
        <f>IFERROR(AVERAGEIFS(统调负荷!$F:$F,统调负荷!$B:$B,P$3,统调负荷!$C:$C,$A20)/10,"")</f>
        <v>4800.25125</v>
      </c>
      <c r="Q20" s="3">
        <f>IFERROR(AVERAGEIFS(统调负荷!$F:$F,统调负荷!$B:$B,Q$3,统调负荷!$C:$C,$A20)/10,"")</f>
        <v>4682.17</v>
      </c>
      <c r="R20" s="3">
        <f>IFERROR(AVERAGEIFS(统调负荷!$F:$F,统调负荷!$B:$B,R$3,统调负荷!$C:$C,$A20)/10,"")</f>
        <v>4291.93975</v>
      </c>
      <c r="S20" s="3">
        <f>IFERROR(AVERAGEIFS(统调负荷!$F:$F,统调负荷!$B:$B,S$3,统调负荷!$C:$C,$A20)/10,"")</f>
        <v>4716.4275</v>
      </c>
      <c r="T20" s="3">
        <f>IFERROR(AVERAGEIFS(统调负荷!$F:$F,统调负荷!$B:$B,T$3,统调负荷!$C:$C,$A20)/10,"")</f>
        <v>4846.21675</v>
      </c>
      <c r="U20" s="3">
        <f>IFERROR(AVERAGEIFS(统调负荷!$F:$F,统调负荷!$B:$B,U$3,统调负荷!$C:$C,$A20)/10,"")</f>
        <v>4837.89225</v>
      </c>
      <c r="V20" s="3">
        <f>IFERROR(AVERAGEIFS(统调负荷!$F:$F,统调负荷!$B:$B,V$3,统调负荷!$C:$C,$A20)/10,"")</f>
        <v>5222.08725</v>
      </c>
      <c r="W20" s="3">
        <f>IFERROR(AVERAGEIFS(统调负荷!$F:$F,统调负荷!$B:$B,W$3,统调负荷!$C:$C,$A20)/10,"")</f>
        <v>5593.1</v>
      </c>
      <c r="X20" s="3">
        <f>IFERROR(AVERAGEIFS(统调负荷!$F:$F,统调负荷!$B:$B,X$3,统调负荷!$C:$C,$A20)/10,"")</f>
        <v>5714.0945</v>
      </c>
      <c r="Y20" s="3">
        <f>IFERROR(AVERAGEIFS(统调负荷!$F:$F,统调负荷!$B:$B,Y$3,统调负荷!$C:$C,$A20)/10,"")</f>
        <v>5995.3595</v>
      </c>
      <c r="Z20" s="3">
        <f>IFERROR(AVERAGEIFS(统调负荷!$F:$F,统调负荷!$B:$B,Z$3,统调负荷!$C:$C,$A20)/10,"")</f>
        <v>5950.757</v>
      </c>
      <c r="AA20" s="3">
        <f>IFERROR(AVERAGEIFS(统调负荷!$F:$F,统调负荷!$B:$B,AA$3,统调负荷!$C:$C,$A20)/10,"")</f>
        <v>5812.207</v>
      </c>
      <c r="AB20" s="3">
        <f>IFERROR(AVERAGEIFS(统调负荷!$F:$F,统调负荷!$B:$B,AB$3,统调负荷!$C:$C,$A20)/10,"")</f>
        <v>5392.47975</v>
      </c>
      <c r="AC20" s="3">
        <f>IFERROR(AVERAGEIFS(统调负荷!$F:$F,统调负荷!$B:$B,AC$3,统调负荷!$C:$C,$A20)/10,"")</f>
        <v>4537.6495</v>
      </c>
      <c r="AD20" s="3"/>
      <c r="AE20" s="23" t="str">
        <f>检修、备用和必开!$A18</f>
        <v>2025-01-17</v>
      </c>
      <c r="AF20" s="66">
        <f ca="1" t="shared" si="5"/>
        <v>71.73675</v>
      </c>
      <c r="AG20" s="66">
        <f ca="1" t="shared" si="6"/>
        <v>7.90549999999985</v>
      </c>
      <c r="AH20" s="66">
        <f ca="1" t="shared" si="7"/>
        <v>-65.5862500000003</v>
      </c>
      <c r="AI20" s="66">
        <f ca="1" t="shared" si="8"/>
        <v>-120.6095</v>
      </c>
      <c r="AJ20" s="66">
        <f ca="1" t="shared" si="9"/>
        <v>-236.5335</v>
      </c>
      <c r="AK20" s="66">
        <f ca="1" t="shared" si="10"/>
        <v>-238.89725</v>
      </c>
      <c r="AL20" s="66">
        <f ca="1" t="shared" si="11"/>
        <v>-232.89875</v>
      </c>
      <c r="AM20" s="66">
        <f ca="1" t="shared" si="12"/>
        <v>2.72325000000001</v>
      </c>
      <c r="AN20" s="66">
        <f ca="1" t="shared" si="13"/>
        <v>-15.5949999999993</v>
      </c>
      <c r="AO20" s="66">
        <f ca="1" t="shared" si="14"/>
        <v>-341.074500000001</v>
      </c>
      <c r="AP20" s="66">
        <f ca="1" t="shared" si="15"/>
        <v>-430.213</v>
      </c>
      <c r="AQ20" s="66">
        <f ca="1" t="shared" si="16"/>
        <v>16.9942500000002</v>
      </c>
      <c r="AR20" s="66">
        <f ca="1" t="shared" si="17"/>
        <v>144.0495</v>
      </c>
      <c r="AS20" s="66">
        <f ca="1" t="shared" si="18"/>
        <v>46.6727500000002</v>
      </c>
      <c r="AT20" s="66">
        <f ca="1" t="shared" si="19"/>
        <v>-234.73725</v>
      </c>
      <c r="AU20" s="66">
        <f ca="1" t="shared" si="20"/>
        <v>-295.61275</v>
      </c>
      <c r="AV20" s="66">
        <f ca="1" t="shared" si="21"/>
        <v>-319.217</v>
      </c>
      <c r="AW20" s="66">
        <f ca="1" t="shared" si="22"/>
        <v>-222.82125</v>
      </c>
      <c r="AX20" s="66">
        <f ca="1" t="shared" si="23"/>
        <v>-123.403749999999</v>
      </c>
      <c r="AY20" s="66">
        <f ca="1" t="shared" si="24"/>
        <v>-77.7505000000001</v>
      </c>
      <c r="AZ20" s="66">
        <f ca="1" t="shared" si="25"/>
        <v>-133.028499999999</v>
      </c>
      <c r="BA20" s="66">
        <f ca="1" t="shared" si="26"/>
        <v>-143.339</v>
      </c>
      <c r="BB20" s="66">
        <f ca="1" t="shared" si="27"/>
        <v>-175.45575</v>
      </c>
      <c r="BC20" s="66">
        <f ca="1" t="shared" si="28"/>
        <v>-84.7379999999994</v>
      </c>
    </row>
    <row r="21" customHeight="1" spans="1:55">
      <c r="A21" s="63" t="str">
        <f>统调负荷24小时!A21</f>
        <v>2025-01-09</v>
      </c>
      <c r="B21" s="53" t="s">
        <v>54</v>
      </c>
      <c r="C21" s="54">
        <f t="shared" si="3"/>
        <v>4795.55064583333</v>
      </c>
      <c r="D21" s="3">
        <f t="shared" si="4"/>
        <v>5840.6625</v>
      </c>
      <c r="E21" s="3">
        <f t="shared" si="0"/>
        <v>4076.393</v>
      </c>
      <c r="F21" s="3">
        <f>IFERROR(AVERAGEIFS(统调负荷!$O:$O,统调负荷!$B:$B,F$3,统调负荷!$C:$C,$A21)/10,"")</f>
        <v>4696.101</v>
      </c>
      <c r="G21" s="3">
        <f>IFERROR(AVERAGEIFS(统调负荷!$O:$O,统调负荷!$B:$B,G$3,统调负荷!$C:$C,$A21)/10,"")</f>
        <v>4416.25</v>
      </c>
      <c r="H21" s="3">
        <f>IFERROR(AVERAGEIFS(统调负荷!$O:$O,统调负荷!$B:$B,H$3,统调负荷!$C:$C,$A21)/10,"")</f>
        <v>4174.68575</v>
      </c>
      <c r="I21" s="3">
        <f>IFERROR(AVERAGEIFS(统调负荷!$O:$O,统调负荷!$B:$B,I$3,统调负荷!$C:$C,$A21)/10,"")</f>
        <v>4298.089</v>
      </c>
      <c r="J21" s="3">
        <f>IFERROR(AVERAGEIFS(统调负荷!$O:$O,统调负荷!$B:$B,J$3,统调负荷!$C:$C,$A21)/10,"")</f>
        <v>4283.72475</v>
      </c>
      <c r="K21" s="3">
        <f>IFERROR(AVERAGEIFS(统调负荷!$O:$O,统调负荷!$B:$B,K$3,统调负荷!$C:$C,$A21)/10,"")</f>
        <v>4209.7885</v>
      </c>
      <c r="L21" s="3">
        <f>IFERROR(AVERAGEIFS(统调负荷!$O:$O,统调负荷!$B:$B,L$3,统调负荷!$C:$C,$A21)/10,"")</f>
        <v>4419.6015</v>
      </c>
      <c r="M21" s="3">
        <f>IFERROR(AVERAGEIFS(统调负荷!$O:$O,统调负荷!$B:$B,M$3,统调负荷!$C:$C,$A21)/10,"")</f>
        <v>4765.42925</v>
      </c>
      <c r="N21" s="3">
        <f>IFERROR(AVERAGEIFS(统调负荷!$O:$O,统调负荷!$B:$B,N$3,统调负荷!$C:$C,$A21)/10,"")</f>
        <v>5135.26725</v>
      </c>
      <c r="O21" s="3">
        <f>IFERROR(AVERAGEIFS(统调负荷!$O:$O,统调负荷!$B:$B,O$3,统调负荷!$C:$C,$A21)/10,"")</f>
        <v>5104.3535</v>
      </c>
      <c r="P21" s="3">
        <f>IFERROR(AVERAGEIFS(统调负荷!$O:$O,统调负荷!$B:$B,P$3,统调负荷!$C:$C,$A21)/10,"")</f>
        <v>4687.0695</v>
      </c>
      <c r="Q21" s="3">
        <f>IFERROR(AVERAGEIFS(统调负荷!$O:$O,统调负荷!$B:$B,Q$3,统调负荷!$C:$C,$A21)/10,"")</f>
        <v>4473.0655</v>
      </c>
      <c r="R21" s="3">
        <f>IFERROR(AVERAGEIFS(统调负荷!$O:$O,统调负荷!$B:$B,R$3,统调负荷!$C:$C,$A21)/10,"")</f>
        <v>4076.393</v>
      </c>
      <c r="S21" s="3">
        <f>IFERROR(AVERAGEIFS(统调负荷!$O:$O,统调负荷!$B:$B,S$3,统调负荷!$C:$C,$A21)/10,"")</f>
        <v>4431.31525</v>
      </c>
      <c r="T21" s="3">
        <f>IFERROR(AVERAGEIFS(统调负荷!$O:$O,统调负荷!$B:$B,T$3,统调负荷!$C:$C,$A21)/10,"")</f>
        <v>4482.5025</v>
      </c>
      <c r="U21" s="3">
        <f>IFERROR(AVERAGEIFS(统调负荷!$O:$O,统调负荷!$B:$B,U$3,统调负荷!$C:$C,$A21)/10,"")</f>
        <v>4528.53725</v>
      </c>
      <c r="V21" s="3">
        <f>IFERROR(AVERAGEIFS(统调负荷!$O:$O,统调负荷!$B:$B,V$3,统调负荷!$C:$C,$A21)/10,"")</f>
        <v>4920.24225</v>
      </c>
      <c r="W21" s="3">
        <f>IFERROR(AVERAGEIFS(统调负荷!$O:$O,统调负荷!$B:$B,W$3,统调负荷!$C:$C,$A21)/10,"")</f>
        <v>5369.25525</v>
      </c>
      <c r="X21" s="3">
        <f>IFERROR(AVERAGEIFS(统调负荷!$O:$O,统调负荷!$B:$B,X$3,统调负荷!$C:$C,$A21)/10,"")</f>
        <v>5644.6225</v>
      </c>
      <c r="Y21" s="3">
        <f>IFERROR(AVERAGEIFS(统调负荷!$O:$O,统调负荷!$B:$B,Y$3,统调负荷!$C:$C,$A21)/10,"")</f>
        <v>5840.6625</v>
      </c>
      <c r="Z21" s="3">
        <f>IFERROR(AVERAGEIFS(统调负荷!$O:$O,统调负荷!$B:$B,Z$3,统调负荷!$C:$C,$A21)/10,"")</f>
        <v>5781.86875</v>
      </c>
      <c r="AA21" s="3">
        <f>IFERROR(AVERAGEIFS(统调负荷!$O:$O,统调负荷!$B:$B,AA$3,统调负荷!$C:$C,$A21)/10,"")</f>
        <v>5701.70775</v>
      </c>
      <c r="AB21" s="3">
        <f>IFERROR(AVERAGEIFS(统调负荷!$O:$O,统调负荷!$B:$B,AB$3,统调负荷!$C:$C,$A21)/10,"")</f>
        <v>5244.322</v>
      </c>
      <c r="AC21" s="3">
        <f>IFERROR(AVERAGEIFS(统调负荷!$O:$O,统调负荷!$B:$B,AC$3,统调负荷!$C:$C,$A21)/10,"")</f>
        <v>4408.361</v>
      </c>
      <c r="AD21" s="3"/>
      <c r="AE21" s="23" t="str">
        <f>检修、备用和必开!$A19</f>
        <v>2025-01-18</v>
      </c>
      <c r="AF21" s="66">
        <f ca="1" t="shared" si="5"/>
        <v>-205.83975</v>
      </c>
      <c r="AG21" s="66">
        <f ca="1" t="shared" si="6"/>
        <v>-147.013</v>
      </c>
      <c r="AH21" s="66">
        <f ca="1" t="shared" si="7"/>
        <v>-352.1255</v>
      </c>
      <c r="AI21" s="66">
        <f ca="1" t="shared" si="8"/>
        <v>-327.571</v>
      </c>
      <c r="AJ21" s="66">
        <f ca="1" t="shared" si="9"/>
        <v>-368.21</v>
      </c>
      <c r="AK21" s="66">
        <f ca="1" t="shared" si="10"/>
        <v>-362.241</v>
      </c>
      <c r="AL21" s="66">
        <f ca="1" t="shared" si="11"/>
        <v>-371.85175</v>
      </c>
      <c r="AM21" s="66">
        <f ca="1" t="shared" si="12"/>
        <v>-33.3197500000001</v>
      </c>
      <c r="AN21" s="66">
        <f ca="1" t="shared" si="13"/>
        <v>147.64325</v>
      </c>
      <c r="AO21" s="66">
        <f ca="1" t="shared" si="14"/>
        <v>2.96324999999979</v>
      </c>
      <c r="AP21" s="66">
        <f ca="1" t="shared" si="15"/>
        <v>30.2330000000002</v>
      </c>
      <c r="AQ21" s="66">
        <f ca="1" t="shared" si="16"/>
        <v>226.9425</v>
      </c>
      <c r="AR21" s="66">
        <f ca="1" t="shared" si="17"/>
        <v>433.082</v>
      </c>
      <c r="AS21" s="66">
        <f ca="1" t="shared" si="18"/>
        <v>387.93625</v>
      </c>
      <c r="AT21" s="66">
        <f ca="1" t="shared" si="19"/>
        <v>199.299</v>
      </c>
      <c r="AU21" s="66">
        <f ca="1" t="shared" si="20"/>
        <v>-65.81925</v>
      </c>
      <c r="AV21" s="66">
        <f ca="1" t="shared" si="21"/>
        <v>-149.7875</v>
      </c>
      <c r="AW21" s="66">
        <f ca="1" t="shared" si="22"/>
        <v>-42.8632500000003</v>
      </c>
      <c r="AX21" s="66">
        <f ca="1" t="shared" si="23"/>
        <v>-50.7157500000003</v>
      </c>
      <c r="AY21" s="66">
        <f ca="1" t="shared" si="24"/>
        <v>-137.5955</v>
      </c>
      <c r="AZ21" s="66">
        <f ca="1" t="shared" si="25"/>
        <v>-90.6270000000004</v>
      </c>
      <c r="BA21" s="66">
        <f ca="1" t="shared" si="26"/>
        <v>-58.3159999999998</v>
      </c>
      <c r="BB21" s="66">
        <f ca="1" t="shared" si="27"/>
        <v>87.5680000000002</v>
      </c>
      <c r="BC21" s="66">
        <f ca="1" t="shared" si="28"/>
        <v>56.6009999999997</v>
      </c>
    </row>
    <row r="22" customHeight="1" spans="1:55">
      <c r="A22" s="63" t="str">
        <f>统调负荷24小时!A22</f>
        <v>2025-01-10</v>
      </c>
      <c r="B22" s="53" t="s">
        <v>53</v>
      </c>
      <c r="C22" s="54">
        <f t="shared" si="3"/>
        <v>4717.3881875</v>
      </c>
      <c r="D22" s="3">
        <f t="shared" si="4"/>
        <v>6095.527</v>
      </c>
      <c r="E22" s="3">
        <f t="shared" si="0"/>
        <v>3728.3045</v>
      </c>
      <c r="F22" s="3">
        <f>IFERROR(AVERAGEIFS(统调负荷!$F:$F,统调负荷!$B:$B,F$3,统调负荷!$C:$C,$A22)/10,"")</f>
        <v>4427.5665</v>
      </c>
      <c r="G22" s="3">
        <f>IFERROR(AVERAGEIFS(统调负荷!$F:$F,统调负荷!$B:$B,G$3,统调负荷!$C:$C,$A22)/10,"")</f>
        <v>4278.3845</v>
      </c>
      <c r="H22" s="3">
        <f>IFERROR(AVERAGEIFS(统调负荷!$F:$F,统调负荷!$B:$B,H$3,统调负荷!$C:$C,$A22)/10,"")</f>
        <v>4005.48225</v>
      </c>
      <c r="I22" s="3">
        <f>IFERROR(AVERAGEIFS(统调负荷!$F:$F,统调负荷!$B:$B,I$3,统调负荷!$C:$C,$A22)/10,"")</f>
        <v>3834.85725</v>
      </c>
      <c r="J22" s="3">
        <f>IFERROR(AVERAGEIFS(统调负荷!$F:$F,统调负荷!$B:$B,J$3,统调负荷!$C:$C,$A22)/10,"")</f>
        <v>3728.3045</v>
      </c>
      <c r="K22" s="3">
        <f>IFERROR(AVERAGEIFS(统调负荷!$F:$F,统调负荷!$B:$B,K$3,统调负荷!$C:$C,$A22)/10,"")</f>
        <v>3739.166</v>
      </c>
      <c r="L22" s="3">
        <f>IFERROR(AVERAGEIFS(统调负荷!$F:$F,统调负荷!$B:$B,L$3,统调负荷!$C:$C,$A22)/10,"")</f>
        <v>4108.01</v>
      </c>
      <c r="M22" s="3">
        <f>IFERROR(AVERAGEIFS(统调负荷!$F:$F,统调负荷!$B:$B,M$3,统调负荷!$C:$C,$A22)/10,"")</f>
        <v>4486.32975</v>
      </c>
      <c r="N22" s="3">
        <f>IFERROR(AVERAGEIFS(统调负荷!$F:$F,统调负荷!$B:$B,N$3,统调负荷!$C:$C,$A22)/10,"")</f>
        <v>4842.54725</v>
      </c>
      <c r="O22" s="3">
        <f>IFERROR(AVERAGEIFS(统调负荷!$F:$F,统调负荷!$B:$B,O$3,统调负荷!$C:$C,$A22)/10,"")</f>
        <v>4937.63725</v>
      </c>
      <c r="P22" s="3">
        <f>IFERROR(AVERAGEIFS(统调负荷!$F:$F,统调负荷!$B:$B,P$3,统调负荷!$C:$C,$A22)/10,"")</f>
        <v>4612.77225</v>
      </c>
      <c r="Q22" s="3">
        <f>IFERROR(AVERAGEIFS(统调负荷!$F:$F,统调负荷!$B:$B,Q$3,统调负荷!$C:$C,$A22)/10,"")</f>
        <v>4510.72</v>
      </c>
      <c r="R22" s="3">
        <f>IFERROR(AVERAGEIFS(统调负荷!$F:$F,统调负荷!$B:$B,R$3,统调负荷!$C:$C,$A22)/10,"")</f>
        <v>3993.6685</v>
      </c>
      <c r="S22" s="3">
        <f>IFERROR(AVERAGEIFS(统调负荷!$F:$F,统调负荷!$B:$B,S$3,统调负荷!$C:$C,$A22)/10,"")</f>
        <v>4298.1595</v>
      </c>
      <c r="T22" s="3">
        <f>IFERROR(AVERAGEIFS(统调负荷!$F:$F,统调负荷!$B:$B,T$3,统调负荷!$C:$C,$A22)/10,"")</f>
        <v>4623.57725</v>
      </c>
      <c r="U22" s="3">
        <f>IFERROR(AVERAGEIFS(统调负荷!$F:$F,统调负荷!$B:$B,U$3,统调负荷!$C:$C,$A22)/10,"")</f>
        <v>4818.35725</v>
      </c>
      <c r="V22" s="3">
        <f>IFERROR(AVERAGEIFS(统调负荷!$F:$F,统调负荷!$B:$B,V$3,统调负荷!$C:$C,$A22)/10,"")</f>
        <v>5034.06625</v>
      </c>
      <c r="W22" s="3">
        <f>IFERROR(AVERAGEIFS(统调负荷!$F:$F,统调负荷!$B:$B,W$3,统调负荷!$C:$C,$A22)/10,"")</f>
        <v>5510.415</v>
      </c>
      <c r="X22" s="3">
        <f>IFERROR(AVERAGEIFS(统调负荷!$F:$F,统调负荷!$B:$B,X$3,统调负荷!$C:$C,$A22)/10,"")</f>
        <v>5826.3595</v>
      </c>
      <c r="Y22" s="3">
        <f>IFERROR(AVERAGEIFS(统调负荷!$F:$F,统调负荷!$B:$B,Y$3,统调负荷!$C:$C,$A22)/10,"")</f>
        <v>6095.527</v>
      </c>
      <c r="Z22" s="3">
        <f>IFERROR(AVERAGEIFS(统调负荷!$F:$F,统调负荷!$B:$B,Z$3,统调负荷!$C:$C,$A22)/10,"")</f>
        <v>5999.15725</v>
      </c>
      <c r="AA22" s="3">
        <f>IFERROR(AVERAGEIFS(统调负荷!$F:$F,统调负荷!$B:$B,AA$3,统调负荷!$C:$C,$A22)/10,"")</f>
        <v>5858.172</v>
      </c>
      <c r="AB22" s="3">
        <f>IFERROR(AVERAGEIFS(统调负荷!$F:$F,统调负荷!$B:$B,AB$3,统调负荷!$C:$C,$A22)/10,"")</f>
        <v>5238.787</v>
      </c>
      <c r="AC22" s="3">
        <f>IFERROR(AVERAGEIFS(统调负荷!$F:$F,统调负荷!$B:$B,AC$3,统调负荷!$C:$C,$A22)/10,"")</f>
        <v>4409.2925</v>
      </c>
      <c r="AD22" s="3"/>
      <c r="AE22" s="23" t="str">
        <f>检修、备用和必开!$A20</f>
        <v>2025-01-19</v>
      </c>
      <c r="AF22" s="66">
        <f ca="1" t="shared" si="5"/>
        <v>-41.5569999999998</v>
      </c>
      <c r="AG22" s="66">
        <f ca="1" t="shared" si="6"/>
        <v>-54.39725</v>
      </c>
      <c r="AH22" s="66">
        <f ca="1" t="shared" si="7"/>
        <v>-135.60825</v>
      </c>
      <c r="AI22" s="66">
        <f ca="1" t="shared" si="8"/>
        <v>-196.8845</v>
      </c>
      <c r="AJ22" s="66">
        <f ca="1" t="shared" si="9"/>
        <v>-218.94675</v>
      </c>
      <c r="AK22" s="66">
        <f ca="1" t="shared" si="10"/>
        <v>-220.39225</v>
      </c>
      <c r="AL22" s="66">
        <f ca="1" t="shared" si="11"/>
        <v>-205.5505</v>
      </c>
      <c r="AM22" s="66">
        <f ca="1" t="shared" si="12"/>
        <v>-60.7282500000001</v>
      </c>
      <c r="AN22" s="66">
        <f ca="1" t="shared" si="13"/>
        <v>199.9615</v>
      </c>
      <c r="AO22" s="66">
        <f ca="1" t="shared" si="14"/>
        <v>255.4415</v>
      </c>
      <c r="AP22" s="66">
        <f ca="1" t="shared" si="15"/>
        <v>303.751</v>
      </c>
      <c r="AQ22" s="66">
        <f ca="1" t="shared" si="16"/>
        <v>485.41975</v>
      </c>
      <c r="AR22" s="66">
        <f ca="1" t="shared" si="17"/>
        <v>589.9775</v>
      </c>
      <c r="AS22" s="66">
        <f ca="1" t="shared" si="18"/>
        <v>607.05875</v>
      </c>
      <c r="AT22" s="66">
        <f ca="1" t="shared" si="19"/>
        <v>334.19925</v>
      </c>
      <c r="AU22" s="66">
        <f ca="1" t="shared" si="20"/>
        <v>69.1190000000001</v>
      </c>
      <c r="AV22" s="66">
        <f ca="1" t="shared" si="21"/>
        <v>-105.919</v>
      </c>
      <c r="AW22" s="66">
        <f ca="1" t="shared" si="22"/>
        <v>-173.47475</v>
      </c>
      <c r="AX22" s="66">
        <f ca="1" t="shared" si="23"/>
        <v>-68.0419999999995</v>
      </c>
      <c r="AY22" s="66">
        <f ca="1" t="shared" si="24"/>
        <v>-172.797750000001</v>
      </c>
      <c r="AZ22" s="66">
        <f ca="1" t="shared" si="25"/>
        <v>-149.8075</v>
      </c>
      <c r="BA22" s="66">
        <f ca="1" t="shared" si="26"/>
        <v>-157.1355</v>
      </c>
      <c r="BB22" s="66">
        <f ca="1" t="shared" si="27"/>
        <v>4.09224999999969</v>
      </c>
      <c r="BC22" s="66">
        <f ca="1" t="shared" si="28"/>
        <v>-44.0557500000004</v>
      </c>
    </row>
    <row r="23" customHeight="1" spans="1:55">
      <c r="A23" s="63" t="str">
        <f>统调负荷24小时!A23</f>
        <v>2025-01-10</v>
      </c>
      <c r="B23" s="53" t="s">
        <v>54</v>
      </c>
      <c r="C23" s="54">
        <f t="shared" si="3"/>
        <v>4529.48195833333</v>
      </c>
      <c r="D23" s="3">
        <f t="shared" si="4"/>
        <v>5965.70625</v>
      </c>
      <c r="E23" s="3">
        <f t="shared" si="0"/>
        <v>3438.00075</v>
      </c>
      <c r="F23" s="3">
        <f>IFERROR(AVERAGEIFS(统调负荷!$O:$O,统调负荷!$B:$B,F$3,统调负荷!$C:$C,$A23)/10,"")</f>
        <v>4309.36225</v>
      </c>
      <c r="G23" s="3">
        <f>IFERROR(AVERAGEIFS(统调负荷!$O:$O,统调负荷!$B:$B,G$3,统调负荷!$C:$C,$A23)/10,"")</f>
        <v>3996.48625</v>
      </c>
      <c r="H23" s="3">
        <f>IFERROR(AVERAGEIFS(统调负荷!$O:$O,统调负荷!$B:$B,H$3,统调负荷!$C:$C,$A23)/10,"")</f>
        <v>3654.30375</v>
      </c>
      <c r="I23" s="3">
        <f>IFERROR(AVERAGEIFS(统调负荷!$O:$O,统调负荷!$B:$B,I$3,统调负荷!$C:$C,$A23)/10,"")</f>
        <v>3520.197</v>
      </c>
      <c r="J23" s="3">
        <f>IFERROR(AVERAGEIFS(统调负荷!$O:$O,统调负荷!$B:$B,J$3,统调负荷!$C:$C,$A23)/10,"")</f>
        <v>3438.00075</v>
      </c>
      <c r="K23" s="3">
        <f>IFERROR(AVERAGEIFS(统调负荷!$O:$O,统调负荷!$B:$B,K$3,统调负荷!$C:$C,$A23)/10,"")</f>
        <v>3443.55025</v>
      </c>
      <c r="L23" s="3">
        <f>IFERROR(AVERAGEIFS(统调负荷!$O:$O,统调负荷!$B:$B,L$3,统调负荷!$C:$C,$A23)/10,"")</f>
        <v>3833.2075</v>
      </c>
      <c r="M23" s="3">
        <f>IFERROR(AVERAGEIFS(统调负荷!$O:$O,统调负荷!$B:$B,M$3,统调负荷!$C:$C,$A23)/10,"")</f>
        <v>4321.3085</v>
      </c>
      <c r="N23" s="3">
        <f>IFERROR(AVERAGEIFS(统调负荷!$O:$O,统调负荷!$B:$B,N$3,统调负荷!$C:$C,$A23)/10,"")</f>
        <v>4765.9745</v>
      </c>
      <c r="O23" s="3">
        <f>IFERROR(AVERAGEIFS(统调负荷!$O:$O,统调负荷!$B:$B,O$3,统调负荷!$C:$C,$A23)/10,"")</f>
        <v>4795.268</v>
      </c>
      <c r="P23" s="3">
        <f>IFERROR(AVERAGEIFS(统调负荷!$O:$O,统调负荷!$B:$B,P$3,统调负荷!$C:$C,$A23)/10,"")</f>
        <v>4369.12825</v>
      </c>
      <c r="Q23" s="3">
        <f>IFERROR(AVERAGEIFS(统调负荷!$O:$O,统调负荷!$B:$B,Q$3,统调负荷!$C:$C,$A23)/10,"")</f>
        <v>4238.977</v>
      </c>
      <c r="R23" s="3">
        <f>IFERROR(AVERAGEIFS(统调负荷!$O:$O,统调负荷!$B:$B,R$3,统调负荷!$C:$C,$A23)/10,"")</f>
        <v>3710.02375</v>
      </c>
      <c r="S23" s="3">
        <f>IFERROR(AVERAGEIFS(统调负荷!$O:$O,统调负荷!$B:$B,S$3,统调负荷!$C:$C,$A23)/10,"")</f>
        <v>4089.07425</v>
      </c>
      <c r="T23" s="3">
        <f>IFERROR(AVERAGEIFS(统调负荷!$O:$O,统调负荷!$B:$B,T$3,统调负荷!$C:$C,$A23)/10,"")</f>
        <v>4285.627</v>
      </c>
      <c r="U23" s="3">
        <f>IFERROR(AVERAGEIFS(统调负荷!$O:$O,统调负荷!$B:$B,U$3,统调负荷!$C:$C,$A23)/10,"")</f>
        <v>4446.65625</v>
      </c>
      <c r="V23" s="3">
        <f>IFERROR(AVERAGEIFS(统调负荷!$O:$O,统调负荷!$B:$B,V$3,统调负荷!$C:$C,$A23)/10,"")</f>
        <v>4876.403</v>
      </c>
      <c r="W23" s="3">
        <f>IFERROR(AVERAGEIFS(统调负荷!$O:$O,统调负荷!$B:$B,W$3,统调负荷!$C:$C,$A23)/10,"")</f>
        <v>5397.69175</v>
      </c>
      <c r="X23" s="3">
        <f>IFERROR(AVERAGEIFS(统调负荷!$O:$O,统调负荷!$B:$B,X$3,统调负荷!$C:$C,$A23)/10,"")</f>
        <v>5716.33425</v>
      </c>
      <c r="Y23" s="3">
        <f>IFERROR(AVERAGEIFS(统调负荷!$O:$O,统调负荷!$B:$B,Y$3,统调负荷!$C:$C,$A23)/10,"")</f>
        <v>5965.70625</v>
      </c>
      <c r="Z23" s="3">
        <f>IFERROR(AVERAGEIFS(统调负荷!$O:$O,统调负荷!$B:$B,Z$3,统调负荷!$C:$C,$A23)/10,"")</f>
        <v>5914.39425</v>
      </c>
      <c r="AA23" s="3">
        <f>IFERROR(AVERAGEIFS(统调负荷!$O:$O,统调负荷!$B:$B,AA$3,统调负荷!$C:$C,$A23)/10,"")</f>
        <v>5817.7705</v>
      </c>
      <c r="AB23" s="3">
        <f>IFERROR(AVERAGEIFS(统调负荷!$O:$O,统调负荷!$B:$B,AB$3,统调负荷!$C:$C,$A23)/10,"")</f>
        <v>5278.0945</v>
      </c>
      <c r="AC23" s="3">
        <f>IFERROR(AVERAGEIFS(统调负荷!$O:$O,统调负荷!$B:$B,AC$3,统调负荷!$C:$C,$A23)/10,"")</f>
        <v>4524.02725</v>
      </c>
      <c r="AD23" s="3"/>
      <c r="AE23" s="23" t="str">
        <f>检修、备用和必开!$A21</f>
        <v>2025-01-20</v>
      </c>
      <c r="AF23" s="66">
        <f ca="1" t="shared" si="5"/>
        <v>-202.002750000001</v>
      </c>
      <c r="AG23" s="66">
        <f ca="1" t="shared" si="6"/>
        <v>-187.2875</v>
      </c>
      <c r="AH23" s="66">
        <f ca="1" t="shared" si="7"/>
        <v>-289.2865</v>
      </c>
      <c r="AI23" s="66">
        <f ca="1" t="shared" si="8"/>
        <v>-302.927</v>
      </c>
      <c r="AJ23" s="66">
        <f ca="1" t="shared" si="9"/>
        <v>-291.99475</v>
      </c>
      <c r="AK23" s="66">
        <f ca="1" t="shared" si="10"/>
        <v>-266.64725</v>
      </c>
      <c r="AL23" s="66">
        <f ca="1" t="shared" si="11"/>
        <v>-270.76775</v>
      </c>
      <c r="AM23" s="66">
        <f ca="1" t="shared" si="12"/>
        <v>-249.341</v>
      </c>
      <c r="AN23" s="66">
        <f ca="1" t="shared" si="13"/>
        <v>-234.503</v>
      </c>
      <c r="AO23" s="66">
        <f ca="1" t="shared" si="14"/>
        <v>-390.79575</v>
      </c>
      <c r="AP23" s="66">
        <f ca="1" t="shared" si="15"/>
        <v>-375.04825</v>
      </c>
      <c r="AQ23" s="66">
        <f ca="1" t="shared" si="16"/>
        <v>-179.05675</v>
      </c>
      <c r="AR23" s="66">
        <f ca="1" t="shared" si="17"/>
        <v>43.759</v>
      </c>
      <c r="AS23" s="66">
        <f ca="1" t="shared" si="18"/>
        <v>-7.32749999999987</v>
      </c>
      <c r="AT23" s="66">
        <f ca="1" t="shared" si="19"/>
        <v>-260.72925</v>
      </c>
      <c r="AU23" s="66">
        <f ca="1" t="shared" si="20"/>
        <v>-372.633</v>
      </c>
      <c r="AV23" s="66">
        <f ca="1" t="shared" si="21"/>
        <v>-496.555</v>
      </c>
      <c r="AW23" s="66">
        <f ca="1" t="shared" si="22"/>
        <v>-691.89825</v>
      </c>
      <c r="AX23" s="66">
        <f ca="1" t="shared" si="23"/>
        <v>-782.865</v>
      </c>
      <c r="AY23" s="66">
        <f ca="1" t="shared" si="24"/>
        <v>-827.85925</v>
      </c>
      <c r="AZ23" s="66">
        <f ca="1" t="shared" si="25"/>
        <v>-725.23</v>
      </c>
      <c r="BA23" s="66">
        <f ca="1" t="shared" si="26"/>
        <v>-705.485</v>
      </c>
      <c r="BB23" s="66">
        <f ca="1" t="shared" si="27"/>
        <v>-644.86</v>
      </c>
      <c r="BC23" s="66">
        <f ca="1" t="shared" si="28"/>
        <v>-433.13</v>
      </c>
    </row>
    <row r="24" customHeight="1" spans="1:55">
      <c r="A24" s="63" t="str">
        <f>统调负荷24小时!A24</f>
        <v>2025-01-11</v>
      </c>
      <c r="B24" s="53" t="s">
        <v>53</v>
      </c>
      <c r="C24" s="54">
        <f t="shared" si="3"/>
        <v>4693.2596875</v>
      </c>
      <c r="D24" s="3">
        <f t="shared" si="4"/>
        <v>6191.58725</v>
      </c>
      <c r="E24" s="3">
        <f t="shared" si="0"/>
        <v>3534.45225</v>
      </c>
      <c r="F24" s="3">
        <f>IFERROR(AVERAGEIFS(统调负荷!$F:$F,统调负荷!$B:$B,F$3,统调负荷!$C:$C,$A24)/10,"")</f>
        <v>4504.72225</v>
      </c>
      <c r="G24" s="3">
        <f>IFERROR(AVERAGEIFS(统调负荷!$F:$F,统调负荷!$B:$B,G$3,统调负荷!$C:$C,$A24)/10,"")</f>
        <v>4277.8785</v>
      </c>
      <c r="H24" s="3">
        <f>IFERROR(AVERAGEIFS(统调负荷!$F:$F,统调负荷!$B:$B,H$3,统调负荷!$C:$C,$A24)/10,"")</f>
        <v>4117.29225</v>
      </c>
      <c r="I24" s="3">
        <f>IFERROR(AVERAGEIFS(统调负荷!$F:$F,统调负荷!$B:$B,I$3,统调负荷!$C:$C,$A24)/10,"")</f>
        <v>3823.91475</v>
      </c>
      <c r="J24" s="3">
        <f>IFERROR(AVERAGEIFS(统调负荷!$F:$F,统调负荷!$B:$B,J$3,统调负荷!$C:$C,$A24)/10,"")</f>
        <v>3593.477</v>
      </c>
      <c r="K24" s="3">
        <f>IFERROR(AVERAGEIFS(统调负荷!$F:$F,统调负荷!$B:$B,K$3,统调负荷!$C:$C,$A24)/10,"")</f>
        <v>3534.45225</v>
      </c>
      <c r="L24" s="3">
        <f>IFERROR(AVERAGEIFS(统调负荷!$F:$F,统调负荷!$B:$B,L$3,统调负荷!$C:$C,$A24)/10,"")</f>
        <v>3819.71425</v>
      </c>
      <c r="M24" s="3">
        <f>IFERROR(AVERAGEIFS(统调负荷!$F:$F,统调负荷!$B:$B,M$3,统调负荷!$C:$C,$A24)/10,"")</f>
        <v>4185.222</v>
      </c>
      <c r="N24" s="3">
        <f>IFERROR(AVERAGEIFS(统调负荷!$F:$F,统调负荷!$B:$B,N$3,统调负荷!$C:$C,$A24)/10,"")</f>
        <v>4826.982</v>
      </c>
      <c r="O24" s="3">
        <f>IFERROR(AVERAGEIFS(统调负荷!$F:$F,统调负荷!$B:$B,O$3,统调负荷!$C:$C,$A24)/10,"")</f>
        <v>4933.5175</v>
      </c>
      <c r="P24" s="3">
        <f>IFERROR(AVERAGEIFS(统调负荷!$F:$F,统调负荷!$B:$B,P$3,统调负荷!$C:$C,$A24)/10,"")</f>
        <v>4496.34975</v>
      </c>
      <c r="Q24" s="3">
        <f>IFERROR(AVERAGEIFS(统调负荷!$F:$F,统调负荷!$B:$B,Q$3,统调负荷!$C:$C,$A24)/10,"")</f>
        <v>4226.0495</v>
      </c>
      <c r="R24" s="3">
        <f>IFERROR(AVERAGEIFS(统调负荷!$F:$F,统调负荷!$B:$B,R$3,统调负荷!$C:$C,$A24)/10,"")</f>
        <v>3598.60725</v>
      </c>
      <c r="S24" s="3">
        <f>IFERROR(AVERAGEIFS(统调负荷!$F:$F,统调负荷!$B:$B,S$3,统调负荷!$C:$C,$A24)/10,"")</f>
        <v>3877.16225</v>
      </c>
      <c r="T24" s="3">
        <f>IFERROR(AVERAGEIFS(统调负荷!$F:$F,统调负荷!$B:$B,T$3,统调负荷!$C:$C,$A24)/10,"")</f>
        <v>4126.69225</v>
      </c>
      <c r="U24" s="3">
        <f>IFERROR(AVERAGEIFS(统调负荷!$F:$F,统调负荷!$B:$B,U$3,统调负荷!$C:$C,$A24)/10,"")</f>
        <v>4556.58425</v>
      </c>
      <c r="V24" s="3">
        <f>IFERROR(AVERAGEIFS(统调负荷!$F:$F,统调负荷!$B:$B,V$3,统调负荷!$C:$C,$A24)/10,"")</f>
        <v>5190.7895</v>
      </c>
      <c r="W24" s="3">
        <f>IFERROR(AVERAGEIFS(统调负荷!$F:$F,统调负荷!$B:$B,W$3,统调负荷!$C:$C,$A24)/10,"")</f>
        <v>5829.41675</v>
      </c>
      <c r="X24" s="3">
        <f>IFERROR(AVERAGEIFS(统调负荷!$F:$F,统调负荷!$B:$B,X$3,统调负荷!$C:$C,$A24)/10,"")</f>
        <v>6015.78475</v>
      </c>
      <c r="Y24" s="3">
        <f>IFERROR(AVERAGEIFS(统调负荷!$F:$F,统调负荷!$B:$B,Y$3,统调负荷!$C:$C,$A24)/10,"")</f>
        <v>6191.58725</v>
      </c>
      <c r="Z24" s="3">
        <f>IFERROR(AVERAGEIFS(统调负荷!$F:$F,统调负荷!$B:$B,Z$3,统调负荷!$C:$C,$A24)/10,"")</f>
        <v>6163.73925</v>
      </c>
      <c r="AA24" s="3">
        <f>IFERROR(AVERAGEIFS(统调负荷!$F:$F,统调负荷!$B:$B,AA$3,统调负荷!$C:$C,$A24)/10,"")</f>
        <v>6122.77225</v>
      </c>
      <c r="AB24" s="3">
        <f>IFERROR(AVERAGEIFS(统调负荷!$F:$F,统调负荷!$B:$B,AB$3,统调负荷!$C:$C,$A24)/10,"")</f>
        <v>5674.56</v>
      </c>
      <c r="AC24" s="3">
        <f>IFERROR(AVERAGEIFS(统调负荷!$F:$F,统调负荷!$B:$B,AC$3,统调负荷!$C:$C,$A24)/10,"")</f>
        <v>4950.96475</v>
      </c>
      <c r="AD24" s="3"/>
      <c r="AE24" s="23" t="str">
        <f>检修、备用和必开!$A22</f>
        <v>2025-01-21</v>
      </c>
      <c r="AF24" s="66">
        <f ca="1" t="shared" si="5"/>
        <v>14.1617500000002</v>
      </c>
      <c r="AG24" s="66">
        <f ca="1" t="shared" si="6"/>
        <v>-104.89475</v>
      </c>
      <c r="AH24" s="66">
        <f ca="1" t="shared" si="7"/>
        <v>-375.34175</v>
      </c>
      <c r="AI24" s="66">
        <f ca="1" t="shared" si="8"/>
        <v>-422.6175</v>
      </c>
      <c r="AJ24" s="66">
        <f ca="1" t="shared" si="9"/>
        <v>-464.37325</v>
      </c>
      <c r="AK24" s="66">
        <f ca="1" t="shared" si="10"/>
        <v>-464.2435</v>
      </c>
      <c r="AL24" s="66">
        <f ca="1" t="shared" si="11"/>
        <v>-476.83775</v>
      </c>
      <c r="AM24" s="66">
        <f ca="1" t="shared" si="12"/>
        <v>-308.24225</v>
      </c>
      <c r="AN24" s="66">
        <f ca="1" t="shared" si="13"/>
        <v>-328.29575</v>
      </c>
      <c r="AO24" s="66">
        <f ca="1" t="shared" si="14"/>
        <v>-335.87475</v>
      </c>
      <c r="AP24" s="66">
        <f ca="1" t="shared" si="15"/>
        <v>-138.7965</v>
      </c>
      <c r="AQ24" s="66">
        <f ca="1" t="shared" si="16"/>
        <v>257.9415</v>
      </c>
      <c r="AR24" s="66">
        <f ca="1" t="shared" si="17"/>
        <v>570.701</v>
      </c>
      <c r="AS24" s="66">
        <f ca="1" t="shared" si="18"/>
        <v>613.95575</v>
      </c>
      <c r="AT24" s="66">
        <f ca="1" t="shared" si="19"/>
        <v>432.06675</v>
      </c>
      <c r="AU24" s="66">
        <f ca="1" t="shared" si="20"/>
        <v>279.90375</v>
      </c>
      <c r="AV24" s="66">
        <f ca="1" t="shared" si="21"/>
        <v>-6.14800000000014</v>
      </c>
      <c r="AW24" s="66">
        <f ca="1" t="shared" si="22"/>
        <v>-217.5945</v>
      </c>
      <c r="AX24" s="66">
        <f ca="1" t="shared" si="23"/>
        <v>-231.712</v>
      </c>
      <c r="AY24" s="66">
        <f ca="1" t="shared" si="24"/>
        <v>-389.56625</v>
      </c>
      <c r="AZ24" s="66">
        <f ca="1" t="shared" si="25"/>
        <v>-430.18525</v>
      </c>
      <c r="BA24" s="66">
        <f ca="1" t="shared" si="26"/>
        <v>-547.5025</v>
      </c>
      <c r="BB24" s="66">
        <f ca="1" t="shared" si="27"/>
        <v>-407.54125</v>
      </c>
      <c r="BC24" s="66">
        <f ca="1" t="shared" si="28"/>
        <v>-254.059</v>
      </c>
    </row>
    <row r="25" customHeight="1" spans="1:55">
      <c r="A25" s="63" t="str">
        <f>统调负荷24小时!A25</f>
        <v>2025-01-11</v>
      </c>
      <c r="B25" s="53" t="s">
        <v>54</v>
      </c>
      <c r="C25" s="54">
        <f t="shared" si="3"/>
        <v>4639.34572916667</v>
      </c>
      <c r="D25" s="3">
        <f t="shared" si="4"/>
        <v>6251.181</v>
      </c>
      <c r="E25" s="3">
        <f t="shared" si="0"/>
        <v>3345.96225</v>
      </c>
      <c r="F25" s="3">
        <f>IFERROR(AVERAGEIFS(统调负荷!$O:$O,统调负荷!$B:$B,F$3,统调负荷!$C:$C,$A25)/10,"")</f>
        <v>4508.255</v>
      </c>
      <c r="G25" s="3">
        <f>IFERROR(AVERAGEIFS(统调负荷!$O:$O,统调负荷!$B:$B,G$3,统调负荷!$C:$C,$A25)/10,"")</f>
        <v>4256.925</v>
      </c>
      <c r="H25" s="3">
        <f>IFERROR(AVERAGEIFS(统调负荷!$O:$O,统调负荷!$B:$B,H$3,统调负荷!$C:$C,$A25)/10,"")</f>
        <v>3976.84425</v>
      </c>
      <c r="I25" s="3">
        <f>IFERROR(AVERAGEIFS(统调负荷!$O:$O,统调负荷!$B:$B,I$3,统调负荷!$C:$C,$A25)/10,"")</f>
        <v>3713.766</v>
      </c>
      <c r="J25" s="3">
        <f>IFERROR(AVERAGEIFS(统调负荷!$O:$O,统调负荷!$B:$B,J$3,统调负荷!$C:$C,$A25)/10,"")</f>
        <v>3490.44</v>
      </c>
      <c r="K25" s="3">
        <f>IFERROR(AVERAGEIFS(统调负荷!$O:$O,统调负荷!$B:$B,K$3,统调负荷!$C:$C,$A25)/10,"")</f>
        <v>3345.96225</v>
      </c>
      <c r="L25" s="3">
        <f>IFERROR(AVERAGEIFS(统调负荷!$O:$O,统调负荷!$B:$B,L$3,统调负荷!$C:$C,$A25)/10,"")</f>
        <v>3614.1555</v>
      </c>
      <c r="M25" s="3">
        <f>IFERROR(AVERAGEIFS(统调负荷!$O:$O,统调负荷!$B:$B,M$3,统调负荷!$C:$C,$A25)/10,"")</f>
        <v>4166.94325</v>
      </c>
      <c r="N25" s="3">
        <f>IFERROR(AVERAGEIFS(统调负荷!$O:$O,统调负荷!$B:$B,N$3,统调负荷!$C:$C,$A25)/10,"")</f>
        <v>4781.8515</v>
      </c>
      <c r="O25" s="3">
        <f>IFERROR(AVERAGEIFS(统调负荷!$O:$O,统调负荷!$B:$B,O$3,统调负荷!$C:$C,$A25)/10,"")</f>
        <v>4739.57125</v>
      </c>
      <c r="P25" s="3">
        <f>IFERROR(AVERAGEIFS(统调负荷!$O:$O,统调负荷!$B:$B,P$3,统调负荷!$C:$C,$A25)/10,"")</f>
        <v>4356.472</v>
      </c>
      <c r="Q25" s="3">
        <f>IFERROR(AVERAGEIFS(统调负荷!$O:$O,统调负荷!$B:$B,Q$3,统调负荷!$C:$C,$A25)/10,"")</f>
        <v>4227.55425</v>
      </c>
      <c r="R25" s="3">
        <f>IFERROR(AVERAGEIFS(统调负荷!$O:$O,统调负荷!$B:$B,R$3,统调负荷!$C:$C,$A25)/10,"")</f>
        <v>3712.60175</v>
      </c>
      <c r="S25" s="3">
        <f>IFERROR(AVERAGEIFS(统调负荷!$O:$O,统调负荷!$B:$B,S$3,统调负荷!$C:$C,$A25)/10,"")</f>
        <v>4018.7785</v>
      </c>
      <c r="T25" s="3">
        <f>IFERROR(AVERAGEIFS(统调负荷!$O:$O,统调负荷!$B:$B,T$3,统调负荷!$C:$C,$A25)/10,"")</f>
        <v>4070.89475</v>
      </c>
      <c r="U25" s="3">
        <f>IFERROR(AVERAGEIFS(统调负荷!$O:$O,统调负荷!$B:$B,U$3,统调负荷!$C:$C,$A25)/10,"")</f>
        <v>4378.1005</v>
      </c>
      <c r="V25" s="3">
        <f>IFERROR(AVERAGEIFS(统调负荷!$O:$O,统调负荷!$B:$B,V$3,统调负荷!$C:$C,$A25)/10,"")</f>
        <v>5170.2725</v>
      </c>
      <c r="W25" s="3">
        <f>IFERROR(AVERAGEIFS(统调负荷!$O:$O,统调负荷!$B:$B,W$3,统调负荷!$C:$C,$A25)/10,"")</f>
        <v>5781.8905</v>
      </c>
      <c r="X25" s="3">
        <f>IFERROR(AVERAGEIFS(统调负荷!$O:$O,统调负荷!$B:$B,X$3,统调负荷!$C:$C,$A25)/10,"")</f>
        <v>5946.31425</v>
      </c>
      <c r="Y25" s="3">
        <f>IFERROR(AVERAGEIFS(统调负荷!$O:$O,统调负荷!$B:$B,Y$3,统调负荷!$C:$C,$A25)/10,"")</f>
        <v>6129.437</v>
      </c>
      <c r="Z25" s="3">
        <f>IFERROR(AVERAGEIFS(统调负荷!$O:$O,统调负荷!$B:$B,Z$3,统调负荷!$C:$C,$A25)/10,"")</f>
        <v>6251.181</v>
      </c>
      <c r="AA25" s="3">
        <f>IFERROR(AVERAGEIFS(统调负荷!$O:$O,统调负荷!$B:$B,AA$3,统调负荷!$C:$C,$A25)/10,"")</f>
        <v>6076.184</v>
      </c>
      <c r="AB25" s="3">
        <f>IFERROR(AVERAGEIFS(统调负荷!$O:$O,统调负荷!$B:$B,AB$3,统调负荷!$C:$C,$A25)/10,"")</f>
        <v>5629.128</v>
      </c>
      <c r="AC25" s="3">
        <f>IFERROR(AVERAGEIFS(统调负荷!$O:$O,统调负荷!$B:$B,AC$3,统调负荷!$C:$C,$A25)/10,"")</f>
        <v>5000.7745</v>
      </c>
      <c r="AD25" s="3"/>
      <c r="AE25" s="23" t="str">
        <f>检修、备用和必开!$A23</f>
        <v>2025-01-22</v>
      </c>
      <c r="AF25" s="66">
        <f ca="1" t="shared" si="5"/>
        <v>113.039</v>
      </c>
      <c r="AG25" s="66">
        <f ca="1" t="shared" si="6"/>
        <v>75.0525000000002</v>
      </c>
      <c r="AH25" s="66">
        <f ca="1" t="shared" si="7"/>
        <v>-76.5327499999999</v>
      </c>
      <c r="AI25" s="66">
        <f ca="1" t="shared" si="8"/>
        <v>-207.001</v>
      </c>
      <c r="AJ25" s="66">
        <f ca="1" t="shared" si="9"/>
        <v>-295.56425</v>
      </c>
      <c r="AK25" s="66">
        <f ca="1" t="shared" si="10"/>
        <v>-293.41125</v>
      </c>
      <c r="AL25" s="66">
        <f ca="1" t="shared" si="11"/>
        <v>-12.2629999999999</v>
      </c>
      <c r="AM25" s="66">
        <f ca="1" t="shared" si="12"/>
        <v>190.272</v>
      </c>
      <c r="AN25" s="66">
        <f ca="1" t="shared" si="13"/>
        <v>167.32075</v>
      </c>
      <c r="AO25" s="66">
        <f ca="1" t="shared" si="14"/>
        <v>412.03025</v>
      </c>
      <c r="AP25" s="66">
        <f ca="1" t="shared" si="15"/>
        <v>663.88825</v>
      </c>
      <c r="AQ25" s="66">
        <f ca="1" t="shared" si="16"/>
        <v>899.097</v>
      </c>
      <c r="AR25" s="66">
        <f ca="1" t="shared" si="17"/>
        <v>793.24125</v>
      </c>
      <c r="AS25" s="66">
        <f ca="1" t="shared" si="18"/>
        <v>754.16225</v>
      </c>
      <c r="AT25" s="66">
        <f ca="1" t="shared" si="19"/>
        <v>280.3185</v>
      </c>
      <c r="AU25" s="66">
        <f ca="1" t="shared" si="20"/>
        <v>33.06475</v>
      </c>
      <c r="AV25" s="66">
        <f ca="1" t="shared" si="21"/>
        <v>-9.60849999999982</v>
      </c>
      <c r="AW25" s="66">
        <f ca="1" t="shared" si="22"/>
        <v>49.3615</v>
      </c>
      <c r="AX25" s="66">
        <f ca="1" t="shared" si="23"/>
        <v>62.5394999999999</v>
      </c>
      <c r="AY25" s="66">
        <f ca="1" t="shared" si="24"/>
        <v>126.6935</v>
      </c>
      <c r="AZ25" s="66">
        <f ca="1" t="shared" si="25"/>
        <v>128.3365</v>
      </c>
      <c r="BA25" s="66">
        <f ca="1" t="shared" si="26"/>
        <v>43.3892499999997</v>
      </c>
      <c r="BB25" s="66">
        <f ca="1" t="shared" si="27"/>
        <v>-143.6585</v>
      </c>
      <c r="BC25" s="66">
        <f ca="1" t="shared" si="28"/>
        <v>-309.53925</v>
      </c>
    </row>
    <row r="26" customHeight="1" spans="1:55">
      <c r="A26" s="63" t="str">
        <f>统调负荷24小时!A26</f>
        <v>2025-01-12</v>
      </c>
      <c r="B26" s="53" t="s">
        <v>53</v>
      </c>
      <c r="C26" s="54">
        <f t="shared" si="3"/>
        <v>4780.6670625</v>
      </c>
      <c r="D26" s="3">
        <f t="shared" si="4"/>
        <v>5801.17225</v>
      </c>
      <c r="E26" s="3">
        <f t="shared" si="0"/>
        <v>3849.19975</v>
      </c>
      <c r="F26" s="3">
        <f>IFERROR(AVERAGEIFS(统调负荷!$F:$F,统调负荷!$B:$B,F$3,统调负荷!$C:$C,$A26)/10,"")</f>
        <v>4998.53125</v>
      </c>
      <c r="G26" s="3">
        <f>IFERROR(AVERAGEIFS(统调负荷!$F:$F,统调负荷!$B:$B,G$3,统调负荷!$C:$C,$A26)/10,"")</f>
        <v>4721.73225</v>
      </c>
      <c r="H26" s="3">
        <f>IFERROR(AVERAGEIFS(统调负荷!$F:$F,统调负荷!$B:$B,H$3,统调负荷!$C:$C,$A26)/10,"")</f>
        <v>4505.41475</v>
      </c>
      <c r="I26" s="3">
        <f>IFERROR(AVERAGEIFS(统调负荷!$F:$F,统调负荷!$B:$B,I$3,统调负荷!$C:$C,$A26)/10,"")</f>
        <v>4296.58975</v>
      </c>
      <c r="J26" s="3">
        <f>IFERROR(AVERAGEIFS(统调负荷!$F:$F,统调负荷!$B:$B,J$3,统调负荷!$C:$C,$A26)/10,"")</f>
        <v>4169.447</v>
      </c>
      <c r="K26" s="3">
        <f>IFERROR(AVERAGEIFS(统调负荷!$F:$F,统调负荷!$B:$B,K$3,统调负荷!$C:$C,$A26)/10,"")</f>
        <v>4145.75225</v>
      </c>
      <c r="L26" s="3">
        <f>IFERROR(AVERAGEIFS(统调负荷!$F:$F,统调负荷!$B:$B,L$3,统调负荷!$C:$C,$A26)/10,"")</f>
        <v>4371.7935</v>
      </c>
      <c r="M26" s="3">
        <f>IFERROR(AVERAGEIFS(统调负荷!$F:$F,统调负荷!$B:$B,M$3,统调负荷!$C:$C,$A26)/10,"")</f>
        <v>4655.63725</v>
      </c>
      <c r="N26" s="3">
        <f>IFERROR(AVERAGEIFS(统调负荷!$F:$F,统调负荷!$B:$B,N$3,统调负荷!$C:$C,$A26)/10,"")</f>
        <v>4963.057</v>
      </c>
      <c r="O26" s="3">
        <f>IFERROR(AVERAGEIFS(统调负荷!$F:$F,统调负荷!$B:$B,O$3,统调负荷!$C:$C,$A26)/10,"")</f>
        <v>4828.98725</v>
      </c>
      <c r="P26" s="3">
        <f>IFERROR(AVERAGEIFS(统调负荷!$F:$F,统调负荷!$B:$B,P$3,统调负荷!$C:$C,$A26)/10,"")</f>
        <v>4430.772</v>
      </c>
      <c r="Q26" s="3">
        <f>IFERROR(AVERAGEIFS(统调负荷!$F:$F,统调负荷!$B:$B,Q$3,统调负荷!$C:$C,$A26)/10,"")</f>
        <v>4246.712</v>
      </c>
      <c r="R26" s="3">
        <f>IFERROR(AVERAGEIFS(统调负荷!$F:$F,统调负荷!$B:$B,R$3,统调负荷!$C:$C,$A26)/10,"")</f>
        <v>3849.19975</v>
      </c>
      <c r="S26" s="3">
        <f>IFERROR(AVERAGEIFS(统调负荷!$F:$F,统调负荷!$B:$B,S$3,统调负荷!$C:$C,$A26)/10,"")</f>
        <v>4031.6475</v>
      </c>
      <c r="T26" s="3">
        <f>IFERROR(AVERAGEIFS(统调负荷!$F:$F,统调负荷!$B:$B,T$3,统调负荷!$C:$C,$A26)/10,"")</f>
        <v>4081.44175</v>
      </c>
      <c r="U26" s="3">
        <f>IFERROR(AVERAGEIFS(统调负荷!$F:$F,统调负荷!$B:$B,U$3,统调负荷!$C:$C,$A26)/10,"")</f>
        <v>4416.2225</v>
      </c>
      <c r="V26" s="3">
        <f>IFERROR(AVERAGEIFS(统调负荷!$F:$F,统调负荷!$B:$B,V$3,统调负荷!$C:$C,$A26)/10,"")</f>
        <v>5018.54725</v>
      </c>
      <c r="W26" s="3">
        <f>IFERROR(AVERAGEIFS(统调负荷!$F:$F,统调负荷!$B:$B,W$3,统调负荷!$C:$C,$A26)/10,"")</f>
        <v>5616.3695</v>
      </c>
      <c r="X26" s="3">
        <f>IFERROR(AVERAGEIFS(统调负荷!$F:$F,统调负荷!$B:$B,X$3,统调负荷!$C:$C,$A26)/10,"")</f>
        <v>5722.6825</v>
      </c>
      <c r="Y26" s="3">
        <f>IFERROR(AVERAGEIFS(统调负荷!$F:$F,统调负荷!$B:$B,Y$3,统调负荷!$C:$C,$A26)/10,"")</f>
        <v>5801.17225</v>
      </c>
      <c r="Z26" s="3">
        <f>IFERROR(AVERAGEIFS(统调负荷!$F:$F,统调负荷!$B:$B,Z$3,统调负荷!$C:$C,$A26)/10,"")</f>
        <v>5787.8145</v>
      </c>
      <c r="AA26" s="3">
        <f>IFERROR(AVERAGEIFS(统调负荷!$F:$F,统调负荷!$B:$B,AA$3,统调负荷!$C:$C,$A26)/10,"")</f>
        <v>5765.35425</v>
      </c>
      <c r="AB26" s="3">
        <f>IFERROR(AVERAGEIFS(统调负荷!$F:$F,统调负荷!$B:$B,AB$3,统调负荷!$C:$C,$A26)/10,"")</f>
        <v>5497.6145</v>
      </c>
      <c r="AC26" s="3">
        <f>IFERROR(AVERAGEIFS(统调负荷!$F:$F,统调负荷!$B:$B,AC$3,统调负荷!$C:$C,$A26)/10,"")</f>
        <v>4813.517</v>
      </c>
      <c r="AD26" s="3"/>
      <c r="AE26" s="23" t="str">
        <f>检修、备用和必开!$A24</f>
        <v>2025-01-23</v>
      </c>
      <c r="AF26" s="66">
        <f ca="1" t="shared" si="5"/>
        <v>-84.5499999999997</v>
      </c>
      <c r="AG26" s="66">
        <f ca="1" t="shared" si="6"/>
        <v>-97.5250000000001</v>
      </c>
      <c r="AH26" s="66">
        <f ca="1" t="shared" si="7"/>
        <v>-61.3500000000004</v>
      </c>
      <c r="AI26" s="66">
        <f ca="1" t="shared" si="8"/>
        <v>-49.1999999999998</v>
      </c>
      <c r="AJ26" s="66">
        <f ca="1" t="shared" si="9"/>
        <v>-49.1999999999998</v>
      </c>
      <c r="AK26" s="66">
        <f ca="1" t="shared" si="10"/>
        <v>-24.5999999999999</v>
      </c>
      <c r="AL26" s="66">
        <f ca="1" t="shared" si="11"/>
        <v>0</v>
      </c>
      <c r="AM26" s="66">
        <f ca="1" t="shared" si="12"/>
        <v>0</v>
      </c>
      <c r="AN26" s="66">
        <f ca="1" t="shared" si="13"/>
        <v>0</v>
      </c>
      <c r="AO26" s="66">
        <f ca="1" t="shared" si="14"/>
        <v>0</v>
      </c>
      <c r="AP26" s="66">
        <f ca="1" t="shared" si="15"/>
        <v>0</v>
      </c>
      <c r="AQ26" s="66">
        <f ca="1" t="shared" si="16"/>
        <v>0</v>
      </c>
      <c r="AR26" s="66">
        <f ca="1" t="shared" si="17"/>
        <v>0</v>
      </c>
      <c r="AS26" s="66">
        <f ca="1" t="shared" si="18"/>
        <v>0</v>
      </c>
      <c r="AT26" s="66">
        <f ca="1" t="shared" si="19"/>
        <v>0</v>
      </c>
      <c r="AU26" s="66">
        <f ca="1" t="shared" si="20"/>
        <v>0</v>
      </c>
      <c r="AV26" s="66">
        <f ca="1" t="shared" si="21"/>
        <v>0</v>
      </c>
      <c r="AW26" s="66">
        <f ca="1" t="shared" si="22"/>
        <v>-11.875</v>
      </c>
      <c r="AX26" s="66">
        <f ca="1" t="shared" si="23"/>
        <v>-47</v>
      </c>
      <c r="AY26" s="66">
        <f ca="1" t="shared" si="24"/>
        <v>-47</v>
      </c>
      <c r="AZ26" s="66">
        <f ca="1" t="shared" si="25"/>
        <v>-47</v>
      </c>
      <c r="BA26" s="66">
        <f ca="1" t="shared" si="26"/>
        <v>-82.625</v>
      </c>
      <c r="BB26" s="66">
        <f ca="1" t="shared" si="27"/>
        <v>-179.775</v>
      </c>
      <c r="BC26" s="66">
        <f ca="1" t="shared" si="28"/>
        <v>-192.5</v>
      </c>
    </row>
    <row r="27" customHeight="1" spans="1:55">
      <c r="A27" s="63" t="str">
        <f>统调负荷24小时!A27</f>
        <v>2025-01-12</v>
      </c>
      <c r="B27" s="53" t="s">
        <v>54</v>
      </c>
      <c r="C27" s="54">
        <f t="shared" si="3"/>
        <v>4370.35872916667</v>
      </c>
      <c r="D27" s="3">
        <f t="shared" si="4"/>
        <v>5853.5555</v>
      </c>
      <c r="E27" s="3">
        <f t="shared" si="0"/>
        <v>3204.92</v>
      </c>
      <c r="F27" s="3">
        <f>IFERROR(AVERAGEIFS(统调负荷!$O:$O,统调负荷!$B:$B,F$3,统调负荷!$C:$C,$A27)/10,"")</f>
        <v>5010.94975</v>
      </c>
      <c r="G27" s="3">
        <f>IFERROR(AVERAGEIFS(统调负荷!$O:$O,统调负荷!$B:$B,G$3,统调负荷!$C:$C,$A27)/10,"")</f>
        <v>4538.95325</v>
      </c>
      <c r="H27" s="3">
        <f>IFERROR(AVERAGEIFS(统调负荷!$O:$O,统调负荷!$B:$B,H$3,统调负荷!$C:$C,$A27)/10,"")</f>
        <v>4200.47975</v>
      </c>
      <c r="I27" s="3">
        <f>IFERROR(AVERAGEIFS(统调负荷!$O:$O,统调负荷!$B:$B,I$3,统调负荷!$C:$C,$A27)/10,"")</f>
        <v>3925.907</v>
      </c>
      <c r="J27" s="3">
        <f>IFERROR(AVERAGEIFS(统调负荷!$O:$O,统调负荷!$B:$B,J$3,统调负荷!$C:$C,$A27)/10,"")</f>
        <v>3658.84575</v>
      </c>
      <c r="K27" s="3">
        <f>IFERROR(AVERAGEIFS(统调负荷!$O:$O,统调负荷!$B:$B,K$3,统调负荷!$C:$C,$A27)/10,"")</f>
        <v>3621.91975</v>
      </c>
      <c r="L27" s="3">
        <f>IFERROR(AVERAGEIFS(统调负荷!$O:$O,统调负荷!$B:$B,L$3,统调负荷!$C:$C,$A27)/10,"")</f>
        <v>3901.17675</v>
      </c>
      <c r="M27" s="3">
        <f>IFERROR(AVERAGEIFS(统调负荷!$O:$O,统调负荷!$B:$B,M$3,统调负荷!$C:$C,$A27)/10,"")</f>
        <v>4251.3665</v>
      </c>
      <c r="N27" s="3">
        <f>IFERROR(AVERAGEIFS(统调负荷!$O:$O,统调负荷!$B:$B,N$3,统调负荷!$C:$C,$A27)/10,"")</f>
        <v>4497.27925</v>
      </c>
      <c r="O27" s="3">
        <f>IFERROR(AVERAGEIFS(统调负荷!$O:$O,统调负荷!$B:$B,O$3,统调负荷!$C:$C,$A27)/10,"")</f>
        <v>4214.17325</v>
      </c>
      <c r="P27" s="3">
        <f>IFERROR(AVERAGEIFS(统调负荷!$O:$O,统调负荷!$B:$B,P$3,统调负荷!$C:$C,$A27)/10,"")</f>
        <v>3728.62925</v>
      </c>
      <c r="Q27" s="3">
        <f>IFERROR(AVERAGEIFS(统调负荷!$O:$O,统调负荷!$B:$B,Q$3,统调负荷!$C:$C,$A27)/10,"")</f>
        <v>3582.91225</v>
      </c>
      <c r="R27" s="3">
        <f>IFERROR(AVERAGEIFS(统调负荷!$O:$O,统调负荷!$B:$B,R$3,统调负荷!$C:$C,$A27)/10,"")</f>
        <v>3204.92</v>
      </c>
      <c r="S27" s="3">
        <f>IFERROR(AVERAGEIFS(统调负荷!$O:$O,统调负荷!$B:$B,S$3,统调负荷!$C:$C,$A27)/10,"")</f>
        <v>3441.7335</v>
      </c>
      <c r="T27" s="3">
        <f>IFERROR(AVERAGEIFS(统调负荷!$O:$O,统调负荷!$B:$B,T$3,统调负荷!$C:$C,$A27)/10,"")</f>
        <v>3364.8255</v>
      </c>
      <c r="U27" s="3">
        <f>IFERROR(AVERAGEIFS(统调负荷!$O:$O,统调负荷!$B:$B,U$3,统调负荷!$C:$C,$A27)/10,"")</f>
        <v>3584.371</v>
      </c>
      <c r="V27" s="3">
        <f>IFERROR(AVERAGEIFS(统调负荷!$O:$O,统调负荷!$B:$B,V$3,统调负荷!$C:$C,$A27)/10,"")</f>
        <v>4267.8765</v>
      </c>
      <c r="W27" s="3">
        <f>IFERROR(AVERAGEIFS(统调负荷!$O:$O,统调负荷!$B:$B,W$3,统调负荷!$C:$C,$A27)/10,"")</f>
        <v>5066.32525</v>
      </c>
      <c r="X27" s="3">
        <f>IFERROR(AVERAGEIFS(统调负荷!$O:$O,统调负荷!$B:$B,X$3,统调负荷!$C:$C,$A27)/10,"")</f>
        <v>5393.6835</v>
      </c>
      <c r="Y27" s="3">
        <f>IFERROR(AVERAGEIFS(统调负荷!$O:$O,统调负荷!$B:$B,Y$3,统调负荷!$C:$C,$A27)/10,"")</f>
        <v>5579.344</v>
      </c>
      <c r="Z27" s="3">
        <f>IFERROR(AVERAGEIFS(统调负荷!$O:$O,统调负荷!$B:$B,Z$3,统调负荷!$C:$C,$A27)/10,"")</f>
        <v>5794.1875</v>
      </c>
      <c r="AA27" s="3">
        <f>IFERROR(AVERAGEIFS(统调负荷!$O:$O,统调负荷!$B:$B,AA$3,统调负荷!$C:$C,$A27)/10,"")</f>
        <v>5853.5555</v>
      </c>
      <c r="AB27" s="3">
        <f>IFERROR(AVERAGEIFS(统调负荷!$O:$O,统调负荷!$B:$B,AB$3,统调负荷!$C:$C,$A27)/10,"")</f>
        <v>5487.79725</v>
      </c>
      <c r="AC27" s="3">
        <f>IFERROR(AVERAGEIFS(统调负荷!$O:$O,统调负荷!$B:$B,AC$3,统调负荷!$C:$C,$A27)/10,"")</f>
        <v>4717.3975</v>
      </c>
      <c r="AD27" s="3"/>
      <c r="AE27" s="23" t="str">
        <f>检修、备用和必开!$A25</f>
        <v>2025-01-24</v>
      </c>
      <c r="AF27" s="66">
        <f ca="1" t="shared" si="5"/>
        <v>-309.72375</v>
      </c>
      <c r="AG27" s="66">
        <f ca="1" t="shared" si="6"/>
        <v>-166.7215</v>
      </c>
      <c r="AH27" s="66">
        <f ca="1" t="shared" si="7"/>
        <v>-106.524</v>
      </c>
      <c r="AI27" s="66">
        <f ca="1" t="shared" si="8"/>
        <v>-159.51375</v>
      </c>
      <c r="AJ27" s="66">
        <f ca="1" t="shared" si="9"/>
        <v>-196.696</v>
      </c>
      <c r="AK27" s="66">
        <f ca="1" t="shared" si="10"/>
        <v>-176.0945</v>
      </c>
      <c r="AL27" s="66">
        <f ca="1" t="shared" si="11"/>
        <v>-211.376</v>
      </c>
      <c r="AM27" s="66">
        <f ca="1" t="shared" si="12"/>
        <v>-31.7637500000001</v>
      </c>
      <c r="AN27" s="66">
        <f ca="1" t="shared" si="13"/>
        <v>-3.75250000000005</v>
      </c>
      <c r="AO27" s="66">
        <f ca="1" t="shared" si="14"/>
        <v>-65.6855</v>
      </c>
      <c r="AP27" s="66">
        <f ca="1" t="shared" si="15"/>
        <v>11.9337500000001</v>
      </c>
      <c r="AQ27" s="66">
        <f ca="1" t="shared" si="16"/>
        <v>209.56325</v>
      </c>
      <c r="AR27" s="66">
        <f ca="1" t="shared" si="17"/>
        <v>131.5575</v>
      </c>
      <c r="AS27" s="66">
        <f ca="1" t="shared" si="18"/>
        <v>256.5875</v>
      </c>
      <c r="AT27" s="66">
        <f ca="1" t="shared" si="19"/>
        <v>500.29875</v>
      </c>
      <c r="AU27" s="66">
        <f ca="1" t="shared" si="20"/>
        <v>478.4925</v>
      </c>
      <c r="AV27" s="66">
        <f ca="1" t="shared" si="21"/>
        <v>359.1715</v>
      </c>
      <c r="AW27" s="66">
        <f ca="1" t="shared" si="22"/>
        <v>106.128</v>
      </c>
      <c r="AX27" s="66">
        <f ca="1" t="shared" si="23"/>
        <v>-379.538</v>
      </c>
      <c r="AY27" s="66">
        <f ca="1" t="shared" si="24"/>
        <v>-484.44575</v>
      </c>
      <c r="AZ27" s="66">
        <f ca="1" t="shared" si="25"/>
        <v>-523.5205</v>
      </c>
      <c r="BA27" s="66">
        <f ca="1" t="shared" si="26"/>
        <v>-455.8135</v>
      </c>
      <c r="BB27" s="66">
        <f ca="1" t="shared" si="27"/>
        <v>-311.10575</v>
      </c>
      <c r="BC27" s="66">
        <f ca="1" t="shared" si="28"/>
        <v>-152.9195</v>
      </c>
    </row>
    <row r="28" customHeight="1" spans="1:55">
      <c r="A28" s="63" t="str">
        <f>统调负荷24小时!A28</f>
        <v>2025-01-13</v>
      </c>
      <c r="B28" s="53" t="s">
        <v>53</v>
      </c>
      <c r="C28" s="54">
        <f t="shared" si="3"/>
        <v>4793.83042708333</v>
      </c>
      <c r="D28" s="3">
        <f t="shared" si="4"/>
        <v>6328.05</v>
      </c>
      <c r="E28" s="3">
        <f t="shared" si="0"/>
        <v>3623.96975</v>
      </c>
      <c r="F28" s="3">
        <f>IFERROR(AVERAGEIFS(统调负荷!$F:$F,统调负荷!$B:$B,F$3,统调负荷!$C:$C,$A28)/10,"")</f>
        <v>4647.03225</v>
      </c>
      <c r="G28" s="3">
        <f>IFERROR(AVERAGEIFS(统调负荷!$F:$F,统调负荷!$B:$B,G$3,统调负荷!$C:$C,$A28)/10,"")</f>
        <v>4255.38725</v>
      </c>
      <c r="H28" s="3">
        <f>IFERROR(AVERAGEIFS(统调负荷!$F:$F,统调负荷!$B:$B,H$3,统调负荷!$C:$C,$A28)/10,"")</f>
        <v>4057.3625</v>
      </c>
      <c r="I28" s="3">
        <f>IFERROR(AVERAGEIFS(统调负荷!$F:$F,统调负荷!$B:$B,I$3,统调负荷!$C:$C,$A28)/10,"")</f>
        <v>3865.59225</v>
      </c>
      <c r="J28" s="3">
        <f>IFERROR(AVERAGEIFS(统调负荷!$F:$F,统调负荷!$B:$B,J$3,统调负荷!$C:$C,$A28)/10,"")</f>
        <v>3763.405</v>
      </c>
      <c r="K28" s="3">
        <f>IFERROR(AVERAGEIFS(统调负荷!$F:$F,统调负荷!$B:$B,K$3,统调负荷!$C:$C,$A28)/10,"")</f>
        <v>3790.90175</v>
      </c>
      <c r="L28" s="3">
        <f>IFERROR(AVERAGEIFS(统调负荷!$F:$F,统调负荷!$B:$B,L$3,统调负荷!$C:$C,$A28)/10,"")</f>
        <v>4179.145</v>
      </c>
      <c r="M28" s="3">
        <f>IFERROR(AVERAGEIFS(统调负荷!$F:$F,统调负荷!$B:$B,M$3,统调负荷!$C:$C,$A28)/10,"")</f>
        <v>4628.71225</v>
      </c>
      <c r="N28" s="3">
        <f>IFERROR(AVERAGEIFS(统调负荷!$F:$F,统调负荷!$B:$B,N$3,统调负荷!$C:$C,$A28)/10,"")</f>
        <v>5075.81225</v>
      </c>
      <c r="O28" s="3">
        <f>IFERROR(AVERAGEIFS(统调负荷!$F:$F,统调负荷!$B:$B,O$3,统调负荷!$C:$C,$A28)/10,"")</f>
        <v>5106.72725</v>
      </c>
      <c r="P28" s="3">
        <f>IFERROR(AVERAGEIFS(统调负荷!$F:$F,统调负荷!$B:$B,P$3,统调负荷!$C:$C,$A28)/10,"")</f>
        <v>4742.71225</v>
      </c>
      <c r="Q28" s="3">
        <f>IFERROR(AVERAGEIFS(统调负荷!$F:$F,统调负荷!$B:$B,Q$3,统调负荷!$C:$C,$A28)/10,"")</f>
        <v>4346.99</v>
      </c>
      <c r="R28" s="3">
        <f>IFERROR(AVERAGEIFS(统调负荷!$F:$F,统调负荷!$B:$B,R$3,统调负荷!$C:$C,$A28)/10,"")</f>
        <v>3623.96975</v>
      </c>
      <c r="S28" s="3">
        <f>IFERROR(AVERAGEIFS(统调负荷!$F:$F,统调负荷!$B:$B,S$3,统调负荷!$C:$C,$A28)/10,"")</f>
        <v>3777.805</v>
      </c>
      <c r="T28" s="3">
        <f>IFERROR(AVERAGEIFS(统调负荷!$F:$F,统调负荷!$B:$B,T$3,统调负荷!$C:$C,$A28)/10,"")</f>
        <v>3999.68</v>
      </c>
      <c r="U28" s="3">
        <f>IFERROR(AVERAGEIFS(统调负荷!$F:$F,统调负荷!$B:$B,U$3,统调负荷!$C:$C,$A28)/10,"")</f>
        <v>4346.4995</v>
      </c>
      <c r="V28" s="3">
        <f>IFERROR(AVERAGEIFS(统调负荷!$F:$F,统调负荷!$B:$B,V$3,统调负荷!$C:$C,$A28)/10,"")</f>
        <v>5243.37225</v>
      </c>
      <c r="W28" s="3">
        <f>IFERROR(AVERAGEIFS(统调负荷!$F:$F,统调负荷!$B:$B,W$3,统调负荷!$C:$C,$A28)/10,"")</f>
        <v>5816.8895</v>
      </c>
      <c r="X28" s="3">
        <f>IFERROR(AVERAGEIFS(统调负荷!$F:$F,统调负荷!$B:$B,X$3,统调负荷!$C:$C,$A28)/10,"")</f>
        <v>6105.33925</v>
      </c>
      <c r="Y28" s="3">
        <f>IFERROR(AVERAGEIFS(统调负荷!$F:$F,统调负荷!$B:$B,Y$3,统调负荷!$C:$C,$A28)/10,"")</f>
        <v>6328.05</v>
      </c>
      <c r="Z28" s="3">
        <f>IFERROR(AVERAGEIFS(统调负荷!$F:$F,统调负荷!$B:$B,Z$3,统调负荷!$C:$C,$A28)/10,"")</f>
        <v>6281.2845</v>
      </c>
      <c r="AA28" s="3">
        <f>IFERROR(AVERAGEIFS(统调负荷!$F:$F,统调负荷!$B:$B,AA$3,统调负荷!$C:$C,$A28)/10,"")</f>
        <v>6124.63225</v>
      </c>
      <c r="AB28" s="3">
        <f>IFERROR(AVERAGEIFS(统调负荷!$F:$F,统调负荷!$B:$B,AB$3,统调负荷!$C:$C,$A28)/10,"")</f>
        <v>5805.726</v>
      </c>
      <c r="AC28" s="3">
        <f>IFERROR(AVERAGEIFS(统调负荷!$F:$F,统调负荷!$B:$B,AC$3,统调负荷!$C:$C,$A28)/10,"")</f>
        <v>5138.90225</v>
      </c>
      <c r="AD28" s="3"/>
      <c r="AE28" s="23" t="str">
        <f>检修、备用和必开!$A26</f>
        <v>2025-01-25</v>
      </c>
      <c r="AF28" s="66">
        <f ca="1" t="shared" si="5"/>
        <v>-546.887</v>
      </c>
      <c r="AG28" s="66">
        <f ca="1" t="shared" si="6"/>
        <v>-74.2797499999999</v>
      </c>
      <c r="AH28" s="66">
        <f ca="1" t="shared" si="7"/>
        <v>60.1640000000002</v>
      </c>
      <c r="AI28" s="66">
        <f ca="1" t="shared" si="8"/>
        <v>3.2645</v>
      </c>
      <c r="AJ28" s="66">
        <f ca="1" t="shared" si="9"/>
        <v>-70.3857500000001</v>
      </c>
      <c r="AK28" s="66">
        <f ca="1" t="shared" si="10"/>
        <v>-95.9765000000002</v>
      </c>
      <c r="AL28" s="66">
        <f ca="1" t="shared" si="11"/>
        <v>-140.36575</v>
      </c>
      <c r="AM28" s="66">
        <f ca="1" t="shared" si="12"/>
        <v>-110.14025</v>
      </c>
      <c r="AN28" s="66">
        <f ca="1" t="shared" si="13"/>
        <v>43.5429999999999</v>
      </c>
      <c r="AO28" s="66">
        <f ca="1" t="shared" si="14"/>
        <v>123.4245</v>
      </c>
      <c r="AP28" s="66">
        <f ca="1" t="shared" si="15"/>
        <v>295.685</v>
      </c>
      <c r="AQ28" s="66">
        <f ca="1" t="shared" si="16"/>
        <v>77.50525</v>
      </c>
      <c r="AR28" s="66">
        <f ca="1" t="shared" si="17"/>
        <v>-114.673</v>
      </c>
      <c r="AS28" s="66">
        <f ca="1" t="shared" si="18"/>
        <v>-77.4255000000001</v>
      </c>
      <c r="AT28" s="66">
        <f ca="1" t="shared" si="19"/>
        <v>-67.79225</v>
      </c>
      <c r="AU28" s="66">
        <f ca="1" t="shared" si="20"/>
        <v>-160.552</v>
      </c>
      <c r="AV28" s="66">
        <f ca="1" t="shared" si="21"/>
        <v>92.33375</v>
      </c>
      <c r="AW28" s="66">
        <f ca="1" t="shared" si="22"/>
        <v>119.3165</v>
      </c>
      <c r="AX28" s="66">
        <f ca="1" t="shared" si="23"/>
        <v>127.27625</v>
      </c>
      <c r="AY28" s="66">
        <f ca="1" t="shared" si="24"/>
        <v>88.509</v>
      </c>
      <c r="AZ28" s="66">
        <f ca="1" t="shared" si="25"/>
        <v>66.7384999999999</v>
      </c>
      <c r="BA28" s="66">
        <f ca="1" t="shared" si="26"/>
        <v>-138.0635</v>
      </c>
      <c r="BB28" s="66">
        <f ca="1" t="shared" si="27"/>
        <v>-191.10125</v>
      </c>
      <c r="BC28" s="66">
        <f ca="1" t="shared" si="28"/>
        <v>-163.892</v>
      </c>
    </row>
    <row r="29" customHeight="1" spans="1:55">
      <c r="A29" s="63" t="str">
        <f>统调负荷24小时!A29</f>
        <v>2025-01-13</v>
      </c>
      <c r="B29" s="53" t="s">
        <v>54</v>
      </c>
      <c r="C29" s="54">
        <f t="shared" si="3"/>
        <v>4502.89510416667</v>
      </c>
      <c r="D29" s="3">
        <f t="shared" si="4"/>
        <v>5987.7085</v>
      </c>
      <c r="E29" s="3">
        <f t="shared" si="0"/>
        <v>3298.56375</v>
      </c>
      <c r="F29" s="3">
        <f>IFERROR(AVERAGEIFS(统调负荷!$O:$O,统调负荷!$B:$B,F$3,统调负荷!$C:$C,$A29)/10,"")</f>
        <v>4600.00225</v>
      </c>
      <c r="G29" s="3">
        <f>IFERROR(AVERAGEIFS(统调负荷!$O:$O,统调负荷!$B:$B,G$3,统调负荷!$C:$C,$A29)/10,"")</f>
        <v>4281.01</v>
      </c>
      <c r="H29" s="3">
        <f>IFERROR(AVERAGEIFS(统调负荷!$O:$O,统调负荷!$B:$B,H$3,统调负荷!$C:$C,$A29)/10,"")</f>
        <v>3970.15725</v>
      </c>
      <c r="I29" s="3">
        <f>IFERROR(AVERAGEIFS(统调负荷!$O:$O,统调负荷!$B:$B,I$3,统调负荷!$C:$C,$A29)/10,"")</f>
        <v>3698.66225</v>
      </c>
      <c r="J29" s="3">
        <f>IFERROR(AVERAGEIFS(统调负荷!$O:$O,统调负荷!$B:$B,J$3,统调负荷!$C:$C,$A29)/10,"")</f>
        <v>3553.33075</v>
      </c>
      <c r="K29" s="3">
        <f>IFERROR(AVERAGEIFS(统调负荷!$O:$O,统调负荷!$B:$B,K$3,统调负荷!$C:$C,$A29)/10,"")</f>
        <v>3633.405</v>
      </c>
      <c r="L29" s="3">
        <f>IFERROR(AVERAGEIFS(统调负荷!$O:$O,统调负荷!$B:$B,L$3,统调负荷!$C:$C,$A29)/10,"")</f>
        <v>4005.9515</v>
      </c>
      <c r="M29" s="3">
        <f>IFERROR(AVERAGEIFS(统调负荷!$O:$O,统调负荷!$B:$B,M$3,统调负荷!$C:$C,$A29)/10,"")</f>
        <v>4457.5895</v>
      </c>
      <c r="N29" s="3">
        <f>IFERROR(AVERAGEIFS(统调负荷!$O:$O,统调负荷!$B:$B,N$3,统调负荷!$C:$C,$A29)/10,"")</f>
        <v>4835.5155</v>
      </c>
      <c r="O29" s="3">
        <f>IFERROR(AVERAGEIFS(统调负荷!$O:$O,统调负荷!$B:$B,O$3,统调负荷!$C:$C,$A29)/10,"")</f>
        <v>4652.94475</v>
      </c>
      <c r="P29" s="3">
        <f>IFERROR(AVERAGEIFS(统调负荷!$O:$O,统调负荷!$B:$B,P$3,统调负荷!$C:$C,$A29)/10,"")</f>
        <v>4225.13725</v>
      </c>
      <c r="Q29" s="3">
        <f>IFERROR(AVERAGEIFS(统调负荷!$O:$O,统调负荷!$B:$B,Q$3,统调负荷!$C:$C,$A29)/10,"")</f>
        <v>3963.10225</v>
      </c>
      <c r="R29" s="3">
        <f>IFERROR(AVERAGEIFS(统调负荷!$O:$O,统调负荷!$B:$B,R$3,统调负荷!$C:$C,$A29)/10,"")</f>
        <v>3298.56375</v>
      </c>
      <c r="S29" s="3">
        <f>IFERROR(AVERAGEIFS(统调负荷!$O:$O,统调负荷!$B:$B,S$3,统调负荷!$C:$C,$A29)/10,"")</f>
        <v>3409.15475</v>
      </c>
      <c r="T29" s="3">
        <f>IFERROR(AVERAGEIFS(统调负荷!$O:$O,统调负荷!$B:$B,T$3,统调负荷!$C:$C,$A29)/10,"")</f>
        <v>3522.7645</v>
      </c>
      <c r="U29" s="3">
        <f>IFERROR(AVERAGEIFS(统调负荷!$O:$O,统调负荷!$B:$B,U$3,统调负荷!$C:$C,$A29)/10,"")</f>
        <v>3769.32425</v>
      </c>
      <c r="V29" s="3">
        <f>IFERROR(AVERAGEIFS(统调负荷!$O:$O,统调负荷!$B:$B,V$3,统调负荷!$C:$C,$A29)/10,"")</f>
        <v>4635.69225</v>
      </c>
      <c r="W29" s="3">
        <f>IFERROR(AVERAGEIFS(统调负荷!$O:$O,统调负荷!$B:$B,W$3,统调负荷!$C:$C,$A29)/10,"")</f>
        <v>5455.799</v>
      </c>
      <c r="X29" s="3">
        <f>IFERROR(AVERAGEIFS(统调负荷!$O:$O,统调负荷!$B:$B,X$3,统调负荷!$C:$C,$A29)/10,"")</f>
        <v>5767.111</v>
      </c>
      <c r="Y29" s="3">
        <f>IFERROR(AVERAGEIFS(统调负荷!$O:$O,统调负荷!$B:$B,Y$3,统调负荷!$C:$C,$A29)/10,"")</f>
        <v>5929.15175</v>
      </c>
      <c r="Z29" s="3">
        <f>IFERROR(AVERAGEIFS(统调负荷!$O:$O,统调负荷!$B:$B,Z$3,统调负荷!$C:$C,$A29)/10,"")</f>
        <v>5987.7085</v>
      </c>
      <c r="AA29" s="3">
        <f>IFERROR(AVERAGEIFS(统调负荷!$O:$O,统调负荷!$B:$B,AA$3,统调负荷!$C:$C,$A29)/10,"")</f>
        <v>5938.506</v>
      </c>
      <c r="AB29" s="3">
        <f>IFERROR(AVERAGEIFS(统调负荷!$O:$O,统调负荷!$B:$B,AB$3,统调负荷!$C:$C,$A29)/10,"")</f>
        <v>5650.06775</v>
      </c>
      <c r="AC29" s="3">
        <f>IFERROR(AVERAGEIFS(统调负荷!$O:$O,统调负荷!$B:$B,AC$3,统调负荷!$C:$C,$A29)/10,"")</f>
        <v>4828.83075</v>
      </c>
      <c r="AD29" s="3"/>
      <c r="AE29" s="23" t="str">
        <f>检修、备用和必开!$A27</f>
        <v>2025-01-26</v>
      </c>
      <c r="AF29" s="66">
        <f ca="1" t="shared" si="5"/>
        <v>-175.80875</v>
      </c>
      <c r="AG29" s="66">
        <f ca="1" t="shared" si="6"/>
        <v>-121.4175</v>
      </c>
      <c r="AH29" s="66">
        <f ca="1" t="shared" si="7"/>
        <v>-161.322</v>
      </c>
      <c r="AI29" s="66">
        <f ca="1" t="shared" si="8"/>
        <v>-193.50025</v>
      </c>
      <c r="AJ29" s="66">
        <f ca="1" t="shared" si="9"/>
        <v>-290.851</v>
      </c>
      <c r="AK29" s="66">
        <f ca="1" t="shared" si="10"/>
        <v>-315.789</v>
      </c>
      <c r="AL29" s="66">
        <f ca="1" t="shared" si="11"/>
        <v>-273.20025</v>
      </c>
      <c r="AM29" s="66">
        <f ca="1" t="shared" si="12"/>
        <v>-177.50225</v>
      </c>
      <c r="AN29" s="66">
        <f ca="1" t="shared" si="13"/>
        <v>-120.46275</v>
      </c>
      <c r="AO29" s="66">
        <f ca="1" t="shared" si="14"/>
        <v>-23.0550000000001</v>
      </c>
      <c r="AP29" s="66">
        <f ca="1" t="shared" si="15"/>
        <v>142.19175</v>
      </c>
      <c r="AQ29" s="66">
        <f ca="1" t="shared" si="16"/>
        <v>390.72475</v>
      </c>
      <c r="AR29" s="66">
        <f ca="1" t="shared" si="17"/>
        <v>410.16175</v>
      </c>
      <c r="AS29" s="66">
        <f ca="1" t="shared" si="18"/>
        <v>515.862</v>
      </c>
      <c r="AT29" s="66">
        <f ca="1" t="shared" si="19"/>
        <v>224.486</v>
      </c>
      <c r="AU29" s="66">
        <f ca="1" t="shared" si="20"/>
        <v>89.5945000000002</v>
      </c>
      <c r="AV29" s="66">
        <f ca="1" t="shared" si="21"/>
        <v>110.4015</v>
      </c>
      <c r="AW29" s="66">
        <f ca="1" t="shared" si="22"/>
        <v>97.8429999999998</v>
      </c>
      <c r="AX29" s="66">
        <f ca="1" t="shared" si="23"/>
        <v>-62.1685</v>
      </c>
      <c r="AY29" s="66">
        <f ca="1" t="shared" si="24"/>
        <v>-149.195</v>
      </c>
      <c r="AZ29" s="66">
        <f ca="1" t="shared" si="25"/>
        <v>-188.718</v>
      </c>
      <c r="BA29" s="66">
        <f ca="1" t="shared" si="26"/>
        <v>-0.337500000000091</v>
      </c>
      <c r="BB29" s="66">
        <f ca="1" t="shared" si="27"/>
        <v>19.3362500000001</v>
      </c>
      <c r="BC29" s="66">
        <f ca="1" t="shared" si="28"/>
        <v>46.558</v>
      </c>
    </row>
    <row r="30" customHeight="1" spans="1:55">
      <c r="A30" s="63" t="str">
        <f>统调负荷24小时!A30</f>
        <v>2025-01-14</v>
      </c>
      <c r="B30" s="53" t="s">
        <v>53</v>
      </c>
      <c r="C30" s="54">
        <f t="shared" si="3"/>
        <v>4874.32252083333</v>
      </c>
      <c r="D30" s="3">
        <f t="shared" si="4"/>
        <v>6159.702</v>
      </c>
      <c r="E30" s="3">
        <f t="shared" si="0"/>
        <v>3801.45725</v>
      </c>
      <c r="F30" s="3">
        <f>IFERROR(AVERAGEIFS(统调负荷!$F:$F,统调负荷!$B:$B,F$3,统调负荷!$C:$C,$A30)/10,"")</f>
        <v>4710.802</v>
      </c>
      <c r="G30" s="3">
        <f>IFERROR(AVERAGEIFS(统调负荷!$F:$F,统调负荷!$B:$B,G$3,统调负荷!$C:$C,$A30)/10,"")</f>
        <v>4306.242</v>
      </c>
      <c r="H30" s="3">
        <f>IFERROR(AVERAGEIFS(统调负荷!$F:$F,统调负荷!$B:$B,H$3,统调负荷!$C:$C,$A30)/10,"")</f>
        <v>4092.277</v>
      </c>
      <c r="I30" s="3">
        <f>IFERROR(AVERAGEIFS(统调负荷!$F:$F,统调负荷!$B:$B,I$3,统调负荷!$C:$C,$A30)/10,"")</f>
        <v>3890.5745</v>
      </c>
      <c r="J30" s="3">
        <f>IFERROR(AVERAGEIFS(统调负荷!$F:$F,统调负荷!$B:$B,J$3,统调负荷!$C:$C,$A30)/10,"")</f>
        <v>3803.27975</v>
      </c>
      <c r="K30" s="3">
        <f>IFERROR(AVERAGEIFS(统调负荷!$F:$F,统调负荷!$B:$B,K$3,统调负荷!$C:$C,$A30)/10,"")</f>
        <v>3801.45725</v>
      </c>
      <c r="L30" s="3">
        <f>IFERROR(AVERAGEIFS(统调负荷!$F:$F,统调负荷!$B:$B,L$3,统调负荷!$C:$C,$A30)/10,"")</f>
        <v>4151.48925</v>
      </c>
      <c r="M30" s="3">
        <f>IFERROR(AVERAGEIFS(统调负荷!$F:$F,统调负荷!$B:$B,M$3,统调负荷!$C:$C,$A30)/10,"")</f>
        <v>4543.9425</v>
      </c>
      <c r="N30" s="3">
        <f>IFERROR(AVERAGEIFS(统调负荷!$F:$F,统调负荷!$B:$B,N$3,统调负荷!$C:$C,$A30)/10,"")</f>
        <v>4905.46425</v>
      </c>
      <c r="O30" s="3">
        <f>IFERROR(AVERAGEIFS(统调负荷!$F:$F,统调负荷!$B:$B,O$3,统调负荷!$C:$C,$A30)/10,"")</f>
        <v>5198.84225</v>
      </c>
      <c r="P30" s="3">
        <f>IFERROR(AVERAGEIFS(统调负荷!$F:$F,统调负荷!$B:$B,P$3,统调负荷!$C:$C,$A30)/10,"")</f>
        <v>5070.9515</v>
      </c>
      <c r="Q30" s="3">
        <f>IFERROR(AVERAGEIFS(统调负荷!$F:$F,统调负荷!$B:$B,Q$3,统调负荷!$C:$C,$A30)/10,"")</f>
        <v>4965.08175</v>
      </c>
      <c r="R30" s="3">
        <f>IFERROR(AVERAGEIFS(统调负荷!$F:$F,统调负荷!$B:$B,R$3,统调负荷!$C:$C,$A30)/10,"")</f>
        <v>4196.47425</v>
      </c>
      <c r="S30" s="3">
        <f>IFERROR(AVERAGEIFS(统调负荷!$F:$F,统调负荷!$B:$B,S$3,统调负荷!$C:$C,$A30)/10,"")</f>
        <v>4274.47175</v>
      </c>
      <c r="T30" s="3">
        <f>IFERROR(AVERAGEIFS(统调负荷!$F:$F,统调负荷!$B:$B,T$3,统调负荷!$C:$C,$A30)/10,"")</f>
        <v>4568.504</v>
      </c>
      <c r="U30" s="3">
        <f>IFERROR(AVERAGEIFS(统调负荷!$F:$F,统调负荷!$B:$B,U$3,统调负荷!$C:$C,$A30)/10,"")</f>
        <v>4864.891</v>
      </c>
      <c r="V30" s="3">
        <f>IFERROR(AVERAGEIFS(统调负荷!$F:$F,统调负荷!$B:$B,V$3,统调负荷!$C:$C,$A30)/10,"")</f>
        <v>5518.56175</v>
      </c>
      <c r="W30" s="3">
        <f>IFERROR(AVERAGEIFS(统调负荷!$F:$F,统调负荷!$B:$B,W$3,统调负荷!$C:$C,$A30)/10,"")</f>
        <v>5761.0245</v>
      </c>
      <c r="X30" s="3">
        <f>IFERROR(AVERAGEIFS(统调负荷!$F:$F,统调负荷!$B:$B,X$3,统调负荷!$C:$C,$A30)/10,"")</f>
        <v>5924.52475</v>
      </c>
      <c r="Y30" s="3">
        <f>IFERROR(AVERAGEIFS(统调负荷!$F:$F,统调负荷!$B:$B,Y$3,统调负荷!$C:$C,$A30)/10,"")</f>
        <v>6159.702</v>
      </c>
      <c r="Z30" s="3">
        <f>IFERROR(AVERAGEIFS(统调负荷!$F:$F,统调负荷!$B:$B,Z$3,统调负荷!$C:$C,$A30)/10,"")</f>
        <v>6048.29625</v>
      </c>
      <c r="AA30" s="3">
        <f>IFERROR(AVERAGEIFS(统调负荷!$F:$F,统调负荷!$B:$B,AA$3,统调负荷!$C:$C,$A30)/10,"")</f>
        <v>5906.60725</v>
      </c>
      <c r="AB30" s="3">
        <f>IFERROR(AVERAGEIFS(统调负荷!$F:$F,统调负荷!$B:$B,AB$3,统调负荷!$C:$C,$A30)/10,"")</f>
        <v>5546.977</v>
      </c>
      <c r="AC30" s="3">
        <f>IFERROR(AVERAGEIFS(统调负荷!$F:$F,统调负荷!$B:$B,AC$3,统调负荷!$C:$C,$A30)/10,"")</f>
        <v>4773.302</v>
      </c>
      <c r="AD30" s="3"/>
      <c r="AE30" s="23" t="str">
        <f>检修、备用和必开!$A28</f>
        <v>2025-01-27</v>
      </c>
      <c r="AF30" s="66">
        <f ca="1" t="shared" si="5"/>
        <v>142.0265</v>
      </c>
      <c r="AG30" s="66">
        <f ca="1" t="shared" si="6"/>
        <v>-110.17375</v>
      </c>
      <c r="AH30" s="66">
        <f ca="1" t="shared" si="7"/>
        <v>-111.15325</v>
      </c>
      <c r="AI30" s="66">
        <f ca="1" t="shared" si="8"/>
        <v>-110.89775</v>
      </c>
      <c r="AJ30" s="66">
        <f ca="1" t="shared" si="9"/>
        <v>-28.4645</v>
      </c>
      <c r="AK30" s="66">
        <f ca="1" t="shared" si="10"/>
        <v>-29.9804999999999</v>
      </c>
      <c r="AL30" s="66">
        <f ca="1" t="shared" si="11"/>
        <v>-98.5920000000001</v>
      </c>
      <c r="AM30" s="66">
        <f ca="1" t="shared" si="12"/>
        <v>-38.192</v>
      </c>
      <c r="AN30" s="66">
        <f ca="1" t="shared" si="13"/>
        <v>-114.62475</v>
      </c>
      <c r="AO30" s="66">
        <f ca="1" t="shared" si="14"/>
        <v>-175.32375</v>
      </c>
      <c r="AP30" s="66">
        <f ca="1" t="shared" si="15"/>
        <v>-212.20875</v>
      </c>
      <c r="AQ30" s="66">
        <f ca="1" t="shared" si="16"/>
        <v>-125.0035</v>
      </c>
      <c r="AR30" s="66">
        <f ca="1" t="shared" si="17"/>
        <v>-202.50125</v>
      </c>
      <c r="AS30" s="66">
        <f ca="1" t="shared" si="18"/>
        <v>-58.9535</v>
      </c>
      <c r="AT30" s="66">
        <f ca="1" t="shared" si="19"/>
        <v>5.3365</v>
      </c>
      <c r="AU30" s="66">
        <f ca="1" t="shared" si="20"/>
        <v>92.3245000000001</v>
      </c>
      <c r="AV30" s="66">
        <f ca="1" t="shared" si="21"/>
        <v>188.724</v>
      </c>
      <c r="AW30" s="66">
        <f ca="1" t="shared" si="22"/>
        <v>49.5335</v>
      </c>
      <c r="AX30" s="66">
        <f ca="1" t="shared" si="23"/>
        <v>86.5989999999999</v>
      </c>
      <c r="AY30" s="66">
        <f ca="1" t="shared" si="24"/>
        <v>-28.0097500000002</v>
      </c>
      <c r="AZ30" s="66">
        <f ca="1" t="shared" si="25"/>
        <v>-27.2524999999996</v>
      </c>
      <c r="BA30" s="66">
        <f ca="1" t="shared" si="26"/>
        <v>-100.81425</v>
      </c>
      <c r="BB30" s="66">
        <f ca="1" t="shared" si="27"/>
        <v>-5.96725000000015</v>
      </c>
      <c r="BC30" s="66">
        <f ca="1" t="shared" si="28"/>
        <v>112.7105</v>
      </c>
    </row>
    <row r="31" customHeight="1" spans="1:55">
      <c r="A31" s="63" t="str">
        <f>统调负荷24小时!A31</f>
        <v>2025-01-14</v>
      </c>
      <c r="B31" s="53" t="s">
        <v>54</v>
      </c>
      <c r="C31" s="54">
        <f t="shared" si="3"/>
        <v>4847.8723125</v>
      </c>
      <c r="D31" s="3">
        <f t="shared" si="4"/>
        <v>6064.71975</v>
      </c>
      <c r="E31" s="3">
        <f t="shared" si="0"/>
        <v>3504.53175</v>
      </c>
      <c r="F31" s="3">
        <f>IFERROR(AVERAGEIFS(统调负荷!$O:$O,统调负荷!$B:$B,F$3,统调负荷!$C:$C,$A31)/10,"")</f>
        <v>4622.15825</v>
      </c>
      <c r="G31" s="3">
        <f>IFERROR(AVERAGEIFS(统调负荷!$O:$O,统调负荷!$B:$B,G$3,统调负荷!$C:$C,$A31)/10,"")</f>
        <v>4145.0935</v>
      </c>
      <c r="H31" s="3">
        <f>IFERROR(AVERAGEIFS(统调负荷!$O:$O,统调负荷!$B:$B,H$3,统调负荷!$C:$C,$A31)/10,"")</f>
        <v>3821.017</v>
      </c>
      <c r="I31" s="3">
        <f>IFERROR(AVERAGEIFS(统调负荷!$O:$O,统调负荷!$B:$B,I$3,统调负荷!$C:$C,$A31)/10,"")</f>
        <v>3607.66275</v>
      </c>
      <c r="J31" s="3">
        <f>IFERROR(AVERAGEIFS(统调负荷!$O:$O,统调负荷!$B:$B,J$3,统调负荷!$C:$C,$A31)/10,"")</f>
        <v>3504.53175</v>
      </c>
      <c r="K31" s="3">
        <f>IFERROR(AVERAGEIFS(统调负荷!$O:$O,统调负荷!$B:$B,K$3,统调负荷!$C:$C,$A31)/10,"")</f>
        <v>3542.34975</v>
      </c>
      <c r="L31" s="3">
        <f>IFERROR(AVERAGEIFS(统调负荷!$O:$O,统调负荷!$B:$B,L$3,统调负荷!$C:$C,$A31)/10,"")</f>
        <v>3870.94125</v>
      </c>
      <c r="M31" s="3">
        <f>IFERROR(AVERAGEIFS(统调负荷!$O:$O,统调负荷!$B:$B,M$3,统调负荷!$C:$C,$A31)/10,"")</f>
        <v>4394.421</v>
      </c>
      <c r="N31" s="3">
        <f>IFERROR(AVERAGEIFS(统调负荷!$O:$O,统调负荷!$B:$B,N$3,统调负荷!$C:$C,$A31)/10,"")</f>
        <v>4914.8175</v>
      </c>
      <c r="O31" s="3">
        <f>IFERROR(AVERAGEIFS(统调负荷!$O:$O,统调负荷!$B:$B,O$3,统调负荷!$C:$C,$A31)/10,"")</f>
        <v>5201.67025</v>
      </c>
      <c r="P31" s="3">
        <f>IFERROR(AVERAGEIFS(统调负荷!$O:$O,统调负荷!$B:$B,P$3,统调负荷!$C:$C,$A31)/10,"")</f>
        <v>5006.02025</v>
      </c>
      <c r="Q31" s="3">
        <f>IFERROR(AVERAGEIFS(统调负荷!$O:$O,统调负荷!$B:$B,Q$3,统调负荷!$C:$C,$A31)/10,"")</f>
        <v>5010.8265</v>
      </c>
      <c r="R31" s="3">
        <f>IFERROR(AVERAGEIFS(统调负荷!$O:$O,统调负荷!$B:$B,R$3,统调负荷!$C:$C,$A31)/10,"")</f>
        <v>4642.3485</v>
      </c>
      <c r="S31" s="3">
        <f>IFERROR(AVERAGEIFS(统调负荷!$O:$O,统调负荷!$B:$B,S$3,统调负荷!$C:$C,$A31)/10,"")</f>
        <v>4775.5375</v>
      </c>
      <c r="T31" s="3">
        <f>IFERROR(AVERAGEIFS(统调负荷!$O:$O,统调负荷!$B:$B,T$3,统调负荷!$C:$C,$A31)/10,"")</f>
        <v>4966.3375</v>
      </c>
      <c r="U31" s="3">
        <f>IFERROR(AVERAGEIFS(统调负荷!$O:$O,统调负荷!$B:$B,U$3,统调负荷!$C:$C,$A31)/10,"")</f>
        <v>5181.374</v>
      </c>
      <c r="V31" s="3">
        <f>IFERROR(AVERAGEIFS(统调负荷!$O:$O,统调负荷!$B:$B,V$3,统调负荷!$C:$C,$A31)/10,"")</f>
        <v>5516.993</v>
      </c>
      <c r="W31" s="3">
        <f>IFERROR(AVERAGEIFS(统调负荷!$O:$O,统调负荷!$B:$B,W$3,统调负荷!$C:$C,$A31)/10,"")</f>
        <v>5562.2205</v>
      </c>
      <c r="X31" s="3">
        <f>IFERROR(AVERAGEIFS(统调负荷!$O:$O,统调负荷!$B:$B,X$3,统调负荷!$C:$C,$A31)/10,"")</f>
        <v>5864.3365</v>
      </c>
      <c r="Y31" s="3">
        <f>IFERROR(AVERAGEIFS(统调负荷!$O:$O,统调负荷!$B:$B,Y$3,统调负荷!$C:$C,$A31)/10,"")</f>
        <v>6064.71975</v>
      </c>
      <c r="Z31" s="3">
        <f>IFERROR(AVERAGEIFS(统调负荷!$O:$O,统调负荷!$B:$B,Z$3,统调负荷!$C:$C,$A31)/10,"")</f>
        <v>6008.1325</v>
      </c>
      <c r="AA31" s="3">
        <f>IFERROR(AVERAGEIFS(统调负荷!$O:$O,统调负荷!$B:$B,AA$3,统调负荷!$C:$C,$A31)/10,"")</f>
        <v>5925.17675</v>
      </c>
      <c r="AB31" s="3">
        <f>IFERROR(AVERAGEIFS(统调负荷!$O:$O,统调负荷!$B:$B,AB$3,统调负荷!$C:$C,$A31)/10,"")</f>
        <v>5445.9435</v>
      </c>
      <c r="AC31" s="3">
        <f>IFERROR(AVERAGEIFS(统调负荷!$O:$O,统调负荷!$B:$B,AC$3,统调负荷!$C:$C,$A31)/10,"")</f>
        <v>4754.30575</v>
      </c>
      <c r="AD31" s="3"/>
      <c r="AE31" s="23" t="str">
        <f>检修、备用和必开!$A29</f>
        <v>2025-01-28</v>
      </c>
      <c r="AF31" s="66">
        <f ca="1" t="shared" si="5"/>
        <v>-112.60775</v>
      </c>
      <c r="AG31" s="66">
        <f ca="1" t="shared" si="6"/>
        <v>-79.95525</v>
      </c>
      <c r="AH31" s="66">
        <f ca="1" t="shared" si="7"/>
        <v>-34.79025</v>
      </c>
      <c r="AI31" s="66">
        <f ca="1" t="shared" si="8"/>
        <v>-11.8207500000001</v>
      </c>
      <c r="AJ31" s="66">
        <f ca="1" t="shared" si="9"/>
        <v>-126.97325</v>
      </c>
      <c r="AK31" s="66">
        <f ca="1" t="shared" si="10"/>
        <v>-113.1805</v>
      </c>
      <c r="AL31" s="66">
        <f ca="1" t="shared" si="11"/>
        <v>-15.7760000000001</v>
      </c>
      <c r="AM31" s="66">
        <f ca="1" t="shared" si="12"/>
        <v>128.688</v>
      </c>
      <c r="AN31" s="66">
        <f ca="1" t="shared" si="13"/>
        <v>198.9975</v>
      </c>
      <c r="AO31" s="66">
        <f ca="1" t="shared" si="14"/>
        <v>128.71175</v>
      </c>
      <c r="AP31" s="66">
        <f ca="1" t="shared" si="15"/>
        <v>162.598</v>
      </c>
      <c r="AQ31" s="66">
        <f ca="1" t="shared" si="16"/>
        <v>191.3825</v>
      </c>
      <c r="AR31" s="66">
        <f ca="1" t="shared" si="17"/>
        <v>172.8425</v>
      </c>
      <c r="AS31" s="66">
        <f ca="1" t="shared" si="18"/>
        <v>291.50025</v>
      </c>
      <c r="AT31" s="66">
        <f ca="1" t="shared" si="19"/>
        <v>480.70825</v>
      </c>
      <c r="AU31" s="66">
        <f ca="1" t="shared" si="20"/>
        <v>395.4145</v>
      </c>
      <c r="AV31" s="66">
        <f ca="1" t="shared" si="21"/>
        <v>332.05225</v>
      </c>
      <c r="AW31" s="66">
        <f ca="1" t="shared" si="22"/>
        <v>440.758</v>
      </c>
      <c r="AX31" s="66">
        <f ca="1" t="shared" si="23"/>
        <v>203.2125</v>
      </c>
      <c r="AY31" s="66">
        <f ca="1" t="shared" si="24"/>
        <v>-25.8519999999999</v>
      </c>
      <c r="AZ31" s="66">
        <f ca="1" t="shared" si="25"/>
        <v>115.77025</v>
      </c>
      <c r="BA31" s="66">
        <f ca="1" t="shared" si="26"/>
        <v>114.16975</v>
      </c>
      <c r="BB31" s="66">
        <f ca="1" t="shared" si="27"/>
        <v>150.16325</v>
      </c>
      <c r="BC31" s="66">
        <f ca="1" t="shared" si="28"/>
        <v>331.1045</v>
      </c>
    </row>
    <row r="32" customHeight="1" spans="1:55">
      <c r="A32" s="63" t="str">
        <f>统调负荷24小时!A32</f>
        <v>2025-01-15</v>
      </c>
      <c r="B32" s="53" t="s">
        <v>53</v>
      </c>
      <c r="C32" s="54">
        <f t="shared" si="3"/>
        <v>4631.727</v>
      </c>
      <c r="D32" s="3">
        <f t="shared" si="4"/>
        <v>5851.66975</v>
      </c>
      <c r="E32" s="3">
        <f t="shared" si="0"/>
        <v>3676.64175</v>
      </c>
      <c r="F32" s="3">
        <f>IFERROR(AVERAGEIFS(统调负荷!$F:$F,统调负荷!$B:$B,F$3,统调负荷!$C:$C,$A32)/10,"")</f>
        <v>4800.55475</v>
      </c>
      <c r="G32" s="3">
        <f>IFERROR(AVERAGEIFS(统调负荷!$F:$F,统调负荷!$B:$B,G$3,统调负荷!$C:$C,$A32)/10,"")</f>
        <v>4495.9965</v>
      </c>
      <c r="H32" s="3">
        <f>IFERROR(AVERAGEIFS(统调负荷!$F:$F,统调负荷!$B:$B,H$3,统调负荷!$C:$C,$A32)/10,"")</f>
        <v>4210.9195</v>
      </c>
      <c r="I32" s="3">
        <f>IFERROR(AVERAGEIFS(统调负荷!$F:$F,统调负荷!$B:$B,I$3,统调负荷!$C:$C,$A32)/10,"")</f>
        <v>3832.142</v>
      </c>
      <c r="J32" s="3">
        <f>IFERROR(AVERAGEIFS(统调负荷!$F:$F,统调负荷!$B:$B,J$3,统调负荷!$C:$C,$A32)/10,"")</f>
        <v>3709.282</v>
      </c>
      <c r="K32" s="3">
        <f>IFERROR(AVERAGEIFS(统调负荷!$F:$F,统调负荷!$B:$B,K$3,统调负荷!$C:$C,$A32)/10,"")</f>
        <v>3700.53925</v>
      </c>
      <c r="L32" s="3">
        <f>IFERROR(AVERAGEIFS(统调负荷!$F:$F,统调负荷!$B:$B,L$3,统调负荷!$C:$C,$A32)/10,"")</f>
        <v>4059.132</v>
      </c>
      <c r="M32" s="3">
        <f>IFERROR(AVERAGEIFS(统调负荷!$F:$F,统调负荷!$B:$B,M$3,统调负荷!$C:$C,$A32)/10,"")</f>
        <v>4393.34675</v>
      </c>
      <c r="N32" s="3">
        <f>IFERROR(AVERAGEIFS(统调负荷!$F:$F,统调负荷!$B:$B,N$3,统调负荷!$C:$C,$A32)/10,"")</f>
        <v>4957.36925</v>
      </c>
      <c r="O32" s="3">
        <f>IFERROR(AVERAGEIFS(统调负荷!$F:$F,统调负荷!$B:$B,O$3,统调负荷!$C:$C,$A32)/10,"")</f>
        <v>5189.97425</v>
      </c>
      <c r="P32" s="3">
        <f>IFERROR(AVERAGEIFS(统调负荷!$F:$F,统调负荷!$B:$B,P$3,统调负荷!$C:$C,$A32)/10,"")</f>
        <v>4953.977</v>
      </c>
      <c r="Q32" s="3">
        <f>IFERROR(AVERAGEIFS(统调负荷!$F:$F,统调负荷!$B:$B,Q$3,统调负荷!$C:$C,$A32)/10,"")</f>
        <v>4539.962</v>
      </c>
      <c r="R32" s="3">
        <f>IFERROR(AVERAGEIFS(统调负荷!$F:$F,统调负荷!$B:$B,R$3,统调负荷!$C:$C,$A32)/10,"")</f>
        <v>3696.862</v>
      </c>
      <c r="S32" s="3">
        <f>IFERROR(AVERAGEIFS(统调负荷!$F:$F,统调负荷!$B:$B,S$3,统调负荷!$C:$C,$A32)/10,"")</f>
        <v>3676.64175</v>
      </c>
      <c r="T32" s="3">
        <f>IFERROR(AVERAGEIFS(统调负荷!$F:$F,统调负荷!$B:$B,T$3,统调负荷!$C:$C,$A32)/10,"")</f>
        <v>3944.1085</v>
      </c>
      <c r="U32" s="3">
        <f>IFERROR(AVERAGEIFS(统调负荷!$F:$F,统调负荷!$B:$B,U$3,统调负荷!$C:$C,$A32)/10,"")</f>
        <v>4246.81925</v>
      </c>
      <c r="V32" s="3">
        <f>IFERROR(AVERAGEIFS(统调负荷!$F:$F,统调负荷!$B:$B,V$3,统调负荷!$C:$C,$A32)/10,"")</f>
        <v>4907.4995</v>
      </c>
      <c r="W32" s="3">
        <f>IFERROR(AVERAGEIFS(统调负荷!$F:$F,统调负荷!$B:$B,W$3,统调负荷!$C:$C,$A32)/10,"")</f>
        <v>5306.82225</v>
      </c>
      <c r="X32" s="3">
        <f>IFERROR(AVERAGEIFS(统调负荷!$F:$F,统调负荷!$B:$B,X$3,统调负荷!$C:$C,$A32)/10,"")</f>
        <v>5617.567</v>
      </c>
      <c r="Y32" s="3">
        <f>IFERROR(AVERAGEIFS(统调负荷!$F:$F,统调负荷!$B:$B,Y$3,统调负荷!$C:$C,$A32)/10,"")</f>
        <v>5851.66975</v>
      </c>
      <c r="Z32" s="3">
        <f>IFERROR(AVERAGEIFS(统调负荷!$F:$F,统调负荷!$B:$B,Z$3,统调负荷!$C:$C,$A32)/10,"")</f>
        <v>5694.8985</v>
      </c>
      <c r="AA32" s="3">
        <f>IFERROR(AVERAGEIFS(统调负荷!$F:$F,统调负荷!$B:$B,AA$3,统调负荷!$C:$C,$A32)/10,"")</f>
        <v>5554.62475</v>
      </c>
      <c r="AB32" s="3">
        <f>IFERROR(AVERAGEIFS(统调负荷!$F:$F,统调负荷!$B:$B,AB$3,统调负荷!$C:$C,$A32)/10,"")</f>
        <v>5255.7325</v>
      </c>
      <c r="AC32" s="3">
        <f>IFERROR(AVERAGEIFS(统调负荷!$F:$F,统调负荷!$B:$B,AC$3,统调负荷!$C:$C,$A32)/10,"")</f>
        <v>4565.007</v>
      </c>
      <c r="AD32" s="3"/>
      <c r="AE32" s="23" t="str">
        <f>检修、备用和必开!$A30</f>
        <v>2025-01-29</v>
      </c>
      <c r="AF32" s="66">
        <f ca="1" t="shared" si="5"/>
        <v>124.69225</v>
      </c>
      <c r="AG32" s="66">
        <f ca="1" t="shared" si="6"/>
        <v>-101.033</v>
      </c>
      <c r="AH32" s="66">
        <f ca="1" t="shared" si="7"/>
        <v>-138.44525</v>
      </c>
      <c r="AI32" s="66">
        <f ca="1" t="shared" si="8"/>
        <v>-123.12525</v>
      </c>
      <c r="AJ32" s="66">
        <f ca="1" t="shared" si="9"/>
        <v>-19.69175</v>
      </c>
      <c r="AK32" s="66">
        <f ca="1" t="shared" si="10"/>
        <v>16.6385</v>
      </c>
      <c r="AL32" s="66">
        <f ca="1" t="shared" si="11"/>
        <v>29.0182499999999</v>
      </c>
      <c r="AM32" s="66">
        <f ca="1" t="shared" si="12"/>
        <v>158.60175</v>
      </c>
      <c r="AN32" s="66">
        <f ca="1" t="shared" si="13"/>
        <v>259.99825</v>
      </c>
      <c r="AO32" s="66">
        <f ca="1" t="shared" si="14"/>
        <v>398.1425</v>
      </c>
      <c r="AP32" s="66">
        <f ca="1" t="shared" si="15"/>
        <v>388.06275</v>
      </c>
      <c r="AQ32" s="66">
        <f ca="1" t="shared" si="16"/>
        <v>339.23</v>
      </c>
      <c r="AR32" s="66">
        <f ca="1" t="shared" si="17"/>
        <v>325.167</v>
      </c>
      <c r="AS32" s="66">
        <f ca="1" t="shared" si="18"/>
        <v>396.4985</v>
      </c>
      <c r="AT32" s="66">
        <f ca="1" t="shared" si="19"/>
        <v>429.092</v>
      </c>
      <c r="AU32" s="66">
        <f ca="1" t="shared" si="20"/>
        <v>331.05925</v>
      </c>
      <c r="AV32" s="66">
        <f ca="1" t="shared" si="21"/>
        <v>283.59025</v>
      </c>
      <c r="AW32" s="66">
        <f ca="1" t="shared" si="22"/>
        <v>96.6975</v>
      </c>
      <c r="AX32" s="66">
        <f ca="1" t="shared" si="23"/>
        <v>150.2935</v>
      </c>
      <c r="AY32" s="66">
        <f ca="1" t="shared" si="24"/>
        <v>-45.924</v>
      </c>
      <c r="AZ32" s="66">
        <f ca="1" t="shared" si="25"/>
        <v>-89.3964999999998</v>
      </c>
      <c r="BA32" s="66">
        <f ca="1" t="shared" si="26"/>
        <v>-62.3229999999999</v>
      </c>
      <c r="BB32" s="66">
        <f ca="1" t="shared" si="27"/>
        <v>-45.0852500000001</v>
      </c>
      <c r="BC32" s="66">
        <f ca="1" t="shared" si="28"/>
        <v>-42.7994999999999</v>
      </c>
    </row>
    <row r="33" customHeight="1" spans="1:55">
      <c r="A33" s="63" t="str">
        <f>统调负荷24小时!A33</f>
        <v>2025-01-15</v>
      </c>
      <c r="B33" s="53" t="s">
        <v>54</v>
      </c>
      <c r="C33" s="54">
        <f t="shared" si="3"/>
        <v>4365.62415625</v>
      </c>
      <c r="D33" s="3">
        <f t="shared" si="4"/>
        <v>5409.6935</v>
      </c>
      <c r="E33" s="3">
        <f t="shared" si="0"/>
        <v>3301.52275</v>
      </c>
      <c r="F33" s="3">
        <f>IFERROR(AVERAGEIFS(统调负荷!$O:$O,统调负荷!$B:$B,F$3,统调负荷!$C:$C,$A33)/10,"")</f>
        <v>4795.35725</v>
      </c>
      <c r="G33" s="3">
        <f>IFERROR(AVERAGEIFS(统调负荷!$O:$O,统调负荷!$B:$B,G$3,统调负荷!$C:$C,$A33)/10,"")</f>
        <v>4422.828</v>
      </c>
      <c r="H33" s="3">
        <f>IFERROR(AVERAGEIFS(统调负荷!$O:$O,统调负荷!$B:$B,H$3,统调负荷!$C:$C,$A33)/10,"")</f>
        <v>4008.7925</v>
      </c>
      <c r="I33" s="3">
        <f>IFERROR(AVERAGEIFS(统调负荷!$O:$O,统调负荷!$B:$B,I$3,统调负荷!$C:$C,$A33)/10,"")</f>
        <v>3598.15225</v>
      </c>
      <c r="J33" s="3">
        <f>IFERROR(AVERAGEIFS(统调负荷!$O:$O,统调负荷!$B:$B,J$3,统调负荷!$C:$C,$A33)/10,"")</f>
        <v>3376.3655</v>
      </c>
      <c r="K33" s="3">
        <f>IFERROR(AVERAGEIFS(统调负荷!$O:$O,统调负荷!$B:$B,K$3,统调负荷!$C:$C,$A33)/10,"")</f>
        <v>3301.52275</v>
      </c>
      <c r="L33" s="3">
        <f>IFERROR(AVERAGEIFS(统调负荷!$O:$O,统调负荷!$B:$B,L$3,统调负荷!$C:$C,$A33)/10,"")</f>
        <v>3648.09075</v>
      </c>
      <c r="M33" s="3">
        <f>IFERROR(AVERAGEIFS(统调负荷!$O:$O,统调负荷!$B:$B,M$3,统调负荷!$C:$C,$A33)/10,"")</f>
        <v>4064.057</v>
      </c>
      <c r="N33" s="3">
        <f>IFERROR(AVERAGEIFS(统调负荷!$O:$O,统调负荷!$B:$B,N$3,统调负荷!$C:$C,$A33)/10,"")</f>
        <v>4721.649</v>
      </c>
      <c r="O33" s="3">
        <f>IFERROR(AVERAGEIFS(统调负荷!$O:$O,统调负荷!$B:$B,O$3,统调负荷!$C:$C,$A33)/10,"")</f>
        <v>4943.00575</v>
      </c>
      <c r="P33" s="3">
        <f>IFERROR(AVERAGEIFS(统调负荷!$O:$O,统调负荷!$B:$B,P$3,统调负荷!$C:$C,$A33)/10,"")</f>
        <v>4690.54475</v>
      </c>
      <c r="Q33" s="3">
        <f>IFERROR(AVERAGEIFS(统调负荷!$O:$O,统调负荷!$B:$B,Q$3,统调负荷!$C:$C,$A33)/10,"")</f>
        <v>4361.751</v>
      </c>
      <c r="R33" s="3">
        <f>IFERROR(AVERAGEIFS(统调负荷!$O:$O,统调负荷!$B:$B,R$3,统调负荷!$C:$C,$A33)/10,"")</f>
        <v>3600.38825</v>
      </c>
      <c r="S33" s="3">
        <f>IFERROR(AVERAGEIFS(统调负荷!$O:$O,统调负荷!$B:$B,S$3,统调负荷!$C:$C,$A33)/10,"")</f>
        <v>3677.9525</v>
      </c>
      <c r="T33" s="3">
        <f>IFERROR(AVERAGEIFS(统调负荷!$O:$O,统调负荷!$B:$B,T$3,统调负荷!$C:$C,$A33)/10,"")</f>
        <v>3718.43625</v>
      </c>
      <c r="U33" s="3">
        <f>IFERROR(AVERAGEIFS(统调负荷!$O:$O,统调负荷!$B:$B,U$3,统调负荷!$C:$C,$A33)/10,"")</f>
        <v>4004.71975</v>
      </c>
      <c r="V33" s="3">
        <f>IFERROR(AVERAGEIFS(统调负荷!$O:$O,统调负荷!$B:$B,V$3,统调负荷!$C:$C,$A33)/10,"")</f>
        <v>4646.03</v>
      </c>
      <c r="W33" s="3">
        <f>IFERROR(AVERAGEIFS(统调负荷!$O:$O,统调负荷!$B:$B,W$3,统调负荷!$C:$C,$A33)/10,"")</f>
        <v>5031.64375</v>
      </c>
      <c r="X33" s="3">
        <f>IFERROR(AVERAGEIFS(统调负荷!$O:$O,统调负荷!$B:$B,X$3,统调负荷!$C:$C,$A33)/10,"")</f>
        <v>5346.48</v>
      </c>
      <c r="Y33" s="3">
        <f>IFERROR(AVERAGEIFS(统调负荷!$O:$O,统调负荷!$B:$B,Y$3,统调负荷!$C:$C,$A33)/10,"")</f>
        <v>5409.6935</v>
      </c>
      <c r="Z33" s="3">
        <f>IFERROR(AVERAGEIFS(统调负荷!$O:$O,统调负荷!$B:$B,Z$3,统调负荷!$C:$C,$A33)/10,"")</f>
        <v>5227.63025</v>
      </c>
      <c r="AA33" s="3">
        <f>IFERROR(AVERAGEIFS(统调负荷!$O:$O,统调负荷!$B:$B,AA$3,统调负荷!$C:$C,$A33)/10,"")</f>
        <v>5123.78825</v>
      </c>
      <c r="AB33" s="3">
        <f>IFERROR(AVERAGEIFS(统调负荷!$O:$O,统调负荷!$B:$B,AB$3,统调负荷!$C:$C,$A33)/10,"")</f>
        <v>4848.8425</v>
      </c>
      <c r="AC33" s="3">
        <f>IFERROR(AVERAGEIFS(统调负荷!$O:$O,统调负荷!$B:$B,AC$3,统调负荷!$C:$C,$A33)/10,"")</f>
        <v>4207.25825</v>
      </c>
      <c r="AD33" s="3"/>
      <c r="AE33" s="23" t="str">
        <f>检修、备用和必开!$A31</f>
        <v>2025-01-30</v>
      </c>
      <c r="AF33" s="66">
        <f ca="1" t="shared" si="5"/>
        <v>-15.1232499999999</v>
      </c>
      <c r="AG33" s="66">
        <f ca="1" t="shared" si="6"/>
        <v>-63.0854999999999</v>
      </c>
      <c r="AH33" s="66">
        <f ca="1" t="shared" si="7"/>
        <v>-10.75575</v>
      </c>
      <c r="AI33" s="66">
        <f ca="1" t="shared" si="8"/>
        <v>34.2182499999999</v>
      </c>
      <c r="AJ33" s="66">
        <f ca="1" t="shared" si="9"/>
        <v>12.9769999999999</v>
      </c>
      <c r="AK33" s="66">
        <f ca="1" t="shared" si="10"/>
        <v>0.145250000000033</v>
      </c>
      <c r="AL33" s="66">
        <f ca="1" t="shared" si="11"/>
        <v>39.0237499999998</v>
      </c>
      <c r="AM33" s="66">
        <f ca="1" t="shared" si="12"/>
        <v>182.82475</v>
      </c>
      <c r="AN33" s="66">
        <f ca="1" t="shared" si="13"/>
        <v>225.50675</v>
      </c>
      <c r="AO33" s="66">
        <f ca="1" t="shared" si="14"/>
        <v>86.9445000000001</v>
      </c>
      <c r="AP33" s="66">
        <f ca="1" t="shared" si="15"/>
        <v>85.2040000000001</v>
      </c>
      <c r="AQ33" s="66">
        <f ca="1" t="shared" si="16"/>
        <v>182.3635</v>
      </c>
      <c r="AR33" s="66">
        <f ca="1" t="shared" si="17"/>
        <v>102.3405</v>
      </c>
      <c r="AS33" s="66">
        <f ca="1" t="shared" si="18"/>
        <v>53.58225</v>
      </c>
      <c r="AT33" s="66">
        <f ca="1" t="shared" si="19"/>
        <v>48.0170000000001</v>
      </c>
      <c r="AU33" s="66">
        <f ca="1" t="shared" si="20"/>
        <v>76.45075</v>
      </c>
      <c r="AV33" s="66">
        <f ca="1" t="shared" si="21"/>
        <v>222.055</v>
      </c>
      <c r="AW33" s="66">
        <f ca="1" t="shared" si="22"/>
        <v>159.609</v>
      </c>
      <c r="AX33" s="66">
        <f ca="1" t="shared" si="23"/>
        <v>39.4122500000001</v>
      </c>
      <c r="AY33" s="66">
        <f ca="1" t="shared" si="24"/>
        <v>-109.103</v>
      </c>
      <c r="AZ33" s="66">
        <f ca="1" t="shared" si="25"/>
        <v>-38.607</v>
      </c>
      <c r="BA33" s="66">
        <f ca="1" t="shared" si="26"/>
        <v>133.5175</v>
      </c>
      <c r="BB33" s="66">
        <f ca="1" t="shared" si="27"/>
        <v>312.75675</v>
      </c>
      <c r="BC33" s="66">
        <f ca="1" t="shared" si="28"/>
        <v>230.8945</v>
      </c>
    </row>
    <row r="34" customHeight="1" spans="1:55">
      <c r="A34" s="63" t="str">
        <f>统调负荷24小时!A34</f>
        <v>2025-01-16</v>
      </c>
      <c r="B34" s="53" t="s">
        <v>53</v>
      </c>
      <c r="C34" s="54">
        <f t="shared" si="3"/>
        <v>4423.04851041667</v>
      </c>
      <c r="D34" s="3">
        <f t="shared" si="4"/>
        <v>5907.7575</v>
      </c>
      <c r="E34" s="3">
        <f t="shared" si="0"/>
        <v>3384.749</v>
      </c>
      <c r="F34" s="3">
        <f>IFERROR(AVERAGEIFS(统调负荷!$F:$F,统调负荷!$B:$B,F$3,统调负荷!$C:$C,$A34)/10,"")</f>
        <v>4365.6045</v>
      </c>
      <c r="G34" s="3">
        <f>IFERROR(AVERAGEIFS(统调负荷!$F:$F,统调负荷!$B:$B,G$3,统调负荷!$C:$C,$A34)/10,"")</f>
        <v>4027.447</v>
      </c>
      <c r="H34" s="3">
        <f>IFERROR(AVERAGEIFS(统调负荷!$F:$F,统调负荷!$B:$B,H$3,统调负荷!$C:$C,$A34)/10,"")</f>
        <v>3734.0225</v>
      </c>
      <c r="I34" s="3">
        <f>IFERROR(AVERAGEIFS(统调负荷!$F:$F,统调负荷!$B:$B,I$3,统调负荷!$C:$C,$A34)/10,"")</f>
        <v>3471.8695</v>
      </c>
      <c r="J34" s="3">
        <f>IFERROR(AVERAGEIFS(统调负荷!$F:$F,统调负荷!$B:$B,J$3,统调负荷!$C:$C,$A34)/10,"")</f>
        <v>3384.749</v>
      </c>
      <c r="K34" s="3">
        <f>IFERROR(AVERAGEIFS(统调负荷!$F:$F,统调负荷!$B:$B,K$3,统调负荷!$C:$C,$A34)/10,"")</f>
        <v>3395.95175</v>
      </c>
      <c r="L34" s="3">
        <f>IFERROR(AVERAGEIFS(统调负荷!$F:$F,统调负荷!$B:$B,L$3,统调负荷!$C:$C,$A34)/10,"")</f>
        <v>3782.968</v>
      </c>
      <c r="M34" s="3">
        <f>IFERROR(AVERAGEIFS(统调负荷!$F:$F,统调负荷!$B:$B,M$3,统调负荷!$C:$C,$A34)/10,"")</f>
        <v>4053.94475</v>
      </c>
      <c r="N34" s="3">
        <f>IFERROR(AVERAGEIFS(统调负荷!$F:$F,统调负荷!$B:$B,N$3,统调负荷!$C:$C,$A34)/10,"")</f>
        <v>4437.3045</v>
      </c>
      <c r="O34" s="3">
        <f>IFERROR(AVERAGEIFS(统调负荷!$F:$F,统调负荷!$B:$B,O$3,统调负荷!$C:$C,$A34)/10,"")</f>
        <v>4548.85975</v>
      </c>
      <c r="P34" s="3">
        <f>IFERROR(AVERAGEIFS(统调负荷!$F:$F,统调负荷!$B:$B,P$3,统调负荷!$C:$C,$A34)/10,"")</f>
        <v>4241.27475</v>
      </c>
      <c r="Q34" s="3">
        <f>IFERROR(AVERAGEIFS(统调负荷!$F:$F,统调负荷!$B:$B,Q$3,统调负荷!$C:$C,$A34)/10,"")</f>
        <v>3927.7395</v>
      </c>
      <c r="R34" s="3">
        <f>IFERROR(AVERAGEIFS(统调负荷!$F:$F,统调负荷!$B:$B,R$3,统调负荷!$C:$C,$A34)/10,"")</f>
        <v>3521.452</v>
      </c>
      <c r="S34" s="3">
        <f>IFERROR(AVERAGEIFS(统调负荷!$F:$F,统调负荷!$B:$B,S$3,统调负荷!$C:$C,$A34)/10,"")</f>
        <v>3662.0475</v>
      </c>
      <c r="T34" s="3">
        <f>IFERROR(AVERAGEIFS(统调负荷!$F:$F,统调负荷!$B:$B,T$3,统调负荷!$C:$C,$A34)/10,"")</f>
        <v>3970.537</v>
      </c>
      <c r="U34" s="3">
        <f>IFERROR(AVERAGEIFS(统调负荷!$F:$F,统调负荷!$B:$B,U$3,统调负荷!$C:$C,$A34)/10,"")</f>
        <v>4302.7545</v>
      </c>
      <c r="V34" s="3">
        <f>IFERROR(AVERAGEIFS(统调负荷!$F:$F,统调负荷!$B:$B,V$3,统调负荷!$C:$C,$A34)/10,"")</f>
        <v>4794.19</v>
      </c>
      <c r="W34" s="3">
        <f>IFERROR(AVERAGEIFS(统调负荷!$F:$F,统调负荷!$B:$B,W$3,统调负荷!$C:$C,$A34)/10,"")</f>
        <v>5361.43225</v>
      </c>
      <c r="X34" s="3">
        <f>IFERROR(AVERAGEIFS(统调负荷!$F:$F,统调负荷!$B:$B,X$3,统调负荷!$C:$C,$A34)/10,"")</f>
        <v>5713.7295</v>
      </c>
      <c r="Y34" s="3">
        <f>IFERROR(AVERAGEIFS(统调负荷!$F:$F,统调负荷!$B:$B,Y$3,统调负荷!$C:$C,$A34)/10,"")</f>
        <v>5907.7575</v>
      </c>
      <c r="Z34" s="3">
        <f>IFERROR(AVERAGEIFS(统调负荷!$F:$F,统调负荷!$B:$B,Z$3,统调负荷!$C:$C,$A34)/10,"")</f>
        <v>5802.83475</v>
      </c>
      <c r="AA34" s="3">
        <f>IFERROR(AVERAGEIFS(统调负荷!$F:$F,统调负荷!$B:$B,AA$3,统调负荷!$C:$C,$A34)/10,"")</f>
        <v>5683.2595</v>
      </c>
      <c r="AB34" s="3">
        <f>IFERROR(AVERAGEIFS(统调负荷!$F:$F,统调负荷!$B:$B,AB$3,统调负荷!$C:$C,$A34)/10,"")</f>
        <v>5359.0395</v>
      </c>
      <c r="AC34" s="3">
        <f>IFERROR(AVERAGEIFS(统调负荷!$F:$F,统调负荷!$B:$B,AC$3,统调负荷!$C:$C,$A34)/10,"")</f>
        <v>4702.39475</v>
      </c>
      <c r="AD34" s="3"/>
      <c r="AE34" s="23" t="str">
        <f>检修、备用和必开!$A32</f>
        <v>2025-01-31</v>
      </c>
      <c r="AF34" s="66">
        <f ca="1" t="shared" si="5"/>
        <v>-39.1152500000001</v>
      </c>
      <c r="AG34" s="66">
        <f ca="1" t="shared" si="6"/>
        <v>-122.24225</v>
      </c>
      <c r="AH34" s="66">
        <f ca="1" t="shared" si="7"/>
        <v>-281.24725</v>
      </c>
      <c r="AI34" s="66">
        <f ca="1" t="shared" si="8"/>
        <v>-369.6025</v>
      </c>
      <c r="AJ34" s="66">
        <f ca="1" t="shared" si="9"/>
        <v>-414.33475</v>
      </c>
      <c r="AK34" s="66">
        <f ca="1" t="shared" si="10"/>
        <v>-350.88125</v>
      </c>
      <c r="AL34" s="66">
        <f ca="1" t="shared" si="11"/>
        <v>-233.95575</v>
      </c>
      <c r="AM34" s="66">
        <f ca="1" t="shared" si="12"/>
        <v>-144.6085</v>
      </c>
      <c r="AN34" s="66">
        <f ca="1" t="shared" si="13"/>
        <v>-235.58925</v>
      </c>
      <c r="AO34" s="66">
        <f ca="1" t="shared" si="14"/>
        <v>-472.04875</v>
      </c>
      <c r="AP34" s="66">
        <f ca="1" t="shared" si="15"/>
        <v>-352.10725</v>
      </c>
      <c r="AQ34" s="66">
        <f ca="1" t="shared" si="16"/>
        <v>-55.9349999999999</v>
      </c>
      <c r="AR34" s="66">
        <f ca="1" t="shared" si="17"/>
        <v>138.3995</v>
      </c>
      <c r="AS34" s="66">
        <f ca="1" t="shared" si="18"/>
        <v>406.76475</v>
      </c>
      <c r="AT34" s="66">
        <f ca="1" t="shared" si="19"/>
        <v>478.9545</v>
      </c>
      <c r="AU34" s="66">
        <f ca="1" t="shared" si="20"/>
        <v>119.07625</v>
      </c>
      <c r="AV34" s="66">
        <f ca="1" t="shared" si="21"/>
        <v>-7.19849999999997</v>
      </c>
      <c r="AW34" s="66">
        <f ca="1" t="shared" si="22"/>
        <v>-39.4795000000001</v>
      </c>
      <c r="AX34" s="66">
        <f ca="1" t="shared" si="23"/>
        <v>-85.4204999999999</v>
      </c>
      <c r="AY34" s="66">
        <f ca="1" t="shared" si="24"/>
        <v>-235.946</v>
      </c>
      <c r="AZ34" s="66">
        <f ca="1" t="shared" si="25"/>
        <v>-111.538</v>
      </c>
      <c r="BA34" s="66">
        <f ca="1" t="shared" si="26"/>
        <v>-18.35475</v>
      </c>
      <c r="BB34" s="66">
        <f ca="1" t="shared" si="27"/>
        <v>119.13275</v>
      </c>
      <c r="BC34" s="66">
        <f ca="1" t="shared" si="28"/>
        <v>73.07275</v>
      </c>
    </row>
    <row r="35" customHeight="1" spans="1:30">
      <c r="A35" s="63" t="str">
        <f>统调负荷24小时!A35</f>
        <v>2025-01-16</v>
      </c>
      <c r="B35" s="53" t="s">
        <v>54</v>
      </c>
      <c r="C35" s="54">
        <f t="shared" si="3"/>
        <v>4308.8651875</v>
      </c>
      <c r="D35" s="3">
        <f t="shared" si="4"/>
        <v>5771.46125</v>
      </c>
      <c r="E35" s="3">
        <f t="shared" si="0"/>
        <v>3013.8445</v>
      </c>
      <c r="F35" s="3">
        <f>IFERROR(AVERAGEIFS(统调负荷!$O:$O,统调负荷!$B:$B,F$3,统调负荷!$C:$C,$A35)/10,"")</f>
        <v>4178.7535</v>
      </c>
      <c r="G35" s="3">
        <f>IFERROR(AVERAGEIFS(统调负荷!$O:$O,统调负荷!$B:$B,G$3,统调负荷!$C:$C,$A35)/10,"")</f>
        <v>3851.63975</v>
      </c>
      <c r="H35" s="3">
        <f>IFERROR(AVERAGEIFS(统调负荷!$O:$O,统调负荷!$B:$B,H$3,统调负荷!$C:$C,$A35)/10,"")</f>
        <v>3512.469</v>
      </c>
      <c r="I35" s="3">
        <f>IFERROR(AVERAGEIFS(统调负荷!$O:$O,统调负荷!$B:$B,I$3,统调负荷!$C:$C,$A35)/10,"")</f>
        <v>3248.95475</v>
      </c>
      <c r="J35" s="3">
        <f>IFERROR(AVERAGEIFS(统调负荷!$O:$O,统调负荷!$B:$B,J$3,统调负荷!$C:$C,$A35)/10,"")</f>
        <v>3053.4085</v>
      </c>
      <c r="K35" s="3">
        <f>IFERROR(AVERAGEIFS(统调负荷!$O:$O,统调负荷!$B:$B,K$3,统调负荷!$C:$C,$A35)/10,"")</f>
        <v>3013.8445</v>
      </c>
      <c r="L35" s="3">
        <f>IFERROR(AVERAGEIFS(统调负荷!$O:$O,统调负荷!$B:$B,L$3,统调负荷!$C:$C,$A35)/10,"")</f>
        <v>3354.15325</v>
      </c>
      <c r="M35" s="3">
        <f>IFERROR(AVERAGEIFS(统调负荷!$O:$O,统调负荷!$B:$B,M$3,统调负荷!$C:$C,$A35)/10,"")</f>
        <v>3708.44375</v>
      </c>
      <c r="N35" s="3">
        <f>IFERROR(AVERAGEIFS(统调负荷!$O:$O,统调负荷!$B:$B,N$3,统调负荷!$C:$C,$A35)/10,"")</f>
        <v>4338.98475</v>
      </c>
      <c r="O35" s="3">
        <f>IFERROR(AVERAGEIFS(统调负荷!$O:$O,统调负荷!$B:$B,O$3,统调负荷!$C:$C,$A35)/10,"")</f>
        <v>4273.382</v>
      </c>
      <c r="P35" s="3">
        <f>IFERROR(AVERAGEIFS(统调负荷!$O:$O,统调负荷!$B:$B,P$3,统调负荷!$C:$C,$A35)/10,"")</f>
        <v>3884.11325</v>
      </c>
      <c r="Q35" s="3">
        <f>IFERROR(AVERAGEIFS(统调负荷!$O:$O,统调负荷!$B:$B,Q$3,统调负荷!$C:$C,$A35)/10,"")</f>
        <v>3867.781</v>
      </c>
      <c r="R35" s="3">
        <f>IFERROR(AVERAGEIFS(统调负荷!$O:$O,统调负荷!$B:$B,R$3,统调负荷!$C:$C,$A35)/10,"")</f>
        <v>3597.02975</v>
      </c>
      <c r="S35" s="3">
        <f>IFERROR(AVERAGEIFS(统调负荷!$O:$O,统调负荷!$B:$B,S$3,统调负荷!$C:$C,$A35)/10,"")</f>
        <v>3796.53575</v>
      </c>
      <c r="T35" s="3">
        <f>IFERROR(AVERAGEIFS(统调负荷!$O:$O,统调负荷!$B:$B,T$3,统调负荷!$C:$C,$A35)/10,"")</f>
        <v>3968.153</v>
      </c>
      <c r="U35" s="3">
        <f>IFERROR(AVERAGEIFS(统调负荷!$O:$O,统调负荷!$B:$B,U$3,统调负荷!$C:$C,$A35)/10,"")</f>
        <v>4286.993</v>
      </c>
      <c r="V35" s="3">
        <f>IFERROR(AVERAGEIFS(统调负荷!$O:$O,统调负荷!$B:$B,V$3,统调负荷!$C:$C,$A35)/10,"")</f>
        <v>4996.9205</v>
      </c>
      <c r="W35" s="3">
        <f>IFERROR(AVERAGEIFS(统调负荷!$O:$O,统调负荷!$B:$B,W$3,统调负荷!$C:$C,$A35)/10,"")</f>
        <v>5486.40725</v>
      </c>
      <c r="X35" s="3">
        <f>IFERROR(AVERAGEIFS(统调负荷!$O:$O,统调负荷!$B:$B,X$3,统调负荷!$C:$C,$A35)/10,"")</f>
        <v>5703.05075</v>
      </c>
      <c r="Y35" s="3">
        <f>IFERROR(AVERAGEIFS(统调负荷!$O:$O,统调负荷!$B:$B,Y$3,统调负荷!$C:$C,$A35)/10,"")</f>
        <v>5771.46125</v>
      </c>
      <c r="Z35" s="3">
        <f>IFERROR(AVERAGEIFS(统调负荷!$O:$O,统调负荷!$B:$B,Z$3,统调负荷!$C:$C,$A35)/10,"")</f>
        <v>5649.94325</v>
      </c>
      <c r="AA35" s="3">
        <f>IFERROR(AVERAGEIFS(统调负荷!$O:$O,统调负荷!$B:$B,AA$3,统调负荷!$C:$C,$A35)/10,"")</f>
        <v>5627.283</v>
      </c>
      <c r="AB35" s="3">
        <f>IFERROR(AVERAGEIFS(统调负荷!$O:$O,统调负荷!$B:$B,AB$3,统调负荷!$C:$C,$A35)/10,"")</f>
        <v>5456.62775</v>
      </c>
      <c r="AC35" s="3">
        <f>IFERROR(AVERAGEIFS(统调负荷!$O:$O,统调负荷!$B:$B,AC$3,统调负荷!$C:$C,$A35)/10,"")</f>
        <v>4786.43125</v>
      </c>
      <c r="AD35" s="3"/>
    </row>
    <row r="36" customHeight="1" spans="1:30">
      <c r="A36" s="63" t="str">
        <f>统调负荷24小时!A36</f>
        <v>2025-01-17</v>
      </c>
      <c r="B36" s="53" t="s">
        <v>53</v>
      </c>
      <c r="C36" s="54">
        <f t="shared" si="3"/>
        <v>4225.27369791667</v>
      </c>
      <c r="D36" s="3">
        <f t="shared" si="4"/>
        <v>5290.5595</v>
      </c>
      <c r="E36" s="3">
        <f t="shared" si="0"/>
        <v>3217.84925</v>
      </c>
      <c r="F36" s="3">
        <f>IFERROR(AVERAGEIFS(统调负荷!$F:$F,统调负荷!$B:$B,F$3,统调负荷!$C:$C,$A36)/10,"")</f>
        <v>4636.11475</v>
      </c>
      <c r="G36" s="3">
        <f>IFERROR(AVERAGEIFS(统调负荷!$F:$F,统调负荷!$B:$B,G$3,统调负荷!$C:$C,$A36)/10,"")</f>
        <v>4245.59975</v>
      </c>
      <c r="H36" s="3">
        <f>IFERROR(AVERAGEIFS(统调负荷!$F:$F,统调负荷!$B:$B,H$3,统调负荷!$C:$C,$A36)/10,"")</f>
        <v>3971.9</v>
      </c>
      <c r="I36" s="3">
        <f>IFERROR(AVERAGEIFS(统调负荷!$F:$F,统调负荷!$B:$B,I$3,统调负荷!$C:$C,$A36)/10,"")</f>
        <v>3766.75725</v>
      </c>
      <c r="J36" s="3">
        <f>IFERROR(AVERAGEIFS(统调负荷!$F:$F,统调负荷!$B:$B,J$3,统调负荷!$C:$C,$A36)/10,"")</f>
        <v>3648.0195</v>
      </c>
      <c r="K36" s="3">
        <f>IFERROR(AVERAGEIFS(统调负荷!$F:$F,统调负荷!$B:$B,K$3,统调负荷!$C:$C,$A36)/10,"")</f>
        <v>3594.15475</v>
      </c>
      <c r="L36" s="3">
        <f>IFERROR(AVERAGEIFS(统调负荷!$F:$F,统调负荷!$B:$B,L$3,统调负荷!$C:$C,$A36)/10,"")</f>
        <v>3881.76175</v>
      </c>
      <c r="M36" s="3">
        <f>IFERROR(AVERAGEIFS(统调负荷!$F:$F,统调负荷!$B:$B,M$3,统调负荷!$C:$C,$A36)/10,"")</f>
        <v>4075.4035</v>
      </c>
      <c r="N36" s="3">
        <f>IFERROR(AVERAGEIFS(统调负荷!$F:$F,统调负荷!$B:$B,N$3,统调负荷!$C:$C,$A36)/10,"")</f>
        <v>4412.90425</v>
      </c>
      <c r="O36" s="3">
        <f>IFERROR(AVERAGEIFS(统调负荷!$F:$F,统调负荷!$B:$B,O$3,统调负荷!$C:$C,$A36)/10,"")</f>
        <v>4423.35925</v>
      </c>
      <c r="P36" s="3">
        <f>IFERROR(AVERAGEIFS(统调负荷!$F:$F,统调负荷!$B:$B,P$3,统调负荷!$C:$C,$A36)/10,"")</f>
        <v>3895.909</v>
      </c>
      <c r="Q36" s="3">
        <f>IFERROR(AVERAGEIFS(统调负荷!$F:$F,统调负荷!$B:$B,Q$3,统调负荷!$C:$C,$A36)/10,"")</f>
        <v>3513.9565</v>
      </c>
      <c r="R36" s="3">
        <f>IFERROR(AVERAGEIFS(统调负荷!$F:$F,统调负荷!$B:$B,R$3,统调负荷!$C:$C,$A36)/10,"")</f>
        <v>3217.84925</v>
      </c>
      <c r="S36" s="3">
        <f>IFERROR(AVERAGEIFS(统调负荷!$F:$F,统调负荷!$B:$B,S$3,统调负荷!$C:$C,$A36)/10,"")</f>
        <v>3450.67975</v>
      </c>
      <c r="T36" s="3">
        <f>IFERROR(AVERAGEIFS(统调负荷!$F:$F,统调负荷!$B:$B,T$3,统调负荷!$C:$C,$A36)/10,"")</f>
        <v>3588.23475</v>
      </c>
      <c r="U36" s="3">
        <f>IFERROR(AVERAGEIFS(统调负荷!$F:$F,统调负荷!$B:$B,U$3,统调负荷!$C:$C,$A36)/10,"")</f>
        <v>3747.39675</v>
      </c>
      <c r="V36" s="3">
        <f>IFERROR(AVERAGEIFS(统调负荷!$F:$F,统调负荷!$B:$B,V$3,统调负荷!$C:$C,$A36)/10,"")</f>
        <v>4448.81975</v>
      </c>
      <c r="W36" s="3">
        <f>IFERROR(AVERAGEIFS(统调负荷!$F:$F,统调负荷!$B:$B,W$3,统调负荷!$C:$C,$A36)/10,"")</f>
        <v>4908.49975</v>
      </c>
      <c r="X36" s="3">
        <f>IFERROR(AVERAGEIFS(统调负荷!$F:$F,统调负荷!$B:$B,X$3,统调负荷!$C:$C,$A36)/10,"")</f>
        <v>5160.22725</v>
      </c>
      <c r="Y36" s="3">
        <f>IFERROR(AVERAGEIFS(统调负荷!$F:$F,统调负荷!$B:$B,Y$3,统调负荷!$C:$C,$A36)/10,"")</f>
        <v>5290.5595</v>
      </c>
      <c r="Z36" s="3">
        <f>IFERROR(AVERAGEIFS(统调负荷!$F:$F,统调负荷!$B:$B,Z$3,统调负荷!$C:$C,$A36)/10,"")</f>
        <v>5181.2895</v>
      </c>
      <c r="AA36" s="3">
        <f>IFERROR(AVERAGEIFS(统调负荷!$F:$F,统调负荷!$B:$B,AA$3,统调负荷!$C:$C,$A36)/10,"")</f>
        <v>5106.98175</v>
      </c>
      <c r="AB36" s="3">
        <f>IFERROR(AVERAGEIFS(统调负荷!$F:$F,统调负荷!$B:$B,AB$3,统调负荷!$C:$C,$A36)/10,"")</f>
        <v>4933.8215</v>
      </c>
      <c r="AC36" s="3">
        <f>IFERROR(AVERAGEIFS(统调负荷!$F:$F,统调负荷!$B:$B,AC$3,统调负荷!$C:$C,$A36)/10,"")</f>
        <v>4306.369</v>
      </c>
      <c r="AD36" s="3"/>
    </row>
    <row r="37" customHeight="1" spans="1:30">
      <c r="A37" s="63" t="str">
        <f>统调负荷24小时!A37</f>
        <v>2025-01-17</v>
      </c>
      <c r="B37" s="53" t="s">
        <v>54</v>
      </c>
      <c r="C37" s="54">
        <f t="shared" ref="C37:C65" si="29">IFERROR(AVERAGE(F37:AC37),"")</f>
        <v>4091.88080208333</v>
      </c>
      <c r="D37" s="3">
        <f t="shared" ref="D37:D65" si="30">IFERROR(MAX(F37:AC37),"")</f>
        <v>5212.809</v>
      </c>
      <c r="E37" s="3">
        <f t="shared" si="0"/>
        <v>3353.4975</v>
      </c>
      <c r="F37" s="3">
        <f>IFERROR(AVERAGEIFS(统调负荷!$O:$O,统调负荷!$B:$B,F$3,统调负荷!$C:$C,$A37)/10,"")</f>
        <v>4707.8515</v>
      </c>
      <c r="G37" s="3">
        <f>IFERROR(AVERAGEIFS(统调负荷!$O:$O,统调负荷!$B:$B,G$3,统调负荷!$C:$C,$A37)/10,"")</f>
        <v>4253.50525</v>
      </c>
      <c r="H37" s="3">
        <f>IFERROR(AVERAGEIFS(统调负荷!$O:$O,统调负荷!$B:$B,H$3,统调负荷!$C:$C,$A37)/10,"")</f>
        <v>3906.31375</v>
      </c>
      <c r="I37" s="3">
        <f>IFERROR(AVERAGEIFS(统调负荷!$O:$O,统调负荷!$B:$B,I$3,统调负荷!$C:$C,$A37)/10,"")</f>
        <v>3646.14775</v>
      </c>
      <c r="J37" s="3">
        <f>IFERROR(AVERAGEIFS(统调负荷!$O:$O,统调负荷!$B:$B,J$3,统调负荷!$C:$C,$A37)/10,"")</f>
        <v>3411.486</v>
      </c>
      <c r="K37" s="3">
        <f>IFERROR(AVERAGEIFS(统调负荷!$O:$O,统调负荷!$B:$B,K$3,统调负荷!$C:$C,$A37)/10,"")</f>
        <v>3355.2575</v>
      </c>
      <c r="L37" s="3">
        <f>IFERROR(AVERAGEIFS(统调负荷!$O:$O,统调负荷!$B:$B,L$3,统调负荷!$C:$C,$A37)/10,"")</f>
        <v>3648.863</v>
      </c>
      <c r="M37" s="3">
        <f>IFERROR(AVERAGEIFS(统调负荷!$O:$O,统调负荷!$B:$B,M$3,统调负荷!$C:$C,$A37)/10,"")</f>
        <v>4078.12675</v>
      </c>
      <c r="N37" s="3">
        <f>IFERROR(AVERAGEIFS(统调负荷!$O:$O,统调负荷!$B:$B,N$3,统调负荷!$C:$C,$A37)/10,"")</f>
        <v>4397.30925</v>
      </c>
      <c r="O37" s="3">
        <f>IFERROR(AVERAGEIFS(统调负荷!$O:$O,统调负荷!$B:$B,O$3,统调负荷!$C:$C,$A37)/10,"")</f>
        <v>4082.28475</v>
      </c>
      <c r="P37" s="3">
        <f>IFERROR(AVERAGEIFS(统调负荷!$O:$O,统调负荷!$B:$B,P$3,统调负荷!$C:$C,$A37)/10,"")</f>
        <v>3465.696</v>
      </c>
      <c r="Q37" s="3">
        <f>IFERROR(AVERAGEIFS(统调负荷!$O:$O,统调负荷!$B:$B,Q$3,统调负荷!$C:$C,$A37)/10,"")</f>
        <v>3530.95075</v>
      </c>
      <c r="R37" s="3">
        <f>IFERROR(AVERAGEIFS(统调负荷!$O:$O,统调负荷!$B:$B,R$3,统调负荷!$C:$C,$A37)/10,"")</f>
        <v>3361.89875</v>
      </c>
      <c r="S37" s="3">
        <f>IFERROR(AVERAGEIFS(统调负荷!$O:$O,统调负荷!$B:$B,S$3,统调负荷!$C:$C,$A37)/10,"")</f>
        <v>3497.3525</v>
      </c>
      <c r="T37" s="3">
        <f>IFERROR(AVERAGEIFS(统调负荷!$O:$O,统调负荷!$B:$B,T$3,统调负荷!$C:$C,$A37)/10,"")</f>
        <v>3353.4975</v>
      </c>
      <c r="U37" s="3">
        <f>IFERROR(AVERAGEIFS(统调负荷!$O:$O,统调负荷!$B:$B,U$3,统调负荷!$C:$C,$A37)/10,"")</f>
        <v>3451.784</v>
      </c>
      <c r="V37" s="3">
        <f>IFERROR(AVERAGEIFS(统调负荷!$O:$O,统调负荷!$B:$B,V$3,统调负荷!$C:$C,$A37)/10,"")</f>
        <v>4129.60275</v>
      </c>
      <c r="W37" s="3">
        <f>IFERROR(AVERAGEIFS(统调负荷!$O:$O,统调负荷!$B:$B,W$3,统调负荷!$C:$C,$A37)/10,"")</f>
        <v>4685.6785</v>
      </c>
      <c r="X37" s="3">
        <f>IFERROR(AVERAGEIFS(统调负荷!$O:$O,统调负荷!$B:$B,X$3,统调负荷!$C:$C,$A37)/10,"")</f>
        <v>5036.8235</v>
      </c>
      <c r="Y37" s="3">
        <f>IFERROR(AVERAGEIFS(统调负荷!$O:$O,统调负荷!$B:$B,Y$3,统调负荷!$C:$C,$A37)/10,"")</f>
        <v>5212.809</v>
      </c>
      <c r="Z37" s="3">
        <f>IFERROR(AVERAGEIFS(统调负荷!$O:$O,统调负荷!$B:$B,Z$3,统调负荷!$C:$C,$A37)/10,"")</f>
        <v>5048.261</v>
      </c>
      <c r="AA37" s="3">
        <f>IFERROR(AVERAGEIFS(统调负荷!$O:$O,统调负荷!$B:$B,AA$3,统调负荷!$C:$C,$A37)/10,"")</f>
        <v>4963.64275</v>
      </c>
      <c r="AB37" s="3">
        <f>IFERROR(AVERAGEIFS(统调负荷!$O:$O,统调负荷!$B:$B,AB$3,统调负荷!$C:$C,$A37)/10,"")</f>
        <v>4758.36575</v>
      </c>
      <c r="AC37" s="3">
        <f>IFERROR(AVERAGEIFS(统调负荷!$O:$O,统调负荷!$B:$B,AC$3,统调负荷!$C:$C,$A37)/10,"")</f>
        <v>4221.631</v>
      </c>
      <c r="AD37" s="3"/>
    </row>
    <row r="38" customHeight="1" spans="1:55">
      <c r="A38" s="63" t="str">
        <f>统调负荷24小时!A38</f>
        <v>2025-01-18</v>
      </c>
      <c r="B38" s="53" t="s">
        <v>53</v>
      </c>
      <c r="C38" s="54">
        <f t="shared" si="29"/>
        <v>4054.73125</v>
      </c>
      <c r="D38" s="3">
        <f t="shared" si="30"/>
        <v>5274.525</v>
      </c>
      <c r="E38" s="3">
        <f t="shared" si="0"/>
        <v>2887.45</v>
      </c>
      <c r="F38" s="3">
        <f>IFERROR(AVERAGEIFS(统调负荷!$F:$F,统调负荷!$B:$B,F$3,统调负荷!$C:$C,$A38)/10,"")</f>
        <v>4433.7</v>
      </c>
      <c r="G38" s="3">
        <f>IFERROR(AVERAGEIFS(统调负荷!$F:$F,统调负荷!$B:$B,G$3,统调负荷!$C:$C,$A38)/10,"")</f>
        <v>4029.1</v>
      </c>
      <c r="H38" s="3">
        <f>IFERROR(AVERAGEIFS(统调负荷!$F:$F,统调负荷!$B:$B,H$3,统调负荷!$C:$C,$A38)/10,"")</f>
        <v>3892.05</v>
      </c>
      <c r="I38" s="3">
        <f>IFERROR(AVERAGEIFS(统调负荷!$F:$F,统调负荷!$B:$B,I$3,统调负荷!$C:$C,$A38)/10,"")</f>
        <v>3696.7</v>
      </c>
      <c r="J38" s="3">
        <f>IFERROR(AVERAGEIFS(统调负荷!$F:$F,统调负荷!$B:$B,J$3,统调负荷!$C:$C,$A38)/10,"")</f>
        <v>3570.425</v>
      </c>
      <c r="K38" s="3">
        <f>IFERROR(AVERAGEIFS(统调负荷!$F:$F,统调负荷!$B:$B,K$3,统调负荷!$C:$C,$A38)/10,"")</f>
        <v>3556.95</v>
      </c>
      <c r="L38" s="3">
        <f>IFERROR(AVERAGEIFS(统调负荷!$F:$F,统调负荷!$B:$B,L$3,统调负荷!$C:$C,$A38)/10,"")</f>
        <v>3763.65</v>
      </c>
      <c r="M38" s="3">
        <f>IFERROR(AVERAGEIFS(统调负荷!$F:$F,统调负荷!$B:$B,M$3,统调负荷!$C:$C,$A38)/10,"")</f>
        <v>3909.675</v>
      </c>
      <c r="N38" s="3">
        <f>IFERROR(AVERAGEIFS(统调负荷!$F:$F,统调负荷!$B:$B,N$3,统调负荷!$C:$C,$A38)/10,"")</f>
        <v>4136.4</v>
      </c>
      <c r="O38" s="3">
        <f>IFERROR(AVERAGEIFS(统调负荷!$F:$F,统调负荷!$B:$B,O$3,统调负荷!$C:$C,$A38)/10,"")</f>
        <v>4053.75</v>
      </c>
      <c r="P38" s="3">
        <f>IFERROR(AVERAGEIFS(统调负荷!$F:$F,统调负荷!$B:$B,P$3,统调负荷!$C:$C,$A38)/10,"")</f>
        <v>3532.075</v>
      </c>
      <c r="Q38" s="3">
        <f>IFERROR(AVERAGEIFS(统调负荷!$F:$F,统调负荷!$B:$B,Q$3,统调负荷!$C:$C,$A38)/10,"")</f>
        <v>3169.025</v>
      </c>
      <c r="R38" s="3">
        <f>IFERROR(AVERAGEIFS(统调负荷!$F:$F,统调负荷!$B:$B,R$3,统调负荷!$C:$C,$A38)/10,"")</f>
        <v>2887.45</v>
      </c>
      <c r="S38" s="3">
        <f>IFERROR(AVERAGEIFS(统调负荷!$F:$F,统调负荷!$B:$B,S$3,统调负荷!$C:$C,$A38)/10,"")</f>
        <v>2983.05</v>
      </c>
      <c r="T38" s="3">
        <f>IFERROR(AVERAGEIFS(统调负荷!$F:$F,统调负荷!$B:$B,T$3,统调负荷!$C:$C,$A38)/10,"")</f>
        <v>3134.275</v>
      </c>
      <c r="U38" s="3">
        <f>IFERROR(AVERAGEIFS(统调负荷!$F:$F,统调负荷!$B:$B,U$3,统调负荷!$C:$C,$A38)/10,"")</f>
        <v>3467.825</v>
      </c>
      <c r="V38" s="3">
        <f>IFERROR(AVERAGEIFS(统调负荷!$F:$F,统调负荷!$B:$B,V$3,统调负荷!$C:$C,$A38)/10,"")</f>
        <v>4073.375</v>
      </c>
      <c r="W38" s="3">
        <f>IFERROR(AVERAGEIFS(统调负荷!$F:$F,统调负荷!$B:$B,W$3,统调负荷!$C:$C,$A38)/10,"")</f>
        <v>4613.75</v>
      </c>
      <c r="X38" s="3">
        <f>IFERROR(AVERAGEIFS(统调负荷!$F:$F,统调负荷!$B:$B,X$3,统调负荷!$C:$C,$A38)/10,"")</f>
        <v>5009.6</v>
      </c>
      <c r="Y38" s="3">
        <f>IFERROR(AVERAGEIFS(统调负荷!$F:$F,统调负荷!$B:$B,Y$3,统调负荷!$C:$C,$A38)/10,"")</f>
        <v>5262.3</v>
      </c>
      <c r="Z38" s="3">
        <f>IFERROR(AVERAGEIFS(统调负荷!$F:$F,统调负荷!$B:$B,Z$3,统调负荷!$C:$C,$A38)/10,"")</f>
        <v>5210.725</v>
      </c>
      <c r="AA38" s="3">
        <f>IFERROR(AVERAGEIFS(统调负荷!$F:$F,统调负荷!$B:$B,AA$3,统调负荷!$C:$C,$A38)/10,"")</f>
        <v>5274.525</v>
      </c>
      <c r="AB38" s="3">
        <f>IFERROR(AVERAGEIFS(统调负荷!$F:$F,统调负荷!$B:$B,AB$3,统调负荷!$C:$C,$A38)/10,"")</f>
        <v>5099.5</v>
      </c>
      <c r="AC38" s="3">
        <f>IFERROR(AVERAGEIFS(统调负荷!$F:$F,统调负荷!$B:$B,AC$3,统调负荷!$C:$C,$A38)/10,"")</f>
        <v>4553.675</v>
      </c>
      <c r="AD38" s="3"/>
      <c r="AE38" s="56"/>
      <c r="AF38" s="65" t="s">
        <v>73</v>
      </c>
      <c r="AG38" s="65" t="s">
        <v>74</v>
      </c>
      <c r="AH38" s="65" t="s">
        <v>75</v>
      </c>
      <c r="AI38" s="67" t="s">
        <v>76</v>
      </c>
      <c r="AJ38" s="67" t="s">
        <v>77</v>
      </c>
      <c r="AK38" s="67" t="s">
        <v>78</v>
      </c>
      <c r="AL38" s="67" t="s">
        <v>79</v>
      </c>
      <c r="AM38" s="67" t="s">
        <v>80</v>
      </c>
      <c r="AN38" s="67" t="s">
        <v>81</v>
      </c>
      <c r="AO38" s="67" t="s">
        <v>82</v>
      </c>
      <c r="AP38" s="67" t="s">
        <v>83</v>
      </c>
      <c r="AQ38" s="67" t="s">
        <v>84</v>
      </c>
      <c r="AR38" s="67" t="s">
        <v>85</v>
      </c>
      <c r="AS38" s="67" t="s">
        <v>86</v>
      </c>
      <c r="AT38" s="67" t="s">
        <v>87</v>
      </c>
      <c r="AU38" s="67" t="s">
        <v>88</v>
      </c>
      <c r="AV38" s="67" t="s">
        <v>89</v>
      </c>
      <c r="AW38" s="67" t="s">
        <v>90</v>
      </c>
      <c r="AX38" s="67" t="s">
        <v>91</v>
      </c>
      <c r="AY38" s="67" t="s">
        <v>92</v>
      </c>
      <c r="AZ38" s="67" t="s">
        <v>93</v>
      </c>
      <c r="BA38" s="67" t="s">
        <v>94</v>
      </c>
      <c r="BB38" s="67" t="s">
        <v>95</v>
      </c>
      <c r="BC38" s="67" t="s">
        <v>96</v>
      </c>
    </row>
    <row r="39" customHeight="1" spans="1:56">
      <c r="A39" s="63" t="str">
        <f>统调负荷24小时!A39</f>
        <v>2025-01-18</v>
      </c>
      <c r="B39" s="53" t="s">
        <v>54</v>
      </c>
      <c r="C39" s="54">
        <f t="shared" si="29"/>
        <v>4005.08009375</v>
      </c>
      <c r="D39" s="3">
        <f t="shared" si="30"/>
        <v>5216.209</v>
      </c>
      <c r="E39" s="3">
        <f t="shared" si="0"/>
        <v>3194.709</v>
      </c>
      <c r="F39" s="3">
        <f>IFERROR(AVERAGEIFS(统调负荷!$O:$O,统调负荷!$B:$B,F$3,统调负荷!$C:$C,$A39)/10,"")</f>
        <v>4227.86025</v>
      </c>
      <c r="G39" s="3">
        <f>IFERROR(AVERAGEIFS(统调负荷!$O:$O,统调负荷!$B:$B,G$3,统调负荷!$C:$C,$A39)/10,"")</f>
        <v>3882.087</v>
      </c>
      <c r="H39" s="3">
        <f>IFERROR(AVERAGEIFS(统调负荷!$O:$O,统调负荷!$B:$B,H$3,统调负荷!$C:$C,$A39)/10,"")</f>
        <v>3539.9245</v>
      </c>
      <c r="I39" s="3">
        <f>IFERROR(AVERAGEIFS(统调负荷!$O:$O,统调负荷!$B:$B,I$3,统调负荷!$C:$C,$A39)/10,"")</f>
        <v>3369.129</v>
      </c>
      <c r="J39" s="3">
        <f>IFERROR(AVERAGEIFS(统调负荷!$O:$O,统调负荷!$B:$B,J$3,统调负荷!$C:$C,$A39)/10,"")</f>
        <v>3202.215</v>
      </c>
      <c r="K39" s="3">
        <f>IFERROR(AVERAGEIFS(统调负荷!$O:$O,统调负荷!$B:$B,K$3,统调负荷!$C:$C,$A39)/10,"")</f>
        <v>3194.709</v>
      </c>
      <c r="L39" s="3">
        <f>IFERROR(AVERAGEIFS(统调负荷!$O:$O,统调负荷!$B:$B,L$3,统调负荷!$C:$C,$A39)/10,"")</f>
        <v>3391.79825</v>
      </c>
      <c r="M39" s="3">
        <f>IFERROR(AVERAGEIFS(统调负荷!$O:$O,统调负荷!$B:$B,M$3,统调负荷!$C:$C,$A39)/10,"")</f>
        <v>3876.35525</v>
      </c>
      <c r="N39" s="3">
        <f>IFERROR(AVERAGEIFS(统调负荷!$O:$O,统调负荷!$B:$B,N$3,统调负荷!$C:$C,$A39)/10,"")</f>
        <v>4284.04325</v>
      </c>
      <c r="O39" s="3">
        <f>IFERROR(AVERAGEIFS(统调负荷!$O:$O,统调负荷!$B:$B,O$3,统调负荷!$C:$C,$A39)/10,"")</f>
        <v>4056.71325</v>
      </c>
      <c r="P39" s="3">
        <f>IFERROR(AVERAGEIFS(统调负荷!$O:$O,统调负荷!$B:$B,P$3,统调负荷!$C:$C,$A39)/10,"")</f>
        <v>3562.308</v>
      </c>
      <c r="Q39" s="3">
        <f>IFERROR(AVERAGEIFS(统调负荷!$O:$O,统调负荷!$B:$B,Q$3,统调负荷!$C:$C,$A39)/10,"")</f>
        <v>3395.9675</v>
      </c>
      <c r="R39" s="3">
        <f>IFERROR(AVERAGEIFS(统调负荷!$O:$O,统调负荷!$B:$B,R$3,统调负荷!$C:$C,$A39)/10,"")</f>
        <v>3320.532</v>
      </c>
      <c r="S39" s="3">
        <f>IFERROR(AVERAGEIFS(统调负荷!$O:$O,统调负荷!$B:$B,S$3,统调负荷!$C:$C,$A39)/10,"")</f>
        <v>3370.98625</v>
      </c>
      <c r="T39" s="3">
        <f>IFERROR(AVERAGEIFS(统调负荷!$O:$O,统调负荷!$B:$B,T$3,统调负荷!$C:$C,$A39)/10,"")</f>
        <v>3333.574</v>
      </c>
      <c r="U39" s="3">
        <f>IFERROR(AVERAGEIFS(统调负荷!$O:$O,统调负荷!$B:$B,U$3,统调负荷!$C:$C,$A39)/10,"")</f>
        <v>3402.00575</v>
      </c>
      <c r="V39" s="3">
        <f>IFERROR(AVERAGEIFS(统调负荷!$O:$O,统调负荷!$B:$B,V$3,统调负荷!$C:$C,$A39)/10,"")</f>
        <v>3923.5875</v>
      </c>
      <c r="W39" s="3">
        <f>IFERROR(AVERAGEIFS(统调负荷!$O:$O,统调负荷!$B:$B,W$3,统调负荷!$C:$C,$A39)/10,"")</f>
        <v>4570.88675</v>
      </c>
      <c r="X39" s="3">
        <f>IFERROR(AVERAGEIFS(统调负荷!$O:$O,统调负荷!$B:$B,X$3,统调负荷!$C:$C,$A39)/10,"")</f>
        <v>4958.88425</v>
      </c>
      <c r="Y39" s="3">
        <f>IFERROR(AVERAGEIFS(统调负荷!$O:$O,统调负荷!$B:$B,Y$3,统调负荷!$C:$C,$A39)/10,"")</f>
        <v>5124.7045</v>
      </c>
      <c r="Z39" s="3">
        <f>IFERROR(AVERAGEIFS(统调负荷!$O:$O,统调负荷!$B:$B,Z$3,统调负荷!$C:$C,$A39)/10,"")</f>
        <v>5120.098</v>
      </c>
      <c r="AA39" s="3">
        <f>IFERROR(AVERAGEIFS(统调负荷!$O:$O,统调负荷!$B:$B,AA$3,统调负荷!$C:$C,$A39)/10,"")</f>
        <v>5216.209</v>
      </c>
      <c r="AB39" s="3">
        <f>IFERROR(AVERAGEIFS(统调负荷!$O:$O,统调负荷!$B:$B,AB$3,统调负荷!$C:$C,$A39)/10,"")</f>
        <v>5187.068</v>
      </c>
      <c r="AC39" s="3">
        <f>IFERROR(AVERAGEIFS(统调负荷!$O:$O,统调负荷!$B:$B,AC$3,统调负荷!$C:$C,$A39)/10,"")</f>
        <v>4610.276</v>
      </c>
      <c r="AD39" s="3"/>
      <c r="AE39" s="23" t="str">
        <f>AE4</f>
        <v>2025-01-01</v>
      </c>
      <c r="AF39" s="66">
        <f ca="1">IF(AF4*'节点均价-24点'!AG4&gt;0,1,0)</f>
        <v>1</v>
      </c>
      <c r="AG39" s="66">
        <f ca="1">IF(AG4*'节点均价-24点'!AH4&gt;0,1,0)</f>
        <v>1</v>
      </c>
      <c r="AH39" s="66">
        <f ca="1">IF(AH4*'节点均价-24点'!AI4&gt;0,1,0)</f>
        <v>1</v>
      </c>
      <c r="AI39" s="66">
        <f ca="1">IF(AI4*'节点均价-24点'!AJ4&gt;0,1,0)</f>
        <v>1</v>
      </c>
      <c r="AJ39" s="66">
        <f ca="1">IF(AJ4*'节点均价-24点'!AK4&gt;0,1,0)</f>
        <v>1</v>
      </c>
      <c r="AK39" s="66">
        <f ca="1">IF(AK4*'节点均价-24点'!AL4&gt;0,1,0)</f>
        <v>1</v>
      </c>
      <c r="AL39" s="66">
        <f ca="1">IF(AL4*'节点均价-24点'!AM4&gt;0,1,0)</f>
        <v>1</v>
      </c>
      <c r="AM39" s="66">
        <f ca="1">IF(AM4*'节点均价-24点'!AN4&gt;0,1,0)</f>
        <v>1</v>
      </c>
      <c r="AN39" s="66">
        <f ca="1">IF(AN4*'节点均价-24点'!AO4&gt;0,1,0)</f>
        <v>1</v>
      </c>
      <c r="AO39" s="66">
        <f ca="1">IF(AO4*'节点均价-24点'!AP4&gt;0,1,0)</f>
        <v>1</v>
      </c>
      <c r="AP39" s="66">
        <f ca="1">IF(AP4*'节点均价-24点'!AQ4&gt;0,1,0)</f>
        <v>0</v>
      </c>
      <c r="AQ39" s="66">
        <f ca="1">IF(AQ4*'节点均价-24点'!AR4&gt;0,1,0)</f>
        <v>1</v>
      </c>
      <c r="AR39" s="66">
        <f ca="1">IF(AR4*'节点均价-24点'!AS4&gt;0,1,0)</f>
        <v>1</v>
      </c>
      <c r="AS39" s="66">
        <f ca="1">IF(AS4*'节点均价-24点'!AT4&gt;0,1,0)</f>
        <v>1</v>
      </c>
      <c r="AT39" s="66">
        <f ca="1">IF(AT4*'节点均价-24点'!AU4&gt;0,1,0)</f>
        <v>1</v>
      </c>
      <c r="AU39" s="66">
        <f ca="1">IF(AU4*'节点均价-24点'!AV4&gt;0,1,0)</f>
        <v>1</v>
      </c>
      <c r="AV39" s="66">
        <f ca="1">IF(AV4*'节点均价-24点'!AW4&gt;0,1,0)</f>
        <v>1</v>
      </c>
      <c r="AW39" s="66">
        <f ca="1">IF(AW4*'节点均价-24点'!AX4&gt;0,1,0)</f>
        <v>1</v>
      </c>
      <c r="AX39" s="66">
        <f ca="1">IF(AX4*'节点均价-24点'!AY4&gt;0,1,0)</f>
        <v>1</v>
      </c>
      <c r="AY39" s="66">
        <f ca="1">IF(AY4*'节点均价-24点'!AZ4&gt;0,1,0)</f>
        <v>1</v>
      </c>
      <c r="AZ39" s="66">
        <f ca="1">IF(AZ4*'节点均价-24点'!BA4&gt;0,1,0)</f>
        <v>1</v>
      </c>
      <c r="BA39" s="66">
        <f ca="1">IF(BA4*'节点均价-24点'!BB4&gt;0,1,0)</f>
        <v>1</v>
      </c>
      <c r="BB39" s="66">
        <f ca="1">IF(BB4*'节点均价-24点'!BC4&gt;0,1,0)</f>
        <v>1</v>
      </c>
      <c r="BC39" s="66">
        <f ca="1">IF(BC4*'节点均价-24点'!BD4&gt;0,1,0)</f>
        <v>1</v>
      </c>
      <c r="BD39" s="1">
        <f ca="1" t="shared" ref="BD39:BD44" si="31">SUM(AF39:BC39)</f>
        <v>23</v>
      </c>
    </row>
    <row r="40" customHeight="1" spans="1:56">
      <c r="A40" s="63" t="str">
        <f>统调负荷24小时!A40</f>
        <v>2025-01-19</v>
      </c>
      <c r="B40" s="53" t="s">
        <v>53</v>
      </c>
      <c r="C40" s="54">
        <f t="shared" si="29"/>
        <v>3721.21760416667</v>
      </c>
      <c r="D40" s="3">
        <f t="shared" si="30"/>
        <v>4905.4795</v>
      </c>
      <c r="E40" s="3">
        <f t="shared" si="0"/>
        <v>2215.23975</v>
      </c>
      <c r="F40" s="3">
        <f>IFERROR(AVERAGEIFS(统调负荷!$F:$F,统调负荷!$B:$B,F$3,统调负荷!$C:$C,$A40)/10,"")</f>
        <v>4619.487</v>
      </c>
      <c r="G40" s="3">
        <f>IFERROR(AVERAGEIFS(统调负荷!$F:$F,统调负荷!$B:$B,G$3,统调负荷!$C:$C,$A40)/10,"")</f>
        <v>4212.8325</v>
      </c>
      <c r="H40" s="3">
        <f>IFERROR(AVERAGEIFS(统调负荷!$F:$F,统调负荷!$B:$B,H$3,统调负荷!$C:$C,$A40)/10,"")</f>
        <v>4025.104</v>
      </c>
      <c r="I40" s="3">
        <f>IFERROR(AVERAGEIFS(统调负荷!$F:$F,统调负荷!$B:$B,I$3,统调负荷!$C:$C,$A40)/10,"")</f>
        <v>3863.36225</v>
      </c>
      <c r="J40" s="3">
        <f>IFERROR(AVERAGEIFS(统调负荷!$F:$F,统调负荷!$B:$B,J$3,统调负荷!$C:$C,$A40)/10,"")</f>
        <v>3732.40975</v>
      </c>
      <c r="K40" s="3">
        <f>IFERROR(AVERAGEIFS(统调负荷!$F:$F,统调负荷!$B:$B,K$3,统调负荷!$C:$C,$A40)/10,"")</f>
        <v>3721.72975</v>
      </c>
      <c r="L40" s="3">
        <f>IFERROR(AVERAGEIFS(统调负荷!$F:$F,统调负荷!$B:$B,L$3,统调负荷!$C:$C,$A40)/10,"")</f>
        <v>3850.5795</v>
      </c>
      <c r="M40" s="3">
        <f>IFERROR(AVERAGEIFS(统调负荷!$F:$F,统调负荷!$B:$B,M$3,统调负荷!$C:$C,$A40)/10,"")</f>
        <v>3928.32225</v>
      </c>
      <c r="N40" s="3">
        <f>IFERROR(AVERAGEIFS(统调负荷!$F:$F,统调负荷!$B:$B,N$3,统调负荷!$C:$C,$A40)/10,"")</f>
        <v>3658.11725</v>
      </c>
      <c r="O40" s="3">
        <f>IFERROR(AVERAGEIFS(统调负荷!$F:$F,统调负荷!$B:$B,O$3,统调负荷!$C:$C,$A40)/10,"")</f>
        <v>3337.4865</v>
      </c>
      <c r="P40" s="3">
        <f>IFERROR(AVERAGEIFS(统调负荷!$F:$F,统调负荷!$B:$B,P$3,统调负荷!$C:$C,$A40)/10,"")</f>
        <v>2727.172</v>
      </c>
      <c r="Q40" s="3">
        <f>IFERROR(AVERAGEIFS(统调负荷!$F:$F,统调负荷!$B:$B,Q$3,统调负荷!$C:$C,$A40)/10,"")</f>
        <v>2363.8045</v>
      </c>
      <c r="R40" s="3">
        <f>IFERROR(AVERAGEIFS(统调负荷!$F:$F,统调负荷!$B:$B,R$3,统调负荷!$C:$C,$A40)/10,"")</f>
        <v>2215.23975</v>
      </c>
      <c r="S40" s="3">
        <f>IFERROR(AVERAGEIFS(统调负荷!$F:$F,统调负荷!$B:$B,S$3,统调负荷!$C:$C,$A40)/10,"")</f>
        <v>2237.98</v>
      </c>
      <c r="T40" s="3">
        <f>IFERROR(AVERAGEIFS(统调负荷!$F:$F,统调负荷!$B:$B,T$3,统调负荷!$C:$C,$A40)/10,"")</f>
        <v>2282.892</v>
      </c>
      <c r="U40" s="3">
        <f>IFERROR(AVERAGEIFS(统调负荷!$F:$F,统调负荷!$B:$B,U$3,统调负荷!$C:$C,$A40)/10,"")</f>
        <v>2597.55925</v>
      </c>
      <c r="V40" s="3">
        <f>IFERROR(AVERAGEIFS(统调负荷!$F:$F,统调负荷!$B:$B,V$3,统调负荷!$C:$C,$A40)/10,"")</f>
        <v>3433.642</v>
      </c>
      <c r="W40" s="3">
        <f>IFERROR(AVERAGEIFS(统调负荷!$F:$F,统调负荷!$B:$B,W$3,统调负荷!$C:$C,$A40)/10,"")</f>
        <v>4221.84725</v>
      </c>
      <c r="X40" s="3">
        <f>IFERROR(AVERAGEIFS(统调负荷!$F:$F,统调负荷!$B:$B,X$3,统调负荷!$C:$C,$A40)/10,"")</f>
        <v>4667.77475</v>
      </c>
      <c r="Y40" s="3">
        <f>IFERROR(AVERAGEIFS(统调负荷!$F:$F,统调负荷!$B:$B,Y$3,统调负荷!$C:$C,$A40)/10,"")</f>
        <v>4905.4795</v>
      </c>
      <c r="Z40" s="3">
        <f>IFERROR(AVERAGEIFS(统调负荷!$F:$F,统调负荷!$B:$B,Z$3,统调负荷!$C:$C,$A40)/10,"")</f>
        <v>4842.19175</v>
      </c>
      <c r="AA40" s="3">
        <f>IFERROR(AVERAGEIFS(统调负荷!$F:$F,统调负荷!$B:$B,AA$3,统调负荷!$C:$C,$A40)/10,"")</f>
        <v>4842.03975</v>
      </c>
      <c r="AB40" s="3">
        <f>IFERROR(AVERAGEIFS(统调负荷!$F:$F,统调负荷!$B:$B,AB$3,统调负荷!$C:$C,$A40)/10,"")</f>
        <v>4795.5175</v>
      </c>
      <c r="AC40" s="3">
        <f>IFERROR(AVERAGEIFS(统调负荷!$F:$F,统调负荷!$B:$B,AC$3,统调负荷!$C:$C,$A40)/10,"")</f>
        <v>4226.65175</v>
      </c>
      <c r="AD40" s="3"/>
      <c r="AE40" s="23" t="str">
        <f t="shared" ref="AE40:AE69" si="32">AE5</f>
        <v>2025-01-02</v>
      </c>
      <c r="AF40" s="66">
        <f ca="1">IF(AF5*'节点均价-24点'!AG5&gt;0,1,0)</f>
        <v>0</v>
      </c>
      <c r="AG40" s="66">
        <f ca="1">IF(AG5*'节点均价-24点'!AH5&gt;0,1,0)</f>
        <v>1</v>
      </c>
      <c r="AH40" s="66">
        <f ca="1">IF(AH5*'节点均价-24点'!AI5&gt;0,1,0)</f>
        <v>1</v>
      </c>
      <c r="AI40" s="66">
        <f ca="1">IF(AI5*'节点均价-24点'!AJ5&gt;0,1,0)</f>
        <v>1</v>
      </c>
      <c r="AJ40" s="66">
        <f ca="1">IF(AJ5*'节点均价-24点'!AK5&gt;0,1,0)</f>
        <v>1</v>
      </c>
      <c r="AK40" s="66">
        <f ca="1">IF(AK5*'节点均价-24点'!AL5&gt;0,1,0)</f>
        <v>1</v>
      </c>
      <c r="AL40" s="66">
        <f ca="1">IF(AL5*'节点均价-24点'!AM5&gt;0,1,0)</f>
        <v>0</v>
      </c>
      <c r="AM40" s="66">
        <f ca="1">IF(AM5*'节点均价-24点'!AN5&gt;0,1,0)</f>
        <v>0</v>
      </c>
      <c r="AN40" s="66">
        <f ca="1">IF(AN5*'节点均价-24点'!AO5&gt;0,1,0)</f>
        <v>1</v>
      </c>
      <c r="AO40" s="66">
        <f ca="1">IF(AO5*'节点均价-24点'!AP5&gt;0,1,0)</f>
        <v>1</v>
      </c>
      <c r="AP40" s="66">
        <f ca="1">IF(AP5*'节点均价-24点'!AQ5&gt;0,1,0)</f>
        <v>0</v>
      </c>
      <c r="AQ40" s="66">
        <f ca="1">IF(AQ5*'节点均价-24点'!AR5&gt;0,1,0)</f>
        <v>1</v>
      </c>
      <c r="AR40" s="66">
        <f ca="1">IF(AR5*'节点均价-24点'!AS5&gt;0,1,0)</f>
        <v>1</v>
      </c>
      <c r="AS40" s="66">
        <f ca="1">IF(AS5*'节点均价-24点'!AT5&gt;0,1,0)</f>
        <v>1</v>
      </c>
      <c r="AT40" s="66">
        <f ca="1">IF(AT5*'节点均价-24点'!AU5&gt;0,1,0)</f>
        <v>1</v>
      </c>
      <c r="AU40" s="66">
        <f ca="1">IF(AU5*'节点均价-24点'!AV5&gt;0,1,0)</f>
        <v>0</v>
      </c>
      <c r="AV40" s="66">
        <f ca="1">IF(AV5*'节点均价-24点'!AW5&gt;0,1,0)</f>
        <v>0</v>
      </c>
      <c r="AW40" s="66">
        <f ca="1">IF(AW5*'节点均价-24点'!AX5&gt;0,1,0)</f>
        <v>1</v>
      </c>
      <c r="AX40" s="66">
        <f ca="1">IF(AX5*'节点均价-24点'!AY5&gt;0,1,0)</f>
        <v>0</v>
      </c>
      <c r="AY40" s="66">
        <f ca="1">IF(AY5*'节点均价-24点'!AZ5&gt;0,1,0)</f>
        <v>0</v>
      </c>
      <c r="AZ40" s="66">
        <f ca="1">IF(AZ5*'节点均价-24点'!BA5&gt;0,1,0)</f>
        <v>0</v>
      </c>
      <c r="BA40" s="66">
        <f ca="1">IF(BA5*'节点均价-24点'!BB5&gt;0,1,0)</f>
        <v>1</v>
      </c>
      <c r="BB40" s="66">
        <f ca="1">IF(BB5*'节点均价-24点'!BC5&gt;0,1,0)</f>
        <v>0</v>
      </c>
      <c r="BC40" s="66">
        <f ca="1">IF(BC5*'节点均价-24点'!BD5&gt;0,1,0)</f>
        <v>0</v>
      </c>
      <c r="BD40" s="1">
        <f ca="1" t="shared" si="31"/>
        <v>13</v>
      </c>
    </row>
    <row r="41" customHeight="1" spans="1:56">
      <c r="A41" s="63" t="str">
        <f>统调负荷24小时!A41</f>
        <v>2025-01-19</v>
      </c>
      <c r="B41" s="53" t="s">
        <v>54</v>
      </c>
      <c r="C41" s="54">
        <f t="shared" si="29"/>
        <v>3756.37275</v>
      </c>
      <c r="D41" s="3">
        <f t="shared" si="30"/>
        <v>4799.60975</v>
      </c>
      <c r="E41" s="3">
        <f t="shared" si="0"/>
        <v>2617.09125</v>
      </c>
      <c r="F41" s="3">
        <f>IFERROR(AVERAGEIFS(统调负荷!$O:$O,统调负荷!$B:$B,F$3,统调负荷!$C:$C,$A41)/10,"")</f>
        <v>4577.93</v>
      </c>
      <c r="G41" s="3">
        <f>IFERROR(AVERAGEIFS(统调负荷!$O:$O,统调负荷!$B:$B,G$3,统调负荷!$C:$C,$A41)/10,"")</f>
        <v>4158.43525</v>
      </c>
      <c r="H41" s="3">
        <f>IFERROR(AVERAGEIFS(统调负荷!$O:$O,统调负荷!$B:$B,H$3,统调负荷!$C:$C,$A41)/10,"")</f>
        <v>3889.49575</v>
      </c>
      <c r="I41" s="3">
        <f>IFERROR(AVERAGEIFS(统调负荷!$O:$O,统调负荷!$B:$B,I$3,统调负荷!$C:$C,$A41)/10,"")</f>
        <v>3666.47775</v>
      </c>
      <c r="J41" s="3">
        <f>IFERROR(AVERAGEIFS(统调负荷!$O:$O,统调负荷!$B:$B,J$3,统调负荷!$C:$C,$A41)/10,"")</f>
        <v>3513.463</v>
      </c>
      <c r="K41" s="3">
        <f>IFERROR(AVERAGEIFS(统调负荷!$O:$O,统调负荷!$B:$B,K$3,统调负荷!$C:$C,$A41)/10,"")</f>
        <v>3501.3375</v>
      </c>
      <c r="L41" s="3">
        <f>IFERROR(AVERAGEIFS(统调负荷!$O:$O,统调负荷!$B:$B,L$3,统调负荷!$C:$C,$A41)/10,"")</f>
        <v>3645.029</v>
      </c>
      <c r="M41" s="3">
        <f>IFERROR(AVERAGEIFS(统调负荷!$O:$O,统调负荷!$B:$B,M$3,统调负荷!$C:$C,$A41)/10,"")</f>
        <v>3867.594</v>
      </c>
      <c r="N41" s="3">
        <f>IFERROR(AVERAGEIFS(统调负荷!$O:$O,统调负荷!$B:$B,N$3,统调负荷!$C:$C,$A41)/10,"")</f>
        <v>3858.07875</v>
      </c>
      <c r="O41" s="3">
        <f>IFERROR(AVERAGEIFS(统调负荷!$O:$O,统调负荷!$B:$B,O$3,统调负荷!$C:$C,$A41)/10,"")</f>
        <v>3592.928</v>
      </c>
      <c r="P41" s="3">
        <f>IFERROR(AVERAGEIFS(统调负荷!$O:$O,统调负荷!$B:$B,P$3,统调负荷!$C:$C,$A41)/10,"")</f>
        <v>3030.923</v>
      </c>
      <c r="Q41" s="3">
        <f>IFERROR(AVERAGEIFS(统调负荷!$O:$O,统调负荷!$B:$B,Q$3,统调负荷!$C:$C,$A41)/10,"")</f>
        <v>2849.22425</v>
      </c>
      <c r="R41" s="3">
        <f>IFERROR(AVERAGEIFS(统调负荷!$O:$O,统调负荷!$B:$B,R$3,统调负荷!$C:$C,$A41)/10,"")</f>
        <v>2805.21725</v>
      </c>
      <c r="S41" s="3">
        <f>IFERROR(AVERAGEIFS(统调负荷!$O:$O,统调负荷!$B:$B,S$3,统调负荷!$C:$C,$A41)/10,"")</f>
        <v>2845.03875</v>
      </c>
      <c r="T41" s="3">
        <f>IFERROR(AVERAGEIFS(统调负荷!$O:$O,统调负荷!$B:$B,T$3,统调负荷!$C:$C,$A41)/10,"")</f>
        <v>2617.09125</v>
      </c>
      <c r="U41" s="3">
        <f>IFERROR(AVERAGEIFS(统调负荷!$O:$O,统调负荷!$B:$B,U$3,统调负荷!$C:$C,$A41)/10,"")</f>
        <v>2666.67825</v>
      </c>
      <c r="V41" s="3">
        <f>IFERROR(AVERAGEIFS(统调负荷!$O:$O,统调负荷!$B:$B,V$3,统调负荷!$C:$C,$A41)/10,"")</f>
        <v>3327.723</v>
      </c>
      <c r="W41" s="3">
        <f>IFERROR(AVERAGEIFS(统调负荷!$O:$O,统调负荷!$B:$B,W$3,统调负荷!$C:$C,$A41)/10,"")</f>
        <v>4048.3725</v>
      </c>
      <c r="X41" s="3">
        <f>IFERROR(AVERAGEIFS(统调负荷!$O:$O,统调负荷!$B:$B,X$3,统调负荷!$C:$C,$A41)/10,"")</f>
        <v>4599.73275</v>
      </c>
      <c r="Y41" s="3">
        <f>IFERROR(AVERAGEIFS(统调负荷!$O:$O,统调负荷!$B:$B,Y$3,统调负荷!$C:$C,$A41)/10,"")</f>
        <v>4732.68175</v>
      </c>
      <c r="Z41" s="3">
        <f>IFERROR(AVERAGEIFS(统调负荷!$O:$O,统调负荷!$B:$B,Z$3,统调负荷!$C:$C,$A41)/10,"")</f>
        <v>4692.38425</v>
      </c>
      <c r="AA41" s="3">
        <f>IFERROR(AVERAGEIFS(统调负荷!$O:$O,统调负荷!$B:$B,AA$3,统调负荷!$C:$C,$A41)/10,"")</f>
        <v>4684.90425</v>
      </c>
      <c r="AB41" s="3">
        <f>IFERROR(AVERAGEIFS(统调负荷!$O:$O,统调负荷!$B:$B,AB$3,统调负荷!$C:$C,$A41)/10,"")</f>
        <v>4799.60975</v>
      </c>
      <c r="AC41" s="3">
        <f>IFERROR(AVERAGEIFS(统调负荷!$O:$O,统调负荷!$B:$B,AC$3,统调负荷!$C:$C,$A41)/10,"")</f>
        <v>4182.596</v>
      </c>
      <c r="AD41" s="3"/>
      <c r="AE41" s="23" t="str">
        <f t="shared" si="32"/>
        <v>2025-01-03</v>
      </c>
      <c r="AF41" s="66">
        <f ca="1">IF(AF6*'节点均价-24点'!AG6&gt;0,1,0)</f>
        <v>0</v>
      </c>
      <c r="AG41" s="66">
        <f ca="1">IF(AG6*'节点均价-24点'!AH6&gt;0,1,0)</f>
        <v>1</v>
      </c>
      <c r="AH41" s="66">
        <f ca="1">IF(AH6*'节点均价-24点'!AI6&gt;0,1,0)</f>
        <v>1</v>
      </c>
      <c r="AI41" s="66">
        <f ca="1">IF(AI6*'节点均价-24点'!AJ6&gt;0,1,0)</f>
        <v>1</v>
      </c>
      <c r="AJ41" s="66">
        <f ca="1">IF(AJ6*'节点均价-24点'!AK6&gt;0,1,0)</f>
        <v>1</v>
      </c>
      <c r="AK41" s="66">
        <f ca="1">IF(AK6*'节点均价-24点'!AL6&gt;0,1,0)</f>
        <v>1</v>
      </c>
      <c r="AL41" s="66">
        <f ca="1">IF(AL6*'节点均价-24点'!AM6&gt;0,1,0)</f>
        <v>1</v>
      </c>
      <c r="AM41" s="66">
        <f ca="1">IF(AM6*'节点均价-24点'!AN6&gt;0,1,0)</f>
        <v>1</v>
      </c>
      <c r="AN41" s="66">
        <f ca="1">IF(AN6*'节点均价-24点'!AO6&gt;0,1,0)</f>
        <v>1</v>
      </c>
      <c r="AO41" s="66">
        <f ca="1">IF(AO6*'节点均价-24点'!AP6&gt;0,1,0)</f>
        <v>1</v>
      </c>
      <c r="AP41" s="66">
        <f ca="1">IF(AP6*'节点均价-24点'!AQ6&gt;0,1,0)</f>
        <v>1</v>
      </c>
      <c r="AQ41" s="66">
        <f ca="1">IF(AQ6*'节点均价-24点'!AR6&gt;0,1,0)</f>
        <v>1</v>
      </c>
      <c r="AR41" s="66">
        <f ca="1">IF(AR6*'节点均价-24点'!AS6&gt;0,1,0)</f>
        <v>1</v>
      </c>
      <c r="AS41" s="66">
        <f ca="1">IF(AS6*'节点均价-24点'!AT6&gt;0,1,0)</f>
        <v>0</v>
      </c>
      <c r="AT41" s="66">
        <f ca="1">IF(AT6*'节点均价-24点'!AU6&gt;0,1,0)</f>
        <v>1</v>
      </c>
      <c r="AU41" s="66">
        <f ca="1">IF(AU6*'节点均价-24点'!AV6&gt;0,1,0)</f>
        <v>1</v>
      </c>
      <c r="AV41" s="66">
        <f ca="1">IF(AV6*'节点均价-24点'!AW6&gt;0,1,0)</f>
        <v>1</v>
      </c>
      <c r="AW41" s="66">
        <f ca="1">IF(AW6*'节点均价-24点'!AX6&gt;0,1,0)</f>
        <v>1</v>
      </c>
      <c r="AX41" s="66">
        <f ca="1">IF(AX6*'节点均价-24点'!AY6&gt;0,1,0)</f>
        <v>1</v>
      </c>
      <c r="AY41" s="66">
        <f ca="1">IF(AY6*'节点均价-24点'!AZ6&gt;0,1,0)</f>
        <v>1</v>
      </c>
      <c r="AZ41" s="66">
        <f ca="1">IF(AZ6*'节点均价-24点'!BA6&gt;0,1,0)</f>
        <v>1</v>
      </c>
      <c r="BA41" s="66">
        <f ca="1">IF(BA6*'节点均价-24点'!BB6&gt;0,1,0)</f>
        <v>1</v>
      </c>
      <c r="BB41" s="66">
        <f ca="1">IF(BB6*'节点均价-24点'!BC6&gt;0,1,0)</f>
        <v>1</v>
      </c>
      <c r="BC41" s="66">
        <f ca="1">IF(BC6*'节点均价-24点'!BD6&gt;0,1,0)</f>
        <v>1</v>
      </c>
      <c r="BD41" s="1">
        <f ca="1" t="shared" si="31"/>
        <v>22</v>
      </c>
    </row>
    <row r="42" customHeight="1" spans="1:56">
      <c r="A42" s="63" t="str">
        <f>统调负荷24小时!A42</f>
        <v>2025-01-20</v>
      </c>
      <c r="B42" s="53" t="s">
        <v>53</v>
      </c>
      <c r="C42" s="54">
        <f t="shared" si="29"/>
        <v>3913.22860416667</v>
      </c>
      <c r="D42" s="3">
        <f t="shared" si="30"/>
        <v>5144.0895</v>
      </c>
      <c r="E42" s="3">
        <f t="shared" si="0"/>
        <v>2833.3275</v>
      </c>
      <c r="F42" s="3">
        <f>IFERROR(AVERAGEIFS(统调负荷!$F:$F,统调负荷!$B:$B,F$3,统调负荷!$C:$C,$A42)/10,"")</f>
        <v>4443.9565</v>
      </c>
      <c r="G42" s="3">
        <f>IFERROR(AVERAGEIFS(统调负荷!$F:$F,统调负荷!$B:$B,G$3,统调负荷!$C:$C,$A42)/10,"")</f>
        <v>4010.47225</v>
      </c>
      <c r="H42" s="3">
        <f>IFERROR(AVERAGEIFS(统调负荷!$F:$F,统调负荷!$B:$B,H$3,统调负荷!$C:$C,$A42)/10,"")</f>
        <v>3764.43975</v>
      </c>
      <c r="I42" s="3">
        <f>IFERROR(AVERAGEIFS(统调负荷!$F:$F,统调负荷!$B:$B,I$3,统调负荷!$C:$C,$A42)/10,"")</f>
        <v>3574.433</v>
      </c>
      <c r="J42" s="3">
        <f>IFERROR(AVERAGEIFS(统调负荷!$F:$F,统调负荷!$B:$B,J$3,统调负荷!$C:$C,$A42)/10,"")</f>
        <v>3422.72975</v>
      </c>
      <c r="K42" s="3">
        <f>IFERROR(AVERAGEIFS(统调负荷!$F:$F,统调负荷!$B:$B,K$3,统调负荷!$C:$C,$A42)/10,"")</f>
        <v>3441.315</v>
      </c>
      <c r="L42" s="3">
        <f>IFERROR(AVERAGEIFS(统调负荷!$F:$F,统调负荷!$B:$B,L$3,统调负荷!$C:$C,$A42)/10,"")</f>
        <v>3726.222</v>
      </c>
      <c r="M42" s="3">
        <f>IFERROR(AVERAGEIFS(统调负荷!$F:$F,统调负荷!$B:$B,M$3,统调负荷!$C:$C,$A42)/10,"")</f>
        <v>3951.71725</v>
      </c>
      <c r="N42" s="3">
        <f>IFERROR(AVERAGEIFS(统调负荷!$F:$F,统调负荷!$B:$B,N$3,统调负荷!$C:$C,$A42)/10,"")</f>
        <v>4033.622</v>
      </c>
      <c r="O42" s="3">
        <f>IFERROR(AVERAGEIFS(统调负荷!$F:$F,统调负荷!$B:$B,O$3,统调负荷!$C:$C,$A42)/10,"")</f>
        <v>3870.90175</v>
      </c>
      <c r="P42" s="3">
        <f>IFERROR(AVERAGEIFS(统调负荷!$F:$F,统调负荷!$B:$B,P$3,统调负荷!$C:$C,$A42)/10,"")</f>
        <v>3369.35425</v>
      </c>
      <c r="Q42" s="3">
        <f>IFERROR(AVERAGEIFS(统调负荷!$F:$F,统调负荷!$B:$B,Q$3,统调负荷!$C:$C,$A42)/10,"")</f>
        <v>3100.24075</v>
      </c>
      <c r="R42" s="3">
        <f>IFERROR(AVERAGEIFS(统调负荷!$F:$F,统调负荷!$B:$B,R$3,统调负荷!$C:$C,$A42)/10,"")</f>
        <v>2851.8545</v>
      </c>
      <c r="S42" s="3">
        <f>IFERROR(AVERAGEIFS(统调负荷!$F:$F,统调负荷!$B:$B,S$3,统调负荷!$C:$C,$A42)/10,"")</f>
        <v>2847.062</v>
      </c>
      <c r="T42" s="3">
        <f>IFERROR(AVERAGEIFS(统调负荷!$F:$F,统调负荷!$B:$B,T$3,统调负荷!$C:$C,$A42)/10,"")</f>
        <v>2833.3275</v>
      </c>
      <c r="U42" s="3">
        <f>IFERROR(AVERAGEIFS(统调负荷!$F:$F,统调负荷!$B:$B,U$3,统调负荷!$C:$C,$A42)/10,"")</f>
        <v>3119.5295</v>
      </c>
      <c r="V42" s="3">
        <f>IFERROR(AVERAGEIFS(统调负荷!$F:$F,统调负荷!$B:$B,V$3,统调负荷!$C:$C,$A42)/10,"")</f>
        <v>3727.59725</v>
      </c>
      <c r="W42" s="3">
        <f>IFERROR(AVERAGEIFS(统调负荷!$F:$F,统调负荷!$B:$B,W$3,统调负荷!$C:$C,$A42)/10,"")</f>
        <v>4393.19225</v>
      </c>
      <c r="X42" s="3">
        <f>IFERROR(AVERAGEIFS(统调负荷!$F:$F,统调负荷!$B:$B,X$3,统调负荷!$C:$C,$A42)/10,"")</f>
        <v>4937.13725</v>
      </c>
      <c r="Y42" s="3">
        <f>IFERROR(AVERAGEIFS(统调负荷!$F:$F,统调负荷!$B:$B,Y$3,统调负荷!$C:$C,$A42)/10,"")</f>
        <v>5144.0895</v>
      </c>
      <c r="Z42" s="3">
        <f>IFERROR(AVERAGEIFS(统调负荷!$F:$F,统调负荷!$B:$B,Z$3,统调负荷!$C:$C,$A42)/10,"")</f>
        <v>5045.632</v>
      </c>
      <c r="AA42" s="3">
        <f>IFERROR(AVERAGEIFS(统调负荷!$F:$F,统调负荷!$B:$B,AA$3,统调负荷!$C:$C,$A42)/10,"")</f>
        <v>5035.3295</v>
      </c>
      <c r="AB42" s="3">
        <f>IFERROR(AVERAGEIFS(统调负荷!$F:$F,统调负荷!$B:$B,AB$3,统调负荷!$C:$C,$A42)/10,"")</f>
        <v>4959.536</v>
      </c>
      <c r="AC42" s="3">
        <f>IFERROR(AVERAGEIFS(统调负荷!$F:$F,统调负荷!$B:$B,AC$3,统调负荷!$C:$C,$A42)/10,"")</f>
        <v>4313.795</v>
      </c>
      <c r="AD42" s="3"/>
      <c r="AE42" s="23" t="str">
        <f t="shared" si="32"/>
        <v>2025-01-04</v>
      </c>
      <c r="AF42" s="66">
        <f ca="1">IF(AF7*'节点均价-24点'!AG7&gt;0,1,0)</f>
        <v>0</v>
      </c>
      <c r="AG42" s="66">
        <f ca="1">IF(AG7*'节点均价-24点'!AH7&gt;0,1,0)</f>
        <v>0</v>
      </c>
      <c r="AH42" s="66">
        <f ca="1">IF(AH7*'节点均价-24点'!AI7&gt;0,1,0)</f>
        <v>0</v>
      </c>
      <c r="AI42" s="66">
        <f ca="1">IF(AI7*'节点均价-24点'!AJ7&gt;0,1,0)</f>
        <v>0</v>
      </c>
      <c r="AJ42" s="66">
        <f ca="1">IF(AJ7*'节点均价-24点'!AK7&gt;0,1,0)</f>
        <v>0</v>
      </c>
      <c r="AK42" s="66">
        <f ca="1">IF(AK7*'节点均价-24点'!AL7&gt;0,1,0)</f>
        <v>0</v>
      </c>
      <c r="AL42" s="66">
        <f ca="1">IF(AL7*'节点均价-24点'!AM7&gt;0,1,0)</f>
        <v>1</v>
      </c>
      <c r="AM42" s="66">
        <f ca="1">IF(AM7*'节点均价-24点'!AN7&gt;0,1,0)</f>
        <v>0</v>
      </c>
      <c r="AN42" s="66">
        <f ca="1">IF(AN7*'节点均价-24点'!AO7&gt;0,1,0)</f>
        <v>0</v>
      </c>
      <c r="AO42" s="66">
        <f ca="1">IF(AO7*'节点均价-24点'!AP7&gt;0,1,0)</f>
        <v>1</v>
      </c>
      <c r="AP42" s="66">
        <f ca="1">IF(AP7*'节点均价-24点'!AQ7&gt;0,1,0)</f>
        <v>1</v>
      </c>
      <c r="AQ42" s="66">
        <f ca="1">IF(AQ7*'节点均价-24点'!AR7&gt;0,1,0)</f>
        <v>1</v>
      </c>
      <c r="AR42" s="66">
        <f ca="1">IF(AR7*'节点均价-24点'!AS7&gt;0,1,0)</f>
        <v>1</v>
      </c>
      <c r="AS42" s="66">
        <f ca="1">IF(AS7*'节点均价-24点'!AT7&gt;0,1,0)</f>
        <v>0</v>
      </c>
      <c r="AT42" s="66">
        <f ca="1">IF(AT7*'节点均价-24点'!AU7&gt;0,1,0)</f>
        <v>0</v>
      </c>
      <c r="AU42" s="66">
        <f ca="1">IF(AU7*'节点均价-24点'!AV7&gt;0,1,0)</f>
        <v>0</v>
      </c>
      <c r="AV42" s="66">
        <f ca="1">IF(AV7*'节点均价-24点'!AW7&gt;0,1,0)</f>
        <v>0</v>
      </c>
      <c r="AW42" s="66">
        <f ca="1">IF(AW7*'节点均价-24点'!AX7&gt;0,1,0)</f>
        <v>1</v>
      </c>
      <c r="AX42" s="66">
        <f ca="1">IF(AX7*'节点均价-24点'!AY7&gt;0,1,0)</f>
        <v>0</v>
      </c>
      <c r="AY42" s="66">
        <f ca="1">IF(AY7*'节点均价-24点'!AZ7&gt;0,1,0)</f>
        <v>0</v>
      </c>
      <c r="AZ42" s="66">
        <f ca="1">IF(AZ7*'节点均价-24点'!BA7&gt;0,1,0)</f>
        <v>0</v>
      </c>
      <c r="BA42" s="66">
        <f ca="1">IF(BA7*'节点均价-24点'!BB7&gt;0,1,0)</f>
        <v>0</v>
      </c>
      <c r="BB42" s="66">
        <f ca="1">IF(BB7*'节点均价-24点'!BC7&gt;0,1,0)</f>
        <v>0</v>
      </c>
      <c r="BC42" s="66">
        <f ca="1">IF(BC7*'节点均价-24点'!BD7&gt;0,1,0)</f>
        <v>0</v>
      </c>
      <c r="BD42" s="1">
        <f ca="1" t="shared" si="31"/>
        <v>6</v>
      </c>
    </row>
    <row r="43" customHeight="1" spans="1:56">
      <c r="A43" s="63" t="str">
        <f>统调负荷24小时!A43</f>
        <v>2025-01-20</v>
      </c>
      <c r="B43" s="53" t="s">
        <v>54</v>
      </c>
      <c r="C43" s="54">
        <f t="shared" si="29"/>
        <v>3532.20895833333</v>
      </c>
      <c r="D43" s="3">
        <f t="shared" si="30"/>
        <v>4329.8445</v>
      </c>
      <c r="E43" s="3">
        <f t="shared" si="0"/>
        <v>2572.59825</v>
      </c>
      <c r="F43" s="3">
        <f>IFERROR(AVERAGEIFS(统调负荷!$O:$O,统调负荷!$B:$B,F$3,统调负荷!$C:$C,$A43)/10,"")</f>
        <v>4241.95375</v>
      </c>
      <c r="G43" s="3">
        <f>IFERROR(AVERAGEIFS(统调负荷!$O:$O,统调负荷!$B:$B,G$3,统调负荷!$C:$C,$A43)/10,"")</f>
        <v>3823.18475</v>
      </c>
      <c r="H43" s="3">
        <f>IFERROR(AVERAGEIFS(统调负荷!$O:$O,统调负荷!$B:$B,H$3,统调负荷!$C:$C,$A43)/10,"")</f>
        <v>3475.15325</v>
      </c>
      <c r="I43" s="3">
        <f>IFERROR(AVERAGEIFS(统调负荷!$O:$O,统调负荷!$B:$B,I$3,统调负荷!$C:$C,$A43)/10,"")</f>
        <v>3271.506</v>
      </c>
      <c r="J43" s="3">
        <f>IFERROR(AVERAGEIFS(统调负荷!$O:$O,统调负荷!$B:$B,J$3,统调负荷!$C:$C,$A43)/10,"")</f>
        <v>3130.735</v>
      </c>
      <c r="K43" s="3">
        <f>IFERROR(AVERAGEIFS(统调负荷!$O:$O,统调负荷!$B:$B,K$3,统调负荷!$C:$C,$A43)/10,"")</f>
        <v>3174.66775</v>
      </c>
      <c r="L43" s="3">
        <f>IFERROR(AVERAGEIFS(统调负荷!$O:$O,统调负荷!$B:$B,L$3,统调负荷!$C:$C,$A43)/10,"")</f>
        <v>3455.45425</v>
      </c>
      <c r="M43" s="3">
        <f>IFERROR(AVERAGEIFS(统调负荷!$O:$O,统调负荷!$B:$B,M$3,统调负荷!$C:$C,$A43)/10,"")</f>
        <v>3702.37625</v>
      </c>
      <c r="N43" s="3">
        <f>IFERROR(AVERAGEIFS(统调负荷!$O:$O,统调负荷!$B:$B,N$3,统调负荷!$C:$C,$A43)/10,"")</f>
        <v>3799.119</v>
      </c>
      <c r="O43" s="3">
        <f>IFERROR(AVERAGEIFS(统调负荷!$O:$O,统调负荷!$B:$B,O$3,统调负荷!$C:$C,$A43)/10,"")</f>
        <v>3480.106</v>
      </c>
      <c r="P43" s="3">
        <f>IFERROR(AVERAGEIFS(统调负荷!$O:$O,统调负荷!$B:$B,P$3,统调负荷!$C:$C,$A43)/10,"")</f>
        <v>2994.306</v>
      </c>
      <c r="Q43" s="3">
        <f>IFERROR(AVERAGEIFS(统调负荷!$O:$O,统调负荷!$B:$B,Q$3,统调负荷!$C:$C,$A43)/10,"")</f>
        <v>2921.184</v>
      </c>
      <c r="R43" s="3">
        <f>IFERROR(AVERAGEIFS(统调负荷!$O:$O,统调负荷!$B:$B,R$3,统调负荷!$C:$C,$A43)/10,"")</f>
        <v>2895.6135</v>
      </c>
      <c r="S43" s="3">
        <f>IFERROR(AVERAGEIFS(统调负荷!$O:$O,统调负荷!$B:$B,S$3,统调负荷!$C:$C,$A43)/10,"")</f>
        <v>2839.7345</v>
      </c>
      <c r="T43" s="3">
        <f>IFERROR(AVERAGEIFS(统调负荷!$O:$O,统调负荷!$B:$B,T$3,统调负荷!$C:$C,$A43)/10,"")</f>
        <v>2572.59825</v>
      </c>
      <c r="U43" s="3">
        <f>IFERROR(AVERAGEIFS(统调负荷!$O:$O,统调负荷!$B:$B,U$3,统调负荷!$C:$C,$A43)/10,"")</f>
        <v>2746.8965</v>
      </c>
      <c r="V43" s="3">
        <f>IFERROR(AVERAGEIFS(统调负荷!$O:$O,统调负荷!$B:$B,V$3,统调负荷!$C:$C,$A43)/10,"")</f>
        <v>3231.04225</v>
      </c>
      <c r="W43" s="3">
        <f>IFERROR(AVERAGEIFS(统调负荷!$O:$O,统调负荷!$B:$B,W$3,统调负荷!$C:$C,$A43)/10,"")</f>
        <v>3701.294</v>
      </c>
      <c r="X43" s="3">
        <f>IFERROR(AVERAGEIFS(统调负荷!$O:$O,统调负荷!$B:$B,X$3,统调负荷!$C:$C,$A43)/10,"")</f>
        <v>4154.27225</v>
      </c>
      <c r="Y43" s="3">
        <f>IFERROR(AVERAGEIFS(统调负荷!$O:$O,统调负荷!$B:$B,Y$3,统调负荷!$C:$C,$A43)/10,"")</f>
        <v>4316.23025</v>
      </c>
      <c r="Z43" s="3">
        <f>IFERROR(AVERAGEIFS(统调负荷!$O:$O,统调负荷!$B:$B,Z$3,统调负荷!$C:$C,$A43)/10,"")</f>
        <v>4320.402</v>
      </c>
      <c r="AA43" s="3">
        <f>IFERROR(AVERAGEIFS(统调负荷!$O:$O,统调负荷!$B:$B,AA$3,统调负荷!$C:$C,$A43)/10,"")</f>
        <v>4329.8445</v>
      </c>
      <c r="AB43" s="3">
        <f>IFERROR(AVERAGEIFS(统调负荷!$O:$O,统调负荷!$B:$B,AB$3,统调负荷!$C:$C,$A43)/10,"")</f>
        <v>4314.676</v>
      </c>
      <c r="AC43" s="3">
        <f>IFERROR(AVERAGEIFS(统调负荷!$O:$O,统调负荷!$B:$B,AC$3,统调负荷!$C:$C,$A43)/10,"")</f>
        <v>3880.665</v>
      </c>
      <c r="AD43" s="3"/>
      <c r="AE43" s="23" t="str">
        <f t="shared" si="32"/>
        <v>2025-01-05</v>
      </c>
      <c r="AF43" s="66">
        <f ca="1">IF(AF8*'节点均价-24点'!AG8&gt;0,1,0)</f>
        <v>0</v>
      </c>
      <c r="AG43" s="66">
        <f ca="1">IF(AG8*'节点均价-24点'!AH8&gt;0,1,0)</f>
        <v>0</v>
      </c>
      <c r="AH43" s="66">
        <f ca="1">IF(AH8*'节点均价-24点'!AI8&gt;0,1,0)</f>
        <v>1</v>
      </c>
      <c r="AI43" s="66">
        <f ca="1">IF(AI8*'节点均价-24点'!AJ8&gt;0,1,0)</f>
        <v>1</v>
      </c>
      <c r="AJ43" s="66">
        <f ca="1">IF(AJ8*'节点均价-24点'!AK8&gt;0,1,0)</f>
        <v>0</v>
      </c>
      <c r="AK43" s="66">
        <f ca="1">IF(AK8*'节点均价-24点'!AL8&gt;0,1,0)</f>
        <v>0</v>
      </c>
      <c r="AL43" s="66">
        <f ca="1">IF(AL8*'节点均价-24点'!AM8&gt;0,1,0)</f>
        <v>0</v>
      </c>
      <c r="AM43" s="66">
        <f ca="1">IF(AM8*'节点均价-24点'!AN8&gt;0,1,0)</f>
        <v>0</v>
      </c>
      <c r="AN43" s="66">
        <f ca="1">IF(AN8*'节点均价-24点'!AO8&gt;0,1,0)</f>
        <v>0</v>
      </c>
      <c r="AO43" s="66">
        <f ca="1">IF(AO8*'节点均价-24点'!AP8&gt;0,1,0)</f>
        <v>0</v>
      </c>
      <c r="AP43" s="66">
        <f ca="1">IF(AP8*'节点均价-24点'!AQ8&gt;0,1,0)</f>
        <v>0</v>
      </c>
      <c r="AQ43" s="66">
        <f ca="1">IF(AQ8*'节点均价-24点'!AR8&gt;0,1,0)</f>
        <v>1</v>
      </c>
      <c r="AR43" s="66">
        <f ca="1">IF(AR8*'节点均价-24点'!AS8&gt;0,1,0)</f>
        <v>0</v>
      </c>
      <c r="AS43" s="66">
        <f ca="1">IF(AS8*'节点均价-24点'!AT8&gt;0,1,0)</f>
        <v>0</v>
      </c>
      <c r="AT43" s="66">
        <f ca="1">IF(AT8*'节点均价-24点'!AU8&gt;0,1,0)</f>
        <v>1</v>
      </c>
      <c r="AU43" s="66">
        <f ca="1">IF(AU8*'节点均价-24点'!AV8&gt;0,1,0)</f>
        <v>1</v>
      </c>
      <c r="AV43" s="66">
        <f ca="1">IF(AV8*'节点均价-24点'!AW8&gt;0,1,0)</f>
        <v>1</v>
      </c>
      <c r="AW43" s="66">
        <f ca="1">IF(AW8*'节点均价-24点'!AX8&gt;0,1,0)</f>
        <v>0</v>
      </c>
      <c r="AX43" s="66">
        <f ca="1">IF(AX8*'节点均价-24点'!AY8&gt;0,1,0)</f>
        <v>0</v>
      </c>
      <c r="AY43" s="66">
        <f ca="1">IF(AY8*'节点均价-24点'!AZ8&gt;0,1,0)</f>
        <v>0</v>
      </c>
      <c r="AZ43" s="66">
        <f ca="1">IF(AZ8*'节点均价-24点'!BA8&gt;0,1,0)</f>
        <v>0</v>
      </c>
      <c r="BA43" s="66">
        <f ca="1">IF(BA8*'节点均价-24点'!BB8&gt;0,1,0)</f>
        <v>1</v>
      </c>
      <c r="BB43" s="66">
        <f ca="1">IF(BB8*'节点均价-24点'!BC8&gt;0,1,0)</f>
        <v>1</v>
      </c>
      <c r="BC43" s="66">
        <f ca="1">IF(BC8*'节点均价-24点'!BD8&gt;0,1,0)</f>
        <v>0</v>
      </c>
      <c r="BD43" s="1">
        <f ca="1" t="shared" si="31"/>
        <v>8</v>
      </c>
    </row>
    <row r="44" customHeight="1" spans="1:56">
      <c r="A44" s="63" t="str">
        <f>统调负荷24小时!A44</f>
        <v>2025-01-21</v>
      </c>
      <c r="B44" s="53" t="s">
        <v>53</v>
      </c>
      <c r="C44" s="54">
        <f t="shared" si="29"/>
        <v>3026.60086458333</v>
      </c>
      <c r="D44" s="3">
        <f t="shared" si="30"/>
        <v>3982.7215</v>
      </c>
      <c r="E44" s="3">
        <f t="shared" si="0"/>
        <v>1634.54875</v>
      </c>
      <c r="F44" s="3">
        <f>IFERROR(AVERAGEIFS(统调负荷!$F:$F,统调负荷!$B:$B,F$3,统调负荷!$C:$C,$A44)/10,"")</f>
        <v>3869.8995</v>
      </c>
      <c r="G44" s="3">
        <f>IFERROR(AVERAGEIFS(统调负荷!$F:$F,统调负荷!$B:$B,G$3,统调负荷!$C:$C,$A44)/10,"")</f>
        <v>3546.4345</v>
      </c>
      <c r="H44" s="3">
        <f>IFERROR(AVERAGEIFS(统调负荷!$F:$F,统调负荷!$B:$B,H$3,统调负荷!$C:$C,$A44)/10,"")</f>
        <v>3367.41175</v>
      </c>
      <c r="I44" s="3">
        <f>IFERROR(AVERAGEIFS(统调负荷!$F:$F,统调负荷!$B:$B,I$3,统调负荷!$C:$C,$A44)/10,"")</f>
        <v>3276.0845</v>
      </c>
      <c r="J44" s="3">
        <f>IFERROR(AVERAGEIFS(统调负荷!$F:$F,统调负荷!$B:$B,J$3,统调负荷!$C:$C,$A44)/10,"")</f>
        <v>3150.157</v>
      </c>
      <c r="K44" s="3">
        <f>IFERROR(AVERAGEIFS(统调负荷!$F:$F,统调负荷!$B:$B,K$3,统调负荷!$C:$C,$A44)/10,"")</f>
        <v>3129.9015</v>
      </c>
      <c r="L44" s="3">
        <f>IFERROR(AVERAGEIFS(统调负荷!$F:$F,统调负荷!$B:$B,L$3,统调负荷!$C:$C,$A44)/10,"")</f>
        <v>3223.47975</v>
      </c>
      <c r="M44" s="3">
        <f>IFERROR(AVERAGEIFS(统调负荷!$F:$F,统调负荷!$B:$B,M$3,统调负荷!$C:$C,$A44)/10,"")</f>
        <v>3284.015</v>
      </c>
      <c r="N44" s="3">
        <f>IFERROR(AVERAGEIFS(统调负荷!$F:$F,统调负荷!$B:$B,N$3,统调负荷!$C:$C,$A44)/10,"")</f>
        <v>3158.96975</v>
      </c>
      <c r="O44" s="3">
        <f>IFERROR(AVERAGEIFS(统调负荷!$F:$F,统调负荷!$B:$B,O$3,统调负荷!$C:$C,$A44)/10,"")</f>
        <v>2868.347</v>
      </c>
      <c r="P44" s="3">
        <f>IFERROR(AVERAGEIFS(统调负荷!$F:$F,统调负荷!$B:$B,P$3,统调负荷!$C:$C,$A44)/10,"")</f>
        <v>2345.75225</v>
      </c>
      <c r="Q44" s="3">
        <f>IFERROR(AVERAGEIFS(统调负荷!$F:$F,统调负荷!$B:$B,Q$3,统调负荷!$C:$C,$A44)/10,"")</f>
        <v>1838.23225</v>
      </c>
      <c r="R44" s="3">
        <f>IFERROR(AVERAGEIFS(统调负荷!$F:$F,统调负荷!$B:$B,R$3,统调负荷!$C:$C,$A44)/10,"")</f>
        <v>1634.54875</v>
      </c>
      <c r="S44" s="3">
        <f>IFERROR(AVERAGEIFS(统调负荷!$F:$F,统调负荷!$B:$B,S$3,统调负荷!$C:$C,$A44)/10,"")</f>
        <v>1667.81475</v>
      </c>
      <c r="T44" s="3">
        <f>IFERROR(AVERAGEIFS(统调负荷!$F:$F,统调负荷!$B:$B,T$3,统调负荷!$C:$C,$A44)/10,"")</f>
        <v>1666.11975</v>
      </c>
      <c r="U44" s="3">
        <f>IFERROR(AVERAGEIFS(统调负荷!$F:$F,统调负荷!$B:$B,U$3,统调负荷!$C:$C,$A44)/10,"")</f>
        <v>1992.43175</v>
      </c>
      <c r="V44" s="3">
        <f>IFERROR(AVERAGEIFS(统调负荷!$F:$F,统调负荷!$B:$B,V$3,统调负荷!$C:$C,$A44)/10,"")</f>
        <v>2611.73675</v>
      </c>
      <c r="W44" s="3">
        <f>IFERROR(AVERAGEIFS(统调负荷!$F:$F,统调负荷!$B:$B,W$3,统调负荷!$C:$C,$A44)/10,"")</f>
        <v>3257.03175</v>
      </c>
      <c r="X44" s="3">
        <f>IFERROR(AVERAGEIFS(统调负荷!$F:$F,统调负荷!$B:$B,X$3,统调负荷!$C:$C,$A44)/10,"")</f>
        <v>3807.202</v>
      </c>
      <c r="Y44" s="3">
        <f>IFERROR(AVERAGEIFS(统调负荷!$F:$F,统调负荷!$B:$B,Y$3,统调负荷!$C:$C,$A44)/10,"")</f>
        <v>3982.7215</v>
      </c>
      <c r="Z44" s="3">
        <f>IFERROR(AVERAGEIFS(统调负荷!$F:$F,统调负荷!$B:$B,Z$3,统调负荷!$C:$C,$A44)/10,"")</f>
        <v>3912.0375</v>
      </c>
      <c r="AA44" s="3">
        <f>IFERROR(AVERAGEIFS(统调负荷!$F:$F,统调负荷!$B:$B,AA$3,统调负荷!$C:$C,$A44)/10,"")</f>
        <v>3847.06175</v>
      </c>
      <c r="AB44" s="3">
        <f>IFERROR(AVERAGEIFS(统调负荷!$F:$F,统调负荷!$B:$B,AB$3,统调负荷!$C:$C,$A44)/10,"")</f>
        <v>3839.355</v>
      </c>
      <c r="AC44" s="3">
        <f>IFERROR(AVERAGEIFS(统调负荷!$F:$F,统调负荷!$B:$B,AC$3,统调负荷!$C:$C,$A44)/10,"")</f>
        <v>3361.67475</v>
      </c>
      <c r="AD44" s="3"/>
      <c r="AE44" s="23" t="str">
        <f t="shared" si="32"/>
        <v>2025-01-06</v>
      </c>
      <c r="AF44" s="66">
        <f ca="1">IF(AF9*'节点均价-24点'!AG9&gt;0,1,0)</f>
        <v>0</v>
      </c>
      <c r="AG44" s="66">
        <f ca="1">IF(AG9*'节点均价-24点'!AH9&gt;0,1,0)</f>
        <v>0</v>
      </c>
      <c r="AH44" s="66">
        <f ca="1">IF(AH9*'节点均价-24点'!AI9&gt;0,1,0)</f>
        <v>0</v>
      </c>
      <c r="AI44" s="66">
        <f ca="1">IF(AI9*'节点均价-24点'!AJ9&gt;0,1,0)</f>
        <v>1</v>
      </c>
      <c r="AJ44" s="66">
        <f ca="1">IF(AJ9*'节点均价-24点'!AK9&gt;0,1,0)</f>
        <v>0</v>
      </c>
      <c r="AK44" s="66">
        <f ca="1">IF(AK9*'节点均价-24点'!AL9&gt;0,1,0)</f>
        <v>0</v>
      </c>
      <c r="AL44" s="66">
        <f ca="1">IF(AL9*'节点均价-24点'!AM9&gt;0,1,0)</f>
        <v>0</v>
      </c>
      <c r="AM44" s="66">
        <f ca="1">IF(AM9*'节点均价-24点'!AN9&gt;0,1,0)</f>
        <v>0</v>
      </c>
      <c r="AN44" s="66">
        <f ca="1">IF(AN9*'节点均价-24点'!AO9&gt;0,1,0)</f>
        <v>1</v>
      </c>
      <c r="AO44" s="66">
        <f ca="1">IF(AO9*'节点均价-24点'!AP9&gt;0,1,0)</f>
        <v>1</v>
      </c>
      <c r="AP44" s="66">
        <f ca="1">IF(AP9*'节点均价-24点'!AQ9&gt;0,1,0)</f>
        <v>1</v>
      </c>
      <c r="AQ44" s="66">
        <f ca="1">IF(AQ9*'节点均价-24点'!AR9&gt;0,1,0)</f>
        <v>0</v>
      </c>
      <c r="AR44" s="66">
        <f ca="1">IF(AR9*'节点均价-24点'!AS9&gt;0,1,0)</f>
        <v>1</v>
      </c>
      <c r="AS44" s="66">
        <f ca="1">IF(AS9*'节点均价-24点'!AT9&gt;0,1,0)</f>
        <v>0</v>
      </c>
      <c r="AT44" s="66">
        <f ca="1">IF(AT9*'节点均价-24点'!AU9&gt;0,1,0)</f>
        <v>1</v>
      </c>
      <c r="AU44" s="66">
        <f ca="1">IF(AU9*'节点均价-24点'!AV9&gt;0,1,0)</f>
        <v>1</v>
      </c>
      <c r="AV44" s="66">
        <f ca="1">IF(AV9*'节点均价-24点'!AW9&gt;0,1,0)</f>
        <v>1</v>
      </c>
      <c r="AW44" s="66">
        <f ca="1">IF(AW9*'节点均价-24点'!AX9&gt;0,1,0)</f>
        <v>0</v>
      </c>
      <c r="AX44" s="66">
        <f ca="1">IF(AX9*'节点均价-24点'!AY9&gt;0,1,0)</f>
        <v>1</v>
      </c>
      <c r="AY44" s="66">
        <f ca="1">IF(AY9*'节点均价-24点'!AZ9&gt;0,1,0)</f>
        <v>1</v>
      </c>
      <c r="AZ44" s="66">
        <f ca="1">IF(AZ9*'节点均价-24点'!BA9&gt;0,1,0)</f>
        <v>1</v>
      </c>
      <c r="BA44" s="66">
        <f ca="1">IF(BA9*'节点均价-24点'!BB9&gt;0,1,0)</f>
        <v>1</v>
      </c>
      <c r="BB44" s="66">
        <f ca="1">IF(BB9*'节点均价-24点'!BC9&gt;0,1,0)</f>
        <v>1</v>
      </c>
      <c r="BC44" s="66">
        <f ca="1">IF(BC9*'节点均价-24点'!BD9&gt;0,1,0)</f>
        <v>1</v>
      </c>
      <c r="BD44" s="1">
        <f ca="1" t="shared" si="31"/>
        <v>14</v>
      </c>
    </row>
    <row r="45" customHeight="1" spans="1:56">
      <c r="A45" s="63" t="str">
        <f>统调负荷24小时!A45</f>
        <v>2025-01-21</v>
      </c>
      <c r="B45" s="53" t="s">
        <v>54</v>
      </c>
      <c r="C45" s="54">
        <f t="shared" si="29"/>
        <v>2870.97186458333</v>
      </c>
      <c r="D45" s="3">
        <f t="shared" si="30"/>
        <v>3884.06125</v>
      </c>
      <c r="E45" s="3">
        <f t="shared" si="0"/>
        <v>2096.17375</v>
      </c>
      <c r="F45" s="3">
        <f>IFERROR(AVERAGEIFS(统调负荷!$O:$O,统调负荷!$B:$B,F$3,统调负荷!$C:$C,$A45)/10,"")</f>
        <v>3884.06125</v>
      </c>
      <c r="G45" s="3">
        <f>IFERROR(AVERAGEIFS(统调负荷!$O:$O,统调负荷!$B:$B,G$3,统调负荷!$C:$C,$A45)/10,"")</f>
        <v>3441.53975</v>
      </c>
      <c r="H45" s="3">
        <f>IFERROR(AVERAGEIFS(统调负荷!$O:$O,统调负荷!$B:$B,H$3,统调负荷!$C:$C,$A45)/10,"")</f>
        <v>2992.07</v>
      </c>
      <c r="I45" s="3">
        <f>IFERROR(AVERAGEIFS(统调负荷!$O:$O,统调负荷!$B:$B,I$3,统调负荷!$C:$C,$A45)/10,"")</f>
        <v>2853.467</v>
      </c>
      <c r="J45" s="3">
        <f>IFERROR(AVERAGEIFS(统调负荷!$O:$O,统调负荷!$B:$B,J$3,统调负荷!$C:$C,$A45)/10,"")</f>
        <v>2685.78375</v>
      </c>
      <c r="K45" s="3">
        <f>IFERROR(AVERAGEIFS(统调负荷!$O:$O,统调负荷!$B:$B,K$3,统调负荷!$C:$C,$A45)/10,"")</f>
        <v>2665.658</v>
      </c>
      <c r="L45" s="3">
        <f>IFERROR(AVERAGEIFS(统调负荷!$O:$O,统调负荷!$B:$B,L$3,统调负荷!$C:$C,$A45)/10,"")</f>
        <v>2746.642</v>
      </c>
      <c r="M45" s="3">
        <f>IFERROR(AVERAGEIFS(统调负荷!$O:$O,统调负荷!$B:$B,M$3,统调负荷!$C:$C,$A45)/10,"")</f>
        <v>2975.77275</v>
      </c>
      <c r="N45" s="3">
        <f>IFERROR(AVERAGEIFS(统调负荷!$O:$O,统调负荷!$B:$B,N$3,统调负荷!$C:$C,$A45)/10,"")</f>
        <v>2830.674</v>
      </c>
      <c r="O45" s="3">
        <f>IFERROR(AVERAGEIFS(统调负荷!$O:$O,统调负荷!$B:$B,O$3,统调负荷!$C:$C,$A45)/10,"")</f>
        <v>2532.47225</v>
      </c>
      <c r="P45" s="3">
        <f>IFERROR(AVERAGEIFS(统调负荷!$O:$O,统调负荷!$B:$B,P$3,统调负荷!$C:$C,$A45)/10,"")</f>
        <v>2206.95575</v>
      </c>
      <c r="Q45" s="3">
        <f>IFERROR(AVERAGEIFS(统调负荷!$O:$O,统调负荷!$B:$B,Q$3,统调负荷!$C:$C,$A45)/10,"")</f>
        <v>2096.17375</v>
      </c>
      <c r="R45" s="3">
        <f>IFERROR(AVERAGEIFS(统调负荷!$O:$O,统调负荷!$B:$B,R$3,统调负荷!$C:$C,$A45)/10,"")</f>
        <v>2205.24975</v>
      </c>
      <c r="S45" s="3">
        <f>IFERROR(AVERAGEIFS(统调负荷!$O:$O,统调负荷!$B:$B,S$3,统调负荷!$C:$C,$A45)/10,"")</f>
        <v>2281.7705</v>
      </c>
      <c r="T45" s="3">
        <f>IFERROR(AVERAGEIFS(统调负荷!$O:$O,统调负荷!$B:$B,T$3,统调负荷!$C:$C,$A45)/10,"")</f>
        <v>2098.1865</v>
      </c>
      <c r="U45" s="3">
        <f>IFERROR(AVERAGEIFS(统调负荷!$O:$O,统调负荷!$B:$B,U$3,统调负荷!$C:$C,$A45)/10,"")</f>
        <v>2272.3355</v>
      </c>
      <c r="V45" s="3">
        <f>IFERROR(AVERAGEIFS(统调负荷!$O:$O,统调负荷!$B:$B,V$3,统调负荷!$C:$C,$A45)/10,"")</f>
        <v>2605.58875</v>
      </c>
      <c r="W45" s="3">
        <f>IFERROR(AVERAGEIFS(统调负荷!$O:$O,统调负荷!$B:$B,W$3,统调负荷!$C:$C,$A45)/10,"")</f>
        <v>3039.43725</v>
      </c>
      <c r="X45" s="3">
        <f>IFERROR(AVERAGEIFS(统调负荷!$O:$O,统调负荷!$B:$B,X$3,统调负荷!$C:$C,$A45)/10,"")</f>
        <v>3575.49</v>
      </c>
      <c r="Y45" s="3">
        <f>IFERROR(AVERAGEIFS(统调负荷!$O:$O,统调负荷!$B:$B,Y$3,统调负荷!$C:$C,$A45)/10,"")</f>
        <v>3593.15525</v>
      </c>
      <c r="Z45" s="3">
        <f>IFERROR(AVERAGEIFS(统调负荷!$O:$O,统调负荷!$B:$B,Z$3,统调负荷!$C:$C,$A45)/10,"")</f>
        <v>3481.85225</v>
      </c>
      <c r="AA45" s="3">
        <f>IFERROR(AVERAGEIFS(统调负荷!$O:$O,统调负荷!$B:$B,AA$3,统调负荷!$C:$C,$A45)/10,"")</f>
        <v>3299.55925</v>
      </c>
      <c r="AB45" s="3">
        <f>IFERROR(AVERAGEIFS(统调负荷!$O:$O,统调负荷!$B:$B,AB$3,统调负荷!$C:$C,$A45)/10,"")</f>
        <v>3431.81375</v>
      </c>
      <c r="AC45" s="3">
        <f>IFERROR(AVERAGEIFS(统调负荷!$O:$O,统调负荷!$B:$B,AC$3,统调负荷!$C:$C,$A45)/10,"")</f>
        <v>3107.61575</v>
      </c>
      <c r="AD45" s="3"/>
      <c r="AE45" s="23" t="str">
        <f t="shared" si="32"/>
        <v>2025-01-07</v>
      </c>
      <c r="AF45" s="66">
        <f ca="1">IF(AF10*'节点均价-24点'!AG10&gt;0,1,0)</f>
        <v>0</v>
      </c>
      <c r="AG45" s="66">
        <f ca="1">IF(AG10*'节点均价-24点'!AH10&gt;0,1,0)</f>
        <v>1</v>
      </c>
      <c r="AH45" s="66">
        <f ca="1">IF(AH10*'节点均价-24点'!AI10&gt;0,1,0)</f>
        <v>1</v>
      </c>
      <c r="AI45" s="66">
        <f ca="1">IF(AI10*'节点均价-24点'!AJ10&gt;0,1,0)</f>
        <v>1</v>
      </c>
      <c r="AJ45" s="66">
        <f ca="1">IF(AJ10*'节点均价-24点'!AK10&gt;0,1,0)</f>
        <v>1</v>
      </c>
      <c r="AK45" s="66">
        <f ca="1">IF(AK10*'节点均价-24点'!AL10&gt;0,1,0)</f>
        <v>1</v>
      </c>
      <c r="AL45" s="66">
        <f ca="1">IF(AL10*'节点均价-24点'!AM10&gt;0,1,0)</f>
        <v>1</v>
      </c>
      <c r="AM45" s="66">
        <f ca="1">IF(AM10*'节点均价-24点'!AN10&gt;0,1,0)</f>
        <v>1</v>
      </c>
      <c r="AN45" s="66">
        <f ca="1">IF(AN10*'节点均价-24点'!AO10&gt;0,1,0)</f>
        <v>1</v>
      </c>
      <c r="AO45" s="66">
        <f ca="1">IF(AO10*'节点均价-24点'!AP10&gt;0,1,0)</f>
        <v>0</v>
      </c>
      <c r="AP45" s="66">
        <f ca="1">IF(AP10*'节点均价-24点'!AQ10&gt;0,1,0)</f>
        <v>1</v>
      </c>
      <c r="AQ45" s="66">
        <f ca="1">IF(AQ10*'节点均价-24点'!AR10&gt;0,1,0)</f>
        <v>0</v>
      </c>
      <c r="AR45" s="66">
        <f ca="1">IF(AR10*'节点均价-24点'!AS10&gt;0,1,0)</f>
        <v>0</v>
      </c>
      <c r="AS45" s="66">
        <f ca="1">IF(AS10*'节点均价-24点'!AT10&gt;0,1,0)</f>
        <v>0</v>
      </c>
      <c r="AT45" s="66">
        <f ca="1">IF(AT10*'节点均价-24点'!AU10&gt;0,1,0)</f>
        <v>0</v>
      </c>
      <c r="AU45" s="66">
        <f ca="1">IF(AU10*'节点均价-24点'!AV10&gt;0,1,0)</f>
        <v>0</v>
      </c>
      <c r="AV45" s="66">
        <f ca="1">IF(AV10*'节点均价-24点'!AW10&gt;0,1,0)</f>
        <v>0</v>
      </c>
      <c r="AW45" s="66">
        <f ca="1">IF(AW10*'节点均价-24点'!AX10&gt;0,1,0)</f>
        <v>1</v>
      </c>
      <c r="AX45" s="66">
        <f ca="1">IF(AX10*'节点均价-24点'!AY10&gt;0,1,0)</f>
        <v>1</v>
      </c>
      <c r="AY45" s="66">
        <f ca="1">IF(AY10*'节点均价-24点'!AZ10&gt;0,1,0)</f>
        <v>1</v>
      </c>
      <c r="AZ45" s="66">
        <f ca="1">IF(AZ10*'节点均价-24点'!BA10&gt;0,1,0)</f>
        <v>1</v>
      </c>
      <c r="BA45" s="66">
        <f ca="1">IF(BA10*'节点均价-24点'!BB10&gt;0,1,0)</f>
        <v>1</v>
      </c>
      <c r="BB45" s="66">
        <f ca="1">IF(BB10*'节点均价-24点'!BC10&gt;0,1,0)</f>
        <v>1</v>
      </c>
      <c r="BC45" s="66">
        <f ca="1">IF(BC10*'节点均价-24点'!BD10&gt;0,1,0)</f>
        <v>1</v>
      </c>
      <c r="BD45" s="1">
        <f ca="1" t="shared" ref="BD45:BD69" si="33">SUM(AF45:BC45)</f>
        <v>16</v>
      </c>
    </row>
    <row r="46" customHeight="1" spans="1:56">
      <c r="A46" s="63" t="str">
        <f>统调负荷24小时!A46</f>
        <v>2025-01-22</v>
      </c>
      <c r="B46" s="53" t="s">
        <v>53</v>
      </c>
      <c r="C46" s="54">
        <f t="shared" si="29"/>
        <v>2520.95832291667</v>
      </c>
      <c r="D46" s="3">
        <f t="shared" si="30"/>
        <v>3310.0465</v>
      </c>
      <c r="E46" s="3">
        <f t="shared" si="0"/>
        <v>1704.3075</v>
      </c>
      <c r="F46" s="3">
        <f>IFERROR(AVERAGEIFS(统调负荷!$F:$F,统调负荷!$B:$B,F$3,统调负荷!$C:$C,$A46)/10,"")</f>
        <v>2967.9795</v>
      </c>
      <c r="G46" s="3">
        <f>IFERROR(AVERAGEIFS(统调负荷!$F:$F,统调负荷!$B:$B,G$3,统调负荷!$C:$C,$A46)/10,"")</f>
        <v>2634.64225</v>
      </c>
      <c r="H46" s="3">
        <f>IFERROR(AVERAGEIFS(统调负荷!$F:$F,统调负荷!$B:$B,H$3,统调负荷!$C:$C,$A46)/10,"")</f>
        <v>2499.642</v>
      </c>
      <c r="I46" s="3">
        <f>IFERROR(AVERAGEIFS(统调负荷!$F:$F,统调负荷!$B:$B,I$3,统调负荷!$C:$C,$A46)/10,"")</f>
        <v>2542.5565</v>
      </c>
      <c r="J46" s="3">
        <f>IFERROR(AVERAGEIFS(统调负荷!$F:$F,统调负荷!$B:$B,J$3,统调负荷!$C:$C,$A46)/10,"")</f>
        <v>2466.41425</v>
      </c>
      <c r="K46" s="3">
        <f>IFERROR(AVERAGEIFS(统调负荷!$F:$F,统调负荷!$B:$B,K$3,统调负荷!$C:$C,$A46)/10,"")</f>
        <v>2464.302</v>
      </c>
      <c r="L46" s="3">
        <f>IFERROR(AVERAGEIFS(统调负荷!$F:$F,统调负荷!$B:$B,L$3,统调负荷!$C:$C,$A46)/10,"")</f>
        <v>2513.33925</v>
      </c>
      <c r="M46" s="3">
        <f>IFERROR(AVERAGEIFS(统调负荷!$F:$F,统调负荷!$B:$B,M$3,统调负荷!$C:$C,$A46)/10,"")</f>
        <v>2628.69225</v>
      </c>
      <c r="N46" s="3">
        <f>IFERROR(AVERAGEIFS(统调负荷!$F:$F,统调负荷!$B:$B,N$3,统调负荷!$C:$C,$A46)/10,"")</f>
        <v>2470.84475</v>
      </c>
      <c r="O46" s="3">
        <f>IFERROR(AVERAGEIFS(统调负荷!$F:$F,统调负荷!$B:$B,O$3,统调负荷!$C:$C,$A46)/10,"")</f>
        <v>2269.7695</v>
      </c>
      <c r="P46" s="3">
        <f>IFERROR(AVERAGEIFS(统调负荷!$F:$F,统调负荷!$B:$B,P$3,统调负荷!$C:$C,$A46)/10,"")</f>
        <v>1947.62975</v>
      </c>
      <c r="Q46" s="3">
        <f>IFERROR(AVERAGEIFS(统调负荷!$F:$F,统调负荷!$B:$B,Q$3,统调负荷!$C:$C,$A46)/10,"")</f>
        <v>1704.3075</v>
      </c>
      <c r="R46" s="3">
        <f>IFERROR(AVERAGEIFS(统调负荷!$F:$F,统调负荷!$B:$B,R$3,统调负荷!$C:$C,$A46)/10,"")</f>
        <v>1789.81825</v>
      </c>
      <c r="S46" s="3">
        <f>IFERROR(AVERAGEIFS(统调负荷!$F:$F,统调负荷!$B:$B,S$3,统调负荷!$C:$C,$A46)/10,"")</f>
        <v>1752.43975</v>
      </c>
      <c r="T46" s="3">
        <f>IFERROR(AVERAGEIFS(统调负荷!$F:$F,统调负荷!$B:$B,T$3,统调负荷!$C:$C,$A46)/10,"")</f>
        <v>1782.20725</v>
      </c>
      <c r="U46" s="3">
        <f>IFERROR(AVERAGEIFS(统调负荷!$F:$F,统调负荷!$B:$B,U$3,统调负荷!$C:$C,$A46)/10,"")</f>
        <v>2036.237</v>
      </c>
      <c r="V46" s="3">
        <f>IFERROR(AVERAGEIFS(统调负荷!$F:$F,统调负荷!$B:$B,V$3,统调负荷!$C:$C,$A46)/10,"")</f>
        <v>2344.4645</v>
      </c>
      <c r="W46" s="3">
        <f>IFERROR(AVERAGEIFS(统调负荷!$F:$F,统调负荷!$B:$B,W$3,统调负荷!$C:$C,$A46)/10,"")</f>
        <v>2721.2415</v>
      </c>
      <c r="X46" s="3">
        <f>IFERROR(AVERAGEIFS(统调负荷!$F:$F,统调负荷!$B:$B,X$3,统调负荷!$C:$C,$A46)/10,"")</f>
        <v>3161.087</v>
      </c>
      <c r="Y46" s="3">
        <f>IFERROR(AVERAGEIFS(统调负荷!$F:$F,统调负荷!$B:$B,Y$3,统调负荷!$C:$C,$A46)/10,"")</f>
        <v>3216.89975</v>
      </c>
      <c r="Z46" s="3">
        <f>IFERROR(AVERAGEIFS(统调负荷!$F:$F,统调负荷!$B:$B,Z$3,统调负荷!$C:$C,$A46)/10,"")</f>
        <v>3105.812</v>
      </c>
      <c r="AA46" s="3">
        <f>IFERROR(AVERAGEIFS(统调负荷!$F:$F,统调负荷!$B:$B,AA$3,统调负荷!$C:$C,$A46)/10,"")</f>
        <v>3125.572</v>
      </c>
      <c r="AB46" s="3">
        <f>IFERROR(AVERAGEIFS(统调负荷!$F:$F,统调负荷!$B:$B,AB$3,统调负荷!$C:$C,$A46)/10,"")</f>
        <v>3310.0465</v>
      </c>
      <c r="AC46" s="3">
        <f>IFERROR(AVERAGEIFS(统调负荷!$F:$F,统调负荷!$B:$B,AC$3,统调负荷!$C:$C,$A46)/10,"")</f>
        <v>3047.05475</v>
      </c>
      <c r="AD46" s="3"/>
      <c r="AE46" s="23" t="str">
        <f t="shared" si="32"/>
        <v>2025-01-08</v>
      </c>
      <c r="AF46" s="66">
        <f ca="1">IF(AF11*'节点均价-24点'!AG11&gt;0,1,0)</f>
        <v>1</v>
      </c>
      <c r="AG46" s="66">
        <f ca="1">IF(AG11*'节点均价-24点'!AH11&gt;0,1,0)</f>
        <v>1</v>
      </c>
      <c r="AH46" s="66">
        <f ca="1">IF(AH11*'节点均价-24点'!AI11&gt;0,1,0)</f>
        <v>1</v>
      </c>
      <c r="AI46" s="66">
        <f ca="1">IF(AI11*'节点均价-24点'!AJ11&gt;0,1,0)</f>
        <v>1</v>
      </c>
      <c r="AJ46" s="66">
        <f ca="1">IF(AJ11*'节点均价-24点'!AK11&gt;0,1,0)</f>
        <v>1</v>
      </c>
      <c r="AK46" s="66">
        <f ca="1">IF(AK11*'节点均价-24点'!AL11&gt;0,1,0)</f>
        <v>1</v>
      </c>
      <c r="AL46" s="66">
        <f ca="1">IF(AL11*'节点均价-24点'!AM11&gt;0,1,0)</f>
        <v>1</v>
      </c>
      <c r="AM46" s="66">
        <f ca="1">IF(AM11*'节点均价-24点'!AN11&gt;0,1,0)</f>
        <v>1</v>
      </c>
      <c r="AN46" s="66">
        <f ca="1">IF(AN11*'节点均价-24点'!AO11&gt;0,1,0)</f>
        <v>1</v>
      </c>
      <c r="AO46" s="66">
        <f ca="1">IF(AO11*'节点均价-24点'!AP11&gt;0,1,0)</f>
        <v>0</v>
      </c>
      <c r="AP46" s="66">
        <f ca="1">IF(AP11*'节点均价-24点'!AQ11&gt;0,1,0)</f>
        <v>0</v>
      </c>
      <c r="AQ46" s="66">
        <f ca="1">IF(AQ11*'节点均价-24点'!AR11&gt;0,1,0)</f>
        <v>0</v>
      </c>
      <c r="AR46" s="66">
        <f ca="1">IF(AR11*'节点均价-24点'!AS11&gt;0,1,0)</f>
        <v>1</v>
      </c>
      <c r="AS46" s="66">
        <f ca="1">IF(AS11*'节点均价-24点'!AT11&gt;0,1,0)</f>
        <v>1</v>
      </c>
      <c r="AT46" s="66">
        <f ca="1">IF(AT11*'节点均价-24点'!AU11&gt;0,1,0)</f>
        <v>0</v>
      </c>
      <c r="AU46" s="66">
        <f ca="1">IF(AU11*'节点均价-24点'!AV11&gt;0,1,0)</f>
        <v>0</v>
      </c>
      <c r="AV46" s="66">
        <f ca="1">IF(AV11*'节点均价-24点'!AW11&gt;0,1,0)</f>
        <v>0</v>
      </c>
      <c r="AW46" s="66">
        <f ca="1">IF(AW11*'节点均价-24点'!AX11&gt;0,1,0)</f>
        <v>1</v>
      </c>
      <c r="AX46" s="66">
        <f ca="1">IF(AX11*'节点均价-24点'!AY11&gt;0,1,0)</f>
        <v>1</v>
      </c>
      <c r="AY46" s="66">
        <f ca="1">IF(AY11*'节点均价-24点'!AZ11&gt;0,1,0)</f>
        <v>1</v>
      </c>
      <c r="AZ46" s="66">
        <f ca="1">IF(AZ11*'节点均价-24点'!BA11&gt;0,1,0)</f>
        <v>1</v>
      </c>
      <c r="BA46" s="66">
        <f ca="1">IF(BA11*'节点均价-24点'!BB11&gt;0,1,0)</f>
        <v>1</v>
      </c>
      <c r="BB46" s="66">
        <f ca="1">IF(BB11*'节点均价-24点'!BC11&gt;0,1,0)</f>
        <v>1</v>
      </c>
      <c r="BC46" s="66">
        <f ca="1">IF(BC11*'节点均价-24点'!BD11&gt;0,1,0)</f>
        <v>1</v>
      </c>
      <c r="BD46" s="1">
        <f ca="1" t="shared" si="33"/>
        <v>18</v>
      </c>
    </row>
    <row r="47" customHeight="1" spans="1:56">
      <c r="A47" s="63" t="str">
        <f>统调负荷24小时!A47</f>
        <v>2025-01-22</v>
      </c>
      <c r="B47" s="53" t="s">
        <v>54</v>
      </c>
      <c r="C47" s="54">
        <f t="shared" si="29"/>
        <v>2664.46783333333</v>
      </c>
      <c r="D47" s="3">
        <f t="shared" si="30"/>
        <v>3343.59325</v>
      </c>
      <c r="E47" s="3">
        <f t="shared" si="0"/>
        <v>2062.52575</v>
      </c>
      <c r="F47" s="3">
        <f>IFERROR(AVERAGEIFS(统调负荷!$O:$O,统调负荷!$B:$B,F$3,统调负荷!$C:$C,$A47)/10,"")</f>
        <v>3081.0185</v>
      </c>
      <c r="G47" s="3">
        <f>IFERROR(AVERAGEIFS(统调负荷!$O:$O,统调负荷!$B:$B,G$3,统调负荷!$C:$C,$A47)/10,"")</f>
        <v>2709.69475</v>
      </c>
      <c r="H47" s="3">
        <f>IFERROR(AVERAGEIFS(统调负荷!$O:$O,统调负荷!$B:$B,H$3,统调负荷!$C:$C,$A47)/10,"")</f>
        <v>2423.10925</v>
      </c>
      <c r="I47" s="3">
        <f>IFERROR(AVERAGEIFS(统调负荷!$O:$O,统调负荷!$B:$B,I$3,统调负荷!$C:$C,$A47)/10,"")</f>
        <v>2335.5555</v>
      </c>
      <c r="J47" s="3">
        <f>IFERROR(AVERAGEIFS(统调负荷!$O:$O,统调负荷!$B:$B,J$3,统调负荷!$C:$C,$A47)/10,"")</f>
        <v>2170.85</v>
      </c>
      <c r="K47" s="3">
        <f>IFERROR(AVERAGEIFS(统调负荷!$O:$O,统调负荷!$B:$B,K$3,统调负荷!$C:$C,$A47)/10,"")</f>
        <v>2170.89075</v>
      </c>
      <c r="L47" s="3">
        <f>IFERROR(AVERAGEIFS(统调负荷!$O:$O,统调负荷!$B:$B,L$3,统调负荷!$C:$C,$A47)/10,"")</f>
        <v>2501.07625</v>
      </c>
      <c r="M47" s="3">
        <f>IFERROR(AVERAGEIFS(统调负荷!$O:$O,统调负荷!$B:$B,M$3,统调负荷!$C:$C,$A47)/10,"")</f>
        <v>2818.96425</v>
      </c>
      <c r="N47" s="3">
        <f>IFERROR(AVERAGEIFS(统调负荷!$O:$O,统调负荷!$B:$B,N$3,统调负荷!$C:$C,$A47)/10,"")</f>
        <v>2638.1655</v>
      </c>
      <c r="O47" s="3">
        <f>IFERROR(AVERAGEIFS(统调负荷!$O:$O,统调负荷!$B:$B,O$3,统调负荷!$C:$C,$A47)/10,"")</f>
        <v>2681.79975</v>
      </c>
      <c r="P47" s="3">
        <f>IFERROR(AVERAGEIFS(统调负荷!$O:$O,统调负荷!$B:$B,P$3,统调负荷!$C:$C,$A47)/10,"")</f>
        <v>2611.518</v>
      </c>
      <c r="Q47" s="3">
        <f>IFERROR(AVERAGEIFS(统调负荷!$O:$O,统调负荷!$B:$B,Q$3,统调负荷!$C:$C,$A47)/10,"")</f>
        <v>2603.4045</v>
      </c>
      <c r="R47" s="3">
        <f>IFERROR(AVERAGEIFS(统调负荷!$O:$O,统调负荷!$B:$B,R$3,统调负荷!$C:$C,$A47)/10,"")</f>
        <v>2583.0595</v>
      </c>
      <c r="S47" s="3">
        <f>IFERROR(AVERAGEIFS(统调负荷!$O:$O,统调负荷!$B:$B,S$3,统调负荷!$C:$C,$A47)/10,"")</f>
        <v>2506.602</v>
      </c>
      <c r="T47" s="3">
        <f>IFERROR(AVERAGEIFS(统调负荷!$O:$O,统调负荷!$B:$B,T$3,统调负荷!$C:$C,$A47)/10,"")</f>
        <v>2062.52575</v>
      </c>
      <c r="U47" s="3">
        <f>IFERROR(AVERAGEIFS(统调负荷!$O:$O,统调负荷!$B:$B,U$3,统调负荷!$C:$C,$A47)/10,"")</f>
        <v>2069.30175</v>
      </c>
      <c r="V47" s="3">
        <f>IFERROR(AVERAGEIFS(统调负荷!$O:$O,统调负荷!$B:$B,V$3,统调负荷!$C:$C,$A47)/10,"")</f>
        <v>2334.856</v>
      </c>
      <c r="W47" s="3">
        <f>IFERROR(AVERAGEIFS(统调负荷!$O:$O,统调负荷!$B:$B,W$3,统调负荷!$C:$C,$A47)/10,"")</f>
        <v>2770.603</v>
      </c>
      <c r="X47" s="3">
        <f>IFERROR(AVERAGEIFS(统调负荷!$O:$O,统调负荷!$B:$B,X$3,统调负荷!$C:$C,$A47)/10,"")</f>
        <v>3223.6265</v>
      </c>
      <c r="Y47" s="3">
        <f>IFERROR(AVERAGEIFS(统调负荷!$O:$O,统调负荷!$B:$B,Y$3,统调负荷!$C:$C,$A47)/10,"")</f>
        <v>3343.59325</v>
      </c>
      <c r="Z47" s="3">
        <f>IFERROR(AVERAGEIFS(统调负荷!$O:$O,统调负荷!$B:$B,Z$3,统调负荷!$C:$C,$A47)/10,"")</f>
        <v>3234.1485</v>
      </c>
      <c r="AA47" s="3">
        <f>IFERROR(AVERAGEIFS(统调负荷!$O:$O,统调负荷!$B:$B,AA$3,统调负荷!$C:$C,$A47)/10,"")</f>
        <v>3168.96125</v>
      </c>
      <c r="AB47" s="3">
        <f>IFERROR(AVERAGEIFS(统调负荷!$O:$O,统调负荷!$B:$B,AB$3,统调负荷!$C:$C,$A47)/10,"")</f>
        <v>3166.388</v>
      </c>
      <c r="AC47" s="3">
        <f>IFERROR(AVERAGEIFS(统调负荷!$O:$O,统调负荷!$B:$B,AC$3,统调负荷!$C:$C,$A47)/10,"")</f>
        <v>2737.5155</v>
      </c>
      <c r="AD47" s="3"/>
      <c r="AE47" s="23" t="str">
        <f t="shared" si="32"/>
        <v>2025-01-09</v>
      </c>
      <c r="AF47" s="66">
        <f ca="1">IF(AF12*'节点均价-24点'!AG12&gt;0,1,0)</f>
        <v>0</v>
      </c>
      <c r="AG47" s="66">
        <f ca="1">IF(AG12*'节点均价-24点'!AH12&gt;0,1,0)</f>
        <v>0</v>
      </c>
      <c r="AH47" s="66">
        <f ca="1">IF(AH12*'节点均价-24点'!AI12&gt;0,1,0)</f>
        <v>0</v>
      </c>
      <c r="AI47" s="66">
        <f ca="1">IF(AI12*'节点均价-24点'!AJ12&gt;0,1,0)</f>
        <v>0</v>
      </c>
      <c r="AJ47" s="66">
        <f ca="1">IF(AJ12*'节点均价-24点'!AK12&gt;0,1,0)</f>
        <v>1</v>
      </c>
      <c r="AK47" s="66">
        <f ca="1">IF(AK12*'节点均价-24点'!AL12&gt;0,1,0)</f>
        <v>0</v>
      </c>
      <c r="AL47" s="66">
        <f ca="1">IF(AL12*'节点均价-24点'!AM12&gt;0,1,0)</f>
        <v>0</v>
      </c>
      <c r="AM47" s="66">
        <f ca="1">IF(AM12*'节点均价-24点'!AN12&gt;0,1,0)</f>
        <v>0</v>
      </c>
      <c r="AN47" s="66">
        <f ca="1">IF(AN12*'节点均价-24点'!AO12&gt;0,1,0)</f>
        <v>0</v>
      </c>
      <c r="AO47" s="66">
        <f ca="1">IF(AO12*'节点均价-24点'!AP12&gt;0,1,0)</f>
        <v>0</v>
      </c>
      <c r="AP47" s="66">
        <f ca="1">IF(AP12*'节点均价-24点'!AQ12&gt;0,1,0)</f>
        <v>1</v>
      </c>
      <c r="AQ47" s="66">
        <f ca="1">IF(AQ12*'节点均价-24点'!AR12&gt;0,1,0)</f>
        <v>1</v>
      </c>
      <c r="AR47" s="66">
        <f ca="1">IF(AR12*'节点均价-24点'!AS12&gt;0,1,0)</f>
        <v>1</v>
      </c>
      <c r="AS47" s="66">
        <f ca="1">IF(AS12*'节点均价-24点'!AT12&gt;0,1,0)</f>
        <v>1</v>
      </c>
      <c r="AT47" s="66">
        <f ca="1">IF(AT12*'节点均价-24点'!AU12&gt;0,1,0)</f>
        <v>1</v>
      </c>
      <c r="AU47" s="66">
        <f ca="1">IF(AU12*'节点均价-24点'!AV12&gt;0,1,0)</f>
        <v>1</v>
      </c>
      <c r="AV47" s="66">
        <f ca="1">IF(AV12*'节点均价-24点'!AW12&gt;0,1,0)</f>
        <v>1</v>
      </c>
      <c r="AW47" s="66">
        <f ca="1">IF(AW12*'节点均价-24点'!AX12&gt;0,1,0)</f>
        <v>1</v>
      </c>
      <c r="AX47" s="66">
        <f ca="1">IF(AX12*'节点均价-24点'!AY12&gt;0,1,0)</f>
        <v>1</v>
      </c>
      <c r="AY47" s="66">
        <f ca="1">IF(AY12*'节点均价-24点'!AZ12&gt;0,1,0)</f>
        <v>1</v>
      </c>
      <c r="AZ47" s="66">
        <f ca="1">IF(AZ12*'节点均价-24点'!BA12&gt;0,1,0)</f>
        <v>1</v>
      </c>
      <c r="BA47" s="66">
        <f ca="1">IF(BA12*'节点均价-24点'!BB12&gt;0,1,0)</f>
        <v>1</v>
      </c>
      <c r="BB47" s="66">
        <f ca="1">IF(BB12*'节点均价-24点'!BC12&gt;0,1,0)</f>
        <v>0</v>
      </c>
      <c r="BC47" s="66">
        <f ca="1">IF(BC12*'节点均价-24点'!BD12&gt;0,1,0)</f>
        <v>0</v>
      </c>
      <c r="BD47" s="1">
        <f ca="1" t="shared" si="33"/>
        <v>13</v>
      </c>
    </row>
    <row r="48" customHeight="1" spans="1:56">
      <c r="A48" s="63" t="str">
        <f>统调负荷24小时!A48</f>
        <v>2025-01-23</v>
      </c>
      <c r="B48" s="53" t="s">
        <v>53</v>
      </c>
      <c r="C48" s="54">
        <f t="shared" si="29"/>
        <v>2342.63259375</v>
      </c>
      <c r="D48" s="3">
        <f t="shared" si="30"/>
        <v>2887.7445</v>
      </c>
      <c r="E48" s="3">
        <f t="shared" si="0"/>
        <v>1584.832</v>
      </c>
      <c r="F48" s="3">
        <f>IFERROR(AVERAGEIFS(统调负荷!$F:$F,统调负荷!$B:$B,F$3,统调负荷!$C:$C,$A48)/10,"")</f>
        <v>2827.72225</v>
      </c>
      <c r="G48" s="3">
        <f>IFERROR(AVERAGEIFS(统调负荷!$F:$F,统调负荷!$B:$B,G$3,统调负荷!$C:$C,$A48)/10,"")</f>
        <v>2443.62975</v>
      </c>
      <c r="H48" s="3">
        <f>IFERROR(AVERAGEIFS(统调负荷!$F:$F,统调负荷!$B:$B,H$3,统调负荷!$C:$C,$A48)/10,"")</f>
        <v>2313.492</v>
      </c>
      <c r="I48" s="3">
        <f>IFERROR(AVERAGEIFS(统调负荷!$F:$F,统调负荷!$B:$B,I$3,统调负荷!$C:$C,$A48)/10,"")</f>
        <v>2337.08225</v>
      </c>
      <c r="J48" s="3">
        <f>IFERROR(AVERAGEIFS(统调负荷!$F:$F,统调负荷!$B:$B,J$3,统调负荷!$C:$C,$A48)/10,"")</f>
        <v>2270.027</v>
      </c>
      <c r="K48" s="3">
        <f>IFERROR(AVERAGEIFS(统调负荷!$F:$F,统调负荷!$B:$B,K$3,统调负荷!$C:$C,$A48)/10,"")</f>
        <v>2279.68675</v>
      </c>
      <c r="L48" s="3">
        <f>IFERROR(AVERAGEIFS(统调负荷!$F:$F,统调负荷!$B:$B,L$3,统调负荷!$C:$C,$A48)/10,"")</f>
        <v>2385.7995</v>
      </c>
      <c r="M48" s="3">
        <f>IFERROR(AVERAGEIFS(统调负荷!$F:$F,统调负荷!$B:$B,M$3,统调负荷!$C:$C,$A48)/10,"")</f>
        <v>2501.10175</v>
      </c>
      <c r="N48" s="3">
        <f>IFERROR(AVERAGEIFS(统调负荷!$F:$F,统调负荷!$B:$B,N$3,统调负荷!$C:$C,$A48)/10,"")</f>
        <v>2463.20975</v>
      </c>
      <c r="O48" s="3">
        <f>IFERROR(AVERAGEIFS(统调负荷!$F:$F,统调负荷!$B:$B,O$3,统调负荷!$C:$C,$A48)/10,"")</f>
        <v>2318.74725</v>
      </c>
      <c r="P48" s="3">
        <f>IFERROR(AVERAGEIFS(统调负荷!$F:$F,统调负荷!$B:$B,P$3,统调负荷!$C:$C,$A48)/10,"")</f>
        <v>2047.00725</v>
      </c>
      <c r="Q48" s="3">
        <f>IFERROR(AVERAGEIFS(统调负荷!$F:$F,统调负荷!$B:$B,Q$3,统调负荷!$C:$C,$A48)/10,"")</f>
        <v>1856.2</v>
      </c>
      <c r="R48" s="3">
        <f>IFERROR(AVERAGEIFS(统调负荷!$F:$F,统调负荷!$B:$B,R$3,统调负荷!$C:$C,$A48)/10,"")</f>
        <v>1905.60175</v>
      </c>
      <c r="S48" s="3">
        <f>IFERROR(AVERAGEIFS(统调负荷!$F:$F,统调负荷!$B:$B,S$3,统调负荷!$C:$C,$A48)/10,"")</f>
        <v>1798.7795</v>
      </c>
      <c r="T48" s="3">
        <f>IFERROR(AVERAGEIFS(统调负荷!$F:$F,统调负荷!$B:$B,T$3,统调负荷!$C:$C,$A48)/10,"")</f>
        <v>1584.832</v>
      </c>
      <c r="U48" s="3">
        <f>IFERROR(AVERAGEIFS(统调负荷!$F:$F,统调负荷!$B:$B,U$3,统调负荷!$C:$C,$A48)/10,"")</f>
        <v>1730.90675</v>
      </c>
      <c r="V48" s="3">
        <f>IFERROR(AVERAGEIFS(统调负荷!$F:$F,统调负荷!$B:$B,V$3,统调负荷!$C:$C,$A48)/10,"")</f>
        <v>1969.06725</v>
      </c>
      <c r="W48" s="3">
        <f>IFERROR(AVERAGEIFS(统调负荷!$F:$F,统调负荷!$B:$B,W$3,统调负荷!$C:$C,$A48)/10,"")</f>
        <v>2351.04475</v>
      </c>
      <c r="X48" s="3">
        <f>IFERROR(AVERAGEIFS(统调负荷!$F:$F,统调负荷!$B:$B,X$3,统调负荷!$C:$C,$A48)/10,"")</f>
        <v>2805.0495</v>
      </c>
      <c r="Y48" s="3">
        <f>IFERROR(AVERAGEIFS(统调负荷!$F:$F,统调负荷!$B:$B,Y$3,统调负荷!$C:$C,$A48)/10,"")</f>
        <v>2878.16175</v>
      </c>
      <c r="Z48" s="3">
        <f>IFERROR(AVERAGEIFS(统调负荷!$F:$F,统调负荷!$B:$B,Z$3,统调负荷!$C:$C,$A48)/10,"")</f>
        <v>2775.85975</v>
      </c>
      <c r="AA48" s="3">
        <f>IFERROR(AVERAGEIFS(统调负荷!$F:$F,统调负荷!$B:$B,AA$3,统调负荷!$C:$C,$A48)/10,"")</f>
        <v>2803.62725</v>
      </c>
      <c r="AB48" s="3">
        <f>IFERROR(AVERAGEIFS(统调负荷!$F:$F,统调负荷!$B:$B,AB$3,统调负荷!$C:$C,$A48)/10,"")</f>
        <v>2887.7445</v>
      </c>
      <c r="AC48" s="3">
        <f>IFERROR(AVERAGEIFS(统调负荷!$F:$F,统调负荷!$B:$B,AC$3,统调负荷!$C:$C,$A48)/10,"")</f>
        <v>2688.802</v>
      </c>
      <c r="AD48" s="3"/>
      <c r="AE48" s="23" t="str">
        <f t="shared" si="32"/>
        <v>2025-01-10</v>
      </c>
      <c r="AF48" s="66">
        <f ca="1">IF(AF13*'节点均价-24点'!AG13&gt;0,1,0)</f>
        <v>0</v>
      </c>
      <c r="AG48" s="66">
        <f ca="1">IF(AG13*'节点均价-24点'!AH13&gt;0,1,0)</f>
        <v>1</v>
      </c>
      <c r="AH48" s="66">
        <f ca="1">IF(AH13*'节点均价-24点'!AI13&gt;0,1,0)</f>
        <v>1</v>
      </c>
      <c r="AI48" s="66">
        <f ca="1">IF(AI13*'节点均价-24点'!AJ13&gt;0,1,0)</f>
        <v>0</v>
      </c>
      <c r="AJ48" s="66">
        <f ca="1">IF(AJ13*'节点均价-24点'!AK13&gt;0,1,0)</f>
        <v>0</v>
      </c>
      <c r="AK48" s="66">
        <f ca="1">IF(AK13*'节点均价-24点'!AL13&gt;0,1,0)</f>
        <v>0</v>
      </c>
      <c r="AL48" s="66">
        <f ca="1">IF(AL13*'节点均价-24点'!AM13&gt;0,1,0)</f>
        <v>1</v>
      </c>
      <c r="AM48" s="66">
        <f ca="1">IF(AM13*'节点均价-24点'!AN13&gt;0,1,0)</f>
        <v>1</v>
      </c>
      <c r="AN48" s="66">
        <f ca="1">IF(AN13*'节点均价-24点'!AO13&gt;0,1,0)</f>
        <v>0</v>
      </c>
      <c r="AO48" s="66">
        <f ca="1">IF(AO13*'节点均价-24点'!AP13&gt;0,1,0)</f>
        <v>0</v>
      </c>
      <c r="AP48" s="66">
        <f ca="1">IF(AP13*'节点均价-24点'!AQ13&gt;0,1,0)</f>
        <v>0</v>
      </c>
      <c r="AQ48" s="66">
        <f ca="1">IF(AQ13*'节点均价-24点'!AR13&gt;0,1,0)</f>
        <v>1</v>
      </c>
      <c r="AR48" s="66">
        <f ca="1">IF(AR13*'节点均价-24点'!AS13&gt;0,1,0)</f>
        <v>1</v>
      </c>
      <c r="AS48" s="66">
        <f ca="1">IF(AS13*'节点均价-24点'!AT13&gt;0,1,0)</f>
        <v>0</v>
      </c>
      <c r="AT48" s="66">
        <f ca="1">IF(AT13*'节点均价-24点'!AU13&gt;0,1,0)</f>
        <v>1</v>
      </c>
      <c r="AU48" s="66">
        <f ca="1">IF(AU13*'节点均价-24点'!AV13&gt;0,1,0)</f>
        <v>1</v>
      </c>
      <c r="AV48" s="66">
        <f ca="1">IF(AV13*'节点均价-24点'!AW13&gt;0,1,0)</f>
        <v>1</v>
      </c>
      <c r="AW48" s="66">
        <f ca="1">IF(AW13*'节点均价-24点'!AX13&gt;0,1,0)</f>
        <v>1</v>
      </c>
      <c r="AX48" s="66">
        <f ca="1">IF(AX13*'节点均价-24点'!AY13&gt;0,1,0)</f>
        <v>1</v>
      </c>
      <c r="AY48" s="66">
        <f ca="1">IF(AY13*'节点均价-24点'!AZ13&gt;0,1,0)</f>
        <v>1</v>
      </c>
      <c r="AZ48" s="66">
        <f ca="1">IF(AZ13*'节点均价-24点'!BA13&gt;0,1,0)</f>
        <v>0</v>
      </c>
      <c r="BA48" s="66">
        <f ca="1">IF(BA13*'节点均价-24点'!BB13&gt;0,1,0)</f>
        <v>1</v>
      </c>
      <c r="BB48" s="66">
        <f ca="1">IF(BB13*'节点均价-24点'!BC13&gt;0,1,0)</f>
        <v>0</v>
      </c>
      <c r="BC48" s="66">
        <f ca="1">IF(BC13*'节点均价-24点'!BD13&gt;0,1,0)</f>
        <v>0</v>
      </c>
      <c r="BD48" s="1">
        <f ca="1" t="shared" si="33"/>
        <v>13</v>
      </c>
    </row>
    <row r="49" customHeight="1" spans="1:56">
      <c r="A49" s="63" t="str">
        <f>统调负荷24小时!A49</f>
        <v>2025-01-23</v>
      </c>
      <c r="B49" s="53" t="s">
        <v>54</v>
      </c>
      <c r="C49" s="54">
        <f t="shared" si="29"/>
        <v>2302.04092708333</v>
      </c>
      <c r="D49" s="3">
        <f t="shared" si="30"/>
        <v>2831.16175</v>
      </c>
      <c r="E49" s="3">
        <f t="shared" si="0"/>
        <v>1584.832</v>
      </c>
      <c r="F49" s="3">
        <f>IFERROR(AVERAGEIFS(统调负荷!$O:$O,统调负荷!$B:$B,F$3,统调负荷!$C:$C,$A49)/10,"")</f>
        <v>2743.17225</v>
      </c>
      <c r="G49" s="3">
        <f>IFERROR(AVERAGEIFS(统调负荷!$O:$O,统调负荷!$B:$B,G$3,统调负荷!$C:$C,$A49)/10,"")</f>
        <v>2346.10475</v>
      </c>
      <c r="H49" s="3">
        <f>IFERROR(AVERAGEIFS(统调负荷!$O:$O,统调负荷!$B:$B,H$3,统调负荷!$C:$C,$A49)/10,"")</f>
        <v>2252.142</v>
      </c>
      <c r="I49" s="3">
        <f>IFERROR(AVERAGEIFS(统调负荷!$O:$O,统调负荷!$B:$B,I$3,统调负荷!$C:$C,$A49)/10,"")</f>
        <v>2287.88225</v>
      </c>
      <c r="J49" s="3">
        <f>IFERROR(AVERAGEIFS(统调负荷!$O:$O,统调负荷!$B:$B,J$3,统调负荷!$C:$C,$A49)/10,"")</f>
        <v>2220.827</v>
      </c>
      <c r="K49" s="3">
        <f>IFERROR(AVERAGEIFS(统调负荷!$O:$O,统调负荷!$B:$B,K$3,统调负荷!$C:$C,$A49)/10,"")</f>
        <v>2255.08675</v>
      </c>
      <c r="L49" s="3">
        <f>IFERROR(AVERAGEIFS(统调负荷!$O:$O,统调负荷!$B:$B,L$3,统调负荷!$C:$C,$A49)/10,"")</f>
        <v>2385.7995</v>
      </c>
      <c r="M49" s="3">
        <f>IFERROR(AVERAGEIFS(统调负荷!$O:$O,统调负荷!$B:$B,M$3,统调负荷!$C:$C,$A49)/10,"")</f>
        <v>2501.10175</v>
      </c>
      <c r="N49" s="3">
        <f>IFERROR(AVERAGEIFS(统调负荷!$O:$O,统调负荷!$B:$B,N$3,统调负荷!$C:$C,$A49)/10,"")</f>
        <v>2463.20975</v>
      </c>
      <c r="O49" s="3">
        <f>IFERROR(AVERAGEIFS(统调负荷!$O:$O,统调负荷!$B:$B,O$3,统调负荷!$C:$C,$A49)/10,"")</f>
        <v>2318.74725</v>
      </c>
      <c r="P49" s="3">
        <f>IFERROR(AVERAGEIFS(统调负荷!$O:$O,统调负荷!$B:$B,P$3,统调负荷!$C:$C,$A49)/10,"")</f>
        <v>2047.00725</v>
      </c>
      <c r="Q49" s="3">
        <f>IFERROR(AVERAGEIFS(统调负荷!$O:$O,统调负荷!$B:$B,Q$3,统调负荷!$C:$C,$A49)/10,"")</f>
        <v>1856.2</v>
      </c>
      <c r="R49" s="3">
        <f>IFERROR(AVERAGEIFS(统调负荷!$O:$O,统调负荷!$B:$B,R$3,统调负荷!$C:$C,$A49)/10,"")</f>
        <v>1905.60175</v>
      </c>
      <c r="S49" s="3">
        <f>IFERROR(AVERAGEIFS(统调负荷!$O:$O,统调负荷!$B:$B,S$3,统调负荷!$C:$C,$A49)/10,"")</f>
        <v>1798.7795</v>
      </c>
      <c r="T49" s="3">
        <f>IFERROR(AVERAGEIFS(统调负荷!$O:$O,统调负荷!$B:$B,T$3,统调负荷!$C:$C,$A49)/10,"")</f>
        <v>1584.832</v>
      </c>
      <c r="U49" s="3">
        <f>IFERROR(AVERAGEIFS(统调负荷!$O:$O,统调负荷!$B:$B,U$3,统调负荷!$C:$C,$A49)/10,"")</f>
        <v>1730.90675</v>
      </c>
      <c r="V49" s="3">
        <f>IFERROR(AVERAGEIFS(统调负荷!$O:$O,统调负荷!$B:$B,V$3,统调负荷!$C:$C,$A49)/10,"")</f>
        <v>1969.06725</v>
      </c>
      <c r="W49" s="3">
        <f>IFERROR(AVERAGEIFS(统调负荷!$O:$O,统调负荷!$B:$B,W$3,统调负荷!$C:$C,$A49)/10,"")</f>
        <v>2339.16975</v>
      </c>
      <c r="X49" s="3">
        <f>IFERROR(AVERAGEIFS(统调负荷!$O:$O,统调负荷!$B:$B,X$3,统调负荷!$C:$C,$A49)/10,"")</f>
        <v>2758.0495</v>
      </c>
      <c r="Y49" s="3">
        <f>IFERROR(AVERAGEIFS(统调负荷!$O:$O,统调负荷!$B:$B,Y$3,统调负荷!$C:$C,$A49)/10,"")</f>
        <v>2831.16175</v>
      </c>
      <c r="Z49" s="3">
        <f>IFERROR(AVERAGEIFS(统调负荷!$O:$O,统调负荷!$B:$B,Z$3,统调负荷!$C:$C,$A49)/10,"")</f>
        <v>2728.85975</v>
      </c>
      <c r="AA49" s="3">
        <f>IFERROR(AVERAGEIFS(统调负荷!$O:$O,统调负荷!$B:$B,AA$3,统调负荷!$C:$C,$A49)/10,"")</f>
        <v>2721.00225</v>
      </c>
      <c r="AB49" s="3">
        <f>IFERROR(AVERAGEIFS(统调负荷!$O:$O,统调负荷!$B:$B,AB$3,统调负荷!$C:$C,$A49)/10,"")</f>
        <v>2707.9695</v>
      </c>
      <c r="AC49" s="3">
        <f>IFERROR(AVERAGEIFS(统调负荷!$O:$O,统调负荷!$B:$B,AC$3,统调负荷!$C:$C,$A49)/10,"")</f>
        <v>2496.302</v>
      </c>
      <c r="AD49" s="3"/>
      <c r="AE49" s="23" t="str">
        <f t="shared" si="32"/>
        <v>2025-01-11</v>
      </c>
      <c r="AF49" s="66">
        <f ca="1">IF(AF14*'节点均价-24点'!AG14&gt;0,1,0)</f>
        <v>0</v>
      </c>
      <c r="AG49" s="66">
        <f ca="1">IF(AG14*'节点均价-24点'!AH14&gt;0,1,0)</f>
        <v>1</v>
      </c>
      <c r="AH49" s="66">
        <f ca="1">IF(AH14*'节点均价-24点'!AI14&gt;0,1,0)</f>
        <v>1</v>
      </c>
      <c r="AI49" s="66">
        <f ca="1">IF(AI14*'节点均价-24点'!AJ14&gt;0,1,0)</f>
        <v>1</v>
      </c>
      <c r="AJ49" s="66">
        <f ca="1">IF(AJ14*'节点均价-24点'!AK14&gt;0,1,0)</f>
        <v>1</v>
      </c>
      <c r="AK49" s="66">
        <f ca="1">IF(AK14*'节点均价-24点'!AL14&gt;0,1,0)</f>
        <v>1</v>
      </c>
      <c r="AL49" s="66">
        <f ca="1">IF(AL14*'节点均价-24点'!AM14&gt;0,1,0)</f>
        <v>1</v>
      </c>
      <c r="AM49" s="66">
        <f ca="1">IF(AM14*'节点均价-24点'!AN14&gt;0,1,0)</f>
        <v>0</v>
      </c>
      <c r="AN49" s="66">
        <f ca="1">IF(AN14*'节点均价-24点'!AO14&gt;0,1,0)</f>
        <v>0</v>
      </c>
      <c r="AO49" s="66">
        <f ca="1">IF(AO14*'节点均价-24点'!AP14&gt;0,1,0)</f>
        <v>0</v>
      </c>
      <c r="AP49" s="66">
        <f ca="1">IF(AP14*'节点均价-24点'!AQ14&gt;0,1,0)</f>
        <v>0</v>
      </c>
      <c r="AQ49" s="66">
        <f ca="1">IF(AQ14*'节点均价-24点'!AR14&gt;0,1,0)</f>
        <v>1</v>
      </c>
      <c r="AR49" s="66">
        <f ca="1">IF(AR14*'节点均价-24点'!AS14&gt;0,1,0)</f>
        <v>1</v>
      </c>
      <c r="AS49" s="66">
        <f ca="1">IF(AS14*'节点均价-24点'!AT14&gt;0,1,0)</f>
        <v>1</v>
      </c>
      <c r="AT49" s="66">
        <f ca="1">IF(AT14*'节点均价-24点'!AU14&gt;0,1,0)</f>
        <v>0</v>
      </c>
      <c r="AU49" s="66">
        <f ca="1">IF(AU14*'节点均价-24点'!AV14&gt;0,1,0)</f>
        <v>0</v>
      </c>
      <c r="AV49" s="66">
        <f ca="1">IF(AV14*'节点均价-24点'!AW14&gt;0,1,0)</f>
        <v>0</v>
      </c>
      <c r="AW49" s="66">
        <f ca="1">IF(AW14*'节点均价-24点'!AX14&gt;0,1,0)</f>
        <v>0</v>
      </c>
      <c r="AX49" s="66">
        <f ca="1">IF(AX14*'节点均价-24点'!AY14&gt;0,1,0)</f>
        <v>0</v>
      </c>
      <c r="AY49" s="66">
        <f ca="1">IF(AY14*'节点均价-24点'!AZ14&gt;0,1,0)</f>
        <v>0</v>
      </c>
      <c r="AZ49" s="66">
        <f ca="1">IF(AZ14*'节点均价-24点'!BA14&gt;0,1,0)</f>
        <v>1</v>
      </c>
      <c r="BA49" s="66">
        <f ca="1">IF(BA14*'节点均价-24点'!BB14&gt;0,1,0)</f>
        <v>0</v>
      </c>
      <c r="BB49" s="66">
        <f ca="1">IF(BB14*'节点均价-24点'!BC14&gt;0,1,0)</f>
        <v>0</v>
      </c>
      <c r="BC49" s="66">
        <f ca="1">IF(BC14*'节点均价-24点'!BD14&gt;0,1,0)</f>
        <v>0</v>
      </c>
      <c r="BD49" s="1">
        <f ca="1" t="shared" si="33"/>
        <v>10</v>
      </c>
    </row>
    <row r="50" customHeight="1" spans="1:56">
      <c r="A50" s="63" t="str">
        <f>统调负荷24小时!A50</f>
        <v>2025-01-24</v>
      </c>
      <c r="B50" s="53" t="s">
        <v>53</v>
      </c>
      <c r="C50" s="54">
        <f t="shared" si="29"/>
        <v>1641.79867708333</v>
      </c>
      <c r="D50" s="3">
        <f t="shared" si="30"/>
        <v>2552.03225</v>
      </c>
      <c r="E50" s="3">
        <f t="shared" si="0"/>
        <v>956.13625</v>
      </c>
      <c r="F50" s="3">
        <f>IFERROR(AVERAGEIFS(统调负荷!$F:$F,统调负荷!$B:$B,F$3,统调负荷!$C:$C,$A50)/10,"")</f>
        <v>2552.03225</v>
      </c>
      <c r="G50" s="3">
        <f>IFERROR(AVERAGEIFS(统调负荷!$F:$F,统调负荷!$B:$B,G$3,统调负荷!$C:$C,$A50)/10,"")</f>
        <v>1948.22475</v>
      </c>
      <c r="H50" s="3">
        <f>IFERROR(AVERAGEIFS(统调负荷!$F:$F,统调负荷!$B:$B,H$3,统调负荷!$C:$C,$A50)/10,"")</f>
        <v>1750.3725</v>
      </c>
      <c r="I50" s="3">
        <f>IFERROR(AVERAGEIFS(统调负荷!$F:$F,统调负荷!$B:$B,I$3,统调负荷!$C:$C,$A50)/10,"")</f>
        <v>1734.122</v>
      </c>
      <c r="J50" s="3">
        <f>IFERROR(AVERAGEIFS(统调负荷!$F:$F,统调负荷!$B:$B,J$3,统调负荷!$C:$C,$A50)/10,"")</f>
        <v>1620.5775</v>
      </c>
      <c r="K50" s="3">
        <f>IFERROR(AVERAGEIFS(统调负荷!$F:$F,统调负荷!$B:$B,K$3,统调负荷!$C:$C,$A50)/10,"")</f>
        <v>1605.91975</v>
      </c>
      <c r="L50" s="3">
        <f>IFERROR(AVERAGEIFS(统调负荷!$F:$F,统调负荷!$B:$B,L$3,统调负荷!$C:$C,$A50)/10,"")</f>
        <v>1724.6575</v>
      </c>
      <c r="M50" s="3">
        <f>IFERROR(AVERAGEIFS(统调负荷!$F:$F,统调负荷!$B:$B,M$3,统调负荷!$C:$C,$A50)/10,"")</f>
        <v>1792.88225</v>
      </c>
      <c r="N50" s="3">
        <f>IFERROR(AVERAGEIFS(统调负荷!$F:$F,统调负荷!$B:$B,N$3,统调负荷!$C:$C,$A50)/10,"")</f>
        <v>1622.0325</v>
      </c>
      <c r="O50" s="3">
        <f>IFERROR(AVERAGEIFS(统调负荷!$F:$F,统调负荷!$B:$B,O$3,统调负荷!$C:$C,$A50)/10,"")</f>
        <v>1494.5225</v>
      </c>
      <c r="P50" s="3">
        <f>IFERROR(AVERAGEIFS(统调负荷!$F:$F,统调负荷!$B:$B,P$3,统调负荷!$C:$C,$A50)/10,"")</f>
        <v>1348.48975</v>
      </c>
      <c r="Q50" s="3">
        <f>IFERROR(AVERAGEIFS(统调负荷!$F:$F,统调负荷!$B:$B,Q$3,统调负荷!$C:$C,$A50)/10,"")</f>
        <v>1248.69475</v>
      </c>
      <c r="R50" s="3">
        <f>IFERROR(AVERAGEIFS(统调负荷!$F:$F,统调负荷!$B:$B,R$3,统调负荷!$C:$C,$A50)/10,"")</f>
        <v>1403.165</v>
      </c>
      <c r="S50" s="3">
        <f>IFERROR(AVERAGEIFS(统调负荷!$F:$F,统调负荷!$B:$B,S$3,统调负荷!$C:$C,$A50)/10,"")</f>
        <v>1233.8875</v>
      </c>
      <c r="T50" s="3">
        <f>IFERROR(AVERAGEIFS(统调负荷!$F:$F,统调负荷!$B:$B,T$3,统调负荷!$C:$C,$A50)/10,"")</f>
        <v>956.13625</v>
      </c>
      <c r="U50" s="3">
        <f>IFERROR(AVERAGEIFS(统调负荷!$F:$F,统调负荷!$B:$B,U$3,统调负荷!$C:$C,$A50)/10,"")</f>
        <v>1046.015</v>
      </c>
      <c r="V50" s="3">
        <f>IFERROR(AVERAGEIFS(统调负荷!$F:$F,统调负荷!$B:$B,V$3,统调负荷!$C:$C,$A50)/10,"")</f>
        <v>1204.1525</v>
      </c>
      <c r="W50" s="3">
        <f>IFERROR(AVERAGEIFS(统调负荷!$F:$F,统调负荷!$B:$B,W$3,统调负荷!$C:$C,$A50)/10,"")</f>
        <v>1563.2225</v>
      </c>
      <c r="X50" s="3">
        <f>IFERROR(AVERAGEIFS(统调负荷!$F:$F,统调负荷!$B:$B,X$3,统调负荷!$C:$C,$A50)/10,"")</f>
        <v>1993.66725</v>
      </c>
      <c r="Y50" s="3">
        <f>IFERROR(AVERAGEIFS(统调负荷!$F:$F,统调负荷!$B:$B,Y$3,统调负荷!$C:$C,$A50)/10,"")</f>
        <v>2015.1945</v>
      </c>
      <c r="Z50" s="3">
        <f>IFERROR(AVERAGEIFS(统调负荷!$F:$F,统调负荷!$B:$B,Z$3,统调负荷!$C:$C,$A50)/10,"")</f>
        <v>1923.87</v>
      </c>
      <c r="AA50" s="3">
        <f>IFERROR(AVERAGEIFS(统调负荷!$F:$F,统调负荷!$B:$B,AA$3,统调负荷!$C:$C,$A50)/10,"")</f>
        <v>1892.29475</v>
      </c>
      <c r="AB50" s="3">
        <f>IFERROR(AVERAGEIFS(统调负荷!$F:$F,统调负荷!$B:$B,AB$3,统调负荷!$C:$C,$A50)/10,"")</f>
        <v>1961.045</v>
      </c>
      <c r="AC50" s="3">
        <f>IFERROR(AVERAGEIFS(统调负荷!$F:$F,统调负荷!$B:$B,AC$3,统调负荷!$C:$C,$A50)/10,"")</f>
        <v>1767.99</v>
      </c>
      <c r="AD50" s="3"/>
      <c r="AE50" s="23" t="str">
        <f t="shared" si="32"/>
        <v>2025-01-12</v>
      </c>
      <c r="AF50" s="66">
        <f ca="1">IF(AF15*'节点均价-24点'!AG15&gt;0,1,0)</f>
        <v>1</v>
      </c>
      <c r="AG50" s="66">
        <f ca="1">IF(AG15*'节点均价-24点'!AH15&gt;0,1,0)</f>
        <v>1</v>
      </c>
      <c r="AH50" s="66">
        <f ca="1">IF(AH15*'节点均价-24点'!AI15&gt;0,1,0)</f>
        <v>1</v>
      </c>
      <c r="AI50" s="66">
        <f ca="1">IF(AI15*'节点均价-24点'!AJ15&gt;0,1,0)</f>
        <v>1</v>
      </c>
      <c r="AJ50" s="66">
        <f ca="1">IF(AJ15*'节点均价-24点'!AK15&gt;0,1,0)</f>
        <v>1</v>
      </c>
      <c r="AK50" s="66">
        <f ca="1">IF(AK15*'节点均价-24点'!AL15&gt;0,1,0)</f>
        <v>1</v>
      </c>
      <c r="AL50" s="66">
        <f ca="1">IF(AL15*'节点均价-24点'!AM15&gt;0,1,0)</f>
        <v>1</v>
      </c>
      <c r="AM50" s="66">
        <f ca="1">IF(AM15*'节点均价-24点'!AN15&gt;0,1,0)</f>
        <v>1</v>
      </c>
      <c r="AN50" s="66">
        <f ca="1">IF(AN15*'节点均价-24点'!AO15&gt;0,1,0)</f>
        <v>1</v>
      </c>
      <c r="AO50" s="66">
        <f ca="1">IF(AO15*'节点均价-24点'!AP15&gt;0,1,0)</f>
        <v>1</v>
      </c>
      <c r="AP50" s="66">
        <f ca="1">IF(AP15*'节点均价-24点'!AQ15&gt;0,1,0)</f>
        <v>1</v>
      </c>
      <c r="AQ50" s="66">
        <f ca="1">IF(AQ15*'节点均价-24点'!AR15&gt;0,1,0)</f>
        <v>1</v>
      </c>
      <c r="AR50" s="66">
        <f ca="1">IF(AR15*'节点均价-24点'!AS15&gt;0,1,0)</f>
        <v>1</v>
      </c>
      <c r="AS50" s="66">
        <f ca="1">IF(AS15*'节点均价-24点'!AT15&gt;0,1,0)</f>
        <v>1</v>
      </c>
      <c r="AT50" s="66">
        <f ca="1">IF(AT15*'节点均价-24点'!AU15&gt;0,1,0)</f>
        <v>1</v>
      </c>
      <c r="AU50" s="66">
        <f ca="1">IF(AU15*'节点均价-24点'!AV15&gt;0,1,0)</f>
        <v>1</v>
      </c>
      <c r="AV50" s="66">
        <f ca="1">IF(AV15*'节点均价-24点'!AW15&gt;0,1,0)</f>
        <v>1</v>
      </c>
      <c r="AW50" s="66">
        <f ca="1">IF(AW15*'节点均价-24点'!AX15&gt;0,1,0)</f>
        <v>1</v>
      </c>
      <c r="AX50" s="66">
        <f ca="1">IF(AX15*'节点均价-24点'!AY15&gt;0,1,0)</f>
        <v>1</v>
      </c>
      <c r="AY50" s="66">
        <f ca="1">IF(AY15*'节点均价-24点'!AZ15&gt;0,1,0)</f>
        <v>0</v>
      </c>
      <c r="AZ50" s="66">
        <f ca="1">IF(AZ15*'节点均价-24点'!BA15&gt;0,1,0)</f>
        <v>1</v>
      </c>
      <c r="BA50" s="66">
        <f ca="1">IF(BA15*'节点均价-24点'!BB15&gt;0,1,0)</f>
        <v>1</v>
      </c>
      <c r="BB50" s="66">
        <f ca="1">IF(BB15*'节点均价-24点'!BC15&gt;0,1,0)</f>
        <v>0</v>
      </c>
      <c r="BC50" s="66">
        <f ca="1">IF(BC15*'节点均价-24点'!BD15&gt;0,1,0)</f>
        <v>0</v>
      </c>
      <c r="BD50" s="1">
        <f ca="1" t="shared" si="33"/>
        <v>21</v>
      </c>
    </row>
    <row r="51" customHeight="1" spans="1:56">
      <c r="A51" s="63" t="str">
        <f>统调负荷24小时!A51</f>
        <v>2025-01-24</v>
      </c>
      <c r="B51" s="53" t="s">
        <v>54</v>
      </c>
      <c r="C51" s="54">
        <f t="shared" si="29"/>
        <v>1571.73778125</v>
      </c>
      <c r="D51" s="3">
        <f t="shared" si="30"/>
        <v>2242.3085</v>
      </c>
      <c r="E51" s="3">
        <f t="shared" si="0"/>
        <v>1360.4235</v>
      </c>
      <c r="F51" s="3">
        <f>IFERROR(AVERAGEIFS(统调负荷!$O:$O,统调负荷!$B:$B,F$3,统调负荷!$C:$C,$A51)/10,"")</f>
        <v>2242.3085</v>
      </c>
      <c r="G51" s="3">
        <f>IFERROR(AVERAGEIFS(统调负荷!$O:$O,统调负荷!$B:$B,G$3,统调负荷!$C:$C,$A51)/10,"")</f>
        <v>1781.50325</v>
      </c>
      <c r="H51" s="3">
        <f>IFERROR(AVERAGEIFS(统调负荷!$O:$O,统调负荷!$B:$B,H$3,统调负荷!$C:$C,$A51)/10,"")</f>
        <v>1643.8485</v>
      </c>
      <c r="I51" s="3">
        <f>IFERROR(AVERAGEIFS(统调负荷!$O:$O,统调负荷!$B:$B,I$3,统调负荷!$C:$C,$A51)/10,"")</f>
        <v>1574.60825</v>
      </c>
      <c r="J51" s="3">
        <f>IFERROR(AVERAGEIFS(统调负荷!$O:$O,统调负荷!$B:$B,J$3,统调负荷!$C:$C,$A51)/10,"")</f>
        <v>1423.8815</v>
      </c>
      <c r="K51" s="3">
        <f>IFERROR(AVERAGEIFS(统调负荷!$O:$O,统调负荷!$B:$B,K$3,统调负荷!$C:$C,$A51)/10,"")</f>
        <v>1429.82525</v>
      </c>
      <c r="L51" s="3">
        <f>IFERROR(AVERAGEIFS(统调负荷!$O:$O,统调负荷!$B:$B,L$3,统调负荷!$C:$C,$A51)/10,"")</f>
        <v>1513.2815</v>
      </c>
      <c r="M51" s="3">
        <f>IFERROR(AVERAGEIFS(统调负荷!$O:$O,统调负荷!$B:$B,M$3,统调负荷!$C:$C,$A51)/10,"")</f>
        <v>1761.1185</v>
      </c>
      <c r="N51" s="3">
        <f>IFERROR(AVERAGEIFS(统调负荷!$O:$O,统调负荷!$B:$B,N$3,统调负荷!$C:$C,$A51)/10,"")</f>
        <v>1618.28</v>
      </c>
      <c r="O51" s="3">
        <f>IFERROR(AVERAGEIFS(统调负荷!$O:$O,统调负荷!$B:$B,O$3,统调负荷!$C:$C,$A51)/10,"")</f>
        <v>1428.837</v>
      </c>
      <c r="P51" s="3">
        <f>IFERROR(AVERAGEIFS(统调负荷!$O:$O,统调负荷!$B:$B,P$3,统调负荷!$C:$C,$A51)/10,"")</f>
        <v>1360.4235</v>
      </c>
      <c r="Q51" s="3">
        <f>IFERROR(AVERAGEIFS(统调负荷!$O:$O,统调负荷!$B:$B,Q$3,统调负荷!$C:$C,$A51)/10,"")</f>
        <v>1458.258</v>
      </c>
      <c r="R51" s="3">
        <f>IFERROR(AVERAGEIFS(统调负荷!$O:$O,统调负荷!$B:$B,R$3,统调负荷!$C:$C,$A51)/10,"")</f>
        <v>1534.7225</v>
      </c>
      <c r="S51" s="3">
        <f>IFERROR(AVERAGEIFS(统调负荷!$O:$O,统调负荷!$B:$B,S$3,统调负荷!$C:$C,$A51)/10,"")</f>
        <v>1490.475</v>
      </c>
      <c r="T51" s="3">
        <f>IFERROR(AVERAGEIFS(统调负荷!$O:$O,统调负荷!$B:$B,T$3,统调负荷!$C:$C,$A51)/10,"")</f>
        <v>1456.435</v>
      </c>
      <c r="U51" s="3">
        <f>IFERROR(AVERAGEIFS(统调负荷!$O:$O,统调负荷!$B:$B,U$3,统调负荷!$C:$C,$A51)/10,"")</f>
        <v>1524.5075</v>
      </c>
      <c r="V51" s="3">
        <f>IFERROR(AVERAGEIFS(统调负荷!$O:$O,统调负荷!$B:$B,V$3,统调负荷!$C:$C,$A51)/10,"")</f>
        <v>1563.324</v>
      </c>
      <c r="W51" s="3">
        <f>IFERROR(AVERAGEIFS(统调负荷!$O:$O,统调负荷!$B:$B,W$3,统调负荷!$C:$C,$A51)/10,"")</f>
        <v>1669.3505</v>
      </c>
      <c r="X51" s="3">
        <f>IFERROR(AVERAGEIFS(统调负荷!$O:$O,统调负荷!$B:$B,X$3,统调负荷!$C:$C,$A51)/10,"")</f>
        <v>1614.12925</v>
      </c>
      <c r="Y51" s="3">
        <f>IFERROR(AVERAGEIFS(统调负荷!$O:$O,统调负荷!$B:$B,Y$3,统调负荷!$C:$C,$A51)/10,"")</f>
        <v>1530.74875</v>
      </c>
      <c r="Z51" s="3">
        <f>IFERROR(AVERAGEIFS(统调负荷!$O:$O,统调负荷!$B:$B,Z$3,统调负荷!$C:$C,$A51)/10,"")</f>
        <v>1400.3495</v>
      </c>
      <c r="AA51" s="3">
        <f>IFERROR(AVERAGEIFS(统调负荷!$O:$O,统调负荷!$B:$B,AA$3,统调负荷!$C:$C,$A51)/10,"")</f>
        <v>1436.48125</v>
      </c>
      <c r="AB51" s="3">
        <f>IFERROR(AVERAGEIFS(统调负荷!$O:$O,统调负荷!$B:$B,AB$3,统调负荷!$C:$C,$A51)/10,"")</f>
        <v>1649.93925</v>
      </c>
      <c r="AC51" s="3">
        <f>IFERROR(AVERAGEIFS(统调负荷!$O:$O,统调负荷!$B:$B,AC$3,统调负荷!$C:$C,$A51)/10,"")</f>
        <v>1615.0705</v>
      </c>
      <c r="AD51" s="3"/>
      <c r="AE51" s="23" t="str">
        <f t="shared" si="32"/>
        <v>2025-01-13</v>
      </c>
      <c r="AF51" s="66">
        <f ca="1">IF(AF16*'节点均价-24点'!AG16&gt;0,1,0)</f>
        <v>0</v>
      </c>
      <c r="AG51" s="66">
        <f ca="1">IF(AG16*'节点均价-24点'!AH16&gt;0,1,0)</f>
        <v>1</v>
      </c>
      <c r="AH51" s="66">
        <f ca="1">IF(AH16*'节点均价-24点'!AI16&gt;0,1,0)</f>
        <v>1</v>
      </c>
      <c r="AI51" s="66">
        <f ca="1">IF(AI16*'节点均价-24点'!AJ16&gt;0,1,0)</f>
        <v>1</v>
      </c>
      <c r="AJ51" s="66">
        <f ca="1">IF(AJ16*'节点均价-24点'!AK16&gt;0,1,0)</f>
        <v>1</v>
      </c>
      <c r="AK51" s="66">
        <f ca="1">IF(AK16*'节点均价-24点'!AL16&gt;0,1,0)</f>
        <v>1</v>
      </c>
      <c r="AL51" s="66">
        <f ca="1">IF(AL16*'节点均价-24点'!AM16&gt;0,1,0)</f>
        <v>1</v>
      </c>
      <c r="AM51" s="66">
        <f ca="1">IF(AM16*'节点均价-24点'!AN16&gt;0,1,0)</f>
        <v>1</v>
      </c>
      <c r="AN51" s="66">
        <f ca="1">IF(AN16*'节点均价-24点'!AO16&gt;0,1,0)</f>
        <v>1</v>
      </c>
      <c r="AO51" s="66">
        <f ca="1">IF(AO16*'节点均价-24点'!AP16&gt;0,1,0)</f>
        <v>1</v>
      </c>
      <c r="AP51" s="66">
        <f ca="1">IF(AP16*'节点均价-24点'!AQ16&gt;0,1,0)</f>
        <v>1</v>
      </c>
      <c r="AQ51" s="66">
        <f ca="1">IF(AQ16*'节点均价-24点'!AR16&gt;0,1,0)</f>
        <v>1</v>
      </c>
      <c r="AR51" s="66">
        <f ca="1">IF(AR16*'节点均价-24点'!AS16&gt;0,1,0)</f>
        <v>1</v>
      </c>
      <c r="AS51" s="66">
        <f ca="1">IF(AS16*'节点均价-24点'!AT16&gt;0,1,0)</f>
        <v>1</v>
      </c>
      <c r="AT51" s="66">
        <f ca="1">IF(AT16*'节点均价-24点'!AU16&gt;0,1,0)</f>
        <v>1</v>
      </c>
      <c r="AU51" s="66">
        <f ca="1">IF(AU16*'节点均价-24点'!AV16&gt;0,1,0)</f>
        <v>1</v>
      </c>
      <c r="AV51" s="66">
        <f ca="1">IF(AV16*'节点均价-24点'!AW16&gt;0,1,0)</f>
        <v>1</v>
      </c>
      <c r="AW51" s="66">
        <f ca="1">IF(AW16*'节点均价-24点'!AX16&gt;0,1,0)</f>
        <v>1</v>
      </c>
      <c r="AX51" s="66">
        <f ca="1">IF(AX16*'节点均价-24点'!AY16&gt;0,1,0)</f>
        <v>1</v>
      </c>
      <c r="AY51" s="66">
        <f ca="1">IF(AY16*'节点均价-24点'!AZ16&gt;0,1,0)</f>
        <v>1</v>
      </c>
      <c r="AZ51" s="66">
        <f ca="1">IF(AZ16*'节点均价-24点'!BA16&gt;0,1,0)</f>
        <v>0</v>
      </c>
      <c r="BA51" s="66">
        <f ca="1">IF(BA16*'节点均价-24点'!BB16&gt;0,1,0)</f>
        <v>0</v>
      </c>
      <c r="BB51" s="66">
        <f ca="1">IF(BB16*'节点均价-24点'!BC16&gt;0,1,0)</f>
        <v>0</v>
      </c>
      <c r="BC51" s="66">
        <f ca="1">IF(BC16*'节点均价-24点'!BD16&gt;0,1,0)</f>
        <v>1</v>
      </c>
      <c r="BD51" s="1">
        <f ca="1" t="shared" si="33"/>
        <v>20</v>
      </c>
    </row>
    <row r="52" customHeight="1" spans="1:56">
      <c r="A52" s="63" t="str">
        <f>统调负荷24小时!A52</f>
        <v>2025-01-25</v>
      </c>
      <c r="B52" s="53" t="s">
        <v>53</v>
      </c>
      <c r="C52" s="54">
        <f t="shared" si="29"/>
        <v>1275.80239583333</v>
      </c>
      <c r="D52" s="3">
        <f t="shared" si="30"/>
        <v>2122.5125</v>
      </c>
      <c r="E52" s="3">
        <f t="shared" si="0"/>
        <v>842.71225</v>
      </c>
      <c r="F52" s="3">
        <f>IFERROR(AVERAGEIFS(统调负荷!$F:$F,统调负荷!$B:$B,F$3,统调负荷!$C:$C,$A52)/10,"")</f>
        <v>2122.5125</v>
      </c>
      <c r="G52" s="3">
        <f>IFERROR(AVERAGEIFS(统调负荷!$F:$F,统调负荷!$B:$B,G$3,统调负荷!$C:$C,$A52)/10,"")</f>
        <v>1596.43925</v>
      </c>
      <c r="H52" s="3">
        <f>IFERROR(AVERAGEIFS(统调负荷!$F:$F,统调负荷!$B:$B,H$3,统调负荷!$C:$C,$A52)/10,"")</f>
        <v>1357.0095</v>
      </c>
      <c r="I52" s="3">
        <f>IFERROR(AVERAGEIFS(统调负荷!$F:$F,统调负荷!$B:$B,I$3,统调负荷!$C:$C,$A52)/10,"")</f>
        <v>1367.37725</v>
      </c>
      <c r="J52" s="3">
        <f>IFERROR(AVERAGEIFS(统调负荷!$F:$F,统调负荷!$B:$B,J$3,统调负荷!$C:$C,$A52)/10,"")</f>
        <v>1258.43225</v>
      </c>
      <c r="K52" s="3">
        <f>IFERROR(AVERAGEIFS(统调负荷!$F:$F,统调负荷!$B:$B,K$3,统调负荷!$C:$C,$A52)/10,"")</f>
        <v>1228.9235</v>
      </c>
      <c r="L52" s="3">
        <f>IFERROR(AVERAGEIFS(统调负荷!$F:$F,统调负荷!$B:$B,L$3,统调负荷!$C:$C,$A52)/10,"")</f>
        <v>1287.42175</v>
      </c>
      <c r="M52" s="3">
        <f>IFERROR(AVERAGEIFS(统调负荷!$F:$F,统调负荷!$B:$B,M$3,统调负荷!$C:$C,$A52)/10,"")</f>
        <v>1330.512</v>
      </c>
      <c r="N52" s="3">
        <f>IFERROR(AVERAGEIFS(统调负荷!$F:$F,统调负荷!$B:$B,N$3,统调负荷!$C:$C,$A52)/10,"")</f>
        <v>1064.4145</v>
      </c>
      <c r="O52" s="3">
        <f>IFERROR(AVERAGEIFS(统调负荷!$F:$F,统调负荷!$B:$B,O$3,统调负荷!$C:$C,$A52)/10,"")</f>
        <v>896.9445</v>
      </c>
      <c r="P52" s="3">
        <f>IFERROR(AVERAGEIFS(统调负荷!$F:$F,统调负荷!$B:$B,P$3,统调负荷!$C:$C,$A52)/10,"")</f>
        <v>842.71225</v>
      </c>
      <c r="Q52" s="3">
        <f>IFERROR(AVERAGEIFS(统调负荷!$F:$F,统调负荷!$B:$B,Q$3,统调负荷!$C:$C,$A52)/10,"")</f>
        <v>950.975</v>
      </c>
      <c r="R52" s="3">
        <f>IFERROR(AVERAGEIFS(统调负荷!$F:$F,统调负荷!$B:$B,R$3,统调负荷!$C:$C,$A52)/10,"")</f>
        <v>1167.17</v>
      </c>
      <c r="S52" s="3">
        <f>IFERROR(AVERAGEIFS(统调负荷!$F:$F,统调负荷!$B:$B,S$3,统调负荷!$C:$C,$A52)/10,"")</f>
        <v>1155.777</v>
      </c>
      <c r="T52" s="3">
        <f>IFERROR(AVERAGEIFS(统调负荷!$F:$F,统调负荷!$B:$B,T$3,统调负荷!$C:$C,$A52)/10,"")</f>
        <v>1062.52975</v>
      </c>
      <c r="U52" s="3">
        <f>IFERROR(AVERAGEIFS(统调负荷!$F:$F,统调负荷!$B:$B,U$3,统调负荷!$C:$C,$A52)/10,"")</f>
        <v>1168.70725</v>
      </c>
      <c r="V52" s="3">
        <f>IFERROR(AVERAGEIFS(统调负荷!$F:$F,统调负荷!$B:$B,V$3,统调负荷!$C:$C,$A52)/10,"")</f>
        <v>953.22975</v>
      </c>
      <c r="W52" s="3">
        <f>IFERROR(AVERAGEIFS(统调负荷!$F:$F,统调负荷!$B:$B,W$3,统调负荷!$C:$C,$A52)/10,"")</f>
        <v>986.17925</v>
      </c>
      <c r="X52" s="3">
        <f>IFERROR(AVERAGEIFS(统调负荷!$F:$F,统调负荷!$B:$B,X$3,统调负荷!$C:$C,$A52)/10,"")</f>
        <v>1230.7225</v>
      </c>
      <c r="Y52" s="3">
        <f>IFERROR(AVERAGEIFS(统调负荷!$F:$F,统调负荷!$B:$B,Y$3,统调负荷!$C:$C,$A52)/10,"")</f>
        <v>1257.88725</v>
      </c>
      <c r="Z52" s="3">
        <f>IFERROR(AVERAGEIFS(统调负荷!$F:$F,统调负荷!$B:$B,Z$3,统调负荷!$C:$C,$A52)/10,"")</f>
        <v>1220.05475</v>
      </c>
      <c r="AA52" s="3">
        <f>IFERROR(AVERAGEIFS(统调负荷!$F:$F,统调负荷!$B:$B,AA$3,统调负荷!$C:$C,$A52)/10,"")</f>
        <v>1472.042</v>
      </c>
      <c r="AB52" s="3">
        <f>IFERROR(AVERAGEIFS(统调负荷!$F:$F,统调负荷!$B:$B,AB$3,统调负荷!$C:$C,$A52)/10,"")</f>
        <v>1862.50375</v>
      </c>
      <c r="AC52" s="3">
        <f>IFERROR(AVERAGEIFS(统调负荷!$F:$F,统调负荷!$B:$B,AC$3,统调负荷!$C:$C,$A52)/10,"")</f>
        <v>1778.78</v>
      </c>
      <c r="AD52" s="3"/>
      <c r="AE52" s="23" t="str">
        <f t="shared" si="32"/>
        <v>2025-01-14</v>
      </c>
      <c r="AF52" s="66">
        <f ca="1">IF(AF17*'节点均价-24点'!AG17&gt;0,1,0)</f>
        <v>0</v>
      </c>
      <c r="AG52" s="66">
        <f ca="1">IF(AG17*'节点均价-24点'!AH17&gt;0,1,0)</f>
        <v>1</v>
      </c>
      <c r="AH52" s="66">
        <f ca="1">IF(AH17*'节点均价-24点'!AI17&gt;0,1,0)</f>
        <v>1</v>
      </c>
      <c r="AI52" s="66">
        <f ca="1">IF(AI17*'节点均价-24点'!AJ17&gt;0,1,0)</f>
        <v>1</v>
      </c>
      <c r="AJ52" s="66">
        <f ca="1">IF(AJ17*'节点均价-24点'!AK17&gt;0,1,0)</f>
        <v>1</v>
      </c>
      <c r="AK52" s="66">
        <f ca="1">IF(AK17*'节点均价-24点'!AL17&gt;0,1,0)</f>
        <v>1</v>
      </c>
      <c r="AL52" s="66">
        <f ca="1">IF(AL17*'节点均价-24点'!AM17&gt;0,1,0)</f>
        <v>1</v>
      </c>
      <c r="AM52" s="66">
        <f ca="1">IF(AM17*'节点均价-24点'!AN17&gt;0,1,0)</f>
        <v>1</v>
      </c>
      <c r="AN52" s="66">
        <f ca="1">IF(AN17*'节点均价-24点'!AO17&gt;0,1,0)</f>
        <v>1</v>
      </c>
      <c r="AO52" s="66">
        <f ca="1">IF(AO17*'节点均价-24点'!AP17&gt;0,1,0)</f>
        <v>1</v>
      </c>
      <c r="AP52" s="66">
        <f ca="1">IF(AP17*'节点均价-24点'!AQ17&gt;0,1,0)</f>
        <v>0</v>
      </c>
      <c r="AQ52" s="66">
        <f ca="1">IF(AQ17*'节点均价-24点'!AR17&gt;0,1,0)</f>
        <v>1</v>
      </c>
      <c r="AR52" s="66">
        <f ca="1">IF(AR17*'节点均价-24点'!AS17&gt;0,1,0)</f>
        <v>1</v>
      </c>
      <c r="AS52" s="66">
        <f ca="1">IF(AS17*'节点均价-24点'!AT17&gt;0,1,0)</f>
        <v>1</v>
      </c>
      <c r="AT52" s="66">
        <f ca="1">IF(AT17*'节点均价-24点'!AU17&gt;0,1,0)</f>
        <v>1</v>
      </c>
      <c r="AU52" s="66">
        <f ca="1">IF(AU17*'节点均价-24点'!AV17&gt;0,1,0)</f>
        <v>1</v>
      </c>
      <c r="AV52" s="66">
        <f ca="1">IF(AV17*'节点均价-24点'!AW17&gt;0,1,0)</f>
        <v>0</v>
      </c>
      <c r="AW52" s="66">
        <f ca="1">IF(AW17*'节点均价-24点'!AX17&gt;0,1,0)</f>
        <v>1</v>
      </c>
      <c r="AX52" s="66">
        <f ca="1">IF(AX17*'节点均价-24点'!AY17&gt;0,1,0)</f>
        <v>0</v>
      </c>
      <c r="AY52" s="66">
        <f ca="1">IF(AY17*'节点均价-24点'!AZ17&gt;0,1,0)</f>
        <v>0</v>
      </c>
      <c r="AZ52" s="66">
        <f ca="1">IF(AZ17*'节点均价-24点'!BA17&gt;0,1,0)</f>
        <v>0</v>
      </c>
      <c r="BA52" s="66">
        <f ca="1">IF(BA17*'节点均价-24点'!BB17&gt;0,1,0)</f>
        <v>1</v>
      </c>
      <c r="BB52" s="66">
        <f ca="1">IF(BB17*'节点均价-24点'!BC17&gt;0,1,0)</f>
        <v>0</v>
      </c>
      <c r="BC52" s="66">
        <f ca="1">IF(BC17*'节点均价-24点'!BD17&gt;0,1,0)</f>
        <v>0</v>
      </c>
      <c r="BD52" s="1">
        <f ca="1" t="shared" si="33"/>
        <v>16</v>
      </c>
    </row>
    <row r="53" customHeight="1" spans="1:56">
      <c r="A53" s="63" t="str">
        <f>统调负荷24小时!A53</f>
        <v>2025-01-25</v>
      </c>
      <c r="B53" s="53" t="s">
        <v>54</v>
      </c>
      <c r="C53" s="54">
        <f t="shared" si="29"/>
        <v>1240.22846875</v>
      </c>
      <c r="D53" s="3">
        <f t="shared" si="30"/>
        <v>1671.4025</v>
      </c>
      <c r="E53" s="3">
        <f t="shared" si="0"/>
        <v>994.7375</v>
      </c>
      <c r="F53" s="3">
        <f>IFERROR(AVERAGEIFS(统调负荷!$O:$O,统调负荷!$B:$B,F$3,统调负荷!$C:$C,$A53)/10,"")</f>
        <v>1575.6255</v>
      </c>
      <c r="G53" s="3">
        <f>IFERROR(AVERAGEIFS(统调负荷!$O:$O,统调负荷!$B:$B,G$3,统调负荷!$C:$C,$A53)/10,"")</f>
        <v>1522.1595</v>
      </c>
      <c r="H53" s="3">
        <f>IFERROR(AVERAGEIFS(统调负荷!$O:$O,统调负荷!$B:$B,H$3,统调负荷!$C:$C,$A53)/10,"")</f>
        <v>1417.1735</v>
      </c>
      <c r="I53" s="3">
        <f>IFERROR(AVERAGEIFS(统调负荷!$O:$O,统调负荷!$B:$B,I$3,统调负荷!$C:$C,$A53)/10,"")</f>
        <v>1370.64175</v>
      </c>
      <c r="J53" s="3">
        <f>IFERROR(AVERAGEIFS(统调负荷!$O:$O,统调负荷!$B:$B,J$3,统调负荷!$C:$C,$A53)/10,"")</f>
        <v>1188.0465</v>
      </c>
      <c r="K53" s="3">
        <f>IFERROR(AVERAGEIFS(统调负荷!$O:$O,统调负荷!$B:$B,K$3,统调负荷!$C:$C,$A53)/10,"")</f>
        <v>1132.947</v>
      </c>
      <c r="L53" s="3">
        <f>IFERROR(AVERAGEIFS(统调负荷!$O:$O,统调负荷!$B:$B,L$3,统调负荷!$C:$C,$A53)/10,"")</f>
        <v>1147.056</v>
      </c>
      <c r="M53" s="3">
        <f>IFERROR(AVERAGEIFS(统调负荷!$O:$O,统调负荷!$B:$B,M$3,统调负荷!$C:$C,$A53)/10,"")</f>
        <v>1220.37175</v>
      </c>
      <c r="N53" s="3">
        <f>IFERROR(AVERAGEIFS(统调负荷!$O:$O,统调负荷!$B:$B,N$3,统调负荷!$C:$C,$A53)/10,"")</f>
        <v>1107.9575</v>
      </c>
      <c r="O53" s="3">
        <f>IFERROR(AVERAGEIFS(统调负荷!$O:$O,统调负荷!$B:$B,O$3,统调负荷!$C:$C,$A53)/10,"")</f>
        <v>1020.369</v>
      </c>
      <c r="P53" s="3">
        <f>IFERROR(AVERAGEIFS(统调负荷!$O:$O,统调负荷!$B:$B,P$3,统调负荷!$C:$C,$A53)/10,"")</f>
        <v>1138.39725</v>
      </c>
      <c r="Q53" s="3">
        <f>IFERROR(AVERAGEIFS(统调负荷!$O:$O,统调负荷!$B:$B,Q$3,统调负荷!$C:$C,$A53)/10,"")</f>
        <v>1028.48025</v>
      </c>
      <c r="R53" s="3">
        <f>IFERROR(AVERAGEIFS(统调负荷!$O:$O,统调负荷!$B:$B,R$3,统调负荷!$C:$C,$A53)/10,"")</f>
        <v>1052.497</v>
      </c>
      <c r="S53" s="3">
        <f>IFERROR(AVERAGEIFS(统调负荷!$O:$O,统调负荷!$B:$B,S$3,统调负荷!$C:$C,$A53)/10,"")</f>
        <v>1078.3515</v>
      </c>
      <c r="T53" s="3">
        <f>IFERROR(AVERAGEIFS(统调负荷!$O:$O,统调负荷!$B:$B,T$3,统调负荷!$C:$C,$A53)/10,"")</f>
        <v>994.7375</v>
      </c>
      <c r="U53" s="3">
        <f>IFERROR(AVERAGEIFS(统调负荷!$O:$O,统调负荷!$B:$B,U$3,统调负荷!$C:$C,$A53)/10,"")</f>
        <v>1008.15525</v>
      </c>
      <c r="V53" s="3">
        <f>IFERROR(AVERAGEIFS(统调负荷!$O:$O,统调负荷!$B:$B,V$3,统调负荷!$C:$C,$A53)/10,"")</f>
        <v>1045.5635</v>
      </c>
      <c r="W53" s="3">
        <f>IFERROR(AVERAGEIFS(统调负荷!$O:$O,统调负荷!$B:$B,W$3,统调负荷!$C:$C,$A53)/10,"")</f>
        <v>1105.49575</v>
      </c>
      <c r="X53" s="3">
        <f>IFERROR(AVERAGEIFS(统调负荷!$O:$O,统调负荷!$B:$B,X$3,统调负荷!$C:$C,$A53)/10,"")</f>
        <v>1357.99875</v>
      </c>
      <c r="Y53" s="3">
        <f>IFERROR(AVERAGEIFS(统调负荷!$O:$O,统调负荷!$B:$B,Y$3,统调负荷!$C:$C,$A53)/10,"")</f>
        <v>1346.39625</v>
      </c>
      <c r="Z53" s="3">
        <f>IFERROR(AVERAGEIFS(统调负荷!$O:$O,统调负荷!$B:$B,Z$3,统调负荷!$C:$C,$A53)/10,"")</f>
        <v>1286.79325</v>
      </c>
      <c r="AA53" s="3">
        <f>IFERROR(AVERAGEIFS(统调负荷!$O:$O,统调负荷!$B:$B,AA$3,统调负荷!$C:$C,$A53)/10,"")</f>
        <v>1333.9785</v>
      </c>
      <c r="AB53" s="3">
        <f>IFERROR(AVERAGEIFS(统调负荷!$O:$O,统调负荷!$B:$B,AB$3,统调负荷!$C:$C,$A53)/10,"")</f>
        <v>1671.4025</v>
      </c>
      <c r="AC53" s="3">
        <f>IFERROR(AVERAGEIFS(统调负荷!$O:$O,统调负荷!$B:$B,AC$3,统调负荷!$C:$C,$A53)/10,"")</f>
        <v>1614.888</v>
      </c>
      <c r="AD53" s="3"/>
      <c r="AE53" s="23" t="str">
        <f t="shared" si="32"/>
        <v>2025-01-15</v>
      </c>
      <c r="AF53" s="66">
        <f ca="1">IF(AF18*'节点均价-24点'!AG18&gt;0,1,0)</f>
        <v>0</v>
      </c>
      <c r="AG53" s="66">
        <f ca="1">IF(AG18*'节点均价-24点'!AH18&gt;0,1,0)</f>
        <v>1</v>
      </c>
      <c r="AH53" s="66">
        <f ca="1">IF(AH18*'节点均价-24点'!AI18&gt;0,1,0)</f>
        <v>1</v>
      </c>
      <c r="AI53" s="66">
        <f ca="1">IF(AI18*'节点均价-24点'!AJ18&gt;0,1,0)</f>
        <v>1</v>
      </c>
      <c r="AJ53" s="66">
        <f ca="1">IF(AJ18*'节点均价-24点'!AK18&gt;0,1,0)</f>
        <v>1</v>
      </c>
      <c r="AK53" s="66">
        <f ca="1">IF(AK18*'节点均价-24点'!AL18&gt;0,1,0)</f>
        <v>1</v>
      </c>
      <c r="AL53" s="66">
        <f ca="1">IF(AL18*'节点均价-24点'!AM18&gt;0,1,0)</f>
        <v>1</v>
      </c>
      <c r="AM53" s="66">
        <f ca="1">IF(AM18*'节点均价-24点'!AN18&gt;0,1,0)</f>
        <v>1</v>
      </c>
      <c r="AN53" s="66">
        <f ca="1">IF(AN18*'节点均价-24点'!AO18&gt;0,1,0)</f>
        <v>1</v>
      </c>
      <c r="AO53" s="66">
        <f ca="1">IF(AO18*'节点均价-24点'!AP18&gt;0,1,0)</f>
        <v>1</v>
      </c>
      <c r="AP53" s="66">
        <f ca="1">IF(AP18*'节点均价-24点'!AQ18&gt;0,1,0)</f>
        <v>1</v>
      </c>
      <c r="AQ53" s="66">
        <f ca="1">IF(AQ18*'节点均价-24点'!AR18&gt;0,1,0)</f>
        <v>1</v>
      </c>
      <c r="AR53" s="66">
        <f ca="1">IF(AR18*'节点均价-24点'!AS18&gt;0,1,0)</f>
        <v>1</v>
      </c>
      <c r="AS53" s="66">
        <f ca="1">IF(AS18*'节点均价-24点'!AT18&gt;0,1,0)</f>
        <v>0</v>
      </c>
      <c r="AT53" s="66">
        <f ca="1">IF(AT18*'节点均价-24点'!AU18&gt;0,1,0)</f>
        <v>1</v>
      </c>
      <c r="AU53" s="66">
        <f ca="1">IF(AU18*'节点均价-24点'!AV18&gt;0,1,0)</f>
        <v>1</v>
      </c>
      <c r="AV53" s="66">
        <f ca="1">IF(AV18*'节点均价-24点'!AW18&gt;0,1,0)</f>
        <v>1</v>
      </c>
      <c r="AW53" s="66">
        <f ca="1">IF(AW18*'节点均价-24点'!AX18&gt;0,1,0)</f>
        <v>1</v>
      </c>
      <c r="AX53" s="66">
        <f ca="1">IF(AX18*'节点均价-24点'!AY18&gt;0,1,0)</f>
        <v>1</v>
      </c>
      <c r="AY53" s="66">
        <f ca="1">IF(AY18*'节点均价-24点'!AZ18&gt;0,1,0)</f>
        <v>1</v>
      </c>
      <c r="AZ53" s="66">
        <f ca="1">IF(AZ18*'节点均价-24点'!BA18&gt;0,1,0)</f>
        <v>1</v>
      </c>
      <c r="BA53" s="66">
        <f ca="1">IF(BA18*'节点均价-24点'!BB18&gt;0,1,0)</f>
        <v>1</v>
      </c>
      <c r="BB53" s="66">
        <f ca="1">IF(BB18*'节点均价-24点'!BC18&gt;0,1,0)</f>
        <v>1</v>
      </c>
      <c r="BC53" s="66">
        <f ca="1">IF(BC18*'节点均价-24点'!BD18&gt;0,1,0)</f>
        <v>1</v>
      </c>
      <c r="BD53" s="1">
        <f ca="1" t="shared" si="33"/>
        <v>22</v>
      </c>
    </row>
    <row r="54" customHeight="1" spans="1:56">
      <c r="A54" s="63" t="str">
        <f>统调负荷24小时!A54</f>
        <v>2025-01-26</v>
      </c>
      <c r="B54" s="53" t="s">
        <v>53</v>
      </c>
      <c r="C54" s="54">
        <f t="shared" si="29"/>
        <v>1406.1725625</v>
      </c>
      <c r="D54" s="3">
        <f t="shared" si="30"/>
        <v>2012.7325</v>
      </c>
      <c r="E54" s="3">
        <f t="shared" si="0"/>
        <v>977.12725</v>
      </c>
      <c r="F54" s="3">
        <f>IFERROR(AVERAGEIFS(统调负荷!$F:$F,统调负荷!$B:$B,F$3,统调负荷!$C:$C,$A54)/10,"")</f>
        <v>2012.7325</v>
      </c>
      <c r="G54" s="3">
        <f>IFERROR(AVERAGEIFS(统调负荷!$F:$F,统调负荷!$B:$B,G$3,统调负荷!$C:$C,$A54)/10,"")</f>
        <v>1620.50125</v>
      </c>
      <c r="H54" s="3">
        <f>IFERROR(AVERAGEIFS(统调负荷!$F:$F,统调负荷!$B:$B,H$3,统调负荷!$C:$C,$A54)/10,"")</f>
        <v>1496.65725</v>
      </c>
      <c r="I54" s="3">
        <f>IFERROR(AVERAGEIFS(统调负荷!$F:$F,统调负荷!$B:$B,I$3,统调负荷!$C:$C,$A54)/10,"")</f>
        <v>1544.74975</v>
      </c>
      <c r="J54" s="3">
        <f>IFERROR(AVERAGEIFS(统调负荷!$F:$F,统调负荷!$B:$B,J$3,统调负荷!$C:$C,$A54)/10,"")</f>
        <v>1540.00975</v>
      </c>
      <c r="K54" s="3">
        <f>IFERROR(AVERAGEIFS(统调负荷!$F:$F,统调负荷!$B:$B,K$3,统调负荷!$C:$C,$A54)/10,"")</f>
        <v>1545.48925</v>
      </c>
      <c r="L54" s="3">
        <f>IFERROR(AVERAGEIFS(统调负荷!$F:$F,统调负荷!$B:$B,L$3,统调负荷!$C:$C,$A54)/10,"")</f>
        <v>1460.31325</v>
      </c>
      <c r="M54" s="3">
        <f>IFERROR(AVERAGEIFS(统调负荷!$F:$F,统调负荷!$B:$B,M$3,统调负荷!$C:$C,$A54)/10,"")</f>
        <v>1461.40225</v>
      </c>
      <c r="N54" s="3">
        <f>IFERROR(AVERAGEIFS(统调负荷!$F:$F,统调负荷!$B:$B,N$3,统调负荷!$C:$C,$A54)/10,"")</f>
        <v>1494.42225</v>
      </c>
      <c r="O54" s="3">
        <f>IFERROR(AVERAGEIFS(统调负荷!$F:$F,统调负荷!$B:$B,O$3,统调负荷!$C:$C,$A54)/10,"")</f>
        <v>1424.0925</v>
      </c>
      <c r="P54" s="3">
        <f>IFERROR(AVERAGEIFS(统调负荷!$F:$F,统调负荷!$B:$B,P$3,统调负荷!$C:$C,$A54)/10,"")</f>
        <v>1389.03</v>
      </c>
      <c r="Q54" s="3">
        <f>IFERROR(AVERAGEIFS(统调负荷!$F:$F,统调负荷!$B:$B,Q$3,统调负荷!$C:$C,$A54)/10,"")</f>
        <v>1341.18475</v>
      </c>
      <c r="R54" s="3">
        <f>IFERROR(AVERAGEIFS(统调负荷!$F:$F,统调负荷!$B:$B,R$3,统调负荷!$C:$C,$A54)/10,"")</f>
        <v>1299.81475</v>
      </c>
      <c r="S54" s="3">
        <f>IFERROR(AVERAGEIFS(统调负荷!$F:$F,统调负荷!$B:$B,S$3,统调负荷!$C:$C,$A54)/10,"")</f>
        <v>1150.4775</v>
      </c>
      <c r="T54" s="3">
        <f>IFERROR(AVERAGEIFS(统调负荷!$F:$F,统调负荷!$B:$B,T$3,统调负荷!$C:$C,$A54)/10,"")</f>
        <v>1223.9275</v>
      </c>
      <c r="U54" s="3">
        <f>IFERROR(AVERAGEIFS(统调负荷!$F:$F,统调负荷!$B:$B,U$3,统调负荷!$C:$C,$A54)/10,"")</f>
        <v>1154.7675</v>
      </c>
      <c r="V54" s="3">
        <f>IFERROR(AVERAGEIFS(统调负荷!$F:$F,统调负荷!$B:$B,V$3,统调负荷!$C:$C,$A54)/10,"")</f>
        <v>977.12725</v>
      </c>
      <c r="W54" s="3">
        <f>IFERROR(AVERAGEIFS(统调负荷!$F:$F,统调负荷!$B:$B,W$3,统调负荷!$C:$C,$A54)/10,"")</f>
        <v>1052.06975</v>
      </c>
      <c r="X54" s="3">
        <f>IFERROR(AVERAGEIFS(统调负荷!$F:$F,统调负荷!$B:$B,X$3,统调负荷!$C:$C,$A54)/10,"")</f>
        <v>1323.91875</v>
      </c>
      <c r="Y54" s="3">
        <f>IFERROR(AVERAGEIFS(统调负荷!$F:$F,统调负荷!$B:$B,Y$3,统调负荷!$C:$C,$A54)/10,"")</f>
        <v>1406.95475</v>
      </c>
      <c r="Z54" s="3">
        <f>IFERROR(AVERAGEIFS(统调负荷!$F:$F,统调负荷!$B:$B,Z$3,统调负荷!$C:$C,$A54)/10,"")</f>
        <v>1399.32225</v>
      </c>
      <c r="AA54" s="3">
        <f>IFERROR(AVERAGEIFS(统调负荷!$F:$F,统调负荷!$B:$B,AA$3,统调负荷!$C:$C,$A54)/10,"")</f>
        <v>1394.35725</v>
      </c>
      <c r="AB54" s="3">
        <f>IFERROR(AVERAGEIFS(统调负荷!$F:$F,统调负荷!$B:$B,AB$3,统调负荷!$C:$C,$A54)/10,"")</f>
        <v>1565.38975</v>
      </c>
      <c r="AC54" s="3">
        <f>IFERROR(AVERAGEIFS(统调负荷!$F:$F,统调负荷!$B:$B,AC$3,统调负荷!$C:$C,$A54)/10,"")</f>
        <v>1469.42975</v>
      </c>
      <c r="AD54" s="3"/>
      <c r="AE54" s="23" t="str">
        <f t="shared" si="32"/>
        <v>2025-01-16</v>
      </c>
      <c r="AF54" s="66">
        <f ca="1">IF(AF19*'节点均价-24点'!AG19&gt;0,1,0)</f>
        <v>0</v>
      </c>
      <c r="AG54" s="66">
        <f ca="1">IF(AG19*'节点均价-24点'!AH19&gt;0,1,0)</f>
        <v>1</v>
      </c>
      <c r="AH54" s="66">
        <f ca="1">IF(AH19*'节点均价-24点'!AI19&gt;0,1,0)</f>
        <v>1</v>
      </c>
      <c r="AI54" s="66">
        <f ca="1">IF(AI19*'节点均价-24点'!AJ19&gt;0,1,0)</f>
        <v>1</v>
      </c>
      <c r="AJ54" s="66">
        <f ca="1">IF(AJ19*'节点均价-24点'!AK19&gt;0,1,0)</f>
        <v>1</v>
      </c>
      <c r="AK54" s="66">
        <f ca="1">IF(AK19*'节点均价-24点'!AL19&gt;0,1,0)</f>
        <v>1</v>
      </c>
      <c r="AL54" s="66">
        <f ca="1">IF(AL19*'节点均价-24点'!AM19&gt;0,1,0)</f>
        <v>1</v>
      </c>
      <c r="AM54" s="66">
        <f ca="1">IF(AM19*'节点均价-24点'!AN19&gt;0,1,0)</f>
        <v>1</v>
      </c>
      <c r="AN54" s="66">
        <f ca="1">IF(AN19*'节点均价-24点'!AO19&gt;0,1,0)</f>
        <v>0</v>
      </c>
      <c r="AO54" s="66">
        <f ca="1">IF(AO19*'节点均价-24点'!AP19&gt;0,1,0)</f>
        <v>1</v>
      </c>
      <c r="AP54" s="66">
        <f ca="1">IF(AP19*'节点均价-24点'!AQ19&gt;0,1,0)</f>
        <v>1</v>
      </c>
      <c r="AQ54" s="66">
        <f ca="1">IF(AQ19*'节点均价-24点'!AR19&gt;0,1,0)</f>
        <v>0</v>
      </c>
      <c r="AR54" s="66">
        <f ca="1">IF(AR19*'节点均价-24点'!AS19&gt;0,1,0)</f>
        <v>1</v>
      </c>
      <c r="AS54" s="66">
        <f ca="1">IF(AS19*'节点均价-24点'!AT19&gt;0,1,0)</f>
        <v>1</v>
      </c>
      <c r="AT54" s="66">
        <f ca="1">IF(AT19*'节点均价-24点'!AU19&gt;0,1,0)</f>
        <v>0</v>
      </c>
      <c r="AU54" s="66">
        <f ca="1">IF(AU19*'节点均价-24点'!AV19&gt;0,1,0)</f>
        <v>0</v>
      </c>
      <c r="AV54" s="66">
        <f ca="1">IF(AV19*'节点均价-24点'!AW19&gt;0,1,0)</f>
        <v>1</v>
      </c>
      <c r="AW54" s="66">
        <f ca="1">IF(AW19*'节点均价-24点'!AX19&gt;0,1,0)</f>
        <v>1</v>
      </c>
      <c r="AX54" s="66">
        <f ca="1">IF(AX19*'节点均价-24点'!AY19&gt;0,1,0)</f>
        <v>0</v>
      </c>
      <c r="AY54" s="66">
        <f ca="1">IF(AY19*'节点均价-24点'!AZ19&gt;0,1,0)</f>
        <v>1</v>
      </c>
      <c r="AZ54" s="66">
        <f ca="1">IF(AZ19*'节点均价-24点'!BA19&gt;0,1,0)</f>
        <v>1</v>
      </c>
      <c r="BA54" s="66">
        <f ca="1">IF(BA19*'节点均价-24点'!BB19&gt;0,1,0)</f>
        <v>0</v>
      </c>
      <c r="BB54" s="66">
        <f ca="1">IF(BB19*'节点均价-24点'!BC19&gt;0,1,0)</f>
        <v>1</v>
      </c>
      <c r="BC54" s="66">
        <f ca="1">IF(BC19*'节点均价-24点'!BD19&gt;0,1,0)</f>
        <v>1</v>
      </c>
      <c r="BD54" s="1">
        <f ca="1" t="shared" si="33"/>
        <v>17</v>
      </c>
    </row>
    <row r="55" customHeight="1" spans="1:56">
      <c r="A55" s="63" t="str">
        <f>统调负荷24小时!A55</f>
        <v>2025-01-26</v>
      </c>
      <c r="B55" s="53" t="s">
        <v>54</v>
      </c>
      <c r="C55" s="54">
        <f t="shared" si="29"/>
        <v>1397.58221875</v>
      </c>
      <c r="D55" s="3">
        <f t="shared" si="30"/>
        <v>1836.92375</v>
      </c>
      <c r="E55" s="3">
        <f t="shared" si="0"/>
        <v>1087.52875</v>
      </c>
      <c r="F55" s="3">
        <f>IFERROR(AVERAGEIFS(统调负荷!$O:$O,统调负荷!$B:$B,F$3,统调负荷!$C:$C,$A55)/10,"")</f>
        <v>1836.92375</v>
      </c>
      <c r="G55" s="3">
        <f>IFERROR(AVERAGEIFS(统调负荷!$O:$O,统调负荷!$B:$B,G$3,统调负荷!$C:$C,$A55)/10,"")</f>
        <v>1499.08375</v>
      </c>
      <c r="H55" s="3">
        <f>IFERROR(AVERAGEIFS(统调负荷!$O:$O,统调负荷!$B:$B,H$3,统调负荷!$C:$C,$A55)/10,"")</f>
        <v>1335.33525</v>
      </c>
      <c r="I55" s="3">
        <f>IFERROR(AVERAGEIFS(统调负荷!$O:$O,统调负荷!$B:$B,I$3,统调负荷!$C:$C,$A55)/10,"")</f>
        <v>1351.2495</v>
      </c>
      <c r="J55" s="3">
        <f>IFERROR(AVERAGEIFS(统调负荷!$O:$O,统调负荷!$B:$B,J$3,统调负荷!$C:$C,$A55)/10,"")</f>
        <v>1249.15875</v>
      </c>
      <c r="K55" s="3">
        <f>IFERROR(AVERAGEIFS(统调负荷!$O:$O,统调负荷!$B:$B,K$3,统调负荷!$C:$C,$A55)/10,"")</f>
        <v>1229.70025</v>
      </c>
      <c r="L55" s="3">
        <f>IFERROR(AVERAGEIFS(统调负荷!$O:$O,统调负荷!$B:$B,L$3,统调负荷!$C:$C,$A55)/10,"")</f>
        <v>1187.113</v>
      </c>
      <c r="M55" s="3">
        <f>IFERROR(AVERAGEIFS(统调负荷!$O:$O,统调负荷!$B:$B,M$3,统调负荷!$C:$C,$A55)/10,"")</f>
        <v>1283.9</v>
      </c>
      <c r="N55" s="3">
        <f>IFERROR(AVERAGEIFS(统调负荷!$O:$O,统调负荷!$B:$B,N$3,统调负荷!$C:$C,$A55)/10,"")</f>
        <v>1373.9595</v>
      </c>
      <c r="O55" s="3">
        <f>IFERROR(AVERAGEIFS(统调负荷!$O:$O,统调负荷!$B:$B,O$3,统调负荷!$C:$C,$A55)/10,"")</f>
        <v>1401.0375</v>
      </c>
      <c r="P55" s="3">
        <f>IFERROR(AVERAGEIFS(统调负荷!$O:$O,统调负荷!$B:$B,P$3,统调负荷!$C:$C,$A55)/10,"")</f>
        <v>1531.22175</v>
      </c>
      <c r="Q55" s="3">
        <f>IFERROR(AVERAGEIFS(统调负荷!$O:$O,统调负荷!$B:$B,Q$3,统调负荷!$C:$C,$A55)/10,"")</f>
        <v>1731.9095</v>
      </c>
      <c r="R55" s="3">
        <f>IFERROR(AVERAGEIFS(统调负荷!$O:$O,统调负荷!$B:$B,R$3,统调负荷!$C:$C,$A55)/10,"")</f>
        <v>1709.9765</v>
      </c>
      <c r="S55" s="3">
        <f>IFERROR(AVERAGEIFS(统调负荷!$O:$O,统调负荷!$B:$B,S$3,统调负荷!$C:$C,$A55)/10,"")</f>
        <v>1666.3395</v>
      </c>
      <c r="T55" s="3">
        <f>IFERROR(AVERAGEIFS(统调负荷!$O:$O,统调负荷!$B:$B,T$3,统调负荷!$C:$C,$A55)/10,"")</f>
        <v>1448.4135</v>
      </c>
      <c r="U55" s="3">
        <f>IFERROR(AVERAGEIFS(统调负荷!$O:$O,统调负荷!$B:$B,U$3,统调负荷!$C:$C,$A55)/10,"")</f>
        <v>1244.362</v>
      </c>
      <c r="V55" s="3">
        <f>IFERROR(AVERAGEIFS(统调负荷!$O:$O,统调负荷!$B:$B,V$3,统调负荷!$C:$C,$A55)/10,"")</f>
        <v>1087.52875</v>
      </c>
      <c r="W55" s="3">
        <f>IFERROR(AVERAGEIFS(统调负荷!$O:$O,统调负荷!$B:$B,W$3,统调负荷!$C:$C,$A55)/10,"")</f>
        <v>1149.91275</v>
      </c>
      <c r="X55" s="3">
        <f>IFERROR(AVERAGEIFS(统调负荷!$O:$O,统调负荷!$B:$B,X$3,统调负荷!$C:$C,$A55)/10,"")</f>
        <v>1261.75025</v>
      </c>
      <c r="Y55" s="3">
        <f>IFERROR(AVERAGEIFS(统调负荷!$O:$O,统调负荷!$B:$B,Y$3,统调负荷!$C:$C,$A55)/10,"")</f>
        <v>1257.75975</v>
      </c>
      <c r="Z55" s="3">
        <f>IFERROR(AVERAGEIFS(统调负荷!$O:$O,统调负荷!$B:$B,Z$3,统调负荷!$C:$C,$A55)/10,"")</f>
        <v>1210.60425</v>
      </c>
      <c r="AA55" s="3">
        <f>IFERROR(AVERAGEIFS(统调负荷!$O:$O,统调负荷!$B:$B,AA$3,统调负荷!$C:$C,$A55)/10,"")</f>
        <v>1394.01975</v>
      </c>
      <c r="AB55" s="3">
        <f>IFERROR(AVERAGEIFS(统调负荷!$O:$O,统调负荷!$B:$B,AB$3,统调负荷!$C:$C,$A55)/10,"")</f>
        <v>1584.726</v>
      </c>
      <c r="AC55" s="3">
        <f>IFERROR(AVERAGEIFS(统调负荷!$O:$O,统调负荷!$B:$B,AC$3,统调负荷!$C:$C,$A55)/10,"")</f>
        <v>1515.98775</v>
      </c>
      <c r="AD55" s="3"/>
      <c r="AE55" s="23" t="str">
        <f t="shared" si="32"/>
        <v>2025-01-17</v>
      </c>
      <c r="AF55" s="66">
        <f ca="1">IF(AF20*'节点均价-24点'!AG20&gt;0,1,0)</f>
        <v>1</v>
      </c>
      <c r="AG55" s="66">
        <f ca="1">IF(AG20*'节点均价-24点'!AH20&gt;0,1,0)</f>
        <v>1</v>
      </c>
      <c r="AH55" s="66">
        <f ca="1">IF(AH20*'节点均价-24点'!AI20&gt;0,1,0)</f>
        <v>1</v>
      </c>
      <c r="AI55" s="66">
        <f ca="1">IF(AI20*'节点均价-24点'!AJ20&gt;0,1,0)</f>
        <v>1</v>
      </c>
      <c r="AJ55" s="66">
        <f ca="1">IF(AJ20*'节点均价-24点'!AK20&gt;0,1,0)</f>
        <v>1</v>
      </c>
      <c r="AK55" s="66">
        <f ca="1">IF(AK20*'节点均价-24点'!AL20&gt;0,1,0)</f>
        <v>1</v>
      </c>
      <c r="AL55" s="66">
        <f ca="1">IF(AL20*'节点均价-24点'!AM20&gt;0,1,0)</f>
        <v>1</v>
      </c>
      <c r="AM55" s="66">
        <f ca="1">IF(AM20*'节点均价-24点'!AN20&gt;0,1,0)</f>
        <v>0</v>
      </c>
      <c r="AN55" s="66">
        <f ca="1">IF(AN20*'节点均价-24点'!AO20&gt;0,1,0)</f>
        <v>0</v>
      </c>
      <c r="AO55" s="66">
        <f ca="1">IF(AO20*'节点均价-24点'!AP20&gt;0,1,0)</f>
        <v>1</v>
      </c>
      <c r="AP55" s="66">
        <f ca="1">IF(AP20*'节点均价-24点'!AQ20&gt;0,1,0)</f>
        <v>1</v>
      </c>
      <c r="AQ55" s="66">
        <f ca="1">IF(AQ20*'节点均价-24点'!AR20&gt;0,1,0)</f>
        <v>0</v>
      </c>
      <c r="AR55" s="66">
        <f ca="1">IF(AR20*'节点均价-24点'!AS20&gt;0,1,0)</f>
        <v>0</v>
      </c>
      <c r="AS55" s="66">
        <f ca="1">IF(AS20*'节点均价-24点'!AT20&gt;0,1,0)</f>
        <v>0</v>
      </c>
      <c r="AT55" s="66">
        <f ca="1">IF(AT20*'节点均价-24点'!AU20&gt;0,1,0)</f>
        <v>1</v>
      </c>
      <c r="AU55" s="66">
        <f ca="1">IF(AU20*'节点均价-24点'!AV20&gt;0,1,0)</f>
        <v>1</v>
      </c>
      <c r="AV55" s="66">
        <f ca="1">IF(AV20*'节点均价-24点'!AW20&gt;0,1,0)</f>
        <v>1</v>
      </c>
      <c r="AW55" s="66">
        <f ca="1">IF(AW20*'节点均价-24点'!AX20&gt;0,1,0)</f>
        <v>1</v>
      </c>
      <c r="AX55" s="66">
        <f ca="1">IF(AX20*'节点均价-24点'!AY20&gt;0,1,0)</f>
        <v>0</v>
      </c>
      <c r="AY55" s="66">
        <f ca="1">IF(AY20*'节点均价-24点'!AZ20&gt;0,1,0)</f>
        <v>0</v>
      </c>
      <c r="AZ55" s="66">
        <f ca="1">IF(AZ20*'节点均价-24点'!BA20&gt;0,1,0)</f>
        <v>0</v>
      </c>
      <c r="BA55" s="66">
        <f ca="1">IF(BA20*'节点均价-24点'!BB20&gt;0,1,0)</f>
        <v>1</v>
      </c>
      <c r="BB55" s="66">
        <f ca="1">IF(BB20*'节点均价-24点'!BC20&gt;0,1,0)</f>
        <v>1</v>
      </c>
      <c r="BC55" s="66">
        <f ca="1">IF(BC20*'节点均价-24点'!BD20&gt;0,1,0)</f>
        <v>1</v>
      </c>
      <c r="BD55" s="1">
        <f ca="1" t="shared" si="33"/>
        <v>16</v>
      </c>
    </row>
    <row r="56" customHeight="1" spans="1:56">
      <c r="A56" s="63" t="str">
        <f>统调负荷24小时!A56</f>
        <v>2025-01-27</v>
      </c>
      <c r="B56" s="53" t="s">
        <v>53</v>
      </c>
      <c r="C56" s="54">
        <f t="shared" si="29"/>
        <v>1409.75491666667</v>
      </c>
      <c r="D56" s="3">
        <f t="shared" si="30"/>
        <v>2152.90725</v>
      </c>
      <c r="E56" s="3">
        <f t="shared" si="0"/>
        <v>978.43625</v>
      </c>
      <c r="F56" s="3">
        <f>IFERROR(AVERAGEIFS(统调负荷!$F:$F,统调负荷!$B:$B,F$3,统调负荷!$C:$C,$A56)/10,"")</f>
        <v>1556.352</v>
      </c>
      <c r="G56" s="3">
        <f>IFERROR(AVERAGEIFS(统调负荷!$F:$F,统调负荷!$B:$B,G$3,统调负荷!$C:$C,$A56)/10,"")</f>
        <v>1470.485</v>
      </c>
      <c r="H56" s="3">
        <f>IFERROR(AVERAGEIFS(统调负荷!$F:$F,统调负荷!$B:$B,H$3,统调负荷!$C:$C,$A56)/10,"")</f>
        <v>1347.74725</v>
      </c>
      <c r="I56" s="3">
        <f>IFERROR(AVERAGEIFS(统调负荷!$F:$F,统调负荷!$B:$B,I$3,统调负荷!$C:$C,$A56)/10,"")</f>
        <v>1258.7345</v>
      </c>
      <c r="J56" s="3">
        <f>IFERROR(AVERAGEIFS(统调负荷!$F:$F,统调负荷!$B:$B,J$3,统调负荷!$C:$C,$A56)/10,"")</f>
        <v>1150.83225</v>
      </c>
      <c r="K56" s="3">
        <f>IFERROR(AVERAGEIFS(统调负荷!$F:$F,统调负荷!$B:$B,K$3,统调负荷!$C:$C,$A56)/10,"")</f>
        <v>1125.03225</v>
      </c>
      <c r="L56" s="3">
        <f>IFERROR(AVERAGEIFS(统调负荷!$F:$F,统调负荷!$B:$B,L$3,统调负荷!$C:$C,$A56)/10,"")</f>
        <v>1194.54475</v>
      </c>
      <c r="M56" s="3">
        <f>IFERROR(AVERAGEIFS(统调负荷!$F:$F,统调负荷!$B:$B,M$3,统调负荷!$C:$C,$A56)/10,"")</f>
        <v>1302.9875</v>
      </c>
      <c r="N56" s="3">
        <f>IFERROR(AVERAGEIFS(统调负荷!$F:$F,统调负荷!$B:$B,N$3,统调负荷!$C:$C,$A56)/10,"")</f>
        <v>1201.4445</v>
      </c>
      <c r="O56" s="3">
        <f>IFERROR(AVERAGEIFS(统调负荷!$F:$F,统调负荷!$B:$B,O$3,统调负荷!$C:$C,$A56)/10,"")</f>
        <v>1099.6675</v>
      </c>
      <c r="P56" s="3">
        <f>IFERROR(AVERAGEIFS(统调负荷!$F:$F,统调负荷!$B:$B,P$3,统调负荷!$C:$C,$A56)/10,"")</f>
        <v>1083.57975</v>
      </c>
      <c r="Q56" s="3">
        <f>IFERROR(AVERAGEIFS(统调负荷!$F:$F,统调负荷!$B:$B,Q$3,统调负荷!$C:$C,$A56)/10,"")</f>
        <v>1008.8225</v>
      </c>
      <c r="R56" s="3">
        <f>IFERROR(AVERAGEIFS(统调负荷!$F:$F,统调负荷!$B:$B,R$3,统调负荷!$C:$C,$A56)/10,"")</f>
        <v>1085.66325</v>
      </c>
      <c r="S56" s="3">
        <f>IFERROR(AVERAGEIFS(统调负荷!$F:$F,统调负荷!$B:$B,S$3,统调负荷!$C:$C,$A56)/10,"")</f>
        <v>978.43625</v>
      </c>
      <c r="T56" s="3">
        <f>IFERROR(AVERAGEIFS(统调负荷!$F:$F,统调负荷!$B:$B,T$3,统调负荷!$C:$C,$A56)/10,"")</f>
        <v>997.57525</v>
      </c>
      <c r="U56" s="3">
        <f>IFERROR(AVERAGEIFS(统调负荷!$F:$F,统调负荷!$B:$B,U$3,统调负荷!$C:$C,$A56)/10,"")</f>
        <v>996.1265</v>
      </c>
      <c r="V56" s="3">
        <f>IFERROR(AVERAGEIFS(统调负荷!$F:$F,统调负荷!$B:$B,V$3,统调负荷!$C:$C,$A56)/10,"")</f>
        <v>1086.0725</v>
      </c>
      <c r="W56" s="3">
        <f>IFERROR(AVERAGEIFS(统调负荷!$F:$F,统调负荷!$B:$B,W$3,统调负荷!$C:$C,$A56)/10,"")</f>
        <v>1586.87875</v>
      </c>
      <c r="X56" s="3">
        <f>IFERROR(AVERAGEIFS(统调负荷!$F:$F,统调负荷!$B:$B,X$3,统调负荷!$C:$C,$A56)/10,"")</f>
        <v>2004.345</v>
      </c>
      <c r="Y56" s="3">
        <f>IFERROR(AVERAGEIFS(统调负荷!$F:$F,统调负荷!$B:$B,Y$3,统调负荷!$C:$C,$A56)/10,"")</f>
        <v>2146.337</v>
      </c>
      <c r="Z56" s="3">
        <f>IFERROR(AVERAGEIFS(统调负荷!$F:$F,统调负荷!$B:$B,Z$3,统调负荷!$C:$C,$A56)/10,"")</f>
        <v>2112.5125</v>
      </c>
      <c r="AA56" s="3">
        <f>IFERROR(AVERAGEIFS(统调负荷!$F:$F,统调负荷!$B:$B,AA$3,统调负荷!$C:$C,$A56)/10,"")</f>
        <v>2152.90725</v>
      </c>
      <c r="AB56" s="3">
        <f>IFERROR(AVERAGEIFS(统调负荷!$F:$F,统调负荷!$B:$B,AB$3,统调负荷!$C:$C,$A56)/10,"")</f>
        <v>2114.47975</v>
      </c>
      <c r="AC56" s="3">
        <f>IFERROR(AVERAGEIFS(统调负荷!$F:$F,统调负荷!$B:$B,AC$3,统调负荷!$C:$C,$A56)/10,"")</f>
        <v>1772.55425</v>
      </c>
      <c r="AD56" s="3"/>
      <c r="AE56" s="23" t="str">
        <f t="shared" si="32"/>
        <v>2025-01-18</v>
      </c>
      <c r="AF56" s="66">
        <f ca="1">IF(AF21*'节点均价-24点'!AG21&gt;0,1,0)</f>
        <v>1</v>
      </c>
      <c r="AG56" s="66">
        <f ca="1">IF(AG21*'节点均价-24点'!AH21&gt;0,1,0)</f>
        <v>1</v>
      </c>
      <c r="AH56" s="66">
        <f ca="1">IF(AH21*'节点均价-24点'!AI21&gt;0,1,0)</f>
        <v>1</v>
      </c>
      <c r="AI56" s="66">
        <f ca="1">IF(AI21*'节点均价-24点'!AJ21&gt;0,1,0)</f>
        <v>1</v>
      </c>
      <c r="AJ56" s="66">
        <f ca="1">IF(AJ21*'节点均价-24点'!AK21&gt;0,1,0)</f>
        <v>1</v>
      </c>
      <c r="AK56" s="66">
        <f ca="1">IF(AK21*'节点均价-24点'!AL21&gt;0,1,0)</f>
        <v>1</v>
      </c>
      <c r="AL56" s="66">
        <f ca="1">IF(AL21*'节点均价-24点'!AM21&gt;0,1,0)</f>
        <v>1</v>
      </c>
      <c r="AM56" s="66">
        <f ca="1">IF(AM21*'节点均价-24点'!AN21&gt;0,1,0)</f>
        <v>0</v>
      </c>
      <c r="AN56" s="66">
        <f ca="1">IF(AN21*'节点均价-24点'!AO21&gt;0,1,0)</f>
        <v>1</v>
      </c>
      <c r="AO56" s="66">
        <f ca="1">IF(AO21*'节点均价-24点'!AP21&gt;0,1,0)</f>
        <v>0</v>
      </c>
      <c r="AP56" s="66">
        <f ca="1">IF(AP21*'节点均价-24点'!AQ21&gt;0,1,0)</f>
        <v>0</v>
      </c>
      <c r="AQ56" s="66">
        <f ca="1">IF(AQ21*'节点均价-24点'!AR21&gt;0,1,0)</f>
        <v>0</v>
      </c>
      <c r="AR56" s="66">
        <f ca="1">IF(AR21*'节点均价-24点'!AS21&gt;0,1,0)</f>
        <v>0</v>
      </c>
      <c r="AS56" s="66">
        <f ca="1">IF(AS21*'节点均价-24点'!AT21&gt;0,1,0)</f>
        <v>0</v>
      </c>
      <c r="AT56" s="66">
        <f ca="1">IF(AT21*'节点均价-24点'!AU21&gt;0,1,0)</f>
        <v>0</v>
      </c>
      <c r="AU56" s="66">
        <f ca="1">IF(AU21*'节点均价-24点'!AV21&gt;0,1,0)</f>
        <v>1</v>
      </c>
      <c r="AV56" s="66">
        <f ca="1">IF(AV21*'节点均价-24点'!AW21&gt;0,1,0)</f>
        <v>1</v>
      </c>
      <c r="AW56" s="66">
        <f ca="1">IF(AW21*'节点均价-24点'!AX21&gt;0,1,0)</f>
        <v>1</v>
      </c>
      <c r="AX56" s="66">
        <f ca="1">IF(AX21*'节点均价-24点'!AY21&gt;0,1,0)</f>
        <v>0</v>
      </c>
      <c r="AY56" s="66">
        <f ca="1">IF(AY21*'节点均价-24点'!AZ21&gt;0,1,0)</f>
        <v>0</v>
      </c>
      <c r="AZ56" s="66">
        <f ca="1">IF(AZ21*'节点均价-24点'!BA21&gt;0,1,0)</f>
        <v>0</v>
      </c>
      <c r="BA56" s="66">
        <f ca="1">IF(BA21*'节点均价-24点'!BB21&gt;0,1,0)</f>
        <v>0</v>
      </c>
      <c r="BB56" s="66">
        <f ca="1">IF(BB21*'节点均价-24点'!BC21&gt;0,1,0)</f>
        <v>1</v>
      </c>
      <c r="BC56" s="66">
        <f ca="1">IF(BC21*'节点均价-24点'!BD21&gt;0,1,0)</f>
        <v>1</v>
      </c>
      <c r="BD56" s="1">
        <f ca="1" t="shared" si="33"/>
        <v>13</v>
      </c>
    </row>
    <row r="57" customHeight="1" spans="1:56">
      <c r="A57" s="63" t="str">
        <f>统调负荷24小时!A57</f>
        <v>2025-01-27</v>
      </c>
      <c r="B57" s="53" t="s">
        <v>54</v>
      </c>
      <c r="C57" s="54">
        <f t="shared" si="29"/>
        <v>1372.21914583333</v>
      </c>
      <c r="D57" s="3">
        <f t="shared" si="30"/>
        <v>2118.32725</v>
      </c>
      <c r="E57" s="3">
        <f t="shared" si="0"/>
        <v>871.371</v>
      </c>
      <c r="F57" s="3">
        <f>IFERROR(AVERAGEIFS(统调负荷!$O:$O,统调负荷!$B:$B,F$3,统调负荷!$C:$C,$A57)/10,"")</f>
        <v>1698.3785</v>
      </c>
      <c r="G57" s="3">
        <f>IFERROR(AVERAGEIFS(统调负荷!$O:$O,统调负荷!$B:$B,G$3,统调负荷!$C:$C,$A57)/10,"")</f>
        <v>1360.31125</v>
      </c>
      <c r="H57" s="3">
        <f>IFERROR(AVERAGEIFS(统调负荷!$O:$O,统调负荷!$B:$B,H$3,统调负荷!$C:$C,$A57)/10,"")</f>
        <v>1236.594</v>
      </c>
      <c r="I57" s="3">
        <f>IFERROR(AVERAGEIFS(统调负荷!$O:$O,统调负荷!$B:$B,I$3,统调负荷!$C:$C,$A57)/10,"")</f>
        <v>1147.83675</v>
      </c>
      <c r="J57" s="3">
        <f>IFERROR(AVERAGEIFS(统调负荷!$O:$O,统调负荷!$B:$B,J$3,统调负荷!$C:$C,$A57)/10,"")</f>
        <v>1122.36775</v>
      </c>
      <c r="K57" s="3">
        <f>IFERROR(AVERAGEIFS(统调负荷!$O:$O,统调负荷!$B:$B,K$3,统调负荷!$C:$C,$A57)/10,"")</f>
        <v>1095.05175</v>
      </c>
      <c r="L57" s="3">
        <f>IFERROR(AVERAGEIFS(统调负荷!$O:$O,统调负荷!$B:$B,L$3,统调负荷!$C:$C,$A57)/10,"")</f>
        <v>1095.95275</v>
      </c>
      <c r="M57" s="3">
        <f>IFERROR(AVERAGEIFS(统调负荷!$O:$O,统调负荷!$B:$B,M$3,统调负荷!$C:$C,$A57)/10,"")</f>
        <v>1264.7955</v>
      </c>
      <c r="N57" s="3">
        <f>IFERROR(AVERAGEIFS(统调负荷!$O:$O,统调负荷!$B:$B,N$3,统调负荷!$C:$C,$A57)/10,"")</f>
        <v>1086.81975</v>
      </c>
      <c r="O57" s="3">
        <f>IFERROR(AVERAGEIFS(统调负荷!$O:$O,统调负荷!$B:$B,O$3,统调负荷!$C:$C,$A57)/10,"")</f>
        <v>924.34375</v>
      </c>
      <c r="P57" s="3">
        <f>IFERROR(AVERAGEIFS(统调负荷!$O:$O,统调负荷!$B:$B,P$3,统调负荷!$C:$C,$A57)/10,"")</f>
        <v>871.371</v>
      </c>
      <c r="Q57" s="3">
        <f>IFERROR(AVERAGEIFS(统调负荷!$O:$O,统调负荷!$B:$B,Q$3,统调负荷!$C:$C,$A57)/10,"")</f>
        <v>883.819</v>
      </c>
      <c r="R57" s="3">
        <f>IFERROR(AVERAGEIFS(统调负荷!$O:$O,统调负荷!$B:$B,R$3,统调负荷!$C:$C,$A57)/10,"")</f>
        <v>883.162</v>
      </c>
      <c r="S57" s="3">
        <f>IFERROR(AVERAGEIFS(统调负荷!$O:$O,统调负荷!$B:$B,S$3,统调负荷!$C:$C,$A57)/10,"")</f>
        <v>919.48275</v>
      </c>
      <c r="T57" s="3">
        <f>IFERROR(AVERAGEIFS(统调负荷!$O:$O,统调负荷!$B:$B,T$3,统调负荷!$C:$C,$A57)/10,"")</f>
        <v>1002.91175</v>
      </c>
      <c r="U57" s="3">
        <f>IFERROR(AVERAGEIFS(统调负荷!$O:$O,统调负荷!$B:$B,U$3,统调负荷!$C:$C,$A57)/10,"")</f>
        <v>1088.451</v>
      </c>
      <c r="V57" s="3">
        <f>IFERROR(AVERAGEIFS(统调负荷!$O:$O,统调负荷!$B:$B,V$3,统调负荷!$C:$C,$A57)/10,"")</f>
        <v>1274.7965</v>
      </c>
      <c r="W57" s="3">
        <f>IFERROR(AVERAGEIFS(统调负荷!$O:$O,统调负荷!$B:$B,W$3,统调负荷!$C:$C,$A57)/10,"")</f>
        <v>1636.41225</v>
      </c>
      <c r="X57" s="3">
        <f>IFERROR(AVERAGEIFS(统调负荷!$O:$O,统调负荷!$B:$B,X$3,统调负荷!$C:$C,$A57)/10,"")</f>
        <v>2090.944</v>
      </c>
      <c r="Y57" s="3">
        <f>IFERROR(AVERAGEIFS(统调负荷!$O:$O,统调负荷!$B:$B,Y$3,统调负荷!$C:$C,$A57)/10,"")</f>
        <v>2118.32725</v>
      </c>
      <c r="Z57" s="3">
        <f>IFERROR(AVERAGEIFS(统调负荷!$O:$O,统调负荷!$B:$B,Z$3,统调负荷!$C:$C,$A57)/10,"")</f>
        <v>2085.26</v>
      </c>
      <c r="AA57" s="3">
        <f>IFERROR(AVERAGEIFS(统调负荷!$O:$O,统调负荷!$B:$B,AA$3,统调负荷!$C:$C,$A57)/10,"")</f>
        <v>2052.093</v>
      </c>
      <c r="AB57" s="3">
        <f>IFERROR(AVERAGEIFS(统调负荷!$O:$O,统调负荷!$B:$B,AB$3,统调负荷!$C:$C,$A57)/10,"")</f>
        <v>2108.5125</v>
      </c>
      <c r="AC57" s="3">
        <f>IFERROR(AVERAGEIFS(统调负荷!$O:$O,统调负荷!$B:$B,AC$3,统调负荷!$C:$C,$A57)/10,"")</f>
        <v>1885.26475</v>
      </c>
      <c r="AD57" s="3"/>
      <c r="AE57" s="23" t="str">
        <f t="shared" si="32"/>
        <v>2025-01-19</v>
      </c>
      <c r="AF57" s="66">
        <f ca="1">IF(AF22*'节点均价-24点'!AG22&gt;0,1,0)</f>
        <v>0</v>
      </c>
      <c r="AG57" s="66">
        <f ca="1">IF(AG22*'节点均价-24点'!AH22&gt;0,1,0)</f>
        <v>1</v>
      </c>
      <c r="AH57" s="66">
        <f ca="1">IF(AH22*'节点均价-24点'!AI22&gt;0,1,0)</f>
        <v>1</v>
      </c>
      <c r="AI57" s="66">
        <f ca="1">IF(AI22*'节点均价-24点'!AJ22&gt;0,1,0)</f>
        <v>1</v>
      </c>
      <c r="AJ57" s="66">
        <f ca="1">IF(AJ22*'节点均价-24点'!AK22&gt;0,1,0)</f>
        <v>1</v>
      </c>
      <c r="AK57" s="66">
        <f ca="1">IF(AK22*'节点均价-24点'!AL22&gt;0,1,0)</f>
        <v>1</v>
      </c>
      <c r="AL57" s="66">
        <f ca="1">IF(AL22*'节点均价-24点'!AM22&gt;0,1,0)</f>
        <v>1</v>
      </c>
      <c r="AM57" s="66">
        <f ca="1">IF(AM22*'节点均价-24点'!AN22&gt;0,1,0)</f>
        <v>1</v>
      </c>
      <c r="AN57" s="66">
        <f ca="1">IF(AN22*'节点均价-24点'!AO22&gt;0,1,0)</f>
        <v>1</v>
      </c>
      <c r="AO57" s="66">
        <f ca="1">IF(AO22*'节点均价-24点'!AP22&gt;0,1,0)</f>
        <v>0</v>
      </c>
      <c r="AP57" s="66">
        <f ca="1">IF(AP22*'节点均价-24点'!AQ22&gt;0,1,0)</f>
        <v>0</v>
      </c>
      <c r="AQ57" s="66">
        <f ca="1">IF(AQ22*'节点均价-24点'!AR22&gt;0,1,0)</f>
        <v>1</v>
      </c>
      <c r="AR57" s="66">
        <f ca="1">IF(AR22*'节点均价-24点'!AS22&gt;0,1,0)</f>
        <v>1</v>
      </c>
      <c r="AS57" s="66">
        <f ca="1">IF(AS22*'节点均价-24点'!AT22&gt;0,1,0)</f>
        <v>1</v>
      </c>
      <c r="AT57" s="66">
        <f ca="1">IF(AT22*'节点均价-24点'!AU22&gt;0,1,0)</f>
        <v>0</v>
      </c>
      <c r="AU57" s="66">
        <f ca="1">IF(AU22*'节点均价-24点'!AV22&gt;0,1,0)</f>
        <v>0</v>
      </c>
      <c r="AV57" s="66">
        <f ca="1">IF(AV22*'节点均价-24点'!AW22&gt;0,1,0)</f>
        <v>1</v>
      </c>
      <c r="AW57" s="66">
        <f ca="1">IF(AW22*'节点均价-24点'!AX22&gt;0,1,0)</f>
        <v>1</v>
      </c>
      <c r="AX57" s="66">
        <f ca="1">IF(AX22*'节点均价-24点'!AY22&gt;0,1,0)</f>
        <v>0</v>
      </c>
      <c r="AY57" s="66">
        <f ca="1">IF(AY22*'节点均价-24点'!AZ22&gt;0,1,0)</f>
        <v>1</v>
      </c>
      <c r="AZ57" s="66">
        <f ca="1">IF(AZ22*'节点均价-24点'!BA22&gt;0,1,0)</f>
        <v>1</v>
      </c>
      <c r="BA57" s="66">
        <f ca="1">IF(BA22*'节点均价-24点'!BB22&gt;0,1,0)</f>
        <v>0</v>
      </c>
      <c r="BB57" s="66">
        <f ca="1">IF(BB22*'节点均价-24点'!BC22&gt;0,1,0)</f>
        <v>1</v>
      </c>
      <c r="BC57" s="66">
        <f ca="1">IF(BC22*'节点均价-24点'!BD22&gt;0,1,0)</f>
        <v>0</v>
      </c>
      <c r="BD57" s="1">
        <f ca="1" t="shared" si="33"/>
        <v>16</v>
      </c>
    </row>
    <row r="58" customHeight="1" spans="1:56">
      <c r="A58" s="63" t="str">
        <f>统调负荷24小时!A58</f>
        <v>2025-01-28</v>
      </c>
      <c r="B58" s="53" t="s">
        <v>53</v>
      </c>
      <c r="C58" s="54">
        <f t="shared" si="29"/>
        <v>1419.84035416667</v>
      </c>
      <c r="D58" s="3">
        <f t="shared" si="30"/>
        <v>2072.137</v>
      </c>
      <c r="E58" s="3">
        <f t="shared" si="0"/>
        <v>711.42475</v>
      </c>
      <c r="F58" s="3">
        <f>IFERROR(AVERAGEIFS(统调负荷!$F:$F,统调负荷!$B:$B,F$3,统调负荷!$C:$C,$A58)/10,"")</f>
        <v>1837.76</v>
      </c>
      <c r="G58" s="3">
        <f>IFERROR(AVERAGEIFS(统调负荷!$F:$F,统调负荷!$B:$B,G$3,统调负荷!$C:$C,$A58)/10,"")</f>
        <v>1708.09925</v>
      </c>
      <c r="H58" s="3">
        <f>IFERROR(AVERAGEIFS(统调负荷!$F:$F,统调负荷!$B:$B,H$3,统调负荷!$C:$C,$A58)/10,"")</f>
        <v>1544.90725</v>
      </c>
      <c r="I58" s="3">
        <f>IFERROR(AVERAGEIFS(统调负荷!$F:$F,统调负荷!$B:$B,I$3,统调负荷!$C:$C,$A58)/10,"")</f>
        <v>1410.557</v>
      </c>
      <c r="J58" s="3">
        <f>IFERROR(AVERAGEIFS(统调负荷!$F:$F,统调负荷!$B:$B,J$3,统调负荷!$C:$C,$A58)/10,"")</f>
        <v>1453.08225</v>
      </c>
      <c r="K58" s="3">
        <f>IFERROR(AVERAGEIFS(统调负荷!$F:$F,统调负荷!$B:$B,K$3,统调负荷!$C:$C,$A58)/10,"")</f>
        <v>1410.2325</v>
      </c>
      <c r="L58" s="3">
        <f>IFERROR(AVERAGEIFS(统调负荷!$F:$F,统调负荷!$B:$B,L$3,统调负荷!$C:$C,$A58)/10,"")</f>
        <v>1398.42225</v>
      </c>
      <c r="M58" s="3">
        <f>IFERROR(AVERAGEIFS(统调负荷!$F:$F,统调负荷!$B:$B,M$3,统调负荷!$C:$C,$A58)/10,"")</f>
        <v>1484.3145</v>
      </c>
      <c r="N58" s="3">
        <f>IFERROR(AVERAGEIFS(统调负荷!$F:$F,统调负荷!$B:$B,N$3,统调负荷!$C:$C,$A58)/10,"")</f>
        <v>1375.79225</v>
      </c>
      <c r="O58" s="3">
        <f>IFERROR(AVERAGEIFS(统调负荷!$F:$F,统调负荷!$B:$B,O$3,统调负荷!$C:$C,$A58)/10,"")</f>
        <v>1209.71675</v>
      </c>
      <c r="P58" s="3">
        <f>IFERROR(AVERAGEIFS(统调负荷!$F:$F,统调负荷!$B:$B,P$3,统调负荷!$C:$C,$A58)/10,"")</f>
        <v>1009.4415</v>
      </c>
      <c r="Q58" s="3">
        <f>IFERROR(AVERAGEIFS(统调负荷!$F:$F,统调负荷!$B:$B,Q$3,统调负荷!$C:$C,$A58)/10,"")</f>
        <v>856.61675</v>
      </c>
      <c r="R58" s="3">
        <f>IFERROR(AVERAGEIFS(统调负荷!$F:$F,统调负荷!$B:$B,R$3,统调负荷!$C:$C,$A58)/10,"")</f>
        <v>819.5165</v>
      </c>
      <c r="S58" s="3">
        <f>IFERROR(AVERAGEIFS(统调负荷!$F:$F,统调负荷!$B:$B,S$3,统调负荷!$C:$C,$A58)/10,"")</f>
        <v>746.894</v>
      </c>
      <c r="T58" s="3">
        <f>IFERROR(AVERAGEIFS(统调负荷!$F:$F,统调负荷!$B:$B,T$3,统调负荷!$C:$C,$A58)/10,"")</f>
        <v>711.42475</v>
      </c>
      <c r="U58" s="3">
        <f>IFERROR(AVERAGEIFS(统调负荷!$F:$F,统调负荷!$B:$B,U$3,统调负荷!$C:$C,$A58)/10,"")</f>
        <v>960.55525</v>
      </c>
      <c r="V58" s="3">
        <f>IFERROR(AVERAGEIFS(统调负荷!$F:$F,统调负荷!$B:$B,V$3,统调负荷!$C:$C,$A58)/10,"")</f>
        <v>1144.20675</v>
      </c>
      <c r="W58" s="3">
        <f>IFERROR(AVERAGEIFS(统调负荷!$F:$F,统调负荷!$B:$B,W$3,统调负荷!$C:$C,$A58)/10,"")</f>
        <v>1339.8145</v>
      </c>
      <c r="X58" s="3">
        <f>IFERROR(AVERAGEIFS(统调负荷!$F:$F,统调负荷!$B:$B,X$3,统调负荷!$C:$C,$A58)/10,"")</f>
        <v>1812.61725</v>
      </c>
      <c r="Y58" s="3">
        <f>IFERROR(AVERAGEIFS(统调负荷!$F:$F,统调负荷!$B:$B,Y$3,统调负荷!$C:$C,$A58)/10,"")</f>
        <v>1954.4395</v>
      </c>
      <c r="Z58" s="3">
        <f>IFERROR(AVERAGEIFS(统调负荷!$F:$F,统调负荷!$B:$B,Z$3,统调负荷!$C:$C,$A58)/10,"")</f>
        <v>1981.677</v>
      </c>
      <c r="AA58" s="3">
        <f>IFERROR(AVERAGEIFS(统调负荷!$F:$F,统调负荷!$B:$B,AA$3,统调负荷!$C:$C,$A58)/10,"")</f>
        <v>2072.137</v>
      </c>
      <c r="AB58" s="3">
        <f>IFERROR(AVERAGEIFS(统调负荷!$F:$F,统调负荷!$B:$B,AB$3,统调负荷!$C:$C,$A58)/10,"")</f>
        <v>2023.192</v>
      </c>
      <c r="AC58" s="3">
        <f>IFERROR(AVERAGEIFS(统调负荷!$F:$F,统调负荷!$B:$B,AC$3,统调负荷!$C:$C,$A58)/10,"")</f>
        <v>1810.75175</v>
      </c>
      <c r="AD58" s="3"/>
      <c r="AE58" s="23" t="str">
        <f t="shared" si="32"/>
        <v>2025-01-20</v>
      </c>
      <c r="AF58" s="66">
        <f ca="1">IF(AF23*'节点均价-24点'!AG23&gt;0,1,0)</f>
        <v>0</v>
      </c>
      <c r="AG58" s="66">
        <f ca="1">IF(AG23*'节点均价-24点'!AH23&gt;0,1,0)</f>
        <v>0</v>
      </c>
      <c r="AH58" s="66">
        <f ca="1">IF(AH23*'节点均价-24点'!AI23&gt;0,1,0)</f>
        <v>1</v>
      </c>
      <c r="AI58" s="66">
        <f ca="1">IF(AI23*'节点均价-24点'!AJ23&gt;0,1,0)</f>
        <v>1</v>
      </c>
      <c r="AJ58" s="66">
        <f ca="1">IF(AJ23*'节点均价-24点'!AK23&gt;0,1,0)</f>
        <v>1</v>
      </c>
      <c r="AK58" s="66">
        <f ca="1">IF(AK23*'节点均价-24点'!AL23&gt;0,1,0)</f>
        <v>1</v>
      </c>
      <c r="AL58" s="66">
        <f ca="1">IF(AL23*'节点均价-24点'!AM23&gt;0,1,0)</f>
        <v>1</v>
      </c>
      <c r="AM58" s="66">
        <f ca="1">IF(AM23*'节点均价-24点'!AN23&gt;0,1,0)</f>
        <v>1</v>
      </c>
      <c r="AN58" s="66">
        <f ca="1">IF(AN23*'节点均价-24点'!AO23&gt;0,1,0)</f>
        <v>1</v>
      </c>
      <c r="AO58" s="66">
        <f ca="1">IF(AO23*'节点均价-24点'!AP23&gt;0,1,0)</f>
        <v>1</v>
      </c>
      <c r="AP58" s="66">
        <f ca="1">IF(AP23*'节点均价-24点'!AQ23&gt;0,1,0)</f>
        <v>1</v>
      </c>
      <c r="AQ58" s="66">
        <f ca="1">IF(AQ23*'节点均价-24点'!AR23&gt;0,1,0)</f>
        <v>1</v>
      </c>
      <c r="AR58" s="66">
        <f ca="1">IF(AR23*'节点均价-24点'!AS23&gt;0,1,0)</f>
        <v>0</v>
      </c>
      <c r="AS58" s="66">
        <f ca="1">IF(AS23*'节点均价-24点'!AT23&gt;0,1,0)</f>
        <v>1</v>
      </c>
      <c r="AT58" s="66">
        <f ca="1">IF(AT23*'节点均价-24点'!AU23&gt;0,1,0)</f>
        <v>1</v>
      </c>
      <c r="AU58" s="66">
        <f ca="1">IF(AU23*'节点均价-24点'!AV23&gt;0,1,0)</f>
        <v>1</v>
      </c>
      <c r="AV58" s="66">
        <f ca="1">IF(AV23*'节点均价-24点'!AW23&gt;0,1,0)</f>
        <v>1</v>
      </c>
      <c r="AW58" s="66">
        <f ca="1">IF(AW23*'节点均价-24点'!AX23&gt;0,1,0)</f>
        <v>1</v>
      </c>
      <c r="AX58" s="66">
        <f ca="1">IF(AX23*'节点均价-24点'!AY23&gt;0,1,0)</f>
        <v>1</v>
      </c>
      <c r="AY58" s="66">
        <f ca="1">IF(AY23*'节点均价-24点'!AZ23&gt;0,1,0)</f>
        <v>1</v>
      </c>
      <c r="AZ58" s="66">
        <f ca="1">IF(AZ23*'节点均价-24点'!BA23&gt;0,1,0)</f>
        <v>1</v>
      </c>
      <c r="BA58" s="66">
        <f ca="1">IF(BA23*'节点均价-24点'!BB23&gt;0,1,0)</f>
        <v>1</v>
      </c>
      <c r="BB58" s="66">
        <f ca="1">IF(BB23*'节点均价-24点'!BC23&gt;0,1,0)</f>
        <v>1</v>
      </c>
      <c r="BC58" s="66">
        <f ca="1">IF(BC23*'节点均价-24点'!BD23&gt;0,1,0)</f>
        <v>1</v>
      </c>
      <c r="BD58" s="1">
        <f ca="1" t="shared" si="33"/>
        <v>21</v>
      </c>
    </row>
    <row r="59" customHeight="1" spans="1:56">
      <c r="A59" s="63" t="str">
        <f>统调负荷24小时!A59</f>
        <v>2025-01-28</v>
      </c>
      <c r="B59" s="53" t="s">
        <v>54</v>
      </c>
      <c r="C59" s="54">
        <f t="shared" si="29"/>
        <v>1558.05360416667</v>
      </c>
      <c r="D59" s="3">
        <f t="shared" si="30"/>
        <v>2186.30675</v>
      </c>
      <c r="E59" s="3">
        <f t="shared" si="0"/>
        <v>992.359</v>
      </c>
      <c r="F59" s="3">
        <f>IFERROR(AVERAGEIFS(统调负荷!$O:$O,统调负荷!$B:$B,F$3,统调负荷!$C:$C,$A59)/10,"")</f>
        <v>1725.15225</v>
      </c>
      <c r="G59" s="3">
        <f>IFERROR(AVERAGEIFS(统调负荷!$O:$O,统调负荷!$B:$B,G$3,统调负荷!$C:$C,$A59)/10,"")</f>
        <v>1628.144</v>
      </c>
      <c r="H59" s="3">
        <f>IFERROR(AVERAGEIFS(统调负荷!$O:$O,统调负荷!$B:$B,H$3,统调负荷!$C:$C,$A59)/10,"")</f>
        <v>1510.117</v>
      </c>
      <c r="I59" s="3">
        <f>IFERROR(AVERAGEIFS(统调负荷!$O:$O,统调负荷!$B:$B,I$3,统调负荷!$C:$C,$A59)/10,"")</f>
        <v>1398.73625</v>
      </c>
      <c r="J59" s="3">
        <f>IFERROR(AVERAGEIFS(统调负荷!$O:$O,统调负荷!$B:$B,J$3,统调负荷!$C:$C,$A59)/10,"")</f>
        <v>1326.109</v>
      </c>
      <c r="K59" s="3">
        <f>IFERROR(AVERAGEIFS(统调负荷!$O:$O,统调负荷!$B:$B,K$3,统调负荷!$C:$C,$A59)/10,"")</f>
        <v>1297.052</v>
      </c>
      <c r="L59" s="3">
        <f>IFERROR(AVERAGEIFS(统调负荷!$O:$O,统调负荷!$B:$B,L$3,统调负荷!$C:$C,$A59)/10,"")</f>
        <v>1382.64625</v>
      </c>
      <c r="M59" s="3">
        <f>IFERROR(AVERAGEIFS(统调负荷!$O:$O,统调负荷!$B:$B,M$3,统调负荷!$C:$C,$A59)/10,"")</f>
        <v>1613.0025</v>
      </c>
      <c r="N59" s="3">
        <f>IFERROR(AVERAGEIFS(统调负荷!$O:$O,统调负荷!$B:$B,N$3,统调负荷!$C:$C,$A59)/10,"")</f>
        <v>1574.78975</v>
      </c>
      <c r="O59" s="3">
        <f>IFERROR(AVERAGEIFS(统调负荷!$O:$O,统调负荷!$B:$B,O$3,统调负荷!$C:$C,$A59)/10,"")</f>
        <v>1338.4285</v>
      </c>
      <c r="P59" s="3">
        <f>IFERROR(AVERAGEIFS(统调负荷!$O:$O,统调负荷!$B:$B,P$3,统调负荷!$C:$C,$A59)/10,"")</f>
        <v>1172.0395</v>
      </c>
      <c r="Q59" s="3">
        <f>IFERROR(AVERAGEIFS(统调负荷!$O:$O,统调负荷!$B:$B,Q$3,统调负荷!$C:$C,$A59)/10,"")</f>
        <v>1047.99925</v>
      </c>
      <c r="R59" s="3">
        <f>IFERROR(AVERAGEIFS(统调负荷!$O:$O,统调负荷!$B:$B,R$3,统调负荷!$C:$C,$A59)/10,"")</f>
        <v>992.359</v>
      </c>
      <c r="S59" s="3">
        <f>IFERROR(AVERAGEIFS(统调负荷!$O:$O,统调负荷!$B:$B,S$3,统调负荷!$C:$C,$A59)/10,"")</f>
        <v>1038.39425</v>
      </c>
      <c r="T59" s="3">
        <f>IFERROR(AVERAGEIFS(统调负荷!$O:$O,统调负荷!$B:$B,T$3,统调负荷!$C:$C,$A59)/10,"")</f>
        <v>1192.133</v>
      </c>
      <c r="U59" s="3">
        <f>IFERROR(AVERAGEIFS(统调负荷!$O:$O,统调负荷!$B:$B,U$3,统调负荷!$C:$C,$A59)/10,"")</f>
        <v>1355.96975</v>
      </c>
      <c r="V59" s="3">
        <f>IFERROR(AVERAGEIFS(统调负荷!$O:$O,统调负荷!$B:$B,V$3,统调负荷!$C:$C,$A59)/10,"")</f>
        <v>1476.259</v>
      </c>
      <c r="W59" s="3">
        <f>IFERROR(AVERAGEIFS(统调负荷!$O:$O,统调负荷!$B:$B,W$3,统调负荷!$C:$C,$A59)/10,"")</f>
        <v>1780.5725</v>
      </c>
      <c r="X59" s="3">
        <f>IFERROR(AVERAGEIFS(统调负荷!$O:$O,统调负荷!$B:$B,X$3,统调负荷!$C:$C,$A59)/10,"")</f>
        <v>2015.82975</v>
      </c>
      <c r="Y59" s="3">
        <f>IFERROR(AVERAGEIFS(统调负荷!$O:$O,统调负荷!$B:$B,Y$3,统调负荷!$C:$C,$A59)/10,"")</f>
        <v>1928.5875</v>
      </c>
      <c r="Z59" s="3">
        <f>IFERROR(AVERAGEIFS(统调负荷!$O:$O,统调负荷!$B:$B,Z$3,统调负荷!$C:$C,$A59)/10,"")</f>
        <v>2097.44725</v>
      </c>
      <c r="AA59" s="3">
        <f>IFERROR(AVERAGEIFS(统调负荷!$O:$O,统调负荷!$B:$B,AA$3,统调负荷!$C:$C,$A59)/10,"")</f>
        <v>2186.30675</v>
      </c>
      <c r="AB59" s="3">
        <f>IFERROR(AVERAGEIFS(统调负荷!$O:$O,统调负荷!$B:$B,AB$3,统调负荷!$C:$C,$A59)/10,"")</f>
        <v>2173.35525</v>
      </c>
      <c r="AC59" s="3">
        <f>IFERROR(AVERAGEIFS(统调负荷!$O:$O,统调负荷!$B:$B,AC$3,统调负荷!$C:$C,$A59)/10,"")</f>
        <v>2141.85625</v>
      </c>
      <c r="AD59" s="3"/>
      <c r="AE59" s="23" t="str">
        <f t="shared" si="32"/>
        <v>2025-01-21</v>
      </c>
      <c r="AF59" s="66">
        <f ca="1">IF(AF24*'节点均价-24点'!AG24&gt;0,1,0)</f>
        <v>1</v>
      </c>
      <c r="AG59" s="66">
        <f ca="1">IF(AG24*'节点均价-24点'!AH24&gt;0,1,0)</f>
        <v>1</v>
      </c>
      <c r="AH59" s="66">
        <f ca="1">IF(AH24*'节点均价-24点'!AI24&gt;0,1,0)</f>
        <v>1</v>
      </c>
      <c r="AI59" s="66">
        <f ca="1">IF(AI24*'节点均价-24点'!AJ24&gt;0,1,0)</f>
        <v>1</v>
      </c>
      <c r="AJ59" s="66">
        <f ca="1">IF(AJ24*'节点均价-24点'!AK24&gt;0,1,0)</f>
        <v>1</v>
      </c>
      <c r="AK59" s="66">
        <f ca="1">IF(AK24*'节点均价-24点'!AL24&gt;0,1,0)</f>
        <v>1</v>
      </c>
      <c r="AL59" s="66">
        <f ca="1">IF(AL24*'节点均价-24点'!AM24&gt;0,1,0)</f>
        <v>1</v>
      </c>
      <c r="AM59" s="66">
        <f ca="1">IF(AM24*'节点均价-24点'!AN24&gt;0,1,0)</f>
        <v>1</v>
      </c>
      <c r="AN59" s="66">
        <f ca="1">IF(AN24*'节点均价-24点'!AO24&gt;0,1,0)</f>
        <v>1</v>
      </c>
      <c r="AO59" s="66">
        <f ca="1">IF(AO24*'节点均价-24点'!AP24&gt;0,1,0)</f>
        <v>1</v>
      </c>
      <c r="AP59" s="66">
        <f ca="1">IF(AP24*'节点均价-24点'!AQ24&gt;0,1,0)</f>
        <v>1</v>
      </c>
      <c r="AQ59" s="66">
        <f ca="1">IF(AQ24*'节点均价-24点'!AR24&gt;0,1,0)</f>
        <v>1</v>
      </c>
      <c r="AR59" s="66">
        <f ca="1">IF(AR24*'节点均价-24点'!AS24&gt;0,1,0)</f>
        <v>1</v>
      </c>
      <c r="AS59" s="66">
        <f ca="1">IF(AS24*'节点均价-24点'!AT24&gt;0,1,0)</f>
        <v>1</v>
      </c>
      <c r="AT59" s="66">
        <f ca="1">IF(AT24*'节点均价-24点'!AU24&gt;0,1,0)</f>
        <v>0</v>
      </c>
      <c r="AU59" s="66">
        <f ca="1">IF(AU24*'节点均价-24点'!AV24&gt;0,1,0)</f>
        <v>1</v>
      </c>
      <c r="AV59" s="66">
        <f ca="1">IF(AV24*'节点均价-24点'!AW24&gt;0,1,0)</f>
        <v>0</v>
      </c>
      <c r="AW59" s="66">
        <f ca="1">IF(AW24*'节点均价-24点'!AX24&gt;0,1,0)</f>
        <v>1</v>
      </c>
      <c r="AX59" s="66">
        <f ca="1">IF(AX24*'节点均价-24点'!AY24&gt;0,1,0)</f>
        <v>0</v>
      </c>
      <c r="AY59" s="66">
        <f ca="1">IF(AY24*'节点均价-24点'!AZ24&gt;0,1,0)</f>
        <v>1</v>
      </c>
      <c r="AZ59" s="66">
        <f ca="1">IF(AZ24*'节点均价-24点'!BA24&gt;0,1,0)</f>
        <v>1</v>
      </c>
      <c r="BA59" s="66">
        <f ca="1">IF(BA24*'节点均价-24点'!BB24&gt;0,1,0)</f>
        <v>1</v>
      </c>
      <c r="BB59" s="66">
        <f ca="1">IF(BB24*'节点均价-24点'!BC24&gt;0,1,0)</f>
        <v>1</v>
      </c>
      <c r="BC59" s="66">
        <f ca="1">IF(BC24*'节点均价-24点'!BD24&gt;0,1,0)</f>
        <v>1</v>
      </c>
      <c r="BD59" s="1">
        <f ca="1" t="shared" si="33"/>
        <v>21</v>
      </c>
    </row>
    <row r="60" customHeight="1" spans="1:56">
      <c r="A60" s="63" t="str">
        <f>统调负荷24小时!A60</f>
        <v>2025-01-29</v>
      </c>
      <c r="B60" s="53" t="s">
        <v>53</v>
      </c>
      <c r="C60" s="54">
        <f t="shared" si="29"/>
        <v>1248.18825</v>
      </c>
      <c r="D60" s="3">
        <f t="shared" si="30"/>
        <v>1765.792</v>
      </c>
      <c r="E60" s="3">
        <f t="shared" si="0"/>
        <v>564.364</v>
      </c>
      <c r="F60" s="3">
        <f>IFERROR(AVERAGEIFS(统调负荷!$F:$F,统调负荷!$B:$B,F$3,统调负荷!$C:$C,$A60)/10,"")</f>
        <v>1720.12975</v>
      </c>
      <c r="G60" s="3">
        <f>IFERROR(AVERAGEIFS(统调负荷!$F:$F,统调负荷!$B:$B,G$3,统调负荷!$C:$C,$A60)/10,"")</f>
        <v>1743.2835</v>
      </c>
      <c r="H60" s="3">
        <f>IFERROR(AVERAGEIFS(统调负荷!$F:$F,统调负荷!$B:$B,H$3,统调负荷!$C:$C,$A60)/10,"")</f>
        <v>1623.1075</v>
      </c>
      <c r="I60" s="3">
        <f>IFERROR(AVERAGEIFS(统调负荷!$F:$F,统调负荷!$B:$B,I$3,统调负荷!$C:$C,$A60)/10,"")</f>
        <v>1473.2245</v>
      </c>
      <c r="J60" s="3">
        <f>IFERROR(AVERAGEIFS(统调负荷!$F:$F,统调负荷!$B:$B,J$3,统调负荷!$C:$C,$A60)/10,"")</f>
        <v>1444.725</v>
      </c>
      <c r="K60" s="3">
        <f>IFERROR(AVERAGEIFS(统调负荷!$F:$F,统调负荷!$B:$B,K$3,统调负荷!$C:$C,$A60)/10,"")</f>
        <v>1368.60225</v>
      </c>
      <c r="L60" s="3">
        <f>IFERROR(AVERAGEIFS(统调负荷!$F:$F,统调负荷!$B:$B,L$3,统调负荷!$C:$C,$A60)/10,"")</f>
        <v>1362.71</v>
      </c>
      <c r="M60" s="3">
        <f>IFERROR(AVERAGEIFS(统调负荷!$F:$F,统调负荷!$B:$B,M$3,统调负荷!$C:$C,$A60)/10,"")</f>
        <v>1352.6875</v>
      </c>
      <c r="N60" s="3">
        <f>IFERROR(AVERAGEIFS(统调负荷!$F:$F,统调负荷!$B:$B,N$3,统调负荷!$C:$C,$A60)/10,"")</f>
        <v>1156.37725</v>
      </c>
      <c r="O60" s="3">
        <f>IFERROR(AVERAGEIFS(统调负荷!$F:$F,统调负荷!$B:$B,O$3,统调负荷!$C:$C,$A60)/10,"")</f>
        <v>902.297</v>
      </c>
      <c r="P60" s="3">
        <f>IFERROR(AVERAGEIFS(统调负荷!$F:$F,统调负荷!$B:$B,P$3,统调负荷!$C:$C,$A60)/10,"")</f>
        <v>720.882</v>
      </c>
      <c r="Q60" s="3">
        <f>IFERROR(AVERAGEIFS(统调负荷!$F:$F,统调负荷!$B:$B,Q$3,统调负荷!$C:$C,$A60)/10,"")</f>
        <v>696.58125</v>
      </c>
      <c r="R60" s="3">
        <f>IFERROR(AVERAGEIFS(统调负荷!$F:$F,统调负荷!$B:$B,R$3,统调负荷!$C:$C,$A60)/10,"")</f>
        <v>639.34175</v>
      </c>
      <c r="S60" s="3">
        <f>IFERROR(AVERAGEIFS(统调负荷!$F:$F,统调负荷!$B:$B,S$3,统调负荷!$C:$C,$A60)/10,"")</f>
        <v>579.99025</v>
      </c>
      <c r="T60" s="3">
        <f>IFERROR(AVERAGEIFS(统调负荷!$F:$F,统调负荷!$B:$B,T$3,统调负荷!$C:$C,$A60)/10,"")</f>
        <v>564.364</v>
      </c>
      <c r="U60" s="3">
        <f>IFERROR(AVERAGEIFS(统调负荷!$F:$F,统调负荷!$B:$B,U$3,统调负荷!$C:$C,$A60)/10,"")</f>
        <v>683.52325</v>
      </c>
      <c r="V60" s="3">
        <f>IFERROR(AVERAGEIFS(统调负荷!$F:$F,统调负荷!$B:$B,V$3,统调负荷!$C:$C,$A60)/10,"")</f>
        <v>789.44925</v>
      </c>
      <c r="W60" s="3">
        <f>IFERROR(AVERAGEIFS(统调负荷!$F:$F,统调负荷!$B:$B,W$3,统调负荷!$C:$C,$A60)/10,"")</f>
        <v>1290.295</v>
      </c>
      <c r="X60" s="3">
        <f>IFERROR(AVERAGEIFS(统调负荷!$F:$F,统调负荷!$B:$B,X$3,统调负荷!$C:$C,$A60)/10,"")</f>
        <v>1646.29</v>
      </c>
      <c r="Y60" s="3">
        <f>IFERROR(AVERAGEIFS(统调负荷!$F:$F,统调负荷!$B:$B,Y$3,统调负荷!$C:$C,$A60)/10,"")</f>
        <v>1765.792</v>
      </c>
      <c r="Z60" s="3">
        <f>IFERROR(AVERAGEIFS(统调负荷!$F:$F,统调负荷!$B:$B,Z$3,统调负荷!$C:$C,$A60)/10,"")</f>
        <v>1755.9695</v>
      </c>
      <c r="AA60" s="3">
        <f>IFERROR(AVERAGEIFS(统调负荷!$F:$F,统调负荷!$B:$B,AA$3,统调负荷!$C:$C,$A60)/10,"")</f>
        <v>1699.6915</v>
      </c>
      <c r="AB60" s="3">
        <f>IFERROR(AVERAGEIFS(统调负荷!$F:$F,统调负荷!$B:$B,AB$3,统调负荷!$C:$C,$A60)/10,"")</f>
        <v>1482.007</v>
      </c>
      <c r="AC60" s="3">
        <f>IFERROR(AVERAGEIFS(统调负荷!$F:$F,统调负荷!$B:$B,AC$3,统调负荷!$C:$C,$A60)/10,"")</f>
        <v>1495.197</v>
      </c>
      <c r="AD60" s="3"/>
      <c r="AE60" s="23" t="str">
        <f t="shared" si="32"/>
        <v>2025-01-22</v>
      </c>
      <c r="AF60" s="66">
        <f ca="1">IF(AF25*'节点均价-24点'!AG25&gt;0,1,0)</f>
        <v>1</v>
      </c>
      <c r="AG60" s="66">
        <f ca="1">IF(AG25*'节点均价-24点'!AH25&gt;0,1,0)</f>
        <v>0</v>
      </c>
      <c r="AH60" s="66">
        <f ca="1">IF(AH25*'节点均价-24点'!AI25&gt;0,1,0)</f>
        <v>1</v>
      </c>
      <c r="AI60" s="66">
        <f ca="1">IF(AI25*'节点均价-24点'!AJ25&gt;0,1,0)</f>
        <v>1</v>
      </c>
      <c r="AJ60" s="66">
        <f ca="1">IF(AJ25*'节点均价-24点'!AK25&gt;0,1,0)</f>
        <v>1</v>
      </c>
      <c r="AK60" s="66">
        <f ca="1">IF(AK25*'节点均价-24点'!AL25&gt;0,1,0)</f>
        <v>1</v>
      </c>
      <c r="AL60" s="66">
        <f ca="1">IF(AL25*'节点均价-24点'!AM25&gt;0,1,0)</f>
        <v>0</v>
      </c>
      <c r="AM60" s="66">
        <f ca="1">IF(AM25*'节点均价-24点'!AN25&gt;0,1,0)</f>
        <v>1</v>
      </c>
      <c r="AN60" s="66">
        <f ca="1">IF(AN25*'节点均价-24点'!AO25&gt;0,1,0)</f>
        <v>1</v>
      </c>
      <c r="AO60" s="66">
        <f ca="1">IF(AO25*'节点均价-24点'!AP25&gt;0,1,0)</f>
        <v>1</v>
      </c>
      <c r="AP60" s="66">
        <f ca="1">IF(AP25*'节点均价-24点'!AQ25&gt;0,1,0)</f>
        <v>1</v>
      </c>
      <c r="AQ60" s="66">
        <f ca="1">IF(AQ25*'节点均价-24点'!AR25&gt;0,1,0)</f>
        <v>1</v>
      </c>
      <c r="AR60" s="66">
        <f ca="1">IF(AR25*'节点均价-24点'!AS25&gt;0,1,0)</f>
        <v>1</v>
      </c>
      <c r="AS60" s="66">
        <f ca="1">IF(AS25*'节点均价-24点'!AT25&gt;0,1,0)</f>
        <v>1</v>
      </c>
      <c r="AT60" s="66">
        <f ca="1">IF(AT25*'节点均价-24点'!AU25&gt;0,1,0)</f>
        <v>0</v>
      </c>
      <c r="AU60" s="66">
        <f ca="1">IF(AU25*'节点均价-24点'!AV25&gt;0,1,0)</f>
        <v>0</v>
      </c>
      <c r="AV60" s="66">
        <f ca="1">IF(AV25*'节点均价-24点'!AW25&gt;0,1,0)</f>
        <v>1</v>
      </c>
      <c r="AW60" s="66">
        <f ca="1">IF(AW25*'节点均价-24点'!AX25&gt;0,1,0)</f>
        <v>1</v>
      </c>
      <c r="AX60" s="66">
        <f ca="1">IF(AX25*'节点均价-24点'!AY25&gt;0,1,0)</f>
        <v>1</v>
      </c>
      <c r="AY60" s="66">
        <f ca="1">IF(AY25*'节点均价-24点'!AZ25&gt;0,1,0)</f>
        <v>1</v>
      </c>
      <c r="AZ60" s="66">
        <f ca="1">IF(AZ25*'节点均价-24点'!BA25&gt;0,1,0)</f>
        <v>1</v>
      </c>
      <c r="BA60" s="66">
        <f ca="1">IF(BA25*'节点均价-24点'!BB25&gt;0,1,0)</f>
        <v>1</v>
      </c>
      <c r="BB60" s="66">
        <f ca="1">IF(BB25*'节点均价-24点'!BC25&gt;0,1,0)</f>
        <v>1</v>
      </c>
      <c r="BC60" s="66">
        <f ca="1">IF(BC25*'节点均价-24点'!BD25&gt;0,1,0)</f>
        <v>1</v>
      </c>
      <c r="BD60" s="1">
        <f ca="1" t="shared" si="33"/>
        <v>20</v>
      </c>
    </row>
    <row r="61" customHeight="1" spans="1:56">
      <c r="A61" s="63" t="str">
        <f>统调负荷24小时!A61</f>
        <v>2025-01-29</v>
      </c>
      <c r="B61" s="53" t="s">
        <v>54</v>
      </c>
      <c r="C61" s="54">
        <f t="shared" si="29"/>
        <v>1375.64486458333</v>
      </c>
      <c r="D61" s="3">
        <f t="shared" si="30"/>
        <v>1844.822</v>
      </c>
      <c r="E61" s="3">
        <f t="shared" si="0"/>
        <v>964.50875</v>
      </c>
      <c r="F61" s="3">
        <f>IFERROR(AVERAGEIFS(统调负荷!$O:$O,统调负荷!$B:$B,F$3,统调负荷!$C:$C,$A61)/10,"")</f>
        <v>1844.822</v>
      </c>
      <c r="G61" s="3">
        <f>IFERROR(AVERAGEIFS(统调负荷!$O:$O,统调负荷!$B:$B,G$3,统调负荷!$C:$C,$A61)/10,"")</f>
        <v>1642.2505</v>
      </c>
      <c r="H61" s="3">
        <f>IFERROR(AVERAGEIFS(统调负荷!$O:$O,统调负荷!$B:$B,H$3,统调负荷!$C:$C,$A61)/10,"")</f>
        <v>1484.66225</v>
      </c>
      <c r="I61" s="3">
        <f>IFERROR(AVERAGEIFS(统调负荷!$O:$O,统调负荷!$B:$B,I$3,统调负荷!$C:$C,$A61)/10,"")</f>
        <v>1350.09925</v>
      </c>
      <c r="J61" s="3">
        <f>IFERROR(AVERAGEIFS(统调负荷!$O:$O,统调负荷!$B:$B,J$3,统调负荷!$C:$C,$A61)/10,"")</f>
        <v>1425.03325</v>
      </c>
      <c r="K61" s="3">
        <f>IFERROR(AVERAGEIFS(统调负荷!$O:$O,统调负荷!$B:$B,K$3,统调负荷!$C:$C,$A61)/10,"")</f>
        <v>1385.24075</v>
      </c>
      <c r="L61" s="3">
        <f>IFERROR(AVERAGEIFS(统调负荷!$O:$O,统调负荷!$B:$B,L$3,统调负荷!$C:$C,$A61)/10,"")</f>
        <v>1391.72825</v>
      </c>
      <c r="M61" s="3">
        <f>IFERROR(AVERAGEIFS(统调负荷!$O:$O,统调负荷!$B:$B,M$3,统调负荷!$C:$C,$A61)/10,"")</f>
        <v>1511.28925</v>
      </c>
      <c r="N61" s="3">
        <f>IFERROR(AVERAGEIFS(统调负荷!$O:$O,统调负荷!$B:$B,N$3,统调负荷!$C:$C,$A61)/10,"")</f>
        <v>1416.3755</v>
      </c>
      <c r="O61" s="3">
        <f>IFERROR(AVERAGEIFS(统调负荷!$O:$O,统调负荷!$B:$B,O$3,统调负荷!$C:$C,$A61)/10,"")</f>
        <v>1300.4395</v>
      </c>
      <c r="P61" s="3">
        <f>IFERROR(AVERAGEIFS(统调负荷!$O:$O,统调负荷!$B:$B,P$3,统调负荷!$C:$C,$A61)/10,"")</f>
        <v>1108.94475</v>
      </c>
      <c r="Q61" s="3">
        <f>IFERROR(AVERAGEIFS(统调负荷!$O:$O,统调负荷!$B:$B,Q$3,统调负荷!$C:$C,$A61)/10,"")</f>
        <v>1035.81125</v>
      </c>
      <c r="R61" s="3">
        <f>IFERROR(AVERAGEIFS(统调负荷!$O:$O,统调负荷!$B:$B,R$3,统调负荷!$C:$C,$A61)/10,"")</f>
        <v>964.50875</v>
      </c>
      <c r="S61" s="3">
        <f>IFERROR(AVERAGEIFS(统调负荷!$O:$O,统调负荷!$B:$B,S$3,统调负荷!$C:$C,$A61)/10,"")</f>
        <v>976.48875</v>
      </c>
      <c r="T61" s="3">
        <f>IFERROR(AVERAGEIFS(统调负荷!$O:$O,统调负荷!$B:$B,T$3,统调负荷!$C:$C,$A61)/10,"")</f>
        <v>993.456</v>
      </c>
      <c r="U61" s="3">
        <f>IFERROR(AVERAGEIFS(统调负荷!$O:$O,统调负荷!$B:$B,U$3,统调负荷!$C:$C,$A61)/10,"")</f>
        <v>1014.5825</v>
      </c>
      <c r="V61" s="3">
        <f>IFERROR(AVERAGEIFS(统调负荷!$O:$O,统调负荷!$B:$B,V$3,统调负荷!$C:$C,$A61)/10,"")</f>
        <v>1073.0395</v>
      </c>
      <c r="W61" s="3">
        <f>IFERROR(AVERAGEIFS(统调负荷!$O:$O,统调负荷!$B:$B,W$3,统调负荷!$C:$C,$A61)/10,"")</f>
        <v>1386.9925</v>
      </c>
      <c r="X61" s="3">
        <f>IFERROR(AVERAGEIFS(统调负荷!$O:$O,统调负荷!$B:$B,X$3,统调负荷!$C:$C,$A61)/10,"")</f>
        <v>1796.5835</v>
      </c>
      <c r="Y61" s="3">
        <f>IFERROR(AVERAGEIFS(统调负荷!$O:$O,统调负荷!$B:$B,Y$3,统调负荷!$C:$C,$A61)/10,"")</f>
        <v>1719.868</v>
      </c>
      <c r="Z61" s="3">
        <f>IFERROR(AVERAGEIFS(统调负荷!$O:$O,统调负荷!$B:$B,Z$3,统调负荷!$C:$C,$A61)/10,"")</f>
        <v>1666.573</v>
      </c>
      <c r="AA61" s="3">
        <f>IFERROR(AVERAGEIFS(统调负荷!$O:$O,统调负荷!$B:$B,AA$3,统调负荷!$C:$C,$A61)/10,"")</f>
        <v>1637.3685</v>
      </c>
      <c r="AB61" s="3">
        <f>IFERROR(AVERAGEIFS(统调负荷!$O:$O,统调负荷!$B:$B,AB$3,统调负荷!$C:$C,$A61)/10,"")</f>
        <v>1436.92175</v>
      </c>
      <c r="AC61" s="3">
        <f>IFERROR(AVERAGEIFS(统调负荷!$O:$O,统调负荷!$B:$B,AC$3,统调负荷!$C:$C,$A61)/10,"")</f>
        <v>1452.3975</v>
      </c>
      <c r="AD61" s="3"/>
      <c r="AE61" s="23" t="str">
        <f t="shared" si="32"/>
        <v>2025-01-23</v>
      </c>
      <c r="AF61" s="66">
        <f ca="1">IF(AF26*'节点均价-24点'!AG26&gt;0,1,0)</f>
        <v>0</v>
      </c>
      <c r="AG61" s="66">
        <f ca="1">IF(AG26*'节点均价-24点'!AH26&gt;0,1,0)</f>
        <v>1</v>
      </c>
      <c r="AH61" s="66">
        <f ca="1">IF(AH26*'节点均价-24点'!AI26&gt;0,1,0)</f>
        <v>1</v>
      </c>
      <c r="AI61" s="66">
        <f ca="1">IF(AI26*'节点均价-24点'!AJ26&gt;0,1,0)</f>
        <v>1</v>
      </c>
      <c r="AJ61" s="66">
        <f ca="1">IF(AJ26*'节点均价-24点'!AK26&gt;0,1,0)</f>
        <v>1</v>
      </c>
      <c r="AK61" s="66">
        <f ca="1">IF(AK26*'节点均价-24点'!AL26&gt;0,1,0)</f>
        <v>1</v>
      </c>
      <c r="AL61" s="66">
        <f ca="1">IF(AL26*'节点均价-24点'!AM26&gt;0,1,0)</f>
        <v>0</v>
      </c>
      <c r="AM61" s="66">
        <f ca="1">IF(AM26*'节点均价-24点'!AN26&gt;0,1,0)</f>
        <v>0</v>
      </c>
      <c r="AN61" s="66">
        <f ca="1">IF(AN26*'节点均价-24点'!AO26&gt;0,1,0)</f>
        <v>0</v>
      </c>
      <c r="AO61" s="66">
        <f ca="1">IF(AO26*'节点均价-24点'!AP26&gt;0,1,0)</f>
        <v>0</v>
      </c>
      <c r="AP61" s="66">
        <f ca="1">IF(AP26*'节点均价-24点'!AQ26&gt;0,1,0)</f>
        <v>0</v>
      </c>
      <c r="AQ61" s="66">
        <f ca="1">IF(AQ26*'节点均价-24点'!AR26&gt;0,1,0)</f>
        <v>0</v>
      </c>
      <c r="AR61" s="66">
        <f ca="1">IF(AR26*'节点均价-24点'!AS26&gt;0,1,0)</f>
        <v>0</v>
      </c>
      <c r="AS61" s="66">
        <f ca="1">IF(AS26*'节点均价-24点'!AT26&gt;0,1,0)</f>
        <v>0</v>
      </c>
      <c r="AT61" s="66">
        <f ca="1">IF(AT26*'节点均价-24点'!AU26&gt;0,1,0)</f>
        <v>0</v>
      </c>
      <c r="AU61" s="66">
        <f ca="1">IF(AU26*'节点均价-24点'!AV26&gt;0,1,0)</f>
        <v>0</v>
      </c>
      <c r="AV61" s="66">
        <f ca="1">IF(AV26*'节点均价-24点'!AW26&gt;0,1,0)</f>
        <v>0</v>
      </c>
      <c r="AW61" s="66">
        <f ca="1">IF(AW26*'节点均价-24点'!AX26&gt;0,1,0)</f>
        <v>0</v>
      </c>
      <c r="AX61" s="66">
        <f ca="1">IF(AX26*'节点均价-24点'!AY26&gt;0,1,0)</f>
        <v>0</v>
      </c>
      <c r="AY61" s="66">
        <f ca="1">IF(AY26*'节点均价-24点'!AZ26&gt;0,1,0)</f>
        <v>0</v>
      </c>
      <c r="AZ61" s="66">
        <f ca="1">IF(AZ26*'节点均价-24点'!BA26&gt;0,1,0)</f>
        <v>0</v>
      </c>
      <c r="BA61" s="66">
        <f ca="1">IF(BA26*'节点均价-24点'!BB26&gt;0,1,0)</f>
        <v>0</v>
      </c>
      <c r="BB61" s="66">
        <f ca="1">IF(BB26*'节点均价-24点'!BC26&gt;0,1,0)</f>
        <v>1</v>
      </c>
      <c r="BC61" s="66">
        <f ca="1">IF(BC26*'节点均价-24点'!BD26&gt;0,1,0)</f>
        <v>1</v>
      </c>
      <c r="BD61" s="1">
        <f ca="1" t="shared" si="33"/>
        <v>7</v>
      </c>
    </row>
    <row r="62" customHeight="1" spans="1:56">
      <c r="A62" s="63" t="str">
        <f>统调负荷24小时!A62</f>
        <v>2025-01-30</v>
      </c>
      <c r="B62" s="53" t="s">
        <v>53</v>
      </c>
      <c r="C62" s="54">
        <f t="shared" si="29"/>
        <v>1237.41288541667</v>
      </c>
      <c r="D62" s="3">
        <f t="shared" si="30"/>
        <v>1646.65725</v>
      </c>
      <c r="E62" s="3">
        <f t="shared" si="0"/>
        <v>769.64175</v>
      </c>
      <c r="F62" s="3">
        <f>IFERROR(AVERAGEIFS(统调负荷!$F:$F,统调负荷!$B:$B,F$3,统调负荷!$C:$C,$A62)/10,"")</f>
        <v>1414.8845</v>
      </c>
      <c r="G62" s="3">
        <f>IFERROR(AVERAGEIFS(统调负荷!$F:$F,统调负荷!$B:$B,G$3,统调负荷!$C:$C,$A62)/10,"")</f>
        <v>1471.21725</v>
      </c>
      <c r="H62" s="3">
        <f>IFERROR(AVERAGEIFS(统调负荷!$F:$F,统调负荷!$B:$B,H$3,统调负荷!$C:$C,$A62)/10,"")</f>
        <v>1365.407</v>
      </c>
      <c r="I62" s="3">
        <f>IFERROR(AVERAGEIFS(统调负荷!$F:$F,统调负荷!$B:$B,I$3,统调负荷!$C:$C,$A62)/10,"")</f>
        <v>1294.085</v>
      </c>
      <c r="J62" s="3">
        <f>IFERROR(AVERAGEIFS(统调负荷!$F:$F,统调负荷!$B:$B,J$3,统调负荷!$C:$C,$A62)/10,"")</f>
        <v>1323.63</v>
      </c>
      <c r="K62" s="3">
        <f>IFERROR(AVERAGEIFS(统调负荷!$F:$F,统调负荷!$B:$B,K$3,统调负荷!$C:$C,$A62)/10,"")</f>
        <v>1291.59475</v>
      </c>
      <c r="L62" s="3">
        <f>IFERROR(AVERAGEIFS(统调负荷!$F:$F,统调负荷!$B:$B,L$3,统调负荷!$C:$C,$A62)/10,"")</f>
        <v>1285.46475</v>
      </c>
      <c r="M62" s="3">
        <f>IFERROR(AVERAGEIFS(统调负荷!$F:$F,统调负荷!$B:$B,M$3,统调负荷!$C:$C,$A62)/10,"")</f>
        <v>1281.575</v>
      </c>
      <c r="N62" s="3">
        <f>IFERROR(AVERAGEIFS(统调负荷!$F:$F,统调负荷!$B:$B,N$3,统调负荷!$C:$C,$A62)/10,"")</f>
        <v>1155.89975</v>
      </c>
      <c r="O62" s="3">
        <f>IFERROR(AVERAGEIFS(统调负荷!$F:$F,统调负荷!$B:$B,O$3,统调负荷!$C:$C,$A62)/10,"")</f>
        <v>993.55925</v>
      </c>
      <c r="P62" s="3">
        <f>IFERROR(AVERAGEIFS(统调负荷!$F:$F,统调负荷!$B:$B,P$3,统调负荷!$C:$C,$A62)/10,"")</f>
        <v>832.4345</v>
      </c>
      <c r="Q62" s="3">
        <f>IFERROR(AVERAGEIFS(统调负荷!$F:$F,统调负荷!$B:$B,Q$3,统调负荷!$C:$C,$A62)/10,"")</f>
        <v>769.64175</v>
      </c>
      <c r="R62" s="3">
        <f>IFERROR(AVERAGEIFS(统调负荷!$F:$F,统调负荷!$B:$B,R$3,统调负荷!$C:$C,$A62)/10,"")</f>
        <v>827.26375</v>
      </c>
      <c r="S62" s="3">
        <f>IFERROR(AVERAGEIFS(统调负荷!$F:$F,统调负荷!$B:$B,S$3,统调负荷!$C:$C,$A62)/10,"")</f>
        <v>891.10925</v>
      </c>
      <c r="T62" s="3">
        <f>IFERROR(AVERAGEIFS(统调负荷!$F:$F,统调负荷!$B:$B,T$3,统调负荷!$C:$C,$A62)/10,"")</f>
        <v>918.135</v>
      </c>
      <c r="U62" s="3">
        <f>IFERROR(AVERAGEIFS(统调负荷!$F:$F,统调负荷!$B:$B,U$3,统调负荷!$C:$C,$A62)/10,"")</f>
        <v>1026.54375</v>
      </c>
      <c r="V62" s="3">
        <f>IFERROR(AVERAGEIFS(统调负荷!$F:$F,统调负荷!$B:$B,V$3,统调负荷!$C:$C,$A62)/10,"")</f>
        <v>1080.8065</v>
      </c>
      <c r="W62" s="3">
        <f>IFERROR(AVERAGEIFS(统调负荷!$F:$F,统调负荷!$B:$B,W$3,统调负荷!$C:$C,$A62)/10,"")</f>
        <v>1364.677</v>
      </c>
      <c r="X62" s="3">
        <f>IFERROR(AVERAGEIFS(统调负荷!$F:$F,统调负荷!$B:$B,X$3,统调负荷!$C:$C,$A62)/10,"")</f>
        <v>1572.28225</v>
      </c>
      <c r="Y62" s="3">
        <f>IFERROR(AVERAGEIFS(统调负荷!$F:$F,统调负荷!$B:$B,Y$3,统调负荷!$C:$C,$A62)/10,"")</f>
        <v>1641.567</v>
      </c>
      <c r="Z62" s="3">
        <f>IFERROR(AVERAGEIFS(统调负荷!$F:$F,统调负荷!$B:$B,Z$3,统调负荷!$C:$C,$A62)/10,"")</f>
        <v>1646.65725</v>
      </c>
      <c r="AA62" s="3">
        <f>IFERROR(AVERAGEIFS(统调负荷!$F:$F,统调负荷!$B:$B,AA$3,统调负荷!$C:$C,$A62)/10,"")</f>
        <v>1589.55725</v>
      </c>
      <c r="AB62" s="3">
        <f>IFERROR(AVERAGEIFS(统调负荷!$F:$F,统调负荷!$B:$B,AB$3,统调负荷!$C:$C,$A62)/10,"")</f>
        <v>1390.34475</v>
      </c>
      <c r="AC62" s="3">
        <f>IFERROR(AVERAGEIFS(统调负荷!$F:$F,统调负荷!$B:$B,AC$3,统调负荷!$C:$C,$A62)/10,"")</f>
        <v>1269.572</v>
      </c>
      <c r="AD62" s="3"/>
      <c r="AE62" s="23" t="str">
        <f t="shared" si="32"/>
        <v>2025-01-24</v>
      </c>
      <c r="AF62" s="66">
        <f ca="1">IF(AF27*'节点均价-24点'!AG27&gt;0,1,0)</f>
        <v>0</v>
      </c>
      <c r="AG62" s="66">
        <f ca="1">IF(AG27*'节点均价-24点'!AH27&gt;0,1,0)</f>
        <v>1</v>
      </c>
      <c r="AH62" s="66">
        <f ca="1">IF(AH27*'节点均价-24点'!AI27&gt;0,1,0)</f>
        <v>1</v>
      </c>
      <c r="AI62" s="66">
        <f ca="1">IF(AI27*'节点均价-24点'!AJ27&gt;0,1,0)</f>
        <v>1</v>
      </c>
      <c r="AJ62" s="66">
        <f ca="1">IF(AJ27*'节点均价-24点'!AK27&gt;0,1,0)</f>
        <v>1</v>
      </c>
      <c r="AK62" s="66">
        <f ca="1">IF(AK27*'节点均价-24点'!AL27&gt;0,1,0)</f>
        <v>1</v>
      </c>
      <c r="AL62" s="66">
        <f ca="1">IF(AL27*'节点均价-24点'!AM27&gt;0,1,0)</f>
        <v>1</v>
      </c>
      <c r="AM62" s="66">
        <f ca="1">IF(AM27*'节点均价-24点'!AN27&gt;0,1,0)</f>
        <v>1</v>
      </c>
      <c r="AN62" s="66">
        <f ca="1">IF(AN27*'节点均价-24点'!AO27&gt;0,1,0)</f>
        <v>1</v>
      </c>
      <c r="AO62" s="66">
        <f ca="1">IF(AO27*'节点均价-24点'!AP27&gt;0,1,0)</f>
        <v>0</v>
      </c>
      <c r="AP62" s="66">
        <f ca="1">IF(AP27*'节点均价-24点'!AQ27&gt;0,1,0)</f>
        <v>1</v>
      </c>
      <c r="AQ62" s="66">
        <f ca="1">IF(AQ27*'节点均价-24点'!AR27&gt;0,1,0)</f>
        <v>1</v>
      </c>
      <c r="AR62" s="66">
        <f ca="1">IF(AR27*'节点均价-24点'!AS27&gt;0,1,0)</f>
        <v>1</v>
      </c>
      <c r="AS62" s="66">
        <f ca="1">IF(AS27*'节点均价-24点'!AT27&gt;0,1,0)</f>
        <v>1</v>
      </c>
      <c r="AT62" s="66">
        <f ca="1">IF(AT27*'节点均价-24点'!AU27&gt;0,1,0)</f>
        <v>1</v>
      </c>
      <c r="AU62" s="66">
        <f ca="1">IF(AU27*'节点均价-24点'!AV27&gt;0,1,0)</f>
        <v>1</v>
      </c>
      <c r="AV62" s="66">
        <f ca="1">IF(AV27*'节点均价-24点'!AW27&gt;0,1,0)</f>
        <v>1</v>
      </c>
      <c r="AW62" s="66">
        <f ca="1">IF(AW27*'节点均价-24点'!AX27&gt;0,1,0)</f>
        <v>1</v>
      </c>
      <c r="AX62" s="66">
        <f ca="1">IF(AX27*'节点均价-24点'!AY27&gt;0,1,0)</f>
        <v>1</v>
      </c>
      <c r="AY62" s="66">
        <f ca="1">IF(AY27*'节点均价-24点'!AZ27&gt;0,1,0)</f>
        <v>1</v>
      </c>
      <c r="AZ62" s="66">
        <f ca="1">IF(AZ27*'节点均价-24点'!BA27&gt;0,1,0)</f>
        <v>1</v>
      </c>
      <c r="BA62" s="66">
        <f ca="1">IF(BA27*'节点均价-24点'!BB27&gt;0,1,0)</f>
        <v>1</v>
      </c>
      <c r="BB62" s="66">
        <f ca="1">IF(BB27*'节点均价-24点'!BC27&gt;0,1,0)</f>
        <v>1</v>
      </c>
      <c r="BC62" s="66">
        <f ca="1">IF(BC27*'节点均价-24点'!BD27&gt;0,1,0)</f>
        <v>1</v>
      </c>
      <c r="BD62" s="1">
        <f ca="1" t="shared" si="33"/>
        <v>22</v>
      </c>
    </row>
    <row r="63" customHeight="1" spans="1:56">
      <c r="A63" s="63" t="str">
        <f>统调负荷24小时!A63</f>
        <v>2025-01-30</v>
      </c>
      <c r="B63" s="53" t="s">
        <v>54</v>
      </c>
      <c r="C63" s="54">
        <f t="shared" si="29"/>
        <v>1320.37825</v>
      </c>
      <c r="D63" s="3">
        <f t="shared" si="30"/>
        <v>1723.07475</v>
      </c>
      <c r="E63" s="3">
        <f t="shared" si="0"/>
        <v>917.6385</v>
      </c>
      <c r="F63" s="3">
        <f>IFERROR(AVERAGEIFS(统调负荷!$O:$O,统调负荷!$B:$B,F$3,统调负荷!$C:$C,$A63)/10,"")</f>
        <v>1399.76125</v>
      </c>
      <c r="G63" s="3">
        <f>IFERROR(AVERAGEIFS(统调负荷!$O:$O,统调负荷!$B:$B,G$3,统调负荷!$C:$C,$A63)/10,"")</f>
        <v>1408.13175</v>
      </c>
      <c r="H63" s="3">
        <f>IFERROR(AVERAGEIFS(统调负荷!$O:$O,统调负荷!$B:$B,H$3,统调负荷!$C:$C,$A63)/10,"")</f>
        <v>1354.65125</v>
      </c>
      <c r="I63" s="3">
        <f>IFERROR(AVERAGEIFS(统调负荷!$O:$O,统调负荷!$B:$B,I$3,统调负荷!$C:$C,$A63)/10,"")</f>
        <v>1328.30325</v>
      </c>
      <c r="J63" s="3">
        <f>IFERROR(AVERAGEIFS(统调负荷!$O:$O,统调负荷!$B:$B,J$3,统调负荷!$C:$C,$A63)/10,"")</f>
        <v>1336.607</v>
      </c>
      <c r="K63" s="3">
        <f>IFERROR(AVERAGEIFS(统调负荷!$O:$O,统调负荷!$B:$B,K$3,统调负荷!$C:$C,$A63)/10,"")</f>
        <v>1291.74</v>
      </c>
      <c r="L63" s="3">
        <f>IFERROR(AVERAGEIFS(统调负荷!$O:$O,统调负荷!$B:$B,L$3,统调负荷!$C:$C,$A63)/10,"")</f>
        <v>1324.4885</v>
      </c>
      <c r="M63" s="3">
        <f>IFERROR(AVERAGEIFS(统调负荷!$O:$O,统调负荷!$B:$B,M$3,统调负荷!$C:$C,$A63)/10,"")</f>
        <v>1464.39975</v>
      </c>
      <c r="N63" s="3">
        <f>IFERROR(AVERAGEIFS(统调负荷!$O:$O,统调负荷!$B:$B,N$3,统调负荷!$C:$C,$A63)/10,"")</f>
        <v>1381.4065</v>
      </c>
      <c r="O63" s="3">
        <f>IFERROR(AVERAGEIFS(统调负荷!$O:$O,统调负荷!$B:$B,O$3,统调负荷!$C:$C,$A63)/10,"")</f>
        <v>1080.50375</v>
      </c>
      <c r="P63" s="3">
        <f>IFERROR(AVERAGEIFS(统调负荷!$O:$O,统调负荷!$B:$B,P$3,统调负荷!$C:$C,$A63)/10,"")</f>
        <v>917.6385</v>
      </c>
      <c r="Q63" s="3">
        <f>IFERROR(AVERAGEIFS(统调负荷!$O:$O,统调负荷!$B:$B,Q$3,统调负荷!$C:$C,$A63)/10,"")</f>
        <v>952.00525</v>
      </c>
      <c r="R63" s="3">
        <f>IFERROR(AVERAGEIFS(统调负荷!$O:$O,统调负荷!$B:$B,R$3,统调负荷!$C:$C,$A63)/10,"")</f>
        <v>929.60425</v>
      </c>
      <c r="S63" s="3">
        <f>IFERROR(AVERAGEIFS(统调负荷!$O:$O,统调负荷!$B:$B,S$3,统调负荷!$C:$C,$A63)/10,"")</f>
        <v>944.6915</v>
      </c>
      <c r="T63" s="3">
        <f>IFERROR(AVERAGEIFS(统调负荷!$O:$O,统调负荷!$B:$B,T$3,统调负荷!$C:$C,$A63)/10,"")</f>
        <v>966.152</v>
      </c>
      <c r="U63" s="3">
        <f>IFERROR(AVERAGEIFS(统调负荷!$O:$O,统调负荷!$B:$B,U$3,统调负荷!$C:$C,$A63)/10,"")</f>
        <v>1102.9945</v>
      </c>
      <c r="V63" s="3">
        <f>IFERROR(AVERAGEIFS(统调负荷!$O:$O,统调负荷!$B:$B,V$3,统调负荷!$C:$C,$A63)/10,"")</f>
        <v>1302.8615</v>
      </c>
      <c r="W63" s="3">
        <f>IFERROR(AVERAGEIFS(统调负荷!$O:$O,统调负荷!$B:$B,W$3,统调负荷!$C:$C,$A63)/10,"")</f>
        <v>1524.286</v>
      </c>
      <c r="X63" s="3">
        <f>IFERROR(AVERAGEIFS(统调负荷!$O:$O,统调负荷!$B:$B,X$3,统调负荷!$C:$C,$A63)/10,"")</f>
        <v>1611.6945</v>
      </c>
      <c r="Y63" s="3">
        <f>IFERROR(AVERAGEIFS(统调负荷!$O:$O,统调负荷!$B:$B,Y$3,统调负荷!$C:$C,$A63)/10,"")</f>
        <v>1532.464</v>
      </c>
      <c r="Z63" s="3">
        <f>IFERROR(AVERAGEIFS(统调负荷!$O:$O,统调负荷!$B:$B,Z$3,统调负荷!$C:$C,$A63)/10,"")</f>
        <v>1608.05025</v>
      </c>
      <c r="AA63" s="3">
        <f>IFERROR(AVERAGEIFS(统调负荷!$O:$O,统调负荷!$B:$B,AA$3,统调负荷!$C:$C,$A63)/10,"")</f>
        <v>1723.07475</v>
      </c>
      <c r="AB63" s="3">
        <f>IFERROR(AVERAGEIFS(统调负荷!$O:$O,统调负荷!$B:$B,AB$3,统调负荷!$C:$C,$A63)/10,"")</f>
        <v>1703.1015</v>
      </c>
      <c r="AC63" s="3">
        <f>IFERROR(AVERAGEIFS(统调负荷!$O:$O,统调负荷!$B:$B,AC$3,统调负荷!$C:$C,$A63)/10,"")</f>
        <v>1500.4665</v>
      </c>
      <c r="AD63" s="3"/>
      <c r="AE63" s="23" t="str">
        <f t="shared" si="32"/>
        <v>2025-01-25</v>
      </c>
      <c r="AF63" s="66">
        <f ca="1">IF(AF28*'节点均价-24点'!AG28&gt;0,1,0)</f>
        <v>1</v>
      </c>
      <c r="AG63" s="66">
        <f ca="1">IF(AG28*'节点均价-24点'!AH28&gt;0,1,0)</f>
        <v>0</v>
      </c>
      <c r="AH63" s="66">
        <f ca="1">IF(AH28*'节点均价-24点'!AI28&gt;0,1,0)</f>
        <v>1</v>
      </c>
      <c r="AI63" s="66">
        <f ca="1">IF(AI28*'节点均价-24点'!AJ28&gt;0,1,0)</f>
        <v>1</v>
      </c>
      <c r="AJ63" s="66">
        <f ca="1">IF(AJ28*'节点均价-24点'!AK28&gt;0,1,0)</f>
        <v>0</v>
      </c>
      <c r="AK63" s="66">
        <f ca="1">IF(AK28*'节点均价-24点'!AL28&gt;0,1,0)</f>
        <v>1</v>
      </c>
      <c r="AL63" s="66">
        <f ca="1">IF(AL28*'节点均价-24点'!AM28&gt;0,1,0)</f>
        <v>0</v>
      </c>
      <c r="AM63" s="66">
        <f ca="1">IF(AM28*'节点均价-24点'!AN28&gt;0,1,0)</f>
        <v>1</v>
      </c>
      <c r="AN63" s="66">
        <f ca="1">IF(AN28*'节点均价-24点'!AO28&gt;0,1,0)</f>
        <v>1</v>
      </c>
      <c r="AO63" s="66">
        <f ca="1">IF(AO28*'节点均价-24点'!AP28&gt;0,1,0)</f>
        <v>1</v>
      </c>
      <c r="AP63" s="66">
        <f ca="1">IF(AP28*'节点均价-24点'!AQ28&gt;0,1,0)</f>
        <v>1</v>
      </c>
      <c r="AQ63" s="66">
        <f ca="1">IF(AQ28*'节点均价-24点'!AR28&gt;0,1,0)</f>
        <v>1</v>
      </c>
      <c r="AR63" s="66">
        <f ca="1">IF(AR28*'节点均价-24点'!AS28&gt;0,1,0)</f>
        <v>0</v>
      </c>
      <c r="AS63" s="66">
        <f ca="1">IF(AS28*'节点均价-24点'!AT28&gt;0,1,0)</f>
        <v>0</v>
      </c>
      <c r="AT63" s="66">
        <f ca="1">IF(AT28*'节点均价-24点'!AU28&gt;0,1,0)</f>
        <v>0</v>
      </c>
      <c r="AU63" s="66">
        <f ca="1">IF(AU28*'节点均价-24点'!AV28&gt;0,1,0)</f>
        <v>1</v>
      </c>
      <c r="AV63" s="66">
        <f ca="1">IF(AV28*'节点均价-24点'!AW28&gt;0,1,0)</f>
        <v>0</v>
      </c>
      <c r="AW63" s="66">
        <f ca="1">IF(AW28*'节点均价-24点'!AX28&gt;0,1,0)</f>
        <v>1</v>
      </c>
      <c r="AX63" s="66">
        <f ca="1">IF(AX28*'节点均价-24点'!AY28&gt;0,1,0)</f>
        <v>1</v>
      </c>
      <c r="AY63" s="66">
        <f ca="1">IF(AY28*'节点均价-24点'!AZ28&gt;0,1,0)</f>
        <v>1</v>
      </c>
      <c r="AZ63" s="66">
        <f ca="1">IF(AZ28*'节点均价-24点'!BA28&gt;0,1,0)</f>
        <v>1</v>
      </c>
      <c r="BA63" s="66">
        <f ca="1">IF(BA28*'节点均价-24点'!BB28&gt;0,1,0)</f>
        <v>0</v>
      </c>
      <c r="BB63" s="66">
        <f ca="1">IF(BB28*'节点均价-24点'!BC28&gt;0,1,0)</f>
        <v>0</v>
      </c>
      <c r="BC63" s="66">
        <f ca="1">IF(BC28*'节点均价-24点'!BD28&gt;0,1,0)</f>
        <v>1</v>
      </c>
      <c r="BD63" s="1">
        <f ca="1" t="shared" si="33"/>
        <v>15</v>
      </c>
    </row>
    <row r="64" customHeight="1" spans="1:56">
      <c r="A64" s="63" t="str">
        <f>统调负荷24小时!A64</f>
        <v>2025-01-31</v>
      </c>
      <c r="B64" s="53" t="s">
        <v>53</v>
      </c>
      <c r="C64" s="54">
        <f t="shared" si="29"/>
        <v>1600.39660416667</v>
      </c>
      <c r="D64" s="3">
        <f t="shared" si="30"/>
        <v>1972.88475</v>
      </c>
      <c r="E64" s="3">
        <f t="shared" si="0"/>
        <v>1254.68725</v>
      </c>
      <c r="F64" s="3">
        <f>IFERROR(AVERAGEIFS(统调负荷!$F:$F,统调负荷!$B:$B,F$3,统调负荷!$C:$C,$A64)/10,"")</f>
        <v>1505.72225</v>
      </c>
      <c r="G64" s="3">
        <f>IFERROR(AVERAGEIFS(统调负荷!$F:$F,统调负荷!$B:$B,G$3,统调负荷!$C:$C,$A64)/10,"")</f>
        <v>1565.39</v>
      </c>
      <c r="H64" s="3">
        <f>IFERROR(AVERAGEIFS(统调负荷!$F:$F,统调负荷!$B:$B,H$3,统调负荷!$C:$C,$A64)/10,"")</f>
        <v>1515.75225</v>
      </c>
      <c r="I64" s="3">
        <f>IFERROR(AVERAGEIFS(统调负荷!$F:$F,统调负荷!$B:$B,I$3,统调负荷!$C:$C,$A64)/10,"")</f>
        <v>1460.815</v>
      </c>
      <c r="J64" s="3">
        <f>IFERROR(AVERAGEIFS(统调负荷!$F:$F,统调负荷!$B:$B,J$3,统调负荷!$C:$C,$A64)/10,"")</f>
        <v>1486.04725</v>
      </c>
      <c r="K64" s="3">
        <f>IFERROR(AVERAGEIFS(统调负荷!$F:$F,统调负荷!$B:$B,K$3,统调负荷!$C:$C,$A64)/10,"")</f>
        <v>1459.90225</v>
      </c>
      <c r="L64" s="3">
        <f>IFERROR(AVERAGEIFS(统调负荷!$F:$F,统调负荷!$B:$B,L$3,统调负荷!$C:$C,$A64)/10,"")</f>
        <v>1492.78725</v>
      </c>
      <c r="M64" s="3">
        <f>IFERROR(AVERAGEIFS(统调负荷!$F:$F,统调负荷!$B:$B,M$3,统调负荷!$C:$C,$A64)/10,"")</f>
        <v>1573.4995</v>
      </c>
      <c r="N64" s="3">
        <f>IFERROR(AVERAGEIFS(统调负荷!$F:$F,统调负荷!$B:$B,N$3,统调负荷!$C:$C,$A64)/10,"")</f>
        <v>1597.38475</v>
      </c>
      <c r="O64" s="3">
        <f>IFERROR(AVERAGEIFS(统调负荷!$F:$F,统调负荷!$B:$B,O$3,统调负荷!$C:$C,$A64)/10,"")</f>
        <v>1651.014</v>
      </c>
      <c r="P64" s="3">
        <f>IFERROR(AVERAGEIFS(统调负荷!$F:$F,统调负荷!$B:$B,P$3,统调负荷!$C:$C,$A64)/10,"")</f>
        <v>1583.1275</v>
      </c>
      <c r="Q64" s="3">
        <f>IFERROR(AVERAGEIFS(统调负荷!$F:$F,统调负荷!$B:$B,Q$3,统调负荷!$C:$C,$A64)/10,"")</f>
        <v>1381.54775</v>
      </c>
      <c r="R64" s="3">
        <f>IFERROR(AVERAGEIFS(统调负荷!$F:$F,统调负荷!$B:$B,R$3,统调负荷!$C:$C,$A64)/10,"")</f>
        <v>1328.195</v>
      </c>
      <c r="S64" s="3">
        <f>IFERROR(AVERAGEIFS(统调负荷!$F:$F,统调负荷!$B:$B,S$3,统调负荷!$C:$C,$A64)/10,"")</f>
        <v>1287.88675</v>
      </c>
      <c r="T64" s="3">
        <f>IFERROR(AVERAGEIFS(统调负荷!$F:$F,统调负荷!$B:$B,T$3,统调负荷!$C:$C,$A64)/10,"")</f>
        <v>1254.68725</v>
      </c>
      <c r="U64" s="3">
        <f>IFERROR(AVERAGEIFS(统调负荷!$F:$F,统调负荷!$B:$B,U$3,统调负荷!$C:$C,$A64)/10,"")</f>
        <v>1418.74825</v>
      </c>
      <c r="V64" s="3">
        <f>IFERROR(AVERAGEIFS(统调负荷!$F:$F,统调负荷!$B:$B,V$3,统调负荷!$C:$C,$A64)/10,"")</f>
        <v>1564.30725</v>
      </c>
      <c r="W64" s="3">
        <f>IFERROR(AVERAGEIFS(统调负荷!$F:$F,统调负荷!$B:$B,W$3,统调负荷!$C:$C,$A64)/10,"")</f>
        <v>1766.28725</v>
      </c>
      <c r="X64" s="3">
        <f>IFERROR(AVERAGEIFS(统调负荷!$F:$F,统调负荷!$B:$B,X$3,统调负荷!$C:$C,$A64)/10,"")</f>
        <v>1953.96675</v>
      </c>
      <c r="Y64" s="3">
        <f>IFERROR(AVERAGEIFS(统调负荷!$F:$F,统调负荷!$B:$B,Y$3,统调负荷!$C:$C,$A64)/10,"")</f>
        <v>1972.88475</v>
      </c>
      <c r="Z64" s="3">
        <f>IFERROR(AVERAGEIFS(统调负荷!$F:$F,统调负荷!$B:$B,Z$3,统调负荷!$C:$C,$A64)/10,"")</f>
        <v>1957.84975</v>
      </c>
      <c r="AA64" s="3">
        <f>IFERROR(AVERAGEIFS(统调负荷!$F:$F,统调负荷!$B:$B,AA$3,统调负荷!$C:$C,$A64)/10,"")</f>
        <v>1951.6245</v>
      </c>
      <c r="AB64" s="3">
        <f>IFERROR(AVERAGEIFS(统调负荷!$F:$F,统调负荷!$B:$B,AB$3,统调负荷!$C:$C,$A64)/10,"")</f>
        <v>1899.127</v>
      </c>
      <c r="AC64" s="3">
        <f>IFERROR(AVERAGEIFS(统调负荷!$F:$F,统调负荷!$B:$B,AC$3,统调负荷!$C:$C,$A64)/10,"")</f>
        <v>1780.96425</v>
      </c>
      <c r="AD64" s="3"/>
      <c r="AE64" s="23" t="str">
        <f t="shared" si="32"/>
        <v>2025-01-26</v>
      </c>
      <c r="AF64" s="66">
        <f ca="1">IF(AF29*'节点均价-24点'!AG29&gt;0,1,0)</f>
        <v>0</v>
      </c>
      <c r="AG64" s="66">
        <f ca="1">IF(AG29*'节点均价-24点'!AH29&gt;0,1,0)</f>
        <v>1</v>
      </c>
      <c r="AH64" s="66">
        <f ca="1">IF(AH29*'节点均价-24点'!AI29&gt;0,1,0)</f>
        <v>1</v>
      </c>
      <c r="AI64" s="66">
        <f ca="1">IF(AI29*'节点均价-24点'!AJ29&gt;0,1,0)</f>
        <v>1</v>
      </c>
      <c r="AJ64" s="66">
        <f ca="1">IF(AJ29*'节点均价-24点'!AK29&gt;0,1,0)</f>
        <v>1</v>
      </c>
      <c r="AK64" s="66">
        <f ca="1">IF(AK29*'节点均价-24点'!AL29&gt;0,1,0)</f>
        <v>1</v>
      </c>
      <c r="AL64" s="66">
        <f ca="1">IF(AL29*'节点均价-24点'!AM29&gt;0,1,0)</f>
        <v>1</v>
      </c>
      <c r="AM64" s="66">
        <f ca="1">IF(AM29*'节点均价-24点'!AN29&gt;0,1,0)</f>
        <v>1</v>
      </c>
      <c r="AN64" s="66">
        <f ca="1">IF(AN29*'节点均价-24点'!AO29&gt;0,1,0)</f>
        <v>1</v>
      </c>
      <c r="AO64" s="66">
        <f ca="1">IF(AO29*'节点均价-24点'!AP29&gt;0,1,0)</f>
        <v>0</v>
      </c>
      <c r="AP64" s="66">
        <f ca="1">IF(AP29*'节点均价-24点'!AQ29&gt;0,1,0)</f>
        <v>1</v>
      </c>
      <c r="AQ64" s="66">
        <f ca="1">IF(AQ29*'节点均价-24点'!AR29&gt;0,1,0)</f>
        <v>1</v>
      </c>
      <c r="AR64" s="66">
        <f ca="1">IF(AR29*'节点均价-24点'!AS29&gt;0,1,0)</f>
        <v>1</v>
      </c>
      <c r="AS64" s="66">
        <f ca="1">IF(AS29*'节点均价-24点'!AT29&gt;0,1,0)</f>
        <v>1</v>
      </c>
      <c r="AT64" s="66">
        <f ca="1">IF(AT29*'节点均价-24点'!AU29&gt;0,1,0)</f>
        <v>0</v>
      </c>
      <c r="AU64" s="66">
        <f ca="1">IF(AU29*'节点均价-24点'!AV29&gt;0,1,0)</f>
        <v>0</v>
      </c>
      <c r="AV64" s="66">
        <f ca="1">IF(AV29*'节点均价-24点'!AW29&gt;0,1,0)</f>
        <v>1</v>
      </c>
      <c r="AW64" s="66">
        <f ca="1">IF(AW29*'节点均价-24点'!AX29&gt;0,1,0)</f>
        <v>1</v>
      </c>
      <c r="AX64" s="66">
        <f ca="1">IF(AX29*'节点均价-24点'!AY29&gt;0,1,0)</f>
        <v>1</v>
      </c>
      <c r="AY64" s="66">
        <f ca="1">IF(AY29*'节点均价-24点'!AZ29&gt;0,1,0)</f>
        <v>1</v>
      </c>
      <c r="AZ64" s="66">
        <f ca="1">IF(AZ29*'节点均价-24点'!BA29&gt;0,1,0)</f>
        <v>1</v>
      </c>
      <c r="BA64" s="66">
        <f ca="1">IF(BA29*'节点均价-24点'!BB29&gt;0,1,0)</f>
        <v>1</v>
      </c>
      <c r="BB64" s="66">
        <f ca="1">IF(BB29*'节点均价-24点'!BC29&gt;0,1,0)</f>
        <v>1</v>
      </c>
      <c r="BC64" s="66">
        <f ca="1">IF(BC29*'节点均价-24点'!BD29&gt;0,1,0)</f>
        <v>0</v>
      </c>
      <c r="BD64" s="1">
        <f ca="1" t="shared" si="33"/>
        <v>19</v>
      </c>
    </row>
    <row r="65" customHeight="1" spans="1:56">
      <c r="A65" s="63" t="str">
        <f>统调负荷24小时!A65</f>
        <v>2025-01-31</v>
      </c>
      <c r="B65" s="53" t="s">
        <v>54</v>
      </c>
      <c r="C65" s="54">
        <f t="shared" si="29"/>
        <v>1507.30475</v>
      </c>
      <c r="D65" s="3">
        <f t="shared" si="30"/>
        <v>2018.25975</v>
      </c>
      <c r="E65" s="3">
        <f t="shared" si="0"/>
        <v>1071.7125</v>
      </c>
      <c r="F65" s="3">
        <f>IFERROR(AVERAGEIFS(统调负荷!$O:$O,统调负荷!$B:$B,F$3,统调负荷!$C:$C,$A65)/10,"")</f>
        <v>1466.607</v>
      </c>
      <c r="G65" s="3">
        <f>IFERROR(AVERAGEIFS(统调负荷!$O:$O,统调负荷!$B:$B,G$3,统调负荷!$C:$C,$A65)/10,"")</f>
        <v>1443.14775</v>
      </c>
      <c r="H65" s="3">
        <f>IFERROR(AVERAGEIFS(统调负荷!$O:$O,统调负荷!$B:$B,H$3,统调负荷!$C:$C,$A65)/10,"")</f>
        <v>1234.505</v>
      </c>
      <c r="I65" s="3">
        <f>IFERROR(AVERAGEIFS(统调负荷!$O:$O,统调负荷!$B:$B,I$3,统调负荷!$C:$C,$A65)/10,"")</f>
        <v>1091.2125</v>
      </c>
      <c r="J65" s="3">
        <f>IFERROR(AVERAGEIFS(统调负荷!$O:$O,统调负荷!$B:$B,J$3,统调负荷!$C:$C,$A65)/10,"")</f>
        <v>1071.7125</v>
      </c>
      <c r="K65" s="3">
        <f>IFERROR(AVERAGEIFS(统调负荷!$O:$O,统调负荷!$B:$B,K$3,统调负荷!$C:$C,$A65)/10,"")</f>
        <v>1109.021</v>
      </c>
      <c r="L65" s="3">
        <f>IFERROR(AVERAGEIFS(统调负荷!$O:$O,统调负荷!$B:$B,L$3,统调负荷!$C:$C,$A65)/10,"")</f>
        <v>1258.8315</v>
      </c>
      <c r="M65" s="3">
        <f>IFERROR(AVERAGEIFS(统调负荷!$O:$O,统调负荷!$B:$B,M$3,统调负荷!$C:$C,$A65)/10,"")</f>
        <v>1428.891</v>
      </c>
      <c r="N65" s="3">
        <f>IFERROR(AVERAGEIFS(统调负荷!$O:$O,统调负荷!$B:$B,N$3,统调负荷!$C:$C,$A65)/10,"")</f>
        <v>1361.7955</v>
      </c>
      <c r="O65" s="3">
        <f>IFERROR(AVERAGEIFS(统调负荷!$O:$O,统调负荷!$B:$B,O$3,统调负荷!$C:$C,$A65)/10,"")</f>
        <v>1178.96525</v>
      </c>
      <c r="P65" s="3">
        <f>IFERROR(AVERAGEIFS(统调负荷!$O:$O,统调负荷!$B:$B,P$3,统调负荷!$C:$C,$A65)/10,"")</f>
        <v>1231.02025</v>
      </c>
      <c r="Q65" s="3">
        <f>IFERROR(AVERAGEIFS(统调负荷!$O:$O,统调负荷!$B:$B,Q$3,统调负荷!$C:$C,$A65)/10,"")</f>
        <v>1325.61275</v>
      </c>
      <c r="R65" s="3">
        <f>IFERROR(AVERAGEIFS(统调负荷!$O:$O,统调负荷!$B:$B,R$3,统调负荷!$C:$C,$A65)/10,"")</f>
        <v>1466.5945</v>
      </c>
      <c r="S65" s="3">
        <f>IFERROR(AVERAGEIFS(统调负荷!$O:$O,统调负荷!$B:$B,S$3,统调负荷!$C:$C,$A65)/10,"")</f>
        <v>1694.6515</v>
      </c>
      <c r="T65" s="3">
        <f>IFERROR(AVERAGEIFS(统调负荷!$O:$O,统调负荷!$B:$B,T$3,统调负荷!$C:$C,$A65)/10,"")</f>
        <v>1733.64175</v>
      </c>
      <c r="U65" s="3">
        <f>IFERROR(AVERAGEIFS(统调负荷!$O:$O,统调负荷!$B:$B,U$3,统调负荷!$C:$C,$A65)/10,"")</f>
        <v>1537.8245</v>
      </c>
      <c r="V65" s="3">
        <f>IFERROR(AVERAGEIFS(统调负荷!$O:$O,统调负荷!$B:$B,V$3,统调负荷!$C:$C,$A65)/10,"")</f>
        <v>1557.10875</v>
      </c>
      <c r="W65" s="3">
        <f>IFERROR(AVERAGEIFS(统调负荷!$O:$O,统调负荷!$B:$B,W$3,统调负荷!$C:$C,$A65)/10,"")</f>
        <v>1726.80775</v>
      </c>
      <c r="X65" s="3">
        <f>IFERROR(AVERAGEIFS(统调负荷!$O:$O,统调负荷!$B:$B,X$3,统调负荷!$C:$C,$A65)/10,"")</f>
        <v>1868.54625</v>
      </c>
      <c r="Y65" s="3">
        <f>IFERROR(AVERAGEIFS(统调负荷!$O:$O,统调负荷!$B:$B,Y$3,统调负荷!$C:$C,$A65)/10,"")</f>
        <v>1736.93875</v>
      </c>
      <c r="Z65" s="3">
        <f>IFERROR(AVERAGEIFS(统调负荷!$O:$O,统调负荷!$B:$B,Z$3,统调负荷!$C:$C,$A65)/10,"")</f>
        <v>1846.31175</v>
      </c>
      <c r="AA65" s="3">
        <f>IFERROR(AVERAGEIFS(统调负荷!$O:$O,统调负荷!$B:$B,AA$3,统调负荷!$C:$C,$A65)/10,"")</f>
        <v>1933.26975</v>
      </c>
      <c r="AB65" s="3">
        <f>IFERROR(AVERAGEIFS(统调负荷!$O:$O,统调负荷!$B:$B,AB$3,统调负荷!$C:$C,$A65)/10,"")</f>
        <v>2018.25975</v>
      </c>
      <c r="AC65" s="3">
        <f>IFERROR(AVERAGEIFS(统调负荷!$O:$O,统调负荷!$B:$B,AC$3,统调负荷!$C:$C,$A65)/10,"")</f>
        <v>1854.037</v>
      </c>
      <c r="AD65" s="3"/>
      <c r="AE65" s="23" t="str">
        <f t="shared" si="32"/>
        <v>2025-01-27</v>
      </c>
      <c r="AF65" s="66">
        <f ca="1">IF(AF30*'节点均价-24点'!AG30&gt;0,1,0)</f>
        <v>1</v>
      </c>
      <c r="AG65" s="66">
        <f ca="1">IF(AG30*'节点均价-24点'!AH30&gt;0,1,0)</f>
        <v>1</v>
      </c>
      <c r="AH65" s="66">
        <f ca="1">IF(AH30*'节点均价-24点'!AI30&gt;0,1,0)</f>
        <v>1</v>
      </c>
      <c r="AI65" s="66">
        <f ca="1">IF(AI30*'节点均价-24点'!AJ30&gt;0,1,0)</f>
        <v>1</v>
      </c>
      <c r="AJ65" s="66">
        <f ca="1">IF(AJ30*'节点均价-24点'!AK30&gt;0,1,0)</f>
        <v>1</v>
      </c>
      <c r="AK65" s="66">
        <f ca="1">IF(AK30*'节点均价-24点'!AL30&gt;0,1,0)</f>
        <v>1</v>
      </c>
      <c r="AL65" s="66">
        <f ca="1">IF(AL30*'节点均价-24点'!AM30&gt;0,1,0)</f>
        <v>1</v>
      </c>
      <c r="AM65" s="66">
        <f ca="1">IF(AM30*'节点均价-24点'!AN30&gt;0,1,0)</f>
        <v>1</v>
      </c>
      <c r="AN65" s="66">
        <f ca="1">IF(AN30*'节点均价-24点'!AO30&gt;0,1,0)</f>
        <v>1</v>
      </c>
      <c r="AO65" s="66">
        <f ca="1">IF(AO30*'节点均价-24点'!AP30&gt;0,1,0)</f>
        <v>1</v>
      </c>
      <c r="AP65" s="66">
        <f ca="1">IF(AP30*'节点均价-24点'!AQ30&gt;0,1,0)</f>
        <v>1</v>
      </c>
      <c r="AQ65" s="66">
        <f ca="1">IF(AQ30*'节点均价-24点'!AR30&gt;0,1,0)</f>
        <v>1</v>
      </c>
      <c r="AR65" s="66">
        <f ca="1">IF(AR30*'节点均价-24点'!AS30&gt;0,1,0)</f>
        <v>1</v>
      </c>
      <c r="AS65" s="66">
        <f ca="1">IF(AS30*'节点均价-24点'!AT30&gt;0,1,0)</f>
        <v>1</v>
      </c>
      <c r="AT65" s="66">
        <f ca="1">IF(AT30*'节点均价-24点'!AU30&gt;0,1,0)</f>
        <v>1</v>
      </c>
      <c r="AU65" s="66">
        <f ca="1">IF(AU30*'节点均价-24点'!AV30&gt;0,1,0)</f>
        <v>1</v>
      </c>
      <c r="AV65" s="66">
        <f ca="1">IF(AV30*'节点均价-24点'!AW30&gt;0,1,0)</f>
        <v>1</v>
      </c>
      <c r="AW65" s="66">
        <f ca="1">IF(AW30*'节点均价-24点'!AX30&gt;0,1,0)</f>
        <v>1</v>
      </c>
      <c r="AX65" s="66">
        <f ca="1">IF(AX30*'节点均价-24点'!AY30&gt;0,1,0)</f>
        <v>1</v>
      </c>
      <c r="AY65" s="66">
        <f ca="1">IF(AY30*'节点均价-24点'!AZ30&gt;0,1,0)</f>
        <v>0</v>
      </c>
      <c r="AZ65" s="66">
        <f ca="1">IF(AZ30*'节点均价-24点'!BA30&gt;0,1,0)</f>
        <v>0</v>
      </c>
      <c r="BA65" s="66">
        <f ca="1">IF(BA30*'节点均价-24点'!BB30&gt;0,1,0)</f>
        <v>0</v>
      </c>
      <c r="BB65" s="66">
        <f ca="1">IF(BB30*'节点均价-24点'!BC30&gt;0,1,0)</f>
        <v>0</v>
      </c>
      <c r="BC65" s="66">
        <f ca="1">IF(BC30*'节点均价-24点'!BD30&gt;0,1,0)</f>
        <v>1</v>
      </c>
      <c r="BD65" s="1">
        <f ca="1" t="shared" si="33"/>
        <v>20</v>
      </c>
    </row>
    <row r="66" customHeight="1" spans="1:56">
      <c r="A66" s="68"/>
      <c r="B66" s="6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23" t="str">
        <f t="shared" si="32"/>
        <v>2025-01-28</v>
      </c>
      <c r="AF66" s="66">
        <f ca="1">IF(AF31*'节点均价-24点'!AG31&gt;0,1,0)</f>
        <v>0</v>
      </c>
      <c r="AG66" s="66">
        <f ca="1">IF(AG31*'节点均价-24点'!AH31&gt;0,1,0)</f>
        <v>1</v>
      </c>
      <c r="AH66" s="66">
        <f ca="1">IF(AH31*'节点均价-24点'!AI31&gt;0,1,0)</f>
        <v>1</v>
      </c>
      <c r="AI66" s="66">
        <f ca="1">IF(AI31*'节点均价-24点'!AJ31&gt;0,1,0)</f>
        <v>1</v>
      </c>
      <c r="AJ66" s="66">
        <f ca="1">IF(AJ31*'节点均价-24点'!AK31&gt;0,1,0)</f>
        <v>1</v>
      </c>
      <c r="AK66" s="66">
        <f ca="1">IF(AK31*'节点均价-24点'!AL31&gt;0,1,0)</f>
        <v>1</v>
      </c>
      <c r="AL66" s="66">
        <f ca="1">IF(AL31*'节点均价-24点'!AM31&gt;0,1,0)</f>
        <v>1</v>
      </c>
      <c r="AM66" s="66">
        <f ca="1">IF(AM31*'节点均价-24点'!AN31&gt;0,1,0)</f>
        <v>0</v>
      </c>
      <c r="AN66" s="66">
        <f ca="1">IF(AN31*'节点均价-24点'!AO31&gt;0,1,0)</f>
        <v>0</v>
      </c>
      <c r="AO66" s="66">
        <f ca="1">IF(AO31*'节点均价-24点'!AP31&gt;0,1,0)</f>
        <v>0</v>
      </c>
      <c r="AP66" s="66">
        <f ca="1">IF(AP31*'节点均价-24点'!AQ31&gt;0,1,0)</f>
        <v>1</v>
      </c>
      <c r="AQ66" s="66">
        <f ca="1">IF(AQ31*'节点均价-24点'!AR31&gt;0,1,0)</f>
        <v>0</v>
      </c>
      <c r="AR66" s="66">
        <f ca="1">IF(AR31*'节点均价-24点'!AS31&gt;0,1,0)</f>
        <v>1</v>
      </c>
      <c r="AS66" s="66">
        <f ca="1">IF(AS31*'节点均价-24点'!AT31&gt;0,1,0)</f>
        <v>1</v>
      </c>
      <c r="AT66" s="66">
        <f ca="1">IF(AT31*'节点均价-24点'!AU31&gt;0,1,0)</f>
        <v>1</v>
      </c>
      <c r="AU66" s="66">
        <f ca="1">IF(AU31*'节点均价-24点'!AV31&gt;0,1,0)</f>
        <v>1</v>
      </c>
      <c r="AV66" s="66">
        <f ca="1">IF(AV31*'节点均价-24点'!AW31&gt;0,1,0)</f>
        <v>1</v>
      </c>
      <c r="AW66" s="66">
        <f ca="1">IF(AW31*'节点均价-24点'!AX31&gt;0,1,0)</f>
        <v>1</v>
      </c>
      <c r="AX66" s="66">
        <f ca="1">IF(AX31*'节点均价-24点'!AY31&gt;0,1,0)</f>
        <v>1</v>
      </c>
      <c r="AY66" s="66">
        <f ca="1">IF(AY31*'节点均价-24点'!AZ31&gt;0,1,0)</f>
        <v>1</v>
      </c>
      <c r="AZ66" s="66">
        <f ca="1">IF(AZ31*'节点均价-24点'!BA31&gt;0,1,0)</f>
        <v>1</v>
      </c>
      <c r="BA66" s="66">
        <f ca="1">IF(BA31*'节点均价-24点'!BB31&gt;0,1,0)</f>
        <v>1</v>
      </c>
      <c r="BB66" s="66">
        <f ca="1">IF(BB31*'节点均价-24点'!BC31&gt;0,1,0)</f>
        <v>1</v>
      </c>
      <c r="BC66" s="66">
        <f ca="1">IF(BC31*'节点均价-24点'!BD31&gt;0,1,0)</f>
        <v>1</v>
      </c>
      <c r="BD66" s="1">
        <f ca="1" t="shared" si="33"/>
        <v>19</v>
      </c>
    </row>
    <row r="67" customHeight="1" spans="1:56">
      <c r="A67" s="68"/>
      <c r="B67" s="6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23" t="str">
        <f t="shared" si="32"/>
        <v>2025-01-29</v>
      </c>
      <c r="AF67" s="66">
        <f ca="1">IF(AF32*'节点均价-24点'!AG32&gt;0,1,0)</f>
        <v>1</v>
      </c>
      <c r="AG67" s="66">
        <f ca="1">IF(AG32*'节点均价-24点'!AH32&gt;0,1,0)</f>
        <v>0</v>
      </c>
      <c r="AH67" s="66">
        <f ca="1">IF(AH32*'节点均价-24点'!AI32&gt;0,1,0)</f>
        <v>1</v>
      </c>
      <c r="AI67" s="66">
        <f ca="1">IF(AI32*'节点均价-24点'!AJ32&gt;0,1,0)</f>
        <v>0</v>
      </c>
      <c r="AJ67" s="66">
        <f ca="1">IF(AJ32*'节点均价-24点'!AK32&gt;0,1,0)</f>
        <v>0</v>
      </c>
      <c r="AK67" s="66">
        <f ca="1">IF(AK32*'节点均价-24点'!AL32&gt;0,1,0)</f>
        <v>1</v>
      </c>
      <c r="AL67" s="66">
        <f ca="1">IF(AL32*'节点均价-24点'!AM32&gt;0,1,0)</f>
        <v>1</v>
      </c>
      <c r="AM67" s="66">
        <f ca="1">IF(AM32*'节点均价-24点'!AN32&gt;0,1,0)</f>
        <v>1</v>
      </c>
      <c r="AN67" s="66">
        <f ca="1">IF(AN32*'节点均价-24点'!AO32&gt;0,1,0)</f>
        <v>1</v>
      </c>
      <c r="AO67" s="66">
        <f ca="1">IF(AO32*'节点均价-24点'!AP32&gt;0,1,0)</f>
        <v>1</v>
      </c>
      <c r="AP67" s="66">
        <f ca="1">IF(AP32*'节点均价-24点'!AQ32&gt;0,1,0)</f>
        <v>1</v>
      </c>
      <c r="AQ67" s="66">
        <f ca="1">IF(AQ32*'节点均价-24点'!AR32&gt;0,1,0)</f>
        <v>1</v>
      </c>
      <c r="AR67" s="66">
        <f ca="1">IF(AR32*'节点均价-24点'!AS32&gt;0,1,0)</f>
        <v>1</v>
      </c>
      <c r="AS67" s="66">
        <f ca="1">IF(AS32*'节点均价-24点'!AT32&gt;0,1,0)</f>
        <v>1</v>
      </c>
      <c r="AT67" s="66">
        <f ca="1">IF(AT32*'节点均价-24点'!AU32&gt;0,1,0)</f>
        <v>1</v>
      </c>
      <c r="AU67" s="66">
        <f ca="1">IF(AU32*'节点均价-24点'!AV32&gt;0,1,0)</f>
        <v>1</v>
      </c>
      <c r="AV67" s="66">
        <f ca="1">IF(AV32*'节点均价-24点'!AW32&gt;0,1,0)</f>
        <v>1</v>
      </c>
      <c r="AW67" s="66">
        <f ca="1">IF(AW32*'节点均价-24点'!AX32&gt;0,1,0)</f>
        <v>1</v>
      </c>
      <c r="AX67" s="66">
        <f ca="1">IF(AX32*'节点均价-24点'!AY32&gt;0,1,0)</f>
        <v>1</v>
      </c>
      <c r="AY67" s="66">
        <f ca="1">IF(AY32*'节点均价-24点'!AZ32&gt;0,1,0)</f>
        <v>0</v>
      </c>
      <c r="AZ67" s="66">
        <f ca="1">IF(AZ32*'节点均价-24点'!BA32&gt;0,1,0)</f>
        <v>1</v>
      </c>
      <c r="BA67" s="66">
        <f ca="1">IF(BA32*'节点均价-24点'!BB32&gt;0,1,0)</f>
        <v>1</v>
      </c>
      <c r="BB67" s="66">
        <f ca="1">IF(BB32*'节点均价-24点'!BC32&gt;0,1,0)</f>
        <v>1</v>
      </c>
      <c r="BC67" s="66">
        <f ca="1">IF(BC32*'节点均价-24点'!BD32&gt;0,1,0)</f>
        <v>1</v>
      </c>
      <c r="BD67" s="1">
        <f ca="1" t="shared" si="33"/>
        <v>20</v>
      </c>
    </row>
    <row r="68" customHeight="1" spans="31:56">
      <c r="AE68" s="23" t="str">
        <f t="shared" si="32"/>
        <v>2025-01-30</v>
      </c>
      <c r="AF68" s="66">
        <f ca="1">IF(AF33*'节点均价-24点'!AG33&gt;0,1,0)</f>
        <v>1</v>
      </c>
      <c r="AG68" s="66">
        <f ca="1">IF(AG33*'节点均价-24点'!AH33&gt;0,1,0)</f>
        <v>1</v>
      </c>
      <c r="AH68" s="66">
        <f ca="1">IF(AH33*'节点均价-24点'!AI33&gt;0,1,0)</f>
        <v>1</v>
      </c>
      <c r="AI68" s="66">
        <f ca="1">IF(AI33*'节点均价-24点'!AJ33&gt;0,1,0)</f>
        <v>1</v>
      </c>
      <c r="AJ68" s="66">
        <f ca="1">IF(AJ33*'节点均价-24点'!AK33&gt;0,1,0)</f>
        <v>0</v>
      </c>
      <c r="AK68" s="66">
        <f ca="1">IF(AK33*'节点均价-24点'!AL33&gt;0,1,0)</f>
        <v>0</v>
      </c>
      <c r="AL68" s="66">
        <f ca="1">IF(AL33*'节点均价-24点'!AM33&gt;0,1,0)</f>
        <v>1</v>
      </c>
      <c r="AM68" s="66">
        <f ca="1">IF(AM33*'节点均价-24点'!AN33&gt;0,1,0)</f>
        <v>1</v>
      </c>
      <c r="AN68" s="66">
        <f ca="1">IF(AN33*'节点均价-24点'!AO33&gt;0,1,0)</f>
        <v>1</v>
      </c>
      <c r="AO68" s="66">
        <f ca="1">IF(AO33*'节点均价-24点'!AP33&gt;0,1,0)</f>
        <v>1</v>
      </c>
      <c r="AP68" s="66">
        <f ca="1">IF(AP33*'节点均价-24点'!AQ33&gt;0,1,0)</f>
        <v>1</v>
      </c>
      <c r="AQ68" s="66">
        <f ca="1">IF(AQ33*'节点均价-24点'!AR33&gt;0,1,0)</f>
        <v>1</v>
      </c>
      <c r="AR68" s="66">
        <f ca="1">IF(AR33*'节点均价-24点'!AS33&gt;0,1,0)</f>
        <v>1</v>
      </c>
      <c r="AS68" s="66">
        <f ca="1">IF(AS33*'节点均价-24点'!AT33&gt;0,1,0)</f>
        <v>1</v>
      </c>
      <c r="AT68" s="66">
        <f ca="1">IF(AT33*'节点均价-24点'!AU33&gt;0,1,0)</f>
        <v>0</v>
      </c>
      <c r="AU68" s="66">
        <f ca="1">IF(AU33*'节点均价-24点'!AV33&gt;0,1,0)</f>
        <v>1</v>
      </c>
      <c r="AV68" s="66">
        <f ca="1">IF(AV33*'节点均价-24点'!AW33&gt;0,1,0)</f>
        <v>1</v>
      </c>
      <c r="AW68" s="66">
        <f ca="1">IF(AW33*'节点均价-24点'!AX33&gt;0,1,0)</f>
        <v>1</v>
      </c>
      <c r="AX68" s="66">
        <f ca="1">IF(AX33*'节点均价-24点'!AY33&gt;0,1,0)</f>
        <v>1</v>
      </c>
      <c r="AY68" s="66">
        <f ca="1">IF(AY33*'节点均价-24点'!AZ33&gt;0,1,0)</f>
        <v>1</v>
      </c>
      <c r="AZ68" s="66">
        <f ca="1">IF(AZ33*'节点均价-24点'!BA33&gt;0,1,0)</f>
        <v>0</v>
      </c>
      <c r="BA68" s="66">
        <f ca="1">IF(BA33*'节点均价-24点'!BB33&gt;0,1,0)</f>
        <v>1</v>
      </c>
      <c r="BB68" s="66">
        <f ca="1">IF(BB33*'节点均价-24点'!BC33&gt;0,1,0)</f>
        <v>1</v>
      </c>
      <c r="BC68" s="66">
        <f ca="1">IF(BC33*'节点均价-24点'!BD33&gt;0,1,0)</f>
        <v>1</v>
      </c>
      <c r="BD68" s="1">
        <f ca="1" t="shared" si="33"/>
        <v>20</v>
      </c>
    </row>
    <row r="69" customHeight="1" spans="2:56">
      <c r="B69" s="28" t="s">
        <v>53</v>
      </c>
      <c r="C69" s="33">
        <f t="shared" ref="C69:C133" si="34">IFERROR(AVERAGE(F69:AC69),"")</f>
        <v>3605.67766840278</v>
      </c>
      <c r="D69" s="3">
        <f t="shared" ref="D69:D133" si="35">IFERROR(MAX(F69:AC69),"")</f>
        <v>4603.560625</v>
      </c>
      <c r="E69" s="3">
        <f t="shared" ref="E69:E133" si="36">IFERROR(MIN(F69:AC69),"")</f>
        <v>2780.48168333333</v>
      </c>
      <c r="F69" s="61">
        <f>AVERAGEIFS(F$4:F$63,$B$4:$B$63,"预测")</f>
        <v>3818.59650833333</v>
      </c>
      <c r="G69" s="61">
        <f>AVERAGEIFS(G$4:G$63,$B$4:$B$63,"预测")</f>
        <v>3540.2216</v>
      </c>
      <c r="H69" s="61">
        <f>AVERAGEIFS(H$4:H$63,$B$4:$B$63,"预测")</f>
        <v>3384.84795</v>
      </c>
      <c r="I69" s="61">
        <f>AVERAGEIFS(I$4:I$63,$B$4:$B$63,"预测")</f>
        <v>3275.508025</v>
      </c>
      <c r="J69" s="61">
        <f>AVERAGEIFS(J$4:J$63,$B$4:$B$63,"预测")</f>
        <v>3152.09255833333</v>
      </c>
      <c r="K69" s="61">
        <f>AVERAGEIFS(K$4:K$63,$B$4:$B$63,"预测")</f>
        <v>3142.89448333333</v>
      </c>
      <c r="L69" s="61">
        <f>AVERAGEIFS(L$4:L$63,$B$4:$B$63,"预测")</f>
        <v>3359.96626666667</v>
      </c>
      <c r="M69" s="61">
        <f>AVERAGEIFS(M$4:M$63,$B$4:$B$63,"预测")</f>
        <v>3550.50835833333</v>
      </c>
      <c r="N69" s="61">
        <f>AVERAGEIFS(N$4:N$63,$B$4:$B$63,"预测")</f>
        <v>3630.08099166667</v>
      </c>
      <c r="O69" s="61">
        <f>AVERAGEIFS(O$4:O$63,$B$4:$B$63,"预测")</f>
        <v>3571.140725</v>
      </c>
      <c r="P69" s="61">
        <f>AVERAGEIFS(P$4:P$63,$B$4:$B$63,"预测")</f>
        <v>3260.22166666667</v>
      </c>
      <c r="Q69" s="61">
        <f>AVERAGEIFS(Q$4:Q$63,$B$4:$B$63,"预测")</f>
        <v>3071.22176666667</v>
      </c>
      <c r="R69" s="61">
        <f>AVERAGEIFS(R$4:R$63,$B$4:$B$63,"预测")</f>
        <v>2780.48168333333</v>
      </c>
      <c r="S69" s="61">
        <f>AVERAGEIFS(S$4:S$63,$B$4:$B$63,"预测")</f>
        <v>2905.56984166667</v>
      </c>
      <c r="T69" s="61">
        <f>AVERAGEIFS(T$4:T$63,$B$4:$B$63,"预测")</f>
        <v>3045.35919166667</v>
      </c>
      <c r="U69" s="61">
        <f>AVERAGEIFS(U$4:U$63,$B$4:$B$63,"预测")</f>
        <v>3244.09283333333</v>
      </c>
      <c r="V69" s="61">
        <f>AVERAGEIFS(V$4:V$63,$B$4:$B$63,"预测")</f>
        <v>3612.19085833333</v>
      </c>
      <c r="W69" s="61">
        <f>AVERAGEIFS(W$4:W$63,$B$4:$B$63,"预测")</f>
        <v>4103.28670833333</v>
      </c>
      <c r="X69" s="61">
        <f>AVERAGEIFS(X$4:X$63,$B$4:$B$63,"预测")</f>
        <v>4438.77591666667</v>
      </c>
      <c r="Y69" s="61">
        <f>AVERAGEIFS(Y$4:Y$63,$B$4:$B$63,"预测")</f>
        <v>4603.560625</v>
      </c>
      <c r="Z69" s="61">
        <f>AVERAGEIFS(Z$4:Z$63,$B$4:$B$63,"预测")</f>
        <v>4544.58925833333</v>
      </c>
      <c r="AA69" s="61">
        <f>AVERAGEIFS(AA$4:AA$63,$B$4:$B$63,"预测")</f>
        <v>4493.85119166667</v>
      </c>
      <c r="AB69" s="61">
        <f>AVERAGEIFS(AB$4:AB$63,$B$4:$B$63,"预测")</f>
        <v>4266.70614166667</v>
      </c>
      <c r="AC69" s="61">
        <f>AVERAGEIFS(AC$4:AC$63,$B$4:$B$63,"预测")</f>
        <v>3740.49889166667</v>
      </c>
      <c r="AE69" s="23" t="str">
        <f t="shared" si="32"/>
        <v>2025-01-31</v>
      </c>
      <c r="AF69" s="66">
        <f ca="1">IF(AF34*'节点均价-24点'!AG34&gt;0,1,0)</f>
        <v>1</v>
      </c>
      <c r="AG69" s="66">
        <f ca="1">IF(AG34*'节点均价-24点'!AH34&gt;0,1,0)</f>
        <v>1</v>
      </c>
      <c r="AH69" s="66">
        <f ca="1">IF(AH34*'节点均价-24点'!AI34&gt;0,1,0)</f>
        <v>1</v>
      </c>
      <c r="AI69" s="66">
        <f ca="1">IF(AI34*'节点均价-24点'!AJ34&gt;0,1,0)</f>
        <v>1</v>
      </c>
      <c r="AJ69" s="66">
        <f ca="1">IF(AJ34*'节点均价-24点'!AK34&gt;0,1,0)</f>
        <v>1</v>
      </c>
      <c r="AK69" s="66">
        <f ca="1">IF(AK34*'节点均价-24点'!AL34&gt;0,1,0)</f>
        <v>1</v>
      </c>
      <c r="AL69" s="66">
        <f ca="1">IF(AL34*'节点均价-24点'!AM34&gt;0,1,0)</f>
        <v>1</v>
      </c>
      <c r="AM69" s="66">
        <f ca="1">IF(AM34*'节点均价-24点'!AN34&gt;0,1,0)</f>
        <v>1</v>
      </c>
      <c r="AN69" s="66">
        <f ca="1">IF(AN34*'节点均价-24点'!AO34&gt;0,1,0)</f>
        <v>1</v>
      </c>
      <c r="AO69" s="66">
        <f ca="1">IF(AO34*'节点均价-24点'!AP34&gt;0,1,0)</f>
        <v>1</v>
      </c>
      <c r="AP69" s="66">
        <f ca="1">IF(AP34*'节点均价-24点'!AQ34&gt;0,1,0)</f>
        <v>1</v>
      </c>
      <c r="AQ69" s="66">
        <f ca="1">IF(AQ34*'节点均价-24点'!AR34&gt;0,1,0)</f>
        <v>0</v>
      </c>
      <c r="AR69" s="66">
        <f ca="1">IF(AR34*'节点均价-24点'!AS34&gt;0,1,0)</f>
        <v>1</v>
      </c>
      <c r="AS69" s="66">
        <f ca="1">IF(AS34*'节点均价-24点'!AT34&gt;0,1,0)</f>
        <v>1</v>
      </c>
      <c r="AT69" s="66">
        <f ca="1">IF(AT34*'节点均价-24点'!AU34&gt;0,1,0)</f>
        <v>1</v>
      </c>
      <c r="AU69" s="66">
        <f ca="1">IF(AU34*'节点均价-24点'!AV34&gt;0,1,0)</f>
        <v>0</v>
      </c>
      <c r="AV69" s="66">
        <f ca="1">IF(AV34*'节点均价-24点'!AW34&gt;0,1,0)</f>
        <v>0</v>
      </c>
      <c r="AW69" s="66">
        <f ca="1">IF(AW34*'节点均价-24点'!AX34&gt;0,1,0)</f>
        <v>0</v>
      </c>
      <c r="AX69" s="66">
        <f ca="1">IF(AX34*'节点均价-24点'!AY34&gt;0,1,0)</f>
        <v>1</v>
      </c>
      <c r="AY69" s="66">
        <f ca="1">IF(AY34*'节点均价-24点'!AZ34&gt;0,1,0)</f>
        <v>1</v>
      </c>
      <c r="AZ69" s="66">
        <f ca="1">IF(AZ34*'节点均价-24点'!BA34&gt;0,1,0)</f>
        <v>1</v>
      </c>
      <c r="BA69" s="66">
        <f ca="1">IF(BA34*'节点均价-24点'!BB34&gt;0,1,0)</f>
        <v>1</v>
      </c>
      <c r="BB69" s="66">
        <f ca="1">IF(BB34*'节点均价-24点'!BC34&gt;0,1,0)</f>
        <v>1</v>
      </c>
      <c r="BC69" s="66">
        <f ca="1">IF(BC34*'节点均价-24点'!BD34&gt;0,1,0)</f>
        <v>0</v>
      </c>
      <c r="BD69" s="1">
        <f ca="1" t="shared" si="33"/>
        <v>19</v>
      </c>
    </row>
    <row r="70" customHeight="1" spans="1:55">
      <c r="A70" s="62"/>
      <c r="B70" s="61" t="s">
        <v>54</v>
      </c>
      <c r="C70" s="33">
        <f t="shared" si="34"/>
        <v>3488.21929895833</v>
      </c>
      <c r="D70" s="3">
        <f t="shared" si="35"/>
        <v>4432.12746666667</v>
      </c>
      <c r="E70" s="3">
        <f t="shared" si="36"/>
        <v>2828.9128</v>
      </c>
      <c r="F70" s="61">
        <f>AVERAGEIFS(F$4:F$63,$B$4:$B$63,"实际")</f>
        <v>3713.12410833333</v>
      </c>
      <c r="G70" s="61">
        <f>AVERAGEIFS(G$4:G$63,$B$4:$B$63,"实际")</f>
        <v>3395.76795833333</v>
      </c>
      <c r="H70" s="61">
        <f>AVERAGEIFS(H$4:H$63,$B$4:$B$63,"实际")</f>
        <v>3167.74313333333</v>
      </c>
      <c r="I70" s="61">
        <f>AVERAGEIFS(I$4:I$63,$B$4:$B$63,"实际")</f>
        <v>3043.15100833333</v>
      </c>
      <c r="J70" s="61">
        <f>AVERAGEIFS(J$4:J$63,$B$4:$B$63,"实际")</f>
        <v>2902.77958333333</v>
      </c>
      <c r="K70" s="61">
        <f>AVERAGEIFS(K$4:K$63,$B$4:$B$63,"实际")</f>
        <v>2887.6561</v>
      </c>
      <c r="L70" s="61">
        <f>AVERAGEIFS(L$4:L$63,$B$4:$B$63,"实际")</f>
        <v>3122.10321666667</v>
      </c>
      <c r="M70" s="61">
        <f>AVERAGEIFS(M$4:M$63,$B$4:$B$63,"实际")</f>
        <v>3435.296</v>
      </c>
      <c r="N70" s="61">
        <f>AVERAGEIFS(N$4:N$63,$B$4:$B$63,"实际")</f>
        <v>3582.81939166667</v>
      </c>
      <c r="O70" s="61">
        <f>AVERAGEIFS(O$4:O$63,$B$4:$B$63,"实际")</f>
        <v>3455.02130833333</v>
      </c>
      <c r="P70" s="61">
        <f>AVERAGEIFS(P$4:P$63,$B$4:$B$63,"实际")</f>
        <v>3142.59439166667</v>
      </c>
      <c r="Q70" s="61">
        <f>AVERAGEIFS(Q$4:Q$63,$B$4:$B$63,"实际")</f>
        <v>3043.19091666667</v>
      </c>
      <c r="R70" s="61">
        <f>AVERAGEIFS(R$4:R$63,$B$4:$B$63,"实际")</f>
        <v>2828.9128</v>
      </c>
      <c r="S70" s="61">
        <f>AVERAGEIFS(S$4:S$63,$B$4:$B$63,"实际")</f>
        <v>2985.07130833333</v>
      </c>
      <c r="T70" s="61">
        <f>AVERAGEIFS(T$4:T$63,$B$4:$B$63,"实际")</f>
        <v>3028.090775</v>
      </c>
      <c r="U70" s="61">
        <f>AVERAGEIFS(U$4:U$63,$B$4:$B$63,"实际")</f>
        <v>3170.33935833333</v>
      </c>
      <c r="V70" s="61">
        <f>AVERAGEIFS(V$4:V$63,$B$4:$B$63,"实际")</f>
        <v>3535.45038333333</v>
      </c>
      <c r="W70" s="61">
        <f>AVERAGEIFS(W$4:W$63,$B$4:$B$63,"实际")</f>
        <v>3981.34150833333</v>
      </c>
      <c r="X70" s="61">
        <f>AVERAGEIFS(X$4:X$63,$B$4:$B$63,"实际")</f>
        <v>4314.30515</v>
      </c>
      <c r="Y70" s="61">
        <f>AVERAGEIFS(Y$4:Y$63,$B$4:$B$63,"实际")</f>
        <v>4432.12746666667</v>
      </c>
      <c r="Z70" s="61">
        <f>AVERAGEIFS(Z$4:Z$63,$B$4:$B$63,"实际")</f>
        <v>4391.30024166667</v>
      </c>
      <c r="AA70" s="61">
        <f>AVERAGEIFS(AA$4:AA$63,$B$4:$B$63,"实际")</f>
        <v>4349.77878333333</v>
      </c>
      <c r="AB70" s="61">
        <f>AVERAGEIFS(AB$4:AB$63,$B$4:$B$63,"实际")</f>
        <v>4152.8123</v>
      </c>
      <c r="AC70" s="61">
        <f>AVERAGEIFS(AC$4:AC$63,$B$4:$B$63,"实际")</f>
        <v>3656.48598333333</v>
      </c>
      <c r="AE70" s="23"/>
      <c r="AF70" s="66"/>
      <c r="AG70" s="66"/>
      <c r="AH70" s="66"/>
      <c r="AI70" s="66"/>
      <c r="AJ70" s="66"/>
      <c r="AK70" s="66"/>
      <c r="AL70" s="66"/>
      <c r="AM70" s="66"/>
      <c r="AN70" s="66"/>
      <c r="AO70" s="66"/>
      <c r="AP70" s="66"/>
      <c r="AQ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  <c r="BB70" s="66"/>
      <c r="BC70" s="66"/>
    </row>
    <row r="71" customHeight="1" spans="1:55">
      <c r="A71" s="35" t="s">
        <v>68</v>
      </c>
      <c r="B71" s="35" t="s">
        <v>69</v>
      </c>
      <c r="C71" s="14" t="s">
        <v>70</v>
      </c>
      <c r="D71" s="14" t="s">
        <v>71</v>
      </c>
      <c r="E71" s="14" t="s">
        <v>72</v>
      </c>
      <c r="F71" s="36">
        <v>0</v>
      </c>
      <c r="G71" s="36">
        <v>1</v>
      </c>
      <c r="H71" s="36">
        <v>2</v>
      </c>
      <c r="I71" s="36">
        <v>3</v>
      </c>
      <c r="J71" s="36">
        <v>4</v>
      </c>
      <c r="K71" s="36">
        <v>5</v>
      </c>
      <c r="L71" s="36">
        <v>6</v>
      </c>
      <c r="M71" s="36">
        <v>7</v>
      </c>
      <c r="N71" s="36">
        <v>8</v>
      </c>
      <c r="O71" s="36">
        <v>9</v>
      </c>
      <c r="P71" s="36">
        <v>10</v>
      </c>
      <c r="Q71" s="36">
        <v>11</v>
      </c>
      <c r="R71" s="36">
        <v>12</v>
      </c>
      <c r="S71" s="36">
        <v>13</v>
      </c>
      <c r="T71" s="36">
        <v>14</v>
      </c>
      <c r="U71" s="36">
        <v>15</v>
      </c>
      <c r="V71" s="36">
        <v>16</v>
      </c>
      <c r="W71" s="36">
        <v>17</v>
      </c>
      <c r="X71" s="36">
        <v>18</v>
      </c>
      <c r="Y71" s="36">
        <v>19</v>
      </c>
      <c r="Z71" s="36">
        <v>20</v>
      </c>
      <c r="AA71" s="36">
        <v>21</v>
      </c>
      <c r="AB71" s="36">
        <v>22</v>
      </c>
      <c r="AC71" s="36">
        <v>23</v>
      </c>
      <c r="AE71" s="23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</row>
    <row r="72" customHeight="1" spans="1:29">
      <c r="A72" s="63" t="str">
        <f>A4</f>
        <v>2025-01-01</v>
      </c>
      <c r="B72" s="70" t="s">
        <v>53</v>
      </c>
      <c r="C72" s="54">
        <f t="shared" si="34"/>
        <v>1.03474223638148</v>
      </c>
      <c r="D72" s="3">
        <f t="shared" si="35"/>
        <v>1.89975360354811</v>
      </c>
      <c r="E72" s="3">
        <f t="shared" si="36"/>
        <v>0.8174752515749</v>
      </c>
      <c r="F72" s="3">
        <f>IFERROR(F4/E4,"")</f>
        <v>1.89975360354811</v>
      </c>
      <c r="G72" s="3">
        <f t="shared" ref="G72:AC72" si="37">IFERROR(G4/F4,"")</f>
        <v>0.926246571078384</v>
      </c>
      <c r="H72" s="3">
        <f t="shared" si="37"/>
        <v>0.980725337814185</v>
      </c>
      <c r="I72" s="3">
        <f t="shared" si="37"/>
        <v>0.955617267645652</v>
      </c>
      <c r="J72" s="3">
        <f t="shared" si="37"/>
        <v>0.921350664873749</v>
      </c>
      <c r="K72" s="3">
        <f t="shared" si="37"/>
        <v>0.97758083871177</v>
      </c>
      <c r="L72" s="3">
        <f t="shared" si="37"/>
        <v>1.02621778762016</v>
      </c>
      <c r="M72" s="3">
        <f t="shared" si="37"/>
        <v>0.987892797103323</v>
      </c>
      <c r="N72" s="3">
        <f t="shared" si="37"/>
        <v>0.8174752515749</v>
      </c>
      <c r="O72" s="3">
        <f t="shared" si="37"/>
        <v>0.93630904723779</v>
      </c>
      <c r="P72" s="3">
        <f t="shared" si="37"/>
        <v>0.933526444054898</v>
      </c>
      <c r="Q72" s="3">
        <f t="shared" si="37"/>
        <v>0.97136379770315</v>
      </c>
      <c r="R72" s="3">
        <f t="shared" si="37"/>
        <v>1.05523598472347</v>
      </c>
      <c r="S72" s="3">
        <f t="shared" si="37"/>
        <v>0.97376063984272</v>
      </c>
      <c r="T72" s="3">
        <f t="shared" si="37"/>
        <v>0.93113693460131</v>
      </c>
      <c r="U72" s="3">
        <f t="shared" si="37"/>
        <v>1.15538992238512</v>
      </c>
      <c r="V72" s="3">
        <f t="shared" si="37"/>
        <v>1.02553767740422</v>
      </c>
      <c r="W72" s="3">
        <f t="shared" si="37"/>
        <v>1.29243693984071</v>
      </c>
      <c r="X72" s="3">
        <f t="shared" si="37"/>
        <v>1.14096087012486</v>
      </c>
      <c r="Y72" s="3">
        <f t="shared" si="37"/>
        <v>1.03889977860195</v>
      </c>
      <c r="Z72" s="3">
        <f t="shared" si="37"/>
        <v>1.02195557305064</v>
      </c>
      <c r="AA72" s="3">
        <f t="shared" si="37"/>
        <v>1.00357289909549</v>
      </c>
      <c r="AB72" s="3">
        <f t="shared" si="37"/>
        <v>0.977242648031975</v>
      </c>
      <c r="AC72" s="3">
        <f t="shared" si="37"/>
        <v>0.883624396486927</v>
      </c>
    </row>
    <row r="73" customHeight="1" spans="1:29">
      <c r="A73" s="63" t="str">
        <f t="shared" ref="A73:A104" si="38">A5</f>
        <v>2025-01-01</v>
      </c>
      <c r="B73" s="53" t="s">
        <v>54</v>
      </c>
      <c r="C73" s="54">
        <f t="shared" si="34"/>
        <v>1.02666033563191</v>
      </c>
      <c r="D73" s="3">
        <f t="shared" si="35"/>
        <v>1.66743354433061</v>
      </c>
      <c r="E73" s="3">
        <f t="shared" si="36"/>
        <v>0.879309811682489</v>
      </c>
      <c r="F73" s="3">
        <f>IFERROR(F5/E5,"")</f>
        <v>1.66743354433061</v>
      </c>
      <c r="G73" s="3">
        <f t="shared" ref="G73:AC73" si="39">IFERROR(G5/F5,"")</f>
        <v>0.954097372386298</v>
      </c>
      <c r="H73" s="3">
        <f t="shared" si="39"/>
        <v>0.969293260553873</v>
      </c>
      <c r="I73" s="3">
        <f t="shared" si="39"/>
        <v>0.951247612949944</v>
      </c>
      <c r="J73" s="3">
        <f t="shared" si="39"/>
        <v>0.946246132791932</v>
      </c>
      <c r="K73" s="3">
        <f t="shared" si="39"/>
        <v>0.966691981933568</v>
      </c>
      <c r="L73" s="3">
        <f t="shared" si="39"/>
        <v>1.00085714662378</v>
      </c>
      <c r="M73" s="3">
        <f t="shared" si="39"/>
        <v>1.05986692872775</v>
      </c>
      <c r="N73" s="3">
        <f t="shared" si="39"/>
        <v>0.881948191217259</v>
      </c>
      <c r="O73" s="3">
        <f t="shared" si="39"/>
        <v>0.884142240808291</v>
      </c>
      <c r="P73" s="3">
        <f t="shared" si="39"/>
        <v>0.918837539558623</v>
      </c>
      <c r="Q73" s="3">
        <f t="shared" si="39"/>
        <v>0.980596591705799</v>
      </c>
      <c r="R73" s="3">
        <f t="shared" si="39"/>
        <v>1.11812945403395</v>
      </c>
      <c r="S73" s="3">
        <f t="shared" si="39"/>
        <v>1.03397287982353</v>
      </c>
      <c r="T73" s="3">
        <f t="shared" si="39"/>
        <v>0.996365651318748</v>
      </c>
      <c r="U73" s="3">
        <f t="shared" si="39"/>
        <v>1.09474707312498</v>
      </c>
      <c r="V73" s="3">
        <f t="shared" si="39"/>
        <v>0.959357142125186</v>
      </c>
      <c r="W73" s="3">
        <f t="shared" si="39"/>
        <v>1.20577432739225</v>
      </c>
      <c r="X73" s="3">
        <f t="shared" si="39"/>
        <v>1.13341770828341</v>
      </c>
      <c r="Y73" s="3">
        <f t="shared" si="39"/>
        <v>1.023987668866</v>
      </c>
      <c r="Z73" s="3">
        <f t="shared" si="39"/>
        <v>1.02625612342574</v>
      </c>
      <c r="AA73" s="3">
        <f t="shared" si="39"/>
        <v>1.03325414228905</v>
      </c>
      <c r="AB73" s="3">
        <f t="shared" si="39"/>
        <v>0.954017529212897</v>
      </c>
      <c r="AC73" s="3">
        <f t="shared" si="39"/>
        <v>0.879309811682489</v>
      </c>
    </row>
    <row r="74" customHeight="1" spans="1:29">
      <c r="A74" s="63" t="str">
        <f t="shared" si="38"/>
        <v>2025-01-02</v>
      </c>
      <c r="B74" s="53" t="s">
        <v>53</v>
      </c>
      <c r="C74" s="54">
        <f t="shared" si="34"/>
        <v>1.01799628556025</v>
      </c>
      <c r="D74" s="3">
        <f t="shared" si="35"/>
        <v>1.1773910666697</v>
      </c>
      <c r="E74" s="3">
        <f t="shared" si="36"/>
        <v>0.864535648022973</v>
      </c>
      <c r="F74" s="3">
        <f t="shared" ref="F74:F133" si="40">IFERROR(F6/AC4,"")</f>
        <v>1.17267857553394</v>
      </c>
      <c r="G74" s="3">
        <f t="shared" ref="G74:AC74" si="41">IFERROR(G6/F6,"")</f>
        <v>0.966665359682141</v>
      </c>
      <c r="H74" s="3">
        <f t="shared" si="41"/>
        <v>0.973939144014115</v>
      </c>
      <c r="I74" s="3">
        <f t="shared" si="41"/>
        <v>0.931809978621207</v>
      </c>
      <c r="J74" s="3">
        <f t="shared" si="41"/>
        <v>0.954053812460892</v>
      </c>
      <c r="K74" s="3">
        <f t="shared" si="41"/>
        <v>1.02836597020519</v>
      </c>
      <c r="L74" s="3">
        <f t="shared" si="41"/>
        <v>1.1773910666697</v>
      </c>
      <c r="M74" s="3">
        <f t="shared" si="41"/>
        <v>1.12274864096264</v>
      </c>
      <c r="N74" s="3">
        <f t="shared" si="41"/>
        <v>1.10807085257426</v>
      </c>
      <c r="O74" s="3">
        <f t="shared" si="41"/>
        <v>1.05829238456594</v>
      </c>
      <c r="P74" s="3">
        <f t="shared" si="41"/>
        <v>0.938022236371651</v>
      </c>
      <c r="Q74" s="3">
        <f t="shared" si="41"/>
        <v>0.951142463292884</v>
      </c>
      <c r="R74" s="3">
        <f t="shared" si="41"/>
        <v>0.922864091260931</v>
      </c>
      <c r="S74" s="3">
        <f t="shared" si="41"/>
        <v>1.08110857306018</v>
      </c>
      <c r="T74" s="3">
        <f t="shared" si="41"/>
        <v>1.09676301150526</v>
      </c>
      <c r="U74" s="3">
        <f t="shared" si="41"/>
        <v>1.05591760355994</v>
      </c>
      <c r="V74" s="3">
        <f t="shared" si="41"/>
        <v>1.03227461693788</v>
      </c>
      <c r="W74" s="3">
        <f t="shared" si="41"/>
        <v>1.09300034979841</v>
      </c>
      <c r="X74" s="3">
        <f t="shared" si="41"/>
        <v>1.00237920782907</v>
      </c>
      <c r="Y74" s="3">
        <f t="shared" si="41"/>
        <v>1.02365158650473</v>
      </c>
      <c r="Z74" s="3">
        <f t="shared" si="41"/>
        <v>0.975015287131313</v>
      </c>
      <c r="AA74" s="3">
        <f t="shared" si="41"/>
        <v>0.97801170969059</v>
      </c>
      <c r="AB74" s="3">
        <f t="shared" si="41"/>
        <v>0.923208683190091</v>
      </c>
      <c r="AC74" s="3">
        <f t="shared" si="41"/>
        <v>0.864535648022973</v>
      </c>
    </row>
    <row r="75" customHeight="1" spans="1:29">
      <c r="A75" s="63" t="str">
        <f t="shared" si="38"/>
        <v>2025-01-02</v>
      </c>
      <c r="B75" s="53" t="s">
        <v>54</v>
      </c>
      <c r="C75" s="54">
        <f t="shared" si="34"/>
        <v>1.01471513904975</v>
      </c>
      <c r="D75" s="3">
        <f t="shared" si="35"/>
        <v>1.18717245947163</v>
      </c>
      <c r="E75" s="3">
        <f t="shared" si="36"/>
        <v>0.866898604348082</v>
      </c>
      <c r="F75" s="3">
        <f t="shared" si="40"/>
        <v>1.00998593332396</v>
      </c>
      <c r="G75" s="3">
        <f t="shared" ref="G75:AC75" si="42">IFERROR(G7/F7,"")</f>
        <v>0.939430974137847</v>
      </c>
      <c r="H75" s="3">
        <f t="shared" si="42"/>
        <v>0.946037311502193</v>
      </c>
      <c r="I75" s="3">
        <f t="shared" si="42"/>
        <v>0.94720951068002</v>
      </c>
      <c r="J75" s="3">
        <f t="shared" si="42"/>
        <v>0.98083908886425</v>
      </c>
      <c r="K75" s="3">
        <f t="shared" si="42"/>
        <v>1.01537241215867</v>
      </c>
      <c r="L75" s="3">
        <f t="shared" si="42"/>
        <v>1.18717245947163</v>
      </c>
      <c r="M75" s="3">
        <f t="shared" si="42"/>
        <v>1.18168875018734</v>
      </c>
      <c r="N75" s="3">
        <f t="shared" si="42"/>
        <v>1.09463386849291</v>
      </c>
      <c r="O75" s="3">
        <f t="shared" si="42"/>
        <v>1.00530191489891</v>
      </c>
      <c r="P75" s="3">
        <f t="shared" si="42"/>
        <v>0.923348513479195</v>
      </c>
      <c r="Q75" s="3">
        <f t="shared" si="42"/>
        <v>0.915523866241363</v>
      </c>
      <c r="R75" s="3">
        <f t="shared" si="42"/>
        <v>0.900299528494032</v>
      </c>
      <c r="S75" s="3">
        <f t="shared" si="42"/>
        <v>1.08870316077916</v>
      </c>
      <c r="T75" s="3">
        <f t="shared" si="42"/>
        <v>1.13052456455123</v>
      </c>
      <c r="U75" s="3">
        <f t="shared" si="42"/>
        <v>1.08590058622627</v>
      </c>
      <c r="V75" s="3">
        <f t="shared" si="42"/>
        <v>1.07465898199222</v>
      </c>
      <c r="W75" s="3">
        <f t="shared" si="42"/>
        <v>1.06898644458226</v>
      </c>
      <c r="X75" s="3">
        <f t="shared" si="42"/>
        <v>1.07161468945128</v>
      </c>
      <c r="Y75" s="3">
        <f t="shared" si="42"/>
        <v>1.03883771721584</v>
      </c>
      <c r="Z75" s="3">
        <f t="shared" si="42"/>
        <v>0.982064241812602</v>
      </c>
      <c r="AA75" s="3">
        <f t="shared" si="42"/>
        <v>0.981206009494705</v>
      </c>
      <c r="AB75" s="3">
        <f t="shared" si="42"/>
        <v>0.916924204808065</v>
      </c>
      <c r="AC75" s="3">
        <f t="shared" si="42"/>
        <v>0.866898604348082</v>
      </c>
    </row>
    <row r="76" customHeight="1" spans="1:29">
      <c r="A76" s="63" t="str">
        <f t="shared" si="38"/>
        <v>2025-01-03</v>
      </c>
      <c r="B76" s="53" t="s">
        <v>53</v>
      </c>
      <c r="C76" s="54">
        <f t="shared" si="34"/>
        <v>1.00431555111882</v>
      </c>
      <c r="D76" s="3">
        <f t="shared" si="35"/>
        <v>1.12560744535233</v>
      </c>
      <c r="E76" s="3">
        <f t="shared" si="36"/>
        <v>0.854551243025263</v>
      </c>
      <c r="F76" s="3">
        <f t="shared" si="40"/>
        <v>1.03819255344962</v>
      </c>
      <c r="G76" s="3">
        <f t="shared" ref="G76:AC76" si="43">IFERROR(G8/F8,"")</f>
        <v>0.976378688882195</v>
      </c>
      <c r="H76" s="3">
        <f t="shared" si="43"/>
        <v>1.0081919251024</v>
      </c>
      <c r="I76" s="3">
        <f t="shared" si="43"/>
        <v>1.01049965704638</v>
      </c>
      <c r="J76" s="3">
        <f t="shared" si="43"/>
        <v>0.962855054302423</v>
      </c>
      <c r="K76" s="3">
        <f t="shared" si="43"/>
        <v>0.996355866945761</v>
      </c>
      <c r="L76" s="3">
        <f t="shared" si="43"/>
        <v>1.10122241936713</v>
      </c>
      <c r="M76" s="3">
        <f t="shared" si="43"/>
        <v>1.06731510586561</v>
      </c>
      <c r="N76" s="3">
        <f t="shared" si="43"/>
        <v>0.931984885530118</v>
      </c>
      <c r="O76" s="3">
        <f t="shared" si="43"/>
        <v>0.95681791080372</v>
      </c>
      <c r="P76" s="3">
        <f t="shared" si="43"/>
        <v>0.929247609997248</v>
      </c>
      <c r="Q76" s="3">
        <f t="shared" si="43"/>
        <v>1.00050852761696</v>
      </c>
      <c r="R76" s="3">
        <f t="shared" si="43"/>
        <v>0.854551243025263</v>
      </c>
      <c r="S76" s="3">
        <f t="shared" si="43"/>
        <v>1.09347181008902</v>
      </c>
      <c r="T76" s="3">
        <f t="shared" si="43"/>
        <v>1.12560744535233</v>
      </c>
      <c r="U76" s="3">
        <f t="shared" si="43"/>
        <v>1.04667229559298</v>
      </c>
      <c r="V76" s="3">
        <f t="shared" si="43"/>
        <v>1.05574271189536</v>
      </c>
      <c r="W76" s="3">
        <f t="shared" si="43"/>
        <v>1.09538706995564</v>
      </c>
      <c r="X76" s="3">
        <f t="shared" si="43"/>
        <v>1.04585457448955</v>
      </c>
      <c r="Y76" s="3">
        <f t="shared" si="43"/>
        <v>1.02936784261085</v>
      </c>
      <c r="Z76" s="3">
        <f t="shared" si="43"/>
        <v>0.976710637309437</v>
      </c>
      <c r="AA76" s="3">
        <f t="shared" si="43"/>
        <v>0.983803134231212</v>
      </c>
      <c r="AB76" s="3">
        <f t="shared" si="43"/>
        <v>0.928204280007125</v>
      </c>
      <c r="AC76" s="3">
        <f t="shared" si="43"/>
        <v>0.888629977383319</v>
      </c>
    </row>
    <row r="77" customHeight="1" spans="1:29">
      <c r="A77" s="63" t="str">
        <f t="shared" si="38"/>
        <v>2025-01-03</v>
      </c>
      <c r="B77" s="53" t="s">
        <v>54</v>
      </c>
      <c r="C77" s="54">
        <f t="shared" si="34"/>
        <v>1.00235875909877</v>
      </c>
      <c r="D77" s="3">
        <f t="shared" si="35"/>
        <v>1.13244526519045</v>
      </c>
      <c r="E77" s="3">
        <f t="shared" si="36"/>
        <v>0.859937090315729</v>
      </c>
      <c r="F77" s="3">
        <f t="shared" si="40"/>
        <v>0.990773130353361</v>
      </c>
      <c r="G77" s="3">
        <f t="shared" ref="G77:AC77" si="44">IFERROR(G9/F9,"")</f>
        <v>0.913329449140418</v>
      </c>
      <c r="H77" s="3">
        <f t="shared" si="44"/>
        <v>0.956660987668319</v>
      </c>
      <c r="I77" s="3">
        <f t="shared" si="44"/>
        <v>0.992016911821121</v>
      </c>
      <c r="J77" s="3">
        <f t="shared" si="44"/>
        <v>0.926383083879495</v>
      </c>
      <c r="K77" s="3">
        <f t="shared" si="44"/>
        <v>1.0071134520945</v>
      </c>
      <c r="L77" s="3">
        <f t="shared" si="44"/>
        <v>1.13244526519045</v>
      </c>
      <c r="M77" s="3">
        <f t="shared" si="44"/>
        <v>1.10179317486579</v>
      </c>
      <c r="N77" s="3">
        <f t="shared" si="44"/>
        <v>0.936539694560414</v>
      </c>
      <c r="O77" s="3">
        <f t="shared" si="44"/>
        <v>0.95484293306956</v>
      </c>
      <c r="P77" s="3">
        <f t="shared" si="44"/>
        <v>0.884160937855817</v>
      </c>
      <c r="Q77" s="3">
        <f t="shared" si="44"/>
        <v>0.976226082786165</v>
      </c>
      <c r="R77" s="3">
        <f t="shared" si="44"/>
        <v>0.91362806764137</v>
      </c>
      <c r="S77" s="3">
        <f t="shared" si="44"/>
        <v>1.12910724940963</v>
      </c>
      <c r="T77" s="3">
        <f t="shared" si="44"/>
        <v>1.10269524042114</v>
      </c>
      <c r="U77" s="3">
        <f t="shared" si="44"/>
        <v>1.09577713645544</v>
      </c>
      <c r="V77" s="3">
        <f t="shared" si="44"/>
        <v>1.04637583843633</v>
      </c>
      <c r="W77" s="3">
        <f t="shared" si="44"/>
        <v>1.11297843857395</v>
      </c>
      <c r="X77" s="3">
        <f t="shared" si="44"/>
        <v>1.0802870162001</v>
      </c>
      <c r="Y77" s="3">
        <f t="shared" si="44"/>
        <v>1.04370979200731</v>
      </c>
      <c r="Z77" s="3">
        <f t="shared" si="44"/>
        <v>0.966100919490592</v>
      </c>
      <c r="AA77" s="3">
        <f t="shared" si="44"/>
        <v>0.998366018857169</v>
      </c>
      <c r="AB77" s="3">
        <f t="shared" si="44"/>
        <v>0.93536230727629</v>
      </c>
      <c r="AC77" s="3">
        <f t="shared" si="44"/>
        <v>0.859937090315729</v>
      </c>
    </row>
    <row r="78" customHeight="1" spans="1:29">
      <c r="A78" s="63" t="str">
        <f t="shared" si="38"/>
        <v>2025-01-04</v>
      </c>
      <c r="B78" s="53" t="s">
        <v>53</v>
      </c>
      <c r="C78" s="54">
        <f t="shared" si="34"/>
        <v>1.00243451850228</v>
      </c>
      <c r="D78" s="3">
        <f t="shared" si="35"/>
        <v>1.13891663224167</v>
      </c>
      <c r="E78" s="3">
        <f t="shared" si="36"/>
        <v>0.863730395883799</v>
      </c>
      <c r="F78" s="3">
        <f t="shared" si="40"/>
        <v>1.00953776543781</v>
      </c>
      <c r="G78" s="3">
        <f t="shared" ref="G78:AC78" si="45">IFERROR(G10/F10,"")</f>
        <v>0.951162494588607</v>
      </c>
      <c r="H78" s="3">
        <f t="shared" si="45"/>
        <v>0.97927241962775</v>
      </c>
      <c r="I78" s="3">
        <f t="shared" si="45"/>
        <v>0.999628181644203</v>
      </c>
      <c r="J78" s="3">
        <f t="shared" si="45"/>
        <v>0.951076759819929</v>
      </c>
      <c r="K78" s="3">
        <f t="shared" si="45"/>
        <v>0.989935182575788</v>
      </c>
      <c r="L78" s="3">
        <f t="shared" si="45"/>
        <v>1.05381616634616</v>
      </c>
      <c r="M78" s="3">
        <f t="shared" si="45"/>
        <v>1.03411509157267</v>
      </c>
      <c r="N78" s="3">
        <f t="shared" si="45"/>
        <v>0.95907748408628</v>
      </c>
      <c r="O78" s="3">
        <f t="shared" si="45"/>
        <v>1.01244594158912</v>
      </c>
      <c r="P78" s="3">
        <f t="shared" si="45"/>
        <v>0.951964729846215</v>
      </c>
      <c r="Q78" s="3">
        <f t="shared" si="45"/>
        <v>0.978562530278912</v>
      </c>
      <c r="R78" s="3">
        <f t="shared" si="45"/>
        <v>0.863730395883799</v>
      </c>
      <c r="S78" s="3">
        <f t="shared" si="45"/>
        <v>1.10128966223132</v>
      </c>
      <c r="T78" s="3">
        <f t="shared" si="45"/>
        <v>1.09846090932748</v>
      </c>
      <c r="U78" s="3">
        <f t="shared" si="45"/>
        <v>1.00874298446005</v>
      </c>
      <c r="V78" s="3">
        <f t="shared" si="45"/>
        <v>1.06934884111052</v>
      </c>
      <c r="W78" s="3">
        <f t="shared" si="45"/>
        <v>1.13891663224167</v>
      </c>
      <c r="X78" s="3">
        <f t="shared" si="45"/>
        <v>1.06906240960868</v>
      </c>
      <c r="Y78" s="3">
        <f t="shared" si="45"/>
        <v>1.01896970087397</v>
      </c>
      <c r="Z78" s="3">
        <f t="shared" si="45"/>
        <v>0.996160362805675</v>
      </c>
      <c r="AA78" s="3">
        <f t="shared" si="45"/>
        <v>0.998121438030726</v>
      </c>
      <c r="AB78" s="3">
        <f t="shared" si="45"/>
        <v>0.934495373176718</v>
      </c>
      <c r="AC78" s="3">
        <f t="shared" si="45"/>
        <v>0.890534986890689</v>
      </c>
    </row>
    <row r="79" customHeight="1" spans="1:29">
      <c r="A79" s="63" t="str">
        <f t="shared" si="38"/>
        <v>2025-01-04</v>
      </c>
      <c r="B79" s="53" t="s">
        <v>54</v>
      </c>
      <c r="C79" s="54">
        <f t="shared" si="34"/>
        <v>1.00447426057468</v>
      </c>
      <c r="D79" s="3">
        <f t="shared" si="35"/>
        <v>1.14709786117251</v>
      </c>
      <c r="E79" s="3">
        <f t="shared" si="36"/>
        <v>0.873750176027401</v>
      </c>
      <c r="F79" s="3">
        <f t="shared" si="40"/>
        <v>0.990765483128729</v>
      </c>
      <c r="G79" s="3">
        <f t="shared" ref="G79:AC79" si="46">IFERROR(G11/F11,"")</f>
        <v>0.949621609425988</v>
      </c>
      <c r="H79" s="3">
        <f t="shared" si="46"/>
        <v>0.960742417346307</v>
      </c>
      <c r="I79" s="3">
        <f t="shared" si="46"/>
        <v>1.0064998335807</v>
      </c>
      <c r="J79" s="3">
        <f t="shared" si="46"/>
        <v>0.954827580337206</v>
      </c>
      <c r="K79" s="3">
        <f t="shared" si="46"/>
        <v>0.988437814537206</v>
      </c>
      <c r="L79" s="3">
        <f t="shared" si="46"/>
        <v>1.0502259339041</v>
      </c>
      <c r="M79" s="3">
        <f t="shared" si="46"/>
        <v>1.04370592327502</v>
      </c>
      <c r="N79" s="3">
        <f t="shared" si="46"/>
        <v>1.0382428316576</v>
      </c>
      <c r="O79" s="3">
        <f t="shared" si="46"/>
        <v>0.958396415809907</v>
      </c>
      <c r="P79" s="3">
        <f t="shared" si="46"/>
        <v>0.873750176027401</v>
      </c>
      <c r="Q79" s="3">
        <f t="shared" si="46"/>
        <v>0.950069970348306</v>
      </c>
      <c r="R79" s="3">
        <f t="shared" si="46"/>
        <v>0.893711004765152</v>
      </c>
      <c r="S79" s="3">
        <f t="shared" si="46"/>
        <v>1.12479786062034</v>
      </c>
      <c r="T79" s="3">
        <f t="shared" si="46"/>
        <v>1.11038262248571</v>
      </c>
      <c r="U79" s="3">
        <f t="shared" si="46"/>
        <v>1.01711340276897</v>
      </c>
      <c r="V79" s="3">
        <f t="shared" si="46"/>
        <v>1.10775611200773</v>
      </c>
      <c r="W79" s="3">
        <f t="shared" si="46"/>
        <v>1.14709786117251</v>
      </c>
      <c r="X79" s="3">
        <f t="shared" si="46"/>
        <v>1.08900505679782</v>
      </c>
      <c r="Y79" s="3">
        <f t="shared" si="46"/>
        <v>1.03884220353123</v>
      </c>
      <c r="Z79" s="3">
        <f t="shared" si="46"/>
        <v>0.994470633525969</v>
      </c>
      <c r="AA79" s="3">
        <f t="shared" si="46"/>
        <v>0.981646787634227</v>
      </c>
      <c r="AB79" s="3">
        <f t="shared" si="46"/>
        <v>0.93577600882188</v>
      </c>
      <c r="AC79" s="3">
        <f t="shared" si="46"/>
        <v>0.901496710282322</v>
      </c>
    </row>
    <row r="80" customHeight="1" spans="1:29">
      <c r="A80" s="63" t="str">
        <f t="shared" si="38"/>
        <v>2025-01-05</v>
      </c>
      <c r="B80" s="53" t="s">
        <v>53</v>
      </c>
      <c r="C80" s="54">
        <f t="shared" si="34"/>
        <v>1.00030354609917</v>
      </c>
      <c r="D80" s="3">
        <f t="shared" si="35"/>
        <v>1.1613603042615</v>
      </c>
      <c r="E80" s="3">
        <f t="shared" si="36"/>
        <v>0.88293837717709</v>
      </c>
      <c r="F80" s="3">
        <f t="shared" si="40"/>
        <v>0.992384959403429</v>
      </c>
      <c r="G80" s="3">
        <f t="shared" ref="G80:AC80" si="47">IFERROR(G12/F12,"")</f>
        <v>0.963239181427626</v>
      </c>
      <c r="H80" s="3">
        <f t="shared" si="47"/>
        <v>0.98607625289745</v>
      </c>
      <c r="I80" s="3">
        <f t="shared" si="47"/>
        <v>0.98199425026479</v>
      </c>
      <c r="J80" s="3">
        <f t="shared" si="47"/>
        <v>0.955079242791107</v>
      </c>
      <c r="K80" s="3">
        <f t="shared" si="47"/>
        <v>1.00434439406074</v>
      </c>
      <c r="L80" s="3">
        <f t="shared" si="47"/>
        <v>1.0388558381284</v>
      </c>
      <c r="M80" s="3">
        <f t="shared" si="47"/>
        <v>1.02272426056416</v>
      </c>
      <c r="N80" s="3">
        <f t="shared" si="47"/>
        <v>1.01863940950005</v>
      </c>
      <c r="O80" s="3">
        <f t="shared" si="47"/>
        <v>1.00297904596318</v>
      </c>
      <c r="P80" s="3">
        <f t="shared" si="47"/>
        <v>0.942815768472568</v>
      </c>
      <c r="Q80" s="3">
        <f t="shared" si="47"/>
        <v>0.928220277701479</v>
      </c>
      <c r="R80" s="3">
        <f t="shared" si="47"/>
        <v>0.88293837717709</v>
      </c>
      <c r="S80" s="3">
        <f t="shared" si="47"/>
        <v>1.11093403737244</v>
      </c>
      <c r="T80" s="3">
        <f t="shared" si="47"/>
        <v>1.06787831772594</v>
      </c>
      <c r="U80" s="3">
        <f t="shared" si="47"/>
        <v>1.01195747428624</v>
      </c>
      <c r="V80" s="3">
        <f t="shared" si="47"/>
        <v>1.05309305955949</v>
      </c>
      <c r="W80" s="3">
        <f t="shared" si="47"/>
        <v>1.1613603042615</v>
      </c>
      <c r="X80" s="3">
        <f t="shared" si="47"/>
        <v>1.06193779202206</v>
      </c>
      <c r="Y80" s="3">
        <f t="shared" si="47"/>
        <v>1.02318797348693</v>
      </c>
      <c r="Z80" s="3">
        <f t="shared" si="47"/>
        <v>1.00741696641786</v>
      </c>
      <c r="AA80" s="3">
        <f t="shared" si="47"/>
        <v>0.98015141778627</v>
      </c>
      <c r="AB80" s="3">
        <f t="shared" si="47"/>
        <v>0.926122918611467</v>
      </c>
      <c r="AC80" s="3">
        <f t="shared" si="47"/>
        <v>0.88295358649789</v>
      </c>
    </row>
    <row r="81" customHeight="1" spans="1:29">
      <c r="A81" s="63" t="str">
        <f t="shared" si="38"/>
        <v>2025-01-05</v>
      </c>
      <c r="B81" s="53" t="s">
        <v>54</v>
      </c>
      <c r="C81" s="54">
        <f t="shared" si="34"/>
        <v>1.00041934372321</v>
      </c>
      <c r="D81" s="3">
        <f t="shared" si="35"/>
        <v>1.1222387857936</v>
      </c>
      <c r="E81" s="3">
        <f t="shared" si="36"/>
        <v>0.89112343702739</v>
      </c>
      <c r="F81" s="3">
        <f t="shared" si="40"/>
        <v>0.988665083923653</v>
      </c>
      <c r="G81" s="3">
        <f t="shared" ref="G81:AC81" si="48">IFERROR(G13/F13,"")</f>
        <v>0.926497420485738</v>
      </c>
      <c r="H81" s="3">
        <f t="shared" si="48"/>
        <v>0.964628890006193</v>
      </c>
      <c r="I81" s="3">
        <f t="shared" si="48"/>
        <v>0.987100501232653</v>
      </c>
      <c r="J81" s="3">
        <f t="shared" si="48"/>
        <v>0.970550097524944</v>
      </c>
      <c r="K81" s="3">
        <f t="shared" si="48"/>
        <v>1.02470456307585</v>
      </c>
      <c r="L81" s="3">
        <f t="shared" si="48"/>
        <v>1.05746736452614</v>
      </c>
      <c r="M81" s="3">
        <f t="shared" si="48"/>
        <v>1.03254502106096</v>
      </c>
      <c r="N81" s="3">
        <f t="shared" si="48"/>
        <v>1.04063685095075</v>
      </c>
      <c r="O81" s="3">
        <f t="shared" si="48"/>
        <v>0.986030670375525</v>
      </c>
      <c r="P81" s="3">
        <f t="shared" si="48"/>
        <v>0.939765189671654</v>
      </c>
      <c r="Q81" s="3">
        <f t="shared" si="48"/>
        <v>0.912861258983128</v>
      </c>
      <c r="R81" s="3">
        <f t="shared" si="48"/>
        <v>0.907541831938408</v>
      </c>
      <c r="S81" s="3">
        <f t="shared" si="48"/>
        <v>1.1163542381017</v>
      </c>
      <c r="T81" s="3">
        <f t="shared" si="48"/>
        <v>1.08520510704385</v>
      </c>
      <c r="U81" s="3">
        <f t="shared" si="48"/>
        <v>1.02131374385865</v>
      </c>
      <c r="V81" s="3">
        <f t="shared" si="48"/>
        <v>1.06314205778492</v>
      </c>
      <c r="W81" s="3">
        <f t="shared" si="48"/>
        <v>1.1222387857936</v>
      </c>
      <c r="X81" s="3">
        <f t="shared" si="48"/>
        <v>1.05236934885121</v>
      </c>
      <c r="Y81" s="3">
        <f t="shared" si="48"/>
        <v>1.02686938836644</v>
      </c>
      <c r="Z81" s="3">
        <f t="shared" si="48"/>
        <v>0.986907425754104</v>
      </c>
      <c r="AA81" s="3">
        <f t="shared" si="48"/>
        <v>0.975369781363093</v>
      </c>
      <c r="AB81" s="3">
        <f t="shared" si="48"/>
        <v>0.93017619165643</v>
      </c>
      <c r="AC81" s="3">
        <f t="shared" si="48"/>
        <v>0.89112343702739</v>
      </c>
    </row>
    <row r="82" customHeight="1" spans="1:29">
      <c r="A82" s="63" t="str">
        <f t="shared" si="38"/>
        <v>2025-01-06</v>
      </c>
      <c r="B82" s="53" t="s">
        <v>53</v>
      </c>
      <c r="C82" s="54">
        <f t="shared" si="34"/>
        <v>1.00383962704452</v>
      </c>
      <c r="D82" s="3">
        <f t="shared" si="35"/>
        <v>1.13295268378266</v>
      </c>
      <c r="E82" s="3">
        <f t="shared" si="36"/>
        <v>0.848528382006816</v>
      </c>
      <c r="F82" s="3">
        <f t="shared" si="40"/>
        <v>1.0153695031168</v>
      </c>
      <c r="G82" s="3">
        <f t="shared" ref="G82:AC82" si="49">IFERROR(G14/F14,"")</f>
        <v>0.955864865401933</v>
      </c>
      <c r="H82" s="3">
        <f t="shared" si="49"/>
        <v>0.982052501057231</v>
      </c>
      <c r="I82" s="3">
        <f t="shared" si="49"/>
        <v>1.00104842065623</v>
      </c>
      <c r="J82" s="3">
        <f t="shared" si="49"/>
        <v>0.94674375599275</v>
      </c>
      <c r="K82" s="3">
        <f t="shared" si="49"/>
        <v>0.996993117174382</v>
      </c>
      <c r="L82" s="3">
        <f t="shared" si="49"/>
        <v>1.07492919249971</v>
      </c>
      <c r="M82" s="3">
        <f t="shared" si="49"/>
        <v>1.05437740197528</v>
      </c>
      <c r="N82" s="3">
        <f t="shared" si="49"/>
        <v>1.05526477047746</v>
      </c>
      <c r="O82" s="3">
        <f t="shared" si="49"/>
        <v>0.993666636761309</v>
      </c>
      <c r="P82" s="3">
        <f t="shared" si="49"/>
        <v>0.899424737098504</v>
      </c>
      <c r="Q82" s="3">
        <f t="shared" si="49"/>
        <v>0.95332472530897</v>
      </c>
      <c r="R82" s="3">
        <f t="shared" si="49"/>
        <v>0.869536389740184</v>
      </c>
      <c r="S82" s="3">
        <f t="shared" si="49"/>
        <v>1.11016302951991</v>
      </c>
      <c r="T82" s="3">
        <f t="shared" si="49"/>
        <v>1.10764502386598</v>
      </c>
      <c r="U82" s="3">
        <f t="shared" si="49"/>
        <v>1.02660804030977</v>
      </c>
      <c r="V82" s="3">
        <f t="shared" si="49"/>
        <v>1.08872259076501</v>
      </c>
      <c r="W82" s="3">
        <f t="shared" si="49"/>
        <v>1.13295268378266</v>
      </c>
      <c r="X82" s="3">
        <f t="shared" si="49"/>
        <v>1.07990409440488</v>
      </c>
      <c r="Y82" s="3">
        <f t="shared" si="49"/>
        <v>1.04291410570783</v>
      </c>
      <c r="Z82" s="3">
        <f t="shared" si="49"/>
        <v>0.981865670282707</v>
      </c>
      <c r="AA82" s="3">
        <f t="shared" si="49"/>
        <v>0.973587910975367</v>
      </c>
      <c r="AB82" s="3">
        <f t="shared" si="49"/>
        <v>0.900663500186742</v>
      </c>
      <c r="AC82" s="3">
        <f t="shared" si="49"/>
        <v>0.848528382006816</v>
      </c>
    </row>
    <row r="83" customHeight="1" spans="1:29">
      <c r="A83" s="63" t="str">
        <f t="shared" si="38"/>
        <v>2025-01-06</v>
      </c>
      <c r="B83" s="53" t="s">
        <v>54</v>
      </c>
      <c r="C83" s="54">
        <f t="shared" si="34"/>
        <v>1.00166273384363</v>
      </c>
      <c r="D83" s="3">
        <f t="shared" si="35"/>
        <v>1.13425794845732</v>
      </c>
      <c r="E83" s="3">
        <f t="shared" si="36"/>
        <v>0.848321384104043</v>
      </c>
      <c r="F83" s="3">
        <f t="shared" si="40"/>
        <v>1.02664945110756</v>
      </c>
      <c r="G83" s="3">
        <f t="shared" ref="G83:AC83" si="50">IFERROR(G15/F15,"")</f>
        <v>0.928653244216855</v>
      </c>
      <c r="H83" s="3">
        <f t="shared" si="50"/>
        <v>0.961541068452744</v>
      </c>
      <c r="I83" s="3">
        <f t="shared" si="50"/>
        <v>0.98942190399157</v>
      </c>
      <c r="J83" s="3">
        <f t="shared" si="50"/>
        <v>0.959508063447366</v>
      </c>
      <c r="K83" s="3">
        <f t="shared" si="50"/>
        <v>0.996746737944239</v>
      </c>
      <c r="L83" s="3">
        <f t="shared" si="50"/>
        <v>1.10793961092269</v>
      </c>
      <c r="M83" s="3">
        <f t="shared" si="50"/>
        <v>1.05727786128767</v>
      </c>
      <c r="N83" s="3">
        <f t="shared" si="50"/>
        <v>1.03239782049242</v>
      </c>
      <c r="O83" s="3">
        <f t="shared" si="50"/>
        <v>0.976050369852841</v>
      </c>
      <c r="P83" s="3">
        <f t="shared" si="50"/>
        <v>0.879562541923502</v>
      </c>
      <c r="Q83" s="3">
        <f t="shared" si="50"/>
        <v>1.00113037724988</v>
      </c>
      <c r="R83" s="3">
        <f t="shared" si="50"/>
        <v>0.895005456308926</v>
      </c>
      <c r="S83" s="3">
        <f t="shared" si="50"/>
        <v>1.07938373284241</v>
      </c>
      <c r="T83" s="3">
        <f t="shared" si="50"/>
        <v>1.0532925307555</v>
      </c>
      <c r="U83" s="3">
        <f t="shared" si="50"/>
        <v>1.04216889727841</v>
      </c>
      <c r="V83" s="3">
        <f t="shared" si="50"/>
        <v>1.10531122062081</v>
      </c>
      <c r="W83" s="3">
        <f t="shared" si="50"/>
        <v>1.13425794845732</v>
      </c>
      <c r="X83" s="3">
        <f t="shared" si="50"/>
        <v>1.07353906528996</v>
      </c>
      <c r="Y83" s="3">
        <f t="shared" si="50"/>
        <v>1.04023880326187</v>
      </c>
      <c r="Z83" s="3">
        <f t="shared" si="50"/>
        <v>0.987408170342539</v>
      </c>
      <c r="AA83" s="3">
        <f t="shared" si="50"/>
        <v>0.975983125171756</v>
      </c>
      <c r="AB83" s="3">
        <f t="shared" si="50"/>
        <v>0.888116226924303</v>
      </c>
      <c r="AC83" s="3">
        <f t="shared" si="50"/>
        <v>0.848321384104043</v>
      </c>
    </row>
    <row r="84" customHeight="1" spans="1:29">
      <c r="A84" s="63" t="str">
        <f t="shared" si="38"/>
        <v>2025-01-07</v>
      </c>
      <c r="B84" s="53" t="s">
        <v>53</v>
      </c>
      <c r="C84" s="54">
        <f t="shared" si="34"/>
        <v>1.00045923922476</v>
      </c>
      <c r="D84" s="3">
        <f t="shared" si="35"/>
        <v>1.14313839431539</v>
      </c>
      <c r="E84" s="3">
        <f t="shared" si="36"/>
        <v>0.850319527361955</v>
      </c>
      <c r="F84" s="3">
        <f t="shared" si="40"/>
        <v>0.945025271200595</v>
      </c>
      <c r="G84" s="3">
        <f t="shared" ref="G84:AC84" si="51">IFERROR(G16/F16,"")</f>
        <v>0.946193445744598</v>
      </c>
      <c r="H84" s="3">
        <f t="shared" si="51"/>
        <v>0.998066499859445</v>
      </c>
      <c r="I84" s="3">
        <f t="shared" si="51"/>
        <v>1.01081575564516</v>
      </c>
      <c r="J84" s="3">
        <f t="shared" si="51"/>
        <v>0.957568918915029</v>
      </c>
      <c r="K84" s="3">
        <f t="shared" si="51"/>
        <v>1.00420007911973</v>
      </c>
      <c r="L84" s="3">
        <f t="shared" si="51"/>
        <v>1.0901425382928</v>
      </c>
      <c r="M84" s="3">
        <f t="shared" si="51"/>
        <v>1.02743550821264</v>
      </c>
      <c r="N84" s="3">
        <f t="shared" si="51"/>
        <v>0.997030160230232</v>
      </c>
      <c r="O84" s="3">
        <f t="shared" si="51"/>
        <v>0.963908361980043</v>
      </c>
      <c r="P84" s="3">
        <f t="shared" si="51"/>
        <v>0.887840585739616</v>
      </c>
      <c r="Q84" s="3">
        <f t="shared" si="51"/>
        <v>0.956731820354487</v>
      </c>
      <c r="R84" s="3">
        <f t="shared" si="51"/>
        <v>0.881931680601673</v>
      </c>
      <c r="S84" s="3">
        <f t="shared" si="51"/>
        <v>1.08672768606884</v>
      </c>
      <c r="T84" s="3">
        <f t="shared" si="51"/>
        <v>1.08725380147803</v>
      </c>
      <c r="U84" s="3">
        <f t="shared" si="51"/>
        <v>1.06187866064354</v>
      </c>
      <c r="V84" s="3">
        <f t="shared" si="51"/>
        <v>1.14313839431539</v>
      </c>
      <c r="W84" s="3">
        <f t="shared" si="51"/>
        <v>1.13743040762818</v>
      </c>
      <c r="X84" s="3">
        <f t="shared" si="51"/>
        <v>1.0743249239625</v>
      </c>
      <c r="Y84" s="3">
        <f t="shared" si="51"/>
        <v>1.04849818879489</v>
      </c>
      <c r="Z84" s="3">
        <f t="shared" si="51"/>
        <v>0.985936542323905</v>
      </c>
      <c r="AA84" s="3">
        <f t="shared" si="51"/>
        <v>0.975229678489046</v>
      </c>
      <c r="AB84" s="3">
        <f t="shared" si="51"/>
        <v>0.893393304431903</v>
      </c>
      <c r="AC84" s="3">
        <f t="shared" si="51"/>
        <v>0.850319527361955</v>
      </c>
    </row>
    <row r="85" customHeight="1" spans="1:29">
      <c r="A85" s="63" t="str">
        <f t="shared" si="38"/>
        <v>2025-01-07</v>
      </c>
      <c r="B85" s="53" t="s">
        <v>54</v>
      </c>
      <c r="C85" s="54">
        <f t="shared" si="34"/>
        <v>1.00291603977993</v>
      </c>
      <c r="D85" s="3">
        <f t="shared" si="35"/>
        <v>1.12948547810578</v>
      </c>
      <c r="E85" s="3">
        <f t="shared" si="36"/>
        <v>0.841572111100997</v>
      </c>
      <c r="F85" s="3">
        <f t="shared" si="40"/>
        <v>0.986386372985636</v>
      </c>
      <c r="G85" s="3">
        <f t="shared" ref="G85:AC85" si="52">IFERROR(G17/F17,"")</f>
        <v>0.917295152887076</v>
      </c>
      <c r="H85" s="3">
        <f t="shared" si="52"/>
        <v>0.967056804162153</v>
      </c>
      <c r="I85" s="3">
        <f t="shared" si="52"/>
        <v>0.998040514913787</v>
      </c>
      <c r="J85" s="3">
        <f t="shared" si="52"/>
        <v>0.961562755659016</v>
      </c>
      <c r="K85" s="3">
        <f t="shared" si="52"/>
        <v>1.00996127397647</v>
      </c>
      <c r="L85" s="3">
        <f t="shared" si="52"/>
        <v>1.12494279781279</v>
      </c>
      <c r="M85" s="3">
        <f t="shared" si="52"/>
        <v>1.08575245408311</v>
      </c>
      <c r="N85" s="3">
        <f t="shared" si="52"/>
        <v>1.02658957563051</v>
      </c>
      <c r="O85" s="3">
        <f t="shared" si="52"/>
        <v>0.959594579314921</v>
      </c>
      <c r="P85" s="3">
        <f t="shared" si="52"/>
        <v>0.870074782660839</v>
      </c>
      <c r="Q85" s="3">
        <f t="shared" si="52"/>
        <v>1.00243112798272</v>
      </c>
      <c r="R85" s="3">
        <f t="shared" si="52"/>
        <v>0.917207726125861</v>
      </c>
      <c r="S85" s="3">
        <f t="shared" si="52"/>
        <v>1.12948547810578</v>
      </c>
      <c r="T85" s="3">
        <f t="shared" si="52"/>
        <v>1.04964287377319</v>
      </c>
      <c r="U85" s="3">
        <f t="shared" si="52"/>
        <v>1.0163628329455</v>
      </c>
      <c r="V85" s="3">
        <f t="shared" si="52"/>
        <v>1.10999802493666</v>
      </c>
      <c r="W85" s="3">
        <f t="shared" si="52"/>
        <v>1.11077921085364</v>
      </c>
      <c r="X85" s="3">
        <f t="shared" si="52"/>
        <v>1.07338408320059</v>
      </c>
      <c r="Y85" s="3">
        <f t="shared" si="52"/>
        <v>1.03825513095637</v>
      </c>
      <c r="Z85" s="3">
        <f t="shared" si="52"/>
        <v>0.995118741494733</v>
      </c>
      <c r="AA85" s="3">
        <f t="shared" si="52"/>
        <v>0.968342193183155</v>
      </c>
      <c r="AB85" s="3">
        <f t="shared" si="52"/>
        <v>0.91014835597283</v>
      </c>
      <c r="AC85" s="3">
        <f t="shared" si="52"/>
        <v>0.841572111100997</v>
      </c>
    </row>
    <row r="86" customHeight="1" spans="1:29">
      <c r="A86" s="63" t="str">
        <f t="shared" si="38"/>
        <v>2025-01-08</v>
      </c>
      <c r="B86" s="53" t="s">
        <v>53</v>
      </c>
      <c r="C86" s="54">
        <f t="shared" si="34"/>
        <v>1.00435346237205</v>
      </c>
      <c r="D86" s="3">
        <f t="shared" si="35"/>
        <v>1.11550809032006</v>
      </c>
      <c r="E86" s="3">
        <f t="shared" si="36"/>
        <v>0.841285103866184</v>
      </c>
      <c r="F86" s="3">
        <f t="shared" si="40"/>
        <v>1.01957273523789</v>
      </c>
      <c r="G86" s="3">
        <f t="shared" ref="G86:AC86" si="53">IFERROR(G18/F18,"")</f>
        <v>0.939208151657636</v>
      </c>
      <c r="H86" s="3">
        <f t="shared" si="53"/>
        <v>0.988126746618823</v>
      </c>
      <c r="I86" s="3">
        <f t="shared" si="53"/>
        <v>1.00939527558871</v>
      </c>
      <c r="J86" s="3">
        <f t="shared" si="53"/>
        <v>0.956454408621206</v>
      </c>
      <c r="K86" s="3">
        <f t="shared" si="53"/>
        <v>1.01434005357463</v>
      </c>
      <c r="L86" s="3">
        <f t="shared" si="53"/>
        <v>1.09978563894339</v>
      </c>
      <c r="M86" s="3">
        <f t="shared" si="53"/>
        <v>1.0569618638571</v>
      </c>
      <c r="N86" s="3">
        <f t="shared" si="53"/>
        <v>1.02643122489496</v>
      </c>
      <c r="O86" s="3">
        <f t="shared" si="53"/>
        <v>1.00170303203741</v>
      </c>
      <c r="P86" s="3">
        <f t="shared" si="53"/>
        <v>0.919649064625171</v>
      </c>
      <c r="Q86" s="3">
        <f t="shared" si="53"/>
        <v>0.999626353788653</v>
      </c>
      <c r="R86" s="3">
        <f t="shared" si="53"/>
        <v>0.910320727839333</v>
      </c>
      <c r="S86" s="3">
        <f t="shared" si="53"/>
        <v>1.08550633817947</v>
      </c>
      <c r="T86" s="3">
        <f t="shared" si="53"/>
        <v>1.05708336838332</v>
      </c>
      <c r="U86" s="3">
        <f t="shared" si="53"/>
        <v>1.00773513306593</v>
      </c>
      <c r="V86" s="3">
        <f t="shared" si="53"/>
        <v>1.06508860775173</v>
      </c>
      <c r="W86" s="3">
        <f t="shared" si="53"/>
        <v>1.11550809032006</v>
      </c>
      <c r="X86" s="3">
        <f t="shared" si="53"/>
        <v>1.07648980932283</v>
      </c>
      <c r="Y86" s="3">
        <f t="shared" si="53"/>
        <v>1.04240651857926</v>
      </c>
      <c r="Z86" s="3">
        <f t="shared" si="53"/>
        <v>0.998127883808015</v>
      </c>
      <c r="AA86" s="3">
        <f t="shared" si="53"/>
        <v>0.976479412892884</v>
      </c>
      <c r="AB86" s="3">
        <f t="shared" si="53"/>
        <v>0.89719755347455</v>
      </c>
      <c r="AC86" s="3">
        <f t="shared" si="53"/>
        <v>0.841285103866184</v>
      </c>
    </row>
    <row r="87" customHeight="1" spans="1:29">
      <c r="A87" s="63" t="str">
        <f t="shared" si="38"/>
        <v>2025-01-08</v>
      </c>
      <c r="B87" s="53" t="s">
        <v>54</v>
      </c>
      <c r="C87" s="54">
        <f t="shared" si="34"/>
        <v>1.00400733864214</v>
      </c>
      <c r="D87" s="3">
        <f t="shared" si="35"/>
        <v>1.14062634603953</v>
      </c>
      <c r="E87" s="3">
        <f t="shared" si="36"/>
        <v>0.867467517375176</v>
      </c>
      <c r="F87" s="3">
        <f t="shared" si="40"/>
        <v>1.02333569948302</v>
      </c>
      <c r="G87" s="3">
        <f t="shared" ref="G87:AC87" si="54">IFERROR(G19/F19,"")</f>
        <v>0.930373038165922</v>
      </c>
      <c r="H87" s="3">
        <f t="shared" si="54"/>
        <v>0.963185658770538</v>
      </c>
      <c r="I87" s="3">
        <f t="shared" si="54"/>
        <v>0.984148822274094</v>
      </c>
      <c r="J87" s="3">
        <f t="shared" si="54"/>
        <v>0.936955753337763</v>
      </c>
      <c r="K87" s="3">
        <f t="shared" si="54"/>
        <v>0.994548874113938</v>
      </c>
      <c r="L87" s="3">
        <f t="shared" si="54"/>
        <v>1.12729236464751</v>
      </c>
      <c r="M87" s="3">
        <f t="shared" si="54"/>
        <v>1.14062634603953</v>
      </c>
      <c r="N87" s="3">
        <f t="shared" si="54"/>
        <v>1.07216406591581</v>
      </c>
      <c r="O87" s="3">
        <f t="shared" si="54"/>
        <v>0.979290177054079</v>
      </c>
      <c r="P87" s="3">
        <f t="shared" si="54"/>
        <v>0.967756833446778</v>
      </c>
      <c r="Q87" s="3">
        <f t="shared" si="54"/>
        <v>0.981673598683758</v>
      </c>
      <c r="R87" s="3">
        <f t="shared" si="54"/>
        <v>0.921125998283872</v>
      </c>
      <c r="S87" s="3">
        <f t="shared" si="54"/>
        <v>1.08633003021202</v>
      </c>
      <c r="T87" s="3">
        <f t="shared" si="54"/>
        <v>1.02314311636388</v>
      </c>
      <c r="U87" s="3">
        <f t="shared" si="54"/>
        <v>1.00757124480757</v>
      </c>
      <c r="V87" s="3">
        <f t="shared" si="54"/>
        <v>1.07051597483125</v>
      </c>
      <c r="W87" s="3">
        <f t="shared" si="54"/>
        <v>1.05963904861038</v>
      </c>
      <c r="X87" s="3">
        <f t="shared" si="54"/>
        <v>1.05708462049796</v>
      </c>
      <c r="Y87" s="3">
        <f t="shared" si="54"/>
        <v>1.05198927702826</v>
      </c>
      <c r="Z87" s="3">
        <f t="shared" si="54"/>
        <v>0.97945726115272</v>
      </c>
      <c r="AA87" s="3">
        <f t="shared" si="54"/>
        <v>0.950939376536094</v>
      </c>
      <c r="AB87" s="3">
        <f t="shared" si="54"/>
        <v>0.919561429779392</v>
      </c>
      <c r="AC87" s="3">
        <f t="shared" si="54"/>
        <v>0.867467517375176</v>
      </c>
    </row>
    <row r="88" customHeight="1" spans="1:29">
      <c r="A88" s="63" t="str">
        <f t="shared" si="38"/>
        <v>2025-01-09</v>
      </c>
      <c r="B88" s="53" t="s">
        <v>53</v>
      </c>
      <c r="C88" s="54">
        <f t="shared" si="34"/>
        <v>0.999990789655293</v>
      </c>
      <c r="D88" s="3">
        <f t="shared" si="35"/>
        <v>1.09890347365664</v>
      </c>
      <c r="E88" s="3">
        <f t="shared" si="36"/>
        <v>0.841477337026625</v>
      </c>
      <c r="F88" s="3">
        <f t="shared" si="40"/>
        <v>1.0264187897821</v>
      </c>
      <c r="G88" s="3">
        <f t="shared" ref="G88:AC88" si="55">IFERROR(G20/F20,"")</f>
        <v>0.949764862036844</v>
      </c>
      <c r="H88" s="3">
        <f t="shared" si="55"/>
        <v>0.95062563071149</v>
      </c>
      <c r="I88" s="3">
        <f t="shared" si="55"/>
        <v>0.988956908206855</v>
      </c>
      <c r="J88" s="3">
        <f t="shared" si="55"/>
        <v>0.973334527601078</v>
      </c>
      <c r="K88" s="3">
        <f t="shared" si="55"/>
        <v>1.00272178507572</v>
      </c>
      <c r="L88" s="3">
        <f t="shared" si="55"/>
        <v>1.05002220816849</v>
      </c>
      <c r="M88" s="3">
        <f t="shared" si="55"/>
        <v>1.07683485596021</v>
      </c>
      <c r="N88" s="3">
        <f t="shared" si="55"/>
        <v>1.08041236362463</v>
      </c>
      <c r="O88" s="3">
        <f t="shared" si="55"/>
        <v>0.991174282281386</v>
      </c>
      <c r="P88" s="3">
        <f t="shared" si="55"/>
        <v>0.932894620492095</v>
      </c>
      <c r="Q88" s="3">
        <f t="shared" si="55"/>
        <v>0.975401027185817</v>
      </c>
      <c r="R88" s="3">
        <f t="shared" si="55"/>
        <v>0.916656112443589</v>
      </c>
      <c r="S88" s="3">
        <f t="shared" si="55"/>
        <v>1.09890347365664</v>
      </c>
      <c r="T88" s="3">
        <f t="shared" si="55"/>
        <v>1.02751855085231</v>
      </c>
      <c r="U88" s="3">
        <f t="shared" si="55"/>
        <v>0.998282268328176</v>
      </c>
      <c r="V88" s="3">
        <f t="shared" si="55"/>
        <v>1.07941371575607</v>
      </c>
      <c r="W88" s="3">
        <f t="shared" si="55"/>
        <v>1.0710468309391</v>
      </c>
      <c r="X88" s="3">
        <f t="shared" si="55"/>
        <v>1.0216328154333</v>
      </c>
      <c r="Y88" s="3">
        <f t="shared" si="55"/>
        <v>1.04922302212538</v>
      </c>
      <c r="Z88" s="3">
        <f t="shared" si="55"/>
        <v>0.992560496163741</v>
      </c>
      <c r="AA88" s="3">
        <f t="shared" si="55"/>
        <v>0.976717247906443</v>
      </c>
      <c r="AB88" s="3">
        <f t="shared" si="55"/>
        <v>0.927785219968938</v>
      </c>
      <c r="AC88" s="3">
        <f t="shared" si="55"/>
        <v>0.841477337026625</v>
      </c>
    </row>
    <row r="89" customHeight="1" spans="1:29">
      <c r="A89" s="63" t="str">
        <f t="shared" si="38"/>
        <v>2025-01-09</v>
      </c>
      <c r="B89" s="53" t="s">
        <v>54</v>
      </c>
      <c r="C89" s="54">
        <f t="shared" si="34"/>
        <v>1.00019728628393</v>
      </c>
      <c r="D89" s="3">
        <f t="shared" si="35"/>
        <v>1.09125831151911</v>
      </c>
      <c r="E89" s="3">
        <f t="shared" si="36"/>
        <v>0.840596935123358</v>
      </c>
      <c r="F89" s="3">
        <f t="shared" si="40"/>
        <v>1.01737268396845</v>
      </c>
      <c r="G89" s="3">
        <f t="shared" ref="G89:AC89" si="56">IFERROR(G21/F21,"")</f>
        <v>0.940407797873172</v>
      </c>
      <c r="H89" s="3">
        <f t="shared" si="56"/>
        <v>0.94530104726861</v>
      </c>
      <c r="I89" s="3">
        <f t="shared" si="56"/>
        <v>1.02955988962762</v>
      </c>
      <c r="J89" s="3">
        <f t="shared" si="56"/>
        <v>0.996657991493429</v>
      </c>
      <c r="K89" s="3">
        <f t="shared" si="56"/>
        <v>0.982740195900775</v>
      </c>
      <c r="L89" s="3">
        <f t="shared" si="56"/>
        <v>1.0498393209065</v>
      </c>
      <c r="M89" s="3">
        <f t="shared" si="56"/>
        <v>1.07824862716695</v>
      </c>
      <c r="N89" s="3">
        <f t="shared" si="56"/>
        <v>1.0776085386222</v>
      </c>
      <c r="O89" s="3">
        <f t="shared" si="56"/>
        <v>0.993980108824911</v>
      </c>
      <c r="P89" s="3">
        <f t="shared" si="56"/>
        <v>0.918249392405914</v>
      </c>
      <c r="Q89" s="3">
        <f t="shared" si="56"/>
        <v>0.954341620067721</v>
      </c>
      <c r="R89" s="3">
        <f t="shared" si="56"/>
        <v>0.911319764935255</v>
      </c>
      <c r="S89" s="3">
        <f t="shared" si="56"/>
        <v>1.08706772138996</v>
      </c>
      <c r="T89" s="3">
        <f t="shared" si="56"/>
        <v>1.01155125444979</v>
      </c>
      <c r="U89" s="3">
        <f t="shared" si="56"/>
        <v>1.0102698771501</v>
      </c>
      <c r="V89" s="3">
        <f t="shared" si="56"/>
        <v>1.08649702506035</v>
      </c>
      <c r="W89" s="3">
        <f t="shared" si="56"/>
        <v>1.09125831151911</v>
      </c>
      <c r="X89" s="3">
        <f t="shared" si="56"/>
        <v>1.05128593020419</v>
      </c>
      <c r="Y89" s="3">
        <f t="shared" si="56"/>
        <v>1.03473040048294</v>
      </c>
      <c r="Z89" s="3">
        <f t="shared" si="56"/>
        <v>0.989933718991638</v>
      </c>
      <c r="AA89" s="3">
        <f t="shared" si="56"/>
        <v>0.986135797357904</v>
      </c>
      <c r="AB89" s="3">
        <f t="shared" si="56"/>
        <v>0.919780920023479</v>
      </c>
      <c r="AC89" s="3">
        <f t="shared" si="56"/>
        <v>0.840596935123358</v>
      </c>
    </row>
    <row r="90" customHeight="1" spans="1:29">
      <c r="A90" s="63" t="str">
        <f t="shared" si="38"/>
        <v>2025-01-10</v>
      </c>
      <c r="B90" s="53" t="s">
        <v>53</v>
      </c>
      <c r="C90" s="54">
        <f t="shared" si="34"/>
        <v>1.00131875492645</v>
      </c>
      <c r="D90" s="3">
        <f t="shared" si="35"/>
        <v>1.0986433873222</v>
      </c>
      <c r="E90" s="3">
        <f t="shared" si="36"/>
        <v>0.841662869668112</v>
      </c>
      <c r="F90" s="3">
        <f t="shared" si="40"/>
        <v>0.975740083054013</v>
      </c>
      <c r="G90" s="3">
        <f t="shared" ref="G90:AC90" si="57">IFERROR(G22/F22,"")</f>
        <v>0.966306096136557</v>
      </c>
      <c r="H90" s="3">
        <f t="shared" si="57"/>
        <v>0.936213715714424</v>
      </c>
      <c r="I90" s="3">
        <f t="shared" si="57"/>
        <v>0.957402133039037</v>
      </c>
      <c r="J90" s="3">
        <f t="shared" si="57"/>
        <v>0.972214676309007</v>
      </c>
      <c r="K90" s="3">
        <f t="shared" si="57"/>
        <v>1.00291325453702</v>
      </c>
      <c r="L90" s="3">
        <f t="shared" si="57"/>
        <v>1.0986433873222</v>
      </c>
      <c r="M90" s="3">
        <f t="shared" si="57"/>
        <v>1.09209319110713</v>
      </c>
      <c r="N90" s="3">
        <f t="shared" si="57"/>
        <v>1.07940065038688</v>
      </c>
      <c r="O90" s="3">
        <f t="shared" si="57"/>
        <v>1.01963635976913</v>
      </c>
      <c r="P90" s="3">
        <f t="shared" si="57"/>
        <v>0.934206385857932</v>
      </c>
      <c r="Q90" s="3">
        <f t="shared" si="57"/>
        <v>0.977876156794864</v>
      </c>
      <c r="R90" s="3">
        <f t="shared" si="57"/>
        <v>0.885372734286322</v>
      </c>
      <c r="S90" s="3">
        <f t="shared" si="57"/>
        <v>1.07624343382532</v>
      </c>
      <c r="T90" s="3">
        <f t="shared" si="57"/>
        <v>1.07571095256004</v>
      </c>
      <c r="U90" s="3">
        <f t="shared" si="57"/>
        <v>1.04212755394105</v>
      </c>
      <c r="V90" s="3">
        <f t="shared" si="57"/>
        <v>1.04476816242714</v>
      </c>
      <c r="W90" s="3">
        <f t="shared" si="57"/>
        <v>1.09462504590598</v>
      </c>
      <c r="X90" s="3">
        <f t="shared" si="57"/>
        <v>1.05733588123581</v>
      </c>
      <c r="Y90" s="3">
        <f t="shared" si="57"/>
        <v>1.04619823064471</v>
      </c>
      <c r="Z90" s="3">
        <f t="shared" si="57"/>
        <v>0.984190087255786</v>
      </c>
      <c r="AA90" s="3">
        <f t="shared" si="57"/>
        <v>0.976499157444156</v>
      </c>
      <c r="AB90" s="3">
        <f t="shared" si="57"/>
        <v>0.894269919012279</v>
      </c>
      <c r="AC90" s="3">
        <f t="shared" si="57"/>
        <v>0.841662869668112</v>
      </c>
    </row>
    <row r="91" customHeight="1" spans="1:29">
      <c r="A91" s="63" t="str">
        <f t="shared" si="38"/>
        <v>2025-01-10</v>
      </c>
      <c r="B91" s="53" t="s">
        <v>54</v>
      </c>
      <c r="C91" s="54">
        <f t="shared" si="34"/>
        <v>1.00418451631435</v>
      </c>
      <c r="D91" s="3">
        <f t="shared" si="35"/>
        <v>1.12733487555787</v>
      </c>
      <c r="E91" s="3">
        <f t="shared" si="36"/>
        <v>0.857132673543454</v>
      </c>
      <c r="F91" s="3">
        <f t="shared" si="40"/>
        <v>0.977542957575389</v>
      </c>
      <c r="G91" s="3">
        <f t="shared" ref="G91:AC91" si="58">IFERROR(G23/F23,"")</f>
        <v>0.927396217386923</v>
      </c>
      <c r="H91" s="3">
        <f t="shared" si="58"/>
        <v>0.914379162445511</v>
      </c>
      <c r="I91" s="3">
        <f t="shared" si="58"/>
        <v>0.963301695979706</v>
      </c>
      <c r="J91" s="3">
        <f t="shared" si="58"/>
        <v>0.97665009941205</v>
      </c>
      <c r="K91" s="3">
        <f t="shared" si="58"/>
        <v>1.0016141648602</v>
      </c>
      <c r="L91" s="3">
        <f t="shared" si="58"/>
        <v>1.11315567414763</v>
      </c>
      <c r="M91" s="3">
        <f t="shared" si="58"/>
        <v>1.12733487555787</v>
      </c>
      <c r="N91" s="3">
        <f t="shared" si="58"/>
        <v>1.1029007764662</v>
      </c>
      <c r="O91" s="3">
        <f t="shared" si="58"/>
        <v>1.00614638202533</v>
      </c>
      <c r="P91" s="3">
        <f t="shared" si="58"/>
        <v>0.91113327763954</v>
      </c>
      <c r="Q91" s="3">
        <f t="shared" si="58"/>
        <v>0.970211162833227</v>
      </c>
      <c r="R91" s="3">
        <f t="shared" si="58"/>
        <v>0.875216768102304</v>
      </c>
      <c r="S91" s="3">
        <f t="shared" si="58"/>
        <v>1.10216929204294</v>
      </c>
      <c r="T91" s="3">
        <f t="shared" si="58"/>
        <v>1.04806778698137</v>
      </c>
      <c r="U91" s="3">
        <f t="shared" si="58"/>
        <v>1.03757425692903</v>
      </c>
      <c r="V91" s="3">
        <f t="shared" si="58"/>
        <v>1.09664492280014</v>
      </c>
      <c r="W91" s="3">
        <f t="shared" si="58"/>
        <v>1.10690026029432</v>
      </c>
      <c r="X91" s="3">
        <f t="shared" si="58"/>
        <v>1.05903310428944</v>
      </c>
      <c r="Y91" s="3">
        <f t="shared" si="58"/>
        <v>1.04362446090342</v>
      </c>
      <c r="Z91" s="3">
        <f t="shared" si="58"/>
        <v>0.991398838989097</v>
      </c>
      <c r="AA91" s="3">
        <f t="shared" si="58"/>
        <v>0.983662950774714</v>
      </c>
      <c r="AB91" s="3">
        <f t="shared" si="58"/>
        <v>0.907236629564539</v>
      </c>
      <c r="AC91" s="3">
        <f t="shared" si="58"/>
        <v>0.857132673543454</v>
      </c>
    </row>
    <row r="92" customHeight="1" spans="1:29">
      <c r="A92" s="63" t="str">
        <f t="shared" si="38"/>
        <v>2025-01-11</v>
      </c>
      <c r="B92" s="53" t="s">
        <v>53</v>
      </c>
      <c r="C92" s="54">
        <f t="shared" si="34"/>
        <v>1.00824583452754</v>
      </c>
      <c r="D92" s="3">
        <f t="shared" si="35"/>
        <v>1.15333953611063</v>
      </c>
      <c r="E92" s="3">
        <f t="shared" si="36"/>
        <v>0.851529838919303</v>
      </c>
      <c r="F92" s="3">
        <f t="shared" si="40"/>
        <v>1.02164287127697</v>
      </c>
      <c r="G92" s="3">
        <f t="shared" ref="G92:AC92" si="59">IFERROR(G24/F24,"")</f>
        <v>0.949643121726317</v>
      </c>
      <c r="H92" s="3">
        <f t="shared" si="59"/>
        <v>0.962461241010001</v>
      </c>
      <c r="I92" s="3">
        <f t="shared" si="59"/>
        <v>0.928745038684101</v>
      </c>
      <c r="J92" s="3">
        <f t="shared" si="59"/>
        <v>0.939737738661668</v>
      </c>
      <c r="K92" s="3">
        <f t="shared" si="59"/>
        <v>0.983574473970475</v>
      </c>
      <c r="L92" s="3">
        <f t="shared" si="59"/>
        <v>1.08070896982694</v>
      </c>
      <c r="M92" s="3">
        <f t="shared" si="59"/>
        <v>1.09568981501692</v>
      </c>
      <c r="N92" s="3">
        <f t="shared" si="59"/>
        <v>1.15333953611063</v>
      </c>
      <c r="O92" s="3">
        <f t="shared" si="59"/>
        <v>1.02207083017919</v>
      </c>
      <c r="P92" s="3">
        <f t="shared" si="59"/>
        <v>0.911388223513953</v>
      </c>
      <c r="Q92" s="3">
        <f t="shared" si="59"/>
        <v>0.939884514099465</v>
      </c>
      <c r="R92" s="3">
        <f t="shared" si="59"/>
        <v>0.851529838919303</v>
      </c>
      <c r="S92" s="3">
        <f t="shared" si="59"/>
        <v>1.07740633546492</v>
      </c>
      <c r="T92" s="3">
        <f t="shared" si="59"/>
        <v>1.06435892642873</v>
      </c>
      <c r="U92" s="3">
        <f t="shared" si="59"/>
        <v>1.10417350603259</v>
      </c>
      <c r="V92" s="3">
        <f t="shared" si="59"/>
        <v>1.13918435722987</v>
      </c>
      <c r="W92" s="3">
        <f t="shared" si="59"/>
        <v>1.1230308510873</v>
      </c>
      <c r="X92" s="3">
        <f t="shared" si="59"/>
        <v>1.03197026529284</v>
      </c>
      <c r="Y92" s="3">
        <f t="shared" si="59"/>
        <v>1.02922353563265</v>
      </c>
      <c r="Z92" s="3">
        <f t="shared" si="59"/>
        <v>0.995502284167925</v>
      </c>
      <c r="AA92" s="3">
        <f t="shared" si="59"/>
        <v>0.993353547523932</v>
      </c>
      <c r="AB92" s="3">
        <f t="shared" si="59"/>
        <v>0.92679586440603</v>
      </c>
      <c r="AC92" s="3">
        <f t="shared" si="59"/>
        <v>0.872484342398353</v>
      </c>
    </row>
    <row r="93" customHeight="1" spans="1:29">
      <c r="A93" s="63" t="str">
        <f t="shared" si="38"/>
        <v>2025-01-11</v>
      </c>
      <c r="B93" s="53" t="s">
        <v>54</v>
      </c>
      <c r="C93" s="54">
        <f t="shared" si="34"/>
        <v>1.00762205790126</v>
      </c>
      <c r="D93" s="3">
        <f t="shared" si="35"/>
        <v>1.18093965636467</v>
      </c>
      <c r="E93" s="3">
        <f t="shared" si="36"/>
        <v>0.878191391630279</v>
      </c>
      <c r="F93" s="3">
        <f t="shared" si="40"/>
        <v>0.996513670424951</v>
      </c>
      <c r="G93" s="3">
        <f t="shared" ref="G93:AC93" si="60">IFERROR(G25/F25,"")</f>
        <v>0.944251157044134</v>
      </c>
      <c r="H93" s="3">
        <f t="shared" si="60"/>
        <v>0.934205852816293</v>
      </c>
      <c r="I93" s="3">
        <f t="shared" si="60"/>
        <v>0.933847484723597</v>
      </c>
      <c r="J93" s="3">
        <f t="shared" si="60"/>
        <v>0.939865355006212</v>
      </c>
      <c r="K93" s="3">
        <f t="shared" si="60"/>
        <v>0.958607582425138</v>
      </c>
      <c r="L93" s="3">
        <f t="shared" si="60"/>
        <v>1.08015429642101</v>
      </c>
      <c r="M93" s="3">
        <f t="shared" si="60"/>
        <v>1.15295073773112</v>
      </c>
      <c r="N93" s="3">
        <f t="shared" si="60"/>
        <v>1.14756818442392</v>
      </c>
      <c r="O93" s="3">
        <f t="shared" si="60"/>
        <v>0.991158184230522</v>
      </c>
      <c r="P93" s="3">
        <f t="shared" si="60"/>
        <v>0.919170062059939</v>
      </c>
      <c r="Q93" s="3">
        <f t="shared" si="60"/>
        <v>0.970407763437938</v>
      </c>
      <c r="R93" s="3">
        <f t="shared" si="60"/>
        <v>0.878191391630279</v>
      </c>
      <c r="S93" s="3">
        <f t="shared" si="60"/>
        <v>1.08246959157416</v>
      </c>
      <c r="T93" s="3">
        <f t="shared" si="60"/>
        <v>1.01296818174975</v>
      </c>
      <c r="U93" s="3">
        <f t="shared" si="60"/>
        <v>1.0754639382411</v>
      </c>
      <c r="V93" s="3">
        <f t="shared" si="60"/>
        <v>1.18093965636467</v>
      </c>
      <c r="W93" s="3">
        <f t="shared" si="60"/>
        <v>1.1182951188743</v>
      </c>
      <c r="X93" s="3">
        <f t="shared" si="60"/>
        <v>1.02843771427356</v>
      </c>
      <c r="Y93" s="3">
        <f t="shared" si="60"/>
        <v>1.03079600947764</v>
      </c>
      <c r="Z93" s="3">
        <f t="shared" si="60"/>
        <v>1.01986218310099</v>
      </c>
      <c r="AA93" s="3">
        <f t="shared" si="60"/>
        <v>0.972005769789741</v>
      </c>
      <c r="AB93" s="3">
        <f t="shared" si="60"/>
        <v>0.926424874559427</v>
      </c>
      <c r="AC93" s="3">
        <f t="shared" si="60"/>
        <v>0.888374629249859</v>
      </c>
    </row>
    <row r="94" customHeight="1" spans="1:29">
      <c r="A94" s="63" t="str">
        <f t="shared" si="38"/>
        <v>2025-01-12</v>
      </c>
      <c r="B94" s="53" t="s">
        <v>53</v>
      </c>
      <c r="C94" s="54">
        <f t="shared" si="34"/>
        <v>1.00085523621384</v>
      </c>
      <c r="D94" s="3">
        <f t="shared" si="35"/>
        <v>1.13638913120886</v>
      </c>
      <c r="E94" s="3">
        <f t="shared" si="36"/>
        <v>0.875564665365314</v>
      </c>
      <c r="F94" s="3">
        <f t="shared" si="40"/>
        <v>1.00960752144317</v>
      </c>
      <c r="G94" s="3">
        <f t="shared" ref="G94:AC94" si="61">IFERROR(G26/F26,"")</f>
        <v>0.944623933280401</v>
      </c>
      <c r="H94" s="3">
        <f t="shared" si="61"/>
        <v>0.954186834715162</v>
      </c>
      <c r="I94" s="3">
        <f t="shared" si="61"/>
        <v>0.953650216109405</v>
      </c>
      <c r="J94" s="3">
        <f t="shared" si="61"/>
        <v>0.970408450096964</v>
      </c>
      <c r="K94" s="3">
        <f t="shared" si="61"/>
        <v>0.994317052117463</v>
      </c>
      <c r="L94" s="3">
        <f t="shared" si="61"/>
        <v>1.05452357892346</v>
      </c>
      <c r="M94" s="3">
        <f t="shared" si="61"/>
        <v>1.06492615673636</v>
      </c>
      <c r="N94" s="3">
        <f t="shared" si="61"/>
        <v>1.06603172315455</v>
      </c>
      <c r="O94" s="3">
        <f t="shared" si="61"/>
        <v>0.97298645774167</v>
      </c>
      <c r="P94" s="3">
        <f t="shared" si="61"/>
        <v>0.917536487593749</v>
      </c>
      <c r="Q94" s="3">
        <f t="shared" si="61"/>
        <v>0.958458706518864</v>
      </c>
      <c r="R94" s="3">
        <f t="shared" si="61"/>
        <v>0.906395288872897</v>
      </c>
      <c r="S94" s="3">
        <f t="shared" si="61"/>
        <v>1.04739887816942</v>
      </c>
      <c r="T94" s="3">
        <f t="shared" si="61"/>
        <v>1.01235084416482</v>
      </c>
      <c r="U94" s="3">
        <f t="shared" si="61"/>
        <v>1.0820251201674</v>
      </c>
      <c r="V94" s="3">
        <f t="shared" si="61"/>
        <v>1.13638913120886</v>
      </c>
      <c r="W94" s="3">
        <f t="shared" si="61"/>
        <v>1.11912257077982</v>
      </c>
      <c r="X94" s="3">
        <f t="shared" si="61"/>
        <v>1.01892913206654</v>
      </c>
      <c r="Y94" s="3">
        <f t="shared" si="61"/>
        <v>1.01371555210341</v>
      </c>
      <c r="Z94" s="3">
        <f t="shared" si="61"/>
        <v>0.997697405037404</v>
      </c>
      <c r="AA94" s="3">
        <f t="shared" si="61"/>
        <v>0.99611939014286</v>
      </c>
      <c r="AB94" s="3">
        <f t="shared" si="61"/>
        <v>0.953560572622229</v>
      </c>
      <c r="AC94" s="3">
        <f t="shared" si="61"/>
        <v>0.875564665365314</v>
      </c>
    </row>
    <row r="95" customHeight="1" spans="1:29">
      <c r="A95" s="63" t="str">
        <f t="shared" si="38"/>
        <v>2025-01-12</v>
      </c>
      <c r="B95" s="53" t="s">
        <v>54</v>
      </c>
      <c r="C95" s="54">
        <f t="shared" si="34"/>
        <v>1.0013015197901</v>
      </c>
      <c r="D95" s="3">
        <f t="shared" si="35"/>
        <v>1.19069050050902</v>
      </c>
      <c r="E95" s="3">
        <f t="shared" si="36"/>
        <v>0.859615850421588</v>
      </c>
      <c r="F95" s="3">
        <f t="shared" si="40"/>
        <v>1.00203473481958</v>
      </c>
      <c r="G95" s="3">
        <f t="shared" ref="G95:AC95" si="62">IFERROR(G27/F27,"")</f>
        <v>0.90580697800851</v>
      </c>
      <c r="H95" s="3">
        <f t="shared" si="62"/>
        <v>0.925429172463938</v>
      </c>
      <c r="I95" s="3">
        <f t="shared" si="62"/>
        <v>0.934633002337412</v>
      </c>
      <c r="J95" s="3">
        <f t="shared" si="62"/>
        <v>0.93197463668905</v>
      </c>
      <c r="K95" s="3">
        <f t="shared" si="62"/>
        <v>0.989907746179243</v>
      </c>
      <c r="L95" s="3">
        <f t="shared" si="62"/>
        <v>1.07710192916339</v>
      </c>
      <c r="M95" s="3">
        <f t="shared" si="62"/>
        <v>1.08976515867937</v>
      </c>
      <c r="N95" s="3">
        <f t="shared" si="62"/>
        <v>1.05784322523123</v>
      </c>
      <c r="O95" s="3">
        <f t="shared" si="62"/>
        <v>0.937049494980771</v>
      </c>
      <c r="P95" s="3">
        <f t="shared" si="62"/>
        <v>0.884783094762419</v>
      </c>
      <c r="Q95" s="3">
        <f t="shared" si="62"/>
        <v>0.960919418309021</v>
      </c>
      <c r="R95" s="3">
        <f t="shared" si="62"/>
        <v>0.894501393384669</v>
      </c>
      <c r="S95" s="3">
        <f t="shared" si="62"/>
        <v>1.07389061193415</v>
      </c>
      <c r="T95" s="3">
        <f t="shared" si="62"/>
        <v>0.977654283807854</v>
      </c>
      <c r="U95" s="3">
        <f t="shared" si="62"/>
        <v>1.06524721712909</v>
      </c>
      <c r="V95" s="3">
        <f t="shared" si="62"/>
        <v>1.19069050050902</v>
      </c>
      <c r="W95" s="3">
        <f t="shared" si="62"/>
        <v>1.18708337741263</v>
      </c>
      <c r="X95" s="3">
        <f t="shared" si="62"/>
        <v>1.06461453496299</v>
      </c>
      <c r="Y95" s="3">
        <f t="shared" si="62"/>
        <v>1.03442183806299</v>
      </c>
      <c r="Z95" s="3">
        <f t="shared" si="62"/>
        <v>1.03850694633634</v>
      </c>
      <c r="AA95" s="3">
        <f t="shared" si="62"/>
        <v>1.01024613028142</v>
      </c>
      <c r="AB95" s="3">
        <f t="shared" si="62"/>
        <v>0.937515199095661</v>
      </c>
      <c r="AC95" s="3">
        <f t="shared" si="62"/>
        <v>0.859615850421588</v>
      </c>
    </row>
    <row r="96" customHeight="1" spans="1:29">
      <c r="A96" s="63" t="str">
        <f t="shared" si="38"/>
        <v>2025-01-13</v>
      </c>
      <c r="B96" s="53" t="s">
        <v>53</v>
      </c>
      <c r="C96" s="54">
        <f t="shared" si="34"/>
        <v>1.00626076122102</v>
      </c>
      <c r="D96" s="3">
        <f t="shared" si="35"/>
        <v>1.2063436910553</v>
      </c>
      <c r="E96" s="3">
        <f t="shared" si="36"/>
        <v>0.833673357886721</v>
      </c>
      <c r="F96" s="3">
        <f t="shared" si="40"/>
        <v>0.965413075304398</v>
      </c>
      <c r="G96" s="3">
        <f t="shared" ref="G96:AC96" si="63">IFERROR(G28/F28,"")</f>
        <v>0.915721480090869</v>
      </c>
      <c r="H96" s="3">
        <f t="shared" si="63"/>
        <v>0.953464928485651</v>
      </c>
      <c r="I96" s="3">
        <f t="shared" si="63"/>
        <v>0.952735243646581</v>
      </c>
      <c r="J96" s="3">
        <f t="shared" si="63"/>
        <v>0.973564917510376</v>
      </c>
      <c r="K96" s="3">
        <f t="shared" si="63"/>
        <v>1.00730634890478</v>
      </c>
      <c r="L96" s="3">
        <f t="shared" si="63"/>
        <v>1.10241448489136</v>
      </c>
      <c r="M96" s="3">
        <f t="shared" si="63"/>
        <v>1.10757397745233</v>
      </c>
      <c r="N96" s="3">
        <f t="shared" si="63"/>
        <v>1.09659274023785</v>
      </c>
      <c r="O96" s="3">
        <f t="shared" si="63"/>
        <v>1.0060906508116</v>
      </c>
      <c r="P96" s="3">
        <f t="shared" si="63"/>
        <v>0.92871853494819</v>
      </c>
      <c r="Q96" s="3">
        <f t="shared" si="63"/>
        <v>0.916562036838731</v>
      </c>
      <c r="R96" s="3">
        <f t="shared" si="63"/>
        <v>0.833673357886721</v>
      </c>
      <c r="S96" s="3">
        <f t="shared" si="63"/>
        <v>1.04244937474989</v>
      </c>
      <c r="T96" s="3">
        <f t="shared" si="63"/>
        <v>1.05873119443698</v>
      </c>
      <c r="U96" s="3">
        <f t="shared" si="63"/>
        <v>1.08671181194496</v>
      </c>
      <c r="V96" s="3">
        <f t="shared" si="63"/>
        <v>1.2063436910553</v>
      </c>
      <c r="W96" s="3">
        <f t="shared" si="63"/>
        <v>1.10937946471376</v>
      </c>
      <c r="X96" s="3">
        <f t="shared" si="63"/>
        <v>1.04958831519835</v>
      </c>
      <c r="Y96" s="3">
        <f t="shared" si="63"/>
        <v>1.03647803027489</v>
      </c>
      <c r="Z96" s="3">
        <f t="shared" si="63"/>
        <v>0.992609808708844</v>
      </c>
      <c r="AA96" s="3">
        <f t="shared" si="63"/>
        <v>0.975060475289728</v>
      </c>
      <c r="AB96" s="3">
        <f t="shared" si="63"/>
        <v>0.947930547176935</v>
      </c>
      <c r="AC96" s="3">
        <f t="shared" si="63"/>
        <v>0.885143778745328</v>
      </c>
    </row>
    <row r="97" customHeight="1" spans="1:29">
      <c r="A97" s="63" t="str">
        <f t="shared" si="38"/>
        <v>2025-01-13</v>
      </c>
      <c r="B97" s="53" t="s">
        <v>54</v>
      </c>
      <c r="C97" s="54">
        <f t="shared" si="34"/>
        <v>1.00521542666224</v>
      </c>
      <c r="D97" s="3">
        <f t="shared" si="35"/>
        <v>1.22984703425289</v>
      </c>
      <c r="E97" s="3">
        <f t="shared" si="36"/>
        <v>0.832318608484048</v>
      </c>
      <c r="F97" s="3">
        <f t="shared" si="40"/>
        <v>0.97511440365159</v>
      </c>
      <c r="G97" s="3">
        <f t="shared" ref="G97:AC97" si="64">IFERROR(G29/F29,"")</f>
        <v>0.930653892614944</v>
      </c>
      <c r="H97" s="3">
        <f t="shared" si="64"/>
        <v>0.927387987881364</v>
      </c>
      <c r="I97" s="3">
        <f t="shared" si="64"/>
        <v>0.931616058784573</v>
      </c>
      <c r="J97" s="3">
        <f t="shared" si="64"/>
        <v>0.960707009676269</v>
      </c>
      <c r="K97" s="3">
        <f t="shared" si="64"/>
        <v>1.02253498355029</v>
      </c>
      <c r="L97" s="3">
        <f t="shared" si="64"/>
        <v>1.10253371149101</v>
      </c>
      <c r="M97" s="3">
        <f t="shared" si="64"/>
        <v>1.11274175436223</v>
      </c>
      <c r="N97" s="3">
        <f t="shared" si="64"/>
        <v>1.08478259382117</v>
      </c>
      <c r="O97" s="3">
        <f t="shared" si="64"/>
        <v>0.962243787658213</v>
      </c>
      <c r="P97" s="3">
        <f t="shared" si="64"/>
        <v>0.90805661296537</v>
      </c>
      <c r="Q97" s="3">
        <f t="shared" si="64"/>
        <v>0.937981896327747</v>
      </c>
      <c r="R97" s="3">
        <f t="shared" si="64"/>
        <v>0.832318608484048</v>
      </c>
      <c r="S97" s="3">
        <f t="shared" si="64"/>
        <v>1.03352701611421</v>
      </c>
      <c r="T97" s="3">
        <f t="shared" si="64"/>
        <v>1.03332490260232</v>
      </c>
      <c r="U97" s="3">
        <f t="shared" si="64"/>
        <v>1.06999041519806</v>
      </c>
      <c r="V97" s="3">
        <f t="shared" si="64"/>
        <v>1.22984703425289</v>
      </c>
      <c r="W97" s="3">
        <f t="shared" si="64"/>
        <v>1.1769113879378</v>
      </c>
      <c r="X97" s="3">
        <f t="shared" si="64"/>
        <v>1.05706075315458</v>
      </c>
      <c r="Y97" s="3">
        <f t="shared" si="64"/>
        <v>1.0280973870626</v>
      </c>
      <c r="Z97" s="3">
        <f t="shared" si="64"/>
        <v>1.00987607544368</v>
      </c>
      <c r="AA97" s="3">
        <f t="shared" si="64"/>
        <v>0.991782749611141</v>
      </c>
      <c r="AB97" s="3">
        <f t="shared" si="64"/>
        <v>0.951429155750622</v>
      </c>
      <c r="AC97" s="3">
        <f t="shared" si="64"/>
        <v>0.85465006149705</v>
      </c>
    </row>
    <row r="98" customHeight="1" spans="1:29">
      <c r="A98" s="63" t="str">
        <f t="shared" si="38"/>
        <v>2025-01-14</v>
      </c>
      <c r="B98" s="53" t="s">
        <v>53</v>
      </c>
      <c r="C98" s="54">
        <f t="shared" si="34"/>
        <v>0.999640559030082</v>
      </c>
      <c r="D98" s="3">
        <f t="shared" si="35"/>
        <v>1.13436493232839</v>
      </c>
      <c r="E98" s="3">
        <f t="shared" si="36"/>
        <v>0.845197412912688</v>
      </c>
      <c r="F98" s="3">
        <f t="shared" si="40"/>
        <v>0.916694222000428</v>
      </c>
      <c r="G98" s="3">
        <f t="shared" ref="G98:AC98" si="65">IFERROR(G30/F30,"")</f>
        <v>0.914120780283272</v>
      </c>
      <c r="H98" s="3">
        <f t="shared" si="65"/>
        <v>0.950312824964319</v>
      </c>
      <c r="I98" s="3">
        <f t="shared" si="65"/>
        <v>0.950711425448473</v>
      </c>
      <c r="J98" s="3">
        <f t="shared" si="65"/>
        <v>0.977562503943826</v>
      </c>
      <c r="K98" s="3">
        <f t="shared" si="65"/>
        <v>0.999520808323395</v>
      </c>
      <c r="L98" s="3">
        <f t="shared" si="65"/>
        <v>1.0920783733659</v>
      </c>
      <c r="M98" s="3">
        <f t="shared" si="65"/>
        <v>1.09453312446853</v>
      </c>
      <c r="N98" s="3">
        <f t="shared" si="65"/>
        <v>1.07956125105016</v>
      </c>
      <c r="O98" s="3">
        <f t="shared" si="65"/>
        <v>1.05980636797017</v>
      </c>
      <c r="P98" s="3">
        <f t="shared" si="65"/>
        <v>0.975400147984871</v>
      </c>
      <c r="Q98" s="3">
        <f t="shared" si="65"/>
        <v>0.979122310674831</v>
      </c>
      <c r="R98" s="3">
        <f t="shared" si="65"/>
        <v>0.845197412912688</v>
      </c>
      <c r="S98" s="3">
        <f t="shared" si="65"/>
        <v>1.01858643598254</v>
      </c>
      <c r="T98" s="3">
        <f t="shared" si="65"/>
        <v>1.06878797362504</v>
      </c>
      <c r="U98" s="3">
        <f t="shared" si="65"/>
        <v>1.06487616077386</v>
      </c>
      <c r="V98" s="3">
        <f t="shared" si="65"/>
        <v>1.13436493232839</v>
      </c>
      <c r="W98" s="3">
        <f t="shared" si="65"/>
        <v>1.04393585883133</v>
      </c>
      <c r="X98" s="3">
        <f t="shared" si="65"/>
        <v>1.02838041219925</v>
      </c>
      <c r="Y98" s="3">
        <f t="shared" si="65"/>
        <v>1.03969554688754</v>
      </c>
      <c r="Z98" s="3">
        <f t="shared" si="65"/>
        <v>0.981913776023581</v>
      </c>
      <c r="AA98" s="3">
        <f t="shared" si="65"/>
        <v>0.97657373347081</v>
      </c>
      <c r="AB98" s="3">
        <f t="shared" si="65"/>
        <v>0.939113905025597</v>
      </c>
      <c r="AC98" s="3">
        <f t="shared" si="65"/>
        <v>0.860523128183153</v>
      </c>
    </row>
    <row r="99" customHeight="1" spans="1:29">
      <c r="A99" s="63" t="str">
        <f t="shared" si="38"/>
        <v>2025-01-14</v>
      </c>
      <c r="B99" s="53" t="s">
        <v>54</v>
      </c>
      <c r="C99" s="54">
        <f t="shared" si="34"/>
        <v>1.00163102882148</v>
      </c>
      <c r="D99" s="3">
        <f t="shared" si="35"/>
        <v>1.13523319425217</v>
      </c>
      <c r="E99" s="3">
        <f t="shared" si="36"/>
        <v>0.872999462811173</v>
      </c>
      <c r="F99" s="3">
        <f t="shared" si="40"/>
        <v>0.957200301542977</v>
      </c>
      <c r="G99" s="3">
        <f t="shared" ref="G99:AC99" si="66">IFERROR(G31/F31,"")</f>
        <v>0.896787447725313</v>
      </c>
      <c r="H99" s="3">
        <f t="shared" si="66"/>
        <v>0.92181684200851</v>
      </c>
      <c r="I99" s="3">
        <f t="shared" si="66"/>
        <v>0.944162967607839</v>
      </c>
      <c r="J99" s="3">
        <f t="shared" si="66"/>
        <v>0.971413347880148</v>
      </c>
      <c r="K99" s="3">
        <f t="shared" si="66"/>
        <v>1.0107911706036</v>
      </c>
      <c r="L99" s="3">
        <f t="shared" si="66"/>
        <v>1.09276088562401</v>
      </c>
      <c r="M99" s="3">
        <f t="shared" si="66"/>
        <v>1.13523319425217</v>
      </c>
      <c r="N99" s="3">
        <f t="shared" si="66"/>
        <v>1.11842208563995</v>
      </c>
      <c r="O99" s="3">
        <f t="shared" si="66"/>
        <v>1.05836488333494</v>
      </c>
      <c r="P99" s="3">
        <f t="shared" si="66"/>
        <v>0.962387081341805</v>
      </c>
      <c r="Q99" s="3">
        <f t="shared" si="66"/>
        <v>1.00096009399882</v>
      </c>
      <c r="R99" s="3">
        <f t="shared" si="66"/>
        <v>0.92646362830563</v>
      </c>
      <c r="S99" s="3">
        <f t="shared" si="66"/>
        <v>1.02869000463882</v>
      </c>
      <c r="T99" s="3">
        <f t="shared" si="66"/>
        <v>1.03995361778648</v>
      </c>
      <c r="U99" s="3">
        <f t="shared" si="66"/>
        <v>1.04329880923316</v>
      </c>
      <c r="V99" s="3">
        <f t="shared" si="66"/>
        <v>1.06477413134045</v>
      </c>
      <c r="W99" s="3">
        <f t="shared" si="66"/>
        <v>1.00819785343211</v>
      </c>
      <c r="X99" s="3">
        <f t="shared" si="66"/>
        <v>1.0543157179763</v>
      </c>
      <c r="Y99" s="3">
        <f t="shared" si="66"/>
        <v>1.03416980761592</v>
      </c>
      <c r="Z99" s="3">
        <f t="shared" si="66"/>
        <v>0.990669436951312</v>
      </c>
      <c r="AA99" s="3">
        <f t="shared" si="66"/>
        <v>0.986192756234987</v>
      </c>
      <c r="AB99" s="3">
        <f t="shared" si="66"/>
        <v>0.919119163829163</v>
      </c>
      <c r="AC99" s="3">
        <f t="shared" si="66"/>
        <v>0.872999462811173</v>
      </c>
    </row>
    <row r="100" customHeight="1" spans="1:29">
      <c r="A100" s="63" t="str">
        <f t="shared" si="38"/>
        <v>2025-01-15</v>
      </c>
      <c r="B100" s="53" t="s">
        <v>53</v>
      </c>
      <c r="C100" s="54">
        <f t="shared" si="34"/>
        <v>1.001617712598</v>
      </c>
      <c r="D100" s="3">
        <f t="shared" si="35"/>
        <v>1.15557060734337</v>
      </c>
      <c r="E100" s="3">
        <f t="shared" si="36"/>
        <v>0.814293599814272</v>
      </c>
      <c r="F100" s="3">
        <f t="shared" si="40"/>
        <v>1.00570941247799</v>
      </c>
      <c r="G100" s="3">
        <f t="shared" ref="G100:AC100" si="67">IFERROR(G32/F32,"")</f>
        <v>0.936557696795354</v>
      </c>
      <c r="H100" s="3">
        <f t="shared" si="67"/>
        <v>0.936593144589859</v>
      </c>
      <c r="I100" s="3">
        <f t="shared" si="67"/>
        <v>0.91004874351077</v>
      </c>
      <c r="J100" s="3">
        <f t="shared" si="67"/>
        <v>0.96793960140308</v>
      </c>
      <c r="K100" s="3">
        <f t="shared" si="67"/>
        <v>0.997643007460743</v>
      </c>
      <c r="L100" s="3">
        <f t="shared" si="67"/>
        <v>1.09690283652578</v>
      </c>
      <c r="M100" s="3">
        <f t="shared" si="67"/>
        <v>1.08233650691823</v>
      </c>
      <c r="N100" s="3">
        <f t="shared" si="67"/>
        <v>1.12838105710641</v>
      </c>
      <c r="O100" s="3">
        <f t="shared" si="67"/>
        <v>1.04692105596128</v>
      </c>
      <c r="P100" s="3">
        <f t="shared" si="67"/>
        <v>0.954528242601589</v>
      </c>
      <c r="Q100" s="3">
        <f t="shared" si="67"/>
        <v>0.91642775087571</v>
      </c>
      <c r="R100" s="3">
        <f t="shared" si="67"/>
        <v>0.814293599814272</v>
      </c>
      <c r="S100" s="3">
        <f t="shared" si="67"/>
        <v>0.994530428779868</v>
      </c>
      <c r="T100" s="3">
        <f t="shared" si="67"/>
        <v>1.07274756916417</v>
      </c>
      <c r="U100" s="3">
        <f t="shared" si="67"/>
        <v>1.07675010715349</v>
      </c>
      <c r="V100" s="3">
        <f t="shared" si="67"/>
        <v>1.15557060734337</v>
      </c>
      <c r="W100" s="3">
        <f t="shared" si="67"/>
        <v>1.08136990131125</v>
      </c>
      <c r="X100" s="3">
        <f t="shared" si="67"/>
        <v>1.05855571100012</v>
      </c>
      <c r="Y100" s="3">
        <f t="shared" si="67"/>
        <v>1.04167333473726</v>
      </c>
      <c r="Z100" s="3">
        <f t="shared" si="67"/>
        <v>0.973209142569948</v>
      </c>
      <c r="AA100" s="3">
        <f t="shared" si="67"/>
        <v>0.975368525005318</v>
      </c>
      <c r="AB100" s="3">
        <f t="shared" si="67"/>
        <v>0.946190379467128</v>
      </c>
      <c r="AC100" s="3">
        <f t="shared" si="67"/>
        <v>0.868576739778898</v>
      </c>
    </row>
    <row r="101" customHeight="1" spans="1:29">
      <c r="A101" s="63" t="str">
        <f t="shared" si="38"/>
        <v>2025-01-15</v>
      </c>
      <c r="B101" s="53" t="s">
        <v>54</v>
      </c>
      <c r="C101" s="54">
        <f t="shared" si="34"/>
        <v>0.998776183009665</v>
      </c>
      <c r="D101" s="3">
        <f t="shared" si="35"/>
        <v>1.16180678568239</v>
      </c>
      <c r="E101" s="3">
        <f t="shared" si="36"/>
        <v>0.825445618055684</v>
      </c>
      <c r="F101" s="3">
        <f t="shared" si="40"/>
        <v>1.00863459402038</v>
      </c>
      <c r="G101" s="3">
        <f t="shared" ref="G101:AC101" si="68">IFERROR(G33/F33,"")</f>
        <v>0.922314599188622</v>
      </c>
      <c r="H101" s="3">
        <f t="shared" si="68"/>
        <v>0.906386705519636</v>
      </c>
      <c r="I101" s="3">
        <f t="shared" si="68"/>
        <v>0.897565102209705</v>
      </c>
      <c r="J101" s="3">
        <f t="shared" si="68"/>
        <v>0.938360932336868</v>
      </c>
      <c r="K101" s="3">
        <f t="shared" si="68"/>
        <v>0.977833338837279</v>
      </c>
      <c r="L101" s="3">
        <f t="shared" si="68"/>
        <v>1.10497216776713</v>
      </c>
      <c r="M101" s="3">
        <f t="shared" si="68"/>
        <v>1.11402299956491</v>
      </c>
      <c r="N101" s="3">
        <f t="shared" si="68"/>
        <v>1.16180678568239</v>
      </c>
      <c r="O101" s="3">
        <f t="shared" si="68"/>
        <v>1.04688123788956</v>
      </c>
      <c r="P101" s="3">
        <f t="shared" si="68"/>
        <v>0.948925610697499</v>
      </c>
      <c r="Q101" s="3">
        <f t="shared" si="68"/>
        <v>0.929902864693914</v>
      </c>
      <c r="R101" s="3">
        <f t="shared" si="68"/>
        <v>0.825445618055684</v>
      </c>
      <c r="S101" s="3">
        <f t="shared" si="68"/>
        <v>1.02154330161476</v>
      </c>
      <c r="T101" s="3">
        <f t="shared" si="68"/>
        <v>1.0110071432407</v>
      </c>
      <c r="U101" s="3">
        <f t="shared" si="68"/>
        <v>1.07699029397102</v>
      </c>
      <c r="V101" s="3">
        <f t="shared" si="68"/>
        <v>1.1601386089501</v>
      </c>
      <c r="W101" s="3">
        <f t="shared" si="68"/>
        <v>1.08299854929908</v>
      </c>
      <c r="X101" s="3">
        <f t="shared" si="68"/>
        <v>1.06257125218772</v>
      </c>
      <c r="Y101" s="3">
        <f t="shared" si="68"/>
        <v>1.01182338660203</v>
      </c>
      <c r="Z101" s="3">
        <f t="shared" si="68"/>
        <v>0.9663449971796</v>
      </c>
      <c r="AA101" s="3">
        <f t="shared" si="68"/>
        <v>0.980135932528893</v>
      </c>
      <c r="AB101" s="3">
        <f t="shared" si="68"/>
        <v>0.946339361311428</v>
      </c>
      <c r="AC101" s="3">
        <f t="shared" si="68"/>
        <v>0.867683008883048</v>
      </c>
    </row>
    <row r="102" customHeight="1" spans="1:29">
      <c r="A102" s="63" t="str">
        <f t="shared" si="38"/>
        <v>2025-01-16</v>
      </c>
      <c r="B102" s="53" t="s">
        <v>53</v>
      </c>
      <c r="C102" s="54">
        <f t="shared" si="34"/>
        <v>1.00401754757567</v>
      </c>
      <c r="D102" s="3">
        <f t="shared" si="35"/>
        <v>1.11831868365668</v>
      </c>
      <c r="E102" s="3">
        <f t="shared" si="36"/>
        <v>0.877469693962883</v>
      </c>
      <c r="F102" s="3">
        <f t="shared" si="40"/>
        <v>0.956319344088629</v>
      </c>
      <c r="G102" s="3">
        <f t="shared" ref="G102:AC102" si="69">IFERROR(G34/F34,"")</f>
        <v>0.922540509567461</v>
      </c>
      <c r="H102" s="3">
        <f t="shared" si="69"/>
        <v>0.927143796057403</v>
      </c>
      <c r="I102" s="3">
        <f t="shared" si="69"/>
        <v>0.929793406440374</v>
      </c>
      <c r="J102" s="3">
        <f t="shared" si="69"/>
        <v>0.97490674692698</v>
      </c>
      <c r="K102" s="3">
        <f t="shared" si="69"/>
        <v>1.00330977274829</v>
      </c>
      <c r="L102" s="3">
        <f t="shared" si="69"/>
        <v>1.11396400140255</v>
      </c>
      <c r="M102" s="3">
        <f t="shared" si="69"/>
        <v>1.07163072751342</v>
      </c>
      <c r="N102" s="3">
        <f t="shared" si="69"/>
        <v>1.09456462128646</v>
      </c>
      <c r="O102" s="3">
        <f t="shared" si="69"/>
        <v>1.02514031885799</v>
      </c>
      <c r="P102" s="3">
        <f t="shared" si="69"/>
        <v>0.932381955719782</v>
      </c>
      <c r="Q102" s="3">
        <f t="shared" si="69"/>
        <v>0.926075232452225</v>
      </c>
      <c r="R102" s="3">
        <f t="shared" si="69"/>
        <v>0.896559458691189</v>
      </c>
      <c r="S102" s="3">
        <f t="shared" si="69"/>
        <v>1.0399254341675</v>
      </c>
      <c r="T102" s="3">
        <f t="shared" si="69"/>
        <v>1.08423962277933</v>
      </c>
      <c r="U102" s="3">
        <f t="shared" si="69"/>
        <v>1.08367067225416</v>
      </c>
      <c r="V102" s="3">
        <f t="shared" si="69"/>
        <v>1.11421416211406</v>
      </c>
      <c r="W102" s="3">
        <f t="shared" si="69"/>
        <v>1.11831868365668</v>
      </c>
      <c r="X102" s="3">
        <f t="shared" si="69"/>
        <v>1.06570954058032</v>
      </c>
      <c r="Y102" s="3">
        <f t="shared" si="69"/>
        <v>1.03395820540682</v>
      </c>
      <c r="Z102" s="3">
        <f t="shared" si="69"/>
        <v>0.982239834658075</v>
      </c>
      <c r="AA102" s="3">
        <f t="shared" si="69"/>
        <v>0.979393648940287</v>
      </c>
      <c r="AB102" s="3">
        <f t="shared" si="69"/>
        <v>0.942951751543283</v>
      </c>
      <c r="AC102" s="3">
        <f t="shared" si="69"/>
        <v>0.877469693962883</v>
      </c>
    </row>
    <row r="103" customHeight="1" spans="1:29">
      <c r="A103" s="63" t="str">
        <f t="shared" si="38"/>
        <v>2025-01-16</v>
      </c>
      <c r="B103" s="53" t="s">
        <v>54</v>
      </c>
      <c r="C103" s="54">
        <f t="shared" si="34"/>
        <v>1.00852982593718</v>
      </c>
      <c r="D103" s="3">
        <f t="shared" si="35"/>
        <v>1.17002846544457</v>
      </c>
      <c r="E103" s="3">
        <f t="shared" si="36"/>
        <v>0.877177529656481</v>
      </c>
      <c r="F103" s="3">
        <f t="shared" si="40"/>
        <v>0.993224863246747</v>
      </c>
      <c r="G103" s="3">
        <f t="shared" ref="G103:AC103" si="70">IFERROR(G35/F35,"")</f>
        <v>0.921719778398032</v>
      </c>
      <c r="H103" s="3">
        <f t="shared" si="70"/>
        <v>0.911941206339456</v>
      </c>
      <c r="I103" s="3">
        <f t="shared" si="70"/>
        <v>0.924977487345796</v>
      </c>
      <c r="J103" s="3">
        <f t="shared" si="70"/>
        <v>0.939812565872147</v>
      </c>
      <c r="K103" s="3">
        <f t="shared" si="70"/>
        <v>0.987042677060734</v>
      </c>
      <c r="L103" s="3">
        <f t="shared" si="70"/>
        <v>1.11291516533119</v>
      </c>
      <c r="M103" s="3">
        <f t="shared" si="70"/>
        <v>1.10562740387607</v>
      </c>
      <c r="N103" s="3">
        <f t="shared" si="70"/>
        <v>1.17002846544457</v>
      </c>
      <c r="O103" s="3">
        <f t="shared" si="70"/>
        <v>0.984880622131709</v>
      </c>
      <c r="P103" s="3">
        <f t="shared" si="70"/>
        <v>0.908908506190179</v>
      </c>
      <c r="Q103" s="3">
        <f t="shared" si="70"/>
        <v>0.995795114882399</v>
      </c>
      <c r="R103" s="3">
        <f t="shared" si="70"/>
        <v>0.92999829876614</v>
      </c>
      <c r="S103" s="3">
        <f t="shared" si="70"/>
        <v>1.05546409506343</v>
      </c>
      <c r="T103" s="3">
        <f t="shared" si="70"/>
        <v>1.04520364387455</v>
      </c>
      <c r="U103" s="3">
        <f t="shared" si="70"/>
        <v>1.08034972441839</v>
      </c>
      <c r="V103" s="3">
        <f t="shared" si="70"/>
        <v>1.16560034037844</v>
      </c>
      <c r="W103" s="3">
        <f t="shared" si="70"/>
        <v>1.09795768213643</v>
      </c>
      <c r="X103" s="3">
        <f t="shared" si="70"/>
        <v>1.03948731658591</v>
      </c>
      <c r="Y103" s="3">
        <f t="shared" si="70"/>
        <v>1.01199542192396</v>
      </c>
      <c r="Z103" s="3">
        <f t="shared" si="70"/>
        <v>0.978945020206105</v>
      </c>
      <c r="AA103" s="3">
        <f t="shared" si="70"/>
        <v>0.995989295998681</v>
      </c>
      <c r="AB103" s="3">
        <f t="shared" si="70"/>
        <v>0.969673597364838</v>
      </c>
      <c r="AC103" s="3">
        <f t="shared" si="70"/>
        <v>0.877177529656481</v>
      </c>
    </row>
    <row r="104" customHeight="1" spans="1:29">
      <c r="A104" s="63" t="str">
        <f t="shared" si="38"/>
        <v>2025-01-17</v>
      </c>
      <c r="B104" s="53" t="s">
        <v>53</v>
      </c>
      <c r="C104" s="54">
        <f t="shared" si="34"/>
        <v>0.999181404192987</v>
      </c>
      <c r="D104" s="3">
        <f t="shared" si="35"/>
        <v>1.1871760709618</v>
      </c>
      <c r="E104" s="3">
        <f t="shared" si="36"/>
        <v>0.872826266617064</v>
      </c>
      <c r="F104" s="3">
        <f t="shared" si="40"/>
        <v>0.985905054015297</v>
      </c>
      <c r="G104" s="3">
        <f t="shared" ref="G104:AC104" si="71">IFERROR(G36/F36,"")</f>
        <v>0.915766752753477</v>
      </c>
      <c r="H104" s="3">
        <f t="shared" si="71"/>
        <v>0.935533313049588</v>
      </c>
      <c r="I104" s="3">
        <f t="shared" si="71"/>
        <v>0.948351481658652</v>
      </c>
      <c r="J104" s="3">
        <f t="shared" si="71"/>
        <v>0.968477461615027</v>
      </c>
      <c r="K104" s="3">
        <f t="shared" si="71"/>
        <v>0.985234522458008</v>
      </c>
      <c r="L104" s="3">
        <f t="shared" si="71"/>
        <v>1.0800207614878</v>
      </c>
      <c r="M104" s="3">
        <f t="shared" si="71"/>
        <v>1.04988501677106</v>
      </c>
      <c r="N104" s="3">
        <f t="shared" si="71"/>
        <v>1.08281406982155</v>
      </c>
      <c r="O104" s="3">
        <f t="shared" si="71"/>
        <v>1.00236918804663</v>
      </c>
      <c r="P104" s="3">
        <f t="shared" si="71"/>
        <v>0.880757989530242</v>
      </c>
      <c r="Q104" s="3">
        <f t="shared" si="71"/>
        <v>0.901960620743452</v>
      </c>
      <c r="R104" s="3">
        <f t="shared" si="71"/>
        <v>0.91573394548282</v>
      </c>
      <c r="S104" s="3">
        <f t="shared" si="71"/>
        <v>1.0723559377432</v>
      </c>
      <c r="T104" s="3">
        <f t="shared" si="71"/>
        <v>1.03986316029472</v>
      </c>
      <c r="U104" s="3">
        <f t="shared" si="71"/>
        <v>1.04435662967703</v>
      </c>
      <c r="V104" s="3">
        <f t="shared" si="71"/>
        <v>1.1871760709618</v>
      </c>
      <c r="W104" s="3">
        <f t="shared" si="71"/>
        <v>1.10332628108837</v>
      </c>
      <c r="X104" s="3">
        <f t="shared" si="71"/>
        <v>1.0512839997598</v>
      </c>
      <c r="Y104" s="3">
        <f t="shared" si="71"/>
        <v>1.02525707564526</v>
      </c>
      <c r="Z104" s="3">
        <f t="shared" si="71"/>
        <v>0.979346229826921</v>
      </c>
      <c r="AA104" s="3">
        <f t="shared" si="71"/>
        <v>0.985658444678685</v>
      </c>
      <c r="AB104" s="3">
        <f t="shared" si="71"/>
        <v>0.966093426905236</v>
      </c>
      <c r="AC104" s="3">
        <f t="shared" si="71"/>
        <v>0.872826266617064</v>
      </c>
    </row>
    <row r="105" customHeight="1" spans="1:29">
      <c r="A105" s="63" t="str">
        <f t="shared" ref="A105:A133" si="72">A37</f>
        <v>2025-01-17</v>
      </c>
      <c r="B105" s="53" t="s">
        <v>54</v>
      </c>
      <c r="C105" s="54">
        <f t="shared" si="34"/>
        <v>0.998190961963084</v>
      </c>
      <c r="D105" s="3">
        <f t="shared" si="35"/>
        <v>1.19636766089651</v>
      </c>
      <c r="E105" s="3">
        <f t="shared" si="36"/>
        <v>0.848959886984856</v>
      </c>
      <c r="F105" s="3">
        <f t="shared" si="40"/>
        <v>0.983582810261821</v>
      </c>
      <c r="G105" s="3">
        <f t="shared" ref="G105:AC105" si="73">IFERROR(G37/F37,"")</f>
        <v>0.903491805125969</v>
      </c>
      <c r="H105" s="3">
        <f t="shared" si="73"/>
        <v>0.918375203604133</v>
      </c>
      <c r="I105" s="3">
        <f t="shared" si="73"/>
        <v>0.933398590934996</v>
      </c>
      <c r="J105" s="3">
        <f t="shared" si="73"/>
        <v>0.935641184589955</v>
      </c>
      <c r="K105" s="3">
        <f t="shared" si="73"/>
        <v>0.983517886340439</v>
      </c>
      <c r="L105" s="3">
        <f t="shared" si="73"/>
        <v>1.08750610050048</v>
      </c>
      <c r="M105" s="3">
        <f t="shared" si="73"/>
        <v>1.1176431534974</v>
      </c>
      <c r="N105" s="3">
        <f t="shared" si="73"/>
        <v>1.07826693959426</v>
      </c>
      <c r="O105" s="3">
        <f t="shared" si="73"/>
        <v>0.92835971224903</v>
      </c>
      <c r="P105" s="3">
        <f t="shared" si="73"/>
        <v>0.848959886984856</v>
      </c>
      <c r="Q105" s="3">
        <f t="shared" si="73"/>
        <v>1.01882875762906</v>
      </c>
      <c r="R105" s="3">
        <f t="shared" si="73"/>
        <v>0.952122809982552</v>
      </c>
      <c r="S105" s="3">
        <f t="shared" si="73"/>
        <v>1.0402908475456</v>
      </c>
      <c r="T105" s="3">
        <f t="shared" si="73"/>
        <v>0.958867457598283</v>
      </c>
      <c r="U105" s="3">
        <f t="shared" si="73"/>
        <v>1.02930865462103</v>
      </c>
      <c r="V105" s="3">
        <f t="shared" si="73"/>
        <v>1.19636766089651</v>
      </c>
      <c r="W105" s="3">
        <f t="shared" si="73"/>
        <v>1.13465599082139</v>
      </c>
      <c r="X105" s="3">
        <f t="shared" si="73"/>
        <v>1.07494005403913</v>
      </c>
      <c r="Y105" s="3">
        <f t="shared" si="73"/>
        <v>1.03493977900953</v>
      </c>
      <c r="Z105" s="3">
        <f t="shared" si="73"/>
        <v>0.96843390962531</v>
      </c>
      <c r="AA105" s="3">
        <f t="shared" si="73"/>
        <v>0.983238138836324</v>
      </c>
      <c r="AB105" s="3">
        <f t="shared" si="73"/>
        <v>0.958643881048852</v>
      </c>
      <c r="AC105" s="3">
        <f t="shared" si="73"/>
        <v>0.887201871777091</v>
      </c>
    </row>
    <row r="106" customHeight="1" spans="1:29">
      <c r="A106" s="63" t="str">
        <f t="shared" si="72"/>
        <v>2025-01-18</v>
      </c>
      <c r="B106" s="53" t="s">
        <v>53</v>
      </c>
      <c r="C106" s="54">
        <f t="shared" si="34"/>
        <v>1.0052805692467</v>
      </c>
      <c r="D106" s="3">
        <f t="shared" si="35"/>
        <v>1.17461953818316</v>
      </c>
      <c r="E106" s="3">
        <f t="shared" si="36"/>
        <v>0.871310514955288</v>
      </c>
      <c r="F106" s="3">
        <f t="shared" si="40"/>
        <v>1.02956806534693</v>
      </c>
      <c r="G106" s="3">
        <f t="shared" ref="G106:AC106" si="74">IFERROR(G38/F38,"")</f>
        <v>0.908744389561766</v>
      </c>
      <c r="H106" s="3">
        <f t="shared" si="74"/>
        <v>0.965984959420218</v>
      </c>
      <c r="I106" s="3">
        <f t="shared" si="74"/>
        <v>0.949807941830141</v>
      </c>
      <c r="J106" s="3">
        <f t="shared" si="74"/>
        <v>0.965841155625287</v>
      </c>
      <c r="K106" s="3">
        <f t="shared" si="74"/>
        <v>0.996225939488996</v>
      </c>
      <c r="L106" s="3">
        <f t="shared" si="74"/>
        <v>1.05811158436301</v>
      </c>
      <c r="M106" s="3">
        <f t="shared" si="74"/>
        <v>1.03879877246822</v>
      </c>
      <c r="N106" s="3">
        <f t="shared" si="74"/>
        <v>1.05799075370715</v>
      </c>
      <c r="O106" s="3">
        <f t="shared" si="74"/>
        <v>0.980018856977082</v>
      </c>
      <c r="P106" s="3">
        <f t="shared" si="74"/>
        <v>0.871310514955288</v>
      </c>
      <c r="Q106" s="3">
        <f t="shared" si="74"/>
        <v>0.897213394392814</v>
      </c>
      <c r="R106" s="3">
        <f t="shared" si="74"/>
        <v>0.911147750491082</v>
      </c>
      <c r="S106" s="3">
        <f t="shared" si="74"/>
        <v>1.03310879842075</v>
      </c>
      <c r="T106" s="3">
        <f t="shared" si="74"/>
        <v>1.0506947587201</v>
      </c>
      <c r="U106" s="3">
        <f t="shared" si="74"/>
        <v>1.10642014500961</v>
      </c>
      <c r="V106" s="3">
        <f t="shared" si="74"/>
        <v>1.17461953818316</v>
      </c>
      <c r="W106" s="3">
        <f t="shared" si="74"/>
        <v>1.13266026329518</v>
      </c>
      <c r="X106" s="3">
        <f t="shared" si="74"/>
        <v>1.08579788675156</v>
      </c>
      <c r="Y106" s="3">
        <f t="shared" si="74"/>
        <v>1.05044314915363</v>
      </c>
      <c r="Z106" s="3">
        <f t="shared" si="74"/>
        <v>0.990199152461851</v>
      </c>
      <c r="AA106" s="3">
        <f t="shared" si="74"/>
        <v>1.0122439775655</v>
      </c>
      <c r="AB106" s="3">
        <f t="shared" si="74"/>
        <v>0.966816917163157</v>
      </c>
      <c r="AC106" s="3">
        <f t="shared" si="74"/>
        <v>0.892964996568291</v>
      </c>
    </row>
    <row r="107" customHeight="1" spans="1:29">
      <c r="A107" s="63" t="str">
        <f t="shared" si="72"/>
        <v>2025-01-18</v>
      </c>
      <c r="B107" s="53" t="s">
        <v>54</v>
      </c>
      <c r="C107" s="54">
        <f t="shared" si="34"/>
        <v>1.00665112419378</v>
      </c>
      <c r="D107" s="3">
        <f t="shared" si="35"/>
        <v>1.16497637684899</v>
      </c>
      <c r="E107" s="3">
        <f t="shared" si="36"/>
        <v>0.878126645998457</v>
      </c>
      <c r="F107" s="3">
        <f t="shared" si="40"/>
        <v>1.00147555530078</v>
      </c>
      <c r="G107" s="3">
        <f t="shared" ref="G107:AC107" si="75">IFERROR(G39/F39,"")</f>
        <v>0.918215544139615</v>
      </c>
      <c r="H107" s="3">
        <f t="shared" si="75"/>
        <v>0.911861197340503</v>
      </c>
      <c r="I107" s="3">
        <f t="shared" si="75"/>
        <v>0.951751654590373</v>
      </c>
      <c r="J107" s="3">
        <f t="shared" si="75"/>
        <v>0.950457818623152</v>
      </c>
      <c r="K107" s="3">
        <f t="shared" si="75"/>
        <v>0.997655997489238</v>
      </c>
      <c r="L107" s="3">
        <f t="shared" si="75"/>
        <v>1.0616923951446</v>
      </c>
      <c r="M107" s="3">
        <f t="shared" si="75"/>
        <v>1.14286138628676</v>
      </c>
      <c r="N107" s="3">
        <f t="shared" si="75"/>
        <v>1.10517302303498</v>
      </c>
      <c r="O107" s="3">
        <f t="shared" si="75"/>
        <v>0.946935643098374</v>
      </c>
      <c r="P107" s="3">
        <f t="shared" si="75"/>
        <v>0.878126645998457</v>
      </c>
      <c r="Q107" s="3">
        <f t="shared" si="75"/>
        <v>0.953305413232096</v>
      </c>
      <c r="R107" s="3">
        <f t="shared" si="75"/>
        <v>0.977786742658756</v>
      </c>
      <c r="S107" s="3">
        <f t="shared" si="75"/>
        <v>1.0151946284511</v>
      </c>
      <c r="T107" s="3">
        <f t="shared" si="75"/>
        <v>0.988901690121103</v>
      </c>
      <c r="U107" s="3">
        <f t="shared" si="75"/>
        <v>1.0205280428753</v>
      </c>
      <c r="V107" s="3">
        <f t="shared" si="75"/>
        <v>1.15331595192042</v>
      </c>
      <c r="W107" s="3">
        <f t="shared" si="75"/>
        <v>1.16497637684899</v>
      </c>
      <c r="X107" s="3">
        <f t="shared" si="75"/>
        <v>1.08488451392938</v>
      </c>
      <c r="Y107" s="3">
        <f t="shared" si="75"/>
        <v>1.03343902411112</v>
      </c>
      <c r="Z107" s="3">
        <f t="shared" si="75"/>
        <v>0.999101118903539</v>
      </c>
      <c r="AA107" s="3">
        <f t="shared" si="75"/>
        <v>1.0187713203927</v>
      </c>
      <c r="AB107" s="3">
        <f t="shared" si="75"/>
        <v>0.994413375691043</v>
      </c>
      <c r="AC107" s="3">
        <f t="shared" si="75"/>
        <v>0.888801920468365</v>
      </c>
    </row>
    <row r="108" customHeight="1" spans="1:29">
      <c r="A108" s="63" t="str">
        <f t="shared" si="72"/>
        <v>2025-01-19</v>
      </c>
      <c r="B108" s="53" t="s">
        <v>53</v>
      </c>
      <c r="C108" s="54">
        <f t="shared" si="34"/>
        <v>1.00247175929563</v>
      </c>
      <c r="D108" s="3">
        <f t="shared" si="35"/>
        <v>1.32187244622043</v>
      </c>
      <c r="E108" s="3">
        <f t="shared" si="36"/>
        <v>0.817133492524988</v>
      </c>
      <c r="F108" s="3">
        <f t="shared" si="40"/>
        <v>1.01445250264896</v>
      </c>
      <c r="G108" s="3">
        <f t="shared" ref="G108:AC108" si="76">IFERROR(G40/F40,"")</f>
        <v>0.911969770669341</v>
      </c>
      <c r="H108" s="3">
        <f t="shared" si="76"/>
        <v>0.95543888820645</v>
      </c>
      <c r="I108" s="3">
        <f t="shared" si="76"/>
        <v>0.959816752560927</v>
      </c>
      <c r="J108" s="3">
        <f t="shared" si="76"/>
        <v>0.966104006943693</v>
      </c>
      <c r="K108" s="3">
        <f t="shared" si="76"/>
        <v>0.997138577831654</v>
      </c>
      <c r="L108" s="3">
        <f t="shared" si="76"/>
        <v>1.03462093130217</v>
      </c>
      <c r="M108" s="3">
        <f t="shared" si="76"/>
        <v>1.02018988310721</v>
      </c>
      <c r="N108" s="3">
        <f t="shared" si="76"/>
        <v>0.931216182684605</v>
      </c>
      <c r="O108" s="3">
        <f t="shared" si="76"/>
        <v>0.912350882137526</v>
      </c>
      <c r="P108" s="3">
        <f t="shared" si="76"/>
        <v>0.817133492524988</v>
      </c>
      <c r="Q108" s="3">
        <f t="shared" si="76"/>
        <v>0.866760329014818</v>
      </c>
      <c r="R108" s="3">
        <f t="shared" si="76"/>
        <v>0.937150153491966</v>
      </c>
      <c r="S108" s="3">
        <f t="shared" si="76"/>
        <v>1.01026536743935</v>
      </c>
      <c r="T108" s="3">
        <f t="shared" si="76"/>
        <v>1.0200680971233</v>
      </c>
      <c r="U108" s="3">
        <f t="shared" si="76"/>
        <v>1.1378371162543</v>
      </c>
      <c r="V108" s="3">
        <f t="shared" si="76"/>
        <v>1.32187244622043</v>
      </c>
      <c r="W108" s="3">
        <f t="shared" si="76"/>
        <v>1.22955370711332</v>
      </c>
      <c r="X108" s="3">
        <f t="shared" si="76"/>
        <v>1.10562378825998</v>
      </c>
      <c r="Y108" s="3">
        <f t="shared" si="76"/>
        <v>1.0509246402689</v>
      </c>
      <c r="Z108" s="3">
        <f t="shared" si="76"/>
        <v>0.98709855988594</v>
      </c>
      <c r="AA108" s="3">
        <f t="shared" si="76"/>
        <v>0.999968609256335</v>
      </c>
      <c r="AB108" s="3">
        <f t="shared" si="76"/>
        <v>0.990392014026733</v>
      </c>
      <c r="AC108" s="3">
        <f t="shared" si="76"/>
        <v>0.881375524122266</v>
      </c>
    </row>
    <row r="109" customHeight="1" spans="1:29">
      <c r="A109" s="63" t="str">
        <f t="shared" si="72"/>
        <v>2025-01-19</v>
      </c>
      <c r="B109" s="53" t="s">
        <v>54</v>
      </c>
      <c r="C109" s="54">
        <f t="shared" si="34"/>
        <v>1.00006839322414</v>
      </c>
      <c r="D109" s="3">
        <f t="shared" si="35"/>
        <v>1.24789070447475</v>
      </c>
      <c r="E109" s="3">
        <f t="shared" si="36"/>
        <v>0.843580222036178</v>
      </c>
      <c r="F109" s="3">
        <f t="shared" si="40"/>
        <v>0.99298393415058</v>
      </c>
      <c r="G109" s="3">
        <f t="shared" ref="G109:AC109" si="77">IFERROR(G41/F41,"")</f>
        <v>0.908365844388184</v>
      </c>
      <c r="H109" s="3">
        <f t="shared" si="77"/>
        <v>0.935326755418399</v>
      </c>
      <c r="I109" s="3">
        <f t="shared" si="77"/>
        <v>0.942661461964574</v>
      </c>
      <c r="J109" s="3">
        <f t="shared" si="77"/>
        <v>0.958266554324515</v>
      </c>
      <c r="K109" s="3">
        <f t="shared" si="77"/>
        <v>0.996548846536878</v>
      </c>
      <c r="L109" s="3">
        <f t="shared" si="77"/>
        <v>1.04103903151296</v>
      </c>
      <c r="M109" s="3">
        <f t="shared" si="77"/>
        <v>1.06105987085425</v>
      </c>
      <c r="N109" s="3">
        <f t="shared" si="77"/>
        <v>0.997539749518693</v>
      </c>
      <c r="O109" s="3">
        <f t="shared" si="77"/>
        <v>0.931273888590273</v>
      </c>
      <c r="P109" s="3">
        <f t="shared" si="77"/>
        <v>0.843580222036178</v>
      </c>
      <c r="Q109" s="3">
        <f t="shared" si="77"/>
        <v>0.940051677327336</v>
      </c>
      <c r="R109" s="3">
        <f t="shared" si="77"/>
        <v>0.984554743277929</v>
      </c>
      <c r="S109" s="3">
        <f t="shared" si="77"/>
        <v>1.01419551373427</v>
      </c>
      <c r="T109" s="3">
        <f t="shared" si="77"/>
        <v>0.91987894716724</v>
      </c>
      <c r="U109" s="3">
        <f t="shared" si="77"/>
        <v>1.01894737143766</v>
      </c>
      <c r="V109" s="3">
        <f t="shared" si="77"/>
        <v>1.24789070447475</v>
      </c>
      <c r="W109" s="3">
        <f t="shared" si="77"/>
        <v>1.21655934102688</v>
      </c>
      <c r="X109" s="3">
        <f t="shared" si="77"/>
        <v>1.13619306276782</v>
      </c>
      <c r="Y109" s="3">
        <f t="shared" si="77"/>
        <v>1.02890363576014</v>
      </c>
      <c r="Z109" s="3">
        <f t="shared" si="77"/>
        <v>0.991485271537643</v>
      </c>
      <c r="AA109" s="3">
        <f t="shared" si="77"/>
        <v>0.998405927647549</v>
      </c>
      <c r="AB109" s="3">
        <f t="shared" si="77"/>
        <v>1.02448406496248</v>
      </c>
      <c r="AC109" s="3">
        <f t="shared" si="77"/>
        <v>0.871445016962056</v>
      </c>
    </row>
    <row r="110" customHeight="1" spans="1:29">
      <c r="A110" s="63" t="str">
        <f t="shared" si="72"/>
        <v>2025-01-20</v>
      </c>
      <c r="B110" s="53" t="s">
        <v>53</v>
      </c>
      <c r="C110" s="54">
        <f t="shared" si="34"/>
        <v>1.00443564090738</v>
      </c>
      <c r="D110" s="3">
        <f t="shared" si="35"/>
        <v>1.19492290423925</v>
      </c>
      <c r="E110" s="3">
        <f t="shared" si="36"/>
        <v>0.869798102080517</v>
      </c>
      <c r="F110" s="3">
        <f t="shared" si="40"/>
        <v>1.05141297718697</v>
      </c>
      <c r="G110" s="3">
        <f t="shared" ref="G110:AC110" si="78">IFERROR(G42/F42,"")</f>
        <v>0.902455334565044</v>
      </c>
      <c r="H110" s="3">
        <f t="shared" si="78"/>
        <v>0.938652486624237</v>
      </c>
      <c r="I110" s="3">
        <f t="shared" si="78"/>
        <v>0.94952588894536</v>
      </c>
      <c r="J110" s="3">
        <f t="shared" si="78"/>
        <v>0.957558793240774</v>
      </c>
      <c r="K110" s="3">
        <f t="shared" si="78"/>
        <v>1.00542994958921</v>
      </c>
      <c r="L110" s="3">
        <f t="shared" si="78"/>
        <v>1.08279015434507</v>
      </c>
      <c r="M110" s="3">
        <f t="shared" si="78"/>
        <v>1.06051578515719</v>
      </c>
      <c r="N110" s="3">
        <f t="shared" si="78"/>
        <v>1.02072636902349</v>
      </c>
      <c r="O110" s="3">
        <f t="shared" si="78"/>
        <v>0.959659023577321</v>
      </c>
      <c r="P110" s="3">
        <f t="shared" si="78"/>
        <v>0.870431353624514</v>
      </c>
      <c r="Q110" s="3">
        <f t="shared" si="78"/>
        <v>0.920129057370563</v>
      </c>
      <c r="R110" s="3">
        <f t="shared" si="78"/>
        <v>0.919881625322162</v>
      </c>
      <c r="S110" s="3">
        <f t="shared" si="78"/>
        <v>0.998319514547464</v>
      </c>
      <c r="T110" s="3">
        <f t="shared" si="78"/>
        <v>0.995175904142586</v>
      </c>
      <c r="U110" s="3">
        <f t="shared" si="78"/>
        <v>1.10101267855551</v>
      </c>
      <c r="V110" s="3">
        <f t="shared" si="78"/>
        <v>1.19492290423925</v>
      </c>
      <c r="W110" s="3">
        <f t="shared" si="78"/>
        <v>1.17855872170739</v>
      </c>
      <c r="X110" s="3">
        <f t="shared" si="78"/>
        <v>1.12381543284385</v>
      </c>
      <c r="Y110" s="3">
        <f t="shared" si="78"/>
        <v>1.0419174593536</v>
      </c>
      <c r="Z110" s="3">
        <f t="shared" si="78"/>
        <v>0.980860072516235</v>
      </c>
      <c r="AA110" s="3">
        <f t="shared" si="78"/>
        <v>0.997958134877851</v>
      </c>
      <c r="AB110" s="3">
        <f t="shared" si="78"/>
        <v>0.984947658340929</v>
      </c>
      <c r="AC110" s="3">
        <f t="shared" si="78"/>
        <v>0.869798102080517</v>
      </c>
    </row>
    <row r="111" customHeight="1" spans="1:29">
      <c r="A111" s="63" t="str">
        <f t="shared" si="72"/>
        <v>2025-01-20</v>
      </c>
      <c r="B111" s="53" t="s">
        <v>54</v>
      </c>
      <c r="C111" s="54">
        <f t="shared" si="34"/>
        <v>1.00011434217764</v>
      </c>
      <c r="D111" s="3">
        <f t="shared" si="35"/>
        <v>1.17625190828996</v>
      </c>
      <c r="E111" s="3">
        <f t="shared" si="36"/>
        <v>0.860406550834946</v>
      </c>
      <c r="F111" s="3">
        <f t="shared" si="40"/>
        <v>1.0141916049267</v>
      </c>
      <c r="G111" s="3">
        <f t="shared" ref="G111:AC111" si="79">IFERROR(G43/F43,"")</f>
        <v>0.901279215974479</v>
      </c>
      <c r="H111" s="3">
        <f t="shared" si="79"/>
        <v>0.908968171103947</v>
      </c>
      <c r="I111" s="3">
        <f t="shared" si="79"/>
        <v>0.941399059163794</v>
      </c>
      <c r="J111" s="3">
        <f t="shared" si="79"/>
        <v>0.95697058174431</v>
      </c>
      <c r="K111" s="3">
        <f t="shared" si="79"/>
        <v>1.01403272713915</v>
      </c>
      <c r="L111" s="3">
        <f t="shared" si="79"/>
        <v>1.08844594839885</v>
      </c>
      <c r="M111" s="3">
        <f t="shared" si="79"/>
        <v>1.07145862226363</v>
      </c>
      <c r="N111" s="3">
        <f t="shared" si="79"/>
        <v>1.02612990778557</v>
      </c>
      <c r="O111" s="3">
        <f t="shared" si="79"/>
        <v>0.91602974268508</v>
      </c>
      <c r="P111" s="3">
        <f t="shared" si="79"/>
        <v>0.860406550834946</v>
      </c>
      <c r="Q111" s="3">
        <f t="shared" si="79"/>
        <v>0.975579650176034</v>
      </c>
      <c r="R111" s="3">
        <f t="shared" si="79"/>
        <v>0.991246528804759</v>
      </c>
      <c r="S111" s="3">
        <f t="shared" si="79"/>
        <v>0.980702189708675</v>
      </c>
      <c r="T111" s="3">
        <f t="shared" si="79"/>
        <v>0.905929145840923</v>
      </c>
      <c r="U111" s="3">
        <f t="shared" si="79"/>
        <v>1.06775183416221</v>
      </c>
      <c r="V111" s="3">
        <f t="shared" si="79"/>
        <v>1.17625190828996</v>
      </c>
      <c r="W111" s="3">
        <f t="shared" si="79"/>
        <v>1.14554181394564</v>
      </c>
      <c r="X111" s="3">
        <f t="shared" si="79"/>
        <v>1.12238375281726</v>
      </c>
      <c r="Y111" s="3">
        <f t="shared" si="79"/>
        <v>1.03898588976685</v>
      </c>
      <c r="Z111" s="3">
        <f t="shared" si="79"/>
        <v>1.00096652628761</v>
      </c>
      <c r="AA111" s="3">
        <f t="shared" si="79"/>
        <v>1.00218556051034</v>
      </c>
      <c r="AB111" s="3">
        <f t="shared" si="79"/>
        <v>0.996496756407765</v>
      </c>
      <c r="AC111" s="3">
        <f t="shared" si="79"/>
        <v>0.899410523524825</v>
      </c>
    </row>
    <row r="112" customHeight="1" spans="1:29">
      <c r="A112" s="63" t="str">
        <f t="shared" si="72"/>
        <v>2025-01-21</v>
      </c>
      <c r="B112" s="53" t="s">
        <v>53</v>
      </c>
      <c r="C112" s="54">
        <f t="shared" si="34"/>
        <v>0.996984373405176</v>
      </c>
      <c r="D112" s="3">
        <f t="shared" si="35"/>
        <v>1.31082871471005</v>
      </c>
      <c r="E112" s="3">
        <f t="shared" si="36"/>
        <v>0.783642965705351</v>
      </c>
      <c r="F112" s="3">
        <f t="shared" si="40"/>
        <v>0.897098610388301</v>
      </c>
      <c r="G112" s="3">
        <f t="shared" ref="G112:AC112" si="80">IFERROR(G44/F44,"")</f>
        <v>0.916415142046971</v>
      </c>
      <c r="H112" s="3">
        <f t="shared" si="80"/>
        <v>0.94952035629024</v>
      </c>
      <c r="I112" s="3">
        <f t="shared" si="80"/>
        <v>0.972879096237637</v>
      </c>
      <c r="J112" s="3">
        <f t="shared" si="80"/>
        <v>0.961561583652681</v>
      </c>
      <c r="K112" s="3">
        <f t="shared" si="80"/>
        <v>0.993570003018897</v>
      </c>
      <c r="L112" s="3">
        <f t="shared" si="80"/>
        <v>1.02989814535697</v>
      </c>
      <c r="M112" s="3">
        <f t="shared" si="80"/>
        <v>1.01877947271113</v>
      </c>
      <c r="N112" s="3">
        <f t="shared" si="80"/>
        <v>0.961923057598702</v>
      </c>
      <c r="O112" s="3">
        <f t="shared" si="80"/>
        <v>0.908000780950815</v>
      </c>
      <c r="P112" s="3">
        <f t="shared" si="80"/>
        <v>0.817806300981018</v>
      </c>
      <c r="Q112" s="3">
        <f t="shared" si="80"/>
        <v>0.783642965705351</v>
      </c>
      <c r="R112" s="3">
        <f t="shared" si="80"/>
        <v>0.889195992508564</v>
      </c>
      <c r="S112" s="3">
        <f t="shared" si="80"/>
        <v>1.02035179434079</v>
      </c>
      <c r="T112" s="3">
        <f t="shared" si="80"/>
        <v>0.998983700078201</v>
      </c>
      <c r="U112" s="3">
        <f t="shared" si="80"/>
        <v>1.19585146865944</v>
      </c>
      <c r="V112" s="3">
        <f t="shared" si="80"/>
        <v>1.31082871471005</v>
      </c>
      <c r="W112" s="3">
        <f t="shared" si="80"/>
        <v>1.247075054559</v>
      </c>
      <c r="X112" s="3">
        <f t="shared" si="80"/>
        <v>1.16891768095291</v>
      </c>
      <c r="Y112" s="3">
        <f t="shared" si="80"/>
        <v>1.04610196674618</v>
      </c>
      <c r="Z112" s="3">
        <f t="shared" si="80"/>
        <v>0.982252336750134</v>
      </c>
      <c r="AA112" s="3">
        <f t="shared" si="80"/>
        <v>0.983390816166767</v>
      </c>
      <c r="AB112" s="3">
        <f t="shared" si="80"/>
        <v>0.99799671788476</v>
      </c>
      <c r="AC112" s="3">
        <f t="shared" si="80"/>
        <v>0.875583203428701</v>
      </c>
    </row>
    <row r="113" customHeight="1" spans="1:29">
      <c r="A113" s="63" t="str">
        <f t="shared" si="72"/>
        <v>2025-01-21</v>
      </c>
      <c r="B113" s="53" t="s">
        <v>54</v>
      </c>
      <c r="C113" s="54">
        <f t="shared" si="34"/>
        <v>0.99461468255096</v>
      </c>
      <c r="D113" s="3">
        <f t="shared" si="35"/>
        <v>1.17636578942368</v>
      </c>
      <c r="E113" s="3">
        <f t="shared" si="36"/>
        <v>0.869398646347176</v>
      </c>
      <c r="F113" s="3">
        <f t="shared" si="40"/>
        <v>1.00087517216766</v>
      </c>
      <c r="G113" s="3">
        <f t="shared" ref="G113:AC113" si="81">IFERROR(G45/F45,"")</f>
        <v>0.886067321930106</v>
      </c>
      <c r="H113" s="3">
        <f t="shared" si="81"/>
        <v>0.869398646347176</v>
      </c>
      <c r="I113" s="3">
        <f t="shared" si="81"/>
        <v>0.953676551684954</v>
      </c>
      <c r="J113" s="3">
        <f t="shared" si="81"/>
        <v>0.941235258722109</v>
      </c>
      <c r="K113" s="3">
        <f t="shared" si="81"/>
        <v>0.992506563493804</v>
      </c>
      <c r="L113" s="3">
        <f t="shared" si="81"/>
        <v>1.03038049142088</v>
      </c>
      <c r="M113" s="3">
        <f t="shared" si="81"/>
        <v>1.08342213874251</v>
      </c>
      <c r="N113" s="3">
        <f t="shared" si="81"/>
        <v>0.951239976238105</v>
      </c>
      <c r="O113" s="3">
        <f t="shared" si="81"/>
        <v>0.894653446493662</v>
      </c>
      <c r="P113" s="3">
        <f t="shared" si="81"/>
        <v>0.87146295482606</v>
      </c>
      <c r="Q113" s="3">
        <f t="shared" si="81"/>
        <v>0.949803252738529</v>
      </c>
      <c r="R113" s="3">
        <f t="shared" si="81"/>
        <v>1.05203576277968</v>
      </c>
      <c r="S113" s="3">
        <f t="shared" si="81"/>
        <v>1.03469935774848</v>
      </c>
      <c r="T113" s="3">
        <f t="shared" si="81"/>
        <v>0.919543179298707</v>
      </c>
      <c r="U113" s="3">
        <f t="shared" si="81"/>
        <v>1.08299977146931</v>
      </c>
      <c r="V113" s="3">
        <f t="shared" si="81"/>
        <v>1.14665671068379</v>
      </c>
      <c r="W113" s="3">
        <f t="shared" si="81"/>
        <v>1.16650689791319</v>
      </c>
      <c r="X113" s="3">
        <f t="shared" si="81"/>
        <v>1.17636578942368</v>
      </c>
      <c r="Y113" s="3">
        <f t="shared" si="81"/>
        <v>1.00494065149112</v>
      </c>
      <c r="Z113" s="3">
        <f t="shared" si="81"/>
        <v>0.969023603975921</v>
      </c>
      <c r="AA113" s="3">
        <f t="shared" si="81"/>
        <v>0.947644820368239</v>
      </c>
      <c r="AB113" s="3">
        <f t="shared" si="81"/>
        <v>1.04008247465173</v>
      </c>
      <c r="AC113" s="3">
        <f t="shared" si="81"/>
        <v>0.905531586613638</v>
      </c>
    </row>
    <row r="114" customHeight="1" spans="1:29">
      <c r="A114" s="63" t="str">
        <f t="shared" si="72"/>
        <v>2025-01-22</v>
      </c>
      <c r="B114" s="53" t="s">
        <v>53</v>
      </c>
      <c r="C114" s="54">
        <f t="shared" si="34"/>
        <v>0.999782955861961</v>
      </c>
      <c r="D114" s="3">
        <f t="shared" si="35"/>
        <v>1.16163412912819</v>
      </c>
      <c r="E114" s="3">
        <f t="shared" si="36"/>
        <v>0.858073804410536</v>
      </c>
      <c r="F114" s="3">
        <f t="shared" si="40"/>
        <v>0.882887168070022</v>
      </c>
      <c r="G114" s="3">
        <f t="shared" ref="G114:AC114" si="82">IFERROR(G46/F46,"")</f>
        <v>0.887688830060989</v>
      </c>
      <c r="H114" s="3">
        <f t="shared" si="82"/>
        <v>0.948759551700046</v>
      </c>
      <c r="I114" s="3">
        <f t="shared" si="82"/>
        <v>1.01716825849462</v>
      </c>
      <c r="J114" s="3">
        <f t="shared" si="82"/>
        <v>0.970052877880983</v>
      </c>
      <c r="K114" s="3">
        <f t="shared" si="82"/>
        <v>0.999143594795562</v>
      </c>
      <c r="L114" s="3">
        <f t="shared" si="82"/>
        <v>1.01989904240633</v>
      </c>
      <c r="M114" s="3">
        <f t="shared" si="82"/>
        <v>1.04589631105311</v>
      </c>
      <c r="N114" s="3">
        <f t="shared" si="82"/>
        <v>0.939952080735202</v>
      </c>
      <c r="O114" s="3">
        <f t="shared" si="82"/>
        <v>0.91862084819372</v>
      </c>
      <c r="P114" s="3">
        <f t="shared" si="82"/>
        <v>0.858073804410536</v>
      </c>
      <c r="Q114" s="3">
        <f t="shared" si="82"/>
        <v>0.875067501921246</v>
      </c>
      <c r="R114" s="3">
        <f t="shared" si="82"/>
        <v>1.05017331086086</v>
      </c>
      <c r="S114" s="3">
        <f t="shared" si="82"/>
        <v>0.979116035943873</v>
      </c>
      <c r="T114" s="3">
        <f t="shared" si="82"/>
        <v>1.01698631864519</v>
      </c>
      <c r="U114" s="3">
        <f t="shared" si="82"/>
        <v>1.14253659331708</v>
      </c>
      <c r="V114" s="3">
        <f t="shared" si="82"/>
        <v>1.15137113214228</v>
      </c>
      <c r="W114" s="3">
        <f t="shared" si="82"/>
        <v>1.1607091939332</v>
      </c>
      <c r="X114" s="3">
        <f t="shared" si="82"/>
        <v>1.16163412912819</v>
      </c>
      <c r="Y114" s="3">
        <f t="shared" si="82"/>
        <v>1.01765618915266</v>
      </c>
      <c r="Z114" s="3">
        <f t="shared" si="82"/>
        <v>0.965467450454432</v>
      </c>
      <c r="AA114" s="3">
        <f t="shared" si="82"/>
        <v>1.00636226532707</v>
      </c>
      <c r="AB114" s="3">
        <f t="shared" si="82"/>
        <v>1.05902103678943</v>
      </c>
      <c r="AC114" s="3">
        <f t="shared" si="82"/>
        <v>0.92054741527045</v>
      </c>
    </row>
    <row r="115" customHeight="1" spans="1:29">
      <c r="A115" s="63" t="str">
        <f t="shared" si="72"/>
        <v>2025-01-22</v>
      </c>
      <c r="B115" s="53" t="s">
        <v>54</v>
      </c>
      <c r="C115" s="54">
        <f t="shared" si="34"/>
        <v>0.999002304235744</v>
      </c>
      <c r="D115" s="3">
        <f t="shared" si="35"/>
        <v>1.18662692688543</v>
      </c>
      <c r="E115" s="3">
        <f t="shared" si="36"/>
        <v>0.822837351123154</v>
      </c>
      <c r="F115" s="3">
        <f t="shared" si="40"/>
        <v>0.991441268116883</v>
      </c>
      <c r="G115" s="3">
        <f t="shared" ref="G115:AC115" si="83">IFERROR(G47/F47,"")</f>
        <v>0.879480194617462</v>
      </c>
      <c r="H115" s="3">
        <f t="shared" si="83"/>
        <v>0.894236980014077</v>
      </c>
      <c r="I115" s="3">
        <f t="shared" si="83"/>
        <v>0.963867188406796</v>
      </c>
      <c r="J115" s="3">
        <f t="shared" si="83"/>
        <v>0.929479089664108</v>
      </c>
      <c r="K115" s="3">
        <f t="shared" si="83"/>
        <v>1.00001877144897</v>
      </c>
      <c r="L115" s="3">
        <f t="shared" si="83"/>
        <v>1.15209678331349</v>
      </c>
      <c r="M115" s="3">
        <f t="shared" si="83"/>
        <v>1.12710048324196</v>
      </c>
      <c r="N115" s="3">
        <f t="shared" si="83"/>
        <v>0.935863411534928</v>
      </c>
      <c r="O115" s="3">
        <f t="shared" si="83"/>
        <v>1.01653961815512</v>
      </c>
      <c r="P115" s="3">
        <f t="shared" si="83"/>
        <v>0.973793065645561</v>
      </c>
      <c r="Q115" s="3">
        <f t="shared" si="83"/>
        <v>0.996893186261783</v>
      </c>
      <c r="R115" s="3">
        <f t="shared" si="83"/>
        <v>0.992185232836465</v>
      </c>
      <c r="S115" s="3">
        <f t="shared" si="83"/>
        <v>0.970400410830645</v>
      </c>
      <c r="T115" s="3">
        <f t="shared" si="83"/>
        <v>0.822837351123154</v>
      </c>
      <c r="U115" s="3">
        <f t="shared" si="83"/>
        <v>1.00328529231696</v>
      </c>
      <c r="V115" s="3">
        <f t="shared" si="83"/>
        <v>1.1283303655448</v>
      </c>
      <c r="W115" s="3">
        <f t="shared" si="83"/>
        <v>1.18662692688543</v>
      </c>
      <c r="X115" s="3">
        <f t="shared" si="83"/>
        <v>1.1635107953034</v>
      </c>
      <c r="Y115" s="3">
        <f t="shared" si="83"/>
        <v>1.03721484173182</v>
      </c>
      <c r="Z115" s="3">
        <f t="shared" si="83"/>
        <v>0.967267325354243</v>
      </c>
      <c r="AA115" s="3">
        <f t="shared" si="83"/>
        <v>0.979844076423825</v>
      </c>
      <c r="AB115" s="3">
        <f t="shared" si="83"/>
        <v>0.999187983128541</v>
      </c>
      <c r="AC115" s="3">
        <f t="shared" si="83"/>
        <v>0.864554659757427</v>
      </c>
    </row>
    <row r="116" customHeight="1" spans="1:29">
      <c r="A116" s="63" t="str">
        <f t="shared" si="72"/>
        <v>2025-01-23</v>
      </c>
      <c r="B116" s="53" t="s">
        <v>53</v>
      </c>
      <c r="C116" s="54">
        <f t="shared" si="34"/>
        <v>0.998561472065796</v>
      </c>
      <c r="D116" s="3">
        <f t="shared" si="35"/>
        <v>1.19398905750934</v>
      </c>
      <c r="E116" s="3">
        <f t="shared" si="36"/>
        <v>0.864168943749691</v>
      </c>
      <c r="F116" s="3">
        <f t="shared" si="40"/>
        <v>0.92801819527529</v>
      </c>
      <c r="G116" s="3">
        <f t="shared" ref="G116:AC116" si="84">IFERROR(G48/F48,"")</f>
        <v>0.864168943749691</v>
      </c>
      <c r="H116" s="3">
        <f t="shared" si="84"/>
        <v>0.946744080194637</v>
      </c>
      <c r="I116" s="3">
        <f t="shared" si="84"/>
        <v>1.01019681503113</v>
      </c>
      <c r="J116" s="3">
        <f t="shared" si="84"/>
        <v>0.971308134320048</v>
      </c>
      <c r="K116" s="3">
        <f t="shared" si="84"/>
        <v>1.00425534586152</v>
      </c>
      <c r="L116" s="3">
        <f t="shared" si="84"/>
        <v>1.04654707494352</v>
      </c>
      <c r="M116" s="3">
        <f t="shared" si="84"/>
        <v>1.04832855820449</v>
      </c>
      <c r="N116" s="3">
        <f t="shared" si="84"/>
        <v>0.984849876659356</v>
      </c>
      <c r="O116" s="3">
        <f t="shared" si="84"/>
        <v>0.941351929124184</v>
      </c>
      <c r="P116" s="3">
        <f t="shared" si="84"/>
        <v>0.882807408181293</v>
      </c>
      <c r="Q116" s="3">
        <f t="shared" si="84"/>
        <v>0.906787213381877</v>
      </c>
      <c r="R116" s="3">
        <f t="shared" si="84"/>
        <v>1.02661445426139</v>
      </c>
      <c r="S116" s="3">
        <f t="shared" si="84"/>
        <v>0.943943035316797</v>
      </c>
      <c r="T116" s="3">
        <f t="shared" si="84"/>
        <v>0.881059629598847</v>
      </c>
      <c r="U116" s="3">
        <f t="shared" si="84"/>
        <v>1.09217049504301</v>
      </c>
      <c r="V116" s="3">
        <f t="shared" si="84"/>
        <v>1.13759291192319</v>
      </c>
      <c r="W116" s="3">
        <f t="shared" si="84"/>
        <v>1.19398905750934</v>
      </c>
      <c r="X116" s="3">
        <f t="shared" si="84"/>
        <v>1.19310765990311</v>
      </c>
      <c r="Y116" s="3">
        <f t="shared" si="84"/>
        <v>1.02606451330003</v>
      </c>
      <c r="Z116" s="3">
        <f t="shared" si="84"/>
        <v>0.964455785016252</v>
      </c>
      <c r="AA116" s="3">
        <f t="shared" si="84"/>
        <v>1.01000320711448</v>
      </c>
      <c r="AB116" s="3">
        <f t="shared" si="84"/>
        <v>1.03000300771081</v>
      </c>
      <c r="AC116" s="3">
        <f t="shared" si="84"/>
        <v>0.931107997954805</v>
      </c>
    </row>
    <row r="117" customHeight="1" spans="1:29">
      <c r="A117" s="63" t="str">
        <f t="shared" si="72"/>
        <v>2025-01-23</v>
      </c>
      <c r="B117" s="53" t="s">
        <v>54</v>
      </c>
      <c r="C117" s="54">
        <f t="shared" si="34"/>
        <v>0.999762306734107</v>
      </c>
      <c r="D117" s="3">
        <f t="shared" si="35"/>
        <v>1.18795828329378</v>
      </c>
      <c r="E117" s="3">
        <f t="shared" si="36"/>
        <v>0.855252436298887</v>
      </c>
      <c r="F117" s="3">
        <f t="shared" si="40"/>
        <v>1.00206638099401</v>
      </c>
      <c r="G117" s="3">
        <f t="shared" ref="G117:AC117" si="85">IFERROR(G49/F49,"")</f>
        <v>0.855252436298887</v>
      </c>
      <c r="H117" s="3">
        <f t="shared" si="85"/>
        <v>0.959949465172005</v>
      </c>
      <c r="I117" s="3">
        <f t="shared" si="85"/>
        <v>1.01586944784121</v>
      </c>
      <c r="J117" s="3">
        <f t="shared" si="85"/>
        <v>0.970691127132963</v>
      </c>
      <c r="K117" s="3">
        <f t="shared" si="85"/>
        <v>1.0154265730739</v>
      </c>
      <c r="L117" s="3">
        <f t="shared" si="85"/>
        <v>1.05796351293359</v>
      </c>
      <c r="M117" s="3">
        <f t="shared" si="85"/>
        <v>1.04832855820449</v>
      </c>
      <c r="N117" s="3">
        <f t="shared" si="85"/>
        <v>0.984849876659356</v>
      </c>
      <c r="O117" s="3">
        <f t="shared" si="85"/>
        <v>0.941351929124184</v>
      </c>
      <c r="P117" s="3">
        <f t="shared" si="85"/>
        <v>0.882807408181293</v>
      </c>
      <c r="Q117" s="3">
        <f t="shared" si="85"/>
        <v>0.906787213381877</v>
      </c>
      <c r="R117" s="3">
        <f t="shared" si="85"/>
        <v>1.02661445426139</v>
      </c>
      <c r="S117" s="3">
        <f t="shared" si="85"/>
        <v>0.943943035316797</v>
      </c>
      <c r="T117" s="3">
        <f t="shared" si="85"/>
        <v>0.881059629598847</v>
      </c>
      <c r="U117" s="3">
        <f t="shared" si="85"/>
        <v>1.09217049504301</v>
      </c>
      <c r="V117" s="3">
        <f t="shared" si="85"/>
        <v>1.13759291192319</v>
      </c>
      <c r="W117" s="3">
        <f t="shared" si="85"/>
        <v>1.18795828329378</v>
      </c>
      <c r="X117" s="3">
        <f t="shared" si="85"/>
        <v>1.1790719762856</v>
      </c>
      <c r="Y117" s="3">
        <f t="shared" si="85"/>
        <v>1.02650867941275</v>
      </c>
      <c r="Z117" s="3">
        <f t="shared" si="85"/>
        <v>0.963865716962303</v>
      </c>
      <c r="AA117" s="3">
        <f t="shared" si="85"/>
        <v>0.99712059221805</v>
      </c>
      <c r="AB117" s="3">
        <f t="shared" si="85"/>
        <v>0.995210312670635</v>
      </c>
      <c r="AC117" s="3">
        <f t="shared" si="85"/>
        <v>0.921835345634432</v>
      </c>
    </row>
    <row r="118" customHeight="1" spans="1:29">
      <c r="A118" s="63" t="str">
        <f t="shared" si="72"/>
        <v>2025-01-24</v>
      </c>
      <c r="B118" s="53" t="s">
        <v>53</v>
      </c>
      <c r="C118" s="54">
        <f t="shared" si="34"/>
        <v>0.990779137715766</v>
      </c>
      <c r="D118" s="3">
        <f t="shared" si="35"/>
        <v>1.2981931275316</v>
      </c>
      <c r="E118" s="3">
        <f t="shared" si="36"/>
        <v>0.76340130497959</v>
      </c>
      <c r="F118" s="3">
        <f t="shared" si="40"/>
        <v>0.949133573241912</v>
      </c>
      <c r="G118" s="3">
        <f t="shared" ref="G118:AC118" si="86">IFERROR(G50/F50,"")</f>
        <v>0.76340130497959</v>
      </c>
      <c r="H118" s="3">
        <f t="shared" si="86"/>
        <v>0.898444853449275</v>
      </c>
      <c r="I118" s="3">
        <f t="shared" si="86"/>
        <v>0.990715976170787</v>
      </c>
      <c r="J118" s="3">
        <f t="shared" si="86"/>
        <v>0.934523349568254</v>
      </c>
      <c r="K118" s="3">
        <f t="shared" si="86"/>
        <v>0.990955230465683</v>
      </c>
      <c r="L118" s="3">
        <f t="shared" si="86"/>
        <v>1.07393753641799</v>
      </c>
      <c r="M118" s="3">
        <f t="shared" si="86"/>
        <v>1.03955843406589</v>
      </c>
      <c r="N118" s="3">
        <f t="shared" si="86"/>
        <v>0.904706653211609</v>
      </c>
      <c r="O118" s="3">
        <f t="shared" si="86"/>
        <v>0.921388751458433</v>
      </c>
      <c r="P118" s="3">
        <f t="shared" si="86"/>
        <v>0.902288021759458</v>
      </c>
      <c r="Q118" s="3">
        <f t="shared" si="86"/>
        <v>0.925994988096869</v>
      </c>
      <c r="R118" s="3">
        <f t="shared" si="86"/>
        <v>1.12370537315064</v>
      </c>
      <c r="S118" s="3">
        <f t="shared" si="86"/>
        <v>0.879360232046837</v>
      </c>
      <c r="T118" s="3">
        <f t="shared" si="86"/>
        <v>0.774897427844921</v>
      </c>
      <c r="U118" s="3">
        <f t="shared" si="86"/>
        <v>1.09400203161422</v>
      </c>
      <c r="V118" s="3">
        <f t="shared" si="86"/>
        <v>1.15118091040759</v>
      </c>
      <c r="W118" s="3">
        <f t="shared" si="86"/>
        <v>1.2981931275316</v>
      </c>
      <c r="X118" s="3">
        <f t="shared" si="86"/>
        <v>1.27535731477765</v>
      </c>
      <c r="Y118" s="3">
        <f t="shared" si="86"/>
        <v>1.01079781493125</v>
      </c>
      <c r="Z118" s="3">
        <f t="shared" si="86"/>
        <v>0.954682041857498</v>
      </c>
      <c r="AA118" s="3">
        <f t="shared" si="86"/>
        <v>0.9835876384579</v>
      </c>
      <c r="AB118" s="3">
        <f t="shared" si="86"/>
        <v>1.03633168141485</v>
      </c>
      <c r="AC118" s="3">
        <f t="shared" si="86"/>
        <v>0.901555038257664</v>
      </c>
    </row>
    <row r="119" customHeight="1" spans="1:29">
      <c r="A119" s="63" t="str">
        <f t="shared" si="72"/>
        <v>2025-01-24</v>
      </c>
      <c r="B119" s="53" t="s">
        <v>54</v>
      </c>
      <c r="C119" s="54">
        <f t="shared" si="34"/>
        <v>0.985581093814214</v>
      </c>
      <c r="D119" s="3">
        <f t="shared" si="35"/>
        <v>1.16377455219006</v>
      </c>
      <c r="E119" s="3">
        <f t="shared" si="36"/>
        <v>0.794495159787335</v>
      </c>
      <c r="F119" s="3">
        <f t="shared" si="40"/>
        <v>0.898252094498182</v>
      </c>
      <c r="G119" s="3">
        <f t="shared" ref="G119:AC119" si="87">IFERROR(G51/F51,"")</f>
        <v>0.794495159787335</v>
      </c>
      <c r="H119" s="3">
        <f t="shared" si="87"/>
        <v>0.922731126086916</v>
      </c>
      <c r="I119" s="3">
        <f t="shared" si="87"/>
        <v>0.957879178038609</v>
      </c>
      <c r="J119" s="3">
        <f t="shared" si="87"/>
        <v>0.904276666910643</v>
      </c>
      <c r="K119" s="3">
        <f t="shared" si="87"/>
        <v>1.00417432911376</v>
      </c>
      <c r="L119" s="3">
        <f t="shared" si="87"/>
        <v>1.05836814673681</v>
      </c>
      <c r="M119" s="3">
        <f t="shared" si="87"/>
        <v>1.16377455219006</v>
      </c>
      <c r="N119" s="3">
        <f t="shared" si="87"/>
        <v>0.918893305589601</v>
      </c>
      <c r="O119" s="3">
        <f t="shared" si="87"/>
        <v>0.882935585930741</v>
      </c>
      <c r="P119" s="3">
        <f t="shared" si="87"/>
        <v>0.95211945099406</v>
      </c>
      <c r="Q119" s="3">
        <f t="shared" si="87"/>
        <v>1.07191473831494</v>
      </c>
      <c r="R119" s="3">
        <f t="shared" si="87"/>
        <v>1.05243550866856</v>
      </c>
      <c r="S119" s="3">
        <f t="shared" si="87"/>
        <v>0.971169054992026</v>
      </c>
      <c r="T119" s="3">
        <f t="shared" si="87"/>
        <v>0.977161643100354</v>
      </c>
      <c r="U119" s="3">
        <f t="shared" si="87"/>
        <v>1.04673912670322</v>
      </c>
      <c r="V119" s="3">
        <f t="shared" si="87"/>
        <v>1.02546166548869</v>
      </c>
      <c r="W119" s="3">
        <f t="shared" si="87"/>
        <v>1.06782119381523</v>
      </c>
      <c r="X119" s="3">
        <f t="shared" si="87"/>
        <v>0.966920517890042</v>
      </c>
      <c r="Y119" s="3">
        <f t="shared" si="87"/>
        <v>0.948343356023069</v>
      </c>
      <c r="Z119" s="3">
        <f t="shared" si="87"/>
        <v>0.914813420556443</v>
      </c>
      <c r="AA119" s="3">
        <f t="shared" si="87"/>
        <v>1.02580195158423</v>
      </c>
      <c r="AB119" s="3">
        <f t="shared" si="87"/>
        <v>1.14859783237686</v>
      </c>
      <c r="AC119" s="3">
        <f t="shared" si="87"/>
        <v>0.97886664615076</v>
      </c>
    </row>
    <row r="120" customHeight="1" spans="1:29">
      <c r="A120" s="63" t="str">
        <f t="shared" si="72"/>
        <v>2025-01-25</v>
      </c>
      <c r="B120" s="53" t="s">
        <v>53</v>
      </c>
      <c r="C120" s="54">
        <f t="shared" si="34"/>
        <v>1.01053251218734</v>
      </c>
      <c r="D120" s="3">
        <f t="shared" si="35"/>
        <v>1.26525177270757</v>
      </c>
      <c r="E120" s="3">
        <f t="shared" si="36"/>
        <v>0.752145982650279</v>
      </c>
      <c r="F120" s="3">
        <f t="shared" si="40"/>
        <v>1.20052291019746</v>
      </c>
      <c r="G120" s="3">
        <f t="shared" ref="G120:AC120" si="88">IFERROR(G52/F52,"")</f>
        <v>0.752145982650279</v>
      </c>
      <c r="H120" s="3">
        <f t="shared" si="88"/>
        <v>0.850022636313909</v>
      </c>
      <c r="I120" s="3">
        <f t="shared" si="88"/>
        <v>1.00764014548166</v>
      </c>
      <c r="J120" s="3">
        <f t="shared" si="88"/>
        <v>0.92032557218573</v>
      </c>
      <c r="K120" s="3">
        <f t="shared" si="88"/>
        <v>0.976551181042921</v>
      </c>
      <c r="L120" s="3">
        <f t="shared" si="88"/>
        <v>1.04760121358246</v>
      </c>
      <c r="M120" s="3">
        <f t="shared" si="88"/>
        <v>1.03347018954744</v>
      </c>
      <c r="N120" s="3">
        <f t="shared" si="88"/>
        <v>0.80000368279279</v>
      </c>
      <c r="O120" s="3">
        <f t="shared" si="88"/>
        <v>0.842664676214012</v>
      </c>
      <c r="P120" s="3">
        <f t="shared" si="88"/>
        <v>0.939536671443997</v>
      </c>
      <c r="Q120" s="3">
        <f t="shared" si="88"/>
        <v>1.12846941527194</v>
      </c>
      <c r="R120" s="3">
        <f t="shared" si="88"/>
        <v>1.22734036120823</v>
      </c>
      <c r="S120" s="3">
        <f t="shared" si="88"/>
        <v>0.990238782696608</v>
      </c>
      <c r="T120" s="3">
        <f t="shared" si="88"/>
        <v>0.919320725364841</v>
      </c>
      <c r="U120" s="3">
        <f t="shared" si="88"/>
        <v>1.09992896669481</v>
      </c>
      <c r="V120" s="3">
        <f t="shared" si="88"/>
        <v>0.815627480705711</v>
      </c>
      <c r="W120" s="3">
        <f t="shared" si="88"/>
        <v>1.03456616833455</v>
      </c>
      <c r="X120" s="3">
        <f t="shared" si="88"/>
        <v>1.24797038672229</v>
      </c>
      <c r="Y120" s="3">
        <f t="shared" si="88"/>
        <v>1.02207219742875</v>
      </c>
      <c r="Z120" s="3">
        <f t="shared" si="88"/>
        <v>0.969923774964727</v>
      </c>
      <c r="AA120" s="3">
        <f t="shared" si="88"/>
        <v>1.2065376574289</v>
      </c>
      <c r="AB120" s="3">
        <f t="shared" si="88"/>
        <v>1.26525177270757</v>
      </c>
      <c r="AC120" s="3">
        <f t="shared" si="88"/>
        <v>0.955047741514615</v>
      </c>
    </row>
    <row r="121" customHeight="1" spans="1:29">
      <c r="A121" s="63" t="str">
        <f t="shared" si="72"/>
        <v>2025-01-25</v>
      </c>
      <c r="B121" s="53" t="s">
        <v>54</v>
      </c>
      <c r="C121" s="54">
        <f t="shared" si="34"/>
        <v>1.00392704315453</v>
      </c>
      <c r="D121" s="3">
        <f t="shared" si="35"/>
        <v>1.25294560594492</v>
      </c>
      <c r="E121" s="3">
        <f t="shared" si="36"/>
        <v>0.866781199390723</v>
      </c>
      <c r="F121" s="3">
        <f t="shared" si="40"/>
        <v>0.975576917540132</v>
      </c>
      <c r="G121" s="3">
        <f t="shared" ref="G121:AC121" si="89">IFERROR(G53/F53,"")</f>
        <v>0.966066809657498</v>
      </c>
      <c r="H121" s="3">
        <f t="shared" si="89"/>
        <v>0.931028252952466</v>
      </c>
      <c r="I121" s="3">
        <f t="shared" si="89"/>
        <v>0.967165805739382</v>
      </c>
      <c r="J121" s="3">
        <f t="shared" si="89"/>
        <v>0.866781199390723</v>
      </c>
      <c r="K121" s="3">
        <f t="shared" si="89"/>
        <v>0.953621764804661</v>
      </c>
      <c r="L121" s="3">
        <f t="shared" si="89"/>
        <v>1.01245336277866</v>
      </c>
      <c r="M121" s="3">
        <f t="shared" si="89"/>
        <v>1.0639164522046</v>
      </c>
      <c r="N121" s="3">
        <f t="shared" si="89"/>
        <v>0.907885240706367</v>
      </c>
      <c r="O121" s="3">
        <f t="shared" si="89"/>
        <v>0.920945974913298</v>
      </c>
      <c r="P121" s="3">
        <f t="shared" si="89"/>
        <v>1.11567212449614</v>
      </c>
      <c r="Q121" s="3">
        <f t="shared" si="89"/>
        <v>0.903445831409027</v>
      </c>
      <c r="R121" s="3">
        <f t="shared" si="89"/>
        <v>1.02335168808541</v>
      </c>
      <c r="S121" s="3">
        <f t="shared" si="89"/>
        <v>1.02456491562446</v>
      </c>
      <c r="T121" s="3">
        <f t="shared" si="89"/>
        <v>0.922461275381914</v>
      </c>
      <c r="U121" s="3">
        <f t="shared" si="89"/>
        <v>1.01348873446512</v>
      </c>
      <c r="V121" s="3">
        <f t="shared" si="89"/>
        <v>1.03710564419518</v>
      </c>
      <c r="W121" s="3">
        <f t="shared" si="89"/>
        <v>1.05732052620429</v>
      </c>
      <c r="X121" s="3">
        <f t="shared" si="89"/>
        <v>1.22840702915411</v>
      </c>
      <c r="Y121" s="3">
        <f t="shared" si="89"/>
        <v>0.991456177702667</v>
      </c>
      <c r="Z121" s="3">
        <f t="shared" si="89"/>
        <v>0.955731457214026</v>
      </c>
      <c r="AA121" s="3">
        <f t="shared" si="89"/>
        <v>1.03666886657977</v>
      </c>
      <c r="AB121" s="3">
        <f t="shared" si="89"/>
        <v>1.25294560594492</v>
      </c>
      <c r="AC121" s="3">
        <f t="shared" si="89"/>
        <v>0.966187378563811</v>
      </c>
    </row>
    <row r="122" customHeight="1" spans="1:29">
      <c r="A122" s="63" t="str">
        <f t="shared" si="72"/>
        <v>2025-01-26</v>
      </c>
      <c r="B122" s="53" t="s">
        <v>53</v>
      </c>
      <c r="C122" s="54">
        <f t="shared" si="34"/>
        <v>0.996371415416139</v>
      </c>
      <c r="D122" s="3">
        <f t="shared" si="35"/>
        <v>1.25839446481566</v>
      </c>
      <c r="E122" s="3">
        <f t="shared" si="36"/>
        <v>0.8051249979816</v>
      </c>
      <c r="F122" s="3">
        <f t="shared" si="40"/>
        <v>1.13152413451916</v>
      </c>
      <c r="G122" s="3">
        <f t="shared" ref="G122:AC122" si="90">IFERROR(G54/F54,"")</f>
        <v>0.8051249979816</v>
      </c>
      <c r="H122" s="3">
        <f t="shared" si="90"/>
        <v>0.923576732816466</v>
      </c>
      <c r="I122" s="3">
        <f t="shared" si="90"/>
        <v>1.0321332756715</v>
      </c>
      <c r="J122" s="3">
        <f t="shared" si="90"/>
        <v>0.996931541824169</v>
      </c>
      <c r="K122" s="3">
        <f t="shared" si="90"/>
        <v>1.00355809435622</v>
      </c>
      <c r="L122" s="3">
        <f t="shared" si="90"/>
        <v>0.944887355250125</v>
      </c>
      <c r="M122" s="3">
        <f t="shared" si="90"/>
        <v>1.00074573041092</v>
      </c>
      <c r="N122" s="3">
        <f t="shared" si="90"/>
        <v>1.02259473734901</v>
      </c>
      <c r="O122" s="3">
        <f t="shared" si="90"/>
        <v>0.952938501819014</v>
      </c>
      <c r="P122" s="3">
        <f t="shared" si="90"/>
        <v>0.975379057189052</v>
      </c>
      <c r="Q122" s="3">
        <f t="shared" si="90"/>
        <v>0.965554919620166</v>
      </c>
      <c r="R122" s="3">
        <f t="shared" si="90"/>
        <v>0.969154137787505</v>
      </c>
      <c r="S122" s="3">
        <f t="shared" si="90"/>
        <v>0.885108820314587</v>
      </c>
      <c r="T122" s="3">
        <f t="shared" si="90"/>
        <v>1.06384305647003</v>
      </c>
      <c r="U122" s="3">
        <f t="shared" si="90"/>
        <v>0.943493385024848</v>
      </c>
      <c r="V122" s="3">
        <f t="shared" si="90"/>
        <v>0.846167951557348</v>
      </c>
      <c r="W122" s="3">
        <f t="shared" si="90"/>
        <v>1.07669676595346</v>
      </c>
      <c r="X122" s="3">
        <f t="shared" si="90"/>
        <v>1.25839446481566</v>
      </c>
      <c r="Y122" s="3">
        <f t="shared" si="90"/>
        <v>1.06271986101866</v>
      </c>
      <c r="Z122" s="3">
        <f t="shared" si="90"/>
        <v>0.994575163131579</v>
      </c>
      <c r="AA122" s="3">
        <f t="shared" si="90"/>
        <v>0.996451853745626</v>
      </c>
      <c r="AB122" s="3">
        <f t="shared" si="90"/>
        <v>1.12266045878845</v>
      </c>
      <c r="AC122" s="3">
        <f t="shared" si="90"/>
        <v>0.938698972572166</v>
      </c>
    </row>
    <row r="123" customHeight="1" spans="1:29">
      <c r="A123" s="63" t="str">
        <f t="shared" si="72"/>
        <v>2025-01-26</v>
      </c>
      <c r="B123" s="53" t="s">
        <v>54</v>
      </c>
      <c r="C123" s="54">
        <f t="shared" si="34"/>
        <v>1.00203710867415</v>
      </c>
      <c r="D123" s="3">
        <f t="shared" si="35"/>
        <v>1.15150739806175</v>
      </c>
      <c r="E123" s="3">
        <f t="shared" si="36"/>
        <v>0.816083819483525</v>
      </c>
      <c r="F123" s="3">
        <f t="shared" si="40"/>
        <v>1.13749297164881</v>
      </c>
      <c r="G123" s="3">
        <f t="shared" ref="G123:AC123" si="91">IFERROR(G55/F55,"")</f>
        <v>0.816083819483525</v>
      </c>
      <c r="H123" s="3">
        <f t="shared" si="91"/>
        <v>0.890767610548777</v>
      </c>
      <c r="I123" s="3">
        <f t="shared" si="91"/>
        <v>1.01191779367765</v>
      </c>
      <c r="J123" s="3">
        <f t="shared" si="91"/>
        <v>0.924447150581739</v>
      </c>
      <c r="K123" s="3">
        <f t="shared" si="91"/>
        <v>0.984422716488196</v>
      </c>
      <c r="L123" s="3">
        <f t="shared" si="91"/>
        <v>0.965367779668257</v>
      </c>
      <c r="M123" s="3">
        <f t="shared" si="91"/>
        <v>1.08153141276357</v>
      </c>
      <c r="N123" s="3">
        <f t="shared" si="91"/>
        <v>1.07014526053431</v>
      </c>
      <c r="O123" s="3">
        <f t="shared" si="91"/>
        <v>1.01970800449358</v>
      </c>
      <c r="P123" s="3">
        <f t="shared" si="91"/>
        <v>1.09291988972458</v>
      </c>
      <c r="Q123" s="3">
        <f t="shared" si="91"/>
        <v>1.13106380574858</v>
      </c>
      <c r="R123" s="3">
        <f t="shared" si="91"/>
        <v>0.987335943361937</v>
      </c>
      <c r="S123" s="3">
        <f t="shared" si="91"/>
        <v>0.974480935849118</v>
      </c>
      <c r="T123" s="3">
        <f t="shared" si="91"/>
        <v>0.869218727636235</v>
      </c>
      <c r="U123" s="3">
        <f t="shared" si="91"/>
        <v>0.859120686185264</v>
      </c>
      <c r="V123" s="3">
        <f t="shared" si="91"/>
        <v>0.873964931426707</v>
      </c>
      <c r="W123" s="3">
        <f t="shared" si="91"/>
        <v>1.0573630812059</v>
      </c>
      <c r="X123" s="3">
        <f t="shared" si="91"/>
        <v>1.09725737887505</v>
      </c>
      <c r="Y123" s="3">
        <f t="shared" si="91"/>
        <v>0.996837329733044</v>
      </c>
      <c r="Z123" s="3">
        <f t="shared" si="91"/>
        <v>0.962508340722463</v>
      </c>
      <c r="AA123" s="3">
        <f t="shared" si="91"/>
        <v>1.15150739806175</v>
      </c>
      <c r="AB123" s="3">
        <f t="shared" si="91"/>
        <v>1.13680311918106</v>
      </c>
      <c r="AC123" s="3">
        <f t="shared" si="91"/>
        <v>0.956624520579583</v>
      </c>
    </row>
    <row r="124" customHeight="1" spans="1:29">
      <c r="A124" s="63" t="str">
        <f t="shared" si="72"/>
        <v>2025-01-27</v>
      </c>
      <c r="B124" s="53" t="s">
        <v>53</v>
      </c>
      <c r="C124" s="54">
        <f t="shared" si="34"/>
        <v>1.01488659916917</v>
      </c>
      <c r="D124" s="3">
        <f t="shared" si="35"/>
        <v>1.46111677627414</v>
      </c>
      <c r="E124" s="3">
        <f t="shared" si="36"/>
        <v>0.838293320141751</v>
      </c>
      <c r="F124" s="3">
        <f t="shared" si="40"/>
        <v>1.05915372953351</v>
      </c>
      <c r="G124" s="3">
        <f t="shared" ref="G124:AC124" si="92">IFERROR(G56/F56,"")</f>
        <v>0.944828033761</v>
      </c>
      <c r="H124" s="3">
        <f t="shared" si="92"/>
        <v>0.916532470579435</v>
      </c>
      <c r="I124" s="3">
        <f t="shared" si="92"/>
        <v>0.933954419124209</v>
      </c>
      <c r="J124" s="3">
        <f t="shared" si="92"/>
        <v>0.914277196660614</v>
      </c>
      <c r="K124" s="3">
        <f t="shared" si="92"/>
        <v>0.977581441604543</v>
      </c>
      <c r="L124" s="3">
        <f t="shared" si="92"/>
        <v>1.06178711765818</v>
      </c>
      <c r="M124" s="3">
        <f t="shared" si="92"/>
        <v>1.0907816555219</v>
      </c>
      <c r="N124" s="3">
        <f t="shared" si="92"/>
        <v>0.922069091223055</v>
      </c>
      <c r="O124" s="3">
        <f t="shared" si="92"/>
        <v>0.915287805637297</v>
      </c>
      <c r="P124" s="3">
        <f t="shared" si="92"/>
        <v>0.985370350583245</v>
      </c>
      <c r="Q124" s="3">
        <f t="shared" si="92"/>
        <v>0.931009000491196</v>
      </c>
      <c r="R124" s="3">
        <f t="shared" si="92"/>
        <v>1.0761687511926</v>
      </c>
      <c r="S124" s="3">
        <f t="shared" si="92"/>
        <v>0.901233646805305</v>
      </c>
      <c r="T124" s="3">
        <f t="shared" si="92"/>
        <v>1.01956080429359</v>
      </c>
      <c r="U124" s="3">
        <f t="shared" si="92"/>
        <v>0.998547728604935</v>
      </c>
      <c r="V124" s="3">
        <f t="shared" si="92"/>
        <v>1.0902957606288</v>
      </c>
      <c r="W124" s="3">
        <f t="shared" si="92"/>
        <v>1.46111677627414</v>
      </c>
      <c r="X124" s="3">
        <f t="shared" si="92"/>
        <v>1.26307381707645</v>
      </c>
      <c r="Y124" s="3">
        <f t="shared" si="92"/>
        <v>1.07084209554742</v>
      </c>
      <c r="Z124" s="3">
        <f t="shared" si="92"/>
        <v>0.984240825182625</v>
      </c>
      <c r="AA124" s="3">
        <f t="shared" si="92"/>
        <v>1.019121662002</v>
      </c>
      <c r="AB124" s="3">
        <f t="shared" si="92"/>
        <v>0.98215087993224</v>
      </c>
      <c r="AC124" s="3">
        <f t="shared" si="92"/>
        <v>0.838293320141751</v>
      </c>
    </row>
    <row r="125" customHeight="1" spans="1:29">
      <c r="A125" s="63" t="str">
        <f t="shared" si="72"/>
        <v>2025-01-27</v>
      </c>
      <c r="B125" s="53" t="s">
        <v>54</v>
      </c>
      <c r="C125" s="54">
        <f t="shared" si="34"/>
        <v>1.01607871255573</v>
      </c>
      <c r="D125" s="3">
        <f t="shared" si="35"/>
        <v>1.28366547131248</v>
      </c>
      <c r="E125" s="3">
        <f t="shared" si="36"/>
        <v>0.800947050377758</v>
      </c>
      <c r="F125" s="3">
        <f t="shared" si="40"/>
        <v>1.12031149328219</v>
      </c>
      <c r="G125" s="3">
        <f t="shared" ref="G125:AC125" si="93">IFERROR(G57/F57,"")</f>
        <v>0.800947050377758</v>
      </c>
      <c r="H125" s="3">
        <f t="shared" si="93"/>
        <v>0.909052248152766</v>
      </c>
      <c r="I125" s="3">
        <f t="shared" si="93"/>
        <v>0.928224421273272</v>
      </c>
      <c r="J125" s="3">
        <f t="shared" si="93"/>
        <v>0.977811304612786</v>
      </c>
      <c r="K125" s="3">
        <f t="shared" si="93"/>
        <v>0.975662165987931</v>
      </c>
      <c r="L125" s="3">
        <f t="shared" si="93"/>
        <v>1.00082279216484</v>
      </c>
      <c r="M125" s="3">
        <f t="shared" si="93"/>
        <v>1.15406024575421</v>
      </c>
      <c r="N125" s="3">
        <f t="shared" si="93"/>
        <v>0.859284959505311</v>
      </c>
      <c r="O125" s="3">
        <f t="shared" si="93"/>
        <v>0.850503268826317</v>
      </c>
      <c r="P125" s="3">
        <f t="shared" si="93"/>
        <v>0.942691504107644</v>
      </c>
      <c r="Q125" s="3">
        <f t="shared" si="93"/>
        <v>1.01428553394593</v>
      </c>
      <c r="R125" s="3">
        <f t="shared" si="93"/>
        <v>0.999256635125518</v>
      </c>
      <c r="S125" s="3">
        <f t="shared" si="93"/>
        <v>1.04112580704333</v>
      </c>
      <c r="T125" s="3">
        <f t="shared" si="93"/>
        <v>1.09073470926997</v>
      </c>
      <c r="U125" s="3">
        <f t="shared" si="93"/>
        <v>1.08529090420967</v>
      </c>
      <c r="V125" s="3">
        <f t="shared" si="93"/>
        <v>1.17120247029954</v>
      </c>
      <c r="W125" s="3">
        <f t="shared" si="93"/>
        <v>1.28366547131248</v>
      </c>
      <c r="X125" s="3">
        <f t="shared" si="93"/>
        <v>1.27776115095692</v>
      </c>
      <c r="Y125" s="3">
        <f t="shared" si="93"/>
        <v>1.01309611830829</v>
      </c>
      <c r="Z125" s="3">
        <f t="shared" si="93"/>
        <v>0.98438992370041</v>
      </c>
      <c r="AA125" s="3">
        <f t="shared" si="93"/>
        <v>0.984094549360751</v>
      </c>
      <c r="AB125" s="3">
        <f t="shared" si="93"/>
        <v>1.02749363698429</v>
      </c>
      <c r="AC125" s="3">
        <f t="shared" si="93"/>
        <v>0.894120736775333</v>
      </c>
    </row>
    <row r="126" customHeight="1" spans="1:29">
      <c r="A126" s="63" t="str">
        <f t="shared" si="72"/>
        <v>2025-01-28</v>
      </c>
      <c r="B126" s="53" t="s">
        <v>53</v>
      </c>
      <c r="C126" s="54">
        <f t="shared" si="34"/>
        <v>1.0092360719364</v>
      </c>
      <c r="D126" s="3">
        <f t="shared" si="35"/>
        <v>1.35288672424429</v>
      </c>
      <c r="E126" s="3">
        <f t="shared" si="36"/>
        <v>0.834444509427517</v>
      </c>
      <c r="F126" s="3">
        <f t="shared" si="40"/>
        <v>1.0367863212085</v>
      </c>
      <c r="G126" s="3">
        <f t="shared" ref="G126:AC126" si="94">IFERROR(G58/F58,"")</f>
        <v>0.92944630963782</v>
      </c>
      <c r="H126" s="3">
        <f t="shared" si="94"/>
        <v>0.904459884283656</v>
      </c>
      <c r="I126" s="3">
        <f t="shared" si="94"/>
        <v>0.913036688772093</v>
      </c>
      <c r="J126" s="3">
        <f t="shared" si="94"/>
        <v>1.03014784230627</v>
      </c>
      <c r="K126" s="3">
        <f t="shared" si="94"/>
        <v>0.970511132456542</v>
      </c>
      <c r="L126" s="3">
        <f t="shared" si="94"/>
        <v>0.991625317101967</v>
      </c>
      <c r="M126" s="3">
        <f t="shared" si="94"/>
        <v>1.06142082622041</v>
      </c>
      <c r="N126" s="3">
        <f t="shared" si="94"/>
        <v>0.926887293764226</v>
      </c>
      <c r="O126" s="3">
        <f t="shared" si="94"/>
        <v>0.879287370604101</v>
      </c>
      <c r="P126" s="3">
        <f t="shared" si="94"/>
        <v>0.834444509427517</v>
      </c>
      <c r="Q126" s="3">
        <f t="shared" si="94"/>
        <v>0.848604649204535</v>
      </c>
      <c r="R126" s="3">
        <f t="shared" si="94"/>
        <v>0.956689791554975</v>
      </c>
      <c r="S126" s="3">
        <f t="shared" si="94"/>
        <v>0.911383724427757</v>
      </c>
      <c r="T126" s="3">
        <f t="shared" si="94"/>
        <v>0.952510998883376</v>
      </c>
      <c r="U126" s="3">
        <f t="shared" si="94"/>
        <v>1.35018531475044</v>
      </c>
      <c r="V126" s="3">
        <f t="shared" si="94"/>
        <v>1.19119306255418</v>
      </c>
      <c r="W126" s="3">
        <f t="shared" si="94"/>
        <v>1.17095489954066</v>
      </c>
      <c r="X126" s="3">
        <f t="shared" si="94"/>
        <v>1.35288672424429</v>
      </c>
      <c r="Y126" s="3">
        <f t="shared" si="94"/>
        <v>1.07824169719228</v>
      </c>
      <c r="Z126" s="3">
        <f t="shared" si="94"/>
        <v>1.01393622058907</v>
      </c>
      <c r="AA126" s="3">
        <f t="shared" si="94"/>
        <v>1.04564820603963</v>
      </c>
      <c r="AB126" s="3">
        <f t="shared" si="94"/>
        <v>0.976379457535867</v>
      </c>
      <c r="AC126" s="3">
        <f t="shared" si="94"/>
        <v>0.894997484173524</v>
      </c>
    </row>
    <row r="127" customHeight="1" spans="1:29">
      <c r="A127" s="63" t="str">
        <f t="shared" si="72"/>
        <v>2025-01-28</v>
      </c>
      <c r="B127" s="53" t="s">
        <v>54</v>
      </c>
      <c r="C127" s="54">
        <f t="shared" si="34"/>
        <v>1.00997526260279</v>
      </c>
      <c r="D127" s="3">
        <f t="shared" si="35"/>
        <v>1.20613828603246</v>
      </c>
      <c r="E127" s="3">
        <f t="shared" si="36"/>
        <v>0.849909329166004</v>
      </c>
      <c r="F127" s="3">
        <f t="shared" si="40"/>
        <v>0.915071609968839</v>
      </c>
      <c r="G127" s="3">
        <f t="shared" ref="G127:AC127" si="95">IFERROR(G59/F59,"")</f>
        <v>0.943768296392391</v>
      </c>
      <c r="H127" s="3">
        <f t="shared" si="95"/>
        <v>0.927508254798101</v>
      </c>
      <c r="I127" s="3">
        <f t="shared" si="95"/>
        <v>0.92624362880492</v>
      </c>
      <c r="J127" s="3">
        <f t="shared" si="95"/>
        <v>0.948076522646782</v>
      </c>
      <c r="K127" s="3">
        <f t="shared" si="95"/>
        <v>0.978088528167745</v>
      </c>
      <c r="L127" s="3">
        <f t="shared" si="95"/>
        <v>1.06599137891156</v>
      </c>
      <c r="M127" s="3">
        <f t="shared" si="95"/>
        <v>1.16660534102631</v>
      </c>
      <c r="N127" s="3">
        <f t="shared" si="95"/>
        <v>0.976309553147004</v>
      </c>
      <c r="O127" s="3">
        <f t="shared" si="95"/>
        <v>0.849909329166004</v>
      </c>
      <c r="P127" s="3">
        <f t="shared" si="95"/>
        <v>0.875683310688617</v>
      </c>
      <c r="Q127" s="3">
        <f t="shared" si="95"/>
        <v>0.894167176106266</v>
      </c>
      <c r="R127" s="3">
        <f t="shared" si="95"/>
        <v>0.946908120401804</v>
      </c>
      <c r="S127" s="3">
        <f t="shared" si="95"/>
        <v>1.04638971380317</v>
      </c>
      <c r="T127" s="3">
        <f t="shared" si="95"/>
        <v>1.14805431559352</v>
      </c>
      <c r="U127" s="3">
        <f t="shared" si="95"/>
        <v>1.13743160368851</v>
      </c>
      <c r="V127" s="3">
        <f t="shared" si="95"/>
        <v>1.08871086541569</v>
      </c>
      <c r="W127" s="3">
        <f t="shared" si="95"/>
        <v>1.20613828603246</v>
      </c>
      <c r="X127" s="3">
        <f t="shared" si="95"/>
        <v>1.13212449928324</v>
      </c>
      <c r="Y127" s="3">
        <f t="shared" si="95"/>
        <v>0.956721419554404</v>
      </c>
      <c r="Z127" s="3">
        <f t="shared" si="95"/>
        <v>1.08755617777259</v>
      </c>
      <c r="AA127" s="3">
        <f t="shared" si="95"/>
        <v>1.04236554697621</v>
      </c>
      <c r="AB127" s="3">
        <f t="shared" si="95"/>
        <v>0.994076082873549</v>
      </c>
      <c r="AC127" s="3">
        <f t="shared" si="95"/>
        <v>0.985506741247203</v>
      </c>
    </row>
    <row r="128" customHeight="1" spans="1:29">
      <c r="A128" s="63" t="str">
        <f t="shared" si="72"/>
        <v>2025-01-29</v>
      </c>
      <c r="B128" s="53" t="s">
        <v>53</v>
      </c>
      <c r="C128" s="54">
        <f t="shared" si="34"/>
        <v>1.004546498368</v>
      </c>
      <c r="D128" s="3">
        <f t="shared" si="35"/>
        <v>1.63442425209727</v>
      </c>
      <c r="E128" s="3">
        <f t="shared" si="36"/>
        <v>0.780279100094714</v>
      </c>
      <c r="F128" s="3">
        <f t="shared" si="40"/>
        <v>0.949953382621334</v>
      </c>
      <c r="G128" s="3">
        <f t="shared" ref="G128:AC128" si="96">IFERROR(G60/F60,"")</f>
        <v>1.01346046715371</v>
      </c>
      <c r="H128" s="3">
        <f t="shared" si="96"/>
        <v>0.931063421411377</v>
      </c>
      <c r="I128" s="3">
        <f t="shared" si="96"/>
        <v>0.907656763338226</v>
      </c>
      <c r="J128" s="3">
        <f t="shared" si="96"/>
        <v>0.980655018973687</v>
      </c>
      <c r="K128" s="3">
        <f t="shared" si="96"/>
        <v>0.947309868660126</v>
      </c>
      <c r="L128" s="3">
        <f t="shared" si="96"/>
        <v>0.995694695080327</v>
      </c>
      <c r="M128" s="3">
        <f t="shared" si="96"/>
        <v>0.992645170285681</v>
      </c>
      <c r="N128" s="3">
        <f t="shared" si="96"/>
        <v>0.854873908423047</v>
      </c>
      <c r="O128" s="3">
        <f t="shared" si="96"/>
        <v>0.780279100094714</v>
      </c>
      <c r="P128" s="3">
        <f t="shared" si="96"/>
        <v>0.79894092521642</v>
      </c>
      <c r="Q128" s="3">
        <f t="shared" si="96"/>
        <v>0.966290252773686</v>
      </c>
      <c r="R128" s="3">
        <f t="shared" si="96"/>
        <v>0.917827963356751</v>
      </c>
      <c r="S128" s="3">
        <f t="shared" si="96"/>
        <v>0.907167801883734</v>
      </c>
      <c r="T128" s="3">
        <f t="shared" si="96"/>
        <v>0.973057736746437</v>
      </c>
      <c r="U128" s="3">
        <f t="shared" si="96"/>
        <v>1.21113899894394</v>
      </c>
      <c r="V128" s="3">
        <f t="shared" si="96"/>
        <v>1.15497058805242</v>
      </c>
      <c r="W128" s="3">
        <f t="shared" si="96"/>
        <v>1.63442425209727</v>
      </c>
      <c r="X128" s="3">
        <f t="shared" si="96"/>
        <v>1.27590202240573</v>
      </c>
      <c r="Y128" s="3">
        <f t="shared" si="96"/>
        <v>1.07258866906803</v>
      </c>
      <c r="Z128" s="3">
        <f t="shared" si="96"/>
        <v>0.994437340298291</v>
      </c>
      <c r="AA128" s="3">
        <f t="shared" si="96"/>
        <v>0.967950468387976</v>
      </c>
      <c r="AB128" s="3">
        <f t="shared" si="96"/>
        <v>0.871927052644553</v>
      </c>
      <c r="AC128" s="3">
        <f t="shared" si="96"/>
        <v>1.00890009291454</v>
      </c>
    </row>
    <row r="129" customHeight="1" spans="1:29">
      <c r="A129" s="63" t="str">
        <f t="shared" si="72"/>
        <v>2025-01-29</v>
      </c>
      <c r="B129" s="53" t="s">
        <v>54</v>
      </c>
      <c r="C129" s="54">
        <f t="shared" si="34"/>
        <v>0.989587550733724</v>
      </c>
      <c r="D129" s="3">
        <f t="shared" si="35"/>
        <v>1.29530873454615</v>
      </c>
      <c r="E129" s="3">
        <f t="shared" si="36"/>
        <v>0.852746129289367</v>
      </c>
      <c r="F129" s="3">
        <f t="shared" si="40"/>
        <v>0.861319241195575</v>
      </c>
      <c r="G129" s="3">
        <f t="shared" ref="G129:AC129" si="97">IFERROR(G61/F61,"")</f>
        <v>0.890194555355476</v>
      </c>
      <c r="H129" s="3">
        <f t="shared" si="97"/>
        <v>0.904041283592241</v>
      </c>
      <c r="I129" s="3">
        <f t="shared" si="97"/>
        <v>0.909364570965551</v>
      </c>
      <c r="J129" s="3">
        <f t="shared" si="97"/>
        <v>1.05550258619876</v>
      </c>
      <c r="K129" s="3">
        <f t="shared" si="97"/>
        <v>0.972076090154388</v>
      </c>
      <c r="L129" s="3">
        <f t="shared" si="97"/>
        <v>1.00468330144056</v>
      </c>
      <c r="M129" s="3">
        <f t="shared" si="97"/>
        <v>1.08590829423776</v>
      </c>
      <c r="N129" s="3">
        <f t="shared" si="97"/>
        <v>0.937196833762961</v>
      </c>
      <c r="O129" s="3">
        <f t="shared" si="97"/>
        <v>0.918146000124967</v>
      </c>
      <c r="P129" s="3">
        <f t="shared" si="97"/>
        <v>0.852746129289367</v>
      </c>
      <c r="Q129" s="3">
        <f t="shared" si="97"/>
        <v>0.934051268108713</v>
      </c>
      <c r="R129" s="3">
        <f t="shared" si="97"/>
        <v>0.931162651496593</v>
      </c>
      <c r="S129" s="3">
        <f t="shared" si="97"/>
        <v>1.01242083081154</v>
      </c>
      <c r="T129" s="3">
        <f t="shared" si="97"/>
        <v>1.01737577621862</v>
      </c>
      <c r="U129" s="3">
        <f t="shared" si="97"/>
        <v>1.02126566249537</v>
      </c>
      <c r="V129" s="3">
        <f t="shared" si="97"/>
        <v>1.05761680297068</v>
      </c>
      <c r="W129" s="3">
        <f t="shared" si="97"/>
        <v>1.29258289186931</v>
      </c>
      <c r="X129" s="3">
        <f t="shared" si="97"/>
        <v>1.29530873454615</v>
      </c>
      <c r="Y129" s="3">
        <f t="shared" si="97"/>
        <v>0.957299229342805</v>
      </c>
      <c r="Z129" s="3">
        <f t="shared" si="97"/>
        <v>0.969012156746913</v>
      </c>
      <c r="AA129" s="3">
        <f t="shared" si="97"/>
        <v>0.982476315168913</v>
      </c>
      <c r="AB129" s="3">
        <f t="shared" si="97"/>
        <v>0.877579940007396</v>
      </c>
      <c r="AC129" s="3">
        <f t="shared" si="97"/>
        <v>1.01077007150877</v>
      </c>
    </row>
    <row r="130" customHeight="1" spans="1:29">
      <c r="A130" s="63" t="str">
        <f t="shared" si="72"/>
        <v>2025-01-30</v>
      </c>
      <c r="B130" s="53" t="s">
        <v>53</v>
      </c>
      <c r="C130" s="54">
        <f t="shared" si="34"/>
        <v>0.997711424709358</v>
      </c>
      <c r="D130" s="3">
        <f t="shared" si="35"/>
        <v>1.26264692153498</v>
      </c>
      <c r="E130" s="3">
        <f t="shared" si="36"/>
        <v>0.837830758457535</v>
      </c>
      <c r="F130" s="3">
        <f t="shared" si="40"/>
        <v>0.946286342201061</v>
      </c>
      <c r="G130" s="3">
        <f t="shared" ref="G130:AC130" si="98">IFERROR(G62/F62,"")</f>
        <v>1.03981438060845</v>
      </c>
      <c r="H130" s="3">
        <f t="shared" si="98"/>
        <v>0.928079792430384</v>
      </c>
      <c r="I130" s="3">
        <f t="shared" si="98"/>
        <v>0.947765025373387</v>
      </c>
      <c r="J130" s="3">
        <f t="shared" si="98"/>
        <v>1.02283080323163</v>
      </c>
      <c r="K130" s="3">
        <f t="shared" si="98"/>
        <v>0.975797428284339</v>
      </c>
      <c r="L130" s="3">
        <f t="shared" si="98"/>
        <v>0.995253929299418</v>
      </c>
      <c r="M130" s="3">
        <f t="shared" si="98"/>
        <v>0.996974051602738</v>
      </c>
      <c r="N130" s="3">
        <f t="shared" si="98"/>
        <v>0.901936874548895</v>
      </c>
      <c r="O130" s="3">
        <f t="shared" si="98"/>
        <v>0.85955486191601</v>
      </c>
      <c r="P130" s="3">
        <f t="shared" si="98"/>
        <v>0.837830758457535</v>
      </c>
      <c r="Q130" s="3">
        <f t="shared" si="98"/>
        <v>0.924567338331124</v>
      </c>
      <c r="R130" s="3">
        <f t="shared" si="98"/>
        <v>1.07486859957896</v>
      </c>
      <c r="S130" s="3">
        <f t="shared" si="98"/>
        <v>1.07717671661547</v>
      </c>
      <c r="T130" s="3">
        <f t="shared" si="98"/>
        <v>1.03032821172039</v>
      </c>
      <c r="U130" s="3">
        <f t="shared" si="98"/>
        <v>1.11807495629728</v>
      </c>
      <c r="V130" s="3">
        <f t="shared" si="98"/>
        <v>1.05285965649296</v>
      </c>
      <c r="W130" s="3">
        <f t="shared" si="98"/>
        <v>1.26264692153498</v>
      </c>
      <c r="X130" s="3">
        <f t="shared" si="98"/>
        <v>1.15212775623829</v>
      </c>
      <c r="Y130" s="3">
        <f t="shared" si="98"/>
        <v>1.04406635640643</v>
      </c>
      <c r="Z130" s="3">
        <f t="shared" si="98"/>
        <v>1.00310084815302</v>
      </c>
      <c r="AA130" s="3">
        <f t="shared" si="98"/>
        <v>0.965323688338906</v>
      </c>
      <c r="AB130" s="3">
        <f t="shared" si="98"/>
        <v>0.874674221390894</v>
      </c>
      <c r="AC130" s="3">
        <f t="shared" si="98"/>
        <v>0.913134673972049</v>
      </c>
    </row>
    <row r="131" customHeight="1" spans="1:29">
      <c r="A131" s="63" t="str">
        <f t="shared" si="72"/>
        <v>2025-01-30</v>
      </c>
      <c r="B131" s="53" t="s">
        <v>54</v>
      </c>
      <c r="C131" s="54">
        <f t="shared" si="34"/>
        <v>1.0056199156312</v>
      </c>
      <c r="D131" s="3">
        <f t="shared" si="35"/>
        <v>1.18120398605795</v>
      </c>
      <c r="E131" s="3">
        <f t="shared" si="36"/>
        <v>0.78217653529211</v>
      </c>
      <c r="F131" s="3">
        <f t="shared" si="40"/>
        <v>0.963759060450049</v>
      </c>
      <c r="G131" s="3">
        <f t="shared" ref="G131:AC131" si="99">IFERROR(G63/F63,"")</f>
        <v>1.00597994836619</v>
      </c>
      <c r="H131" s="3">
        <f t="shared" si="99"/>
        <v>0.962020244199451</v>
      </c>
      <c r="I131" s="3">
        <f t="shared" si="99"/>
        <v>0.980549975501074</v>
      </c>
      <c r="J131" s="3">
        <f t="shared" si="99"/>
        <v>1.00625139628319</v>
      </c>
      <c r="K131" s="3">
        <f t="shared" si="99"/>
        <v>0.96643216742094</v>
      </c>
      <c r="L131" s="3">
        <f t="shared" si="99"/>
        <v>1.02535223806648</v>
      </c>
      <c r="M131" s="3">
        <f t="shared" si="99"/>
        <v>1.10563417500416</v>
      </c>
      <c r="N131" s="3">
        <f t="shared" si="99"/>
        <v>0.943326096579844</v>
      </c>
      <c r="O131" s="3">
        <f t="shared" si="99"/>
        <v>0.78217653529211</v>
      </c>
      <c r="P131" s="3">
        <f t="shared" si="99"/>
        <v>0.849269148765101</v>
      </c>
      <c r="Q131" s="3">
        <f t="shared" si="99"/>
        <v>1.03745129481817</v>
      </c>
      <c r="R131" s="3">
        <f t="shared" si="99"/>
        <v>0.976469667577988</v>
      </c>
      <c r="S131" s="3">
        <f t="shared" si="99"/>
        <v>1.01622975583427</v>
      </c>
      <c r="T131" s="3">
        <f t="shared" si="99"/>
        <v>1.02271693986873</v>
      </c>
      <c r="U131" s="3">
        <f t="shared" si="99"/>
        <v>1.14163661618462</v>
      </c>
      <c r="V131" s="3">
        <f t="shared" si="99"/>
        <v>1.18120398605795</v>
      </c>
      <c r="W131" s="3">
        <f t="shared" si="99"/>
        <v>1.16995244697921</v>
      </c>
      <c r="X131" s="3">
        <f t="shared" si="99"/>
        <v>1.05734389740508</v>
      </c>
      <c r="Y131" s="3">
        <f t="shared" si="99"/>
        <v>0.950840249191146</v>
      </c>
      <c r="Z131" s="3">
        <f t="shared" si="99"/>
        <v>1.04932334462669</v>
      </c>
      <c r="AA131" s="3">
        <f t="shared" si="99"/>
        <v>1.0715304139283</v>
      </c>
      <c r="AB131" s="3">
        <f t="shared" si="99"/>
        <v>0.988408367077516</v>
      </c>
      <c r="AC131" s="3">
        <f t="shared" si="99"/>
        <v>0.881020009670592</v>
      </c>
    </row>
    <row r="132" customHeight="1" spans="1:29">
      <c r="A132" s="63" t="str">
        <f t="shared" si="72"/>
        <v>2025-01-31</v>
      </c>
      <c r="B132" s="53" t="s">
        <v>53</v>
      </c>
      <c r="C132" s="54">
        <f t="shared" si="34"/>
        <v>1.01658359894652</v>
      </c>
      <c r="D132" s="3">
        <f t="shared" si="35"/>
        <v>1.18600776482153</v>
      </c>
      <c r="E132" s="3">
        <f t="shared" si="36"/>
        <v>0.872669920773911</v>
      </c>
      <c r="F132" s="3">
        <f t="shared" si="40"/>
        <v>1.18600776482153</v>
      </c>
      <c r="G132" s="3">
        <f t="shared" ref="G132:AC132" si="100">IFERROR(G64/F64,"")</f>
        <v>1.03962732834691</v>
      </c>
      <c r="H132" s="3">
        <f t="shared" si="100"/>
        <v>0.968290489909863</v>
      </c>
      <c r="I132" s="3">
        <f t="shared" si="100"/>
        <v>0.96375578528747</v>
      </c>
      <c r="J132" s="3">
        <f t="shared" si="100"/>
        <v>1.01727272104955</v>
      </c>
      <c r="K132" s="3">
        <f t="shared" si="100"/>
        <v>0.982406346769929</v>
      </c>
      <c r="L132" s="3">
        <f t="shared" si="100"/>
        <v>1.02252548072996</v>
      </c>
      <c r="M132" s="3">
        <f t="shared" si="100"/>
        <v>1.0540681533822</v>
      </c>
      <c r="N132" s="3">
        <f t="shared" si="100"/>
        <v>1.01517969977112</v>
      </c>
      <c r="O132" s="3">
        <f t="shared" si="100"/>
        <v>1.0335731576253</v>
      </c>
      <c r="P132" s="3">
        <f t="shared" si="100"/>
        <v>0.958881935586252</v>
      </c>
      <c r="Q132" s="3">
        <f t="shared" si="100"/>
        <v>0.872669920773911</v>
      </c>
      <c r="R132" s="3">
        <f t="shared" si="100"/>
        <v>0.961381899395081</v>
      </c>
      <c r="S132" s="3">
        <f t="shared" si="100"/>
        <v>0.969651858349113</v>
      </c>
      <c r="T132" s="3">
        <f t="shared" si="100"/>
        <v>0.974221724076282</v>
      </c>
      <c r="U132" s="3">
        <f t="shared" si="100"/>
        <v>1.13075848184478</v>
      </c>
      <c r="V132" s="3">
        <f t="shared" si="100"/>
        <v>1.10259677853347</v>
      </c>
      <c r="W132" s="3">
        <f t="shared" si="100"/>
        <v>1.12911785712174</v>
      </c>
      <c r="X132" s="3">
        <f t="shared" si="100"/>
        <v>1.10625649933214</v>
      </c>
      <c r="Y132" s="3">
        <f t="shared" si="100"/>
        <v>1.00968184335788</v>
      </c>
      <c r="Z132" s="3">
        <f t="shared" si="100"/>
        <v>0.992379179777227</v>
      </c>
      <c r="AA132" s="3">
        <f t="shared" si="100"/>
        <v>0.996820363768977</v>
      </c>
      <c r="AB132" s="3">
        <f t="shared" si="100"/>
        <v>0.973100614385605</v>
      </c>
      <c r="AC132" s="3">
        <f t="shared" si="100"/>
        <v>0.93778049072021</v>
      </c>
    </row>
    <row r="133" customHeight="1" spans="1:29">
      <c r="A133" s="63" t="str">
        <f t="shared" si="72"/>
        <v>2025-01-31</v>
      </c>
      <c r="B133" s="53" t="s">
        <v>54</v>
      </c>
      <c r="C133" s="54">
        <f t="shared" si="34"/>
        <v>1.01272632274351</v>
      </c>
      <c r="D133" s="3">
        <f t="shared" si="35"/>
        <v>1.15550106044991</v>
      </c>
      <c r="E133" s="3">
        <f t="shared" si="36"/>
        <v>0.855425232794078</v>
      </c>
      <c r="F133" s="3">
        <f t="shared" si="40"/>
        <v>0.977434018020396</v>
      </c>
      <c r="G133" s="3">
        <f t="shared" ref="G133:AC133" si="101">IFERROR(G65/F65,"")</f>
        <v>0.984004406088339</v>
      </c>
      <c r="H133" s="3">
        <f t="shared" si="101"/>
        <v>0.855425232794078</v>
      </c>
      <c r="I133" s="3">
        <f t="shared" si="101"/>
        <v>0.883927161088858</v>
      </c>
      <c r="J133" s="3">
        <f t="shared" si="101"/>
        <v>0.982129970102065</v>
      </c>
      <c r="K133" s="3">
        <f t="shared" si="101"/>
        <v>1.03481204147568</v>
      </c>
      <c r="L133" s="3">
        <f t="shared" si="101"/>
        <v>1.13508355567658</v>
      </c>
      <c r="M133" s="3">
        <f t="shared" si="101"/>
        <v>1.13509313994764</v>
      </c>
      <c r="N133" s="3">
        <f t="shared" si="101"/>
        <v>0.95304365413457</v>
      </c>
      <c r="O133" s="3">
        <f t="shared" si="101"/>
        <v>0.865743241184157</v>
      </c>
      <c r="P133" s="3">
        <f t="shared" si="101"/>
        <v>1.04415312495428</v>
      </c>
      <c r="Q133" s="3">
        <f t="shared" si="101"/>
        <v>1.0768407343421</v>
      </c>
      <c r="R133" s="3">
        <f t="shared" si="101"/>
        <v>1.10635213790754</v>
      </c>
      <c r="S133" s="3">
        <f t="shared" si="101"/>
        <v>1.15550106044991</v>
      </c>
      <c r="T133" s="3">
        <f t="shared" si="101"/>
        <v>1.02300782786313</v>
      </c>
      <c r="U133" s="3">
        <f t="shared" si="101"/>
        <v>0.887048607360777</v>
      </c>
      <c r="V133" s="3">
        <f t="shared" si="101"/>
        <v>1.01253995498186</v>
      </c>
      <c r="W133" s="3">
        <f t="shared" si="101"/>
        <v>1.10898339631063</v>
      </c>
      <c r="X133" s="3">
        <f t="shared" si="101"/>
        <v>1.08208122762942</v>
      </c>
      <c r="Y133" s="3">
        <f t="shared" si="101"/>
        <v>0.929566902612124</v>
      </c>
      <c r="Z133" s="3">
        <f t="shared" si="101"/>
        <v>1.0629688294996</v>
      </c>
      <c r="AA133" s="3">
        <f t="shared" si="101"/>
        <v>1.04709822163023</v>
      </c>
      <c r="AB133" s="3">
        <f t="shared" si="101"/>
        <v>1.04396179063992</v>
      </c>
      <c r="AC133" s="3">
        <f t="shared" si="101"/>
        <v>0.918631509150395</v>
      </c>
    </row>
  </sheetData>
  <autoFilter xmlns:etc="http://www.wps.cn/officeDocument/2017/etCustomData" ref="A3:BC133" etc:filterBottomFollowUsedRange="0">
    <extLst/>
  </autoFilter>
  <conditionalFormatting sqref="D1">
    <cfRule type="dataBar" priority="4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{8729a739-36bc-4bd3-a629-3561386efd56}</x14:id>
        </ext>
      </extLst>
    </cfRule>
  </conditionalFormatting>
  <conditionalFormatting sqref="E1">
    <cfRule type="dataBar" priority="5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{ebc597df-33ed-4c8f-b5f6-7d023da43173}</x14:id>
        </ext>
      </extLst>
    </cfRule>
  </conditionalFormatting>
  <conditionalFormatting sqref="F1:AC1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:BC1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">
    <cfRule type="dataBar" priority="4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{b495e324-d0c2-4333-a8b1-dfbd3bf9bd02}</x14:id>
        </ext>
      </extLst>
    </cfRule>
  </conditionalFormatting>
  <conditionalFormatting sqref="E2">
    <cfRule type="dataBar" priority="4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{dff05f59-7827-44e2-87d3-f4a21777985c}</x14:id>
        </ext>
      </extLst>
    </cfRule>
  </conditionalFormatting>
  <conditionalFormatting sqref="F2:AC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">
    <cfRule type="dataBar" priority="5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{d1cf3a7e-2242-4140-9027-b3fa6ed2411c}</x14:id>
        </ext>
      </extLst>
    </cfRule>
  </conditionalFormatting>
  <conditionalFormatting sqref="D3">
    <cfRule type="dataBar" priority="4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{fabf1939-d501-41f7-9575-25ddc1ae8962}</x14:id>
        </ext>
      </extLst>
    </cfRule>
  </conditionalFormatting>
  <conditionalFormatting sqref="E3">
    <cfRule type="dataBar" priority="5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{186f4702-f0ec-49a8-9245-bebdf3ecc33f}</x14:id>
        </ext>
      </extLst>
    </cfRule>
  </conditionalFormatting>
  <conditionalFormatting sqref="AD6:AE6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10:AE10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12:AE12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14:AE14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16:AE1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69">
    <cfRule type="dataBar" priority="2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{6fbcaff7-59ab-4b68-900e-6f95baf8dbf1}</x14:id>
        </ext>
      </extLst>
    </cfRule>
  </conditionalFormatting>
  <conditionalFormatting sqref="E69">
    <cfRule type="dataBar" priority="3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{167bb5f2-38c2-461f-826a-65be0def0eb4}</x14:id>
        </ext>
      </extLst>
    </cfRule>
  </conditionalFormatting>
  <conditionalFormatting sqref="F69:AC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0">
    <cfRule type="dataBar" priority="2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{c3dc9f5d-cddc-44ad-9ade-e3ad2b9613c8}</x14:id>
        </ext>
      </extLst>
    </cfRule>
  </conditionalFormatting>
  <conditionalFormatting sqref="E70">
    <cfRule type="dataBar" priority="3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{024efc33-3a0f-4ba6-b53d-7ca6c4c00642}</x14:id>
        </ext>
      </extLst>
    </cfRule>
  </conditionalFormatting>
  <conditionalFormatting sqref="F70:AC70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1">
    <cfRule type="dataBar" priority="3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{5eb12405-4a7f-4182-8b63-8c70acb79b89}</x14:id>
        </ext>
      </extLst>
    </cfRule>
  </conditionalFormatting>
  <conditionalFormatting sqref="C1:C2">
    <cfRule type="dataBar" priority="5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{30ec154d-af76-410c-aff6-734064ec08dc}</x14:id>
        </ext>
      </extLst>
    </cfRule>
  </conditionalFormatting>
  <conditionalFormatting sqref="C64:C65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{d3414105-fd6f-42f8-9966-94e1912f4ee3}</x14:id>
        </ext>
      </extLst>
    </cfRule>
  </conditionalFormatting>
  <conditionalFormatting sqref="C69:C70">
    <cfRule type="dataBar" priority="3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{5b98e157-1276-454e-8500-8a2978e46f94}</x14:id>
        </ext>
      </extLst>
    </cfRule>
  </conditionalFormatting>
  <conditionalFormatting sqref="C72:C131">
    <cfRule type="dataBar" priority="3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{017588ee-2bba-4557-9fed-9ee2c370dc52}</x14:id>
        </ext>
      </extLst>
    </cfRule>
  </conditionalFormatting>
  <conditionalFormatting sqref="C132:C133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{37bdfe76-6277-4833-8428-3749343314a6}</x14:id>
        </ext>
      </extLst>
    </cfRule>
  </conditionalFormatting>
  <conditionalFormatting sqref="D64:D65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{6f3daf42-e991-43ff-b954-f198b2c142cc}</x14:id>
        </ext>
      </extLst>
    </cfRule>
  </conditionalFormatting>
  <conditionalFormatting sqref="D72:D131">
    <cfRule type="dataBar" priority="2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{0269dd1c-494d-4c47-acec-604881d4dbd5}</x14:id>
        </ext>
      </extLst>
    </cfRule>
  </conditionalFormatting>
  <conditionalFormatting sqref="D132:D133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{98a1eb36-009c-406f-ae2e-9dd8cd45a911}</x14:id>
        </ext>
      </extLst>
    </cfRule>
  </conditionalFormatting>
  <conditionalFormatting sqref="E64:E65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{e211c832-ae9e-46be-bbc4-acdcf66e59f9}</x14:id>
        </ext>
      </extLst>
    </cfRule>
  </conditionalFormatting>
  <conditionalFormatting sqref="E72:E131">
    <cfRule type="dataBar" priority="3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{068c0cbe-c1d2-47bd-a0cd-fc7fe5027f58}</x14:id>
        </ext>
      </extLst>
    </cfRule>
  </conditionalFormatting>
  <conditionalFormatting sqref="E132:E133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{9ff7e87f-3ffe-454c-b60a-18a2aed97e95}</x14:id>
        </ext>
      </extLst>
    </cfRule>
  </conditionalFormatting>
  <conditionalFormatting sqref="F74:F131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32:F13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46:AD47">
    <cfRule type="colorScale" priority="1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48:AD49">
    <cfRule type="colorScale" priority="1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0:AD51">
    <cfRule type="colorScale" priority="1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2:AD53">
    <cfRule type="colorScale" priority="1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4:AD55">
    <cfRule type="colorScale" priority="1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6:AD57">
    <cfRule type="colorScale" priority="1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69:AD131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3 F4:AD5 AD7:AD9 AD11 AD13 AD15 AD17:AD45 AD58:AD67 AD132:AD133 F134:AD1048576 F68:AD68 F6:AC6 F8:AC8 F10:AC10 F12:AC12 F14:AC14 F16:AC16 F18:AC18 F20:AC20 F22:AC22 F24:AC24 F26:AC26 F28:AC28 F30:AC30 F32:AC32 F34:AC34 F36:AC36 F38:AC38 F40:AC40 F42:AC42 F44:AC44 F46:AC46 F48:AC48 F50:AC50 F52:AC52 F54:AC54 F56:AC56 F58:AC58 F60:AC60 F62:AC62">
    <cfRule type="colorScale" priority="1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:C63 C66:C68 C134:C1048576">
    <cfRule type="dataBar" priority="15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{973f9974-0536-49fb-902b-50a180d69d04}</x14:id>
        </ext>
      </extLst>
    </cfRule>
  </conditionalFormatting>
  <conditionalFormatting sqref="D4:D63 D66:D67">
    <cfRule type="dataBar" priority="4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{3e209c33-a575-4fe4-b238-2cfe93e2a162}</x14:id>
        </ext>
      </extLst>
    </cfRule>
  </conditionalFormatting>
  <conditionalFormatting sqref="E4:E63 E66:E67">
    <cfRule type="dataBar" priority="4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{0a128970-5c99-41aa-a1fb-85e645ae540e}</x14:id>
        </ext>
      </extLst>
    </cfRule>
  </conditionalFormatting>
  <conditionalFormatting sqref="AF4:BC34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7:AC7 F9:AC9 F11:AC11 F13:AC13 F15:AC15 F17:AC17 F19:AC19 F21:AC21 F23:AC23 F25:AC25 F27:AC27 F29:AC29 F31:AC31 F33:AC33 F35:AC35 F37:AC37 F39:AC39 F41:AC41 F43:AC43 F45:AC45 F47:AC47 F49:AC49 F51:AC51 F53:AC53 F55:AC55 F57:AC57 F59:AC59 F61:AC61 F63:AC63 F66:AC67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9:BC7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4:AC65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68 D134:D1048576">
    <cfRule type="dataBar" priority="5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{2cc8773c-f128-4cf4-ac5c-d00b0dd59948}</x14:id>
        </ext>
      </extLst>
    </cfRule>
  </conditionalFormatting>
  <conditionalFormatting sqref="E68 E134:E1048576">
    <cfRule type="dataBar" priority="5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{ffa2a0d6-a83b-4317-bbb2-4ea3b729ec3f}</x14:id>
        </ext>
      </extLst>
    </cfRule>
  </conditionalFormatting>
  <conditionalFormatting sqref="C71 E71">
    <cfRule type="dataBar" priority="3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{f323072b-bacc-4bc2-8f75-feddf53012d2}</x14:id>
        </ext>
      </extLst>
    </cfRule>
  </conditionalFormatting>
  <conditionalFormatting sqref="F72:AC72 G73:AC131 F7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32:AC13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729a739-36bc-4bd3-a629-3561386efd5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D1</xm:sqref>
        </x14:conditionalFormatting>
        <x14:conditionalFormatting xmlns:xm="http://schemas.microsoft.com/office/excel/2006/main">
          <x14:cfRule type="dataBar" id="{ebc597df-33ed-4c8f-b5f6-7d023da4317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E1</xm:sqref>
        </x14:conditionalFormatting>
        <x14:conditionalFormatting xmlns:xm="http://schemas.microsoft.com/office/excel/2006/main">
          <x14:cfRule type="dataBar" id="{b495e324-d0c2-4333-a8b1-dfbd3bf9bd0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D2</xm:sqref>
        </x14:conditionalFormatting>
        <x14:conditionalFormatting xmlns:xm="http://schemas.microsoft.com/office/excel/2006/main">
          <x14:cfRule type="dataBar" id="{dff05f59-7827-44e2-87d3-f4a21777985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E2</xm:sqref>
        </x14:conditionalFormatting>
        <x14:conditionalFormatting xmlns:xm="http://schemas.microsoft.com/office/excel/2006/main">
          <x14:cfRule type="dataBar" id="{d1cf3a7e-2242-4140-9027-b3fa6ed2411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C3</xm:sqref>
        </x14:conditionalFormatting>
        <x14:conditionalFormatting xmlns:xm="http://schemas.microsoft.com/office/excel/2006/main">
          <x14:cfRule type="dataBar" id="{fabf1939-d501-41f7-9575-25ddc1ae896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D3</xm:sqref>
        </x14:conditionalFormatting>
        <x14:conditionalFormatting xmlns:xm="http://schemas.microsoft.com/office/excel/2006/main">
          <x14:cfRule type="dataBar" id="{186f4702-f0ec-49a8-9245-bebdf3ecc33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E3</xm:sqref>
        </x14:conditionalFormatting>
        <x14:conditionalFormatting xmlns:xm="http://schemas.microsoft.com/office/excel/2006/main">
          <x14:cfRule type="dataBar" id="{6fbcaff7-59ab-4b68-900e-6f95baf8dbf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D69</xm:sqref>
        </x14:conditionalFormatting>
        <x14:conditionalFormatting xmlns:xm="http://schemas.microsoft.com/office/excel/2006/main">
          <x14:cfRule type="dataBar" id="{167bb5f2-38c2-461f-826a-65be0def0eb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E69</xm:sqref>
        </x14:conditionalFormatting>
        <x14:conditionalFormatting xmlns:xm="http://schemas.microsoft.com/office/excel/2006/main">
          <x14:cfRule type="dataBar" id="{c3dc9f5d-cddc-44ad-9ade-e3ad2b9613c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D70</xm:sqref>
        </x14:conditionalFormatting>
        <x14:conditionalFormatting xmlns:xm="http://schemas.microsoft.com/office/excel/2006/main">
          <x14:cfRule type="dataBar" id="{024efc33-3a0f-4ba6-b53d-7ca6c4c0064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E70</xm:sqref>
        </x14:conditionalFormatting>
        <x14:conditionalFormatting xmlns:xm="http://schemas.microsoft.com/office/excel/2006/main">
          <x14:cfRule type="dataBar" id="{5eb12405-4a7f-4182-8b63-8c70acb79b8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D71</xm:sqref>
        </x14:conditionalFormatting>
        <x14:conditionalFormatting xmlns:xm="http://schemas.microsoft.com/office/excel/2006/main">
          <x14:cfRule type="dataBar" id="{30ec154d-af76-410c-aff6-734064ec08d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C1:C2</xm:sqref>
        </x14:conditionalFormatting>
        <x14:conditionalFormatting xmlns:xm="http://schemas.microsoft.com/office/excel/2006/main">
          <x14:cfRule type="dataBar" id="{d3414105-fd6f-42f8-9966-94e1912f4ee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C64:C65</xm:sqref>
        </x14:conditionalFormatting>
        <x14:conditionalFormatting xmlns:xm="http://schemas.microsoft.com/office/excel/2006/main">
          <x14:cfRule type="dataBar" id="{5b98e157-1276-454e-8500-8a2978e46f9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C69:C70</xm:sqref>
        </x14:conditionalFormatting>
        <x14:conditionalFormatting xmlns:xm="http://schemas.microsoft.com/office/excel/2006/main">
          <x14:cfRule type="dataBar" id="{017588ee-2bba-4557-9fed-9ee2c370dc5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C72:C131</xm:sqref>
        </x14:conditionalFormatting>
        <x14:conditionalFormatting xmlns:xm="http://schemas.microsoft.com/office/excel/2006/main">
          <x14:cfRule type="dataBar" id="{37bdfe76-6277-4833-8428-3749343314a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C132:C133</xm:sqref>
        </x14:conditionalFormatting>
        <x14:conditionalFormatting xmlns:xm="http://schemas.microsoft.com/office/excel/2006/main">
          <x14:cfRule type="dataBar" id="{6f3daf42-e991-43ff-b954-f198b2c142c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D64:D65</xm:sqref>
        </x14:conditionalFormatting>
        <x14:conditionalFormatting xmlns:xm="http://schemas.microsoft.com/office/excel/2006/main">
          <x14:cfRule type="dataBar" id="{0269dd1c-494d-4c47-acec-604881d4dbd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D72:D131</xm:sqref>
        </x14:conditionalFormatting>
        <x14:conditionalFormatting xmlns:xm="http://schemas.microsoft.com/office/excel/2006/main">
          <x14:cfRule type="dataBar" id="{98a1eb36-009c-406f-ae2e-9dd8cd45a91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D132:D133</xm:sqref>
        </x14:conditionalFormatting>
        <x14:conditionalFormatting xmlns:xm="http://schemas.microsoft.com/office/excel/2006/main">
          <x14:cfRule type="dataBar" id="{e211c832-ae9e-46be-bbc4-acdcf66e59f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E64:E65</xm:sqref>
        </x14:conditionalFormatting>
        <x14:conditionalFormatting xmlns:xm="http://schemas.microsoft.com/office/excel/2006/main">
          <x14:cfRule type="dataBar" id="{068c0cbe-c1d2-47bd-a0cd-fc7fe5027f5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E72:E131</xm:sqref>
        </x14:conditionalFormatting>
        <x14:conditionalFormatting xmlns:xm="http://schemas.microsoft.com/office/excel/2006/main">
          <x14:cfRule type="dataBar" id="{9ff7e87f-3ffe-454c-b60a-18a2aed97e9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E132:E133</xm:sqref>
        </x14:conditionalFormatting>
        <x14:conditionalFormatting xmlns:xm="http://schemas.microsoft.com/office/excel/2006/main">
          <x14:cfRule type="dataBar" id="{973f9974-0536-49fb-902b-50a180d69d0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C4:C63 C66:C68 C134:C1048576</xm:sqref>
        </x14:conditionalFormatting>
        <x14:conditionalFormatting xmlns:xm="http://schemas.microsoft.com/office/excel/2006/main">
          <x14:cfRule type="dataBar" id="{3e209c33-a575-4fe4-b238-2cfe93e2a16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D4:D63 D66:D67</xm:sqref>
        </x14:conditionalFormatting>
        <x14:conditionalFormatting xmlns:xm="http://schemas.microsoft.com/office/excel/2006/main">
          <x14:cfRule type="dataBar" id="{0a128970-5c99-41aa-a1fb-85e645ae540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E4:E63 E66:E67</xm:sqref>
        </x14:conditionalFormatting>
        <x14:conditionalFormatting xmlns:xm="http://schemas.microsoft.com/office/excel/2006/main">
          <x14:cfRule type="dataBar" id="{2cc8773c-f128-4cf4-ac5c-d00b0dd5994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D68 D134:D1048576</xm:sqref>
        </x14:conditionalFormatting>
        <x14:conditionalFormatting xmlns:xm="http://schemas.microsoft.com/office/excel/2006/main">
          <x14:cfRule type="dataBar" id="{ffa2a0d6-a83b-4317-bbb2-4ea3b729ec3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E68 E134:E1048576</xm:sqref>
        </x14:conditionalFormatting>
        <x14:conditionalFormatting xmlns:xm="http://schemas.microsoft.com/office/excel/2006/main">
          <x14:cfRule type="dataBar" id="{f323072b-bacc-4bc2-8f75-feddf53012d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C71 E71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line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B类负荷24小时!AF4:BC4</xm:f>
              <xm:sqref>AD4</xm:sqref>
            </x14:sparkline>
            <x14:sparkline>
              <xm:f>B类负荷24小时!AF5:BC5</xm:f>
              <xm:sqref>AD5</xm:sqref>
            </x14:sparkline>
            <x14:sparkline>
              <xm:f>B类负荷24小时!AF7:BC7</xm:f>
              <xm:sqref>AD7</xm:sqref>
            </x14:sparkline>
            <x14:sparkline>
              <xm:f>B类负荷24小时!AF8:BC8</xm:f>
              <xm:sqref>AD8</xm:sqref>
            </x14:sparkline>
            <x14:sparkline>
              <xm:f>B类负荷24小时!AF9:BC9</xm:f>
              <xm:sqref>AD9</xm:sqref>
            </x14:sparkline>
            <x14:sparkline>
              <xm:f>B类负荷24小时!AF11:BC11</xm:f>
              <xm:sqref>AD11</xm:sqref>
            </x14:sparkline>
            <x14:sparkline>
              <xm:f>B类负荷24小时!AF13:BC13</xm:f>
              <xm:sqref>AD13</xm:sqref>
            </x14:sparkline>
            <x14:sparkline>
              <xm:f>B类负荷24小时!AF15:BC15</xm:f>
              <xm:sqref>AD15</xm:sqref>
            </x14:sparkline>
            <x14:sparkline>
              <xm:f>B类负荷24小时!AF17:BC17</xm:f>
              <xm:sqref>AD17</xm:sqref>
            </x14:sparkline>
            <x14:sparkline>
              <xm:f>B类负荷24小时!AF18:BC18</xm:f>
              <xm:sqref>AD18</xm:sqref>
            </x14:sparkline>
            <x14:sparkline>
              <xm:f>B类负荷24小时!AF19:BC19</xm:f>
              <xm:sqref>AD19</xm:sqref>
            </x14:sparkline>
            <x14:sparkline>
              <xm:f>B类负荷24小时!AF20:BC20</xm:f>
              <xm:sqref>AD20</xm:sqref>
            </x14:sparkline>
            <x14:sparkline>
              <xm:f>B类负荷24小时!AF21:BC21</xm:f>
              <xm:sqref>AD21</xm:sqref>
            </x14:sparkline>
            <x14:sparkline>
              <xm:f>B类负荷24小时!AF22:BC22</xm:f>
              <xm:sqref>AD22</xm:sqref>
            </x14:sparkline>
            <x14:sparkline>
              <xm:f>B类负荷24小时!AF23:BC23</xm:f>
              <xm:sqref>AD23</xm:sqref>
            </x14:sparkline>
            <x14:sparkline>
              <xm:f>B类负荷24小时!AF24:BC24</xm:f>
              <xm:sqref>AD24</xm:sqref>
            </x14:sparkline>
            <x14:sparkline>
              <xm:f>B类负荷24小时!AF25:BC25</xm:f>
              <xm:sqref>AD25</xm:sqref>
            </x14:sparkline>
            <x14:sparkline>
              <xm:f>B类负荷24小时!AF26:BC26</xm:f>
              <xm:sqref>AD26</xm:sqref>
            </x14:sparkline>
            <x14:sparkline>
              <xm:f>B类负荷24小时!AF27:BC27</xm:f>
              <xm:sqref>AD27</xm:sqref>
            </x14:sparkline>
            <x14:sparkline>
              <xm:f>B类负荷24小时!AF28:BC28</xm:f>
              <xm:sqref>AD28</xm:sqref>
            </x14:sparkline>
            <x14:sparkline>
              <xm:f>B类负荷24小时!AF29:BC29</xm:f>
              <xm:sqref>AD29</xm:sqref>
            </x14:sparkline>
            <x14:sparkline>
              <xm:f>B类负荷24小时!AF30:BC30</xm:f>
              <xm:sqref>AD30</xm:sqref>
            </x14:sparkline>
            <x14:sparkline>
              <xm:f>B类负荷24小时!AF31:BC31</xm:f>
              <xm:sqref>AD31</xm:sqref>
            </x14:sparkline>
            <x14:sparkline>
              <xm:f>B类负荷24小时!AF32:BC32</xm:f>
              <xm:sqref>AD32</xm:sqref>
            </x14:sparkline>
            <x14:sparkline>
              <xm:f>B类负荷24小时!AF33:BC33</xm:f>
              <xm:sqref>AD33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BC65"/>
  <sheetViews>
    <sheetView workbookViewId="0">
      <pane ySplit="3" topLeftCell="A37" activePane="bottomLeft" state="frozen"/>
      <selection/>
      <selection pane="bottomLeft" activeCell="AO20" sqref="AO20"/>
    </sheetView>
  </sheetViews>
  <sheetFormatPr defaultColWidth="9" defaultRowHeight="14.4"/>
  <cols>
    <col min="1" max="1" width="10.8888888888889" style="48" customWidth="1"/>
    <col min="2" max="2" width="5.25" style="49" customWidth="1"/>
    <col min="3" max="5" width="8.96296296296296" style="7" customWidth="1"/>
    <col min="6" max="30" width="8.96296296296296" style="49" customWidth="1"/>
    <col min="31" max="31" width="10.8888888888889" style="50" customWidth="1"/>
    <col min="32" max="34" width="8.37962962962963" style="12" customWidth="1"/>
    <col min="35" max="55" width="8.37962962962963" style="10" customWidth="1"/>
    <col min="56" max="16384" width="9" style="49"/>
  </cols>
  <sheetData>
    <row r="1" spans="2:55">
      <c r="B1" s="26" t="s">
        <v>53</v>
      </c>
      <c r="C1" s="33">
        <f>IFERROR(AVERAGE(F1:AC1),"")</f>
        <v>1325.60579861111</v>
      </c>
      <c r="D1" s="3">
        <f t="shared" ref="D1:D65" si="0">IFERROR(MAX(F1:AC1),"")</f>
        <v>1790.71</v>
      </c>
      <c r="E1" s="3">
        <f t="shared" ref="E1:E65" si="1">IFERROR(MIN(F1:AC1),"")</f>
        <v>1013.4925</v>
      </c>
      <c r="F1" s="27">
        <f>AVERAGEIFS(F$4:F$63,$B$4:$B$63,"预测")</f>
        <v>1334.42833333333</v>
      </c>
      <c r="G1" s="27">
        <f>AVERAGEIFS(G$4:G$63,$B$4:$B$63,"预测")</f>
        <v>1262.7825</v>
      </c>
      <c r="H1" s="27">
        <f>AVERAGEIFS(H$4:H$63,$B$4:$B$63,"预测")</f>
        <v>1118.14666666667</v>
      </c>
      <c r="I1" s="27">
        <f>AVERAGEIFS(I$4:I$63,$B$4:$B$63,"预测")</f>
        <v>1024.78666666667</v>
      </c>
      <c r="J1" s="27">
        <f>AVERAGEIFS(J$4:J$63,$B$4:$B$63,"预测")</f>
        <v>1014.795</v>
      </c>
      <c r="K1" s="27">
        <f>AVERAGEIFS(K$4:K$63,$B$4:$B$63,"预测")</f>
        <v>1013.4925</v>
      </c>
      <c r="L1" s="27">
        <f>AVERAGEIFS(L$4:L$63,$B$4:$B$63,"预测")</f>
        <v>1043.6325</v>
      </c>
      <c r="M1" s="27">
        <f>AVERAGEIFS(M$4:M$63,$B$4:$B$63,"预测")</f>
        <v>1148.98083333333</v>
      </c>
      <c r="N1" s="27">
        <f>AVERAGEIFS(N$4:N$63,$B$4:$B$63,"预测")</f>
        <v>1365.845</v>
      </c>
      <c r="O1" s="27">
        <f>AVERAGEIFS(O$4:O$63,$B$4:$B$63,"预测")</f>
        <v>1425.27583333333</v>
      </c>
      <c r="P1" s="27">
        <f>AVERAGEIFS(P$4:P$63,$B$4:$B$63,"预测")</f>
        <v>1367.9675</v>
      </c>
      <c r="Q1" s="27">
        <f>AVERAGEIFS(Q$4:Q$63,$B$4:$B$63,"预测")</f>
        <v>1239.03666666667</v>
      </c>
      <c r="R1" s="27">
        <f>AVERAGEIFS(R$4:R$63,$B$4:$B$63,"预测")</f>
        <v>1040.13833333333</v>
      </c>
      <c r="S1" s="27">
        <f>AVERAGEIFS(S$4:S$63,$B$4:$B$63,"预测")</f>
        <v>1022.57833333333</v>
      </c>
      <c r="T1" s="27">
        <f>AVERAGEIFS(T$4:T$63,$B$4:$B$63,"预测")</f>
        <v>1111.05666666667</v>
      </c>
      <c r="U1" s="27">
        <f>AVERAGEIFS(U$4:U$63,$B$4:$B$63,"预测")</f>
        <v>1301.59833333333</v>
      </c>
      <c r="V1" s="27">
        <f>AVERAGEIFS(V$4:V$63,$B$4:$B$63,"预测")</f>
        <v>1584.5775</v>
      </c>
      <c r="W1" s="27">
        <f>AVERAGEIFS(W$4:W$63,$B$4:$B$63,"预测")</f>
        <v>1688.2425</v>
      </c>
      <c r="X1" s="27">
        <f>AVERAGEIFS(X$4:X$63,$B$4:$B$63,"预测")</f>
        <v>1762.25</v>
      </c>
      <c r="Y1" s="27">
        <f>AVERAGEIFS(Y$4:Y$63,$B$4:$B$63,"预测")</f>
        <v>1790.71</v>
      </c>
      <c r="Z1" s="27">
        <f>AVERAGEIFS(Z$4:Z$63,$B$4:$B$63,"预测")</f>
        <v>1764.50333333333</v>
      </c>
      <c r="AA1" s="27">
        <f>AVERAGEIFS(AA$4:AA$63,$B$4:$B$63,"预测")</f>
        <v>1609.88833333333</v>
      </c>
      <c r="AB1" s="27">
        <f>AVERAGEIFS(AB$4:AB$63,$B$4:$B$63,"预测")</f>
        <v>1422.41</v>
      </c>
      <c r="AC1" s="27">
        <f>AVERAGEIFS(AC$4:AC$63,$B$4:$B$63,"预测")</f>
        <v>1357.41583333333</v>
      </c>
      <c r="AD1" s="27"/>
      <c r="AF1" s="11">
        <f ca="1">COUNTIF(AF4:AF33,"&gt;0")/COUNT(AF4:AF33)</f>
        <v>0.6</v>
      </c>
      <c r="AG1" s="11">
        <f ca="1" t="shared" ref="AG1:BC1" si="2">COUNTIF(AG4:AG33,"&gt;0")/COUNT(AG4:AG33)</f>
        <v>0.566666666666667</v>
      </c>
      <c r="AH1" s="11">
        <f ca="1" t="shared" si="2"/>
        <v>0.766666666666667</v>
      </c>
      <c r="AI1" s="11">
        <f ca="1" t="shared" si="2"/>
        <v>0.6</v>
      </c>
      <c r="AJ1" s="11">
        <f ca="1" t="shared" si="2"/>
        <v>0.7</v>
      </c>
      <c r="AK1" s="11">
        <f ca="1" t="shared" si="2"/>
        <v>0.633333333333333</v>
      </c>
      <c r="AL1" s="11">
        <f ca="1" t="shared" si="2"/>
        <v>0.566666666666667</v>
      </c>
      <c r="AM1" s="11">
        <f ca="1" t="shared" si="2"/>
        <v>0.5</v>
      </c>
      <c r="AN1" s="11">
        <f ca="1" t="shared" si="2"/>
        <v>0.366666666666667</v>
      </c>
      <c r="AO1" s="11">
        <f ca="1" t="shared" si="2"/>
        <v>0.466666666666667</v>
      </c>
      <c r="AP1" s="11">
        <f ca="1" t="shared" si="2"/>
        <v>0.566666666666667</v>
      </c>
      <c r="AQ1" s="11">
        <f ca="1" t="shared" si="2"/>
        <v>0.533333333333333</v>
      </c>
      <c r="AR1" s="11">
        <f ca="1" t="shared" si="2"/>
        <v>0.633333333333333</v>
      </c>
      <c r="AS1" s="11">
        <f ca="1" t="shared" si="2"/>
        <v>0.633333333333333</v>
      </c>
      <c r="AT1" s="11">
        <f ca="1" t="shared" si="2"/>
        <v>0.7</v>
      </c>
      <c r="AU1" s="11">
        <f ca="1" t="shared" si="2"/>
        <v>0.633333333333333</v>
      </c>
      <c r="AV1" s="11">
        <f ca="1" t="shared" si="2"/>
        <v>0.566666666666667</v>
      </c>
      <c r="AW1" s="11">
        <f ca="1" t="shared" si="2"/>
        <v>0.433333333333333</v>
      </c>
      <c r="AX1" s="11">
        <f ca="1" t="shared" si="2"/>
        <v>0.5</v>
      </c>
      <c r="AY1" s="11">
        <f ca="1" t="shared" si="2"/>
        <v>0.4</v>
      </c>
      <c r="AZ1" s="11">
        <f ca="1" t="shared" si="2"/>
        <v>0.2</v>
      </c>
      <c r="BA1" s="11">
        <f ca="1" t="shared" si="2"/>
        <v>0.533333333333333</v>
      </c>
      <c r="BB1" s="11">
        <f ca="1" t="shared" si="2"/>
        <v>0.466666666666667</v>
      </c>
      <c r="BC1" s="11">
        <f ca="1" t="shared" si="2"/>
        <v>0.7</v>
      </c>
    </row>
    <row r="2" s="7" customFormat="1" spans="1:55">
      <c r="A2" s="51"/>
      <c r="B2" s="27" t="s">
        <v>54</v>
      </c>
      <c r="C2" s="33">
        <f>IFERROR(AVERAGE(F2:AC2),"")</f>
        <v>1342.26283958333</v>
      </c>
      <c r="D2" s="3">
        <f t="shared" si="0"/>
        <v>1773.101</v>
      </c>
      <c r="E2" s="3">
        <f t="shared" si="1"/>
        <v>1048.30335</v>
      </c>
      <c r="F2" s="27">
        <f>AVERAGEIFS(F$4:F$63,$B$4:$B$63,"实际")</f>
        <v>1360.08431666667</v>
      </c>
      <c r="G2" s="27">
        <f>AVERAGEIFS(G$4:G$63,$B$4:$B$63,"实际")</f>
        <v>1297.2473</v>
      </c>
      <c r="H2" s="27">
        <f>AVERAGEIFS(H$4:H$63,$B$4:$B$63,"实际")</f>
        <v>1154.56674166667</v>
      </c>
      <c r="I2" s="27">
        <f>AVERAGEIFS(I$4:I$63,$B$4:$B$63,"实际")</f>
        <v>1059.0959</v>
      </c>
      <c r="J2" s="27">
        <f>AVERAGEIFS(J$4:J$63,$B$4:$B$63,"实际")</f>
        <v>1051.25771666667</v>
      </c>
      <c r="K2" s="27">
        <f>AVERAGEIFS(K$4:K$63,$B$4:$B$63,"实际")</f>
        <v>1048.30335</v>
      </c>
      <c r="L2" s="27">
        <f>AVERAGEIFS(L$4:L$63,$B$4:$B$63,"实际")</f>
        <v>1069.003175</v>
      </c>
      <c r="M2" s="27">
        <f>AVERAGEIFS(M$4:M$63,$B$4:$B$63,"实际")</f>
        <v>1163.99695</v>
      </c>
      <c r="N2" s="27">
        <f>AVERAGEIFS(N$4:N$63,$B$4:$B$63,"实际")</f>
        <v>1362.66558333333</v>
      </c>
      <c r="O2" s="27">
        <f>AVERAGEIFS(O$4:O$63,$B$4:$B$63,"实际")</f>
        <v>1440.027425</v>
      </c>
      <c r="P2" s="27">
        <f>AVERAGEIFS(P$4:P$63,$B$4:$B$63,"实际")</f>
        <v>1388.264025</v>
      </c>
      <c r="Q2" s="27">
        <f>AVERAGEIFS(Q$4:Q$63,$B$4:$B$63,"实际")</f>
        <v>1257.46414166667</v>
      </c>
      <c r="R2" s="27">
        <f>AVERAGEIFS(R$4:R$63,$B$4:$B$63,"实际")</f>
        <v>1082.91723333333</v>
      </c>
      <c r="S2" s="27">
        <f>AVERAGEIFS(S$4:S$63,$B$4:$B$63,"实际")</f>
        <v>1055.641425</v>
      </c>
      <c r="T2" s="27">
        <f>AVERAGEIFS(T$4:T$63,$B$4:$B$63,"实际")</f>
        <v>1161.77754166667</v>
      </c>
      <c r="U2" s="27">
        <f>AVERAGEIFS(U$4:U$63,$B$4:$B$63,"实际")</f>
        <v>1329.32618333333</v>
      </c>
      <c r="V2" s="27">
        <f>AVERAGEIFS(V$4:V$63,$B$4:$B$63,"实际")</f>
        <v>1585.241275</v>
      </c>
      <c r="W2" s="27">
        <f>AVERAGEIFS(W$4:W$63,$B$4:$B$63,"实际")</f>
        <v>1677.2412</v>
      </c>
      <c r="X2" s="27">
        <f>AVERAGEIFS(X$4:X$63,$B$4:$B$63,"实际")</f>
        <v>1756.71118333333</v>
      </c>
      <c r="Y2" s="27">
        <f>AVERAGEIFS(Y$4:Y$63,$B$4:$B$63,"实际")</f>
        <v>1773.101</v>
      </c>
      <c r="Z2" s="27">
        <f>AVERAGEIFS(Z$4:Z$63,$B$4:$B$63,"实际")</f>
        <v>1726.40599166667</v>
      </c>
      <c r="AA2" s="27">
        <f>AVERAGEIFS(AA$4:AA$63,$B$4:$B$63,"实际")</f>
        <v>1606.34815833333</v>
      </c>
      <c r="AB2" s="27">
        <f>AVERAGEIFS(AB$4:AB$63,$B$4:$B$63,"实际")</f>
        <v>1429.03738333333</v>
      </c>
      <c r="AC2" s="27">
        <f>AVERAGEIFS(AC$4:AC$63,$B$4:$B$63,"实际")</f>
        <v>1378.58295</v>
      </c>
      <c r="AD2" s="27"/>
      <c r="AE2" s="55"/>
      <c r="AF2" s="11">
        <f ca="1" t="array" ref="AF2">AVERAGE(ABS(AF4:AF34))</f>
        <v>60.9977258064516</v>
      </c>
      <c r="AG2" s="11">
        <f ca="1" t="array" ref="AG2">AVERAGE(ABS(AG4:AG34))</f>
        <v>58.4485887096774</v>
      </c>
      <c r="AH2" s="11">
        <f ca="1" t="array" ref="AH2">AVERAGE(ABS(AH4:AH34))</f>
        <v>55.4310322580645</v>
      </c>
      <c r="AI2" s="11">
        <f ca="1" t="array" ref="AI2">AVERAGE(ABS(AI4:AI34))</f>
        <v>63.0224516129032</v>
      </c>
      <c r="AJ2" s="11">
        <f ca="1" t="array" ref="AJ2">AVERAGE(ABS(AJ4:AJ34))</f>
        <v>69.1928548387097</v>
      </c>
      <c r="AK2" s="11">
        <f ca="1" t="array" ref="AK2">AVERAGE(ABS(AK4:AK34))</f>
        <v>63.3641451612903</v>
      </c>
      <c r="AL2" s="11">
        <f ca="1" t="array" ref="AL2">AVERAGE(ABS(AL4:AL34))</f>
        <v>63.6118467741936</v>
      </c>
      <c r="AM2" s="11">
        <f ca="1" t="array" ref="AM2">AVERAGE(ABS(AM4:AM34))</f>
        <v>66.4847419354839</v>
      </c>
      <c r="AN2" s="11">
        <f ca="1" t="array" ref="AN2">AVERAGE(ABS(AN4:AN34))</f>
        <v>74.9016209677419</v>
      </c>
      <c r="AO2" s="11">
        <f ca="1" t="array" ref="AO2">AVERAGE(ABS(AO4:AO34))</f>
        <v>70.4914838709677</v>
      </c>
      <c r="AP2" s="11">
        <f ca="1" t="array" ref="AP2">AVERAGE(ABS(AP4:AP34))</f>
        <v>69.2367903225806</v>
      </c>
      <c r="AQ2" s="11">
        <f ca="1" t="array" ref="AQ2">AVERAGE(ABS(AQ4:AQ34))</f>
        <v>70.6297903225806</v>
      </c>
      <c r="AR2" s="11">
        <f ca="1" t="array" ref="AR2">AVERAGE(ABS(AR4:AR34))</f>
        <v>98.3082016129032</v>
      </c>
      <c r="AS2" s="11">
        <f ca="1" t="array" ref="AS2">AVERAGE(ABS(AS4:AS34))</f>
        <v>110.968451612903</v>
      </c>
      <c r="AT2" s="11">
        <f ca="1" t="array" ref="AT2">AVERAGE(ABS(AT4:AT34))</f>
        <v>115.825548387097</v>
      </c>
      <c r="AU2" s="11">
        <f ca="1" t="array" ref="AU2">AVERAGE(ABS(AU4:AU34))</f>
        <v>109.089580645161</v>
      </c>
      <c r="AV2" s="11">
        <f ca="1" t="array" ref="AV2">AVERAGE(ABS(AV4:AV34))</f>
        <v>94.7231532258065</v>
      </c>
      <c r="AW2" s="11">
        <f ca="1" t="array" ref="AW2">AVERAGE(ABS(AW4:AW34))</f>
        <v>64.8521451612903</v>
      </c>
      <c r="AX2" s="11">
        <f ca="1" t="array" ref="AX2">AVERAGE(ABS(AX4:AX34))</f>
        <v>80.112564516129</v>
      </c>
      <c r="AY2" s="11">
        <f ca="1" t="array" ref="AY2">AVERAGE(ABS(AY4:AY34))</f>
        <v>71.0325806451613</v>
      </c>
      <c r="AZ2" s="11">
        <f ca="1" t="array" ref="AZ2">AVERAGE(ABS(AZ4:AZ34))</f>
        <v>74.6028306451613</v>
      </c>
      <c r="BA2" s="11">
        <f ca="1" t="array" ref="BA2">AVERAGE(ABS(BA4:BA34))</f>
        <v>50.2506532258065</v>
      </c>
      <c r="BB2" s="11">
        <f ca="1" t="array" ref="BB2">AVERAGE(ABS(BB4:BB34))</f>
        <v>34.9843064516129</v>
      </c>
      <c r="BC2" s="11">
        <f ca="1" t="array" ref="BC2">AVERAGE(ABS(BC4:BC34))</f>
        <v>49.6532580645161</v>
      </c>
    </row>
    <row r="3" s="1" customFormat="1" spans="1:55">
      <c r="A3" s="52" t="s">
        <v>68</v>
      </c>
      <c r="B3" s="35" t="s">
        <v>69</v>
      </c>
      <c r="C3" s="14" t="s">
        <v>67</v>
      </c>
      <c r="D3" s="14" t="s">
        <v>71</v>
      </c>
      <c r="E3" s="14" t="s">
        <v>72</v>
      </c>
      <c r="F3" s="36">
        <v>0</v>
      </c>
      <c r="G3" s="36">
        <v>1</v>
      </c>
      <c r="H3" s="36">
        <v>2</v>
      </c>
      <c r="I3" s="36">
        <v>3</v>
      </c>
      <c r="J3" s="36">
        <v>4</v>
      </c>
      <c r="K3" s="36">
        <v>5</v>
      </c>
      <c r="L3" s="36">
        <v>6</v>
      </c>
      <c r="M3" s="36">
        <v>7</v>
      </c>
      <c r="N3" s="36">
        <v>8</v>
      </c>
      <c r="O3" s="36">
        <v>9</v>
      </c>
      <c r="P3" s="36">
        <v>10</v>
      </c>
      <c r="Q3" s="36">
        <v>11</v>
      </c>
      <c r="R3" s="36">
        <v>12</v>
      </c>
      <c r="S3" s="36">
        <v>13</v>
      </c>
      <c r="T3" s="36">
        <v>14</v>
      </c>
      <c r="U3" s="36">
        <v>15</v>
      </c>
      <c r="V3" s="36">
        <v>16</v>
      </c>
      <c r="W3" s="36">
        <v>17</v>
      </c>
      <c r="X3" s="36">
        <v>18</v>
      </c>
      <c r="Y3" s="36">
        <v>19</v>
      </c>
      <c r="Z3" s="36">
        <v>20</v>
      </c>
      <c r="AA3" s="36">
        <v>21</v>
      </c>
      <c r="AB3" s="36">
        <v>22</v>
      </c>
      <c r="AC3" s="36">
        <v>23</v>
      </c>
      <c r="AD3" s="47"/>
      <c r="AE3" s="56"/>
      <c r="AF3" s="57" t="s">
        <v>73</v>
      </c>
      <c r="AG3" s="57" t="s">
        <v>74</v>
      </c>
      <c r="AH3" s="57" t="s">
        <v>75</v>
      </c>
      <c r="AI3" s="58" t="s">
        <v>76</v>
      </c>
      <c r="AJ3" s="58" t="s">
        <v>77</v>
      </c>
      <c r="AK3" s="58" t="s">
        <v>78</v>
      </c>
      <c r="AL3" s="58" t="s">
        <v>79</v>
      </c>
      <c r="AM3" s="58" t="s">
        <v>80</v>
      </c>
      <c r="AN3" s="58" t="s">
        <v>81</v>
      </c>
      <c r="AO3" s="58" t="s">
        <v>82</v>
      </c>
      <c r="AP3" s="58" t="s">
        <v>83</v>
      </c>
      <c r="AQ3" s="58" t="s">
        <v>84</v>
      </c>
      <c r="AR3" s="58" t="s">
        <v>85</v>
      </c>
      <c r="AS3" s="58" t="s">
        <v>86</v>
      </c>
      <c r="AT3" s="58" t="s">
        <v>87</v>
      </c>
      <c r="AU3" s="58" t="s">
        <v>88</v>
      </c>
      <c r="AV3" s="58" t="s">
        <v>89</v>
      </c>
      <c r="AW3" s="58" t="s">
        <v>90</v>
      </c>
      <c r="AX3" s="58" t="s">
        <v>91</v>
      </c>
      <c r="AY3" s="58" t="s">
        <v>92</v>
      </c>
      <c r="AZ3" s="58" t="s">
        <v>93</v>
      </c>
      <c r="BA3" s="58" t="s">
        <v>94</v>
      </c>
      <c r="BB3" s="58" t="s">
        <v>95</v>
      </c>
      <c r="BC3" s="58" t="s">
        <v>96</v>
      </c>
    </row>
    <row r="4" spans="1:55">
      <c r="A4" s="16" t="str">
        <f>统调负荷24小时!A4</f>
        <v>2025-01-01</v>
      </c>
      <c r="B4" s="53" t="s">
        <v>53</v>
      </c>
      <c r="C4" s="54">
        <f>IFERROR(AVERAGE(F4:AC4),"")</f>
        <v>1170.33541666667</v>
      </c>
      <c r="D4" s="3">
        <f t="shared" si="0"/>
        <v>1708.1</v>
      </c>
      <c r="E4" s="3">
        <f t="shared" si="1"/>
        <v>756.3</v>
      </c>
      <c r="F4" s="7">
        <f>IFERROR(AVERAGEIFS(统调负荷!$G:$G,统调负荷!$B:$B,F$3,统调负荷!$C:$C,$A4)/10,"")</f>
        <v>1220.675</v>
      </c>
      <c r="G4" s="7">
        <f>IFERROR(AVERAGEIFS(统调负荷!$G:$G,统调负荷!$B:$B,G$3,统调负荷!$C:$C,$A4)/10,"")</f>
        <v>1023.1</v>
      </c>
      <c r="H4" s="7">
        <f>IFERROR(AVERAGEIFS(统调负荷!$G:$G,统调负荷!$B:$B,H$3,统调负荷!$C:$C,$A4)/10,"")</f>
        <v>789.4</v>
      </c>
      <c r="I4" s="7">
        <f>IFERROR(AVERAGEIFS(统调负荷!$G:$G,统调负荷!$B:$B,I$3,统调负荷!$C:$C,$A4)/10,"")</f>
        <v>756.3</v>
      </c>
      <c r="J4" s="7">
        <f>IFERROR(AVERAGEIFS(统调负荷!$G:$G,统调负荷!$B:$B,J$3,统调负荷!$C:$C,$A4)/10,"")</f>
        <v>756.3</v>
      </c>
      <c r="K4" s="7">
        <f>IFERROR(AVERAGEIFS(统调负荷!$G:$G,统调负荷!$B:$B,K$3,统调负荷!$C:$C,$A4)/10,"")</f>
        <v>756.3</v>
      </c>
      <c r="L4" s="7">
        <f>IFERROR(AVERAGEIFS(统调负荷!$G:$G,统调负荷!$B:$B,L$3,统调负荷!$C:$C,$A4)/10,"")</f>
        <v>760.025</v>
      </c>
      <c r="M4" s="7">
        <f>IFERROR(AVERAGEIFS(统调负荷!$G:$G,统调负荷!$B:$B,M$3,统调负荷!$C:$C,$A4)/10,"")</f>
        <v>847.625</v>
      </c>
      <c r="N4" s="7">
        <f>IFERROR(AVERAGEIFS(统调负荷!$G:$G,统调负荷!$B:$B,N$3,统调负荷!$C:$C,$A4)/10,"")</f>
        <v>1082.4</v>
      </c>
      <c r="O4" s="7">
        <f>IFERROR(AVERAGEIFS(统调负荷!$G:$G,统调负荷!$B:$B,O$3,统调负荷!$C:$C,$A4)/10,"")</f>
        <v>1281.9</v>
      </c>
      <c r="P4" s="7">
        <f>IFERROR(AVERAGEIFS(统调负荷!$G:$G,统调负荷!$B:$B,P$3,统调负荷!$C:$C,$A4)/10,"")</f>
        <v>1345.975</v>
      </c>
      <c r="Q4" s="7">
        <f>IFERROR(AVERAGEIFS(统调负荷!$G:$G,统调负荷!$B:$B,Q$3,统调负荷!$C:$C,$A4)/10,"")</f>
        <v>1323.7</v>
      </c>
      <c r="R4" s="7">
        <f>IFERROR(AVERAGEIFS(统调负荷!$G:$G,统调负荷!$B:$B,R$3,统调负荷!$C:$C,$A4)/10,"")</f>
        <v>872.5</v>
      </c>
      <c r="S4" s="7">
        <f>IFERROR(AVERAGEIFS(统调负荷!$G:$G,统调负荷!$B:$B,S$3,统调负荷!$C:$C,$A4)/10,"")</f>
        <v>846.125</v>
      </c>
      <c r="T4" s="7">
        <f>IFERROR(AVERAGEIFS(统调负荷!$G:$G,统调负荷!$B:$B,T$3,统调负荷!$C:$C,$A4)/10,"")</f>
        <v>988.7</v>
      </c>
      <c r="U4" s="7">
        <f>IFERROR(AVERAGEIFS(统调负荷!$G:$G,统调负荷!$B:$B,U$3,统调负荷!$C:$C,$A4)/10,"")</f>
        <v>1063.575</v>
      </c>
      <c r="V4" s="7">
        <f>IFERROR(AVERAGEIFS(统调负荷!$G:$G,统调负荷!$B:$B,V$3,统调负荷!$C:$C,$A4)/10,"")</f>
        <v>1504.075</v>
      </c>
      <c r="W4" s="7">
        <f>IFERROR(AVERAGEIFS(统调负荷!$G:$G,统调负荷!$B:$B,W$3,统调负荷!$C:$C,$A4)/10,"")</f>
        <v>1580.775</v>
      </c>
      <c r="X4" s="7">
        <f>IFERROR(AVERAGEIFS(统调负荷!$G:$G,统调负荷!$B:$B,X$3,统调负荷!$C:$C,$A4)/10,"")</f>
        <v>1708.1</v>
      </c>
      <c r="Y4" s="7">
        <f>IFERROR(AVERAGEIFS(统调负荷!$G:$G,统调负荷!$B:$B,Y$3,统调负荷!$C:$C,$A4)/10,"")</f>
        <v>1701.55</v>
      </c>
      <c r="Z4" s="7">
        <f>IFERROR(AVERAGEIFS(统调负荷!$G:$G,统调负荷!$B:$B,Z$3,统调负荷!$C:$C,$A4)/10,"")</f>
        <v>1670.8</v>
      </c>
      <c r="AA4" s="7">
        <f>IFERROR(AVERAGEIFS(统调负荷!$G:$G,统调负荷!$B:$B,AA$3,统调负荷!$C:$C,$A4)/10,"")</f>
        <v>1586.75</v>
      </c>
      <c r="AB4" s="7">
        <f>IFERROR(AVERAGEIFS(统调负荷!$G:$G,统调负荷!$B:$B,AB$3,统调负荷!$C:$C,$A4)/10,"")</f>
        <v>1380.85</v>
      </c>
      <c r="AC4" s="7">
        <f>IFERROR(AVERAGEIFS(统调负荷!$G:$G,统调负荷!$B:$B,AC$3,统调负荷!$C:$C,$A4)/10,"")</f>
        <v>1240.55</v>
      </c>
      <c r="AD4" s="7"/>
      <c r="AE4" s="23" t="str">
        <f>检修、备用和必开!$A2</f>
        <v>2025-01-01</v>
      </c>
      <c r="AF4" s="25">
        <f ca="1">IFERROR(OFFSET($A$3,ROW(AE1)*2,COLUMN(E3))-OFFSET($A$3,ROW(AE1)*2-1,COLUMN(E3)),"")</f>
        <v>-34.8425</v>
      </c>
      <c r="AG4" s="25">
        <f ca="1" t="shared" ref="AG4:BC4" si="3">IFERROR(OFFSET($A$3,ROW(AF1)*2,COLUMN(F3))-OFFSET($A$3,ROW(AF1)*2-1,COLUMN(F3)),"")</f>
        <v>18.83525</v>
      </c>
      <c r="AH4" s="25">
        <f ca="1" t="shared" si="3"/>
        <v>42.09975</v>
      </c>
      <c r="AI4" s="25">
        <f ca="1" t="shared" si="3"/>
        <v>30.0120000000001</v>
      </c>
      <c r="AJ4" s="25">
        <f ca="1" t="shared" si="3"/>
        <v>-13.668</v>
      </c>
      <c r="AK4" s="25">
        <f ca="1" t="shared" si="3"/>
        <v>17.1672500000001</v>
      </c>
      <c r="AL4" s="25">
        <f ca="1" t="shared" si="3"/>
        <v>14.48775</v>
      </c>
      <c r="AM4" s="25">
        <f ca="1" t="shared" si="3"/>
        <v>-18.9175</v>
      </c>
      <c r="AN4" s="25">
        <f ca="1" t="shared" si="3"/>
        <v>-45.9325000000001</v>
      </c>
      <c r="AO4" s="25">
        <f ca="1" t="shared" si="3"/>
        <v>-13.7225000000001</v>
      </c>
      <c r="AP4" s="25">
        <f ca="1" t="shared" si="3"/>
        <v>-4.20999999999981</v>
      </c>
      <c r="AQ4" s="25">
        <f ca="1" t="shared" si="3"/>
        <v>-17.5350000000001</v>
      </c>
      <c r="AR4" s="25">
        <f ca="1" t="shared" si="3"/>
        <v>70.901</v>
      </c>
      <c r="AS4" s="25">
        <f ca="1" t="shared" si="3"/>
        <v>77.4705</v>
      </c>
      <c r="AT4" s="25">
        <f ca="1" t="shared" si="3"/>
        <v>33.0474999999999</v>
      </c>
      <c r="AU4" s="25">
        <f ca="1" t="shared" si="3"/>
        <v>-37.883</v>
      </c>
      <c r="AV4" s="25">
        <f ca="1" t="shared" si="3"/>
        <v>-16.8575000000001</v>
      </c>
      <c r="AW4" s="25">
        <f ca="1" t="shared" si="3"/>
        <v>-49.0300000000002</v>
      </c>
      <c r="AX4" s="25">
        <f ca="1" t="shared" si="3"/>
        <v>-97.2024999999999</v>
      </c>
      <c r="AY4" s="25">
        <f ca="1" t="shared" si="3"/>
        <v>-73.5349999999999</v>
      </c>
      <c r="AZ4" s="25">
        <f ca="1" t="shared" si="3"/>
        <v>-81.3775000000001</v>
      </c>
      <c r="BA4" s="25">
        <f ca="1" t="shared" si="3"/>
        <v>-91.7725</v>
      </c>
      <c r="BB4" s="25">
        <f ca="1" t="shared" si="3"/>
        <v>-80.6875</v>
      </c>
      <c r="BC4" s="25">
        <f ca="1" t="shared" si="3"/>
        <v>-89.4349999999999</v>
      </c>
    </row>
    <row r="5" spans="1:55">
      <c r="A5" s="16" t="str">
        <f>统调负荷24小时!A5</f>
        <v>2025-01-01</v>
      </c>
      <c r="B5" s="53" t="s">
        <v>54</v>
      </c>
      <c r="C5" s="54">
        <f t="shared" ref="C5:C36" si="4">IFERROR(AVERAGE(F5:AC5),"")</f>
        <v>1151.0609375</v>
      </c>
      <c r="D5" s="3">
        <f t="shared" si="0"/>
        <v>1628.015</v>
      </c>
      <c r="E5" s="3">
        <f t="shared" si="1"/>
        <v>742.632</v>
      </c>
      <c r="F5" s="7">
        <f>IFERROR(AVERAGEIFS(统调负荷!$P:$P,统调负荷!$B:$B,F$3,统调负荷!$C:$C,$A5)/10,"")</f>
        <v>1185.8325</v>
      </c>
      <c r="G5" s="7">
        <f>IFERROR(AVERAGEIFS(统调负荷!$P:$P,统调负荷!$B:$B,G$3,统调负荷!$C:$C,$A5)/10,"")</f>
        <v>1041.93525</v>
      </c>
      <c r="H5" s="7">
        <f>IFERROR(AVERAGEIFS(统调负荷!$P:$P,统调负荷!$B:$B,H$3,统调负荷!$C:$C,$A5)/10,"")</f>
        <v>831.49975</v>
      </c>
      <c r="I5" s="7">
        <f>IFERROR(AVERAGEIFS(统调负荷!$P:$P,统调负荷!$B:$B,I$3,统调负荷!$C:$C,$A5)/10,"")</f>
        <v>786.312</v>
      </c>
      <c r="J5" s="7">
        <f>IFERROR(AVERAGEIFS(统调负荷!$P:$P,统调负荷!$B:$B,J$3,统调负荷!$C:$C,$A5)/10,"")</f>
        <v>742.632</v>
      </c>
      <c r="K5" s="7">
        <f>IFERROR(AVERAGEIFS(统调负荷!$P:$P,统调负荷!$B:$B,K$3,统调负荷!$C:$C,$A5)/10,"")</f>
        <v>773.46725</v>
      </c>
      <c r="L5" s="7">
        <f>IFERROR(AVERAGEIFS(统调负荷!$P:$P,统调负荷!$B:$B,L$3,统调负荷!$C:$C,$A5)/10,"")</f>
        <v>774.51275</v>
      </c>
      <c r="M5" s="7">
        <f>IFERROR(AVERAGEIFS(统调负荷!$P:$P,统调负荷!$B:$B,M$3,统调负荷!$C:$C,$A5)/10,"")</f>
        <v>828.7075</v>
      </c>
      <c r="N5" s="7">
        <f>IFERROR(AVERAGEIFS(统调负荷!$P:$P,统调负荷!$B:$B,N$3,统调负荷!$C:$C,$A5)/10,"")</f>
        <v>1036.4675</v>
      </c>
      <c r="O5" s="7">
        <f>IFERROR(AVERAGEIFS(统调负荷!$P:$P,统调负荷!$B:$B,O$3,统调负荷!$C:$C,$A5)/10,"")</f>
        <v>1268.1775</v>
      </c>
      <c r="P5" s="7">
        <f>IFERROR(AVERAGEIFS(统调负荷!$P:$P,统调负荷!$B:$B,P$3,统调负荷!$C:$C,$A5)/10,"")</f>
        <v>1341.765</v>
      </c>
      <c r="Q5" s="7">
        <f>IFERROR(AVERAGEIFS(统调负荷!$P:$P,统调负荷!$B:$B,Q$3,统调负荷!$C:$C,$A5)/10,"")</f>
        <v>1306.165</v>
      </c>
      <c r="R5" s="7">
        <f>IFERROR(AVERAGEIFS(统调负荷!$P:$P,统调负荷!$B:$B,R$3,统调负荷!$C:$C,$A5)/10,"")</f>
        <v>943.401</v>
      </c>
      <c r="S5" s="7">
        <f>IFERROR(AVERAGEIFS(统调负荷!$P:$P,统调负荷!$B:$B,S$3,统调负荷!$C:$C,$A5)/10,"")</f>
        <v>923.5955</v>
      </c>
      <c r="T5" s="7">
        <f>IFERROR(AVERAGEIFS(统调负荷!$P:$P,统调负荷!$B:$B,T$3,统调负荷!$C:$C,$A5)/10,"")</f>
        <v>1021.7475</v>
      </c>
      <c r="U5" s="7">
        <f>IFERROR(AVERAGEIFS(统调负荷!$P:$P,统调负荷!$B:$B,U$3,统调负荷!$C:$C,$A5)/10,"")</f>
        <v>1025.692</v>
      </c>
      <c r="V5" s="7">
        <f>IFERROR(AVERAGEIFS(统调负荷!$P:$P,统调负荷!$B:$B,V$3,统调负荷!$C:$C,$A5)/10,"")</f>
        <v>1487.2175</v>
      </c>
      <c r="W5" s="7">
        <f>IFERROR(AVERAGEIFS(统调负荷!$P:$P,统调负荷!$B:$B,W$3,统调负荷!$C:$C,$A5)/10,"")</f>
        <v>1531.745</v>
      </c>
      <c r="X5" s="7">
        <f>IFERROR(AVERAGEIFS(统调负荷!$P:$P,统调负荷!$B:$B,X$3,统调负荷!$C:$C,$A5)/10,"")</f>
        <v>1610.8975</v>
      </c>
      <c r="Y5" s="7">
        <f>IFERROR(AVERAGEIFS(统调负荷!$P:$P,统调负荷!$B:$B,Y$3,统调负荷!$C:$C,$A5)/10,"")</f>
        <v>1628.015</v>
      </c>
      <c r="Z5" s="7">
        <f>IFERROR(AVERAGEIFS(统调负荷!$P:$P,统调负荷!$B:$B,Z$3,统调负荷!$C:$C,$A5)/10,"")</f>
        <v>1589.4225</v>
      </c>
      <c r="AA5" s="7">
        <f>IFERROR(AVERAGEIFS(统调负荷!$P:$P,统调负荷!$B:$B,AA$3,统调负荷!$C:$C,$A5)/10,"")</f>
        <v>1494.9775</v>
      </c>
      <c r="AB5" s="7">
        <f>IFERROR(AVERAGEIFS(统调负荷!$P:$P,统调负荷!$B:$B,AB$3,统调负荷!$C:$C,$A5)/10,"")</f>
        <v>1300.1625</v>
      </c>
      <c r="AC5" s="7">
        <f>IFERROR(AVERAGEIFS(统调负荷!$P:$P,统调负荷!$B:$B,AC$3,统调负荷!$C:$C,$A5)/10,"")</f>
        <v>1151.115</v>
      </c>
      <c r="AD5" s="7"/>
      <c r="AE5" s="23" t="str">
        <f>检修、备用和必开!$A3</f>
        <v>2025-01-02</v>
      </c>
      <c r="AF5" s="25">
        <f ca="1" t="shared" ref="AF5:AF34" si="5">IFERROR(OFFSET($A$3,ROW(AE2)*2,COLUMN(E4))-OFFSET($A$3,ROW(AE2)*2-1,COLUMN(E4)),"")</f>
        <v>-57.6524999999999</v>
      </c>
      <c r="AG5" s="25">
        <f ca="1" t="shared" ref="AG5:AG34" si="6">IFERROR(OFFSET($A$3,ROW(AF2)*2,COLUMN(F4))-OFFSET($A$3,ROW(AF2)*2-1,COLUMN(F4)),"")</f>
        <v>-5.39999999999986</v>
      </c>
      <c r="AH5" s="25">
        <f ca="1" t="shared" ref="AH5:AH34" si="7">IFERROR(OFFSET($A$3,ROW(AG2)*2,COLUMN(G4))-OFFSET($A$3,ROW(AG2)*2-1,COLUMN(G4)),"")</f>
        <v>29.822</v>
      </c>
      <c r="AI5" s="25">
        <f ca="1" t="shared" ref="AI5:AI34" si="8">IFERROR(OFFSET($A$3,ROW(AH2)*2,COLUMN(H4))-OFFSET($A$3,ROW(AH2)*2-1,COLUMN(H4)),"")</f>
        <v>-6.71924999999999</v>
      </c>
      <c r="AJ5" s="25">
        <f ca="1" t="shared" ref="AJ5:AJ34" si="9">IFERROR(OFFSET($A$3,ROW(AI2)*2,COLUMN(I4))-OFFSET($A$3,ROW(AI2)*2-1,COLUMN(I4)),"")</f>
        <v>-41.355</v>
      </c>
      <c r="AK5" s="25">
        <f ca="1" t="shared" ref="AK5:AK34" si="10">IFERROR(OFFSET($A$3,ROW(AJ2)*2,COLUMN(J4))-OFFSET($A$3,ROW(AJ2)*2-1,COLUMN(J4)),"")</f>
        <v>-22.36225</v>
      </c>
      <c r="AL5" s="25">
        <f ca="1" t="shared" ref="AL5:AL34" si="11">IFERROR(OFFSET($A$3,ROW(AK2)*2,COLUMN(K4))-OFFSET($A$3,ROW(AK2)*2-1,COLUMN(K4)),"")</f>
        <v>-41.4045</v>
      </c>
      <c r="AM5" s="25">
        <f ca="1" t="shared" ref="AM5:AM34" si="12">IFERROR(OFFSET($A$3,ROW(AL2)*2,COLUMN(L4))-OFFSET($A$3,ROW(AL2)*2-1,COLUMN(L4)),"")</f>
        <v>-43.0762499999998</v>
      </c>
      <c r="AN5" s="25">
        <f ca="1" t="shared" ref="AN5:AN34" si="13">IFERROR(OFFSET($A$3,ROW(AM2)*2,COLUMN(M4))-OFFSET($A$3,ROW(AM2)*2-1,COLUMN(M4)),"")</f>
        <v>44.7024999999999</v>
      </c>
      <c r="AO5" s="25">
        <f ca="1" t="shared" ref="AO5:AO34" si="14">IFERROR(OFFSET($A$3,ROW(AN2)*2,COLUMN(N4))-OFFSET($A$3,ROW(AN2)*2-1,COLUMN(N4)),"")</f>
        <v>56.1775</v>
      </c>
      <c r="AP5" s="25">
        <f ca="1" t="shared" ref="AP5:AP34" si="15">IFERROR(OFFSET($A$3,ROW(AO2)*2,COLUMN(O4))-OFFSET($A$3,ROW(AO2)*2-1,COLUMN(O4)),"")</f>
        <v>60.1900000000001</v>
      </c>
      <c r="AQ5" s="25">
        <f ca="1" t="shared" ref="AQ5:AQ34" si="16">IFERROR(OFFSET($A$3,ROW(AP2)*2,COLUMN(P4))-OFFSET($A$3,ROW(AP2)*2-1,COLUMN(P4)),"")</f>
        <v>113.735</v>
      </c>
      <c r="AR5" s="25">
        <f ca="1" t="shared" ref="AR5:AR34" si="17">IFERROR(OFFSET($A$3,ROW(AQ2)*2,COLUMN(Q4))-OFFSET($A$3,ROW(AQ2)*2-1,COLUMN(Q4)),"")</f>
        <v>224.15</v>
      </c>
      <c r="AS5" s="25">
        <f ca="1" t="shared" ref="AS5:AS34" si="18">IFERROR(OFFSET($A$3,ROW(AR2)*2,COLUMN(R4))-OFFSET($A$3,ROW(AR2)*2-1,COLUMN(R4)),"")</f>
        <v>176.3725</v>
      </c>
      <c r="AT5" s="25">
        <f ca="1" t="shared" ref="AT5:AT34" si="19">IFERROR(OFFSET($A$3,ROW(AS2)*2,COLUMN(S4))-OFFSET($A$3,ROW(AS2)*2-1,COLUMN(S4)),"")</f>
        <v>145.3275</v>
      </c>
      <c r="AU5" s="25">
        <f ca="1" t="shared" ref="AU5:AU34" si="20">IFERROR(OFFSET($A$3,ROW(AT2)*2,COLUMN(T4))-OFFSET($A$3,ROW(AT2)*2-1,COLUMN(T4)),"")</f>
        <v>137.9</v>
      </c>
      <c r="AV5" s="25">
        <f ca="1" t="shared" ref="AV5:AV34" si="21">IFERROR(OFFSET($A$3,ROW(AU2)*2,COLUMN(U4))-OFFSET($A$3,ROW(AU2)*2-1,COLUMN(U4)),"")</f>
        <v>80.7574999999999</v>
      </c>
      <c r="AW5" s="25">
        <f ca="1" t="shared" ref="AW5:AW34" si="22">IFERROR(OFFSET($A$3,ROW(AV2)*2,COLUMN(V4))-OFFSET($A$3,ROW(AV2)*2-1,COLUMN(V4)),"")</f>
        <v>52.8425000000002</v>
      </c>
      <c r="AX5" s="25">
        <f ca="1" t="shared" ref="AX5:AX34" si="23">IFERROR(OFFSET($A$3,ROW(AW2)*2,COLUMN(W4))-OFFSET($A$3,ROW(AW2)*2-1,COLUMN(W4)),"")</f>
        <v>-14.4425000000001</v>
      </c>
      <c r="AY5" s="25">
        <f ca="1" t="shared" ref="AY5:AY34" si="24">IFERROR(OFFSET($A$3,ROW(AX2)*2,COLUMN(X4))-OFFSET($A$3,ROW(AX2)*2-1,COLUMN(X4)),"")</f>
        <v>13.0825</v>
      </c>
      <c r="AZ5" s="25">
        <f ca="1" t="shared" ref="AZ5:AZ34" si="25">IFERROR(OFFSET($A$3,ROW(AY2)*2,COLUMN(Y4))-OFFSET($A$3,ROW(AY2)*2-1,COLUMN(Y4)),"")</f>
        <v>-10.4375</v>
      </c>
      <c r="BA5" s="25">
        <f ca="1" t="shared" ref="BA5:BA34" si="26">IFERROR(OFFSET($A$3,ROW(AZ2)*2,COLUMN(Z4))-OFFSET($A$3,ROW(AZ2)*2-1,COLUMN(Z4)),"")</f>
        <v>9.88249999999994</v>
      </c>
      <c r="BB5" s="25">
        <f ca="1" t="shared" ref="BB5:BB34" si="27">IFERROR(OFFSET($A$3,ROW(BA2)*2,COLUMN(AA4))-OFFSET($A$3,ROW(BA2)*2-1,COLUMN(AA4)),"")</f>
        <v>13.9875</v>
      </c>
      <c r="BC5" s="25">
        <f ca="1" t="shared" ref="BC5:BC34" si="28">IFERROR(OFFSET($A$3,ROW(BB2)*2,COLUMN(AB4))-OFFSET($A$3,ROW(BB2)*2-1,COLUMN(AB4)),"")</f>
        <v>36.1925000000001</v>
      </c>
    </row>
    <row r="6" spans="1:55">
      <c r="A6" s="16" t="str">
        <f>统调负荷24小时!A6</f>
        <v>2025-01-02</v>
      </c>
      <c r="B6" s="53" t="s">
        <v>53</v>
      </c>
      <c r="C6" s="54">
        <f t="shared" si="4"/>
        <v>1447.721875</v>
      </c>
      <c r="D6" s="3">
        <f t="shared" si="0"/>
        <v>2047.45</v>
      </c>
      <c r="E6" s="3">
        <f t="shared" si="1"/>
        <v>942.9</v>
      </c>
      <c r="F6" s="7">
        <f>IFERROR(AVERAGEIFS(统调负荷!$G:$G,统调负荷!$B:$B,F$3,统调负荷!$C:$C,$A6)/10,"")</f>
        <v>1305.25</v>
      </c>
      <c r="G6" s="7">
        <f>IFERROR(AVERAGEIFS(统调负荷!$G:$G,统调负荷!$B:$B,G$3,统调负荷!$C:$C,$A6)/10,"")</f>
        <v>1182.425</v>
      </c>
      <c r="H6" s="7">
        <f>IFERROR(AVERAGEIFS(统调负荷!$G:$G,统调负荷!$B:$B,H$3,统调负荷!$C:$C,$A6)/10,"")</f>
        <v>975.85</v>
      </c>
      <c r="I6" s="7">
        <f>IFERROR(AVERAGEIFS(统调负荷!$G:$G,统调负荷!$B:$B,I$3,统调负荷!$C:$C,$A6)/10,"")</f>
        <v>958.5</v>
      </c>
      <c r="J6" s="7">
        <f>IFERROR(AVERAGEIFS(统调负荷!$G:$G,统调负荷!$B:$B,J$3,统调负荷!$C:$C,$A6)/10,"")</f>
        <v>952.5</v>
      </c>
      <c r="K6" s="7">
        <f>IFERROR(AVERAGEIFS(统调负荷!$G:$G,统调负荷!$B:$B,K$3,统调负荷!$C:$C,$A6)/10,"")</f>
        <v>942.9</v>
      </c>
      <c r="L6" s="7">
        <f>IFERROR(AVERAGEIFS(统调负荷!$G:$G,统调负荷!$B:$B,L$3,统调负荷!$C:$C,$A6)/10,"")</f>
        <v>949.175</v>
      </c>
      <c r="M6" s="7">
        <f>IFERROR(AVERAGEIFS(统调负荷!$G:$G,统调负荷!$B:$B,M$3,统调负荷!$C:$C,$A6)/10,"")</f>
        <v>1117.1</v>
      </c>
      <c r="N6" s="7">
        <f>IFERROR(AVERAGEIFS(统调负荷!$G:$G,统调负荷!$B:$B,N$3,统调负荷!$C:$C,$A6)/10,"")</f>
        <v>1586.575</v>
      </c>
      <c r="O6" s="7">
        <f>IFERROR(AVERAGEIFS(统调负荷!$G:$G,统调负荷!$B:$B,O$3,统调负荷!$C:$C,$A6)/10,"")</f>
        <v>1808.875</v>
      </c>
      <c r="P6" s="7">
        <f>IFERROR(AVERAGEIFS(统调负荷!$G:$G,统调负荷!$B:$B,P$3,统调负荷!$C:$C,$A6)/10,"")</f>
        <v>1862.5</v>
      </c>
      <c r="Q6" s="7">
        <f>IFERROR(AVERAGEIFS(统调负荷!$G:$G,统调负荷!$B:$B,Q$3,统调负荷!$C:$C,$A6)/10,"")</f>
        <v>1719.225</v>
      </c>
      <c r="R6" s="7">
        <f>IFERROR(AVERAGEIFS(统调负荷!$G:$G,统调负荷!$B:$B,R$3,统调负荷!$C:$C,$A6)/10,"")</f>
        <v>1159.125</v>
      </c>
      <c r="S6" s="7">
        <f>IFERROR(AVERAGEIFS(统调负荷!$G:$G,统调负荷!$B:$B,S$3,统调负荷!$C:$C,$A6)/10,"")</f>
        <v>1142</v>
      </c>
      <c r="T6" s="7">
        <f>IFERROR(AVERAGEIFS(统调负荷!$G:$G,统调负荷!$B:$B,T$3,统调负荷!$C:$C,$A6)/10,"")</f>
        <v>1124.175</v>
      </c>
      <c r="U6" s="7">
        <f>IFERROR(AVERAGEIFS(统调负荷!$G:$G,统调负荷!$B:$B,U$3,统调负荷!$C:$C,$A6)/10,"")</f>
        <v>1236.675</v>
      </c>
      <c r="V6" s="7">
        <f>IFERROR(AVERAGEIFS(统调负荷!$G:$G,统调负荷!$B:$B,V$3,统调负荷!$C:$C,$A6)/10,"")</f>
        <v>1714.55</v>
      </c>
      <c r="W6" s="7">
        <f>IFERROR(AVERAGEIFS(统调负荷!$G:$G,统调负荷!$B:$B,W$3,统调负荷!$C:$C,$A6)/10,"")</f>
        <v>1852.6</v>
      </c>
      <c r="X6" s="7">
        <f>IFERROR(AVERAGEIFS(统调负荷!$G:$G,统调负荷!$B:$B,X$3,统调负荷!$C:$C,$A6)/10,"")</f>
        <v>2014.95</v>
      </c>
      <c r="Y6" s="7">
        <f>IFERROR(AVERAGEIFS(统调负荷!$G:$G,统调负荷!$B:$B,Y$3,统调负荷!$C:$C,$A6)/10,"")</f>
        <v>2038.5</v>
      </c>
      <c r="Z6" s="7">
        <f>IFERROR(AVERAGEIFS(统调负荷!$G:$G,统调负荷!$B:$B,Z$3,统调负荷!$C:$C,$A6)/10,"")</f>
        <v>2047.45</v>
      </c>
      <c r="AA6" s="7">
        <f>IFERROR(AVERAGEIFS(统调负荷!$G:$G,统调负荷!$B:$B,AA$3,统调负荷!$C:$C,$A6)/10,"")</f>
        <v>1878</v>
      </c>
      <c r="AB6" s="7">
        <f>IFERROR(AVERAGEIFS(统调负荷!$G:$G,统调负荷!$B:$B,AB$3,统调负荷!$C:$C,$A6)/10,"")</f>
        <v>1650.325</v>
      </c>
      <c r="AC6" s="7">
        <f>IFERROR(AVERAGEIFS(统调负荷!$G:$G,统调负荷!$B:$B,AC$3,统调负荷!$C:$C,$A6)/10,"")</f>
        <v>1526.1</v>
      </c>
      <c r="AD6" s="7"/>
      <c r="AE6" s="23" t="str">
        <f>检修、备用和必开!$A4</f>
        <v>2025-01-03</v>
      </c>
      <c r="AF6" s="25">
        <f ca="1" t="shared" si="5"/>
        <v>69.3574999999998</v>
      </c>
      <c r="AG6" s="25">
        <f ca="1" t="shared" si="6"/>
        <v>181.415</v>
      </c>
      <c r="AH6" s="25">
        <f ca="1" t="shared" si="7"/>
        <v>226.4575</v>
      </c>
      <c r="AI6" s="25">
        <f ca="1" t="shared" si="8"/>
        <v>284.7775</v>
      </c>
      <c r="AJ6" s="25">
        <f ca="1" t="shared" si="9"/>
        <v>382.2225</v>
      </c>
      <c r="AK6" s="25">
        <f ca="1" t="shared" si="10"/>
        <v>379.6075</v>
      </c>
      <c r="AL6" s="25">
        <f ca="1" t="shared" si="11"/>
        <v>316.49</v>
      </c>
      <c r="AM6" s="25">
        <f ca="1" t="shared" si="12"/>
        <v>307.7925</v>
      </c>
      <c r="AN6" s="25">
        <f ca="1" t="shared" si="13"/>
        <v>325.01</v>
      </c>
      <c r="AO6" s="25">
        <f ca="1" t="shared" si="14"/>
        <v>219.0075</v>
      </c>
      <c r="AP6" s="25">
        <f ca="1" t="shared" si="15"/>
        <v>168.7375</v>
      </c>
      <c r="AQ6" s="25">
        <f ca="1" t="shared" si="16"/>
        <v>122.6475</v>
      </c>
      <c r="AR6" s="25">
        <f ca="1" t="shared" si="17"/>
        <v>301.81</v>
      </c>
      <c r="AS6" s="25">
        <f ca="1" t="shared" si="18"/>
        <v>301.94</v>
      </c>
      <c r="AT6" s="25">
        <f ca="1" t="shared" si="19"/>
        <v>255.955</v>
      </c>
      <c r="AU6" s="25">
        <f ca="1" t="shared" si="20"/>
        <v>126.66</v>
      </c>
      <c r="AV6" s="25">
        <f ca="1" t="shared" si="21"/>
        <v>115.385</v>
      </c>
      <c r="AW6" s="25">
        <f ca="1" t="shared" si="22"/>
        <v>-48.3774999999996</v>
      </c>
      <c r="AX6" s="25">
        <f ca="1" t="shared" si="23"/>
        <v>-31.0250000000001</v>
      </c>
      <c r="AY6" s="25">
        <f ca="1" t="shared" si="24"/>
        <v>-80.24</v>
      </c>
      <c r="AZ6" s="25">
        <f ca="1" t="shared" si="25"/>
        <v>-79.9850000000001</v>
      </c>
      <c r="BA6" s="25">
        <f ca="1" t="shared" si="26"/>
        <v>-51.4450000000002</v>
      </c>
      <c r="BB6" s="25">
        <f ca="1" t="shared" si="27"/>
        <v>11.5150000000001</v>
      </c>
      <c r="BC6" s="25">
        <f ca="1" t="shared" si="28"/>
        <v>111.3375</v>
      </c>
    </row>
    <row r="7" spans="1:55">
      <c r="A7" s="16" t="str">
        <f>统调负荷24小时!A7</f>
        <v>2025-01-02</v>
      </c>
      <c r="B7" s="53" t="s">
        <v>54</v>
      </c>
      <c r="C7" s="54">
        <f t="shared" si="4"/>
        <v>1487.39988541667</v>
      </c>
      <c r="D7" s="3">
        <f t="shared" si="0"/>
        <v>2051.5825</v>
      </c>
      <c r="E7" s="3">
        <f t="shared" si="1"/>
        <v>907.7705</v>
      </c>
      <c r="F7" s="7">
        <f>IFERROR(AVERAGEIFS(统调负荷!$P:$P,统调负荷!$B:$B,F$3,统调负荷!$C:$C,$A7)/10,"")</f>
        <v>1247.5975</v>
      </c>
      <c r="G7" s="7">
        <f>IFERROR(AVERAGEIFS(统调负荷!$P:$P,统调负荷!$B:$B,G$3,统调负荷!$C:$C,$A7)/10,"")</f>
        <v>1177.025</v>
      </c>
      <c r="H7" s="7">
        <f>IFERROR(AVERAGEIFS(统调负荷!$P:$P,统调负荷!$B:$B,H$3,统调负荷!$C:$C,$A7)/10,"")</f>
        <v>1005.672</v>
      </c>
      <c r="I7" s="7">
        <f>IFERROR(AVERAGEIFS(统调负荷!$P:$P,统调负荷!$B:$B,I$3,统调负荷!$C:$C,$A7)/10,"")</f>
        <v>951.78075</v>
      </c>
      <c r="J7" s="7">
        <f>IFERROR(AVERAGEIFS(统调负荷!$P:$P,统调负荷!$B:$B,J$3,统调负荷!$C:$C,$A7)/10,"")</f>
        <v>911.145</v>
      </c>
      <c r="K7" s="7">
        <f>IFERROR(AVERAGEIFS(统调负荷!$P:$P,统调负荷!$B:$B,K$3,统调负荷!$C:$C,$A7)/10,"")</f>
        <v>920.53775</v>
      </c>
      <c r="L7" s="7">
        <f>IFERROR(AVERAGEIFS(统调负荷!$P:$P,统调负荷!$B:$B,L$3,统调负荷!$C:$C,$A7)/10,"")</f>
        <v>907.7705</v>
      </c>
      <c r="M7" s="7">
        <f>IFERROR(AVERAGEIFS(统调负荷!$P:$P,统调负荷!$B:$B,M$3,统调负荷!$C:$C,$A7)/10,"")</f>
        <v>1074.02375</v>
      </c>
      <c r="N7" s="7">
        <f>IFERROR(AVERAGEIFS(统调负荷!$P:$P,统调负荷!$B:$B,N$3,统调负荷!$C:$C,$A7)/10,"")</f>
        <v>1631.2775</v>
      </c>
      <c r="O7" s="7">
        <f>IFERROR(AVERAGEIFS(统调负荷!$P:$P,统调负荷!$B:$B,O$3,统调负荷!$C:$C,$A7)/10,"")</f>
        <v>1865.0525</v>
      </c>
      <c r="P7" s="7">
        <f>IFERROR(AVERAGEIFS(统调负荷!$P:$P,统调负荷!$B:$B,P$3,统调负荷!$C:$C,$A7)/10,"")</f>
        <v>1922.69</v>
      </c>
      <c r="Q7" s="7">
        <f>IFERROR(AVERAGEIFS(统调负荷!$P:$P,统调负荷!$B:$B,Q$3,统调负荷!$C:$C,$A7)/10,"")</f>
        <v>1832.96</v>
      </c>
      <c r="R7" s="7">
        <f>IFERROR(AVERAGEIFS(统调负荷!$P:$P,统调负荷!$B:$B,R$3,统调负荷!$C:$C,$A7)/10,"")</f>
        <v>1383.275</v>
      </c>
      <c r="S7" s="7">
        <f>IFERROR(AVERAGEIFS(统调负荷!$P:$P,统调负荷!$B:$B,S$3,统调负荷!$C:$C,$A7)/10,"")</f>
        <v>1318.3725</v>
      </c>
      <c r="T7" s="7">
        <f>IFERROR(AVERAGEIFS(统调负荷!$P:$P,统调负荷!$B:$B,T$3,统调负荷!$C:$C,$A7)/10,"")</f>
        <v>1269.5025</v>
      </c>
      <c r="U7" s="7">
        <f>IFERROR(AVERAGEIFS(统调负荷!$P:$P,统调负荷!$B:$B,U$3,统调负荷!$C:$C,$A7)/10,"")</f>
        <v>1374.575</v>
      </c>
      <c r="V7" s="7">
        <f>IFERROR(AVERAGEIFS(统调负荷!$P:$P,统调负荷!$B:$B,V$3,统调负荷!$C:$C,$A7)/10,"")</f>
        <v>1795.3075</v>
      </c>
      <c r="W7" s="7">
        <f>IFERROR(AVERAGEIFS(统调负荷!$P:$P,统调负荷!$B:$B,W$3,统调负荷!$C:$C,$A7)/10,"")</f>
        <v>1905.4425</v>
      </c>
      <c r="X7" s="7">
        <f>IFERROR(AVERAGEIFS(统调负荷!$P:$P,统调负荷!$B:$B,X$3,统调负荷!$C:$C,$A7)/10,"")</f>
        <v>2000.5075</v>
      </c>
      <c r="Y7" s="7">
        <f>IFERROR(AVERAGEIFS(统调负荷!$P:$P,统调负荷!$B:$B,Y$3,统调负荷!$C:$C,$A7)/10,"")</f>
        <v>2051.5825</v>
      </c>
      <c r="Z7" s="7">
        <f>IFERROR(AVERAGEIFS(统调负荷!$P:$P,统调负荷!$B:$B,Z$3,统调负荷!$C:$C,$A7)/10,"")</f>
        <v>2037.0125</v>
      </c>
      <c r="AA7" s="7">
        <f>IFERROR(AVERAGEIFS(统调负荷!$P:$P,统调负荷!$B:$B,AA$3,统调负荷!$C:$C,$A7)/10,"")</f>
        <v>1887.8825</v>
      </c>
      <c r="AB7" s="7">
        <f>IFERROR(AVERAGEIFS(统调负荷!$P:$P,统调负荷!$B:$B,AB$3,统调负荷!$C:$C,$A7)/10,"")</f>
        <v>1664.3125</v>
      </c>
      <c r="AC7" s="7">
        <f>IFERROR(AVERAGEIFS(统调负荷!$P:$P,统调负荷!$B:$B,AC$3,统调负荷!$C:$C,$A7)/10,"")</f>
        <v>1562.2925</v>
      </c>
      <c r="AD7" s="7"/>
      <c r="AE7" s="23" t="str">
        <f>检修、备用和必开!$A5</f>
        <v>2025-01-04</v>
      </c>
      <c r="AF7" s="25">
        <f ca="1" t="shared" si="5"/>
        <v>-77.9849999999999</v>
      </c>
      <c r="AG7" s="25">
        <f ca="1" t="shared" si="6"/>
        <v>-18.7774999999999</v>
      </c>
      <c r="AH7" s="25">
        <f ca="1" t="shared" si="7"/>
        <v>7.20499999999993</v>
      </c>
      <c r="AI7" s="25">
        <f ca="1" t="shared" si="8"/>
        <v>-8.62750000000005</v>
      </c>
      <c r="AJ7" s="25">
        <f ca="1" t="shared" si="9"/>
        <v>-11.7075</v>
      </c>
      <c r="AK7" s="25">
        <f ca="1" t="shared" si="10"/>
        <v>-11.335</v>
      </c>
      <c r="AL7" s="25">
        <f ca="1" t="shared" si="11"/>
        <v>4.47000000000003</v>
      </c>
      <c r="AM7" s="25">
        <f ca="1" t="shared" si="12"/>
        <v>115.7525</v>
      </c>
      <c r="AN7" s="25">
        <f ca="1" t="shared" si="13"/>
        <v>-99.6499999999999</v>
      </c>
      <c r="AO7" s="25">
        <f ca="1" t="shared" si="14"/>
        <v>-60.3275000000001</v>
      </c>
      <c r="AP7" s="25">
        <f ca="1" t="shared" si="15"/>
        <v>55.3649999999998</v>
      </c>
      <c r="AQ7" s="25">
        <f ca="1" t="shared" si="16"/>
        <v>215.4525</v>
      </c>
      <c r="AR7" s="25">
        <f ca="1" t="shared" si="17"/>
        <v>255.8125</v>
      </c>
      <c r="AS7" s="25">
        <f ca="1" t="shared" si="18"/>
        <v>207.77</v>
      </c>
      <c r="AT7" s="25">
        <f ca="1" t="shared" si="19"/>
        <v>182.375</v>
      </c>
      <c r="AU7" s="25">
        <f ca="1" t="shared" si="20"/>
        <v>90.9124999999999</v>
      </c>
      <c r="AV7" s="25">
        <f ca="1" t="shared" si="21"/>
        <v>18.335</v>
      </c>
      <c r="AW7" s="25">
        <f ca="1" t="shared" si="22"/>
        <v>-0.197500000000218</v>
      </c>
      <c r="AX7" s="25">
        <f ca="1" t="shared" si="23"/>
        <v>11.6675</v>
      </c>
      <c r="AY7" s="25">
        <f ca="1" t="shared" si="24"/>
        <v>-26.1575</v>
      </c>
      <c r="AZ7" s="25">
        <f ca="1" t="shared" si="25"/>
        <v>-36.2075</v>
      </c>
      <c r="BA7" s="25">
        <f ca="1" t="shared" si="26"/>
        <v>23.5325</v>
      </c>
      <c r="BB7" s="25">
        <f ca="1" t="shared" si="27"/>
        <v>-4.26999999999998</v>
      </c>
      <c r="BC7" s="25">
        <f ca="1" t="shared" si="28"/>
        <v>-18.3275000000001</v>
      </c>
    </row>
    <row r="8" spans="1:55">
      <c r="A8" s="16" t="str">
        <f>统调负荷24小时!A8</f>
        <v>2025-01-03</v>
      </c>
      <c r="B8" s="53" t="s">
        <v>53</v>
      </c>
      <c r="C8" s="54">
        <f t="shared" si="4"/>
        <v>1534.13020833333</v>
      </c>
      <c r="D8" s="3">
        <f t="shared" si="0"/>
        <v>2140.325</v>
      </c>
      <c r="E8" s="3">
        <f t="shared" si="1"/>
        <v>883.9</v>
      </c>
      <c r="F8" s="7">
        <f>IFERROR(AVERAGEIFS(统调负荷!$G:$G,统调负荷!$B:$B,F$3,统调负荷!$C:$C,$A8)/10,"")</f>
        <v>1481.45</v>
      </c>
      <c r="G8" s="7">
        <f>IFERROR(AVERAGEIFS(统调负荷!$G:$G,统调负荷!$B:$B,G$3,统调负荷!$C:$C,$A8)/10,"")</f>
        <v>1459.075</v>
      </c>
      <c r="H8" s="7">
        <f>IFERROR(AVERAGEIFS(统调负荷!$G:$G,统调负荷!$B:$B,H$3,统调负荷!$C:$C,$A8)/10,"")</f>
        <v>1178.825</v>
      </c>
      <c r="I8" s="7">
        <f>IFERROR(AVERAGEIFS(统调负荷!$G:$G,统调负荷!$B:$B,I$3,统调负荷!$C:$C,$A8)/10,"")</f>
        <v>883.9</v>
      </c>
      <c r="J8" s="7">
        <f>IFERROR(AVERAGEIFS(统调负荷!$G:$G,统调负荷!$B:$B,J$3,统调负荷!$C:$C,$A8)/10,"")</f>
        <v>883.9</v>
      </c>
      <c r="K8" s="7">
        <f>IFERROR(AVERAGEIFS(统调负荷!$G:$G,统调负荷!$B:$B,K$3,统调负荷!$C:$C,$A8)/10,"")</f>
        <v>883.9</v>
      </c>
      <c r="L8" s="7">
        <f>IFERROR(AVERAGEIFS(统调负荷!$G:$G,统调负荷!$B:$B,L$3,统调负荷!$C:$C,$A8)/10,"")</f>
        <v>885.375</v>
      </c>
      <c r="M8" s="7">
        <f>IFERROR(AVERAGEIFS(统调负荷!$G:$G,统调负荷!$B:$B,M$3,统调负荷!$C:$C,$A8)/10,"")</f>
        <v>1084.6</v>
      </c>
      <c r="N8" s="7">
        <f>IFERROR(AVERAGEIFS(统调负荷!$G:$G,统调负荷!$B:$B,N$3,统调负荷!$C:$C,$A8)/10,"")</f>
        <v>1861.15</v>
      </c>
      <c r="O8" s="7">
        <f>IFERROR(AVERAGEIFS(统调负荷!$G:$G,统调负荷!$B:$B,O$3,统调负荷!$C:$C,$A8)/10,"")</f>
        <v>2079.525</v>
      </c>
      <c r="P8" s="7">
        <f>IFERROR(AVERAGEIFS(统调负荷!$G:$G,统调负荷!$B:$B,P$3,统调负荷!$C:$C,$A8)/10,"")</f>
        <v>2004.025</v>
      </c>
      <c r="Q8" s="7">
        <f>IFERROR(AVERAGEIFS(统调负荷!$G:$G,统调负荷!$B:$B,Q$3,统调负荷!$C:$C,$A8)/10,"")</f>
        <v>1669.375</v>
      </c>
      <c r="R8" s="7">
        <f>IFERROR(AVERAGEIFS(统调负荷!$G:$G,统调负荷!$B:$B,R$3,统调负荷!$C:$C,$A8)/10,"")</f>
        <v>1209.475</v>
      </c>
      <c r="S8" s="7">
        <f>IFERROR(AVERAGEIFS(统调负荷!$G:$G,统调负荷!$B:$B,S$3,统调负荷!$C:$C,$A8)/10,"")</f>
        <v>1180.7</v>
      </c>
      <c r="T8" s="7">
        <f>IFERROR(AVERAGEIFS(统调负荷!$G:$G,统调负荷!$B:$B,T$3,统调负荷!$C:$C,$A8)/10,"")</f>
        <v>1171.525</v>
      </c>
      <c r="U8" s="7">
        <f>IFERROR(AVERAGEIFS(统调负荷!$G:$G,统调负荷!$B:$B,U$3,统调负荷!$C:$C,$A8)/10,"")</f>
        <v>1419</v>
      </c>
      <c r="V8" s="7">
        <f>IFERROR(AVERAGEIFS(统调负荷!$G:$G,统调负荷!$B:$B,V$3,统调负荷!$C:$C,$A8)/10,"")</f>
        <v>2000.525</v>
      </c>
      <c r="W8" s="7">
        <f>IFERROR(AVERAGEIFS(统调负荷!$G:$G,统调负荷!$B:$B,W$3,统调负荷!$C:$C,$A8)/10,"")</f>
        <v>2140.325</v>
      </c>
      <c r="X8" s="7">
        <f>IFERROR(AVERAGEIFS(统调负荷!$G:$G,统调负荷!$B:$B,X$3,统调负荷!$C:$C,$A8)/10,"")</f>
        <v>2086.35</v>
      </c>
      <c r="Y8" s="7">
        <f>IFERROR(AVERAGEIFS(统调负荷!$G:$G,统调负荷!$B:$B,Y$3,统调负荷!$C:$C,$A8)/10,"")</f>
        <v>2093.65</v>
      </c>
      <c r="Z8" s="7">
        <f>IFERROR(AVERAGEIFS(统调负荷!$G:$G,统调负荷!$B:$B,Z$3,统调负荷!$C:$C,$A8)/10,"")</f>
        <v>2105.9</v>
      </c>
      <c r="AA8" s="7">
        <f>IFERROR(AVERAGEIFS(统调负荷!$G:$G,统调负荷!$B:$B,AA$3,统调负荷!$C:$C,$A8)/10,"")</f>
        <v>1915.15</v>
      </c>
      <c r="AB8" s="7">
        <f>IFERROR(AVERAGEIFS(统调负荷!$G:$G,统调负荷!$B:$B,AB$3,统调负荷!$C:$C,$A8)/10,"")</f>
        <v>1687</v>
      </c>
      <c r="AC8" s="7">
        <f>IFERROR(AVERAGEIFS(统调负荷!$G:$G,统调负荷!$B:$B,AC$3,统调负荷!$C:$C,$A8)/10,"")</f>
        <v>1454.425</v>
      </c>
      <c r="AD8" s="7"/>
      <c r="AE8" s="23" t="str">
        <f>检修、备用和必开!$A6</f>
        <v>2025-01-05</v>
      </c>
      <c r="AF8" s="25">
        <f ca="1" t="shared" si="5"/>
        <v>-29.2</v>
      </c>
      <c r="AG8" s="25">
        <f ca="1" t="shared" si="6"/>
        <v>-12.6025</v>
      </c>
      <c r="AH8" s="25">
        <f ca="1" t="shared" si="7"/>
        <v>17.2649999999999</v>
      </c>
      <c r="AI8" s="25">
        <f ca="1" t="shared" si="8"/>
        <v>36.2175000000002</v>
      </c>
      <c r="AJ8" s="25">
        <f ca="1" t="shared" si="9"/>
        <v>2.97000000000003</v>
      </c>
      <c r="AK8" s="25">
        <f ca="1" t="shared" si="10"/>
        <v>-26.9199999999998</v>
      </c>
      <c r="AL8" s="25">
        <f ca="1" t="shared" si="11"/>
        <v>-23.03</v>
      </c>
      <c r="AM8" s="25">
        <f ca="1" t="shared" si="12"/>
        <v>2.54999999999995</v>
      </c>
      <c r="AN8" s="25">
        <f ca="1" t="shared" si="13"/>
        <v>21.845</v>
      </c>
      <c r="AO8" s="25">
        <f ca="1" t="shared" si="14"/>
        <v>41.5425</v>
      </c>
      <c r="AP8" s="25">
        <f ca="1" t="shared" si="15"/>
        <v>-4.4224999999999</v>
      </c>
      <c r="AQ8" s="25">
        <f ca="1" t="shared" si="16"/>
        <v>43.0875000000001</v>
      </c>
      <c r="AR8" s="25">
        <f ca="1" t="shared" si="17"/>
        <v>47.8299999999999</v>
      </c>
      <c r="AS8" s="25">
        <f ca="1" t="shared" si="18"/>
        <v>83.1299999999999</v>
      </c>
      <c r="AT8" s="25">
        <f ca="1" t="shared" si="19"/>
        <v>64.7549999999999</v>
      </c>
      <c r="AU8" s="25">
        <f ca="1" t="shared" si="20"/>
        <v>-8.05250000000001</v>
      </c>
      <c r="AV8" s="25">
        <f ca="1" t="shared" si="21"/>
        <v>-69.3100000000002</v>
      </c>
      <c r="AW8" s="25">
        <f ca="1" t="shared" si="22"/>
        <v>-22.8499999999999</v>
      </c>
      <c r="AX8" s="25">
        <f ca="1" t="shared" si="23"/>
        <v>2.55749999999989</v>
      </c>
      <c r="AY8" s="25">
        <f ca="1" t="shared" si="24"/>
        <v>-29.345</v>
      </c>
      <c r="AZ8" s="25">
        <f ca="1" t="shared" si="25"/>
        <v>-51.0875000000001</v>
      </c>
      <c r="BA8" s="25">
        <f ca="1" t="shared" si="26"/>
        <v>10.5725</v>
      </c>
      <c r="BB8" s="25">
        <f ca="1" t="shared" si="27"/>
        <v>13.4099999999999</v>
      </c>
      <c r="BC8" s="25">
        <f ca="1" t="shared" si="28"/>
        <v>27.8399999999999</v>
      </c>
    </row>
    <row r="9" spans="1:55">
      <c r="A9" s="16" t="str">
        <f>统调负荷24小时!A9</f>
        <v>2025-01-03</v>
      </c>
      <c r="B9" s="53" t="s">
        <v>54</v>
      </c>
      <c r="C9" s="54">
        <f t="shared" si="4"/>
        <v>1697.34072916667</v>
      </c>
      <c r="D9" s="3">
        <f t="shared" si="0"/>
        <v>2298.5325</v>
      </c>
      <c r="E9" s="3">
        <f t="shared" si="1"/>
        <v>1168.6775</v>
      </c>
      <c r="F9" s="7">
        <f>IFERROR(AVERAGEIFS(统调负荷!$P:$P,统调负荷!$B:$B,F$3,统调负荷!$C:$C,$A9)/10,"")</f>
        <v>1550.8075</v>
      </c>
      <c r="G9" s="7">
        <f>IFERROR(AVERAGEIFS(统调负荷!$P:$P,统调负荷!$B:$B,G$3,统调负荷!$C:$C,$A9)/10,"")</f>
        <v>1640.49</v>
      </c>
      <c r="H9" s="7">
        <f>IFERROR(AVERAGEIFS(统调负荷!$P:$P,统调负荷!$B:$B,H$3,统调负荷!$C:$C,$A9)/10,"")</f>
        <v>1405.2825</v>
      </c>
      <c r="I9" s="7">
        <f>IFERROR(AVERAGEIFS(统调负荷!$P:$P,统调负荷!$B:$B,I$3,统调负荷!$C:$C,$A9)/10,"")</f>
        <v>1168.6775</v>
      </c>
      <c r="J9" s="7">
        <f>IFERROR(AVERAGEIFS(统调负荷!$P:$P,统调负荷!$B:$B,J$3,统调负荷!$C:$C,$A9)/10,"")</f>
        <v>1266.1225</v>
      </c>
      <c r="K9" s="7">
        <f>IFERROR(AVERAGEIFS(统调负荷!$P:$P,统调负荷!$B:$B,K$3,统调负荷!$C:$C,$A9)/10,"")</f>
        <v>1263.5075</v>
      </c>
      <c r="L9" s="7">
        <f>IFERROR(AVERAGEIFS(统调负荷!$P:$P,统调负荷!$B:$B,L$3,统调负荷!$C:$C,$A9)/10,"")</f>
        <v>1201.865</v>
      </c>
      <c r="M9" s="7">
        <f>IFERROR(AVERAGEIFS(统调负荷!$P:$P,统调负荷!$B:$B,M$3,统调负荷!$C:$C,$A9)/10,"")</f>
        <v>1392.3925</v>
      </c>
      <c r="N9" s="7">
        <f>IFERROR(AVERAGEIFS(统调负荷!$P:$P,统调负荷!$B:$B,N$3,统调负荷!$C:$C,$A9)/10,"")</f>
        <v>2186.16</v>
      </c>
      <c r="O9" s="7">
        <f>IFERROR(AVERAGEIFS(统调负荷!$P:$P,统调负荷!$B:$B,O$3,统调负荷!$C:$C,$A9)/10,"")</f>
        <v>2298.5325</v>
      </c>
      <c r="P9" s="7">
        <f>IFERROR(AVERAGEIFS(统调负荷!$P:$P,统调负荷!$B:$B,P$3,统调负荷!$C:$C,$A9)/10,"")</f>
        <v>2172.7625</v>
      </c>
      <c r="Q9" s="7">
        <f>IFERROR(AVERAGEIFS(统调负荷!$P:$P,统调负荷!$B:$B,Q$3,统调负荷!$C:$C,$A9)/10,"")</f>
        <v>1792.0225</v>
      </c>
      <c r="R9" s="7">
        <f>IFERROR(AVERAGEIFS(统调负荷!$P:$P,统调负荷!$B:$B,R$3,统调负荷!$C:$C,$A9)/10,"")</f>
        <v>1511.285</v>
      </c>
      <c r="S9" s="7">
        <f>IFERROR(AVERAGEIFS(统调负荷!$P:$P,统调负荷!$B:$B,S$3,统调负荷!$C:$C,$A9)/10,"")</f>
        <v>1482.64</v>
      </c>
      <c r="T9" s="7">
        <f>IFERROR(AVERAGEIFS(统调负荷!$P:$P,统调负荷!$B:$B,T$3,统调负荷!$C:$C,$A9)/10,"")</f>
        <v>1427.48</v>
      </c>
      <c r="U9" s="7">
        <f>IFERROR(AVERAGEIFS(统调负荷!$P:$P,统调负荷!$B:$B,U$3,统调负荷!$C:$C,$A9)/10,"")</f>
        <v>1545.66</v>
      </c>
      <c r="V9" s="7">
        <f>IFERROR(AVERAGEIFS(统调负荷!$P:$P,统调负荷!$B:$B,V$3,统调负荷!$C:$C,$A9)/10,"")</f>
        <v>2115.91</v>
      </c>
      <c r="W9" s="7">
        <f>IFERROR(AVERAGEIFS(统调负荷!$P:$P,统调负荷!$B:$B,W$3,统调负荷!$C:$C,$A9)/10,"")</f>
        <v>2091.9475</v>
      </c>
      <c r="X9" s="7">
        <f>IFERROR(AVERAGEIFS(统调负荷!$P:$P,统调负荷!$B:$B,X$3,统调负荷!$C:$C,$A9)/10,"")</f>
        <v>2055.325</v>
      </c>
      <c r="Y9" s="7">
        <f>IFERROR(AVERAGEIFS(统调负荷!$P:$P,统调负荷!$B:$B,Y$3,统调负荷!$C:$C,$A9)/10,"")</f>
        <v>2013.41</v>
      </c>
      <c r="Z9" s="7">
        <f>IFERROR(AVERAGEIFS(统调负荷!$P:$P,统调负荷!$B:$B,Z$3,统调负荷!$C:$C,$A9)/10,"")</f>
        <v>2025.915</v>
      </c>
      <c r="AA9" s="7">
        <f>IFERROR(AVERAGEIFS(统调负荷!$P:$P,统调负荷!$B:$B,AA$3,统调负荷!$C:$C,$A9)/10,"")</f>
        <v>1863.705</v>
      </c>
      <c r="AB9" s="7">
        <f>IFERROR(AVERAGEIFS(统调负荷!$P:$P,统调负荷!$B:$B,AB$3,统调负荷!$C:$C,$A9)/10,"")</f>
        <v>1698.515</v>
      </c>
      <c r="AC9" s="7">
        <f>IFERROR(AVERAGEIFS(统调负荷!$P:$P,统调负荷!$B:$B,AC$3,统调负荷!$C:$C,$A9)/10,"")</f>
        <v>1565.7625</v>
      </c>
      <c r="AD9" s="7"/>
      <c r="AE9" s="23" t="str">
        <f>检修、备用和必开!$A7</f>
        <v>2025-01-06</v>
      </c>
      <c r="AF9" s="25">
        <f ca="1" t="shared" si="5"/>
        <v>-14.855</v>
      </c>
      <c r="AG9" s="25">
        <f ca="1" t="shared" si="6"/>
        <v>-7.16249999999991</v>
      </c>
      <c r="AH9" s="25">
        <f ca="1" t="shared" si="7"/>
        <v>-16.895</v>
      </c>
      <c r="AI9" s="25">
        <f ca="1" t="shared" si="8"/>
        <v>27.1324999999999</v>
      </c>
      <c r="AJ9" s="25">
        <f ca="1" t="shared" si="9"/>
        <v>15.8725000000002</v>
      </c>
      <c r="AK9" s="25">
        <f ca="1" t="shared" si="10"/>
        <v>6.49749999999995</v>
      </c>
      <c r="AL9" s="25">
        <f ca="1" t="shared" si="11"/>
        <v>-29.4425000000001</v>
      </c>
      <c r="AM9" s="25">
        <f ca="1" t="shared" si="12"/>
        <v>-21.7225000000001</v>
      </c>
      <c r="AN9" s="25">
        <f ca="1" t="shared" si="13"/>
        <v>-54.8025</v>
      </c>
      <c r="AO9" s="25">
        <f ca="1" t="shared" si="14"/>
        <v>-22.8074999999999</v>
      </c>
      <c r="AP9" s="25">
        <f ca="1" t="shared" si="15"/>
        <v>-3.42750000000024</v>
      </c>
      <c r="AQ9" s="25">
        <f ca="1" t="shared" si="16"/>
        <v>-83.1000000000001</v>
      </c>
      <c r="AR9" s="25">
        <f ca="1" t="shared" si="17"/>
        <v>-66.5174999999999</v>
      </c>
      <c r="AS9" s="25">
        <f ca="1" t="shared" si="18"/>
        <v>21.9725000000001</v>
      </c>
      <c r="AT9" s="25">
        <f ca="1" t="shared" si="19"/>
        <v>118.8475</v>
      </c>
      <c r="AU9" s="25">
        <f ca="1" t="shared" si="20"/>
        <v>18.2225000000001</v>
      </c>
      <c r="AV9" s="25">
        <f ca="1" t="shared" si="21"/>
        <v>-39.3200000000002</v>
      </c>
      <c r="AW9" s="25">
        <f ca="1" t="shared" si="22"/>
        <v>-20.7125000000001</v>
      </c>
      <c r="AX9" s="25">
        <f ca="1" t="shared" si="23"/>
        <v>67.6299999999999</v>
      </c>
      <c r="AY9" s="25">
        <f ca="1" t="shared" si="24"/>
        <v>74.9875</v>
      </c>
      <c r="AZ9" s="25">
        <f ca="1" t="shared" si="25"/>
        <v>47.8325</v>
      </c>
      <c r="BA9" s="25">
        <f ca="1" t="shared" si="26"/>
        <v>-25.4675</v>
      </c>
      <c r="BB9" s="25">
        <f ca="1" t="shared" si="27"/>
        <v>-9.59500000000003</v>
      </c>
      <c r="BC9" s="25">
        <f ca="1" t="shared" si="28"/>
        <v>10.6324999999999</v>
      </c>
    </row>
    <row r="10" spans="1:55">
      <c r="A10" s="16" t="str">
        <f>统调负荷24小时!A10</f>
        <v>2025-01-04</v>
      </c>
      <c r="B10" s="53" t="s">
        <v>53</v>
      </c>
      <c r="C10" s="54">
        <f t="shared" si="4"/>
        <v>1663.45104166667</v>
      </c>
      <c r="D10" s="3">
        <f t="shared" si="0"/>
        <v>2184.7</v>
      </c>
      <c r="E10" s="3">
        <f t="shared" si="1"/>
        <v>1149.425</v>
      </c>
      <c r="F10" s="7">
        <f>IFERROR(AVERAGEIFS(统调负荷!$G:$G,统调负荷!$B:$B,F$3,统调负荷!$C:$C,$A10)/10,"")</f>
        <v>1608.675</v>
      </c>
      <c r="G10" s="7">
        <f>IFERROR(AVERAGEIFS(统调负荷!$G:$G,统调负荷!$B:$B,G$3,统调负荷!$C:$C,$A10)/10,"")</f>
        <v>1672.475</v>
      </c>
      <c r="H10" s="7">
        <f>IFERROR(AVERAGEIFS(统调负荷!$G:$G,统调负荷!$B:$B,H$3,统调负荷!$C:$C,$A10)/10,"")</f>
        <v>1457.5</v>
      </c>
      <c r="I10" s="7">
        <f>IFERROR(AVERAGEIFS(统调负荷!$G:$G,统调负荷!$B:$B,I$3,统调负荷!$C:$C,$A10)/10,"")</f>
        <v>1159.7</v>
      </c>
      <c r="J10" s="7">
        <f>IFERROR(AVERAGEIFS(统调负荷!$G:$G,统调负荷!$B:$B,J$3,统调负荷!$C:$C,$A10)/10,"")</f>
        <v>1159.7</v>
      </c>
      <c r="K10" s="7">
        <f>IFERROR(AVERAGEIFS(统调负荷!$G:$G,统调负荷!$B:$B,K$3,统调负荷!$C:$C,$A10)/10,"")</f>
        <v>1159.7</v>
      </c>
      <c r="L10" s="7">
        <f>IFERROR(AVERAGEIFS(统调负荷!$G:$G,统调负荷!$B:$B,L$3,统调负荷!$C:$C,$A10)/10,"")</f>
        <v>1149.425</v>
      </c>
      <c r="M10" s="7">
        <f>IFERROR(AVERAGEIFS(统调负荷!$G:$G,统调负荷!$B:$B,M$3,统调负荷!$C:$C,$A10)/10,"")</f>
        <v>1353.075</v>
      </c>
      <c r="N10" s="7">
        <f>IFERROR(AVERAGEIFS(统调负荷!$G:$G,统调负荷!$B:$B,N$3,统调负荷!$C:$C,$A10)/10,"")</f>
        <v>2044.05</v>
      </c>
      <c r="O10" s="7">
        <f>IFERROR(AVERAGEIFS(统调负荷!$G:$G,统调负荷!$B:$B,O$3,统调负荷!$C:$C,$A10)/10,"")</f>
        <v>2099.925</v>
      </c>
      <c r="P10" s="7">
        <f>IFERROR(AVERAGEIFS(统调负荷!$G:$G,统调负荷!$B:$B,P$3,统调负荷!$C:$C,$A10)/10,"")</f>
        <v>2015.15</v>
      </c>
      <c r="Q10" s="7">
        <f>IFERROR(AVERAGEIFS(统调负荷!$G:$G,统调负荷!$B:$B,Q$3,统调负荷!$C:$C,$A10)/10,"")</f>
        <v>1714.175</v>
      </c>
      <c r="R10" s="7">
        <f>IFERROR(AVERAGEIFS(统调负荷!$G:$G,统调负荷!$B:$B,R$3,统调负荷!$C:$C,$A10)/10,"")</f>
        <v>1334.925</v>
      </c>
      <c r="S10" s="7">
        <f>IFERROR(AVERAGEIFS(统调负荷!$G:$G,统调负荷!$B:$B,S$3,统调负荷!$C:$C,$A10)/10,"")</f>
        <v>1326.2</v>
      </c>
      <c r="T10" s="7">
        <f>IFERROR(AVERAGEIFS(统调负荷!$G:$G,统调负荷!$B:$B,T$3,统调负荷!$C:$C,$A10)/10,"")</f>
        <v>1359.55</v>
      </c>
      <c r="U10" s="7">
        <f>IFERROR(AVERAGEIFS(统调负荷!$G:$G,统调负荷!$B:$B,U$3,统调负荷!$C:$C,$A10)/10,"")</f>
        <v>1715.825</v>
      </c>
      <c r="V10" s="7">
        <f>IFERROR(AVERAGEIFS(统调负荷!$G:$G,统调负荷!$B:$B,V$3,统调负荷!$C:$C,$A10)/10,"")</f>
        <v>2184.7</v>
      </c>
      <c r="W10" s="7">
        <f>IFERROR(AVERAGEIFS(统调负荷!$G:$G,统调负荷!$B:$B,W$3,统调负荷!$C:$C,$A10)/10,"")</f>
        <v>2113.5</v>
      </c>
      <c r="X10" s="7">
        <f>IFERROR(AVERAGEIFS(统调负荷!$G:$G,统调负荷!$B:$B,X$3,统调负荷!$C:$C,$A10)/10,"")</f>
        <v>2019.95</v>
      </c>
      <c r="Y10" s="7">
        <f>IFERROR(AVERAGEIFS(统调负荷!$G:$G,统调负荷!$B:$B,Y$3,统调负荷!$C:$C,$A10)/10,"")</f>
        <v>2037.65</v>
      </c>
      <c r="Z10" s="7">
        <f>IFERROR(AVERAGEIFS(统调负荷!$G:$G,统调负荷!$B:$B,Z$3,统调负荷!$C:$C,$A10)/10,"")</f>
        <v>2001.2</v>
      </c>
      <c r="AA10" s="7">
        <f>IFERROR(AVERAGEIFS(统调负荷!$G:$G,统调负荷!$B:$B,AA$3,统调负荷!$C:$C,$A10)/10,"")</f>
        <v>1850.55</v>
      </c>
      <c r="AB10" s="7">
        <f>IFERROR(AVERAGEIFS(统调负荷!$G:$G,统调负荷!$B:$B,AB$3,统调负荷!$C:$C,$A10)/10,"")</f>
        <v>1753.825</v>
      </c>
      <c r="AC10" s="7">
        <f>IFERROR(AVERAGEIFS(统调负荷!$G:$G,统调负荷!$B:$B,AC$3,统调负荷!$C:$C,$A10)/10,"")</f>
        <v>1631.4</v>
      </c>
      <c r="AD10" s="7"/>
      <c r="AE10" s="23" t="str">
        <f>检修、备用和必开!$A8</f>
        <v>2025-01-07</v>
      </c>
      <c r="AF10" s="25">
        <f ca="1" t="shared" si="5"/>
        <v>-22.345</v>
      </c>
      <c r="AG10" s="25">
        <f ca="1" t="shared" si="6"/>
        <v>-18.6699999999998</v>
      </c>
      <c r="AH10" s="25">
        <f ca="1" t="shared" si="7"/>
        <v>8.38499999999999</v>
      </c>
      <c r="AI10" s="25">
        <f ca="1" t="shared" si="8"/>
        <v>29.5474999999999</v>
      </c>
      <c r="AJ10" s="25">
        <f ca="1" t="shared" si="9"/>
        <v>36.4775</v>
      </c>
      <c r="AK10" s="25">
        <f ca="1" t="shared" si="10"/>
        <v>84.325</v>
      </c>
      <c r="AL10" s="25">
        <f ca="1" t="shared" si="11"/>
        <v>8.51250000000005</v>
      </c>
      <c r="AM10" s="25">
        <f ca="1" t="shared" si="12"/>
        <v>-41.115</v>
      </c>
      <c r="AN10" s="25">
        <f ca="1" t="shared" si="13"/>
        <v>-44.1875</v>
      </c>
      <c r="AO10" s="25">
        <f ca="1" t="shared" si="14"/>
        <v>-24.48</v>
      </c>
      <c r="AP10" s="25">
        <f ca="1" t="shared" si="15"/>
        <v>59.8299999999999</v>
      </c>
      <c r="AQ10" s="25">
        <f ca="1" t="shared" si="16"/>
        <v>32.2449999999999</v>
      </c>
      <c r="AR10" s="25">
        <f ca="1" t="shared" si="17"/>
        <v>46.0675000000001</v>
      </c>
      <c r="AS10" s="25">
        <f ca="1" t="shared" si="18"/>
        <v>26.155</v>
      </c>
      <c r="AT10" s="25">
        <f ca="1" t="shared" si="19"/>
        <v>45.74</v>
      </c>
      <c r="AU10" s="25">
        <f ca="1" t="shared" si="20"/>
        <v>123.9875</v>
      </c>
      <c r="AV10" s="25">
        <f ca="1" t="shared" si="21"/>
        <v>48.585</v>
      </c>
      <c r="AW10" s="25">
        <f ca="1" t="shared" si="22"/>
        <v>-33.5324999999998</v>
      </c>
      <c r="AX10" s="25">
        <f ca="1" t="shared" si="23"/>
        <v>-65.9325000000001</v>
      </c>
      <c r="AY10" s="25">
        <f ca="1" t="shared" si="24"/>
        <v>-24.095</v>
      </c>
      <c r="AZ10" s="25">
        <f ca="1" t="shared" si="25"/>
        <v>-46.5475000000001</v>
      </c>
      <c r="BA10" s="25">
        <f ca="1" t="shared" si="26"/>
        <v>20.1475</v>
      </c>
      <c r="BB10" s="25">
        <f ca="1" t="shared" si="27"/>
        <v>-39.8975</v>
      </c>
      <c r="BC10" s="25">
        <f ca="1" t="shared" si="28"/>
        <v>39.1399999999999</v>
      </c>
    </row>
    <row r="11" spans="1:55">
      <c r="A11" s="16" t="str">
        <f>统调负荷24小时!A11</f>
        <v>2025-01-04</v>
      </c>
      <c r="B11" s="53" t="s">
        <v>54</v>
      </c>
      <c r="C11" s="54">
        <f t="shared" si="4"/>
        <v>1697.41270833333</v>
      </c>
      <c r="D11" s="3">
        <f t="shared" si="0"/>
        <v>2203.035</v>
      </c>
      <c r="E11" s="3">
        <f t="shared" si="1"/>
        <v>1147.9925</v>
      </c>
      <c r="F11" s="7">
        <f>IFERROR(AVERAGEIFS(统调负荷!$P:$P,统调负荷!$B:$B,F$3,统调负荷!$C:$C,$A11)/10,"")</f>
        <v>1530.69</v>
      </c>
      <c r="G11" s="7">
        <f>IFERROR(AVERAGEIFS(统调负荷!$P:$P,统调负荷!$B:$B,G$3,统调负荷!$C:$C,$A11)/10,"")</f>
        <v>1653.6975</v>
      </c>
      <c r="H11" s="7">
        <f>IFERROR(AVERAGEIFS(统调负荷!$P:$P,统调负荷!$B:$B,H$3,统调负荷!$C:$C,$A11)/10,"")</f>
        <v>1464.705</v>
      </c>
      <c r="I11" s="7">
        <f>IFERROR(AVERAGEIFS(统调负荷!$P:$P,统调负荷!$B:$B,I$3,统调负荷!$C:$C,$A11)/10,"")</f>
        <v>1151.0725</v>
      </c>
      <c r="J11" s="7">
        <f>IFERROR(AVERAGEIFS(统调负荷!$P:$P,统调负荷!$B:$B,J$3,统调负荷!$C:$C,$A11)/10,"")</f>
        <v>1147.9925</v>
      </c>
      <c r="K11" s="7">
        <f>IFERROR(AVERAGEIFS(统调负荷!$P:$P,统调负荷!$B:$B,K$3,统调负荷!$C:$C,$A11)/10,"")</f>
        <v>1148.365</v>
      </c>
      <c r="L11" s="7">
        <f>IFERROR(AVERAGEIFS(统调负荷!$P:$P,统调负荷!$B:$B,L$3,统调负荷!$C:$C,$A11)/10,"")</f>
        <v>1153.895</v>
      </c>
      <c r="M11" s="7">
        <f>IFERROR(AVERAGEIFS(统调负荷!$P:$P,统调负荷!$B:$B,M$3,统调负荷!$C:$C,$A11)/10,"")</f>
        <v>1468.8275</v>
      </c>
      <c r="N11" s="7">
        <f>IFERROR(AVERAGEIFS(统调负荷!$P:$P,统调负荷!$B:$B,N$3,统调负荷!$C:$C,$A11)/10,"")</f>
        <v>1944.4</v>
      </c>
      <c r="O11" s="7">
        <f>IFERROR(AVERAGEIFS(统调负荷!$P:$P,统调负荷!$B:$B,O$3,统调负荷!$C:$C,$A11)/10,"")</f>
        <v>2039.5975</v>
      </c>
      <c r="P11" s="7">
        <f>IFERROR(AVERAGEIFS(统调负荷!$P:$P,统调负荷!$B:$B,P$3,统调负荷!$C:$C,$A11)/10,"")</f>
        <v>2070.515</v>
      </c>
      <c r="Q11" s="7">
        <f>IFERROR(AVERAGEIFS(统调负荷!$P:$P,统调负荷!$B:$B,Q$3,统调负荷!$C:$C,$A11)/10,"")</f>
        <v>1929.6275</v>
      </c>
      <c r="R11" s="7">
        <f>IFERROR(AVERAGEIFS(统调负荷!$P:$P,统调负荷!$B:$B,R$3,统调负荷!$C:$C,$A11)/10,"")</f>
        <v>1590.7375</v>
      </c>
      <c r="S11" s="7">
        <f>IFERROR(AVERAGEIFS(统调负荷!$P:$P,统调负荷!$B:$B,S$3,统调负荷!$C:$C,$A11)/10,"")</f>
        <v>1533.97</v>
      </c>
      <c r="T11" s="7">
        <f>IFERROR(AVERAGEIFS(统调负荷!$P:$P,统调负荷!$B:$B,T$3,统调负荷!$C:$C,$A11)/10,"")</f>
        <v>1541.925</v>
      </c>
      <c r="U11" s="7">
        <f>IFERROR(AVERAGEIFS(统调负荷!$P:$P,统调负荷!$B:$B,U$3,统调负荷!$C:$C,$A11)/10,"")</f>
        <v>1806.7375</v>
      </c>
      <c r="V11" s="7">
        <f>IFERROR(AVERAGEIFS(统调负荷!$P:$P,统调负荷!$B:$B,V$3,统调负荷!$C:$C,$A11)/10,"")</f>
        <v>2203.035</v>
      </c>
      <c r="W11" s="7">
        <f>IFERROR(AVERAGEIFS(统调负荷!$P:$P,统调负荷!$B:$B,W$3,统调负荷!$C:$C,$A11)/10,"")</f>
        <v>2113.3025</v>
      </c>
      <c r="X11" s="7">
        <f>IFERROR(AVERAGEIFS(统调负荷!$P:$P,统调负荷!$B:$B,X$3,统调负荷!$C:$C,$A11)/10,"")</f>
        <v>2031.6175</v>
      </c>
      <c r="Y11" s="7">
        <f>IFERROR(AVERAGEIFS(统调负荷!$P:$P,统调负荷!$B:$B,Y$3,统调负荷!$C:$C,$A11)/10,"")</f>
        <v>2011.4925</v>
      </c>
      <c r="Z11" s="7">
        <f>IFERROR(AVERAGEIFS(统调负荷!$P:$P,统调负荷!$B:$B,Z$3,统调负荷!$C:$C,$A11)/10,"")</f>
        <v>1964.9925</v>
      </c>
      <c r="AA11" s="7">
        <f>IFERROR(AVERAGEIFS(统调负荷!$P:$P,统调负荷!$B:$B,AA$3,统调负荷!$C:$C,$A11)/10,"")</f>
        <v>1874.0825</v>
      </c>
      <c r="AB11" s="7">
        <f>IFERROR(AVERAGEIFS(统调负荷!$P:$P,统调负荷!$B:$B,AB$3,统调负荷!$C:$C,$A11)/10,"")</f>
        <v>1749.555</v>
      </c>
      <c r="AC11" s="7">
        <f>IFERROR(AVERAGEIFS(统调负荷!$P:$P,统调负荷!$B:$B,AC$3,统调负荷!$C:$C,$A11)/10,"")</f>
        <v>1613.0725</v>
      </c>
      <c r="AD11" s="7"/>
      <c r="AE11" s="23" t="str">
        <f>检修、备用和必开!$A9</f>
        <v>2025-01-08</v>
      </c>
      <c r="AF11" s="25">
        <f ca="1" t="shared" si="5"/>
        <v>-135.64</v>
      </c>
      <c r="AG11" s="25">
        <f ca="1" t="shared" si="6"/>
        <v>-135.14</v>
      </c>
      <c r="AH11" s="25">
        <f ca="1" t="shared" si="7"/>
        <v>-32.7425000000001</v>
      </c>
      <c r="AI11" s="25">
        <f ca="1" t="shared" si="8"/>
        <v>60.9224999999999</v>
      </c>
      <c r="AJ11" s="25">
        <f ca="1" t="shared" si="9"/>
        <v>68.665</v>
      </c>
      <c r="AK11" s="25">
        <f ca="1" t="shared" si="10"/>
        <v>91.1200000000001</v>
      </c>
      <c r="AL11" s="25">
        <f ca="1" t="shared" si="11"/>
        <v>39.8099999999999</v>
      </c>
      <c r="AM11" s="25">
        <f ca="1" t="shared" si="12"/>
        <v>-137.3575</v>
      </c>
      <c r="AN11" s="25">
        <f ca="1" t="shared" si="13"/>
        <v>-233.8</v>
      </c>
      <c r="AO11" s="25">
        <f ca="1" t="shared" si="14"/>
        <v>-220.6525</v>
      </c>
      <c r="AP11" s="25">
        <f ca="1" t="shared" si="15"/>
        <v>-376.415</v>
      </c>
      <c r="AQ11" s="25">
        <f ca="1" t="shared" si="16"/>
        <v>-220.725</v>
      </c>
      <c r="AR11" s="25">
        <f ca="1" t="shared" si="17"/>
        <v>-184.5575</v>
      </c>
      <c r="AS11" s="25">
        <f ca="1" t="shared" si="18"/>
        <v>-327.358</v>
      </c>
      <c r="AT11" s="25">
        <f ca="1" t="shared" si="19"/>
        <v>-349.237</v>
      </c>
      <c r="AU11" s="25">
        <f ca="1" t="shared" si="20"/>
        <v>-464.025</v>
      </c>
      <c r="AV11" s="25">
        <f ca="1" t="shared" si="21"/>
        <v>-439.4375</v>
      </c>
      <c r="AW11" s="25">
        <f ca="1" t="shared" si="22"/>
        <v>-130.1525</v>
      </c>
      <c r="AX11" s="25">
        <f ca="1" t="shared" si="23"/>
        <v>-30.8799999999999</v>
      </c>
      <c r="AY11" s="25">
        <f ca="1" t="shared" si="24"/>
        <v>-44.0499999999997</v>
      </c>
      <c r="AZ11" s="25">
        <f ca="1" t="shared" si="25"/>
        <v>-14.8874999999998</v>
      </c>
      <c r="BA11" s="25">
        <f ca="1" t="shared" si="26"/>
        <v>78.0150000000001</v>
      </c>
      <c r="BB11" s="25">
        <f ca="1" t="shared" si="27"/>
        <v>-100.205</v>
      </c>
      <c r="BC11" s="25">
        <f ca="1" t="shared" si="28"/>
        <v>-137.435</v>
      </c>
    </row>
    <row r="12" spans="1:55">
      <c r="A12" s="16" t="str">
        <f>统调负荷24小时!A12</f>
        <v>2025-01-05</v>
      </c>
      <c r="B12" s="53" t="s">
        <v>53</v>
      </c>
      <c r="C12" s="54">
        <f t="shared" si="4"/>
        <v>1646.41145833333</v>
      </c>
      <c r="D12" s="3">
        <f t="shared" si="0"/>
        <v>2104.55</v>
      </c>
      <c r="E12" s="3">
        <f t="shared" si="1"/>
        <v>1210.4</v>
      </c>
      <c r="F12" s="7">
        <f>IFERROR(AVERAGEIFS(统调负荷!$G:$G,统调负荷!$B:$B,F$3,统调负荷!$C:$C,$A12)/10,"")</f>
        <v>1632.8</v>
      </c>
      <c r="G12" s="7">
        <f>IFERROR(AVERAGEIFS(统调负荷!$G:$G,统调负荷!$B:$B,G$3,统调负荷!$C:$C,$A12)/10,"")</f>
        <v>1699.95</v>
      </c>
      <c r="H12" s="7">
        <f>IFERROR(AVERAGEIFS(统调负荷!$G:$G,统调负荷!$B:$B,H$3,统调负荷!$C:$C,$A12)/10,"")</f>
        <v>1482.575</v>
      </c>
      <c r="I12" s="7">
        <f>IFERROR(AVERAGEIFS(统调负荷!$G:$G,统调负荷!$B:$B,I$3,统调负荷!$C:$C,$A12)/10,"")</f>
        <v>1302.35</v>
      </c>
      <c r="J12" s="7">
        <f>IFERROR(AVERAGEIFS(统调负荷!$G:$G,统调负荷!$B:$B,J$3,统调负荷!$C:$C,$A12)/10,"")</f>
        <v>1341.6</v>
      </c>
      <c r="K12" s="7">
        <f>IFERROR(AVERAGEIFS(统调负荷!$G:$G,统调负荷!$B:$B,K$3,统调负荷!$C:$C,$A12)/10,"")</f>
        <v>1313.975</v>
      </c>
      <c r="L12" s="7">
        <f>IFERROR(AVERAGEIFS(统调负荷!$G:$G,统调负荷!$B:$B,L$3,统调负荷!$C:$C,$A12)/10,"")</f>
        <v>1362</v>
      </c>
      <c r="M12" s="7">
        <f>IFERROR(AVERAGEIFS(统调负荷!$G:$G,统调负荷!$B:$B,M$3,统调负荷!$C:$C,$A12)/10,"")</f>
        <v>1520.3</v>
      </c>
      <c r="N12" s="7">
        <f>IFERROR(AVERAGEIFS(统调负荷!$G:$G,统调负荷!$B:$B,N$3,统调负荷!$C:$C,$A12)/10,"")</f>
        <v>1694.95</v>
      </c>
      <c r="O12" s="7">
        <f>IFERROR(AVERAGEIFS(统调负荷!$G:$G,统调负荷!$B:$B,O$3,统调负荷!$C:$C,$A12)/10,"")</f>
        <v>1746.475</v>
      </c>
      <c r="P12" s="7">
        <f>IFERROR(AVERAGEIFS(统调负荷!$G:$G,统调负荷!$B:$B,P$3,统调负荷!$C:$C,$A12)/10,"")</f>
        <v>1673.925</v>
      </c>
      <c r="Q12" s="7">
        <f>IFERROR(AVERAGEIFS(统调负荷!$G:$G,统调负荷!$B:$B,Q$3,统调负荷!$C:$C,$A12)/10,"")</f>
        <v>1668.475</v>
      </c>
      <c r="R12" s="7">
        <f>IFERROR(AVERAGEIFS(统调负荷!$G:$G,统调负荷!$B:$B,R$3,统调负荷!$C:$C,$A12)/10,"")</f>
        <v>1392.75</v>
      </c>
      <c r="S12" s="7">
        <f>IFERROR(AVERAGEIFS(统调负荷!$G:$G,统调负荷!$B:$B,S$3,统调负荷!$C:$C,$A12)/10,"")</f>
        <v>1238.95</v>
      </c>
      <c r="T12" s="7">
        <f>IFERROR(AVERAGEIFS(统调负荷!$G:$G,统调负荷!$B:$B,T$3,统调负荷!$C:$C,$A12)/10,"")</f>
        <v>1210.4</v>
      </c>
      <c r="U12" s="7">
        <f>IFERROR(AVERAGEIFS(统调负荷!$G:$G,统调负荷!$B:$B,U$3,统调负荷!$C:$C,$A12)/10,"")</f>
        <v>1570.825</v>
      </c>
      <c r="V12" s="7">
        <f>IFERROR(AVERAGEIFS(统调负荷!$G:$G,统调负荷!$B:$B,V$3,统调负荷!$C:$C,$A12)/10,"")</f>
        <v>2104.55</v>
      </c>
      <c r="W12" s="7">
        <f>IFERROR(AVERAGEIFS(统调负荷!$G:$G,统调负荷!$B:$B,W$3,统调负荷!$C:$C,$A12)/10,"")</f>
        <v>2101.575</v>
      </c>
      <c r="X12" s="7">
        <f>IFERROR(AVERAGEIFS(统调负荷!$G:$G,统调负荷!$B:$B,X$3,统调负荷!$C:$C,$A12)/10,"")</f>
        <v>1991.2</v>
      </c>
      <c r="Y12" s="7">
        <f>IFERROR(AVERAGEIFS(统调负荷!$G:$G,统调负荷!$B:$B,Y$3,统调负荷!$C:$C,$A12)/10,"")</f>
        <v>2009.2</v>
      </c>
      <c r="Z12" s="7">
        <f>IFERROR(AVERAGEIFS(统调负荷!$G:$G,统调负荷!$B:$B,Z$3,统调负荷!$C:$C,$A12)/10,"")</f>
        <v>2018.9</v>
      </c>
      <c r="AA12" s="7">
        <f>IFERROR(AVERAGEIFS(统调负荷!$G:$G,统调负荷!$B:$B,AA$3,统调负荷!$C:$C,$A12)/10,"")</f>
        <v>1966.6</v>
      </c>
      <c r="AB12" s="7">
        <f>IFERROR(AVERAGEIFS(统调负荷!$G:$G,统调负荷!$B:$B,AB$3,统调负荷!$C:$C,$A12)/10,"")</f>
        <v>1818.525</v>
      </c>
      <c r="AC12" s="7">
        <f>IFERROR(AVERAGEIFS(统调负荷!$G:$G,统调负荷!$B:$B,AC$3,统调负荷!$C:$C,$A12)/10,"")</f>
        <v>1651.025</v>
      </c>
      <c r="AD12" s="7"/>
      <c r="AE12" s="23" t="str">
        <f>检修、备用和必开!$A10</f>
        <v>2025-01-09</v>
      </c>
      <c r="AF12" s="25">
        <f ca="1" t="shared" si="5"/>
        <v>16.7425000000001</v>
      </c>
      <c r="AG12" s="25">
        <f ca="1" t="shared" si="6"/>
        <v>1.7650000000001</v>
      </c>
      <c r="AH12" s="25">
        <f ca="1" t="shared" si="7"/>
        <v>11.3074999999999</v>
      </c>
      <c r="AI12" s="25">
        <f ca="1" t="shared" si="8"/>
        <v>-49.1175000000001</v>
      </c>
      <c r="AJ12" s="25">
        <f ca="1" t="shared" si="9"/>
        <v>-42.7562500000001</v>
      </c>
      <c r="AK12" s="25">
        <f ca="1" t="shared" si="10"/>
        <v>-11.4175</v>
      </c>
      <c r="AL12" s="25">
        <f ca="1" t="shared" si="11"/>
        <v>-25.48</v>
      </c>
      <c r="AM12" s="25">
        <f ca="1" t="shared" si="12"/>
        <v>-45.4200000000001</v>
      </c>
      <c r="AN12" s="25">
        <f ca="1" t="shared" si="13"/>
        <v>-7.53250000000003</v>
      </c>
      <c r="AO12" s="25">
        <f ca="1" t="shared" si="14"/>
        <v>-0.262500000000045</v>
      </c>
      <c r="AP12" s="25">
        <f ca="1" t="shared" si="15"/>
        <v>15.9675</v>
      </c>
      <c r="AQ12" s="25">
        <f ca="1" t="shared" si="16"/>
        <v>52.4175</v>
      </c>
      <c r="AR12" s="25">
        <f ca="1" t="shared" si="17"/>
        <v>92.4650000000001</v>
      </c>
      <c r="AS12" s="25">
        <f ca="1" t="shared" si="18"/>
        <v>80.56375</v>
      </c>
      <c r="AT12" s="25">
        <f ca="1" t="shared" si="19"/>
        <v>150.3205</v>
      </c>
      <c r="AU12" s="25">
        <f ca="1" t="shared" si="20"/>
        <v>121.7725</v>
      </c>
      <c r="AV12" s="25">
        <f ca="1" t="shared" si="21"/>
        <v>134.135</v>
      </c>
      <c r="AW12" s="25">
        <f ca="1" t="shared" si="22"/>
        <v>5.9224999999999</v>
      </c>
      <c r="AX12" s="25">
        <f ca="1" t="shared" si="23"/>
        <v>-121.325</v>
      </c>
      <c r="AY12" s="25">
        <f ca="1" t="shared" si="24"/>
        <v>-112.3175</v>
      </c>
      <c r="AZ12" s="25">
        <f ca="1" t="shared" si="25"/>
        <v>-54.5174999999999</v>
      </c>
      <c r="BA12" s="25">
        <f ca="1" t="shared" si="26"/>
        <v>-65.21</v>
      </c>
      <c r="BB12" s="25">
        <f ca="1" t="shared" si="27"/>
        <v>-19.5449999999998</v>
      </c>
      <c r="BC12" s="25">
        <f ca="1" t="shared" si="28"/>
        <v>108.0825</v>
      </c>
    </row>
    <row r="13" spans="1:55">
      <c r="A13" s="16" t="str">
        <f>统调负荷24小时!A13</f>
        <v>2025-01-05</v>
      </c>
      <c r="B13" s="53" t="s">
        <v>54</v>
      </c>
      <c r="C13" s="54">
        <f t="shared" si="4"/>
        <v>1652.1928125</v>
      </c>
      <c r="D13" s="3">
        <f t="shared" si="0"/>
        <v>2078.725</v>
      </c>
      <c r="E13" s="3">
        <f t="shared" si="1"/>
        <v>1275.155</v>
      </c>
      <c r="F13" s="7">
        <f>IFERROR(AVERAGEIFS(统调负荷!$P:$P,统调负荷!$B:$B,F$3,统调负荷!$C:$C,$A13)/10,"")</f>
        <v>1603.6</v>
      </c>
      <c r="G13" s="7">
        <f>IFERROR(AVERAGEIFS(统调负荷!$P:$P,统调负荷!$B:$B,G$3,统调负荷!$C:$C,$A13)/10,"")</f>
        <v>1687.3475</v>
      </c>
      <c r="H13" s="7">
        <f>IFERROR(AVERAGEIFS(统调负荷!$P:$P,统调负荷!$B:$B,H$3,统调负荷!$C:$C,$A13)/10,"")</f>
        <v>1499.84</v>
      </c>
      <c r="I13" s="7">
        <f>IFERROR(AVERAGEIFS(统调负荷!$P:$P,统调负荷!$B:$B,I$3,统调负荷!$C:$C,$A13)/10,"")</f>
        <v>1338.5675</v>
      </c>
      <c r="J13" s="7">
        <f>IFERROR(AVERAGEIFS(统调负荷!$P:$P,统调负荷!$B:$B,J$3,统调负荷!$C:$C,$A13)/10,"")</f>
        <v>1344.57</v>
      </c>
      <c r="K13" s="7">
        <f>IFERROR(AVERAGEIFS(统调负荷!$P:$P,统调负荷!$B:$B,K$3,统调负荷!$C:$C,$A13)/10,"")</f>
        <v>1287.055</v>
      </c>
      <c r="L13" s="7">
        <f>IFERROR(AVERAGEIFS(统调负荷!$P:$P,统调负荷!$B:$B,L$3,统调负荷!$C:$C,$A13)/10,"")</f>
        <v>1338.97</v>
      </c>
      <c r="M13" s="7">
        <f>IFERROR(AVERAGEIFS(统调负荷!$P:$P,统调负荷!$B:$B,M$3,统调负荷!$C:$C,$A13)/10,"")</f>
        <v>1522.85</v>
      </c>
      <c r="N13" s="7">
        <f>IFERROR(AVERAGEIFS(统调负荷!$P:$P,统调负荷!$B:$B,N$3,统调负荷!$C:$C,$A13)/10,"")</f>
        <v>1716.795</v>
      </c>
      <c r="O13" s="7">
        <f>IFERROR(AVERAGEIFS(统调负荷!$P:$P,统调负荷!$B:$B,O$3,统调负荷!$C:$C,$A13)/10,"")</f>
        <v>1788.0175</v>
      </c>
      <c r="P13" s="7">
        <f>IFERROR(AVERAGEIFS(统调负荷!$P:$P,统调负荷!$B:$B,P$3,统调负荷!$C:$C,$A13)/10,"")</f>
        <v>1669.5025</v>
      </c>
      <c r="Q13" s="7">
        <f>IFERROR(AVERAGEIFS(统调负荷!$P:$P,统调负荷!$B:$B,Q$3,统调负荷!$C:$C,$A13)/10,"")</f>
        <v>1711.5625</v>
      </c>
      <c r="R13" s="7">
        <f>IFERROR(AVERAGEIFS(统调负荷!$P:$P,统调负荷!$B:$B,R$3,统调负荷!$C:$C,$A13)/10,"")</f>
        <v>1440.58</v>
      </c>
      <c r="S13" s="7">
        <f>IFERROR(AVERAGEIFS(统调负荷!$P:$P,统调负荷!$B:$B,S$3,统调负荷!$C:$C,$A13)/10,"")</f>
        <v>1322.08</v>
      </c>
      <c r="T13" s="7">
        <f>IFERROR(AVERAGEIFS(统调负荷!$P:$P,统调负荷!$B:$B,T$3,统调负荷!$C:$C,$A13)/10,"")</f>
        <v>1275.155</v>
      </c>
      <c r="U13" s="7">
        <f>IFERROR(AVERAGEIFS(统调负荷!$P:$P,统调负荷!$B:$B,U$3,统调负荷!$C:$C,$A13)/10,"")</f>
        <v>1562.7725</v>
      </c>
      <c r="V13" s="7">
        <f>IFERROR(AVERAGEIFS(统调负荷!$P:$P,统调负荷!$B:$B,V$3,统调负荷!$C:$C,$A13)/10,"")</f>
        <v>2035.24</v>
      </c>
      <c r="W13" s="7">
        <f>IFERROR(AVERAGEIFS(统调负荷!$P:$P,统调负荷!$B:$B,W$3,统调负荷!$C:$C,$A13)/10,"")</f>
        <v>2078.725</v>
      </c>
      <c r="X13" s="7">
        <f>IFERROR(AVERAGEIFS(统调负荷!$P:$P,统调负荷!$B:$B,X$3,统调负荷!$C:$C,$A13)/10,"")</f>
        <v>1993.7575</v>
      </c>
      <c r="Y13" s="7">
        <f>IFERROR(AVERAGEIFS(统调负荷!$P:$P,统调负荷!$B:$B,Y$3,统调负荷!$C:$C,$A13)/10,"")</f>
        <v>1979.855</v>
      </c>
      <c r="Z13" s="7">
        <f>IFERROR(AVERAGEIFS(统调负荷!$P:$P,统调负荷!$B:$B,Z$3,统调负荷!$C:$C,$A13)/10,"")</f>
        <v>1967.8125</v>
      </c>
      <c r="AA13" s="7">
        <f>IFERROR(AVERAGEIFS(统调负荷!$P:$P,统调负荷!$B:$B,AA$3,统调负荷!$C:$C,$A13)/10,"")</f>
        <v>1977.1725</v>
      </c>
      <c r="AB13" s="7">
        <f>IFERROR(AVERAGEIFS(统调负荷!$P:$P,统调负荷!$B:$B,AB$3,统调负荷!$C:$C,$A13)/10,"")</f>
        <v>1831.935</v>
      </c>
      <c r="AC13" s="7">
        <f>IFERROR(AVERAGEIFS(统调负荷!$P:$P,统调负荷!$B:$B,AC$3,统调负荷!$C:$C,$A13)/10,"")</f>
        <v>1678.865</v>
      </c>
      <c r="AD13" s="7"/>
      <c r="AE13" s="23" t="str">
        <f>检修、备用和必开!$A11</f>
        <v>2025-01-10</v>
      </c>
      <c r="AF13" s="25">
        <f ca="1" t="shared" si="5"/>
        <v>61.9150000000002</v>
      </c>
      <c r="AG13" s="25">
        <f ca="1" t="shared" si="6"/>
        <v>156.0575</v>
      </c>
      <c r="AH13" s="25">
        <f ca="1" t="shared" si="7"/>
        <v>178.7875</v>
      </c>
      <c r="AI13" s="25">
        <f ca="1" t="shared" si="8"/>
        <v>161.8875</v>
      </c>
      <c r="AJ13" s="25">
        <f ca="1" t="shared" si="9"/>
        <v>125.3725</v>
      </c>
      <c r="AK13" s="25">
        <f ca="1" t="shared" si="10"/>
        <v>105.475</v>
      </c>
      <c r="AL13" s="25">
        <f ca="1" t="shared" si="11"/>
        <v>130.125</v>
      </c>
      <c r="AM13" s="25">
        <f ca="1" t="shared" si="12"/>
        <v>125.96</v>
      </c>
      <c r="AN13" s="25">
        <f ca="1" t="shared" si="13"/>
        <v>131.45</v>
      </c>
      <c r="AO13" s="25">
        <f ca="1" t="shared" si="14"/>
        <v>155.235</v>
      </c>
      <c r="AP13" s="25">
        <f ca="1" t="shared" si="15"/>
        <v>86.3375000000001</v>
      </c>
      <c r="AQ13" s="25">
        <f ca="1" t="shared" si="16"/>
        <v>86.1100000000001</v>
      </c>
      <c r="AR13" s="25">
        <f ca="1" t="shared" si="17"/>
        <v>95.6875</v>
      </c>
      <c r="AS13" s="25">
        <f ca="1" t="shared" si="18"/>
        <v>31.01175</v>
      </c>
      <c r="AT13" s="25">
        <f ca="1" t="shared" si="19"/>
        <v>115.1025</v>
      </c>
      <c r="AU13" s="25">
        <f ca="1" t="shared" si="20"/>
        <v>147.4675</v>
      </c>
      <c r="AV13" s="25">
        <f ca="1" t="shared" si="21"/>
        <v>55.3925000000002</v>
      </c>
      <c r="AW13" s="25">
        <f ca="1" t="shared" si="22"/>
        <v>56.7850000000001</v>
      </c>
      <c r="AX13" s="25">
        <f ca="1" t="shared" si="23"/>
        <v>0.942500000000109</v>
      </c>
      <c r="AY13" s="25">
        <f ca="1" t="shared" si="24"/>
        <v>-49.7324999999998</v>
      </c>
      <c r="AZ13" s="25">
        <f ca="1" t="shared" si="25"/>
        <v>-65.675</v>
      </c>
      <c r="BA13" s="25">
        <f ca="1" t="shared" si="26"/>
        <v>-65.7900000000002</v>
      </c>
      <c r="BB13" s="25">
        <f ca="1" t="shared" si="27"/>
        <v>-16.8824999999999</v>
      </c>
      <c r="BC13" s="25">
        <f ca="1" t="shared" si="28"/>
        <v>-5.02499999999986</v>
      </c>
    </row>
    <row r="14" spans="1:55">
      <c r="A14" s="16" t="str">
        <f>统调负荷24小时!A14</f>
        <v>2025-01-06</v>
      </c>
      <c r="B14" s="53" t="s">
        <v>53</v>
      </c>
      <c r="C14" s="54">
        <f t="shared" si="4"/>
        <v>1663.6375</v>
      </c>
      <c r="D14" s="3">
        <f t="shared" si="0"/>
        <v>2113.25</v>
      </c>
      <c r="E14" s="3">
        <f t="shared" si="1"/>
        <v>1126.3</v>
      </c>
      <c r="F14" s="7">
        <f>IFERROR(AVERAGEIFS(统调负荷!$G:$G,统调负荷!$B:$B,F$3,统调负荷!$C:$C,$A14)/10,"")</f>
        <v>1603.975</v>
      </c>
      <c r="G14" s="7">
        <f>IFERROR(AVERAGEIFS(统调负荷!$G:$G,统调负荷!$B:$B,G$3,统调负荷!$C:$C,$A14)/10,"")</f>
        <v>1668.1</v>
      </c>
      <c r="H14" s="7">
        <f>IFERROR(AVERAGEIFS(统调负荷!$G:$G,统调负荷!$B:$B,H$3,统调负荷!$C:$C,$A14)/10,"")</f>
        <v>1442.25</v>
      </c>
      <c r="I14" s="7">
        <f>IFERROR(AVERAGEIFS(统调负荷!$G:$G,统调负荷!$B:$B,I$3,统调负荷!$C:$C,$A14)/10,"")</f>
        <v>1126.3</v>
      </c>
      <c r="J14" s="7">
        <f>IFERROR(AVERAGEIFS(统调负荷!$G:$G,统调负荷!$B:$B,J$3,统调负荷!$C:$C,$A14)/10,"")</f>
        <v>1128.475</v>
      </c>
      <c r="K14" s="7">
        <f>IFERROR(AVERAGEIFS(统调负荷!$G:$G,统调负荷!$B:$B,K$3,统调负荷!$C:$C,$A14)/10,"")</f>
        <v>1129.2</v>
      </c>
      <c r="L14" s="7">
        <f>IFERROR(AVERAGEIFS(统调负荷!$G:$G,统调负荷!$B:$B,L$3,统调负荷!$C:$C,$A14)/10,"")</f>
        <v>1204.025</v>
      </c>
      <c r="M14" s="7">
        <f>IFERROR(AVERAGEIFS(统调负荷!$G:$G,统调负荷!$B:$B,M$3,统调负荷!$C:$C,$A14)/10,"")</f>
        <v>1499.15</v>
      </c>
      <c r="N14" s="7">
        <f>IFERROR(AVERAGEIFS(统调负荷!$G:$G,统调负荷!$B:$B,N$3,统调负荷!$C:$C,$A14)/10,"")</f>
        <v>1964.15</v>
      </c>
      <c r="O14" s="7">
        <f>IFERROR(AVERAGEIFS(统调负荷!$G:$G,统调负荷!$B:$B,O$3,统调负荷!$C:$C,$A14)/10,"")</f>
        <v>2101.325</v>
      </c>
      <c r="P14" s="7">
        <f>IFERROR(AVERAGEIFS(统调负荷!$G:$G,统调负荷!$B:$B,P$3,统调负荷!$C:$C,$A14)/10,"")</f>
        <v>2080.05</v>
      </c>
      <c r="Q14" s="7">
        <f>IFERROR(AVERAGEIFS(统调负荷!$G:$G,统调负荷!$B:$B,Q$3,统调负荷!$C:$C,$A14)/10,"")</f>
        <v>1843.025</v>
      </c>
      <c r="R14" s="7">
        <f>IFERROR(AVERAGEIFS(统调负荷!$G:$G,统调负荷!$B:$B,R$3,统调负荷!$C:$C,$A14)/10,"")</f>
        <v>1477</v>
      </c>
      <c r="S14" s="7">
        <f>IFERROR(AVERAGEIFS(统调负荷!$G:$G,统调负荷!$B:$B,S$3,统调负荷!$C:$C,$A14)/10,"")</f>
        <v>1355.8</v>
      </c>
      <c r="T14" s="7">
        <f>IFERROR(AVERAGEIFS(统调负荷!$G:$G,统调负荷!$B:$B,T$3,统调负荷!$C:$C,$A14)/10,"")</f>
        <v>1367.05</v>
      </c>
      <c r="U14" s="7">
        <f>IFERROR(AVERAGEIFS(统调负荷!$G:$G,统调负荷!$B:$B,U$3,统调负荷!$C:$C,$A14)/10,"")</f>
        <v>1728.975</v>
      </c>
      <c r="V14" s="7">
        <f>IFERROR(AVERAGEIFS(统调负荷!$G:$G,统调负荷!$B:$B,V$3,统调负荷!$C:$C,$A14)/10,"")</f>
        <v>2113.25</v>
      </c>
      <c r="W14" s="7">
        <f>IFERROR(AVERAGEIFS(统调负荷!$G:$G,统调负荷!$B:$B,W$3,统调负荷!$C:$C,$A14)/10,"")</f>
        <v>2057.3</v>
      </c>
      <c r="X14" s="7">
        <f>IFERROR(AVERAGEIFS(统调负荷!$G:$G,统调负荷!$B:$B,X$3,统调负荷!$C:$C,$A14)/10,"")</f>
        <v>1964.7</v>
      </c>
      <c r="Y14" s="7">
        <f>IFERROR(AVERAGEIFS(统调负荷!$G:$G,统调负荷!$B:$B,Y$3,统调负荷!$C:$C,$A14)/10,"")</f>
        <v>1978.3</v>
      </c>
      <c r="Z14" s="7">
        <f>IFERROR(AVERAGEIFS(统调负荷!$G:$G,统调负荷!$B:$B,Z$3,统调负荷!$C:$C,$A14)/10,"")</f>
        <v>1944</v>
      </c>
      <c r="AA14" s="7">
        <f>IFERROR(AVERAGEIFS(统调负荷!$G:$G,统调负荷!$B:$B,AA$3,统调负荷!$C:$C,$A14)/10,"")</f>
        <v>1791.05</v>
      </c>
      <c r="AB14" s="7">
        <f>IFERROR(AVERAGEIFS(统调负荷!$G:$G,统调负荷!$B:$B,AB$3,统调负荷!$C:$C,$A14)/10,"")</f>
        <v>1719.525</v>
      </c>
      <c r="AC14" s="7">
        <f>IFERROR(AVERAGEIFS(统调负荷!$G:$G,统调负荷!$B:$B,AC$3,统调负荷!$C:$C,$A14)/10,"")</f>
        <v>1640.325</v>
      </c>
      <c r="AD14" s="7"/>
      <c r="AE14" s="23" t="str">
        <f>检修、备用和必开!$A12</f>
        <v>2025-01-11</v>
      </c>
      <c r="AF14" s="25">
        <f ca="1" t="shared" si="5"/>
        <v>-97.74</v>
      </c>
      <c r="AG14" s="25">
        <f ca="1" t="shared" si="6"/>
        <v>-110.31</v>
      </c>
      <c r="AH14" s="25">
        <f ca="1" t="shared" si="7"/>
        <v>-74.0249999999999</v>
      </c>
      <c r="AI14" s="25">
        <f ca="1" t="shared" si="8"/>
        <v>-99.5150000000001</v>
      </c>
      <c r="AJ14" s="25">
        <f ca="1" t="shared" si="9"/>
        <v>-77.2949999999998</v>
      </c>
      <c r="AK14" s="25">
        <f ca="1" t="shared" si="10"/>
        <v>-28.4324999999999</v>
      </c>
      <c r="AL14" s="25">
        <f ca="1" t="shared" si="11"/>
        <v>-68.145</v>
      </c>
      <c r="AM14" s="25">
        <f ca="1" t="shared" si="12"/>
        <v>-80.2175</v>
      </c>
      <c r="AN14" s="25">
        <f ca="1" t="shared" si="13"/>
        <v>27.0849999999998</v>
      </c>
      <c r="AO14" s="25">
        <f ca="1" t="shared" si="14"/>
        <v>176.4725</v>
      </c>
      <c r="AP14" s="25">
        <f ca="1" t="shared" si="15"/>
        <v>99.2175</v>
      </c>
      <c r="AQ14" s="25">
        <f ca="1" t="shared" si="16"/>
        <v>-40.6075000000001</v>
      </c>
      <c r="AR14" s="25">
        <f ca="1" t="shared" si="17"/>
        <v>-60.8375000000001</v>
      </c>
      <c r="AS14" s="25">
        <f ca="1" t="shared" si="18"/>
        <v>-116.1325</v>
      </c>
      <c r="AT14" s="25">
        <f ca="1" t="shared" si="19"/>
        <v>-44.3225</v>
      </c>
      <c r="AU14" s="25">
        <f ca="1" t="shared" si="20"/>
        <v>-80.3150000000001</v>
      </c>
      <c r="AV14" s="25">
        <f ca="1" t="shared" si="21"/>
        <v>-170.3825</v>
      </c>
      <c r="AW14" s="25">
        <f ca="1" t="shared" si="22"/>
        <v>-251.9725</v>
      </c>
      <c r="AX14" s="25">
        <f ca="1" t="shared" si="23"/>
        <v>-237.6475</v>
      </c>
      <c r="AY14" s="25">
        <f ca="1" t="shared" si="24"/>
        <v>-313.69</v>
      </c>
      <c r="AZ14" s="25">
        <f ca="1" t="shared" si="25"/>
        <v>-332.6225</v>
      </c>
      <c r="BA14" s="25">
        <f ca="1" t="shared" si="26"/>
        <v>-86.27</v>
      </c>
      <c r="BB14" s="25">
        <f ca="1" t="shared" si="27"/>
        <v>-1.56749999999988</v>
      </c>
      <c r="BC14" s="25">
        <f ca="1" t="shared" si="28"/>
        <v>30.1750000000002</v>
      </c>
    </row>
    <row r="15" spans="1:55">
      <c r="A15" s="16" t="str">
        <f>统调负荷24小时!A15</f>
        <v>2025-01-06</v>
      </c>
      <c r="B15" s="53" t="s">
        <v>54</v>
      </c>
      <c r="C15" s="54">
        <f t="shared" si="4"/>
        <v>1663.37916666667</v>
      </c>
      <c r="D15" s="3">
        <f t="shared" si="0"/>
        <v>2078.5175</v>
      </c>
      <c r="E15" s="3">
        <f t="shared" si="1"/>
        <v>1135.6975</v>
      </c>
      <c r="F15" s="7">
        <f>IFERROR(AVERAGEIFS(统调负荷!$P:$P,统调负荷!$B:$B,F$3,统调负荷!$C:$C,$A15)/10,"")</f>
        <v>1589.12</v>
      </c>
      <c r="G15" s="7">
        <f>IFERROR(AVERAGEIFS(统调负荷!$P:$P,统调负荷!$B:$B,G$3,统调负荷!$C:$C,$A15)/10,"")</f>
        <v>1660.9375</v>
      </c>
      <c r="H15" s="7">
        <f>IFERROR(AVERAGEIFS(统调负荷!$P:$P,统调负荷!$B:$B,H$3,统调负荷!$C:$C,$A15)/10,"")</f>
        <v>1425.355</v>
      </c>
      <c r="I15" s="7">
        <f>IFERROR(AVERAGEIFS(统调负荷!$P:$P,统调负荷!$B:$B,I$3,统调负荷!$C:$C,$A15)/10,"")</f>
        <v>1153.4325</v>
      </c>
      <c r="J15" s="7">
        <f>IFERROR(AVERAGEIFS(统调负荷!$P:$P,统调负荷!$B:$B,J$3,统调负荷!$C:$C,$A15)/10,"")</f>
        <v>1144.3475</v>
      </c>
      <c r="K15" s="7">
        <f>IFERROR(AVERAGEIFS(统调负荷!$P:$P,统调负荷!$B:$B,K$3,统调负荷!$C:$C,$A15)/10,"")</f>
        <v>1135.6975</v>
      </c>
      <c r="L15" s="7">
        <f>IFERROR(AVERAGEIFS(统调负荷!$P:$P,统调负荷!$B:$B,L$3,统调负荷!$C:$C,$A15)/10,"")</f>
        <v>1174.5825</v>
      </c>
      <c r="M15" s="7">
        <f>IFERROR(AVERAGEIFS(统调负荷!$P:$P,统调负荷!$B:$B,M$3,统调负荷!$C:$C,$A15)/10,"")</f>
        <v>1477.4275</v>
      </c>
      <c r="N15" s="7">
        <f>IFERROR(AVERAGEIFS(统调负荷!$P:$P,统调负荷!$B:$B,N$3,统调负荷!$C:$C,$A15)/10,"")</f>
        <v>1909.3475</v>
      </c>
      <c r="O15" s="7">
        <f>IFERROR(AVERAGEIFS(统调负荷!$P:$P,统调负荷!$B:$B,O$3,统调负荷!$C:$C,$A15)/10,"")</f>
        <v>2078.5175</v>
      </c>
      <c r="P15" s="7">
        <f>IFERROR(AVERAGEIFS(统调负荷!$P:$P,统调负荷!$B:$B,P$3,统调负荷!$C:$C,$A15)/10,"")</f>
        <v>2076.6225</v>
      </c>
      <c r="Q15" s="7">
        <f>IFERROR(AVERAGEIFS(统调负荷!$P:$P,统调负荷!$B:$B,Q$3,统调负荷!$C:$C,$A15)/10,"")</f>
        <v>1759.925</v>
      </c>
      <c r="R15" s="7">
        <f>IFERROR(AVERAGEIFS(统调负荷!$P:$P,统调负荷!$B:$B,R$3,统调负荷!$C:$C,$A15)/10,"")</f>
        <v>1410.4825</v>
      </c>
      <c r="S15" s="7">
        <f>IFERROR(AVERAGEIFS(统调负荷!$P:$P,统调负荷!$B:$B,S$3,统调负荷!$C:$C,$A15)/10,"")</f>
        <v>1377.7725</v>
      </c>
      <c r="T15" s="7">
        <f>IFERROR(AVERAGEIFS(统调负荷!$P:$P,统调负荷!$B:$B,T$3,统调负荷!$C:$C,$A15)/10,"")</f>
        <v>1485.8975</v>
      </c>
      <c r="U15" s="7">
        <f>IFERROR(AVERAGEIFS(统调负荷!$P:$P,统调负荷!$B:$B,U$3,统调负荷!$C:$C,$A15)/10,"")</f>
        <v>1747.1975</v>
      </c>
      <c r="V15" s="7">
        <f>IFERROR(AVERAGEIFS(统调负荷!$P:$P,统调负荷!$B:$B,V$3,统调负荷!$C:$C,$A15)/10,"")</f>
        <v>2073.93</v>
      </c>
      <c r="W15" s="7">
        <f>IFERROR(AVERAGEIFS(统调负荷!$P:$P,统调负荷!$B:$B,W$3,统调负荷!$C:$C,$A15)/10,"")</f>
        <v>2036.5875</v>
      </c>
      <c r="X15" s="7">
        <f>IFERROR(AVERAGEIFS(统调负荷!$P:$P,统调负荷!$B:$B,X$3,统调负荷!$C:$C,$A15)/10,"")</f>
        <v>2032.33</v>
      </c>
      <c r="Y15" s="7">
        <f>IFERROR(AVERAGEIFS(统调负荷!$P:$P,统调负荷!$B:$B,Y$3,统调负荷!$C:$C,$A15)/10,"")</f>
        <v>2053.2875</v>
      </c>
      <c r="Z15" s="7">
        <f>IFERROR(AVERAGEIFS(统调负荷!$P:$P,统调负荷!$B:$B,Z$3,统调负荷!$C:$C,$A15)/10,"")</f>
        <v>1991.8325</v>
      </c>
      <c r="AA15" s="7">
        <f>IFERROR(AVERAGEIFS(统调负荷!$P:$P,统调负荷!$B:$B,AA$3,统调负荷!$C:$C,$A15)/10,"")</f>
        <v>1765.5825</v>
      </c>
      <c r="AB15" s="7">
        <f>IFERROR(AVERAGEIFS(统调负荷!$P:$P,统调负荷!$B:$B,AB$3,统调负荷!$C:$C,$A15)/10,"")</f>
        <v>1709.93</v>
      </c>
      <c r="AC15" s="7">
        <f>IFERROR(AVERAGEIFS(统调负荷!$P:$P,统调负荷!$B:$B,AC$3,统调负荷!$C:$C,$A15)/10,"")</f>
        <v>1650.9575</v>
      </c>
      <c r="AD15" s="7"/>
      <c r="AE15" s="23" t="str">
        <f>检修、备用和必开!$A13</f>
        <v>2025-01-12</v>
      </c>
      <c r="AF15" s="25">
        <f ca="1" t="shared" si="5"/>
        <v>-5.25</v>
      </c>
      <c r="AG15" s="25">
        <f ca="1" t="shared" si="6"/>
        <v>44.6175000000001</v>
      </c>
      <c r="AH15" s="25">
        <f ca="1" t="shared" si="7"/>
        <v>62.6075000000001</v>
      </c>
      <c r="AI15" s="25">
        <f ca="1" t="shared" si="8"/>
        <v>64.7125000000001</v>
      </c>
      <c r="AJ15" s="25">
        <f ca="1" t="shared" si="9"/>
        <v>120.63</v>
      </c>
      <c r="AK15" s="25">
        <f ca="1" t="shared" si="10"/>
        <v>97.7375000000002</v>
      </c>
      <c r="AL15" s="25">
        <f ca="1" t="shared" si="11"/>
        <v>89.2825</v>
      </c>
      <c r="AM15" s="25">
        <f ca="1" t="shared" si="12"/>
        <v>47.8425</v>
      </c>
      <c r="AN15" s="25">
        <f ca="1" t="shared" si="13"/>
        <v>11.3575000000001</v>
      </c>
      <c r="AO15" s="25">
        <f ca="1" t="shared" si="14"/>
        <v>-7.96250000000009</v>
      </c>
      <c r="AP15" s="25">
        <f ca="1" t="shared" si="15"/>
        <v>-10.0024999999998</v>
      </c>
      <c r="AQ15" s="25">
        <f ca="1" t="shared" si="16"/>
        <v>-10.6324999999999</v>
      </c>
      <c r="AR15" s="25">
        <f ca="1" t="shared" si="17"/>
        <v>22.5650000000001</v>
      </c>
      <c r="AS15" s="25">
        <f ca="1" t="shared" si="18"/>
        <v>-67.93525</v>
      </c>
      <c r="AT15" s="25">
        <f ca="1" t="shared" si="19"/>
        <v>-29.335</v>
      </c>
      <c r="AU15" s="25">
        <f ca="1" t="shared" si="20"/>
        <v>11.4725000000001</v>
      </c>
      <c r="AV15" s="25">
        <f ca="1" t="shared" si="21"/>
        <v>2.44749999999999</v>
      </c>
      <c r="AW15" s="25">
        <f ca="1" t="shared" si="22"/>
        <v>11.5375000000001</v>
      </c>
      <c r="AX15" s="25">
        <f ca="1" t="shared" si="23"/>
        <v>29.4775</v>
      </c>
      <c r="AY15" s="25">
        <f ca="1" t="shared" si="24"/>
        <v>-3.44749999999999</v>
      </c>
      <c r="AZ15" s="25">
        <f ca="1" t="shared" si="25"/>
        <v>-26.2324999999998</v>
      </c>
      <c r="BA15" s="25">
        <f ca="1" t="shared" si="26"/>
        <v>-28.3150000000001</v>
      </c>
      <c r="BB15" s="25">
        <f ca="1" t="shared" si="27"/>
        <v>-14.2324999999998</v>
      </c>
      <c r="BC15" s="25">
        <f ca="1" t="shared" si="28"/>
        <v>-3.16750000000002</v>
      </c>
    </row>
    <row r="16" spans="1:55">
      <c r="A16" s="16" t="str">
        <f>统调负荷24小时!A16</f>
        <v>2025-01-07</v>
      </c>
      <c r="B16" s="53" t="s">
        <v>53</v>
      </c>
      <c r="C16" s="54">
        <f t="shared" si="4"/>
        <v>1710.859375</v>
      </c>
      <c r="D16" s="3">
        <f t="shared" si="0"/>
        <v>2155.05</v>
      </c>
      <c r="E16" s="3">
        <f t="shared" si="1"/>
        <v>1149.8</v>
      </c>
      <c r="F16" s="7">
        <f>IFERROR(AVERAGEIFS(统调负荷!$G:$G,统调负荷!$B:$B,F$3,统调负荷!$C:$C,$A16)/10,"")</f>
        <v>1679.825</v>
      </c>
      <c r="G16" s="7">
        <f>IFERROR(AVERAGEIFS(统调负荷!$G:$G,统调负荷!$B:$B,G$3,统调负荷!$C:$C,$A16)/10,"")</f>
        <v>1719.05</v>
      </c>
      <c r="H16" s="7">
        <f>IFERROR(AVERAGEIFS(统调负荷!$G:$G,统调负荷!$B:$B,H$3,统调负荷!$C:$C,$A16)/10,"")</f>
        <v>1487.575</v>
      </c>
      <c r="I16" s="7">
        <f>IFERROR(AVERAGEIFS(统调负荷!$G:$G,统调负荷!$B:$B,I$3,统调负荷!$C:$C,$A16)/10,"")</f>
        <v>1187.625</v>
      </c>
      <c r="J16" s="7">
        <f>IFERROR(AVERAGEIFS(统调负荷!$G:$G,统调负荷!$B:$B,J$3,统调负荷!$C:$C,$A16)/10,"")</f>
        <v>1173.025</v>
      </c>
      <c r="K16" s="7">
        <f>IFERROR(AVERAGEIFS(统调负荷!$G:$G,统调负荷!$B:$B,K$3,统调负荷!$C:$C,$A16)/10,"")</f>
        <v>1149.8</v>
      </c>
      <c r="L16" s="7">
        <f>IFERROR(AVERAGEIFS(统调负荷!$G:$G,统调负荷!$B:$B,L$3,统调负荷!$C:$C,$A16)/10,"")</f>
        <v>1224.625</v>
      </c>
      <c r="M16" s="7">
        <f>IFERROR(AVERAGEIFS(统调负荷!$G:$G,统调负荷!$B:$B,M$3,统调负荷!$C:$C,$A16)/10,"")</f>
        <v>1544.9</v>
      </c>
      <c r="N16" s="7">
        <f>IFERROR(AVERAGEIFS(统调负荷!$G:$G,统调负荷!$B:$B,N$3,统调负荷!$C:$C,$A16)/10,"")</f>
        <v>1962.55</v>
      </c>
      <c r="O16" s="7">
        <f>IFERROR(AVERAGEIFS(统调负荷!$G:$G,统调负荷!$B:$B,O$3,统调负荷!$C:$C,$A16)/10,"")</f>
        <v>2100.15</v>
      </c>
      <c r="P16" s="7">
        <f>IFERROR(AVERAGEIFS(统调负荷!$G:$G,统调负荷!$B:$B,P$3,统调负荷!$C:$C,$A16)/10,"")</f>
        <v>2067.25</v>
      </c>
      <c r="Q16" s="7">
        <f>IFERROR(AVERAGEIFS(统调负荷!$G:$G,统调负荷!$B:$B,Q$3,统调负荷!$C:$C,$A16)/10,"")</f>
        <v>1775.875</v>
      </c>
      <c r="R16" s="7">
        <f>IFERROR(AVERAGEIFS(统调负荷!$G:$G,统调负荷!$B:$B,R$3,统调负荷!$C:$C,$A16)/10,"")</f>
        <v>1469.175</v>
      </c>
      <c r="S16" s="7">
        <f>IFERROR(AVERAGEIFS(统调负荷!$G:$G,统调负荷!$B:$B,S$3,统调负荷!$C:$C,$A16)/10,"")</f>
        <v>1458.325</v>
      </c>
      <c r="T16" s="7">
        <f>IFERROR(AVERAGEIFS(统调负荷!$G:$G,统调负荷!$B:$B,T$3,统调负荷!$C:$C,$A16)/10,"")</f>
        <v>1581.525</v>
      </c>
      <c r="U16" s="7">
        <f>IFERROR(AVERAGEIFS(统调负荷!$G:$G,统调负荷!$B:$B,U$3,统调负荷!$C:$C,$A16)/10,"")</f>
        <v>1841.8</v>
      </c>
      <c r="V16" s="7">
        <f>IFERROR(AVERAGEIFS(统调负荷!$G:$G,统调负荷!$B:$B,V$3,统调负荷!$C:$C,$A16)/10,"")</f>
        <v>2155.05</v>
      </c>
      <c r="W16" s="7">
        <f>IFERROR(AVERAGEIFS(统调负荷!$G:$G,统调负荷!$B:$B,W$3,统调负荷!$C:$C,$A16)/10,"")</f>
        <v>2099.1</v>
      </c>
      <c r="X16" s="7">
        <f>IFERROR(AVERAGEIFS(统调负荷!$G:$G,统调负荷!$B:$B,X$3,统调负荷!$C:$C,$A16)/10,"")</f>
        <v>2048.9</v>
      </c>
      <c r="Y16" s="7">
        <f>IFERROR(AVERAGEIFS(统调负荷!$G:$G,统调负荷!$B:$B,Y$3,统调负荷!$C:$C,$A16)/10,"")</f>
        <v>2056.9</v>
      </c>
      <c r="Z16" s="7">
        <f>IFERROR(AVERAGEIFS(统调负荷!$G:$G,统调负荷!$B:$B,Z$3,统调负荷!$C:$C,$A16)/10,"")</f>
        <v>2001.4</v>
      </c>
      <c r="AA16" s="7">
        <f>IFERROR(AVERAGEIFS(统调负荷!$G:$G,统调负荷!$B:$B,AA$3,统调负荷!$C:$C,$A16)/10,"")</f>
        <v>1832.85</v>
      </c>
      <c r="AB16" s="7">
        <f>IFERROR(AVERAGEIFS(统调负荷!$G:$G,统调负荷!$B:$B,AB$3,统调负荷!$C:$C,$A16)/10,"")</f>
        <v>1761.325</v>
      </c>
      <c r="AC16" s="7">
        <f>IFERROR(AVERAGEIFS(统调负荷!$G:$G,统调负荷!$B:$B,AC$3,统调负荷!$C:$C,$A16)/10,"")</f>
        <v>1682.025</v>
      </c>
      <c r="AD16" s="7"/>
      <c r="AE16" s="23" t="str">
        <f>检修、备用和必开!$A14</f>
        <v>2025-01-13</v>
      </c>
      <c r="AF16" s="25">
        <f ca="1" t="shared" si="5"/>
        <v>-1.62750000000005</v>
      </c>
      <c r="AG16" s="25">
        <f ca="1" t="shared" si="6"/>
        <v>-27.0275000000001</v>
      </c>
      <c r="AH16" s="25">
        <f ca="1" t="shared" si="7"/>
        <v>18.5525</v>
      </c>
      <c r="AI16" s="25">
        <f ca="1" t="shared" si="8"/>
        <v>30.5825</v>
      </c>
      <c r="AJ16" s="25">
        <f ca="1" t="shared" si="9"/>
        <v>32.7525000000001</v>
      </c>
      <c r="AK16" s="25">
        <f ca="1" t="shared" si="10"/>
        <v>-10.8225</v>
      </c>
      <c r="AL16" s="25">
        <f ca="1" t="shared" si="11"/>
        <v>8.41750000000002</v>
      </c>
      <c r="AM16" s="25">
        <f ca="1" t="shared" si="12"/>
        <v>101.1375</v>
      </c>
      <c r="AN16" s="25">
        <f ca="1" t="shared" si="13"/>
        <v>100.15</v>
      </c>
      <c r="AO16" s="25">
        <f ca="1" t="shared" si="14"/>
        <v>148.7175</v>
      </c>
      <c r="AP16" s="25">
        <f ca="1" t="shared" si="15"/>
        <v>123.5125</v>
      </c>
      <c r="AQ16" s="25">
        <f ca="1" t="shared" si="16"/>
        <v>83.7775000000001</v>
      </c>
      <c r="AR16" s="25">
        <f ca="1" t="shared" si="17"/>
        <v>215.945</v>
      </c>
      <c r="AS16" s="25">
        <f ca="1" t="shared" si="18"/>
        <v>213.95</v>
      </c>
      <c r="AT16" s="25">
        <f ca="1" t="shared" si="19"/>
        <v>191.365</v>
      </c>
      <c r="AU16" s="25">
        <f ca="1" t="shared" si="20"/>
        <v>189.6125</v>
      </c>
      <c r="AV16" s="25">
        <f ca="1" t="shared" si="21"/>
        <v>133.69</v>
      </c>
      <c r="AW16" s="25">
        <f ca="1" t="shared" si="22"/>
        <v>60.2150000000001</v>
      </c>
      <c r="AX16" s="25">
        <f ca="1" t="shared" si="23"/>
        <v>158.46</v>
      </c>
      <c r="AY16" s="25">
        <f ca="1" t="shared" si="24"/>
        <v>47.1299999999999</v>
      </c>
      <c r="AZ16" s="25">
        <f ca="1" t="shared" si="25"/>
        <v>-24.48</v>
      </c>
      <c r="BA16" s="25">
        <f ca="1" t="shared" si="26"/>
        <v>25.4200000000001</v>
      </c>
      <c r="BB16" s="25">
        <f ca="1" t="shared" si="27"/>
        <v>13.3525</v>
      </c>
      <c r="BC16" s="25">
        <f ca="1" t="shared" si="28"/>
        <v>0.0625</v>
      </c>
    </row>
    <row r="17" spans="1:55">
      <c r="A17" s="16" t="str">
        <f>统调负荷24小时!A17</f>
        <v>2025-01-07</v>
      </c>
      <c r="B17" s="53" t="s">
        <v>54</v>
      </c>
      <c r="C17" s="54">
        <f t="shared" si="4"/>
        <v>1721.20697916667</v>
      </c>
      <c r="D17" s="3">
        <f t="shared" si="0"/>
        <v>2203.635</v>
      </c>
      <c r="E17" s="3">
        <f t="shared" si="1"/>
        <v>1209.5025</v>
      </c>
      <c r="F17" s="7">
        <f>IFERROR(AVERAGEIFS(统调负荷!$P:$P,统调负荷!$B:$B,F$3,统调负荷!$C:$C,$A17)/10,"")</f>
        <v>1657.48</v>
      </c>
      <c r="G17" s="7">
        <f>IFERROR(AVERAGEIFS(统调负荷!$P:$P,统调负荷!$B:$B,G$3,统调负荷!$C:$C,$A17)/10,"")</f>
        <v>1700.38</v>
      </c>
      <c r="H17" s="7">
        <f>IFERROR(AVERAGEIFS(统调负荷!$P:$P,统调负荷!$B:$B,H$3,统调负荷!$C:$C,$A17)/10,"")</f>
        <v>1495.96</v>
      </c>
      <c r="I17" s="7">
        <f>IFERROR(AVERAGEIFS(统调负荷!$P:$P,统调负荷!$B:$B,I$3,统调负荷!$C:$C,$A17)/10,"")</f>
        <v>1217.1725</v>
      </c>
      <c r="J17" s="7">
        <f>IFERROR(AVERAGEIFS(统调负荷!$P:$P,统调负荷!$B:$B,J$3,统调负荷!$C:$C,$A17)/10,"")</f>
        <v>1209.5025</v>
      </c>
      <c r="K17" s="7">
        <f>IFERROR(AVERAGEIFS(统调负荷!$P:$P,统调负荷!$B:$B,K$3,统调负荷!$C:$C,$A17)/10,"")</f>
        <v>1234.125</v>
      </c>
      <c r="L17" s="7">
        <f>IFERROR(AVERAGEIFS(统调负荷!$P:$P,统调负荷!$B:$B,L$3,统调负荷!$C:$C,$A17)/10,"")</f>
        <v>1233.1375</v>
      </c>
      <c r="M17" s="7">
        <f>IFERROR(AVERAGEIFS(统调负荷!$P:$P,统调负荷!$B:$B,M$3,统调负荷!$C:$C,$A17)/10,"")</f>
        <v>1503.785</v>
      </c>
      <c r="N17" s="7">
        <f>IFERROR(AVERAGEIFS(统调负荷!$P:$P,统调负荷!$B:$B,N$3,统调负荷!$C:$C,$A17)/10,"")</f>
        <v>1918.3625</v>
      </c>
      <c r="O17" s="7">
        <f>IFERROR(AVERAGEIFS(统调负荷!$P:$P,统调负荷!$B:$B,O$3,统调负荷!$C:$C,$A17)/10,"")</f>
        <v>2075.67</v>
      </c>
      <c r="P17" s="7">
        <f>IFERROR(AVERAGEIFS(统调负荷!$P:$P,统调负荷!$B:$B,P$3,统调负荷!$C:$C,$A17)/10,"")</f>
        <v>2127.08</v>
      </c>
      <c r="Q17" s="7">
        <f>IFERROR(AVERAGEIFS(统调负荷!$P:$P,统调负荷!$B:$B,Q$3,统调负荷!$C:$C,$A17)/10,"")</f>
        <v>1808.12</v>
      </c>
      <c r="R17" s="7">
        <f>IFERROR(AVERAGEIFS(统调负荷!$P:$P,统调负荷!$B:$B,R$3,统调负荷!$C:$C,$A17)/10,"")</f>
        <v>1515.2425</v>
      </c>
      <c r="S17" s="7">
        <f>IFERROR(AVERAGEIFS(统调负荷!$P:$P,统调负荷!$B:$B,S$3,统调负荷!$C:$C,$A17)/10,"")</f>
        <v>1484.48</v>
      </c>
      <c r="T17" s="7">
        <f>IFERROR(AVERAGEIFS(统调负荷!$P:$P,统调负荷!$B:$B,T$3,统调负荷!$C:$C,$A17)/10,"")</f>
        <v>1627.265</v>
      </c>
      <c r="U17" s="7">
        <f>IFERROR(AVERAGEIFS(统调负荷!$P:$P,统调负荷!$B:$B,U$3,统调负荷!$C:$C,$A17)/10,"")</f>
        <v>1965.7875</v>
      </c>
      <c r="V17" s="7">
        <f>IFERROR(AVERAGEIFS(统调负荷!$P:$P,统调负荷!$B:$B,V$3,统调负荷!$C:$C,$A17)/10,"")</f>
        <v>2203.635</v>
      </c>
      <c r="W17" s="7">
        <f>IFERROR(AVERAGEIFS(统调负荷!$P:$P,统调负荷!$B:$B,W$3,统调负荷!$C:$C,$A17)/10,"")</f>
        <v>2065.5675</v>
      </c>
      <c r="X17" s="7">
        <f>IFERROR(AVERAGEIFS(统调负荷!$P:$P,统调负荷!$B:$B,X$3,统调负荷!$C:$C,$A17)/10,"")</f>
        <v>1982.9675</v>
      </c>
      <c r="Y17" s="7">
        <f>IFERROR(AVERAGEIFS(统调负荷!$P:$P,统调负荷!$B:$B,Y$3,统调负荷!$C:$C,$A17)/10,"")</f>
        <v>2032.805</v>
      </c>
      <c r="Z17" s="7">
        <f>IFERROR(AVERAGEIFS(统调负荷!$P:$P,统调负荷!$B:$B,Z$3,统调负荷!$C:$C,$A17)/10,"")</f>
        <v>1954.8525</v>
      </c>
      <c r="AA17" s="7">
        <f>IFERROR(AVERAGEIFS(统调负荷!$P:$P,统调负荷!$B:$B,AA$3,统调负荷!$C:$C,$A17)/10,"")</f>
        <v>1852.9975</v>
      </c>
      <c r="AB17" s="7">
        <f>IFERROR(AVERAGEIFS(统调负荷!$P:$P,统调负荷!$B:$B,AB$3,统调负荷!$C:$C,$A17)/10,"")</f>
        <v>1721.4275</v>
      </c>
      <c r="AC17" s="7">
        <f>IFERROR(AVERAGEIFS(统调负荷!$P:$P,统调负荷!$B:$B,AC$3,统调负荷!$C:$C,$A17)/10,"")</f>
        <v>1721.165</v>
      </c>
      <c r="AD17" s="7"/>
      <c r="AE17" s="23" t="str">
        <f>检修、备用和必开!$A15</f>
        <v>2025-01-14</v>
      </c>
      <c r="AF17" s="25">
        <f ca="1" t="shared" si="5"/>
        <v>16.5899999999999</v>
      </c>
      <c r="AG17" s="25">
        <f ca="1" t="shared" si="6"/>
        <v>46.6775</v>
      </c>
      <c r="AH17" s="25">
        <f ca="1" t="shared" si="7"/>
        <v>76.635</v>
      </c>
      <c r="AI17" s="25">
        <f ca="1" t="shared" si="8"/>
        <v>80.73</v>
      </c>
      <c r="AJ17" s="25">
        <f ca="1" t="shared" si="9"/>
        <v>44.855</v>
      </c>
      <c r="AK17" s="25">
        <f ca="1" t="shared" si="10"/>
        <v>13.3924999999999</v>
      </c>
      <c r="AL17" s="25">
        <f ca="1" t="shared" si="11"/>
        <v>30.2525000000001</v>
      </c>
      <c r="AM17" s="25">
        <f ca="1" t="shared" si="12"/>
        <v>27.3924999999999</v>
      </c>
      <c r="AN17" s="25">
        <f ca="1" t="shared" si="13"/>
        <v>-11.1999999999998</v>
      </c>
      <c r="AO17" s="25">
        <f ca="1" t="shared" si="14"/>
        <v>24.1775</v>
      </c>
      <c r="AP17" s="25">
        <f ca="1" t="shared" si="15"/>
        <v>86.1925000000001</v>
      </c>
      <c r="AQ17" s="25">
        <f ca="1" t="shared" si="16"/>
        <v>101.9</v>
      </c>
      <c r="AR17" s="25">
        <f ca="1" t="shared" si="17"/>
        <v>-134.965</v>
      </c>
      <c r="AS17" s="25">
        <f ca="1" t="shared" si="18"/>
        <v>-268.3025</v>
      </c>
      <c r="AT17" s="25">
        <f ca="1" t="shared" si="19"/>
        <v>-291.41</v>
      </c>
      <c r="AU17" s="25">
        <f ca="1" t="shared" si="20"/>
        <v>-201.505</v>
      </c>
      <c r="AV17" s="25">
        <f ca="1" t="shared" si="21"/>
        <v>-64.325</v>
      </c>
      <c r="AW17" s="25">
        <f ca="1" t="shared" si="22"/>
        <v>-2.72000000000003</v>
      </c>
      <c r="AX17" s="25">
        <f ca="1" t="shared" si="23"/>
        <v>55.8900000000001</v>
      </c>
      <c r="AY17" s="25">
        <f ca="1" t="shared" si="24"/>
        <v>61.385</v>
      </c>
      <c r="AZ17" s="25">
        <f ca="1" t="shared" si="25"/>
        <v>60.1574999999998</v>
      </c>
      <c r="BA17" s="25">
        <f ca="1" t="shared" si="26"/>
        <v>81.1625000000001</v>
      </c>
      <c r="BB17" s="25">
        <f ca="1" t="shared" si="27"/>
        <v>51.5999999999999</v>
      </c>
      <c r="BC17" s="25">
        <f ca="1" t="shared" si="28"/>
        <v>43.9124999999999</v>
      </c>
    </row>
    <row r="18" spans="1:55">
      <c r="A18" s="16" t="str">
        <f>统调负荷24小时!A18</f>
        <v>2025-01-08</v>
      </c>
      <c r="B18" s="53" t="s">
        <v>53</v>
      </c>
      <c r="C18" s="54">
        <f t="shared" si="4"/>
        <v>1708.68333333333</v>
      </c>
      <c r="D18" s="3">
        <f t="shared" si="0"/>
        <v>2192.9</v>
      </c>
      <c r="E18" s="3">
        <f t="shared" si="1"/>
        <v>1180.175</v>
      </c>
      <c r="F18" s="7">
        <f>IFERROR(AVERAGEIFS(统调负荷!$G:$G,统调负荷!$B:$B,F$3,统调负荷!$C:$C,$A18)/10,"")</f>
        <v>1690.825</v>
      </c>
      <c r="G18" s="7">
        <f>IFERROR(AVERAGEIFS(统调负荷!$G:$G,统调负荷!$B:$B,G$3,统调负荷!$C:$C,$A18)/10,"")</f>
        <v>1730.05</v>
      </c>
      <c r="H18" s="7">
        <f>IFERROR(AVERAGEIFS(统调负荷!$G:$G,统调负荷!$B:$B,H$3,统调负荷!$C:$C,$A18)/10,"")</f>
        <v>1495.925</v>
      </c>
      <c r="I18" s="7">
        <f>IFERROR(AVERAGEIFS(统调负荷!$G:$G,统调负荷!$B:$B,I$3,统调负荷!$C:$C,$A18)/10,"")</f>
        <v>1198.825</v>
      </c>
      <c r="J18" s="7">
        <f>IFERROR(AVERAGEIFS(统调负荷!$G:$G,统调负荷!$B:$B,J$3,统调负荷!$C:$C,$A18)/10,"")</f>
        <v>1203.375</v>
      </c>
      <c r="K18" s="7">
        <f>IFERROR(AVERAGEIFS(统调负荷!$G:$G,统调负荷!$B:$B,K$3,统调负荷!$C:$C,$A18)/10,"")</f>
        <v>1180.175</v>
      </c>
      <c r="L18" s="7">
        <f>IFERROR(AVERAGEIFS(统调负荷!$G:$G,统调负荷!$B:$B,L$3,统调负荷!$C:$C,$A18)/10,"")</f>
        <v>1235.825</v>
      </c>
      <c r="M18" s="7">
        <f>IFERROR(AVERAGEIFS(统调负荷!$G:$G,统调负荷!$B:$B,M$3,统调负荷!$C:$C,$A18)/10,"")</f>
        <v>1566.45</v>
      </c>
      <c r="N18" s="7">
        <f>IFERROR(AVERAGEIFS(统调负荷!$G:$G,统调负荷!$B:$B,N$3,统调负荷!$C:$C,$A18)/10,"")</f>
        <v>2003.35</v>
      </c>
      <c r="O18" s="7">
        <f>IFERROR(AVERAGEIFS(统调负荷!$G:$G,统调负荷!$B:$B,O$3,统调负荷!$C:$C,$A18)/10,"")</f>
        <v>2140.95</v>
      </c>
      <c r="P18" s="7">
        <f>IFERROR(AVERAGEIFS(统调负荷!$G:$G,统调负荷!$B:$B,P$3,统调负荷!$C:$C,$A18)/10,"")</f>
        <v>2154</v>
      </c>
      <c r="Q18" s="7">
        <f>IFERROR(AVERAGEIFS(统调负荷!$G:$G,统调负荷!$B:$B,Q$3,统调负荷!$C:$C,$A18)/10,"")</f>
        <v>1713.225</v>
      </c>
      <c r="R18" s="7">
        <f>IFERROR(AVERAGEIFS(统调负荷!$G:$G,统调负荷!$B:$B,R$3,统调负荷!$C:$C,$A18)/10,"")</f>
        <v>1325.45</v>
      </c>
      <c r="S18" s="7">
        <f>IFERROR(AVERAGEIFS(统调负荷!$G:$G,统调负荷!$B:$B,S$3,统调负荷!$C:$C,$A18)/10,"")</f>
        <v>1274.125</v>
      </c>
      <c r="T18" s="7">
        <f>IFERROR(AVERAGEIFS(统调负荷!$G:$G,统调负荷!$B:$B,T$3,统调负荷!$C:$C,$A18)/10,"")</f>
        <v>1480.325</v>
      </c>
      <c r="U18" s="7">
        <f>IFERROR(AVERAGEIFS(统调负荷!$G:$G,统调负荷!$B:$B,U$3,统调负荷!$C:$C,$A18)/10,"")</f>
        <v>1879.55</v>
      </c>
      <c r="V18" s="7">
        <f>IFERROR(AVERAGEIFS(统调负荷!$G:$G,统调负荷!$B:$B,V$3,统调负荷!$C:$C,$A18)/10,"")</f>
        <v>2192.9</v>
      </c>
      <c r="W18" s="7">
        <f>IFERROR(AVERAGEIFS(统调负荷!$G:$G,统调负荷!$B:$B,W$3,统调负荷!$C:$C,$A18)/10,"")</f>
        <v>2097.875</v>
      </c>
      <c r="X18" s="7">
        <f>IFERROR(AVERAGEIFS(统调负荷!$G:$G,统调负荷!$B:$B,X$3,统调负荷!$C:$C,$A18)/10,"")</f>
        <v>2047.3</v>
      </c>
      <c r="Y18" s="7">
        <f>IFERROR(AVERAGEIFS(统调负荷!$G:$G,统调负荷!$B:$B,Y$3,统调负荷!$C:$C,$A18)/10,"")</f>
        <v>2055.2</v>
      </c>
      <c r="Z18" s="7">
        <f>IFERROR(AVERAGEIFS(统调负荷!$G:$G,统调负荷!$B:$B,Z$3,统调负荷!$C:$C,$A18)/10,"")</f>
        <v>1999.6</v>
      </c>
      <c r="AA18" s="7">
        <f>IFERROR(AVERAGEIFS(统调负荷!$G:$G,统调负荷!$B:$B,AA$3,统调负荷!$C:$C,$A18)/10,"")</f>
        <v>1830.85</v>
      </c>
      <c r="AB18" s="7">
        <f>IFERROR(AVERAGEIFS(统调负荷!$G:$G,统调负荷!$B:$B,AB$3,统调负荷!$C:$C,$A18)/10,"")</f>
        <v>1773.425</v>
      </c>
      <c r="AC18" s="7">
        <f>IFERROR(AVERAGEIFS(统调负荷!$G:$G,统调负荷!$B:$B,AC$3,统调负荷!$C:$C,$A18)/10,"")</f>
        <v>1738.825</v>
      </c>
      <c r="AD18" s="7"/>
      <c r="AE18" s="23" t="str">
        <f>检修、备用和必开!$A16</f>
        <v>2025-01-15</v>
      </c>
      <c r="AF18" s="25">
        <f ca="1" t="shared" si="5"/>
        <v>87.1074999999998</v>
      </c>
      <c r="AG18" s="25">
        <f ca="1" t="shared" si="6"/>
        <v>143.625</v>
      </c>
      <c r="AH18" s="25">
        <f ca="1" t="shared" si="7"/>
        <v>127.2125</v>
      </c>
      <c r="AI18" s="25">
        <f ca="1" t="shared" si="8"/>
        <v>97.155</v>
      </c>
      <c r="AJ18" s="25">
        <f ca="1" t="shared" si="9"/>
        <v>123.2</v>
      </c>
      <c r="AK18" s="25">
        <f ca="1" t="shared" si="10"/>
        <v>85.6675</v>
      </c>
      <c r="AL18" s="25">
        <f ca="1" t="shared" si="11"/>
        <v>119.5175</v>
      </c>
      <c r="AM18" s="25">
        <f ca="1" t="shared" si="12"/>
        <v>140.7275</v>
      </c>
      <c r="AN18" s="25">
        <f ca="1" t="shared" si="13"/>
        <v>160.6825</v>
      </c>
      <c r="AO18" s="25">
        <f ca="1" t="shared" si="14"/>
        <v>170.6675</v>
      </c>
      <c r="AP18" s="25">
        <f ca="1" t="shared" si="15"/>
        <v>159.42</v>
      </c>
      <c r="AQ18" s="25">
        <f ca="1" t="shared" si="16"/>
        <v>183.8925</v>
      </c>
      <c r="AR18" s="25">
        <f ca="1" t="shared" si="17"/>
        <v>176.6675</v>
      </c>
      <c r="AS18" s="25">
        <f ca="1" t="shared" si="18"/>
        <v>163.4925</v>
      </c>
      <c r="AT18" s="25">
        <f ca="1" t="shared" si="19"/>
        <v>195.9125</v>
      </c>
      <c r="AU18" s="25">
        <f ca="1" t="shared" si="20"/>
        <v>94.9675</v>
      </c>
      <c r="AV18" s="25">
        <f ca="1" t="shared" si="21"/>
        <v>102.5475</v>
      </c>
      <c r="AW18" s="25">
        <f ca="1" t="shared" si="22"/>
        <v>9.65250000000015</v>
      </c>
      <c r="AX18" s="25">
        <f ca="1" t="shared" si="23"/>
        <v>-62.3875</v>
      </c>
      <c r="AY18" s="25">
        <f ca="1" t="shared" si="24"/>
        <v>-30.4499999999998</v>
      </c>
      <c r="AZ18" s="25">
        <f ca="1" t="shared" si="25"/>
        <v>-34.2324999999998</v>
      </c>
      <c r="BA18" s="25">
        <f ca="1" t="shared" si="26"/>
        <v>3.55500000000006</v>
      </c>
      <c r="BB18" s="25">
        <f ca="1" t="shared" si="27"/>
        <v>32.7925</v>
      </c>
      <c r="BC18" s="25">
        <f ca="1" t="shared" si="28"/>
        <v>86.5675000000001</v>
      </c>
    </row>
    <row r="19" spans="1:55">
      <c r="A19" s="16" t="str">
        <f>统调负荷24小时!A19</f>
        <v>2025-01-08</v>
      </c>
      <c r="B19" s="53" t="s">
        <v>54</v>
      </c>
      <c r="C19" s="54">
        <f t="shared" si="4"/>
        <v>1568.00979166667</v>
      </c>
      <c r="D19" s="3">
        <f t="shared" si="0"/>
        <v>2016.42</v>
      </c>
      <c r="E19" s="3">
        <f t="shared" si="1"/>
        <v>946.767</v>
      </c>
      <c r="F19" s="7">
        <f>IFERROR(AVERAGEIFS(统调负荷!$P:$P,统调负荷!$B:$B,F$3,统调负荷!$C:$C,$A19)/10,"")</f>
        <v>1555.185</v>
      </c>
      <c r="G19" s="7">
        <f>IFERROR(AVERAGEIFS(统调负荷!$P:$P,统调负荷!$B:$B,G$3,统调负荷!$C:$C,$A19)/10,"")</f>
        <v>1594.91</v>
      </c>
      <c r="H19" s="7">
        <f>IFERROR(AVERAGEIFS(统调负荷!$P:$P,统调负荷!$B:$B,H$3,统调负荷!$C:$C,$A19)/10,"")</f>
        <v>1463.1825</v>
      </c>
      <c r="I19" s="7">
        <f>IFERROR(AVERAGEIFS(统调负荷!$P:$P,统调负荷!$B:$B,I$3,统调负荷!$C:$C,$A19)/10,"")</f>
        <v>1259.7475</v>
      </c>
      <c r="J19" s="7">
        <f>IFERROR(AVERAGEIFS(统调负荷!$P:$P,统调负荷!$B:$B,J$3,统调负荷!$C:$C,$A19)/10,"")</f>
        <v>1272.04</v>
      </c>
      <c r="K19" s="7">
        <f>IFERROR(AVERAGEIFS(统调负荷!$P:$P,统调负荷!$B:$B,K$3,统调负荷!$C:$C,$A19)/10,"")</f>
        <v>1271.295</v>
      </c>
      <c r="L19" s="7">
        <f>IFERROR(AVERAGEIFS(统调负荷!$P:$P,统调负荷!$B:$B,L$3,统调负荷!$C:$C,$A19)/10,"")</f>
        <v>1275.635</v>
      </c>
      <c r="M19" s="7">
        <f>IFERROR(AVERAGEIFS(统调负荷!$P:$P,统调负荷!$B:$B,M$3,统调负荷!$C:$C,$A19)/10,"")</f>
        <v>1429.0925</v>
      </c>
      <c r="N19" s="7">
        <f>IFERROR(AVERAGEIFS(统调负荷!$P:$P,统调负荷!$B:$B,N$3,统调负荷!$C:$C,$A19)/10,"")</f>
        <v>1769.55</v>
      </c>
      <c r="O19" s="7">
        <f>IFERROR(AVERAGEIFS(统调负荷!$P:$P,统调负荷!$B:$B,O$3,统调负荷!$C:$C,$A19)/10,"")</f>
        <v>1920.2975</v>
      </c>
      <c r="P19" s="7">
        <f>IFERROR(AVERAGEIFS(统调负荷!$P:$P,统调负荷!$B:$B,P$3,统调负荷!$C:$C,$A19)/10,"")</f>
        <v>1777.585</v>
      </c>
      <c r="Q19" s="7">
        <f>IFERROR(AVERAGEIFS(统调负荷!$P:$P,统调负荷!$B:$B,Q$3,统调负荷!$C:$C,$A19)/10,"")</f>
        <v>1492.5</v>
      </c>
      <c r="R19" s="7">
        <f>IFERROR(AVERAGEIFS(统调负荷!$P:$P,统调负荷!$B:$B,R$3,统调负荷!$C:$C,$A19)/10,"")</f>
        <v>1140.8925</v>
      </c>
      <c r="S19" s="7">
        <f>IFERROR(AVERAGEIFS(统调负荷!$P:$P,统调负荷!$B:$B,S$3,统调负荷!$C:$C,$A19)/10,"")</f>
        <v>946.767</v>
      </c>
      <c r="T19" s="7">
        <f>IFERROR(AVERAGEIFS(统调负荷!$P:$P,统调负荷!$B:$B,T$3,统调负荷!$C:$C,$A19)/10,"")</f>
        <v>1131.088</v>
      </c>
      <c r="U19" s="7">
        <f>IFERROR(AVERAGEIFS(统调负荷!$P:$P,统调负荷!$B:$B,U$3,统调负荷!$C:$C,$A19)/10,"")</f>
        <v>1415.525</v>
      </c>
      <c r="V19" s="7">
        <f>IFERROR(AVERAGEIFS(统调负荷!$P:$P,统调负荷!$B:$B,V$3,统调负荷!$C:$C,$A19)/10,"")</f>
        <v>1753.4625</v>
      </c>
      <c r="W19" s="7">
        <f>IFERROR(AVERAGEIFS(统调负荷!$P:$P,统调负荷!$B:$B,W$3,统调负荷!$C:$C,$A19)/10,"")</f>
        <v>1967.7225</v>
      </c>
      <c r="X19" s="7">
        <f>IFERROR(AVERAGEIFS(统调负荷!$P:$P,统调负荷!$B:$B,X$3,统调负荷!$C:$C,$A19)/10,"")</f>
        <v>2016.42</v>
      </c>
      <c r="Y19" s="7">
        <f>IFERROR(AVERAGEIFS(统调负荷!$P:$P,统调负荷!$B:$B,Y$3,统调负荷!$C:$C,$A19)/10,"")</f>
        <v>2011.15</v>
      </c>
      <c r="Z19" s="7">
        <f>IFERROR(AVERAGEIFS(统调负荷!$P:$P,统调负荷!$B:$B,Z$3,统调负荷!$C:$C,$A19)/10,"")</f>
        <v>1984.7125</v>
      </c>
      <c r="AA19" s="7">
        <f>IFERROR(AVERAGEIFS(统调负荷!$P:$P,统调负荷!$B:$B,AA$3,统调负荷!$C:$C,$A19)/10,"")</f>
        <v>1908.865</v>
      </c>
      <c r="AB19" s="7">
        <f>IFERROR(AVERAGEIFS(统调负荷!$P:$P,统调负荷!$B:$B,AB$3,统调负荷!$C:$C,$A19)/10,"")</f>
        <v>1673.22</v>
      </c>
      <c r="AC19" s="7">
        <f>IFERROR(AVERAGEIFS(统调负荷!$P:$P,统调负荷!$B:$B,AC$3,统调负荷!$C:$C,$A19)/10,"")</f>
        <v>1601.39</v>
      </c>
      <c r="AD19" s="7"/>
      <c r="AE19" s="23" t="str">
        <f>检修、备用和必开!$A17</f>
        <v>2025-01-16</v>
      </c>
      <c r="AF19" s="25">
        <f ca="1" t="shared" si="5"/>
        <v>168.6775</v>
      </c>
      <c r="AG19" s="25">
        <f ca="1" t="shared" si="6"/>
        <v>218.62</v>
      </c>
      <c r="AH19" s="25">
        <f ca="1" t="shared" si="7"/>
        <v>214.2775</v>
      </c>
      <c r="AI19" s="25">
        <f ca="1" t="shared" si="8"/>
        <v>217.3025</v>
      </c>
      <c r="AJ19" s="25">
        <f ca="1" t="shared" si="9"/>
        <v>215.0275</v>
      </c>
      <c r="AK19" s="25">
        <f ca="1" t="shared" si="10"/>
        <v>220.28</v>
      </c>
      <c r="AL19" s="25">
        <f ca="1" t="shared" si="11"/>
        <v>197.36</v>
      </c>
      <c r="AM19" s="25">
        <f ca="1" t="shared" si="12"/>
        <v>131.1825</v>
      </c>
      <c r="AN19" s="25">
        <f ca="1" t="shared" si="13"/>
        <v>-18.1775</v>
      </c>
      <c r="AO19" s="25">
        <f ca="1" t="shared" si="14"/>
        <v>-22.7124999999999</v>
      </c>
      <c r="AP19" s="25">
        <f ca="1" t="shared" si="15"/>
        <v>30.3399999999999</v>
      </c>
      <c r="AQ19" s="25">
        <f ca="1" t="shared" si="16"/>
        <v>45.22</v>
      </c>
      <c r="AR19" s="25">
        <f ca="1" t="shared" si="17"/>
        <v>-37.1655</v>
      </c>
      <c r="AS19" s="25">
        <f ca="1" t="shared" si="18"/>
        <v>2.30799999999999</v>
      </c>
      <c r="AT19" s="25">
        <f ca="1" t="shared" si="19"/>
        <v>34.6925000000001</v>
      </c>
      <c r="AU19" s="25">
        <f ca="1" t="shared" si="20"/>
        <v>14.0024999999998</v>
      </c>
      <c r="AV19" s="25">
        <f ca="1" t="shared" si="21"/>
        <v>0.387499999999818</v>
      </c>
      <c r="AW19" s="25">
        <f ca="1" t="shared" si="22"/>
        <v>-44.6599999999999</v>
      </c>
      <c r="AX19" s="25">
        <f ca="1" t="shared" si="23"/>
        <v>69.8924999999999</v>
      </c>
      <c r="AY19" s="25">
        <f ca="1" t="shared" si="24"/>
        <v>109.1125</v>
      </c>
      <c r="AZ19" s="25">
        <f ca="1" t="shared" si="25"/>
        <v>86.4449999999999</v>
      </c>
      <c r="BA19" s="25">
        <f ca="1" t="shared" si="26"/>
        <v>18.3025</v>
      </c>
      <c r="BB19" s="25">
        <f ca="1" t="shared" si="27"/>
        <v>24.2325000000001</v>
      </c>
      <c r="BC19" s="25">
        <f ca="1" t="shared" si="28"/>
        <v>1.4525000000001</v>
      </c>
    </row>
    <row r="20" spans="1:55">
      <c r="A20" s="16" t="str">
        <f>统调负荷24小时!A20</f>
        <v>2025-01-09</v>
      </c>
      <c r="B20" s="53" t="s">
        <v>53</v>
      </c>
      <c r="C20" s="54">
        <f t="shared" si="4"/>
        <v>1538.45416666667</v>
      </c>
      <c r="D20" s="3">
        <f t="shared" si="0"/>
        <v>2205.35</v>
      </c>
      <c r="E20" s="3">
        <f t="shared" si="1"/>
        <v>899.475</v>
      </c>
      <c r="F20" s="7">
        <f>IFERROR(AVERAGEIFS(统调负荷!$G:$G,统调负荷!$B:$B,F$3,统调负荷!$C:$C,$A20)/10,"")</f>
        <v>1558.1</v>
      </c>
      <c r="G20" s="7">
        <f>IFERROR(AVERAGEIFS(统调负荷!$G:$G,统调负荷!$B:$B,G$3,统调负荷!$C:$C,$A20)/10,"")</f>
        <v>1511</v>
      </c>
      <c r="H20" s="7">
        <f>IFERROR(AVERAGEIFS(统调负荷!$G:$G,统调负荷!$B:$B,H$3,统调负荷!$C:$C,$A20)/10,"")</f>
        <v>1379.75</v>
      </c>
      <c r="I20" s="7">
        <f>IFERROR(AVERAGEIFS(统调负荷!$G:$G,统调负荷!$B:$B,I$3,统调负荷!$C:$C,$A20)/10,"")</f>
        <v>1158.7</v>
      </c>
      <c r="J20" s="7">
        <f>IFERROR(AVERAGEIFS(统调负荷!$G:$G,统调负荷!$B:$B,J$3,统调负荷!$C:$C,$A20)/10,"")</f>
        <v>1081.575</v>
      </c>
      <c r="K20" s="7">
        <f>IFERROR(AVERAGEIFS(统调负荷!$G:$G,统调负荷!$B:$B,K$3,统调负荷!$C:$C,$A20)/10,"")</f>
        <v>1072.425</v>
      </c>
      <c r="L20" s="7">
        <f>IFERROR(AVERAGEIFS(统调负荷!$G:$G,统调负荷!$B:$B,L$3,统调负荷!$C:$C,$A20)/10,"")</f>
        <v>1274.625</v>
      </c>
      <c r="M20" s="7">
        <f>IFERROR(AVERAGEIFS(统调负荷!$G:$G,统调负荷!$B:$B,M$3,统调负荷!$C:$C,$A20)/10,"")</f>
        <v>1422.95</v>
      </c>
      <c r="N20" s="7">
        <f>IFERROR(AVERAGEIFS(统调负荷!$G:$G,统调负荷!$B:$B,N$3,统调负荷!$C:$C,$A20)/10,"")</f>
        <v>1644.65</v>
      </c>
      <c r="O20" s="7">
        <f>IFERROR(AVERAGEIFS(统调负荷!$G:$G,统调负荷!$B:$B,O$3,统调负荷!$C:$C,$A20)/10,"")</f>
        <v>1818.45</v>
      </c>
      <c r="P20" s="7">
        <f>IFERROR(AVERAGEIFS(统调负荷!$G:$G,统调负荷!$B:$B,P$3,统调负荷!$C:$C,$A20)/10,"")</f>
        <v>1705.675</v>
      </c>
      <c r="Q20" s="7">
        <f>IFERROR(AVERAGEIFS(统调负荷!$G:$G,统调负荷!$B:$B,Q$3,统调负荷!$C:$C,$A20)/10,"")</f>
        <v>1401.2</v>
      </c>
      <c r="R20" s="7">
        <f>IFERROR(AVERAGEIFS(统调负荷!$G:$G,统调负荷!$B:$B,R$3,统调负荷!$C:$C,$A20)/10,"")</f>
        <v>1034.475</v>
      </c>
      <c r="S20" s="7">
        <f>IFERROR(AVERAGEIFS(统调负荷!$G:$G,统调负荷!$B:$B,S$3,统调负荷!$C:$C,$A20)/10,"")</f>
        <v>899.475</v>
      </c>
      <c r="T20" s="7">
        <f>IFERROR(AVERAGEIFS(统调负荷!$G:$G,统调负荷!$B:$B,T$3,统调负荷!$C:$C,$A20)/10,"")</f>
        <v>1095.375</v>
      </c>
      <c r="U20" s="7">
        <f>IFERROR(AVERAGEIFS(统调负荷!$G:$G,统调负荷!$B:$B,U$3,统调负荷!$C:$C,$A20)/10,"")</f>
        <v>1477.075</v>
      </c>
      <c r="V20" s="7">
        <f>IFERROR(AVERAGEIFS(统调负荷!$G:$G,统调负荷!$B:$B,V$3,统调负荷!$C:$C,$A20)/10,"")</f>
        <v>1775.15</v>
      </c>
      <c r="W20" s="7">
        <f>IFERROR(AVERAGEIFS(统调负荷!$G:$G,统调负荷!$B:$B,W$3,统调负荷!$C:$C,$A20)/10,"")</f>
        <v>1974.5</v>
      </c>
      <c r="X20" s="7">
        <f>IFERROR(AVERAGEIFS(统调负荷!$G:$G,统调负荷!$B:$B,X$3,统调负荷!$C:$C,$A20)/10,"")</f>
        <v>2183</v>
      </c>
      <c r="Y20" s="7">
        <f>IFERROR(AVERAGEIFS(统调负荷!$G:$G,统调负荷!$B:$B,Y$3,统调负荷!$C:$C,$A20)/10,"")</f>
        <v>2205.35</v>
      </c>
      <c r="Z20" s="7">
        <f>IFERROR(AVERAGEIFS(统调负荷!$G:$G,统调负荷!$B:$B,Z$3,统调负荷!$C:$C,$A20)/10,"")</f>
        <v>2109.65</v>
      </c>
      <c r="AA20" s="7">
        <f>IFERROR(AVERAGEIFS(统调负荷!$G:$G,统调负荷!$B:$B,AA$3,统调负荷!$C:$C,$A20)/10,"")</f>
        <v>1924.575</v>
      </c>
      <c r="AB20" s="7">
        <f>IFERROR(AVERAGEIFS(统调负荷!$G:$G,统调负荷!$B:$B,AB$3,统调负荷!$C:$C,$A20)/10,"")</f>
        <v>1639.975</v>
      </c>
      <c r="AC20" s="7">
        <f>IFERROR(AVERAGEIFS(统调负荷!$G:$G,统调负荷!$B:$B,AC$3,统调负荷!$C:$C,$A20)/10,"")</f>
        <v>1575.2</v>
      </c>
      <c r="AD20" s="7"/>
      <c r="AE20" s="23" t="str">
        <f>检修、备用和必开!$A18</f>
        <v>2025-01-17</v>
      </c>
      <c r="AF20" s="25">
        <f ca="1" t="shared" si="5"/>
        <v>41.3050000000001</v>
      </c>
      <c r="AG20" s="25">
        <f ca="1" t="shared" si="6"/>
        <v>52.3274999999999</v>
      </c>
      <c r="AH20" s="25">
        <f ca="1" t="shared" si="7"/>
        <v>9.09500000000003</v>
      </c>
      <c r="AI20" s="25">
        <f ca="1" t="shared" si="8"/>
        <v>-4.61500000000001</v>
      </c>
      <c r="AJ20" s="25">
        <f ca="1" t="shared" si="9"/>
        <v>14.375</v>
      </c>
      <c r="AK20" s="25">
        <f ca="1" t="shared" si="10"/>
        <v>75.5425</v>
      </c>
      <c r="AL20" s="25">
        <f ca="1" t="shared" si="11"/>
        <v>128.14</v>
      </c>
      <c r="AM20" s="25">
        <f ca="1" t="shared" si="12"/>
        <v>140.2375</v>
      </c>
      <c r="AN20" s="25">
        <f ca="1" t="shared" si="13"/>
        <v>195.7</v>
      </c>
      <c r="AO20" s="25">
        <f ca="1" t="shared" si="14"/>
        <v>219.6725</v>
      </c>
      <c r="AP20" s="25">
        <f ca="1" t="shared" si="15"/>
        <v>277.7875</v>
      </c>
      <c r="AQ20" s="25">
        <f ca="1" t="shared" si="16"/>
        <v>35.27</v>
      </c>
      <c r="AR20" s="25">
        <f ca="1" t="shared" si="17"/>
        <v>11.9317500000001</v>
      </c>
      <c r="AS20" s="25">
        <f ca="1" t="shared" si="18"/>
        <v>97.7835</v>
      </c>
      <c r="AT20" s="25">
        <f ca="1" t="shared" si="19"/>
        <v>193.485</v>
      </c>
      <c r="AU20" s="25">
        <f ca="1" t="shared" si="20"/>
        <v>172.1775</v>
      </c>
      <c r="AV20" s="25">
        <f ca="1" t="shared" si="21"/>
        <v>227.9625</v>
      </c>
      <c r="AW20" s="25">
        <f ca="1" t="shared" si="22"/>
        <v>192.5075</v>
      </c>
      <c r="AX20" s="25">
        <f ca="1" t="shared" si="23"/>
        <v>212.4675</v>
      </c>
      <c r="AY20" s="25">
        <f ca="1" t="shared" si="24"/>
        <v>136.7325</v>
      </c>
      <c r="AZ20" s="25">
        <f ca="1" t="shared" si="25"/>
        <v>116.165</v>
      </c>
      <c r="BA20" s="25">
        <f ca="1" t="shared" si="26"/>
        <v>173.135</v>
      </c>
      <c r="BB20" s="25">
        <f ca="1" t="shared" si="27"/>
        <v>172.165</v>
      </c>
      <c r="BC20" s="25">
        <f ca="1" t="shared" si="28"/>
        <v>179.175</v>
      </c>
    </row>
    <row r="21" spans="1:55">
      <c r="A21" s="16" t="str">
        <f>统调负荷24小时!A21</f>
        <v>2025-01-09</v>
      </c>
      <c r="B21" s="53" t="s">
        <v>54</v>
      </c>
      <c r="C21" s="54">
        <f t="shared" si="4"/>
        <v>1548.31085416667</v>
      </c>
      <c r="D21" s="3">
        <f t="shared" si="0"/>
        <v>2093.0325</v>
      </c>
      <c r="E21" s="3">
        <f t="shared" si="1"/>
        <v>980.03875</v>
      </c>
      <c r="F21" s="7">
        <f>IFERROR(AVERAGEIFS(统调负荷!$P:$P,统调负荷!$B:$B,F$3,统调负荷!$C:$C,$A21)/10,"")</f>
        <v>1574.8425</v>
      </c>
      <c r="G21" s="7">
        <f>IFERROR(AVERAGEIFS(统调负荷!$P:$P,统调负荷!$B:$B,G$3,统调负荷!$C:$C,$A21)/10,"")</f>
        <v>1512.765</v>
      </c>
      <c r="H21" s="7">
        <f>IFERROR(AVERAGEIFS(统调负荷!$P:$P,统调负荷!$B:$B,H$3,统调负荷!$C:$C,$A21)/10,"")</f>
        <v>1391.0575</v>
      </c>
      <c r="I21" s="7">
        <f>IFERROR(AVERAGEIFS(统调负荷!$P:$P,统调负荷!$B:$B,I$3,统调负荷!$C:$C,$A21)/10,"")</f>
        <v>1109.5825</v>
      </c>
      <c r="J21" s="7">
        <f>IFERROR(AVERAGEIFS(统调负荷!$P:$P,统调负荷!$B:$B,J$3,统调负荷!$C:$C,$A21)/10,"")</f>
        <v>1038.81875</v>
      </c>
      <c r="K21" s="7">
        <f>IFERROR(AVERAGEIFS(统调负荷!$P:$P,统调负荷!$B:$B,K$3,统调负荷!$C:$C,$A21)/10,"")</f>
        <v>1061.0075</v>
      </c>
      <c r="L21" s="7">
        <f>IFERROR(AVERAGEIFS(统调负荷!$P:$P,统调负荷!$B:$B,L$3,统调负荷!$C:$C,$A21)/10,"")</f>
        <v>1249.145</v>
      </c>
      <c r="M21" s="7">
        <f>IFERROR(AVERAGEIFS(统调负荷!$P:$P,统调负荷!$B:$B,M$3,统调负荷!$C:$C,$A21)/10,"")</f>
        <v>1377.53</v>
      </c>
      <c r="N21" s="7">
        <f>IFERROR(AVERAGEIFS(统调负荷!$P:$P,统调负荷!$B:$B,N$3,统调负荷!$C:$C,$A21)/10,"")</f>
        <v>1637.1175</v>
      </c>
      <c r="O21" s="7">
        <f>IFERROR(AVERAGEIFS(统调负荷!$P:$P,统调负荷!$B:$B,O$3,统调负荷!$C:$C,$A21)/10,"")</f>
        <v>1818.1875</v>
      </c>
      <c r="P21" s="7">
        <f>IFERROR(AVERAGEIFS(统调负荷!$P:$P,统调负荷!$B:$B,P$3,统调负荷!$C:$C,$A21)/10,"")</f>
        <v>1721.6425</v>
      </c>
      <c r="Q21" s="7">
        <f>IFERROR(AVERAGEIFS(统调负荷!$P:$P,统调负荷!$B:$B,Q$3,统调负荷!$C:$C,$A21)/10,"")</f>
        <v>1453.6175</v>
      </c>
      <c r="R21" s="7">
        <f>IFERROR(AVERAGEIFS(统调负荷!$P:$P,统调负荷!$B:$B,R$3,统调负荷!$C:$C,$A21)/10,"")</f>
        <v>1126.94</v>
      </c>
      <c r="S21" s="7">
        <f>IFERROR(AVERAGEIFS(统调负荷!$P:$P,统调负荷!$B:$B,S$3,统调负荷!$C:$C,$A21)/10,"")</f>
        <v>980.03875</v>
      </c>
      <c r="T21" s="7">
        <f>IFERROR(AVERAGEIFS(统调负荷!$P:$P,统调负荷!$B:$B,T$3,统调负荷!$C:$C,$A21)/10,"")</f>
        <v>1245.6955</v>
      </c>
      <c r="U21" s="7">
        <f>IFERROR(AVERAGEIFS(统调负荷!$P:$P,统调负荷!$B:$B,U$3,统调负荷!$C:$C,$A21)/10,"")</f>
        <v>1598.8475</v>
      </c>
      <c r="V21" s="7">
        <f>IFERROR(AVERAGEIFS(统调负荷!$P:$P,统调负荷!$B:$B,V$3,统调负荷!$C:$C,$A21)/10,"")</f>
        <v>1909.285</v>
      </c>
      <c r="W21" s="7">
        <f>IFERROR(AVERAGEIFS(统调负荷!$P:$P,统调负荷!$B:$B,W$3,统调负荷!$C:$C,$A21)/10,"")</f>
        <v>1980.4225</v>
      </c>
      <c r="X21" s="7">
        <f>IFERROR(AVERAGEIFS(统调负荷!$P:$P,统调负荷!$B:$B,X$3,统调负荷!$C:$C,$A21)/10,"")</f>
        <v>2061.675</v>
      </c>
      <c r="Y21" s="7">
        <f>IFERROR(AVERAGEIFS(统调负荷!$P:$P,统调负荷!$B:$B,Y$3,统调负荷!$C:$C,$A21)/10,"")</f>
        <v>2093.0325</v>
      </c>
      <c r="Z21" s="7">
        <f>IFERROR(AVERAGEIFS(统调负荷!$P:$P,统调负荷!$B:$B,Z$3,统调负荷!$C:$C,$A21)/10,"")</f>
        <v>2055.1325</v>
      </c>
      <c r="AA21" s="7">
        <f>IFERROR(AVERAGEIFS(统调负荷!$P:$P,统调负荷!$B:$B,AA$3,统调负荷!$C:$C,$A21)/10,"")</f>
        <v>1859.365</v>
      </c>
      <c r="AB21" s="7">
        <f>IFERROR(AVERAGEIFS(统调负荷!$P:$P,统调负荷!$B:$B,AB$3,统调负荷!$C:$C,$A21)/10,"")</f>
        <v>1620.43</v>
      </c>
      <c r="AC21" s="7">
        <f>IFERROR(AVERAGEIFS(统调负荷!$P:$P,统调负荷!$B:$B,AC$3,统调负荷!$C:$C,$A21)/10,"")</f>
        <v>1683.2825</v>
      </c>
      <c r="AD21" s="7"/>
      <c r="AE21" s="23" t="str">
        <f>检修、备用和必开!$A19</f>
        <v>2025-01-18</v>
      </c>
      <c r="AF21" s="25">
        <f ca="1" t="shared" si="5"/>
        <v>129.4225</v>
      </c>
      <c r="AG21" s="25">
        <f ca="1" t="shared" si="6"/>
        <v>137.38</v>
      </c>
      <c r="AH21" s="25">
        <f ca="1" t="shared" si="7"/>
        <v>186.6725</v>
      </c>
      <c r="AI21" s="25">
        <f ca="1" t="shared" si="8"/>
        <v>172.78</v>
      </c>
      <c r="AJ21" s="25">
        <f ca="1" t="shared" si="9"/>
        <v>131.9175</v>
      </c>
      <c r="AK21" s="25">
        <f ca="1" t="shared" si="10"/>
        <v>117.9675</v>
      </c>
      <c r="AL21" s="25">
        <f ca="1" t="shared" si="11"/>
        <v>122.4725</v>
      </c>
      <c r="AM21" s="25">
        <f ca="1" t="shared" si="12"/>
        <v>50.1675</v>
      </c>
      <c r="AN21" s="25">
        <f ca="1" t="shared" si="13"/>
        <v>39.8799999999999</v>
      </c>
      <c r="AO21" s="25">
        <f ca="1" t="shared" si="14"/>
        <v>31.2975000000001</v>
      </c>
      <c r="AP21" s="25">
        <f ca="1" t="shared" si="15"/>
        <v>33.5925</v>
      </c>
      <c r="AQ21" s="25">
        <f ca="1" t="shared" si="16"/>
        <v>55.5825</v>
      </c>
      <c r="AR21" s="25">
        <f ca="1" t="shared" si="17"/>
        <v>84.12925</v>
      </c>
      <c r="AS21" s="25">
        <f ca="1" t="shared" si="18"/>
        <v>144.695</v>
      </c>
      <c r="AT21" s="25">
        <f ca="1" t="shared" si="19"/>
        <v>69.4224999999999</v>
      </c>
      <c r="AU21" s="25">
        <f ca="1" t="shared" si="20"/>
        <v>144.6725</v>
      </c>
      <c r="AV21" s="25">
        <f ca="1" t="shared" si="21"/>
        <v>82.45</v>
      </c>
      <c r="AW21" s="25">
        <f ca="1" t="shared" si="22"/>
        <v>-42.885</v>
      </c>
      <c r="AX21" s="25">
        <f ca="1" t="shared" si="23"/>
        <v>-34.0549999999998</v>
      </c>
      <c r="AY21" s="25">
        <f ca="1" t="shared" si="24"/>
        <v>-31.2</v>
      </c>
      <c r="AZ21" s="25">
        <f ca="1" t="shared" si="25"/>
        <v>-62.095</v>
      </c>
      <c r="BA21" s="25">
        <f ca="1" t="shared" si="26"/>
        <v>10.405</v>
      </c>
      <c r="BB21" s="25">
        <f ca="1" t="shared" si="27"/>
        <v>-27.2525000000001</v>
      </c>
      <c r="BC21" s="25">
        <f ca="1" t="shared" si="28"/>
        <v>1.59750000000008</v>
      </c>
    </row>
    <row r="22" spans="1:55">
      <c r="A22" s="16" t="str">
        <f>统调负荷24小时!A22</f>
        <v>2025-01-10</v>
      </c>
      <c r="B22" s="53" t="s">
        <v>53</v>
      </c>
      <c r="C22" s="54">
        <f t="shared" si="4"/>
        <v>1490.47291666667</v>
      </c>
      <c r="D22" s="3">
        <f t="shared" si="0"/>
        <v>2029.1</v>
      </c>
      <c r="E22" s="3">
        <f t="shared" si="1"/>
        <v>898.925</v>
      </c>
      <c r="F22" s="7">
        <f>IFERROR(AVERAGEIFS(统调负荷!$G:$G,统调负荷!$B:$B,F$3,统调负荷!$C:$C,$A22)/10,"")</f>
        <v>1573.725</v>
      </c>
      <c r="G22" s="7">
        <f>IFERROR(AVERAGEIFS(统调负荷!$G:$G,统调负荷!$B:$B,G$3,统调负荷!$C:$C,$A22)/10,"")</f>
        <v>1393.875</v>
      </c>
      <c r="H22" s="7">
        <f>IFERROR(AVERAGEIFS(统调负荷!$G:$G,统调负荷!$B:$B,H$3,统调负荷!$C:$C,$A22)/10,"")</f>
        <v>1295.5</v>
      </c>
      <c r="I22" s="7">
        <f>IFERROR(AVERAGEIFS(统调负荷!$G:$G,统调负荷!$B:$B,I$3,统调负荷!$C:$C,$A22)/10,"")</f>
        <v>1222.375</v>
      </c>
      <c r="J22" s="7">
        <f>IFERROR(AVERAGEIFS(统调负荷!$G:$G,统调负荷!$B:$B,J$3,统调负荷!$C:$C,$A22)/10,"")</f>
        <v>1174.4</v>
      </c>
      <c r="K22" s="7">
        <f>IFERROR(AVERAGEIFS(统调负荷!$G:$G,统调负荷!$B:$B,K$3,统调负荷!$C:$C,$A22)/10,"")</f>
        <v>1172.2</v>
      </c>
      <c r="L22" s="7">
        <f>IFERROR(AVERAGEIFS(统调负荷!$G:$G,统调负荷!$B:$B,L$3,统调负荷!$C:$C,$A22)/10,"")</f>
        <v>1224.075</v>
      </c>
      <c r="M22" s="7">
        <f>IFERROR(AVERAGEIFS(统调负荷!$G:$G,统调负荷!$B:$B,M$3,统调负荷!$C:$C,$A22)/10,"")</f>
        <v>1374.875</v>
      </c>
      <c r="N22" s="7">
        <f>IFERROR(AVERAGEIFS(统调负荷!$G:$G,统调负荷!$B:$B,N$3,统调负荷!$C:$C,$A22)/10,"")</f>
        <v>1577.25</v>
      </c>
      <c r="O22" s="7">
        <f>IFERROR(AVERAGEIFS(统调负荷!$G:$G,统调负荷!$B:$B,O$3,统调负荷!$C:$C,$A22)/10,"")</f>
        <v>1644.375</v>
      </c>
      <c r="P22" s="7">
        <f>IFERROR(AVERAGEIFS(统调负荷!$G:$G,统调负荷!$B:$B,P$3,统调负荷!$C:$C,$A22)/10,"")</f>
        <v>1554.625</v>
      </c>
      <c r="Q22" s="7">
        <f>IFERROR(AVERAGEIFS(统调负荷!$G:$G,统调负荷!$B:$B,Q$3,统调负荷!$C:$C,$A22)/10,"")</f>
        <v>1264.425</v>
      </c>
      <c r="R22" s="7">
        <f>IFERROR(AVERAGEIFS(统调负荷!$G:$G,统调负荷!$B:$B,R$3,统调负荷!$C:$C,$A22)/10,"")</f>
        <v>1026.025</v>
      </c>
      <c r="S22" s="7">
        <f>IFERROR(AVERAGEIFS(统调负荷!$G:$G,统调负荷!$B:$B,S$3,统调负荷!$C:$C,$A22)/10,"")</f>
        <v>898.925</v>
      </c>
      <c r="T22" s="7">
        <f>IFERROR(AVERAGEIFS(统调负荷!$G:$G,统调负荷!$B:$B,T$3,统调负荷!$C:$C,$A22)/10,"")</f>
        <v>997.35</v>
      </c>
      <c r="U22" s="7">
        <f>IFERROR(AVERAGEIFS(统调负荷!$G:$G,统调负荷!$B:$B,U$3,统调负荷!$C:$C,$A22)/10,"")</f>
        <v>1285.525</v>
      </c>
      <c r="V22" s="7">
        <f>IFERROR(AVERAGEIFS(统调负荷!$G:$G,统调负荷!$B:$B,V$3,统调负荷!$C:$C,$A22)/10,"")</f>
        <v>1816.725</v>
      </c>
      <c r="W22" s="7">
        <f>IFERROR(AVERAGEIFS(统调负荷!$G:$G,统调负荷!$B:$B,W$3,统调负荷!$C:$C,$A22)/10,"")</f>
        <v>1921.25</v>
      </c>
      <c r="X22" s="7">
        <f>IFERROR(AVERAGEIFS(统调负荷!$G:$G,统调负荷!$B:$B,X$3,统调负荷!$C:$C,$A22)/10,"")</f>
        <v>1997.175</v>
      </c>
      <c r="Y22" s="7">
        <f>IFERROR(AVERAGEIFS(统调负荷!$G:$G,统调负荷!$B:$B,Y$3,统调负荷!$C:$C,$A22)/10,"")</f>
        <v>2029.1</v>
      </c>
      <c r="Z22" s="7">
        <f>IFERROR(AVERAGEIFS(统调负荷!$G:$G,统调负荷!$B:$B,Z$3,统调负荷!$C:$C,$A22)/10,"")</f>
        <v>1999.075</v>
      </c>
      <c r="AA22" s="7">
        <f>IFERROR(AVERAGEIFS(统调负荷!$G:$G,统调负荷!$B:$B,AA$3,统调负荷!$C:$C,$A22)/10,"")</f>
        <v>1873.15</v>
      </c>
      <c r="AB22" s="7">
        <f>IFERROR(AVERAGEIFS(统调负荷!$G:$G,统调负荷!$B:$B,AB$3,统调负荷!$C:$C,$A22)/10,"")</f>
        <v>1752.675</v>
      </c>
      <c r="AC22" s="7">
        <f>IFERROR(AVERAGEIFS(统调负荷!$G:$G,统调负荷!$B:$B,AC$3,统调负荷!$C:$C,$A22)/10,"")</f>
        <v>1702.675</v>
      </c>
      <c r="AD22" s="7"/>
      <c r="AE22" s="23" t="str">
        <f>检修、备用和必开!$A20</f>
        <v>2025-01-19</v>
      </c>
      <c r="AF22" s="25">
        <f ca="1" t="shared" si="5"/>
        <v>29.2925</v>
      </c>
      <c r="AG22" s="25">
        <f ca="1" t="shared" si="6"/>
        <v>16.9300000000001</v>
      </c>
      <c r="AH22" s="25">
        <f ca="1" t="shared" si="7"/>
        <v>-1.37750000000005</v>
      </c>
      <c r="AI22" s="25">
        <f ca="1" t="shared" si="8"/>
        <v>16.135</v>
      </c>
      <c r="AJ22" s="25">
        <f ca="1" t="shared" si="9"/>
        <v>17.7350000000001</v>
      </c>
      <c r="AK22" s="25">
        <f ca="1" t="shared" si="10"/>
        <v>6.87750000000005</v>
      </c>
      <c r="AL22" s="25">
        <f ca="1" t="shared" si="11"/>
        <v>-30.3</v>
      </c>
      <c r="AM22" s="25">
        <f ca="1" t="shared" si="12"/>
        <v>-53.4974999999999</v>
      </c>
      <c r="AN22" s="25">
        <f ca="1" t="shared" si="13"/>
        <v>-75.2175</v>
      </c>
      <c r="AO22" s="25">
        <f ca="1" t="shared" si="14"/>
        <v>-1.51250000000005</v>
      </c>
      <c r="AP22" s="25">
        <f ca="1" t="shared" si="15"/>
        <v>71.3274999999999</v>
      </c>
      <c r="AQ22" s="25">
        <f ca="1" t="shared" si="16"/>
        <v>57.3125</v>
      </c>
      <c r="AR22" s="25">
        <f ca="1" t="shared" si="17"/>
        <v>149.1675</v>
      </c>
      <c r="AS22" s="25">
        <f ca="1" t="shared" si="18"/>
        <v>142.4475</v>
      </c>
      <c r="AT22" s="25">
        <f ca="1" t="shared" si="19"/>
        <v>197.97</v>
      </c>
      <c r="AU22" s="25">
        <f ca="1" t="shared" si="20"/>
        <v>183.47</v>
      </c>
      <c r="AV22" s="25">
        <f ca="1" t="shared" si="21"/>
        <v>106.945</v>
      </c>
      <c r="AW22" s="25">
        <f ca="1" t="shared" si="22"/>
        <v>1.51749999999993</v>
      </c>
      <c r="AX22" s="25">
        <f ca="1" t="shared" si="23"/>
        <v>-30.0374999999999</v>
      </c>
      <c r="AY22" s="25">
        <f ca="1" t="shared" si="24"/>
        <v>-8.36999999999989</v>
      </c>
      <c r="AZ22" s="25">
        <f ca="1" t="shared" si="25"/>
        <v>-40.7349999999999</v>
      </c>
      <c r="BA22" s="25">
        <f ca="1" t="shared" si="26"/>
        <v>-8.45749999999998</v>
      </c>
      <c r="BB22" s="25">
        <f ca="1" t="shared" si="27"/>
        <v>-25.54</v>
      </c>
      <c r="BC22" s="25">
        <f ca="1" t="shared" si="28"/>
        <v>9.76250000000005</v>
      </c>
    </row>
    <row r="23" spans="1:55">
      <c r="A23" s="16" t="str">
        <f>统调负荷24小时!A23</f>
        <v>2025-01-10</v>
      </c>
      <c r="B23" s="53" t="s">
        <v>54</v>
      </c>
      <c r="C23" s="54">
        <f t="shared" si="4"/>
        <v>1565.63944791667</v>
      </c>
      <c r="D23" s="3">
        <f t="shared" si="0"/>
        <v>1998.1175</v>
      </c>
      <c r="E23" s="3">
        <f t="shared" si="1"/>
        <v>929.93675</v>
      </c>
      <c r="F23" s="7">
        <f>IFERROR(AVERAGEIFS(统调负荷!$P:$P,统调负荷!$B:$B,F$3,统调负荷!$C:$C,$A23)/10,"")</f>
        <v>1635.64</v>
      </c>
      <c r="G23" s="7">
        <f>IFERROR(AVERAGEIFS(统调负荷!$P:$P,统调负荷!$B:$B,G$3,统调负荷!$C:$C,$A23)/10,"")</f>
        <v>1549.9325</v>
      </c>
      <c r="H23" s="7">
        <f>IFERROR(AVERAGEIFS(统调负荷!$P:$P,统调负荷!$B:$B,H$3,统调负荷!$C:$C,$A23)/10,"")</f>
        <v>1474.2875</v>
      </c>
      <c r="I23" s="7">
        <f>IFERROR(AVERAGEIFS(统调负荷!$P:$P,统调负荷!$B:$B,I$3,统调负荷!$C:$C,$A23)/10,"")</f>
        <v>1384.2625</v>
      </c>
      <c r="J23" s="7">
        <f>IFERROR(AVERAGEIFS(统调负荷!$P:$P,统调负荷!$B:$B,J$3,统调负荷!$C:$C,$A23)/10,"")</f>
        <v>1299.7725</v>
      </c>
      <c r="K23" s="7">
        <f>IFERROR(AVERAGEIFS(统调负荷!$P:$P,统调负荷!$B:$B,K$3,统调负荷!$C:$C,$A23)/10,"")</f>
        <v>1277.675</v>
      </c>
      <c r="L23" s="7">
        <f>IFERROR(AVERAGEIFS(统调负荷!$P:$P,统调负荷!$B:$B,L$3,统调负荷!$C:$C,$A23)/10,"")</f>
        <v>1354.2</v>
      </c>
      <c r="M23" s="7">
        <f>IFERROR(AVERAGEIFS(统调负荷!$P:$P,统调负荷!$B:$B,M$3,统调负荷!$C:$C,$A23)/10,"")</f>
        <v>1500.835</v>
      </c>
      <c r="N23" s="7">
        <f>IFERROR(AVERAGEIFS(统调负荷!$P:$P,统调负荷!$B:$B,N$3,统调负荷!$C:$C,$A23)/10,"")</f>
        <v>1708.7</v>
      </c>
      <c r="O23" s="7">
        <f>IFERROR(AVERAGEIFS(统调负荷!$P:$P,统调负荷!$B:$B,O$3,统调负荷!$C:$C,$A23)/10,"")</f>
        <v>1799.61</v>
      </c>
      <c r="P23" s="7">
        <f>IFERROR(AVERAGEIFS(统调负荷!$P:$P,统调负荷!$B:$B,P$3,统调负荷!$C:$C,$A23)/10,"")</f>
        <v>1640.9625</v>
      </c>
      <c r="Q23" s="7">
        <f>IFERROR(AVERAGEIFS(统调负荷!$P:$P,统调负荷!$B:$B,Q$3,统调负荷!$C:$C,$A23)/10,"")</f>
        <v>1350.535</v>
      </c>
      <c r="R23" s="7">
        <f>IFERROR(AVERAGEIFS(统调负荷!$P:$P,统调负荷!$B:$B,R$3,统调负荷!$C:$C,$A23)/10,"")</f>
        <v>1121.7125</v>
      </c>
      <c r="S23" s="7">
        <f>IFERROR(AVERAGEIFS(统调负荷!$P:$P,统调负荷!$B:$B,S$3,统调负荷!$C:$C,$A23)/10,"")</f>
        <v>929.93675</v>
      </c>
      <c r="T23" s="7">
        <f>IFERROR(AVERAGEIFS(统调负荷!$P:$P,统调负荷!$B:$B,T$3,统调负荷!$C:$C,$A23)/10,"")</f>
        <v>1112.4525</v>
      </c>
      <c r="U23" s="7">
        <f>IFERROR(AVERAGEIFS(统调负荷!$P:$P,统调负荷!$B:$B,U$3,统调负荷!$C:$C,$A23)/10,"")</f>
        <v>1432.9925</v>
      </c>
      <c r="V23" s="7">
        <f>IFERROR(AVERAGEIFS(统调负荷!$P:$P,统调负荷!$B:$B,V$3,统调负荷!$C:$C,$A23)/10,"")</f>
        <v>1872.1175</v>
      </c>
      <c r="W23" s="7">
        <f>IFERROR(AVERAGEIFS(统调负荷!$P:$P,统调负荷!$B:$B,W$3,统调负荷!$C:$C,$A23)/10,"")</f>
        <v>1978.035</v>
      </c>
      <c r="X23" s="7">
        <f>IFERROR(AVERAGEIFS(统调负荷!$P:$P,统调负荷!$B:$B,X$3,统调负荷!$C:$C,$A23)/10,"")</f>
        <v>1998.1175</v>
      </c>
      <c r="Y23" s="7">
        <f>IFERROR(AVERAGEIFS(统调负荷!$P:$P,统调负荷!$B:$B,Y$3,统调负荷!$C:$C,$A23)/10,"")</f>
        <v>1979.3675</v>
      </c>
      <c r="Z23" s="7">
        <f>IFERROR(AVERAGEIFS(统调负荷!$P:$P,统调负荷!$B:$B,Z$3,统调负荷!$C:$C,$A23)/10,"")</f>
        <v>1933.4</v>
      </c>
      <c r="AA23" s="7">
        <f>IFERROR(AVERAGEIFS(统调负荷!$P:$P,统调负荷!$B:$B,AA$3,统调负荷!$C:$C,$A23)/10,"")</f>
        <v>1807.36</v>
      </c>
      <c r="AB23" s="7">
        <f>IFERROR(AVERAGEIFS(统调负荷!$P:$P,统调负荷!$B:$B,AB$3,统调负荷!$C:$C,$A23)/10,"")</f>
        <v>1735.7925</v>
      </c>
      <c r="AC23" s="7">
        <f>IFERROR(AVERAGEIFS(统调负荷!$P:$P,统调负荷!$B:$B,AC$3,统调负荷!$C:$C,$A23)/10,"")</f>
        <v>1697.65</v>
      </c>
      <c r="AD23" s="7"/>
      <c r="AE23" s="23" t="str">
        <f>检修、备用和必开!$A21</f>
        <v>2025-01-20</v>
      </c>
      <c r="AF23" s="25">
        <f ca="1" t="shared" si="5"/>
        <v>38.2175</v>
      </c>
      <c r="AG23" s="25">
        <f ca="1" t="shared" si="6"/>
        <v>31.9525000000001</v>
      </c>
      <c r="AH23" s="25">
        <f ca="1" t="shared" si="7"/>
        <v>19.3287499999999</v>
      </c>
      <c r="AI23" s="25">
        <f ca="1" t="shared" si="8"/>
        <v>31.8209999999999</v>
      </c>
      <c r="AJ23" s="25">
        <f ca="1" t="shared" si="9"/>
        <v>58.2750000000001</v>
      </c>
      <c r="AK23" s="25">
        <f ca="1" t="shared" si="10"/>
        <v>81.4875</v>
      </c>
      <c r="AL23" s="25">
        <f ca="1" t="shared" si="11"/>
        <v>62.11</v>
      </c>
      <c r="AM23" s="25">
        <f ca="1" t="shared" si="12"/>
        <v>-5.16250000000014</v>
      </c>
      <c r="AN23" s="25">
        <f ca="1" t="shared" si="13"/>
        <v>-66.5500000000002</v>
      </c>
      <c r="AO23" s="25">
        <f ca="1" t="shared" si="14"/>
        <v>-16.1900000000001</v>
      </c>
      <c r="AP23" s="25">
        <f ca="1" t="shared" si="15"/>
        <v>-8.375</v>
      </c>
      <c r="AQ23" s="25">
        <f ca="1" t="shared" si="16"/>
        <v>-88.7282500000001</v>
      </c>
      <c r="AR23" s="25">
        <f ca="1" t="shared" si="17"/>
        <v>-100.7715</v>
      </c>
      <c r="AS23" s="25">
        <f ca="1" t="shared" si="18"/>
        <v>-66.2962500000001</v>
      </c>
      <c r="AT23" s="25">
        <f ca="1" t="shared" si="19"/>
        <v>48.4425000000001</v>
      </c>
      <c r="AU23" s="25">
        <f ca="1" t="shared" si="20"/>
        <v>21.3299999999999</v>
      </c>
      <c r="AV23" s="25">
        <f ca="1" t="shared" si="21"/>
        <v>-52.0025000000001</v>
      </c>
      <c r="AW23" s="25">
        <f ca="1" t="shared" si="22"/>
        <v>23.4499999999998</v>
      </c>
      <c r="AX23" s="25">
        <f ca="1" t="shared" si="23"/>
        <v>75.29</v>
      </c>
      <c r="AY23" s="25">
        <f ca="1" t="shared" si="24"/>
        <v>41.4025000000001</v>
      </c>
      <c r="AZ23" s="25">
        <f ca="1" t="shared" si="25"/>
        <v>-28.655</v>
      </c>
      <c r="BA23" s="25">
        <f ca="1" t="shared" si="26"/>
        <v>-16.7375000000002</v>
      </c>
      <c r="BB23" s="25">
        <f ca="1" t="shared" si="27"/>
        <v>-12.1800000000001</v>
      </c>
      <c r="BC23" s="25">
        <f ca="1" t="shared" si="28"/>
        <v>17.5150000000001</v>
      </c>
    </row>
    <row r="24" spans="1:55">
      <c r="A24" s="16" t="str">
        <f>统调负荷24小时!A24</f>
        <v>2025-01-11</v>
      </c>
      <c r="B24" s="53" t="s">
        <v>53</v>
      </c>
      <c r="C24" s="54">
        <f t="shared" si="4"/>
        <v>1579.20520833333</v>
      </c>
      <c r="D24" s="3">
        <f t="shared" si="0"/>
        <v>1918.7</v>
      </c>
      <c r="E24" s="3">
        <f t="shared" si="1"/>
        <v>1342.15</v>
      </c>
      <c r="F24" s="7">
        <f>IFERROR(AVERAGEIFS(统调负荷!$G:$G,统调负荷!$B:$B,F$3,统调负荷!$C:$C,$A24)/10,"")</f>
        <v>1706.175</v>
      </c>
      <c r="G24" s="7">
        <f>IFERROR(AVERAGEIFS(统调负荷!$G:$G,统调负荷!$B:$B,G$3,统调负荷!$C:$C,$A24)/10,"")</f>
        <v>1620.2</v>
      </c>
      <c r="H24" s="7">
        <f>IFERROR(AVERAGEIFS(统调负荷!$G:$G,统调负荷!$B:$B,H$3,统调负荷!$C:$C,$A24)/10,"")</f>
        <v>1405.675</v>
      </c>
      <c r="I24" s="7">
        <f>IFERROR(AVERAGEIFS(统调负荷!$G:$G,统调负荷!$B:$B,I$3,统调负荷!$C:$C,$A24)/10,"")</f>
        <v>1410.825</v>
      </c>
      <c r="J24" s="7">
        <f>IFERROR(AVERAGEIFS(统调负荷!$G:$G,统调负荷!$B:$B,J$3,统调负荷!$C:$C,$A24)/10,"")</f>
        <v>1443.85</v>
      </c>
      <c r="K24" s="7">
        <f>IFERROR(AVERAGEIFS(统调负荷!$G:$G,统调负荷!$B:$B,K$3,统调负荷!$C:$C,$A24)/10,"")</f>
        <v>1488.5</v>
      </c>
      <c r="L24" s="7">
        <f>IFERROR(AVERAGEIFS(统调负荷!$G:$G,统调负荷!$B:$B,L$3,统调负荷!$C:$C,$A24)/10,"")</f>
        <v>1473.525</v>
      </c>
      <c r="M24" s="7">
        <f>IFERROR(AVERAGEIFS(统调负荷!$G:$G,统调负荷!$B:$B,M$3,统调负荷!$C:$C,$A24)/10,"")</f>
        <v>1519.45</v>
      </c>
      <c r="N24" s="7">
        <f>IFERROR(AVERAGEIFS(统调负荷!$G:$G,统调负荷!$B:$B,N$3,统调负荷!$C:$C,$A24)/10,"")</f>
        <v>1602.4</v>
      </c>
      <c r="O24" s="7">
        <f>IFERROR(AVERAGEIFS(统调负荷!$G:$G,统调负荷!$B:$B,O$3,统调负荷!$C:$C,$A24)/10,"")</f>
        <v>1602.4</v>
      </c>
      <c r="P24" s="7">
        <f>IFERROR(AVERAGEIFS(统调负荷!$G:$G,统调负荷!$B:$B,P$3,统调负荷!$C:$C,$A24)/10,"")</f>
        <v>1575.75</v>
      </c>
      <c r="Q24" s="7">
        <f>IFERROR(AVERAGEIFS(统调负荷!$G:$G,统调负荷!$B:$B,Q$3,统调负荷!$C:$C,$A24)/10,"")</f>
        <v>1476.325</v>
      </c>
      <c r="R24" s="7">
        <f>IFERROR(AVERAGEIFS(统调负荷!$G:$G,统调负荷!$B:$B,R$3,统调负荷!$C:$C,$A24)/10,"")</f>
        <v>1342.15</v>
      </c>
      <c r="S24" s="7">
        <f>IFERROR(AVERAGEIFS(统调负荷!$G:$G,统调负荷!$B:$B,S$3,统调负荷!$C:$C,$A24)/10,"")</f>
        <v>1342.95</v>
      </c>
      <c r="T24" s="7">
        <f>IFERROR(AVERAGEIFS(统调负荷!$G:$G,统调负荷!$B:$B,T$3,统调负荷!$C:$C,$A24)/10,"")</f>
        <v>1494.725</v>
      </c>
      <c r="U24" s="7">
        <f>IFERROR(AVERAGEIFS(统调负荷!$G:$G,统调负荷!$B:$B,U$3,统调负荷!$C:$C,$A24)/10,"")</f>
        <v>1620.55</v>
      </c>
      <c r="V24" s="7">
        <f>IFERROR(AVERAGEIFS(统调负荷!$G:$G,统调负荷!$B:$B,V$3,统调负荷!$C:$C,$A24)/10,"")</f>
        <v>1751.15</v>
      </c>
      <c r="W24" s="7">
        <f>IFERROR(AVERAGEIFS(统调负荷!$G:$G,统调负荷!$B:$B,W$3,统调负荷!$C:$C,$A24)/10,"")</f>
        <v>1786.875</v>
      </c>
      <c r="X24" s="7">
        <f>IFERROR(AVERAGEIFS(统调负荷!$G:$G,统调负荷!$B:$B,X$3,统调负荷!$C:$C,$A24)/10,"")</f>
        <v>1894.45</v>
      </c>
      <c r="Y24" s="7">
        <f>IFERROR(AVERAGEIFS(统调负荷!$G:$G,统调负荷!$B:$B,Y$3,统调负荷!$C:$C,$A24)/10,"")</f>
        <v>1918.7</v>
      </c>
      <c r="Z24" s="7">
        <f>IFERROR(AVERAGEIFS(统调负荷!$G:$G,统调负荷!$B:$B,Z$3,统调负荷!$C:$C,$A24)/10,"")</f>
        <v>1831.325</v>
      </c>
      <c r="AA24" s="7">
        <f>IFERROR(AVERAGEIFS(统调负荷!$G:$G,统调负荷!$B:$B,AA$3,统调负荷!$C:$C,$A24)/10,"")</f>
        <v>1644.025</v>
      </c>
      <c r="AB24" s="7">
        <f>IFERROR(AVERAGEIFS(统调负荷!$G:$G,统调负荷!$B:$B,AB$3,统调负荷!$C:$C,$A24)/10,"")</f>
        <v>1499.475</v>
      </c>
      <c r="AC24" s="7">
        <f>IFERROR(AVERAGEIFS(统调负荷!$G:$G,统调负荷!$B:$B,AC$3,统调负荷!$C:$C,$A24)/10,"")</f>
        <v>1449.475</v>
      </c>
      <c r="AD24" s="7"/>
      <c r="AE24" s="23" t="str">
        <f>检修、备用和必开!$A22</f>
        <v>2025-01-21</v>
      </c>
      <c r="AF24" s="25">
        <f ca="1" t="shared" si="5"/>
        <v>2.26750000000015</v>
      </c>
      <c r="AG24" s="25">
        <f ca="1" t="shared" si="6"/>
        <v>-3.82500000000005</v>
      </c>
      <c r="AH24" s="25">
        <f ca="1" t="shared" si="7"/>
        <v>37.96</v>
      </c>
      <c r="AI24" s="25">
        <f ca="1" t="shared" si="8"/>
        <v>59.0905</v>
      </c>
      <c r="AJ24" s="25">
        <f ca="1" t="shared" si="9"/>
        <v>64.7485</v>
      </c>
      <c r="AK24" s="25">
        <f ca="1" t="shared" si="10"/>
        <v>48.32525</v>
      </c>
      <c r="AL24" s="25">
        <f ca="1" t="shared" si="11"/>
        <v>57.2482499999999</v>
      </c>
      <c r="AM24" s="25">
        <f ca="1" t="shared" si="12"/>
        <v>17.8925000000002</v>
      </c>
      <c r="AN24" s="25">
        <f ca="1" t="shared" si="13"/>
        <v>-1.69499999999994</v>
      </c>
      <c r="AO24" s="25">
        <f ca="1" t="shared" si="14"/>
        <v>21.77</v>
      </c>
      <c r="AP24" s="25">
        <f ca="1" t="shared" si="15"/>
        <v>2.93499999999995</v>
      </c>
      <c r="AQ24" s="25">
        <f ca="1" t="shared" si="16"/>
        <v>-1.23249999999985</v>
      </c>
      <c r="AR24" s="25">
        <f ca="1" t="shared" si="17"/>
        <v>25.68975</v>
      </c>
      <c r="AS24" s="25">
        <f ca="1" t="shared" si="18"/>
        <v>25.86875</v>
      </c>
      <c r="AT24" s="25">
        <f ca="1" t="shared" si="19"/>
        <v>43.7324999999998</v>
      </c>
      <c r="AU24" s="25">
        <f ca="1" t="shared" si="20"/>
        <v>43.595</v>
      </c>
      <c r="AV24" s="25">
        <f ca="1" t="shared" si="21"/>
        <v>20.925</v>
      </c>
      <c r="AW24" s="25">
        <f ca="1" t="shared" si="22"/>
        <v>-3.66000000000008</v>
      </c>
      <c r="AX24" s="25">
        <f ca="1" t="shared" si="23"/>
        <v>-35.6875</v>
      </c>
      <c r="AY24" s="25">
        <f ca="1" t="shared" si="24"/>
        <v>-43.845</v>
      </c>
      <c r="AZ24" s="25">
        <f ca="1" t="shared" si="25"/>
        <v>-75.2949999999998</v>
      </c>
      <c r="BA24" s="25">
        <f ca="1" t="shared" si="26"/>
        <v>33.8075000000001</v>
      </c>
      <c r="BB24" s="25">
        <f ca="1" t="shared" si="27"/>
        <v>27.3175000000001</v>
      </c>
      <c r="BC24" s="25">
        <f ca="1" t="shared" si="28"/>
        <v>-21.8975</v>
      </c>
    </row>
    <row r="25" spans="1:55">
      <c r="A25" s="16" t="str">
        <f>统调负荷24小时!A25</f>
        <v>2025-01-11</v>
      </c>
      <c r="B25" s="53" t="s">
        <v>54</v>
      </c>
      <c r="C25" s="54">
        <f t="shared" si="4"/>
        <v>1494.2428125</v>
      </c>
      <c r="D25" s="3">
        <f t="shared" si="0"/>
        <v>1778.8725</v>
      </c>
      <c r="E25" s="3">
        <f t="shared" si="1"/>
        <v>1226.8175</v>
      </c>
      <c r="F25" s="7">
        <f>IFERROR(AVERAGEIFS(统调负荷!$P:$P,统调负荷!$B:$B,F$3,统调负荷!$C:$C,$A25)/10,"")</f>
        <v>1608.435</v>
      </c>
      <c r="G25" s="7">
        <f>IFERROR(AVERAGEIFS(统调负荷!$P:$P,统调负荷!$B:$B,G$3,统调负荷!$C:$C,$A25)/10,"")</f>
        <v>1509.89</v>
      </c>
      <c r="H25" s="7">
        <f>IFERROR(AVERAGEIFS(统调负荷!$P:$P,统调负荷!$B:$B,H$3,统调负荷!$C:$C,$A25)/10,"")</f>
        <v>1331.65</v>
      </c>
      <c r="I25" s="7">
        <f>IFERROR(AVERAGEIFS(统调负荷!$P:$P,统调负荷!$B:$B,I$3,统调负荷!$C:$C,$A25)/10,"")</f>
        <v>1311.31</v>
      </c>
      <c r="J25" s="7">
        <f>IFERROR(AVERAGEIFS(统调负荷!$P:$P,统调负荷!$B:$B,J$3,统调负荷!$C:$C,$A25)/10,"")</f>
        <v>1366.555</v>
      </c>
      <c r="K25" s="7">
        <f>IFERROR(AVERAGEIFS(统调负荷!$P:$P,统调负荷!$B:$B,K$3,统调负荷!$C:$C,$A25)/10,"")</f>
        <v>1460.0675</v>
      </c>
      <c r="L25" s="7">
        <f>IFERROR(AVERAGEIFS(统调负荷!$P:$P,统调负荷!$B:$B,L$3,统调负荷!$C:$C,$A25)/10,"")</f>
        <v>1405.38</v>
      </c>
      <c r="M25" s="7">
        <f>IFERROR(AVERAGEIFS(统调负荷!$P:$P,统调负荷!$B:$B,M$3,统调负荷!$C:$C,$A25)/10,"")</f>
        <v>1439.2325</v>
      </c>
      <c r="N25" s="7">
        <f>IFERROR(AVERAGEIFS(统调负荷!$P:$P,统调负荷!$B:$B,N$3,统调负荷!$C:$C,$A25)/10,"")</f>
        <v>1629.485</v>
      </c>
      <c r="O25" s="7">
        <f>IFERROR(AVERAGEIFS(统调负荷!$P:$P,统调负荷!$B:$B,O$3,统调负荷!$C:$C,$A25)/10,"")</f>
        <v>1778.8725</v>
      </c>
      <c r="P25" s="7">
        <f>IFERROR(AVERAGEIFS(统调负荷!$P:$P,统调负荷!$B:$B,P$3,统调负荷!$C:$C,$A25)/10,"")</f>
        <v>1674.9675</v>
      </c>
      <c r="Q25" s="7">
        <f>IFERROR(AVERAGEIFS(统调负荷!$P:$P,统调负荷!$B:$B,Q$3,统调负荷!$C:$C,$A25)/10,"")</f>
        <v>1435.7175</v>
      </c>
      <c r="R25" s="7">
        <f>IFERROR(AVERAGEIFS(统调负荷!$P:$P,统调负荷!$B:$B,R$3,统调负荷!$C:$C,$A25)/10,"")</f>
        <v>1281.3125</v>
      </c>
      <c r="S25" s="7">
        <f>IFERROR(AVERAGEIFS(统调负荷!$P:$P,统调负荷!$B:$B,S$3,统调负荷!$C:$C,$A25)/10,"")</f>
        <v>1226.8175</v>
      </c>
      <c r="T25" s="7">
        <f>IFERROR(AVERAGEIFS(统调负荷!$P:$P,统调负荷!$B:$B,T$3,统调负荷!$C:$C,$A25)/10,"")</f>
        <v>1450.4025</v>
      </c>
      <c r="U25" s="7">
        <f>IFERROR(AVERAGEIFS(统调负荷!$P:$P,统调负荷!$B:$B,U$3,统调负荷!$C:$C,$A25)/10,"")</f>
        <v>1540.235</v>
      </c>
      <c r="V25" s="7">
        <f>IFERROR(AVERAGEIFS(统调负荷!$P:$P,统调负荷!$B:$B,V$3,统调负荷!$C:$C,$A25)/10,"")</f>
        <v>1580.7675</v>
      </c>
      <c r="W25" s="7">
        <f>IFERROR(AVERAGEIFS(统调负荷!$P:$P,统调负荷!$B:$B,W$3,统调负荷!$C:$C,$A25)/10,"")</f>
        <v>1534.9025</v>
      </c>
      <c r="X25" s="7">
        <f>IFERROR(AVERAGEIFS(统调负荷!$P:$P,统调负荷!$B:$B,X$3,统调负荷!$C:$C,$A25)/10,"")</f>
        <v>1656.8025</v>
      </c>
      <c r="Y25" s="7">
        <f>IFERROR(AVERAGEIFS(统调负荷!$P:$P,统调负荷!$B:$B,Y$3,统调负荷!$C:$C,$A25)/10,"")</f>
        <v>1605.01</v>
      </c>
      <c r="Z25" s="7">
        <f>IFERROR(AVERAGEIFS(统调负荷!$P:$P,统调负荷!$B:$B,Z$3,统调负荷!$C:$C,$A25)/10,"")</f>
        <v>1498.7025</v>
      </c>
      <c r="AA25" s="7">
        <f>IFERROR(AVERAGEIFS(统调负荷!$P:$P,统调负荷!$B:$B,AA$3,统调负荷!$C:$C,$A25)/10,"")</f>
        <v>1557.755</v>
      </c>
      <c r="AB25" s="7">
        <f>IFERROR(AVERAGEIFS(统调负荷!$P:$P,统调负荷!$B:$B,AB$3,统调负荷!$C:$C,$A25)/10,"")</f>
        <v>1497.9075</v>
      </c>
      <c r="AC25" s="7">
        <f>IFERROR(AVERAGEIFS(统调负荷!$P:$P,统调负荷!$B:$B,AC$3,统调负荷!$C:$C,$A25)/10,"")</f>
        <v>1479.65</v>
      </c>
      <c r="AD25" s="7"/>
      <c r="AE25" s="23" t="str">
        <f>检修、备用和必开!$A23</f>
        <v>2025-01-22</v>
      </c>
      <c r="AF25" s="25">
        <f ca="1" t="shared" si="5"/>
        <v>13.6575</v>
      </c>
      <c r="AG25" s="25">
        <f ca="1" t="shared" si="6"/>
        <v>3.40249999999992</v>
      </c>
      <c r="AH25" s="25">
        <f ca="1" t="shared" si="7"/>
        <v>4.36749999999995</v>
      </c>
      <c r="AI25" s="25">
        <f ca="1" t="shared" si="8"/>
        <v>-6.56150000000002</v>
      </c>
      <c r="AJ25" s="25">
        <f ca="1" t="shared" si="9"/>
        <v>42.4335</v>
      </c>
      <c r="AK25" s="25">
        <f ca="1" t="shared" si="10"/>
        <v>26.16225</v>
      </c>
      <c r="AL25" s="25">
        <f ca="1" t="shared" si="11"/>
        <v>-22.7497500000001</v>
      </c>
      <c r="AM25" s="25">
        <f ca="1" t="shared" si="12"/>
        <v>-11.655</v>
      </c>
      <c r="AN25" s="25">
        <f ca="1" t="shared" si="13"/>
        <v>-37.5325</v>
      </c>
      <c r="AO25" s="25">
        <f ca="1" t="shared" si="14"/>
        <v>10.0050000000001</v>
      </c>
      <c r="AP25" s="25">
        <f ca="1" t="shared" si="15"/>
        <v>9.89249999999993</v>
      </c>
      <c r="AQ25" s="25">
        <f ca="1" t="shared" si="16"/>
        <v>54.8474999999999</v>
      </c>
      <c r="AR25" s="25">
        <f ca="1" t="shared" si="17"/>
        <v>132.0275</v>
      </c>
      <c r="AS25" s="25">
        <f ca="1" t="shared" si="18"/>
        <v>192.44</v>
      </c>
      <c r="AT25" s="25">
        <f ca="1" t="shared" si="19"/>
        <v>213.5975</v>
      </c>
      <c r="AU25" s="25">
        <f ca="1" t="shared" si="20"/>
        <v>199.0375</v>
      </c>
      <c r="AV25" s="25">
        <f ca="1" t="shared" si="21"/>
        <v>151.955</v>
      </c>
      <c r="AW25" s="25">
        <f ca="1" t="shared" si="22"/>
        <v>98.51</v>
      </c>
      <c r="AX25" s="25">
        <f ca="1" t="shared" si="23"/>
        <v>92.8425</v>
      </c>
      <c r="AY25" s="25">
        <f ca="1" t="shared" si="24"/>
        <v>26.0274999999999</v>
      </c>
      <c r="AZ25" s="25">
        <f ca="1" t="shared" si="25"/>
        <v>-14.3525</v>
      </c>
      <c r="BA25" s="25">
        <f ca="1" t="shared" si="26"/>
        <v>51.21</v>
      </c>
      <c r="BB25" s="25">
        <f ca="1" t="shared" si="27"/>
        <v>58.325</v>
      </c>
      <c r="BC25" s="25">
        <f ca="1" t="shared" si="28"/>
        <v>37.1624999999999</v>
      </c>
    </row>
    <row r="26" spans="1:55">
      <c r="A26" s="16" t="str">
        <f>统调负荷24小时!A26</f>
        <v>2025-01-12</v>
      </c>
      <c r="B26" s="53" t="s">
        <v>53</v>
      </c>
      <c r="C26" s="54">
        <f t="shared" si="4"/>
        <v>1390.37916666667</v>
      </c>
      <c r="D26" s="3">
        <f t="shared" si="0"/>
        <v>1802.5</v>
      </c>
      <c r="E26" s="3">
        <f t="shared" si="1"/>
        <v>1050.45</v>
      </c>
      <c r="F26" s="7">
        <f>IFERROR(AVERAGEIFS(统调负荷!$G:$G,统调负荷!$B:$B,F$3,统调负荷!$C:$C,$A26)/10,"")</f>
        <v>1467.1</v>
      </c>
      <c r="G26" s="7">
        <f>IFERROR(AVERAGEIFS(统调负荷!$G:$G,统调负荷!$B:$B,G$3,统调负荷!$C:$C,$A26)/10,"")</f>
        <v>1454.35</v>
      </c>
      <c r="H26" s="7">
        <f>IFERROR(AVERAGEIFS(统调负荷!$G:$G,统调负荷!$B:$B,H$3,统调负荷!$C:$C,$A26)/10,"")</f>
        <v>1336.35</v>
      </c>
      <c r="I26" s="7">
        <f>IFERROR(AVERAGEIFS(统调负荷!$G:$G,统调负荷!$B:$B,I$3,统调负荷!$C:$C,$A26)/10,"")</f>
        <v>1292</v>
      </c>
      <c r="J26" s="7">
        <f>IFERROR(AVERAGEIFS(统调负荷!$G:$G,统调负荷!$B:$B,J$3,统调负荷!$C:$C,$A26)/10,"")</f>
        <v>1292</v>
      </c>
      <c r="K26" s="7">
        <f>IFERROR(AVERAGEIFS(统调负荷!$G:$G,统调负荷!$B:$B,K$3,统调负荷!$C:$C,$A26)/10,"")</f>
        <v>1276.1</v>
      </c>
      <c r="L26" s="7">
        <f>IFERROR(AVERAGEIFS(统调负荷!$G:$G,统调负荷!$B:$B,L$3,统调负荷!$C:$C,$A26)/10,"")</f>
        <v>1175.175</v>
      </c>
      <c r="M26" s="7">
        <f>IFERROR(AVERAGEIFS(统调负荷!$G:$G,统调负荷!$B:$B,M$3,统调负荷!$C:$C,$A26)/10,"")</f>
        <v>1166.525</v>
      </c>
      <c r="N26" s="7">
        <f>IFERROR(AVERAGEIFS(统调负荷!$G:$G,统调负荷!$B:$B,N$3,统调负荷!$C:$C,$A26)/10,"")</f>
        <v>1316.75</v>
      </c>
      <c r="O26" s="7">
        <f>IFERROR(AVERAGEIFS(统调负荷!$G:$G,统调负荷!$B:$B,O$3,统调负荷!$C:$C,$A26)/10,"")</f>
        <v>1453.625</v>
      </c>
      <c r="P26" s="7">
        <f>IFERROR(AVERAGEIFS(统调负荷!$G:$G,统调负荷!$B:$B,P$3,统调负荷!$C:$C,$A26)/10,"")</f>
        <v>1402.475</v>
      </c>
      <c r="Q26" s="7">
        <f>IFERROR(AVERAGEIFS(统调负荷!$G:$G,统调负荷!$B:$B,Q$3,统调负荷!$C:$C,$A26)/10,"")</f>
        <v>1301.625</v>
      </c>
      <c r="R26" s="7">
        <f>IFERROR(AVERAGEIFS(统调负荷!$G:$G,统调负荷!$B:$B,R$3,统调负荷!$C:$C,$A26)/10,"")</f>
        <v>1071.2</v>
      </c>
      <c r="S26" s="7">
        <f>IFERROR(AVERAGEIFS(统调负荷!$G:$G,统调负荷!$B:$B,S$3,统调负荷!$C:$C,$A26)/10,"")</f>
        <v>1050.45</v>
      </c>
      <c r="T26" s="7">
        <f>IFERROR(AVERAGEIFS(统调负荷!$G:$G,统调负荷!$B:$B,T$3,统调负荷!$C:$C,$A26)/10,"")</f>
        <v>1273.9</v>
      </c>
      <c r="U26" s="7">
        <f>IFERROR(AVERAGEIFS(统调负荷!$G:$G,统调负荷!$B:$B,U$3,统调负荷!$C:$C,$A26)/10,"")</f>
        <v>1344.35</v>
      </c>
      <c r="V26" s="7">
        <f>IFERROR(AVERAGEIFS(统调负荷!$G:$G,统调负荷!$B:$B,V$3,统调负荷!$C:$C,$A26)/10,"")</f>
        <v>1518.25</v>
      </c>
      <c r="W26" s="7">
        <f>IFERROR(AVERAGEIFS(统调负荷!$G:$G,统调负荷!$B:$B,W$3,统调负荷!$C:$C,$A26)/10,"")</f>
        <v>1610.425</v>
      </c>
      <c r="X26" s="7">
        <f>IFERROR(AVERAGEIFS(统调负荷!$G:$G,统调负荷!$B:$B,X$3,统调负荷!$C:$C,$A26)/10,"")</f>
        <v>1730.95</v>
      </c>
      <c r="Y26" s="7">
        <f>IFERROR(AVERAGEIFS(统调负荷!$G:$G,统调负荷!$B:$B,Y$3,统调负荷!$C:$C,$A26)/10,"")</f>
        <v>1802.5</v>
      </c>
      <c r="Z26" s="7">
        <f>IFERROR(AVERAGEIFS(统调负荷!$G:$G,统调负荷!$B:$B,Z$3,统调负荷!$C:$C,$A26)/10,"")</f>
        <v>1716.475</v>
      </c>
      <c r="AA26" s="7">
        <f>IFERROR(AVERAGEIFS(统调负荷!$G:$G,统调负荷!$B:$B,AA$3,统调负荷!$C:$C,$A26)/10,"")</f>
        <v>1544.275</v>
      </c>
      <c r="AB26" s="7">
        <f>IFERROR(AVERAGEIFS(统调负荷!$G:$G,统调负荷!$B:$B,AB$3,统调负荷!$C:$C,$A26)/10,"")</f>
        <v>1395.1</v>
      </c>
      <c r="AC26" s="7">
        <f>IFERROR(AVERAGEIFS(统调负荷!$G:$G,统调负荷!$B:$B,AC$3,统调负荷!$C:$C,$A26)/10,"")</f>
        <v>1377.15</v>
      </c>
      <c r="AD26" s="7"/>
      <c r="AE26" s="23" t="str">
        <f>检修、备用和必开!$A24</f>
        <v>2025-01-23</v>
      </c>
      <c r="AF26" s="25">
        <f ca="1" t="shared" si="5"/>
        <v>84.55</v>
      </c>
      <c r="AG26" s="25">
        <f ca="1" t="shared" si="6"/>
        <v>97.5250000000001</v>
      </c>
      <c r="AH26" s="25">
        <f ca="1" t="shared" si="7"/>
        <v>61.35</v>
      </c>
      <c r="AI26" s="25">
        <f ca="1" t="shared" si="8"/>
        <v>49.2</v>
      </c>
      <c r="AJ26" s="25">
        <f ca="1" t="shared" si="9"/>
        <v>49.2</v>
      </c>
      <c r="AK26" s="25">
        <f ca="1" t="shared" si="10"/>
        <v>24.6</v>
      </c>
      <c r="AL26" s="25">
        <f ca="1" t="shared" si="11"/>
        <v>0</v>
      </c>
      <c r="AM26" s="25">
        <f ca="1" t="shared" si="12"/>
        <v>0</v>
      </c>
      <c r="AN26" s="25">
        <f ca="1" t="shared" si="13"/>
        <v>0</v>
      </c>
      <c r="AO26" s="25">
        <f ca="1" t="shared" si="14"/>
        <v>0</v>
      </c>
      <c r="AP26" s="25">
        <f ca="1" t="shared" si="15"/>
        <v>0</v>
      </c>
      <c r="AQ26" s="25">
        <f ca="1" t="shared" si="16"/>
        <v>0</v>
      </c>
      <c r="AR26" s="25">
        <f ca="1" t="shared" si="17"/>
        <v>0</v>
      </c>
      <c r="AS26" s="25">
        <f ca="1" t="shared" si="18"/>
        <v>0</v>
      </c>
      <c r="AT26" s="25">
        <f ca="1" t="shared" si="19"/>
        <v>0</v>
      </c>
      <c r="AU26" s="25">
        <f ca="1" t="shared" si="20"/>
        <v>0</v>
      </c>
      <c r="AV26" s="25">
        <f ca="1" t="shared" si="21"/>
        <v>0</v>
      </c>
      <c r="AW26" s="25">
        <f ca="1" t="shared" si="22"/>
        <v>11.875</v>
      </c>
      <c r="AX26" s="25">
        <f ca="1" t="shared" si="23"/>
        <v>47</v>
      </c>
      <c r="AY26" s="25">
        <f ca="1" t="shared" si="24"/>
        <v>47</v>
      </c>
      <c r="AZ26" s="25">
        <f ca="1" t="shared" si="25"/>
        <v>47</v>
      </c>
      <c r="BA26" s="25">
        <f ca="1" t="shared" si="26"/>
        <v>82.625</v>
      </c>
      <c r="BB26" s="25">
        <f ca="1" t="shared" si="27"/>
        <v>179.775</v>
      </c>
      <c r="BC26" s="25">
        <f ca="1" t="shared" si="28"/>
        <v>192.5</v>
      </c>
    </row>
    <row r="27" spans="1:55">
      <c r="A27" s="16" t="str">
        <f>统调负荷24小时!A27</f>
        <v>2025-01-12</v>
      </c>
      <c r="B27" s="53" t="s">
        <v>54</v>
      </c>
      <c r="C27" s="54">
        <f t="shared" si="4"/>
        <v>1407.45311458333</v>
      </c>
      <c r="D27" s="3">
        <f t="shared" si="0"/>
        <v>1799.0525</v>
      </c>
      <c r="E27" s="3">
        <f t="shared" si="1"/>
        <v>982.51475</v>
      </c>
      <c r="F27" s="7">
        <f>IFERROR(AVERAGEIFS(统调负荷!$P:$P,统调负荷!$B:$B,F$3,统调负荷!$C:$C,$A27)/10,"")</f>
        <v>1461.85</v>
      </c>
      <c r="G27" s="7">
        <f>IFERROR(AVERAGEIFS(统调负荷!$P:$P,统调负荷!$B:$B,G$3,统调负荷!$C:$C,$A27)/10,"")</f>
        <v>1498.9675</v>
      </c>
      <c r="H27" s="7">
        <f>IFERROR(AVERAGEIFS(统调负荷!$P:$P,统调负荷!$B:$B,H$3,统调负荷!$C:$C,$A27)/10,"")</f>
        <v>1398.9575</v>
      </c>
      <c r="I27" s="7">
        <f>IFERROR(AVERAGEIFS(统调负荷!$P:$P,统调负荷!$B:$B,I$3,统调负荷!$C:$C,$A27)/10,"")</f>
        <v>1356.7125</v>
      </c>
      <c r="J27" s="7">
        <f>IFERROR(AVERAGEIFS(统调负荷!$P:$P,统调负荷!$B:$B,J$3,统调负荷!$C:$C,$A27)/10,"")</f>
        <v>1412.63</v>
      </c>
      <c r="K27" s="7">
        <f>IFERROR(AVERAGEIFS(统调负荷!$P:$P,统调负荷!$B:$B,K$3,统调负荷!$C:$C,$A27)/10,"")</f>
        <v>1373.8375</v>
      </c>
      <c r="L27" s="7">
        <f>IFERROR(AVERAGEIFS(统调负荷!$P:$P,统调负荷!$B:$B,L$3,统调负荷!$C:$C,$A27)/10,"")</f>
        <v>1264.4575</v>
      </c>
      <c r="M27" s="7">
        <f>IFERROR(AVERAGEIFS(统调负荷!$P:$P,统调负荷!$B:$B,M$3,统调负荷!$C:$C,$A27)/10,"")</f>
        <v>1214.3675</v>
      </c>
      <c r="N27" s="7">
        <f>IFERROR(AVERAGEIFS(统调负荷!$P:$P,统调负荷!$B:$B,N$3,统调负荷!$C:$C,$A27)/10,"")</f>
        <v>1328.1075</v>
      </c>
      <c r="O27" s="7">
        <f>IFERROR(AVERAGEIFS(统调负荷!$P:$P,统调负荷!$B:$B,O$3,统调负荷!$C:$C,$A27)/10,"")</f>
        <v>1445.6625</v>
      </c>
      <c r="P27" s="7">
        <f>IFERROR(AVERAGEIFS(统调负荷!$P:$P,统调负荷!$B:$B,P$3,统调负荷!$C:$C,$A27)/10,"")</f>
        <v>1392.4725</v>
      </c>
      <c r="Q27" s="7">
        <f>IFERROR(AVERAGEIFS(统调负荷!$P:$P,统调负荷!$B:$B,Q$3,统调负荷!$C:$C,$A27)/10,"")</f>
        <v>1290.9925</v>
      </c>
      <c r="R27" s="7">
        <f>IFERROR(AVERAGEIFS(统调负荷!$P:$P,统调负荷!$B:$B,R$3,统调负荷!$C:$C,$A27)/10,"")</f>
        <v>1093.765</v>
      </c>
      <c r="S27" s="7">
        <f>IFERROR(AVERAGEIFS(统调负荷!$P:$P,统调负荷!$B:$B,S$3,统调负荷!$C:$C,$A27)/10,"")</f>
        <v>982.51475</v>
      </c>
      <c r="T27" s="7">
        <f>IFERROR(AVERAGEIFS(统调负荷!$P:$P,统调负荷!$B:$B,T$3,统调负荷!$C:$C,$A27)/10,"")</f>
        <v>1244.565</v>
      </c>
      <c r="U27" s="7">
        <f>IFERROR(AVERAGEIFS(统调负荷!$P:$P,统调负荷!$B:$B,U$3,统调负荷!$C:$C,$A27)/10,"")</f>
        <v>1355.8225</v>
      </c>
      <c r="V27" s="7">
        <f>IFERROR(AVERAGEIFS(统调负荷!$P:$P,统调负荷!$B:$B,V$3,统调负荷!$C:$C,$A27)/10,"")</f>
        <v>1520.6975</v>
      </c>
      <c r="W27" s="7">
        <f>IFERROR(AVERAGEIFS(统调负荷!$P:$P,统调负荷!$B:$B,W$3,统调负荷!$C:$C,$A27)/10,"")</f>
        <v>1621.9625</v>
      </c>
      <c r="X27" s="7">
        <f>IFERROR(AVERAGEIFS(统调负荷!$P:$P,统调负荷!$B:$B,X$3,统调负荷!$C:$C,$A27)/10,"")</f>
        <v>1760.4275</v>
      </c>
      <c r="Y27" s="7">
        <f>IFERROR(AVERAGEIFS(统调负荷!$P:$P,统调负荷!$B:$B,Y$3,统调负荷!$C:$C,$A27)/10,"")</f>
        <v>1799.0525</v>
      </c>
      <c r="Z27" s="7">
        <f>IFERROR(AVERAGEIFS(统调负荷!$P:$P,统调负荷!$B:$B,Z$3,统调负荷!$C:$C,$A27)/10,"")</f>
        <v>1690.2425</v>
      </c>
      <c r="AA27" s="7">
        <f>IFERROR(AVERAGEIFS(统调负荷!$P:$P,统调负荷!$B:$B,AA$3,统调负荷!$C:$C,$A27)/10,"")</f>
        <v>1515.96</v>
      </c>
      <c r="AB27" s="7">
        <f>IFERROR(AVERAGEIFS(统调负荷!$P:$P,统调负荷!$B:$B,AB$3,统调负荷!$C:$C,$A27)/10,"")</f>
        <v>1380.8675</v>
      </c>
      <c r="AC27" s="7">
        <f>IFERROR(AVERAGEIFS(统调负荷!$P:$P,统调负荷!$B:$B,AC$3,统调负荷!$C:$C,$A27)/10,"")</f>
        <v>1373.9825</v>
      </c>
      <c r="AD27" s="7"/>
      <c r="AE27" s="23" t="str">
        <f>检修、备用和必开!$A25</f>
        <v>2025-01-24</v>
      </c>
      <c r="AF27" s="25">
        <f ca="1" t="shared" si="5"/>
        <v>63.4199999999998</v>
      </c>
      <c r="AG27" s="25">
        <f ca="1" t="shared" si="6"/>
        <v>111.71</v>
      </c>
      <c r="AH27" s="25">
        <f ca="1" t="shared" si="7"/>
        <v>-69.6765</v>
      </c>
      <c r="AI27" s="25">
        <f ca="1" t="shared" si="8"/>
        <v>-81.5432499999999</v>
      </c>
      <c r="AJ27" s="25">
        <f ca="1" t="shared" si="9"/>
        <v>-113.74075</v>
      </c>
      <c r="AK27" s="25">
        <f ca="1" t="shared" si="10"/>
        <v>-125.84425</v>
      </c>
      <c r="AL27" s="25">
        <f ca="1" t="shared" si="11"/>
        <v>-100.979</v>
      </c>
      <c r="AM27" s="25">
        <f ca="1" t="shared" si="12"/>
        <v>-149.85075</v>
      </c>
      <c r="AN27" s="25">
        <f ca="1" t="shared" si="13"/>
        <v>-188.82675</v>
      </c>
      <c r="AO27" s="25">
        <f ca="1" t="shared" si="14"/>
        <v>-112.885</v>
      </c>
      <c r="AP27" s="25">
        <f ca="1" t="shared" si="15"/>
        <v>-83.9749999999999</v>
      </c>
      <c r="AQ27" s="25">
        <f ca="1" t="shared" si="16"/>
        <v>-145.632</v>
      </c>
      <c r="AR27" s="25">
        <f ca="1" t="shared" si="17"/>
        <v>-111.0385</v>
      </c>
      <c r="AS27" s="25">
        <f ca="1" t="shared" si="18"/>
        <v>-161.013</v>
      </c>
      <c r="AT27" s="25">
        <f ca="1" t="shared" si="19"/>
        <v>-170.2145</v>
      </c>
      <c r="AU27" s="25">
        <f ca="1" t="shared" si="20"/>
        <v>-131.56</v>
      </c>
      <c r="AV27" s="25">
        <f ca="1" t="shared" si="21"/>
        <v>-132.5375</v>
      </c>
      <c r="AW27" s="25">
        <f ca="1" t="shared" si="22"/>
        <v>-70.3474999999999</v>
      </c>
      <c r="AX27" s="25">
        <f ca="1" t="shared" si="23"/>
        <v>60.3050000000001</v>
      </c>
      <c r="AY27" s="25">
        <f ca="1" t="shared" si="24"/>
        <v>96.4175</v>
      </c>
      <c r="AZ27" s="25">
        <f ca="1" t="shared" si="25"/>
        <v>136.0075</v>
      </c>
      <c r="BA27" s="25">
        <f ca="1" t="shared" si="26"/>
        <v>4.33500000000004</v>
      </c>
      <c r="BB27" s="25">
        <f ca="1" t="shared" si="27"/>
        <v>-27.6299999999999</v>
      </c>
      <c r="BC27" s="25">
        <f ca="1" t="shared" si="28"/>
        <v>-59.5975000000001</v>
      </c>
    </row>
    <row r="28" spans="1:55">
      <c r="A28" s="16" t="str">
        <f>统调负荷24小时!A28</f>
        <v>2025-01-13</v>
      </c>
      <c r="B28" s="53" t="s">
        <v>53</v>
      </c>
      <c r="C28" s="54">
        <f t="shared" si="4"/>
        <v>1456.56770833333</v>
      </c>
      <c r="D28" s="3">
        <f t="shared" si="0"/>
        <v>1840.9</v>
      </c>
      <c r="E28" s="3">
        <f t="shared" si="1"/>
        <v>1177.5</v>
      </c>
      <c r="F28" s="7">
        <f>IFERROR(AVERAGEIFS(统调负荷!$G:$G,统调负荷!$B:$B,F$3,统调负荷!$C:$C,$A28)/10,"")</f>
        <v>1444</v>
      </c>
      <c r="G28" s="7">
        <f>IFERROR(AVERAGEIFS(统调负荷!$G:$G,统调负荷!$B:$B,G$3,统调负荷!$C:$C,$A28)/10,"")</f>
        <v>1389.7</v>
      </c>
      <c r="H28" s="7">
        <f>IFERROR(AVERAGEIFS(统调负荷!$G:$G,统调负荷!$B:$B,H$3,统调负荷!$C:$C,$A28)/10,"")</f>
        <v>1256.975</v>
      </c>
      <c r="I28" s="7">
        <f>IFERROR(AVERAGEIFS(统调负荷!$G:$G,统调负荷!$B:$B,I$3,统调负荷!$C:$C,$A28)/10,"")</f>
        <v>1204</v>
      </c>
      <c r="J28" s="7">
        <f>IFERROR(AVERAGEIFS(统调负荷!$G:$G,统调负荷!$B:$B,J$3,统调负荷!$C:$C,$A28)/10,"")</f>
        <v>1203.5</v>
      </c>
      <c r="K28" s="7">
        <f>IFERROR(AVERAGEIFS(统调负荷!$G:$G,统调负荷!$B:$B,K$3,统调负荷!$C:$C,$A28)/10,"")</f>
        <v>1177.5</v>
      </c>
      <c r="L28" s="7">
        <f>IFERROR(AVERAGEIFS(统调负荷!$G:$G,统调负荷!$B:$B,L$3,统调负荷!$C:$C,$A28)/10,"")</f>
        <v>1194.725</v>
      </c>
      <c r="M28" s="7">
        <f>IFERROR(AVERAGEIFS(统调负荷!$G:$G,统调负荷!$B:$B,M$3,统调负荷!$C:$C,$A28)/10,"")</f>
        <v>1298.85</v>
      </c>
      <c r="N28" s="7">
        <f>IFERROR(AVERAGEIFS(统调负荷!$G:$G,统调负荷!$B:$B,N$3,统调负荷!$C:$C,$A28)/10,"")</f>
        <v>1539.275</v>
      </c>
      <c r="O28" s="7">
        <f>IFERROR(AVERAGEIFS(统调负荷!$G:$G,统调负荷!$B:$B,O$3,统调负荷!$C:$C,$A28)/10,"")</f>
        <v>1598.5</v>
      </c>
      <c r="P28" s="7">
        <f>IFERROR(AVERAGEIFS(统调负荷!$G:$G,统调负荷!$B:$B,P$3,统调负荷!$C:$C,$A28)/10,"")</f>
        <v>1490.85</v>
      </c>
      <c r="Q28" s="7">
        <f>IFERROR(AVERAGEIFS(统调负荷!$G:$G,统调负荷!$B:$B,Q$3,统调负荷!$C:$C,$A28)/10,"")</f>
        <v>1437.3</v>
      </c>
      <c r="R28" s="7">
        <f>IFERROR(AVERAGEIFS(统调负荷!$G:$G,统调负荷!$B:$B,R$3,统调负荷!$C:$C,$A28)/10,"")</f>
        <v>1334.85</v>
      </c>
      <c r="S28" s="7">
        <f>IFERROR(AVERAGEIFS(统调负荷!$G:$G,统调负荷!$B:$B,S$3,统调负荷!$C:$C,$A28)/10,"")</f>
        <v>1384.4</v>
      </c>
      <c r="T28" s="7">
        <f>IFERROR(AVERAGEIFS(统调负荷!$G:$G,统调负荷!$B:$B,T$3,统调负荷!$C:$C,$A28)/10,"")</f>
        <v>1537.4</v>
      </c>
      <c r="U28" s="7">
        <f>IFERROR(AVERAGEIFS(统调负荷!$G:$G,统调负荷!$B:$B,U$3,统调负荷!$C:$C,$A28)/10,"")</f>
        <v>1675.625</v>
      </c>
      <c r="V28" s="7">
        <f>IFERROR(AVERAGEIFS(统调负荷!$G:$G,统调负荷!$B:$B,V$3,统调负荷!$C:$C,$A28)/10,"")</f>
        <v>1646.1</v>
      </c>
      <c r="W28" s="7">
        <f>IFERROR(AVERAGEIFS(统调负荷!$G:$G,统调负荷!$B:$B,W$3,统调负荷!$C:$C,$A28)/10,"")</f>
        <v>1615.8</v>
      </c>
      <c r="X28" s="7">
        <f>IFERROR(AVERAGEIFS(统调负荷!$G:$G,统调负荷!$B:$B,X$3,统调负荷!$C:$C,$A28)/10,"")</f>
        <v>1745.3</v>
      </c>
      <c r="Y28" s="7">
        <f>IFERROR(AVERAGEIFS(统调负荷!$G:$G,统调负荷!$B:$B,Y$3,统调负荷!$C:$C,$A28)/10,"")</f>
        <v>1840.9</v>
      </c>
      <c r="Z28" s="7">
        <f>IFERROR(AVERAGEIFS(统调负荷!$G:$G,统调负荷!$B:$B,Z$3,统调负荷!$C:$C,$A28)/10,"")</f>
        <v>1752.3</v>
      </c>
      <c r="AA28" s="7">
        <f>IFERROR(AVERAGEIFS(统调负荷!$G:$G,统调负荷!$B:$B,AA$3,统调负荷!$C:$C,$A28)/10,"")</f>
        <v>1526.6</v>
      </c>
      <c r="AB28" s="7">
        <f>IFERROR(AVERAGEIFS(统调负荷!$G:$G,统调负荷!$B:$B,AB$3,统调负荷!$C:$C,$A28)/10,"")</f>
        <v>1339.45</v>
      </c>
      <c r="AC28" s="7">
        <f>IFERROR(AVERAGEIFS(统调负荷!$G:$G,统调负荷!$B:$B,AC$3,统调负荷!$C:$C,$A28)/10,"")</f>
        <v>1323.725</v>
      </c>
      <c r="AD28" s="7"/>
      <c r="AE28" s="23" t="str">
        <f>检修、备用和必开!$A26</f>
        <v>2025-01-25</v>
      </c>
      <c r="AF28" s="25">
        <f ca="1" t="shared" si="5"/>
        <v>267.415</v>
      </c>
      <c r="AG28" s="25">
        <f ca="1" t="shared" si="6"/>
        <v>-8.75974999999994</v>
      </c>
      <c r="AH28" s="25">
        <f ca="1" t="shared" si="7"/>
        <v>-98.0174999999999</v>
      </c>
      <c r="AI28" s="25">
        <f ca="1" t="shared" si="8"/>
        <v>-95.0425</v>
      </c>
      <c r="AJ28" s="25">
        <f ca="1" t="shared" si="9"/>
        <v>-136.64425</v>
      </c>
      <c r="AK28" s="25">
        <f ca="1" t="shared" si="10"/>
        <v>-111.03275</v>
      </c>
      <c r="AL28" s="25">
        <f ca="1" t="shared" si="11"/>
        <v>-163.86225</v>
      </c>
      <c r="AM28" s="25">
        <f ca="1" t="shared" si="12"/>
        <v>-155.963</v>
      </c>
      <c r="AN28" s="25">
        <f ca="1" t="shared" si="13"/>
        <v>-87.5162500000001</v>
      </c>
      <c r="AO28" s="25">
        <f ca="1" t="shared" si="14"/>
        <v>-189.9995</v>
      </c>
      <c r="AP28" s="25">
        <f ca="1" t="shared" si="15"/>
        <v>-191.28475</v>
      </c>
      <c r="AQ28" s="25">
        <f ca="1" t="shared" si="16"/>
        <v>-65.224</v>
      </c>
      <c r="AR28" s="25">
        <f ca="1" t="shared" si="17"/>
        <v>-102.2115</v>
      </c>
      <c r="AS28" s="25">
        <f ca="1" t="shared" si="18"/>
        <v>-34.3975</v>
      </c>
      <c r="AT28" s="25">
        <f ca="1" t="shared" si="19"/>
        <v>-84.189</v>
      </c>
      <c r="AU28" s="25">
        <f ca="1" t="shared" si="20"/>
        <v>-71.88125</v>
      </c>
      <c r="AV28" s="25">
        <f ca="1" t="shared" si="21"/>
        <v>-177.955</v>
      </c>
      <c r="AW28" s="25">
        <f ca="1" t="shared" si="22"/>
        <v>-219.045</v>
      </c>
      <c r="AX28" s="25">
        <f ca="1" t="shared" si="23"/>
        <v>-266.9825</v>
      </c>
      <c r="AY28" s="25">
        <f ca="1" t="shared" si="24"/>
        <v>-241.985</v>
      </c>
      <c r="AZ28" s="25">
        <f ca="1" t="shared" si="25"/>
        <v>-269.9225</v>
      </c>
      <c r="BA28" s="25">
        <f ca="1" t="shared" si="26"/>
        <v>-85.0375000000001</v>
      </c>
      <c r="BB28" s="25">
        <f ca="1" t="shared" si="27"/>
        <v>13.6975</v>
      </c>
      <c r="BC28" s="25">
        <f ca="1" t="shared" si="28"/>
        <v>127.255</v>
      </c>
    </row>
    <row r="29" spans="1:55">
      <c r="A29" s="16" t="str">
        <f>统调负荷24小时!A29</f>
        <v>2025-01-13</v>
      </c>
      <c r="B29" s="53" t="s">
        <v>54</v>
      </c>
      <c r="C29" s="54">
        <f t="shared" si="4"/>
        <v>1532.93625</v>
      </c>
      <c r="D29" s="3">
        <f t="shared" si="0"/>
        <v>1903.76</v>
      </c>
      <c r="E29" s="3">
        <f t="shared" si="1"/>
        <v>1166.6775</v>
      </c>
      <c r="F29" s="7">
        <f>IFERROR(AVERAGEIFS(统调负荷!$P:$P,统调负荷!$B:$B,F$3,统调负荷!$C:$C,$A29)/10,"")</f>
        <v>1442.3725</v>
      </c>
      <c r="G29" s="7">
        <f>IFERROR(AVERAGEIFS(统调负荷!$P:$P,统调负荷!$B:$B,G$3,统调负荷!$C:$C,$A29)/10,"")</f>
        <v>1362.6725</v>
      </c>
      <c r="H29" s="7">
        <f>IFERROR(AVERAGEIFS(统调负荷!$P:$P,统调负荷!$B:$B,H$3,统调负荷!$C:$C,$A29)/10,"")</f>
        <v>1275.5275</v>
      </c>
      <c r="I29" s="7">
        <f>IFERROR(AVERAGEIFS(统调负荷!$P:$P,统调负荷!$B:$B,I$3,统调负荷!$C:$C,$A29)/10,"")</f>
        <v>1234.5825</v>
      </c>
      <c r="J29" s="7">
        <f>IFERROR(AVERAGEIFS(统调负荷!$P:$P,统调负荷!$B:$B,J$3,统调负荷!$C:$C,$A29)/10,"")</f>
        <v>1236.2525</v>
      </c>
      <c r="K29" s="7">
        <f>IFERROR(AVERAGEIFS(统调负荷!$P:$P,统调负荷!$B:$B,K$3,统调负荷!$C:$C,$A29)/10,"")</f>
        <v>1166.6775</v>
      </c>
      <c r="L29" s="7">
        <f>IFERROR(AVERAGEIFS(统调负荷!$P:$P,统调负荷!$B:$B,L$3,统调负荷!$C:$C,$A29)/10,"")</f>
        <v>1203.1425</v>
      </c>
      <c r="M29" s="7">
        <f>IFERROR(AVERAGEIFS(统调负荷!$P:$P,统调负荷!$B:$B,M$3,统调负荷!$C:$C,$A29)/10,"")</f>
        <v>1399.9875</v>
      </c>
      <c r="N29" s="7">
        <f>IFERROR(AVERAGEIFS(统调负荷!$P:$P,统调负荷!$B:$B,N$3,统调负荷!$C:$C,$A29)/10,"")</f>
        <v>1639.425</v>
      </c>
      <c r="O29" s="7">
        <f>IFERROR(AVERAGEIFS(统调负荷!$P:$P,统调负荷!$B:$B,O$3,统调负荷!$C:$C,$A29)/10,"")</f>
        <v>1747.2175</v>
      </c>
      <c r="P29" s="7">
        <f>IFERROR(AVERAGEIFS(统调负荷!$P:$P,统调负荷!$B:$B,P$3,统调负荷!$C:$C,$A29)/10,"")</f>
        <v>1614.3625</v>
      </c>
      <c r="Q29" s="7">
        <f>IFERROR(AVERAGEIFS(统调负荷!$P:$P,统调负荷!$B:$B,Q$3,统调负荷!$C:$C,$A29)/10,"")</f>
        <v>1521.0775</v>
      </c>
      <c r="R29" s="7">
        <f>IFERROR(AVERAGEIFS(统调负荷!$P:$P,统调负荷!$B:$B,R$3,统调负荷!$C:$C,$A29)/10,"")</f>
        <v>1550.795</v>
      </c>
      <c r="S29" s="7">
        <f>IFERROR(AVERAGEIFS(统调负荷!$P:$P,统调负荷!$B:$B,S$3,统调负荷!$C:$C,$A29)/10,"")</f>
        <v>1598.35</v>
      </c>
      <c r="T29" s="7">
        <f>IFERROR(AVERAGEIFS(统调负荷!$P:$P,统调负荷!$B:$B,T$3,统调负荷!$C:$C,$A29)/10,"")</f>
        <v>1728.765</v>
      </c>
      <c r="U29" s="7">
        <f>IFERROR(AVERAGEIFS(统调负荷!$P:$P,统调负荷!$B:$B,U$3,统调负荷!$C:$C,$A29)/10,"")</f>
        <v>1865.2375</v>
      </c>
      <c r="V29" s="7">
        <f>IFERROR(AVERAGEIFS(统调负荷!$P:$P,统调负荷!$B:$B,V$3,统调负荷!$C:$C,$A29)/10,"")</f>
        <v>1779.79</v>
      </c>
      <c r="W29" s="7">
        <f>IFERROR(AVERAGEIFS(统调负荷!$P:$P,统调负荷!$B:$B,W$3,统调负荷!$C:$C,$A29)/10,"")</f>
        <v>1676.015</v>
      </c>
      <c r="X29" s="7">
        <f>IFERROR(AVERAGEIFS(统调负荷!$P:$P,统调负荷!$B:$B,X$3,统调负荷!$C:$C,$A29)/10,"")</f>
        <v>1903.76</v>
      </c>
      <c r="Y29" s="7">
        <f>IFERROR(AVERAGEIFS(统调负荷!$P:$P,统调负荷!$B:$B,Y$3,统调负荷!$C:$C,$A29)/10,"")</f>
        <v>1888.03</v>
      </c>
      <c r="Z29" s="7">
        <f>IFERROR(AVERAGEIFS(统调负荷!$P:$P,统调负荷!$B:$B,Z$3,统调负荷!$C:$C,$A29)/10,"")</f>
        <v>1727.82</v>
      </c>
      <c r="AA29" s="7">
        <f>IFERROR(AVERAGEIFS(统调负荷!$P:$P,统调负荷!$B:$B,AA$3,统调负荷!$C:$C,$A29)/10,"")</f>
        <v>1552.02</v>
      </c>
      <c r="AB29" s="7">
        <f>IFERROR(AVERAGEIFS(统调负荷!$P:$P,统调负荷!$B:$B,AB$3,统调负荷!$C:$C,$A29)/10,"")</f>
        <v>1352.8025</v>
      </c>
      <c r="AC29" s="7">
        <f>IFERROR(AVERAGEIFS(统调负荷!$P:$P,统调负荷!$B:$B,AC$3,统调负荷!$C:$C,$A29)/10,"")</f>
        <v>1323.7875</v>
      </c>
      <c r="AD29" s="7"/>
      <c r="AE29" s="23" t="str">
        <f>检修、备用和必开!$A27</f>
        <v>2025-01-26</v>
      </c>
      <c r="AF29" s="25">
        <f ca="1" t="shared" si="5"/>
        <v>111.475</v>
      </c>
      <c r="AG29" s="25">
        <f ca="1" t="shared" si="6"/>
        <v>50.5799999999999</v>
      </c>
      <c r="AH29" s="25">
        <f ca="1" t="shared" si="7"/>
        <v>6.80549999999994</v>
      </c>
      <c r="AI29" s="25">
        <f ca="1" t="shared" si="8"/>
        <v>-48.1455</v>
      </c>
      <c r="AJ29" s="25">
        <f ca="1" t="shared" si="9"/>
        <v>-62.4567499999999</v>
      </c>
      <c r="AK29" s="25">
        <f ca="1" t="shared" si="10"/>
        <v>-93.03725</v>
      </c>
      <c r="AL29" s="25">
        <f ca="1" t="shared" si="11"/>
        <v>-37.775</v>
      </c>
      <c r="AM29" s="25">
        <f ca="1" t="shared" si="12"/>
        <v>26.4942500000001</v>
      </c>
      <c r="AN29" s="25">
        <f ca="1" t="shared" si="13"/>
        <v>-113.61475</v>
      </c>
      <c r="AO29" s="25">
        <f ca="1" t="shared" si="14"/>
        <v>-111.48875</v>
      </c>
      <c r="AP29" s="25">
        <f ca="1" t="shared" si="15"/>
        <v>-15.749</v>
      </c>
      <c r="AQ29" s="25">
        <f ca="1" t="shared" si="16"/>
        <v>-43.9879999999999</v>
      </c>
      <c r="AR29" s="25">
        <f ca="1" t="shared" si="17"/>
        <v>155.5725</v>
      </c>
      <c r="AS29" s="25">
        <f ca="1" t="shared" si="18"/>
        <v>157.8745</v>
      </c>
      <c r="AT29" s="25">
        <f ca="1" t="shared" si="19"/>
        <v>235.52</v>
      </c>
      <c r="AU29" s="25">
        <f ca="1" t="shared" si="20"/>
        <v>176.55</v>
      </c>
      <c r="AV29" s="25">
        <f ca="1" t="shared" si="21"/>
        <v>27.76</v>
      </c>
      <c r="AW29" s="25">
        <f ca="1" t="shared" si="22"/>
        <v>-29.7874999999999</v>
      </c>
      <c r="AX29" s="25">
        <f ca="1" t="shared" si="23"/>
        <v>-48.4349999999999</v>
      </c>
      <c r="AY29" s="25">
        <f ca="1" t="shared" si="24"/>
        <v>-42.6275000000001</v>
      </c>
      <c r="AZ29" s="25">
        <f ca="1" t="shared" si="25"/>
        <v>-11.2050000000002</v>
      </c>
      <c r="BA29" s="25">
        <f ca="1" t="shared" si="26"/>
        <v>20.845</v>
      </c>
      <c r="BB29" s="25">
        <f ca="1" t="shared" si="27"/>
        <v>12.1200000000001</v>
      </c>
      <c r="BC29" s="25">
        <f ca="1" t="shared" si="28"/>
        <v>-4.31500000000005</v>
      </c>
    </row>
    <row r="30" spans="1:55">
      <c r="A30" s="16" t="str">
        <f>统调负荷24小时!A30</f>
        <v>2025-01-14</v>
      </c>
      <c r="B30" s="53" t="s">
        <v>53</v>
      </c>
      <c r="C30" s="54">
        <f t="shared" si="4"/>
        <v>1504.55729166667</v>
      </c>
      <c r="D30" s="3">
        <f t="shared" si="0"/>
        <v>1920.7</v>
      </c>
      <c r="E30" s="3">
        <f t="shared" si="1"/>
        <v>1256.1</v>
      </c>
      <c r="F30" s="7">
        <f>IFERROR(AVERAGEIFS(统调负荷!$G:$G,统调负荷!$B:$B,F$3,统调负荷!$C:$C,$A30)/10,"")</f>
        <v>1413.2</v>
      </c>
      <c r="G30" s="7">
        <f>IFERROR(AVERAGEIFS(统调负荷!$G:$G,统调负荷!$B:$B,G$3,统调负荷!$C:$C,$A30)/10,"")</f>
        <v>1365.325</v>
      </c>
      <c r="H30" s="7">
        <f>IFERROR(AVERAGEIFS(统调负荷!$G:$G,统调负荷!$B:$B,H$3,统调负荷!$C:$C,$A30)/10,"")</f>
        <v>1262.375</v>
      </c>
      <c r="I30" s="7">
        <f>IFERROR(AVERAGEIFS(统调负荷!$G:$G,统调负荷!$B:$B,I$3,统调负荷!$C:$C,$A30)/10,"")</f>
        <v>1256.6</v>
      </c>
      <c r="J30" s="7">
        <f>IFERROR(AVERAGEIFS(统调负荷!$G:$G,统调负荷!$B:$B,J$3,统调负荷!$C:$C,$A30)/10,"")</f>
        <v>1256.1</v>
      </c>
      <c r="K30" s="7">
        <f>IFERROR(AVERAGEIFS(统调负荷!$G:$G,统调负荷!$B:$B,K$3,统调负荷!$C:$C,$A30)/10,"")</f>
        <v>1275.275</v>
      </c>
      <c r="L30" s="7">
        <f>IFERROR(AVERAGEIFS(统调负荷!$G:$G,统调负荷!$B:$B,L$3,统调负荷!$C:$C,$A30)/10,"")</f>
        <v>1279.1</v>
      </c>
      <c r="M30" s="7">
        <f>IFERROR(AVERAGEIFS(统调负荷!$G:$G,统调负荷!$B:$B,M$3,统调负荷!$C:$C,$A30)/10,"")</f>
        <v>1338.65</v>
      </c>
      <c r="N30" s="7">
        <f>IFERROR(AVERAGEIFS(统调负荷!$G:$G,统调负荷!$B:$B,N$3,统调负荷!$C:$C,$A30)/10,"")</f>
        <v>1607.975</v>
      </c>
      <c r="O30" s="7">
        <f>IFERROR(AVERAGEIFS(统调负荷!$G:$G,统调负荷!$B:$B,O$3,统调负荷!$C:$C,$A30)/10,"")</f>
        <v>1624.25</v>
      </c>
      <c r="P30" s="7">
        <f>IFERROR(AVERAGEIFS(统调负荷!$G:$G,统调负荷!$B:$B,P$3,统调负荷!$C:$C,$A30)/10,"")</f>
        <v>1537.3</v>
      </c>
      <c r="Q30" s="7">
        <f>IFERROR(AVERAGEIFS(统调负荷!$G:$G,统调负荷!$B:$B,Q$3,统调负荷!$C:$C,$A30)/10,"")</f>
        <v>1300.825</v>
      </c>
      <c r="R30" s="7">
        <f>IFERROR(AVERAGEIFS(统调负荷!$G:$G,统调负荷!$B:$B,R$3,统调负荷!$C:$C,$A30)/10,"")</f>
        <v>1313.35</v>
      </c>
      <c r="S30" s="7">
        <f>IFERROR(AVERAGEIFS(统调负荷!$G:$G,统调负荷!$B:$B,S$3,统调负荷!$C:$C,$A30)/10,"")</f>
        <v>1376.6</v>
      </c>
      <c r="T30" s="7">
        <f>IFERROR(AVERAGEIFS(统调负荷!$G:$G,统调负荷!$B:$B,T$3,统调负荷!$C:$C,$A30)/10,"")</f>
        <v>1427.8</v>
      </c>
      <c r="U30" s="7">
        <f>IFERROR(AVERAGEIFS(统调负荷!$G:$G,统调负荷!$B:$B,U$3,统调负荷!$C:$C,$A30)/10,"")</f>
        <v>1522.55</v>
      </c>
      <c r="V30" s="7">
        <f>IFERROR(AVERAGEIFS(统调负荷!$G:$G,统调负荷!$B:$B,V$3,统调负荷!$C:$C,$A30)/10,"")</f>
        <v>1577.75</v>
      </c>
      <c r="W30" s="7">
        <f>IFERROR(AVERAGEIFS(统调负荷!$G:$G,统调负荷!$B:$B,W$3,统调负荷!$C:$C,$A30)/10,"")</f>
        <v>1757</v>
      </c>
      <c r="X30" s="7">
        <f>IFERROR(AVERAGEIFS(统调负荷!$G:$G,统调负荷!$B:$B,X$3,统调负荷!$C:$C,$A30)/10,"")</f>
        <v>1889.8</v>
      </c>
      <c r="Y30" s="7">
        <f>IFERROR(AVERAGEIFS(统调负荷!$G:$G,统调负荷!$B:$B,Y$3,统调负荷!$C:$C,$A30)/10,"")</f>
        <v>1920.7</v>
      </c>
      <c r="Z30" s="7">
        <f>IFERROR(AVERAGEIFS(统调负荷!$G:$G,统调负荷!$B:$B,Z$3,统调负荷!$C:$C,$A30)/10,"")</f>
        <v>1908.4</v>
      </c>
      <c r="AA30" s="7">
        <f>IFERROR(AVERAGEIFS(统调负荷!$G:$G,统调负荷!$B:$B,AA$3,统调负荷!$C:$C,$A30)/10,"")</f>
        <v>1714.05</v>
      </c>
      <c r="AB30" s="7">
        <f>IFERROR(AVERAGEIFS(统调负荷!$G:$G,统调负荷!$B:$B,AB$3,统调负荷!$C:$C,$A30)/10,"")</f>
        <v>1587.775</v>
      </c>
      <c r="AC30" s="7">
        <f>IFERROR(AVERAGEIFS(统调负荷!$G:$G,统调负荷!$B:$B,AC$3,统调负荷!$C:$C,$A30)/10,"")</f>
        <v>1596.625</v>
      </c>
      <c r="AD30" s="7"/>
      <c r="AE30" s="23" t="str">
        <f>检修、备用和必开!$A28</f>
        <v>2025-01-27</v>
      </c>
      <c r="AF30" s="25">
        <f ca="1" t="shared" si="5"/>
        <v>-8.20425</v>
      </c>
      <c r="AG30" s="25">
        <f ca="1" t="shared" si="6"/>
        <v>-2.63575000000003</v>
      </c>
      <c r="AH30" s="25">
        <f ca="1" t="shared" si="7"/>
        <v>24.02975</v>
      </c>
      <c r="AI30" s="25">
        <f ca="1" t="shared" si="8"/>
        <v>-12.0607500000001</v>
      </c>
      <c r="AJ30" s="25">
        <f ca="1" t="shared" si="9"/>
        <v>8.30324999999993</v>
      </c>
      <c r="AK30" s="25">
        <f ca="1" t="shared" si="10"/>
        <v>-15.36325</v>
      </c>
      <c r="AL30" s="25">
        <f ca="1" t="shared" si="11"/>
        <v>-21.995</v>
      </c>
      <c r="AM30" s="25">
        <f ca="1" t="shared" si="12"/>
        <v>-14.12075</v>
      </c>
      <c r="AN30" s="25">
        <f ca="1" t="shared" si="13"/>
        <v>28.87175</v>
      </c>
      <c r="AO30" s="25">
        <f ca="1" t="shared" si="14"/>
        <v>20.56075</v>
      </c>
      <c r="AP30" s="25">
        <f ca="1" t="shared" si="15"/>
        <v>-31.6285</v>
      </c>
      <c r="AQ30" s="25">
        <f ca="1" t="shared" si="16"/>
        <v>-44.7624999999999</v>
      </c>
      <c r="AR30" s="25">
        <f ca="1" t="shared" si="17"/>
        <v>15.00275</v>
      </c>
      <c r="AS30" s="25">
        <f ca="1" t="shared" si="18"/>
        <v>-34.54525</v>
      </c>
      <c r="AT30" s="25">
        <f ca="1" t="shared" si="19"/>
        <v>1.41075000000001</v>
      </c>
      <c r="AU30" s="25">
        <f ca="1" t="shared" si="20"/>
        <v>-109.6315</v>
      </c>
      <c r="AV30" s="25">
        <f ca="1" t="shared" si="21"/>
        <v>-105.0625</v>
      </c>
      <c r="AW30" s="25">
        <f ca="1" t="shared" si="22"/>
        <v>-9.90249999999992</v>
      </c>
      <c r="AX30" s="25">
        <f ca="1" t="shared" si="23"/>
        <v>-28.0599999999999</v>
      </c>
      <c r="AY30" s="25">
        <f ca="1" t="shared" si="24"/>
        <v>-20.155</v>
      </c>
      <c r="AZ30" s="25">
        <f ca="1" t="shared" si="25"/>
        <v>-41.3125</v>
      </c>
      <c r="BA30" s="25">
        <f ca="1" t="shared" si="26"/>
        <v>-26.5899999999999</v>
      </c>
      <c r="BB30" s="25">
        <f ca="1" t="shared" si="27"/>
        <v>-22.95475</v>
      </c>
      <c r="BC30" s="25">
        <f ca="1" t="shared" si="28"/>
        <v>7.03625</v>
      </c>
    </row>
    <row r="31" spans="1:55">
      <c r="A31" s="16" t="str">
        <f>统调负荷24小时!A31</f>
        <v>2025-01-14</v>
      </c>
      <c r="B31" s="53" t="s">
        <v>54</v>
      </c>
      <c r="C31" s="54">
        <f t="shared" si="4"/>
        <v>1501.57708333333</v>
      </c>
      <c r="D31" s="3">
        <f t="shared" si="0"/>
        <v>1982.085</v>
      </c>
      <c r="E31" s="3">
        <f t="shared" si="1"/>
        <v>1108.2975</v>
      </c>
      <c r="F31" s="7">
        <f>IFERROR(AVERAGEIFS(统调负荷!$P:$P,统调负荷!$B:$B,F$3,统调负荷!$C:$C,$A31)/10,"")</f>
        <v>1429.79</v>
      </c>
      <c r="G31" s="7">
        <f>IFERROR(AVERAGEIFS(统调负荷!$P:$P,统调负荷!$B:$B,G$3,统调负荷!$C:$C,$A31)/10,"")</f>
        <v>1412.0025</v>
      </c>
      <c r="H31" s="7">
        <f>IFERROR(AVERAGEIFS(统调负荷!$P:$P,统调负荷!$B:$B,H$3,统调负荷!$C:$C,$A31)/10,"")</f>
        <v>1339.01</v>
      </c>
      <c r="I31" s="7">
        <f>IFERROR(AVERAGEIFS(统调负荷!$P:$P,统调负荷!$B:$B,I$3,统调负荷!$C:$C,$A31)/10,"")</f>
        <v>1337.33</v>
      </c>
      <c r="J31" s="7">
        <f>IFERROR(AVERAGEIFS(统调负荷!$P:$P,统调负荷!$B:$B,J$3,统调负荷!$C:$C,$A31)/10,"")</f>
        <v>1300.955</v>
      </c>
      <c r="K31" s="7">
        <f>IFERROR(AVERAGEIFS(统调负荷!$P:$P,统调负荷!$B:$B,K$3,统调负荷!$C:$C,$A31)/10,"")</f>
        <v>1288.6675</v>
      </c>
      <c r="L31" s="7">
        <f>IFERROR(AVERAGEIFS(统调负荷!$P:$P,统调负荷!$B:$B,L$3,统调负荷!$C:$C,$A31)/10,"")</f>
        <v>1309.3525</v>
      </c>
      <c r="M31" s="7">
        <f>IFERROR(AVERAGEIFS(统调负荷!$P:$P,统调负荷!$B:$B,M$3,统调负荷!$C:$C,$A31)/10,"")</f>
        <v>1366.0425</v>
      </c>
      <c r="N31" s="7">
        <f>IFERROR(AVERAGEIFS(统调负荷!$P:$P,统调负荷!$B:$B,N$3,统调负荷!$C:$C,$A31)/10,"")</f>
        <v>1596.775</v>
      </c>
      <c r="O31" s="7">
        <f>IFERROR(AVERAGEIFS(统调负荷!$P:$P,统调负荷!$B:$B,O$3,统调负荷!$C:$C,$A31)/10,"")</f>
        <v>1648.4275</v>
      </c>
      <c r="P31" s="7">
        <f>IFERROR(AVERAGEIFS(统调负荷!$P:$P,统调负荷!$B:$B,P$3,统调负荷!$C:$C,$A31)/10,"")</f>
        <v>1623.4925</v>
      </c>
      <c r="Q31" s="7">
        <f>IFERROR(AVERAGEIFS(统调负荷!$P:$P,统调负荷!$B:$B,Q$3,统调负荷!$C:$C,$A31)/10,"")</f>
        <v>1402.725</v>
      </c>
      <c r="R31" s="7">
        <f>IFERROR(AVERAGEIFS(统调负荷!$P:$P,统调负荷!$B:$B,R$3,统调负荷!$C:$C,$A31)/10,"")</f>
        <v>1178.385</v>
      </c>
      <c r="S31" s="7">
        <f>IFERROR(AVERAGEIFS(统调负荷!$P:$P,统调负荷!$B:$B,S$3,统调负荷!$C:$C,$A31)/10,"")</f>
        <v>1108.2975</v>
      </c>
      <c r="T31" s="7">
        <f>IFERROR(AVERAGEIFS(统调负荷!$P:$P,统调负荷!$B:$B,T$3,统调负荷!$C:$C,$A31)/10,"")</f>
        <v>1136.39</v>
      </c>
      <c r="U31" s="7">
        <f>IFERROR(AVERAGEIFS(统调负荷!$P:$P,统调负荷!$B:$B,U$3,统调负荷!$C:$C,$A31)/10,"")</f>
        <v>1321.045</v>
      </c>
      <c r="V31" s="7">
        <f>IFERROR(AVERAGEIFS(统调负荷!$P:$P,统调负荷!$B:$B,V$3,统调负荷!$C:$C,$A31)/10,"")</f>
        <v>1513.425</v>
      </c>
      <c r="W31" s="7">
        <f>IFERROR(AVERAGEIFS(统调负荷!$P:$P,统调负荷!$B:$B,W$3,统调负荷!$C:$C,$A31)/10,"")</f>
        <v>1754.28</v>
      </c>
      <c r="X31" s="7">
        <f>IFERROR(AVERAGEIFS(统调负荷!$P:$P,统调负荷!$B:$B,X$3,统调负荷!$C:$C,$A31)/10,"")</f>
        <v>1945.69</v>
      </c>
      <c r="Y31" s="7">
        <f>IFERROR(AVERAGEIFS(统调负荷!$P:$P,统调负荷!$B:$B,Y$3,统调负荷!$C:$C,$A31)/10,"")</f>
        <v>1982.085</v>
      </c>
      <c r="Z31" s="7">
        <f>IFERROR(AVERAGEIFS(统调负荷!$P:$P,统调负荷!$B:$B,Z$3,统调负荷!$C:$C,$A31)/10,"")</f>
        <v>1968.5575</v>
      </c>
      <c r="AA31" s="7">
        <f>IFERROR(AVERAGEIFS(统调负荷!$P:$P,统调负荷!$B:$B,AA$3,统调负荷!$C:$C,$A31)/10,"")</f>
        <v>1795.2125</v>
      </c>
      <c r="AB31" s="7">
        <f>IFERROR(AVERAGEIFS(统调负荷!$P:$P,统调负荷!$B:$B,AB$3,统调负荷!$C:$C,$A31)/10,"")</f>
        <v>1639.375</v>
      </c>
      <c r="AC31" s="7">
        <f>IFERROR(AVERAGEIFS(统调负荷!$P:$P,统调负荷!$B:$B,AC$3,统调负荷!$C:$C,$A31)/10,"")</f>
        <v>1640.5375</v>
      </c>
      <c r="AD31" s="7"/>
      <c r="AE31" s="23" t="str">
        <f>检修、备用和必开!$A29</f>
        <v>2025-01-28</v>
      </c>
      <c r="AF31" s="25">
        <f ca="1" t="shared" si="5"/>
        <v>112.547</v>
      </c>
      <c r="AG31" s="25">
        <f ca="1" t="shared" si="6"/>
        <v>101.07375</v>
      </c>
      <c r="AH31" s="25">
        <f ca="1" t="shared" si="7"/>
        <v>26.4989999999999</v>
      </c>
      <c r="AI31" s="25">
        <f ca="1" t="shared" si="8"/>
        <v>26.1084999999999</v>
      </c>
      <c r="AJ31" s="25">
        <f ca="1" t="shared" si="9"/>
        <v>34.53725</v>
      </c>
      <c r="AK31" s="25">
        <f ca="1" t="shared" si="10"/>
        <v>3.85749999999996</v>
      </c>
      <c r="AL31" s="25">
        <f ca="1" t="shared" si="11"/>
        <v>-26.3835</v>
      </c>
      <c r="AM31" s="25">
        <f ca="1" t="shared" si="12"/>
        <v>-23.58025</v>
      </c>
      <c r="AN31" s="25">
        <f ca="1" t="shared" si="13"/>
        <v>-51.337</v>
      </c>
      <c r="AO31" s="25">
        <f ca="1" t="shared" si="14"/>
        <v>-25.727</v>
      </c>
      <c r="AP31" s="25">
        <f ca="1" t="shared" si="15"/>
        <v>-16.01225</v>
      </c>
      <c r="AQ31" s="25">
        <f ca="1" t="shared" si="16"/>
        <v>-32.1922500000001</v>
      </c>
      <c r="AR31" s="25">
        <f ca="1" t="shared" si="17"/>
        <v>-65.9347500000001</v>
      </c>
      <c r="AS31" s="25">
        <f ca="1" t="shared" si="18"/>
        <v>-94.44375</v>
      </c>
      <c r="AT31" s="25">
        <f ca="1" t="shared" si="19"/>
        <v>-55.89025</v>
      </c>
      <c r="AU31" s="25">
        <f ca="1" t="shared" si="20"/>
        <v>-35.75775</v>
      </c>
      <c r="AV31" s="25">
        <f ca="1" t="shared" si="21"/>
        <v>92.4755</v>
      </c>
      <c r="AW31" s="25">
        <f ca="1" t="shared" si="22"/>
        <v>177.3675</v>
      </c>
      <c r="AX31" s="25">
        <f ca="1" t="shared" si="23"/>
        <v>132.9675</v>
      </c>
      <c r="AY31" s="25">
        <f ca="1" t="shared" si="24"/>
        <v>70.6824999999999</v>
      </c>
      <c r="AZ31" s="25">
        <f ca="1" t="shared" si="25"/>
        <v>-79.3325</v>
      </c>
      <c r="BA31" s="25">
        <f ca="1" t="shared" si="26"/>
        <v>-39.1849999999999</v>
      </c>
      <c r="BB31" s="25">
        <f ca="1" t="shared" si="27"/>
        <v>8.30624999999986</v>
      </c>
      <c r="BC31" s="25">
        <f ca="1" t="shared" si="28"/>
        <v>-106.80875</v>
      </c>
    </row>
    <row r="32" spans="1:55">
      <c r="A32" s="16" t="str">
        <f>统调负荷24小时!A32</f>
        <v>2025-01-15</v>
      </c>
      <c r="B32" s="53" t="s">
        <v>53</v>
      </c>
      <c r="C32" s="54">
        <f t="shared" si="4"/>
        <v>1410.26354166667</v>
      </c>
      <c r="D32" s="3">
        <f t="shared" si="0"/>
        <v>1865.35</v>
      </c>
      <c r="E32" s="3">
        <f t="shared" si="1"/>
        <v>1178.975</v>
      </c>
      <c r="F32" s="7">
        <f>IFERROR(AVERAGEIFS(统调负荷!$G:$G,统调负荷!$B:$B,F$3,统调负荷!$C:$C,$A32)/10,"")</f>
        <v>1370.075</v>
      </c>
      <c r="G32" s="7">
        <f>IFERROR(AVERAGEIFS(统调负荷!$G:$G,统调负荷!$B:$B,G$3,统调负荷!$C:$C,$A32)/10,"")</f>
        <v>1237.35</v>
      </c>
      <c r="H32" s="7">
        <f>IFERROR(AVERAGEIFS(统调负荷!$G:$G,统调负荷!$B:$B,H$3,统调负荷!$C:$C,$A32)/10,"")</f>
        <v>1180.025</v>
      </c>
      <c r="I32" s="7">
        <f>IFERROR(AVERAGEIFS(统调负荷!$G:$G,统调负荷!$B:$B,I$3,统调负荷!$C:$C,$A32)/10,"")</f>
        <v>1315.3</v>
      </c>
      <c r="J32" s="7">
        <f>IFERROR(AVERAGEIFS(统调负荷!$G:$G,统调负荷!$B:$B,J$3,统调负荷!$C:$C,$A32)/10,"")</f>
        <v>1339.8</v>
      </c>
      <c r="K32" s="7">
        <f>IFERROR(AVERAGEIFS(统调负荷!$G:$G,统调负荷!$B:$B,K$3,统调负荷!$C:$C,$A32)/10,"")</f>
        <v>1337.6</v>
      </c>
      <c r="L32" s="7">
        <f>IFERROR(AVERAGEIFS(统调负荷!$G:$G,统调负荷!$B:$B,L$3,统调负荷!$C:$C,$A32)/10,"")</f>
        <v>1234.925</v>
      </c>
      <c r="M32" s="7">
        <f>IFERROR(AVERAGEIFS(统调负荷!$G:$G,统调负荷!$B:$B,M$3,统调负荷!$C:$C,$A32)/10,"")</f>
        <v>1288.85</v>
      </c>
      <c r="N32" s="7">
        <f>IFERROR(AVERAGEIFS(统调负荷!$G:$G,统调负荷!$B:$B,N$3,统调负荷!$C:$C,$A32)/10,"")</f>
        <v>1394.925</v>
      </c>
      <c r="O32" s="7">
        <f>IFERROR(AVERAGEIFS(统调负荷!$G:$G,统调负荷!$B:$B,O$3,统调负荷!$C:$C,$A32)/10,"")</f>
        <v>1395.025</v>
      </c>
      <c r="P32" s="7">
        <f>IFERROR(AVERAGEIFS(统调负荷!$G:$G,统调负荷!$B:$B,P$3,统调负荷!$C:$C,$A32)/10,"")</f>
        <v>1288</v>
      </c>
      <c r="Q32" s="7">
        <f>IFERROR(AVERAGEIFS(统调负荷!$G:$G,统调负荷!$B:$B,Q$3,统调负荷!$C:$C,$A32)/10,"")</f>
        <v>1187.3</v>
      </c>
      <c r="R32" s="7">
        <f>IFERROR(AVERAGEIFS(统调负荷!$G:$G,统调负荷!$B:$B,R$3,统调负荷!$C:$C,$A32)/10,"")</f>
        <v>1178.975</v>
      </c>
      <c r="S32" s="7">
        <f>IFERROR(AVERAGEIFS(统调负荷!$G:$G,统调负荷!$B:$B,S$3,统调负荷!$C:$C,$A32)/10,"")</f>
        <v>1208.8</v>
      </c>
      <c r="T32" s="7">
        <f>IFERROR(AVERAGEIFS(统调负荷!$G:$G,统调负荷!$B:$B,T$3,统调负荷!$C:$C,$A32)/10,"")</f>
        <v>1250.325</v>
      </c>
      <c r="U32" s="7">
        <f>IFERROR(AVERAGEIFS(统调负荷!$G:$G,统调负荷!$B:$B,U$3,统调负荷!$C:$C,$A32)/10,"")</f>
        <v>1362.575</v>
      </c>
      <c r="V32" s="7">
        <f>IFERROR(AVERAGEIFS(统调负荷!$G:$G,统调负荷!$B:$B,V$3,统调负荷!$C:$C,$A32)/10,"")</f>
        <v>1454.725</v>
      </c>
      <c r="W32" s="7">
        <f>IFERROR(AVERAGEIFS(统调负荷!$G:$G,统调负荷!$B:$B,W$3,统调负荷!$C:$C,$A32)/10,"")</f>
        <v>1713.925</v>
      </c>
      <c r="X32" s="7">
        <f>IFERROR(AVERAGEIFS(统调负荷!$G:$G,统调负荷!$B:$B,X$3,统调负荷!$C:$C,$A32)/10,"")</f>
        <v>1834.9</v>
      </c>
      <c r="Y32" s="7">
        <f>IFERROR(AVERAGEIFS(统调负荷!$G:$G,统调负荷!$B:$B,Y$3,统调负荷!$C:$C,$A32)/10,"")</f>
        <v>1865.35</v>
      </c>
      <c r="Z32" s="7">
        <f>IFERROR(AVERAGEIFS(统调负荷!$G:$G,统调负荷!$B:$B,Z$3,统调负荷!$C:$C,$A32)/10,"")</f>
        <v>1852.675</v>
      </c>
      <c r="AA32" s="7">
        <f>IFERROR(AVERAGEIFS(统调负荷!$G:$G,统调负荷!$B:$B,AA$3,统调负荷!$C:$C,$A32)/10,"")</f>
        <v>1657.5</v>
      </c>
      <c r="AB32" s="7">
        <f>IFERROR(AVERAGEIFS(统调负荷!$G:$G,统调负荷!$B:$B,AB$3,统调负荷!$C:$C,$A32)/10,"")</f>
        <v>1488.15</v>
      </c>
      <c r="AC32" s="7">
        <f>IFERROR(AVERAGEIFS(统调负荷!$G:$G,统调负荷!$B:$B,AC$3,统调负荷!$C:$C,$A32)/10,"")</f>
        <v>1409.25</v>
      </c>
      <c r="AD32" s="7"/>
      <c r="AE32" s="23" t="str">
        <f>检修、备用和必开!$A30</f>
        <v>2025-01-29</v>
      </c>
      <c r="AF32" s="25">
        <f ca="1" t="shared" si="5"/>
        <v>-66.7905</v>
      </c>
      <c r="AG32" s="25">
        <f ca="1" t="shared" si="6"/>
        <v>-10.38525</v>
      </c>
      <c r="AH32" s="25">
        <f ca="1" t="shared" si="7"/>
        <v>-19.2429999999999</v>
      </c>
      <c r="AI32" s="25">
        <f ca="1" t="shared" si="8"/>
        <v>-23.9849999999999</v>
      </c>
      <c r="AJ32" s="25">
        <f ca="1" t="shared" si="9"/>
        <v>-13.6215</v>
      </c>
      <c r="AK32" s="25">
        <f ca="1" t="shared" si="10"/>
        <v>-0.187000000000012</v>
      </c>
      <c r="AL32" s="25">
        <f ca="1" t="shared" si="11"/>
        <v>7.02774999999997</v>
      </c>
      <c r="AM32" s="25">
        <f ca="1" t="shared" si="12"/>
        <v>6.12</v>
      </c>
      <c r="AN32" s="25">
        <f ca="1" t="shared" si="13"/>
        <v>-3.86649999999997</v>
      </c>
      <c r="AO32" s="25">
        <f ca="1" t="shared" si="14"/>
        <v>17.59975</v>
      </c>
      <c r="AP32" s="25">
        <f ca="1" t="shared" si="15"/>
        <v>22.5477500000001</v>
      </c>
      <c r="AQ32" s="25">
        <f ca="1" t="shared" si="16"/>
        <v>67.8365</v>
      </c>
      <c r="AR32" s="25">
        <f ca="1" t="shared" si="17"/>
        <v>33.84425</v>
      </c>
      <c r="AS32" s="25">
        <f ca="1" t="shared" si="18"/>
        <v>45.86925</v>
      </c>
      <c r="AT32" s="25">
        <f ca="1" t="shared" si="19"/>
        <v>-6.14625000000001</v>
      </c>
      <c r="AU32" s="25">
        <f ca="1" t="shared" si="20"/>
        <v>-48.1374999999999</v>
      </c>
      <c r="AV32" s="25">
        <f ca="1" t="shared" si="21"/>
        <v>-84.4105000000001</v>
      </c>
      <c r="AW32" s="25">
        <f ca="1" t="shared" si="22"/>
        <v>-94.9515</v>
      </c>
      <c r="AX32" s="25">
        <f ca="1" t="shared" si="23"/>
        <v>-131.047</v>
      </c>
      <c r="AY32" s="25">
        <f ca="1" t="shared" si="24"/>
        <v>-99.8675000000001</v>
      </c>
      <c r="AZ32" s="25">
        <f ca="1" t="shared" si="25"/>
        <v>-137.41275</v>
      </c>
      <c r="BA32" s="25">
        <f ca="1" t="shared" si="26"/>
        <v>-118.15525</v>
      </c>
      <c r="BB32" s="25">
        <f ca="1" t="shared" si="27"/>
        <v>-11.8474999999999</v>
      </c>
      <c r="BC32" s="25">
        <f ca="1" t="shared" si="28"/>
        <v>9.63350000000003</v>
      </c>
    </row>
    <row r="33" spans="1:55">
      <c r="A33" s="16" t="str">
        <f>统调负荷24小时!A33</f>
        <v>2025-01-15</v>
      </c>
      <c r="B33" s="53" t="s">
        <v>54</v>
      </c>
      <c r="C33" s="54">
        <f t="shared" si="4"/>
        <v>1507.67854166667</v>
      </c>
      <c r="D33" s="3">
        <f t="shared" si="0"/>
        <v>1834.9</v>
      </c>
      <c r="E33" s="3">
        <f t="shared" si="1"/>
        <v>1307.2375</v>
      </c>
      <c r="F33" s="7">
        <f>IFERROR(AVERAGEIFS(统调负荷!$P:$P,统调负荷!$B:$B,F$3,统调负荷!$C:$C,$A33)/10,"")</f>
        <v>1457.1825</v>
      </c>
      <c r="G33" s="7">
        <f>IFERROR(AVERAGEIFS(统调负荷!$P:$P,统调负荷!$B:$B,G$3,统调负荷!$C:$C,$A33)/10,"")</f>
        <v>1380.975</v>
      </c>
      <c r="H33" s="7">
        <f>IFERROR(AVERAGEIFS(统调负荷!$P:$P,统调负荷!$B:$B,H$3,统调负荷!$C:$C,$A33)/10,"")</f>
        <v>1307.2375</v>
      </c>
      <c r="I33" s="7">
        <f>IFERROR(AVERAGEIFS(统调负荷!$P:$P,统调负荷!$B:$B,I$3,统调负荷!$C:$C,$A33)/10,"")</f>
        <v>1412.455</v>
      </c>
      <c r="J33" s="7">
        <f>IFERROR(AVERAGEIFS(统调负荷!$P:$P,统调负荷!$B:$B,J$3,统调负荷!$C:$C,$A33)/10,"")</f>
        <v>1463</v>
      </c>
      <c r="K33" s="7">
        <f>IFERROR(AVERAGEIFS(统调负荷!$P:$P,统调负荷!$B:$B,K$3,统调负荷!$C:$C,$A33)/10,"")</f>
        <v>1423.2675</v>
      </c>
      <c r="L33" s="7">
        <f>IFERROR(AVERAGEIFS(统调负荷!$P:$P,统调负荷!$B:$B,L$3,统调负荷!$C:$C,$A33)/10,"")</f>
        <v>1354.4425</v>
      </c>
      <c r="M33" s="7">
        <f>IFERROR(AVERAGEIFS(统调负荷!$P:$P,统调负荷!$B:$B,M$3,统调负荷!$C:$C,$A33)/10,"")</f>
        <v>1429.5775</v>
      </c>
      <c r="N33" s="7">
        <f>IFERROR(AVERAGEIFS(统调负荷!$P:$P,统调负荷!$B:$B,N$3,统调负荷!$C:$C,$A33)/10,"")</f>
        <v>1555.6075</v>
      </c>
      <c r="O33" s="7">
        <f>IFERROR(AVERAGEIFS(统调负荷!$P:$P,统调负荷!$B:$B,O$3,统调负荷!$C:$C,$A33)/10,"")</f>
        <v>1565.6925</v>
      </c>
      <c r="P33" s="7">
        <f>IFERROR(AVERAGEIFS(统调负荷!$P:$P,统调负荷!$B:$B,P$3,统调负荷!$C:$C,$A33)/10,"")</f>
        <v>1447.42</v>
      </c>
      <c r="Q33" s="7">
        <f>IFERROR(AVERAGEIFS(统调负荷!$P:$P,统调负荷!$B:$B,Q$3,统调负荷!$C:$C,$A33)/10,"")</f>
        <v>1371.1925</v>
      </c>
      <c r="R33" s="7">
        <f>IFERROR(AVERAGEIFS(统调负荷!$P:$P,统调负荷!$B:$B,R$3,统调负荷!$C:$C,$A33)/10,"")</f>
        <v>1355.6425</v>
      </c>
      <c r="S33" s="7">
        <f>IFERROR(AVERAGEIFS(统调负荷!$P:$P,统调负荷!$B:$B,S$3,统调负荷!$C:$C,$A33)/10,"")</f>
        <v>1372.2925</v>
      </c>
      <c r="T33" s="7">
        <f>IFERROR(AVERAGEIFS(统调负荷!$P:$P,统调负荷!$B:$B,T$3,统调负荷!$C:$C,$A33)/10,"")</f>
        <v>1446.2375</v>
      </c>
      <c r="U33" s="7">
        <f>IFERROR(AVERAGEIFS(统调负荷!$P:$P,统调负荷!$B:$B,U$3,统调负荷!$C:$C,$A33)/10,"")</f>
        <v>1457.5425</v>
      </c>
      <c r="V33" s="7">
        <f>IFERROR(AVERAGEIFS(统调负荷!$P:$P,统调负荷!$B:$B,V$3,统调负荷!$C:$C,$A33)/10,"")</f>
        <v>1557.2725</v>
      </c>
      <c r="W33" s="7">
        <f>IFERROR(AVERAGEIFS(统调负荷!$P:$P,统调负荷!$B:$B,W$3,统调负荷!$C:$C,$A33)/10,"")</f>
        <v>1723.5775</v>
      </c>
      <c r="X33" s="7">
        <f>IFERROR(AVERAGEIFS(统调负荷!$P:$P,统调负荷!$B:$B,X$3,统调负荷!$C:$C,$A33)/10,"")</f>
        <v>1772.5125</v>
      </c>
      <c r="Y33" s="7">
        <f>IFERROR(AVERAGEIFS(统调负荷!$P:$P,统调负荷!$B:$B,Y$3,统调负荷!$C:$C,$A33)/10,"")</f>
        <v>1834.9</v>
      </c>
      <c r="Z33" s="7">
        <f>IFERROR(AVERAGEIFS(统调负荷!$P:$P,统调负荷!$B:$B,Z$3,统调负荷!$C:$C,$A33)/10,"")</f>
        <v>1818.4425</v>
      </c>
      <c r="AA33" s="7">
        <f>IFERROR(AVERAGEIFS(统调负荷!$P:$P,统调负荷!$B:$B,AA$3,统调负荷!$C:$C,$A33)/10,"")</f>
        <v>1661.055</v>
      </c>
      <c r="AB33" s="7">
        <f>IFERROR(AVERAGEIFS(统调负荷!$P:$P,统调负荷!$B:$B,AB$3,统调负荷!$C:$C,$A33)/10,"")</f>
        <v>1520.9425</v>
      </c>
      <c r="AC33" s="7">
        <f>IFERROR(AVERAGEIFS(统调负荷!$P:$P,统调负荷!$B:$B,AC$3,统调负荷!$C:$C,$A33)/10,"")</f>
        <v>1495.8175</v>
      </c>
      <c r="AD33" s="7"/>
      <c r="AE33" s="23" t="str">
        <f>检修、备用和必开!$A31</f>
        <v>2025-01-30</v>
      </c>
      <c r="AF33" s="25">
        <f ca="1" t="shared" si="5"/>
        <v>7.85224999999991</v>
      </c>
      <c r="AG33" s="25">
        <f ca="1" t="shared" si="6"/>
        <v>-19.85425</v>
      </c>
      <c r="AH33" s="25">
        <f ca="1" t="shared" si="7"/>
        <v>7.85699999999997</v>
      </c>
      <c r="AI33" s="25">
        <f ca="1" t="shared" si="8"/>
        <v>-10.90475</v>
      </c>
      <c r="AJ33" s="25">
        <f ca="1" t="shared" si="9"/>
        <v>17.5565</v>
      </c>
      <c r="AK33" s="25">
        <f ca="1" t="shared" si="10"/>
        <v>14.99</v>
      </c>
      <c r="AL33" s="25">
        <f ca="1" t="shared" si="11"/>
        <v>16.9430000000001</v>
      </c>
      <c r="AM33" s="25">
        <f ca="1" t="shared" si="12"/>
        <v>10.8902499999999</v>
      </c>
      <c r="AN33" s="25">
        <f ca="1" t="shared" si="13"/>
        <v>-40.678</v>
      </c>
      <c r="AO33" s="25">
        <f ca="1" t="shared" si="14"/>
        <v>-39.625</v>
      </c>
      <c r="AP33" s="25">
        <f ca="1" t="shared" si="15"/>
        <v>-8.79499999999996</v>
      </c>
      <c r="AQ33" s="25">
        <f ca="1" t="shared" si="16"/>
        <v>-4.15025000000003</v>
      </c>
      <c r="AR33" s="25">
        <f ca="1" t="shared" si="17"/>
        <v>-9.89999999999998</v>
      </c>
      <c r="AS33" s="25">
        <f ca="1" t="shared" si="18"/>
        <v>-30.79825</v>
      </c>
      <c r="AT33" s="25">
        <f ca="1" t="shared" si="19"/>
        <v>15.3495</v>
      </c>
      <c r="AU33" s="25">
        <f ca="1" t="shared" si="20"/>
        <v>2.774</v>
      </c>
      <c r="AV33" s="25">
        <f ca="1" t="shared" si="21"/>
        <v>-30.62175</v>
      </c>
      <c r="AW33" s="25">
        <f ca="1" t="shared" si="22"/>
        <v>42.5625</v>
      </c>
      <c r="AX33" s="25">
        <f ca="1" t="shared" si="23"/>
        <v>51.5925000000002</v>
      </c>
      <c r="AY33" s="25">
        <f ca="1" t="shared" si="24"/>
        <v>22.8800000000001</v>
      </c>
      <c r="AZ33" s="25">
        <f ca="1" t="shared" si="25"/>
        <v>-17.9200000000001</v>
      </c>
      <c r="BA33" s="25">
        <f ca="1" t="shared" si="26"/>
        <v>-44.7250000000001</v>
      </c>
      <c r="BB33" s="25">
        <f ca="1" t="shared" si="27"/>
        <v>-19.4875</v>
      </c>
      <c r="BC33" s="25">
        <f ca="1" t="shared" si="28"/>
        <v>3.99000000000001</v>
      </c>
    </row>
    <row r="34" spans="1:55">
      <c r="A34" s="16" t="str">
        <f>统调负荷24小时!A34</f>
        <v>2025-01-16</v>
      </c>
      <c r="B34" s="53" t="s">
        <v>53</v>
      </c>
      <c r="C34" s="54">
        <f t="shared" si="4"/>
        <v>1254.959375</v>
      </c>
      <c r="D34" s="3">
        <f t="shared" si="0"/>
        <v>1647.6</v>
      </c>
      <c r="E34" s="3">
        <f t="shared" si="1"/>
        <v>1007.2</v>
      </c>
      <c r="F34" s="7">
        <f>IFERROR(AVERAGEIFS(统调负荷!$G:$G,统调负荷!$B:$B,F$3,统调负荷!$C:$C,$A34)/10,"")</f>
        <v>1255.425</v>
      </c>
      <c r="G34" s="7">
        <f>IFERROR(AVERAGEIFS(统调负荷!$G:$G,统调负荷!$B:$B,G$3,统调负荷!$C:$C,$A34)/10,"")</f>
        <v>1134.2</v>
      </c>
      <c r="H34" s="7">
        <f>IFERROR(AVERAGEIFS(统调负荷!$G:$G,统调负荷!$B:$B,H$3,统调负荷!$C:$C,$A34)/10,"")</f>
        <v>1071.8</v>
      </c>
      <c r="I34" s="7">
        <f>IFERROR(AVERAGEIFS(统调负荷!$G:$G,统调负荷!$B:$B,I$3,统调负荷!$C:$C,$A34)/10,"")</f>
        <v>1071.8</v>
      </c>
      <c r="J34" s="7">
        <f>IFERROR(AVERAGEIFS(统调负荷!$G:$G,统调负荷!$B:$B,J$3,统调负荷!$C:$C,$A34)/10,"")</f>
        <v>1071.8</v>
      </c>
      <c r="K34" s="7">
        <f>IFERROR(AVERAGEIFS(统调负荷!$G:$G,统调负荷!$B:$B,K$3,统调负荷!$C:$C,$A34)/10,"")</f>
        <v>1092.75</v>
      </c>
      <c r="L34" s="7">
        <f>IFERROR(AVERAGEIFS(统调负荷!$G:$G,统调负荷!$B:$B,L$3,统调负荷!$C:$C,$A34)/10,"")</f>
        <v>1095.55</v>
      </c>
      <c r="M34" s="7">
        <f>IFERROR(AVERAGEIFS(统调负荷!$G:$G,统调负荷!$B:$B,M$3,统调负荷!$C:$C,$A34)/10,"")</f>
        <v>1252.05</v>
      </c>
      <c r="N34" s="7">
        <f>IFERROR(AVERAGEIFS(统调负荷!$G:$G,统调负荷!$B:$B,N$3,统调负荷!$C:$C,$A34)/10,"")</f>
        <v>1377.025</v>
      </c>
      <c r="O34" s="7">
        <f>IFERROR(AVERAGEIFS(统调负荷!$G:$G,统调负荷!$B:$B,O$3,统调负荷!$C:$C,$A34)/10,"")</f>
        <v>1367.475</v>
      </c>
      <c r="P34" s="7">
        <f>IFERROR(AVERAGEIFS(统调负荷!$G:$G,统调负荷!$B:$B,P$3,统调负荷!$C:$C,$A34)/10,"")</f>
        <v>1263.95</v>
      </c>
      <c r="Q34" s="7">
        <f>IFERROR(AVERAGEIFS(统调负荷!$G:$G,统调负荷!$B:$B,Q$3,统调负荷!$C:$C,$A34)/10,"")</f>
        <v>1138.85</v>
      </c>
      <c r="R34" s="7">
        <f>IFERROR(AVERAGEIFS(统调负荷!$G:$G,统调负荷!$B:$B,R$3,统调负荷!$C:$C,$A34)/10,"")</f>
        <v>1011.05</v>
      </c>
      <c r="S34" s="7">
        <f>IFERROR(AVERAGEIFS(统调负荷!$G:$G,统调负荷!$B:$B,S$3,统调负荷!$C:$C,$A34)/10,"")</f>
        <v>1007.2</v>
      </c>
      <c r="T34" s="7">
        <f>IFERROR(AVERAGEIFS(统调负荷!$G:$G,统调负荷!$B:$B,T$3,统调负荷!$C:$C,$A34)/10,"")</f>
        <v>1049.875</v>
      </c>
      <c r="U34" s="7">
        <f>IFERROR(AVERAGEIFS(统调负荷!$G:$G,统调负荷!$B:$B,U$3,统调负荷!$C:$C,$A34)/10,"")</f>
        <v>1191.025</v>
      </c>
      <c r="V34" s="7">
        <f>IFERROR(AVERAGEIFS(统调负荷!$G:$G,统调负荷!$B:$B,V$3,统调负荷!$C:$C,$A34)/10,"")</f>
        <v>1368.775</v>
      </c>
      <c r="W34" s="7">
        <f>IFERROR(AVERAGEIFS(统调负荷!$G:$G,统调负荷!$B:$B,W$3,统调负荷!$C:$C,$A34)/10,"")</f>
        <v>1496.85</v>
      </c>
      <c r="X34" s="7">
        <f>IFERROR(AVERAGEIFS(统调负荷!$G:$G,统调负荷!$B:$B,X$3,统调负荷!$C:$C,$A34)/10,"")</f>
        <v>1618.325</v>
      </c>
      <c r="Y34" s="7">
        <f>IFERROR(AVERAGEIFS(统调负荷!$G:$G,统调负荷!$B:$B,Y$3,统调负荷!$C:$C,$A34)/10,"")</f>
        <v>1647.6</v>
      </c>
      <c r="Z34" s="7">
        <f>IFERROR(AVERAGEIFS(统调负荷!$G:$G,统调负荷!$B:$B,Z$3,统调负荷!$C:$C,$A34)/10,"")</f>
        <v>1633.7</v>
      </c>
      <c r="AA34" s="7">
        <f>IFERROR(AVERAGEIFS(统调负荷!$G:$G,统调负荷!$B:$B,AA$3,统调负荷!$C:$C,$A34)/10,"")</f>
        <v>1437.3</v>
      </c>
      <c r="AB34" s="7">
        <f>IFERROR(AVERAGEIFS(统调负荷!$G:$G,统调负荷!$B:$B,AB$3,统调负荷!$C:$C,$A34)/10,"")</f>
        <v>1249.675</v>
      </c>
      <c r="AC34" s="7">
        <f>IFERROR(AVERAGEIFS(统调负荷!$G:$G,统调负荷!$B:$B,AC$3,统调负荷!$C:$C,$A34)/10,"")</f>
        <v>1214.975</v>
      </c>
      <c r="AD34" s="7"/>
      <c r="AE34" s="23" t="str">
        <f>检修、备用和必开!$A32</f>
        <v>2025-01-31</v>
      </c>
      <c r="AF34" s="25">
        <f ca="1" t="shared" si="5"/>
        <v>-16.9855</v>
      </c>
      <c r="AG34" s="25">
        <f ca="1" t="shared" si="6"/>
        <v>16.8622499999999</v>
      </c>
      <c r="AH34" s="25">
        <f ca="1" t="shared" si="7"/>
        <v>1.80574999999999</v>
      </c>
      <c r="AI34" s="25">
        <f ca="1" t="shared" si="8"/>
        <v>-30.7439999999999</v>
      </c>
      <c r="AJ34" s="25">
        <f ca="1" t="shared" si="9"/>
        <v>24.6070000000001</v>
      </c>
      <c r="AK34" s="25">
        <f ca="1" t="shared" si="10"/>
        <v>-6.45449999999994</v>
      </c>
      <c r="AL34" s="25">
        <f ca="1" t="shared" si="11"/>
        <v>-27.7539999999999</v>
      </c>
      <c r="AM34" s="25">
        <f ca="1" t="shared" si="12"/>
        <v>-7.2315000000001</v>
      </c>
      <c r="AN34" s="25">
        <f ca="1" t="shared" si="13"/>
        <v>-53.09925</v>
      </c>
      <c r="AO34" s="25">
        <f ca="1" t="shared" si="14"/>
        <v>1.97775000000001</v>
      </c>
      <c r="AP34" s="25">
        <f ca="1" t="shared" si="15"/>
        <v>-28.85075</v>
      </c>
      <c r="AQ34" s="25">
        <f ca="1" t="shared" si="16"/>
        <v>-39.67975</v>
      </c>
      <c r="AR34" s="25">
        <f ca="1" t="shared" si="17"/>
        <v>-16.3887500000001</v>
      </c>
      <c r="AS34" s="25">
        <f ca="1" t="shared" si="18"/>
        <v>-45.68475</v>
      </c>
      <c r="AT34" s="25">
        <f ca="1" t="shared" si="19"/>
        <v>-7.47675000000004</v>
      </c>
      <c r="AU34" s="25">
        <f ca="1" t="shared" si="20"/>
        <v>172.4445</v>
      </c>
      <c r="AV34" s="25">
        <f ca="1" t="shared" si="21"/>
        <v>152.06</v>
      </c>
      <c r="AW34" s="25">
        <f ca="1" t="shared" si="22"/>
        <v>190.8875</v>
      </c>
      <c r="AX34" s="25">
        <f ca="1" t="shared" si="23"/>
        <v>179.36</v>
      </c>
      <c r="AY34" s="25">
        <f ca="1" t="shared" si="24"/>
        <v>180.06</v>
      </c>
      <c r="AZ34" s="25">
        <f ca="1" t="shared" si="25"/>
        <v>182.5525</v>
      </c>
      <c r="BA34" s="25">
        <f ca="1" t="shared" si="26"/>
        <v>157.66</v>
      </c>
      <c r="BB34" s="25">
        <f ca="1" t="shared" si="27"/>
        <v>18.1424999999999</v>
      </c>
      <c r="BC34" s="25">
        <f ca="1" t="shared" si="28"/>
        <v>-12.22</v>
      </c>
    </row>
    <row r="35" spans="1:30">
      <c r="A35" s="16" t="str">
        <f>统调负荷24小时!A35</f>
        <v>2025-01-16</v>
      </c>
      <c r="B35" s="53" t="s">
        <v>54</v>
      </c>
      <c r="C35" s="54">
        <f t="shared" si="4"/>
        <v>1333.97604166667</v>
      </c>
      <c r="D35" s="3">
        <f t="shared" si="0"/>
        <v>1756.7125</v>
      </c>
      <c r="E35" s="3">
        <f t="shared" si="1"/>
        <v>973.8845</v>
      </c>
      <c r="F35" s="7">
        <f>IFERROR(AVERAGEIFS(统调负荷!$P:$P,统调负荷!$B:$B,F$3,统调负荷!$C:$C,$A35)/10,"")</f>
        <v>1424.1025</v>
      </c>
      <c r="G35" s="7">
        <f>IFERROR(AVERAGEIFS(统调负荷!$P:$P,统调负荷!$B:$B,G$3,统调负荷!$C:$C,$A35)/10,"")</f>
        <v>1352.82</v>
      </c>
      <c r="H35" s="7">
        <f>IFERROR(AVERAGEIFS(统调负荷!$P:$P,统调负荷!$B:$B,H$3,统调负荷!$C:$C,$A35)/10,"")</f>
        <v>1286.0775</v>
      </c>
      <c r="I35" s="7">
        <f>IFERROR(AVERAGEIFS(统调负荷!$P:$P,统调负荷!$B:$B,I$3,统调负荷!$C:$C,$A35)/10,"")</f>
        <v>1289.1025</v>
      </c>
      <c r="J35" s="7">
        <f>IFERROR(AVERAGEIFS(统调负荷!$P:$P,统调负荷!$B:$B,J$3,统调负荷!$C:$C,$A35)/10,"")</f>
        <v>1286.8275</v>
      </c>
      <c r="K35" s="7">
        <f>IFERROR(AVERAGEIFS(统调负荷!$P:$P,统调负荷!$B:$B,K$3,统调负荷!$C:$C,$A35)/10,"")</f>
        <v>1313.03</v>
      </c>
      <c r="L35" s="7">
        <f>IFERROR(AVERAGEIFS(统调负荷!$P:$P,统调负荷!$B:$B,L$3,统调负荷!$C:$C,$A35)/10,"")</f>
        <v>1292.91</v>
      </c>
      <c r="M35" s="7">
        <f>IFERROR(AVERAGEIFS(统调负荷!$P:$P,统调负荷!$B:$B,M$3,统调负荷!$C:$C,$A35)/10,"")</f>
        <v>1383.2325</v>
      </c>
      <c r="N35" s="7">
        <f>IFERROR(AVERAGEIFS(统调负荷!$P:$P,统调负荷!$B:$B,N$3,统调负荷!$C:$C,$A35)/10,"")</f>
        <v>1358.8475</v>
      </c>
      <c r="O35" s="7">
        <f>IFERROR(AVERAGEIFS(统调负荷!$P:$P,统调负荷!$B:$B,O$3,统调负荷!$C:$C,$A35)/10,"")</f>
        <v>1344.7625</v>
      </c>
      <c r="P35" s="7">
        <f>IFERROR(AVERAGEIFS(统调负荷!$P:$P,统调负荷!$B:$B,P$3,统调负荷!$C:$C,$A35)/10,"")</f>
        <v>1294.29</v>
      </c>
      <c r="Q35" s="7">
        <f>IFERROR(AVERAGEIFS(统调负荷!$P:$P,统调负荷!$B:$B,Q$3,统调负荷!$C:$C,$A35)/10,"")</f>
        <v>1184.07</v>
      </c>
      <c r="R35" s="7">
        <f>IFERROR(AVERAGEIFS(统调负荷!$P:$P,统调负荷!$B:$B,R$3,统调负荷!$C:$C,$A35)/10,"")</f>
        <v>973.8845</v>
      </c>
      <c r="S35" s="7">
        <f>IFERROR(AVERAGEIFS(统调负荷!$P:$P,统调负荷!$B:$B,S$3,统调负荷!$C:$C,$A35)/10,"")</f>
        <v>1009.508</v>
      </c>
      <c r="T35" s="7">
        <f>IFERROR(AVERAGEIFS(统调负荷!$P:$P,统调负荷!$B:$B,T$3,统调负荷!$C:$C,$A35)/10,"")</f>
        <v>1084.5675</v>
      </c>
      <c r="U35" s="7">
        <f>IFERROR(AVERAGEIFS(统调负荷!$P:$P,统调负荷!$B:$B,U$3,统调负荷!$C:$C,$A35)/10,"")</f>
        <v>1205.0275</v>
      </c>
      <c r="V35" s="7">
        <f>IFERROR(AVERAGEIFS(统调负荷!$P:$P,统调负荷!$B:$B,V$3,统调负荷!$C:$C,$A35)/10,"")</f>
        <v>1369.1625</v>
      </c>
      <c r="W35" s="7">
        <f>IFERROR(AVERAGEIFS(统调负荷!$P:$P,统调负荷!$B:$B,W$3,统调负荷!$C:$C,$A35)/10,"")</f>
        <v>1452.19</v>
      </c>
      <c r="X35" s="7">
        <f>IFERROR(AVERAGEIFS(统调负荷!$P:$P,统调负荷!$B:$B,X$3,统调负荷!$C:$C,$A35)/10,"")</f>
        <v>1688.2175</v>
      </c>
      <c r="Y35" s="7">
        <f>IFERROR(AVERAGEIFS(统调负荷!$P:$P,统调负荷!$B:$B,Y$3,统调负荷!$C:$C,$A35)/10,"")</f>
        <v>1756.7125</v>
      </c>
      <c r="Z35" s="7">
        <f>IFERROR(AVERAGEIFS(统调负荷!$P:$P,统调负荷!$B:$B,Z$3,统调负荷!$C:$C,$A35)/10,"")</f>
        <v>1720.145</v>
      </c>
      <c r="AA35" s="7">
        <f>IFERROR(AVERAGEIFS(统调负荷!$P:$P,统调负荷!$B:$B,AA$3,统调负荷!$C:$C,$A35)/10,"")</f>
        <v>1455.6025</v>
      </c>
      <c r="AB35" s="7">
        <f>IFERROR(AVERAGEIFS(统调负荷!$P:$P,统调负荷!$B:$B,AB$3,统调负荷!$C:$C,$A35)/10,"")</f>
        <v>1273.9075</v>
      </c>
      <c r="AC35" s="7">
        <f>IFERROR(AVERAGEIFS(统调负荷!$P:$P,统调负荷!$B:$B,AC$3,统调负荷!$C:$C,$A35)/10,"")</f>
        <v>1216.4275</v>
      </c>
      <c r="AD35" s="7"/>
    </row>
    <row r="36" spans="1:30">
      <c r="A36" s="16" t="str">
        <f>统调负荷24小时!A36</f>
        <v>2025-01-17</v>
      </c>
      <c r="B36" s="53" t="s">
        <v>53</v>
      </c>
      <c r="C36" s="54">
        <f t="shared" si="4"/>
        <v>1250.37395833333</v>
      </c>
      <c r="D36" s="3">
        <f t="shared" si="0"/>
        <v>1705.15</v>
      </c>
      <c r="E36" s="3">
        <f t="shared" si="1"/>
        <v>882.8</v>
      </c>
      <c r="F36" s="7">
        <f>IFERROR(AVERAGEIFS(统调负荷!$G:$G,统调负荷!$B:$B,F$3,统调负荷!$C:$C,$A36)/10,"")</f>
        <v>1190.3</v>
      </c>
      <c r="G36" s="7">
        <f>IFERROR(AVERAGEIFS(统调负荷!$G:$G,统调负荷!$B:$B,G$3,统调负荷!$C:$C,$A36)/10,"")</f>
        <v>1107.7</v>
      </c>
      <c r="H36" s="7">
        <f>IFERROR(AVERAGEIFS(统调负荷!$G:$G,统调负荷!$B:$B,H$3,统调负荷!$C:$C,$A36)/10,"")</f>
        <v>1067.2</v>
      </c>
      <c r="I36" s="7">
        <f>IFERROR(AVERAGEIFS(统调负荷!$G:$G,统调负荷!$B:$B,I$3,统调负荷!$C:$C,$A36)/10,"")</f>
        <v>1067.2</v>
      </c>
      <c r="J36" s="7">
        <f>IFERROR(AVERAGEIFS(统调负荷!$G:$G,统调负荷!$B:$B,J$3,统调负荷!$C:$C,$A36)/10,"")</f>
        <v>1067.2</v>
      </c>
      <c r="K36" s="7">
        <f>IFERROR(AVERAGEIFS(统调负荷!$G:$G,统调负荷!$B:$B,K$3,统调负荷!$C:$C,$A36)/10,"")</f>
        <v>1089.625</v>
      </c>
      <c r="L36" s="7">
        <f>IFERROR(AVERAGEIFS(统调负荷!$G:$G,统调负荷!$B:$B,L$3,统调负荷!$C:$C,$A36)/10,"")</f>
        <v>1095.1</v>
      </c>
      <c r="M36" s="7">
        <f>IFERROR(AVERAGEIFS(统调负荷!$G:$G,统调负荷!$B:$B,M$3,统调负荷!$C:$C,$A36)/10,"")</f>
        <v>1172.65</v>
      </c>
      <c r="N36" s="7">
        <f>IFERROR(AVERAGEIFS(统调负荷!$G:$G,统调负荷!$B:$B,N$3,统调负荷!$C:$C,$A36)/10,"")</f>
        <v>1296.325</v>
      </c>
      <c r="O36" s="7">
        <f>IFERROR(AVERAGEIFS(统调负荷!$G:$G,统调负荷!$B:$B,O$3,统调负荷!$C:$C,$A36)/10,"")</f>
        <v>1297.45</v>
      </c>
      <c r="P36" s="7">
        <f>IFERROR(AVERAGEIFS(统调负荷!$G:$G,统调负荷!$B:$B,P$3,统调负荷!$C:$C,$A36)/10,"")</f>
        <v>1251.925</v>
      </c>
      <c r="Q36" s="7">
        <f>IFERROR(AVERAGEIFS(统调负荷!$G:$G,统调负荷!$B:$B,Q$3,统调负荷!$C:$C,$A36)/10,"")</f>
        <v>1164.2</v>
      </c>
      <c r="R36" s="7">
        <f>IFERROR(AVERAGEIFS(统调负荷!$G:$G,统调负荷!$B:$B,R$3,统调负荷!$C:$C,$A36)/10,"")</f>
        <v>901.9</v>
      </c>
      <c r="S36" s="7">
        <f>IFERROR(AVERAGEIFS(统调负荷!$G:$G,统调负荷!$B:$B,S$3,统调负荷!$C:$C,$A36)/10,"")</f>
        <v>882.8</v>
      </c>
      <c r="T36" s="7">
        <f>IFERROR(AVERAGEIFS(统调负荷!$G:$G,统调负荷!$B:$B,T$3,统调负荷!$C:$C,$A36)/10,"")</f>
        <v>997.45</v>
      </c>
      <c r="U36" s="7">
        <f>IFERROR(AVERAGEIFS(统调负荷!$G:$G,统调负荷!$B:$B,U$3,统调负荷!$C:$C,$A36)/10,"")</f>
        <v>1282.95</v>
      </c>
      <c r="V36" s="7">
        <f>IFERROR(AVERAGEIFS(统调负荷!$G:$G,统调负荷!$B:$B,V$3,统调负荷!$C:$C,$A36)/10,"")</f>
        <v>1357.175</v>
      </c>
      <c r="W36" s="7">
        <f>IFERROR(AVERAGEIFS(统调负荷!$G:$G,统调负荷!$B:$B,W$3,统调负荷!$C:$C,$A36)/10,"")</f>
        <v>1526.7</v>
      </c>
      <c r="X36" s="7">
        <f>IFERROR(AVERAGEIFS(统调负荷!$G:$G,统调负荷!$B:$B,X$3,统调负荷!$C:$C,$A36)/10,"")</f>
        <v>1673.075</v>
      </c>
      <c r="Y36" s="7">
        <f>IFERROR(AVERAGEIFS(统调负荷!$G:$G,统调负荷!$B:$B,Y$3,统调负荷!$C:$C,$A36)/10,"")</f>
        <v>1705.15</v>
      </c>
      <c r="Z36" s="7">
        <f>IFERROR(AVERAGEIFS(统调负荷!$G:$G,统调负荷!$B:$B,Z$3,统调负荷!$C:$C,$A36)/10,"")</f>
        <v>1694.725</v>
      </c>
      <c r="AA36" s="7">
        <f>IFERROR(AVERAGEIFS(统调负荷!$G:$G,统调负荷!$B:$B,AA$3,统调负荷!$C:$C,$A36)/10,"")</f>
        <v>1503.2</v>
      </c>
      <c r="AB36" s="7">
        <f>IFERROR(AVERAGEIFS(统调负荷!$G:$G,统调负荷!$B:$B,AB$3,统调负荷!$C:$C,$A36)/10,"")</f>
        <v>1321.05</v>
      </c>
      <c r="AC36" s="7">
        <f>IFERROR(AVERAGEIFS(统调负荷!$G:$G,统调负荷!$B:$B,AC$3,统调负荷!$C:$C,$A36)/10,"")</f>
        <v>1295.925</v>
      </c>
      <c r="AD36" s="7"/>
    </row>
    <row r="37" spans="1:30">
      <c r="A37" s="16" t="str">
        <f>统调负荷24小时!A37</f>
        <v>2025-01-17</v>
      </c>
      <c r="B37" s="53" t="s">
        <v>54</v>
      </c>
      <c r="C37" s="54">
        <f t="shared" ref="C37:C65" si="29">IFERROR(AVERAGE(F37:AC37),"")</f>
        <v>1378.31251041667</v>
      </c>
      <c r="D37" s="3">
        <f t="shared" si="0"/>
        <v>1885.5425</v>
      </c>
      <c r="E37" s="3">
        <f t="shared" si="1"/>
        <v>913.83175</v>
      </c>
      <c r="F37" s="7">
        <f>IFERROR(AVERAGEIFS(统调负荷!$P:$P,统调负荷!$B:$B,F$3,统调负荷!$C:$C,$A37)/10,"")</f>
        <v>1231.605</v>
      </c>
      <c r="G37" s="7">
        <f>IFERROR(AVERAGEIFS(统调负荷!$P:$P,统调负荷!$B:$B,G$3,统调负荷!$C:$C,$A37)/10,"")</f>
        <v>1160.0275</v>
      </c>
      <c r="H37" s="7">
        <f>IFERROR(AVERAGEIFS(统调负荷!$P:$P,统调负荷!$B:$B,H$3,统调负荷!$C:$C,$A37)/10,"")</f>
        <v>1076.295</v>
      </c>
      <c r="I37" s="7">
        <f>IFERROR(AVERAGEIFS(统调负荷!$P:$P,统调负荷!$B:$B,I$3,统调负荷!$C:$C,$A37)/10,"")</f>
        <v>1062.585</v>
      </c>
      <c r="J37" s="7">
        <f>IFERROR(AVERAGEIFS(统调负荷!$P:$P,统调负荷!$B:$B,J$3,统调负荷!$C:$C,$A37)/10,"")</f>
        <v>1081.575</v>
      </c>
      <c r="K37" s="7">
        <f>IFERROR(AVERAGEIFS(统调负荷!$P:$P,统调负荷!$B:$B,K$3,统调负荷!$C:$C,$A37)/10,"")</f>
        <v>1165.1675</v>
      </c>
      <c r="L37" s="7">
        <f>IFERROR(AVERAGEIFS(统调负荷!$P:$P,统调负荷!$B:$B,L$3,统调负荷!$C:$C,$A37)/10,"")</f>
        <v>1223.24</v>
      </c>
      <c r="M37" s="7">
        <f>IFERROR(AVERAGEIFS(统调负荷!$P:$P,统调负荷!$B:$B,M$3,统调负荷!$C:$C,$A37)/10,"")</f>
        <v>1312.8875</v>
      </c>
      <c r="N37" s="7">
        <f>IFERROR(AVERAGEIFS(统调负荷!$P:$P,统调负荷!$B:$B,N$3,统调负荷!$C:$C,$A37)/10,"")</f>
        <v>1492.025</v>
      </c>
      <c r="O37" s="7">
        <f>IFERROR(AVERAGEIFS(统调负荷!$P:$P,统调负荷!$B:$B,O$3,统调负荷!$C:$C,$A37)/10,"")</f>
        <v>1517.1225</v>
      </c>
      <c r="P37" s="7">
        <f>IFERROR(AVERAGEIFS(统调负荷!$P:$P,统调负荷!$B:$B,P$3,统调负荷!$C:$C,$A37)/10,"")</f>
        <v>1529.7125</v>
      </c>
      <c r="Q37" s="7">
        <f>IFERROR(AVERAGEIFS(统调负荷!$P:$P,统调负荷!$B:$B,Q$3,统调负荷!$C:$C,$A37)/10,"")</f>
        <v>1199.47</v>
      </c>
      <c r="R37" s="7">
        <f>IFERROR(AVERAGEIFS(统调负荷!$P:$P,统调负荷!$B:$B,R$3,统调负荷!$C:$C,$A37)/10,"")</f>
        <v>913.83175</v>
      </c>
      <c r="S37" s="7">
        <f>IFERROR(AVERAGEIFS(统调负荷!$P:$P,统调负荷!$B:$B,S$3,统调负荷!$C:$C,$A37)/10,"")</f>
        <v>980.5835</v>
      </c>
      <c r="T37" s="7">
        <f>IFERROR(AVERAGEIFS(统调负荷!$P:$P,统调负荷!$B:$B,T$3,统调负荷!$C:$C,$A37)/10,"")</f>
        <v>1190.935</v>
      </c>
      <c r="U37" s="7">
        <f>IFERROR(AVERAGEIFS(统调负荷!$P:$P,统调负荷!$B:$B,U$3,统调负荷!$C:$C,$A37)/10,"")</f>
        <v>1455.1275</v>
      </c>
      <c r="V37" s="7">
        <f>IFERROR(AVERAGEIFS(统调负荷!$P:$P,统调负荷!$B:$B,V$3,统调负荷!$C:$C,$A37)/10,"")</f>
        <v>1585.1375</v>
      </c>
      <c r="W37" s="7">
        <f>IFERROR(AVERAGEIFS(统调负荷!$P:$P,统调负荷!$B:$B,W$3,统调负荷!$C:$C,$A37)/10,"")</f>
        <v>1719.2075</v>
      </c>
      <c r="X37" s="7">
        <f>IFERROR(AVERAGEIFS(统调负荷!$P:$P,统调负荷!$B:$B,X$3,统调负荷!$C:$C,$A37)/10,"")</f>
        <v>1885.5425</v>
      </c>
      <c r="Y37" s="7">
        <f>IFERROR(AVERAGEIFS(统调负荷!$P:$P,统调负荷!$B:$B,Y$3,统调负荷!$C:$C,$A37)/10,"")</f>
        <v>1841.8825</v>
      </c>
      <c r="Z37" s="7">
        <f>IFERROR(AVERAGEIFS(统调负荷!$P:$P,统调负荷!$B:$B,Z$3,统调负荷!$C:$C,$A37)/10,"")</f>
        <v>1810.89</v>
      </c>
      <c r="AA37" s="7">
        <f>IFERROR(AVERAGEIFS(统调负荷!$P:$P,统调负荷!$B:$B,AA$3,统调负荷!$C:$C,$A37)/10,"")</f>
        <v>1676.335</v>
      </c>
      <c r="AB37" s="7">
        <f>IFERROR(AVERAGEIFS(统调负荷!$P:$P,统调负荷!$B:$B,AB$3,统调负荷!$C:$C,$A37)/10,"")</f>
        <v>1493.215</v>
      </c>
      <c r="AC37" s="7">
        <f>IFERROR(AVERAGEIFS(统调负荷!$P:$P,统调负荷!$B:$B,AC$3,统调负荷!$C:$C,$A37)/10,"")</f>
        <v>1475.1</v>
      </c>
      <c r="AD37" s="7"/>
    </row>
    <row r="38" spans="1:30">
      <c r="A38" s="16" t="str">
        <f>统调负荷24小时!A38</f>
        <v>2025-01-18</v>
      </c>
      <c r="B38" s="53" t="s">
        <v>53</v>
      </c>
      <c r="C38" s="54">
        <f t="shared" si="29"/>
        <v>1278.378125</v>
      </c>
      <c r="D38" s="3">
        <f t="shared" si="0"/>
        <v>1869.1</v>
      </c>
      <c r="E38" s="3">
        <f t="shared" si="1"/>
        <v>888.325</v>
      </c>
      <c r="F38" s="7">
        <f>IFERROR(AVERAGEIFS(统调负荷!$G:$G,统调负荷!$B:$B,F$3,统调负荷!$C:$C,$A38)/10,"")</f>
        <v>1295.975</v>
      </c>
      <c r="G38" s="7">
        <f>IFERROR(AVERAGEIFS(统调负荷!$G:$G,统调负荷!$B:$B,G$3,统调负荷!$C:$C,$A38)/10,"")</f>
        <v>1223</v>
      </c>
      <c r="H38" s="7">
        <f>IFERROR(AVERAGEIFS(统调负荷!$G:$G,统调负荷!$B:$B,H$3,统调负荷!$C:$C,$A38)/10,"")</f>
        <v>1023.025</v>
      </c>
      <c r="I38" s="7">
        <f>IFERROR(AVERAGEIFS(统调负荷!$G:$G,统调负荷!$B:$B,I$3,统调负荷!$C:$C,$A38)/10,"")</f>
        <v>1001.7</v>
      </c>
      <c r="J38" s="7">
        <f>IFERROR(AVERAGEIFS(统调负荷!$G:$G,统调负荷!$B:$B,J$3,统调负荷!$C:$C,$A38)/10,"")</f>
        <v>1001.7</v>
      </c>
      <c r="K38" s="7">
        <f>IFERROR(AVERAGEIFS(统调负荷!$G:$G,统调负荷!$B:$B,K$3,统调负荷!$C:$C,$A38)/10,"")</f>
        <v>1001.7</v>
      </c>
      <c r="L38" s="7">
        <f>IFERROR(AVERAGEIFS(统调负荷!$G:$G,统调负荷!$B:$B,L$3,统调负荷!$C:$C,$A38)/10,"")</f>
        <v>1008.775</v>
      </c>
      <c r="M38" s="7">
        <f>IFERROR(AVERAGEIFS(统调负荷!$G:$G,统调负荷!$B:$B,M$3,统调负荷!$C:$C,$A38)/10,"")</f>
        <v>1124.625</v>
      </c>
      <c r="N38" s="7">
        <f>IFERROR(AVERAGEIFS(统调负荷!$G:$G,统调负荷!$B:$B,N$3,统调负荷!$C:$C,$A38)/10,"")</f>
        <v>1258.325</v>
      </c>
      <c r="O38" s="7">
        <f>IFERROR(AVERAGEIFS(统调负荷!$G:$G,统调负荷!$B:$B,O$3,统调负荷!$C:$C,$A38)/10,"")</f>
        <v>1264.85</v>
      </c>
      <c r="P38" s="7">
        <f>IFERROR(AVERAGEIFS(统调负荷!$G:$G,统调负荷!$B:$B,P$3,统调负荷!$C:$C,$A38)/10,"")</f>
        <v>1237.025</v>
      </c>
      <c r="Q38" s="7">
        <f>IFERROR(AVERAGEIFS(统调负荷!$G:$G,统调负荷!$B:$B,Q$3,统调负荷!$C:$C,$A38)/10,"")</f>
        <v>1147.425</v>
      </c>
      <c r="R38" s="7">
        <f>IFERROR(AVERAGEIFS(统调负荷!$G:$G,统调负荷!$B:$B,R$3,统调负荷!$C:$C,$A38)/10,"")</f>
        <v>888.325</v>
      </c>
      <c r="S38" s="7">
        <f>IFERROR(AVERAGEIFS(统调负荷!$G:$G,统调负荷!$B:$B,S$3,统调负荷!$C:$C,$A38)/10,"")</f>
        <v>897.875</v>
      </c>
      <c r="T38" s="7">
        <f>IFERROR(AVERAGEIFS(统调负荷!$G:$G,统调负荷!$B:$B,T$3,统调负荷!$C:$C,$A38)/10,"")</f>
        <v>1084.9</v>
      </c>
      <c r="U38" s="7">
        <f>IFERROR(AVERAGEIFS(统调负荷!$G:$G,统调负荷!$B:$B,U$3,统调负荷!$C:$C,$A38)/10,"")</f>
        <v>1294.3</v>
      </c>
      <c r="V38" s="7">
        <f>IFERROR(AVERAGEIFS(统调负荷!$G:$G,统调负荷!$B:$B,V$3,统调负荷!$C:$C,$A38)/10,"")</f>
        <v>1564.1</v>
      </c>
      <c r="W38" s="7">
        <f>IFERROR(AVERAGEIFS(统调负荷!$G:$G,统调负荷!$B:$B,W$3,统调负荷!$C:$C,$A38)/10,"")</f>
        <v>1725.025</v>
      </c>
      <c r="X38" s="7">
        <f>IFERROR(AVERAGEIFS(统调负荷!$G:$G,统调负荷!$B:$B,X$3,统调负荷!$C:$C,$A38)/10,"")</f>
        <v>1869.1</v>
      </c>
      <c r="Y38" s="7">
        <f>IFERROR(AVERAGEIFS(统调负荷!$G:$G,统调负荷!$B:$B,Y$3,统调负荷!$C:$C,$A38)/10,"")</f>
        <v>1860.65</v>
      </c>
      <c r="Z38" s="7">
        <f>IFERROR(AVERAGEIFS(统调负荷!$G:$G,统调负荷!$B:$B,Z$3,统调负荷!$C:$C,$A38)/10,"")</f>
        <v>1819.95</v>
      </c>
      <c r="AA38" s="7">
        <f>IFERROR(AVERAGEIFS(统调负荷!$G:$G,统调负荷!$B:$B,AA$3,统调负荷!$C:$C,$A38)/10,"")</f>
        <v>1513.75</v>
      </c>
      <c r="AB38" s="7">
        <f>IFERROR(AVERAGEIFS(统调负荷!$G:$G,统调负荷!$B:$B,AB$3,统调负荷!$C:$C,$A38)/10,"")</f>
        <v>1298.25</v>
      </c>
      <c r="AC38" s="7">
        <f>IFERROR(AVERAGEIFS(统调负荷!$G:$G,统调负荷!$B:$B,AC$3,统调负荷!$C:$C,$A38)/10,"")</f>
        <v>1276.725</v>
      </c>
      <c r="AD38" s="7"/>
    </row>
    <row r="39" spans="1:30">
      <c r="A39" s="16" t="str">
        <f>统调负荷24小时!A39</f>
        <v>2025-01-18</v>
      </c>
      <c r="B39" s="53" t="s">
        <v>54</v>
      </c>
      <c r="C39" s="54">
        <f t="shared" si="29"/>
        <v>1342.92048958333</v>
      </c>
      <c r="D39" s="3">
        <f t="shared" si="0"/>
        <v>1835.045</v>
      </c>
      <c r="E39" s="3">
        <f t="shared" si="1"/>
        <v>972.45425</v>
      </c>
      <c r="F39" s="7">
        <f>IFERROR(AVERAGEIFS(统调负荷!$P:$P,统调负荷!$B:$B,F$3,统调负荷!$C:$C,$A39)/10,"")</f>
        <v>1425.3975</v>
      </c>
      <c r="G39" s="7">
        <f>IFERROR(AVERAGEIFS(统调负荷!$P:$P,统调负荷!$B:$B,G$3,统调负荷!$C:$C,$A39)/10,"")</f>
        <v>1360.38</v>
      </c>
      <c r="H39" s="7">
        <f>IFERROR(AVERAGEIFS(统调负荷!$P:$P,统调负荷!$B:$B,H$3,统调负荷!$C:$C,$A39)/10,"")</f>
        <v>1209.6975</v>
      </c>
      <c r="I39" s="7">
        <f>IFERROR(AVERAGEIFS(统调负荷!$P:$P,统调负荷!$B:$B,I$3,统调负荷!$C:$C,$A39)/10,"")</f>
        <v>1174.48</v>
      </c>
      <c r="J39" s="7">
        <f>IFERROR(AVERAGEIFS(统调负荷!$P:$P,统调负荷!$B:$B,J$3,统调负荷!$C:$C,$A39)/10,"")</f>
        <v>1133.6175</v>
      </c>
      <c r="K39" s="7">
        <f>IFERROR(AVERAGEIFS(统调负荷!$P:$P,统调负荷!$B:$B,K$3,统调负荷!$C:$C,$A39)/10,"")</f>
        <v>1119.6675</v>
      </c>
      <c r="L39" s="7">
        <f>IFERROR(AVERAGEIFS(统调负荷!$P:$P,统调负荷!$B:$B,L$3,统调负荷!$C:$C,$A39)/10,"")</f>
        <v>1131.2475</v>
      </c>
      <c r="M39" s="7">
        <f>IFERROR(AVERAGEIFS(统调负荷!$P:$P,统调负荷!$B:$B,M$3,统调负荷!$C:$C,$A39)/10,"")</f>
        <v>1174.7925</v>
      </c>
      <c r="N39" s="7">
        <f>IFERROR(AVERAGEIFS(统调负荷!$P:$P,统调负荷!$B:$B,N$3,统调负荷!$C:$C,$A39)/10,"")</f>
        <v>1298.205</v>
      </c>
      <c r="O39" s="7">
        <f>IFERROR(AVERAGEIFS(统调负荷!$P:$P,统调负荷!$B:$B,O$3,统调负荷!$C:$C,$A39)/10,"")</f>
        <v>1296.1475</v>
      </c>
      <c r="P39" s="7">
        <f>IFERROR(AVERAGEIFS(统调负荷!$P:$P,统调负荷!$B:$B,P$3,统调负荷!$C:$C,$A39)/10,"")</f>
        <v>1270.6175</v>
      </c>
      <c r="Q39" s="7">
        <f>IFERROR(AVERAGEIFS(统调负荷!$P:$P,统调负荷!$B:$B,Q$3,统调负荷!$C:$C,$A39)/10,"")</f>
        <v>1203.0075</v>
      </c>
      <c r="R39" s="7">
        <f>IFERROR(AVERAGEIFS(统调负荷!$P:$P,统调负荷!$B:$B,R$3,统调负荷!$C:$C,$A39)/10,"")</f>
        <v>972.45425</v>
      </c>
      <c r="S39" s="7">
        <f>IFERROR(AVERAGEIFS(统调负荷!$P:$P,统调负荷!$B:$B,S$3,统调负荷!$C:$C,$A39)/10,"")</f>
        <v>1042.57</v>
      </c>
      <c r="T39" s="7">
        <f>IFERROR(AVERAGEIFS(统调负荷!$P:$P,统调负荷!$B:$B,T$3,统调负荷!$C:$C,$A39)/10,"")</f>
        <v>1154.3225</v>
      </c>
      <c r="U39" s="7">
        <f>IFERROR(AVERAGEIFS(统调负荷!$P:$P,统调负荷!$B:$B,U$3,统调负荷!$C:$C,$A39)/10,"")</f>
        <v>1438.9725</v>
      </c>
      <c r="V39" s="7">
        <f>IFERROR(AVERAGEIFS(统调负荷!$P:$P,统调负荷!$B:$B,V$3,统调负荷!$C:$C,$A39)/10,"")</f>
        <v>1646.55</v>
      </c>
      <c r="W39" s="7">
        <f>IFERROR(AVERAGEIFS(统调负荷!$P:$P,统调负荷!$B:$B,W$3,统调负荷!$C:$C,$A39)/10,"")</f>
        <v>1682.14</v>
      </c>
      <c r="X39" s="7">
        <f>IFERROR(AVERAGEIFS(统调负荷!$P:$P,统调负荷!$B:$B,X$3,统调负荷!$C:$C,$A39)/10,"")</f>
        <v>1835.045</v>
      </c>
      <c r="Y39" s="7">
        <f>IFERROR(AVERAGEIFS(统调负荷!$P:$P,统调负荷!$B:$B,Y$3,统调负荷!$C:$C,$A39)/10,"")</f>
        <v>1829.45</v>
      </c>
      <c r="Z39" s="7">
        <f>IFERROR(AVERAGEIFS(统调负荷!$P:$P,统调负荷!$B:$B,Z$3,统调负荷!$C:$C,$A39)/10,"")</f>
        <v>1757.855</v>
      </c>
      <c r="AA39" s="7">
        <f>IFERROR(AVERAGEIFS(统调负荷!$P:$P,统调负荷!$B:$B,AA$3,统调负荷!$C:$C,$A39)/10,"")</f>
        <v>1524.155</v>
      </c>
      <c r="AB39" s="7">
        <f>IFERROR(AVERAGEIFS(统调负荷!$P:$P,统调负荷!$B:$B,AB$3,统调负荷!$C:$C,$A39)/10,"")</f>
        <v>1270.9975</v>
      </c>
      <c r="AC39" s="7">
        <f>IFERROR(AVERAGEIFS(统调负荷!$P:$P,统调负荷!$B:$B,AC$3,统调负荷!$C:$C,$A39)/10,"")</f>
        <v>1278.3225</v>
      </c>
      <c r="AD39" s="7"/>
    </row>
    <row r="40" spans="1:30">
      <c r="A40" s="16" t="str">
        <f>统调负荷24小时!A40</f>
        <v>2025-01-19</v>
      </c>
      <c r="B40" s="53" t="s">
        <v>53</v>
      </c>
      <c r="C40" s="54">
        <f t="shared" si="29"/>
        <v>1240.875</v>
      </c>
      <c r="D40" s="3">
        <f t="shared" si="0"/>
        <v>1681.675</v>
      </c>
      <c r="E40" s="3">
        <f t="shared" si="1"/>
        <v>911.15</v>
      </c>
      <c r="F40" s="7">
        <f>IFERROR(AVERAGEIFS(统调负荷!$G:$G,统调负荷!$B:$B,F$3,统调负荷!$C:$C,$A40)/10,"")</f>
        <v>1246.45</v>
      </c>
      <c r="G40" s="7">
        <f>IFERROR(AVERAGEIFS(统调负荷!$G:$G,统调负荷!$B:$B,G$3,统调负荷!$C:$C,$A40)/10,"")</f>
        <v>1199.3</v>
      </c>
      <c r="H40" s="7">
        <f>IFERROR(AVERAGEIFS(统调负荷!$G:$G,统调负荷!$B:$B,H$3,统调负荷!$C:$C,$A40)/10,"")</f>
        <v>1042.4</v>
      </c>
      <c r="I40" s="7">
        <f>IFERROR(AVERAGEIFS(统调负荷!$G:$G,统调负荷!$B:$B,I$3,统调负荷!$C:$C,$A40)/10,"")</f>
        <v>1028</v>
      </c>
      <c r="J40" s="7">
        <f>IFERROR(AVERAGEIFS(统调负荷!$G:$G,统调负荷!$B:$B,J$3,统调负荷!$C:$C,$A40)/10,"")</f>
        <v>1046.1</v>
      </c>
      <c r="K40" s="7">
        <f>IFERROR(AVERAGEIFS(统调负荷!$G:$G,统调负荷!$B:$B,K$3,统调负荷!$C:$C,$A40)/10,"")</f>
        <v>1046.1</v>
      </c>
      <c r="L40" s="7">
        <f>IFERROR(AVERAGEIFS(统调负荷!$G:$G,统调负荷!$B:$B,L$3,统调负荷!$C:$C,$A40)/10,"")</f>
        <v>1046.1</v>
      </c>
      <c r="M40" s="7">
        <f>IFERROR(AVERAGEIFS(统调负荷!$G:$G,统调负荷!$B:$B,M$3,统调负荷!$C:$C,$A40)/10,"")</f>
        <v>1105.85</v>
      </c>
      <c r="N40" s="7">
        <f>IFERROR(AVERAGEIFS(统调负荷!$G:$G,统调负荷!$B:$B,N$3,统调负荷!$C:$C,$A40)/10,"")</f>
        <v>1307.75</v>
      </c>
      <c r="O40" s="7">
        <f>IFERROR(AVERAGEIFS(统调负荷!$G:$G,统调负荷!$B:$B,O$3,统调负荷!$C:$C,$A40)/10,"")</f>
        <v>1308.675</v>
      </c>
      <c r="P40" s="7">
        <f>IFERROR(AVERAGEIFS(统调负荷!$G:$G,统调负荷!$B:$B,P$3,统调负荷!$C:$C,$A40)/10,"")</f>
        <v>1272.95</v>
      </c>
      <c r="Q40" s="7">
        <f>IFERROR(AVERAGEIFS(统调负荷!$G:$G,统调负荷!$B:$B,Q$3,统调负荷!$C:$C,$A40)/10,"")</f>
        <v>1154.95</v>
      </c>
      <c r="R40" s="7">
        <f>IFERROR(AVERAGEIFS(统调负荷!$G:$G,统调负荷!$B:$B,R$3,统调负荷!$C:$C,$A40)/10,"")</f>
        <v>911.15</v>
      </c>
      <c r="S40" s="7">
        <f>IFERROR(AVERAGEIFS(统调负荷!$G:$G,统调负荷!$B:$B,S$3,统调负荷!$C:$C,$A40)/10,"")</f>
        <v>916.875</v>
      </c>
      <c r="T40" s="7">
        <f>IFERROR(AVERAGEIFS(统调负荷!$G:$G,统调负荷!$B:$B,T$3,统调负荷!$C:$C,$A40)/10,"")</f>
        <v>1083.45</v>
      </c>
      <c r="U40" s="7">
        <f>IFERROR(AVERAGEIFS(统调负荷!$G:$G,统调负荷!$B:$B,U$3,统调负荷!$C:$C,$A40)/10,"")</f>
        <v>1294.025</v>
      </c>
      <c r="V40" s="7">
        <f>IFERROR(AVERAGEIFS(统调负荷!$G:$G,统调负荷!$B:$B,V$3,统调负荷!$C:$C,$A40)/10,"")</f>
        <v>1418.925</v>
      </c>
      <c r="W40" s="7">
        <f>IFERROR(AVERAGEIFS(统调负荷!$G:$G,统调负荷!$B:$B,W$3,统调负荷!$C:$C,$A40)/10,"")</f>
        <v>1536.65</v>
      </c>
      <c r="X40" s="7">
        <f>IFERROR(AVERAGEIFS(统调负荷!$G:$G,统调负荷!$B:$B,X$3,统调负荷!$C:$C,$A40)/10,"")</f>
        <v>1681.675</v>
      </c>
      <c r="Y40" s="7">
        <f>IFERROR(AVERAGEIFS(统调负荷!$G:$G,统调负荷!$B:$B,Y$3,统调负荷!$C:$C,$A40)/10,"")</f>
        <v>1644.75</v>
      </c>
      <c r="Z40" s="7">
        <f>IFERROR(AVERAGEIFS(统调负荷!$G:$G,统调负荷!$B:$B,Z$3,统调负荷!$C:$C,$A40)/10,"")</f>
        <v>1619</v>
      </c>
      <c r="AA40" s="7">
        <f>IFERROR(AVERAGEIFS(统调负荷!$G:$G,统调负荷!$B:$B,AA$3,统调负荷!$C:$C,$A40)/10,"")</f>
        <v>1448.3</v>
      </c>
      <c r="AB40" s="7">
        <f>IFERROR(AVERAGEIFS(统调负荷!$G:$G,统调负荷!$B:$B,AB$3,统调负荷!$C:$C,$A40)/10,"")</f>
        <v>1185.975</v>
      </c>
      <c r="AC40" s="7">
        <f>IFERROR(AVERAGEIFS(统调负荷!$G:$G,统调负荷!$B:$B,AC$3,统调负荷!$C:$C,$A40)/10,"")</f>
        <v>1235.6</v>
      </c>
      <c r="AD40" s="7"/>
    </row>
    <row r="41" spans="1:30">
      <c r="A41" s="16" t="str">
        <f>统调负荷24小时!A41</f>
        <v>2025-01-19</v>
      </c>
      <c r="B41" s="53" t="s">
        <v>54</v>
      </c>
      <c r="C41" s="54">
        <f t="shared" si="29"/>
        <v>1271.36854166667</v>
      </c>
      <c r="D41" s="3">
        <f t="shared" si="0"/>
        <v>1651.6375</v>
      </c>
      <c r="E41" s="3">
        <f t="shared" si="1"/>
        <v>1015.8</v>
      </c>
      <c r="F41" s="7">
        <f>IFERROR(AVERAGEIFS(统调负荷!$P:$P,统调负荷!$B:$B,F$3,统调负荷!$C:$C,$A41)/10,"")</f>
        <v>1275.7425</v>
      </c>
      <c r="G41" s="7">
        <f>IFERROR(AVERAGEIFS(统调负荷!$P:$P,统调负荷!$B:$B,G$3,统调负荷!$C:$C,$A41)/10,"")</f>
        <v>1216.23</v>
      </c>
      <c r="H41" s="7">
        <f>IFERROR(AVERAGEIFS(统调负荷!$P:$P,统调负荷!$B:$B,H$3,统调负荷!$C:$C,$A41)/10,"")</f>
        <v>1041.0225</v>
      </c>
      <c r="I41" s="7">
        <f>IFERROR(AVERAGEIFS(统调负荷!$P:$P,统调负荷!$B:$B,I$3,统调负荷!$C:$C,$A41)/10,"")</f>
        <v>1044.135</v>
      </c>
      <c r="J41" s="7">
        <f>IFERROR(AVERAGEIFS(统调负荷!$P:$P,统调负荷!$B:$B,J$3,统调负荷!$C:$C,$A41)/10,"")</f>
        <v>1063.835</v>
      </c>
      <c r="K41" s="7">
        <f>IFERROR(AVERAGEIFS(统调负荷!$P:$P,统调负荷!$B:$B,K$3,统调负荷!$C:$C,$A41)/10,"")</f>
        <v>1052.9775</v>
      </c>
      <c r="L41" s="7">
        <f>IFERROR(AVERAGEIFS(统调负荷!$P:$P,统调负荷!$B:$B,L$3,统调负荷!$C:$C,$A41)/10,"")</f>
        <v>1015.8</v>
      </c>
      <c r="M41" s="7">
        <f>IFERROR(AVERAGEIFS(统调负荷!$P:$P,统调负荷!$B:$B,M$3,统调负荷!$C:$C,$A41)/10,"")</f>
        <v>1052.3525</v>
      </c>
      <c r="N41" s="7">
        <f>IFERROR(AVERAGEIFS(统调负荷!$P:$P,统调负荷!$B:$B,N$3,统调负荷!$C:$C,$A41)/10,"")</f>
        <v>1232.5325</v>
      </c>
      <c r="O41" s="7">
        <f>IFERROR(AVERAGEIFS(统调负荷!$P:$P,统调负荷!$B:$B,O$3,统调负荷!$C:$C,$A41)/10,"")</f>
        <v>1307.1625</v>
      </c>
      <c r="P41" s="7">
        <f>IFERROR(AVERAGEIFS(统调负荷!$P:$P,统调负荷!$B:$B,P$3,统调负荷!$C:$C,$A41)/10,"")</f>
        <v>1344.2775</v>
      </c>
      <c r="Q41" s="7">
        <f>IFERROR(AVERAGEIFS(统调负荷!$P:$P,统调负荷!$B:$B,Q$3,统调负荷!$C:$C,$A41)/10,"")</f>
        <v>1212.2625</v>
      </c>
      <c r="R41" s="7">
        <f>IFERROR(AVERAGEIFS(统调负荷!$P:$P,统调负荷!$B:$B,R$3,统调负荷!$C:$C,$A41)/10,"")</f>
        <v>1060.3175</v>
      </c>
      <c r="S41" s="7">
        <f>IFERROR(AVERAGEIFS(统调负荷!$P:$P,统调负荷!$B:$B,S$3,统调负荷!$C:$C,$A41)/10,"")</f>
        <v>1059.3225</v>
      </c>
      <c r="T41" s="7">
        <f>IFERROR(AVERAGEIFS(统调负荷!$P:$P,统调负荷!$B:$B,T$3,统调负荷!$C:$C,$A41)/10,"")</f>
        <v>1281.42</v>
      </c>
      <c r="U41" s="7">
        <f>IFERROR(AVERAGEIFS(统调负荷!$P:$P,统调负荷!$B:$B,U$3,统调负荷!$C:$C,$A41)/10,"")</f>
        <v>1477.495</v>
      </c>
      <c r="V41" s="7">
        <f>IFERROR(AVERAGEIFS(统调负荷!$P:$P,统调负荷!$B:$B,V$3,统调负荷!$C:$C,$A41)/10,"")</f>
        <v>1525.87</v>
      </c>
      <c r="W41" s="7">
        <f>IFERROR(AVERAGEIFS(统调负荷!$P:$P,统调负荷!$B:$B,W$3,统调负荷!$C:$C,$A41)/10,"")</f>
        <v>1538.1675</v>
      </c>
      <c r="X41" s="7">
        <f>IFERROR(AVERAGEIFS(统调负荷!$P:$P,统调负荷!$B:$B,X$3,统调负荷!$C:$C,$A41)/10,"")</f>
        <v>1651.6375</v>
      </c>
      <c r="Y41" s="7">
        <f>IFERROR(AVERAGEIFS(统调负荷!$P:$P,统调负荷!$B:$B,Y$3,统调负荷!$C:$C,$A41)/10,"")</f>
        <v>1636.38</v>
      </c>
      <c r="Z41" s="7">
        <f>IFERROR(AVERAGEIFS(统调负荷!$P:$P,统调负荷!$B:$B,Z$3,统调负荷!$C:$C,$A41)/10,"")</f>
        <v>1578.265</v>
      </c>
      <c r="AA41" s="7">
        <f>IFERROR(AVERAGEIFS(统调负荷!$P:$P,统调负荷!$B:$B,AA$3,统调负荷!$C:$C,$A41)/10,"")</f>
        <v>1439.8425</v>
      </c>
      <c r="AB41" s="7">
        <f>IFERROR(AVERAGEIFS(统调负荷!$P:$P,统调负荷!$B:$B,AB$3,统调负荷!$C:$C,$A41)/10,"")</f>
        <v>1160.435</v>
      </c>
      <c r="AC41" s="7">
        <f>IFERROR(AVERAGEIFS(统调负荷!$P:$P,统调负荷!$B:$B,AC$3,统调负荷!$C:$C,$A41)/10,"")</f>
        <v>1245.3625</v>
      </c>
      <c r="AD41" s="7"/>
    </row>
    <row r="42" spans="1:30">
      <c r="A42" s="16" t="str">
        <f>统调负荷24小时!A42</f>
        <v>2025-01-20</v>
      </c>
      <c r="B42" s="53" t="s">
        <v>53</v>
      </c>
      <c r="C42" s="54">
        <f t="shared" si="29"/>
        <v>1242.33125</v>
      </c>
      <c r="D42" s="3">
        <f t="shared" si="0"/>
        <v>1712.75</v>
      </c>
      <c r="E42" s="3">
        <f t="shared" si="1"/>
        <v>970.7</v>
      </c>
      <c r="F42" s="7">
        <f>IFERROR(AVERAGEIFS(统调负荷!$G:$G,统调负荷!$B:$B,F$3,统调负荷!$C:$C,$A42)/10,"")</f>
        <v>1153.825</v>
      </c>
      <c r="G42" s="7">
        <f>IFERROR(AVERAGEIFS(统调负荷!$G:$G,统调负荷!$B:$B,G$3,统调负荷!$C:$C,$A42)/10,"")</f>
        <v>1083</v>
      </c>
      <c r="H42" s="7">
        <f>IFERROR(AVERAGEIFS(统调负荷!$G:$G,统调负荷!$B:$B,H$3,统调负荷!$C:$C,$A42)/10,"")</f>
        <v>990.575</v>
      </c>
      <c r="I42" s="7">
        <f>IFERROR(AVERAGEIFS(统调负荷!$G:$G,统调负荷!$B:$B,I$3,统调负荷!$C:$C,$A42)/10,"")</f>
        <v>970.7</v>
      </c>
      <c r="J42" s="7">
        <f>IFERROR(AVERAGEIFS(统调负荷!$G:$G,统调负荷!$B:$B,J$3,统调负荷!$C:$C,$A42)/10,"")</f>
        <v>988.5</v>
      </c>
      <c r="K42" s="7">
        <f>IFERROR(AVERAGEIFS(统调负荷!$G:$G,统调负荷!$B:$B,K$3,统调负荷!$C:$C,$A42)/10,"")</f>
        <v>988.5</v>
      </c>
      <c r="L42" s="7">
        <f>IFERROR(AVERAGEIFS(统调负荷!$G:$G,统调负荷!$B:$B,L$3,统调负荷!$C:$C,$A42)/10,"")</f>
        <v>1006.475</v>
      </c>
      <c r="M42" s="7">
        <f>IFERROR(AVERAGEIFS(统调负荷!$G:$G,统调负荷!$B:$B,M$3,统调负荷!$C:$C,$A42)/10,"")</f>
        <v>1085.025</v>
      </c>
      <c r="N42" s="7">
        <f>IFERROR(AVERAGEIFS(统调负荷!$G:$G,统调负荷!$B:$B,N$3,统调负荷!$C:$C,$A42)/10,"")</f>
        <v>1258.65</v>
      </c>
      <c r="O42" s="7">
        <f>IFERROR(AVERAGEIFS(统调负荷!$G:$G,统调负荷!$B:$B,O$3,统调负荷!$C:$C,$A42)/10,"")</f>
        <v>1278.45</v>
      </c>
      <c r="P42" s="7">
        <f>IFERROR(AVERAGEIFS(统调负荷!$G:$G,统调负荷!$B:$B,P$3,统调负荷!$C:$C,$A42)/10,"")</f>
        <v>1269.3</v>
      </c>
      <c r="Q42" s="7">
        <f>IFERROR(AVERAGEIFS(统调负荷!$G:$G,统调负荷!$B:$B,Q$3,统调负荷!$C:$C,$A42)/10,"")</f>
        <v>1191.65</v>
      </c>
      <c r="R42" s="7">
        <f>IFERROR(AVERAGEIFS(统调负荷!$G:$G,统调负荷!$B:$B,R$3,统调负荷!$C:$C,$A42)/10,"")</f>
        <v>1015.225</v>
      </c>
      <c r="S42" s="7">
        <f>IFERROR(AVERAGEIFS(统调负荷!$G:$G,统调负荷!$B:$B,S$3,统调负荷!$C:$C,$A42)/10,"")</f>
        <v>1024.775</v>
      </c>
      <c r="T42" s="7">
        <f>IFERROR(AVERAGEIFS(统调负荷!$G:$G,统调负荷!$B:$B,T$3,统调负荷!$C:$C,$A42)/10,"")</f>
        <v>1164.35</v>
      </c>
      <c r="U42" s="7">
        <f>IFERROR(AVERAGEIFS(统调负荷!$G:$G,统调负荷!$B:$B,U$3,统调负荷!$C:$C,$A42)/10,"")</f>
        <v>1264.125</v>
      </c>
      <c r="V42" s="7">
        <f>IFERROR(AVERAGEIFS(统调负荷!$G:$G,统调负荷!$B:$B,V$3,统调负荷!$C:$C,$A42)/10,"")</f>
        <v>1471.2</v>
      </c>
      <c r="W42" s="7">
        <f>IFERROR(AVERAGEIFS(统调负荷!$G:$G,统调负荷!$B:$B,W$3,统调负荷!$C:$C,$A42)/10,"")</f>
        <v>1649.65</v>
      </c>
      <c r="X42" s="7">
        <f>IFERROR(AVERAGEIFS(统调负荷!$G:$G,统调负荷!$B:$B,X$3,统调负荷!$C:$C,$A42)/10,"")</f>
        <v>1712.75</v>
      </c>
      <c r="Y42" s="7">
        <f>IFERROR(AVERAGEIFS(统调负荷!$G:$G,统调负荷!$B:$B,Y$3,统调负荷!$C:$C,$A42)/10,"")</f>
        <v>1687.8</v>
      </c>
      <c r="Z42" s="7">
        <f>IFERROR(AVERAGEIFS(统调负荷!$G:$G,统调负荷!$B:$B,Z$3,统调负荷!$C:$C,$A42)/10,"")</f>
        <v>1680.925</v>
      </c>
      <c r="AA42" s="7">
        <f>IFERROR(AVERAGEIFS(统调负荷!$G:$G,统调负荷!$B:$B,AA$3,统调负荷!$C:$C,$A42)/10,"")</f>
        <v>1508.65</v>
      </c>
      <c r="AB42" s="7">
        <f>IFERROR(AVERAGEIFS(统调负荷!$G:$G,统调负荷!$B:$B,AB$3,统调负荷!$C:$C,$A42)/10,"")</f>
        <v>1190.175</v>
      </c>
      <c r="AC42" s="7">
        <f>IFERROR(AVERAGEIFS(统调负荷!$G:$G,统调负荷!$B:$B,AC$3,统调负荷!$C:$C,$A42)/10,"")</f>
        <v>1181.675</v>
      </c>
      <c r="AD42" s="7"/>
    </row>
    <row r="43" spans="1:30">
      <c r="A43" s="16" t="str">
        <f>统调负荷24小时!A43</f>
        <v>2025-01-20</v>
      </c>
      <c r="B43" s="53" t="s">
        <v>54</v>
      </c>
      <c r="C43" s="54">
        <f t="shared" si="29"/>
        <v>1246.03848958333</v>
      </c>
      <c r="D43" s="3">
        <f t="shared" si="0"/>
        <v>1788.04</v>
      </c>
      <c r="E43" s="3">
        <f t="shared" si="1"/>
        <v>914.4535</v>
      </c>
      <c r="F43" s="7">
        <f>IFERROR(AVERAGEIFS(统调负荷!$P:$P,统调负荷!$B:$B,F$3,统调负荷!$C:$C,$A43)/10,"")</f>
        <v>1192.0425</v>
      </c>
      <c r="G43" s="7">
        <f>IFERROR(AVERAGEIFS(统调负荷!$P:$P,统调负荷!$B:$B,G$3,统调负荷!$C:$C,$A43)/10,"")</f>
        <v>1114.9525</v>
      </c>
      <c r="H43" s="7">
        <f>IFERROR(AVERAGEIFS(统调负荷!$P:$P,统调负荷!$B:$B,H$3,统调负荷!$C:$C,$A43)/10,"")</f>
        <v>1009.90375</v>
      </c>
      <c r="I43" s="7">
        <f>IFERROR(AVERAGEIFS(统调负荷!$P:$P,统调负荷!$B:$B,I$3,统调负荷!$C:$C,$A43)/10,"")</f>
        <v>1002.521</v>
      </c>
      <c r="J43" s="7">
        <f>IFERROR(AVERAGEIFS(统调负荷!$P:$P,统调负荷!$B:$B,J$3,统调负荷!$C:$C,$A43)/10,"")</f>
        <v>1046.775</v>
      </c>
      <c r="K43" s="7">
        <f>IFERROR(AVERAGEIFS(统调负荷!$P:$P,统调负荷!$B:$B,K$3,统调负荷!$C:$C,$A43)/10,"")</f>
        <v>1069.9875</v>
      </c>
      <c r="L43" s="7">
        <f>IFERROR(AVERAGEIFS(统调负荷!$P:$P,统调负荷!$B:$B,L$3,统调负荷!$C:$C,$A43)/10,"")</f>
        <v>1068.585</v>
      </c>
      <c r="M43" s="7">
        <f>IFERROR(AVERAGEIFS(统调负荷!$P:$P,统调负荷!$B:$B,M$3,统调负荷!$C:$C,$A43)/10,"")</f>
        <v>1079.8625</v>
      </c>
      <c r="N43" s="7">
        <f>IFERROR(AVERAGEIFS(统调负荷!$P:$P,统调负荷!$B:$B,N$3,统调负荷!$C:$C,$A43)/10,"")</f>
        <v>1192.1</v>
      </c>
      <c r="O43" s="7">
        <f>IFERROR(AVERAGEIFS(统调负荷!$P:$P,统调负荷!$B:$B,O$3,统调负荷!$C:$C,$A43)/10,"")</f>
        <v>1262.26</v>
      </c>
      <c r="P43" s="7">
        <f>IFERROR(AVERAGEIFS(统调负荷!$P:$P,统调负荷!$B:$B,P$3,统调负荷!$C:$C,$A43)/10,"")</f>
        <v>1260.925</v>
      </c>
      <c r="Q43" s="7">
        <f>IFERROR(AVERAGEIFS(统调负荷!$P:$P,统调负荷!$B:$B,Q$3,统调负荷!$C:$C,$A43)/10,"")</f>
        <v>1102.92175</v>
      </c>
      <c r="R43" s="7">
        <f>IFERROR(AVERAGEIFS(统调负荷!$P:$P,统调负荷!$B:$B,R$3,统调负荷!$C:$C,$A43)/10,"")</f>
        <v>914.4535</v>
      </c>
      <c r="S43" s="7">
        <f>IFERROR(AVERAGEIFS(统调负荷!$P:$P,统调负荷!$B:$B,S$3,统调负荷!$C:$C,$A43)/10,"")</f>
        <v>958.47875</v>
      </c>
      <c r="T43" s="7">
        <f>IFERROR(AVERAGEIFS(统调负荷!$P:$P,统调负荷!$B:$B,T$3,统调负荷!$C:$C,$A43)/10,"")</f>
        <v>1212.7925</v>
      </c>
      <c r="U43" s="7">
        <f>IFERROR(AVERAGEIFS(统调负荷!$P:$P,统调负荷!$B:$B,U$3,统调负荷!$C:$C,$A43)/10,"")</f>
        <v>1285.455</v>
      </c>
      <c r="V43" s="7">
        <f>IFERROR(AVERAGEIFS(统调负荷!$P:$P,统调负荷!$B:$B,V$3,统调负荷!$C:$C,$A43)/10,"")</f>
        <v>1419.1975</v>
      </c>
      <c r="W43" s="7">
        <f>IFERROR(AVERAGEIFS(统调负荷!$P:$P,统调负荷!$B:$B,W$3,统调负荷!$C:$C,$A43)/10,"")</f>
        <v>1673.1</v>
      </c>
      <c r="X43" s="7">
        <f>IFERROR(AVERAGEIFS(统调负荷!$P:$P,统调负荷!$B:$B,X$3,统调负荷!$C:$C,$A43)/10,"")</f>
        <v>1788.04</v>
      </c>
      <c r="Y43" s="7">
        <f>IFERROR(AVERAGEIFS(统调负荷!$P:$P,统调负荷!$B:$B,Y$3,统调负荷!$C:$C,$A43)/10,"")</f>
        <v>1729.2025</v>
      </c>
      <c r="Z43" s="7">
        <f>IFERROR(AVERAGEIFS(统调负荷!$P:$P,统调负荷!$B:$B,Z$3,统调负荷!$C:$C,$A43)/10,"")</f>
        <v>1652.27</v>
      </c>
      <c r="AA43" s="7">
        <f>IFERROR(AVERAGEIFS(统调负荷!$P:$P,统调负荷!$B:$B,AA$3,统调负荷!$C:$C,$A43)/10,"")</f>
        <v>1491.9125</v>
      </c>
      <c r="AB43" s="7">
        <f>IFERROR(AVERAGEIFS(统调负荷!$P:$P,统调负荷!$B:$B,AB$3,统调负荷!$C:$C,$A43)/10,"")</f>
        <v>1177.995</v>
      </c>
      <c r="AC43" s="7">
        <f>IFERROR(AVERAGEIFS(统调负荷!$P:$P,统调负荷!$B:$B,AC$3,统调负荷!$C:$C,$A43)/10,"")</f>
        <v>1199.19</v>
      </c>
      <c r="AD43" s="7"/>
    </row>
    <row r="44" spans="1:30">
      <c r="A44" s="16" t="str">
        <f>统调负荷24小时!A44</f>
        <v>2025-01-21</v>
      </c>
      <c r="B44" s="53" t="s">
        <v>53</v>
      </c>
      <c r="C44" s="54">
        <f t="shared" si="29"/>
        <v>1201.95625</v>
      </c>
      <c r="D44" s="3">
        <f t="shared" si="0"/>
        <v>1675.925</v>
      </c>
      <c r="E44" s="3">
        <f t="shared" si="1"/>
        <v>846.9</v>
      </c>
      <c r="F44" s="7">
        <f>IFERROR(AVERAGEIFS(统调负荷!$G:$G,统调负荷!$B:$B,F$3,统调负荷!$C:$C,$A44)/10,"")</f>
        <v>1127.675</v>
      </c>
      <c r="G44" s="7">
        <f>IFERROR(AVERAGEIFS(统调负荷!$G:$G,统调负荷!$B:$B,G$3,统调负荷!$C:$C,$A44)/10,"")</f>
        <v>1043.8</v>
      </c>
      <c r="H44" s="7">
        <f>IFERROR(AVERAGEIFS(统调负荷!$G:$G,统调负荷!$B:$B,H$3,统调负荷!$C:$C,$A44)/10,"")</f>
        <v>942.65</v>
      </c>
      <c r="I44" s="7">
        <f>IFERROR(AVERAGEIFS(统调负荷!$G:$G,统调负荷!$B:$B,I$3,统调负荷!$C:$C,$A44)/10,"")</f>
        <v>846.9</v>
      </c>
      <c r="J44" s="7">
        <f>IFERROR(AVERAGEIFS(统调负荷!$G:$G,统调负荷!$B:$B,J$3,统调负荷!$C:$C,$A44)/10,"")</f>
        <v>855.75</v>
      </c>
      <c r="K44" s="7">
        <f>IFERROR(AVERAGEIFS(统调负荷!$G:$G,统调负荷!$B:$B,K$3,统调负荷!$C:$C,$A44)/10,"")</f>
        <v>872.275</v>
      </c>
      <c r="L44" s="7">
        <f>IFERROR(AVERAGEIFS(统调负荷!$G:$G,统调负荷!$B:$B,L$3,统调负荷!$C:$C,$A44)/10,"")</f>
        <v>970.575</v>
      </c>
      <c r="M44" s="7">
        <f>IFERROR(AVERAGEIFS(统调负荷!$G:$G,统调负荷!$B:$B,M$3,统调负荷!$C:$C,$A44)/10,"")</f>
        <v>1039.425</v>
      </c>
      <c r="N44" s="7">
        <f>IFERROR(AVERAGEIFS(统调负荷!$G:$G,统调负荷!$B:$B,N$3,统调负荷!$C:$C,$A44)/10,"")</f>
        <v>1193.85</v>
      </c>
      <c r="O44" s="7">
        <f>IFERROR(AVERAGEIFS(统调负荷!$G:$G,统调负荷!$B:$B,O$3,统调负荷!$C:$C,$A44)/10,"")</f>
        <v>1213.65</v>
      </c>
      <c r="P44" s="7">
        <f>IFERROR(AVERAGEIFS(统调负荷!$G:$G,统调负荷!$B:$B,P$3,统调负荷!$C:$C,$A44)/10,"")</f>
        <v>1125.5</v>
      </c>
      <c r="Q44" s="7">
        <f>IFERROR(AVERAGEIFS(统调负荷!$G:$G,统调负荷!$B:$B,Q$3,统调负荷!$C:$C,$A44)/10,"")</f>
        <v>1131.85</v>
      </c>
      <c r="R44" s="7">
        <f>IFERROR(AVERAGEIFS(统调负荷!$G:$G,统调负荷!$B:$B,R$3,统调负荷!$C:$C,$A44)/10,"")</f>
        <v>987.725</v>
      </c>
      <c r="S44" s="7">
        <f>IFERROR(AVERAGEIFS(统调负荷!$G:$G,统调负荷!$B:$B,S$3,统调负荷!$C:$C,$A44)/10,"")</f>
        <v>997.275</v>
      </c>
      <c r="T44" s="7">
        <f>IFERROR(AVERAGEIFS(统调负荷!$G:$G,统调负荷!$B:$B,T$3,统调负荷!$C:$C,$A44)/10,"")</f>
        <v>1168.9</v>
      </c>
      <c r="U44" s="7">
        <f>IFERROR(AVERAGEIFS(统调负荷!$G:$G,统调负荷!$B:$B,U$3,统调负荷!$C:$C,$A44)/10,"")</f>
        <v>1252.625</v>
      </c>
      <c r="V44" s="7">
        <f>IFERROR(AVERAGEIFS(统调负荷!$G:$G,统调负荷!$B:$B,V$3,统调负荷!$C:$C,$A44)/10,"")</f>
        <v>1487.5</v>
      </c>
      <c r="W44" s="7">
        <f>IFERROR(AVERAGEIFS(统调负荷!$G:$G,统调负荷!$B:$B,W$3,统调负荷!$C:$C,$A44)/10,"")</f>
        <v>1609.875</v>
      </c>
      <c r="X44" s="7">
        <f>IFERROR(AVERAGEIFS(统调负荷!$G:$G,统调负荷!$B:$B,X$3,统调负荷!$C:$C,$A44)/10,"")</f>
        <v>1646.35</v>
      </c>
      <c r="Y44" s="7">
        <f>IFERROR(AVERAGEIFS(统调负荷!$G:$G,统调负荷!$B:$B,Y$3,统调负荷!$C:$C,$A44)/10,"")</f>
        <v>1670.7</v>
      </c>
      <c r="Z44" s="7">
        <f>IFERROR(AVERAGEIFS(统调负荷!$G:$G,统调负荷!$B:$B,Z$3,统调负荷!$C:$C,$A44)/10,"")</f>
        <v>1675.925</v>
      </c>
      <c r="AA44" s="7">
        <f>IFERROR(AVERAGEIFS(统调负荷!$G:$G,统调负荷!$B:$B,AA$3,统调负荷!$C:$C,$A44)/10,"")</f>
        <v>1537.925</v>
      </c>
      <c r="AB44" s="7">
        <f>IFERROR(AVERAGEIFS(统调负荷!$G:$G,统调负荷!$B:$B,AB$3,统调负荷!$C:$C,$A44)/10,"")</f>
        <v>1240.375</v>
      </c>
      <c r="AC44" s="7">
        <f>IFERROR(AVERAGEIFS(统调负荷!$G:$G,统调负荷!$B:$B,AC$3,统调负荷!$C:$C,$A44)/10,"")</f>
        <v>1207.875</v>
      </c>
      <c r="AD44" s="7"/>
    </row>
    <row r="45" spans="1:30">
      <c r="A45" s="16" t="str">
        <f>统调负荷24小时!A45</f>
        <v>2025-01-21</v>
      </c>
      <c r="B45" s="53" t="s">
        <v>54</v>
      </c>
      <c r="C45" s="54">
        <f t="shared" si="29"/>
        <v>1216.37441666667</v>
      </c>
      <c r="D45" s="3">
        <f t="shared" si="0"/>
        <v>1626.855</v>
      </c>
      <c r="E45" s="3">
        <f t="shared" si="1"/>
        <v>905.9905</v>
      </c>
      <c r="F45" s="7">
        <f>IFERROR(AVERAGEIFS(统调负荷!$P:$P,统调负荷!$B:$B,F$3,统调负荷!$C:$C,$A45)/10,"")</f>
        <v>1129.9425</v>
      </c>
      <c r="G45" s="7">
        <f>IFERROR(AVERAGEIFS(统调负荷!$P:$P,统调负荷!$B:$B,G$3,统调负荷!$C:$C,$A45)/10,"")</f>
        <v>1039.975</v>
      </c>
      <c r="H45" s="7">
        <f>IFERROR(AVERAGEIFS(统调负荷!$P:$P,统调负荷!$B:$B,H$3,统调负荷!$C:$C,$A45)/10,"")</f>
        <v>980.61</v>
      </c>
      <c r="I45" s="7">
        <f>IFERROR(AVERAGEIFS(统调负荷!$P:$P,统调负荷!$B:$B,I$3,统调负荷!$C:$C,$A45)/10,"")</f>
        <v>905.9905</v>
      </c>
      <c r="J45" s="7">
        <f>IFERROR(AVERAGEIFS(统调负荷!$P:$P,统调负荷!$B:$B,J$3,统调负荷!$C:$C,$A45)/10,"")</f>
        <v>920.4985</v>
      </c>
      <c r="K45" s="7">
        <f>IFERROR(AVERAGEIFS(统调负荷!$P:$P,统调负荷!$B:$B,K$3,统调负荷!$C:$C,$A45)/10,"")</f>
        <v>920.60025</v>
      </c>
      <c r="L45" s="7">
        <f>IFERROR(AVERAGEIFS(统调负荷!$P:$P,统调负荷!$B:$B,L$3,统调负荷!$C:$C,$A45)/10,"")</f>
        <v>1027.82325</v>
      </c>
      <c r="M45" s="7">
        <f>IFERROR(AVERAGEIFS(统调负荷!$P:$P,统调负荷!$B:$B,M$3,统调负荷!$C:$C,$A45)/10,"")</f>
        <v>1057.3175</v>
      </c>
      <c r="N45" s="7">
        <f>IFERROR(AVERAGEIFS(统调负荷!$P:$P,统调负荷!$B:$B,N$3,统调负荷!$C:$C,$A45)/10,"")</f>
        <v>1192.155</v>
      </c>
      <c r="O45" s="7">
        <f>IFERROR(AVERAGEIFS(统调负荷!$P:$P,统调负荷!$B:$B,O$3,统调负荷!$C:$C,$A45)/10,"")</f>
        <v>1235.42</v>
      </c>
      <c r="P45" s="7">
        <f>IFERROR(AVERAGEIFS(统调负荷!$P:$P,统调负荷!$B:$B,P$3,统调负荷!$C:$C,$A45)/10,"")</f>
        <v>1128.435</v>
      </c>
      <c r="Q45" s="7">
        <f>IFERROR(AVERAGEIFS(统调负荷!$P:$P,统调负荷!$B:$B,Q$3,统调负荷!$C:$C,$A45)/10,"")</f>
        <v>1130.6175</v>
      </c>
      <c r="R45" s="7">
        <f>IFERROR(AVERAGEIFS(统调负荷!$P:$P,统调负荷!$B:$B,R$3,统调负荷!$C:$C,$A45)/10,"")</f>
        <v>1013.41475</v>
      </c>
      <c r="S45" s="7">
        <f>IFERROR(AVERAGEIFS(统调负荷!$P:$P,统调负荷!$B:$B,S$3,统调负荷!$C:$C,$A45)/10,"")</f>
        <v>1023.14375</v>
      </c>
      <c r="T45" s="7">
        <f>IFERROR(AVERAGEIFS(统调负荷!$P:$P,统调负荷!$B:$B,T$3,统调负荷!$C:$C,$A45)/10,"")</f>
        <v>1212.6325</v>
      </c>
      <c r="U45" s="7">
        <f>IFERROR(AVERAGEIFS(统调负荷!$P:$P,统调负荷!$B:$B,U$3,统调负荷!$C:$C,$A45)/10,"")</f>
        <v>1296.22</v>
      </c>
      <c r="V45" s="7">
        <f>IFERROR(AVERAGEIFS(统调负荷!$P:$P,统调负荷!$B:$B,V$3,统调负荷!$C:$C,$A45)/10,"")</f>
        <v>1508.425</v>
      </c>
      <c r="W45" s="7">
        <f>IFERROR(AVERAGEIFS(统调负荷!$P:$P,统调负荷!$B:$B,W$3,统调负荷!$C:$C,$A45)/10,"")</f>
        <v>1606.215</v>
      </c>
      <c r="X45" s="7">
        <f>IFERROR(AVERAGEIFS(统调负荷!$P:$P,统调负荷!$B:$B,X$3,统调负荷!$C:$C,$A45)/10,"")</f>
        <v>1610.6625</v>
      </c>
      <c r="Y45" s="7">
        <f>IFERROR(AVERAGEIFS(统调负荷!$P:$P,统调负荷!$B:$B,Y$3,统调负荷!$C:$C,$A45)/10,"")</f>
        <v>1626.855</v>
      </c>
      <c r="Z45" s="7">
        <f>IFERROR(AVERAGEIFS(统调负荷!$P:$P,统调负荷!$B:$B,Z$3,统调负荷!$C:$C,$A45)/10,"")</f>
        <v>1600.63</v>
      </c>
      <c r="AA45" s="7">
        <f>IFERROR(AVERAGEIFS(统调负荷!$P:$P,统调负荷!$B:$B,AA$3,统调负荷!$C:$C,$A45)/10,"")</f>
        <v>1571.7325</v>
      </c>
      <c r="AB45" s="7">
        <f>IFERROR(AVERAGEIFS(统调负荷!$P:$P,统调负荷!$B:$B,AB$3,统调负荷!$C:$C,$A45)/10,"")</f>
        <v>1267.6925</v>
      </c>
      <c r="AC45" s="7">
        <f>IFERROR(AVERAGEIFS(统调负荷!$P:$P,统调负荷!$B:$B,AC$3,统调负荷!$C:$C,$A45)/10,"")</f>
        <v>1185.9775</v>
      </c>
      <c r="AD45" s="7"/>
    </row>
    <row r="46" spans="1:30">
      <c r="A46" s="16" t="str">
        <f>统调负荷24小时!A46</f>
        <v>2025-01-22</v>
      </c>
      <c r="B46" s="53" t="s">
        <v>53</v>
      </c>
      <c r="C46" s="54">
        <f t="shared" si="29"/>
        <v>1222.496875</v>
      </c>
      <c r="D46" s="3">
        <f t="shared" si="0"/>
        <v>1675.95</v>
      </c>
      <c r="E46" s="3">
        <f t="shared" si="1"/>
        <v>897.6</v>
      </c>
      <c r="F46" s="7">
        <f>IFERROR(AVERAGEIFS(统调负荷!$G:$G,统调负荷!$B:$B,F$3,统调负荷!$C:$C,$A46)/10,"")</f>
        <v>1175.425</v>
      </c>
      <c r="G46" s="7">
        <f>IFERROR(AVERAGEIFS(统调负荷!$G:$G,统调负荷!$B:$B,G$3,统调负荷!$C:$C,$A46)/10,"")</f>
        <v>1094.45</v>
      </c>
      <c r="H46" s="7">
        <f>IFERROR(AVERAGEIFS(统调负荷!$G:$G,统调负荷!$B:$B,H$3,统调负荷!$C:$C,$A46)/10,"")</f>
        <v>993.35</v>
      </c>
      <c r="I46" s="7">
        <f>IFERROR(AVERAGEIFS(统调负荷!$G:$G,统调负荷!$B:$B,I$3,统调负荷!$C:$C,$A46)/10,"")</f>
        <v>897.6</v>
      </c>
      <c r="J46" s="7">
        <f>IFERROR(AVERAGEIFS(统调负荷!$G:$G,统调负荷!$B:$B,J$3,统调负荷!$C:$C,$A46)/10,"")</f>
        <v>915.4</v>
      </c>
      <c r="K46" s="7">
        <f>IFERROR(AVERAGEIFS(统调负荷!$G:$G,统调负荷!$B:$B,K$3,统调负荷!$C:$C,$A46)/10,"")</f>
        <v>915.625</v>
      </c>
      <c r="L46" s="7">
        <f>IFERROR(AVERAGEIFS(统调负荷!$G:$G,统调负荷!$B:$B,L$3,统调负荷!$C:$C,$A46)/10,"")</f>
        <v>1009.45</v>
      </c>
      <c r="M46" s="7">
        <f>IFERROR(AVERAGEIFS(统调负荷!$G:$G,统调负荷!$B:$B,M$3,统调负荷!$C:$C,$A46)/10,"")</f>
        <v>1078.075</v>
      </c>
      <c r="N46" s="7">
        <f>IFERROR(AVERAGEIFS(统调负荷!$G:$G,统调负荷!$B:$B,N$3,统调负荷!$C:$C,$A46)/10,"")</f>
        <v>1230.575</v>
      </c>
      <c r="O46" s="7">
        <f>IFERROR(AVERAGEIFS(统调负荷!$G:$G,统调负荷!$B:$B,O$3,统调负荷!$C:$C,$A46)/10,"")</f>
        <v>1249.75</v>
      </c>
      <c r="P46" s="7">
        <f>IFERROR(AVERAGEIFS(统调负荷!$G:$G,统调负荷!$B:$B,P$3,统调负荷!$C:$C,$A46)/10,"")</f>
        <v>1175.075</v>
      </c>
      <c r="Q46" s="7">
        <f>IFERROR(AVERAGEIFS(统调负荷!$G:$G,统调负荷!$B:$B,Q$3,统调负荷!$C:$C,$A46)/10,"")</f>
        <v>1124.45</v>
      </c>
      <c r="R46" s="7">
        <f>IFERROR(AVERAGEIFS(统调负荷!$G:$G,统调负荷!$B:$B,R$3,统调负荷!$C:$C,$A46)/10,"")</f>
        <v>971.35</v>
      </c>
      <c r="S46" s="7">
        <f>IFERROR(AVERAGEIFS(统调负荷!$G:$G,统调负荷!$B:$B,S$3,统调负荷!$C:$C,$A46)/10,"")</f>
        <v>961.4</v>
      </c>
      <c r="T46" s="7">
        <f>IFERROR(AVERAGEIFS(统调负荷!$G:$G,统调负荷!$B:$B,T$3,统调负荷!$C:$C,$A46)/10,"")</f>
        <v>1174.75</v>
      </c>
      <c r="U46" s="7">
        <f>IFERROR(AVERAGEIFS(统调负荷!$G:$G,统调负荷!$B:$B,U$3,统调负荷!$C:$C,$A46)/10,"")</f>
        <v>1272.85</v>
      </c>
      <c r="V46" s="7">
        <f>IFERROR(AVERAGEIFS(统调负荷!$G:$G,统调负荷!$B:$B,V$3,统调负荷!$C:$C,$A46)/10,"")</f>
        <v>1487</v>
      </c>
      <c r="W46" s="7">
        <f>IFERROR(AVERAGEIFS(统调负荷!$G:$G,统调负荷!$B:$B,W$3,统调负荷!$C:$C,$A46)/10,"")</f>
        <v>1608.725</v>
      </c>
      <c r="X46" s="7">
        <f>IFERROR(AVERAGEIFS(统调负荷!$G:$G,统调负荷!$B:$B,X$3,统调负荷!$C:$C,$A46)/10,"")</f>
        <v>1645.95</v>
      </c>
      <c r="Y46" s="7">
        <f>IFERROR(AVERAGEIFS(统调负荷!$G:$G,统调负荷!$B:$B,Y$3,统调负荷!$C:$C,$A46)/10,"")</f>
        <v>1670.4</v>
      </c>
      <c r="Z46" s="7">
        <f>IFERROR(AVERAGEIFS(统调负荷!$G:$G,统调负荷!$B:$B,Z$3,统调负荷!$C:$C,$A46)/10,"")</f>
        <v>1675.95</v>
      </c>
      <c r="AA46" s="7">
        <f>IFERROR(AVERAGEIFS(统调负荷!$G:$G,统调负荷!$B:$B,AA$3,统调负荷!$C:$C,$A46)/10,"")</f>
        <v>1553.25</v>
      </c>
      <c r="AB46" s="7">
        <f>IFERROR(AVERAGEIFS(统调负荷!$G:$G,统调负荷!$B:$B,AB$3,统调负荷!$C:$C,$A46)/10,"")</f>
        <v>1249.45</v>
      </c>
      <c r="AC46" s="7">
        <f>IFERROR(AVERAGEIFS(统调负荷!$G:$G,统调负荷!$B:$B,AC$3,统调负荷!$C:$C,$A46)/10,"")</f>
        <v>1209.625</v>
      </c>
      <c r="AD46" s="7"/>
    </row>
    <row r="47" spans="1:30">
      <c r="A47" s="16" t="str">
        <f>统调负荷24小时!A47</f>
        <v>2025-01-22</v>
      </c>
      <c r="B47" s="53" t="s">
        <v>54</v>
      </c>
      <c r="C47" s="54">
        <f t="shared" si="29"/>
        <v>1277.707375</v>
      </c>
      <c r="D47" s="3">
        <f t="shared" si="0"/>
        <v>1738.7925</v>
      </c>
      <c r="E47" s="3">
        <f t="shared" si="1"/>
        <v>891.0385</v>
      </c>
      <c r="F47" s="7">
        <f>IFERROR(AVERAGEIFS(统调负荷!$P:$P,统调负荷!$B:$B,F$3,统调负荷!$C:$C,$A47)/10,"")</f>
        <v>1189.0825</v>
      </c>
      <c r="G47" s="7">
        <f>IFERROR(AVERAGEIFS(统调负荷!$P:$P,统调负荷!$B:$B,G$3,统调负荷!$C:$C,$A47)/10,"")</f>
        <v>1097.8525</v>
      </c>
      <c r="H47" s="7">
        <f>IFERROR(AVERAGEIFS(统调负荷!$P:$P,统调负荷!$B:$B,H$3,统调负荷!$C:$C,$A47)/10,"")</f>
        <v>997.7175</v>
      </c>
      <c r="I47" s="7">
        <f>IFERROR(AVERAGEIFS(统调负荷!$P:$P,统调负荷!$B:$B,I$3,统调负荷!$C:$C,$A47)/10,"")</f>
        <v>891.0385</v>
      </c>
      <c r="J47" s="7">
        <f>IFERROR(AVERAGEIFS(统调负荷!$P:$P,统调负荷!$B:$B,J$3,统调负荷!$C:$C,$A47)/10,"")</f>
        <v>957.8335</v>
      </c>
      <c r="K47" s="7">
        <f>IFERROR(AVERAGEIFS(统调负荷!$P:$P,统调负荷!$B:$B,K$3,统调负荷!$C:$C,$A47)/10,"")</f>
        <v>941.78725</v>
      </c>
      <c r="L47" s="7">
        <f>IFERROR(AVERAGEIFS(统调负荷!$P:$P,统调负荷!$B:$B,L$3,统调负荷!$C:$C,$A47)/10,"")</f>
        <v>986.70025</v>
      </c>
      <c r="M47" s="7">
        <f>IFERROR(AVERAGEIFS(统调负荷!$P:$P,统调负荷!$B:$B,M$3,统调负荷!$C:$C,$A47)/10,"")</f>
        <v>1066.42</v>
      </c>
      <c r="N47" s="7">
        <f>IFERROR(AVERAGEIFS(统调负荷!$P:$P,统调负荷!$B:$B,N$3,统调负荷!$C:$C,$A47)/10,"")</f>
        <v>1193.0425</v>
      </c>
      <c r="O47" s="7">
        <f>IFERROR(AVERAGEIFS(统调负荷!$P:$P,统调负荷!$B:$B,O$3,统调负荷!$C:$C,$A47)/10,"")</f>
        <v>1259.755</v>
      </c>
      <c r="P47" s="7">
        <f>IFERROR(AVERAGEIFS(统调负荷!$P:$P,统调负荷!$B:$B,P$3,统调负荷!$C:$C,$A47)/10,"")</f>
        <v>1184.9675</v>
      </c>
      <c r="Q47" s="7">
        <f>IFERROR(AVERAGEIFS(统调负荷!$P:$P,统调负荷!$B:$B,Q$3,统调负荷!$C:$C,$A47)/10,"")</f>
        <v>1179.2975</v>
      </c>
      <c r="R47" s="7">
        <f>IFERROR(AVERAGEIFS(统调负荷!$P:$P,统调负荷!$B:$B,R$3,统调负荷!$C:$C,$A47)/10,"")</f>
        <v>1103.3775</v>
      </c>
      <c r="S47" s="7">
        <f>IFERROR(AVERAGEIFS(统调负荷!$P:$P,统调负荷!$B:$B,S$3,统调负荷!$C:$C,$A47)/10,"")</f>
        <v>1153.84</v>
      </c>
      <c r="T47" s="7">
        <f>IFERROR(AVERAGEIFS(统调负荷!$P:$P,统调负荷!$B:$B,T$3,统调负荷!$C:$C,$A47)/10,"")</f>
        <v>1388.3475</v>
      </c>
      <c r="U47" s="7">
        <f>IFERROR(AVERAGEIFS(统调负荷!$P:$P,统调负荷!$B:$B,U$3,统调负荷!$C:$C,$A47)/10,"")</f>
        <v>1471.8875</v>
      </c>
      <c r="V47" s="7">
        <f>IFERROR(AVERAGEIFS(统调负荷!$P:$P,统调负荷!$B:$B,V$3,统调负荷!$C:$C,$A47)/10,"")</f>
        <v>1638.955</v>
      </c>
      <c r="W47" s="7">
        <f>IFERROR(AVERAGEIFS(统调负荷!$P:$P,统调负荷!$B:$B,W$3,统调负荷!$C:$C,$A47)/10,"")</f>
        <v>1707.235</v>
      </c>
      <c r="X47" s="7">
        <f>IFERROR(AVERAGEIFS(统调负荷!$P:$P,统调负荷!$B:$B,X$3,统调负荷!$C:$C,$A47)/10,"")</f>
        <v>1738.7925</v>
      </c>
      <c r="Y47" s="7">
        <f>IFERROR(AVERAGEIFS(统调负荷!$P:$P,统调负荷!$B:$B,Y$3,统调负荷!$C:$C,$A47)/10,"")</f>
        <v>1696.4275</v>
      </c>
      <c r="Z47" s="7">
        <f>IFERROR(AVERAGEIFS(统调负荷!$P:$P,统调负荷!$B:$B,Z$3,统调负荷!$C:$C,$A47)/10,"")</f>
        <v>1661.5975</v>
      </c>
      <c r="AA47" s="7">
        <f>IFERROR(AVERAGEIFS(统调负荷!$P:$P,统调负荷!$B:$B,AA$3,统调负荷!$C:$C,$A47)/10,"")</f>
        <v>1604.46</v>
      </c>
      <c r="AB47" s="7">
        <f>IFERROR(AVERAGEIFS(统调负荷!$P:$P,统调负荷!$B:$B,AB$3,统调负荷!$C:$C,$A47)/10,"")</f>
        <v>1307.775</v>
      </c>
      <c r="AC47" s="7">
        <f>IFERROR(AVERAGEIFS(统调负荷!$P:$P,统调负荷!$B:$B,AC$3,统调负荷!$C:$C,$A47)/10,"")</f>
        <v>1246.7875</v>
      </c>
      <c r="AD47" s="7"/>
    </row>
    <row r="48" spans="1:30">
      <c r="A48" s="16" t="str">
        <f>统调负荷24小时!A48</f>
        <v>2025-01-23</v>
      </c>
      <c r="B48" s="53" t="s">
        <v>53</v>
      </c>
      <c r="C48" s="54">
        <f t="shared" si="29"/>
        <v>1210.50729166667</v>
      </c>
      <c r="D48" s="3">
        <f t="shared" si="0"/>
        <v>1672.95</v>
      </c>
      <c r="E48" s="3">
        <f t="shared" si="1"/>
        <v>890.4</v>
      </c>
      <c r="F48" s="7">
        <f>IFERROR(AVERAGEIFS(统调负荷!$G:$G,统调负荷!$B:$B,F$3,统调负荷!$C:$C,$A48)/10,"")</f>
        <v>1146.625</v>
      </c>
      <c r="G48" s="7">
        <f>IFERROR(AVERAGEIFS(统调负荷!$G:$G,统调负荷!$B:$B,G$3,统调负荷!$C:$C,$A48)/10,"")</f>
        <v>1104.05</v>
      </c>
      <c r="H48" s="7">
        <f>IFERROR(AVERAGEIFS(统调负荷!$G:$G,统调负荷!$B:$B,H$3,统调负荷!$C:$C,$A48)/10,"")</f>
        <v>986.15</v>
      </c>
      <c r="I48" s="7">
        <f>IFERROR(AVERAGEIFS(统调负荷!$G:$G,统调负荷!$B:$B,I$3,统调负荷!$C:$C,$A48)/10,"")</f>
        <v>890.4</v>
      </c>
      <c r="J48" s="7">
        <f>IFERROR(AVERAGEIFS(统调负荷!$G:$G,统调负荷!$B:$B,J$3,统调负荷!$C:$C,$A48)/10,"")</f>
        <v>908.5</v>
      </c>
      <c r="K48" s="7">
        <f>IFERROR(AVERAGEIFS(统调负荷!$G:$G,统调负荷!$B:$B,K$3,统调负荷!$C:$C,$A48)/10,"")</f>
        <v>908.5</v>
      </c>
      <c r="L48" s="7">
        <f>IFERROR(AVERAGEIFS(统调负荷!$G:$G,统调负荷!$B:$B,L$3,统调负荷!$C:$C,$A48)/10,"")</f>
        <v>1007.05</v>
      </c>
      <c r="M48" s="7">
        <f>IFERROR(AVERAGEIFS(统调负荷!$G:$G,统调负荷!$B:$B,M$3,统调负荷!$C:$C,$A48)/10,"")</f>
        <v>1057.625</v>
      </c>
      <c r="N48" s="7">
        <f>IFERROR(AVERAGEIFS(统调负荷!$G:$G,统调负荷!$B:$B,N$3,统调负荷!$C:$C,$A48)/10,"")</f>
        <v>1165.775</v>
      </c>
      <c r="O48" s="7">
        <f>IFERROR(AVERAGEIFS(统调负荷!$G:$G,统调负荷!$B:$B,O$3,统调负荷!$C:$C,$A48)/10,"")</f>
        <v>1184.95</v>
      </c>
      <c r="P48" s="7">
        <f>IFERROR(AVERAGEIFS(统调负荷!$G:$G,统调负荷!$B:$B,P$3,统调负荷!$C:$C,$A48)/10,"")</f>
        <v>1105.65</v>
      </c>
      <c r="Q48" s="7">
        <f>IFERROR(AVERAGEIFS(统调负荷!$G:$G,统调负荷!$B:$B,Q$3,统调负荷!$C:$C,$A48)/10,"")</f>
        <v>1063.975</v>
      </c>
      <c r="R48" s="7">
        <f>IFERROR(AVERAGEIFS(统调负荷!$G:$G,统调负荷!$B:$B,R$3,统调负荷!$C:$C,$A48)/10,"")</f>
        <v>986.125</v>
      </c>
      <c r="S48" s="7">
        <f>IFERROR(AVERAGEIFS(统调负荷!$G:$G,统调负荷!$B:$B,S$3,统调负荷!$C:$C,$A48)/10,"")</f>
        <v>991.025</v>
      </c>
      <c r="T48" s="7">
        <f>IFERROR(AVERAGEIFS(统调负荷!$G:$G,统调负荷!$B:$B,T$3,统调负荷!$C:$C,$A48)/10,"")</f>
        <v>1166.775</v>
      </c>
      <c r="U48" s="7">
        <f>IFERROR(AVERAGEIFS(统调负荷!$G:$G,统调负荷!$B:$B,U$3,统调负荷!$C:$C,$A48)/10,"")</f>
        <v>1277.2</v>
      </c>
      <c r="V48" s="7">
        <f>IFERROR(AVERAGEIFS(统调负荷!$G:$G,统调负荷!$B:$B,V$3,统调负荷!$C:$C,$A48)/10,"")</f>
        <v>1470.2</v>
      </c>
      <c r="W48" s="7">
        <f>IFERROR(AVERAGEIFS(统调负荷!$G:$G,统调负荷!$B:$B,W$3,统调负荷!$C:$C,$A48)/10,"")</f>
        <v>1592.175</v>
      </c>
      <c r="X48" s="7">
        <f>IFERROR(AVERAGEIFS(统调负荷!$G:$G,统调负荷!$B:$B,X$3,统调负荷!$C:$C,$A48)/10,"")</f>
        <v>1628.45</v>
      </c>
      <c r="Y48" s="7">
        <f>IFERROR(AVERAGEIFS(统调负荷!$G:$G,统调负荷!$B:$B,Y$3,统调负荷!$C:$C,$A48)/10,"")</f>
        <v>1651.7</v>
      </c>
      <c r="Z48" s="7">
        <f>IFERROR(AVERAGEIFS(统调负荷!$G:$G,统调负荷!$B:$B,Z$3,统调负荷!$C:$C,$A48)/10,"")</f>
        <v>1672.95</v>
      </c>
      <c r="AA48" s="7">
        <f>IFERROR(AVERAGEIFS(统调负荷!$G:$G,统调负荷!$B:$B,AA$3,统调负荷!$C:$C,$A48)/10,"")</f>
        <v>1550.95</v>
      </c>
      <c r="AB48" s="7">
        <f>IFERROR(AVERAGEIFS(统调负荷!$G:$G,统调负荷!$B:$B,AB$3,统调负荷!$C:$C,$A48)/10,"")</f>
        <v>1302.35</v>
      </c>
      <c r="AC48" s="7">
        <f>IFERROR(AVERAGEIFS(统调负荷!$G:$G,统调负荷!$B:$B,AC$3,统调负荷!$C:$C,$A48)/10,"")</f>
        <v>1233.025</v>
      </c>
      <c r="AD48" s="7"/>
    </row>
    <row r="49" spans="1:30">
      <c r="A49" s="16" t="str">
        <f>统调负荷24小时!A49</f>
        <v>2025-01-23</v>
      </c>
      <c r="B49" s="53" t="s">
        <v>54</v>
      </c>
      <c r="C49" s="54">
        <f t="shared" si="29"/>
        <v>1251.09895833333</v>
      </c>
      <c r="D49" s="3">
        <f t="shared" si="0"/>
        <v>1719.95</v>
      </c>
      <c r="E49" s="3">
        <f t="shared" si="1"/>
        <v>933.1</v>
      </c>
      <c r="F49" s="7">
        <f>IFERROR(AVERAGEIFS(统调负荷!$P:$P,统调负荷!$B:$B,F$3,统调负荷!$C:$C,$A49)/10,"")</f>
        <v>1231.175</v>
      </c>
      <c r="G49" s="7">
        <f>IFERROR(AVERAGEIFS(统调负荷!$P:$P,统调负荷!$B:$B,G$3,统调负荷!$C:$C,$A49)/10,"")</f>
        <v>1201.575</v>
      </c>
      <c r="H49" s="7">
        <f>IFERROR(AVERAGEIFS(统调负荷!$P:$P,统调负荷!$B:$B,H$3,统调负荷!$C:$C,$A49)/10,"")</f>
        <v>1047.5</v>
      </c>
      <c r="I49" s="7">
        <f>IFERROR(AVERAGEIFS(统调负荷!$P:$P,统调负荷!$B:$B,I$3,统调负荷!$C:$C,$A49)/10,"")</f>
        <v>939.6</v>
      </c>
      <c r="J49" s="7">
        <f>IFERROR(AVERAGEIFS(统调负荷!$P:$P,统调负荷!$B:$B,J$3,统调负荷!$C:$C,$A49)/10,"")</f>
        <v>957.7</v>
      </c>
      <c r="K49" s="7">
        <f>IFERROR(AVERAGEIFS(统调负荷!$P:$P,统调负荷!$B:$B,K$3,统调负荷!$C:$C,$A49)/10,"")</f>
        <v>933.1</v>
      </c>
      <c r="L49" s="7">
        <f>IFERROR(AVERAGEIFS(统调负荷!$P:$P,统调负荷!$B:$B,L$3,统调负荷!$C:$C,$A49)/10,"")</f>
        <v>1007.05</v>
      </c>
      <c r="M49" s="7">
        <f>IFERROR(AVERAGEIFS(统调负荷!$P:$P,统调负荷!$B:$B,M$3,统调负荷!$C:$C,$A49)/10,"")</f>
        <v>1057.625</v>
      </c>
      <c r="N49" s="7">
        <f>IFERROR(AVERAGEIFS(统调负荷!$P:$P,统调负荷!$B:$B,N$3,统调负荷!$C:$C,$A49)/10,"")</f>
        <v>1165.775</v>
      </c>
      <c r="O49" s="7">
        <f>IFERROR(AVERAGEIFS(统调负荷!$P:$P,统调负荷!$B:$B,O$3,统调负荷!$C:$C,$A49)/10,"")</f>
        <v>1184.95</v>
      </c>
      <c r="P49" s="7">
        <f>IFERROR(AVERAGEIFS(统调负荷!$P:$P,统调负荷!$B:$B,P$3,统调负荷!$C:$C,$A49)/10,"")</f>
        <v>1105.65</v>
      </c>
      <c r="Q49" s="7">
        <f>IFERROR(AVERAGEIFS(统调负荷!$P:$P,统调负荷!$B:$B,Q$3,统调负荷!$C:$C,$A49)/10,"")</f>
        <v>1063.975</v>
      </c>
      <c r="R49" s="7">
        <f>IFERROR(AVERAGEIFS(统调负荷!$P:$P,统调负荷!$B:$B,R$3,统调负荷!$C:$C,$A49)/10,"")</f>
        <v>986.125</v>
      </c>
      <c r="S49" s="7">
        <f>IFERROR(AVERAGEIFS(统调负荷!$P:$P,统调负荷!$B:$B,S$3,统调负荷!$C:$C,$A49)/10,"")</f>
        <v>991.025</v>
      </c>
      <c r="T49" s="7">
        <f>IFERROR(AVERAGEIFS(统调负荷!$P:$P,统调负荷!$B:$B,T$3,统调负荷!$C:$C,$A49)/10,"")</f>
        <v>1166.775</v>
      </c>
      <c r="U49" s="7">
        <f>IFERROR(AVERAGEIFS(统调负荷!$P:$P,统调负荷!$B:$B,U$3,统调负荷!$C:$C,$A49)/10,"")</f>
        <v>1277.2</v>
      </c>
      <c r="V49" s="7">
        <f>IFERROR(AVERAGEIFS(统调负荷!$P:$P,统调负荷!$B:$B,V$3,统调负荷!$C:$C,$A49)/10,"")</f>
        <v>1470.2</v>
      </c>
      <c r="W49" s="7">
        <f>IFERROR(AVERAGEIFS(统调负荷!$P:$P,统调负荷!$B:$B,W$3,统调负荷!$C:$C,$A49)/10,"")</f>
        <v>1604.05</v>
      </c>
      <c r="X49" s="7">
        <f>IFERROR(AVERAGEIFS(统调负荷!$P:$P,统调负荷!$B:$B,X$3,统调负荷!$C:$C,$A49)/10,"")</f>
        <v>1675.45</v>
      </c>
      <c r="Y49" s="7">
        <f>IFERROR(AVERAGEIFS(统调负荷!$P:$P,统调负荷!$B:$B,Y$3,统调负荷!$C:$C,$A49)/10,"")</f>
        <v>1698.7</v>
      </c>
      <c r="Z49" s="7">
        <f>IFERROR(AVERAGEIFS(统调负荷!$P:$P,统调负荷!$B:$B,Z$3,统调负荷!$C:$C,$A49)/10,"")</f>
        <v>1719.95</v>
      </c>
      <c r="AA49" s="7">
        <f>IFERROR(AVERAGEIFS(统调负荷!$P:$P,统调负荷!$B:$B,AA$3,统调负荷!$C:$C,$A49)/10,"")</f>
        <v>1633.575</v>
      </c>
      <c r="AB49" s="7">
        <f>IFERROR(AVERAGEIFS(统调负荷!$P:$P,统调负荷!$B:$B,AB$3,统调负荷!$C:$C,$A49)/10,"")</f>
        <v>1482.125</v>
      </c>
      <c r="AC49" s="7">
        <f>IFERROR(AVERAGEIFS(统调负荷!$P:$P,统调负荷!$B:$B,AC$3,统调负荷!$C:$C,$A49)/10,"")</f>
        <v>1425.525</v>
      </c>
      <c r="AD49" s="7"/>
    </row>
    <row r="50" spans="1:30">
      <c r="A50" s="16" t="str">
        <f>统调负荷24小时!A50</f>
        <v>2025-01-24</v>
      </c>
      <c r="B50" s="53" t="s">
        <v>53</v>
      </c>
      <c r="C50" s="54">
        <f t="shared" si="29"/>
        <v>1313.29270833333</v>
      </c>
      <c r="D50" s="3">
        <f t="shared" si="0"/>
        <v>1796.95</v>
      </c>
      <c r="E50" s="3">
        <f t="shared" si="1"/>
        <v>1006.4</v>
      </c>
      <c r="F50" s="7">
        <f>IFERROR(AVERAGEIFS(统调负荷!$G:$G,统调负荷!$B:$B,F$3,统调负荷!$C:$C,$A50)/10,"")</f>
        <v>1304.95</v>
      </c>
      <c r="G50" s="7">
        <f>IFERROR(AVERAGEIFS(统调负荷!$G:$G,统调负荷!$B:$B,G$3,统调负荷!$C:$C,$A50)/10,"")</f>
        <v>1271.425</v>
      </c>
      <c r="H50" s="7">
        <f>IFERROR(AVERAGEIFS(统调负荷!$G:$G,统调负荷!$B:$B,H$3,统调负荷!$C:$C,$A50)/10,"")</f>
        <v>1138.9</v>
      </c>
      <c r="I50" s="7">
        <f>IFERROR(AVERAGEIFS(统调负荷!$G:$G,统调负荷!$B:$B,I$3,统调负荷!$C:$C,$A50)/10,"")</f>
        <v>1031</v>
      </c>
      <c r="J50" s="7">
        <f>IFERROR(AVERAGEIFS(统调负荷!$G:$G,统调负荷!$B:$B,J$3,统调负荷!$C:$C,$A50)/10,"")</f>
        <v>1031</v>
      </c>
      <c r="K50" s="7">
        <f>IFERROR(AVERAGEIFS(统调负荷!$G:$G,统调负荷!$B:$B,K$3,统调负荷!$C:$C,$A50)/10,"")</f>
        <v>1006.4</v>
      </c>
      <c r="L50" s="7">
        <f>IFERROR(AVERAGEIFS(统调负荷!$G:$G,统调负荷!$B:$B,L$3,统调负荷!$C:$C,$A50)/10,"")</f>
        <v>1080.375</v>
      </c>
      <c r="M50" s="7">
        <f>IFERROR(AVERAGEIFS(统调负荷!$G:$G,统调负荷!$B:$B,M$3,统调负荷!$C:$C,$A50)/10,"")</f>
        <v>1131.025</v>
      </c>
      <c r="N50" s="7">
        <f>IFERROR(AVERAGEIFS(统调负荷!$G:$G,统调负荷!$B:$B,N$3,统调负荷!$C:$C,$A50)/10,"")</f>
        <v>1238.775</v>
      </c>
      <c r="O50" s="7">
        <f>IFERROR(AVERAGEIFS(统调负荷!$G:$G,统调负荷!$B:$B,O$3,统调负荷!$C:$C,$A50)/10,"")</f>
        <v>1254.95</v>
      </c>
      <c r="P50" s="7">
        <f>IFERROR(AVERAGEIFS(统调负荷!$G:$G,统调负荷!$B:$B,P$3,统调负荷!$C:$C,$A50)/10,"")</f>
        <v>1174.175</v>
      </c>
      <c r="Q50" s="7">
        <f>IFERROR(AVERAGEIFS(统调负荷!$G:$G,统调负荷!$B:$B,Q$3,统调负荷!$C:$C,$A50)/10,"")</f>
        <v>1130.9</v>
      </c>
      <c r="R50" s="7">
        <f>IFERROR(AVERAGEIFS(统调负荷!$G:$G,统调负荷!$B:$B,R$3,统调负荷!$C:$C,$A50)/10,"")</f>
        <v>1042.275</v>
      </c>
      <c r="S50" s="7">
        <f>IFERROR(AVERAGEIFS(统调负荷!$G:$G,统调负荷!$B:$B,S$3,统调负荷!$C:$C,$A50)/10,"")</f>
        <v>1043.325</v>
      </c>
      <c r="T50" s="7">
        <f>IFERROR(AVERAGEIFS(统调负荷!$G:$G,统调负荷!$B:$B,T$3,统调负荷!$C:$C,$A50)/10,"")</f>
        <v>1168.725</v>
      </c>
      <c r="U50" s="7">
        <f>IFERROR(AVERAGEIFS(统调负荷!$G:$G,统调负荷!$B:$B,U$3,统调负荷!$C:$C,$A50)/10,"")</f>
        <v>1297.85</v>
      </c>
      <c r="V50" s="7">
        <f>IFERROR(AVERAGEIFS(统调负荷!$G:$G,统调负荷!$B:$B,V$3,统调负荷!$C:$C,$A50)/10,"")</f>
        <v>1537.425</v>
      </c>
      <c r="W50" s="7">
        <f>IFERROR(AVERAGEIFS(统调负荷!$G:$G,统调负荷!$B:$B,W$3,统调负荷!$C:$C,$A50)/10,"")</f>
        <v>1677.3</v>
      </c>
      <c r="X50" s="7">
        <f>IFERROR(AVERAGEIFS(统调负荷!$G:$G,统调负荷!$B:$B,X$3,统调负荷!$C:$C,$A50)/10,"")</f>
        <v>1734.125</v>
      </c>
      <c r="Y50" s="7">
        <f>IFERROR(AVERAGEIFS(统调负荷!$G:$G,统调负荷!$B:$B,Y$3,统调负荷!$C:$C,$A50)/10,"")</f>
        <v>1786.55</v>
      </c>
      <c r="Z50" s="7">
        <f>IFERROR(AVERAGEIFS(统调负荷!$G:$G,统调负荷!$B:$B,Z$3,统调负荷!$C:$C,$A50)/10,"")</f>
        <v>1796.95</v>
      </c>
      <c r="AA50" s="7">
        <f>IFERROR(AVERAGEIFS(统调负荷!$G:$G,统调负荷!$B:$B,AA$3,统调负荷!$C:$C,$A50)/10,"")</f>
        <v>1708.375</v>
      </c>
      <c r="AB50" s="7">
        <f>IFERROR(AVERAGEIFS(统调负荷!$G:$G,统调负荷!$B:$B,AB$3,统调负荷!$C:$C,$A50)/10,"")</f>
        <v>1500.425</v>
      </c>
      <c r="AC50" s="7">
        <f>IFERROR(AVERAGEIFS(统调负荷!$G:$G,统调负荷!$B:$B,AC$3,统调负荷!$C:$C,$A50)/10,"")</f>
        <v>1431.825</v>
      </c>
      <c r="AD50" s="7"/>
    </row>
    <row r="51" spans="1:30">
      <c r="A51" s="16" t="str">
        <f>统调负荷24小时!A51</f>
        <v>2025-01-24</v>
      </c>
      <c r="B51" s="53" t="s">
        <v>54</v>
      </c>
      <c r="C51" s="54">
        <f t="shared" si="29"/>
        <v>1248.09701041667</v>
      </c>
      <c r="D51" s="3">
        <f t="shared" si="0"/>
        <v>1932.9575</v>
      </c>
      <c r="E51" s="3">
        <f t="shared" si="1"/>
        <v>880.55575</v>
      </c>
      <c r="F51" s="7">
        <f>IFERROR(AVERAGEIFS(统调负荷!$P:$P,统调负荷!$B:$B,F$3,统调负荷!$C:$C,$A51)/10,"")</f>
        <v>1368.37</v>
      </c>
      <c r="G51" s="7">
        <f>IFERROR(AVERAGEIFS(统调负荷!$P:$P,统调负荷!$B:$B,G$3,统调负荷!$C:$C,$A51)/10,"")</f>
        <v>1383.135</v>
      </c>
      <c r="H51" s="7">
        <f>IFERROR(AVERAGEIFS(统调负荷!$P:$P,统调负荷!$B:$B,H$3,统调负荷!$C:$C,$A51)/10,"")</f>
        <v>1069.2235</v>
      </c>
      <c r="I51" s="7">
        <f>IFERROR(AVERAGEIFS(统调负荷!$P:$P,统调负荷!$B:$B,I$3,统调负荷!$C:$C,$A51)/10,"")</f>
        <v>949.45675</v>
      </c>
      <c r="J51" s="7">
        <f>IFERROR(AVERAGEIFS(统调负荷!$P:$P,统调负荷!$B:$B,J$3,统调负荷!$C:$C,$A51)/10,"")</f>
        <v>917.25925</v>
      </c>
      <c r="K51" s="7">
        <f>IFERROR(AVERAGEIFS(统调负荷!$P:$P,统调负荷!$B:$B,K$3,统调负荷!$C:$C,$A51)/10,"")</f>
        <v>880.55575</v>
      </c>
      <c r="L51" s="7">
        <f>IFERROR(AVERAGEIFS(统调负荷!$P:$P,统调负荷!$B:$B,L$3,统调负荷!$C:$C,$A51)/10,"")</f>
        <v>979.396</v>
      </c>
      <c r="M51" s="7">
        <f>IFERROR(AVERAGEIFS(统调负荷!$P:$P,统调负荷!$B:$B,M$3,统调负荷!$C:$C,$A51)/10,"")</f>
        <v>981.17425</v>
      </c>
      <c r="N51" s="7">
        <f>IFERROR(AVERAGEIFS(统调负荷!$P:$P,统调负荷!$B:$B,N$3,统调负荷!$C:$C,$A51)/10,"")</f>
        <v>1049.94825</v>
      </c>
      <c r="O51" s="7">
        <f>IFERROR(AVERAGEIFS(统调负荷!$P:$P,统调负荷!$B:$B,O$3,统调负荷!$C:$C,$A51)/10,"")</f>
        <v>1142.065</v>
      </c>
      <c r="P51" s="7">
        <f>IFERROR(AVERAGEIFS(统调负荷!$P:$P,统调负荷!$B:$B,P$3,统调负荷!$C:$C,$A51)/10,"")</f>
        <v>1090.2</v>
      </c>
      <c r="Q51" s="7">
        <f>IFERROR(AVERAGEIFS(统调负荷!$P:$P,统调负荷!$B:$B,Q$3,统调负荷!$C:$C,$A51)/10,"")</f>
        <v>985.268</v>
      </c>
      <c r="R51" s="7">
        <f>IFERROR(AVERAGEIFS(统调负荷!$P:$P,统调负荷!$B:$B,R$3,统调负荷!$C:$C,$A51)/10,"")</f>
        <v>931.2365</v>
      </c>
      <c r="S51" s="7">
        <f>IFERROR(AVERAGEIFS(统调负荷!$P:$P,统调负荷!$B:$B,S$3,统调负荷!$C:$C,$A51)/10,"")</f>
        <v>882.312</v>
      </c>
      <c r="T51" s="7">
        <f>IFERROR(AVERAGEIFS(统调负荷!$P:$P,统调负荷!$B:$B,T$3,统调负荷!$C:$C,$A51)/10,"")</f>
        <v>998.5105</v>
      </c>
      <c r="U51" s="7">
        <f>IFERROR(AVERAGEIFS(统调负荷!$P:$P,统调负荷!$B:$B,U$3,统调负荷!$C:$C,$A51)/10,"")</f>
        <v>1166.29</v>
      </c>
      <c r="V51" s="7">
        <f>IFERROR(AVERAGEIFS(统调负荷!$P:$P,统调负荷!$B:$B,V$3,统调负荷!$C:$C,$A51)/10,"")</f>
        <v>1404.8875</v>
      </c>
      <c r="W51" s="7">
        <f>IFERROR(AVERAGEIFS(统调负荷!$P:$P,统调负荷!$B:$B,W$3,统调负荷!$C:$C,$A51)/10,"")</f>
        <v>1606.9525</v>
      </c>
      <c r="X51" s="7">
        <f>IFERROR(AVERAGEIFS(统调负荷!$P:$P,统调负荷!$B:$B,X$3,统调负荷!$C:$C,$A51)/10,"")</f>
        <v>1794.43</v>
      </c>
      <c r="Y51" s="7">
        <f>IFERROR(AVERAGEIFS(统调负荷!$P:$P,统调负荷!$B:$B,Y$3,统调负荷!$C:$C,$A51)/10,"")</f>
        <v>1882.9675</v>
      </c>
      <c r="Z51" s="7">
        <f>IFERROR(AVERAGEIFS(统调负荷!$P:$P,统调负荷!$B:$B,Z$3,统调负荷!$C:$C,$A51)/10,"")</f>
        <v>1932.9575</v>
      </c>
      <c r="AA51" s="7">
        <f>IFERROR(AVERAGEIFS(统调负荷!$P:$P,统调负荷!$B:$B,AA$3,统调负荷!$C:$C,$A51)/10,"")</f>
        <v>1712.71</v>
      </c>
      <c r="AB51" s="7">
        <f>IFERROR(AVERAGEIFS(统调负荷!$P:$P,统调负荷!$B:$B,AB$3,统调负荷!$C:$C,$A51)/10,"")</f>
        <v>1472.795</v>
      </c>
      <c r="AC51" s="7">
        <f>IFERROR(AVERAGEIFS(统调负荷!$P:$P,统调负荷!$B:$B,AC$3,统调负荷!$C:$C,$A51)/10,"")</f>
        <v>1372.2275</v>
      </c>
      <c r="AD51" s="7"/>
    </row>
    <row r="52" spans="1:30">
      <c r="A52" s="16" t="str">
        <f>统调负荷24小时!A52</f>
        <v>2025-01-25</v>
      </c>
      <c r="B52" s="53" t="s">
        <v>53</v>
      </c>
      <c r="C52" s="54">
        <f t="shared" si="29"/>
        <v>1221.62395833333</v>
      </c>
      <c r="D52" s="3">
        <f t="shared" si="0"/>
        <v>1952.75</v>
      </c>
      <c r="E52" s="3">
        <f t="shared" si="1"/>
        <v>848.15</v>
      </c>
      <c r="F52" s="7">
        <f>IFERROR(AVERAGEIFS(统调负荷!$G:$G,统调负荷!$B:$B,F$3,统调负荷!$C:$C,$A52)/10,"")</f>
        <v>1225.475</v>
      </c>
      <c r="G52" s="7">
        <f>IFERROR(AVERAGEIFS(统调负荷!$G:$G,统调负荷!$B:$B,G$3,统调负荷!$C:$C,$A52)/10,"")</f>
        <v>1139.85</v>
      </c>
      <c r="H52" s="7">
        <f>IFERROR(AVERAGEIFS(统调负荷!$G:$G,统调负荷!$B:$B,H$3,统调负荷!$C:$C,$A52)/10,"")</f>
        <v>1047.85</v>
      </c>
      <c r="I52" s="7">
        <f>IFERROR(AVERAGEIFS(统调负荷!$G:$G,统调负荷!$B:$B,I$3,统调负荷!$C:$C,$A52)/10,"")</f>
        <v>937.9</v>
      </c>
      <c r="J52" s="7">
        <f>IFERROR(AVERAGEIFS(统调负荷!$G:$G,统调负荷!$B:$B,J$3,统调负荷!$C:$C,$A52)/10,"")</f>
        <v>937.9</v>
      </c>
      <c r="K52" s="7">
        <f>IFERROR(AVERAGEIFS(统调负荷!$G:$G,统调负荷!$B:$B,K$3,统调负荷!$C:$C,$A52)/10,"")</f>
        <v>937.9</v>
      </c>
      <c r="L52" s="7">
        <f>IFERROR(AVERAGEIFS(统调负荷!$G:$G,统调负荷!$B:$B,L$3,统调负荷!$C:$C,$A52)/10,"")</f>
        <v>1035.55</v>
      </c>
      <c r="M52" s="7">
        <f>IFERROR(AVERAGEIFS(统调负荷!$G:$G,统调负荷!$B:$B,M$3,统调负荷!$C:$C,$A52)/10,"")</f>
        <v>1043.375</v>
      </c>
      <c r="N52" s="7">
        <f>IFERROR(AVERAGEIFS(统调负荷!$G:$G,统调负荷!$B:$B,N$3,统调负荷!$C:$C,$A52)/10,"")</f>
        <v>1115.575</v>
      </c>
      <c r="O52" s="7">
        <f>IFERROR(AVERAGEIFS(统调负荷!$G:$G,统调负荷!$B:$B,O$3,统调负荷!$C:$C,$A52)/10,"")</f>
        <v>1130.3</v>
      </c>
      <c r="P52" s="7">
        <f>IFERROR(AVERAGEIFS(统调负荷!$G:$G,统调负荷!$B:$B,P$3,统调负荷!$C:$C,$A52)/10,"")</f>
        <v>998.975</v>
      </c>
      <c r="Q52" s="7">
        <f>IFERROR(AVERAGEIFS(统调负荷!$G:$G,统调负荷!$B:$B,Q$3,统调负荷!$C:$C,$A52)/10,"")</f>
        <v>887.7</v>
      </c>
      <c r="R52" s="7">
        <f>IFERROR(AVERAGEIFS(统调负荷!$G:$G,统调负荷!$B:$B,R$3,统调负荷!$C:$C,$A52)/10,"")</f>
        <v>848.15</v>
      </c>
      <c r="S52" s="7">
        <f>IFERROR(AVERAGEIFS(统调负荷!$G:$G,统调负荷!$B:$B,S$3,统调负荷!$C:$C,$A52)/10,"")</f>
        <v>864.075</v>
      </c>
      <c r="T52" s="7">
        <f>IFERROR(AVERAGEIFS(统调负荷!$G:$G,统调负荷!$B:$B,T$3,统调负荷!$C:$C,$A52)/10,"")</f>
        <v>870</v>
      </c>
      <c r="U52" s="7">
        <f>IFERROR(AVERAGEIFS(统调负荷!$G:$G,统调负荷!$B:$B,U$3,统调负荷!$C:$C,$A52)/10,"")</f>
        <v>1044.75</v>
      </c>
      <c r="V52" s="7">
        <f>IFERROR(AVERAGEIFS(统调负荷!$G:$G,统调负荷!$B:$B,V$3,统调负荷!$C:$C,$A52)/10,"")</f>
        <v>1476.625</v>
      </c>
      <c r="W52" s="7">
        <f>IFERROR(AVERAGEIFS(统调负荷!$G:$G,统调负荷!$B:$B,W$3,统调负荷!$C:$C,$A52)/10,"")</f>
        <v>1796.175</v>
      </c>
      <c r="X52" s="7">
        <f>IFERROR(AVERAGEIFS(统调负荷!$G:$G,统调负荷!$B:$B,X$3,统调负荷!$C:$C,$A52)/10,"")</f>
        <v>1941.4</v>
      </c>
      <c r="Y52" s="7">
        <f>IFERROR(AVERAGEIFS(统调负荷!$G:$G,统调负荷!$B:$B,Y$3,统调负荷!$C:$C,$A52)/10,"")</f>
        <v>1952.75</v>
      </c>
      <c r="Z52" s="7">
        <f>IFERROR(AVERAGEIFS(统调负荷!$G:$G,统调负荷!$B:$B,Z$3,统调负荷!$C:$C,$A52)/10,"")</f>
        <v>1934.9</v>
      </c>
      <c r="AA52" s="7">
        <f>IFERROR(AVERAGEIFS(统调负荷!$G:$G,统调负荷!$B:$B,AA$3,统调负荷!$C:$C,$A52)/10,"")</f>
        <v>1659.275</v>
      </c>
      <c r="AB52" s="7">
        <f>IFERROR(AVERAGEIFS(统调负荷!$G:$G,统调负荷!$B:$B,AB$3,统调负荷!$C:$C,$A52)/10,"")</f>
        <v>1295.875</v>
      </c>
      <c r="AC52" s="7">
        <f>IFERROR(AVERAGEIFS(统调负荷!$G:$G,统调负荷!$B:$B,AC$3,统调负荷!$C:$C,$A52)/10,"")</f>
        <v>1196.65</v>
      </c>
      <c r="AD52" s="7"/>
    </row>
    <row r="53" spans="1:30">
      <c r="A53" s="16" t="str">
        <f>统调负荷24小时!A53</f>
        <v>2025-01-25</v>
      </c>
      <c r="B53" s="53" t="s">
        <v>54</v>
      </c>
      <c r="C53" s="54">
        <f t="shared" si="29"/>
        <v>1119.59955208333</v>
      </c>
      <c r="D53" s="3">
        <f t="shared" si="0"/>
        <v>1710.765</v>
      </c>
      <c r="E53" s="3">
        <f t="shared" si="1"/>
        <v>745.9385</v>
      </c>
      <c r="F53" s="7">
        <f>IFERROR(AVERAGEIFS(统调负荷!$P:$P,统调负荷!$B:$B,F$3,统调负荷!$C:$C,$A53)/10,"")</f>
        <v>1492.89</v>
      </c>
      <c r="G53" s="7">
        <f>IFERROR(AVERAGEIFS(统调负荷!$P:$P,统调负荷!$B:$B,G$3,统调负荷!$C:$C,$A53)/10,"")</f>
        <v>1131.09025</v>
      </c>
      <c r="H53" s="7">
        <f>IFERROR(AVERAGEIFS(统调负荷!$P:$P,统调负荷!$B:$B,H$3,统调负荷!$C:$C,$A53)/10,"")</f>
        <v>949.8325</v>
      </c>
      <c r="I53" s="7">
        <f>IFERROR(AVERAGEIFS(统调负荷!$P:$P,统调负荷!$B:$B,I$3,统调负荷!$C:$C,$A53)/10,"")</f>
        <v>842.8575</v>
      </c>
      <c r="J53" s="7">
        <f>IFERROR(AVERAGEIFS(统调负荷!$P:$P,统调负荷!$B:$B,J$3,统调负荷!$C:$C,$A53)/10,"")</f>
        <v>801.25575</v>
      </c>
      <c r="K53" s="7">
        <f>IFERROR(AVERAGEIFS(统调负荷!$P:$P,统调负荷!$B:$B,K$3,统调负荷!$C:$C,$A53)/10,"")</f>
        <v>826.86725</v>
      </c>
      <c r="L53" s="7">
        <f>IFERROR(AVERAGEIFS(统调负荷!$P:$P,统调负荷!$B:$B,L$3,统调负荷!$C:$C,$A53)/10,"")</f>
        <v>871.68775</v>
      </c>
      <c r="M53" s="7">
        <f>IFERROR(AVERAGEIFS(统调负荷!$P:$P,统调负荷!$B:$B,M$3,统调负荷!$C:$C,$A53)/10,"")</f>
        <v>887.412</v>
      </c>
      <c r="N53" s="7">
        <f>IFERROR(AVERAGEIFS(统调负荷!$P:$P,统调负荷!$B:$B,N$3,统调负荷!$C:$C,$A53)/10,"")</f>
        <v>1028.05875</v>
      </c>
      <c r="O53" s="7">
        <f>IFERROR(AVERAGEIFS(统调负荷!$P:$P,统调负荷!$B:$B,O$3,统调负荷!$C:$C,$A53)/10,"")</f>
        <v>940.3005</v>
      </c>
      <c r="P53" s="7">
        <f>IFERROR(AVERAGEIFS(统调负荷!$P:$P,统调负荷!$B:$B,P$3,统调负荷!$C:$C,$A53)/10,"")</f>
        <v>807.69025</v>
      </c>
      <c r="Q53" s="7">
        <f>IFERROR(AVERAGEIFS(统调负荷!$P:$P,统调负荷!$B:$B,Q$3,统调负荷!$C:$C,$A53)/10,"")</f>
        <v>822.476</v>
      </c>
      <c r="R53" s="7">
        <f>IFERROR(AVERAGEIFS(统调负荷!$P:$P,统调负荷!$B:$B,R$3,统调负荷!$C:$C,$A53)/10,"")</f>
        <v>745.9385</v>
      </c>
      <c r="S53" s="7">
        <f>IFERROR(AVERAGEIFS(统调负荷!$P:$P,统调负荷!$B:$B,S$3,统调负荷!$C:$C,$A53)/10,"")</f>
        <v>829.6775</v>
      </c>
      <c r="T53" s="7">
        <f>IFERROR(AVERAGEIFS(统调负荷!$P:$P,统调负荷!$B:$B,T$3,统调负荷!$C:$C,$A53)/10,"")</f>
        <v>785.811</v>
      </c>
      <c r="U53" s="7">
        <f>IFERROR(AVERAGEIFS(统调负荷!$P:$P,统调负荷!$B:$B,U$3,统调负荷!$C:$C,$A53)/10,"")</f>
        <v>972.86875</v>
      </c>
      <c r="V53" s="7">
        <f>IFERROR(AVERAGEIFS(统调负荷!$P:$P,统调负荷!$B:$B,V$3,统调负荷!$C:$C,$A53)/10,"")</f>
        <v>1298.67</v>
      </c>
      <c r="W53" s="7">
        <f>IFERROR(AVERAGEIFS(统调负荷!$P:$P,统调负荷!$B:$B,W$3,统调负荷!$C:$C,$A53)/10,"")</f>
        <v>1577.13</v>
      </c>
      <c r="X53" s="7">
        <f>IFERROR(AVERAGEIFS(统调负荷!$P:$P,统调负荷!$B:$B,X$3,统调负荷!$C:$C,$A53)/10,"")</f>
        <v>1674.4175</v>
      </c>
      <c r="Y53" s="7">
        <f>IFERROR(AVERAGEIFS(统调负荷!$P:$P,统调负荷!$B:$B,Y$3,统调负荷!$C:$C,$A53)/10,"")</f>
        <v>1710.765</v>
      </c>
      <c r="Z53" s="7">
        <f>IFERROR(AVERAGEIFS(统调负荷!$P:$P,统调负荷!$B:$B,Z$3,统调负荷!$C:$C,$A53)/10,"")</f>
        <v>1664.9775</v>
      </c>
      <c r="AA53" s="7">
        <f>IFERROR(AVERAGEIFS(统调负荷!$P:$P,统调负荷!$B:$B,AA$3,统调负荷!$C:$C,$A53)/10,"")</f>
        <v>1574.2375</v>
      </c>
      <c r="AB53" s="7">
        <f>IFERROR(AVERAGEIFS(统调负荷!$P:$P,统调负荷!$B:$B,AB$3,统调负荷!$C:$C,$A53)/10,"")</f>
        <v>1309.5725</v>
      </c>
      <c r="AC53" s="7">
        <f>IFERROR(AVERAGEIFS(统调负荷!$P:$P,统调负荷!$B:$B,AC$3,统调负荷!$C:$C,$A53)/10,"")</f>
        <v>1323.905</v>
      </c>
      <c r="AD53" s="7"/>
    </row>
    <row r="54" spans="1:30">
      <c r="A54" s="16" t="str">
        <f>统调负荷24小时!A54</f>
        <v>2025-01-26</v>
      </c>
      <c r="B54" s="53" t="s">
        <v>53</v>
      </c>
      <c r="C54" s="54">
        <f t="shared" si="29"/>
        <v>1099.028125</v>
      </c>
      <c r="D54" s="3">
        <f t="shared" si="0"/>
        <v>1627.05</v>
      </c>
      <c r="E54" s="3">
        <f t="shared" si="1"/>
        <v>759.975</v>
      </c>
      <c r="F54" s="7">
        <f>IFERROR(AVERAGEIFS(统调负荷!$G:$G,统调负荷!$B:$B,F$3,统调负荷!$C:$C,$A54)/10,"")</f>
        <v>1119.475</v>
      </c>
      <c r="G54" s="7">
        <f>IFERROR(AVERAGEIFS(统调负荷!$G:$G,统调负荷!$B:$B,G$3,统调负荷!$C:$C,$A54)/10,"")</f>
        <v>1034.95</v>
      </c>
      <c r="H54" s="7">
        <f>IFERROR(AVERAGEIFS(统调负荷!$G:$G,统调负荷!$B:$B,H$3,统调负荷!$C:$C,$A54)/10,"")</f>
        <v>928.35</v>
      </c>
      <c r="I54" s="7">
        <f>IFERROR(AVERAGEIFS(统调负荷!$G:$G,统调负荷!$B:$B,I$3,统调负荷!$C:$C,$A54)/10,"")</f>
        <v>818.4</v>
      </c>
      <c r="J54" s="7">
        <f>IFERROR(AVERAGEIFS(统调负荷!$G:$G,统调负荷!$B:$B,J$3,统调负荷!$C:$C,$A54)/10,"")</f>
        <v>818.4</v>
      </c>
      <c r="K54" s="7">
        <f>IFERROR(AVERAGEIFS(统调负荷!$G:$G,统调负荷!$B:$B,K$3,统调负荷!$C:$C,$A54)/10,"")</f>
        <v>818.4</v>
      </c>
      <c r="L54" s="7">
        <f>IFERROR(AVERAGEIFS(统调负荷!$G:$G,统调负荷!$B:$B,L$3,统调负荷!$C:$C,$A54)/10,"")</f>
        <v>916.05</v>
      </c>
      <c r="M54" s="7">
        <f>IFERROR(AVERAGEIFS(统调负荷!$G:$G,统调负荷!$B:$B,M$3,统调负荷!$C:$C,$A54)/10,"")</f>
        <v>953.8</v>
      </c>
      <c r="N54" s="7">
        <f>IFERROR(AVERAGEIFS(统调负荷!$G:$G,统调负荷!$B:$B,N$3,统调负荷!$C:$C,$A54)/10,"")</f>
        <v>1011.375</v>
      </c>
      <c r="O54" s="7">
        <f>IFERROR(AVERAGEIFS(统调负荷!$G:$G,统调负荷!$B:$B,O$3,统调负荷!$C:$C,$A54)/10,"")</f>
        <v>1058.225</v>
      </c>
      <c r="P54" s="7">
        <f>IFERROR(AVERAGEIFS(统调负荷!$G:$G,统调负荷!$B:$B,P$3,统调负荷!$C:$C,$A54)/10,"")</f>
        <v>921.2</v>
      </c>
      <c r="Q54" s="7">
        <f>IFERROR(AVERAGEIFS(统调负荷!$G:$G,统调负荷!$B:$B,Q$3,统调负荷!$C:$C,$A54)/10,"")</f>
        <v>862.8</v>
      </c>
      <c r="R54" s="7">
        <f>IFERROR(AVERAGEIFS(统调负荷!$G:$G,统调负荷!$B:$B,R$3,统调负荷!$C:$C,$A54)/10,"")</f>
        <v>848.475</v>
      </c>
      <c r="S54" s="7">
        <f>IFERROR(AVERAGEIFS(统调负荷!$G:$G,统调负荷!$B:$B,S$3,统调负荷!$C:$C,$A54)/10,"")</f>
        <v>868.45</v>
      </c>
      <c r="T54" s="7">
        <f>IFERROR(AVERAGEIFS(统调负荷!$G:$G,统调负荷!$B:$B,T$3,统调负荷!$C:$C,$A54)/10,"")</f>
        <v>759.975</v>
      </c>
      <c r="U54" s="7">
        <f>IFERROR(AVERAGEIFS(统调负荷!$G:$G,统调负荷!$B:$B,U$3,统调负荷!$C:$C,$A54)/10,"")</f>
        <v>1004.05</v>
      </c>
      <c r="V54" s="7">
        <f>IFERROR(AVERAGEIFS(统调负荷!$G:$G,统调负荷!$B:$B,V$3,统调负荷!$C:$C,$A54)/10,"")</f>
        <v>1421.3</v>
      </c>
      <c r="W54" s="7">
        <f>IFERROR(AVERAGEIFS(统调负荷!$G:$G,统调负荷!$B:$B,W$3,统调负荷!$C:$C,$A54)/10,"")</f>
        <v>1513.6</v>
      </c>
      <c r="X54" s="7">
        <f>IFERROR(AVERAGEIFS(统调负荷!$G:$G,统调负荷!$B:$B,X$3,统调负荷!$C:$C,$A54)/10,"")</f>
        <v>1579.05</v>
      </c>
      <c r="Y54" s="7">
        <f>IFERROR(AVERAGEIFS(统调负荷!$G:$G,统调负荷!$B:$B,Y$3,统调负荷!$C:$C,$A54)/10,"")</f>
        <v>1627.05</v>
      </c>
      <c r="Z54" s="7">
        <f>IFERROR(AVERAGEIFS(统调负荷!$G:$G,统调负荷!$B:$B,Z$3,统调负荷!$C:$C,$A54)/10,"")</f>
        <v>1615.9</v>
      </c>
      <c r="AA54" s="7">
        <f>IFERROR(AVERAGEIFS(统调负荷!$G:$G,统调负荷!$B:$B,AA$3,统调负荷!$C:$C,$A54)/10,"")</f>
        <v>1464.1</v>
      </c>
      <c r="AB54" s="7">
        <f>IFERROR(AVERAGEIFS(统调负荷!$G:$G,统调负荷!$B:$B,AB$3,统调负荷!$C:$C,$A54)/10,"")</f>
        <v>1223.1</v>
      </c>
      <c r="AC54" s="7">
        <f>IFERROR(AVERAGEIFS(统调负荷!$G:$G,统调负荷!$B:$B,AC$3,统调负荷!$C:$C,$A54)/10,"")</f>
        <v>1190.2</v>
      </c>
      <c r="AD54" s="7"/>
    </row>
    <row r="55" spans="1:30">
      <c r="A55" s="16" t="str">
        <f>统调负荷24小时!A55</f>
        <v>2025-01-26</v>
      </c>
      <c r="B55" s="53" t="s">
        <v>54</v>
      </c>
      <c r="C55" s="54">
        <f t="shared" si="29"/>
        <v>1112.31861458333</v>
      </c>
      <c r="D55" s="3">
        <f t="shared" si="0"/>
        <v>1604.695</v>
      </c>
      <c r="E55" s="3">
        <f t="shared" si="1"/>
        <v>725.36275</v>
      </c>
      <c r="F55" s="7">
        <f>IFERROR(AVERAGEIFS(统调负荷!$P:$P,统调负荷!$B:$B,F$3,统调负荷!$C:$C,$A55)/10,"")</f>
        <v>1230.95</v>
      </c>
      <c r="G55" s="7">
        <f>IFERROR(AVERAGEIFS(统调负荷!$P:$P,统调负荷!$B:$B,G$3,统调负荷!$C:$C,$A55)/10,"")</f>
        <v>1085.53</v>
      </c>
      <c r="H55" s="7">
        <f>IFERROR(AVERAGEIFS(统调负荷!$P:$P,统调负荷!$B:$B,H$3,统调负荷!$C:$C,$A55)/10,"")</f>
        <v>935.1555</v>
      </c>
      <c r="I55" s="7">
        <f>IFERROR(AVERAGEIFS(统调负荷!$P:$P,统调负荷!$B:$B,I$3,统调负荷!$C:$C,$A55)/10,"")</f>
        <v>770.2545</v>
      </c>
      <c r="J55" s="7">
        <f>IFERROR(AVERAGEIFS(统调负荷!$P:$P,统调负荷!$B:$B,J$3,统调负荷!$C:$C,$A55)/10,"")</f>
        <v>755.94325</v>
      </c>
      <c r="K55" s="7">
        <f>IFERROR(AVERAGEIFS(统调负荷!$P:$P,统调负荷!$B:$B,K$3,统调负荷!$C:$C,$A55)/10,"")</f>
        <v>725.36275</v>
      </c>
      <c r="L55" s="7">
        <f>IFERROR(AVERAGEIFS(统调负荷!$P:$P,统调负荷!$B:$B,L$3,统调负荷!$C:$C,$A55)/10,"")</f>
        <v>878.275</v>
      </c>
      <c r="M55" s="7">
        <f>IFERROR(AVERAGEIFS(统调负荷!$P:$P,统调负荷!$B:$B,M$3,统调负荷!$C:$C,$A55)/10,"")</f>
        <v>980.29425</v>
      </c>
      <c r="N55" s="7">
        <f>IFERROR(AVERAGEIFS(统调负荷!$P:$P,统调负荷!$B:$B,N$3,统调负荷!$C:$C,$A55)/10,"")</f>
        <v>897.76025</v>
      </c>
      <c r="O55" s="7">
        <f>IFERROR(AVERAGEIFS(统调负荷!$P:$P,统调负荷!$B:$B,O$3,统调负荷!$C:$C,$A55)/10,"")</f>
        <v>946.73625</v>
      </c>
      <c r="P55" s="7">
        <f>IFERROR(AVERAGEIFS(统调负荷!$P:$P,统调负荷!$B:$B,P$3,统调负荷!$C:$C,$A55)/10,"")</f>
        <v>905.451</v>
      </c>
      <c r="Q55" s="7">
        <f>IFERROR(AVERAGEIFS(统调负荷!$P:$P,统调负荷!$B:$B,Q$3,统调负荷!$C:$C,$A55)/10,"")</f>
        <v>818.812</v>
      </c>
      <c r="R55" s="7">
        <f>IFERROR(AVERAGEIFS(统调负荷!$P:$P,统调负荷!$B:$B,R$3,统调负荷!$C:$C,$A55)/10,"")</f>
        <v>1004.0475</v>
      </c>
      <c r="S55" s="7">
        <f>IFERROR(AVERAGEIFS(统调负荷!$P:$P,统调负荷!$B:$B,S$3,统调负荷!$C:$C,$A55)/10,"")</f>
        <v>1026.3245</v>
      </c>
      <c r="T55" s="7">
        <f>IFERROR(AVERAGEIFS(统调负荷!$P:$P,统调负荷!$B:$B,T$3,统调负荷!$C:$C,$A55)/10,"")</f>
        <v>995.495</v>
      </c>
      <c r="U55" s="7">
        <f>IFERROR(AVERAGEIFS(统调负荷!$P:$P,统调负荷!$B:$B,U$3,统调负荷!$C:$C,$A55)/10,"")</f>
        <v>1180.6</v>
      </c>
      <c r="V55" s="7">
        <f>IFERROR(AVERAGEIFS(统调负荷!$P:$P,统调负荷!$B:$B,V$3,统调负荷!$C:$C,$A55)/10,"")</f>
        <v>1449.06</v>
      </c>
      <c r="W55" s="7">
        <f>IFERROR(AVERAGEIFS(统调负荷!$P:$P,统调负荷!$B:$B,W$3,统调负荷!$C:$C,$A55)/10,"")</f>
        <v>1483.8125</v>
      </c>
      <c r="X55" s="7">
        <f>IFERROR(AVERAGEIFS(统调负荷!$P:$P,统调负荷!$B:$B,X$3,统调负荷!$C:$C,$A55)/10,"")</f>
        <v>1530.615</v>
      </c>
      <c r="Y55" s="7">
        <f>IFERROR(AVERAGEIFS(统调负荷!$P:$P,统调负荷!$B:$B,Y$3,统调负荷!$C:$C,$A55)/10,"")</f>
        <v>1584.4225</v>
      </c>
      <c r="Z55" s="7">
        <f>IFERROR(AVERAGEIFS(统调负荷!$P:$P,统调负荷!$B:$B,Z$3,统调负荷!$C:$C,$A55)/10,"")</f>
        <v>1604.695</v>
      </c>
      <c r="AA55" s="7">
        <f>IFERROR(AVERAGEIFS(统调负荷!$P:$P,统调负荷!$B:$B,AA$3,统调负荷!$C:$C,$A55)/10,"")</f>
        <v>1484.945</v>
      </c>
      <c r="AB55" s="7">
        <f>IFERROR(AVERAGEIFS(统调负荷!$P:$P,统调负荷!$B:$B,AB$3,统调负荷!$C:$C,$A55)/10,"")</f>
        <v>1235.22</v>
      </c>
      <c r="AC55" s="7">
        <f>IFERROR(AVERAGEIFS(统调负荷!$P:$P,统调负荷!$B:$B,AC$3,统调负荷!$C:$C,$A55)/10,"")</f>
        <v>1185.885</v>
      </c>
      <c r="AD55" s="7"/>
    </row>
    <row r="56" spans="1:30">
      <c r="A56" s="16" t="str">
        <f>统调负荷24小时!A56</f>
        <v>2025-01-27</v>
      </c>
      <c r="B56" s="53" t="s">
        <v>53</v>
      </c>
      <c r="C56" s="54">
        <f t="shared" si="29"/>
        <v>897.640625</v>
      </c>
      <c r="D56" s="3">
        <f t="shared" si="0"/>
        <v>1479.8</v>
      </c>
      <c r="E56" s="3">
        <f t="shared" si="1"/>
        <v>588.775</v>
      </c>
      <c r="F56" s="7">
        <f>IFERROR(AVERAGEIFS(统调负荷!$G:$G,统调负荷!$B:$B,F$3,统调负荷!$C:$C,$A56)/10,"")</f>
        <v>1004.575</v>
      </c>
      <c r="G56" s="7">
        <f>IFERROR(AVERAGEIFS(统调负荷!$G:$G,统调负荷!$B:$B,G$3,统调负荷!$C:$C,$A56)/10,"")</f>
        <v>804.375</v>
      </c>
      <c r="H56" s="7">
        <f>IFERROR(AVERAGEIFS(统调负荷!$G:$G,统调负荷!$B:$B,H$3,统调负荷!$C:$C,$A56)/10,"")</f>
        <v>729.9</v>
      </c>
      <c r="I56" s="7">
        <f>IFERROR(AVERAGEIFS(统调负荷!$G:$G,统调负荷!$B:$B,I$3,统调负荷!$C:$C,$A56)/10,"")</f>
        <v>669.2</v>
      </c>
      <c r="J56" s="7">
        <f>IFERROR(AVERAGEIFS(统调负荷!$G:$G,统调负荷!$B:$B,J$3,统调负荷!$C:$C,$A56)/10,"")</f>
        <v>669.2</v>
      </c>
      <c r="K56" s="7">
        <f>IFERROR(AVERAGEIFS(统调负荷!$G:$G,统调负荷!$B:$B,K$3,统调负荷!$C:$C,$A56)/10,"")</f>
        <v>669.15</v>
      </c>
      <c r="L56" s="7">
        <f>IFERROR(AVERAGEIFS(统调负荷!$G:$G,统调负荷!$B:$B,L$3,统调负荷!$C:$C,$A56)/10,"")</f>
        <v>669</v>
      </c>
      <c r="M56" s="7">
        <f>IFERROR(AVERAGEIFS(统调负荷!$G:$G,统调负荷!$B:$B,M$3,统调负荷!$C:$C,$A56)/10,"")</f>
        <v>690.2</v>
      </c>
      <c r="N56" s="7">
        <f>IFERROR(AVERAGEIFS(统调负荷!$G:$G,统调负荷!$B:$B,N$3,统调负荷!$C:$C,$A56)/10,"")</f>
        <v>744.25</v>
      </c>
      <c r="O56" s="7">
        <f>IFERROR(AVERAGEIFS(统调负荷!$G:$G,统调负荷!$B:$B,O$3,统调负荷!$C:$C,$A56)/10,"")</f>
        <v>784.85</v>
      </c>
      <c r="P56" s="7">
        <f>IFERROR(AVERAGEIFS(统调负荷!$G:$G,统调负荷!$B:$B,P$3,统调负荷!$C:$C,$A56)/10,"")</f>
        <v>735.125</v>
      </c>
      <c r="Q56" s="7">
        <f>IFERROR(AVERAGEIFS(统调负荷!$G:$G,统调负荷!$B:$B,Q$3,统调负荷!$C:$C,$A56)/10,"")</f>
        <v>710.8</v>
      </c>
      <c r="R56" s="7">
        <f>IFERROR(AVERAGEIFS(统调负荷!$G:$G,统调负荷!$B:$B,R$3,统调负荷!$C:$C,$A56)/10,"")</f>
        <v>608.175</v>
      </c>
      <c r="S56" s="7">
        <f>IFERROR(AVERAGEIFS(统调负荷!$G:$G,统调负荷!$B:$B,S$3,统调负荷!$C:$C,$A56)/10,"")</f>
        <v>595.8</v>
      </c>
      <c r="T56" s="7">
        <f>IFERROR(AVERAGEIFS(统调负荷!$G:$G,统调负荷!$B:$B,T$3,统调负荷!$C:$C,$A56)/10,"")</f>
        <v>588.775</v>
      </c>
      <c r="U56" s="7">
        <f>IFERROR(AVERAGEIFS(统调负荷!$G:$G,统调负荷!$B:$B,U$3,统调负荷!$C:$C,$A56)/10,"")</f>
        <v>840.45</v>
      </c>
      <c r="V56" s="7">
        <f>IFERROR(AVERAGEIFS(统调负荷!$G:$G,统调负荷!$B:$B,V$3,统调负荷!$C:$C,$A56)/10,"")</f>
        <v>1175.925</v>
      </c>
      <c r="W56" s="7">
        <f>IFERROR(AVERAGEIFS(统调负荷!$G:$G,统调负荷!$B:$B,W$3,统调负荷!$C:$C,$A56)/10,"")</f>
        <v>1198.35</v>
      </c>
      <c r="X56" s="7">
        <f>IFERROR(AVERAGEIFS(统调负荷!$G:$G,统调负荷!$B:$B,X$3,统调负荷!$C:$C,$A56)/10,"")</f>
        <v>1403.425</v>
      </c>
      <c r="Y56" s="7">
        <f>IFERROR(AVERAGEIFS(统调负荷!$G:$G,统调负荷!$B:$B,Y$3,统调负荷!$C:$C,$A56)/10,"")</f>
        <v>1479.8</v>
      </c>
      <c r="Z56" s="7">
        <f>IFERROR(AVERAGEIFS(统调负荷!$G:$G,统调负荷!$B:$B,Z$3,统调负荷!$C:$C,$A56)/10,"")</f>
        <v>1438.15</v>
      </c>
      <c r="AA56" s="7">
        <f>IFERROR(AVERAGEIFS(统调负荷!$G:$G,统调负荷!$B:$B,AA$3,统调负荷!$C:$C,$A56)/10,"")</f>
        <v>1308.55</v>
      </c>
      <c r="AB56" s="7">
        <f>IFERROR(AVERAGEIFS(统调负荷!$G:$G,统调负荷!$B:$B,AB$3,统调负荷!$C:$C,$A56)/10,"")</f>
        <v>1039.375</v>
      </c>
      <c r="AC56" s="7">
        <f>IFERROR(AVERAGEIFS(统调负荷!$G:$G,统调负荷!$B:$B,AC$3,统调负荷!$C:$C,$A56)/10,"")</f>
        <v>985.975</v>
      </c>
      <c r="AD56" s="7"/>
    </row>
    <row r="57" spans="1:30">
      <c r="A57" s="16" t="str">
        <f>统调负荷24小时!A57</f>
        <v>2025-01-27</v>
      </c>
      <c r="B57" s="53" t="s">
        <v>54</v>
      </c>
      <c r="C57" s="54">
        <f t="shared" si="29"/>
        <v>879.150229166667</v>
      </c>
      <c r="D57" s="3">
        <f t="shared" si="0"/>
        <v>1459.645</v>
      </c>
      <c r="E57" s="3">
        <f t="shared" si="1"/>
        <v>561.25475</v>
      </c>
      <c r="F57" s="7">
        <f>IFERROR(AVERAGEIFS(统调负荷!$P:$P,统调负荷!$B:$B,F$3,统调负荷!$C:$C,$A57)/10,"")</f>
        <v>996.37075</v>
      </c>
      <c r="G57" s="7">
        <f>IFERROR(AVERAGEIFS(统调负荷!$P:$P,统调负荷!$B:$B,G$3,统调负荷!$C:$C,$A57)/10,"")</f>
        <v>801.73925</v>
      </c>
      <c r="H57" s="7">
        <f>IFERROR(AVERAGEIFS(统调负荷!$P:$P,统调负荷!$B:$B,H$3,统调负荷!$C:$C,$A57)/10,"")</f>
        <v>753.92975</v>
      </c>
      <c r="I57" s="7">
        <f>IFERROR(AVERAGEIFS(统调负荷!$P:$P,统调负荷!$B:$B,I$3,统调负荷!$C:$C,$A57)/10,"")</f>
        <v>657.13925</v>
      </c>
      <c r="J57" s="7">
        <f>IFERROR(AVERAGEIFS(统调负荷!$P:$P,统调负荷!$B:$B,J$3,统调负荷!$C:$C,$A57)/10,"")</f>
        <v>677.50325</v>
      </c>
      <c r="K57" s="7">
        <f>IFERROR(AVERAGEIFS(统调负荷!$P:$P,统调负荷!$B:$B,K$3,统调负荷!$C:$C,$A57)/10,"")</f>
        <v>653.78675</v>
      </c>
      <c r="L57" s="7">
        <f>IFERROR(AVERAGEIFS(统调负荷!$P:$P,统调负荷!$B:$B,L$3,统调负荷!$C:$C,$A57)/10,"")</f>
        <v>647.005</v>
      </c>
      <c r="M57" s="7">
        <f>IFERROR(AVERAGEIFS(统调负荷!$P:$P,统调负荷!$B:$B,M$3,统调负荷!$C:$C,$A57)/10,"")</f>
        <v>676.07925</v>
      </c>
      <c r="N57" s="7">
        <f>IFERROR(AVERAGEIFS(统调负荷!$P:$P,统调负荷!$B:$B,N$3,统调负荷!$C:$C,$A57)/10,"")</f>
        <v>773.12175</v>
      </c>
      <c r="O57" s="7">
        <f>IFERROR(AVERAGEIFS(统调负荷!$P:$P,统调负荷!$B:$B,O$3,统调负荷!$C:$C,$A57)/10,"")</f>
        <v>805.41075</v>
      </c>
      <c r="P57" s="7">
        <f>IFERROR(AVERAGEIFS(统调负荷!$P:$P,统调负荷!$B:$B,P$3,统调负荷!$C:$C,$A57)/10,"")</f>
        <v>703.4965</v>
      </c>
      <c r="Q57" s="7">
        <f>IFERROR(AVERAGEIFS(统调负荷!$P:$P,统调负荷!$B:$B,Q$3,统调负荷!$C:$C,$A57)/10,"")</f>
        <v>666.0375</v>
      </c>
      <c r="R57" s="7">
        <f>IFERROR(AVERAGEIFS(统调负荷!$P:$P,统调负荷!$B:$B,R$3,统调负荷!$C:$C,$A57)/10,"")</f>
        <v>623.17775</v>
      </c>
      <c r="S57" s="7">
        <f>IFERROR(AVERAGEIFS(统调负荷!$P:$P,统调负荷!$B:$B,S$3,统调负荷!$C:$C,$A57)/10,"")</f>
        <v>561.25475</v>
      </c>
      <c r="T57" s="7">
        <f>IFERROR(AVERAGEIFS(统调负荷!$P:$P,统调负荷!$B:$B,T$3,统调负荷!$C:$C,$A57)/10,"")</f>
        <v>590.18575</v>
      </c>
      <c r="U57" s="7">
        <f>IFERROR(AVERAGEIFS(统调负荷!$P:$P,统调负荷!$B:$B,U$3,统调负荷!$C:$C,$A57)/10,"")</f>
        <v>730.8185</v>
      </c>
      <c r="V57" s="7">
        <f>IFERROR(AVERAGEIFS(统调负荷!$P:$P,统调负荷!$B:$B,V$3,统调负荷!$C:$C,$A57)/10,"")</f>
        <v>1070.8625</v>
      </c>
      <c r="W57" s="7">
        <f>IFERROR(AVERAGEIFS(统调负荷!$P:$P,统调负荷!$B:$B,W$3,统调负荷!$C:$C,$A57)/10,"")</f>
        <v>1188.4475</v>
      </c>
      <c r="X57" s="7">
        <f>IFERROR(AVERAGEIFS(统调负荷!$P:$P,统调负荷!$B:$B,X$3,统调负荷!$C:$C,$A57)/10,"")</f>
        <v>1375.365</v>
      </c>
      <c r="Y57" s="7">
        <f>IFERROR(AVERAGEIFS(统调负荷!$P:$P,统调负荷!$B:$B,Y$3,统调负荷!$C:$C,$A57)/10,"")</f>
        <v>1459.645</v>
      </c>
      <c r="Z57" s="7">
        <f>IFERROR(AVERAGEIFS(统调负荷!$P:$P,统调负荷!$B:$B,Z$3,统调负荷!$C:$C,$A57)/10,"")</f>
        <v>1396.8375</v>
      </c>
      <c r="AA57" s="7">
        <f>IFERROR(AVERAGEIFS(统调负荷!$P:$P,统调负荷!$B:$B,AA$3,统调负荷!$C:$C,$A57)/10,"")</f>
        <v>1281.96</v>
      </c>
      <c r="AB57" s="7">
        <f>IFERROR(AVERAGEIFS(统调负荷!$P:$P,统调负荷!$B:$B,AB$3,统调负荷!$C:$C,$A57)/10,"")</f>
        <v>1016.42025</v>
      </c>
      <c r="AC57" s="7">
        <f>IFERROR(AVERAGEIFS(统调负荷!$P:$P,统调负荷!$B:$B,AC$3,统调负荷!$C:$C,$A57)/10,"")</f>
        <v>993.01125</v>
      </c>
      <c r="AD57" s="7"/>
    </row>
    <row r="58" spans="1:30">
      <c r="A58" s="16" t="str">
        <f>统调负荷24小时!A58</f>
        <v>2025-01-28</v>
      </c>
      <c r="B58" s="53" t="s">
        <v>53</v>
      </c>
      <c r="C58" s="54">
        <f t="shared" si="29"/>
        <v>824.654166666667</v>
      </c>
      <c r="D58" s="3">
        <f t="shared" si="0"/>
        <v>1420.95</v>
      </c>
      <c r="E58" s="3">
        <f t="shared" si="1"/>
        <v>576.05</v>
      </c>
      <c r="F58" s="7">
        <f>IFERROR(AVERAGEIFS(统调负荷!$G:$G,统调负荷!$B:$B,F$3,统调负荷!$C:$C,$A58)/10,"")</f>
        <v>902.825</v>
      </c>
      <c r="G58" s="7">
        <f>IFERROR(AVERAGEIFS(统调负荷!$G:$G,统调负荷!$B:$B,G$3,统调负荷!$C:$C,$A58)/10,"")</f>
        <v>790.65</v>
      </c>
      <c r="H58" s="7">
        <f>IFERROR(AVERAGEIFS(统调负荷!$G:$G,统调负荷!$B:$B,H$3,统调负荷!$C:$C,$A58)/10,"")</f>
        <v>715.2</v>
      </c>
      <c r="I58" s="7">
        <f>IFERROR(AVERAGEIFS(统调负荷!$G:$G,统调负荷!$B:$B,I$3,统调负荷!$C:$C,$A58)/10,"")</f>
        <v>715.2</v>
      </c>
      <c r="J58" s="7">
        <f>IFERROR(AVERAGEIFS(统调负荷!$G:$G,统调负荷!$B:$B,J$3,统调负荷!$C:$C,$A58)/10,"")</f>
        <v>596.1</v>
      </c>
      <c r="K58" s="7">
        <f>IFERROR(AVERAGEIFS(统调负荷!$G:$G,统调负荷!$B:$B,K$3,统调负荷!$C:$C,$A58)/10,"")</f>
        <v>596.1</v>
      </c>
      <c r="L58" s="7">
        <f>IFERROR(AVERAGEIFS(统调负荷!$G:$G,统调负荷!$B:$B,L$3,统调负荷!$C:$C,$A58)/10,"")</f>
        <v>596.1</v>
      </c>
      <c r="M58" s="7">
        <f>IFERROR(AVERAGEIFS(统调负荷!$G:$G,统调负荷!$B:$B,M$3,统调负荷!$C:$C,$A58)/10,"")</f>
        <v>602.85</v>
      </c>
      <c r="N58" s="7">
        <f>IFERROR(AVERAGEIFS(统调负荷!$G:$G,统调负荷!$B:$B,N$3,统调负荷!$C:$C,$A58)/10,"")</f>
        <v>604.25</v>
      </c>
      <c r="O58" s="7">
        <f>IFERROR(AVERAGEIFS(统调负荷!$G:$G,统调负荷!$B:$B,O$3,统调负荷!$C:$C,$A58)/10,"")</f>
        <v>597.85</v>
      </c>
      <c r="P58" s="7">
        <f>IFERROR(AVERAGEIFS(统调负荷!$G:$G,统调负荷!$B:$B,P$3,统调负荷!$C:$C,$A58)/10,"")</f>
        <v>578.175</v>
      </c>
      <c r="Q58" s="7">
        <f>IFERROR(AVERAGEIFS(统调负荷!$G:$G,统调负荷!$B:$B,Q$3,统调负荷!$C:$C,$A58)/10,"")</f>
        <v>578.1</v>
      </c>
      <c r="R58" s="7">
        <f>IFERROR(AVERAGEIFS(统调负荷!$G:$G,统调负荷!$B:$B,R$3,统调负荷!$C:$C,$A58)/10,"")</f>
        <v>576.2</v>
      </c>
      <c r="S58" s="7">
        <f>IFERROR(AVERAGEIFS(统调负荷!$G:$G,统调负荷!$B:$B,S$3,统调负荷!$C:$C,$A58)/10,"")</f>
        <v>576.05</v>
      </c>
      <c r="T58" s="7">
        <f>IFERROR(AVERAGEIFS(统调负荷!$G:$G,统调负荷!$B:$B,T$3,统调负荷!$C:$C,$A58)/10,"")</f>
        <v>595</v>
      </c>
      <c r="U58" s="7">
        <f>IFERROR(AVERAGEIFS(统调负荷!$G:$G,统调负荷!$B:$B,U$3,统调负荷!$C:$C,$A58)/10,"")</f>
        <v>652.275</v>
      </c>
      <c r="V58" s="7">
        <f>IFERROR(AVERAGEIFS(统调负荷!$G:$G,统调负荷!$B:$B,V$3,统调负荷!$C:$C,$A58)/10,"")</f>
        <v>937.075</v>
      </c>
      <c r="W58" s="7">
        <f>IFERROR(AVERAGEIFS(统调负荷!$G:$G,统调负荷!$B:$B,W$3,统调负荷!$C:$C,$A58)/10,"")</f>
        <v>1207</v>
      </c>
      <c r="X58" s="7">
        <f>IFERROR(AVERAGEIFS(统调负荷!$G:$G,统调负荷!$B:$B,X$3,统调负荷!$C:$C,$A58)/10,"")</f>
        <v>1345.825</v>
      </c>
      <c r="Y58" s="7">
        <f>IFERROR(AVERAGEIFS(统调负荷!$G:$G,统调负荷!$B:$B,Y$3,统调负荷!$C:$C,$A58)/10,"")</f>
        <v>1420.95</v>
      </c>
      <c r="Z58" s="7">
        <f>IFERROR(AVERAGEIFS(统调负荷!$G:$G,统调负荷!$B:$B,Z$3,统调负荷!$C:$C,$A58)/10,"")</f>
        <v>1375.425</v>
      </c>
      <c r="AA58" s="7">
        <f>IFERROR(AVERAGEIFS(统调负荷!$G:$G,统调负荷!$B:$B,AA$3,统调负荷!$C:$C,$A58)/10,"")</f>
        <v>1223.95</v>
      </c>
      <c r="AB58" s="7">
        <f>IFERROR(AVERAGEIFS(统调负荷!$G:$G,统调负荷!$B:$B,AB$3,统调负荷!$C:$C,$A58)/10,"")</f>
        <v>1037.275</v>
      </c>
      <c r="AC58" s="7">
        <f>IFERROR(AVERAGEIFS(统调负荷!$G:$G,统调负荷!$B:$B,AC$3,统调负荷!$C:$C,$A58)/10,"")</f>
        <v>971.275</v>
      </c>
      <c r="AD58" s="7"/>
    </row>
    <row r="59" spans="1:30">
      <c r="A59" s="16" t="str">
        <f>统调负荷24小时!A59</f>
        <v>2025-01-28</v>
      </c>
      <c r="B59" s="53" t="s">
        <v>54</v>
      </c>
      <c r="C59" s="54">
        <f t="shared" si="29"/>
        <v>830.23071875</v>
      </c>
      <c r="D59" s="3">
        <f t="shared" si="0"/>
        <v>1491.6325</v>
      </c>
      <c r="E59" s="3">
        <f t="shared" si="1"/>
        <v>481.60625</v>
      </c>
      <c r="F59" s="7">
        <f>IFERROR(AVERAGEIFS(统调负荷!$P:$P,统调负荷!$B:$B,F$3,统调负荷!$C:$C,$A59)/10,"")</f>
        <v>1015.372</v>
      </c>
      <c r="G59" s="7">
        <f>IFERROR(AVERAGEIFS(统调负荷!$P:$P,统调负荷!$B:$B,G$3,统调负荷!$C:$C,$A59)/10,"")</f>
        <v>891.72375</v>
      </c>
      <c r="H59" s="7">
        <f>IFERROR(AVERAGEIFS(统调负荷!$P:$P,统调负荷!$B:$B,H$3,统调负荷!$C:$C,$A59)/10,"")</f>
        <v>741.699</v>
      </c>
      <c r="I59" s="7">
        <f>IFERROR(AVERAGEIFS(统调负荷!$P:$P,统调负荷!$B:$B,I$3,统调负荷!$C:$C,$A59)/10,"")</f>
        <v>741.3085</v>
      </c>
      <c r="J59" s="7">
        <f>IFERROR(AVERAGEIFS(统调负荷!$P:$P,统调负荷!$B:$B,J$3,统调负荷!$C:$C,$A59)/10,"")</f>
        <v>630.63725</v>
      </c>
      <c r="K59" s="7">
        <f>IFERROR(AVERAGEIFS(统调负荷!$P:$P,统调负荷!$B:$B,K$3,统调负荷!$C:$C,$A59)/10,"")</f>
        <v>599.9575</v>
      </c>
      <c r="L59" s="7">
        <f>IFERROR(AVERAGEIFS(统调负荷!$P:$P,统调负荷!$B:$B,L$3,统调负荷!$C:$C,$A59)/10,"")</f>
        <v>569.7165</v>
      </c>
      <c r="M59" s="7">
        <f>IFERROR(AVERAGEIFS(统调负荷!$P:$P,统调负荷!$B:$B,M$3,统调负荷!$C:$C,$A59)/10,"")</f>
        <v>579.26975</v>
      </c>
      <c r="N59" s="7">
        <f>IFERROR(AVERAGEIFS(统调负荷!$P:$P,统调负荷!$B:$B,N$3,统调负荷!$C:$C,$A59)/10,"")</f>
        <v>552.913</v>
      </c>
      <c r="O59" s="7">
        <f>IFERROR(AVERAGEIFS(统调负荷!$P:$P,统调负荷!$B:$B,O$3,统调负荷!$C:$C,$A59)/10,"")</f>
        <v>572.123</v>
      </c>
      <c r="P59" s="7">
        <f>IFERROR(AVERAGEIFS(统调负荷!$P:$P,统调负荷!$B:$B,P$3,统调负荷!$C:$C,$A59)/10,"")</f>
        <v>562.16275</v>
      </c>
      <c r="Q59" s="7">
        <f>IFERROR(AVERAGEIFS(统调负荷!$P:$P,统调负荷!$B:$B,Q$3,统调负荷!$C:$C,$A59)/10,"")</f>
        <v>545.90775</v>
      </c>
      <c r="R59" s="7">
        <f>IFERROR(AVERAGEIFS(统调负荷!$P:$P,统调负荷!$B:$B,R$3,统调负荷!$C:$C,$A59)/10,"")</f>
        <v>510.26525</v>
      </c>
      <c r="S59" s="7">
        <f>IFERROR(AVERAGEIFS(统调负荷!$P:$P,统调负荷!$B:$B,S$3,统调负荷!$C:$C,$A59)/10,"")</f>
        <v>481.60625</v>
      </c>
      <c r="T59" s="7">
        <f>IFERROR(AVERAGEIFS(统调负荷!$P:$P,统调负荷!$B:$B,T$3,统调负荷!$C:$C,$A59)/10,"")</f>
        <v>539.10975</v>
      </c>
      <c r="U59" s="7">
        <f>IFERROR(AVERAGEIFS(统调负荷!$P:$P,统调负荷!$B:$B,U$3,统调负荷!$C:$C,$A59)/10,"")</f>
        <v>616.51725</v>
      </c>
      <c r="V59" s="7">
        <f>IFERROR(AVERAGEIFS(统调负荷!$P:$P,统调负荷!$B:$B,V$3,统调负荷!$C:$C,$A59)/10,"")</f>
        <v>1029.5505</v>
      </c>
      <c r="W59" s="7">
        <f>IFERROR(AVERAGEIFS(统调负荷!$P:$P,统调负荷!$B:$B,W$3,统调负荷!$C:$C,$A59)/10,"")</f>
        <v>1384.3675</v>
      </c>
      <c r="X59" s="7">
        <f>IFERROR(AVERAGEIFS(统调负荷!$P:$P,统调负荷!$B:$B,X$3,统调负荷!$C:$C,$A59)/10,"")</f>
        <v>1478.7925</v>
      </c>
      <c r="Y59" s="7">
        <f>IFERROR(AVERAGEIFS(统调负荷!$P:$P,统调负荷!$B:$B,Y$3,统调负荷!$C:$C,$A59)/10,"")</f>
        <v>1491.6325</v>
      </c>
      <c r="Z59" s="7">
        <f>IFERROR(AVERAGEIFS(统调负荷!$P:$P,统调负荷!$B:$B,Z$3,统调负荷!$C:$C,$A59)/10,"")</f>
        <v>1296.0925</v>
      </c>
      <c r="AA59" s="7">
        <f>IFERROR(AVERAGEIFS(统调负荷!$P:$P,统调负荷!$B:$B,AA$3,统调负荷!$C:$C,$A59)/10,"")</f>
        <v>1184.765</v>
      </c>
      <c r="AB59" s="7">
        <f>IFERROR(AVERAGEIFS(统调负荷!$P:$P,统调负荷!$B:$B,AB$3,统调负荷!$C:$C,$A59)/10,"")</f>
        <v>1045.58125</v>
      </c>
      <c r="AC59" s="7">
        <f>IFERROR(AVERAGEIFS(统调负荷!$P:$P,统调负荷!$B:$B,AC$3,统调负荷!$C:$C,$A59)/10,"")</f>
        <v>864.46625</v>
      </c>
      <c r="AD59" s="7"/>
    </row>
    <row r="60" spans="1:30">
      <c r="A60" s="16" t="str">
        <f>统调负荷24小时!A60</f>
        <v>2025-01-29</v>
      </c>
      <c r="B60" s="53" t="s">
        <v>53</v>
      </c>
      <c r="C60" s="54">
        <f t="shared" si="29"/>
        <v>787.802083333333</v>
      </c>
      <c r="D60" s="3">
        <f t="shared" si="0"/>
        <v>1133.3</v>
      </c>
      <c r="E60" s="3">
        <f t="shared" si="1"/>
        <v>533</v>
      </c>
      <c r="F60" s="7">
        <f>IFERROR(AVERAGEIFS(统调负荷!$G:$G,统调负荷!$B:$B,F$3,统调负荷!$C:$C,$A60)/10,"")</f>
        <v>1064</v>
      </c>
      <c r="G60" s="7">
        <f>IFERROR(AVERAGEIFS(统调负荷!$G:$G,统调负荷!$B:$B,G$3,统调负荷!$C:$C,$A60)/10,"")</f>
        <v>863.35</v>
      </c>
      <c r="H60" s="7">
        <f>IFERROR(AVERAGEIFS(统调负荷!$G:$G,统调负荷!$B:$B,H$3,统调负荷!$C:$C,$A60)/10,"")</f>
        <v>735.9</v>
      </c>
      <c r="I60" s="7">
        <f>IFERROR(AVERAGEIFS(统调负荷!$G:$G,统调负荷!$B:$B,I$3,统调负荷!$C:$C,$A60)/10,"")</f>
        <v>697.8</v>
      </c>
      <c r="J60" s="7">
        <f>IFERROR(AVERAGEIFS(统调负荷!$G:$G,统调负荷!$B:$B,J$3,统调负荷!$C:$C,$A60)/10,"")</f>
        <v>584.9</v>
      </c>
      <c r="K60" s="7">
        <f>IFERROR(AVERAGEIFS(统调负荷!$G:$G,统调负荷!$B:$B,K$3,统调负荷!$C:$C,$A60)/10,"")</f>
        <v>584.9</v>
      </c>
      <c r="L60" s="7">
        <f>IFERROR(AVERAGEIFS(统调负荷!$G:$G,统调负荷!$B:$B,L$3,统调负荷!$C:$C,$A60)/10,"")</f>
        <v>584.9</v>
      </c>
      <c r="M60" s="7">
        <f>IFERROR(AVERAGEIFS(统调负荷!$G:$G,统调负荷!$B:$B,M$3,统调负荷!$C:$C,$A60)/10,"")</f>
        <v>606.55</v>
      </c>
      <c r="N60" s="7">
        <f>IFERROR(AVERAGEIFS(统调负荷!$G:$G,统调负荷!$B:$B,N$3,统调负荷!$C:$C,$A60)/10,"")</f>
        <v>657.025</v>
      </c>
      <c r="O60" s="7">
        <f>IFERROR(AVERAGEIFS(统调负荷!$G:$G,统调负荷!$B:$B,O$3,统调负荷!$C:$C,$A60)/10,"")</f>
        <v>648.5</v>
      </c>
      <c r="P60" s="7">
        <f>IFERROR(AVERAGEIFS(统调负荷!$G:$G,统调负荷!$B:$B,P$3,统调负荷!$C:$C,$A60)/10,"")</f>
        <v>601.925</v>
      </c>
      <c r="Q60" s="7">
        <f>IFERROR(AVERAGEIFS(统调负荷!$G:$G,统调负荷!$B:$B,Q$3,统调负荷!$C:$C,$A60)/10,"")</f>
        <v>551.625</v>
      </c>
      <c r="R60" s="7">
        <f>IFERROR(AVERAGEIFS(统调负荷!$G:$G,统调负荷!$B:$B,R$3,统调负荷!$C:$C,$A60)/10,"")</f>
        <v>533</v>
      </c>
      <c r="S60" s="7">
        <f>IFERROR(AVERAGEIFS(统调负荷!$G:$G,统调负荷!$B:$B,S$3,统调负荷!$C:$C,$A60)/10,"")</f>
        <v>533</v>
      </c>
      <c r="T60" s="7">
        <f>IFERROR(AVERAGEIFS(统调负荷!$G:$G,统调负荷!$B:$B,T$3,统调负荷!$C:$C,$A60)/10,"")</f>
        <v>549.025</v>
      </c>
      <c r="U60" s="7">
        <f>IFERROR(AVERAGEIFS(统调负荷!$G:$G,统调负荷!$B:$B,U$3,统调负荷!$C:$C,$A60)/10,"")</f>
        <v>661.3</v>
      </c>
      <c r="V60" s="7">
        <f>IFERROR(AVERAGEIFS(统调负荷!$G:$G,统调负荷!$B:$B,V$3,统调负荷!$C:$C,$A60)/10,"")</f>
        <v>903.075</v>
      </c>
      <c r="W60" s="7">
        <f>IFERROR(AVERAGEIFS(统调负荷!$G:$G,统调负荷!$B:$B,W$3,统调负荷!$C:$C,$A60)/10,"")</f>
        <v>1001.075</v>
      </c>
      <c r="X60" s="7">
        <f>IFERROR(AVERAGEIFS(统调负荷!$G:$G,统调负荷!$B:$B,X$3,统调负荷!$C:$C,$A60)/10,"")</f>
        <v>1067.75</v>
      </c>
      <c r="Y60" s="7">
        <f>IFERROR(AVERAGEIFS(统调负荷!$G:$G,统调负荷!$B:$B,Y$3,统调负荷!$C:$C,$A60)/10,"")</f>
        <v>1133.3</v>
      </c>
      <c r="Z60" s="7">
        <f>IFERROR(AVERAGEIFS(统调负荷!$G:$G,统调负荷!$B:$B,Z$3,统调负荷!$C:$C,$A60)/10,"")</f>
        <v>1123.3</v>
      </c>
      <c r="AA60" s="7">
        <f>IFERROR(AVERAGEIFS(统调负荷!$G:$G,统调负荷!$B:$B,AA$3,统调负荷!$C:$C,$A60)/10,"")</f>
        <v>1124.15</v>
      </c>
      <c r="AB60" s="7">
        <f>IFERROR(AVERAGEIFS(统调负荷!$G:$G,统调负荷!$B:$B,AB$3,统调负荷!$C:$C,$A60)/10,"")</f>
        <v>1098.225</v>
      </c>
      <c r="AC60" s="7">
        <f>IFERROR(AVERAGEIFS(统调负荷!$G:$G,统调负荷!$B:$B,AC$3,统调负荷!$C:$C,$A60)/10,"")</f>
        <v>998.675</v>
      </c>
      <c r="AD60" s="7"/>
    </row>
    <row r="61" spans="1:30">
      <c r="A61" s="16" t="str">
        <f>统调负荷24小时!A61</f>
        <v>2025-01-29</v>
      </c>
      <c r="B61" s="53" t="s">
        <v>54</v>
      </c>
      <c r="C61" s="54">
        <f t="shared" si="29"/>
        <v>760.319760416667</v>
      </c>
      <c r="D61" s="3">
        <f t="shared" si="0"/>
        <v>1086.3775</v>
      </c>
      <c r="E61" s="3">
        <f t="shared" si="1"/>
        <v>542.87875</v>
      </c>
      <c r="F61" s="7">
        <f>IFERROR(AVERAGEIFS(统调负荷!$P:$P,统调负荷!$B:$B,F$3,统调负荷!$C:$C,$A61)/10,"")</f>
        <v>997.2095</v>
      </c>
      <c r="G61" s="7">
        <f>IFERROR(AVERAGEIFS(统调负荷!$P:$P,统调负荷!$B:$B,G$3,统调负荷!$C:$C,$A61)/10,"")</f>
        <v>852.96475</v>
      </c>
      <c r="H61" s="7">
        <f>IFERROR(AVERAGEIFS(统调负荷!$P:$P,统调负荷!$B:$B,H$3,统调负荷!$C:$C,$A61)/10,"")</f>
        <v>716.657</v>
      </c>
      <c r="I61" s="7">
        <f>IFERROR(AVERAGEIFS(统调负荷!$P:$P,统调负荷!$B:$B,I$3,统调负荷!$C:$C,$A61)/10,"")</f>
        <v>673.815</v>
      </c>
      <c r="J61" s="7">
        <f>IFERROR(AVERAGEIFS(统调负荷!$P:$P,统调负荷!$B:$B,J$3,统调负荷!$C:$C,$A61)/10,"")</f>
        <v>571.2785</v>
      </c>
      <c r="K61" s="7">
        <f>IFERROR(AVERAGEIFS(统调负荷!$P:$P,统调负荷!$B:$B,K$3,统调负荷!$C:$C,$A61)/10,"")</f>
        <v>584.713</v>
      </c>
      <c r="L61" s="7">
        <f>IFERROR(AVERAGEIFS(统调负荷!$P:$P,统调负荷!$B:$B,L$3,统调负荷!$C:$C,$A61)/10,"")</f>
        <v>591.92775</v>
      </c>
      <c r="M61" s="7">
        <f>IFERROR(AVERAGEIFS(统调负荷!$P:$P,统调负荷!$B:$B,M$3,统调负荷!$C:$C,$A61)/10,"")</f>
        <v>612.67</v>
      </c>
      <c r="N61" s="7">
        <f>IFERROR(AVERAGEIFS(统调负荷!$P:$P,统调负荷!$B:$B,N$3,统调负荷!$C:$C,$A61)/10,"")</f>
        <v>653.1585</v>
      </c>
      <c r="O61" s="7">
        <f>IFERROR(AVERAGEIFS(统调负荷!$P:$P,统调负荷!$B:$B,O$3,统调负荷!$C:$C,$A61)/10,"")</f>
        <v>666.09975</v>
      </c>
      <c r="P61" s="7">
        <f>IFERROR(AVERAGEIFS(统调负荷!$P:$P,统调负荷!$B:$B,P$3,统调负荷!$C:$C,$A61)/10,"")</f>
        <v>624.47275</v>
      </c>
      <c r="Q61" s="7">
        <f>IFERROR(AVERAGEIFS(统调负荷!$P:$P,统调负荷!$B:$B,Q$3,统调负荷!$C:$C,$A61)/10,"")</f>
        <v>619.4615</v>
      </c>
      <c r="R61" s="7">
        <f>IFERROR(AVERAGEIFS(统调负荷!$P:$P,统调负荷!$B:$B,R$3,统调负荷!$C:$C,$A61)/10,"")</f>
        <v>566.84425</v>
      </c>
      <c r="S61" s="7">
        <f>IFERROR(AVERAGEIFS(统调负荷!$P:$P,统调负荷!$B:$B,S$3,统调负荷!$C:$C,$A61)/10,"")</f>
        <v>578.86925</v>
      </c>
      <c r="T61" s="7">
        <f>IFERROR(AVERAGEIFS(统调负荷!$P:$P,统调负荷!$B:$B,T$3,统调负荷!$C:$C,$A61)/10,"")</f>
        <v>542.87875</v>
      </c>
      <c r="U61" s="7">
        <f>IFERROR(AVERAGEIFS(统调负荷!$P:$P,统调负荷!$B:$B,U$3,统调负荷!$C:$C,$A61)/10,"")</f>
        <v>613.1625</v>
      </c>
      <c r="V61" s="7">
        <f>IFERROR(AVERAGEIFS(统调负荷!$P:$P,统调负荷!$B:$B,V$3,统调负荷!$C:$C,$A61)/10,"")</f>
        <v>818.6645</v>
      </c>
      <c r="W61" s="7">
        <f>IFERROR(AVERAGEIFS(统调负荷!$P:$P,统调负荷!$B:$B,W$3,统调负荷!$C:$C,$A61)/10,"")</f>
        <v>906.1235</v>
      </c>
      <c r="X61" s="7">
        <f>IFERROR(AVERAGEIFS(统调负荷!$P:$P,统调负荷!$B:$B,X$3,统调负荷!$C:$C,$A61)/10,"")</f>
        <v>936.703</v>
      </c>
      <c r="Y61" s="7">
        <f>IFERROR(AVERAGEIFS(统调负荷!$P:$P,统调负荷!$B:$B,Y$3,统调负荷!$C:$C,$A61)/10,"")</f>
        <v>1033.4325</v>
      </c>
      <c r="Z61" s="7">
        <f>IFERROR(AVERAGEIFS(统调负荷!$P:$P,统调负荷!$B:$B,Z$3,统调负荷!$C:$C,$A61)/10,"")</f>
        <v>985.88725</v>
      </c>
      <c r="AA61" s="7">
        <f>IFERROR(AVERAGEIFS(统调负荷!$P:$P,统调负荷!$B:$B,AA$3,统调负荷!$C:$C,$A61)/10,"")</f>
        <v>1005.99475</v>
      </c>
      <c r="AB61" s="7">
        <f>IFERROR(AVERAGEIFS(统调负荷!$P:$P,统调负荷!$B:$B,AB$3,统调负荷!$C:$C,$A61)/10,"")</f>
        <v>1086.3775</v>
      </c>
      <c r="AC61" s="7">
        <f>IFERROR(AVERAGEIFS(统调负荷!$P:$P,统调负荷!$B:$B,AC$3,统调负荷!$C:$C,$A61)/10,"")</f>
        <v>1008.3085</v>
      </c>
      <c r="AD61" s="7"/>
    </row>
    <row r="62" spans="1:30">
      <c r="A62" s="16" t="str">
        <f>统调负荷24小时!A62</f>
        <v>2025-01-30</v>
      </c>
      <c r="B62" s="53" t="s">
        <v>53</v>
      </c>
      <c r="C62" s="54">
        <f t="shared" si="29"/>
        <v>807.123958333333</v>
      </c>
      <c r="D62" s="3">
        <f t="shared" si="0"/>
        <v>1228.6</v>
      </c>
      <c r="E62" s="3">
        <f t="shared" si="1"/>
        <v>533.6</v>
      </c>
      <c r="F62" s="7">
        <f>IFERROR(AVERAGEIFS(统调负荷!$G:$G,统调负荷!$B:$B,F$3,统调负荷!$C:$C,$A62)/10,"")</f>
        <v>1064</v>
      </c>
      <c r="G62" s="7">
        <f>IFERROR(AVERAGEIFS(统调负荷!$G:$G,统调负荷!$B:$B,G$3,统调负荷!$C:$C,$A62)/10,"")</f>
        <v>863.35</v>
      </c>
      <c r="H62" s="7">
        <f>IFERROR(AVERAGEIFS(统调负荷!$G:$G,统调负荷!$B:$B,H$3,统调负荷!$C:$C,$A62)/10,"")</f>
        <v>704.6</v>
      </c>
      <c r="I62" s="7">
        <f>IFERROR(AVERAGEIFS(统调负荷!$G:$G,统调负荷!$B:$B,I$3,统调负荷!$C:$C,$A62)/10,"")</f>
        <v>666.5</v>
      </c>
      <c r="J62" s="7">
        <f>IFERROR(AVERAGEIFS(统调负荷!$G:$G,统调负荷!$B:$B,J$3,统调负荷!$C:$C,$A62)/10,"")</f>
        <v>561.3</v>
      </c>
      <c r="K62" s="7">
        <f>IFERROR(AVERAGEIFS(统调负荷!$G:$G,统调负荷!$B:$B,K$3,统调负荷!$C:$C,$A62)/10,"")</f>
        <v>561.3</v>
      </c>
      <c r="L62" s="7">
        <f>IFERROR(AVERAGEIFS(统调负荷!$G:$G,统调负荷!$B:$B,L$3,统调负荷!$C:$C,$A62)/10,"")</f>
        <v>561.3</v>
      </c>
      <c r="M62" s="7">
        <f>IFERROR(AVERAGEIFS(统调负荷!$G:$G,统调负荷!$B:$B,M$3,统调负荷!$C:$C,$A62)/10,"")</f>
        <v>582.95</v>
      </c>
      <c r="N62" s="7">
        <f>IFERROR(AVERAGEIFS(统调负荷!$G:$G,统调负荷!$B:$B,N$3,统调负荷!$C:$C,$A62)/10,"")</f>
        <v>633.425</v>
      </c>
      <c r="O62" s="7">
        <f>IFERROR(AVERAGEIFS(统调负荷!$G:$G,统调负荷!$B:$B,O$3,统调负荷!$C:$C,$A62)/10,"")</f>
        <v>622.6</v>
      </c>
      <c r="P62" s="7">
        <f>IFERROR(AVERAGEIFS(统调负荷!$G:$G,统调负荷!$B:$B,P$3,统调负荷!$C:$C,$A62)/10,"")</f>
        <v>570.525</v>
      </c>
      <c r="Q62" s="7">
        <f>IFERROR(AVERAGEIFS(统调负荷!$G:$G,统调负荷!$B:$B,Q$3,统调负荷!$C:$C,$A62)/10,"")</f>
        <v>535.75</v>
      </c>
      <c r="R62" s="7">
        <f>IFERROR(AVERAGEIFS(统调负荷!$G:$G,统调负荷!$B:$B,R$3,统调负荷!$C:$C,$A62)/10,"")</f>
        <v>533.6</v>
      </c>
      <c r="S62" s="7">
        <f>IFERROR(AVERAGEIFS(统调负荷!$G:$G,统调负荷!$B:$B,S$3,统调负荷!$C:$C,$A62)/10,"")</f>
        <v>533.6</v>
      </c>
      <c r="T62" s="7">
        <f>IFERROR(AVERAGEIFS(统调负荷!$G:$G,统调负荷!$B:$B,T$3,统调负荷!$C:$C,$A62)/10,"")</f>
        <v>549.625</v>
      </c>
      <c r="U62" s="7">
        <f>IFERROR(AVERAGEIFS(统调负荷!$G:$G,统调负荷!$B:$B,U$3,统调负荷!$C:$C,$A62)/10,"")</f>
        <v>673.7</v>
      </c>
      <c r="V62" s="7">
        <f>IFERROR(AVERAGEIFS(统调负荷!$G:$G,统调负荷!$B:$B,V$3,统调负荷!$C:$C,$A62)/10,"")</f>
        <v>951.575</v>
      </c>
      <c r="W62" s="7">
        <f>IFERROR(AVERAGEIFS(统调负荷!$G:$G,统调负荷!$B:$B,W$3,统调负荷!$C:$C,$A62)/10,"")</f>
        <v>1085.3</v>
      </c>
      <c r="X62" s="7">
        <f>IFERROR(AVERAGEIFS(统调负荷!$G:$G,统调负荷!$B:$B,X$3,统调负荷!$C:$C,$A62)/10,"")</f>
        <v>1163.225</v>
      </c>
      <c r="Y62" s="7">
        <f>IFERROR(AVERAGEIFS(统调负荷!$G:$G,统调负荷!$B:$B,Y$3,统调负荷!$C:$C,$A62)/10,"")</f>
        <v>1228.6</v>
      </c>
      <c r="Z62" s="7">
        <f>IFERROR(AVERAGEIFS(统调负荷!$G:$G,统调负荷!$B:$B,Z$3,统调负荷!$C:$C,$A62)/10,"")</f>
        <v>1218.2</v>
      </c>
      <c r="AA62" s="7">
        <f>IFERROR(AVERAGEIFS(统调负荷!$G:$G,统调负荷!$B:$B,AA$3,统调负荷!$C:$C,$A62)/10,"")</f>
        <v>1218.95</v>
      </c>
      <c r="AB62" s="7">
        <f>IFERROR(AVERAGEIFS(统调负荷!$G:$G,统调负荷!$B:$B,AB$3,统调负荷!$C:$C,$A62)/10,"")</f>
        <v>1193.325</v>
      </c>
      <c r="AC62" s="7">
        <f>IFERROR(AVERAGEIFS(统调负荷!$G:$G,统调负荷!$B:$B,AC$3,统调负荷!$C:$C,$A62)/10,"")</f>
        <v>1093.675</v>
      </c>
      <c r="AD62" s="7"/>
    </row>
    <row r="63" spans="1:30">
      <c r="A63" s="16" t="str">
        <f>统调负荷24小时!A63</f>
        <v>2025-01-30</v>
      </c>
      <c r="B63" s="53" t="s">
        <v>54</v>
      </c>
      <c r="C63" s="54">
        <f t="shared" si="29"/>
        <v>804.531364583333</v>
      </c>
      <c r="D63" s="3">
        <f t="shared" si="0"/>
        <v>1251.48</v>
      </c>
      <c r="E63" s="3">
        <f t="shared" si="1"/>
        <v>502.80175</v>
      </c>
      <c r="F63" s="7">
        <f>IFERROR(AVERAGEIFS(统调负荷!$P:$P,统调负荷!$B:$B,F$3,统调负荷!$C:$C,$A63)/10,"")</f>
        <v>1071.85225</v>
      </c>
      <c r="G63" s="7">
        <f>IFERROR(AVERAGEIFS(统调负荷!$P:$P,统调负荷!$B:$B,G$3,统调负荷!$C:$C,$A63)/10,"")</f>
        <v>843.49575</v>
      </c>
      <c r="H63" s="7">
        <f>IFERROR(AVERAGEIFS(统调负荷!$P:$P,统调负荷!$B:$B,H$3,统调负荷!$C:$C,$A63)/10,"")</f>
        <v>712.457</v>
      </c>
      <c r="I63" s="7">
        <f>IFERROR(AVERAGEIFS(统调负荷!$P:$P,统调负荷!$B:$B,I$3,统调负荷!$C:$C,$A63)/10,"")</f>
        <v>655.59525</v>
      </c>
      <c r="J63" s="7">
        <f>IFERROR(AVERAGEIFS(统调负荷!$P:$P,统调负荷!$B:$B,J$3,统调负荷!$C:$C,$A63)/10,"")</f>
        <v>578.8565</v>
      </c>
      <c r="K63" s="7">
        <f>IFERROR(AVERAGEIFS(统调负荷!$P:$P,统调负荷!$B:$B,K$3,统调负荷!$C:$C,$A63)/10,"")</f>
        <v>576.29</v>
      </c>
      <c r="L63" s="7">
        <f>IFERROR(AVERAGEIFS(统调负荷!$P:$P,统调负荷!$B:$B,L$3,统调负荷!$C:$C,$A63)/10,"")</f>
        <v>578.243</v>
      </c>
      <c r="M63" s="7">
        <f>IFERROR(AVERAGEIFS(统调负荷!$P:$P,统调负荷!$B:$B,M$3,统调负荷!$C:$C,$A63)/10,"")</f>
        <v>593.84025</v>
      </c>
      <c r="N63" s="7">
        <f>IFERROR(AVERAGEIFS(统调负荷!$P:$P,统调负荷!$B:$B,N$3,统调负荷!$C:$C,$A63)/10,"")</f>
        <v>592.747</v>
      </c>
      <c r="O63" s="7">
        <f>IFERROR(AVERAGEIFS(统调负荷!$P:$P,统调负荷!$B:$B,O$3,统调负荷!$C:$C,$A63)/10,"")</f>
        <v>582.975</v>
      </c>
      <c r="P63" s="7">
        <f>IFERROR(AVERAGEIFS(统调负荷!$P:$P,统调负荷!$B:$B,P$3,统调负荷!$C:$C,$A63)/10,"")</f>
        <v>561.73</v>
      </c>
      <c r="Q63" s="7">
        <f>IFERROR(AVERAGEIFS(统调负荷!$P:$P,统调负荷!$B:$B,Q$3,统调负荷!$C:$C,$A63)/10,"")</f>
        <v>531.59975</v>
      </c>
      <c r="R63" s="7">
        <f>IFERROR(AVERAGEIFS(统调负荷!$P:$P,统调负荷!$B:$B,R$3,统调负荷!$C:$C,$A63)/10,"")</f>
        <v>523.7</v>
      </c>
      <c r="S63" s="7">
        <f>IFERROR(AVERAGEIFS(统调负荷!$P:$P,统调负荷!$B:$B,S$3,统调负荷!$C:$C,$A63)/10,"")</f>
        <v>502.80175</v>
      </c>
      <c r="T63" s="7">
        <f>IFERROR(AVERAGEIFS(统调负荷!$P:$P,统调负荷!$B:$B,T$3,统调负荷!$C:$C,$A63)/10,"")</f>
        <v>564.9745</v>
      </c>
      <c r="U63" s="7">
        <f>IFERROR(AVERAGEIFS(统调负荷!$P:$P,统调负荷!$B:$B,U$3,统调负荷!$C:$C,$A63)/10,"")</f>
        <v>676.474</v>
      </c>
      <c r="V63" s="7">
        <f>IFERROR(AVERAGEIFS(统调负荷!$P:$P,统调负荷!$B:$B,V$3,统调负荷!$C:$C,$A63)/10,"")</f>
        <v>920.95325</v>
      </c>
      <c r="W63" s="7">
        <f>IFERROR(AVERAGEIFS(统调负荷!$P:$P,统调负荷!$B:$B,W$3,统调负荷!$C:$C,$A63)/10,"")</f>
        <v>1127.8625</v>
      </c>
      <c r="X63" s="7">
        <f>IFERROR(AVERAGEIFS(统调负荷!$P:$P,统调负荷!$B:$B,X$3,统调负荷!$C:$C,$A63)/10,"")</f>
        <v>1214.8175</v>
      </c>
      <c r="Y63" s="7">
        <f>IFERROR(AVERAGEIFS(统调负荷!$P:$P,统调负荷!$B:$B,Y$3,统调负荷!$C:$C,$A63)/10,"")</f>
        <v>1251.48</v>
      </c>
      <c r="Z63" s="7">
        <f>IFERROR(AVERAGEIFS(统调负荷!$P:$P,统调负荷!$B:$B,Z$3,统调负荷!$C:$C,$A63)/10,"")</f>
        <v>1200.28</v>
      </c>
      <c r="AA63" s="7">
        <f>IFERROR(AVERAGEIFS(统调负荷!$P:$P,统调负荷!$B:$B,AA$3,统调负荷!$C:$C,$A63)/10,"")</f>
        <v>1174.225</v>
      </c>
      <c r="AB63" s="7">
        <f>IFERROR(AVERAGEIFS(统调负荷!$P:$P,统调负荷!$B:$B,AB$3,统调负荷!$C:$C,$A63)/10,"")</f>
        <v>1173.8375</v>
      </c>
      <c r="AC63" s="7">
        <f>IFERROR(AVERAGEIFS(统调负荷!$P:$P,统调负荷!$B:$B,AC$3,统调负荷!$C:$C,$A63)/10,"")</f>
        <v>1097.665</v>
      </c>
      <c r="AD63" s="7"/>
    </row>
    <row r="64" spans="1:30">
      <c r="A64" s="16" t="str">
        <f>统调负荷24小时!A64</f>
        <v>2025-01-31</v>
      </c>
      <c r="B64" s="53" t="s">
        <v>53</v>
      </c>
      <c r="C64" s="54">
        <f t="shared" si="29"/>
        <v>803.913541666667</v>
      </c>
      <c r="D64" s="3">
        <f t="shared" si="0"/>
        <v>1228.6</v>
      </c>
      <c r="E64" s="3">
        <f t="shared" si="1"/>
        <v>533.6</v>
      </c>
      <c r="F64" s="7">
        <f>IFERROR(AVERAGEIFS(统调负荷!$G:$G,统调负荷!$B:$B,F$3,统调负荷!$C:$C,$A64)/10,"")</f>
        <v>1092.575</v>
      </c>
      <c r="G64" s="7">
        <f>IFERROR(AVERAGEIFS(统调负荷!$G:$G,统调负荷!$B:$B,G$3,统调负荷!$C:$C,$A64)/10,"")</f>
        <v>859.45</v>
      </c>
      <c r="H64" s="7">
        <f>IFERROR(AVERAGEIFS(统调负荷!$G:$G,统调负荷!$B:$B,H$3,统调负荷!$C:$C,$A64)/10,"")</f>
        <v>699.5</v>
      </c>
      <c r="I64" s="7">
        <f>IFERROR(AVERAGEIFS(统调负荷!$G:$G,统调负荷!$B:$B,I$3,统调负荷!$C:$C,$A64)/10,"")</f>
        <v>671.3</v>
      </c>
      <c r="J64" s="7">
        <f>IFERROR(AVERAGEIFS(统调负荷!$G:$G,统调负荷!$B:$B,J$3,统调负荷!$C:$C,$A64)/10,"")</f>
        <v>561.3</v>
      </c>
      <c r="K64" s="7">
        <f>IFERROR(AVERAGEIFS(统调负荷!$G:$G,统调负荷!$B:$B,K$3,统调负荷!$C:$C,$A64)/10,"")</f>
        <v>561.3</v>
      </c>
      <c r="L64" s="7">
        <f>IFERROR(AVERAGEIFS(统调负荷!$G:$G,统调负荷!$B:$B,L$3,统调负荷!$C:$C,$A64)/10,"")</f>
        <v>561.3</v>
      </c>
      <c r="M64" s="7">
        <f>IFERROR(AVERAGEIFS(统调负荷!$G:$G,统调负荷!$B:$B,M$3,统调负荷!$C:$C,$A64)/10,"")</f>
        <v>582.95</v>
      </c>
      <c r="N64" s="7">
        <f>IFERROR(AVERAGEIFS(统调负荷!$G:$G,统调负荷!$B:$B,N$3,统调负荷!$C:$C,$A64)/10,"")</f>
        <v>604.85</v>
      </c>
      <c r="O64" s="7">
        <f>IFERROR(AVERAGEIFS(统调负荷!$G:$G,统调负荷!$B:$B,O$3,统调负荷!$C:$C,$A64)/10,"")</f>
        <v>584.5</v>
      </c>
      <c r="P64" s="7">
        <f>IFERROR(AVERAGEIFS(统调负荷!$G:$G,统调负荷!$B:$B,P$3,统调负荷!$C:$C,$A64)/10,"")</f>
        <v>535.775</v>
      </c>
      <c r="Q64" s="7">
        <f>IFERROR(AVERAGEIFS(统调负荷!$G:$G,统调负荷!$B:$B,Q$3,统调负荷!$C:$C,$A64)/10,"")</f>
        <v>535.75</v>
      </c>
      <c r="R64" s="7">
        <f>IFERROR(AVERAGEIFS(统调负荷!$G:$G,统调负荷!$B:$B,R$3,统调负荷!$C:$C,$A64)/10,"")</f>
        <v>533.6</v>
      </c>
      <c r="S64" s="7">
        <f>IFERROR(AVERAGEIFS(统调负荷!$G:$G,统调负荷!$B:$B,S$3,统调负荷!$C:$C,$A64)/10,"")</f>
        <v>533.6</v>
      </c>
      <c r="T64" s="7">
        <f>IFERROR(AVERAGEIFS(统调负荷!$G:$G,统调负荷!$B:$B,T$3,统调负荷!$C:$C,$A64)/10,"")</f>
        <v>549.625</v>
      </c>
      <c r="U64" s="7">
        <f>IFERROR(AVERAGEIFS(统调负荷!$G:$G,统调负荷!$B:$B,U$3,统调负荷!$C:$C,$A64)/10,"")</f>
        <v>673.7</v>
      </c>
      <c r="V64" s="7">
        <f>IFERROR(AVERAGEIFS(统调负荷!$G:$G,统调负荷!$B:$B,V$3,统调负荷!$C:$C,$A64)/10,"")</f>
        <v>951.575</v>
      </c>
      <c r="W64" s="7">
        <f>IFERROR(AVERAGEIFS(统调负荷!$G:$G,统调负荷!$B:$B,W$3,统调负荷!$C:$C,$A64)/10,"")</f>
        <v>1085.3</v>
      </c>
      <c r="X64" s="7">
        <f>IFERROR(AVERAGEIFS(统调负荷!$G:$G,统调负荷!$B:$B,X$3,统调负荷!$C:$C,$A64)/10,"")</f>
        <v>1163.225</v>
      </c>
      <c r="Y64" s="7">
        <f>IFERROR(AVERAGEIFS(统调负荷!$G:$G,统调负荷!$B:$B,Y$3,统调负荷!$C:$C,$A64)/10,"")</f>
        <v>1228.6</v>
      </c>
      <c r="Z64" s="7">
        <f>IFERROR(AVERAGEIFS(统调负荷!$G:$G,统调负荷!$B:$B,Z$3,统调负荷!$C:$C,$A64)/10,"")</f>
        <v>1218.2</v>
      </c>
      <c r="AA64" s="7">
        <f>IFERROR(AVERAGEIFS(统调负荷!$G:$G,统调负荷!$B:$B,AA$3,统调负荷!$C:$C,$A64)/10,"")</f>
        <v>1218.95</v>
      </c>
      <c r="AB64" s="7">
        <f>IFERROR(AVERAGEIFS(统调负荷!$G:$G,统调负荷!$B:$B,AB$3,统调负荷!$C:$C,$A64)/10,"")</f>
        <v>1193.325</v>
      </c>
      <c r="AC64" s="7">
        <f>IFERROR(AVERAGEIFS(统调负荷!$G:$G,统调负荷!$B:$B,AC$3,统调负荷!$C:$C,$A64)/10,"")</f>
        <v>1093.675</v>
      </c>
      <c r="AD64" s="7"/>
    </row>
    <row r="65" spans="1:30">
      <c r="A65" s="16" t="str">
        <f>统调负荷24小时!A65</f>
        <v>2025-01-31</v>
      </c>
      <c r="B65" s="53" t="s">
        <v>54</v>
      </c>
      <c r="C65" s="54">
        <f t="shared" si="29"/>
        <v>844.990635416667</v>
      </c>
      <c r="D65" s="3">
        <f t="shared" si="0"/>
        <v>1408.66</v>
      </c>
      <c r="E65" s="3">
        <f t="shared" si="1"/>
        <v>487.91525</v>
      </c>
      <c r="F65" s="7">
        <f>IFERROR(AVERAGEIFS(统调负荷!$P:$P,统调负荷!$B:$B,F$3,统调负荷!$C:$C,$A65)/10,"")</f>
        <v>1075.5895</v>
      </c>
      <c r="G65" s="7">
        <f>IFERROR(AVERAGEIFS(统调负荷!$P:$P,统调负荷!$B:$B,G$3,统调负荷!$C:$C,$A65)/10,"")</f>
        <v>876.31225</v>
      </c>
      <c r="H65" s="7">
        <f>IFERROR(AVERAGEIFS(统调负荷!$P:$P,统调负荷!$B:$B,H$3,统调负荷!$C:$C,$A65)/10,"")</f>
        <v>701.30575</v>
      </c>
      <c r="I65" s="7">
        <f>IFERROR(AVERAGEIFS(统调负荷!$P:$P,统调负荷!$B:$B,I$3,统调负荷!$C:$C,$A65)/10,"")</f>
        <v>640.556</v>
      </c>
      <c r="J65" s="7">
        <f>IFERROR(AVERAGEIFS(统调负荷!$P:$P,统调负荷!$B:$B,J$3,统调负荷!$C:$C,$A65)/10,"")</f>
        <v>585.907</v>
      </c>
      <c r="K65" s="7">
        <f>IFERROR(AVERAGEIFS(统调负荷!$P:$P,统调负荷!$B:$B,K$3,统调负荷!$C:$C,$A65)/10,"")</f>
        <v>554.8455</v>
      </c>
      <c r="L65" s="7">
        <f>IFERROR(AVERAGEIFS(统调负荷!$P:$P,统调负荷!$B:$B,L$3,统调负荷!$C:$C,$A65)/10,"")</f>
        <v>533.546</v>
      </c>
      <c r="M65" s="7">
        <f>IFERROR(AVERAGEIFS(统调负荷!$P:$P,统调负荷!$B:$B,M$3,统调负荷!$C:$C,$A65)/10,"")</f>
        <v>575.7185</v>
      </c>
      <c r="N65" s="7">
        <f>IFERROR(AVERAGEIFS(统调负荷!$P:$P,统调负荷!$B:$B,N$3,统调负荷!$C:$C,$A65)/10,"")</f>
        <v>551.75075</v>
      </c>
      <c r="O65" s="7">
        <f>IFERROR(AVERAGEIFS(统调负荷!$P:$P,统调负荷!$B:$B,O$3,统调负荷!$C:$C,$A65)/10,"")</f>
        <v>586.47775</v>
      </c>
      <c r="P65" s="7">
        <f>IFERROR(AVERAGEIFS(统调负荷!$P:$P,统调负荷!$B:$B,P$3,统调负荷!$C:$C,$A65)/10,"")</f>
        <v>506.92425</v>
      </c>
      <c r="Q65" s="7">
        <f>IFERROR(AVERAGEIFS(统调负荷!$P:$P,统调负荷!$B:$B,Q$3,统调负荷!$C:$C,$A65)/10,"")</f>
        <v>496.07025</v>
      </c>
      <c r="R65" s="7">
        <f>IFERROR(AVERAGEIFS(统调负荷!$P:$P,统调负荷!$B:$B,R$3,统调负荷!$C:$C,$A65)/10,"")</f>
        <v>517.21125</v>
      </c>
      <c r="S65" s="7">
        <f>IFERROR(AVERAGEIFS(统调负荷!$P:$P,统调负荷!$B:$B,S$3,统调负荷!$C:$C,$A65)/10,"")</f>
        <v>487.91525</v>
      </c>
      <c r="T65" s="7">
        <f>IFERROR(AVERAGEIFS(统调负荷!$P:$P,统调负荷!$B:$B,T$3,统调负荷!$C:$C,$A65)/10,"")</f>
        <v>542.14825</v>
      </c>
      <c r="U65" s="7">
        <f>IFERROR(AVERAGEIFS(统调负荷!$P:$P,统调负荷!$B:$B,U$3,统调负荷!$C:$C,$A65)/10,"")</f>
        <v>846.1445</v>
      </c>
      <c r="V65" s="7">
        <f>IFERROR(AVERAGEIFS(统调负荷!$P:$P,统调负荷!$B:$B,V$3,统调负荷!$C:$C,$A65)/10,"")</f>
        <v>1103.635</v>
      </c>
      <c r="W65" s="7">
        <f>IFERROR(AVERAGEIFS(统调负荷!$P:$P,统调负荷!$B:$B,W$3,统调负荷!$C:$C,$A65)/10,"")</f>
        <v>1276.1875</v>
      </c>
      <c r="X65" s="7">
        <f>IFERROR(AVERAGEIFS(统调负荷!$P:$P,统调负荷!$B:$B,X$3,统调负荷!$C:$C,$A65)/10,"")</f>
        <v>1342.585</v>
      </c>
      <c r="Y65" s="7">
        <f>IFERROR(AVERAGEIFS(统调负荷!$P:$P,统调负荷!$B:$B,Y$3,统调负荷!$C:$C,$A65)/10,"")</f>
        <v>1408.66</v>
      </c>
      <c r="Z65" s="7">
        <f>IFERROR(AVERAGEIFS(统调负荷!$P:$P,统调负荷!$B:$B,Z$3,统调负荷!$C:$C,$A65)/10,"")</f>
        <v>1400.7525</v>
      </c>
      <c r="AA65" s="7">
        <f>IFERROR(AVERAGEIFS(统调负荷!$P:$P,统调负荷!$B:$B,AA$3,统调负荷!$C:$C,$A65)/10,"")</f>
        <v>1376.61</v>
      </c>
      <c r="AB65" s="7">
        <f>IFERROR(AVERAGEIFS(统调负荷!$P:$P,统调负荷!$B:$B,AB$3,统调负荷!$C:$C,$A65)/10,"")</f>
        <v>1211.4675</v>
      </c>
      <c r="AC65" s="7">
        <f>IFERROR(AVERAGEIFS(统调负荷!$P:$P,统调负荷!$B:$B,AC$3,统调负荷!$C:$C,$A65)/10,"")</f>
        <v>1081.455</v>
      </c>
      <c r="AD65" s="7"/>
    </row>
  </sheetData>
  <autoFilter xmlns:etc="http://www.wps.cn/officeDocument/2017/etCustomData" ref="A3:BC65" etc:filterBottomFollowUsedRange="0">
    <extLst/>
  </autoFilter>
  <conditionalFormatting sqref="D1">
    <cfRule type="dataBar" priority="2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{fb01d397-cec9-4f0c-92c6-c7a9e824579d}</x14:id>
        </ext>
      </extLst>
    </cfRule>
  </conditionalFormatting>
  <conditionalFormatting sqref="E1">
    <cfRule type="dataBar" priority="2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{676d850f-e855-4155-847d-8bf116f51d0f}</x14:id>
        </ext>
      </extLst>
    </cfRule>
  </conditionalFormatting>
  <conditionalFormatting sqref="F1:AD1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:BC1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{e5b3eeca-db52-4a66-bfe5-7c3b6221d2a5}</x14:id>
        </ext>
      </extLst>
    </cfRule>
  </conditionalFormatting>
  <conditionalFormatting sqref="E2">
    <cfRule type="dataBar" priority="1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{8530ebcf-6bf3-43f0-8e80-7e7ae8a6640c}</x14:id>
        </ext>
      </extLst>
    </cfRule>
  </conditionalFormatting>
  <conditionalFormatting sqref="F2:AD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">
    <cfRule type="dataBar" priority="3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{1dc44063-167e-4fec-b84f-89ac1b2094b7}</x14:id>
        </ext>
      </extLst>
    </cfRule>
  </conditionalFormatting>
  <conditionalFormatting sqref="D3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{8cacb71c-87cf-40d4-b343-6f6f2a176d9f}</x14:id>
        </ext>
      </extLst>
    </cfRule>
  </conditionalFormatting>
  <conditionalFormatting sqref="E3">
    <cfRule type="dataBar" priority="2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{27590dcb-546b-4e98-bc9b-b942420762e2}</x14:id>
        </ext>
      </extLst>
    </cfRule>
  </conditionalFormatting>
  <conditionalFormatting sqref="C1:C2">
    <cfRule type="dataBar" priority="2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{357799bc-514f-4be8-aefa-19e81ef5206b}</x14:id>
        </ext>
      </extLst>
    </cfRule>
  </conditionalFormatting>
  <conditionalFormatting sqref="C64:C65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{98cf7666-a7e1-430e-b719-b1803ef01fc7}</x14:id>
        </ext>
      </extLst>
    </cfRule>
  </conditionalFormatting>
  <conditionalFormatting sqref="D4:D63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{436d5b3d-62fa-405c-b385-524d27720f2d}</x14:id>
        </ext>
      </extLst>
    </cfRule>
  </conditionalFormatting>
  <conditionalFormatting sqref="D64:D65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{3917b3cf-6ea8-4048-9713-04858692e4e2}</x14:id>
        </ext>
      </extLst>
    </cfRule>
  </conditionalFormatting>
  <conditionalFormatting sqref="D66:D1048576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{be7c5932-e9b6-42b2-b68b-1cb6e8677faa}</x14:id>
        </ext>
      </extLst>
    </cfRule>
  </conditionalFormatting>
  <conditionalFormatting sqref="E4:E63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{34ba2a6f-9e2e-4080-9a59-6579f89d14e8}</x14:id>
        </ext>
      </extLst>
    </cfRule>
  </conditionalFormatting>
  <conditionalFormatting sqref="E64:E65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{b0600948-11a4-4da0-8bb3-a2154c3b2d8a}</x14:id>
        </ext>
      </extLst>
    </cfRule>
  </conditionalFormatting>
  <conditionalFormatting sqref="E66:E1048576">
    <cfRule type="dataBar" priority="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{b1650b42-0410-4d17-b595-56a48ec62db0}</x14:id>
        </ext>
      </extLst>
    </cfRule>
  </conditionalFormatting>
  <conditionalFormatting sqref="C4:C63 C66:C1048576">
    <cfRule type="dataBar" priority="7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{19231ef0-b697-432d-b546-5c3e120a67a9}</x14:id>
        </ext>
      </extLst>
    </cfRule>
  </conditionalFormatting>
  <conditionalFormatting sqref="F4:AD63 F66:AD1048576">
    <cfRule type="colorScale" priority="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:BC34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4:AD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b01d397-cec9-4f0c-92c6-c7a9e824579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D1</xm:sqref>
        </x14:conditionalFormatting>
        <x14:conditionalFormatting xmlns:xm="http://schemas.microsoft.com/office/excel/2006/main">
          <x14:cfRule type="dataBar" id="{676d850f-e855-4155-847d-8bf116f51d0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E1</xm:sqref>
        </x14:conditionalFormatting>
        <x14:conditionalFormatting xmlns:xm="http://schemas.microsoft.com/office/excel/2006/main">
          <x14:cfRule type="dataBar" id="{e5b3eeca-db52-4a66-bfe5-7c3b6221d2a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D2</xm:sqref>
        </x14:conditionalFormatting>
        <x14:conditionalFormatting xmlns:xm="http://schemas.microsoft.com/office/excel/2006/main">
          <x14:cfRule type="dataBar" id="{8530ebcf-6bf3-43f0-8e80-7e7ae8a6640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E2</xm:sqref>
        </x14:conditionalFormatting>
        <x14:conditionalFormatting xmlns:xm="http://schemas.microsoft.com/office/excel/2006/main">
          <x14:cfRule type="dataBar" id="{1dc44063-167e-4fec-b84f-89ac1b2094b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C3</xm:sqref>
        </x14:conditionalFormatting>
        <x14:conditionalFormatting xmlns:xm="http://schemas.microsoft.com/office/excel/2006/main">
          <x14:cfRule type="dataBar" id="{8cacb71c-87cf-40d4-b343-6f6f2a176d9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D3</xm:sqref>
        </x14:conditionalFormatting>
        <x14:conditionalFormatting xmlns:xm="http://schemas.microsoft.com/office/excel/2006/main">
          <x14:cfRule type="dataBar" id="{27590dcb-546b-4e98-bc9b-b942420762e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E3</xm:sqref>
        </x14:conditionalFormatting>
        <x14:conditionalFormatting xmlns:xm="http://schemas.microsoft.com/office/excel/2006/main">
          <x14:cfRule type="dataBar" id="{357799bc-514f-4be8-aefa-19e81ef5206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C1:C2</xm:sqref>
        </x14:conditionalFormatting>
        <x14:conditionalFormatting xmlns:xm="http://schemas.microsoft.com/office/excel/2006/main">
          <x14:cfRule type="dataBar" id="{98cf7666-a7e1-430e-b719-b1803ef01fc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C64:C65</xm:sqref>
        </x14:conditionalFormatting>
        <x14:conditionalFormatting xmlns:xm="http://schemas.microsoft.com/office/excel/2006/main">
          <x14:cfRule type="dataBar" id="{436d5b3d-62fa-405c-b385-524d27720f2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D4:D63</xm:sqref>
        </x14:conditionalFormatting>
        <x14:conditionalFormatting xmlns:xm="http://schemas.microsoft.com/office/excel/2006/main">
          <x14:cfRule type="dataBar" id="{3917b3cf-6ea8-4048-9713-04858692e4e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D64:D65</xm:sqref>
        </x14:conditionalFormatting>
        <x14:conditionalFormatting xmlns:xm="http://schemas.microsoft.com/office/excel/2006/main">
          <x14:cfRule type="dataBar" id="{be7c5932-e9b6-42b2-b68b-1cb6e8677fa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D66:D1048576</xm:sqref>
        </x14:conditionalFormatting>
        <x14:conditionalFormatting xmlns:xm="http://schemas.microsoft.com/office/excel/2006/main">
          <x14:cfRule type="dataBar" id="{34ba2a6f-9e2e-4080-9a59-6579f89d14e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E4:E63</xm:sqref>
        </x14:conditionalFormatting>
        <x14:conditionalFormatting xmlns:xm="http://schemas.microsoft.com/office/excel/2006/main">
          <x14:cfRule type="dataBar" id="{b0600948-11a4-4da0-8bb3-a2154c3b2d8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E64:E65</xm:sqref>
        </x14:conditionalFormatting>
        <x14:conditionalFormatting xmlns:xm="http://schemas.microsoft.com/office/excel/2006/main">
          <x14:cfRule type="dataBar" id="{b1650b42-0410-4d17-b595-56a48ec62db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E66:E1048576</xm:sqref>
        </x14:conditionalFormatting>
        <x14:conditionalFormatting xmlns:xm="http://schemas.microsoft.com/office/excel/2006/main">
          <x14:cfRule type="dataBar" id="{19231ef0-b697-432d-b546-5c3e120a67a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C4:C63 C66:C1048576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BC65"/>
  <sheetViews>
    <sheetView zoomScale="85" zoomScaleNormal="85" workbookViewId="0">
      <pane xSplit="5" ySplit="3" topLeftCell="F4" activePane="bottomRight" state="frozen"/>
      <selection/>
      <selection pane="topRight"/>
      <selection pane="bottomLeft"/>
      <selection pane="bottomRight" activeCell="AD1" sqref="AD$1:AD$1048576"/>
    </sheetView>
  </sheetViews>
  <sheetFormatPr defaultColWidth="9" defaultRowHeight="12"/>
  <cols>
    <col min="1" max="1" width="12.8148148148148" style="29" customWidth="1"/>
    <col min="2" max="2" width="4.62962962962963" style="26" customWidth="1"/>
    <col min="3" max="3" width="7.37037037037037" style="27" customWidth="1"/>
    <col min="4" max="5" width="8.25" style="7" customWidth="1"/>
    <col min="6" max="30" width="7.37037037037037" style="26" customWidth="1"/>
    <col min="31" max="31" width="8.87962962962963" style="30" customWidth="1"/>
    <col min="32" max="33" width="7.37037037037037" style="31" customWidth="1"/>
    <col min="34" max="34" width="9.62962962962963" style="31" customWidth="1"/>
    <col min="35" max="38" width="9.62962962962963" style="32" customWidth="1"/>
    <col min="39" max="39" width="8.12037037037037" style="32" customWidth="1"/>
    <col min="40" max="40" width="9.62962962962963" style="32" customWidth="1"/>
    <col min="41" max="41" width="6.62962962962963" style="32" customWidth="1"/>
    <col min="42" max="46" width="7.37037037037037" style="32" customWidth="1"/>
    <col min="47" max="49" width="9.62962962962963" style="32" customWidth="1"/>
    <col min="50" max="50" width="7.37037037037037" style="32" customWidth="1"/>
    <col min="51" max="53" width="9.62962962962963" style="32" customWidth="1"/>
    <col min="54" max="54" width="7.37037037037037" style="32" customWidth="1"/>
    <col min="55" max="55" width="9.62962962962963" style="32" customWidth="1"/>
    <col min="56" max="16384" width="9" style="26"/>
  </cols>
  <sheetData>
    <row r="1" s="26" customFormat="1" spans="1:55">
      <c r="A1" s="29"/>
      <c r="B1" s="26" t="s">
        <v>53</v>
      </c>
      <c r="C1" s="33">
        <f>IFERROR(AVERAGE(F1:AC1),"")</f>
        <v>1953.97803715278</v>
      </c>
      <c r="D1" s="3">
        <f t="shared" ref="D1:D65" si="0">IFERROR(MAX(F1:AC1),"")</f>
        <v>2366.57375</v>
      </c>
      <c r="E1" s="3">
        <f t="shared" ref="E1:E65" si="1">IFERROR(MIN(F1:AC1),"")</f>
        <v>1497.29241666667</v>
      </c>
      <c r="F1" s="27">
        <f>AVERAGEIFS(F$4:F$63,$B$4:$B$63,"预测")</f>
        <v>1807.841</v>
      </c>
      <c r="G1" s="27">
        <f t="shared" ref="G1:AC1" si="2">AVERAGEIFS(G$4:G$63,$B$4:$B$63,"预测")</f>
        <v>1746.32683333333</v>
      </c>
      <c r="H1" s="27">
        <f t="shared" si="2"/>
        <v>1624.19533333333</v>
      </c>
      <c r="I1" s="27">
        <f t="shared" si="2"/>
        <v>1548.59958333333</v>
      </c>
      <c r="J1" s="27">
        <f t="shared" si="2"/>
        <v>1497.29241666667</v>
      </c>
      <c r="K1" s="27">
        <f t="shared" si="2"/>
        <v>1502.90766666667</v>
      </c>
      <c r="L1" s="27">
        <f t="shared" si="2"/>
        <v>1578.73375</v>
      </c>
      <c r="M1" s="27">
        <f t="shared" si="2"/>
        <v>1847.55483333333</v>
      </c>
      <c r="N1" s="27">
        <f t="shared" si="2"/>
        <v>2143.77291666667</v>
      </c>
      <c r="O1" s="27">
        <f t="shared" si="2"/>
        <v>2187.4755</v>
      </c>
      <c r="P1" s="27">
        <f t="shared" si="2"/>
        <v>2145.68941666667</v>
      </c>
      <c r="Q1" s="27">
        <f t="shared" si="2"/>
        <v>2090.13569166667</v>
      </c>
      <c r="R1" s="27">
        <f t="shared" si="2"/>
        <v>1885.01083333333</v>
      </c>
      <c r="S1" s="27">
        <f t="shared" si="2"/>
        <v>1895.26903333333</v>
      </c>
      <c r="T1" s="27">
        <f t="shared" si="2"/>
        <v>1935.26031666667</v>
      </c>
      <c r="U1" s="27">
        <f t="shared" si="2"/>
        <v>1938.1416</v>
      </c>
      <c r="V1" s="27">
        <f t="shared" si="2"/>
        <v>2041.56541666667</v>
      </c>
      <c r="W1" s="27">
        <f t="shared" si="2"/>
        <v>2135.99125</v>
      </c>
      <c r="X1" s="27">
        <f t="shared" si="2"/>
        <v>2298.18025</v>
      </c>
      <c r="Y1" s="27">
        <f t="shared" si="2"/>
        <v>2366.57375</v>
      </c>
      <c r="Z1" s="27">
        <f t="shared" si="2"/>
        <v>2347.58441666667</v>
      </c>
      <c r="AA1" s="27">
        <f t="shared" si="2"/>
        <v>2285.7785</v>
      </c>
      <c r="AB1" s="27">
        <f t="shared" si="2"/>
        <v>2120.63591666667</v>
      </c>
      <c r="AC1" s="27">
        <f t="shared" si="2"/>
        <v>1924.95666666667</v>
      </c>
      <c r="AD1" s="27"/>
      <c r="AE1" s="30"/>
      <c r="AF1" s="38">
        <f ca="1" t="shared" ref="AF1:BC1" si="3">COUNTIF(AF4:AF33,"&gt;0")/COUNT(AF4:AF33)</f>
        <v>0.6</v>
      </c>
      <c r="AG1" s="38">
        <f ca="1" t="shared" si="3"/>
        <v>0.7</v>
      </c>
      <c r="AH1" s="38">
        <f ca="1" t="shared" si="3"/>
        <v>0.933333333333333</v>
      </c>
      <c r="AI1" s="38">
        <f ca="1" t="shared" si="3"/>
        <v>0.8</v>
      </c>
      <c r="AJ1" s="38">
        <f ca="1" t="shared" si="3"/>
        <v>0.766666666666667</v>
      </c>
      <c r="AK1" s="38">
        <f ca="1" t="shared" si="3"/>
        <v>0.8</v>
      </c>
      <c r="AL1" s="38">
        <f ca="1" t="shared" si="3"/>
        <v>0.8</v>
      </c>
      <c r="AM1" s="38">
        <f ca="1" t="shared" si="3"/>
        <v>0.6</v>
      </c>
      <c r="AN1" s="38">
        <f ca="1" t="shared" si="3"/>
        <v>0.5</v>
      </c>
      <c r="AO1" s="38">
        <f ca="1" t="shared" si="3"/>
        <v>0.566666666666667</v>
      </c>
      <c r="AP1" s="38">
        <f ca="1" t="shared" si="3"/>
        <v>0.6</v>
      </c>
      <c r="AQ1" s="38">
        <f ca="1" t="shared" si="3"/>
        <v>0.466666666666667</v>
      </c>
      <c r="AR1" s="38">
        <f ca="1" t="shared" si="3"/>
        <v>0.433333333333333</v>
      </c>
      <c r="AS1" s="38">
        <f ca="1" t="shared" si="3"/>
        <v>0.366666666666667</v>
      </c>
      <c r="AT1" s="38">
        <f ca="1" t="shared" si="3"/>
        <v>0.466666666666667</v>
      </c>
      <c r="AU1" s="38">
        <f ca="1" t="shared" si="3"/>
        <v>0.6</v>
      </c>
      <c r="AV1" s="38">
        <f ca="1" t="shared" si="3"/>
        <v>0.533333333333333</v>
      </c>
      <c r="AW1" s="38">
        <f ca="1" t="shared" si="3"/>
        <v>0.766666666666667</v>
      </c>
      <c r="AX1" s="38">
        <f ca="1" t="shared" si="3"/>
        <v>0.8</v>
      </c>
      <c r="AY1" s="38">
        <f ca="1" t="shared" si="3"/>
        <v>0.8</v>
      </c>
      <c r="AZ1" s="38">
        <f ca="1" t="shared" si="3"/>
        <v>0.833333333333333</v>
      </c>
      <c r="BA1" s="38">
        <f ca="1" t="shared" si="3"/>
        <v>0.633333333333333</v>
      </c>
      <c r="BB1" s="38">
        <f ca="1" t="shared" si="3"/>
        <v>0.666666666666667</v>
      </c>
      <c r="BC1" s="38">
        <f ca="1" t="shared" si="3"/>
        <v>0.5</v>
      </c>
    </row>
    <row r="2" s="27" customFormat="1" spans="1:55">
      <c r="A2" s="34"/>
      <c r="B2" s="27" t="s">
        <v>54</v>
      </c>
      <c r="C2" s="33">
        <f>IFERROR(AVERAGE(F2:AC2),"")</f>
        <v>2004.71163333333</v>
      </c>
      <c r="D2" s="3">
        <f t="shared" si="0"/>
        <v>2430.47175</v>
      </c>
      <c r="E2" s="3">
        <f t="shared" si="1"/>
        <v>1624.09725</v>
      </c>
      <c r="F2" s="27">
        <f>AVERAGEIFS(F$4:F$63,$B$4:$B$63,"实际")</f>
        <v>1837.34325</v>
      </c>
      <c r="G2" s="27">
        <f t="shared" ref="G2:AC2" si="4">AVERAGEIFS(G$4:G$63,$B$4:$B$63,"实际")</f>
        <v>1801.35608333333</v>
      </c>
      <c r="H2" s="27">
        <f t="shared" si="4"/>
        <v>1737.89016666667</v>
      </c>
      <c r="I2" s="27">
        <f t="shared" si="4"/>
        <v>1666.24033333333</v>
      </c>
      <c r="J2" s="27">
        <f t="shared" si="4"/>
        <v>1624.09725</v>
      </c>
      <c r="K2" s="27">
        <f t="shared" si="4"/>
        <v>1631.1795</v>
      </c>
      <c r="L2" s="27">
        <f t="shared" si="4"/>
        <v>1701.93166666667</v>
      </c>
      <c r="M2" s="27">
        <f t="shared" si="4"/>
        <v>1903.8175</v>
      </c>
      <c r="N2" s="27">
        <f t="shared" si="4"/>
        <v>2153.59008333333</v>
      </c>
      <c r="O2" s="27">
        <f t="shared" si="4"/>
        <v>2219.67433333333</v>
      </c>
      <c r="P2" s="27">
        <f t="shared" si="4"/>
        <v>2179.73049166667</v>
      </c>
      <c r="Q2" s="27">
        <f t="shared" si="4"/>
        <v>2090.96651666667</v>
      </c>
      <c r="R2" s="27">
        <f t="shared" si="4"/>
        <v>1865.516175</v>
      </c>
      <c r="S2" s="27">
        <f t="shared" si="4"/>
        <v>1852.44796666667</v>
      </c>
      <c r="T2" s="27">
        <f t="shared" si="4"/>
        <v>1921.7523</v>
      </c>
      <c r="U2" s="27">
        <f t="shared" si="4"/>
        <v>1967.348</v>
      </c>
      <c r="V2" s="27">
        <f t="shared" si="4"/>
        <v>2088.11583333333</v>
      </c>
      <c r="W2" s="27">
        <f t="shared" si="4"/>
        <v>2237.70825</v>
      </c>
      <c r="X2" s="27">
        <f t="shared" si="4"/>
        <v>2369.29166666667</v>
      </c>
      <c r="Y2" s="27">
        <f t="shared" si="4"/>
        <v>2430.47175</v>
      </c>
      <c r="Z2" s="27">
        <f t="shared" si="4"/>
        <v>2413.49433333333</v>
      </c>
      <c r="AA2" s="27">
        <f t="shared" si="4"/>
        <v>2335.18866666667</v>
      </c>
      <c r="AB2" s="27">
        <f t="shared" si="4"/>
        <v>2160.36208333333</v>
      </c>
      <c r="AC2" s="27">
        <f t="shared" si="4"/>
        <v>1923.565</v>
      </c>
      <c r="AE2" s="31"/>
      <c r="AF2" s="38">
        <f ca="1" t="array" ref="AF2">AVERAGE(ABS(AF4:AF34))</f>
        <v>73.2388709677419</v>
      </c>
      <c r="AG2" s="38">
        <f ca="1" t="array" ref="AG2">AVERAGE(ABS(AG4:AG34))</f>
        <v>84.3336290322581</v>
      </c>
      <c r="AH2" s="38">
        <f ca="1" t="array" ref="AH2">AVERAGE(ABS(AH4:AH34))</f>
        <v>119.081774193548</v>
      </c>
      <c r="AI2" s="38">
        <f ca="1" t="array" ref="AI2">AVERAGE(ABS(AI4:AI34))</f>
        <v>133.12064516129</v>
      </c>
      <c r="AJ2" s="38">
        <f ca="1" t="array" ref="AJ2">AVERAGE(ABS(AJ4:AJ34))</f>
        <v>144.598064516129</v>
      </c>
      <c r="AK2" s="38">
        <f ca="1" t="array" ref="AK2">AVERAGE(ABS(AK4:AK34))</f>
        <v>145.773225806452</v>
      </c>
      <c r="AL2" s="38">
        <f ca="1" t="array" ref="AL2">AVERAGE(ABS(AL4:AL34))</f>
        <v>141.972096774193</v>
      </c>
      <c r="AM2" s="38">
        <f ca="1" t="array" ref="AM2">AVERAGE(ABS(AM4:AM34))</f>
        <v>91.0231451612903</v>
      </c>
      <c r="AN2" s="38">
        <f ca="1" t="array" ref="AN2">AVERAGE(ABS(AN4:AN34))</f>
        <v>86.6365322580645</v>
      </c>
      <c r="AO2" s="38">
        <f ca="1" t="array" ref="AO2">AVERAGE(ABS(AO4:AO34))</f>
        <v>116.786032258065</v>
      </c>
      <c r="AP2" s="38">
        <f ca="1" t="array" ref="AP2">AVERAGE(ABS(AP4:AP34))</f>
        <v>140.999532258064</v>
      </c>
      <c r="AQ2" s="38">
        <f ca="1" t="array" ref="AQ2">AVERAGE(ABS(AQ4:AQ34))</f>
        <v>138.640516129032</v>
      </c>
      <c r="AR2" s="38">
        <f ca="1" t="array" ref="AR2">AVERAGE(ABS(AR4:AR34))</f>
        <v>103.303701612903</v>
      </c>
      <c r="AS2" s="38">
        <f ca="1" t="array" ref="AS2">AVERAGE(ABS(AS4:AS34))</f>
        <v>115.915540322581</v>
      </c>
      <c r="AT2" s="38">
        <f ca="1" t="array" ref="AT2">AVERAGE(ABS(AT4:AT34))</f>
        <v>113.317048387097</v>
      </c>
      <c r="AU2" s="38">
        <f ca="1" t="array" ref="AU2">AVERAGE(ABS(AU4:AU34))</f>
        <v>113.865943548387</v>
      </c>
      <c r="AV2" s="38">
        <f ca="1" t="array" ref="AV2">AVERAGE(ABS(AV4:AV34))</f>
        <v>116.264048387097</v>
      </c>
      <c r="AW2" s="38">
        <f ca="1" t="array" ref="AW2">AVERAGE(ABS(AW4:AW34))</f>
        <v>126.136129032258</v>
      </c>
      <c r="AX2" s="38">
        <f ca="1" t="array" ref="AX2">AVERAGE(ABS(AX4:AX34))</f>
        <v>98.3037903225806</v>
      </c>
      <c r="AY2" s="38">
        <f ca="1" t="array" ref="AY2">AVERAGE(ABS(AY4:AY34))</f>
        <v>90.9691935483871</v>
      </c>
      <c r="AZ2" s="38">
        <f ca="1" t="array" ref="AZ2">AVERAGE(ABS(AZ4:AZ34))</f>
        <v>92.3762903225807</v>
      </c>
      <c r="BA2" s="38">
        <f ca="1" t="array" ref="BA2">AVERAGE(ABS(BA4:BA34))</f>
        <v>96.4848387096774</v>
      </c>
      <c r="BB2" s="38">
        <f ca="1" t="array" ref="BB2">AVERAGE(ABS(BB4:BB34))</f>
        <v>82.6831451612904</v>
      </c>
      <c r="BC2" s="38">
        <f ca="1" t="array" ref="BC2">AVERAGE(ABS(BC4:BC34))</f>
        <v>83.7865322580645</v>
      </c>
    </row>
    <row r="3" s="28" customFormat="1" spans="1:55">
      <c r="A3" s="35" t="s">
        <v>68</v>
      </c>
      <c r="B3" s="35" t="s">
        <v>69</v>
      </c>
      <c r="C3" s="14" t="s">
        <v>67</v>
      </c>
      <c r="D3" s="14" t="s">
        <v>71</v>
      </c>
      <c r="E3" s="14" t="s">
        <v>72</v>
      </c>
      <c r="F3" s="36">
        <v>0</v>
      </c>
      <c r="G3" s="36">
        <v>1</v>
      </c>
      <c r="H3" s="36">
        <v>2</v>
      </c>
      <c r="I3" s="36">
        <v>3</v>
      </c>
      <c r="J3" s="36">
        <v>4</v>
      </c>
      <c r="K3" s="36">
        <v>5</v>
      </c>
      <c r="L3" s="36">
        <v>6</v>
      </c>
      <c r="M3" s="36">
        <v>7</v>
      </c>
      <c r="N3" s="36">
        <v>8</v>
      </c>
      <c r="O3" s="36">
        <v>9</v>
      </c>
      <c r="P3" s="36">
        <v>10</v>
      </c>
      <c r="Q3" s="36">
        <v>11</v>
      </c>
      <c r="R3" s="36">
        <v>12</v>
      </c>
      <c r="S3" s="36">
        <v>13</v>
      </c>
      <c r="T3" s="36">
        <v>14</v>
      </c>
      <c r="U3" s="36">
        <v>15</v>
      </c>
      <c r="V3" s="36">
        <v>16</v>
      </c>
      <c r="W3" s="36">
        <v>17</v>
      </c>
      <c r="X3" s="36">
        <v>18</v>
      </c>
      <c r="Y3" s="36">
        <v>19</v>
      </c>
      <c r="Z3" s="36">
        <v>20</v>
      </c>
      <c r="AA3" s="36">
        <v>21</v>
      </c>
      <c r="AB3" s="36">
        <v>22</v>
      </c>
      <c r="AC3" s="36">
        <v>23</v>
      </c>
      <c r="AD3" s="47"/>
      <c r="AE3" s="39"/>
      <c r="AF3" s="40" t="s">
        <v>73</v>
      </c>
      <c r="AG3" s="40" t="s">
        <v>74</v>
      </c>
      <c r="AH3" s="40" t="s">
        <v>75</v>
      </c>
      <c r="AI3" s="42" t="s">
        <v>76</v>
      </c>
      <c r="AJ3" s="42" t="s">
        <v>77</v>
      </c>
      <c r="AK3" s="42" t="s">
        <v>78</v>
      </c>
      <c r="AL3" s="42" t="s">
        <v>79</v>
      </c>
      <c r="AM3" s="42" t="s">
        <v>80</v>
      </c>
      <c r="AN3" s="42" t="s">
        <v>81</v>
      </c>
      <c r="AO3" s="42" t="s">
        <v>82</v>
      </c>
      <c r="AP3" s="42" t="s">
        <v>83</v>
      </c>
      <c r="AQ3" s="42" t="s">
        <v>84</v>
      </c>
      <c r="AR3" s="42" t="s">
        <v>85</v>
      </c>
      <c r="AS3" s="42" t="s">
        <v>86</v>
      </c>
      <c r="AT3" s="42" t="s">
        <v>87</v>
      </c>
      <c r="AU3" s="42" t="s">
        <v>88</v>
      </c>
      <c r="AV3" s="42" t="s">
        <v>89</v>
      </c>
      <c r="AW3" s="42" t="s">
        <v>90</v>
      </c>
      <c r="AX3" s="42" t="s">
        <v>91</v>
      </c>
      <c r="AY3" s="42" t="s">
        <v>92</v>
      </c>
      <c r="AZ3" s="42" t="s">
        <v>93</v>
      </c>
      <c r="BA3" s="42" t="s">
        <v>94</v>
      </c>
      <c r="BB3" s="42" t="s">
        <v>95</v>
      </c>
      <c r="BC3" s="42" t="s">
        <v>96</v>
      </c>
    </row>
    <row r="4" s="26" customFormat="1" spans="1:55">
      <c r="A4" s="16" t="str">
        <f>统调负荷24小时!A4</f>
        <v>2025-01-01</v>
      </c>
      <c r="B4" s="37" t="s">
        <v>53</v>
      </c>
      <c r="C4" s="33">
        <f>IFERROR(AVERAGE(F4:AC4),"")</f>
        <v>1984.92604166667</v>
      </c>
      <c r="D4" s="3">
        <f t="shared" si="0"/>
        <v>2462.275</v>
      </c>
      <c r="E4" s="3">
        <f t="shared" si="1"/>
        <v>1533.8</v>
      </c>
      <c r="F4" s="27">
        <f>IFERROR(AVERAGEIFS(统调负荷!$H:$H,统调负荷!$B:$B,F$3,统调负荷!$C:$C,$A4)/10,"")</f>
        <v>2201.775</v>
      </c>
      <c r="G4" s="27">
        <f>IFERROR(AVERAGEIFS(统调负荷!$H:$H,统调负荷!$B:$B,G$3,统调负荷!$C:$C,$A4)/10,"")</f>
        <v>2223.2</v>
      </c>
      <c r="H4" s="27">
        <f>IFERROR(AVERAGEIFS(统调负荷!$H:$H,统调负荷!$B:$B,H$3,统调负荷!$C:$C,$A4)/10,"")</f>
        <v>2071.025</v>
      </c>
      <c r="I4" s="27">
        <f>IFERROR(AVERAGEIFS(统调负荷!$H:$H,统调负荷!$B:$B,I$3,统调负荷!$C:$C,$A4)/10,"")</f>
        <v>1879.925</v>
      </c>
      <c r="J4" s="27">
        <f>IFERROR(AVERAGEIFS(统调负荷!$H:$H,统调负荷!$B:$B,J$3,统调负荷!$C:$C,$A4)/10,"")</f>
        <v>1862.7</v>
      </c>
      <c r="K4" s="27">
        <f>IFERROR(AVERAGEIFS(统调负荷!$H:$H,统调负荷!$B:$B,K$3,统调负荷!$C:$C,$A4)/10,"")</f>
        <v>1872.775</v>
      </c>
      <c r="L4" s="27">
        <f>IFERROR(AVERAGEIFS(统调负荷!$H:$H,统调负荷!$B:$B,L$3,统调负荷!$C:$C,$A4)/10,"")</f>
        <v>1881.325</v>
      </c>
      <c r="M4" s="27">
        <f>IFERROR(AVERAGEIFS(统调负荷!$H:$H,统调负荷!$B:$B,M$3,统调负荷!$C:$C,$A4)/10,"")</f>
        <v>1942.65</v>
      </c>
      <c r="N4" s="27">
        <f>IFERROR(AVERAGEIFS(统调负荷!$H:$H,统调负荷!$B:$B,N$3,统调负荷!$C:$C,$A4)/10,"")</f>
        <v>2051.075</v>
      </c>
      <c r="O4" s="27">
        <f>IFERROR(AVERAGEIFS(统调负荷!$H:$H,统调负荷!$B:$B,O$3,统调负荷!$C:$C,$A4)/10,"")</f>
        <v>1960.675</v>
      </c>
      <c r="P4" s="27">
        <f>IFERROR(AVERAGEIFS(统调负荷!$H:$H,统调负荷!$B:$B,P$3,统调负荷!$C:$C,$A4)/10,"")</f>
        <v>1852.175</v>
      </c>
      <c r="Q4" s="27">
        <f>IFERROR(AVERAGEIFS(统调负荷!$H:$H,统调负荷!$B:$B,Q$3,统调负荷!$C:$C,$A4)/10,"")</f>
        <v>1723.8</v>
      </c>
      <c r="R4" s="27">
        <f>IFERROR(AVERAGEIFS(统调负荷!$H:$H,统调负荷!$B:$B,R$3,统调负荷!$C:$C,$A4)/10,"")</f>
        <v>1627.725</v>
      </c>
      <c r="S4" s="27">
        <f>IFERROR(AVERAGEIFS(统调负荷!$H:$H,统调负荷!$B:$B,S$3,统调负荷!$C:$C,$A4)/10,"")</f>
        <v>1555.425</v>
      </c>
      <c r="T4" s="27">
        <f>IFERROR(AVERAGEIFS(统调负荷!$H:$H,统调负荷!$B:$B,T$3,统调负荷!$C:$C,$A4)/10,"")</f>
        <v>1533.8</v>
      </c>
      <c r="U4" s="27">
        <f>IFERROR(AVERAGEIFS(统调负荷!$H:$H,统调负荷!$B:$B,U$3,统调负荷!$C:$C,$A4)/10,"")</f>
        <v>1566.275</v>
      </c>
      <c r="V4" s="27">
        <f>IFERROR(AVERAGEIFS(统调负荷!$H:$H,统调负荷!$B:$B,V$3,统调负荷!$C:$C,$A4)/10,"")</f>
        <v>1917.575</v>
      </c>
      <c r="W4" s="27">
        <f>IFERROR(AVERAGEIFS(统调负荷!$H:$H,统调负荷!$B:$B,W$3,统调负荷!$C:$C,$A4)/10,"")</f>
        <v>2180.575</v>
      </c>
      <c r="X4" s="27">
        <f>IFERROR(AVERAGEIFS(统调负荷!$H:$H,统调负荷!$B:$B,X$3,统调负荷!$C:$C,$A4)/10,"")</f>
        <v>2373.4</v>
      </c>
      <c r="Y4" s="27">
        <f>IFERROR(AVERAGEIFS(统调负荷!$H:$H,统调负荷!$B:$B,Y$3,统调负荷!$C:$C,$A4)/10,"")</f>
        <v>2462.275</v>
      </c>
      <c r="Z4" s="27">
        <f>IFERROR(AVERAGEIFS(统调负荷!$H:$H,统调负荷!$B:$B,Z$3,统调负荷!$C:$C,$A4)/10,"")</f>
        <v>2440.25</v>
      </c>
      <c r="AA4" s="27">
        <f>IFERROR(AVERAGEIFS(统调负荷!$H:$H,统调负荷!$B:$B,AA$3,统调负荷!$C:$C,$A4)/10,"")</f>
        <v>2352.325</v>
      </c>
      <c r="AB4" s="27">
        <f>IFERROR(AVERAGEIFS(统调负荷!$H:$H,统调负荷!$B:$B,AB$3,统调负荷!$C:$C,$A4)/10,"")</f>
        <v>2115.025</v>
      </c>
      <c r="AC4" s="27">
        <f>IFERROR(AVERAGEIFS(统调负荷!$H:$H,统调负荷!$B:$B,AC$3,统调负荷!$C:$C,$A4)/10,"")</f>
        <v>1990.475</v>
      </c>
      <c r="AD4" s="27"/>
      <c r="AE4" s="23" t="str">
        <f>检修、备用和必开!$A2</f>
        <v>2025-01-01</v>
      </c>
      <c r="AF4" s="41">
        <f ca="1">IFERROR(OFFSET($A$3,ROW(AE1)*2,COLUMN(E3))-OFFSET($A$3,ROW(AE1)*2-1,COLUMN(E3)),"")</f>
        <v>205.92</v>
      </c>
      <c r="AG4" s="41">
        <f ca="1" t="shared" ref="AG4:BC4" si="5">IFERROR(OFFSET($A$3,ROW(AF1)*2,COLUMN(F3))-OFFSET($A$3,ROW(AF1)*2-1,COLUMN(F3)),"")</f>
        <v>222.1125</v>
      </c>
      <c r="AH4" s="41">
        <f ca="1" t="shared" si="5"/>
        <v>286.245</v>
      </c>
      <c r="AI4" s="41">
        <f ca="1" t="shared" si="5"/>
        <v>358.2675</v>
      </c>
      <c r="AJ4" s="41">
        <f ca="1" t="shared" si="5"/>
        <v>330.84</v>
      </c>
      <c r="AK4" s="41">
        <f ca="1" t="shared" si="5"/>
        <v>274.875</v>
      </c>
      <c r="AL4" s="41">
        <f ca="1" t="shared" si="5"/>
        <v>279.6075</v>
      </c>
      <c r="AM4" s="41">
        <f ca="1" t="shared" si="5"/>
        <v>169.8675</v>
      </c>
      <c r="AN4" s="41">
        <f ca="1" t="shared" si="5"/>
        <v>-1.75</v>
      </c>
      <c r="AO4" s="41">
        <f ca="1" t="shared" si="5"/>
        <v>46.9000000000001</v>
      </c>
      <c r="AP4" s="41">
        <f ca="1" t="shared" si="5"/>
        <v>-5.88999999999987</v>
      </c>
      <c r="AQ4" s="41">
        <f ca="1" t="shared" si="5"/>
        <v>95.8700000000001</v>
      </c>
      <c r="AR4" s="41">
        <f ca="1" t="shared" si="5"/>
        <v>23.95</v>
      </c>
      <c r="AS4" s="41">
        <f ca="1" t="shared" si="5"/>
        <v>-24.3775000000001</v>
      </c>
      <c r="AT4" s="41">
        <f ca="1" t="shared" si="5"/>
        <v>-89.2149999999999</v>
      </c>
      <c r="AU4" s="41">
        <f ca="1" t="shared" si="5"/>
        <v>-74.9550000000002</v>
      </c>
      <c r="AV4" s="41">
        <f ca="1" t="shared" si="5"/>
        <v>-60.0925</v>
      </c>
      <c r="AW4" s="41">
        <f ca="1" t="shared" si="5"/>
        <v>-36.2624999999998</v>
      </c>
      <c r="AX4" s="41">
        <f ca="1" t="shared" si="5"/>
        <v>-194.0975</v>
      </c>
      <c r="AY4" s="41">
        <f ca="1" t="shared" si="5"/>
        <v>-207.5925</v>
      </c>
      <c r="AZ4" s="41">
        <f ca="1" t="shared" si="5"/>
        <v>-192.2675</v>
      </c>
      <c r="BA4" s="41">
        <f ca="1" t="shared" si="5"/>
        <v>-236.6775</v>
      </c>
      <c r="BB4" s="41">
        <f ca="1" t="shared" si="5"/>
        <v>-89.5275000000001</v>
      </c>
      <c r="BC4" s="41">
        <f ca="1" t="shared" si="5"/>
        <v>-104.835</v>
      </c>
    </row>
    <row r="5" s="26" customFormat="1" spans="1:55">
      <c r="A5" s="16" t="str">
        <f>统调负荷24小时!A5</f>
        <v>2025-01-01</v>
      </c>
      <c r="B5" s="37" t="s">
        <v>54</v>
      </c>
      <c r="C5" s="33">
        <f t="shared" ref="C5:C36" si="6">IFERROR(AVERAGE(F5:AC5),"")</f>
        <v>2025.63083333333</v>
      </c>
      <c r="D5" s="3">
        <f t="shared" si="0"/>
        <v>2445.3125</v>
      </c>
      <c r="E5" s="3">
        <f t="shared" si="1"/>
        <v>1444.585</v>
      </c>
      <c r="F5" s="27">
        <f>IFERROR(AVERAGEIFS(统调负荷!$Q:$Q,统调负荷!$B:$B,F$3,统调负荷!$C:$C,$A5)/10,"")</f>
        <v>2407.695</v>
      </c>
      <c r="G5" s="27">
        <f>IFERROR(AVERAGEIFS(统调负荷!$Q:$Q,统调负荷!$B:$B,G$3,统调负荷!$C:$C,$A5)/10,"")</f>
        <v>2445.3125</v>
      </c>
      <c r="H5" s="27">
        <f>IFERROR(AVERAGEIFS(统调负荷!$Q:$Q,统调负荷!$B:$B,H$3,统调负荷!$C:$C,$A5)/10,"")</f>
        <v>2357.27</v>
      </c>
      <c r="I5" s="27">
        <f>IFERROR(AVERAGEIFS(统调负荷!$Q:$Q,统调负荷!$B:$B,I$3,统调负荷!$C:$C,$A5)/10,"")</f>
        <v>2238.1925</v>
      </c>
      <c r="J5" s="27">
        <f>IFERROR(AVERAGEIFS(统调负荷!$Q:$Q,统调负荷!$B:$B,J$3,统调负荷!$C:$C,$A5)/10,"")</f>
        <v>2193.54</v>
      </c>
      <c r="K5" s="27">
        <f>IFERROR(AVERAGEIFS(统调负荷!$Q:$Q,统调负荷!$B:$B,K$3,统调负荷!$C:$C,$A5)/10,"")</f>
        <v>2147.65</v>
      </c>
      <c r="L5" s="27">
        <f>IFERROR(AVERAGEIFS(统调负荷!$Q:$Q,统调负荷!$B:$B,L$3,统调负荷!$C:$C,$A5)/10,"")</f>
        <v>2160.9325</v>
      </c>
      <c r="M5" s="27">
        <f>IFERROR(AVERAGEIFS(统调负荷!$Q:$Q,统调负荷!$B:$B,M$3,统调负荷!$C:$C,$A5)/10,"")</f>
        <v>2112.5175</v>
      </c>
      <c r="N5" s="27">
        <f>IFERROR(AVERAGEIFS(统调负荷!$Q:$Q,统调负荷!$B:$B,N$3,统调负荷!$C:$C,$A5)/10,"")</f>
        <v>2049.325</v>
      </c>
      <c r="O5" s="27">
        <f>IFERROR(AVERAGEIFS(统调负荷!$Q:$Q,统调负荷!$B:$B,O$3,统调负荷!$C:$C,$A5)/10,"")</f>
        <v>2007.575</v>
      </c>
      <c r="P5" s="27">
        <f>IFERROR(AVERAGEIFS(统调负荷!$Q:$Q,统调负荷!$B:$B,P$3,统调负荷!$C:$C,$A5)/10,"")</f>
        <v>1846.285</v>
      </c>
      <c r="Q5" s="27">
        <f>IFERROR(AVERAGEIFS(统调负荷!$Q:$Q,统调负荷!$B:$B,Q$3,统调负荷!$C:$C,$A5)/10,"")</f>
        <v>1819.67</v>
      </c>
      <c r="R5" s="27">
        <f>IFERROR(AVERAGEIFS(统调负荷!$Q:$Q,统调负荷!$B:$B,R$3,统调负荷!$C:$C,$A5)/10,"")</f>
        <v>1651.675</v>
      </c>
      <c r="S5" s="27">
        <f>IFERROR(AVERAGEIFS(统调负荷!$Q:$Q,统调负荷!$B:$B,S$3,统调负荷!$C:$C,$A5)/10,"")</f>
        <v>1531.0475</v>
      </c>
      <c r="T5" s="27">
        <f>IFERROR(AVERAGEIFS(统调负荷!$Q:$Q,统调负荷!$B:$B,T$3,统调负荷!$C:$C,$A5)/10,"")</f>
        <v>1444.585</v>
      </c>
      <c r="U5" s="27">
        <f>IFERROR(AVERAGEIFS(统调负荷!$Q:$Q,统调负荷!$B:$B,U$3,统调负荷!$C:$C,$A5)/10,"")</f>
        <v>1491.32</v>
      </c>
      <c r="V5" s="27">
        <f>IFERROR(AVERAGEIFS(统调负荷!$Q:$Q,统调负荷!$B:$B,V$3,统调负荷!$C:$C,$A5)/10,"")</f>
        <v>1857.4825</v>
      </c>
      <c r="W5" s="27">
        <f>IFERROR(AVERAGEIFS(统调负荷!$Q:$Q,统调负荷!$B:$B,W$3,统调负荷!$C:$C,$A5)/10,"")</f>
        <v>2144.3125</v>
      </c>
      <c r="X5" s="27">
        <f>IFERROR(AVERAGEIFS(统调负荷!$Q:$Q,统调负荷!$B:$B,X$3,统调负荷!$C:$C,$A5)/10,"")</f>
        <v>2179.3025</v>
      </c>
      <c r="Y5" s="27">
        <f>IFERROR(AVERAGEIFS(统调负荷!$Q:$Q,统调负荷!$B:$B,Y$3,统调负荷!$C:$C,$A5)/10,"")</f>
        <v>2254.6825</v>
      </c>
      <c r="Z5" s="27">
        <f>IFERROR(AVERAGEIFS(统调负荷!$Q:$Q,统调负荷!$B:$B,Z$3,统调负荷!$C:$C,$A5)/10,"")</f>
        <v>2247.9825</v>
      </c>
      <c r="AA5" s="27">
        <f>IFERROR(AVERAGEIFS(统调负荷!$Q:$Q,统调负荷!$B:$B,AA$3,统调负荷!$C:$C,$A5)/10,"")</f>
        <v>2115.6475</v>
      </c>
      <c r="AB5" s="27">
        <f>IFERROR(AVERAGEIFS(统调负荷!$Q:$Q,统调负荷!$B:$B,AB$3,统调负荷!$C:$C,$A5)/10,"")</f>
        <v>2025.4975</v>
      </c>
      <c r="AC5" s="27">
        <f>IFERROR(AVERAGEIFS(统调负荷!$Q:$Q,统调负荷!$B:$B,AC$3,统调负荷!$C:$C,$A5)/10,"")</f>
        <v>1885.64</v>
      </c>
      <c r="AD5" s="27"/>
      <c r="AE5" s="23" t="str">
        <f>检修、备用和必开!$A3</f>
        <v>2025-01-02</v>
      </c>
      <c r="AF5" s="41">
        <f ca="1" t="shared" ref="AF5:AF34" si="7">IFERROR(OFFSET($A$3,ROW(AE2)*2,COLUMN(E4))-OFFSET($A$3,ROW(AE2)*2-1,COLUMN(E4)),"")</f>
        <v>152.77</v>
      </c>
      <c r="AG5" s="41">
        <f ca="1" t="shared" ref="AG5:AG34" si="8">IFERROR(OFFSET($A$3,ROW(AF2)*2,COLUMN(F4))-OFFSET($A$3,ROW(AF2)*2-1,COLUMN(F4)),"")</f>
        <v>167.0425</v>
      </c>
      <c r="AH5" s="41">
        <f ca="1" t="shared" ref="AH5:AH34" si="9">IFERROR(OFFSET($A$3,ROW(AG2)*2,COLUMN(G4))-OFFSET($A$3,ROW(AG2)*2-1,COLUMN(G4)),"")</f>
        <v>233.5175</v>
      </c>
      <c r="AI5" s="41">
        <f ca="1" t="shared" ref="AI5:AI34" si="10">IFERROR(OFFSET($A$3,ROW(AH2)*2,COLUMN(H4))-OFFSET($A$3,ROW(AH2)*2-1,COLUMN(H4)),"")</f>
        <v>198.735</v>
      </c>
      <c r="AJ5" s="41">
        <f ca="1" t="shared" ref="AJ5:AJ34" si="11">IFERROR(OFFSET($A$3,ROW(AI2)*2,COLUMN(I4))-OFFSET($A$3,ROW(AI2)*2-1,COLUMN(I4)),"")</f>
        <v>159.01</v>
      </c>
      <c r="AK5" s="41">
        <f ca="1" t="shared" ref="AK5:AK34" si="12">IFERROR(OFFSET($A$3,ROW(AJ2)*2,COLUMN(J4))-OFFSET($A$3,ROW(AJ2)*2-1,COLUMN(J4)),"")</f>
        <v>187.4525</v>
      </c>
      <c r="AL5" s="41">
        <f ca="1" t="shared" ref="AL5:AL34" si="13">IFERROR(OFFSET($A$3,ROW(AK2)*2,COLUMN(K4))-OFFSET($A$3,ROW(AK2)*2-1,COLUMN(K4)),"")</f>
        <v>162.66</v>
      </c>
      <c r="AM5" s="41">
        <f ca="1" t="shared" ref="AM5:AM34" si="14">IFERROR(OFFSET($A$3,ROW(AL2)*2,COLUMN(L4))-OFFSET($A$3,ROW(AL2)*2-1,COLUMN(L4)),"")</f>
        <v>104.0475</v>
      </c>
      <c r="AN5" s="41">
        <f ca="1" t="shared" ref="AN5:AN34" si="15">IFERROR(OFFSET($A$3,ROW(AM2)*2,COLUMN(M4))-OFFSET($A$3,ROW(AM2)*2-1,COLUMN(M4)),"")</f>
        <v>54.6399999999999</v>
      </c>
      <c r="AO5" s="41">
        <f ca="1" t="shared" ref="AO5:AO34" si="16">IFERROR(OFFSET($A$3,ROW(AN2)*2,COLUMN(N4))-OFFSET($A$3,ROW(AN2)*2-1,COLUMN(N4)),"")</f>
        <v>77.8125</v>
      </c>
      <c r="AP5" s="41">
        <f ca="1" t="shared" ref="AP5:AP34" si="17">IFERROR(OFFSET($A$3,ROW(AO2)*2,COLUMN(O4))-OFFSET($A$3,ROW(AO2)*2-1,COLUMN(O4)),"")</f>
        <v>191.8925</v>
      </c>
      <c r="AQ5" s="41">
        <f ca="1" t="shared" ref="AQ5:AQ34" si="18">IFERROR(OFFSET($A$3,ROW(AP2)*2,COLUMN(P4))-OFFSET($A$3,ROW(AP2)*2-1,COLUMN(P4)),"")</f>
        <v>352.5275</v>
      </c>
      <c r="AR5" s="41">
        <f ca="1" t="shared" ref="AR5:AR34" si="19">IFERROR(OFFSET($A$3,ROW(AQ2)*2,COLUMN(Q4))-OFFSET($A$3,ROW(AQ2)*2-1,COLUMN(Q4)),"")</f>
        <v>280.855</v>
      </c>
      <c r="AS5" s="41">
        <f ca="1" t="shared" ref="AS5:AS34" si="20">IFERROR(OFFSET($A$3,ROW(AR2)*2,COLUMN(R4))-OFFSET($A$3,ROW(AR2)*2-1,COLUMN(R4)),"")</f>
        <v>295.2075</v>
      </c>
      <c r="AT5" s="41">
        <f ca="1" t="shared" ref="AT5:AT34" si="21">IFERROR(OFFSET($A$3,ROW(AS2)*2,COLUMN(S4))-OFFSET($A$3,ROW(AS2)*2-1,COLUMN(S4)),"")</f>
        <v>277.0975</v>
      </c>
      <c r="AU5" s="41">
        <f ca="1" t="shared" ref="AU5:AU34" si="22">IFERROR(OFFSET($A$3,ROW(AT2)*2,COLUMN(T4))-OFFSET($A$3,ROW(AT2)*2-1,COLUMN(T4)),"")</f>
        <v>233.92</v>
      </c>
      <c r="AV5" s="41">
        <f ca="1" t="shared" ref="AV5:AV34" si="23">IFERROR(OFFSET($A$3,ROW(AU2)*2,COLUMN(U4))-OFFSET($A$3,ROW(AU2)*2-1,COLUMN(U4)),"")</f>
        <v>176.6075</v>
      </c>
      <c r="AW5" s="41">
        <f ca="1" t="shared" ref="AW5:AW34" si="24">IFERROR(OFFSET($A$3,ROW(AV2)*2,COLUMN(V4))-OFFSET($A$3,ROW(AV2)*2-1,COLUMN(V4)),"")</f>
        <v>274.39</v>
      </c>
      <c r="AX5" s="41">
        <f ca="1" t="shared" ref="AX5:AX34" si="25">IFERROR(OFFSET($A$3,ROW(AW2)*2,COLUMN(W4))-OFFSET($A$3,ROW(AW2)*2-1,COLUMN(W4)),"")</f>
        <v>67.29</v>
      </c>
      <c r="AY5" s="41">
        <f ca="1" t="shared" ref="AY5:AY34" si="26">IFERROR(OFFSET($A$3,ROW(AX2)*2,COLUMN(X4))-OFFSET($A$3,ROW(AX2)*2-1,COLUMN(X4)),"")</f>
        <v>18.3924999999999</v>
      </c>
      <c r="AZ5" s="41">
        <f ca="1" t="shared" ref="AZ5:AZ34" si="27">IFERROR(OFFSET($A$3,ROW(AY2)*2,COLUMN(Y4))-OFFSET($A$3,ROW(AY2)*2-1,COLUMN(Y4)),"")</f>
        <v>15.4725000000003</v>
      </c>
      <c r="BA5" s="41">
        <f ca="1" t="shared" ref="BA5:BA34" si="28">IFERROR(OFFSET($A$3,ROW(AZ2)*2,COLUMN(Z4))-OFFSET($A$3,ROW(AZ2)*2-1,COLUMN(Z4)),"")</f>
        <v>-7.26249999999982</v>
      </c>
      <c r="BB5" s="41">
        <f ca="1" t="shared" ref="BB5:BB34" si="29">IFERROR(OFFSET($A$3,ROW(BA2)*2,COLUMN(AA4))-OFFSET($A$3,ROW(BA2)*2-1,COLUMN(AA4)),"")</f>
        <v>13.2399999999998</v>
      </c>
      <c r="BC5" s="41">
        <f ca="1" t="shared" ref="BC5:BC34" si="30">IFERROR(OFFSET($A$3,ROW(BB2)*2,COLUMN(AB4))-OFFSET($A$3,ROW(BB2)*2-1,COLUMN(AB4)),"")</f>
        <v>-49.5675000000001</v>
      </c>
    </row>
    <row r="6" s="26" customFormat="1" spans="1:55">
      <c r="A6" s="16" t="str">
        <f>统调负荷24小时!A6</f>
        <v>2025-01-02</v>
      </c>
      <c r="B6" s="37" t="s">
        <v>53</v>
      </c>
      <c r="C6" s="33">
        <f t="shared" si="6"/>
        <v>1860.72604166667</v>
      </c>
      <c r="D6" s="3">
        <f t="shared" si="0"/>
        <v>2315.5</v>
      </c>
      <c r="E6" s="3">
        <f t="shared" si="1"/>
        <v>1290.925</v>
      </c>
      <c r="F6" s="27">
        <f>IFERROR(AVERAGEIFS(统调负荷!$H:$H,统调负荷!$B:$B,F$3,统调负荷!$C:$C,$A6)/10,"")</f>
        <v>1531.875</v>
      </c>
      <c r="G6" s="27">
        <f>IFERROR(AVERAGEIFS(统调负荷!$H:$H,统调负荷!$B:$B,G$3,统调负荷!$C:$C,$A6)/10,"")</f>
        <v>1413.25</v>
      </c>
      <c r="H6" s="27">
        <f>IFERROR(AVERAGEIFS(统调负荷!$H:$H,统调负荷!$B:$B,H$3,统调负荷!$C:$C,$A6)/10,"")</f>
        <v>1307.25</v>
      </c>
      <c r="I6" s="27">
        <f>IFERROR(AVERAGEIFS(统调负荷!$H:$H,统调负荷!$B:$B,I$3,统调负荷!$C:$C,$A6)/10,"")</f>
        <v>1300.7</v>
      </c>
      <c r="J6" s="27">
        <f>IFERROR(AVERAGEIFS(统调负荷!$H:$H,统调负荷!$B:$B,J$3,统调负荷!$C:$C,$A6)/10,"")</f>
        <v>1296.95</v>
      </c>
      <c r="K6" s="27">
        <f>IFERROR(AVERAGEIFS(统调负荷!$H:$H,统调负荷!$B:$B,K$3,统调负荷!$C:$C,$A6)/10,"")</f>
        <v>1290.925</v>
      </c>
      <c r="L6" s="27">
        <f>IFERROR(AVERAGEIFS(统调负荷!$H:$H,统调负荷!$B:$B,L$3,统调负荷!$C:$C,$A6)/10,"")</f>
        <v>1361.025</v>
      </c>
      <c r="M6" s="27">
        <f>IFERROR(AVERAGEIFS(统调负荷!$H:$H,统调负荷!$B:$B,M$3,统调负荷!$C:$C,$A6)/10,"")</f>
        <v>1715.825</v>
      </c>
      <c r="N6" s="27">
        <f>IFERROR(AVERAGEIFS(统调负荷!$H:$H,统调负荷!$B:$B,N$3,统调负荷!$C:$C,$A6)/10,"")</f>
        <v>2178.225</v>
      </c>
      <c r="O6" s="27">
        <f>IFERROR(AVERAGEIFS(统调负荷!$H:$H,统调负荷!$B:$B,O$3,统调负荷!$C:$C,$A6)/10,"")</f>
        <v>2243.85</v>
      </c>
      <c r="P6" s="27">
        <f>IFERROR(AVERAGEIFS(统调负荷!$H:$H,统调负荷!$B:$B,P$3,统调负荷!$C:$C,$A6)/10,"")</f>
        <v>2130.125</v>
      </c>
      <c r="Q6" s="27">
        <f>IFERROR(AVERAGEIFS(统调负荷!$H:$H,统调负荷!$B:$B,Q$3,统调负荷!$C:$C,$A6)/10,"")</f>
        <v>2037.075</v>
      </c>
      <c r="R6" s="27">
        <f>IFERROR(AVERAGEIFS(统调负荷!$H:$H,统调负荷!$B:$B,R$3,统调负荷!$C:$C,$A6)/10,"")</f>
        <v>1987.175</v>
      </c>
      <c r="S6" s="27">
        <f>IFERROR(AVERAGEIFS(统调负荷!$H:$H,统调负荷!$B:$B,S$3,统调负荷!$C:$C,$A6)/10,"")</f>
        <v>1951.85</v>
      </c>
      <c r="T6" s="27">
        <f>IFERROR(AVERAGEIFS(统调负荷!$H:$H,统调负荷!$B:$B,T$3,统调负荷!$C:$C,$A6)/10,"")</f>
        <v>1932.975</v>
      </c>
      <c r="U6" s="27">
        <f>IFERROR(AVERAGEIFS(统调负荷!$H:$H,统调负荷!$B:$B,U$3,统调负荷!$C:$C,$A6)/10,"")</f>
        <v>1918.1</v>
      </c>
      <c r="V6" s="27">
        <f>IFERROR(AVERAGEIFS(统调负荷!$H:$H,统调负荷!$B:$B,V$3,统调负荷!$C:$C,$A6)/10,"")</f>
        <v>2031.625</v>
      </c>
      <c r="W6" s="27">
        <f>IFERROR(AVERAGEIFS(统调负荷!$H:$H,统调负荷!$B:$B,W$3,统调负荷!$C:$C,$A6)/10,"")</f>
        <v>2053.225</v>
      </c>
      <c r="X6" s="27">
        <f>IFERROR(AVERAGEIFS(统调负荷!$H:$H,统调负荷!$B:$B,X$3,统调负荷!$C:$C,$A6)/10,"")</f>
        <v>2259.9</v>
      </c>
      <c r="Y6" s="27">
        <f>IFERROR(AVERAGEIFS(统调负荷!$H:$H,统调负荷!$B:$B,Y$3,统调负荷!$C:$C,$A6)/10,"")</f>
        <v>2315.5</v>
      </c>
      <c r="Z6" s="27">
        <f>IFERROR(AVERAGEIFS(统调负荷!$H:$H,统调负荷!$B:$B,Z$3,统调负荷!$C:$C,$A6)/10,"")</f>
        <v>2260.45</v>
      </c>
      <c r="AA6" s="27">
        <f>IFERROR(AVERAGEIFS(统调负荷!$H:$H,统调负荷!$B:$B,AA$3,统调负荷!$C:$C,$A6)/10,"")</f>
        <v>2143.5</v>
      </c>
      <c r="AB6" s="27">
        <f>IFERROR(AVERAGEIFS(统调负荷!$H:$H,统调负荷!$B:$B,AB$3,统调负荷!$C:$C,$A6)/10,"")</f>
        <v>2058.9</v>
      </c>
      <c r="AC6" s="27">
        <f>IFERROR(AVERAGEIFS(统调负荷!$H:$H,统调负荷!$B:$B,AC$3,统调负荷!$C:$C,$A6)/10,"")</f>
        <v>1937.15</v>
      </c>
      <c r="AD6" s="27"/>
      <c r="AE6" s="23" t="str">
        <f>检修、备用和必开!$A4</f>
        <v>2025-01-03</v>
      </c>
      <c r="AF6" s="41">
        <f ca="1" t="shared" si="7"/>
        <v>-6.8125</v>
      </c>
      <c r="AG6" s="41">
        <f ca="1" t="shared" si="8"/>
        <v>120.855</v>
      </c>
      <c r="AH6" s="41">
        <f ca="1" t="shared" si="9"/>
        <v>246.1</v>
      </c>
      <c r="AI6" s="41">
        <f ca="1" t="shared" si="10"/>
        <v>307.9625</v>
      </c>
      <c r="AJ6" s="41">
        <f ca="1" t="shared" si="11"/>
        <v>304.2475</v>
      </c>
      <c r="AK6" s="41">
        <f ca="1" t="shared" si="12"/>
        <v>294.445</v>
      </c>
      <c r="AL6" s="41">
        <f ca="1" t="shared" si="13"/>
        <v>316.77</v>
      </c>
      <c r="AM6" s="41">
        <f ca="1" t="shared" si="14"/>
        <v>165</v>
      </c>
      <c r="AN6" s="41">
        <f ca="1" t="shared" si="15"/>
        <v>86.02</v>
      </c>
      <c r="AO6" s="41">
        <f ca="1" t="shared" si="16"/>
        <v>134.4275</v>
      </c>
      <c r="AP6" s="41">
        <f ca="1" t="shared" si="17"/>
        <v>225.1525</v>
      </c>
      <c r="AQ6" s="41">
        <f ca="1" t="shared" si="18"/>
        <v>280.925</v>
      </c>
      <c r="AR6" s="41">
        <f ca="1" t="shared" si="19"/>
        <v>-31.46</v>
      </c>
      <c r="AS6" s="41">
        <f ca="1" t="shared" si="20"/>
        <v>-71.0875000000001</v>
      </c>
      <c r="AT6" s="41">
        <f ca="1" t="shared" si="21"/>
        <v>101.485</v>
      </c>
      <c r="AU6" s="41">
        <f ca="1" t="shared" si="22"/>
        <v>148.3625</v>
      </c>
      <c r="AV6" s="41">
        <f ca="1" t="shared" si="23"/>
        <v>153.2525</v>
      </c>
      <c r="AW6" s="41">
        <f ca="1" t="shared" si="24"/>
        <v>259.9075</v>
      </c>
      <c r="AX6" s="41">
        <f ca="1" t="shared" si="25"/>
        <v>143.155</v>
      </c>
      <c r="AY6" s="41">
        <f ca="1" t="shared" si="26"/>
        <v>170.4775</v>
      </c>
      <c r="AZ6" s="41">
        <f ca="1" t="shared" si="27"/>
        <v>211.805</v>
      </c>
      <c r="BA6" s="41">
        <f ca="1" t="shared" si="28"/>
        <v>116.87</v>
      </c>
      <c r="BB6" s="41">
        <f ca="1" t="shared" si="29"/>
        <v>108.825</v>
      </c>
      <c r="BC6" s="41">
        <f ca="1" t="shared" si="30"/>
        <v>170.4475</v>
      </c>
    </row>
    <row r="7" s="26" customFormat="1" spans="1:55">
      <c r="A7" s="16" t="str">
        <f>统调负荷24小时!A7</f>
        <v>2025-01-02</v>
      </c>
      <c r="B7" s="37" t="s">
        <v>54</v>
      </c>
      <c r="C7" s="33">
        <f t="shared" si="6"/>
        <v>2012.29895833333</v>
      </c>
      <c r="D7" s="3">
        <f t="shared" si="0"/>
        <v>2389.6025</v>
      </c>
      <c r="E7" s="3">
        <f t="shared" si="1"/>
        <v>1455.96</v>
      </c>
      <c r="F7" s="27">
        <f>IFERROR(AVERAGEIFS(统调负荷!$Q:$Q,统调负荷!$B:$B,F$3,统调负荷!$C:$C,$A7)/10,"")</f>
        <v>1684.645</v>
      </c>
      <c r="G7" s="27">
        <f>IFERROR(AVERAGEIFS(统调负荷!$Q:$Q,统调负荷!$B:$B,G$3,统调负荷!$C:$C,$A7)/10,"")</f>
        <v>1580.2925</v>
      </c>
      <c r="H7" s="27">
        <f>IFERROR(AVERAGEIFS(统调负荷!$Q:$Q,统调负荷!$B:$B,H$3,统调负荷!$C:$C,$A7)/10,"")</f>
        <v>1540.7675</v>
      </c>
      <c r="I7" s="27">
        <f>IFERROR(AVERAGEIFS(统调负荷!$Q:$Q,统调负荷!$B:$B,I$3,统调负荷!$C:$C,$A7)/10,"")</f>
        <v>1499.435</v>
      </c>
      <c r="J7" s="27">
        <f>IFERROR(AVERAGEIFS(统调负荷!$Q:$Q,统调负荷!$B:$B,J$3,统调负荷!$C:$C,$A7)/10,"")</f>
        <v>1455.96</v>
      </c>
      <c r="K7" s="27">
        <f>IFERROR(AVERAGEIFS(统调负荷!$Q:$Q,统调负荷!$B:$B,K$3,统调负荷!$C:$C,$A7)/10,"")</f>
        <v>1478.3775</v>
      </c>
      <c r="L7" s="27">
        <f>IFERROR(AVERAGEIFS(统调负荷!$Q:$Q,统调负荷!$B:$B,L$3,统调负荷!$C:$C,$A7)/10,"")</f>
        <v>1523.685</v>
      </c>
      <c r="M7" s="27">
        <f>IFERROR(AVERAGEIFS(统调负荷!$Q:$Q,统调负荷!$B:$B,M$3,统调负荷!$C:$C,$A7)/10,"")</f>
        <v>1819.8725</v>
      </c>
      <c r="N7" s="27">
        <f>IFERROR(AVERAGEIFS(统调负荷!$Q:$Q,统调负荷!$B:$B,N$3,统调负荷!$C:$C,$A7)/10,"")</f>
        <v>2232.865</v>
      </c>
      <c r="O7" s="27">
        <f>IFERROR(AVERAGEIFS(统调负荷!$Q:$Q,统调负荷!$B:$B,O$3,统调负荷!$C:$C,$A7)/10,"")</f>
        <v>2321.6625</v>
      </c>
      <c r="P7" s="27">
        <f>IFERROR(AVERAGEIFS(统调负荷!$Q:$Q,统调负荷!$B:$B,P$3,统调负荷!$C:$C,$A7)/10,"")</f>
        <v>2322.0175</v>
      </c>
      <c r="Q7" s="27">
        <f>IFERROR(AVERAGEIFS(统调负荷!$Q:$Q,统调负荷!$B:$B,Q$3,统调负荷!$C:$C,$A7)/10,"")</f>
        <v>2389.6025</v>
      </c>
      <c r="R7" s="27">
        <f>IFERROR(AVERAGEIFS(统调负荷!$Q:$Q,统调负荷!$B:$B,R$3,统调负荷!$C:$C,$A7)/10,"")</f>
        <v>2268.03</v>
      </c>
      <c r="S7" s="27">
        <f>IFERROR(AVERAGEIFS(统调负荷!$Q:$Q,统调负荷!$B:$B,S$3,统调负荷!$C:$C,$A7)/10,"")</f>
        <v>2247.0575</v>
      </c>
      <c r="T7" s="27">
        <f>IFERROR(AVERAGEIFS(统调负荷!$Q:$Q,统调负荷!$B:$B,T$3,统调负荷!$C:$C,$A7)/10,"")</f>
        <v>2210.0725</v>
      </c>
      <c r="U7" s="27">
        <f>IFERROR(AVERAGEIFS(统调负荷!$Q:$Q,统调负荷!$B:$B,U$3,统调负荷!$C:$C,$A7)/10,"")</f>
        <v>2152.02</v>
      </c>
      <c r="V7" s="27">
        <f>IFERROR(AVERAGEIFS(统调负荷!$Q:$Q,统调负荷!$B:$B,V$3,统调负荷!$C:$C,$A7)/10,"")</f>
        <v>2208.2325</v>
      </c>
      <c r="W7" s="27">
        <f>IFERROR(AVERAGEIFS(统调负荷!$Q:$Q,统调负荷!$B:$B,W$3,统调负荷!$C:$C,$A7)/10,"")</f>
        <v>2327.615</v>
      </c>
      <c r="X7" s="27">
        <f>IFERROR(AVERAGEIFS(统调负荷!$Q:$Q,统调负荷!$B:$B,X$3,统调负荷!$C:$C,$A7)/10,"")</f>
        <v>2327.19</v>
      </c>
      <c r="Y7" s="27">
        <f>IFERROR(AVERAGEIFS(统调负荷!$Q:$Q,统调负荷!$B:$B,Y$3,统调负荷!$C:$C,$A7)/10,"")</f>
        <v>2333.8925</v>
      </c>
      <c r="Z7" s="27">
        <f>IFERROR(AVERAGEIFS(统调负荷!$Q:$Q,统调负荷!$B:$B,Z$3,统调负荷!$C:$C,$A7)/10,"")</f>
        <v>2275.9225</v>
      </c>
      <c r="AA7" s="27">
        <f>IFERROR(AVERAGEIFS(统调负荷!$Q:$Q,统调负荷!$B:$B,AA$3,统调负荷!$C:$C,$A7)/10,"")</f>
        <v>2136.2375</v>
      </c>
      <c r="AB7" s="27">
        <f>IFERROR(AVERAGEIFS(统调负荷!$Q:$Q,统调负荷!$B:$B,AB$3,统调负荷!$C:$C,$A7)/10,"")</f>
        <v>2072.14</v>
      </c>
      <c r="AC7" s="27">
        <f>IFERROR(AVERAGEIFS(统调负荷!$Q:$Q,统调负荷!$B:$B,AC$3,统调负荷!$C:$C,$A7)/10,"")</f>
        <v>1887.5825</v>
      </c>
      <c r="AD7" s="27"/>
      <c r="AE7" s="23" t="str">
        <f>检修、备用和必开!$A5</f>
        <v>2025-01-04</v>
      </c>
      <c r="AF7" s="41">
        <f ca="1" t="shared" si="7"/>
        <v>319.995</v>
      </c>
      <c r="AG7" s="41">
        <f ca="1" t="shared" si="8"/>
        <v>220.55</v>
      </c>
      <c r="AH7" s="41">
        <f ca="1" t="shared" si="9"/>
        <v>264.1425</v>
      </c>
      <c r="AI7" s="41">
        <f ca="1" t="shared" si="10"/>
        <v>262.845</v>
      </c>
      <c r="AJ7" s="41">
        <f ca="1" t="shared" si="11"/>
        <v>252.33</v>
      </c>
      <c r="AK7" s="41">
        <f ca="1" t="shared" si="12"/>
        <v>278.3325</v>
      </c>
      <c r="AL7" s="41">
        <f ca="1" t="shared" si="13"/>
        <v>297.265</v>
      </c>
      <c r="AM7" s="41">
        <f ca="1" t="shared" si="14"/>
        <v>186.18</v>
      </c>
      <c r="AN7" s="41">
        <f ca="1" t="shared" si="15"/>
        <v>45.0350000000003</v>
      </c>
      <c r="AO7" s="41">
        <f ca="1" t="shared" si="16"/>
        <v>152.62</v>
      </c>
      <c r="AP7" s="41">
        <f ca="1" t="shared" si="17"/>
        <v>275.7025</v>
      </c>
      <c r="AQ7" s="41">
        <f ca="1" t="shared" si="18"/>
        <v>234.8</v>
      </c>
      <c r="AR7" s="41">
        <f ca="1" t="shared" si="19"/>
        <v>30.3425000000002</v>
      </c>
      <c r="AS7" s="41">
        <f ca="1" t="shared" si="20"/>
        <v>57.7600000000002</v>
      </c>
      <c r="AT7" s="41">
        <f ca="1" t="shared" si="21"/>
        <v>153.1375</v>
      </c>
      <c r="AU7" s="41">
        <f ca="1" t="shared" si="22"/>
        <v>260.37</v>
      </c>
      <c r="AV7" s="41">
        <f ca="1" t="shared" si="23"/>
        <v>237.6825</v>
      </c>
      <c r="AW7" s="41">
        <f ca="1" t="shared" si="24"/>
        <v>309.835</v>
      </c>
      <c r="AX7" s="41">
        <f ca="1" t="shared" si="25"/>
        <v>169.56</v>
      </c>
      <c r="AY7" s="41">
        <f ca="1" t="shared" si="26"/>
        <v>67.3425000000002</v>
      </c>
      <c r="AZ7" s="41">
        <f ca="1" t="shared" si="27"/>
        <v>33.9775</v>
      </c>
      <c r="BA7" s="41">
        <f ca="1" t="shared" si="28"/>
        <v>59.2750000000001</v>
      </c>
      <c r="BB7" s="41">
        <f ca="1" t="shared" si="29"/>
        <v>78.6875</v>
      </c>
      <c r="BC7" s="41">
        <f ca="1" t="shared" si="30"/>
        <v>-10.3425</v>
      </c>
    </row>
    <row r="8" s="26" customFormat="1" spans="1:55">
      <c r="A8" s="16" t="str">
        <f>统调负荷24小时!A8</f>
        <v>2025-01-03</v>
      </c>
      <c r="B8" s="37" t="s">
        <v>53</v>
      </c>
      <c r="C8" s="33">
        <f t="shared" si="6"/>
        <v>2054.84166666667</v>
      </c>
      <c r="D8" s="3">
        <f t="shared" si="0"/>
        <v>2493.6</v>
      </c>
      <c r="E8" s="3">
        <f t="shared" si="1"/>
        <v>1423.425</v>
      </c>
      <c r="F8" s="27">
        <f>IFERROR(AVERAGEIFS(统调负荷!$H:$H,统调负荷!$B:$B,F$3,统调负荷!$C:$C,$A8)/10,"")</f>
        <v>1815.225</v>
      </c>
      <c r="G8" s="27">
        <f>IFERROR(AVERAGEIFS(统调负荷!$H:$H,统调负荷!$B:$B,G$3,统调负荷!$C:$C,$A8)/10,"")</f>
        <v>1596.575</v>
      </c>
      <c r="H8" s="27">
        <f>IFERROR(AVERAGEIFS(统调负荷!$H:$H,统调负荷!$B:$B,H$3,统调负荷!$C:$C,$A8)/10,"")</f>
        <v>1464.075</v>
      </c>
      <c r="I8" s="27">
        <f>IFERROR(AVERAGEIFS(统调负荷!$H:$H,统调负荷!$B:$B,I$3,统调负荷!$C:$C,$A8)/10,"")</f>
        <v>1425.35</v>
      </c>
      <c r="J8" s="27">
        <f>IFERROR(AVERAGEIFS(统调负荷!$H:$H,统调负荷!$B:$B,J$3,统调负荷!$C:$C,$A8)/10,"")</f>
        <v>1423.425</v>
      </c>
      <c r="K8" s="27">
        <f>IFERROR(AVERAGEIFS(统调负荷!$H:$H,统调负荷!$B:$B,K$3,统调负荷!$C:$C,$A8)/10,"")</f>
        <v>1438.1</v>
      </c>
      <c r="L8" s="27">
        <f>IFERROR(AVERAGEIFS(统调负荷!$H:$H,统调负荷!$B:$B,L$3,统调负荷!$C:$C,$A8)/10,"")</f>
        <v>1505.1</v>
      </c>
      <c r="M8" s="27">
        <f>IFERROR(AVERAGEIFS(统调负荷!$H:$H,统调负荷!$B:$B,M$3,统调负荷!$C:$C,$A8)/10,"")</f>
        <v>1839.2</v>
      </c>
      <c r="N8" s="27">
        <f>IFERROR(AVERAGEIFS(统调负荷!$H:$H,统调负荷!$B:$B,N$3,统调负荷!$C:$C,$A8)/10,"")</f>
        <v>2313.85</v>
      </c>
      <c r="O8" s="27">
        <f>IFERROR(AVERAGEIFS(统调负荷!$H:$H,统调负荷!$B:$B,O$3,统调负荷!$C:$C,$A8)/10,"")</f>
        <v>2424.7</v>
      </c>
      <c r="P8" s="27">
        <f>IFERROR(AVERAGEIFS(统调负荷!$H:$H,统调负荷!$B:$B,P$3,统调负荷!$C:$C,$A8)/10,"")</f>
        <v>2392.425</v>
      </c>
      <c r="Q8" s="27">
        <f>IFERROR(AVERAGEIFS(统调负荷!$H:$H,统调负荷!$B:$B,Q$3,统调负荷!$C:$C,$A8)/10,"")</f>
        <v>2333.65</v>
      </c>
      <c r="R8" s="27">
        <f>IFERROR(AVERAGEIFS(统调负荷!$H:$H,统调负荷!$B:$B,R$3,统调负荷!$C:$C,$A8)/10,"")</f>
        <v>2269.3</v>
      </c>
      <c r="S8" s="27">
        <f>IFERROR(AVERAGEIFS(统调负荷!$H:$H,统调负荷!$B:$B,S$3,统调负荷!$C:$C,$A8)/10,"")</f>
        <v>2212.725</v>
      </c>
      <c r="T8" s="27">
        <f>IFERROR(AVERAGEIFS(统调负荷!$H:$H,统调负荷!$B:$B,T$3,统调负荷!$C:$C,$A8)/10,"")</f>
        <v>2176.15</v>
      </c>
      <c r="U8" s="27">
        <f>IFERROR(AVERAGEIFS(统调负荷!$H:$H,统调负荷!$B:$B,U$3,统调负荷!$C:$C,$A8)/10,"")</f>
        <v>2134.05</v>
      </c>
      <c r="V8" s="27">
        <f>IFERROR(AVERAGEIFS(统调负荷!$H:$H,统调负荷!$B:$B,V$3,统调负荷!$C:$C,$A8)/10,"")</f>
        <v>2214.05</v>
      </c>
      <c r="W8" s="27">
        <f>IFERROR(AVERAGEIFS(统调负荷!$H:$H,统调负荷!$B:$B,W$3,统调负荷!$C:$C,$A8)/10,"")</f>
        <v>2210.925</v>
      </c>
      <c r="X8" s="27">
        <f>IFERROR(AVERAGEIFS(统调负荷!$H:$H,统调负荷!$B:$B,X$3,统调负荷!$C:$C,$A8)/10,"")</f>
        <v>2414.5</v>
      </c>
      <c r="Y8" s="27">
        <f>IFERROR(AVERAGEIFS(统调负荷!$H:$H,统调负荷!$B:$B,Y$3,统调负荷!$C:$C,$A8)/10,"")</f>
        <v>2493.6</v>
      </c>
      <c r="Z8" s="27">
        <f>IFERROR(AVERAGEIFS(统调负荷!$H:$H,统调负荷!$B:$B,Z$3,统调负荷!$C:$C,$A8)/10,"")</f>
        <v>2466.625</v>
      </c>
      <c r="AA8" s="27">
        <f>IFERROR(AVERAGEIFS(统调负荷!$H:$H,统调负荷!$B:$B,AA$3,统调负荷!$C:$C,$A8)/10,"")</f>
        <v>2365.15</v>
      </c>
      <c r="AB8" s="27">
        <f>IFERROR(AVERAGEIFS(统调负荷!$H:$H,统调负荷!$B:$B,AB$3,统调负荷!$C:$C,$A8)/10,"")</f>
        <v>2260.625</v>
      </c>
      <c r="AC8" s="27">
        <f>IFERROR(AVERAGEIFS(统调负荷!$H:$H,统调负荷!$B:$B,AC$3,统调负荷!$C:$C,$A8)/10,"")</f>
        <v>2126.825</v>
      </c>
      <c r="AD8" s="27"/>
      <c r="AE8" s="23" t="str">
        <f>检修、备用和必开!$A6</f>
        <v>2025-01-05</v>
      </c>
      <c r="AF8" s="41">
        <f ca="1" t="shared" si="7"/>
        <v>127.54</v>
      </c>
      <c r="AG8" s="41">
        <f ca="1" t="shared" si="8"/>
        <v>263.395</v>
      </c>
      <c r="AH8" s="41">
        <f ca="1" t="shared" si="9"/>
        <v>310.8875</v>
      </c>
      <c r="AI8" s="41">
        <f ca="1" t="shared" si="10"/>
        <v>279.2675</v>
      </c>
      <c r="AJ8" s="41">
        <f ca="1" t="shared" si="11"/>
        <v>249.635</v>
      </c>
      <c r="AK8" s="41">
        <f ca="1" t="shared" si="12"/>
        <v>207.6275</v>
      </c>
      <c r="AL8" s="41">
        <f ca="1" t="shared" si="13"/>
        <v>154.395</v>
      </c>
      <c r="AM8" s="41">
        <f ca="1" t="shared" si="14"/>
        <v>84.5125</v>
      </c>
      <c r="AN8" s="41">
        <f ca="1" t="shared" si="15"/>
        <v>65.0800000000002</v>
      </c>
      <c r="AO8" s="41">
        <f ca="1" t="shared" si="16"/>
        <v>165.54</v>
      </c>
      <c r="AP8" s="41">
        <f ca="1" t="shared" si="17"/>
        <v>257.815</v>
      </c>
      <c r="AQ8" s="41">
        <f ca="1" t="shared" si="18"/>
        <v>273.82</v>
      </c>
      <c r="AR8" s="41">
        <f ca="1" t="shared" si="19"/>
        <v>161.275</v>
      </c>
      <c r="AS8" s="41">
        <f ca="1" t="shared" si="20"/>
        <v>141.91</v>
      </c>
      <c r="AT8" s="41">
        <f ca="1" t="shared" si="21"/>
        <v>163.83</v>
      </c>
      <c r="AU8" s="41">
        <f ca="1" t="shared" si="22"/>
        <v>212.1775</v>
      </c>
      <c r="AV8" s="41">
        <f ca="1" t="shared" si="23"/>
        <v>201.85</v>
      </c>
      <c r="AW8" s="41">
        <f ca="1" t="shared" si="24"/>
        <v>204.33</v>
      </c>
      <c r="AX8" s="41">
        <f ca="1" t="shared" si="25"/>
        <v>142.815</v>
      </c>
      <c r="AY8" s="41">
        <f ca="1" t="shared" si="26"/>
        <v>116.985</v>
      </c>
      <c r="AZ8" s="41">
        <f ca="1" t="shared" si="27"/>
        <v>152.8925</v>
      </c>
      <c r="BA8" s="41">
        <f ca="1" t="shared" si="28"/>
        <v>125.4625</v>
      </c>
      <c r="BB8" s="41">
        <f ca="1" t="shared" si="29"/>
        <v>74.1500000000001</v>
      </c>
      <c r="BC8" s="41">
        <f ca="1" t="shared" si="30"/>
        <v>11.8300000000002</v>
      </c>
    </row>
    <row r="9" s="26" customFormat="1" spans="1:55">
      <c r="A9" s="16" t="str">
        <f>统调负荷24小时!A9</f>
        <v>2025-01-03</v>
      </c>
      <c r="B9" s="37" t="s">
        <v>54</v>
      </c>
      <c r="C9" s="33">
        <f t="shared" si="6"/>
        <v>2219.7221875</v>
      </c>
      <c r="D9" s="3">
        <f t="shared" si="0"/>
        <v>2678.43</v>
      </c>
      <c r="E9" s="3">
        <f t="shared" si="1"/>
        <v>1710.175</v>
      </c>
      <c r="F9" s="27">
        <f>IFERROR(AVERAGEIFS(统调负荷!$Q:$Q,统调负荷!$B:$B,F$3,统调负荷!$C:$C,$A9)/10,"")</f>
        <v>1808.4125</v>
      </c>
      <c r="G9" s="27">
        <f>IFERROR(AVERAGEIFS(统调负荷!$Q:$Q,统调负荷!$B:$B,G$3,统调负荷!$C:$C,$A9)/10,"")</f>
        <v>1717.43</v>
      </c>
      <c r="H9" s="27">
        <f>IFERROR(AVERAGEIFS(统调负荷!$Q:$Q,统调负荷!$B:$B,H$3,统调负荷!$C:$C,$A9)/10,"")</f>
        <v>1710.175</v>
      </c>
      <c r="I9" s="27">
        <f>IFERROR(AVERAGEIFS(统调负荷!$Q:$Q,统调负荷!$B:$B,I$3,统调负荷!$C:$C,$A9)/10,"")</f>
        <v>1733.3125</v>
      </c>
      <c r="J9" s="27">
        <f>IFERROR(AVERAGEIFS(统调负荷!$Q:$Q,统调负荷!$B:$B,J$3,统调负荷!$C:$C,$A9)/10,"")</f>
        <v>1727.6725</v>
      </c>
      <c r="K9" s="27">
        <f>IFERROR(AVERAGEIFS(统调负荷!$Q:$Q,统调负荷!$B:$B,K$3,统调负荷!$C:$C,$A9)/10,"")</f>
        <v>1732.545</v>
      </c>
      <c r="L9" s="27">
        <f>IFERROR(AVERAGEIFS(统调负荷!$Q:$Q,统调负荷!$B:$B,L$3,统调负荷!$C:$C,$A9)/10,"")</f>
        <v>1821.87</v>
      </c>
      <c r="M9" s="27">
        <f>IFERROR(AVERAGEIFS(统调负荷!$Q:$Q,统调负荷!$B:$B,M$3,统调负荷!$C:$C,$A9)/10,"")</f>
        <v>2004.2</v>
      </c>
      <c r="N9" s="27">
        <f>IFERROR(AVERAGEIFS(统调负荷!$Q:$Q,统调负荷!$B:$B,N$3,统调负荷!$C:$C,$A9)/10,"")</f>
        <v>2399.87</v>
      </c>
      <c r="O9" s="27">
        <f>IFERROR(AVERAGEIFS(统调负荷!$Q:$Q,统调负荷!$B:$B,O$3,统调负荷!$C:$C,$A9)/10,"")</f>
        <v>2559.1275</v>
      </c>
      <c r="P9" s="27">
        <f>IFERROR(AVERAGEIFS(统调负荷!$Q:$Q,统调负荷!$B:$B,P$3,统调负荷!$C:$C,$A9)/10,"")</f>
        <v>2617.5775</v>
      </c>
      <c r="Q9" s="27">
        <f>IFERROR(AVERAGEIFS(统调负荷!$Q:$Q,统调负荷!$B:$B,Q$3,统调负荷!$C:$C,$A9)/10,"")</f>
        <v>2614.575</v>
      </c>
      <c r="R9" s="27">
        <f>IFERROR(AVERAGEIFS(统调负荷!$Q:$Q,统调负荷!$B:$B,R$3,统调负荷!$C:$C,$A9)/10,"")</f>
        <v>2237.84</v>
      </c>
      <c r="S9" s="27">
        <f>IFERROR(AVERAGEIFS(统调负荷!$Q:$Q,统调负荷!$B:$B,S$3,统调负荷!$C:$C,$A9)/10,"")</f>
        <v>2141.6375</v>
      </c>
      <c r="T9" s="27">
        <f>IFERROR(AVERAGEIFS(统调负荷!$Q:$Q,统调负荷!$B:$B,T$3,统调负荷!$C:$C,$A9)/10,"")</f>
        <v>2277.635</v>
      </c>
      <c r="U9" s="27">
        <f>IFERROR(AVERAGEIFS(统调负荷!$Q:$Q,统调负荷!$B:$B,U$3,统调负荷!$C:$C,$A9)/10,"")</f>
        <v>2282.4125</v>
      </c>
      <c r="V9" s="27">
        <f>IFERROR(AVERAGEIFS(统调负荷!$Q:$Q,统调负荷!$B:$B,V$3,统调负荷!$C:$C,$A9)/10,"")</f>
        <v>2367.3025</v>
      </c>
      <c r="W9" s="27">
        <f>IFERROR(AVERAGEIFS(统调负荷!$Q:$Q,统调负荷!$B:$B,W$3,统调负荷!$C:$C,$A9)/10,"")</f>
        <v>2470.8325</v>
      </c>
      <c r="X9" s="27">
        <f>IFERROR(AVERAGEIFS(统调负荷!$Q:$Q,统调负荷!$B:$B,X$3,统调负荷!$C:$C,$A9)/10,"")</f>
        <v>2557.655</v>
      </c>
      <c r="Y9" s="27">
        <f>IFERROR(AVERAGEIFS(统调负荷!$Q:$Q,统调负荷!$B:$B,Y$3,统调负荷!$C:$C,$A9)/10,"")</f>
        <v>2664.0775</v>
      </c>
      <c r="Z9" s="27">
        <f>IFERROR(AVERAGEIFS(统调负荷!$Q:$Q,统调负荷!$B:$B,Z$3,统调负荷!$C:$C,$A9)/10,"")</f>
        <v>2678.43</v>
      </c>
      <c r="AA9" s="27">
        <f>IFERROR(AVERAGEIFS(统调负荷!$Q:$Q,统调负荷!$B:$B,AA$3,统调负荷!$C:$C,$A9)/10,"")</f>
        <v>2482.02</v>
      </c>
      <c r="AB9" s="27">
        <f>IFERROR(AVERAGEIFS(统调负荷!$Q:$Q,统调负荷!$B:$B,AB$3,统调负荷!$C:$C,$A9)/10,"")</f>
        <v>2369.45</v>
      </c>
      <c r="AC9" s="27">
        <f>IFERROR(AVERAGEIFS(统调负荷!$Q:$Q,统调负荷!$B:$B,AC$3,统调负荷!$C:$C,$A9)/10,"")</f>
        <v>2297.2725</v>
      </c>
      <c r="AD9" s="27"/>
      <c r="AE9" s="23" t="str">
        <f>检修、备用和必开!$A7</f>
        <v>2025-01-06</v>
      </c>
      <c r="AF9" s="41">
        <f ca="1" t="shared" si="7"/>
        <v>38.76</v>
      </c>
      <c r="AG9" s="41">
        <f ca="1" t="shared" si="8"/>
        <v>138.37</v>
      </c>
      <c r="AH9" s="41">
        <f ca="1" t="shared" si="9"/>
        <v>267.8675</v>
      </c>
      <c r="AI9" s="41">
        <f ca="1" t="shared" si="10"/>
        <v>295.9675</v>
      </c>
      <c r="AJ9" s="41">
        <f ca="1" t="shared" si="11"/>
        <v>271.1575</v>
      </c>
      <c r="AK9" s="41">
        <f ca="1" t="shared" si="12"/>
        <v>278.66</v>
      </c>
      <c r="AL9" s="41">
        <f ca="1" t="shared" si="13"/>
        <v>203.4475</v>
      </c>
      <c r="AM9" s="41">
        <f ca="1" t="shared" si="14"/>
        <v>147.8125</v>
      </c>
      <c r="AN9" s="41">
        <f ca="1" t="shared" si="15"/>
        <v>75.415</v>
      </c>
      <c r="AO9" s="41">
        <f ca="1" t="shared" si="16"/>
        <v>130.265</v>
      </c>
      <c r="AP9" s="41">
        <f ca="1" t="shared" si="17"/>
        <v>216.155</v>
      </c>
      <c r="AQ9" s="41">
        <f ca="1" t="shared" si="18"/>
        <v>122.8325</v>
      </c>
      <c r="AR9" s="41">
        <f ca="1" t="shared" si="19"/>
        <v>76.1675</v>
      </c>
      <c r="AS9" s="41">
        <f ca="1" t="shared" si="20"/>
        <v>79.7874999999999</v>
      </c>
      <c r="AT9" s="41">
        <f ca="1" t="shared" si="21"/>
        <v>192.21</v>
      </c>
      <c r="AU9" s="41">
        <f ca="1" t="shared" si="22"/>
        <v>208.55</v>
      </c>
      <c r="AV9" s="41">
        <f ca="1" t="shared" si="23"/>
        <v>237.7625</v>
      </c>
      <c r="AW9" s="41">
        <f ca="1" t="shared" si="24"/>
        <v>222.755</v>
      </c>
      <c r="AX9" s="41">
        <f ca="1" t="shared" si="25"/>
        <v>146.2225</v>
      </c>
      <c r="AY9" s="41">
        <f ca="1" t="shared" si="26"/>
        <v>79.6174999999998</v>
      </c>
      <c r="AZ9" s="41">
        <f ca="1" t="shared" si="27"/>
        <v>64.5650000000001</v>
      </c>
      <c r="BA9" s="41">
        <f ca="1" t="shared" si="28"/>
        <v>97.2175000000002</v>
      </c>
      <c r="BB9" s="41">
        <f ca="1" t="shared" si="29"/>
        <v>89.04</v>
      </c>
      <c r="BC9" s="41">
        <f ca="1" t="shared" si="30"/>
        <v>84.6400000000003</v>
      </c>
    </row>
    <row r="10" s="26" customFormat="1" spans="1:55">
      <c r="A10" s="16" t="str">
        <f>统调负荷24小时!A10</f>
        <v>2025-01-04</v>
      </c>
      <c r="B10" s="37" t="s">
        <v>53</v>
      </c>
      <c r="C10" s="33">
        <f t="shared" si="6"/>
        <v>2099.575</v>
      </c>
      <c r="D10" s="3">
        <f t="shared" si="0"/>
        <v>2561</v>
      </c>
      <c r="E10" s="3">
        <f t="shared" si="1"/>
        <v>1521.925</v>
      </c>
      <c r="F10" s="27">
        <f>IFERROR(AVERAGEIFS(统调负荷!$H:$H,统调负荷!$B:$B,F$3,统调负荷!$C:$C,$A10)/10,"")</f>
        <v>1890.3</v>
      </c>
      <c r="G10" s="27">
        <f>IFERROR(AVERAGEIFS(统调负荷!$H:$H,统调负荷!$B:$B,G$3,统调负荷!$C:$C,$A10)/10,"")</f>
        <v>1671.375</v>
      </c>
      <c r="H10" s="27">
        <f>IFERROR(AVERAGEIFS(统调负荷!$H:$H,统调负荷!$B:$B,H$3,统调负荷!$C:$C,$A10)/10,"")</f>
        <v>1535.025</v>
      </c>
      <c r="I10" s="27">
        <f>IFERROR(AVERAGEIFS(统调负荷!$H:$H,统调负荷!$B:$B,I$3,统调负荷!$C:$C,$A10)/10,"")</f>
        <v>1521.925</v>
      </c>
      <c r="J10" s="27">
        <f>IFERROR(AVERAGEIFS(统调负荷!$H:$H,统调负荷!$B:$B,J$3,统调负荷!$C:$C,$A10)/10,"")</f>
        <v>1522.525</v>
      </c>
      <c r="K10" s="27">
        <f>IFERROR(AVERAGEIFS(统调负荷!$H:$H,统调负荷!$B:$B,K$3,统调负荷!$C:$C,$A10)/10,"")</f>
        <v>1535.9</v>
      </c>
      <c r="L10" s="27">
        <f>IFERROR(AVERAGEIFS(统调负荷!$H:$H,统调负荷!$B:$B,L$3,统调负荷!$C:$C,$A10)/10,"")</f>
        <v>1619.1</v>
      </c>
      <c r="M10" s="27">
        <f>IFERROR(AVERAGEIFS(统调负荷!$H:$H,统调负荷!$B:$B,M$3,统调负荷!$C:$C,$A10)/10,"")</f>
        <v>1963.55</v>
      </c>
      <c r="N10" s="27">
        <f>IFERROR(AVERAGEIFS(统调负荷!$H:$H,统调负荷!$B:$B,N$3,统调负荷!$C:$C,$A10)/10,"")</f>
        <v>2434.95</v>
      </c>
      <c r="O10" s="27">
        <f>IFERROR(AVERAGEIFS(统调负荷!$H:$H,统调负荷!$B:$B,O$3,统调负荷!$C:$C,$A10)/10,"")</f>
        <v>2504.025</v>
      </c>
      <c r="P10" s="27">
        <f>IFERROR(AVERAGEIFS(统调负荷!$H:$H,统调负荷!$B:$B,P$3,统调负荷!$C:$C,$A10)/10,"")</f>
        <v>2398</v>
      </c>
      <c r="Q10" s="27">
        <f>IFERROR(AVERAGEIFS(统调负荷!$H:$H,统调负荷!$B:$B,Q$3,统调负荷!$C:$C,$A10)/10,"")</f>
        <v>2357.5</v>
      </c>
      <c r="R10" s="27">
        <f>IFERROR(AVERAGEIFS(统调负荷!$H:$H,统调负荷!$B:$B,R$3,统调负荷!$C:$C,$A10)/10,"")</f>
        <v>2289.475</v>
      </c>
      <c r="S10" s="27">
        <f>IFERROR(AVERAGEIFS(统调负荷!$H:$H,统调负荷!$B:$B,S$3,统调负荷!$C:$C,$A10)/10,"")</f>
        <v>2239.2</v>
      </c>
      <c r="T10" s="27">
        <f>IFERROR(AVERAGEIFS(统调负荷!$H:$H,统调负荷!$B:$B,T$3,统调负荷!$C:$C,$A10)/10,"")</f>
        <v>2206.575</v>
      </c>
      <c r="U10" s="27">
        <f>IFERROR(AVERAGEIFS(统调负荷!$H:$H,统调负荷!$B:$B,U$3,统调负荷!$C:$C,$A10)/10,"")</f>
        <v>2189.175</v>
      </c>
      <c r="V10" s="27">
        <f>IFERROR(AVERAGEIFS(统调负荷!$H:$H,统调负荷!$B:$B,V$3,统调负荷!$C:$C,$A10)/10,"")</f>
        <v>2238.65</v>
      </c>
      <c r="W10" s="27">
        <f>IFERROR(AVERAGEIFS(统调负荷!$H:$H,统调负荷!$B:$B,W$3,统调负荷!$C:$C,$A10)/10,"")</f>
        <v>2247.25</v>
      </c>
      <c r="X10" s="27">
        <f>IFERROR(AVERAGEIFS(统调负荷!$H:$H,统调负荷!$B:$B,X$3,统调负荷!$C:$C,$A10)/10,"")</f>
        <v>2461.475</v>
      </c>
      <c r="Y10" s="27">
        <f>IFERROR(AVERAGEIFS(统调负荷!$H:$H,统调负荷!$B:$B,Y$3,统调负荷!$C:$C,$A10)/10,"")</f>
        <v>2561</v>
      </c>
      <c r="Z10" s="27">
        <f>IFERROR(AVERAGEIFS(统调负荷!$H:$H,统调负荷!$B:$B,Z$3,统调负荷!$C:$C,$A10)/10,"")</f>
        <v>2487.35</v>
      </c>
      <c r="AA10" s="27">
        <f>IFERROR(AVERAGEIFS(统调负荷!$H:$H,统调负荷!$B:$B,AA$3,统调负荷!$C:$C,$A10)/10,"")</f>
        <v>2312.225</v>
      </c>
      <c r="AB10" s="27">
        <f>IFERROR(AVERAGEIFS(统调负荷!$H:$H,统调负荷!$B:$B,AB$3,统调负荷!$C:$C,$A10)/10,"")</f>
        <v>2177.4</v>
      </c>
      <c r="AC10" s="27">
        <f>IFERROR(AVERAGEIFS(统调负荷!$H:$H,统调负荷!$B:$B,AC$3,统调负荷!$C:$C,$A10)/10,"")</f>
        <v>2025.85</v>
      </c>
      <c r="AD10" s="27"/>
      <c r="AE10" s="23" t="str">
        <f>检修、备用和必开!$A8</f>
        <v>2025-01-07</v>
      </c>
      <c r="AF10" s="41">
        <f ca="1" t="shared" si="7"/>
        <v>109.7625</v>
      </c>
      <c r="AG10" s="41">
        <f ca="1" t="shared" si="8"/>
        <v>186.2925</v>
      </c>
      <c r="AH10" s="41">
        <f ca="1" t="shared" si="9"/>
        <v>260.3875</v>
      </c>
      <c r="AI10" s="41">
        <f ca="1" t="shared" si="10"/>
        <v>258.99</v>
      </c>
      <c r="AJ10" s="41">
        <f ca="1" t="shared" si="11"/>
        <v>224.28</v>
      </c>
      <c r="AK10" s="41">
        <f ca="1" t="shared" si="12"/>
        <v>211.32</v>
      </c>
      <c r="AL10" s="41">
        <f ca="1" t="shared" si="13"/>
        <v>217.6125</v>
      </c>
      <c r="AM10" s="41">
        <f ca="1" t="shared" si="14"/>
        <v>129.0225</v>
      </c>
      <c r="AN10" s="41">
        <f ca="1" t="shared" si="15"/>
        <v>79.1924999999997</v>
      </c>
      <c r="AO10" s="41">
        <f ca="1" t="shared" si="16"/>
        <v>112.92</v>
      </c>
      <c r="AP10" s="41">
        <f ca="1" t="shared" si="17"/>
        <v>145.5175</v>
      </c>
      <c r="AQ10" s="41">
        <f ca="1" t="shared" si="18"/>
        <v>29.5749999999998</v>
      </c>
      <c r="AR10" s="41">
        <f ca="1" t="shared" si="19"/>
        <v>-76.2024999999999</v>
      </c>
      <c r="AS10" s="41">
        <f ca="1" t="shared" si="20"/>
        <v>-120.045</v>
      </c>
      <c r="AT10" s="41">
        <f ca="1" t="shared" si="21"/>
        <v>-72.625</v>
      </c>
      <c r="AU10" s="41">
        <f ca="1" t="shared" si="22"/>
        <v>-69.7674999999999</v>
      </c>
      <c r="AV10" s="41">
        <f ca="1" t="shared" si="23"/>
        <v>-20.1175000000003</v>
      </c>
      <c r="AW10" s="41">
        <f ca="1" t="shared" si="24"/>
        <v>65.5374999999999</v>
      </c>
      <c r="AX10" s="41">
        <f ca="1" t="shared" si="25"/>
        <v>46.5075000000002</v>
      </c>
      <c r="AY10" s="41">
        <f ca="1" t="shared" si="26"/>
        <v>20.0250000000001</v>
      </c>
      <c r="AZ10" s="41">
        <f ca="1" t="shared" si="27"/>
        <v>9.57999999999993</v>
      </c>
      <c r="BA10" s="41">
        <f ca="1" t="shared" si="28"/>
        <v>-15.0450000000001</v>
      </c>
      <c r="BB10" s="41">
        <f ca="1" t="shared" si="29"/>
        <v>-46.1574999999998</v>
      </c>
      <c r="BC10" s="41">
        <f ca="1" t="shared" si="30"/>
        <v>-81.4949999999999</v>
      </c>
    </row>
    <row r="11" s="26" customFormat="1" spans="1:55">
      <c r="A11" s="16" t="str">
        <f>统调负荷24小时!A11</f>
        <v>2025-01-04</v>
      </c>
      <c r="B11" s="37" t="s">
        <v>54</v>
      </c>
      <c r="C11" s="33">
        <f t="shared" si="6"/>
        <v>2276.134375</v>
      </c>
      <c r="D11" s="3">
        <f t="shared" si="0"/>
        <v>2673.7025</v>
      </c>
      <c r="E11" s="3">
        <f t="shared" si="1"/>
        <v>1774.855</v>
      </c>
      <c r="F11" s="27">
        <f>IFERROR(AVERAGEIFS(统调负荷!$Q:$Q,统调负荷!$B:$B,F$3,统调负荷!$C:$C,$A11)/10,"")</f>
        <v>2210.295</v>
      </c>
      <c r="G11" s="27">
        <f>IFERROR(AVERAGEIFS(统调负荷!$Q:$Q,统调负荷!$B:$B,G$3,统调负荷!$C:$C,$A11)/10,"")</f>
        <v>1891.925</v>
      </c>
      <c r="H11" s="27">
        <f>IFERROR(AVERAGEIFS(统调负荷!$Q:$Q,统调负荷!$B:$B,H$3,统调负荷!$C:$C,$A11)/10,"")</f>
        <v>1799.1675</v>
      </c>
      <c r="I11" s="27">
        <f>IFERROR(AVERAGEIFS(统调负荷!$Q:$Q,统调负荷!$B:$B,I$3,统调负荷!$C:$C,$A11)/10,"")</f>
        <v>1784.77</v>
      </c>
      <c r="J11" s="27">
        <f>IFERROR(AVERAGEIFS(统调负荷!$Q:$Q,统调负荷!$B:$B,J$3,统调负荷!$C:$C,$A11)/10,"")</f>
        <v>1774.855</v>
      </c>
      <c r="K11" s="27">
        <f>IFERROR(AVERAGEIFS(统调负荷!$Q:$Q,统调负荷!$B:$B,K$3,统调负荷!$C:$C,$A11)/10,"")</f>
        <v>1814.2325</v>
      </c>
      <c r="L11" s="27">
        <f>IFERROR(AVERAGEIFS(统调负荷!$Q:$Q,统调负荷!$B:$B,L$3,统调负荷!$C:$C,$A11)/10,"")</f>
        <v>1916.365</v>
      </c>
      <c r="M11" s="27">
        <f>IFERROR(AVERAGEIFS(统调负荷!$Q:$Q,统调负荷!$B:$B,M$3,统调负荷!$C:$C,$A11)/10,"")</f>
        <v>2149.73</v>
      </c>
      <c r="N11" s="27">
        <f>IFERROR(AVERAGEIFS(统调负荷!$Q:$Q,统调负荷!$B:$B,N$3,统调负荷!$C:$C,$A11)/10,"")</f>
        <v>2479.985</v>
      </c>
      <c r="O11" s="27">
        <f>IFERROR(AVERAGEIFS(统调负荷!$Q:$Q,统调负荷!$B:$B,O$3,统调负荷!$C:$C,$A11)/10,"")</f>
        <v>2656.645</v>
      </c>
      <c r="P11" s="27">
        <f>IFERROR(AVERAGEIFS(统调负荷!$Q:$Q,统调负荷!$B:$B,P$3,统调负荷!$C:$C,$A11)/10,"")</f>
        <v>2673.7025</v>
      </c>
      <c r="Q11" s="27">
        <f>IFERROR(AVERAGEIFS(统调负荷!$Q:$Q,统调负荷!$B:$B,Q$3,统调负荷!$C:$C,$A11)/10,"")</f>
        <v>2592.3</v>
      </c>
      <c r="R11" s="27">
        <f>IFERROR(AVERAGEIFS(统调负荷!$Q:$Q,统调负荷!$B:$B,R$3,统调负荷!$C:$C,$A11)/10,"")</f>
        <v>2319.8175</v>
      </c>
      <c r="S11" s="27">
        <f>IFERROR(AVERAGEIFS(统调负荷!$Q:$Q,统调负荷!$B:$B,S$3,统调负荷!$C:$C,$A11)/10,"")</f>
        <v>2296.96</v>
      </c>
      <c r="T11" s="27">
        <f>IFERROR(AVERAGEIFS(统调负荷!$Q:$Q,统调负荷!$B:$B,T$3,统调负荷!$C:$C,$A11)/10,"")</f>
        <v>2359.7125</v>
      </c>
      <c r="U11" s="27">
        <f>IFERROR(AVERAGEIFS(统调负荷!$Q:$Q,统调负荷!$B:$B,U$3,统调负荷!$C:$C,$A11)/10,"")</f>
        <v>2449.545</v>
      </c>
      <c r="V11" s="27">
        <f>IFERROR(AVERAGEIFS(统调负荷!$Q:$Q,统调负荷!$B:$B,V$3,统调负荷!$C:$C,$A11)/10,"")</f>
        <v>2476.3325</v>
      </c>
      <c r="W11" s="27">
        <f>IFERROR(AVERAGEIFS(统调负荷!$Q:$Q,统调负荷!$B:$B,W$3,统调负荷!$C:$C,$A11)/10,"")</f>
        <v>2557.085</v>
      </c>
      <c r="X11" s="27">
        <f>IFERROR(AVERAGEIFS(统调负荷!$Q:$Q,统调负荷!$B:$B,X$3,统调负荷!$C:$C,$A11)/10,"")</f>
        <v>2631.035</v>
      </c>
      <c r="Y11" s="27">
        <f>IFERROR(AVERAGEIFS(统调负荷!$Q:$Q,统调负荷!$B:$B,Y$3,统调负荷!$C:$C,$A11)/10,"")</f>
        <v>2628.3425</v>
      </c>
      <c r="Z11" s="27">
        <f>IFERROR(AVERAGEIFS(统调负荷!$Q:$Q,统调负荷!$B:$B,Z$3,统调负荷!$C:$C,$A11)/10,"")</f>
        <v>2521.3275</v>
      </c>
      <c r="AA11" s="27">
        <f>IFERROR(AVERAGEIFS(统调负荷!$Q:$Q,统调负荷!$B:$B,AA$3,统调负荷!$C:$C,$A11)/10,"")</f>
        <v>2371.5</v>
      </c>
      <c r="AB11" s="27">
        <f>IFERROR(AVERAGEIFS(统调负荷!$Q:$Q,统调负荷!$B:$B,AB$3,统调负荷!$C:$C,$A11)/10,"")</f>
        <v>2256.0875</v>
      </c>
      <c r="AC11" s="27">
        <f>IFERROR(AVERAGEIFS(统调负荷!$Q:$Q,统调负荷!$B:$B,AC$3,统调负荷!$C:$C,$A11)/10,"")</f>
        <v>2015.5075</v>
      </c>
      <c r="AD11" s="27"/>
      <c r="AE11" s="23" t="str">
        <f>检修、备用和必开!$A9</f>
        <v>2025-01-08</v>
      </c>
      <c r="AF11" s="41">
        <f ca="1" t="shared" si="7"/>
        <v>83.3225000000002</v>
      </c>
      <c r="AG11" s="41">
        <f ca="1" t="shared" si="8"/>
        <v>104.63</v>
      </c>
      <c r="AH11" s="41">
        <f ca="1" t="shared" si="9"/>
        <v>133.6875</v>
      </c>
      <c r="AI11" s="41">
        <f ca="1" t="shared" si="10"/>
        <v>153.6575</v>
      </c>
      <c r="AJ11" s="41">
        <f ca="1" t="shared" si="11"/>
        <v>196.3575</v>
      </c>
      <c r="AK11" s="41">
        <f ca="1" t="shared" si="12"/>
        <v>230.9525</v>
      </c>
      <c r="AL11" s="41">
        <f ca="1" t="shared" si="13"/>
        <v>197.36</v>
      </c>
      <c r="AM11" s="41">
        <f ca="1" t="shared" si="14"/>
        <v>-3.30999999999995</v>
      </c>
      <c r="AN11" s="41">
        <f ca="1" t="shared" si="15"/>
        <v>-71.5500000000002</v>
      </c>
      <c r="AO11" s="41">
        <f ca="1" t="shared" si="16"/>
        <v>74.4874999999997</v>
      </c>
      <c r="AP11" s="41">
        <f ca="1" t="shared" si="17"/>
        <v>41.3575000000001</v>
      </c>
      <c r="AQ11" s="41">
        <f ca="1" t="shared" si="18"/>
        <v>31.9625000000001</v>
      </c>
      <c r="AR11" s="41">
        <f ca="1" t="shared" si="19"/>
        <v>-42.5574999999999</v>
      </c>
      <c r="AS11" s="41">
        <f ca="1" t="shared" si="20"/>
        <v>4.02999999999997</v>
      </c>
      <c r="AT11" s="41">
        <f ca="1" t="shared" si="21"/>
        <v>62.9825000000001</v>
      </c>
      <c r="AU11" s="41">
        <f ca="1" t="shared" si="22"/>
        <v>107.1775</v>
      </c>
      <c r="AV11" s="41">
        <f ca="1" t="shared" si="23"/>
        <v>112.42</v>
      </c>
      <c r="AW11" s="41">
        <f ca="1" t="shared" si="24"/>
        <v>110.77</v>
      </c>
      <c r="AX11" s="41">
        <f ca="1" t="shared" si="25"/>
        <v>87.9825000000001</v>
      </c>
      <c r="AY11" s="41">
        <f ca="1" t="shared" si="26"/>
        <v>64.3600000000001</v>
      </c>
      <c r="AZ11" s="41">
        <f ca="1" t="shared" si="27"/>
        <v>139.81</v>
      </c>
      <c r="BA11" s="41">
        <f ca="1" t="shared" si="28"/>
        <v>212.7875</v>
      </c>
      <c r="BB11" s="41">
        <f ca="1" t="shared" si="29"/>
        <v>188.9175</v>
      </c>
      <c r="BC11" s="41">
        <f ca="1" t="shared" si="30"/>
        <v>66.6675</v>
      </c>
    </row>
    <row r="12" s="26" customFormat="1" spans="1:55">
      <c r="A12" s="16" t="str">
        <f>统调负荷24小时!A12</f>
        <v>2025-01-05</v>
      </c>
      <c r="B12" s="37" t="s">
        <v>53</v>
      </c>
      <c r="C12" s="33">
        <f t="shared" si="6"/>
        <v>1698.25520833333</v>
      </c>
      <c r="D12" s="3">
        <f t="shared" si="0"/>
        <v>2043.05</v>
      </c>
      <c r="E12" s="3">
        <f t="shared" si="1"/>
        <v>1195.575</v>
      </c>
      <c r="F12" s="27">
        <f>IFERROR(AVERAGEIFS(统调负荷!$H:$H,统调负荷!$B:$B,F$3,统调负荷!$C:$C,$A12)/10,"")</f>
        <v>1814.075</v>
      </c>
      <c r="G12" s="27">
        <f>IFERROR(AVERAGEIFS(统调负荷!$H:$H,统调负荷!$B:$B,G$3,统调负荷!$C:$C,$A12)/10,"")</f>
        <v>1535.95</v>
      </c>
      <c r="H12" s="27">
        <f>IFERROR(AVERAGEIFS(统调负荷!$H:$H,统调负荷!$B:$B,H$3,统调负荷!$C:$C,$A12)/10,"")</f>
        <v>1353.85</v>
      </c>
      <c r="I12" s="27">
        <f>IFERROR(AVERAGEIFS(统调负荷!$H:$H,统调负荷!$B:$B,I$3,统调负荷!$C:$C,$A12)/10,"")</f>
        <v>1286.675</v>
      </c>
      <c r="J12" s="27">
        <f>IFERROR(AVERAGEIFS(统调负荷!$H:$H,统调负荷!$B:$B,J$3,统调负荷!$C:$C,$A12)/10,"")</f>
        <v>1228.425</v>
      </c>
      <c r="K12" s="27">
        <f>IFERROR(AVERAGEIFS(统调负荷!$H:$H,统调负荷!$B:$B,K$3,统调负荷!$C:$C,$A12)/10,"")</f>
        <v>1195.575</v>
      </c>
      <c r="L12" s="27">
        <f>IFERROR(AVERAGEIFS(统调负荷!$H:$H,统调负荷!$B:$B,L$3,统调负荷!$C:$C,$A12)/10,"")</f>
        <v>1241.5</v>
      </c>
      <c r="M12" s="27">
        <f>IFERROR(AVERAGEIFS(统调负荷!$H:$H,统调负荷!$B:$B,M$3,统调负荷!$C:$C,$A12)/10,"")</f>
        <v>1543.2</v>
      </c>
      <c r="N12" s="27">
        <f>IFERROR(AVERAGEIFS(统调负荷!$H:$H,统调负荷!$B:$B,N$3,统调负荷!$C:$C,$A12)/10,"")</f>
        <v>1945.425</v>
      </c>
      <c r="O12" s="27">
        <f>IFERROR(AVERAGEIFS(统调负荷!$H:$H,统调负荷!$B:$B,O$3,统调负荷!$C:$C,$A12)/10,"")</f>
        <v>1975.675</v>
      </c>
      <c r="P12" s="27">
        <f>IFERROR(AVERAGEIFS(统调负荷!$H:$H,统调负荷!$B:$B,P$3,统调负荷!$C:$C,$A12)/10,"")</f>
        <v>1886.425</v>
      </c>
      <c r="Q12" s="27">
        <f>IFERROR(AVERAGEIFS(统调负荷!$H:$H,统调负荷!$B:$B,Q$3,统调负荷!$C:$C,$A12)/10,"")</f>
        <v>1850.8</v>
      </c>
      <c r="R12" s="27">
        <f>IFERROR(AVERAGEIFS(统调负荷!$H:$H,统调负荷!$B:$B,R$3,统调负荷!$C:$C,$A12)/10,"")</f>
        <v>1726.825</v>
      </c>
      <c r="S12" s="27">
        <f>IFERROR(AVERAGEIFS(统调负荷!$H:$H,统调负荷!$B:$B,S$3,统调负荷!$C:$C,$A12)/10,"")</f>
        <v>1700.25</v>
      </c>
      <c r="T12" s="27">
        <f>IFERROR(AVERAGEIFS(统调负荷!$H:$H,统调负荷!$B:$B,T$3,统调负荷!$C:$C,$A12)/10,"")</f>
        <v>1760.975</v>
      </c>
      <c r="U12" s="27">
        <f>IFERROR(AVERAGEIFS(统调负荷!$H:$H,统调负荷!$B:$B,U$3,统调负荷!$C:$C,$A12)/10,"")</f>
        <v>1745.35</v>
      </c>
      <c r="V12" s="27">
        <f>IFERROR(AVERAGEIFS(统调负荷!$H:$H,统调负荷!$B:$B,V$3,统调负荷!$C:$C,$A12)/10,"")</f>
        <v>1808.325</v>
      </c>
      <c r="W12" s="27">
        <f>IFERROR(AVERAGEIFS(统调负荷!$H:$H,统调负荷!$B:$B,W$3,统调负荷!$C:$C,$A12)/10,"")</f>
        <v>1784.125</v>
      </c>
      <c r="X12" s="27">
        <f>IFERROR(AVERAGEIFS(统调负荷!$H:$H,统调负荷!$B:$B,X$3,统调负荷!$C:$C,$A12)/10,"")</f>
        <v>1978.45</v>
      </c>
      <c r="Y12" s="27">
        <f>IFERROR(AVERAGEIFS(统调负荷!$H:$H,统调负荷!$B:$B,Y$3,统调负荷!$C:$C,$A12)/10,"")</f>
        <v>2043.05</v>
      </c>
      <c r="Z12" s="27">
        <f>IFERROR(AVERAGEIFS(统调负荷!$H:$H,统调负荷!$B:$B,Z$3,统调负荷!$C:$C,$A12)/10,"")</f>
        <v>1976.825</v>
      </c>
      <c r="AA12" s="27">
        <f>IFERROR(AVERAGEIFS(统调负荷!$H:$H,统调负荷!$B:$B,AA$3,统调负荷!$C:$C,$A12)/10,"")</f>
        <v>1905.05</v>
      </c>
      <c r="AB12" s="27">
        <f>IFERROR(AVERAGEIFS(统调负荷!$H:$H,统调负荷!$B:$B,AB$3,统调负荷!$C:$C,$A12)/10,"")</f>
        <v>1797.475</v>
      </c>
      <c r="AC12" s="27">
        <f>IFERROR(AVERAGEIFS(统调负荷!$H:$H,统调负荷!$B:$B,AC$3,统调负荷!$C:$C,$A12)/10,"")</f>
        <v>1673.85</v>
      </c>
      <c r="AD12" s="27"/>
      <c r="AE12" s="23" t="str">
        <f>检修、备用和必开!$A10</f>
        <v>2025-01-09</v>
      </c>
      <c r="AF12" s="41">
        <f ca="1" t="shared" si="7"/>
        <v>44.5674999999999</v>
      </c>
      <c r="AG12" s="41">
        <f ca="1" t="shared" si="8"/>
        <v>115.1325</v>
      </c>
      <c r="AH12" s="41">
        <f ca="1" t="shared" si="9"/>
        <v>120.765</v>
      </c>
      <c r="AI12" s="41">
        <f ca="1" t="shared" si="10"/>
        <v>22.6975</v>
      </c>
      <c r="AJ12" s="41">
        <f ca="1" t="shared" si="11"/>
        <v>-49.9175</v>
      </c>
      <c r="AK12" s="41">
        <f ca="1" t="shared" si="12"/>
        <v>-25.75</v>
      </c>
      <c r="AL12" s="41">
        <f ca="1" t="shared" si="13"/>
        <v>-35.3924999999999</v>
      </c>
      <c r="AM12" s="41">
        <f ca="1" t="shared" si="14"/>
        <v>-1.59249999999997</v>
      </c>
      <c r="AN12" s="41">
        <f ca="1" t="shared" si="15"/>
        <v>-24.4449999999997</v>
      </c>
      <c r="AO12" s="41">
        <f ca="1" t="shared" si="16"/>
        <v>-54.7325000000001</v>
      </c>
      <c r="AP12" s="41">
        <f ca="1" t="shared" si="17"/>
        <v>-99.5974999999999</v>
      </c>
      <c r="AQ12" s="41">
        <f ca="1" t="shared" si="18"/>
        <v>-122.5775</v>
      </c>
      <c r="AR12" s="41">
        <f ca="1" t="shared" si="19"/>
        <v>-192.54</v>
      </c>
      <c r="AS12" s="41">
        <f ca="1" t="shared" si="20"/>
        <v>-106.085</v>
      </c>
      <c r="AT12" s="41">
        <f ca="1" t="shared" si="21"/>
        <v>-49.7450000000003</v>
      </c>
      <c r="AU12" s="41">
        <f ca="1" t="shared" si="22"/>
        <v>6.60500000000002</v>
      </c>
      <c r="AV12" s="41">
        <f ca="1" t="shared" si="23"/>
        <v>39.8525</v>
      </c>
      <c r="AW12" s="41">
        <f ca="1" t="shared" si="24"/>
        <v>73.6825000000003</v>
      </c>
      <c r="AX12" s="41">
        <f ca="1" t="shared" si="25"/>
        <v>29.5749999999998</v>
      </c>
      <c r="AY12" s="41">
        <f ca="1" t="shared" si="26"/>
        <v>21.0225</v>
      </c>
      <c r="AZ12" s="41">
        <f ca="1" t="shared" si="27"/>
        <v>17.8075000000003</v>
      </c>
      <c r="BA12" s="41">
        <f ca="1" t="shared" si="28"/>
        <v>15.8799999999997</v>
      </c>
      <c r="BB12" s="41">
        <f ca="1" t="shared" si="29"/>
        <v>2.00250000000005</v>
      </c>
      <c r="BC12" s="41">
        <f ca="1" t="shared" si="30"/>
        <v>-146.8875</v>
      </c>
    </row>
    <row r="13" s="26" customFormat="1" spans="1:55">
      <c r="A13" s="16" t="str">
        <f>统调负荷24小时!A13</f>
        <v>2025-01-05</v>
      </c>
      <c r="B13" s="37" t="s">
        <v>54</v>
      </c>
      <c r="C13" s="33">
        <f t="shared" si="6"/>
        <v>1871.13114583333</v>
      </c>
      <c r="D13" s="3">
        <f t="shared" si="0"/>
        <v>2160.035</v>
      </c>
      <c r="E13" s="3">
        <f t="shared" si="1"/>
        <v>1395.895</v>
      </c>
      <c r="F13" s="27">
        <f>IFERROR(AVERAGEIFS(统调负荷!$Q:$Q,统调负荷!$B:$B,F$3,统调负荷!$C:$C,$A13)/10,"")</f>
        <v>1941.615</v>
      </c>
      <c r="G13" s="27">
        <f>IFERROR(AVERAGEIFS(统调负荷!$Q:$Q,统调负荷!$B:$B,G$3,统调负荷!$C:$C,$A13)/10,"")</f>
        <v>1799.345</v>
      </c>
      <c r="H13" s="27">
        <f>IFERROR(AVERAGEIFS(统调负荷!$Q:$Q,统调负荷!$B:$B,H$3,统调负荷!$C:$C,$A13)/10,"")</f>
        <v>1664.7375</v>
      </c>
      <c r="I13" s="27">
        <f>IFERROR(AVERAGEIFS(统调负荷!$Q:$Q,统调负荷!$B:$B,I$3,统调负荷!$C:$C,$A13)/10,"")</f>
        <v>1565.9425</v>
      </c>
      <c r="J13" s="27">
        <f>IFERROR(AVERAGEIFS(统调负荷!$Q:$Q,统调负荷!$B:$B,J$3,统调负荷!$C:$C,$A13)/10,"")</f>
        <v>1478.06</v>
      </c>
      <c r="K13" s="27">
        <f>IFERROR(AVERAGEIFS(统调负荷!$Q:$Q,统调负荷!$B:$B,K$3,统调负荷!$C:$C,$A13)/10,"")</f>
        <v>1403.2025</v>
      </c>
      <c r="L13" s="27">
        <f>IFERROR(AVERAGEIFS(统调负荷!$Q:$Q,统调负荷!$B:$B,L$3,统调负荷!$C:$C,$A13)/10,"")</f>
        <v>1395.895</v>
      </c>
      <c r="M13" s="27">
        <f>IFERROR(AVERAGEIFS(统调负荷!$Q:$Q,统调负荷!$B:$B,M$3,统调负荷!$C:$C,$A13)/10,"")</f>
        <v>1627.7125</v>
      </c>
      <c r="N13" s="27">
        <f>IFERROR(AVERAGEIFS(统调负荷!$Q:$Q,统调负荷!$B:$B,N$3,统调负荷!$C:$C,$A13)/10,"")</f>
        <v>2010.505</v>
      </c>
      <c r="O13" s="27">
        <f>IFERROR(AVERAGEIFS(统调负荷!$Q:$Q,统调负荷!$B:$B,O$3,统调负荷!$C:$C,$A13)/10,"")</f>
        <v>2141.215</v>
      </c>
      <c r="P13" s="27">
        <f>IFERROR(AVERAGEIFS(统调负荷!$Q:$Q,统调负荷!$B:$B,P$3,统调负荷!$C:$C,$A13)/10,"")</f>
        <v>2144.24</v>
      </c>
      <c r="Q13" s="27">
        <f>IFERROR(AVERAGEIFS(统调负荷!$Q:$Q,统调负荷!$B:$B,Q$3,统调负荷!$C:$C,$A13)/10,"")</f>
        <v>2124.62</v>
      </c>
      <c r="R13" s="27">
        <f>IFERROR(AVERAGEIFS(统调负荷!$Q:$Q,统调负荷!$B:$B,R$3,统调负荷!$C:$C,$A13)/10,"")</f>
        <v>1888.1</v>
      </c>
      <c r="S13" s="27">
        <f>IFERROR(AVERAGEIFS(统调负荷!$Q:$Q,统调负荷!$B:$B,S$3,统调负荷!$C:$C,$A13)/10,"")</f>
        <v>1842.16</v>
      </c>
      <c r="T13" s="27">
        <f>IFERROR(AVERAGEIFS(统调负荷!$Q:$Q,统调负荷!$B:$B,T$3,统调负荷!$C:$C,$A13)/10,"")</f>
        <v>1924.805</v>
      </c>
      <c r="U13" s="27">
        <f>IFERROR(AVERAGEIFS(统调负荷!$Q:$Q,统调负荷!$B:$B,U$3,统调负荷!$C:$C,$A13)/10,"")</f>
        <v>1957.5275</v>
      </c>
      <c r="V13" s="27">
        <f>IFERROR(AVERAGEIFS(统调负荷!$Q:$Q,统调负荷!$B:$B,V$3,统调负荷!$C:$C,$A13)/10,"")</f>
        <v>2010.175</v>
      </c>
      <c r="W13" s="27">
        <f>IFERROR(AVERAGEIFS(统调负荷!$Q:$Q,统调负荷!$B:$B,W$3,统调负荷!$C:$C,$A13)/10,"")</f>
        <v>1988.455</v>
      </c>
      <c r="X13" s="27">
        <f>IFERROR(AVERAGEIFS(统调负荷!$Q:$Q,统调负荷!$B:$B,X$3,统调负荷!$C:$C,$A13)/10,"")</f>
        <v>2121.265</v>
      </c>
      <c r="Y13" s="27">
        <f>IFERROR(AVERAGEIFS(统调负荷!$Q:$Q,统调负荷!$B:$B,Y$3,统调负荷!$C:$C,$A13)/10,"")</f>
        <v>2160.035</v>
      </c>
      <c r="Z13" s="27">
        <f>IFERROR(AVERAGEIFS(统调负荷!$Q:$Q,统调负荷!$B:$B,Z$3,统调负荷!$C:$C,$A13)/10,"")</f>
        <v>2129.7175</v>
      </c>
      <c r="AA13" s="27">
        <f>IFERROR(AVERAGEIFS(统调负荷!$Q:$Q,统调负荷!$B:$B,AA$3,统调负荷!$C:$C,$A13)/10,"")</f>
        <v>2030.5125</v>
      </c>
      <c r="AB13" s="27">
        <f>IFERROR(AVERAGEIFS(统调负荷!$Q:$Q,统调负荷!$B:$B,AB$3,统调负荷!$C:$C,$A13)/10,"")</f>
        <v>1871.625</v>
      </c>
      <c r="AC13" s="27">
        <f>IFERROR(AVERAGEIFS(统调负荷!$Q:$Q,统调负荷!$B:$B,AC$3,统调负荷!$C:$C,$A13)/10,"")</f>
        <v>1685.68</v>
      </c>
      <c r="AD13" s="27"/>
      <c r="AE13" s="23" t="str">
        <f>检修、备用和必开!$A11</f>
        <v>2025-01-10</v>
      </c>
      <c r="AF13" s="41">
        <f ca="1" t="shared" si="7"/>
        <v>-36.1525000000001</v>
      </c>
      <c r="AG13" s="41">
        <f ca="1" t="shared" si="8"/>
        <v>21.8899999999999</v>
      </c>
      <c r="AH13" s="41">
        <f ca="1" t="shared" si="9"/>
        <v>60.1324999999997</v>
      </c>
      <c r="AI13" s="41">
        <f ca="1" t="shared" si="10"/>
        <v>32.8225</v>
      </c>
      <c r="AJ13" s="41">
        <f ca="1" t="shared" si="11"/>
        <v>25.3824999999999</v>
      </c>
      <c r="AK13" s="41">
        <f ca="1" t="shared" si="12"/>
        <v>46.2425000000001</v>
      </c>
      <c r="AL13" s="41">
        <f ca="1" t="shared" si="13"/>
        <v>65.3924999999999</v>
      </c>
      <c r="AM13" s="41">
        <f ca="1" t="shared" si="14"/>
        <v>-14.335</v>
      </c>
      <c r="AN13" s="41">
        <f ca="1" t="shared" si="15"/>
        <v>-1.46000000000004</v>
      </c>
      <c r="AO13" s="41">
        <f ca="1" t="shared" si="16"/>
        <v>-71.5075000000002</v>
      </c>
      <c r="AP13" s="41">
        <f ca="1" t="shared" si="17"/>
        <v>-35.6975000000002</v>
      </c>
      <c r="AQ13" s="41">
        <f ca="1" t="shared" si="18"/>
        <v>-21.2575000000002</v>
      </c>
      <c r="AR13" s="41">
        <f ca="1" t="shared" si="19"/>
        <v>-48.1775000000002</v>
      </c>
      <c r="AS13" s="41">
        <f ca="1" t="shared" si="20"/>
        <v>-2.15499999999975</v>
      </c>
      <c r="AT13" s="41">
        <f ca="1" t="shared" si="21"/>
        <v>18.3275000000003</v>
      </c>
      <c r="AU13" s="41">
        <f ca="1" t="shared" si="22"/>
        <v>32.9050000000002</v>
      </c>
      <c r="AV13" s="41">
        <f ca="1" t="shared" si="23"/>
        <v>-3.47749999999996</v>
      </c>
      <c r="AW13" s="41">
        <f ca="1" t="shared" si="24"/>
        <v>19.2374999999997</v>
      </c>
      <c r="AX13" s="41">
        <f ca="1" t="shared" si="25"/>
        <v>34.04</v>
      </c>
      <c r="AY13" s="41">
        <f ca="1" t="shared" si="26"/>
        <v>58.5349999999999</v>
      </c>
      <c r="AZ13" s="41">
        <f ca="1" t="shared" si="27"/>
        <v>76.9124999999999</v>
      </c>
      <c r="BA13" s="41">
        <f ca="1" t="shared" si="28"/>
        <v>40.8299999999999</v>
      </c>
      <c r="BB13" s="41">
        <f ca="1" t="shared" si="29"/>
        <v>46.4825000000001</v>
      </c>
      <c r="BC13" s="41">
        <f ca="1" t="shared" si="30"/>
        <v>-32.5725000000002</v>
      </c>
    </row>
    <row r="14" s="26" customFormat="1" spans="1:55">
      <c r="A14" s="16" t="str">
        <f>统调负荷24小时!A14</f>
        <v>2025-01-06</v>
      </c>
      <c r="B14" s="37" t="s">
        <v>53</v>
      </c>
      <c r="C14" s="33">
        <f t="shared" si="6"/>
        <v>1919.54041666667</v>
      </c>
      <c r="D14" s="3">
        <f t="shared" si="0"/>
        <v>2433.15</v>
      </c>
      <c r="E14" s="3">
        <f t="shared" si="1"/>
        <v>1210.0925</v>
      </c>
      <c r="F14" s="27">
        <f>IFERROR(AVERAGEIFS(统调负荷!$H:$H,统调负荷!$B:$B,F$3,统调负荷!$C:$C,$A14)/10,"")</f>
        <v>1539.51</v>
      </c>
      <c r="G14" s="27">
        <f>IFERROR(AVERAGEIFS(统调负荷!$H:$H,统调负荷!$B:$B,G$3,统调负荷!$C:$C,$A14)/10,"")</f>
        <v>1331.3575</v>
      </c>
      <c r="H14" s="27">
        <f>IFERROR(AVERAGEIFS(统调负荷!$H:$H,统调负荷!$B:$B,H$3,统调负荷!$C:$C,$A14)/10,"")</f>
        <v>1215.1725</v>
      </c>
      <c r="I14" s="27">
        <f>IFERROR(AVERAGEIFS(统调负荷!$H:$H,统调负荷!$B:$B,I$3,统调负荷!$C:$C,$A14)/10,"")</f>
        <v>1210.0925</v>
      </c>
      <c r="J14" s="27">
        <f>IFERROR(AVERAGEIFS(统调负荷!$H:$H,统调负荷!$B:$B,J$3,统调负荷!$C:$C,$A14)/10,"")</f>
        <v>1239.5175</v>
      </c>
      <c r="K14" s="27">
        <f>IFERROR(AVERAGEIFS(统调负荷!$H:$H,统调负荷!$B:$B,K$3,统调负荷!$C:$C,$A14)/10,"")</f>
        <v>1286.055</v>
      </c>
      <c r="L14" s="27">
        <f>IFERROR(AVERAGEIFS(统调负荷!$H:$H,统调负荷!$B:$B,L$3,统调负荷!$C:$C,$A14)/10,"")</f>
        <v>1414.6525</v>
      </c>
      <c r="M14" s="27">
        <f>IFERROR(AVERAGEIFS(统调负荷!$H:$H,统调负荷!$B:$B,M$3,统调负荷!$C:$C,$A14)/10,"")</f>
        <v>1768.685</v>
      </c>
      <c r="N14" s="27">
        <f>IFERROR(AVERAGEIFS(统调负荷!$H:$H,统调负荷!$B:$B,N$3,统调负荷!$C:$C,$A14)/10,"")</f>
        <v>2210.51</v>
      </c>
      <c r="O14" s="27">
        <f>IFERROR(AVERAGEIFS(统调负荷!$H:$H,统调负荷!$B:$B,O$3,统调负荷!$C:$C,$A14)/10,"")</f>
        <v>2251.215</v>
      </c>
      <c r="P14" s="27">
        <f>IFERROR(AVERAGEIFS(统调负荷!$H:$H,统调负荷!$B:$B,P$3,统调负荷!$C:$C,$A14)/10,"")</f>
        <v>2193.5325</v>
      </c>
      <c r="Q14" s="27">
        <f>IFERROR(AVERAGEIFS(统调负荷!$H:$H,统调负荷!$B:$B,Q$3,统调负荷!$C:$C,$A14)/10,"")</f>
        <v>2166.9925</v>
      </c>
      <c r="R14" s="27">
        <f>IFERROR(AVERAGEIFS(统调负荷!$H:$H,统调负荷!$B:$B,R$3,统调负荷!$C:$C,$A14)/10,"")</f>
        <v>1998.48</v>
      </c>
      <c r="S14" s="27">
        <f>IFERROR(AVERAGEIFS(统调负荷!$H:$H,统调负荷!$B:$B,S$3,统调负荷!$C:$C,$A14)/10,"")</f>
        <v>1989.585</v>
      </c>
      <c r="T14" s="27">
        <f>IFERROR(AVERAGEIFS(统调负荷!$H:$H,统调负荷!$B:$B,T$3,统调负荷!$C:$C,$A14)/10,"")</f>
        <v>2056.58</v>
      </c>
      <c r="U14" s="27">
        <f>IFERROR(AVERAGEIFS(统调负荷!$H:$H,统调负荷!$B:$B,U$3,统调负荷!$C:$C,$A14)/10,"")</f>
        <v>2052.07</v>
      </c>
      <c r="V14" s="27">
        <f>IFERROR(AVERAGEIFS(统调负荷!$H:$H,统调负荷!$B:$B,V$3,统调负荷!$C:$C,$A14)/10,"")</f>
        <v>2124.77</v>
      </c>
      <c r="W14" s="27">
        <f>IFERROR(AVERAGEIFS(统调负荷!$H:$H,统调负荷!$B:$B,W$3,统调负荷!$C:$C,$A14)/10,"")</f>
        <v>2153.385</v>
      </c>
      <c r="X14" s="27">
        <f>IFERROR(AVERAGEIFS(统调负荷!$H:$H,统调负荷!$B:$B,X$3,统调负荷!$C:$C,$A14)/10,"")</f>
        <v>2327.1725</v>
      </c>
      <c r="Y14" s="27">
        <f>IFERROR(AVERAGEIFS(统调负荷!$H:$H,统调负荷!$B:$B,Y$3,统调负荷!$C:$C,$A14)/10,"")</f>
        <v>2433.15</v>
      </c>
      <c r="Z14" s="27">
        <f>IFERROR(AVERAGEIFS(统调负荷!$H:$H,统调负荷!$B:$B,Z$3,统调负荷!$C:$C,$A14)/10,"")</f>
        <v>2407.48</v>
      </c>
      <c r="AA14" s="27">
        <f>IFERROR(AVERAGEIFS(统调负荷!$H:$H,统调负荷!$B:$B,AA$3,统调负荷!$C:$C,$A14)/10,"")</f>
        <v>2338.1575</v>
      </c>
      <c r="AB14" s="27">
        <f>IFERROR(AVERAGEIFS(统调负荷!$H:$H,统调负荷!$B:$B,AB$3,统调负荷!$C:$C,$A14)/10,"")</f>
        <v>2254.7325</v>
      </c>
      <c r="AC14" s="27">
        <f>IFERROR(AVERAGEIFS(统调负荷!$H:$H,统调负荷!$B:$B,AC$3,统调负荷!$C:$C,$A14)/10,"")</f>
        <v>2106.115</v>
      </c>
      <c r="AD14" s="27"/>
      <c r="AE14" s="23" t="str">
        <f>检修、备用和必开!$A12</f>
        <v>2025-01-11</v>
      </c>
      <c r="AF14" s="41">
        <f ca="1" t="shared" si="7"/>
        <v>23.585</v>
      </c>
      <c r="AG14" s="41">
        <f ca="1" t="shared" si="8"/>
        <v>64.1299999999999</v>
      </c>
      <c r="AH14" s="41">
        <f ca="1" t="shared" si="9"/>
        <v>101.8675</v>
      </c>
      <c r="AI14" s="41">
        <f ca="1" t="shared" si="10"/>
        <v>81.915</v>
      </c>
      <c r="AJ14" s="41">
        <f ca="1" t="shared" si="11"/>
        <v>66.5374999999999</v>
      </c>
      <c r="AK14" s="41">
        <f ca="1" t="shared" si="12"/>
        <v>87.2224999999999</v>
      </c>
      <c r="AL14" s="41">
        <f ca="1" t="shared" si="13"/>
        <v>144.9775</v>
      </c>
      <c r="AM14" s="41">
        <f ca="1" t="shared" si="14"/>
        <v>18.0875000000001</v>
      </c>
      <c r="AN14" s="41">
        <f ca="1" t="shared" si="15"/>
        <v>-91.9175</v>
      </c>
      <c r="AO14" s="41">
        <f ca="1" t="shared" si="16"/>
        <v>-44.5650000000001</v>
      </c>
      <c r="AP14" s="41">
        <f ca="1" t="shared" si="17"/>
        <v>-11.5899999999997</v>
      </c>
      <c r="AQ14" s="41">
        <f ca="1" t="shared" si="18"/>
        <v>-43.3049999999998</v>
      </c>
      <c r="AR14" s="41">
        <f ca="1" t="shared" si="19"/>
        <v>-106.3675</v>
      </c>
      <c r="AS14" s="41">
        <f ca="1" t="shared" si="20"/>
        <v>-69.21</v>
      </c>
      <c r="AT14" s="41">
        <f ca="1" t="shared" si="21"/>
        <v>-39.9725000000003</v>
      </c>
      <c r="AU14" s="41">
        <f ca="1" t="shared" si="22"/>
        <v>7.72499999999991</v>
      </c>
      <c r="AV14" s="41">
        <f ca="1" t="shared" si="23"/>
        <v>-27.3050000000003</v>
      </c>
      <c r="AW14" s="41">
        <f ca="1" t="shared" si="24"/>
        <v>105.88</v>
      </c>
      <c r="AX14" s="41">
        <f ca="1" t="shared" si="25"/>
        <v>175.5325</v>
      </c>
      <c r="AY14" s="41">
        <f ca="1" t="shared" si="26"/>
        <v>253.99</v>
      </c>
      <c r="AZ14" s="41">
        <f ca="1" t="shared" si="27"/>
        <v>127.52</v>
      </c>
      <c r="BA14" s="41">
        <f ca="1" t="shared" si="28"/>
        <v>21.5825</v>
      </c>
      <c r="BB14" s="41">
        <f ca="1" t="shared" si="29"/>
        <v>-9.64750000000004</v>
      </c>
      <c r="BC14" s="41">
        <f ca="1" t="shared" si="30"/>
        <v>-161.075</v>
      </c>
    </row>
    <row r="15" s="26" customFormat="1" spans="1:55">
      <c r="A15" s="16" t="str">
        <f>统调负荷24小时!A15</f>
        <v>2025-01-06</v>
      </c>
      <c r="B15" s="37" t="s">
        <v>54</v>
      </c>
      <c r="C15" s="33">
        <f t="shared" si="6"/>
        <v>2076.425625</v>
      </c>
      <c r="D15" s="3">
        <f t="shared" si="0"/>
        <v>2512.7675</v>
      </c>
      <c r="E15" s="3">
        <f t="shared" si="1"/>
        <v>1469.7275</v>
      </c>
      <c r="F15" s="27">
        <f>IFERROR(AVERAGEIFS(统调负荷!$Q:$Q,统调负荷!$B:$B,F$3,统调负荷!$C:$C,$A15)/10,"")</f>
        <v>1578.27</v>
      </c>
      <c r="G15" s="27">
        <f>IFERROR(AVERAGEIFS(统调负荷!$Q:$Q,统调负荷!$B:$B,G$3,统调负荷!$C:$C,$A15)/10,"")</f>
        <v>1469.7275</v>
      </c>
      <c r="H15" s="27">
        <f>IFERROR(AVERAGEIFS(统调负荷!$Q:$Q,统调负荷!$B:$B,H$3,统调负荷!$C:$C,$A15)/10,"")</f>
        <v>1483.04</v>
      </c>
      <c r="I15" s="27">
        <f>IFERROR(AVERAGEIFS(统调负荷!$Q:$Q,统调负荷!$B:$B,I$3,统调负荷!$C:$C,$A15)/10,"")</f>
        <v>1506.06</v>
      </c>
      <c r="J15" s="27">
        <f>IFERROR(AVERAGEIFS(统调负荷!$Q:$Q,统调负荷!$B:$B,J$3,统调负荷!$C:$C,$A15)/10,"")</f>
        <v>1510.675</v>
      </c>
      <c r="K15" s="27">
        <f>IFERROR(AVERAGEIFS(统调负荷!$Q:$Q,统调负荷!$B:$B,K$3,统调负荷!$C:$C,$A15)/10,"")</f>
        <v>1564.715</v>
      </c>
      <c r="L15" s="27">
        <f>IFERROR(AVERAGEIFS(统调负荷!$Q:$Q,统调负荷!$B:$B,L$3,统调负荷!$C:$C,$A15)/10,"")</f>
        <v>1618.1</v>
      </c>
      <c r="M15" s="27">
        <f>IFERROR(AVERAGEIFS(统调负荷!$Q:$Q,统调负荷!$B:$B,M$3,统调负荷!$C:$C,$A15)/10,"")</f>
        <v>1916.4975</v>
      </c>
      <c r="N15" s="27">
        <f>IFERROR(AVERAGEIFS(统调负荷!$Q:$Q,统调负荷!$B:$B,N$3,统调负荷!$C:$C,$A15)/10,"")</f>
        <v>2285.925</v>
      </c>
      <c r="O15" s="27">
        <f>IFERROR(AVERAGEIFS(统调负荷!$Q:$Q,统调负荷!$B:$B,O$3,统调负荷!$C:$C,$A15)/10,"")</f>
        <v>2381.48</v>
      </c>
      <c r="P15" s="27">
        <f>IFERROR(AVERAGEIFS(统调负荷!$Q:$Q,统调负荷!$B:$B,P$3,统调负荷!$C:$C,$A15)/10,"")</f>
        <v>2409.6875</v>
      </c>
      <c r="Q15" s="27">
        <f>IFERROR(AVERAGEIFS(统调负荷!$Q:$Q,统调负荷!$B:$B,Q$3,统调负荷!$C:$C,$A15)/10,"")</f>
        <v>2289.825</v>
      </c>
      <c r="R15" s="27">
        <f>IFERROR(AVERAGEIFS(统调负荷!$Q:$Q,统调负荷!$B:$B,R$3,统调负荷!$C:$C,$A15)/10,"")</f>
        <v>2074.6475</v>
      </c>
      <c r="S15" s="27">
        <f>IFERROR(AVERAGEIFS(统调负荷!$Q:$Q,统调负荷!$B:$B,S$3,统调负荷!$C:$C,$A15)/10,"")</f>
        <v>2069.3725</v>
      </c>
      <c r="T15" s="27">
        <f>IFERROR(AVERAGEIFS(统调负荷!$Q:$Q,统调负荷!$B:$B,T$3,统调负荷!$C:$C,$A15)/10,"")</f>
        <v>2248.79</v>
      </c>
      <c r="U15" s="27">
        <f>IFERROR(AVERAGEIFS(统调负荷!$Q:$Q,统调负荷!$B:$B,U$3,统调负荷!$C:$C,$A15)/10,"")</f>
        <v>2260.62</v>
      </c>
      <c r="V15" s="27">
        <f>IFERROR(AVERAGEIFS(统调负荷!$Q:$Q,统调负荷!$B:$B,V$3,统调负荷!$C:$C,$A15)/10,"")</f>
        <v>2362.5325</v>
      </c>
      <c r="W15" s="27">
        <f>IFERROR(AVERAGEIFS(统调负荷!$Q:$Q,统调负荷!$B:$B,W$3,统调负荷!$C:$C,$A15)/10,"")</f>
        <v>2376.14</v>
      </c>
      <c r="X15" s="27">
        <f>IFERROR(AVERAGEIFS(统调负荷!$Q:$Q,统调负荷!$B:$B,X$3,统调负荷!$C:$C,$A15)/10,"")</f>
        <v>2473.395</v>
      </c>
      <c r="Y15" s="27">
        <f>IFERROR(AVERAGEIFS(统调负荷!$Q:$Q,统调负荷!$B:$B,Y$3,统调负荷!$C:$C,$A15)/10,"")</f>
        <v>2512.7675</v>
      </c>
      <c r="Z15" s="27">
        <f>IFERROR(AVERAGEIFS(统调负荷!$Q:$Q,统调负荷!$B:$B,Z$3,统调负荷!$C:$C,$A15)/10,"")</f>
        <v>2472.045</v>
      </c>
      <c r="AA15" s="27">
        <f>IFERROR(AVERAGEIFS(统调负荷!$Q:$Q,统调负荷!$B:$B,AA$3,统调负荷!$C:$C,$A15)/10,"")</f>
        <v>2435.375</v>
      </c>
      <c r="AB15" s="27">
        <f>IFERROR(AVERAGEIFS(统调负荷!$Q:$Q,统调负荷!$B:$B,AB$3,统调负荷!$C:$C,$A15)/10,"")</f>
        <v>2343.7725</v>
      </c>
      <c r="AC15" s="27">
        <f>IFERROR(AVERAGEIFS(统调负荷!$Q:$Q,统调负荷!$B:$B,AC$3,统调负荷!$C:$C,$A15)/10,"")</f>
        <v>2190.755</v>
      </c>
      <c r="AD15" s="27"/>
      <c r="AE15" s="23" t="str">
        <f>检修、备用和必开!$A13</f>
        <v>2025-01-12</v>
      </c>
      <c r="AF15" s="41">
        <f ca="1" t="shared" si="7"/>
        <v>-50.6200000000001</v>
      </c>
      <c r="AG15" s="41">
        <f ca="1" t="shared" si="8"/>
        <v>7.14750000000004</v>
      </c>
      <c r="AH15" s="41">
        <f ca="1" t="shared" si="9"/>
        <v>92.1475</v>
      </c>
      <c r="AI15" s="41">
        <f ca="1" t="shared" si="10"/>
        <v>130.1725</v>
      </c>
      <c r="AJ15" s="41">
        <f ca="1" t="shared" si="11"/>
        <v>198.745</v>
      </c>
      <c r="AK15" s="41">
        <f ca="1" t="shared" si="12"/>
        <v>216.605</v>
      </c>
      <c r="AL15" s="41">
        <f ca="1" t="shared" si="13"/>
        <v>184.025</v>
      </c>
      <c r="AM15" s="41">
        <f ca="1" t="shared" si="14"/>
        <v>169.93</v>
      </c>
      <c r="AN15" s="41">
        <f ca="1" t="shared" si="15"/>
        <v>164.62</v>
      </c>
      <c r="AO15" s="41">
        <f ca="1" t="shared" si="16"/>
        <v>200.81</v>
      </c>
      <c r="AP15" s="41">
        <f ca="1" t="shared" si="17"/>
        <v>247.43</v>
      </c>
      <c r="AQ15" s="41">
        <f ca="1" t="shared" si="18"/>
        <v>233.0175</v>
      </c>
      <c r="AR15" s="41">
        <f ca="1" t="shared" si="19"/>
        <v>216.3775</v>
      </c>
      <c r="AS15" s="41">
        <f ca="1" t="shared" si="20"/>
        <v>204.515</v>
      </c>
      <c r="AT15" s="41">
        <f ca="1" t="shared" si="21"/>
        <v>230.2125</v>
      </c>
      <c r="AU15" s="41">
        <f ca="1" t="shared" si="22"/>
        <v>324.6025</v>
      </c>
      <c r="AV15" s="41">
        <f ca="1" t="shared" si="23"/>
        <v>400.6175</v>
      </c>
      <c r="AW15" s="41">
        <f ca="1" t="shared" si="24"/>
        <v>309.3</v>
      </c>
      <c r="AX15" s="41">
        <f ca="1" t="shared" si="25"/>
        <v>161.97</v>
      </c>
      <c r="AY15" s="41">
        <f ca="1" t="shared" si="26"/>
        <v>105.455</v>
      </c>
      <c r="AZ15" s="41">
        <f ca="1" t="shared" si="27"/>
        <v>0.760000000000218</v>
      </c>
      <c r="BA15" s="41">
        <f ca="1" t="shared" si="28"/>
        <v>-65.4299999999998</v>
      </c>
      <c r="BB15" s="41">
        <f ca="1" t="shared" si="29"/>
        <v>86.5900000000001</v>
      </c>
      <c r="BC15" s="41">
        <f ca="1" t="shared" si="30"/>
        <v>123.4575</v>
      </c>
    </row>
    <row r="16" s="26" customFormat="1" spans="1:55">
      <c r="A16" s="16" t="str">
        <f>统调负荷24小时!A16</f>
        <v>2025-01-07</v>
      </c>
      <c r="B16" s="37" t="s">
        <v>53</v>
      </c>
      <c r="C16" s="33">
        <f t="shared" si="6"/>
        <v>2237.44270833333</v>
      </c>
      <c r="D16" s="3">
        <f t="shared" si="0"/>
        <v>2633.5425</v>
      </c>
      <c r="E16" s="3">
        <f t="shared" si="1"/>
        <v>1682.9</v>
      </c>
      <c r="F16" s="27">
        <f>IFERROR(AVERAGEIFS(统调负荷!$H:$H,统调负荷!$B:$B,F$3,统调负荷!$C:$C,$A16)/10,"")</f>
        <v>1985.3225</v>
      </c>
      <c r="G16" s="27">
        <f>IFERROR(AVERAGEIFS(统调负荷!$H:$H,统调负荷!$B:$B,G$3,统调负荷!$C:$C,$A16)/10,"")</f>
        <v>1843.555</v>
      </c>
      <c r="H16" s="27">
        <f>IFERROR(AVERAGEIFS(统调负荷!$H:$H,统调负荷!$B:$B,H$3,统调负荷!$C:$C,$A16)/10,"")</f>
        <v>1688.3525</v>
      </c>
      <c r="I16" s="27">
        <f>IFERROR(AVERAGEIFS(统调负荷!$H:$H,统调负荷!$B:$B,I$3,统调负荷!$C:$C,$A16)/10,"")</f>
        <v>1686.6375</v>
      </c>
      <c r="J16" s="27">
        <f>IFERROR(AVERAGEIFS(统调负荷!$H:$H,统调负荷!$B:$B,J$3,统调负荷!$C:$C,$A16)/10,"")</f>
        <v>1682.9</v>
      </c>
      <c r="K16" s="27">
        <f>IFERROR(AVERAGEIFS(统调负荷!$H:$H,统调负荷!$B:$B,K$3,统调负荷!$C:$C,$A16)/10,"")</f>
        <v>1696.145</v>
      </c>
      <c r="L16" s="27">
        <f>IFERROR(AVERAGEIFS(统调负荷!$H:$H,统调负荷!$B:$B,L$3,统调负荷!$C:$C,$A16)/10,"")</f>
        <v>1739.47</v>
      </c>
      <c r="M16" s="27">
        <f>IFERROR(AVERAGEIFS(统调负荷!$H:$H,统调负荷!$B:$B,M$3,统调负荷!$C:$C,$A16)/10,"")</f>
        <v>2049.68</v>
      </c>
      <c r="N16" s="27">
        <f>IFERROR(AVERAGEIFS(统调负荷!$H:$H,统调负荷!$B:$B,N$3,统调负荷!$C:$C,$A16)/10,"")</f>
        <v>2487.695</v>
      </c>
      <c r="O16" s="27">
        <f>IFERROR(AVERAGEIFS(统调负荷!$H:$H,统调负荷!$B:$B,O$3,统调负荷!$C:$C,$A16)/10,"")</f>
        <v>2591.59</v>
      </c>
      <c r="P16" s="27">
        <f>IFERROR(AVERAGEIFS(统调负荷!$H:$H,统调负荷!$B:$B,P$3,统调负荷!$C:$C,$A16)/10,"")</f>
        <v>2574.8375</v>
      </c>
      <c r="Q16" s="27">
        <f>IFERROR(AVERAGEIFS(统调负荷!$H:$H,统调负荷!$B:$B,Q$3,统调负荷!$C:$C,$A16)/10,"")</f>
        <v>2539.0025</v>
      </c>
      <c r="R16" s="27">
        <f>IFERROR(AVERAGEIFS(统调负荷!$H:$H,统调负荷!$B:$B,R$3,统调负荷!$C:$C,$A16)/10,"")</f>
        <v>2309.745</v>
      </c>
      <c r="S16" s="27">
        <f>IFERROR(AVERAGEIFS(统调负荷!$H:$H,统调负荷!$B:$B,S$3,统调负荷!$C:$C,$A16)/10,"")</f>
        <v>2285.8325</v>
      </c>
      <c r="T16" s="27">
        <f>IFERROR(AVERAGEIFS(统调负荷!$H:$H,统调负荷!$B:$B,T$3,统调负荷!$C:$C,$A16)/10,"")</f>
        <v>2383.2275</v>
      </c>
      <c r="U16" s="27">
        <f>IFERROR(AVERAGEIFS(统调负荷!$H:$H,统调负荷!$B:$B,U$3,统调负荷!$C:$C,$A16)/10,"")</f>
        <v>2401.465</v>
      </c>
      <c r="V16" s="27">
        <f>IFERROR(AVERAGEIFS(统调负荷!$H:$H,统调负荷!$B:$B,V$3,统调负荷!$C:$C,$A16)/10,"")</f>
        <v>2410.2175</v>
      </c>
      <c r="W16" s="27">
        <f>IFERROR(AVERAGEIFS(统调负荷!$H:$H,统调负荷!$B:$B,W$3,统调负荷!$C:$C,$A16)/10,"")</f>
        <v>2420.3975</v>
      </c>
      <c r="X16" s="27">
        <f>IFERROR(AVERAGEIFS(统调负荷!$H:$H,统调负荷!$B:$B,X$3,统调负荷!$C:$C,$A16)/10,"")</f>
        <v>2569.3675</v>
      </c>
      <c r="Y16" s="27">
        <f>IFERROR(AVERAGEIFS(统调负荷!$H:$H,统调负荷!$B:$B,Y$3,统调负荷!$C:$C,$A16)/10,"")</f>
        <v>2633.5425</v>
      </c>
      <c r="Z16" s="27">
        <f>IFERROR(AVERAGEIFS(统调负荷!$H:$H,统调负荷!$B:$B,Z$3,统调负荷!$C:$C,$A16)/10,"")</f>
        <v>2574.4375</v>
      </c>
      <c r="AA16" s="27">
        <f>IFERROR(AVERAGEIFS(统调负荷!$H:$H,统调负荷!$B:$B,AA$3,统调负荷!$C:$C,$A16)/10,"")</f>
        <v>2494.4325</v>
      </c>
      <c r="AB16" s="27">
        <f>IFERROR(AVERAGEIFS(统调负荷!$H:$H,统调负荷!$B:$B,AB$3,统调负荷!$C:$C,$A16)/10,"")</f>
        <v>2394.5175</v>
      </c>
      <c r="AC16" s="27">
        <f>IFERROR(AVERAGEIFS(统调负荷!$H:$H,统调负荷!$B:$B,AC$3,统调负荷!$C:$C,$A16)/10,"")</f>
        <v>2256.255</v>
      </c>
      <c r="AD16" s="27"/>
      <c r="AE16" s="23" t="str">
        <f>检修、备用和必开!$A14</f>
        <v>2025-01-13</v>
      </c>
      <c r="AF16" s="41">
        <f ca="1" t="shared" si="7"/>
        <v>-25.6824999999999</v>
      </c>
      <c r="AG16" s="41">
        <f ca="1" t="shared" si="8"/>
        <v>-61.22</v>
      </c>
      <c r="AH16" s="41">
        <f ca="1" t="shared" si="9"/>
        <v>3.61500000000001</v>
      </c>
      <c r="AI16" s="41">
        <f ca="1" t="shared" si="10"/>
        <v>19.405</v>
      </c>
      <c r="AJ16" s="41">
        <f ca="1" t="shared" si="11"/>
        <v>41.2900000000002</v>
      </c>
      <c r="AK16" s="41">
        <f ca="1" t="shared" si="12"/>
        <v>37.4000000000001</v>
      </c>
      <c r="AL16" s="41">
        <f ca="1" t="shared" si="13"/>
        <v>19.6424999999999</v>
      </c>
      <c r="AM16" s="41">
        <f ca="1" t="shared" si="14"/>
        <v>-76.8824999999999</v>
      </c>
      <c r="AN16" s="41">
        <f ca="1" t="shared" si="15"/>
        <v>-60.2650000000003</v>
      </c>
      <c r="AO16" s="41">
        <f ca="1" t="shared" si="16"/>
        <v>9.8725000000004</v>
      </c>
      <c r="AP16" s="41">
        <f ca="1" t="shared" si="17"/>
        <v>53.4124999999999</v>
      </c>
      <c r="AQ16" s="41">
        <f ca="1" t="shared" si="18"/>
        <v>30.3150000000001</v>
      </c>
      <c r="AR16" s="41">
        <f ca="1" t="shared" si="19"/>
        <v>-80.6524999999997</v>
      </c>
      <c r="AS16" s="41">
        <f ca="1" t="shared" si="20"/>
        <v>-53.0999999999999</v>
      </c>
      <c r="AT16" s="41">
        <f ca="1" t="shared" si="21"/>
        <v>16.1750000000002</v>
      </c>
      <c r="AU16" s="41">
        <f ca="1" t="shared" si="22"/>
        <v>90.0425</v>
      </c>
      <c r="AV16" s="41">
        <f ca="1" t="shared" si="23"/>
        <v>176.305</v>
      </c>
      <c r="AW16" s="41">
        <f ca="1" t="shared" si="24"/>
        <v>170.3375</v>
      </c>
      <c r="AX16" s="41">
        <f ca="1" t="shared" si="25"/>
        <v>55.04</v>
      </c>
      <c r="AY16" s="41">
        <f ca="1" t="shared" si="26"/>
        <v>124.8675</v>
      </c>
      <c r="AZ16" s="41">
        <f ca="1" t="shared" si="27"/>
        <v>75.7574999999997</v>
      </c>
      <c r="BA16" s="41">
        <f ca="1" t="shared" si="28"/>
        <v>-0.574999999999818</v>
      </c>
      <c r="BB16" s="41">
        <f ca="1" t="shared" si="29"/>
        <v>2.22499999999991</v>
      </c>
      <c r="BC16" s="41">
        <f ca="1" t="shared" si="30"/>
        <v>61.2249999999997</v>
      </c>
    </row>
    <row r="17" s="26" customFormat="1" spans="1:55">
      <c r="A17" s="16" t="str">
        <f>统调负荷24小时!A17</f>
        <v>2025-01-07</v>
      </c>
      <c r="B17" s="37" t="s">
        <v>54</v>
      </c>
      <c r="C17" s="33">
        <f t="shared" si="6"/>
        <v>2304.32052083333</v>
      </c>
      <c r="D17" s="3">
        <f t="shared" si="0"/>
        <v>2720.355</v>
      </c>
      <c r="E17" s="3">
        <f t="shared" si="1"/>
        <v>1907.18</v>
      </c>
      <c r="F17" s="27">
        <f>IFERROR(AVERAGEIFS(统调负荷!$Q:$Q,统调负荷!$B:$B,F$3,统调负荷!$C:$C,$A17)/10,"")</f>
        <v>2095.085</v>
      </c>
      <c r="G17" s="27">
        <f>IFERROR(AVERAGEIFS(统调负荷!$Q:$Q,统调负荷!$B:$B,G$3,统调负荷!$C:$C,$A17)/10,"")</f>
        <v>2029.8475</v>
      </c>
      <c r="H17" s="27">
        <f>IFERROR(AVERAGEIFS(统调负荷!$Q:$Q,统调负荷!$B:$B,H$3,统调负荷!$C:$C,$A17)/10,"")</f>
        <v>1948.74</v>
      </c>
      <c r="I17" s="27">
        <f>IFERROR(AVERAGEIFS(统调负荷!$Q:$Q,统调负荷!$B:$B,I$3,统调负荷!$C:$C,$A17)/10,"")</f>
        <v>1945.6275</v>
      </c>
      <c r="J17" s="27">
        <f>IFERROR(AVERAGEIFS(统调负荷!$Q:$Q,统调负荷!$B:$B,J$3,统调负荷!$C:$C,$A17)/10,"")</f>
        <v>1907.18</v>
      </c>
      <c r="K17" s="27">
        <f>IFERROR(AVERAGEIFS(统调负荷!$Q:$Q,统调负荷!$B:$B,K$3,统调负荷!$C:$C,$A17)/10,"")</f>
        <v>1907.465</v>
      </c>
      <c r="L17" s="27">
        <f>IFERROR(AVERAGEIFS(统调负荷!$Q:$Q,统调负荷!$B:$B,L$3,统调负荷!$C:$C,$A17)/10,"")</f>
        <v>1957.0825</v>
      </c>
      <c r="M17" s="27">
        <f>IFERROR(AVERAGEIFS(统调负荷!$Q:$Q,统调负荷!$B:$B,M$3,统调负荷!$C:$C,$A17)/10,"")</f>
        <v>2178.7025</v>
      </c>
      <c r="N17" s="27">
        <f>IFERROR(AVERAGEIFS(统调负荷!$Q:$Q,统调负荷!$B:$B,N$3,统调负荷!$C:$C,$A17)/10,"")</f>
        <v>2566.8875</v>
      </c>
      <c r="O17" s="27">
        <f>IFERROR(AVERAGEIFS(统调负荷!$Q:$Q,统调负荷!$B:$B,O$3,统调负荷!$C:$C,$A17)/10,"")</f>
        <v>2704.51</v>
      </c>
      <c r="P17" s="27">
        <f>IFERROR(AVERAGEIFS(统调负荷!$Q:$Q,统调负荷!$B:$B,P$3,统调负荷!$C:$C,$A17)/10,"")</f>
        <v>2720.355</v>
      </c>
      <c r="Q17" s="27">
        <f>IFERROR(AVERAGEIFS(统调负荷!$Q:$Q,统调负荷!$B:$B,Q$3,统调负荷!$C:$C,$A17)/10,"")</f>
        <v>2568.5775</v>
      </c>
      <c r="R17" s="27">
        <f>IFERROR(AVERAGEIFS(统调负荷!$Q:$Q,统调负荷!$B:$B,R$3,统调负荷!$C:$C,$A17)/10,"")</f>
        <v>2233.5425</v>
      </c>
      <c r="S17" s="27">
        <f>IFERROR(AVERAGEIFS(统调负荷!$Q:$Q,统调负荷!$B:$B,S$3,统调负荷!$C:$C,$A17)/10,"")</f>
        <v>2165.7875</v>
      </c>
      <c r="T17" s="27">
        <f>IFERROR(AVERAGEIFS(统调负荷!$Q:$Q,统调负荷!$B:$B,T$3,统调负荷!$C:$C,$A17)/10,"")</f>
        <v>2310.6025</v>
      </c>
      <c r="U17" s="27">
        <f>IFERROR(AVERAGEIFS(统调负荷!$Q:$Q,统调负荷!$B:$B,U$3,统调负荷!$C:$C,$A17)/10,"")</f>
        <v>2331.6975</v>
      </c>
      <c r="V17" s="27">
        <f>IFERROR(AVERAGEIFS(统调负荷!$Q:$Q,统调负荷!$B:$B,V$3,统调负荷!$C:$C,$A17)/10,"")</f>
        <v>2390.1</v>
      </c>
      <c r="W17" s="27">
        <f>IFERROR(AVERAGEIFS(统调负荷!$Q:$Q,统调负荷!$B:$B,W$3,统调负荷!$C:$C,$A17)/10,"")</f>
        <v>2485.935</v>
      </c>
      <c r="X17" s="27">
        <f>IFERROR(AVERAGEIFS(统调负荷!$Q:$Q,统调负荷!$B:$B,X$3,统调负荷!$C:$C,$A17)/10,"")</f>
        <v>2615.875</v>
      </c>
      <c r="Y17" s="27">
        <f>IFERROR(AVERAGEIFS(统调负荷!$Q:$Q,统调负荷!$B:$B,Y$3,统调负荷!$C:$C,$A17)/10,"")</f>
        <v>2653.5675</v>
      </c>
      <c r="Z17" s="27">
        <f>IFERROR(AVERAGEIFS(统调负荷!$Q:$Q,统调负荷!$B:$B,Z$3,统调负荷!$C:$C,$A17)/10,"")</f>
        <v>2584.0175</v>
      </c>
      <c r="AA17" s="27">
        <f>IFERROR(AVERAGEIFS(统调负荷!$Q:$Q,统调负荷!$B:$B,AA$3,统调负荷!$C:$C,$A17)/10,"")</f>
        <v>2479.3875</v>
      </c>
      <c r="AB17" s="27">
        <f>IFERROR(AVERAGEIFS(统调负荷!$Q:$Q,统调负荷!$B:$B,AB$3,统调负荷!$C:$C,$A17)/10,"")</f>
        <v>2348.36</v>
      </c>
      <c r="AC17" s="27">
        <f>IFERROR(AVERAGEIFS(统调负荷!$Q:$Q,统调负荷!$B:$B,AC$3,统调负荷!$C:$C,$A17)/10,"")</f>
        <v>2174.76</v>
      </c>
      <c r="AD17" s="27"/>
      <c r="AE17" s="23" t="str">
        <f>检修、备用和必开!$A15</f>
        <v>2025-01-14</v>
      </c>
      <c r="AF17" s="41">
        <f ca="1" t="shared" si="7"/>
        <v>40.47</v>
      </c>
      <c r="AG17" s="41">
        <f ca="1" t="shared" si="8"/>
        <v>55.5674999999999</v>
      </c>
      <c r="AH17" s="41">
        <f ca="1" t="shared" si="9"/>
        <v>118.0725</v>
      </c>
      <c r="AI17" s="41">
        <f ca="1" t="shared" si="10"/>
        <v>116.935</v>
      </c>
      <c r="AJ17" s="41">
        <f ca="1" t="shared" si="11"/>
        <v>154.825</v>
      </c>
      <c r="AK17" s="41">
        <f ca="1" t="shared" si="12"/>
        <v>142.5325</v>
      </c>
      <c r="AL17" s="41">
        <f ca="1" t="shared" si="13"/>
        <v>133.81</v>
      </c>
      <c r="AM17" s="41">
        <f ca="1" t="shared" si="14"/>
        <v>16.3125</v>
      </c>
      <c r="AN17" s="41">
        <f ca="1" t="shared" si="15"/>
        <v>71.0950000000003</v>
      </c>
      <c r="AO17" s="41">
        <f ca="1" t="shared" si="16"/>
        <v>122.185</v>
      </c>
      <c r="AP17" s="41">
        <f ca="1" t="shared" si="17"/>
        <v>104.935</v>
      </c>
      <c r="AQ17" s="41">
        <f ca="1" t="shared" si="18"/>
        <v>-14.1675</v>
      </c>
      <c r="AR17" s="41">
        <f ca="1" t="shared" si="19"/>
        <v>-110.7675</v>
      </c>
      <c r="AS17" s="41">
        <f ca="1" t="shared" si="20"/>
        <v>-81.0850000000003</v>
      </c>
      <c r="AT17" s="41">
        <f ca="1" t="shared" si="21"/>
        <v>3.17000000000007</v>
      </c>
      <c r="AU17" s="41">
        <f ca="1" t="shared" si="22"/>
        <v>-23.0149999999999</v>
      </c>
      <c r="AV17" s="41">
        <f ca="1" t="shared" si="23"/>
        <v>48.3274999999999</v>
      </c>
      <c r="AW17" s="41">
        <f ca="1" t="shared" si="24"/>
        <v>195.62</v>
      </c>
      <c r="AX17" s="41">
        <f ca="1" t="shared" si="25"/>
        <v>29.5425</v>
      </c>
      <c r="AY17" s="41">
        <f ca="1" t="shared" si="26"/>
        <v>-50.6300000000001</v>
      </c>
      <c r="AZ17" s="41">
        <f ca="1" t="shared" si="27"/>
        <v>-151.6275</v>
      </c>
      <c r="BA17" s="41">
        <f ca="1" t="shared" si="28"/>
        <v>-189.82</v>
      </c>
      <c r="BB17" s="41">
        <f ca="1" t="shared" si="29"/>
        <v>-72.5650000000001</v>
      </c>
      <c r="BC17" s="41">
        <f ca="1" t="shared" si="30"/>
        <v>-105.7875</v>
      </c>
    </row>
    <row r="18" s="26" customFormat="1" spans="1:55">
      <c r="A18" s="16" t="str">
        <f>统调负荷24小时!A18</f>
        <v>2025-01-08</v>
      </c>
      <c r="B18" s="37" t="s">
        <v>53</v>
      </c>
      <c r="C18" s="33">
        <f t="shared" si="6"/>
        <v>2080.35833333333</v>
      </c>
      <c r="D18" s="3">
        <f t="shared" si="0"/>
        <v>2444.42</v>
      </c>
      <c r="E18" s="3">
        <f t="shared" si="1"/>
        <v>1675.91</v>
      </c>
      <c r="F18" s="27">
        <f>IFERROR(AVERAGEIFS(统调负荷!$H:$H,统调负荷!$B:$B,F$3,统调负荷!$C:$C,$A18)/10,"")</f>
        <v>2017.3325</v>
      </c>
      <c r="G18" s="27">
        <f>IFERROR(AVERAGEIFS(统调负荷!$H:$H,统调负荷!$B:$B,G$3,统调负荷!$C:$C,$A18)/10,"")</f>
        <v>1867.95</v>
      </c>
      <c r="H18" s="27">
        <f>IFERROR(AVERAGEIFS(统调负荷!$H:$H,统调负荷!$B:$B,H$3,统调负荷!$C:$C,$A18)/10,"")</f>
        <v>1715.3075</v>
      </c>
      <c r="I18" s="27">
        <f>IFERROR(AVERAGEIFS(统调负荷!$H:$H,统调负荷!$B:$B,I$3,统调负荷!$C:$C,$A18)/10,"")</f>
        <v>1687.2025</v>
      </c>
      <c r="J18" s="27">
        <f>IFERROR(AVERAGEIFS(统调负荷!$H:$H,统调负荷!$B:$B,J$3,统调负荷!$C:$C,$A18)/10,"")</f>
        <v>1675.91</v>
      </c>
      <c r="K18" s="27">
        <f>IFERROR(AVERAGEIFS(统调负荷!$H:$H,统调负荷!$B:$B,K$3,统调负荷!$C:$C,$A18)/10,"")</f>
        <v>1686.0075</v>
      </c>
      <c r="L18" s="27">
        <f>IFERROR(AVERAGEIFS(统调负荷!$H:$H,统调负荷!$B:$B,L$3,统调负荷!$C:$C,$A18)/10,"")</f>
        <v>1745.1275</v>
      </c>
      <c r="M18" s="27">
        <f>IFERROR(AVERAGEIFS(统调负荷!$H:$H,统调负荷!$B:$B,M$3,统调负荷!$C:$C,$A18)/10,"")</f>
        <v>2004.19</v>
      </c>
      <c r="N18" s="27">
        <f>IFERROR(AVERAGEIFS(统调负荷!$H:$H,统调负荷!$B:$B,N$3,统调负荷!$C:$C,$A18)/10,"")</f>
        <v>2391.815</v>
      </c>
      <c r="O18" s="27">
        <f>IFERROR(AVERAGEIFS(统调负荷!$H:$H,统调负荷!$B:$B,O$3,统调负荷!$C:$C,$A18)/10,"")</f>
        <v>2444.42</v>
      </c>
      <c r="P18" s="27">
        <f>IFERROR(AVERAGEIFS(统调负荷!$H:$H,统调负荷!$B:$B,P$3,统调负荷!$C:$C,$A18)/10,"")</f>
        <v>2376.22</v>
      </c>
      <c r="Q18" s="27">
        <f>IFERROR(AVERAGEIFS(统调负荷!$H:$H,统调负荷!$B:$B,Q$3,统调负荷!$C:$C,$A18)/10,"")</f>
        <v>2329.46</v>
      </c>
      <c r="R18" s="27">
        <f>IFERROR(AVERAGEIFS(统调负荷!$H:$H,统调负荷!$B:$B,R$3,统调负荷!$C:$C,$A18)/10,"")</f>
        <v>2079.555</v>
      </c>
      <c r="S18" s="27">
        <f>IFERROR(AVERAGEIFS(统调负荷!$H:$H,统调负荷!$B:$B,S$3,统调负荷!$C:$C,$A18)/10,"")</f>
        <v>2029.4975</v>
      </c>
      <c r="T18" s="27">
        <f>IFERROR(AVERAGEIFS(统调负荷!$H:$H,统调负荷!$B:$B,T$3,统调负荷!$C:$C,$A18)/10,"")</f>
        <v>2123.91</v>
      </c>
      <c r="U18" s="27">
        <f>IFERROR(AVERAGEIFS(统调负荷!$H:$H,统调负荷!$B:$B,U$3,统调负荷!$C:$C,$A18)/10,"")</f>
        <v>2120.16</v>
      </c>
      <c r="V18" s="27">
        <f>IFERROR(AVERAGEIFS(统调负荷!$H:$H,统调负荷!$B:$B,V$3,统调负荷!$C:$C,$A18)/10,"")</f>
        <v>2210.4025</v>
      </c>
      <c r="W18" s="27">
        <f>IFERROR(AVERAGEIFS(统调负荷!$H:$H,统调负荷!$B:$B,W$3,统调负荷!$C:$C,$A18)/10,"")</f>
        <v>2191.03</v>
      </c>
      <c r="X18" s="27">
        <f>IFERROR(AVERAGEIFS(统调负荷!$H:$H,统调负荷!$B:$B,X$3,统调负荷!$C:$C,$A18)/10,"")</f>
        <v>2318.92</v>
      </c>
      <c r="Y18" s="27">
        <f>IFERROR(AVERAGEIFS(统调负荷!$H:$H,统调负荷!$B:$B,Y$3,统调负荷!$C:$C,$A18)/10,"")</f>
        <v>2349.4275</v>
      </c>
      <c r="Z18" s="27">
        <f>IFERROR(AVERAGEIFS(统调负荷!$H:$H,统调负荷!$B:$B,Z$3,统调负荷!$C:$C,$A18)/10,"")</f>
        <v>2269.3125</v>
      </c>
      <c r="AA18" s="27">
        <f>IFERROR(AVERAGEIFS(统调负荷!$H:$H,统调负荷!$B:$B,AA$3,统调负荷!$C:$C,$A18)/10,"")</f>
        <v>2174.3825</v>
      </c>
      <c r="AB18" s="27">
        <f>IFERROR(AVERAGEIFS(统调负荷!$H:$H,统调负荷!$B:$B,AB$3,统调负荷!$C:$C,$A18)/10,"")</f>
        <v>2111.16</v>
      </c>
      <c r="AC18" s="27">
        <f>IFERROR(AVERAGEIFS(统调负荷!$H:$H,统调负荷!$B:$B,AC$3,统调负荷!$C:$C,$A18)/10,"")</f>
        <v>2009.9</v>
      </c>
      <c r="AD18" s="27"/>
      <c r="AE18" s="23" t="str">
        <f>检修、备用和必开!$A16</f>
        <v>2025-01-15</v>
      </c>
      <c r="AF18" s="41">
        <f ca="1" t="shared" si="7"/>
        <v>-137.2525</v>
      </c>
      <c r="AG18" s="41">
        <f ca="1" t="shared" si="8"/>
        <v>-117.4375</v>
      </c>
      <c r="AH18" s="41">
        <f ca="1" t="shared" si="9"/>
        <v>10.655</v>
      </c>
      <c r="AI18" s="41">
        <f ca="1" t="shared" si="10"/>
        <v>19.7975000000001</v>
      </c>
      <c r="AJ18" s="41">
        <f ca="1" t="shared" si="11"/>
        <v>81.175</v>
      </c>
      <c r="AK18" s="41">
        <f ca="1" t="shared" si="12"/>
        <v>111.74</v>
      </c>
      <c r="AL18" s="41">
        <f ca="1" t="shared" si="13"/>
        <v>95.9324999999999</v>
      </c>
      <c r="AM18" s="41">
        <f ca="1" t="shared" si="14"/>
        <v>34.5349999999999</v>
      </c>
      <c r="AN18" s="41">
        <f ca="1" t="shared" si="15"/>
        <v>-38.6375000000003</v>
      </c>
      <c r="AO18" s="41">
        <f ca="1" t="shared" si="16"/>
        <v>-33.5724999999998</v>
      </c>
      <c r="AP18" s="41">
        <f ca="1" t="shared" si="17"/>
        <v>-57.7750000000001</v>
      </c>
      <c r="AQ18" s="41">
        <f ca="1" t="shared" si="18"/>
        <v>-202.8525</v>
      </c>
      <c r="AR18" s="41">
        <f ca="1" t="shared" si="19"/>
        <v>-154.815</v>
      </c>
      <c r="AS18" s="41">
        <f ca="1" t="shared" si="20"/>
        <v>-185.165</v>
      </c>
      <c r="AT18" s="41">
        <f ca="1" t="shared" si="21"/>
        <v>-97.0799999999999</v>
      </c>
      <c r="AU18" s="41">
        <f ca="1" t="shared" si="22"/>
        <v>-10.105</v>
      </c>
      <c r="AV18" s="41">
        <f ca="1" t="shared" si="23"/>
        <v>-5.61250000000018</v>
      </c>
      <c r="AW18" s="41">
        <f ca="1" t="shared" si="24"/>
        <v>-3.90499999999975</v>
      </c>
      <c r="AX18" s="41">
        <f ca="1" t="shared" si="25"/>
        <v>-11.2424999999998</v>
      </c>
      <c r="AY18" s="41">
        <f ca="1" t="shared" si="26"/>
        <v>15.2125000000001</v>
      </c>
      <c r="AZ18" s="41">
        <f ca="1" t="shared" si="27"/>
        <v>16.1300000000001</v>
      </c>
      <c r="BA18" s="41">
        <f ca="1" t="shared" si="28"/>
        <v>-15.0174999999999</v>
      </c>
      <c r="BB18" s="41">
        <f ca="1" t="shared" si="29"/>
        <v>-17.875</v>
      </c>
      <c r="BC18" s="41">
        <f ca="1" t="shared" si="30"/>
        <v>-42.3225</v>
      </c>
    </row>
    <row r="19" s="26" customFormat="1" spans="1:55">
      <c r="A19" s="16" t="str">
        <f>统调负荷24小时!A19</f>
        <v>2025-01-08</v>
      </c>
      <c r="B19" s="37" t="s">
        <v>54</v>
      </c>
      <c r="C19" s="33">
        <f t="shared" si="6"/>
        <v>2175.70260416667</v>
      </c>
      <c r="D19" s="3">
        <f t="shared" si="0"/>
        <v>2518.9075</v>
      </c>
      <c r="E19" s="3">
        <f t="shared" si="1"/>
        <v>1840.86</v>
      </c>
      <c r="F19" s="27">
        <f>IFERROR(AVERAGEIFS(统调负荷!$Q:$Q,统调负荷!$B:$B,F$3,统调负荷!$C:$C,$A19)/10,"")</f>
        <v>2100.655</v>
      </c>
      <c r="G19" s="27">
        <f>IFERROR(AVERAGEIFS(统调负荷!$Q:$Q,统调负荷!$B:$B,G$3,统调负荷!$C:$C,$A19)/10,"")</f>
        <v>1972.58</v>
      </c>
      <c r="H19" s="27">
        <f>IFERROR(AVERAGEIFS(统调负荷!$Q:$Q,统调负荷!$B:$B,H$3,统调负荷!$C:$C,$A19)/10,"")</f>
        <v>1848.995</v>
      </c>
      <c r="I19" s="27">
        <f>IFERROR(AVERAGEIFS(统调负荷!$Q:$Q,统调负荷!$B:$B,I$3,统调负荷!$C:$C,$A19)/10,"")</f>
        <v>1840.86</v>
      </c>
      <c r="J19" s="27">
        <f>IFERROR(AVERAGEIFS(统调负荷!$Q:$Q,统调负荷!$B:$B,J$3,统调负荷!$C:$C,$A19)/10,"")</f>
        <v>1872.2675</v>
      </c>
      <c r="K19" s="27">
        <f>IFERROR(AVERAGEIFS(统调负荷!$Q:$Q,统调负荷!$B:$B,K$3,统调负荷!$C:$C,$A19)/10,"")</f>
        <v>1916.96</v>
      </c>
      <c r="L19" s="27">
        <f>IFERROR(AVERAGEIFS(统调负荷!$Q:$Q,统调负荷!$B:$B,L$3,统调负荷!$C:$C,$A19)/10,"")</f>
        <v>1942.4875</v>
      </c>
      <c r="M19" s="27">
        <f>IFERROR(AVERAGEIFS(统调负荷!$Q:$Q,统调负荷!$B:$B,M$3,统调负荷!$C:$C,$A19)/10,"")</f>
        <v>2000.88</v>
      </c>
      <c r="N19" s="27">
        <f>IFERROR(AVERAGEIFS(统调负荷!$Q:$Q,统调负荷!$B:$B,N$3,统调负荷!$C:$C,$A19)/10,"")</f>
        <v>2320.265</v>
      </c>
      <c r="O19" s="27">
        <f>IFERROR(AVERAGEIFS(统调负荷!$Q:$Q,统调负荷!$B:$B,O$3,统调负荷!$C:$C,$A19)/10,"")</f>
        <v>2518.9075</v>
      </c>
      <c r="P19" s="27">
        <f>IFERROR(AVERAGEIFS(统调负荷!$Q:$Q,统调负荷!$B:$B,P$3,统调负荷!$C:$C,$A19)/10,"")</f>
        <v>2417.5775</v>
      </c>
      <c r="Q19" s="27">
        <f>IFERROR(AVERAGEIFS(统调负荷!$Q:$Q,统调负荷!$B:$B,Q$3,统调负荷!$C:$C,$A19)/10,"")</f>
        <v>2361.4225</v>
      </c>
      <c r="R19" s="27">
        <f>IFERROR(AVERAGEIFS(统调负荷!$Q:$Q,统调负荷!$B:$B,R$3,统调负荷!$C:$C,$A19)/10,"")</f>
        <v>2036.9975</v>
      </c>
      <c r="S19" s="27">
        <f>IFERROR(AVERAGEIFS(统调负荷!$Q:$Q,统调负荷!$B:$B,S$3,统调负荷!$C:$C,$A19)/10,"")</f>
        <v>2033.5275</v>
      </c>
      <c r="T19" s="27">
        <f>IFERROR(AVERAGEIFS(统调负荷!$Q:$Q,统调负荷!$B:$B,T$3,统调负荷!$C:$C,$A19)/10,"")</f>
        <v>2186.8925</v>
      </c>
      <c r="U19" s="27">
        <f>IFERROR(AVERAGEIFS(统调负荷!$Q:$Q,统调负荷!$B:$B,U$3,统调负荷!$C:$C,$A19)/10,"")</f>
        <v>2227.3375</v>
      </c>
      <c r="V19" s="27">
        <f>IFERROR(AVERAGEIFS(统调负荷!$Q:$Q,统调负荷!$B:$B,V$3,统调负荷!$C:$C,$A19)/10,"")</f>
        <v>2322.8225</v>
      </c>
      <c r="W19" s="27">
        <f>IFERROR(AVERAGEIFS(统调负荷!$Q:$Q,统调负荷!$B:$B,W$3,统调负荷!$C:$C,$A19)/10,"")</f>
        <v>2301.8</v>
      </c>
      <c r="X19" s="27">
        <f>IFERROR(AVERAGEIFS(统调负荷!$Q:$Q,统调负荷!$B:$B,X$3,统调负荷!$C:$C,$A19)/10,"")</f>
        <v>2406.9025</v>
      </c>
      <c r="Y19" s="27">
        <f>IFERROR(AVERAGEIFS(统调负荷!$Q:$Q,统调负荷!$B:$B,Y$3,统调负荷!$C:$C,$A19)/10,"")</f>
        <v>2413.7875</v>
      </c>
      <c r="Z19" s="27">
        <f>IFERROR(AVERAGEIFS(统调负荷!$Q:$Q,统调负荷!$B:$B,Z$3,统调负荷!$C:$C,$A19)/10,"")</f>
        <v>2409.1225</v>
      </c>
      <c r="AA19" s="27">
        <f>IFERROR(AVERAGEIFS(统调负荷!$Q:$Q,统调负荷!$B:$B,AA$3,统调负荷!$C:$C,$A19)/10,"")</f>
        <v>2387.17</v>
      </c>
      <c r="AB19" s="27">
        <f>IFERROR(AVERAGEIFS(统调负荷!$Q:$Q,统调负荷!$B:$B,AB$3,统调负荷!$C:$C,$A19)/10,"")</f>
        <v>2300.0775</v>
      </c>
      <c r="AC19" s="27">
        <f>IFERROR(AVERAGEIFS(统调负荷!$Q:$Q,统调负荷!$B:$B,AC$3,统调负荷!$C:$C,$A19)/10,"")</f>
        <v>2076.5675</v>
      </c>
      <c r="AD19" s="27"/>
      <c r="AE19" s="23" t="str">
        <f>检修、备用和必开!$A17</f>
        <v>2025-01-16</v>
      </c>
      <c r="AF19" s="41">
        <f ca="1" t="shared" si="7"/>
        <v>-32.6700000000001</v>
      </c>
      <c r="AG19" s="41">
        <f ca="1" t="shared" si="8"/>
        <v>-49.3300000000002</v>
      </c>
      <c r="AH19" s="41">
        <f ca="1" t="shared" si="9"/>
        <v>11.1475</v>
      </c>
      <c r="AI19" s="41">
        <f ca="1" t="shared" si="10"/>
        <v>-16.1524999999999</v>
      </c>
      <c r="AJ19" s="41">
        <f ca="1" t="shared" si="11"/>
        <v>55.4625000000001</v>
      </c>
      <c r="AK19" s="41">
        <f ca="1" t="shared" si="12"/>
        <v>73.5700000000002</v>
      </c>
      <c r="AL19" s="41">
        <f ca="1" t="shared" si="13"/>
        <v>88.9225000000001</v>
      </c>
      <c r="AM19" s="41">
        <f ca="1" t="shared" si="14"/>
        <v>116.745</v>
      </c>
      <c r="AN19" s="41">
        <f ca="1" t="shared" si="15"/>
        <v>82.8274999999999</v>
      </c>
      <c r="AO19" s="41">
        <f ca="1" t="shared" si="16"/>
        <v>171.6625</v>
      </c>
      <c r="AP19" s="41">
        <f ca="1" t="shared" si="17"/>
        <v>218.0375</v>
      </c>
      <c r="AQ19" s="41">
        <f ca="1" t="shared" si="18"/>
        <v>-41.1475</v>
      </c>
      <c r="AR19" s="41">
        <f ca="1" t="shared" si="19"/>
        <v>-61.6999999999998</v>
      </c>
      <c r="AS19" s="41">
        <f ca="1" t="shared" si="20"/>
        <v>-154.95</v>
      </c>
      <c r="AT19" s="41">
        <f ca="1" t="shared" si="21"/>
        <v>-72.6025</v>
      </c>
      <c r="AU19" s="41">
        <f ca="1" t="shared" si="22"/>
        <v>-43.3824999999997</v>
      </c>
      <c r="AV19" s="41">
        <f ca="1" t="shared" si="23"/>
        <v>-81.2374999999997</v>
      </c>
      <c r="AW19" s="41">
        <f ca="1" t="shared" si="24"/>
        <v>11.3675000000003</v>
      </c>
      <c r="AX19" s="41">
        <f ca="1" t="shared" si="25"/>
        <v>24.0349999999999</v>
      </c>
      <c r="AY19" s="41">
        <f ca="1" t="shared" si="26"/>
        <v>37.9075000000003</v>
      </c>
      <c r="AZ19" s="41">
        <f ca="1" t="shared" si="27"/>
        <v>48.7449999999999</v>
      </c>
      <c r="BA19" s="41">
        <f ca="1" t="shared" si="28"/>
        <v>47.71</v>
      </c>
      <c r="BB19" s="41">
        <f ca="1" t="shared" si="29"/>
        <v>-22.0599999999999</v>
      </c>
      <c r="BC19" s="41">
        <f ca="1" t="shared" si="30"/>
        <v>16.0799999999999</v>
      </c>
    </row>
    <row r="20" s="26" customFormat="1" spans="1:55">
      <c r="A20" s="16" t="str">
        <f>统调负荷24小时!A20</f>
        <v>2025-01-09</v>
      </c>
      <c r="B20" s="37" t="s">
        <v>53</v>
      </c>
      <c r="C20" s="33">
        <f t="shared" si="6"/>
        <v>2153.47885416667</v>
      </c>
      <c r="D20" s="3">
        <f t="shared" si="0"/>
        <v>2571.69</v>
      </c>
      <c r="E20" s="3">
        <f t="shared" si="1"/>
        <v>1592.8325</v>
      </c>
      <c r="F20" s="27">
        <f>IFERROR(AVERAGEIFS(统调负荷!$H:$H,统调负荷!$B:$B,F$3,统调负荷!$C:$C,$A20)/10,"")</f>
        <v>1819.18</v>
      </c>
      <c r="G20" s="27">
        <f>IFERROR(AVERAGEIFS(统调负荷!$H:$H,统调负荷!$B:$B,G$3,统调负荷!$C:$C,$A20)/10,"")</f>
        <v>1702.735</v>
      </c>
      <c r="H20" s="27">
        <f>IFERROR(AVERAGEIFS(统调负荷!$H:$H,统调负荷!$B:$B,H$3,统调负荷!$C:$C,$A20)/10,"")</f>
        <v>1624.0875</v>
      </c>
      <c r="I20" s="27">
        <f>IFERROR(AVERAGEIFS(统调负荷!$H:$H,统调负荷!$B:$B,I$3,统调负荷!$C:$C,$A20)/10,"")</f>
        <v>1604.0275</v>
      </c>
      <c r="J20" s="27">
        <f>IFERROR(AVERAGEIFS(统调负荷!$H:$H,统调负荷!$B:$B,J$3,统调负荷!$C:$C,$A20)/10,"")</f>
        <v>1592.8325</v>
      </c>
      <c r="K20" s="27">
        <f>IFERROR(AVERAGEIFS(统调负荷!$H:$H,统调负荷!$B:$B,K$3,统调负荷!$C:$C,$A20)/10,"")</f>
        <v>1614.9775</v>
      </c>
      <c r="L20" s="27">
        <f>IFERROR(AVERAGEIFS(统调负荷!$H:$H,统调负荷!$B:$B,L$3,统调负荷!$C:$C,$A20)/10,"")</f>
        <v>1683.85</v>
      </c>
      <c r="M20" s="27">
        <f>IFERROR(AVERAGEIFS(统调负荷!$H:$H,统调负荷!$B:$B,M$3,统调负荷!$C:$C,$A20)/10,"")</f>
        <v>1983.1725</v>
      </c>
      <c r="N20" s="27">
        <f>IFERROR(AVERAGEIFS(统调负荷!$H:$H,统调负荷!$B:$B,N$3,统调负荷!$C:$C,$A20)/10,"")</f>
        <v>2345.7875</v>
      </c>
      <c r="O20" s="27">
        <f>IFERROR(AVERAGEIFS(统调负荷!$H:$H,统调负荷!$B:$B,O$3,统调负荷!$C:$C,$A20)/10,"")</f>
        <v>2421.31</v>
      </c>
      <c r="P20" s="27">
        <f>IFERROR(AVERAGEIFS(统调负荷!$H:$H,统调负荷!$B:$B,P$3,统调负荷!$C:$C,$A20)/10,"")</f>
        <v>2446.065</v>
      </c>
      <c r="Q20" s="27">
        <f>IFERROR(AVERAGEIFS(统调负荷!$H:$H,统调负荷!$B:$B,Q$3,统调负荷!$C:$C,$A20)/10,"")</f>
        <v>2420.735</v>
      </c>
      <c r="R20" s="27">
        <f>IFERROR(AVERAGEIFS(统调负荷!$H:$H,统调负荷!$B:$B,R$3,统调负荷!$C:$C,$A20)/10,"")</f>
        <v>2202.86</v>
      </c>
      <c r="S20" s="27">
        <f>IFERROR(AVERAGEIFS(统调负荷!$H:$H,统调负荷!$B:$B,S$3,统调负荷!$C:$C,$A20)/10,"")</f>
        <v>2190.3325</v>
      </c>
      <c r="T20" s="27">
        <f>IFERROR(AVERAGEIFS(统调负荷!$H:$H,统调负荷!$B:$B,T$3,统调负荷!$C:$C,$A20)/10,"")</f>
        <v>2295.1525</v>
      </c>
      <c r="U20" s="27">
        <f>IFERROR(AVERAGEIFS(统调负荷!$H:$H,统调负荷!$B:$B,U$3,统调负荷!$C:$C,$A20)/10,"")</f>
        <v>2287.8275</v>
      </c>
      <c r="V20" s="27">
        <f>IFERROR(AVERAGEIFS(统调负荷!$H:$H,统调负荷!$B:$B,V$3,统调负荷!$C:$C,$A20)/10,"")</f>
        <v>2354.9525</v>
      </c>
      <c r="W20" s="27">
        <f>IFERROR(AVERAGEIFS(统调负荷!$H:$H,统调负荷!$B:$B,W$3,统调负荷!$C:$C,$A20)/10,"")</f>
        <v>2333.64</v>
      </c>
      <c r="X20" s="27">
        <f>IFERROR(AVERAGEIFS(统调负荷!$H:$H,统调负荷!$B:$B,X$3,统调负荷!$C:$C,$A20)/10,"")</f>
        <v>2489.885</v>
      </c>
      <c r="Y20" s="27">
        <f>IFERROR(AVERAGEIFS(统调负荷!$H:$H,统调负荷!$B:$B,Y$3,统调负荷!$C:$C,$A20)/10,"")</f>
        <v>2571.69</v>
      </c>
      <c r="Z20" s="27">
        <f>IFERROR(AVERAGEIFS(统调负荷!$H:$H,统调负荷!$B:$B,Z$3,统调负荷!$C:$C,$A20)/10,"")</f>
        <v>2549.7825</v>
      </c>
      <c r="AA20" s="27">
        <f>IFERROR(AVERAGEIFS(统调负荷!$H:$H,统调负荷!$B:$B,AA$3,统调负荷!$C:$C,$A20)/10,"")</f>
        <v>2470.9875</v>
      </c>
      <c r="AB20" s="27">
        <f>IFERROR(AVERAGEIFS(统调负荷!$H:$H,统调负荷!$B:$B,AB$3,统调负荷!$C:$C,$A20)/10,"")</f>
        <v>2389.3025</v>
      </c>
      <c r="AC20" s="27">
        <f>IFERROR(AVERAGEIFS(统调负荷!$H:$H,统调负荷!$B:$B,AC$3,统调负荷!$C:$C,$A20)/10,"")</f>
        <v>2288.32</v>
      </c>
      <c r="AD20" s="27"/>
      <c r="AE20" s="23" t="str">
        <f>检修、备用和必开!$A18</f>
        <v>2025-01-17</v>
      </c>
      <c r="AF20" s="41">
        <f ca="1" t="shared" si="7"/>
        <v>-34.5375000000001</v>
      </c>
      <c r="AG20" s="41">
        <f ca="1" t="shared" si="8"/>
        <v>1.5949999999998</v>
      </c>
      <c r="AH20" s="41">
        <f ca="1" t="shared" si="9"/>
        <v>78.8599999999999</v>
      </c>
      <c r="AI20" s="41">
        <f ca="1" t="shared" si="10"/>
        <v>113.4025</v>
      </c>
      <c r="AJ20" s="41">
        <f ca="1" t="shared" si="11"/>
        <v>176.0575</v>
      </c>
      <c r="AK20" s="41">
        <f ca="1" t="shared" si="12"/>
        <v>128.37</v>
      </c>
      <c r="AL20" s="41">
        <f ca="1" t="shared" si="13"/>
        <v>49.25</v>
      </c>
      <c r="AM20" s="41">
        <f ca="1" t="shared" si="14"/>
        <v>-63.1099999999999</v>
      </c>
      <c r="AN20" s="41">
        <f ca="1" t="shared" si="15"/>
        <v>-156.37</v>
      </c>
      <c r="AO20" s="41">
        <f ca="1" t="shared" si="16"/>
        <v>14.3299999999999</v>
      </c>
      <c r="AP20" s="41">
        <f ca="1" t="shared" si="17"/>
        <v>74.5825</v>
      </c>
      <c r="AQ20" s="41">
        <f ca="1" t="shared" si="18"/>
        <v>-7.36250000000018</v>
      </c>
      <c r="AR20" s="41">
        <f ca="1" t="shared" si="19"/>
        <v>-27.0925000000002</v>
      </c>
      <c r="AS20" s="41">
        <f ca="1" t="shared" si="20"/>
        <v>-96.52</v>
      </c>
      <c r="AT20" s="41">
        <f ca="1" t="shared" si="21"/>
        <v>43.7575000000002</v>
      </c>
      <c r="AU20" s="41">
        <f ca="1" t="shared" si="22"/>
        <v>74.8500000000004</v>
      </c>
      <c r="AV20" s="41">
        <f ca="1" t="shared" si="23"/>
        <v>84.7674999999999</v>
      </c>
      <c r="AW20" s="41">
        <f ca="1" t="shared" si="24"/>
        <v>140.3675</v>
      </c>
      <c r="AX20" s="41">
        <f ca="1" t="shared" si="25"/>
        <v>74.7825000000003</v>
      </c>
      <c r="AY20" s="41">
        <f ca="1" t="shared" si="26"/>
        <v>89.3250000000003</v>
      </c>
      <c r="AZ20" s="41">
        <f ca="1" t="shared" si="27"/>
        <v>146.6025</v>
      </c>
      <c r="BA20" s="41">
        <f ca="1" t="shared" si="28"/>
        <v>129.5675</v>
      </c>
      <c r="BB20" s="41">
        <f ca="1" t="shared" si="29"/>
        <v>183.5175</v>
      </c>
      <c r="BC20" s="41">
        <f ca="1" t="shared" si="30"/>
        <v>132.81</v>
      </c>
    </row>
    <row r="21" s="26" customFormat="1" spans="1:55">
      <c r="A21" s="16" t="str">
        <f>统调负荷24小时!A21</f>
        <v>2025-01-09</v>
      </c>
      <c r="B21" s="37" t="s">
        <v>54</v>
      </c>
      <c r="C21" s="33">
        <f t="shared" si="6"/>
        <v>2136.82583333333</v>
      </c>
      <c r="D21" s="3">
        <f t="shared" si="0"/>
        <v>2592.7125</v>
      </c>
      <c r="E21" s="3">
        <f t="shared" si="1"/>
        <v>1542.915</v>
      </c>
      <c r="F21" s="27">
        <f>IFERROR(AVERAGEIFS(统调负荷!$Q:$Q,统调负荷!$B:$B,F$3,统调负荷!$C:$C,$A21)/10,"")</f>
        <v>1863.7475</v>
      </c>
      <c r="G21" s="27">
        <f>IFERROR(AVERAGEIFS(统调负荷!$Q:$Q,统调负荷!$B:$B,G$3,统调负荷!$C:$C,$A21)/10,"")</f>
        <v>1817.8675</v>
      </c>
      <c r="H21" s="27">
        <f>IFERROR(AVERAGEIFS(统调负荷!$Q:$Q,统调负荷!$B:$B,H$3,统调负荷!$C:$C,$A21)/10,"")</f>
        <v>1744.8525</v>
      </c>
      <c r="I21" s="27">
        <f>IFERROR(AVERAGEIFS(统调负荷!$Q:$Q,统调负荷!$B:$B,I$3,统调负荷!$C:$C,$A21)/10,"")</f>
        <v>1626.725</v>
      </c>
      <c r="J21" s="27">
        <f>IFERROR(AVERAGEIFS(统调负荷!$Q:$Q,统调负荷!$B:$B,J$3,统调负荷!$C:$C,$A21)/10,"")</f>
        <v>1542.915</v>
      </c>
      <c r="K21" s="27">
        <f>IFERROR(AVERAGEIFS(统调负荷!$Q:$Q,统调负荷!$B:$B,K$3,统调负荷!$C:$C,$A21)/10,"")</f>
        <v>1589.2275</v>
      </c>
      <c r="L21" s="27">
        <f>IFERROR(AVERAGEIFS(统调负荷!$Q:$Q,统调负荷!$B:$B,L$3,统调负荷!$C:$C,$A21)/10,"")</f>
        <v>1648.4575</v>
      </c>
      <c r="M21" s="27">
        <f>IFERROR(AVERAGEIFS(统调负荷!$Q:$Q,统调负荷!$B:$B,M$3,统调负荷!$C:$C,$A21)/10,"")</f>
        <v>1981.58</v>
      </c>
      <c r="N21" s="27">
        <f>IFERROR(AVERAGEIFS(统调负荷!$Q:$Q,统调负荷!$B:$B,N$3,统调负荷!$C:$C,$A21)/10,"")</f>
        <v>2321.3425</v>
      </c>
      <c r="O21" s="27">
        <f>IFERROR(AVERAGEIFS(统调负荷!$Q:$Q,统调负荷!$B:$B,O$3,统调负荷!$C:$C,$A21)/10,"")</f>
        <v>2366.5775</v>
      </c>
      <c r="P21" s="27">
        <f>IFERROR(AVERAGEIFS(统调负荷!$Q:$Q,统调负荷!$B:$B,P$3,统调负荷!$C:$C,$A21)/10,"")</f>
        <v>2346.4675</v>
      </c>
      <c r="Q21" s="27">
        <f>IFERROR(AVERAGEIFS(统调负荷!$Q:$Q,统调负荷!$B:$B,Q$3,统调负荷!$C:$C,$A21)/10,"")</f>
        <v>2298.1575</v>
      </c>
      <c r="R21" s="27">
        <f>IFERROR(AVERAGEIFS(统调负荷!$Q:$Q,统调负荷!$B:$B,R$3,统调负荷!$C:$C,$A21)/10,"")</f>
        <v>2010.32</v>
      </c>
      <c r="S21" s="27">
        <f>IFERROR(AVERAGEIFS(统调负荷!$Q:$Q,统调负荷!$B:$B,S$3,统调负荷!$C:$C,$A21)/10,"")</f>
        <v>2084.2475</v>
      </c>
      <c r="T21" s="27">
        <f>IFERROR(AVERAGEIFS(统调负荷!$Q:$Q,统调负荷!$B:$B,T$3,统调负荷!$C:$C,$A21)/10,"")</f>
        <v>2245.4075</v>
      </c>
      <c r="U21" s="27">
        <f>IFERROR(AVERAGEIFS(统调负荷!$Q:$Q,统调负荷!$B:$B,U$3,统调负荷!$C:$C,$A21)/10,"")</f>
        <v>2294.4325</v>
      </c>
      <c r="V21" s="27">
        <f>IFERROR(AVERAGEIFS(统调负荷!$Q:$Q,统调负荷!$B:$B,V$3,统调负荷!$C:$C,$A21)/10,"")</f>
        <v>2394.805</v>
      </c>
      <c r="W21" s="27">
        <f>IFERROR(AVERAGEIFS(统调负荷!$Q:$Q,统调负荷!$B:$B,W$3,统调负荷!$C:$C,$A21)/10,"")</f>
        <v>2407.3225</v>
      </c>
      <c r="X21" s="27">
        <f>IFERROR(AVERAGEIFS(统调负荷!$Q:$Q,统调负荷!$B:$B,X$3,统调负荷!$C:$C,$A21)/10,"")</f>
        <v>2519.46</v>
      </c>
      <c r="Y21" s="27">
        <f>IFERROR(AVERAGEIFS(统调负荷!$Q:$Q,统调负荷!$B:$B,Y$3,统调负荷!$C:$C,$A21)/10,"")</f>
        <v>2592.7125</v>
      </c>
      <c r="Z21" s="27">
        <f>IFERROR(AVERAGEIFS(统调负荷!$Q:$Q,统调负荷!$B:$B,Z$3,统调负荷!$C:$C,$A21)/10,"")</f>
        <v>2567.59</v>
      </c>
      <c r="AA21" s="27">
        <f>IFERROR(AVERAGEIFS(统调负荷!$Q:$Q,统调负荷!$B:$B,AA$3,统调负荷!$C:$C,$A21)/10,"")</f>
        <v>2486.8675</v>
      </c>
      <c r="AB21" s="27">
        <f>IFERROR(AVERAGEIFS(统调负荷!$Q:$Q,统调负荷!$B:$B,AB$3,统调负荷!$C:$C,$A21)/10,"")</f>
        <v>2391.305</v>
      </c>
      <c r="AC21" s="27">
        <f>IFERROR(AVERAGEIFS(统调负荷!$Q:$Q,统调负荷!$B:$B,AC$3,统调负荷!$C:$C,$A21)/10,"")</f>
        <v>2141.4325</v>
      </c>
      <c r="AD21" s="27"/>
      <c r="AE21" s="23" t="str">
        <f>检修、备用和必开!$A19</f>
        <v>2025-01-18</v>
      </c>
      <c r="AF21" s="41">
        <f ca="1" t="shared" si="7"/>
        <v>43.135</v>
      </c>
      <c r="AG21" s="41">
        <f ca="1" t="shared" si="8"/>
        <v>-8.0474999999999</v>
      </c>
      <c r="AH21" s="41">
        <f ca="1" t="shared" si="9"/>
        <v>138.425</v>
      </c>
      <c r="AI21" s="41">
        <f ca="1" t="shared" si="10"/>
        <v>116.505</v>
      </c>
      <c r="AJ21" s="41">
        <f ca="1" t="shared" si="11"/>
        <v>157.33</v>
      </c>
      <c r="AK21" s="41">
        <f ca="1" t="shared" si="12"/>
        <v>157.2375</v>
      </c>
      <c r="AL21" s="41">
        <f ca="1" t="shared" si="13"/>
        <v>132.8525</v>
      </c>
      <c r="AM21" s="41">
        <f ca="1" t="shared" si="14"/>
        <v>-83.1700000000001</v>
      </c>
      <c r="AN21" s="41">
        <f ca="1" t="shared" si="15"/>
        <v>-243.555</v>
      </c>
      <c r="AO21" s="41">
        <f ca="1" t="shared" si="16"/>
        <v>-127.7125</v>
      </c>
      <c r="AP21" s="41">
        <f ca="1" t="shared" si="17"/>
        <v>-55.9975000000004</v>
      </c>
      <c r="AQ21" s="41">
        <f ca="1" t="shared" si="18"/>
        <v>-106.315</v>
      </c>
      <c r="AR21" s="41">
        <f ca="1" t="shared" si="19"/>
        <v>-102.61</v>
      </c>
      <c r="AS21" s="41">
        <f ca="1" t="shared" si="20"/>
        <v>-96.1074999999998</v>
      </c>
      <c r="AT21" s="41">
        <f ca="1" t="shared" si="21"/>
        <v>-48.0999999999999</v>
      </c>
      <c r="AU21" s="41">
        <f ca="1" t="shared" si="22"/>
        <v>-26.6675</v>
      </c>
      <c r="AV21" s="41">
        <f ca="1" t="shared" si="23"/>
        <v>26.3849999999998</v>
      </c>
      <c r="AW21" s="41">
        <f ca="1" t="shared" si="24"/>
        <v>53.7149999999997</v>
      </c>
      <c r="AX21" s="41">
        <f ca="1" t="shared" si="25"/>
        <v>-6.72000000000025</v>
      </c>
      <c r="AY21" s="41">
        <f ca="1" t="shared" si="26"/>
        <v>-60.165</v>
      </c>
      <c r="AZ21" s="41">
        <f ca="1" t="shared" si="27"/>
        <v>-54.2600000000002</v>
      </c>
      <c r="BA21" s="41">
        <f ca="1" t="shared" si="28"/>
        <v>-60.6724999999999</v>
      </c>
      <c r="BB21" s="41">
        <f ca="1" t="shared" si="29"/>
        <v>7.60500000000002</v>
      </c>
      <c r="BC21" s="41">
        <f ca="1" t="shared" si="30"/>
        <v>33.1074999999998</v>
      </c>
    </row>
    <row r="22" s="26" customFormat="1" spans="1:55">
      <c r="A22" s="16" t="str">
        <f>统调负荷24小时!A22</f>
        <v>2025-01-10</v>
      </c>
      <c r="B22" s="37" t="s">
        <v>53</v>
      </c>
      <c r="C22" s="33">
        <f t="shared" si="6"/>
        <v>2312.36479166667</v>
      </c>
      <c r="D22" s="3">
        <f t="shared" si="0"/>
        <v>2611.9875</v>
      </c>
      <c r="E22" s="3">
        <f t="shared" si="1"/>
        <v>1920.29</v>
      </c>
      <c r="F22" s="27">
        <f>IFERROR(AVERAGEIFS(统调负荷!$H:$H,统调负荷!$B:$B,F$3,统调负荷!$C:$C,$A22)/10,"")</f>
        <v>2142.4025</v>
      </c>
      <c r="G22" s="27">
        <f>IFERROR(AVERAGEIFS(统调负荷!$H:$H,统调负荷!$B:$B,G$3,统调负荷!$C:$C,$A22)/10,"")</f>
        <v>2055.51</v>
      </c>
      <c r="H22" s="27">
        <f>IFERROR(AVERAGEIFS(统调负荷!$H:$H,统调负荷!$B:$B,H$3,统调负荷!$C:$C,$A22)/10,"")</f>
        <v>1988.4625</v>
      </c>
      <c r="I22" s="27">
        <f>IFERROR(AVERAGEIFS(统调负荷!$H:$H,统调负荷!$B:$B,I$3,统调负荷!$C:$C,$A22)/10,"")</f>
        <v>1946.1325</v>
      </c>
      <c r="J22" s="27">
        <f>IFERROR(AVERAGEIFS(统调负荷!$H:$H,统调负荷!$B:$B,J$3,统调负荷!$C:$C,$A22)/10,"")</f>
        <v>1920.29</v>
      </c>
      <c r="K22" s="27">
        <f>IFERROR(AVERAGEIFS(统调负荷!$H:$H,统调负荷!$B:$B,K$3,统调负荷!$C:$C,$A22)/10,"")</f>
        <v>1928.83</v>
      </c>
      <c r="L22" s="27">
        <f>IFERROR(AVERAGEIFS(统调负荷!$H:$H,统调负荷!$B:$B,L$3,统调负荷!$C:$C,$A22)/10,"")</f>
        <v>1978.805</v>
      </c>
      <c r="M22" s="27">
        <f>IFERROR(AVERAGEIFS(统调负荷!$H:$H,统调负荷!$B:$B,M$3,统调负荷!$C:$C,$A22)/10,"")</f>
        <v>2251.215</v>
      </c>
      <c r="N22" s="27">
        <f>IFERROR(AVERAGEIFS(统调负荷!$H:$H,统调负荷!$B:$B,N$3,统调负荷!$C:$C,$A22)/10,"")</f>
        <v>2554.7225</v>
      </c>
      <c r="O22" s="27">
        <f>IFERROR(AVERAGEIFS(统调负荷!$H:$H,统调负荷!$B:$B,O$3,统调负荷!$C:$C,$A22)/10,"")</f>
        <v>2602.4825</v>
      </c>
      <c r="P22" s="27">
        <f>IFERROR(AVERAGEIFS(统调负荷!$H:$H,统调负荷!$B:$B,P$3,统调负荷!$C:$C,$A22)/10,"")</f>
        <v>2600.5025</v>
      </c>
      <c r="Q22" s="27">
        <f>IFERROR(AVERAGEIFS(统调负荷!$H:$H,统调负荷!$B:$B,Q$3,统调负荷!$C:$C,$A22)/10,"")</f>
        <v>2533.795</v>
      </c>
      <c r="R22" s="27">
        <f>IFERROR(AVERAGEIFS(统调负荷!$H:$H,统调负荷!$B:$B,R$3,统调负荷!$C:$C,$A22)/10,"")</f>
        <v>2310.7525</v>
      </c>
      <c r="S22" s="27">
        <f>IFERROR(AVERAGEIFS(统调负荷!$H:$H,统调负荷!$B:$B,S$3,统调负荷!$C:$C,$A22)/10,"")</f>
        <v>2350.79</v>
      </c>
      <c r="T22" s="27">
        <f>IFERROR(AVERAGEIFS(统调负荷!$H:$H,统调负荷!$B:$B,T$3,统调负荷!$C:$C,$A22)/10,"")</f>
        <v>2372.8025</v>
      </c>
      <c r="U22" s="27">
        <f>IFERROR(AVERAGEIFS(统调负荷!$H:$H,统调负荷!$B:$B,U$3,统调负荷!$C:$C,$A22)/10,"")</f>
        <v>2315.9375</v>
      </c>
      <c r="V22" s="27">
        <f>IFERROR(AVERAGEIFS(统调负荷!$H:$H,统调负荷!$B:$B,V$3,统调负荷!$C:$C,$A22)/10,"")</f>
        <v>2376.88</v>
      </c>
      <c r="W22" s="27">
        <f>IFERROR(AVERAGEIFS(统调负荷!$H:$H,统调负荷!$B:$B,W$3,统调负荷!$C:$C,$A22)/10,"")</f>
        <v>2356.53</v>
      </c>
      <c r="X22" s="27">
        <f>IFERROR(AVERAGEIFS(统调负荷!$H:$H,统调负荷!$B:$B,X$3,统调负荷!$C:$C,$A22)/10,"")</f>
        <v>2535.925</v>
      </c>
      <c r="Y22" s="27">
        <f>IFERROR(AVERAGEIFS(统调负荷!$H:$H,统调负荷!$B:$B,Y$3,统调负荷!$C:$C,$A22)/10,"")</f>
        <v>2611.9875</v>
      </c>
      <c r="Z22" s="27">
        <f>IFERROR(AVERAGEIFS(统调负荷!$H:$H,统调负荷!$B:$B,Z$3,统调负荷!$C:$C,$A22)/10,"")</f>
        <v>2572.9325</v>
      </c>
      <c r="AA22" s="27">
        <f>IFERROR(AVERAGEIFS(统调负荷!$H:$H,统调负荷!$B:$B,AA$3,统调负荷!$C:$C,$A22)/10,"")</f>
        <v>2481.0975</v>
      </c>
      <c r="AB22" s="27">
        <f>IFERROR(AVERAGEIFS(统调负荷!$H:$H,统调负荷!$B:$B,AB$3,统调负荷!$C:$C,$A22)/10,"")</f>
        <v>2411.3175</v>
      </c>
      <c r="AC22" s="27">
        <f>IFERROR(AVERAGEIFS(统调负荷!$H:$H,统调负荷!$B:$B,AC$3,统调负荷!$C:$C,$A22)/10,"")</f>
        <v>2296.6525</v>
      </c>
      <c r="AD22" s="27"/>
      <c r="AE22" s="23" t="str">
        <f>检修、备用和必开!$A20</f>
        <v>2025-01-19</v>
      </c>
      <c r="AF22" s="41">
        <f ca="1" t="shared" si="7"/>
        <v>4.53749999999991</v>
      </c>
      <c r="AG22" s="41">
        <f ca="1" t="shared" si="8"/>
        <v>15.4025000000001</v>
      </c>
      <c r="AH22" s="41">
        <f ca="1" t="shared" si="9"/>
        <v>131.9075</v>
      </c>
      <c r="AI22" s="41">
        <f ca="1" t="shared" si="10"/>
        <v>136.3075</v>
      </c>
      <c r="AJ22" s="41">
        <f ca="1" t="shared" si="11"/>
        <v>116.8325</v>
      </c>
      <c r="AK22" s="41">
        <f ca="1" t="shared" si="12"/>
        <v>113.16</v>
      </c>
      <c r="AL22" s="41">
        <f ca="1" t="shared" si="13"/>
        <v>153.6</v>
      </c>
      <c r="AM22" s="41">
        <f ca="1" t="shared" si="14"/>
        <v>90.3474999999999</v>
      </c>
      <c r="AN22" s="41">
        <f ca="1" t="shared" si="15"/>
        <v>-4.33500000000004</v>
      </c>
      <c r="AO22" s="41">
        <f ca="1" t="shared" si="16"/>
        <v>-44.3499999999999</v>
      </c>
      <c r="AP22" s="41">
        <f ca="1" t="shared" si="17"/>
        <v>8.79999999999995</v>
      </c>
      <c r="AQ22" s="41">
        <f ca="1" t="shared" si="18"/>
        <v>16.8625000000002</v>
      </c>
      <c r="AR22" s="41">
        <f ca="1" t="shared" si="19"/>
        <v>9.39499999999998</v>
      </c>
      <c r="AS22" s="41">
        <f ca="1" t="shared" si="20"/>
        <v>-67.3299999999999</v>
      </c>
      <c r="AT22" s="41">
        <f ca="1" t="shared" si="21"/>
        <v>-10.9849999999999</v>
      </c>
      <c r="AU22" s="41">
        <f ca="1" t="shared" si="22"/>
        <v>40.0650000000001</v>
      </c>
      <c r="AV22" s="41">
        <f ca="1" t="shared" si="23"/>
        <v>136.7125</v>
      </c>
      <c r="AW22" s="41">
        <f ca="1" t="shared" si="24"/>
        <v>208.625</v>
      </c>
      <c r="AX22" s="41">
        <f ca="1" t="shared" si="25"/>
        <v>80.7974999999999</v>
      </c>
      <c r="AY22" s="41">
        <f ca="1" t="shared" si="26"/>
        <v>20.9825000000001</v>
      </c>
      <c r="AZ22" s="41">
        <f ca="1" t="shared" si="27"/>
        <v>56.0450000000001</v>
      </c>
      <c r="BA22" s="41">
        <f ca="1" t="shared" si="28"/>
        <v>92.9850000000001</v>
      </c>
      <c r="BB22" s="41">
        <f ca="1" t="shared" si="29"/>
        <v>34.2474999999999</v>
      </c>
      <c r="BC22" s="41">
        <f ca="1" t="shared" si="30"/>
        <v>21.2775000000001</v>
      </c>
    </row>
    <row r="23" s="26" customFormat="1" spans="1:55">
      <c r="A23" s="16" t="str">
        <f>统调负荷24小时!A23</f>
        <v>2025-01-10</v>
      </c>
      <c r="B23" s="37" t="s">
        <v>54</v>
      </c>
      <c r="C23" s="33">
        <f t="shared" si="6"/>
        <v>2325.37895833333</v>
      </c>
      <c r="D23" s="3">
        <f t="shared" si="0"/>
        <v>2670.5225</v>
      </c>
      <c r="E23" s="3">
        <f t="shared" si="1"/>
        <v>1945.6725</v>
      </c>
      <c r="F23" s="27">
        <f>IFERROR(AVERAGEIFS(统调负荷!$Q:$Q,统调负荷!$B:$B,F$3,统调负荷!$C:$C,$A23)/10,"")</f>
        <v>2106.25</v>
      </c>
      <c r="G23" s="27">
        <f>IFERROR(AVERAGEIFS(统调负荷!$Q:$Q,统调负荷!$B:$B,G$3,统调负荷!$C:$C,$A23)/10,"")</f>
        <v>2077.4</v>
      </c>
      <c r="H23" s="27">
        <f>IFERROR(AVERAGEIFS(统调负荷!$Q:$Q,统调负荷!$B:$B,H$3,统调负荷!$C:$C,$A23)/10,"")</f>
        <v>2048.595</v>
      </c>
      <c r="I23" s="27">
        <f>IFERROR(AVERAGEIFS(统调负荷!$Q:$Q,统调负荷!$B:$B,I$3,统调负荷!$C:$C,$A23)/10,"")</f>
        <v>1978.955</v>
      </c>
      <c r="J23" s="27">
        <f>IFERROR(AVERAGEIFS(统调负荷!$Q:$Q,统调负荷!$B:$B,J$3,统调负荷!$C:$C,$A23)/10,"")</f>
        <v>1945.6725</v>
      </c>
      <c r="K23" s="27">
        <f>IFERROR(AVERAGEIFS(统调负荷!$Q:$Q,统调负荷!$B:$B,K$3,统调负荷!$C:$C,$A23)/10,"")</f>
        <v>1975.0725</v>
      </c>
      <c r="L23" s="27">
        <f>IFERROR(AVERAGEIFS(统调负荷!$Q:$Q,统调负荷!$B:$B,L$3,统调负荷!$C:$C,$A23)/10,"")</f>
        <v>2044.1975</v>
      </c>
      <c r="M23" s="27">
        <f>IFERROR(AVERAGEIFS(统调负荷!$Q:$Q,统调负荷!$B:$B,M$3,统调负荷!$C:$C,$A23)/10,"")</f>
        <v>2236.88</v>
      </c>
      <c r="N23" s="27">
        <f>IFERROR(AVERAGEIFS(统调负荷!$Q:$Q,统调负荷!$B:$B,N$3,统调负荷!$C:$C,$A23)/10,"")</f>
        <v>2553.2625</v>
      </c>
      <c r="O23" s="27">
        <f>IFERROR(AVERAGEIFS(统调负荷!$Q:$Q,统调负荷!$B:$B,O$3,统调负荷!$C:$C,$A23)/10,"")</f>
        <v>2530.975</v>
      </c>
      <c r="P23" s="27">
        <f>IFERROR(AVERAGEIFS(统调负荷!$Q:$Q,统调负荷!$B:$B,P$3,统调负荷!$C:$C,$A23)/10,"")</f>
        <v>2564.805</v>
      </c>
      <c r="Q23" s="27">
        <f>IFERROR(AVERAGEIFS(统调负荷!$Q:$Q,统调负荷!$B:$B,Q$3,统调负荷!$C:$C,$A23)/10,"")</f>
        <v>2512.5375</v>
      </c>
      <c r="R23" s="27">
        <f>IFERROR(AVERAGEIFS(统调负荷!$Q:$Q,统调负荷!$B:$B,R$3,统调负荷!$C:$C,$A23)/10,"")</f>
        <v>2262.575</v>
      </c>
      <c r="S23" s="27">
        <f>IFERROR(AVERAGEIFS(统调负荷!$Q:$Q,统调负荷!$B:$B,S$3,统调负荷!$C:$C,$A23)/10,"")</f>
        <v>2348.635</v>
      </c>
      <c r="T23" s="27">
        <f>IFERROR(AVERAGEIFS(统调负荷!$Q:$Q,统调负荷!$B:$B,T$3,统调负荷!$C:$C,$A23)/10,"")</f>
        <v>2391.13</v>
      </c>
      <c r="U23" s="27">
        <f>IFERROR(AVERAGEIFS(统调负荷!$Q:$Q,统调负荷!$B:$B,U$3,统调负荷!$C:$C,$A23)/10,"")</f>
        <v>2348.8425</v>
      </c>
      <c r="V23" s="27">
        <f>IFERROR(AVERAGEIFS(统调负荷!$Q:$Q,统调负荷!$B:$B,V$3,统调负荷!$C:$C,$A23)/10,"")</f>
        <v>2373.4025</v>
      </c>
      <c r="W23" s="27">
        <f>IFERROR(AVERAGEIFS(统调负荷!$Q:$Q,统调负荷!$B:$B,W$3,统调负荷!$C:$C,$A23)/10,"")</f>
        <v>2375.7675</v>
      </c>
      <c r="X23" s="27">
        <f>IFERROR(AVERAGEIFS(统调负荷!$Q:$Q,统调负荷!$B:$B,X$3,统调负荷!$C:$C,$A23)/10,"")</f>
        <v>2569.965</v>
      </c>
      <c r="Y23" s="27">
        <f>IFERROR(AVERAGEIFS(统调负荷!$Q:$Q,统调负荷!$B:$B,Y$3,统调负荷!$C:$C,$A23)/10,"")</f>
        <v>2670.5225</v>
      </c>
      <c r="Z23" s="27">
        <f>IFERROR(AVERAGEIFS(统调负荷!$Q:$Q,统调负荷!$B:$B,Z$3,统调负荷!$C:$C,$A23)/10,"")</f>
        <v>2649.845</v>
      </c>
      <c r="AA23" s="27">
        <f>IFERROR(AVERAGEIFS(统调负荷!$Q:$Q,统调负荷!$B:$B,AA$3,统调负荷!$C:$C,$A23)/10,"")</f>
        <v>2521.9275</v>
      </c>
      <c r="AB23" s="27">
        <f>IFERROR(AVERAGEIFS(统调负荷!$Q:$Q,统调负荷!$B:$B,AB$3,统调负荷!$C:$C,$A23)/10,"")</f>
        <v>2457.8</v>
      </c>
      <c r="AC23" s="27">
        <f>IFERROR(AVERAGEIFS(统调负荷!$Q:$Q,统调负荷!$B:$B,AC$3,统调负荷!$C:$C,$A23)/10,"")</f>
        <v>2264.08</v>
      </c>
      <c r="AD23" s="27"/>
      <c r="AE23" s="23" t="str">
        <f>检修、备用和必开!$A21</f>
        <v>2025-01-20</v>
      </c>
      <c r="AF23" s="41">
        <f ca="1" t="shared" si="7"/>
        <v>-94.9449999999999</v>
      </c>
      <c r="AG23" s="41">
        <f ca="1" t="shared" si="8"/>
        <v>-98.7650000000001</v>
      </c>
      <c r="AH23" s="41">
        <f ca="1" t="shared" si="9"/>
        <v>1.38750000000005</v>
      </c>
      <c r="AI23" s="41">
        <f ca="1" t="shared" si="10"/>
        <v>-5.87750000000005</v>
      </c>
      <c r="AJ23" s="41">
        <f ca="1" t="shared" si="11"/>
        <v>-17.9475</v>
      </c>
      <c r="AK23" s="41">
        <f ca="1" t="shared" si="12"/>
        <v>-61.0900000000001</v>
      </c>
      <c r="AL23" s="41">
        <f ca="1" t="shared" si="13"/>
        <v>-73.125</v>
      </c>
      <c r="AM23" s="41">
        <f ca="1" t="shared" si="14"/>
        <v>-29.3799999999999</v>
      </c>
      <c r="AN23" s="41">
        <f ca="1" t="shared" si="15"/>
        <v>-55.345</v>
      </c>
      <c r="AO23" s="41">
        <f ca="1" t="shared" si="16"/>
        <v>-32.2625000000003</v>
      </c>
      <c r="AP23" s="41">
        <f ca="1" t="shared" si="17"/>
        <v>12.5450000000001</v>
      </c>
      <c r="AQ23" s="41">
        <f ca="1" t="shared" si="18"/>
        <v>41.8</v>
      </c>
      <c r="AR23" s="41">
        <f ca="1" t="shared" si="19"/>
        <v>43.3274999999999</v>
      </c>
      <c r="AS23" s="41">
        <f ca="1" t="shared" si="20"/>
        <v>-35.855</v>
      </c>
      <c r="AT23" s="41">
        <f ca="1" t="shared" si="21"/>
        <v>24.5949999999998</v>
      </c>
      <c r="AU23" s="41">
        <f ca="1" t="shared" si="22"/>
        <v>54.1475</v>
      </c>
      <c r="AV23" s="41">
        <f ca="1" t="shared" si="23"/>
        <v>125.245</v>
      </c>
      <c r="AW23" s="41">
        <f ca="1" t="shared" si="24"/>
        <v>157.305</v>
      </c>
      <c r="AX23" s="41">
        <f ca="1" t="shared" si="25"/>
        <v>111.665</v>
      </c>
      <c r="AY23" s="41">
        <f ca="1" t="shared" si="26"/>
        <v>76.46</v>
      </c>
      <c r="AZ23" s="41">
        <f ca="1" t="shared" si="27"/>
        <v>61.73</v>
      </c>
      <c r="BA23" s="41">
        <f ca="1" t="shared" si="28"/>
        <v>64.0299999999997</v>
      </c>
      <c r="BB23" s="41">
        <f ca="1" t="shared" si="29"/>
        <v>106.2975</v>
      </c>
      <c r="BC23" s="41">
        <f ca="1" t="shared" si="30"/>
        <v>10.7275</v>
      </c>
    </row>
    <row r="24" s="26" customFormat="1" spans="1:55">
      <c r="A24" s="16" t="str">
        <f>统调负荷24小时!A24</f>
        <v>2025-01-11</v>
      </c>
      <c r="B24" s="37" t="s">
        <v>53</v>
      </c>
      <c r="C24" s="33">
        <f t="shared" si="6"/>
        <v>2181.46104166667</v>
      </c>
      <c r="D24" s="3">
        <f t="shared" si="0"/>
        <v>2526.0475</v>
      </c>
      <c r="E24" s="3">
        <f t="shared" si="1"/>
        <v>1874.1375</v>
      </c>
      <c r="F24" s="27">
        <f>IFERROR(AVERAGEIFS(统调负荷!$H:$H,统调负荷!$B:$B,F$3,统调负荷!$C:$C,$A24)/10,"")</f>
        <v>2137.7925</v>
      </c>
      <c r="G24" s="27">
        <f>IFERROR(AVERAGEIFS(统调负荷!$H:$H,统调负荷!$B:$B,G$3,统调负荷!$C:$C,$A24)/10,"")</f>
        <v>2037.6975</v>
      </c>
      <c r="H24" s="27">
        <f>IFERROR(AVERAGEIFS(统调负荷!$H:$H,统调负荷!$B:$B,H$3,统调负荷!$C:$C,$A24)/10,"")</f>
        <v>1945.7975</v>
      </c>
      <c r="I24" s="27">
        <f>IFERROR(AVERAGEIFS(统调负荷!$H:$H,统调负荷!$B:$B,I$3,统调负荷!$C:$C,$A24)/10,"")</f>
        <v>1907.4</v>
      </c>
      <c r="J24" s="27">
        <f>IFERROR(AVERAGEIFS(统调负荷!$H:$H,统调负荷!$B:$B,J$3,统调负荷!$C:$C,$A24)/10,"")</f>
        <v>1876.9625</v>
      </c>
      <c r="K24" s="27">
        <f>IFERROR(AVERAGEIFS(统调负荷!$H:$H,统调负荷!$B:$B,K$3,统调负荷!$C:$C,$A24)/10,"")</f>
        <v>1874.1375</v>
      </c>
      <c r="L24" s="27">
        <f>IFERROR(AVERAGEIFS(统调负荷!$H:$H,统调负荷!$B:$B,L$3,统调负荷!$C:$C,$A24)/10,"")</f>
        <v>1896.575</v>
      </c>
      <c r="M24" s="27">
        <f>IFERROR(AVERAGEIFS(统调负荷!$H:$H,统调负荷!$B:$B,M$3,统调负荷!$C:$C,$A24)/10,"")</f>
        <v>2164.5525</v>
      </c>
      <c r="N24" s="27">
        <f>IFERROR(AVERAGEIFS(统调负荷!$H:$H,统调负荷!$B:$B,N$3,统调负荷!$C:$C,$A24)/10,"")</f>
        <v>2468.0325</v>
      </c>
      <c r="O24" s="27">
        <f>IFERROR(AVERAGEIFS(统调负荷!$H:$H,统调负荷!$B:$B,O$3,统调负荷!$C:$C,$A24)/10,"")</f>
        <v>2526.0475</v>
      </c>
      <c r="P24" s="27">
        <f>IFERROR(AVERAGEIFS(统调负荷!$H:$H,统调负荷!$B:$B,P$3,统调负荷!$C:$C,$A24)/10,"")</f>
        <v>2520.68</v>
      </c>
      <c r="Q24" s="27">
        <f>IFERROR(AVERAGEIFS(统调负荷!$H:$H,统调负荷!$B:$B,Q$3,统调负荷!$C:$C,$A24)/10,"")</f>
        <v>2428.47</v>
      </c>
      <c r="R24" s="27">
        <f>IFERROR(AVERAGEIFS(统调负荷!$H:$H,统调负荷!$B:$B,R$3,统调负荷!$C:$C,$A24)/10,"")</f>
        <v>2162.1825</v>
      </c>
      <c r="S24" s="27">
        <f>IFERROR(AVERAGEIFS(统调负荷!$H:$H,统调负荷!$B:$B,S$3,统调负荷!$C:$C,$A24)/10,"")</f>
        <v>2186.9525</v>
      </c>
      <c r="T24" s="27">
        <f>IFERROR(AVERAGEIFS(统调负荷!$H:$H,统调负荷!$B:$B,T$3,统调负荷!$C:$C,$A24)/10,"")</f>
        <v>2204.0275</v>
      </c>
      <c r="U24" s="27">
        <f>IFERROR(AVERAGEIFS(统调负荷!$H:$H,统调负荷!$B:$B,U$3,统调负荷!$C:$C,$A24)/10,"")</f>
        <v>2138.685</v>
      </c>
      <c r="V24" s="27">
        <f>IFERROR(AVERAGEIFS(统调负荷!$H:$H,统调负荷!$B:$B,V$3,统调负荷!$C:$C,$A24)/10,"")</f>
        <v>2165.61</v>
      </c>
      <c r="W24" s="27">
        <f>IFERROR(AVERAGEIFS(统调负荷!$H:$H,统调负荷!$B:$B,W$3,统调负荷!$C:$C,$A24)/10,"")</f>
        <v>2120.4075</v>
      </c>
      <c r="X24" s="27">
        <f>IFERROR(AVERAGEIFS(统调负荷!$H:$H,统调负荷!$B:$B,X$3,统调负荷!$C:$C,$A24)/10,"")</f>
        <v>2291.88</v>
      </c>
      <c r="Y24" s="27">
        <f>IFERROR(AVERAGEIFS(统调负荷!$H:$H,统调负荷!$B:$B,Y$3,统调负荷!$C:$C,$A24)/10,"")</f>
        <v>2378.3675</v>
      </c>
      <c r="Z24" s="27">
        <f>IFERROR(AVERAGEIFS(统调负荷!$H:$H,统调负荷!$B:$B,Z$3,统调负荷!$C:$C,$A24)/10,"")</f>
        <v>2366.11</v>
      </c>
      <c r="AA24" s="27">
        <f>IFERROR(AVERAGEIFS(统调负荷!$H:$H,统调负荷!$B:$B,AA$3,统调负荷!$C:$C,$A24)/10,"")</f>
        <v>2277.3925</v>
      </c>
      <c r="AB24" s="27">
        <f>IFERROR(AVERAGEIFS(统调负荷!$H:$H,统调负荷!$B:$B,AB$3,统调负荷!$C:$C,$A24)/10,"")</f>
        <v>2203.58</v>
      </c>
      <c r="AC24" s="27">
        <f>IFERROR(AVERAGEIFS(统调负荷!$H:$H,统调负荷!$B:$B,AC$3,统调负荷!$C:$C,$A24)/10,"")</f>
        <v>2075.725</v>
      </c>
      <c r="AD24" s="27"/>
      <c r="AE24" s="23" t="str">
        <f>检修、备用和必开!$A22</f>
        <v>2025-01-21</v>
      </c>
      <c r="AF24" s="41">
        <f ca="1" t="shared" si="7"/>
        <v>-33.4525000000001</v>
      </c>
      <c r="AG24" s="41">
        <f ca="1" t="shared" si="8"/>
        <v>40.0075000000002</v>
      </c>
      <c r="AH24" s="41">
        <f ca="1" t="shared" si="9"/>
        <v>218.335</v>
      </c>
      <c r="AI24" s="41">
        <f ca="1" t="shared" si="10"/>
        <v>227.52</v>
      </c>
      <c r="AJ24" s="41">
        <f ca="1" t="shared" si="11"/>
        <v>231.26</v>
      </c>
      <c r="AK24" s="41">
        <f ca="1" t="shared" si="12"/>
        <v>229.0225</v>
      </c>
      <c r="AL24" s="41">
        <f ca="1" t="shared" si="13"/>
        <v>258.255</v>
      </c>
      <c r="AM24" s="41">
        <f ca="1" t="shared" si="14"/>
        <v>212.82</v>
      </c>
      <c r="AN24" s="41">
        <f ca="1" t="shared" si="15"/>
        <v>192.9375</v>
      </c>
      <c r="AO24" s="41">
        <f ca="1" t="shared" si="16"/>
        <v>124.22</v>
      </c>
      <c r="AP24" s="41">
        <f ca="1" t="shared" si="17"/>
        <v>36.7075</v>
      </c>
      <c r="AQ24" s="41">
        <f ca="1" t="shared" si="18"/>
        <v>-171.605</v>
      </c>
      <c r="AR24" s="41">
        <f ca="1" t="shared" si="19"/>
        <v>-217.805</v>
      </c>
      <c r="AS24" s="41">
        <f ca="1" t="shared" si="20"/>
        <v>-228.565</v>
      </c>
      <c r="AT24" s="41">
        <f ca="1" t="shared" si="21"/>
        <v>-197.6025</v>
      </c>
      <c r="AU24" s="41">
        <f ca="1" t="shared" si="22"/>
        <v>-87.0675000000001</v>
      </c>
      <c r="AV24" s="41">
        <f ca="1" t="shared" si="23"/>
        <v>-17.3575000000001</v>
      </c>
      <c r="AW24" s="41">
        <f ca="1" t="shared" si="24"/>
        <v>162.0825</v>
      </c>
      <c r="AX24" s="41">
        <f ca="1" t="shared" si="25"/>
        <v>127.54</v>
      </c>
      <c r="AY24" s="41">
        <f ca="1" t="shared" si="26"/>
        <v>134.8625</v>
      </c>
      <c r="AZ24" s="41">
        <f ca="1" t="shared" si="27"/>
        <v>167.34</v>
      </c>
      <c r="BA24" s="41">
        <f ca="1" t="shared" si="28"/>
        <v>248.4875</v>
      </c>
      <c r="BB24" s="41">
        <f ca="1" t="shared" si="29"/>
        <v>188.18</v>
      </c>
      <c r="BC24" s="41">
        <f ca="1" t="shared" si="30"/>
        <v>135.825</v>
      </c>
    </row>
    <row r="25" s="26" customFormat="1" spans="1:55">
      <c r="A25" s="16" t="str">
        <f>统调负荷24小时!A25</f>
        <v>2025-01-11</v>
      </c>
      <c r="B25" s="37" t="s">
        <v>54</v>
      </c>
      <c r="C25" s="33">
        <f t="shared" si="6"/>
        <v>2209.6109375</v>
      </c>
      <c r="D25" s="3">
        <f t="shared" si="0"/>
        <v>2632.3575</v>
      </c>
      <c r="E25" s="3">
        <f t="shared" si="1"/>
        <v>1914.65</v>
      </c>
      <c r="F25" s="27">
        <f>IFERROR(AVERAGEIFS(统调负荷!$Q:$Q,统调负荷!$B:$B,F$3,统调负荷!$C:$C,$A25)/10,"")</f>
        <v>2161.3775</v>
      </c>
      <c r="G25" s="27">
        <f>IFERROR(AVERAGEIFS(统调负荷!$Q:$Q,统调负荷!$B:$B,G$3,统调负荷!$C:$C,$A25)/10,"")</f>
        <v>2101.8275</v>
      </c>
      <c r="H25" s="27">
        <f>IFERROR(AVERAGEIFS(统调负荷!$Q:$Q,统调负荷!$B:$B,H$3,统调负荷!$C:$C,$A25)/10,"")</f>
        <v>2047.665</v>
      </c>
      <c r="I25" s="27">
        <f>IFERROR(AVERAGEIFS(统调负荷!$Q:$Q,统调负荷!$B:$B,I$3,统调负荷!$C:$C,$A25)/10,"")</f>
        <v>1989.315</v>
      </c>
      <c r="J25" s="27">
        <f>IFERROR(AVERAGEIFS(统调负荷!$Q:$Q,统调负荷!$B:$B,J$3,统调负荷!$C:$C,$A25)/10,"")</f>
        <v>1943.5</v>
      </c>
      <c r="K25" s="27">
        <f>IFERROR(AVERAGEIFS(统调负荷!$Q:$Q,统调负荷!$B:$B,K$3,统调负荷!$C:$C,$A25)/10,"")</f>
        <v>1961.36</v>
      </c>
      <c r="L25" s="27">
        <f>IFERROR(AVERAGEIFS(统调负荷!$Q:$Q,统调负荷!$B:$B,L$3,统调负荷!$C:$C,$A25)/10,"")</f>
        <v>2041.5525</v>
      </c>
      <c r="M25" s="27">
        <f>IFERROR(AVERAGEIFS(统调负荷!$Q:$Q,统调负荷!$B:$B,M$3,统调负荷!$C:$C,$A25)/10,"")</f>
        <v>2182.64</v>
      </c>
      <c r="N25" s="27">
        <f>IFERROR(AVERAGEIFS(统调负荷!$Q:$Q,统调负荷!$B:$B,N$3,统调负荷!$C:$C,$A25)/10,"")</f>
        <v>2376.115</v>
      </c>
      <c r="O25" s="27">
        <f>IFERROR(AVERAGEIFS(统调负荷!$Q:$Q,统调负荷!$B:$B,O$3,统调负荷!$C:$C,$A25)/10,"")</f>
        <v>2481.4825</v>
      </c>
      <c r="P25" s="27">
        <f>IFERROR(AVERAGEIFS(统调负荷!$Q:$Q,统调负荷!$B:$B,P$3,统调负荷!$C:$C,$A25)/10,"")</f>
        <v>2509.09</v>
      </c>
      <c r="Q25" s="27">
        <f>IFERROR(AVERAGEIFS(统调负荷!$Q:$Q,统调负荷!$B:$B,Q$3,统调负荷!$C:$C,$A25)/10,"")</f>
        <v>2385.165</v>
      </c>
      <c r="R25" s="27">
        <f>IFERROR(AVERAGEIFS(统调负荷!$Q:$Q,统调负荷!$B:$B,R$3,统调负荷!$C:$C,$A25)/10,"")</f>
        <v>2055.815</v>
      </c>
      <c r="S25" s="27">
        <f>IFERROR(AVERAGEIFS(统调负荷!$Q:$Q,统调负荷!$B:$B,S$3,统调负荷!$C:$C,$A25)/10,"")</f>
        <v>2117.7425</v>
      </c>
      <c r="T25" s="27">
        <f>IFERROR(AVERAGEIFS(统调负荷!$Q:$Q,统调负荷!$B:$B,T$3,统调负荷!$C:$C,$A25)/10,"")</f>
        <v>2164.055</v>
      </c>
      <c r="U25" s="27">
        <f>IFERROR(AVERAGEIFS(统调负荷!$Q:$Q,统调负荷!$B:$B,U$3,统调负荷!$C:$C,$A25)/10,"")</f>
        <v>2146.41</v>
      </c>
      <c r="V25" s="27">
        <f>IFERROR(AVERAGEIFS(统调负荷!$Q:$Q,统调负荷!$B:$B,V$3,统调负荷!$C:$C,$A25)/10,"")</f>
        <v>2138.305</v>
      </c>
      <c r="W25" s="27">
        <f>IFERROR(AVERAGEIFS(统调负荷!$Q:$Q,统调负荷!$B:$B,W$3,统调负荷!$C:$C,$A25)/10,"")</f>
        <v>2226.2875</v>
      </c>
      <c r="X25" s="27">
        <f>IFERROR(AVERAGEIFS(统调负荷!$Q:$Q,统调负荷!$B:$B,X$3,统调负荷!$C:$C,$A25)/10,"")</f>
        <v>2467.4125</v>
      </c>
      <c r="Y25" s="27">
        <f>IFERROR(AVERAGEIFS(统调负荷!$Q:$Q,统调负荷!$B:$B,Y$3,统调负荷!$C:$C,$A25)/10,"")</f>
        <v>2632.3575</v>
      </c>
      <c r="Z25" s="27">
        <f>IFERROR(AVERAGEIFS(统调负荷!$Q:$Q,统调负荷!$B:$B,Z$3,统调负荷!$C:$C,$A25)/10,"")</f>
        <v>2493.63</v>
      </c>
      <c r="AA25" s="27">
        <f>IFERROR(AVERAGEIFS(统调负荷!$Q:$Q,统调负荷!$B:$B,AA$3,统调负荷!$C:$C,$A25)/10,"")</f>
        <v>2298.975</v>
      </c>
      <c r="AB25" s="27">
        <f>IFERROR(AVERAGEIFS(统调负荷!$Q:$Q,统调负荷!$B:$B,AB$3,统调负荷!$C:$C,$A25)/10,"")</f>
        <v>2193.9325</v>
      </c>
      <c r="AC25" s="27">
        <f>IFERROR(AVERAGEIFS(统调负荷!$Q:$Q,统调负荷!$B:$B,AC$3,统调负荷!$C:$C,$A25)/10,"")</f>
        <v>1914.65</v>
      </c>
      <c r="AD25" s="27"/>
      <c r="AE25" s="23" t="str">
        <f>检修、备用和必开!$A23</f>
        <v>2025-01-22</v>
      </c>
      <c r="AF25" s="41">
        <f ca="1" t="shared" si="7"/>
        <v>58.75</v>
      </c>
      <c r="AG25" s="41">
        <f ca="1" t="shared" si="8"/>
        <v>9.3275000000001</v>
      </c>
      <c r="AH25" s="41">
        <f ca="1" t="shared" si="9"/>
        <v>51.1500000000001</v>
      </c>
      <c r="AI25" s="41">
        <f ca="1" t="shared" si="10"/>
        <v>111.4075</v>
      </c>
      <c r="AJ25" s="41">
        <f ca="1" t="shared" si="11"/>
        <v>118.675</v>
      </c>
      <c r="AK25" s="41">
        <f ca="1" t="shared" si="12"/>
        <v>135.9425</v>
      </c>
      <c r="AL25" s="41">
        <f ca="1" t="shared" si="13"/>
        <v>58.175</v>
      </c>
      <c r="AM25" s="41">
        <f ca="1" t="shared" si="14"/>
        <v>-65.5225</v>
      </c>
      <c r="AN25" s="41">
        <f ca="1" t="shared" si="15"/>
        <v>69.4500000000003</v>
      </c>
      <c r="AO25" s="41">
        <f ca="1" t="shared" si="16"/>
        <v>83.9025000000001</v>
      </c>
      <c r="AP25" s="41">
        <f ca="1" t="shared" si="17"/>
        <v>59.0149999999999</v>
      </c>
      <c r="AQ25" s="41">
        <f ca="1" t="shared" si="18"/>
        <v>-99.085</v>
      </c>
      <c r="AR25" s="41">
        <f ca="1" t="shared" si="19"/>
        <v>23.8049999999998</v>
      </c>
      <c r="AS25" s="41">
        <f ca="1" t="shared" si="20"/>
        <v>-223.9425</v>
      </c>
      <c r="AT25" s="41">
        <f ca="1" t="shared" si="21"/>
        <v>-167.9875</v>
      </c>
      <c r="AU25" s="41">
        <f ca="1" t="shared" si="22"/>
        <v>-61.4375</v>
      </c>
      <c r="AV25" s="41">
        <f ca="1" t="shared" si="23"/>
        <v>-31.3724999999999</v>
      </c>
      <c r="AW25" s="41">
        <f ca="1" t="shared" si="24"/>
        <v>34.0124999999998</v>
      </c>
      <c r="AX25" s="41">
        <f ca="1" t="shared" si="25"/>
        <v>68.0949999999998</v>
      </c>
      <c r="AY25" s="41">
        <f ca="1" t="shared" si="26"/>
        <v>20.0724999999998</v>
      </c>
      <c r="AZ25" s="41">
        <f ca="1" t="shared" si="27"/>
        <v>29.9375</v>
      </c>
      <c r="BA25" s="41">
        <f ca="1" t="shared" si="28"/>
        <v>31.6349999999998</v>
      </c>
      <c r="BB25" s="41">
        <f ca="1" t="shared" si="29"/>
        <v>137.7925</v>
      </c>
      <c r="BC25" s="41">
        <f ca="1" t="shared" si="30"/>
        <v>192.3125</v>
      </c>
    </row>
    <row r="26" s="26" customFormat="1" spans="1:55">
      <c r="A26" s="16" t="str">
        <f>统调负荷24小时!A26</f>
        <v>2025-01-12</v>
      </c>
      <c r="B26" s="37" t="s">
        <v>53</v>
      </c>
      <c r="C26" s="33">
        <f t="shared" si="6"/>
        <v>1932.49479166667</v>
      </c>
      <c r="D26" s="3">
        <f t="shared" si="0"/>
        <v>2329.8675</v>
      </c>
      <c r="E26" s="3">
        <f t="shared" si="1"/>
        <v>1395.9175</v>
      </c>
      <c r="F26" s="27">
        <f>IFERROR(AVERAGEIFS(统调负荷!$H:$H,统调负荷!$B:$B,F$3,统调负荷!$C:$C,$A26)/10,"")</f>
        <v>1775.595</v>
      </c>
      <c r="G26" s="27">
        <f>IFERROR(AVERAGEIFS(统调负荷!$H:$H,统调负荷!$B:$B,G$3,统调负荷!$C:$C,$A26)/10,"")</f>
        <v>1688.0925</v>
      </c>
      <c r="H26" s="27">
        <f>IFERROR(AVERAGEIFS(统调负荷!$H:$H,统调负荷!$B:$B,H$3,统调负荷!$C:$C,$A26)/10,"")</f>
        <v>1544.08</v>
      </c>
      <c r="I26" s="27">
        <f>IFERROR(AVERAGEIFS(统调负荷!$H:$H,统调负荷!$B:$B,I$3,统调负荷!$C:$C,$A26)/10,"")</f>
        <v>1482.075</v>
      </c>
      <c r="J26" s="27">
        <f>IFERROR(AVERAGEIFS(统调负荷!$H:$H,统调负荷!$B:$B,J$3,统调负荷!$C:$C,$A26)/10,"")</f>
        <v>1396.3175</v>
      </c>
      <c r="K26" s="27">
        <f>IFERROR(AVERAGEIFS(统调负荷!$H:$H,统调负荷!$B:$B,K$3,统调负荷!$C:$C,$A26)/10,"")</f>
        <v>1395.9175</v>
      </c>
      <c r="L26" s="27">
        <f>IFERROR(AVERAGEIFS(统调负荷!$H:$H,统调负荷!$B:$B,L$3,统调负荷!$C:$C,$A26)/10,"")</f>
        <v>1494.3275</v>
      </c>
      <c r="M26" s="27">
        <f>IFERROR(AVERAGEIFS(统调负荷!$H:$H,统调负荷!$B:$B,M$3,统调负荷!$C:$C,$A26)/10,"")</f>
        <v>1807.1275</v>
      </c>
      <c r="N26" s="27">
        <f>IFERROR(AVERAGEIFS(统调负荷!$H:$H,统调负荷!$B:$B,N$3,统调负荷!$C:$C,$A26)/10,"")</f>
        <v>2128.4575</v>
      </c>
      <c r="O26" s="27">
        <f>IFERROR(AVERAGEIFS(统调负荷!$H:$H,统调负荷!$B:$B,O$3,统调负荷!$C:$C,$A26)/10,"")</f>
        <v>2205.5575</v>
      </c>
      <c r="P26" s="27">
        <f>IFERROR(AVERAGEIFS(统调负荷!$H:$H,统调负荷!$B:$B,P$3,统调负荷!$C:$C,$A26)/10,"")</f>
        <v>2223.5925</v>
      </c>
      <c r="Q26" s="27">
        <f>IFERROR(AVERAGEIFS(统调负荷!$H:$H,统调负荷!$B:$B,Q$3,统调负荷!$C:$C,$A26)/10,"")</f>
        <v>2098.0225</v>
      </c>
      <c r="R26" s="27">
        <f>IFERROR(AVERAGEIFS(统调负荷!$H:$H,统调负荷!$B:$B,R$3,统调负荷!$C:$C,$A26)/10,"")</f>
        <v>1903.935</v>
      </c>
      <c r="S26" s="27">
        <f>IFERROR(AVERAGEIFS(统调负荷!$H:$H,统调负荷!$B:$B,S$3,统调负荷!$C:$C,$A26)/10,"")</f>
        <v>2000.5925</v>
      </c>
      <c r="T26" s="27">
        <f>IFERROR(AVERAGEIFS(统调负荷!$H:$H,统调负荷!$B:$B,T$3,统调负荷!$C:$C,$A26)/10,"")</f>
        <v>2059.8425</v>
      </c>
      <c r="U26" s="27">
        <f>IFERROR(AVERAGEIFS(统调负荷!$H:$H,统调负荷!$B:$B,U$3,统调负荷!$C:$C,$A26)/10,"")</f>
        <v>2059.2625</v>
      </c>
      <c r="V26" s="27">
        <f>IFERROR(AVERAGEIFS(统调负荷!$H:$H,统调负荷!$B:$B,V$3,统调负荷!$C:$C,$A26)/10,"")</f>
        <v>2074.7675</v>
      </c>
      <c r="W26" s="27">
        <f>IFERROR(AVERAGEIFS(统调负荷!$H:$H,统调负荷!$B:$B,W$3,统调负荷!$C:$C,$A26)/10,"")</f>
        <v>2044.6</v>
      </c>
      <c r="X26" s="27">
        <f>IFERROR(AVERAGEIFS(统调负荷!$H:$H,统调负荷!$B:$B,X$3,统调负荷!$C:$C,$A26)/10,"")</f>
        <v>2240.7825</v>
      </c>
      <c r="Y26" s="27">
        <f>IFERROR(AVERAGEIFS(统调负荷!$H:$H,统调负荷!$B:$B,Y$3,统调负荷!$C:$C,$A26)/10,"")</f>
        <v>2329.8675</v>
      </c>
      <c r="Z26" s="27">
        <f>IFERROR(AVERAGEIFS(统调负荷!$H:$H,统调负荷!$B:$B,Z$3,统调负荷!$C:$C,$A26)/10,"")</f>
        <v>2327.975</v>
      </c>
      <c r="AA26" s="27">
        <f>IFERROR(AVERAGEIFS(统调负荷!$H:$H,统调负荷!$B:$B,AA$3,统调负荷!$C:$C,$A26)/10,"")</f>
        <v>2292.43</v>
      </c>
      <c r="AB26" s="27">
        <f>IFERROR(AVERAGEIFS(统调负荷!$H:$H,统调负荷!$B:$B,AB$3,统调负荷!$C:$C,$A26)/10,"")</f>
        <v>2014.06</v>
      </c>
      <c r="AC26" s="27">
        <f>IFERROR(AVERAGEIFS(统调负荷!$H:$H,统调负荷!$B:$B,AC$3,统调负荷!$C:$C,$A26)/10,"")</f>
        <v>1792.5975</v>
      </c>
      <c r="AD26" s="27"/>
      <c r="AE26" s="23" t="str">
        <f>检修、备用和必开!$A24</f>
        <v>2025-01-23</v>
      </c>
      <c r="AF26" s="41">
        <f ca="1" t="shared" si="7"/>
        <v>0</v>
      </c>
      <c r="AG26" s="41">
        <f ca="1" t="shared" si="8"/>
        <v>0</v>
      </c>
      <c r="AH26" s="41">
        <f ca="1" t="shared" si="9"/>
        <v>0</v>
      </c>
      <c r="AI26" s="41">
        <f ca="1" t="shared" si="10"/>
        <v>0</v>
      </c>
      <c r="AJ26" s="41">
        <f ca="1" t="shared" si="11"/>
        <v>0</v>
      </c>
      <c r="AK26" s="41">
        <f ca="1" t="shared" si="12"/>
        <v>0</v>
      </c>
      <c r="AL26" s="41">
        <f ca="1" t="shared" si="13"/>
        <v>0</v>
      </c>
      <c r="AM26" s="41">
        <f ca="1" t="shared" si="14"/>
        <v>0</v>
      </c>
      <c r="AN26" s="41">
        <f ca="1" t="shared" si="15"/>
        <v>0</v>
      </c>
      <c r="AO26" s="41">
        <f ca="1" t="shared" si="16"/>
        <v>0</v>
      </c>
      <c r="AP26" s="41">
        <f ca="1" t="shared" si="17"/>
        <v>0</v>
      </c>
      <c r="AQ26" s="41">
        <f ca="1" t="shared" si="18"/>
        <v>0</v>
      </c>
      <c r="AR26" s="41">
        <f ca="1" t="shared" si="19"/>
        <v>0</v>
      </c>
      <c r="AS26" s="41">
        <f ca="1" t="shared" si="20"/>
        <v>0</v>
      </c>
      <c r="AT26" s="41">
        <f ca="1" t="shared" si="21"/>
        <v>0</v>
      </c>
      <c r="AU26" s="41">
        <f ca="1" t="shared" si="22"/>
        <v>0</v>
      </c>
      <c r="AV26" s="41">
        <f ca="1" t="shared" si="23"/>
        <v>0</v>
      </c>
      <c r="AW26" s="41">
        <f ca="1" t="shared" si="24"/>
        <v>0</v>
      </c>
      <c r="AX26" s="41">
        <f ca="1" t="shared" si="25"/>
        <v>0</v>
      </c>
      <c r="AY26" s="41">
        <f ca="1" t="shared" si="26"/>
        <v>0</v>
      </c>
      <c r="AZ26" s="41">
        <f ca="1" t="shared" si="27"/>
        <v>0</v>
      </c>
      <c r="BA26" s="41">
        <f ca="1" t="shared" si="28"/>
        <v>0</v>
      </c>
      <c r="BB26" s="41">
        <f ca="1" t="shared" si="29"/>
        <v>0</v>
      </c>
      <c r="BC26" s="41">
        <f ca="1" t="shared" si="30"/>
        <v>0</v>
      </c>
    </row>
    <row r="27" s="26" customFormat="1" spans="1:55">
      <c r="A27" s="16" t="str">
        <f>统调负荷24小时!A27</f>
        <v>2025-01-12</v>
      </c>
      <c r="B27" s="37" t="s">
        <v>54</v>
      </c>
      <c r="C27" s="33">
        <f t="shared" si="6"/>
        <v>2094.68052083333</v>
      </c>
      <c r="D27" s="3">
        <f t="shared" si="0"/>
        <v>2475.385</v>
      </c>
      <c r="E27" s="3">
        <f t="shared" si="1"/>
        <v>1595.0625</v>
      </c>
      <c r="F27" s="27">
        <f>IFERROR(AVERAGEIFS(统调负荷!$Q:$Q,统调负荷!$B:$B,F$3,统调负荷!$C:$C,$A27)/10,"")</f>
        <v>1724.975</v>
      </c>
      <c r="G27" s="27">
        <f>IFERROR(AVERAGEIFS(统调负荷!$Q:$Q,统调负荷!$B:$B,G$3,统调负荷!$C:$C,$A27)/10,"")</f>
        <v>1695.24</v>
      </c>
      <c r="H27" s="27">
        <f>IFERROR(AVERAGEIFS(统调负荷!$Q:$Q,统调负荷!$B:$B,H$3,统调负荷!$C:$C,$A27)/10,"")</f>
        <v>1636.2275</v>
      </c>
      <c r="I27" s="27">
        <f>IFERROR(AVERAGEIFS(统调负荷!$Q:$Q,统调负荷!$B:$B,I$3,统调负荷!$C:$C,$A27)/10,"")</f>
        <v>1612.2475</v>
      </c>
      <c r="J27" s="27">
        <f>IFERROR(AVERAGEIFS(统调负荷!$Q:$Q,统调负荷!$B:$B,J$3,统调负荷!$C:$C,$A27)/10,"")</f>
        <v>1595.0625</v>
      </c>
      <c r="K27" s="27">
        <f>IFERROR(AVERAGEIFS(统调负荷!$Q:$Q,统调负荷!$B:$B,K$3,统调负荷!$C:$C,$A27)/10,"")</f>
        <v>1612.5225</v>
      </c>
      <c r="L27" s="27">
        <f>IFERROR(AVERAGEIFS(统调负荷!$Q:$Q,统调负荷!$B:$B,L$3,统调负荷!$C:$C,$A27)/10,"")</f>
        <v>1678.3525</v>
      </c>
      <c r="M27" s="27">
        <f>IFERROR(AVERAGEIFS(统调负荷!$Q:$Q,统调负荷!$B:$B,M$3,统调负荷!$C:$C,$A27)/10,"")</f>
        <v>1977.0575</v>
      </c>
      <c r="N27" s="27">
        <f>IFERROR(AVERAGEIFS(统调负荷!$Q:$Q,统调负荷!$B:$B,N$3,统调负荷!$C:$C,$A27)/10,"")</f>
        <v>2293.0775</v>
      </c>
      <c r="O27" s="27">
        <f>IFERROR(AVERAGEIFS(统调负荷!$Q:$Q,统调负荷!$B:$B,O$3,统调负荷!$C:$C,$A27)/10,"")</f>
        <v>2406.3675</v>
      </c>
      <c r="P27" s="27">
        <f>IFERROR(AVERAGEIFS(统调负荷!$Q:$Q,统调负荷!$B:$B,P$3,统调负荷!$C:$C,$A27)/10,"")</f>
        <v>2471.0225</v>
      </c>
      <c r="Q27" s="27">
        <f>IFERROR(AVERAGEIFS(统调负荷!$Q:$Q,统调负荷!$B:$B,Q$3,统调负荷!$C:$C,$A27)/10,"")</f>
        <v>2331.04</v>
      </c>
      <c r="R27" s="27">
        <f>IFERROR(AVERAGEIFS(统调负荷!$Q:$Q,统调负荷!$B:$B,R$3,统调负荷!$C:$C,$A27)/10,"")</f>
        <v>2120.3125</v>
      </c>
      <c r="S27" s="27">
        <f>IFERROR(AVERAGEIFS(统调负荷!$Q:$Q,统调负荷!$B:$B,S$3,统调负荷!$C:$C,$A27)/10,"")</f>
        <v>2205.1075</v>
      </c>
      <c r="T27" s="27">
        <f>IFERROR(AVERAGEIFS(统调负荷!$Q:$Q,统调负荷!$B:$B,T$3,统调负荷!$C:$C,$A27)/10,"")</f>
        <v>2290.055</v>
      </c>
      <c r="U27" s="27">
        <f>IFERROR(AVERAGEIFS(统调负荷!$Q:$Q,统调负荷!$B:$B,U$3,统调负荷!$C:$C,$A27)/10,"")</f>
        <v>2383.865</v>
      </c>
      <c r="V27" s="27">
        <f>IFERROR(AVERAGEIFS(统调负荷!$Q:$Q,统调负荷!$B:$B,V$3,统调负荷!$C:$C,$A27)/10,"")</f>
        <v>2475.385</v>
      </c>
      <c r="W27" s="27">
        <f>IFERROR(AVERAGEIFS(统调负荷!$Q:$Q,统调负荷!$B:$B,W$3,统调负荷!$C:$C,$A27)/10,"")</f>
        <v>2353.9</v>
      </c>
      <c r="X27" s="27">
        <f>IFERROR(AVERAGEIFS(统调负荷!$Q:$Q,统调负荷!$B:$B,X$3,统调负荷!$C:$C,$A27)/10,"")</f>
        <v>2402.7525</v>
      </c>
      <c r="Y27" s="27">
        <f>IFERROR(AVERAGEIFS(统调负荷!$Q:$Q,统调负荷!$B:$B,Y$3,统调负荷!$C:$C,$A27)/10,"")</f>
        <v>2435.3225</v>
      </c>
      <c r="Z27" s="27">
        <f>IFERROR(AVERAGEIFS(统调负荷!$Q:$Q,统调负荷!$B:$B,Z$3,统调负荷!$C:$C,$A27)/10,"")</f>
        <v>2328.735</v>
      </c>
      <c r="AA27" s="27">
        <f>IFERROR(AVERAGEIFS(统调负荷!$Q:$Q,统调负荷!$B:$B,AA$3,统调负荷!$C:$C,$A27)/10,"")</f>
        <v>2227</v>
      </c>
      <c r="AB27" s="27">
        <f>IFERROR(AVERAGEIFS(统调负荷!$Q:$Q,统调负荷!$B:$B,AB$3,统调负荷!$C:$C,$A27)/10,"")</f>
        <v>2100.65</v>
      </c>
      <c r="AC27" s="27">
        <f>IFERROR(AVERAGEIFS(统调负荷!$Q:$Q,统调负荷!$B:$B,AC$3,统调负荷!$C:$C,$A27)/10,"")</f>
        <v>1916.055</v>
      </c>
      <c r="AD27" s="27"/>
      <c r="AE27" s="23" t="str">
        <f>检修、备用和必开!$A25</f>
        <v>2025-01-24</v>
      </c>
      <c r="AF27" s="41">
        <f ca="1" t="shared" si="7"/>
        <v>174.35</v>
      </c>
      <c r="AG27" s="41">
        <f ca="1" t="shared" si="8"/>
        <v>93.4150000000002</v>
      </c>
      <c r="AH27" s="41">
        <f ca="1" t="shared" si="9"/>
        <v>194.94</v>
      </c>
      <c r="AI27" s="41">
        <f ca="1" t="shared" si="10"/>
        <v>221.1975</v>
      </c>
      <c r="AJ27" s="41">
        <f ca="1" t="shared" si="11"/>
        <v>260.6625</v>
      </c>
      <c r="AK27" s="41">
        <f ca="1" t="shared" si="12"/>
        <v>250.4625</v>
      </c>
      <c r="AL27" s="41">
        <f ca="1" t="shared" si="13"/>
        <v>283.365</v>
      </c>
      <c r="AM27" s="41">
        <f ca="1" t="shared" si="14"/>
        <v>182.925</v>
      </c>
      <c r="AN27" s="41">
        <f ca="1" t="shared" si="15"/>
        <v>18.4974999999999</v>
      </c>
      <c r="AO27" s="41">
        <f ca="1" t="shared" si="16"/>
        <v>-120.81</v>
      </c>
      <c r="AP27" s="41">
        <f ca="1" t="shared" si="17"/>
        <v>-346.895</v>
      </c>
      <c r="AQ27" s="41">
        <f ca="1" t="shared" si="18"/>
        <v>-459.1325</v>
      </c>
      <c r="AR27" s="41">
        <f ca="1" t="shared" si="19"/>
        <v>-261.54</v>
      </c>
      <c r="AS27" s="41">
        <f ca="1" t="shared" si="20"/>
        <v>-395.9</v>
      </c>
      <c r="AT27" s="41">
        <f ca="1" t="shared" si="21"/>
        <v>-618.635</v>
      </c>
      <c r="AU27" s="41">
        <f ca="1" t="shared" si="22"/>
        <v>-587.87</v>
      </c>
      <c r="AV27" s="41">
        <f ca="1" t="shared" si="23"/>
        <v>-454.3525</v>
      </c>
      <c r="AW27" s="41">
        <f ca="1" t="shared" si="24"/>
        <v>-97.9925000000003</v>
      </c>
      <c r="AX27" s="41">
        <f ca="1" t="shared" si="25"/>
        <v>342.91</v>
      </c>
      <c r="AY27" s="41">
        <f ca="1" t="shared" si="26"/>
        <v>353.82</v>
      </c>
      <c r="AZ27" s="41">
        <f ca="1" t="shared" si="27"/>
        <v>329.1225</v>
      </c>
      <c r="BA27" s="41">
        <f ca="1" t="shared" si="28"/>
        <v>406.565</v>
      </c>
      <c r="BB27" s="41">
        <f ca="1" t="shared" si="29"/>
        <v>276.91</v>
      </c>
      <c r="BC27" s="41">
        <f ca="1" t="shared" si="30"/>
        <v>159.5175</v>
      </c>
    </row>
    <row r="28" s="26" customFormat="1" spans="1:55">
      <c r="A28" s="16" t="str">
        <f>统调负荷24小时!A28</f>
        <v>2025-01-13</v>
      </c>
      <c r="B28" s="37" t="s">
        <v>53</v>
      </c>
      <c r="C28" s="33">
        <f t="shared" si="6"/>
        <v>2170.46125</v>
      </c>
      <c r="D28" s="3">
        <f t="shared" si="0"/>
        <v>2610.695</v>
      </c>
      <c r="E28" s="3">
        <f t="shared" si="1"/>
        <v>1600.735</v>
      </c>
      <c r="F28" s="27">
        <f>IFERROR(AVERAGEIFS(统调负荷!$H:$H,统调负荷!$B:$B,F$3,统调负荷!$C:$C,$A28)/10,"")</f>
        <v>1833.8325</v>
      </c>
      <c r="G28" s="27">
        <f>IFERROR(AVERAGEIFS(统调负荷!$H:$H,统调负荷!$B:$B,G$3,统调负荷!$C:$C,$A28)/10,"")</f>
        <v>1817.3525</v>
      </c>
      <c r="H28" s="27">
        <f>IFERROR(AVERAGEIFS(统调负荷!$H:$H,统调负荷!$B:$B,H$3,统调负荷!$C:$C,$A28)/10,"")</f>
        <v>1704.8675</v>
      </c>
      <c r="I28" s="27">
        <f>IFERROR(AVERAGEIFS(统调负荷!$H:$H,统调负荷!$B:$B,I$3,统调负荷!$C:$C,$A28)/10,"")</f>
        <v>1668.8575</v>
      </c>
      <c r="J28" s="27">
        <f>IFERROR(AVERAGEIFS(统调负荷!$H:$H,统调负荷!$B:$B,J$3,统调负荷!$C:$C,$A28)/10,"")</f>
        <v>1600.735</v>
      </c>
      <c r="K28" s="27">
        <f>IFERROR(AVERAGEIFS(统调负荷!$H:$H,统调负荷!$B:$B,K$3,统调负荷!$C:$C,$A28)/10,"")</f>
        <v>1616.7375</v>
      </c>
      <c r="L28" s="27">
        <f>IFERROR(AVERAGEIFS(统调负荷!$H:$H,统调负荷!$B:$B,L$3,统调负荷!$C:$C,$A28)/10,"")</f>
        <v>1710.065</v>
      </c>
      <c r="M28" s="27">
        <f>IFERROR(AVERAGEIFS(统调负荷!$H:$H,统调负荷!$B:$B,M$3,统调负荷!$C:$C,$A28)/10,"")</f>
        <v>2041.6225</v>
      </c>
      <c r="N28" s="27">
        <f>IFERROR(AVERAGEIFS(统调负荷!$H:$H,统调负荷!$B:$B,N$3,统调负荷!$C:$C,$A28)/10,"")</f>
        <v>2406.3225</v>
      </c>
      <c r="O28" s="27">
        <f>IFERROR(AVERAGEIFS(统调负荷!$H:$H,统调负荷!$B:$B,O$3,统调负荷!$C:$C,$A28)/10,"")</f>
        <v>2480.6375</v>
      </c>
      <c r="P28" s="27">
        <f>IFERROR(AVERAGEIFS(统调负荷!$H:$H,统调负荷!$B:$B,P$3,统调负荷!$C:$C,$A28)/10,"")</f>
        <v>2458.7475</v>
      </c>
      <c r="Q28" s="27">
        <f>IFERROR(AVERAGEIFS(统调负荷!$H:$H,统调负荷!$B:$B,Q$3,统调负荷!$C:$C,$A28)/10,"")</f>
        <v>2390.74</v>
      </c>
      <c r="R28" s="27">
        <f>IFERROR(AVERAGEIFS(统调负荷!$H:$H,统调负荷!$B:$B,R$3,统调负荷!$C:$C,$A28)/10,"")</f>
        <v>2224.245</v>
      </c>
      <c r="S28" s="27">
        <f>IFERROR(AVERAGEIFS(统调负荷!$H:$H,统调负荷!$B:$B,S$3,统调负荷!$C:$C,$A28)/10,"")</f>
        <v>2283.25</v>
      </c>
      <c r="T28" s="27">
        <f>IFERROR(AVERAGEIFS(统调负荷!$H:$H,统调负荷!$B:$B,T$3,统调负荷!$C:$C,$A28)/10,"")</f>
        <v>2337.855</v>
      </c>
      <c r="U28" s="27">
        <f>IFERROR(AVERAGEIFS(统调负荷!$H:$H,统调负荷!$B:$B,U$3,统调负荷!$C:$C,$A28)/10,"")</f>
        <v>2310.61</v>
      </c>
      <c r="V28" s="27">
        <f>IFERROR(AVERAGEIFS(统调负荷!$H:$H,统调负荷!$B:$B,V$3,统调负荷!$C:$C,$A28)/10,"")</f>
        <v>2306.4325</v>
      </c>
      <c r="W28" s="27">
        <f>IFERROR(AVERAGEIFS(统调负荷!$H:$H,统调负荷!$B:$B,W$3,统调负荷!$C:$C,$A28)/10,"")</f>
        <v>2320.155</v>
      </c>
      <c r="X28" s="27">
        <f>IFERROR(AVERAGEIFS(统调负荷!$H:$H,统调负荷!$B:$B,X$3,统调负荷!$C:$C,$A28)/10,"")</f>
        <v>2522.555</v>
      </c>
      <c r="Y28" s="27">
        <f>IFERROR(AVERAGEIFS(统调负荷!$H:$H,统调负荷!$B:$B,Y$3,统调负荷!$C:$C,$A28)/10,"")</f>
        <v>2609.055</v>
      </c>
      <c r="Z28" s="27">
        <f>IFERROR(AVERAGEIFS(统调负荷!$H:$H,统调负荷!$B:$B,Z$3,统调负荷!$C:$C,$A28)/10,"")</f>
        <v>2610.695</v>
      </c>
      <c r="AA28" s="27">
        <f>IFERROR(AVERAGEIFS(统调负荷!$H:$H,统调负荷!$B:$B,AA$3,统调负荷!$C:$C,$A28)/10,"")</f>
        <v>2549.1575</v>
      </c>
      <c r="AB28" s="27">
        <f>IFERROR(AVERAGEIFS(统调负荷!$H:$H,统调负荷!$B:$B,AB$3,统调负荷!$C:$C,$A28)/10,"")</f>
        <v>2259.34</v>
      </c>
      <c r="AC28" s="27">
        <f>IFERROR(AVERAGEIFS(统调负荷!$H:$H,统调负荷!$B:$B,AC$3,统调负荷!$C:$C,$A28)/10,"")</f>
        <v>2027.2025</v>
      </c>
      <c r="AD28" s="27"/>
      <c r="AE28" s="23" t="str">
        <f>检修、备用和必开!$A26</f>
        <v>2025-01-25</v>
      </c>
      <c r="AF28" s="41">
        <f ca="1" t="shared" si="7"/>
        <v>104.7125</v>
      </c>
      <c r="AG28" s="41">
        <f ca="1" t="shared" si="8"/>
        <v>57.8074999999999</v>
      </c>
      <c r="AH28" s="41">
        <f ca="1" t="shared" si="9"/>
        <v>35.5225</v>
      </c>
      <c r="AI28" s="41">
        <f ca="1" t="shared" si="10"/>
        <v>48.2325000000001</v>
      </c>
      <c r="AJ28" s="41">
        <f ca="1" t="shared" si="11"/>
        <v>151.1875</v>
      </c>
      <c r="AK28" s="41">
        <f ca="1" t="shared" si="12"/>
        <v>126.33</v>
      </c>
      <c r="AL28" s="41">
        <f ca="1" t="shared" si="13"/>
        <v>212.385</v>
      </c>
      <c r="AM28" s="41">
        <f ca="1" t="shared" si="14"/>
        <v>181.29</v>
      </c>
      <c r="AN28" s="41">
        <f ca="1" t="shared" si="15"/>
        <v>-233.2725</v>
      </c>
      <c r="AO28" s="41">
        <f ca="1" t="shared" si="16"/>
        <v>-391.21</v>
      </c>
      <c r="AP28" s="41">
        <f ca="1" t="shared" si="17"/>
        <v>-631.2925</v>
      </c>
      <c r="AQ28" s="41">
        <f ca="1" t="shared" si="18"/>
        <v>-522.96</v>
      </c>
      <c r="AR28" s="41">
        <f ca="1" t="shared" si="19"/>
        <v>-275.94</v>
      </c>
      <c r="AS28" s="41">
        <f ca="1" t="shared" si="20"/>
        <v>-346.89</v>
      </c>
      <c r="AT28" s="41">
        <f ca="1" t="shared" si="21"/>
        <v>-338.9675</v>
      </c>
      <c r="AU28" s="41">
        <f ca="1" t="shared" si="22"/>
        <v>-231.335</v>
      </c>
      <c r="AV28" s="41">
        <f ca="1" t="shared" si="23"/>
        <v>-294.615</v>
      </c>
      <c r="AW28" s="41">
        <f ca="1" t="shared" si="24"/>
        <v>-119.17</v>
      </c>
      <c r="AX28" s="41">
        <f ca="1" t="shared" si="25"/>
        <v>97.6149999999998</v>
      </c>
      <c r="AY28" s="41">
        <f ca="1" t="shared" si="26"/>
        <v>147.4425</v>
      </c>
      <c r="AZ28" s="41">
        <f ca="1" t="shared" si="27"/>
        <v>178.5125</v>
      </c>
      <c r="BA28" s="41">
        <f ca="1" t="shared" si="28"/>
        <v>204.165</v>
      </c>
      <c r="BB28" s="41">
        <f ca="1" t="shared" si="29"/>
        <v>129.895</v>
      </c>
      <c r="BC28" s="41">
        <f ca="1" t="shared" si="30"/>
        <v>10.7775000000001</v>
      </c>
    </row>
    <row r="29" s="26" customFormat="1" spans="1:55">
      <c r="A29" s="16" t="str">
        <f>统调负荷24小时!A29</f>
        <v>2025-01-13</v>
      </c>
      <c r="B29" s="37" t="s">
        <v>54</v>
      </c>
      <c r="C29" s="33">
        <f t="shared" si="6"/>
        <v>2196.65083333333</v>
      </c>
      <c r="D29" s="3">
        <f t="shared" si="0"/>
        <v>2733.9225</v>
      </c>
      <c r="E29" s="3">
        <f t="shared" si="1"/>
        <v>1642.025</v>
      </c>
      <c r="F29" s="27">
        <f>IFERROR(AVERAGEIFS(统调负荷!$Q:$Q,统调负荷!$B:$B,F$3,统调负荷!$C:$C,$A29)/10,"")</f>
        <v>1808.15</v>
      </c>
      <c r="G29" s="27">
        <f>IFERROR(AVERAGEIFS(统调负荷!$Q:$Q,统调负荷!$B:$B,G$3,统调负荷!$C:$C,$A29)/10,"")</f>
        <v>1756.1325</v>
      </c>
      <c r="H29" s="27">
        <f>IFERROR(AVERAGEIFS(统调负荷!$Q:$Q,统调负荷!$B:$B,H$3,统调负荷!$C:$C,$A29)/10,"")</f>
        <v>1708.4825</v>
      </c>
      <c r="I29" s="27">
        <f>IFERROR(AVERAGEIFS(统调负荷!$Q:$Q,统调负荷!$B:$B,I$3,统调负荷!$C:$C,$A29)/10,"")</f>
        <v>1688.2625</v>
      </c>
      <c r="J29" s="27">
        <f>IFERROR(AVERAGEIFS(统调负荷!$Q:$Q,统调负荷!$B:$B,J$3,统调负荷!$C:$C,$A29)/10,"")</f>
        <v>1642.025</v>
      </c>
      <c r="K29" s="27">
        <f>IFERROR(AVERAGEIFS(统调负荷!$Q:$Q,统调负荷!$B:$B,K$3,统调负荷!$C:$C,$A29)/10,"")</f>
        <v>1654.1375</v>
      </c>
      <c r="L29" s="27">
        <f>IFERROR(AVERAGEIFS(统调负荷!$Q:$Q,统调负荷!$B:$B,L$3,统调负荷!$C:$C,$A29)/10,"")</f>
        <v>1729.7075</v>
      </c>
      <c r="M29" s="27">
        <f>IFERROR(AVERAGEIFS(统调负荷!$Q:$Q,统调负荷!$B:$B,M$3,统调负荷!$C:$C,$A29)/10,"")</f>
        <v>1964.74</v>
      </c>
      <c r="N29" s="27">
        <f>IFERROR(AVERAGEIFS(统调负荷!$Q:$Q,统调负荷!$B:$B,N$3,统调负荷!$C:$C,$A29)/10,"")</f>
        <v>2346.0575</v>
      </c>
      <c r="O29" s="27">
        <f>IFERROR(AVERAGEIFS(统调负荷!$Q:$Q,统调负荷!$B:$B,O$3,统调负荷!$C:$C,$A29)/10,"")</f>
        <v>2490.51</v>
      </c>
      <c r="P29" s="27">
        <f>IFERROR(AVERAGEIFS(统调负荷!$Q:$Q,统调负荷!$B:$B,P$3,统调负荷!$C:$C,$A29)/10,"")</f>
        <v>2512.16</v>
      </c>
      <c r="Q29" s="27">
        <f>IFERROR(AVERAGEIFS(统调负荷!$Q:$Q,统调负荷!$B:$B,Q$3,统调负荷!$C:$C,$A29)/10,"")</f>
        <v>2421.055</v>
      </c>
      <c r="R29" s="27">
        <f>IFERROR(AVERAGEIFS(统调负荷!$Q:$Q,统调负荷!$B:$B,R$3,统调负荷!$C:$C,$A29)/10,"")</f>
        <v>2143.5925</v>
      </c>
      <c r="S29" s="27">
        <f>IFERROR(AVERAGEIFS(统调负荷!$Q:$Q,统调负荷!$B:$B,S$3,统调负荷!$C:$C,$A29)/10,"")</f>
        <v>2230.15</v>
      </c>
      <c r="T29" s="27">
        <f>IFERROR(AVERAGEIFS(统调负荷!$Q:$Q,统调负荷!$B:$B,T$3,统调负荷!$C:$C,$A29)/10,"")</f>
        <v>2354.03</v>
      </c>
      <c r="U29" s="27">
        <f>IFERROR(AVERAGEIFS(统调负荷!$Q:$Q,统调负荷!$B:$B,U$3,统调负荷!$C:$C,$A29)/10,"")</f>
        <v>2400.6525</v>
      </c>
      <c r="V29" s="27">
        <f>IFERROR(AVERAGEIFS(统调负荷!$Q:$Q,统调负荷!$B:$B,V$3,统调负荷!$C:$C,$A29)/10,"")</f>
        <v>2482.7375</v>
      </c>
      <c r="W29" s="27">
        <f>IFERROR(AVERAGEIFS(统调负荷!$Q:$Q,统调负荷!$B:$B,W$3,统调负荷!$C:$C,$A29)/10,"")</f>
        <v>2490.4925</v>
      </c>
      <c r="X29" s="27">
        <f>IFERROR(AVERAGEIFS(统调负荷!$Q:$Q,统调负荷!$B:$B,X$3,统调负荷!$C:$C,$A29)/10,"")</f>
        <v>2577.595</v>
      </c>
      <c r="Y29" s="27">
        <f>IFERROR(AVERAGEIFS(统调负荷!$Q:$Q,统调负荷!$B:$B,Y$3,统调负荷!$C:$C,$A29)/10,"")</f>
        <v>2733.9225</v>
      </c>
      <c r="Z29" s="27">
        <f>IFERROR(AVERAGEIFS(统调负荷!$Q:$Q,统调负荷!$B:$B,Z$3,统调负荷!$C:$C,$A29)/10,"")</f>
        <v>2686.4525</v>
      </c>
      <c r="AA29" s="27">
        <f>IFERROR(AVERAGEIFS(统调负荷!$Q:$Q,统调负荷!$B:$B,AA$3,统调负荷!$C:$C,$A29)/10,"")</f>
        <v>2548.5825</v>
      </c>
      <c r="AB29" s="27">
        <f>IFERROR(AVERAGEIFS(统调负荷!$Q:$Q,统调负荷!$B:$B,AB$3,统调负荷!$C:$C,$A29)/10,"")</f>
        <v>2261.565</v>
      </c>
      <c r="AC29" s="27">
        <f>IFERROR(AVERAGEIFS(统调负荷!$Q:$Q,统调负荷!$B:$B,AC$3,统调负荷!$C:$C,$A29)/10,"")</f>
        <v>2088.4275</v>
      </c>
      <c r="AD29" s="27"/>
      <c r="AE29" s="23" t="str">
        <f>检修、备用和必开!$A27</f>
        <v>2025-01-26</v>
      </c>
      <c r="AF29" s="41">
        <f ca="1" t="shared" si="7"/>
        <v>4.0300000000002</v>
      </c>
      <c r="AG29" s="41">
        <f ca="1" t="shared" si="8"/>
        <v>-48.665</v>
      </c>
      <c r="AH29" s="41">
        <f ca="1" t="shared" si="9"/>
        <v>23.7875000000001</v>
      </c>
      <c r="AI29" s="41">
        <f ca="1" t="shared" si="10"/>
        <v>115.6825</v>
      </c>
      <c r="AJ29" s="41">
        <f ca="1" t="shared" si="11"/>
        <v>204.6425</v>
      </c>
      <c r="AK29" s="41">
        <f ca="1" t="shared" si="12"/>
        <v>244.5925</v>
      </c>
      <c r="AL29" s="41">
        <f ca="1" t="shared" si="13"/>
        <v>172.07</v>
      </c>
      <c r="AM29" s="41">
        <f ca="1" t="shared" si="14"/>
        <v>99.6949999999999</v>
      </c>
      <c r="AN29" s="41">
        <f ca="1" t="shared" si="15"/>
        <v>270.485</v>
      </c>
      <c r="AO29" s="41">
        <f ca="1" t="shared" si="16"/>
        <v>309.2075</v>
      </c>
      <c r="AP29" s="41">
        <f ca="1" t="shared" si="17"/>
        <v>203.7475</v>
      </c>
      <c r="AQ29" s="41">
        <f ca="1" t="shared" si="18"/>
        <v>182.06</v>
      </c>
      <c r="AR29" s="41">
        <f ca="1" t="shared" si="19"/>
        <v>186.4325</v>
      </c>
      <c r="AS29" s="41">
        <f ca="1" t="shared" si="20"/>
        <v>126.4225</v>
      </c>
      <c r="AT29" s="41">
        <f ca="1" t="shared" si="21"/>
        <v>182.58</v>
      </c>
      <c r="AU29" s="41">
        <f ca="1" t="shared" si="22"/>
        <v>229.9975</v>
      </c>
      <c r="AV29" s="41">
        <f ca="1" t="shared" si="23"/>
        <v>235.22</v>
      </c>
      <c r="AW29" s="41">
        <f ca="1" t="shared" si="24"/>
        <v>150.3975</v>
      </c>
      <c r="AX29" s="41">
        <f ca="1" t="shared" si="25"/>
        <v>271.72</v>
      </c>
      <c r="AY29" s="41">
        <f ca="1" t="shared" si="26"/>
        <v>257.7275</v>
      </c>
      <c r="AZ29" s="41">
        <f ca="1" t="shared" si="27"/>
        <v>242.9075</v>
      </c>
      <c r="BA29" s="41">
        <f ca="1" t="shared" si="28"/>
        <v>50.9775</v>
      </c>
      <c r="BB29" s="41">
        <f ca="1" t="shared" si="29"/>
        <v>-30.5575000000003</v>
      </c>
      <c r="BC29" s="41">
        <f ca="1" t="shared" si="30"/>
        <v>-54.0549999999998</v>
      </c>
    </row>
    <row r="30" s="26" customFormat="1" spans="1:55">
      <c r="A30" s="16" t="str">
        <f>统调负荷24小时!A30</f>
        <v>2025-01-14</v>
      </c>
      <c r="B30" s="37" t="s">
        <v>53</v>
      </c>
      <c r="C30" s="33">
        <f t="shared" si="6"/>
        <v>2064.90479166667</v>
      </c>
      <c r="D30" s="3">
        <f t="shared" si="0"/>
        <v>2370.6425</v>
      </c>
      <c r="E30" s="3">
        <f t="shared" si="1"/>
        <v>1675.1</v>
      </c>
      <c r="F30" s="27">
        <f>IFERROR(AVERAGEIFS(统调负荷!$H:$H,统调负荷!$B:$B,F$3,统调负荷!$C:$C,$A30)/10,"")</f>
        <v>1939.3825</v>
      </c>
      <c r="G30" s="27">
        <f>IFERROR(AVERAGEIFS(统调负荷!$H:$H,统调负荷!$B:$B,G$3,统调负荷!$C:$C,$A30)/10,"")</f>
        <v>1935.0025</v>
      </c>
      <c r="H30" s="27">
        <f>IFERROR(AVERAGEIFS(统调负荷!$H:$H,统调负荷!$B:$B,H$3,统调负荷!$C:$C,$A30)/10,"")</f>
        <v>1820.3975</v>
      </c>
      <c r="I30" s="27">
        <f>IFERROR(AVERAGEIFS(统调负荷!$H:$H,统调负荷!$B:$B,I$3,统调负荷!$C:$C,$A30)/10,"")</f>
        <v>1764.485</v>
      </c>
      <c r="J30" s="27">
        <f>IFERROR(AVERAGEIFS(统调负荷!$H:$H,统调负荷!$B:$B,J$3,统调负荷!$C:$C,$A30)/10,"")</f>
        <v>1675.1</v>
      </c>
      <c r="K30" s="27">
        <f>IFERROR(AVERAGEIFS(统调负荷!$H:$H,统调负荷!$B:$B,K$3,统调负荷!$C:$C,$A30)/10,"")</f>
        <v>1680.6175</v>
      </c>
      <c r="L30" s="27">
        <f>IFERROR(AVERAGEIFS(统调负荷!$H:$H,统调负荷!$B:$B,L$3,统调负荷!$C:$C,$A30)/10,"")</f>
        <v>1761.92</v>
      </c>
      <c r="M30" s="27">
        <f>IFERROR(AVERAGEIFS(统调负荷!$H:$H,统调负荷!$B:$B,M$3,统调负荷!$C:$C,$A30)/10,"")</f>
        <v>2068.2725</v>
      </c>
      <c r="N30" s="27">
        <f>IFERROR(AVERAGEIFS(统调负荷!$H:$H,统调负荷!$B:$B,N$3,统调负荷!$C:$C,$A30)/10,"")</f>
        <v>2365.225</v>
      </c>
      <c r="O30" s="27">
        <f>IFERROR(AVERAGEIFS(统调负荷!$H:$H,统调负荷!$B:$B,O$3,统调负荷!$C:$C,$A30)/10,"")</f>
        <v>2370.6425</v>
      </c>
      <c r="P30" s="27">
        <f>IFERROR(AVERAGEIFS(统调负荷!$H:$H,统调负荷!$B:$B,P$3,统调负荷!$C:$C,$A30)/10,"")</f>
        <v>2288.6525</v>
      </c>
      <c r="Q30" s="27">
        <f>IFERROR(AVERAGEIFS(统调负荷!$H:$H,统调负荷!$B:$B,Q$3,统调负荷!$C:$C,$A30)/10,"")</f>
        <v>2271.5925</v>
      </c>
      <c r="R30" s="27">
        <f>IFERROR(AVERAGEIFS(统调负荷!$H:$H,统调负荷!$B:$B,R$3,统调负荷!$C:$C,$A30)/10,"")</f>
        <v>2029.13</v>
      </c>
      <c r="S30" s="27">
        <f>IFERROR(AVERAGEIFS(统调负荷!$H:$H,统调负荷!$B:$B,S$3,统调负荷!$C:$C,$A30)/10,"")</f>
        <v>2077.1125</v>
      </c>
      <c r="T30" s="27">
        <f>IFERROR(AVERAGEIFS(统调负荷!$H:$H,统调负荷!$B:$B,T$3,统调负荷!$C:$C,$A30)/10,"")</f>
        <v>2124.045</v>
      </c>
      <c r="U30" s="27">
        <f>IFERROR(AVERAGEIFS(统调负荷!$H:$H,统调负荷!$B:$B,U$3,统调负荷!$C:$C,$A30)/10,"")</f>
        <v>2083.87</v>
      </c>
      <c r="V30" s="27">
        <f>IFERROR(AVERAGEIFS(统调负荷!$H:$H,统调负荷!$B:$B,V$3,统调负荷!$C:$C,$A30)/10,"")</f>
        <v>2097.0475</v>
      </c>
      <c r="W30" s="27">
        <f>IFERROR(AVERAGEIFS(统调负荷!$H:$H,统调负荷!$B:$B,W$3,统调负荷!$C:$C,$A30)/10,"")</f>
        <v>2139.115</v>
      </c>
      <c r="X30" s="27">
        <f>IFERROR(AVERAGEIFS(统调负荷!$H:$H,统调负荷!$B:$B,X$3,统调负荷!$C:$C,$A30)/10,"")</f>
        <v>2284.09</v>
      </c>
      <c r="Y30" s="27">
        <f>IFERROR(AVERAGEIFS(统调负荷!$H:$H,统调负荷!$B:$B,Y$3,统调负荷!$C:$C,$A30)/10,"")</f>
        <v>2350.5825</v>
      </c>
      <c r="Z30" s="27">
        <f>IFERROR(AVERAGEIFS(统调负荷!$H:$H,统调负荷!$B:$B,Z$3,统调负荷!$C:$C,$A30)/10,"")</f>
        <v>2339.12</v>
      </c>
      <c r="AA30" s="27">
        <f>IFERROR(AVERAGEIFS(统调负荷!$H:$H,统调负荷!$B:$B,AA$3,统调负荷!$C:$C,$A30)/10,"")</f>
        <v>2291.7575</v>
      </c>
      <c r="AB30" s="27">
        <f>IFERROR(AVERAGEIFS(统调负荷!$H:$H,统调负荷!$B:$B,AB$3,统调负荷!$C:$C,$A30)/10,"")</f>
        <v>2028.7225</v>
      </c>
      <c r="AC30" s="27">
        <f>IFERROR(AVERAGEIFS(统调负荷!$H:$H,统调负荷!$B:$B,AC$3,统调负荷!$C:$C,$A30)/10,"")</f>
        <v>1771.8325</v>
      </c>
      <c r="AD30" s="27"/>
      <c r="AE30" s="23" t="str">
        <f>检修、备用和必开!$A28</f>
        <v>2025-01-27</v>
      </c>
      <c r="AF30" s="41">
        <f ca="1" t="shared" si="7"/>
        <v>-106.9825</v>
      </c>
      <c r="AG30" s="41">
        <f ca="1" t="shared" si="8"/>
        <v>97.4575000000002</v>
      </c>
      <c r="AH30" s="41">
        <f ca="1" t="shared" si="9"/>
        <v>62.9950000000001</v>
      </c>
      <c r="AI30" s="41">
        <f ca="1" t="shared" si="10"/>
        <v>86.9974999999999</v>
      </c>
      <c r="AJ30" s="41">
        <f ca="1" t="shared" si="11"/>
        <v>-19.3499999999999</v>
      </c>
      <c r="AK30" s="41">
        <f ca="1" t="shared" si="12"/>
        <v>21.5450000000001</v>
      </c>
      <c r="AL30" s="41">
        <f ca="1" t="shared" si="13"/>
        <v>121.3475</v>
      </c>
      <c r="AM30" s="41">
        <f ca="1" t="shared" si="14"/>
        <v>144.5</v>
      </c>
      <c r="AN30" s="41">
        <f ca="1" t="shared" si="15"/>
        <v>103.54</v>
      </c>
      <c r="AO30" s="41">
        <f ca="1" t="shared" si="16"/>
        <v>-57.0725</v>
      </c>
      <c r="AP30" s="41">
        <f ca="1" t="shared" si="17"/>
        <v>-76.1275000000001</v>
      </c>
      <c r="AQ30" s="41">
        <f ca="1" t="shared" si="18"/>
        <v>-85.425</v>
      </c>
      <c r="AR30" s="41">
        <f ca="1" t="shared" si="19"/>
        <v>-11.79925</v>
      </c>
      <c r="AS30" s="41">
        <f ca="1" t="shared" si="20"/>
        <v>8.08600000000001</v>
      </c>
      <c r="AT30" s="41">
        <f ca="1" t="shared" si="21"/>
        <v>-46.21875</v>
      </c>
      <c r="AU30" s="41">
        <f ca="1" t="shared" si="22"/>
        <v>9.65174999999999</v>
      </c>
      <c r="AV30" s="41">
        <f ca="1" t="shared" si="23"/>
        <v>-0.119999999999891</v>
      </c>
      <c r="AW30" s="41">
        <f ca="1" t="shared" si="24"/>
        <v>96.9549999999999</v>
      </c>
      <c r="AX30" s="41">
        <f ca="1" t="shared" si="25"/>
        <v>0.607500000000073</v>
      </c>
      <c r="AY30" s="41">
        <f ca="1" t="shared" si="26"/>
        <v>-27.375</v>
      </c>
      <c r="AZ30" s="41">
        <f ca="1" t="shared" si="27"/>
        <v>29.5274999999999</v>
      </c>
      <c r="BA30" s="41">
        <f ca="1" t="shared" si="28"/>
        <v>134.95</v>
      </c>
      <c r="BB30" s="41">
        <f ca="1" t="shared" si="29"/>
        <v>53.3075000000001</v>
      </c>
      <c r="BC30" s="41">
        <f ca="1" t="shared" si="30"/>
        <v>-99.4075</v>
      </c>
    </row>
    <row r="31" s="26" customFormat="1" spans="1:55">
      <c r="A31" s="16" t="str">
        <f>统调负荷24小时!A31</f>
        <v>2025-01-14</v>
      </c>
      <c r="B31" s="37" t="s">
        <v>54</v>
      </c>
      <c r="C31" s="33">
        <f t="shared" si="6"/>
        <v>2087.98541666667</v>
      </c>
      <c r="D31" s="3">
        <f t="shared" si="0"/>
        <v>2492.8275</v>
      </c>
      <c r="E31" s="3">
        <f t="shared" si="1"/>
        <v>1666.045</v>
      </c>
      <c r="F31" s="27">
        <f>IFERROR(AVERAGEIFS(统调负荷!$Q:$Q,统调负荷!$B:$B,F$3,统调负荷!$C:$C,$A31)/10,"")</f>
        <v>1979.8525</v>
      </c>
      <c r="G31" s="27">
        <f>IFERROR(AVERAGEIFS(统调负荷!$Q:$Q,统调负荷!$B:$B,G$3,统调负荷!$C:$C,$A31)/10,"")</f>
        <v>1990.57</v>
      </c>
      <c r="H31" s="27">
        <f>IFERROR(AVERAGEIFS(统调负荷!$Q:$Q,统调负荷!$B:$B,H$3,统调负荷!$C:$C,$A31)/10,"")</f>
        <v>1938.47</v>
      </c>
      <c r="I31" s="27">
        <f>IFERROR(AVERAGEIFS(统调负荷!$Q:$Q,统调负荷!$B:$B,I$3,统调负荷!$C:$C,$A31)/10,"")</f>
        <v>1881.42</v>
      </c>
      <c r="J31" s="27">
        <f>IFERROR(AVERAGEIFS(统调负荷!$Q:$Q,统调负荷!$B:$B,J$3,统调负荷!$C:$C,$A31)/10,"")</f>
        <v>1829.925</v>
      </c>
      <c r="K31" s="27">
        <f>IFERROR(AVERAGEIFS(统调负荷!$Q:$Q,统调负荷!$B:$B,K$3,统调负荷!$C:$C,$A31)/10,"")</f>
        <v>1823.15</v>
      </c>
      <c r="L31" s="27">
        <f>IFERROR(AVERAGEIFS(统调负荷!$Q:$Q,统调负荷!$B:$B,L$3,统调负荷!$C:$C,$A31)/10,"")</f>
        <v>1895.73</v>
      </c>
      <c r="M31" s="27">
        <f>IFERROR(AVERAGEIFS(统调负荷!$Q:$Q,统调负荷!$B:$B,M$3,统调负荷!$C:$C,$A31)/10,"")</f>
        <v>2084.585</v>
      </c>
      <c r="N31" s="27">
        <f>IFERROR(AVERAGEIFS(统调负荷!$Q:$Q,统调负荷!$B:$B,N$3,统调负荷!$C:$C,$A31)/10,"")</f>
        <v>2436.32</v>
      </c>
      <c r="O31" s="27">
        <f>IFERROR(AVERAGEIFS(统调负荷!$Q:$Q,统调负荷!$B:$B,O$3,统调负荷!$C:$C,$A31)/10,"")</f>
        <v>2492.8275</v>
      </c>
      <c r="P31" s="27">
        <f>IFERROR(AVERAGEIFS(统调负荷!$Q:$Q,统调负荷!$B:$B,P$3,统调负荷!$C:$C,$A31)/10,"")</f>
        <v>2393.5875</v>
      </c>
      <c r="Q31" s="27">
        <f>IFERROR(AVERAGEIFS(统调负荷!$Q:$Q,统调负荷!$B:$B,Q$3,统调负荷!$C:$C,$A31)/10,"")</f>
        <v>2257.425</v>
      </c>
      <c r="R31" s="27">
        <f>IFERROR(AVERAGEIFS(统调负荷!$Q:$Q,统调负荷!$B:$B,R$3,统调负荷!$C:$C,$A31)/10,"")</f>
        <v>1918.3625</v>
      </c>
      <c r="S31" s="27">
        <f>IFERROR(AVERAGEIFS(统调负荷!$Q:$Q,统调负荷!$B:$B,S$3,统调负荷!$C:$C,$A31)/10,"")</f>
        <v>1996.0275</v>
      </c>
      <c r="T31" s="27">
        <f>IFERROR(AVERAGEIFS(统调负荷!$Q:$Q,统调负荷!$B:$B,T$3,统调负荷!$C:$C,$A31)/10,"")</f>
        <v>2127.215</v>
      </c>
      <c r="U31" s="27">
        <f>IFERROR(AVERAGEIFS(统调负荷!$Q:$Q,统调负荷!$B:$B,U$3,统调负荷!$C:$C,$A31)/10,"")</f>
        <v>2060.855</v>
      </c>
      <c r="V31" s="27">
        <f>IFERROR(AVERAGEIFS(统调负荷!$Q:$Q,统调负荷!$B:$B,V$3,统调负荷!$C:$C,$A31)/10,"")</f>
        <v>2145.375</v>
      </c>
      <c r="W31" s="27">
        <f>IFERROR(AVERAGEIFS(统调负荷!$Q:$Q,统调负荷!$B:$B,W$3,统调负荷!$C:$C,$A31)/10,"")</f>
        <v>2334.735</v>
      </c>
      <c r="X31" s="27">
        <f>IFERROR(AVERAGEIFS(统调负荷!$Q:$Q,统调负荷!$B:$B,X$3,统调负荷!$C:$C,$A31)/10,"")</f>
        <v>2313.6325</v>
      </c>
      <c r="Y31" s="27">
        <f>IFERROR(AVERAGEIFS(统调负荷!$Q:$Q,统调负荷!$B:$B,Y$3,统调负荷!$C:$C,$A31)/10,"")</f>
        <v>2299.9525</v>
      </c>
      <c r="Z31" s="27">
        <f>IFERROR(AVERAGEIFS(统调负荷!$Q:$Q,统调负荷!$B:$B,Z$3,统调负荷!$C:$C,$A31)/10,"")</f>
        <v>2187.4925</v>
      </c>
      <c r="AA31" s="27">
        <f>IFERROR(AVERAGEIFS(统调负荷!$Q:$Q,统调负荷!$B:$B,AA$3,统调负荷!$C:$C,$A31)/10,"")</f>
        <v>2101.9375</v>
      </c>
      <c r="AB31" s="27">
        <f>IFERROR(AVERAGEIFS(统调负荷!$Q:$Q,统调负荷!$B:$B,AB$3,统调负荷!$C:$C,$A31)/10,"")</f>
        <v>1956.1575</v>
      </c>
      <c r="AC31" s="27">
        <f>IFERROR(AVERAGEIFS(统调负荷!$Q:$Q,统调负荷!$B:$B,AC$3,统调负荷!$C:$C,$A31)/10,"")</f>
        <v>1666.045</v>
      </c>
      <c r="AD31" s="27"/>
      <c r="AE31" s="23" t="str">
        <f>检修、备用和必开!$A29</f>
        <v>2025-01-28</v>
      </c>
      <c r="AF31" s="41">
        <f ca="1" t="shared" si="7"/>
        <v>21.2349999999999</v>
      </c>
      <c r="AG31" s="41">
        <f ca="1" t="shared" si="8"/>
        <v>-65.01</v>
      </c>
      <c r="AH31" s="41">
        <f ca="1" t="shared" si="9"/>
        <v>-82.98</v>
      </c>
      <c r="AI31" s="41">
        <f ca="1" t="shared" si="10"/>
        <v>-152.905</v>
      </c>
      <c r="AJ31" s="41">
        <f ca="1" t="shared" si="11"/>
        <v>-49.2975000000001</v>
      </c>
      <c r="AK31" s="41">
        <f ca="1" t="shared" si="12"/>
        <v>-37.55</v>
      </c>
      <c r="AL31" s="41">
        <f ca="1" t="shared" si="13"/>
        <v>-94.3174999999999</v>
      </c>
      <c r="AM31" s="41">
        <f ca="1" t="shared" si="14"/>
        <v>-114.53</v>
      </c>
      <c r="AN31" s="41">
        <f ca="1" t="shared" si="15"/>
        <v>-112.44</v>
      </c>
      <c r="AO31" s="41">
        <f ca="1" t="shared" si="16"/>
        <v>-96.6875</v>
      </c>
      <c r="AP31" s="41">
        <f ca="1" t="shared" si="17"/>
        <v>-104.015</v>
      </c>
      <c r="AQ31" s="41">
        <f ca="1" t="shared" si="18"/>
        <v>-96.6075000000001</v>
      </c>
      <c r="AR31" s="41">
        <f ca="1" t="shared" si="19"/>
        <v>45.345</v>
      </c>
      <c r="AS31" s="41">
        <f ca="1" t="shared" si="20"/>
        <v>99.933</v>
      </c>
      <c r="AT31" s="41">
        <f ca="1" t="shared" si="21"/>
        <v>-12.7474999999999</v>
      </c>
      <c r="AU31" s="41">
        <f ca="1" t="shared" si="22"/>
        <v>-5.57950000000005</v>
      </c>
      <c r="AV31" s="41">
        <f ca="1" t="shared" si="23"/>
        <v>-12.1825000000001</v>
      </c>
      <c r="AW31" s="41">
        <f ca="1" t="shared" si="24"/>
        <v>-146.55</v>
      </c>
      <c r="AX31" s="41">
        <f ca="1" t="shared" si="25"/>
        <v>-183.265</v>
      </c>
      <c r="AY31" s="41">
        <f ca="1" t="shared" si="26"/>
        <v>-96.02</v>
      </c>
      <c r="AZ31" s="41">
        <f ca="1" t="shared" si="27"/>
        <v>-26.9875</v>
      </c>
      <c r="BA31" s="41">
        <f ca="1" t="shared" si="28"/>
        <v>-66.6524999999999</v>
      </c>
      <c r="BB31" s="41">
        <f ca="1" t="shared" si="29"/>
        <v>-122.6625</v>
      </c>
      <c r="BC31" s="41">
        <f ca="1" t="shared" si="30"/>
        <v>-166.1075</v>
      </c>
    </row>
    <row r="32" s="26" customFormat="1" spans="1:55">
      <c r="A32" s="16" t="str">
        <f>统调负荷24小时!A32</f>
        <v>2025-01-15</v>
      </c>
      <c r="B32" s="37" t="s">
        <v>53</v>
      </c>
      <c r="C32" s="33">
        <f t="shared" si="6"/>
        <v>2104.79802083333</v>
      </c>
      <c r="D32" s="3">
        <f t="shared" si="0"/>
        <v>2569.0675</v>
      </c>
      <c r="E32" s="3">
        <f t="shared" si="1"/>
        <v>1443.3475</v>
      </c>
      <c r="F32" s="27">
        <f>IFERROR(AVERAGEIFS(统调负荷!$H:$H,统调负荷!$B:$B,F$3,统调负荷!$C:$C,$A32)/10,"")</f>
        <v>1717.68</v>
      </c>
      <c r="G32" s="27">
        <f>IFERROR(AVERAGEIFS(统调负荷!$H:$H,统调负荷!$B:$B,G$3,统调负荷!$C:$C,$A32)/10,"")</f>
        <v>1683.0925</v>
      </c>
      <c r="H32" s="27">
        <f>IFERROR(AVERAGEIFS(统调负荷!$H:$H,统调负荷!$B:$B,H$3,统调负荷!$C:$C,$A32)/10,"")</f>
        <v>1573.59</v>
      </c>
      <c r="I32" s="27">
        <f>IFERROR(AVERAGEIFS(统调负荷!$H:$H,统调负荷!$B:$B,I$3,统调负荷!$C:$C,$A32)/10,"")</f>
        <v>1535.4575</v>
      </c>
      <c r="J32" s="27">
        <f>IFERROR(AVERAGEIFS(统调负荷!$H:$H,统调负荷!$B:$B,J$3,统调负荷!$C:$C,$A32)/10,"")</f>
        <v>1443.3475</v>
      </c>
      <c r="K32" s="27">
        <f>IFERROR(AVERAGEIFS(统调负荷!$H:$H,统调负荷!$B:$B,K$3,统调负荷!$C:$C,$A32)/10,"")</f>
        <v>1475.47</v>
      </c>
      <c r="L32" s="27">
        <f>IFERROR(AVERAGEIFS(统调负荷!$H:$H,统调负荷!$B:$B,L$3,统调负荷!$C:$C,$A32)/10,"")</f>
        <v>1633.1775</v>
      </c>
      <c r="M32" s="27">
        <f>IFERROR(AVERAGEIFS(统调负荷!$H:$H,统调负荷!$B:$B,M$3,统调负荷!$C:$C,$A32)/10,"")</f>
        <v>1966.3875</v>
      </c>
      <c r="N32" s="27">
        <f>IFERROR(AVERAGEIFS(统调负荷!$H:$H,统调负荷!$B:$B,N$3,统调负荷!$C:$C,$A32)/10,"")</f>
        <v>2274.69</v>
      </c>
      <c r="O32" s="27">
        <f>IFERROR(AVERAGEIFS(统调负荷!$H:$H,统调负荷!$B:$B,O$3,统调负荷!$C:$C,$A32)/10,"")</f>
        <v>2310.68</v>
      </c>
      <c r="P32" s="27">
        <f>IFERROR(AVERAGEIFS(统调负荷!$H:$H,统调负荷!$B:$B,P$3,统调负荷!$C:$C,$A32)/10,"")</f>
        <v>2264.8325</v>
      </c>
      <c r="Q32" s="27">
        <f>IFERROR(AVERAGEIFS(统调负荷!$H:$H,统调负荷!$B:$B,Q$3,统调负荷!$C:$C,$A32)/10,"")</f>
        <v>2347.2725</v>
      </c>
      <c r="R32" s="27">
        <f>IFERROR(AVERAGEIFS(统调负荷!$H:$H,统调负荷!$B:$B,R$3,统调负荷!$C:$C,$A32)/10,"")</f>
        <v>2168.0925</v>
      </c>
      <c r="S32" s="27">
        <f>IFERROR(AVERAGEIFS(统调负荷!$H:$H,统调负荷!$B:$B,S$3,统调负荷!$C:$C,$A32)/10,"")</f>
        <v>2290.5125</v>
      </c>
      <c r="T32" s="27">
        <f>IFERROR(AVERAGEIFS(统调负荷!$H:$H,统调负荷!$B:$B,T$3,统调负荷!$C:$C,$A32)/10,"")</f>
        <v>2369.6625</v>
      </c>
      <c r="U32" s="27">
        <f>IFERROR(AVERAGEIFS(统调负荷!$H:$H,统调负荷!$B:$B,U$3,统调负荷!$C:$C,$A32)/10,"")</f>
        <v>2340.94</v>
      </c>
      <c r="V32" s="27">
        <f>IFERROR(AVERAGEIFS(统调负荷!$H:$H,统调负荷!$B:$B,V$3,统调负荷!$C:$C,$A32)/10,"")</f>
        <v>2330.985</v>
      </c>
      <c r="W32" s="27">
        <f>IFERROR(AVERAGEIFS(统调负荷!$H:$H,统调负荷!$B:$B,W$3,统调负荷!$C:$C,$A32)/10,"")</f>
        <v>2340.6225</v>
      </c>
      <c r="X32" s="27">
        <f>IFERROR(AVERAGEIFS(统调负荷!$H:$H,统调负荷!$B:$B,X$3,统调负荷!$C:$C,$A32)/10,"")</f>
        <v>2476.7925</v>
      </c>
      <c r="Y32" s="27">
        <f>IFERROR(AVERAGEIFS(统调负荷!$H:$H,统调负荷!$B:$B,Y$3,统调负荷!$C:$C,$A32)/10,"")</f>
        <v>2543.4</v>
      </c>
      <c r="Z32" s="27">
        <f>IFERROR(AVERAGEIFS(统调负荷!$H:$H,统调负荷!$B:$B,Z$3,统调负荷!$C:$C,$A32)/10,"")</f>
        <v>2569.0675</v>
      </c>
      <c r="AA32" s="27">
        <f>IFERROR(AVERAGEIFS(统调负荷!$H:$H,统调负荷!$B:$B,AA$3,统调负荷!$C:$C,$A32)/10,"")</f>
        <v>2552.055</v>
      </c>
      <c r="AB32" s="27">
        <f>IFERROR(AVERAGEIFS(统调负荷!$H:$H,统调负荷!$B:$B,AB$3,统调负荷!$C:$C,$A32)/10,"")</f>
        <v>2271.6625</v>
      </c>
      <c r="AC32" s="27">
        <f>IFERROR(AVERAGEIFS(统调负荷!$H:$H,统调负荷!$B:$B,AC$3,统调负荷!$C:$C,$A32)/10,"")</f>
        <v>2035.6825</v>
      </c>
      <c r="AD32" s="27"/>
      <c r="AE32" s="23" t="str">
        <f>检修、备用和必开!$A30</f>
        <v>2025-01-29</v>
      </c>
      <c r="AF32" s="41">
        <f ca="1" t="shared" si="7"/>
        <v>-130.7225</v>
      </c>
      <c r="AG32" s="41">
        <f ca="1" t="shared" si="8"/>
        <v>-18.8675000000001</v>
      </c>
      <c r="AH32" s="41">
        <f ca="1" t="shared" si="9"/>
        <v>3.41000000000008</v>
      </c>
      <c r="AI32" s="41">
        <f ca="1" t="shared" si="10"/>
        <v>-5.22250000000008</v>
      </c>
      <c r="AJ32" s="41">
        <f ca="1" t="shared" si="11"/>
        <v>-48.6299999999999</v>
      </c>
      <c r="AK32" s="41">
        <f ca="1" t="shared" si="12"/>
        <v>-77.5699999999999</v>
      </c>
      <c r="AL32" s="41">
        <f ca="1" t="shared" si="13"/>
        <v>-76.2450000000001</v>
      </c>
      <c r="AM32" s="41">
        <f ca="1" t="shared" si="14"/>
        <v>-101.795</v>
      </c>
      <c r="AN32" s="41">
        <f ca="1" t="shared" si="15"/>
        <v>-53.2525000000001</v>
      </c>
      <c r="AO32" s="41">
        <f ca="1" t="shared" si="16"/>
        <v>-116.9975</v>
      </c>
      <c r="AP32" s="41">
        <f ca="1" t="shared" si="17"/>
        <v>-99.48525</v>
      </c>
      <c r="AQ32" s="41">
        <f ca="1" t="shared" si="18"/>
        <v>-32.0627500000001</v>
      </c>
      <c r="AR32" s="41">
        <f ca="1" t="shared" si="19"/>
        <v>66.7295</v>
      </c>
      <c r="AS32" s="41">
        <f ca="1" t="shared" si="20"/>
        <v>5.64824999999996</v>
      </c>
      <c r="AT32" s="41">
        <f ca="1" t="shared" si="21"/>
        <v>-24.6625</v>
      </c>
      <c r="AU32" s="41">
        <f ca="1" t="shared" si="22"/>
        <v>15.13525</v>
      </c>
      <c r="AV32" s="41">
        <f ca="1" t="shared" si="23"/>
        <v>20.0675000000001</v>
      </c>
      <c r="AW32" s="41">
        <f ca="1" t="shared" si="24"/>
        <v>129.42</v>
      </c>
      <c r="AX32" s="41">
        <f ca="1" t="shared" si="25"/>
        <v>71.48</v>
      </c>
      <c r="AY32" s="41">
        <f ca="1" t="shared" si="26"/>
        <v>93.9274999999998</v>
      </c>
      <c r="AZ32" s="41">
        <f ca="1" t="shared" si="27"/>
        <v>148.075</v>
      </c>
      <c r="BA32" s="41">
        <f ca="1" t="shared" si="28"/>
        <v>86.1224999999999</v>
      </c>
      <c r="BB32" s="41">
        <f ca="1" t="shared" si="29"/>
        <v>7.57499999999982</v>
      </c>
      <c r="BC32" s="41">
        <f ca="1" t="shared" si="30"/>
        <v>-30.1275000000001</v>
      </c>
    </row>
    <row r="33" s="26" customFormat="1" spans="1:55">
      <c r="A33" s="16" t="str">
        <f>统调负荷24小时!A33</f>
        <v>2025-01-15</v>
      </c>
      <c r="B33" s="37" t="s">
        <v>54</v>
      </c>
      <c r="C33" s="33">
        <f t="shared" si="6"/>
        <v>2073.7359375</v>
      </c>
      <c r="D33" s="3">
        <f t="shared" si="0"/>
        <v>2585.1975</v>
      </c>
      <c r="E33" s="3">
        <f t="shared" si="1"/>
        <v>1524.5225</v>
      </c>
      <c r="F33" s="27">
        <f>IFERROR(AVERAGEIFS(统调负荷!$Q:$Q,统调负荷!$B:$B,F$3,统调负荷!$C:$C,$A33)/10,"")</f>
        <v>1580.4275</v>
      </c>
      <c r="G33" s="27">
        <f>IFERROR(AVERAGEIFS(统调负荷!$Q:$Q,统调负荷!$B:$B,G$3,统调负荷!$C:$C,$A33)/10,"")</f>
        <v>1565.655</v>
      </c>
      <c r="H33" s="27">
        <f>IFERROR(AVERAGEIFS(统调负荷!$Q:$Q,统调负荷!$B:$B,H$3,统调负荷!$C:$C,$A33)/10,"")</f>
        <v>1584.245</v>
      </c>
      <c r="I33" s="27">
        <f>IFERROR(AVERAGEIFS(统调负荷!$Q:$Q,统调负荷!$B:$B,I$3,统调负荷!$C:$C,$A33)/10,"")</f>
        <v>1555.255</v>
      </c>
      <c r="J33" s="27">
        <f>IFERROR(AVERAGEIFS(统调负荷!$Q:$Q,统调负荷!$B:$B,J$3,统调负荷!$C:$C,$A33)/10,"")</f>
        <v>1524.5225</v>
      </c>
      <c r="K33" s="27">
        <f>IFERROR(AVERAGEIFS(统调负荷!$Q:$Q,统调负荷!$B:$B,K$3,统调负荷!$C:$C,$A33)/10,"")</f>
        <v>1587.21</v>
      </c>
      <c r="L33" s="27">
        <f>IFERROR(AVERAGEIFS(统调负荷!$Q:$Q,统调负荷!$B:$B,L$3,统调负荷!$C:$C,$A33)/10,"")</f>
        <v>1729.11</v>
      </c>
      <c r="M33" s="27">
        <f>IFERROR(AVERAGEIFS(统调负荷!$Q:$Q,统调负荷!$B:$B,M$3,统调负荷!$C:$C,$A33)/10,"")</f>
        <v>2000.9225</v>
      </c>
      <c r="N33" s="27">
        <f>IFERROR(AVERAGEIFS(统调负荷!$Q:$Q,统调负荷!$B:$B,N$3,统调负荷!$C:$C,$A33)/10,"")</f>
        <v>2236.0525</v>
      </c>
      <c r="O33" s="27">
        <f>IFERROR(AVERAGEIFS(统调负荷!$Q:$Q,统调负荷!$B:$B,O$3,统调负荷!$C:$C,$A33)/10,"")</f>
        <v>2277.1075</v>
      </c>
      <c r="P33" s="27">
        <f>IFERROR(AVERAGEIFS(统调负荷!$Q:$Q,统调负荷!$B:$B,P$3,统调负荷!$C:$C,$A33)/10,"")</f>
        <v>2207.0575</v>
      </c>
      <c r="Q33" s="27">
        <f>IFERROR(AVERAGEIFS(统调负荷!$Q:$Q,统调负荷!$B:$B,Q$3,统调负荷!$C:$C,$A33)/10,"")</f>
        <v>2144.42</v>
      </c>
      <c r="R33" s="27">
        <f>IFERROR(AVERAGEIFS(统调负荷!$Q:$Q,统调负荷!$B:$B,R$3,统调负荷!$C:$C,$A33)/10,"")</f>
        <v>2013.2775</v>
      </c>
      <c r="S33" s="27">
        <f>IFERROR(AVERAGEIFS(统调负荷!$Q:$Q,统调负荷!$B:$B,S$3,统调负荷!$C:$C,$A33)/10,"")</f>
        <v>2105.3475</v>
      </c>
      <c r="T33" s="27">
        <f>IFERROR(AVERAGEIFS(统调负荷!$Q:$Q,统调负荷!$B:$B,T$3,统调负荷!$C:$C,$A33)/10,"")</f>
        <v>2272.5825</v>
      </c>
      <c r="U33" s="27">
        <f>IFERROR(AVERAGEIFS(统调负荷!$Q:$Q,统调负荷!$B:$B,U$3,统调负荷!$C:$C,$A33)/10,"")</f>
        <v>2330.835</v>
      </c>
      <c r="V33" s="27">
        <f>IFERROR(AVERAGEIFS(统调负荷!$Q:$Q,统调负荷!$B:$B,V$3,统调负荷!$C:$C,$A33)/10,"")</f>
        <v>2325.3725</v>
      </c>
      <c r="W33" s="27">
        <f>IFERROR(AVERAGEIFS(统调负荷!$Q:$Q,统调负荷!$B:$B,W$3,统调负荷!$C:$C,$A33)/10,"")</f>
        <v>2336.7175</v>
      </c>
      <c r="X33" s="27">
        <f>IFERROR(AVERAGEIFS(统调负荷!$Q:$Q,统调负荷!$B:$B,X$3,统调负荷!$C:$C,$A33)/10,"")</f>
        <v>2465.55</v>
      </c>
      <c r="Y33" s="27">
        <f>IFERROR(AVERAGEIFS(统调负荷!$Q:$Q,统调负荷!$B:$B,Y$3,统调负荷!$C:$C,$A33)/10,"")</f>
        <v>2558.6125</v>
      </c>
      <c r="Z33" s="27">
        <f>IFERROR(AVERAGEIFS(统调负荷!$Q:$Q,统调负荷!$B:$B,Z$3,统调负荷!$C:$C,$A33)/10,"")</f>
        <v>2585.1975</v>
      </c>
      <c r="AA33" s="27">
        <f>IFERROR(AVERAGEIFS(统调负荷!$Q:$Q,统调负荷!$B:$B,AA$3,统调负荷!$C:$C,$A33)/10,"")</f>
        <v>2537.0375</v>
      </c>
      <c r="AB33" s="27">
        <f>IFERROR(AVERAGEIFS(统调负荷!$Q:$Q,统调负荷!$B:$B,AB$3,统调负荷!$C:$C,$A33)/10,"")</f>
        <v>2253.7875</v>
      </c>
      <c r="AC33" s="27">
        <f>IFERROR(AVERAGEIFS(统调负荷!$Q:$Q,统调负荷!$B:$B,AC$3,统调负荷!$C:$C,$A33)/10,"")</f>
        <v>1993.36</v>
      </c>
      <c r="AD33" s="27"/>
      <c r="AE33" s="23" t="str">
        <f>检修、备用和必开!$A31</f>
        <v>2025-01-30</v>
      </c>
      <c r="AF33" s="41">
        <f ca="1" t="shared" si="7"/>
        <v>17.4549999999999</v>
      </c>
      <c r="AG33" s="41">
        <f ca="1" t="shared" si="8"/>
        <v>116.0925</v>
      </c>
      <c r="AH33" s="41">
        <f ca="1" t="shared" si="9"/>
        <v>31.8674999999998</v>
      </c>
      <c r="AI33" s="41">
        <f ca="1" t="shared" si="10"/>
        <v>-7.30999999999995</v>
      </c>
      <c r="AJ33" s="41">
        <f ca="1" t="shared" si="11"/>
        <v>-38.635</v>
      </c>
      <c r="AK33" s="41">
        <f ca="1" t="shared" si="12"/>
        <v>-35.5249999999999</v>
      </c>
      <c r="AL33" s="41">
        <f ca="1" t="shared" si="13"/>
        <v>-28.1025</v>
      </c>
      <c r="AM33" s="41">
        <f ca="1" t="shared" si="14"/>
        <v>-12.1225000000002</v>
      </c>
      <c r="AN33" s="41">
        <f ca="1" t="shared" si="15"/>
        <v>64.2749999999999</v>
      </c>
      <c r="AO33" s="41">
        <f ca="1" t="shared" si="16"/>
        <v>226.2825</v>
      </c>
      <c r="AP33" s="41">
        <f ca="1" t="shared" si="17"/>
        <v>172.79</v>
      </c>
      <c r="AQ33" s="41">
        <f ca="1" t="shared" si="18"/>
        <v>124.42</v>
      </c>
      <c r="AR33" s="41">
        <f ca="1" t="shared" si="19"/>
        <v>53.1849999999999</v>
      </c>
      <c r="AS33" s="41">
        <f ca="1" t="shared" si="20"/>
        <v>50.43825</v>
      </c>
      <c r="AT33" s="41">
        <f ca="1" t="shared" si="21"/>
        <v>12.34575</v>
      </c>
      <c r="AU33" s="41">
        <f ca="1" t="shared" si="22"/>
        <v>41.0895000000002</v>
      </c>
      <c r="AV33" s="41">
        <f ca="1" t="shared" si="23"/>
        <v>-8.72000000000003</v>
      </c>
      <c r="AW33" s="41">
        <f ca="1" t="shared" si="24"/>
        <v>-10.4400000000001</v>
      </c>
      <c r="AX33" s="41">
        <f ca="1" t="shared" si="25"/>
        <v>-31.8125</v>
      </c>
      <c r="AY33" s="41">
        <f ca="1" t="shared" si="26"/>
        <v>9.91250000000036</v>
      </c>
      <c r="AZ33" s="41">
        <f ca="1" t="shared" si="27"/>
        <v>20.9050000000002</v>
      </c>
      <c r="BA33" s="41">
        <f ca="1" t="shared" si="28"/>
        <v>-47.6425000000002</v>
      </c>
      <c r="BB33" s="41">
        <f ca="1" t="shared" si="29"/>
        <v>-212.65</v>
      </c>
      <c r="BC33" s="41">
        <f ca="1" t="shared" si="30"/>
        <v>-187.87</v>
      </c>
    </row>
    <row r="34" s="26" customFormat="1" spans="1:55">
      <c r="A34" s="16" t="str">
        <f>统调负荷24小时!A34</f>
        <v>2025-01-16</v>
      </c>
      <c r="B34" s="37" t="s">
        <v>53</v>
      </c>
      <c r="C34" s="33">
        <f t="shared" si="6"/>
        <v>2082.93760416667</v>
      </c>
      <c r="D34" s="3">
        <f t="shared" si="0"/>
        <v>2461.555</v>
      </c>
      <c r="E34" s="3">
        <f t="shared" si="1"/>
        <v>1708.1825</v>
      </c>
      <c r="F34" s="27">
        <f>IFERROR(AVERAGEIFS(统调负荷!$H:$H,统调负荷!$B:$B,F$3,统调负荷!$C:$C,$A34)/10,"")</f>
        <v>1923.165</v>
      </c>
      <c r="G34" s="27">
        <f>IFERROR(AVERAGEIFS(统调负荷!$H:$H,统调负荷!$B:$B,G$3,统调负荷!$C:$C,$A34)/10,"")</f>
        <v>1909.5875</v>
      </c>
      <c r="H34" s="27">
        <f>IFERROR(AVERAGEIFS(统调负荷!$H:$H,统调负荷!$B:$B,H$3,统调负荷!$C:$C,$A34)/10,"")</f>
        <v>1813.9175</v>
      </c>
      <c r="I34" s="27">
        <f>IFERROR(AVERAGEIFS(统调负荷!$H:$H,统调负荷!$B:$B,I$3,统调负荷!$C:$C,$A34)/10,"")</f>
        <v>1807.1</v>
      </c>
      <c r="J34" s="27">
        <f>IFERROR(AVERAGEIFS(统调负荷!$H:$H,统调负荷!$B:$B,J$3,统调负荷!$C:$C,$A34)/10,"")</f>
        <v>1725.145</v>
      </c>
      <c r="K34" s="27">
        <f>IFERROR(AVERAGEIFS(统调负荷!$H:$H,统调负荷!$B:$B,K$3,统调负荷!$C:$C,$A34)/10,"")</f>
        <v>1708.1825</v>
      </c>
      <c r="L34" s="27">
        <f>IFERROR(AVERAGEIFS(统调负荷!$H:$H,统调负荷!$B:$B,L$3,统调负荷!$C:$C,$A34)/10,"")</f>
        <v>1772.7575</v>
      </c>
      <c r="M34" s="27">
        <f>IFERROR(AVERAGEIFS(统调负荷!$H:$H,统调负荷!$B:$B,M$3,统调负荷!$C:$C,$A34)/10,"")</f>
        <v>2064.71</v>
      </c>
      <c r="N34" s="27">
        <f>IFERROR(AVERAGEIFS(统调负荷!$H:$H,统调负荷!$B:$B,N$3,统调负荷!$C:$C,$A34)/10,"")</f>
        <v>2375.675</v>
      </c>
      <c r="O34" s="27">
        <f>IFERROR(AVERAGEIFS(统调负荷!$H:$H,统调负荷!$B:$B,O$3,统调负荷!$C:$C,$A34)/10,"")</f>
        <v>2461.555</v>
      </c>
      <c r="P34" s="27">
        <f>IFERROR(AVERAGEIFS(统调负荷!$H:$H,统调负荷!$B:$B,P$3,统调负荷!$C:$C,$A34)/10,"")</f>
        <v>2417.355</v>
      </c>
      <c r="Q34" s="27">
        <f>IFERROR(AVERAGEIFS(统调负荷!$H:$H,统调负荷!$B:$B,Q$3,统调负荷!$C:$C,$A34)/10,"")</f>
        <v>2384.825</v>
      </c>
      <c r="R34" s="27">
        <f>IFERROR(AVERAGEIFS(统调负荷!$H:$H,统调负荷!$B:$B,R$3,统调负荷!$C:$C,$A34)/10,"")</f>
        <v>2073.0975</v>
      </c>
      <c r="S34" s="27">
        <f>IFERROR(AVERAGEIFS(统调负荷!$H:$H,统调负荷!$B:$B,S$3,统调负荷!$C:$C,$A34)/10,"")</f>
        <v>2106.5925</v>
      </c>
      <c r="T34" s="27">
        <f>IFERROR(AVERAGEIFS(统调负荷!$H:$H,统调负荷!$B:$B,T$3,统调负荷!$C:$C,$A34)/10,"")</f>
        <v>2155.0825</v>
      </c>
      <c r="U34" s="27">
        <f>IFERROR(AVERAGEIFS(统调负荷!$H:$H,统调负荷!$B:$B,U$3,统调负荷!$C:$C,$A34)/10,"")</f>
        <v>2100.555</v>
      </c>
      <c r="V34" s="27">
        <f>IFERROR(AVERAGEIFS(统调负荷!$H:$H,统调负荷!$B:$B,V$3,统调负荷!$C:$C,$A34)/10,"")</f>
        <v>2134.83</v>
      </c>
      <c r="W34" s="27">
        <f>IFERROR(AVERAGEIFS(统调负荷!$H:$H,统调负荷!$B:$B,W$3,统调负荷!$C:$C,$A34)/10,"")</f>
        <v>2139.8075</v>
      </c>
      <c r="X34" s="27">
        <f>IFERROR(AVERAGEIFS(统调负荷!$H:$H,统调负荷!$B:$B,X$3,统调负荷!$C:$C,$A34)/10,"")</f>
        <v>2218.06</v>
      </c>
      <c r="Y34" s="27">
        <f>IFERROR(AVERAGEIFS(统调负荷!$H:$H,统调负荷!$B:$B,Y$3,统调负荷!$C:$C,$A34)/10,"")</f>
        <v>2296.0575</v>
      </c>
      <c r="Z34" s="27">
        <f>IFERROR(AVERAGEIFS(统调负荷!$H:$H,统调负荷!$B:$B,Z$3,统调负荷!$C:$C,$A34)/10,"")</f>
        <v>2300.19</v>
      </c>
      <c r="AA34" s="27">
        <f>IFERROR(AVERAGEIFS(统调负荷!$H:$H,统调负荷!$B:$B,AA$3,统调负荷!$C:$C,$A34)/10,"")</f>
        <v>2275.14</v>
      </c>
      <c r="AB34" s="27">
        <f>IFERROR(AVERAGEIFS(统调负荷!$H:$H,统调负荷!$B:$B,AB$3,统调负荷!$C:$C,$A34)/10,"")</f>
        <v>2034.72</v>
      </c>
      <c r="AC34" s="27">
        <f>IFERROR(AVERAGEIFS(统调负荷!$H:$H,统调负荷!$B:$B,AC$3,统调负荷!$C:$C,$A34)/10,"")</f>
        <v>1792.395</v>
      </c>
      <c r="AD34" s="27"/>
      <c r="AE34" s="23" t="str">
        <f>检修、备用和必开!$A32</f>
        <v>2025-01-31</v>
      </c>
      <c r="AF34" s="41">
        <f ca="1" t="shared" si="7"/>
        <v>5.67750000000001</v>
      </c>
      <c r="AG34" s="41">
        <f ca="1" t="shared" si="8"/>
        <v>-28.78</v>
      </c>
      <c r="AH34" s="41">
        <f ca="1" t="shared" si="9"/>
        <v>114.73</v>
      </c>
      <c r="AI34" s="41">
        <f ca="1" t="shared" si="10"/>
        <v>222.5825</v>
      </c>
      <c r="AJ34" s="41">
        <f ca="1" t="shared" si="11"/>
        <v>230.84</v>
      </c>
      <c r="AK34" s="41">
        <f ca="1" t="shared" si="12"/>
        <v>195.845</v>
      </c>
      <c r="AL34" s="41">
        <f ca="1" t="shared" si="13"/>
        <v>90.8325</v>
      </c>
      <c r="AM34" s="41">
        <f ca="1" t="shared" si="14"/>
        <v>-2.33750000000009</v>
      </c>
      <c r="AN34" s="41">
        <f ca="1" t="shared" si="15"/>
        <v>94.0275000000001</v>
      </c>
      <c r="AO34" s="41">
        <f ca="1" t="shared" si="16"/>
        <v>271.442</v>
      </c>
      <c r="AP34" s="41">
        <f ca="1" t="shared" si="17"/>
        <v>301.02775</v>
      </c>
      <c r="AQ34" s="41">
        <f ca="1" t="shared" si="18"/>
        <v>221.20575</v>
      </c>
      <c r="AR34" s="41">
        <f ca="1" t="shared" si="19"/>
        <v>183.201</v>
      </c>
      <c r="AS34" s="41">
        <f ca="1" t="shared" si="20"/>
        <v>161.27375</v>
      </c>
      <c r="AT34" s="41">
        <f ca="1" t="shared" si="21"/>
        <v>143.7765</v>
      </c>
      <c r="AU34" s="41">
        <f ca="1" t="shared" si="22"/>
        <v>211.28825</v>
      </c>
      <c r="AV34" s="41">
        <f ca="1" t="shared" si="23"/>
        <v>174.548</v>
      </c>
      <c r="AW34" s="41">
        <f ca="1" t="shared" si="24"/>
        <v>30.0699999999999</v>
      </c>
      <c r="AX34" s="41">
        <f ca="1" t="shared" si="25"/>
        <v>-59.8</v>
      </c>
      <c r="AY34" s="41">
        <f ca="1" t="shared" si="26"/>
        <v>19.54</v>
      </c>
      <c r="AZ34" s="41">
        <f ca="1" t="shared" si="27"/>
        <v>-36.0825</v>
      </c>
      <c r="BA34" s="41">
        <f ca="1" t="shared" si="28"/>
        <v>-99.135</v>
      </c>
      <c r="BB34" s="41">
        <f ca="1" t="shared" si="29"/>
        <v>-123.9875</v>
      </c>
      <c r="BC34" s="41">
        <f ca="1" t="shared" si="30"/>
        <v>-94.2275</v>
      </c>
    </row>
    <row r="35" s="26" customFormat="1" spans="1:55">
      <c r="A35" s="16" t="str">
        <f>统调负荷24小时!A35</f>
        <v>2025-01-16</v>
      </c>
      <c r="B35" s="37" t="s">
        <v>54</v>
      </c>
      <c r="C35" s="33">
        <f t="shared" si="6"/>
        <v>2100.81208333333</v>
      </c>
      <c r="D35" s="3">
        <f t="shared" si="0"/>
        <v>2635.3925</v>
      </c>
      <c r="E35" s="3">
        <f t="shared" si="1"/>
        <v>1780.6075</v>
      </c>
      <c r="F35" s="27">
        <f>IFERROR(AVERAGEIFS(统调负荷!$Q:$Q,统调负荷!$B:$B,F$3,统调负荷!$C:$C,$A35)/10,"")</f>
        <v>1890.495</v>
      </c>
      <c r="G35" s="27">
        <f>IFERROR(AVERAGEIFS(统调负荷!$Q:$Q,统调负荷!$B:$B,G$3,统调负荷!$C:$C,$A35)/10,"")</f>
        <v>1860.2575</v>
      </c>
      <c r="H35" s="27">
        <f>IFERROR(AVERAGEIFS(统调负荷!$Q:$Q,统调负荷!$B:$B,H$3,统调负荷!$C:$C,$A35)/10,"")</f>
        <v>1825.065</v>
      </c>
      <c r="I35" s="27">
        <f>IFERROR(AVERAGEIFS(统调负荷!$Q:$Q,统调负荷!$B:$B,I$3,统调负荷!$C:$C,$A35)/10,"")</f>
        <v>1790.9475</v>
      </c>
      <c r="J35" s="27">
        <f>IFERROR(AVERAGEIFS(统调负荷!$Q:$Q,统调负荷!$B:$B,J$3,统调负荷!$C:$C,$A35)/10,"")</f>
        <v>1780.6075</v>
      </c>
      <c r="K35" s="27">
        <f>IFERROR(AVERAGEIFS(统调负荷!$Q:$Q,统调负荷!$B:$B,K$3,统调负荷!$C:$C,$A35)/10,"")</f>
        <v>1781.7525</v>
      </c>
      <c r="L35" s="27">
        <f>IFERROR(AVERAGEIFS(统调负荷!$Q:$Q,统调负荷!$B:$B,L$3,统调负荷!$C:$C,$A35)/10,"")</f>
        <v>1861.68</v>
      </c>
      <c r="M35" s="27">
        <f>IFERROR(AVERAGEIFS(统调负荷!$Q:$Q,统调负荷!$B:$B,M$3,统调负荷!$C:$C,$A35)/10,"")</f>
        <v>2181.455</v>
      </c>
      <c r="N35" s="27">
        <f>IFERROR(AVERAGEIFS(统调负荷!$Q:$Q,统调负荷!$B:$B,N$3,统调负荷!$C:$C,$A35)/10,"")</f>
        <v>2458.5025</v>
      </c>
      <c r="O35" s="27">
        <f>IFERROR(AVERAGEIFS(统调负荷!$Q:$Q,统调负荷!$B:$B,O$3,统调负荷!$C:$C,$A35)/10,"")</f>
        <v>2633.2175</v>
      </c>
      <c r="P35" s="27">
        <f>IFERROR(AVERAGEIFS(统调负荷!$Q:$Q,统调负荷!$B:$B,P$3,统调负荷!$C:$C,$A35)/10,"")</f>
        <v>2635.3925</v>
      </c>
      <c r="Q35" s="27">
        <f>IFERROR(AVERAGEIFS(统调负荷!$Q:$Q,统调负荷!$B:$B,Q$3,统调负荷!$C:$C,$A35)/10,"")</f>
        <v>2343.6775</v>
      </c>
      <c r="R35" s="27">
        <f>IFERROR(AVERAGEIFS(统调负荷!$Q:$Q,统调负荷!$B:$B,R$3,统调负荷!$C:$C,$A35)/10,"")</f>
        <v>2011.3975</v>
      </c>
      <c r="S35" s="27">
        <f>IFERROR(AVERAGEIFS(统调负荷!$Q:$Q,统调负荷!$B:$B,S$3,统调负荷!$C:$C,$A35)/10,"")</f>
        <v>1951.6425</v>
      </c>
      <c r="T35" s="27">
        <f>IFERROR(AVERAGEIFS(统调负荷!$Q:$Q,统调负荷!$B:$B,T$3,统调负荷!$C:$C,$A35)/10,"")</f>
        <v>2082.48</v>
      </c>
      <c r="U35" s="27">
        <f>IFERROR(AVERAGEIFS(统调负荷!$Q:$Q,统调负荷!$B:$B,U$3,统调负荷!$C:$C,$A35)/10,"")</f>
        <v>2057.1725</v>
      </c>
      <c r="V35" s="27">
        <f>IFERROR(AVERAGEIFS(统调负荷!$Q:$Q,统调负荷!$B:$B,V$3,统调负荷!$C:$C,$A35)/10,"")</f>
        <v>2053.5925</v>
      </c>
      <c r="W35" s="27">
        <f>IFERROR(AVERAGEIFS(统调负荷!$Q:$Q,统调负荷!$B:$B,W$3,统调负荷!$C:$C,$A35)/10,"")</f>
        <v>2151.175</v>
      </c>
      <c r="X35" s="27">
        <f>IFERROR(AVERAGEIFS(统调负荷!$Q:$Q,统调负荷!$B:$B,X$3,统调负荷!$C:$C,$A35)/10,"")</f>
        <v>2242.095</v>
      </c>
      <c r="Y35" s="27">
        <f>IFERROR(AVERAGEIFS(统调负荷!$Q:$Q,统调负荷!$B:$B,Y$3,统调负荷!$C:$C,$A35)/10,"")</f>
        <v>2333.965</v>
      </c>
      <c r="Z35" s="27">
        <f>IFERROR(AVERAGEIFS(统调负荷!$Q:$Q,统调负荷!$B:$B,Z$3,统调负荷!$C:$C,$A35)/10,"")</f>
        <v>2348.935</v>
      </c>
      <c r="AA35" s="27">
        <f>IFERROR(AVERAGEIFS(统调负荷!$Q:$Q,统调负荷!$B:$B,AA$3,统调负荷!$C:$C,$A35)/10,"")</f>
        <v>2322.85</v>
      </c>
      <c r="AB35" s="27">
        <f>IFERROR(AVERAGEIFS(统调负荷!$Q:$Q,统调负荷!$B:$B,AB$3,统调负荷!$C:$C,$A35)/10,"")</f>
        <v>2012.66</v>
      </c>
      <c r="AC35" s="27">
        <f>IFERROR(AVERAGEIFS(统调负荷!$Q:$Q,统调负荷!$B:$B,AC$3,统调负荷!$C:$C,$A35)/10,"")</f>
        <v>1808.475</v>
      </c>
      <c r="AD35" s="27"/>
      <c r="AE35" s="30"/>
      <c r="AF35" s="31"/>
      <c r="AG35" s="31"/>
      <c r="AH35" s="31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</row>
    <row r="36" s="26" customFormat="1" spans="1:55">
      <c r="A36" s="16" t="str">
        <f>统调负荷24小时!A36</f>
        <v>2025-01-17</v>
      </c>
      <c r="B36" s="37" t="s">
        <v>53</v>
      </c>
      <c r="C36" s="33">
        <f t="shared" si="6"/>
        <v>2094.36270833333</v>
      </c>
      <c r="D36" s="3">
        <f t="shared" si="0"/>
        <v>2505.31</v>
      </c>
      <c r="E36" s="3">
        <f t="shared" si="1"/>
        <v>1472.1</v>
      </c>
      <c r="F36" s="27">
        <f>IFERROR(AVERAGEIFS(统调负荷!$H:$H,统调负荷!$B:$B,F$3,统调负荷!$C:$C,$A36)/10,"")</f>
        <v>1714.4</v>
      </c>
      <c r="G36" s="27">
        <f>IFERROR(AVERAGEIFS(统调负荷!$H:$H,统调负荷!$B:$B,G$3,统调负荷!$C:$C,$A36)/10,"")</f>
        <v>1744.015</v>
      </c>
      <c r="H36" s="27">
        <f>IFERROR(AVERAGEIFS(统调负荷!$H:$H,统调负荷!$B:$B,H$3,统调负荷!$C:$C,$A36)/10,"")</f>
        <v>1625.565</v>
      </c>
      <c r="I36" s="27">
        <f>IFERROR(AVERAGEIFS(统调负荷!$H:$H,统调负荷!$B:$B,I$3,统调负荷!$C:$C,$A36)/10,"")</f>
        <v>1536.5575</v>
      </c>
      <c r="J36" s="27">
        <f>IFERROR(AVERAGEIFS(统调负荷!$H:$H,统调负荷!$B:$B,J$3,统调负荷!$C:$C,$A36)/10,"")</f>
        <v>1472.1</v>
      </c>
      <c r="K36" s="27">
        <f>IFERROR(AVERAGEIFS(统调负荷!$H:$H,统调负荷!$B:$B,K$3,统调负荷!$C:$C,$A36)/10,"")</f>
        <v>1490.305</v>
      </c>
      <c r="L36" s="27">
        <f>IFERROR(AVERAGEIFS(统调负荷!$H:$H,统调负荷!$B:$B,L$3,统调负荷!$C:$C,$A36)/10,"")</f>
        <v>1596.0575</v>
      </c>
      <c r="M36" s="27">
        <f>IFERROR(AVERAGEIFS(统调负荷!$H:$H,统调负荷!$B:$B,M$3,统调负荷!$C:$C,$A36)/10,"")</f>
        <v>1943.1875</v>
      </c>
      <c r="N36" s="27">
        <f>IFERROR(AVERAGEIFS(统调负荷!$H:$H,统调负荷!$B:$B,N$3,统调负荷!$C:$C,$A36)/10,"")</f>
        <v>2313.56</v>
      </c>
      <c r="O36" s="27">
        <f>IFERROR(AVERAGEIFS(统调负荷!$H:$H,统调负荷!$B:$B,O$3,统调负荷!$C:$C,$A36)/10,"")</f>
        <v>2421.495</v>
      </c>
      <c r="P36" s="27">
        <f>IFERROR(AVERAGEIFS(统调负荷!$H:$H,统调负荷!$B:$B,P$3,统调负荷!$C:$C,$A36)/10,"")</f>
        <v>2461.03</v>
      </c>
      <c r="Q36" s="27">
        <f>IFERROR(AVERAGEIFS(统调负荷!$H:$H,统调负荷!$B:$B,Q$3,统调负荷!$C:$C,$A36)/10,"")</f>
        <v>2424.6075</v>
      </c>
      <c r="R36" s="27">
        <f>IFERROR(AVERAGEIFS(统调负荷!$H:$H,统调负荷!$B:$B,R$3,统调负荷!$C:$C,$A36)/10,"")</f>
        <v>2150.32</v>
      </c>
      <c r="S36" s="27">
        <f>IFERROR(AVERAGEIFS(统调负荷!$H:$H,统调负荷!$B:$B,S$3,统调负荷!$C:$C,$A36)/10,"")</f>
        <v>2218.575</v>
      </c>
      <c r="T36" s="27">
        <f>IFERROR(AVERAGEIFS(统调负荷!$H:$H,统调负荷!$B:$B,T$3,统调负荷!$C:$C,$A36)/10,"")</f>
        <v>2303</v>
      </c>
      <c r="U36" s="27">
        <f>IFERROR(AVERAGEIFS(统调负荷!$H:$H,统调负荷!$B:$B,U$3,统调负荷!$C:$C,$A36)/10,"")</f>
        <v>2289.0325</v>
      </c>
      <c r="V36" s="27">
        <f>IFERROR(AVERAGEIFS(统调负荷!$H:$H,统调负荷!$B:$B,V$3,统调负荷!$C:$C,$A36)/10,"")</f>
        <v>2285.82</v>
      </c>
      <c r="W36" s="27">
        <f>IFERROR(AVERAGEIFS(统调负荷!$H:$H,统调负荷!$B:$B,W$3,统调负荷!$C:$C,$A36)/10,"")</f>
        <v>2266.715</v>
      </c>
      <c r="X36" s="27">
        <f>IFERROR(AVERAGEIFS(统调负荷!$H:$H,统调负荷!$B:$B,X$3,统调负荷!$C:$C,$A36)/10,"")</f>
        <v>2410.7675</v>
      </c>
      <c r="Y36" s="27">
        <f>IFERROR(AVERAGEIFS(统调负荷!$H:$H,统调负荷!$B:$B,Y$3,统调负荷!$C:$C,$A36)/10,"")</f>
        <v>2505.31</v>
      </c>
      <c r="Z36" s="27">
        <f>IFERROR(AVERAGEIFS(统调负荷!$H:$H,统调负荷!$B:$B,Z$3,统调负荷!$C:$C,$A36)/10,"")</f>
        <v>2501.82</v>
      </c>
      <c r="AA36" s="27">
        <f>IFERROR(AVERAGEIFS(统调负荷!$H:$H,统调负荷!$B:$B,AA$3,统调负荷!$C:$C,$A36)/10,"")</f>
        <v>2454.3125</v>
      </c>
      <c r="AB36" s="27">
        <f>IFERROR(AVERAGEIFS(统调负荷!$H:$H,统调负荷!$B:$B,AB$3,统调负荷!$C:$C,$A36)/10,"")</f>
        <v>2190.3025</v>
      </c>
      <c r="AC36" s="27">
        <f>IFERROR(AVERAGEIFS(统调负荷!$H:$H,统调负荷!$B:$B,AC$3,统调负荷!$C:$C,$A36)/10,"")</f>
        <v>1945.85</v>
      </c>
      <c r="AD36" s="27"/>
      <c r="AE36" s="30"/>
      <c r="AF36" s="31"/>
      <c r="AG36" s="31"/>
      <c r="AH36" s="31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</row>
    <row r="37" s="26" customFormat="1" spans="1:55">
      <c r="A37" s="16" t="str">
        <f>统调负荷24小时!A37</f>
        <v>2025-01-17</v>
      </c>
      <c r="B37" s="37" t="s">
        <v>54</v>
      </c>
      <c r="C37" s="33">
        <f t="shared" ref="C37:C69" si="31">IFERROR(AVERAGE(F37:AC37),"")</f>
        <v>2150.6878125</v>
      </c>
      <c r="D37" s="3">
        <f t="shared" si="0"/>
        <v>2648.4225</v>
      </c>
      <c r="E37" s="3">
        <f t="shared" si="1"/>
        <v>1618.675</v>
      </c>
      <c r="F37" s="27">
        <f>IFERROR(AVERAGEIFS(统调负荷!$Q:$Q,统调负荷!$B:$B,F$3,统调负荷!$C:$C,$A37)/10,"")</f>
        <v>1679.8625</v>
      </c>
      <c r="G37" s="27">
        <f>IFERROR(AVERAGEIFS(统调负荷!$Q:$Q,统调负荷!$B:$B,G$3,统调负荷!$C:$C,$A37)/10,"")</f>
        <v>1745.61</v>
      </c>
      <c r="H37" s="27">
        <f>IFERROR(AVERAGEIFS(统调负荷!$Q:$Q,统调负荷!$B:$B,H$3,统调负荷!$C:$C,$A37)/10,"")</f>
        <v>1704.425</v>
      </c>
      <c r="I37" s="27">
        <f>IFERROR(AVERAGEIFS(统调负荷!$Q:$Q,统调负荷!$B:$B,I$3,统调负荷!$C:$C,$A37)/10,"")</f>
        <v>1649.96</v>
      </c>
      <c r="J37" s="27">
        <f>IFERROR(AVERAGEIFS(统调负荷!$Q:$Q,统调负荷!$B:$B,J$3,统调负荷!$C:$C,$A37)/10,"")</f>
        <v>1648.1575</v>
      </c>
      <c r="K37" s="27">
        <f>IFERROR(AVERAGEIFS(统调负荷!$Q:$Q,统调负荷!$B:$B,K$3,统调负荷!$C:$C,$A37)/10,"")</f>
        <v>1618.675</v>
      </c>
      <c r="L37" s="27">
        <f>IFERROR(AVERAGEIFS(统调负荷!$Q:$Q,统调负荷!$B:$B,L$3,统调负荷!$C:$C,$A37)/10,"")</f>
        <v>1645.3075</v>
      </c>
      <c r="M37" s="27">
        <f>IFERROR(AVERAGEIFS(统调负荷!$Q:$Q,统调负荷!$B:$B,M$3,统调负荷!$C:$C,$A37)/10,"")</f>
        <v>1880.0775</v>
      </c>
      <c r="N37" s="27">
        <f>IFERROR(AVERAGEIFS(统调负荷!$Q:$Q,统调负荷!$B:$B,N$3,统调负荷!$C:$C,$A37)/10,"")</f>
        <v>2157.19</v>
      </c>
      <c r="O37" s="27">
        <f>IFERROR(AVERAGEIFS(统调负荷!$Q:$Q,统调负荷!$B:$B,O$3,统调负荷!$C:$C,$A37)/10,"")</f>
        <v>2435.825</v>
      </c>
      <c r="P37" s="27">
        <f>IFERROR(AVERAGEIFS(统调负荷!$Q:$Q,统调负荷!$B:$B,P$3,统调负荷!$C:$C,$A37)/10,"")</f>
        <v>2535.6125</v>
      </c>
      <c r="Q37" s="27">
        <f>IFERROR(AVERAGEIFS(统调负荷!$Q:$Q,统调负荷!$B:$B,Q$3,统调负荷!$C:$C,$A37)/10,"")</f>
        <v>2417.245</v>
      </c>
      <c r="R37" s="27">
        <f>IFERROR(AVERAGEIFS(统调负荷!$Q:$Q,统调负荷!$B:$B,R$3,统调负荷!$C:$C,$A37)/10,"")</f>
        <v>2123.2275</v>
      </c>
      <c r="S37" s="27">
        <f>IFERROR(AVERAGEIFS(统调负荷!$Q:$Q,统调负荷!$B:$B,S$3,统调负荷!$C:$C,$A37)/10,"")</f>
        <v>2122.055</v>
      </c>
      <c r="T37" s="27">
        <f>IFERROR(AVERAGEIFS(统调负荷!$Q:$Q,统调负荷!$B:$B,T$3,统调负荷!$C:$C,$A37)/10,"")</f>
        <v>2346.7575</v>
      </c>
      <c r="U37" s="27">
        <f>IFERROR(AVERAGEIFS(统调负荷!$Q:$Q,统调负荷!$B:$B,U$3,统调负荷!$C:$C,$A37)/10,"")</f>
        <v>2363.8825</v>
      </c>
      <c r="V37" s="27">
        <f>IFERROR(AVERAGEIFS(统调负荷!$Q:$Q,统调负荷!$B:$B,V$3,统调负荷!$C:$C,$A37)/10,"")</f>
        <v>2370.5875</v>
      </c>
      <c r="W37" s="27">
        <f>IFERROR(AVERAGEIFS(统调负荷!$Q:$Q,统调负荷!$B:$B,W$3,统调负荷!$C:$C,$A37)/10,"")</f>
        <v>2407.0825</v>
      </c>
      <c r="X37" s="27">
        <f>IFERROR(AVERAGEIFS(统调负荷!$Q:$Q,统调负荷!$B:$B,X$3,统调负荷!$C:$C,$A37)/10,"")</f>
        <v>2485.55</v>
      </c>
      <c r="Y37" s="27">
        <f>IFERROR(AVERAGEIFS(统调负荷!$Q:$Q,统调负荷!$B:$B,Y$3,统调负荷!$C:$C,$A37)/10,"")</f>
        <v>2594.635</v>
      </c>
      <c r="Z37" s="27">
        <f>IFERROR(AVERAGEIFS(统调负荷!$Q:$Q,统调负荷!$B:$B,Z$3,统调负荷!$C:$C,$A37)/10,"")</f>
        <v>2648.4225</v>
      </c>
      <c r="AA37" s="27">
        <f>IFERROR(AVERAGEIFS(统调负荷!$Q:$Q,统调负荷!$B:$B,AA$3,统调负荷!$C:$C,$A37)/10,"")</f>
        <v>2583.88</v>
      </c>
      <c r="AB37" s="27">
        <f>IFERROR(AVERAGEIFS(统调负荷!$Q:$Q,统调负荷!$B:$B,AB$3,统调负荷!$C:$C,$A37)/10,"")</f>
        <v>2373.82</v>
      </c>
      <c r="AC37" s="27">
        <f>IFERROR(AVERAGEIFS(统调负荷!$Q:$Q,统调负荷!$B:$B,AC$3,统调负荷!$C:$C,$A37)/10,"")</f>
        <v>2078.66</v>
      </c>
      <c r="AD37" s="27"/>
      <c r="AE37" s="30"/>
      <c r="AF37" s="31"/>
      <c r="AG37" s="31"/>
      <c r="AH37" s="31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</row>
    <row r="38" s="26" customFormat="1" spans="1:55">
      <c r="A38" s="16" t="str">
        <f>统调负荷24小时!A38</f>
        <v>2025-01-18</v>
      </c>
      <c r="B38" s="37" t="s">
        <v>53</v>
      </c>
      <c r="C38" s="33">
        <f t="shared" si="31"/>
        <v>1967.471875</v>
      </c>
      <c r="D38" s="3">
        <f t="shared" si="0"/>
        <v>2367.625</v>
      </c>
      <c r="E38" s="3">
        <f t="shared" si="1"/>
        <v>1544.325</v>
      </c>
      <c r="F38" s="27">
        <f>IFERROR(AVERAGEIFS(统调负荷!$H:$H,统调负荷!$B:$B,F$3,统调负荷!$C:$C,$A38)/10,"")</f>
        <v>1851.325</v>
      </c>
      <c r="G38" s="27">
        <f>IFERROR(AVERAGEIFS(统调负荷!$H:$H,统调负荷!$B:$B,G$3,统调负荷!$C:$C,$A38)/10,"")</f>
        <v>1866.3</v>
      </c>
      <c r="H38" s="27">
        <f>IFERROR(AVERAGEIFS(统调负荷!$H:$H,统调负荷!$B:$B,H$3,统调负荷!$C:$C,$A38)/10,"")</f>
        <v>1728.75</v>
      </c>
      <c r="I38" s="27">
        <f>IFERROR(AVERAGEIFS(统调负荷!$H:$H,统调负荷!$B:$B,I$3,统调负荷!$C:$C,$A38)/10,"")</f>
        <v>1630.3</v>
      </c>
      <c r="J38" s="27">
        <f>IFERROR(AVERAGEIFS(统调负荷!$H:$H,统调负荷!$B:$B,J$3,统调负荷!$C:$C,$A38)/10,"")</f>
        <v>1552.7</v>
      </c>
      <c r="K38" s="27">
        <f>IFERROR(AVERAGEIFS(统调负荷!$H:$H,统调负荷!$B:$B,K$3,统调负荷!$C:$C,$A38)/10,"")</f>
        <v>1546.25</v>
      </c>
      <c r="L38" s="27">
        <f>IFERROR(AVERAGEIFS(统调负荷!$H:$H,统调负荷!$B:$B,L$3,统调负荷!$C:$C,$A38)/10,"")</f>
        <v>1613.5</v>
      </c>
      <c r="M38" s="27">
        <f>IFERROR(AVERAGEIFS(统调负荷!$H:$H,统调负荷!$B:$B,M$3,统调负荷!$C:$C,$A38)/10,"")</f>
        <v>1926</v>
      </c>
      <c r="N38" s="27">
        <f>IFERROR(AVERAGEIFS(统调负荷!$H:$H,统调负荷!$B:$B,N$3,统调负荷!$C:$C,$A38)/10,"")</f>
        <v>2267.05</v>
      </c>
      <c r="O38" s="27">
        <f>IFERROR(AVERAGEIFS(统调负荷!$H:$H,统调负荷!$B:$B,O$3,统调负荷!$C:$C,$A38)/10,"")</f>
        <v>2367.625</v>
      </c>
      <c r="P38" s="27">
        <f>IFERROR(AVERAGEIFS(统调负荷!$H:$H,统调负荷!$B:$B,P$3,统调负荷!$C:$C,$A38)/10,"")</f>
        <v>2366.425</v>
      </c>
      <c r="Q38" s="27">
        <f>IFERROR(AVERAGEIFS(统调负荷!$H:$H,统调负荷!$B:$B,Q$3,统调负荷!$C:$C,$A38)/10,"")</f>
        <v>2309.55</v>
      </c>
      <c r="R38" s="27">
        <f>IFERROR(AVERAGEIFS(统调负荷!$H:$H,统调负荷!$B:$B,R$3,统调负荷!$C:$C,$A38)/10,"")</f>
        <v>1977.575</v>
      </c>
      <c r="S38" s="27">
        <f>IFERROR(AVERAGEIFS(统调负荷!$H:$H,统调负荷!$B:$B,S$3,统调负荷!$C:$C,$A38)/10,"")</f>
        <v>2013.35</v>
      </c>
      <c r="T38" s="27">
        <f>IFERROR(AVERAGEIFS(统调负荷!$H:$H,统调负荷!$B:$B,T$3,统调负荷!$C:$C,$A38)/10,"")</f>
        <v>2099.65</v>
      </c>
      <c r="U38" s="27">
        <f>IFERROR(AVERAGEIFS(统调负荷!$H:$H,统调负荷!$B:$B,U$3,统调负荷!$C:$C,$A38)/10,"")</f>
        <v>2068.625</v>
      </c>
      <c r="V38" s="27">
        <f>IFERROR(AVERAGEIFS(统调负荷!$H:$H,统调负荷!$B:$B,V$3,统调负荷!$C:$C,$A38)/10,"")</f>
        <v>2052.4</v>
      </c>
      <c r="W38" s="27">
        <f>IFERROR(AVERAGEIFS(统调负荷!$H:$H,统调负荷!$B:$B,W$3,统调负荷!$C:$C,$A38)/10,"")</f>
        <v>2034.65</v>
      </c>
      <c r="X38" s="27">
        <f>IFERROR(AVERAGEIFS(统调负荷!$H:$H,统调负荷!$B:$B,X$3,统调负荷!$C:$C,$A38)/10,"")</f>
        <v>2131.05</v>
      </c>
      <c r="Y38" s="27">
        <f>IFERROR(AVERAGEIFS(统调负荷!$H:$H,统调负荷!$B:$B,Y$3,统调负荷!$C:$C,$A38)/10,"")</f>
        <v>2209.05</v>
      </c>
      <c r="Z38" s="27">
        <f>IFERROR(AVERAGEIFS(统调负荷!$H:$H,统调负荷!$B:$B,Z$3,统调负荷!$C:$C,$A38)/10,"")</f>
        <v>2164.65</v>
      </c>
      <c r="AA38" s="27">
        <f>IFERROR(AVERAGEIFS(统调负荷!$H:$H,统调负荷!$B:$B,AA$3,统调负荷!$C:$C,$A38)/10,"")</f>
        <v>2090.25</v>
      </c>
      <c r="AB38" s="27">
        <f>IFERROR(AVERAGEIFS(统调负荷!$H:$H,统调负荷!$B:$B,AB$3,统调负荷!$C:$C,$A38)/10,"")</f>
        <v>1807.975</v>
      </c>
      <c r="AC38" s="27">
        <f>IFERROR(AVERAGEIFS(统调负荷!$H:$H,统调负荷!$B:$B,AC$3,统调负荷!$C:$C,$A38)/10,"")</f>
        <v>1544.325</v>
      </c>
      <c r="AD38" s="27"/>
      <c r="AE38" s="30"/>
      <c r="AF38" s="31"/>
      <c r="AG38" s="31"/>
      <c r="AH38" s="31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</row>
    <row r="39" s="26" customFormat="1" spans="1:55">
      <c r="A39" s="16" t="str">
        <f>统调负荷24小时!A39</f>
        <v>2025-01-18</v>
      </c>
      <c r="B39" s="37" t="s">
        <v>54</v>
      </c>
      <c r="C39" s="33">
        <f t="shared" si="31"/>
        <v>1958.5634375</v>
      </c>
      <c r="D39" s="3">
        <f t="shared" si="0"/>
        <v>2310.4275</v>
      </c>
      <c r="E39" s="3">
        <f t="shared" si="1"/>
        <v>1577.4325</v>
      </c>
      <c r="F39" s="27">
        <f>IFERROR(AVERAGEIFS(统调负荷!$Q:$Q,统调负荷!$B:$B,F$3,统调负荷!$C:$C,$A39)/10,"")</f>
        <v>1894.46</v>
      </c>
      <c r="G39" s="27">
        <f>IFERROR(AVERAGEIFS(统调负荷!$Q:$Q,统调负荷!$B:$B,G$3,统调负荷!$C:$C,$A39)/10,"")</f>
        <v>1858.2525</v>
      </c>
      <c r="H39" s="27">
        <f>IFERROR(AVERAGEIFS(统调负荷!$Q:$Q,统调负荷!$B:$B,H$3,统调负荷!$C:$C,$A39)/10,"")</f>
        <v>1867.175</v>
      </c>
      <c r="I39" s="27">
        <f>IFERROR(AVERAGEIFS(统调负荷!$Q:$Q,统调负荷!$B:$B,I$3,统调负荷!$C:$C,$A39)/10,"")</f>
        <v>1746.805</v>
      </c>
      <c r="J39" s="27">
        <f>IFERROR(AVERAGEIFS(统调负荷!$Q:$Q,统调负荷!$B:$B,J$3,统调负荷!$C:$C,$A39)/10,"")</f>
        <v>1710.03</v>
      </c>
      <c r="K39" s="27">
        <f>IFERROR(AVERAGEIFS(统调负荷!$Q:$Q,统调负荷!$B:$B,K$3,统调负荷!$C:$C,$A39)/10,"")</f>
        <v>1703.4875</v>
      </c>
      <c r="L39" s="27">
        <f>IFERROR(AVERAGEIFS(统调负荷!$Q:$Q,统调负荷!$B:$B,L$3,统调负荷!$C:$C,$A39)/10,"")</f>
        <v>1746.3525</v>
      </c>
      <c r="M39" s="27">
        <f>IFERROR(AVERAGEIFS(统调负荷!$Q:$Q,统调负荷!$B:$B,M$3,统调负荷!$C:$C,$A39)/10,"")</f>
        <v>1842.83</v>
      </c>
      <c r="N39" s="27">
        <f>IFERROR(AVERAGEIFS(统调负荷!$Q:$Q,统调负荷!$B:$B,N$3,统调负荷!$C:$C,$A39)/10,"")</f>
        <v>2023.495</v>
      </c>
      <c r="O39" s="27">
        <f>IFERROR(AVERAGEIFS(统调负荷!$Q:$Q,统调负荷!$B:$B,O$3,统调负荷!$C:$C,$A39)/10,"")</f>
        <v>2239.9125</v>
      </c>
      <c r="P39" s="27">
        <f>IFERROR(AVERAGEIFS(统调负荷!$Q:$Q,统调负荷!$B:$B,P$3,统调负荷!$C:$C,$A39)/10,"")</f>
        <v>2310.4275</v>
      </c>
      <c r="Q39" s="27">
        <f>IFERROR(AVERAGEIFS(统调负荷!$Q:$Q,统调负荷!$B:$B,Q$3,统调负荷!$C:$C,$A39)/10,"")</f>
        <v>2203.235</v>
      </c>
      <c r="R39" s="27">
        <f>IFERROR(AVERAGEIFS(统调负荷!$Q:$Q,统调负荷!$B:$B,R$3,统调负荷!$C:$C,$A39)/10,"")</f>
        <v>1874.965</v>
      </c>
      <c r="S39" s="27">
        <f>IFERROR(AVERAGEIFS(统调负荷!$Q:$Q,统调负荷!$B:$B,S$3,统调负荷!$C:$C,$A39)/10,"")</f>
        <v>1917.2425</v>
      </c>
      <c r="T39" s="27">
        <f>IFERROR(AVERAGEIFS(统调负荷!$Q:$Q,统调负荷!$B:$B,T$3,统调负荷!$C:$C,$A39)/10,"")</f>
        <v>2051.55</v>
      </c>
      <c r="U39" s="27">
        <f>IFERROR(AVERAGEIFS(统调负荷!$Q:$Q,统调负荷!$B:$B,U$3,统调负荷!$C:$C,$A39)/10,"")</f>
        <v>2041.9575</v>
      </c>
      <c r="V39" s="27">
        <f>IFERROR(AVERAGEIFS(统调负荷!$Q:$Q,统调负荷!$B:$B,V$3,统调负荷!$C:$C,$A39)/10,"")</f>
        <v>2078.785</v>
      </c>
      <c r="W39" s="27">
        <f>IFERROR(AVERAGEIFS(统调负荷!$Q:$Q,统调负荷!$B:$B,W$3,统调负荷!$C:$C,$A39)/10,"")</f>
        <v>2088.365</v>
      </c>
      <c r="X39" s="27">
        <f>IFERROR(AVERAGEIFS(统调负荷!$Q:$Q,统调负荷!$B:$B,X$3,统调负荷!$C:$C,$A39)/10,"")</f>
        <v>2124.33</v>
      </c>
      <c r="Y39" s="27">
        <f>IFERROR(AVERAGEIFS(统调负荷!$Q:$Q,统调负荷!$B:$B,Y$3,统调负荷!$C:$C,$A39)/10,"")</f>
        <v>2148.885</v>
      </c>
      <c r="Z39" s="27">
        <f>IFERROR(AVERAGEIFS(统调负荷!$Q:$Q,统调负荷!$B:$B,Z$3,统调负荷!$C:$C,$A39)/10,"")</f>
        <v>2110.39</v>
      </c>
      <c r="AA39" s="27">
        <f>IFERROR(AVERAGEIFS(统调负荷!$Q:$Q,统调负荷!$B:$B,AA$3,统调负荷!$C:$C,$A39)/10,"")</f>
        <v>2029.5775</v>
      </c>
      <c r="AB39" s="27">
        <f>IFERROR(AVERAGEIFS(统调负荷!$Q:$Q,统调负荷!$B:$B,AB$3,统调负荷!$C:$C,$A39)/10,"")</f>
        <v>1815.58</v>
      </c>
      <c r="AC39" s="27">
        <f>IFERROR(AVERAGEIFS(统调负荷!$Q:$Q,统调负荷!$B:$B,AC$3,统调负荷!$C:$C,$A39)/10,"")</f>
        <v>1577.4325</v>
      </c>
      <c r="AD39" s="27"/>
      <c r="AE39" s="30"/>
      <c r="AF39" s="31"/>
      <c r="AG39" s="31"/>
      <c r="AH39" s="31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</row>
    <row r="40" s="26" customFormat="1" spans="1:55">
      <c r="A40" s="16" t="str">
        <f>统调负荷24小时!A40</f>
        <v>2025-01-19</v>
      </c>
      <c r="B40" s="37" t="s">
        <v>53</v>
      </c>
      <c r="C40" s="33">
        <f t="shared" si="31"/>
        <v>1698.985625</v>
      </c>
      <c r="D40" s="3">
        <f t="shared" si="0"/>
        <v>2094.265</v>
      </c>
      <c r="E40" s="3">
        <f t="shared" si="1"/>
        <v>1098.86</v>
      </c>
      <c r="F40" s="27">
        <f>IFERROR(AVERAGEIFS(统调负荷!$H:$H,统调负荷!$B:$B,F$3,统调负荷!$C:$C,$A40)/10,"")</f>
        <v>1428.8675</v>
      </c>
      <c r="G40" s="27">
        <f>IFERROR(AVERAGEIFS(统调负荷!$H:$H,统调负荷!$B:$B,G$3,统调负荷!$C:$C,$A40)/10,"")</f>
        <v>1444.6525</v>
      </c>
      <c r="H40" s="27">
        <f>IFERROR(AVERAGEIFS(统调负荷!$H:$H,统调负荷!$B:$B,H$3,统调负荷!$C:$C,$A40)/10,"")</f>
        <v>1304.74</v>
      </c>
      <c r="I40" s="27">
        <f>IFERROR(AVERAGEIFS(统调负荷!$H:$H,统调负荷!$B:$B,I$3,统调负荷!$C:$C,$A40)/10,"")</f>
        <v>1190.1775</v>
      </c>
      <c r="J40" s="27">
        <f>IFERROR(AVERAGEIFS(统调负荷!$H:$H,统调负荷!$B:$B,J$3,统调负荷!$C:$C,$A40)/10,"")</f>
        <v>1110.305</v>
      </c>
      <c r="K40" s="27">
        <f>IFERROR(AVERAGEIFS(统调负荷!$H:$H,统调负荷!$B:$B,K$3,统调负荷!$C:$C,$A40)/10,"")</f>
        <v>1098.86</v>
      </c>
      <c r="L40" s="27">
        <f>IFERROR(AVERAGEIFS(统调负荷!$H:$H,统调负荷!$B:$B,L$3,统调负荷!$C:$C,$A40)/10,"")</f>
        <v>1182.985</v>
      </c>
      <c r="M40" s="27">
        <f>IFERROR(AVERAGEIFS(统调负荷!$H:$H,统调负荷!$B:$B,M$3,统调负荷!$C:$C,$A40)/10,"")</f>
        <v>1501.3675</v>
      </c>
      <c r="N40" s="27">
        <f>IFERROR(AVERAGEIFS(统调负荷!$H:$H,统调负荷!$B:$B,N$3,统调负荷!$C:$C,$A40)/10,"")</f>
        <v>1883.2225</v>
      </c>
      <c r="O40" s="27">
        <f>IFERROR(AVERAGEIFS(统调负荷!$H:$H,统调负荷!$B:$B,O$3,统调负荷!$C:$C,$A40)/10,"")</f>
        <v>1995.9975</v>
      </c>
      <c r="P40" s="27">
        <f>IFERROR(AVERAGEIFS(统调负荷!$H:$H,统调负荷!$B:$B,P$3,统调负荷!$C:$C,$A40)/10,"")</f>
        <v>2031.1075</v>
      </c>
      <c r="Q40" s="27">
        <f>IFERROR(AVERAGEIFS(统调负荷!$H:$H,统调负荷!$B:$B,Q$3,统调负荷!$C:$C,$A40)/10,"")</f>
        <v>2004.225</v>
      </c>
      <c r="R40" s="27">
        <f>IFERROR(AVERAGEIFS(统调负荷!$H:$H,统调负荷!$B:$B,R$3,统调负荷!$C:$C,$A40)/10,"")</f>
        <v>1695.175</v>
      </c>
      <c r="S40" s="27">
        <f>IFERROR(AVERAGEIFS(统调负荷!$H:$H,统调负荷!$B:$B,S$3,统调负荷!$C:$C,$A40)/10,"")</f>
        <v>1800.22</v>
      </c>
      <c r="T40" s="27">
        <f>IFERROR(AVERAGEIFS(统调负荷!$H:$H,统调负荷!$B:$B,T$3,统调负荷!$C:$C,$A40)/10,"")</f>
        <v>1898.2375</v>
      </c>
      <c r="U40" s="27">
        <f>IFERROR(AVERAGEIFS(统调负荷!$H:$H,统调负荷!$B:$B,U$3,统调负荷!$C:$C,$A40)/10,"")</f>
        <v>1940.09</v>
      </c>
      <c r="V40" s="27">
        <f>IFERROR(AVERAGEIFS(统调负荷!$H:$H,统调负荷!$B:$B,V$3,统调负荷!$C:$C,$A40)/10,"")</f>
        <v>1943.7425</v>
      </c>
      <c r="W40" s="27">
        <f>IFERROR(AVERAGEIFS(统调负荷!$H:$H,统调负荷!$B:$B,W$3,统调负荷!$C:$C,$A40)/10,"")</f>
        <v>1905.4575</v>
      </c>
      <c r="X40" s="27">
        <f>IFERROR(AVERAGEIFS(统调负荷!$H:$H,统调负荷!$B:$B,X$3,统调负荷!$C:$C,$A40)/10,"")</f>
        <v>2002.22</v>
      </c>
      <c r="Y40" s="27">
        <f>IFERROR(AVERAGEIFS(统调负荷!$H:$H,统调负荷!$B:$B,Y$3,统调负荷!$C:$C,$A40)/10,"")</f>
        <v>2094.265</v>
      </c>
      <c r="Z40" s="27">
        <f>IFERROR(AVERAGEIFS(统调负荷!$H:$H,统调负荷!$B:$B,Z$3,统调负荷!$C:$C,$A40)/10,"")</f>
        <v>2073.8275</v>
      </c>
      <c r="AA40" s="27">
        <f>IFERROR(AVERAGEIFS(统调负荷!$H:$H,统调负荷!$B:$B,AA$3,统调负荷!$C:$C,$A40)/10,"")</f>
        <v>1994.12</v>
      </c>
      <c r="AB40" s="27">
        <f>IFERROR(AVERAGEIFS(统调负荷!$H:$H,统调负荷!$B:$B,AB$3,统调负荷!$C:$C,$A40)/10,"")</f>
        <v>1745.315</v>
      </c>
      <c r="AC40" s="27">
        <f>IFERROR(AVERAGEIFS(统调负荷!$H:$H,统调负荷!$B:$B,AC$3,统调负荷!$C:$C,$A40)/10,"")</f>
        <v>1506.4775</v>
      </c>
      <c r="AD40" s="27"/>
      <c r="AE40" s="30"/>
      <c r="AF40" s="31"/>
      <c r="AG40" s="31"/>
      <c r="AH40" s="31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</row>
    <row r="41" s="26" customFormat="1" spans="1:55">
      <c r="A41" s="16" t="str">
        <f>统调负荷24小时!A41</f>
        <v>2025-01-19</v>
      </c>
      <c r="B41" s="37" t="s">
        <v>54</v>
      </c>
      <c r="C41" s="33">
        <f t="shared" si="31"/>
        <v>1755.73104166667</v>
      </c>
      <c r="D41" s="3">
        <f t="shared" si="0"/>
        <v>2129.8725</v>
      </c>
      <c r="E41" s="3">
        <f t="shared" si="1"/>
        <v>1212.02</v>
      </c>
      <c r="F41" s="27">
        <f>IFERROR(AVERAGEIFS(统调负荷!$Q:$Q,统调负荷!$B:$B,F$3,统调负荷!$C:$C,$A41)/10,"")</f>
        <v>1433.405</v>
      </c>
      <c r="G41" s="27">
        <f>IFERROR(AVERAGEIFS(统调负荷!$Q:$Q,统调负荷!$B:$B,G$3,统调负荷!$C:$C,$A41)/10,"")</f>
        <v>1460.055</v>
      </c>
      <c r="H41" s="27">
        <f>IFERROR(AVERAGEIFS(统调负荷!$Q:$Q,统调负荷!$B:$B,H$3,统调负荷!$C:$C,$A41)/10,"")</f>
        <v>1436.6475</v>
      </c>
      <c r="I41" s="27">
        <f>IFERROR(AVERAGEIFS(统调负荷!$Q:$Q,统调负荷!$B:$B,I$3,统调负荷!$C:$C,$A41)/10,"")</f>
        <v>1326.485</v>
      </c>
      <c r="J41" s="27">
        <f>IFERROR(AVERAGEIFS(统调负荷!$Q:$Q,统调负荷!$B:$B,J$3,统调负荷!$C:$C,$A41)/10,"")</f>
        <v>1227.1375</v>
      </c>
      <c r="K41" s="27">
        <f>IFERROR(AVERAGEIFS(统调负荷!$Q:$Q,统调负荷!$B:$B,K$3,统调负荷!$C:$C,$A41)/10,"")</f>
        <v>1212.02</v>
      </c>
      <c r="L41" s="27">
        <f>IFERROR(AVERAGEIFS(统调负荷!$Q:$Q,统调负荷!$B:$B,L$3,统调负荷!$C:$C,$A41)/10,"")</f>
        <v>1336.585</v>
      </c>
      <c r="M41" s="27">
        <f>IFERROR(AVERAGEIFS(统调负荷!$Q:$Q,统调负荷!$B:$B,M$3,统调负荷!$C:$C,$A41)/10,"")</f>
        <v>1591.715</v>
      </c>
      <c r="N41" s="27">
        <f>IFERROR(AVERAGEIFS(统调负荷!$Q:$Q,统调负荷!$B:$B,N$3,统调负荷!$C:$C,$A41)/10,"")</f>
        <v>1878.8875</v>
      </c>
      <c r="O41" s="27">
        <f>IFERROR(AVERAGEIFS(统调负荷!$Q:$Q,统调负荷!$B:$B,O$3,统调负荷!$C:$C,$A41)/10,"")</f>
        <v>1951.6475</v>
      </c>
      <c r="P41" s="27">
        <f>IFERROR(AVERAGEIFS(统调负荷!$Q:$Q,统调负荷!$B:$B,P$3,统调负荷!$C:$C,$A41)/10,"")</f>
        <v>2039.9075</v>
      </c>
      <c r="Q41" s="27">
        <f>IFERROR(AVERAGEIFS(统调负荷!$Q:$Q,统调负荷!$B:$B,Q$3,统调负荷!$C:$C,$A41)/10,"")</f>
        <v>2021.0875</v>
      </c>
      <c r="R41" s="27">
        <f>IFERROR(AVERAGEIFS(统调负荷!$Q:$Q,统调负荷!$B:$B,R$3,统调负荷!$C:$C,$A41)/10,"")</f>
        <v>1704.57</v>
      </c>
      <c r="S41" s="27">
        <f>IFERROR(AVERAGEIFS(统调负荷!$Q:$Q,统调负荷!$B:$B,S$3,统调负荷!$C:$C,$A41)/10,"")</f>
        <v>1732.89</v>
      </c>
      <c r="T41" s="27">
        <f>IFERROR(AVERAGEIFS(统调负荷!$Q:$Q,统调负荷!$B:$B,T$3,统调负荷!$C:$C,$A41)/10,"")</f>
        <v>1887.2525</v>
      </c>
      <c r="U41" s="27">
        <f>IFERROR(AVERAGEIFS(统调负荷!$Q:$Q,统调负荷!$B:$B,U$3,统调负荷!$C:$C,$A41)/10,"")</f>
        <v>1980.155</v>
      </c>
      <c r="V41" s="27">
        <f>IFERROR(AVERAGEIFS(统调负荷!$Q:$Q,统调负荷!$B:$B,V$3,统调负荷!$C:$C,$A41)/10,"")</f>
        <v>2080.455</v>
      </c>
      <c r="W41" s="27">
        <f>IFERROR(AVERAGEIFS(统调负荷!$Q:$Q,统调负荷!$B:$B,W$3,统调负荷!$C:$C,$A41)/10,"")</f>
        <v>2114.0825</v>
      </c>
      <c r="X41" s="27">
        <f>IFERROR(AVERAGEIFS(统调负荷!$Q:$Q,统调负荷!$B:$B,X$3,统调负荷!$C:$C,$A41)/10,"")</f>
        <v>2083.0175</v>
      </c>
      <c r="Y41" s="27">
        <f>IFERROR(AVERAGEIFS(统调负荷!$Q:$Q,统调负荷!$B:$B,Y$3,统调负荷!$C:$C,$A41)/10,"")</f>
        <v>2115.2475</v>
      </c>
      <c r="Z41" s="27">
        <f>IFERROR(AVERAGEIFS(统调负荷!$Q:$Q,统调负荷!$B:$B,Z$3,统调负荷!$C:$C,$A41)/10,"")</f>
        <v>2129.8725</v>
      </c>
      <c r="AA41" s="27">
        <f>IFERROR(AVERAGEIFS(统调负荷!$Q:$Q,统调负荷!$B:$B,AA$3,统调负荷!$C:$C,$A41)/10,"")</f>
        <v>2087.105</v>
      </c>
      <c r="AB41" s="27">
        <f>IFERROR(AVERAGEIFS(统调负荷!$Q:$Q,统调负荷!$B:$B,AB$3,统调负荷!$C:$C,$A41)/10,"")</f>
        <v>1779.5625</v>
      </c>
      <c r="AC41" s="27">
        <f>IFERROR(AVERAGEIFS(统调负荷!$Q:$Q,统调负荷!$B:$B,AC$3,统调负荷!$C:$C,$A41)/10,"")</f>
        <v>1527.755</v>
      </c>
      <c r="AD41" s="27"/>
      <c r="AE41" s="30"/>
      <c r="AF41" s="31"/>
      <c r="AG41" s="31"/>
      <c r="AH41" s="31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</row>
    <row r="42" s="26" customFormat="1" spans="1:55">
      <c r="A42" s="16" t="str">
        <f>统调负荷24小时!A42</f>
        <v>2025-01-20</v>
      </c>
      <c r="B42" s="37" t="s">
        <v>53</v>
      </c>
      <c r="C42" s="33">
        <f t="shared" si="31"/>
        <v>1786.98177083333</v>
      </c>
      <c r="D42" s="3">
        <f t="shared" si="0"/>
        <v>2269.055</v>
      </c>
      <c r="E42" s="3">
        <f t="shared" si="1"/>
        <v>1190.525</v>
      </c>
      <c r="F42" s="27">
        <f>IFERROR(AVERAGEIFS(统调负荷!$H:$H,统调负荷!$B:$B,F$3,统调负荷!$C:$C,$A42)/10,"")</f>
        <v>1430.2875</v>
      </c>
      <c r="G42" s="27">
        <f>IFERROR(AVERAGEIFS(统调负荷!$H:$H,统调负荷!$B:$B,G$3,统调负荷!$C:$C,$A42)/10,"")</f>
        <v>1477.6475</v>
      </c>
      <c r="H42" s="27">
        <f>IFERROR(AVERAGEIFS(统调负荷!$H:$H,统调负荷!$B:$B,H$3,统调负荷!$C:$C,$A42)/10,"")</f>
        <v>1357.05</v>
      </c>
      <c r="I42" s="27">
        <f>IFERROR(AVERAGEIFS(统调负荷!$H:$H,统调负荷!$B:$B,I$3,统调负荷!$C:$C,$A42)/10,"")</f>
        <v>1258.2225</v>
      </c>
      <c r="J42" s="27">
        <f>IFERROR(AVERAGEIFS(统调负荷!$H:$H,统调负荷!$B:$B,J$3,统调负荷!$C:$C,$A42)/10,"")</f>
        <v>1194.285</v>
      </c>
      <c r="K42" s="27">
        <f>IFERROR(AVERAGEIFS(统调负荷!$H:$H,统调负荷!$B:$B,K$3,统调负荷!$C:$C,$A42)/10,"")</f>
        <v>1190.525</v>
      </c>
      <c r="L42" s="27">
        <f>IFERROR(AVERAGEIFS(统调负荷!$H:$H,统调负荷!$B:$B,L$3,统调负荷!$C:$C,$A42)/10,"")</f>
        <v>1268.6625</v>
      </c>
      <c r="M42" s="27">
        <f>IFERROR(AVERAGEIFS(统调负荷!$H:$H,统调负荷!$B:$B,M$3,统调负荷!$C:$C,$A42)/10,"")</f>
        <v>1595.4325</v>
      </c>
      <c r="N42" s="27">
        <f>IFERROR(AVERAGEIFS(统调负荷!$H:$H,统调负荷!$B:$B,N$3,统调负荷!$C:$C,$A42)/10,"")</f>
        <v>1975.8975</v>
      </c>
      <c r="O42" s="27">
        <f>IFERROR(AVERAGEIFS(统调负荷!$H:$H,统调负荷!$B:$B,O$3,统调负荷!$C:$C,$A42)/10,"")</f>
        <v>2099.2125</v>
      </c>
      <c r="P42" s="27">
        <f>IFERROR(AVERAGEIFS(统调负荷!$H:$H,统调负荷!$B:$B,P$3,统调负荷!$C:$C,$A42)/10,"")</f>
        <v>2087.935</v>
      </c>
      <c r="Q42" s="27">
        <f>IFERROR(AVERAGEIFS(统调负荷!$H:$H,统调负荷!$B:$B,Q$3,统调负荷!$C:$C,$A42)/10,"")</f>
        <v>1975.055</v>
      </c>
      <c r="R42" s="27">
        <f>IFERROR(AVERAGEIFS(统调负荷!$H:$H,统调负荷!$B:$B,R$3,统调负荷!$C:$C,$A42)/10,"")</f>
        <v>1704.815</v>
      </c>
      <c r="S42" s="27">
        <f>IFERROR(AVERAGEIFS(统调负荷!$H:$H,统调负荷!$B:$B,S$3,统调负荷!$C:$C,$A42)/10,"")</f>
        <v>1803.6225</v>
      </c>
      <c r="T42" s="27">
        <f>IFERROR(AVERAGEIFS(统调负荷!$H:$H,统调负荷!$B:$B,T$3,统调负荷!$C:$C,$A42)/10,"")</f>
        <v>1901.9525</v>
      </c>
      <c r="U42" s="27">
        <f>IFERROR(AVERAGEIFS(统调负荷!$H:$H,统调负荷!$B:$B,U$3,统调负荷!$C:$C,$A42)/10,"")</f>
        <v>1986.235</v>
      </c>
      <c r="V42" s="27">
        <f>IFERROR(AVERAGEIFS(统调负荷!$H:$H,统调负荷!$B:$B,V$3,统调负荷!$C:$C,$A42)/10,"")</f>
        <v>2065.9225</v>
      </c>
      <c r="W42" s="27">
        <f>IFERROR(AVERAGEIFS(统调负荷!$H:$H,统调负荷!$B:$B,W$3,统调负荷!$C:$C,$A42)/10,"")</f>
        <v>2046.8275</v>
      </c>
      <c r="X42" s="27">
        <f>IFERROR(AVERAGEIFS(统调负荷!$H:$H,统调负荷!$B:$B,X$3,统调负荷!$C:$C,$A42)/10,"")</f>
        <v>2163.0525</v>
      </c>
      <c r="Y42" s="27">
        <f>IFERROR(AVERAGEIFS(统调负荷!$H:$H,统调负荷!$B:$B,Y$3,统调负荷!$C:$C,$A42)/10,"")</f>
        <v>2269.055</v>
      </c>
      <c r="Z42" s="27">
        <f>IFERROR(AVERAGEIFS(统调负荷!$H:$H,统调负荷!$B:$B,Z$3,统调负荷!$C:$C,$A42)/10,"")</f>
        <v>2247.7325</v>
      </c>
      <c r="AA42" s="27">
        <f>IFERROR(AVERAGEIFS(统调负荷!$H:$H,统调负荷!$B:$B,AA$3,统调负荷!$C:$C,$A42)/10,"")</f>
        <v>2163.315</v>
      </c>
      <c r="AB42" s="27">
        <f>IFERROR(AVERAGEIFS(统调负荷!$H:$H,统调负荷!$B:$B,AB$3,统调负荷!$C:$C,$A42)/10,"")</f>
        <v>1926.665</v>
      </c>
      <c r="AC42" s="27">
        <f>IFERROR(AVERAGEIFS(统调负荷!$H:$H,统调负荷!$B:$B,AC$3,统调负荷!$C:$C,$A42)/10,"")</f>
        <v>1698.155</v>
      </c>
      <c r="AD42" s="27"/>
      <c r="AE42" s="30"/>
      <c r="AF42" s="31"/>
      <c r="AG42" s="31"/>
      <c r="AH42" s="31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</row>
    <row r="43" s="26" customFormat="1" spans="1:55">
      <c r="A43" s="16" t="str">
        <f>统调负荷24小时!A43</f>
        <v>2025-01-20</v>
      </c>
      <c r="B43" s="37" t="s">
        <v>54</v>
      </c>
      <c r="C43" s="33">
        <f t="shared" si="31"/>
        <v>1803.09302083333</v>
      </c>
      <c r="D43" s="3">
        <f t="shared" si="0"/>
        <v>2345.515</v>
      </c>
      <c r="E43" s="3">
        <f t="shared" si="1"/>
        <v>1129.435</v>
      </c>
      <c r="F43" s="27">
        <f>IFERROR(AVERAGEIFS(统调负荷!$Q:$Q,统调负荷!$B:$B,F$3,统调负荷!$C:$C,$A43)/10,"")</f>
        <v>1335.3425</v>
      </c>
      <c r="G43" s="27">
        <f>IFERROR(AVERAGEIFS(统调负荷!$Q:$Q,统调负荷!$B:$B,G$3,统调负荷!$C:$C,$A43)/10,"")</f>
        <v>1378.8825</v>
      </c>
      <c r="H43" s="27">
        <f>IFERROR(AVERAGEIFS(统调负荷!$Q:$Q,统调负荷!$B:$B,H$3,统调负荷!$C:$C,$A43)/10,"")</f>
        <v>1358.4375</v>
      </c>
      <c r="I43" s="27">
        <f>IFERROR(AVERAGEIFS(统调负荷!$Q:$Q,统调负荷!$B:$B,I$3,统调负荷!$C:$C,$A43)/10,"")</f>
        <v>1252.345</v>
      </c>
      <c r="J43" s="27">
        <f>IFERROR(AVERAGEIFS(统调负荷!$Q:$Q,统调负荷!$B:$B,J$3,统调负荷!$C:$C,$A43)/10,"")</f>
        <v>1176.3375</v>
      </c>
      <c r="K43" s="27">
        <f>IFERROR(AVERAGEIFS(统调负荷!$Q:$Q,统调负荷!$B:$B,K$3,统调负荷!$C:$C,$A43)/10,"")</f>
        <v>1129.435</v>
      </c>
      <c r="L43" s="27">
        <f>IFERROR(AVERAGEIFS(统调负荷!$Q:$Q,统调负荷!$B:$B,L$3,统调负荷!$C:$C,$A43)/10,"")</f>
        <v>1195.5375</v>
      </c>
      <c r="M43" s="27">
        <f>IFERROR(AVERAGEIFS(统调负荷!$Q:$Q,统调负荷!$B:$B,M$3,统调负荷!$C:$C,$A43)/10,"")</f>
        <v>1566.0525</v>
      </c>
      <c r="N43" s="27">
        <f>IFERROR(AVERAGEIFS(统调负荷!$Q:$Q,统调负荷!$B:$B,N$3,统调负荷!$C:$C,$A43)/10,"")</f>
        <v>1920.5525</v>
      </c>
      <c r="O43" s="27">
        <f>IFERROR(AVERAGEIFS(统调负荷!$Q:$Q,统调负荷!$B:$B,O$3,统调负荷!$C:$C,$A43)/10,"")</f>
        <v>2066.95</v>
      </c>
      <c r="P43" s="27">
        <f>IFERROR(AVERAGEIFS(统调负荷!$Q:$Q,统调负荷!$B:$B,P$3,统调负荷!$C:$C,$A43)/10,"")</f>
        <v>2100.48</v>
      </c>
      <c r="Q43" s="27">
        <f>IFERROR(AVERAGEIFS(统调负荷!$Q:$Q,统调负荷!$B:$B,Q$3,统调负荷!$C:$C,$A43)/10,"")</f>
        <v>2016.855</v>
      </c>
      <c r="R43" s="27">
        <f>IFERROR(AVERAGEIFS(统调负荷!$Q:$Q,统调负荷!$B:$B,R$3,统调负荷!$C:$C,$A43)/10,"")</f>
        <v>1748.1425</v>
      </c>
      <c r="S43" s="27">
        <f>IFERROR(AVERAGEIFS(统调负荷!$Q:$Q,统调负荷!$B:$B,S$3,统调负荷!$C:$C,$A43)/10,"")</f>
        <v>1767.7675</v>
      </c>
      <c r="T43" s="27">
        <f>IFERROR(AVERAGEIFS(统调负荷!$Q:$Q,统调负荷!$B:$B,T$3,统调负荷!$C:$C,$A43)/10,"")</f>
        <v>1926.5475</v>
      </c>
      <c r="U43" s="27">
        <f>IFERROR(AVERAGEIFS(统调负荷!$Q:$Q,统调负荷!$B:$B,U$3,统调负荷!$C:$C,$A43)/10,"")</f>
        <v>2040.3825</v>
      </c>
      <c r="V43" s="27">
        <f>IFERROR(AVERAGEIFS(统调负荷!$Q:$Q,统调负荷!$B:$B,V$3,统调负荷!$C:$C,$A43)/10,"")</f>
        <v>2191.1675</v>
      </c>
      <c r="W43" s="27">
        <f>IFERROR(AVERAGEIFS(统调负荷!$Q:$Q,统调负荷!$B:$B,W$3,统调负荷!$C:$C,$A43)/10,"")</f>
        <v>2204.1325</v>
      </c>
      <c r="X43" s="27">
        <f>IFERROR(AVERAGEIFS(统调负荷!$Q:$Q,统调负荷!$B:$B,X$3,统调负荷!$C:$C,$A43)/10,"")</f>
        <v>2274.7175</v>
      </c>
      <c r="Y43" s="27">
        <f>IFERROR(AVERAGEIFS(统调负荷!$Q:$Q,统调负荷!$B:$B,Y$3,统调负荷!$C:$C,$A43)/10,"")</f>
        <v>2345.515</v>
      </c>
      <c r="Z43" s="27">
        <f>IFERROR(AVERAGEIFS(统调负荷!$Q:$Q,统调负荷!$B:$B,Z$3,统调负荷!$C:$C,$A43)/10,"")</f>
        <v>2309.4625</v>
      </c>
      <c r="AA43" s="27">
        <f>IFERROR(AVERAGEIFS(统调负荷!$Q:$Q,统调负荷!$B:$B,AA$3,统调负荷!$C:$C,$A43)/10,"")</f>
        <v>2227.345</v>
      </c>
      <c r="AB43" s="27">
        <f>IFERROR(AVERAGEIFS(统调负荷!$Q:$Q,统调负荷!$B:$B,AB$3,统调负荷!$C:$C,$A43)/10,"")</f>
        <v>2032.9625</v>
      </c>
      <c r="AC43" s="27">
        <f>IFERROR(AVERAGEIFS(统调负荷!$Q:$Q,统调负荷!$B:$B,AC$3,统调负荷!$C:$C,$A43)/10,"")</f>
        <v>1708.8825</v>
      </c>
      <c r="AD43" s="27"/>
      <c r="AE43" s="30"/>
      <c r="AF43" s="31"/>
      <c r="AG43" s="31"/>
      <c r="AH43" s="31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</row>
    <row r="44" s="26" customFormat="1" spans="1:55">
      <c r="A44" s="16" t="str">
        <f>统调负荷24小时!A44</f>
        <v>2025-01-21</v>
      </c>
      <c r="B44" s="37" t="s">
        <v>53</v>
      </c>
      <c r="C44" s="33">
        <f t="shared" si="31"/>
        <v>2057.79739583333</v>
      </c>
      <c r="D44" s="3">
        <f t="shared" si="0"/>
        <v>2501.7675</v>
      </c>
      <c r="E44" s="3">
        <f t="shared" si="1"/>
        <v>1389.1575</v>
      </c>
      <c r="F44" s="27">
        <f>IFERROR(AVERAGEIFS(统调负荷!$H:$H,统调负荷!$B:$B,F$3,统调负荷!$C:$C,$A44)/10,"")</f>
        <v>1640.385</v>
      </c>
      <c r="G44" s="27">
        <f>IFERROR(AVERAGEIFS(统调负荷!$H:$H,统调负荷!$B:$B,G$3,统调负荷!$C:$C,$A44)/10,"")</f>
        <v>1655.705</v>
      </c>
      <c r="H44" s="27">
        <f>IFERROR(AVERAGEIFS(统调负荷!$H:$H,统调负荷!$B:$B,H$3,统调负荷!$C:$C,$A44)/10,"")</f>
        <v>1529.5575</v>
      </c>
      <c r="I44" s="27">
        <f>IFERROR(AVERAGEIFS(统调负荷!$H:$H,统调负荷!$B:$B,I$3,统调负荷!$C:$C,$A44)/10,"")</f>
        <v>1444.07</v>
      </c>
      <c r="J44" s="27">
        <f>IFERROR(AVERAGEIFS(统调负荷!$H:$H,统调负荷!$B:$B,J$3,统调负荷!$C:$C,$A44)/10,"")</f>
        <v>1389.1575</v>
      </c>
      <c r="K44" s="27">
        <f>IFERROR(AVERAGEIFS(统调负荷!$H:$H,统调负荷!$B:$B,K$3,统调负荷!$C:$C,$A44)/10,"")</f>
        <v>1395.6075</v>
      </c>
      <c r="L44" s="27">
        <f>IFERROR(AVERAGEIFS(统调负荷!$H:$H,统调负荷!$B:$B,L$3,统调负荷!$C:$C,$A44)/10,"")</f>
        <v>1477.835</v>
      </c>
      <c r="M44" s="27">
        <f>IFERROR(AVERAGEIFS(统调负荷!$H:$H,统调负荷!$B:$B,M$3,统调负荷!$C:$C,$A44)/10,"")</f>
        <v>1815.855</v>
      </c>
      <c r="N44" s="27">
        <f>IFERROR(AVERAGEIFS(统调负荷!$H:$H,统调负荷!$B:$B,N$3,统调负荷!$C:$C,$A44)/10,"")</f>
        <v>2210.4</v>
      </c>
      <c r="O44" s="27">
        <f>IFERROR(AVERAGEIFS(统调负荷!$H:$H,统调负荷!$B:$B,O$3,统调负荷!$C:$C,$A44)/10,"")</f>
        <v>2355.3675</v>
      </c>
      <c r="P44" s="27">
        <f>IFERROR(AVERAGEIFS(统调负荷!$H:$H,统调负荷!$B:$B,P$3,统调负荷!$C:$C,$A44)/10,"")</f>
        <v>2406.1625</v>
      </c>
      <c r="Q44" s="27">
        <f>IFERROR(AVERAGEIFS(统调负荷!$H:$H,统调负荷!$B:$B,Q$3,统调负荷!$C:$C,$A44)/10,"")</f>
        <v>2430.125</v>
      </c>
      <c r="R44" s="27">
        <f>IFERROR(AVERAGEIFS(统调负荷!$H:$H,统调负荷!$B:$B,R$3,统调负荷!$C:$C,$A44)/10,"")</f>
        <v>2194.9925</v>
      </c>
      <c r="S44" s="27">
        <f>IFERROR(AVERAGEIFS(统调负荷!$H:$H,统调负荷!$B:$B,S$3,统调负荷!$C:$C,$A44)/10,"")</f>
        <v>2245.755</v>
      </c>
      <c r="T44" s="27">
        <f>IFERROR(AVERAGEIFS(统调负荷!$H:$H,统调负荷!$B:$B,T$3,统调负荷!$C:$C,$A44)/10,"")</f>
        <v>2320.465</v>
      </c>
      <c r="U44" s="27">
        <f>IFERROR(AVERAGEIFS(统调负荷!$H:$H,统调负荷!$B:$B,U$3,统调负荷!$C:$C,$A44)/10,"")</f>
        <v>2329.8375</v>
      </c>
      <c r="V44" s="27">
        <f>IFERROR(AVERAGEIFS(统调负荷!$H:$H,统调负荷!$B:$B,V$3,统调负荷!$C:$C,$A44)/10,"")</f>
        <v>2325.6425</v>
      </c>
      <c r="W44" s="27">
        <f>IFERROR(AVERAGEIFS(统调负荷!$H:$H,统调负荷!$B:$B,W$3,统调负荷!$C:$C,$A44)/10,"")</f>
        <v>2313.7075</v>
      </c>
      <c r="X44" s="27">
        <f>IFERROR(AVERAGEIFS(统调负荷!$H:$H,统调负荷!$B:$B,X$3,统调负荷!$C:$C,$A44)/10,"")</f>
        <v>2419.0425</v>
      </c>
      <c r="Y44" s="27">
        <f>IFERROR(AVERAGEIFS(统调负荷!$H:$H,统调负荷!$B:$B,Y$3,统调负荷!$C:$C,$A44)/10,"")</f>
        <v>2501.7675</v>
      </c>
      <c r="Z44" s="27">
        <f>IFERROR(AVERAGEIFS(统调负荷!$H:$H,统调负荷!$B:$B,Z$3,统调负荷!$C:$C,$A44)/10,"")</f>
        <v>2480.4375</v>
      </c>
      <c r="AA44" s="27">
        <f>IFERROR(AVERAGEIFS(统调负荷!$H:$H,统调负荷!$B:$B,AA$3,统调负荷!$C:$C,$A44)/10,"")</f>
        <v>2413.0325</v>
      </c>
      <c r="AB44" s="27">
        <f>IFERROR(AVERAGEIFS(统调负荷!$H:$H,统调负荷!$B:$B,AB$3,统调负荷!$C:$C,$A44)/10,"")</f>
        <v>2168.06</v>
      </c>
      <c r="AC44" s="27">
        <f>IFERROR(AVERAGEIFS(统调负荷!$H:$H,统调负荷!$B:$B,AC$3,统调负荷!$C:$C,$A44)/10,"")</f>
        <v>1924.17</v>
      </c>
      <c r="AD44" s="27"/>
      <c r="AE44" s="30"/>
      <c r="AF44" s="31"/>
      <c r="AG44" s="31"/>
      <c r="AH44" s="31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</row>
    <row r="45" s="26" customFormat="1" spans="1:55">
      <c r="A45" s="16" t="str">
        <f>统调负荷24小时!A45</f>
        <v>2025-01-21</v>
      </c>
      <c r="B45" s="37" t="s">
        <v>54</v>
      </c>
      <c r="C45" s="33">
        <f t="shared" si="31"/>
        <v>2140.37854166667</v>
      </c>
      <c r="D45" s="3">
        <f t="shared" si="0"/>
        <v>2661.52</v>
      </c>
      <c r="E45" s="3">
        <f t="shared" si="1"/>
        <v>1606.9325</v>
      </c>
      <c r="F45" s="27">
        <f>IFERROR(AVERAGEIFS(统调负荷!$Q:$Q,统调负荷!$B:$B,F$3,统调负荷!$C:$C,$A45)/10,"")</f>
        <v>1606.9325</v>
      </c>
      <c r="G45" s="27">
        <f>IFERROR(AVERAGEIFS(统调负荷!$Q:$Q,统调负荷!$B:$B,G$3,统调负荷!$C:$C,$A45)/10,"")</f>
        <v>1695.7125</v>
      </c>
      <c r="H45" s="27">
        <f>IFERROR(AVERAGEIFS(统调负荷!$Q:$Q,统调负荷!$B:$B,H$3,统调负荷!$C:$C,$A45)/10,"")</f>
        <v>1747.8925</v>
      </c>
      <c r="I45" s="27">
        <f>IFERROR(AVERAGEIFS(统调负荷!$Q:$Q,统调负荷!$B:$B,I$3,统调负荷!$C:$C,$A45)/10,"")</f>
        <v>1671.59</v>
      </c>
      <c r="J45" s="27">
        <f>IFERROR(AVERAGEIFS(统调负荷!$Q:$Q,统调负荷!$B:$B,J$3,统调负荷!$C:$C,$A45)/10,"")</f>
        <v>1620.4175</v>
      </c>
      <c r="K45" s="27">
        <f>IFERROR(AVERAGEIFS(统调负荷!$Q:$Q,统调负荷!$B:$B,K$3,统调负荷!$C:$C,$A45)/10,"")</f>
        <v>1624.63</v>
      </c>
      <c r="L45" s="27">
        <f>IFERROR(AVERAGEIFS(统调负荷!$Q:$Q,统调负荷!$B:$B,L$3,统调负荷!$C:$C,$A45)/10,"")</f>
        <v>1736.09</v>
      </c>
      <c r="M45" s="27">
        <f>IFERROR(AVERAGEIFS(统调负荷!$Q:$Q,统调负荷!$B:$B,M$3,统调负荷!$C:$C,$A45)/10,"")</f>
        <v>2028.675</v>
      </c>
      <c r="N45" s="27">
        <f>IFERROR(AVERAGEIFS(统调负荷!$Q:$Q,统调负荷!$B:$B,N$3,统调负荷!$C:$C,$A45)/10,"")</f>
        <v>2403.3375</v>
      </c>
      <c r="O45" s="27">
        <f>IFERROR(AVERAGEIFS(统调负荷!$Q:$Q,统调负荷!$B:$B,O$3,统调负荷!$C:$C,$A45)/10,"")</f>
        <v>2479.5875</v>
      </c>
      <c r="P45" s="27">
        <f>IFERROR(AVERAGEIFS(统调负荷!$Q:$Q,统调负荷!$B:$B,P$3,统调负荷!$C:$C,$A45)/10,"")</f>
        <v>2442.87</v>
      </c>
      <c r="Q45" s="27">
        <f>IFERROR(AVERAGEIFS(统调负荷!$Q:$Q,统调负荷!$B:$B,Q$3,统调负荷!$C:$C,$A45)/10,"")</f>
        <v>2258.52</v>
      </c>
      <c r="R45" s="27">
        <f>IFERROR(AVERAGEIFS(统调负荷!$Q:$Q,统调负荷!$B:$B,R$3,统调负荷!$C:$C,$A45)/10,"")</f>
        <v>1977.1875</v>
      </c>
      <c r="S45" s="27">
        <f>IFERROR(AVERAGEIFS(统调负荷!$Q:$Q,统调负荷!$B:$B,S$3,统调负荷!$C:$C,$A45)/10,"")</f>
        <v>2017.19</v>
      </c>
      <c r="T45" s="27">
        <f>IFERROR(AVERAGEIFS(统调负荷!$Q:$Q,统调负荷!$B:$B,T$3,统调负荷!$C:$C,$A45)/10,"")</f>
        <v>2122.8625</v>
      </c>
      <c r="U45" s="27">
        <f>IFERROR(AVERAGEIFS(统调负荷!$Q:$Q,统调负荷!$B:$B,U$3,统调负荷!$C:$C,$A45)/10,"")</f>
        <v>2242.77</v>
      </c>
      <c r="V45" s="27">
        <f>IFERROR(AVERAGEIFS(统调负荷!$Q:$Q,统调负荷!$B:$B,V$3,统调负荷!$C:$C,$A45)/10,"")</f>
        <v>2308.285</v>
      </c>
      <c r="W45" s="27">
        <f>IFERROR(AVERAGEIFS(统调负荷!$Q:$Q,统调负荷!$B:$B,W$3,统调负荷!$C:$C,$A45)/10,"")</f>
        <v>2475.79</v>
      </c>
      <c r="X45" s="27">
        <f>IFERROR(AVERAGEIFS(统调负荷!$Q:$Q,统调负荷!$B:$B,X$3,统调负荷!$C:$C,$A45)/10,"")</f>
        <v>2546.5825</v>
      </c>
      <c r="Y45" s="27">
        <f>IFERROR(AVERAGEIFS(统调负荷!$Q:$Q,统调负荷!$B:$B,Y$3,统调负荷!$C:$C,$A45)/10,"")</f>
        <v>2636.63</v>
      </c>
      <c r="Z45" s="27">
        <f>IFERROR(AVERAGEIFS(统调负荷!$Q:$Q,统调负荷!$B:$B,Z$3,统调负荷!$C:$C,$A45)/10,"")</f>
        <v>2647.7775</v>
      </c>
      <c r="AA45" s="27">
        <f>IFERROR(AVERAGEIFS(统调负荷!$Q:$Q,统调负荷!$B:$B,AA$3,统调负荷!$C:$C,$A45)/10,"")</f>
        <v>2661.52</v>
      </c>
      <c r="AB45" s="27">
        <f>IFERROR(AVERAGEIFS(统调负荷!$Q:$Q,统调负荷!$B:$B,AB$3,统调负荷!$C:$C,$A45)/10,"")</f>
        <v>2356.24</v>
      </c>
      <c r="AC45" s="27">
        <f>IFERROR(AVERAGEIFS(统调负荷!$Q:$Q,统调负荷!$B:$B,AC$3,统调负荷!$C:$C,$A45)/10,"")</f>
        <v>2059.995</v>
      </c>
      <c r="AD45" s="27"/>
      <c r="AE45" s="30"/>
      <c r="AF45" s="31"/>
      <c r="AG45" s="31"/>
      <c r="AH45" s="31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</row>
    <row r="46" s="26" customFormat="1" spans="1:55">
      <c r="A46" s="16" t="str">
        <f>统调负荷24小时!A46</f>
        <v>2025-01-22</v>
      </c>
      <c r="B46" s="37" t="s">
        <v>53</v>
      </c>
      <c r="C46" s="33">
        <f t="shared" si="31"/>
        <v>2072.7409375</v>
      </c>
      <c r="D46" s="3">
        <f t="shared" si="0"/>
        <v>2433.0875</v>
      </c>
      <c r="E46" s="3">
        <f t="shared" si="1"/>
        <v>1617.0075</v>
      </c>
      <c r="F46" s="27">
        <f>IFERROR(AVERAGEIFS(统调负荷!$H:$H,统调负荷!$B:$B,F$3,统调负荷!$C:$C,$A46)/10,"")</f>
        <v>1912.455</v>
      </c>
      <c r="G46" s="27">
        <f>IFERROR(AVERAGEIFS(统调负荷!$H:$H,统调负荷!$B:$B,G$3,统调负荷!$C:$C,$A46)/10,"")</f>
        <v>1998.0725</v>
      </c>
      <c r="H46" s="27">
        <f>IFERROR(AVERAGEIFS(统调负荷!$H:$H,统调负荷!$B:$B,H$3,统调负荷!$C:$C,$A46)/10,"")</f>
        <v>1884.2775</v>
      </c>
      <c r="I46" s="27">
        <f>IFERROR(AVERAGEIFS(统调负荷!$H:$H,统调负荷!$B:$B,I$3,统调负荷!$C:$C,$A46)/10,"")</f>
        <v>1715.7725</v>
      </c>
      <c r="J46" s="27">
        <f>IFERROR(AVERAGEIFS(统调负荷!$H:$H,统调负荷!$B:$B,J$3,统调负荷!$C:$C,$A46)/10,"")</f>
        <v>1627.1</v>
      </c>
      <c r="K46" s="27">
        <f>IFERROR(AVERAGEIFS(统调负荷!$H:$H,统调负荷!$B:$B,K$3,统调负荷!$C:$C,$A46)/10,"")</f>
        <v>1617.0075</v>
      </c>
      <c r="L46" s="27">
        <f>IFERROR(AVERAGEIFS(统调负荷!$H:$H,统调负荷!$B:$B,L$3,统调负荷!$C:$C,$A46)/10,"")</f>
        <v>1648.05</v>
      </c>
      <c r="M46" s="27">
        <f>IFERROR(AVERAGEIFS(统调负荷!$H:$H,统调负荷!$B:$B,M$3,统调负荷!$C:$C,$A46)/10,"")</f>
        <v>1892.3525</v>
      </c>
      <c r="N46" s="27">
        <f>IFERROR(AVERAGEIFS(统调负荷!$H:$H,统调负荷!$B:$B,N$3,统调负荷!$C:$C,$A46)/10,"")</f>
        <v>2202.825</v>
      </c>
      <c r="O46" s="27">
        <f>IFERROR(AVERAGEIFS(统调负荷!$H:$H,统调负荷!$B:$B,O$3,统调负荷!$C:$C,$A46)/10,"")</f>
        <v>2287.87</v>
      </c>
      <c r="P46" s="27">
        <f>IFERROR(AVERAGEIFS(统调负荷!$H:$H,统调负荷!$B:$B,P$3,统调负荷!$C:$C,$A46)/10,"")</f>
        <v>2296.36</v>
      </c>
      <c r="Q46" s="27">
        <f>IFERROR(AVERAGEIFS(统调负荷!$H:$H,统调负荷!$B:$B,Q$3,统调负荷!$C:$C,$A46)/10,"")</f>
        <v>2280.675</v>
      </c>
      <c r="R46" s="27">
        <f>IFERROR(AVERAGEIFS(统调负荷!$H:$H,统调负荷!$B:$B,R$3,统调负荷!$C:$C,$A46)/10,"")</f>
        <v>1924.8475</v>
      </c>
      <c r="S46" s="27">
        <f>IFERROR(AVERAGEIFS(统调负荷!$H:$H,统调负荷!$B:$B,S$3,统调负荷!$C:$C,$A46)/10,"")</f>
        <v>2062.28</v>
      </c>
      <c r="T46" s="27">
        <f>IFERROR(AVERAGEIFS(统调负荷!$H:$H,统调负荷!$B:$B,T$3,统调负荷!$C:$C,$A46)/10,"")</f>
        <v>2129.2025</v>
      </c>
      <c r="U46" s="27">
        <f>IFERROR(AVERAGEIFS(统调负荷!$H:$H,统调负荷!$B:$B,U$3,统调负荷!$C:$C,$A46)/10,"")</f>
        <v>2128.6075</v>
      </c>
      <c r="V46" s="27">
        <f>IFERROR(AVERAGEIFS(统调负荷!$H:$H,统调负荷!$B:$B,V$3,统调负荷!$C:$C,$A46)/10,"")</f>
        <v>2245.715</v>
      </c>
      <c r="W46" s="27">
        <f>IFERROR(AVERAGEIFS(统调负荷!$H:$H,统调负荷!$B:$B,W$3,统调负荷!$C:$C,$A46)/10,"")</f>
        <v>2345.5475</v>
      </c>
      <c r="X46" s="27">
        <f>IFERROR(AVERAGEIFS(统调负荷!$H:$H,统调负荷!$B:$B,X$3,统调负荷!$C:$C,$A46)/10,"")</f>
        <v>2363.7325</v>
      </c>
      <c r="Y46" s="27">
        <f>IFERROR(AVERAGEIFS(统调负荷!$H:$H,统调负荷!$B:$B,Y$3,统调负荷!$C:$C,$A46)/10,"")</f>
        <v>2423.44</v>
      </c>
      <c r="Z46" s="27">
        <f>IFERROR(AVERAGEIFS(统调负荷!$H:$H,统调负荷!$B:$B,Z$3,统调负荷!$C:$C,$A46)/10,"")</f>
        <v>2433.0875</v>
      </c>
      <c r="AA46" s="27">
        <f>IFERROR(AVERAGEIFS(统调负荷!$H:$H,统调负荷!$B:$B,AA$3,统调负荷!$C:$C,$A46)/10,"")</f>
        <v>2365.8225</v>
      </c>
      <c r="AB46" s="27">
        <f>IFERROR(AVERAGEIFS(统调负荷!$H:$H,统调负荷!$B:$B,AB$3,统调负荷!$C:$C,$A46)/10,"")</f>
        <v>2109.9675</v>
      </c>
      <c r="AC46" s="27">
        <f>IFERROR(AVERAGEIFS(统调负荷!$H:$H,统调负荷!$B:$B,AC$3,统调负荷!$C:$C,$A46)/10,"")</f>
        <v>1850.715</v>
      </c>
      <c r="AD46" s="27"/>
      <c r="AE46" s="30"/>
      <c r="AF46" s="31"/>
      <c r="AG46" s="31"/>
      <c r="AH46" s="31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</row>
    <row r="47" s="26" customFormat="1" spans="1:55">
      <c r="A47" s="16" t="str">
        <f>统调负荷24小时!A47</f>
        <v>2025-01-22</v>
      </c>
      <c r="B47" s="37" t="s">
        <v>54</v>
      </c>
      <c r="C47" s="33">
        <f t="shared" si="31"/>
        <v>2099.57885416667</v>
      </c>
      <c r="D47" s="3">
        <f t="shared" si="0"/>
        <v>2463.025</v>
      </c>
      <c r="E47" s="3">
        <f t="shared" si="1"/>
        <v>1706.225</v>
      </c>
      <c r="F47" s="27">
        <f>IFERROR(AVERAGEIFS(统调负荷!$Q:$Q,统调负荷!$B:$B,F$3,统调负荷!$C:$C,$A47)/10,"")</f>
        <v>1971.205</v>
      </c>
      <c r="G47" s="27">
        <f>IFERROR(AVERAGEIFS(统调负荷!$Q:$Q,统调负荷!$B:$B,G$3,统调负荷!$C:$C,$A47)/10,"")</f>
        <v>2007.4</v>
      </c>
      <c r="H47" s="27">
        <f>IFERROR(AVERAGEIFS(统调负荷!$Q:$Q,统调负荷!$B:$B,H$3,统调负荷!$C:$C,$A47)/10,"")</f>
        <v>1935.4275</v>
      </c>
      <c r="I47" s="27">
        <f>IFERROR(AVERAGEIFS(统调负荷!$Q:$Q,统调负荷!$B:$B,I$3,统调负荷!$C:$C,$A47)/10,"")</f>
        <v>1827.18</v>
      </c>
      <c r="J47" s="27">
        <f>IFERROR(AVERAGEIFS(统调负荷!$Q:$Q,统调负荷!$B:$B,J$3,统调负荷!$C:$C,$A47)/10,"")</f>
        <v>1745.775</v>
      </c>
      <c r="K47" s="27">
        <f>IFERROR(AVERAGEIFS(统调负荷!$Q:$Q,统调负荷!$B:$B,K$3,统调负荷!$C:$C,$A47)/10,"")</f>
        <v>1752.95</v>
      </c>
      <c r="L47" s="27">
        <f>IFERROR(AVERAGEIFS(统调负荷!$Q:$Q,统调负荷!$B:$B,L$3,统调负荷!$C:$C,$A47)/10,"")</f>
        <v>1706.225</v>
      </c>
      <c r="M47" s="27">
        <f>IFERROR(AVERAGEIFS(统调负荷!$Q:$Q,统调负荷!$B:$B,M$3,统调负荷!$C:$C,$A47)/10,"")</f>
        <v>1826.83</v>
      </c>
      <c r="N47" s="27">
        <f>IFERROR(AVERAGEIFS(统调负荷!$Q:$Q,统调负荷!$B:$B,N$3,统调负荷!$C:$C,$A47)/10,"")</f>
        <v>2272.275</v>
      </c>
      <c r="O47" s="27">
        <f>IFERROR(AVERAGEIFS(统调负荷!$Q:$Q,统调负荷!$B:$B,O$3,统调负荷!$C:$C,$A47)/10,"")</f>
        <v>2371.7725</v>
      </c>
      <c r="P47" s="27">
        <f>IFERROR(AVERAGEIFS(统调负荷!$Q:$Q,统调负荷!$B:$B,P$3,统调负荷!$C:$C,$A47)/10,"")</f>
        <v>2355.375</v>
      </c>
      <c r="Q47" s="27">
        <f>IFERROR(AVERAGEIFS(统调负荷!$Q:$Q,统调负荷!$B:$B,Q$3,统调负荷!$C:$C,$A47)/10,"")</f>
        <v>2181.59</v>
      </c>
      <c r="R47" s="27">
        <f>IFERROR(AVERAGEIFS(统调负荷!$Q:$Q,统调负荷!$B:$B,R$3,统调负荷!$C:$C,$A47)/10,"")</f>
        <v>1948.6525</v>
      </c>
      <c r="S47" s="27">
        <f>IFERROR(AVERAGEIFS(统调负荷!$Q:$Q,统调负荷!$B:$B,S$3,统调负荷!$C:$C,$A47)/10,"")</f>
        <v>1838.3375</v>
      </c>
      <c r="T47" s="27">
        <f>IFERROR(AVERAGEIFS(统调负荷!$Q:$Q,统调负荷!$B:$B,T$3,统调负荷!$C:$C,$A47)/10,"")</f>
        <v>1961.215</v>
      </c>
      <c r="U47" s="27">
        <f>IFERROR(AVERAGEIFS(统调负荷!$Q:$Q,统调负荷!$B:$B,U$3,统调负荷!$C:$C,$A47)/10,"")</f>
        <v>2067.17</v>
      </c>
      <c r="V47" s="27">
        <f>IFERROR(AVERAGEIFS(统调负荷!$Q:$Q,统调负荷!$B:$B,V$3,统调负荷!$C:$C,$A47)/10,"")</f>
        <v>2214.3425</v>
      </c>
      <c r="W47" s="27">
        <f>IFERROR(AVERAGEIFS(统调负荷!$Q:$Q,统调负荷!$B:$B,W$3,统调负荷!$C:$C,$A47)/10,"")</f>
        <v>2379.56</v>
      </c>
      <c r="X47" s="27">
        <f>IFERROR(AVERAGEIFS(统调负荷!$Q:$Q,统调负荷!$B:$B,X$3,统调负荷!$C:$C,$A47)/10,"")</f>
        <v>2431.8275</v>
      </c>
      <c r="Y47" s="27">
        <f>IFERROR(AVERAGEIFS(统调负荷!$Q:$Q,统调负荷!$B:$B,Y$3,统调负荷!$C:$C,$A47)/10,"")</f>
        <v>2443.5125</v>
      </c>
      <c r="Z47" s="27">
        <f>IFERROR(AVERAGEIFS(统调负荷!$Q:$Q,统调负荷!$B:$B,Z$3,统调负荷!$C:$C,$A47)/10,"")</f>
        <v>2463.025</v>
      </c>
      <c r="AA47" s="27">
        <f>IFERROR(AVERAGEIFS(统调负荷!$Q:$Q,统调负荷!$B:$B,AA$3,统调负荷!$C:$C,$A47)/10,"")</f>
        <v>2397.4575</v>
      </c>
      <c r="AB47" s="27">
        <f>IFERROR(AVERAGEIFS(统调负荷!$Q:$Q,统调负荷!$B:$B,AB$3,统调负荷!$C:$C,$A47)/10,"")</f>
        <v>2247.76</v>
      </c>
      <c r="AC47" s="27">
        <f>IFERROR(AVERAGEIFS(统调负荷!$Q:$Q,统调负荷!$B:$B,AC$3,统调负荷!$C:$C,$A47)/10,"")</f>
        <v>2043.0275</v>
      </c>
      <c r="AD47" s="27"/>
      <c r="AE47" s="30"/>
      <c r="AF47" s="31"/>
      <c r="AG47" s="31"/>
      <c r="AH47" s="31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</row>
    <row r="48" s="26" customFormat="1" spans="1:55">
      <c r="A48" s="16" t="str">
        <f>统调负荷24小时!A48</f>
        <v>2025-01-23</v>
      </c>
      <c r="B48" s="37" t="s">
        <v>53</v>
      </c>
      <c r="C48" s="33">
        <f t="shared" si="31"/>
        <v>1962.31510416667</v>
      </c>
      <c r="D48" s="3">
        <f t="shared" si="0"/>
        <v>2343.2825</v>
      </c>
      <c r="E48" s="3">
        <f t="shared" si="1"/>
        <v>1467.2775</v>
      </c>
      <c r="F48" s="27">
        <f>IFERROR(AVERAGEIFS(统调负荷!$H:$H,统调负荷!$B:$B,F$3,统调负荷!$C:$C,$A48)/10,"")</f>
        <v>1792.9275</v>
      </c>
      <c r="G48" s="27">
        <f>IFERROR(AVERAGEIFS(统调负荷!$H:$H,统调负荷!$B:$B,G$3,统调负荷!$C:$C,$A48)/10,"")</f>
        <v>1854.28</v>
      </c>
      <c r="H48" s="27">
        <f>IFERROR(AVERAGEIFS(统调负荷!$H:$H,统调负荷!$B:$B,H$3,统调负荷!$C:$C,$A48)/10,"")</f>
        <v>1745.2775</v>
      </c>
      <c r="I48" s="27">
        <f>IFERROR(AVERAGEIFS(统调负荷!$H:$H,统调负荷!$B:$B,I$3,统调负荷!$C:$C,$A48)/10,"")</f>
        <v>1585.5025</v>
      </c>
      <c r="J48" s="27">
        <f>IFERROR(AVERAGEIFS(统调负荷!$H:$H,统调负荷!$B:$B,J$3,统调负荷!$C:$C,$A48)/10,"")</f>
        <v>1489.7975</v>
      </c>
      <c r="K48" s="27">
        <f>IFERROR(AVERAGEIFS(统调负荷!$H:$H,统调负荷!$B:$B,K$3,统调负荷!$C:$C,$A48)/10,"")</f>
        <v>1467.2775</v>
      </c>
      <c r="L48" s="27">
        <f>IFERROR(AVERAGEIFS(统调负荷!$H:$H,统调负荷!$B:$B,L$3,统调负荷!$C:$C,$A48)/10,"")</f>
        <v>1479.095</v>
      </c>
      <c r="M48" s="27">
        <f>IFERROR(AVERAGEIFS(统调负荷!$H:$H,统调负荷!$B:$B,M$3,统调负荷!$C:$C,$A48)/10,"")</f>
        <v>1702.1925</v>
      </c>
      <c r="N48" s="27">
        <f>IFERROR(AVERAGEIFS(统调负荷!$H:$H,统调负荷!$B:$B,N$3,统调负荷!$C:$C,$A48)/10,"")</f>
        <v>2004.185</v>
      </c>
      <c r="O48" s="27">
        <f>IFERROR(AVERAGEIFS(统调负荷!$H:$H,统调负荷!$B:$B,O$3,统调负荷!$C:$C,$A48)/10,"")</f>
        <v>2126.0225</v>
      </c>
      <c r="P48" s="27">
        <f>IFERROR(AVERAGEIFS(统调负荷!$H:$H,统调负荷!$B:$B,P$3,统调负荷!$C:$C,$A48)/10,"")</f>
        <v>2173.6125</v>
      </c>
      <c r="Q48" s="27">
        <f>IFERROR(AVERAGEIFS(统调负荷!$H:$H,统调负荷!$B:$B,Q$3,统调负荷!$C:$C,$A48)/10,"")</f>
        <v>2164.94</v>
      </c>
      <c r="R48" s="27">
        <f>IFERROR(AVERAGEIFS(统调负荷!$H:$H,统调负荷!$B:$B,R$3,统调负荷!$C:$C,$A48)/10,"")</f>
        <v>1848.9375</v>
      </c>
      <c r="S48" s="27">
        <f>IFERROR(AVERAGEIFS(统调负荷!$H:$H,统调负荷!$B:$B,S$3,统调负荷!$C:$C,$A48)/10,"")</f>
        <v>1981.87</v>
      </c>
      <c r="T48" s="27">
        <f>IFERROR(AVERAGEIFS(统调负荷!$H:$H,统调负荷!$B:$B,T$3,统调负荷!$C:$C,$A48)/10,"")</f>
        <v>2077.8125</v>
      </c>
      <c r="U48" s="27">
        <f>IFERROR(AVERAGEIFS(统调负荷!$H:$H,统调负荷!$B:$B,U$3,统调负荷!$C:$C,$A48)/10,"")</f>
        <v>2081.3825</v>
      </c>
      <c r="V48" s="27">
        <f>IFERROR(AVERAGEIFS(统调负荷!$H:$H,统调负荷!$B:$B,V$3,统调负荷!$C:$C,$A48)/10,"")</f>
        <v>2185.6475</v>
      </c>
      <c r="W48" s="27">
        <f>IFERROR(AVERAGEIFS(统调负荷!$H:$H,统调负荷!$B:$B,W$3,统调负荷!$C:$C,$A48)/10,"")</f>
        <v>2268.97</v>
      </c>
      <c r="X48" s="27">
        <f>IFERROR(AVERAGEIFS(统调负荷!$H:$H,统调负荷!$B:$B,X$3,统调负荷!$C:$C,$A48)/10,"")</f>
        <v>2282.19</v>
      </c>
      <c r="Y48" s="27">
        <f>IFERROR(AVERAGEIFS(统调负荷!$H:$H,统调负荷!$B:$B,Y$3,统调负荷!$C:$C,$A48)/10,"")</f>
        <v>2343.2825</v>
      </c>
      <c r="Z48" s="27">
        <f>IFERROR(AVERAGEIFS(统调负荷!$H:$H,统调负荷!$B:$B,Z$3,统调负荷!$C:$C,$A48)/10,"")</f>
        <v>2320.82</v>
      </c>
      <c r="AA48" s="27">
        <f>IFERROR(AVERAGEIFS(统调负荷!$H:$H,统调负荷!$B:$B,AA$3,统调负荷!$C:$C,$A48)/10,"")</f>
        <v>2258.4225</v>
      </c>
      <c r="AB48" s="27">
        <f>IFERROR(AVERAGEIFS(统调负荷!$H:$H,统调负荷!$B:$B,AB$3,统调负荷!$C:$C,$A48)/10,"")</f>
        <v>2060.25</v>
      </c>
      <c r="AC48" s="27">
        <f>IFERROR(AVERAGEIFS(统调负荷!$H:$H,统调负荷!$B:$B,AC$3,统调负荷!$C:$C,$A48)/10,"")</f>
        <v>1800.8675</v>
      </c>
      <c r="AD48" s="27"/>
      <c r="AE48" s="30"/>
      <c r="AF48" s="31"/>
      <c r="AG48" s="31"/>
      <c r="AH48" s="31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</row>
    <row r="49" s="26" customFormat="1" spans="1:55">
      <c r="A49" s="16" t="str">
        <f>统调负荷24小时!A49</f>
        <v>2025-01-23</v>
      </c>
      <c r="B49" s="37" t="s">
        <v>54</v>
      </c>
      <c r="C49" s="33">
        <f t="shared" si="31"/>
        <v>1962.31510416667</v>
      </c>
      <c r="D49" s="3">
        <f t="shared" si="0"/>
        <v>2343.2825</v>
      </c>
      <c r="E49" s="3">
        <f t="shared" si="1"/>
        <v>1467.2775</v>
      </c>
      <c r="F49" s="27">
        <f>IFERROR(AVERAGEIFS(统调负荷!$Q:$Q,统调负荷!$B:$B,F$3,统调负荷!$C:$C,$A49)/10,"")</f>
        <v>1792.9275</v>
      </c>
      <c r="G49" s="27">
        <f>IFERROR(AVERAGEIFS(统调负荷!$Q:$Q,统调负荷!$B:$B,G$3,统调负荷!$C:$C,$A49)/10,"")</f>
        <v>1854.28</v>
      </c>
      <c r="H49" s="27">
        <f>IFERROR(AVERAGEIFS(统调负荷!$Q:$Q,统调负荷!$B:$B,H$3,统调负荷!$C:$C,$A49)/10,"")</f>
        <v>1745.2775</v>
      </c>
      <c r="I49" s="27">
        <f>IFERROR(AVERAGEIFS(统调负荷!$Q:$Q,统调负荷!$B:$B,I$3,统调负荷!$C:$C,$A49)/10,"")</f>
        <v>1585.5025</v>
      </c>
      <c r="J49" s="27">
        <f>IFERROR(AVERAGEIFS(统调负荷!$Q:$Q,统调负荷!$B:$B,J$3,统调负荷!$C:$C,$A49)/10,"")</f>
        <v>1489.7975</v>
      </c>
      <c r="K49" s="27">
        <f>IFERROR(AVERAGEIFS(统调负荷!$Q:$Q,统调负荷!$B:$B,K$3,统调负荷!$C:$C,$A49)/10,"")</f>
        <v>1467.2775</v>
      </c>
      <c r="L49" s="27">
        <f>IFERROR(AVERAGEIFS(统调负荷!$Q:$Q,统调负荷!$B:$B,L$3,统调负荷!$C:$C,$A49)/10,"")</f>
        <v>1479.095</v>
      </c>
      <c r="M49" s="27">
        <f>IFERROR(AVERAGEIFS(统调负荷!$Q:$Q,统调负荷!$B:$B,M$3,统调负荷!$C:$C,$A49)/10,"")</f>
        <v>1702.1925</v>
      </c>
      <c r="N49" s="27">
        <f>IFERROR(AVERAGEIFS(统调负荷!$Q:$Q,统调负荷!$B:$B,N$3,统调负荷!$C:$C,$A49)/10,"")</f>
        <v>2004.185</v>
      </c>
      <c r="O49" s="27">
        <f>IFERROR(AVERAGEIFS(统调负荷!$Q:$Q,统调负荷!$B:$B,O$3,统调负荷!$C:$C,$A49)/10,"")</f>
        <v>2126.0225</v>
      </c>
      <c r="P49" s="27">
        <f>IFERROR(AVERAGEIFS(统调负荷!$Q:$Q,统调负荷!$B:$B,P$3,统调负荷!$C:$C,$A49)/10,"")</f>
        <v>2173.6125</v>
      </c>
      <c r="Q49" s="27">
        <f>IFERROR(AVERAGEIFS(统调负荷!$Q:$Q,统调负荷!$B:$B,Q$3,统调负荷!$C:$C,$A49)/10,"")</f>
        <v>2164.94</v>
      </c>
      <c r="R49" s="27">
        <f>IFERROR(AVERAGEIFS(统调负荷!$Q:$Q,统调负荷!$B:$B,R$3,统调负荷!$C:$C,$A49)/10,"")</f>
        <v>1848.9375</v>
      </c>
      <c r="S49" s="27">
        <f>IFERROR(AVERAGEIFS(统调负荷!$Q:$Q,统调负荷!$B:$B,S$3,统调负荷!$C:$C,$A49)/10,"")</f>
        <v>1981.87</v>
      </c>
      <c r="T49" s="27">
        <f>IFERROR(AVERAGEIFS(统调负荷!$Q:$Q,统调负荷!$B:$B,T$3,统调负荷!$C:$C,$A49)/10,"")</f>
        <v>2077.8125</v>
      </c>
      <c r="U49" s="27">
        <f>IFERROR(AVERAGEIFS(统调负荷!$Q:$Q,统调负荷!$B:$B,U$3,统调负荷!$C:$C,$A49)/10,"")</f>
        <v>2081.3825</v>
      </c>
      <c r="V49" s="27">
        <f>IFERROR(AVERAGEIFS(统调负荷!$Q:$Q,统调负荷!$B:$B,V$3,统调负荷!$C:$C,$A49)/10,"")</f>
        <v>2185.6475</v>
      </c>
      <c r="W49" s="27">
        <f>IFERROR(AVERAGEIFS(统调负荷!$Q:$Q,统调负荷!$B:$B,W$3,统调负荷!$C:$C,$A49)/10,"")</f>
        <v>2268.97</v>
      </c>
      <c r="X49" s="27">
        <f>IFERROR(AVERAGEIFS(统调负荷!$Q:$Q,统调负荷!$B:$B,X$3,统调负荷!$C:$C,$A49)/10,"")</f>
        <v>2282.19</v>
      </c>
      <c r="Y49" s="27">
        <f>IFERROR(AVERAGEIFS(统调负荷!$Q:$Q,统调负荷!$B:$B,Y$3,统调负荷!$C:$C,$A49)/10,"")</f>
        <v>2343.2825</v>
      </c>
      <c r="Z49" s="27">
        <f>IFERROR(AVERAGEIFS(统调负荷!$Q:$Q,统调负荷!$B:$B,Z$3,统调负荷!$C:$C,$A49)/10,"")</f>
        <v>2320.82</v>
      </c>
      <c r="AA49" s="27">
        <f>IFERROR(AVERAGEIFS(统调负荷!$Q:$Q,统调负荷!$B:$B,AA$3,统调负荷!$C:$C,$A49)/10,"")</f>
        <v>2258.4225</v>
      </c>
      <c r="AB49" s="27">
        <f>IFERROR(AVERAGEIFS(统调负荷!$Q:$Q,统调负荷!$B:$B,AB$3,统调负荷!$C:$C,$A49)/10,"")</f>
        <v>2060.25</v>
      </c>
      <c r="AC49" s="27">
        <f>IFERROR(AVERAGEIFS(统调负荷!$Q:$Q,统调负荷!$B:$B,AC$3,统调负荷!$C:$C,$A49)/10,"")</f>
        <v>1800.8675</v>
      </c>
      <c r="AD49" s="27"/>
      <c r="AE49" s="30"/>
      <c r="AF49" s="31"/>
      <c r="AG49" s="31"/>
      <c r="AH49" s="31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</row>
    <row r="50" s="26" customFormat="1" spans="1:55">
      <c r="A50" s="16" t="str">
        <f>统调负荷24小时!A50</f>
        <v>2025-01-24</v>
      </c>
      <c r="B50" s="37" t="s">
        <v>53</v>
      </c>
      <c r="C50" s="33">
        <f t="shared" si="31"/>
        <v>2145.275</v>
      </c>
      <c r="D50" s="3">
        <f t="shared" si="0"/>
        <v>2557.92</v>
      </c>
      <c r="E50" s="3">
        <f t="shared" si="1"/>
        <v>1637.3925</v>
      </c>
      <c r="F50" s="27">
        <f>IFERROR(AVERAGEIFS(统调负荷!$H:$H,统调负荷!$B:$B,F$3,统调负荷!$C:$C,$A50)/10,"")</f>
        <v>1789.2125</v>
      </c>
      <c r="G50" s="27">
        <f>IFERROR(AVERAGEIFS(统调负荷!$H:$H,统调负荷!$B:$B,G$3,统调负荷!$C:$C,$A50)/10,"")</f>
        <v>1900.745</v>
      </c>
      <c r="H50" s="27">
        <f>IFERROR(AVERAGEIFS(统调负荷!$H:$H,统调负荷!$B:$B,H$3,统调负荷!$C:$C,$A50)/10,"")</f>
        <v>1811.9775</v>
      </c>
      <c r="I50" s="27">
        <f>IFERROR(AVERAGEIFS(统调负荷!$H:$H,统调负荷!$B:$B,I$3,统调负荷!$C:$C,$A50)/10,"")</f>
        <v>1694.7975</v>
      </c>
      <c r="J50" s="27">
        <f>IFERROR(AVERAGEIFS(统调负荷!$H:$H,统调负荷!$B:$B,J$3,统调负荷!$C:$C,$A50)/10,"")</f>
        <v>1637.3925</v>
      </c>
      <c r="K50" s="27">
        <f>IFERROR(AVERAGEIFS(统调负荷!$H:$H,统调负荷!$B:$B,K$3,统调负荷!$C:$C,$A50)/10,"")</f>
        <v>1648.95</v>
      </c>
      <c r="L50" s="27">
        <f>IFERROR(AVERAGEIFS(统调负荷!$H:$H,统调负荷!$B:$B,L$3,统调负荷!$C:$C,$A50)/10,"")</f>
        <v>1682.6625</v>
      </c>
      <c r="M50" s="27">
        <f>IFERROR(AVERAGEIFS(统调负荷!$H:$H,统调负荷!$B:$B,M$3,统调负荷!$C:$C,$A50)/10,"")</f>
        <v>1923.3625</v>
      </c>
      <c r="N50" s="27">
        <f>IFERROR(AVERAGEIFS(统调负荷!$H:$H,统调负荷!$B:$B,N$3,统调负荷!$C:$C,$A50)/10,"")</f>
        <v>2225.1125</v>
      </c>
      <c r="O50" s="27">
        <f>IFERROR(AVERAGEIFS(统调负荷!$H:$H,统调负荷!$B:$B,O$3,统调负荷!$C:$C,$A50)/10,"")</f>
        <v>2350.5475</v>
      </c>
      <c r="P50" s="27">
        <f>IFERROR(AVERAGEIFS(统调负荷!$H:$H,统调负荷!$B:$B,P$3,统调负荷!$C:$C,$A50)/10,"")</f>
        <v>2402.355</v>
      </c>
      <c r="Q50" s="27">
        <f>IFERROR(AVERAGEIFS(统调负荷!$H:$H,统调负荷!$B:$B,Q$3,统调负荷!$C:$C,$A50)/10,"")</f>
        <v>2373.175</v>
      </c>
      <c r="R50" s="27">
        <f>IFERROR(AVERAGEIFS(统调负荷!$H:$H,统调负荷!$B:$B,R$3,统调负荷!$C:$C,$A50)/10,"")</f>
        <v>2064.11</v>
      </c>
      <c r="S50" s="27">
        <f>IFERROR(AVERAGEIFS(统调负荷!$H:$H,统调负荷!$B:$B,S$3,统调负荷!$C:$C,$A50)/10,"")</f>
        <v>2174.6125</v>
      </c>
      <c r="T50" s="27">
        <f>IFERROR(AVERAGEIFS(统调负荷!$H:$H,统调负荷!$B:$B,T$3,统调负荷!$C:$C,$A50)/10,"")</f>
        <v>2271.4</v>
      </c>
      <c r="U50" s="27">
        <f>IFERROR(AVERAGEIFS(统调负荷!$H:$H,统调负荷!$B:$B,U$3,统调负荷!$C:$C,$A50)/10,"")</f>
        <v>2264.055</v>
      </c>
      <c r="V50" s="27">
        <f>IFERROR(AVERAGEIFS(统调负荷!$H:$H,统调负荷!$B:$B,V$3,统调负荷!$C:$C,$A50)/10,"")</f>
        <v>2381.5225</v>
      </c>
      <c r="W50" s="27">
        <f>IFERROR(AVERAGEIFS(统调负荷!$H:$H,统调负荷!$B:$B,W$3,统调负荷!$C:$C,$A50)/10,"")</f>
        <v>2479.7575</v>
      </c>
      <c r="X50" s="27">
        <f>IFERROR(AVERAGEIFS(统调负荷!$H:$H,统调负荷!$B:$B,X$3,统调负荷!$C:$C,$A50)/10,"")</f>
        <v>2494.2975</v>
      </c>
      <c r="Y50" s="27">
        <f>IFERROR(AVERAGEIFS(统调负荷!$H:$H,统调负荷!$B:$B,Y$3,统调负荷!$C:$C,$A50)/10,"")</f>
        <v>2557.92</v>
      </c>
      <c r="Z50" s="27">
        <f>IFERROR(AVERAGEIFS(统调负荷!$H:$H,统调负荷!$B:$B,Z$3,统调负荷!$C:$C,$A50)/10,"")</f>
        <v>2542.65</v>
      </c>
      <c r="AA50" s="27">
        <f>IFERROR(AVERAGEIFS(统调负荷!$H:$H,统调负荷!$B:$B,AA$3,统调负荷!$C:$C,$A50)/10,"")</f>
        <v>2487.5</v>
      </c>
      <c r="AB50" s="27">
        <f>IFERROR(AVERAGEIFS(统调负荷!$H:$H,统调负荷!$B:$B,AB$3,统调负荷!$C:$C,$A50)/10,"")</f>
        <v>2299.175</v>
      </c>
      <c r="AC50" s="27">
        <f>IFERROR(AVERAGEIFS(统调负荷!$H:$H,统调负荷!$B:$B,AC$3,统调负荷!$C:$C,$A50)/10,"")</f>
        <v>2029.31</v>
      </c>
      <c r="AD50" s="27"/>
      <c r="AE50" s="30"/>
      <c r="AF50" s="31"/>
      <c r="AG50" s="31"/>
      <c r="AH50" s="31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</row>
    <row r="51" s="26" customFormat="1" spans="1:55">
      <c r="A51" s="16" t="str">
        <f>统调负荷24小时!A51</f>
        <v>2025-01-24</v>
      </c>
      <c r="B51" s="37" t="s">
        <v>54</v>
      </c>
      <c r="C51" s="33">
        <f t="shared" si="31"/>
        <v>2153.83885416667</v>
      </c>
      <c r="D51" s="3">
        <f t="shared" si="0"/>
        <v>2911.74</v>
      </c>
      <c r="E51" s="3">
        <f t="shared" si="1"/>
        <v>1652.765</v>
      </c>
      <c r="F51" s="27">
        <f>IFERROR(AVERAGEIFS(统调负荷!$Q:$Q,统调负荷!$B:$B,F$3,统调负荷!$C:$C,$A51)/10,"")</f>
        <v>1963.5625</v>
      </c>
      <c r="G51" s="27">
        <f>IFERROR(AVERAGEIFS(统调负荷!$Q:$Q,统调负荷!$B:$B,G$3,统调负荷!$C:$C,$A51)/10,"")</f>
        <v>1994.16</v>
      </c>
      <c r="H51" s="27">
        <f>IFERROR(AVERAGEIFS(统调负荷!$Q:$Q,统调负荷!$B:$B,H$3,统调负荷!$C:$C,$A51)/10,"")</f>
        <v>2006.9175</v>
      </c>
      <c r="I51" s="27">
        <f>IFERROR(AVERAGEIFS(统调负荷!$Q:$Q,统调负荷!$B:$B,I$3,统调负荷!$C:$C,$A51)/10,"")</f>
        <v>1915.995</v>
      </c>
      <c r="J51" s="27">
        <f>IFERROR(AVERAGEIFS(统调负荷!$Q:$Q,统调负荷!$B:$B,J$3,统调负荷!$C:$C,$A51)/10,"")</f>
        <v>1898.055</v>
      </c>
      <c r="K51" s="27">
        <f>IFERROR(AVERAGEIFS(统调负荷!$Q:$Q,统调负荷!$B:$B,K$3,统调负荷!$C:$C,$A51)/10,"")</f>
        <v>1899.4125</v>
      </c>
      <c r="L51" s="27">
        <f>IFERROR(AVERAGEIFS(统调负荷!$Q:$Q,统调负荷!$B:$B,L$3,统调负荷!$C:$C,$A51)/10,"")</f>
        <v>1966.0275</v>
      </c>
      <c r="M51" s="27">
        <f>IFERROR(AVERAGEIFS(统调负荷!$Q:$Q,统调负荷!$B:$B,M$3,统调负荷!$C:$C,$A51)/10,"")</f>
        <v>2106.2875</v>
      </c>
      <c r="N51" s="27">
        <f>IFERROR(AVERAGEIFS(统调负荷!$Q:$Q,统调负荷!$B:$B,N$3,统调负荷!$C:$C,$A51)/10,"")</f>
        <v>2243.61</v>
      </c>
      <c r="O51" s="27">
        <f>IFERROR(AVERAGEIFS(统调负荷!$Q:$Q,统调负荷!$B:$B,O$3,统调负荷!$C:$C,$A51)/10,"")</f>
        <v>2229.7375</v>
      </c>
      <c r="P51" s="27">
        <f>IFERROR(AVERAGEIFS(统调负荷!$Q:$Q,统调负荷!$B:$B,P$3,统调负荷!$C:$C,$A51)/10,"")</f>
        <v>2055.46</v>
      </c>
      <c r="Q51" s="27">
        <f>IFERROR(AVERAGEIFS(统调负荷!$Q:$Q,统调负荷!$B:$B,Q$3,统调负荷!$C:$C,$A51)/10,"")</f>
        <v>1914.0425</v>
      </c>
      <c r="R51" s="27">
        <f>IFERROR(AVERAGEIFS(统调负荷!$Q:$Q,统调负荷!$B:$B,R$3,统调负荷!$C:$C,$A51)/10,"")</f>
        <v>1802.57</v>
      </c>
      <c r="S51" s="27">
        <f>IFERROR(AVERAGEIFS(统调负荷!$Q:$Q,统调负荷!$B:$B,S$3,统调负荷!$C:$C,$A51)/10,"")</f>
        <v>1778.7125</v>
      </c>
      <c r="T51" s="27">
        <f>IFERROR(AVERAGEIFS(统调负荷!$Q:$Q,统调负荷!$B:$B,T$3,统调负荷!$C:$C,$A51)/10,"")</f>
        <v>1652.765</v>
      </c>
      <c r="U51" s="27">
        <f>IFERROR(AVERAGEIFS(统调负荷!$Q:$Q,统调负荷!$B:$B,U$3,统调负荷!$C:$C,$A51)/10,"")</f>
        <v>1676.185</v>
      </c>
      <c r="V51" s="27">
        <f>IFERROR(AVERAGEIFS(统调负荷!$Q:$Q,统调负荷!$B:$B,V$3,统调负荷!$C:$C,$A51)/10,"")</f>
        <v>1927.17</v>
      </c>
      <c r="W51" s="27">
        <f>IFERROR(AVERAGEIFS(统调负荷!$Q:$Q,统调负荷!$B:$B,W$3,统调负荷!$C:$C,$A51)/10,"")</f>
        <v>2381.765</v>
      </c>
      <c r="X51" s="27">
        <f>IFERROR(AVERAGEIFS(统调负荷!$Q:$Q,统调负荷!$B:$B,X$3,统调负荷!$C:$C,$A51)/10,"")</f>
        <v>2837.2075</v>
      </c>
      <c r="Y51" s="27">
        <f>IFERROR(AVERAGEIFS(统调负荷!$Q:$Q,统调负荷!$B:$B,Y$3,统调负荷!$C:$C,$A51)/10,"")</f>
        <v>2911.74</v>
      </c>
      <c r="Z51" s="27">
        <f>IFERROR(AVERAGEIFS(统调负荷!$Q:$Q,统调负荷!$B:$B,Z$3,统调负荷!$C:$C,$A51)/10,"")</f>
        <v>2871.7725</v>
      </c>
      <c r="AA51" s="27">
        <f>IFERROR(AVERAGEIFS(统调负荷!$Q:$Q,统调负荷!$B:$B,AA$3,统调负荷!$C:$C,$A51)/10,"")</f>
        <v>2894.065</v>
      </c>
      <c r="AB51" s="27">
        <f>IFERROR(AVERAGEIFS(统调负荷!$Q:$Q,统调负荷!$B:$B,AB$3,统调负荷!$C:$C,$A51)/10,"")</f>
        <v>2576.085</v>
      </c>
      <c r="AC51" s="27">
        <f>IFERROR(AVERAGEIFS(统调负荷!$Q:$Q,统调负荷!$B:$B,AC$3,统调负荷!$C:$C,$A51)/10,"")</f>
        <v>2188.8275</v>
      </c>
      <c r="AD51" s="27"/>
      <c r="AE51" s="30"/>
      <c r="AF51" s="31"/>
      <c r="AG51" s="31"/>
      <c r="AH51" s="31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</row>
    <row r="52" s="26" customFormat="1" spans="1:55">
      <c r="A52" s="16" t="str">
        <f>统调负荷24小时!A52</f>
        <v>2025-01-25</v>
      </c>
      <c r="B52" s="37" t="s">
        <v>53</v>
      </c>
      <c r="C52" s="33">
        <f t="shared" si="31"/>
        <v>2161.8271875</v>
      </c>
      <c r="D52" s="3">
        <f t="shared" si="0"/>
        <v>2630.8025</v>
      </c>
      <c r="E52" s="3">
        <f t="shared" si="1"/>
        <v>1743.9375</v>
      </c>
      <c r="F52" s="27">
        <f>IFERROR(AVERAGEIFS(统调负荷!$H:$H,统调负荷!$B:$B,F$3,统调负荷!$C:$C,$A52)/10,"")</f>
        <v>1951.7375</v>
      </c>
      <c r="G52" s="27">
        <f>IFERROR(AVERAGEIFS(统调负荷!$H:$H,统调负荷!$B:$B,G$3,统调负荷!$C:$C,$A52)/10,"")</f>
        <v>2046.25</v>
      </c>
      <c r="H52" s="27">
        <f>IFERROR(AVERAGEIFS(统调负荷!$H:$H,统调负荷!$B:$B,H$3,统调负荷!$C:$C,$A52)/10,"")</f>
        <v>1949.45</v>
      </c>
      <c r="I52" s="27">
        <f>IFERROR(AVERAGEIFS(统调负荷!$H:$H,统调负荷!$B:$B,I$3,统调负荷!$C:$C,$A52)/10,"")</f>
        <v>1815.8425</v>
      </c>
      <c r="J52" s="27">
        <f>IFERROR(AVERAGEIFS(统调负荷!$H:$H,统调负荷!$B:$B,J$3,统调负荷!$C:$C,$A52)/10,"")</f>
        <v>1743.9375</v>
      </c>
      <c r="K52" s="27">
        <f>IFERROR(AVERAGEIFS(统调负荷!$H:$H,统调负荷!$B:$B,K$3,统调负荷!$C:$C,$A52)/10,"")</f>
        <v>1744.1975</v>
      </c>
      <c r="L52" s="27">
        <f>IFERROR(AVERAGEIFS(统调负荷!$H:$H,统调负荷!$B:$B,L$3,统调负荷!$C:$C,$A52)/10,"")</f>
        <v>1768.9625</v>
      </c>
      <c r="M52" s="27">
        <f>IFERROR(AVERAGEIFS(统调负荷!$H:$H,统调负荷!$B:$B,M$3,统调负荷!$C:$C,$A52)/10,"")</f>
        <v>2006.6525</v>
      </c>
      <c r="N52" s="27">
        <f>IFERROR(AVERAGEIFS(统调负荷!$H:$H,统调负荷!$B:$B,N$3,统调负荷!$C:$C,$A52)/10,"")</f>
        <v>2321.47</v>
      </c>
      <c r="O52" s="27">
        <f>IFERROR(AVERAGEIFS(统调负荷!$H:$H,统调负荷!$B:$B,O$3,统调负荷!$C:$C,$A52)/10,"")</f>
        <v>2446.475</v>
      </c>
      <c r="P52" s="27">
        <f>IFERROR(AVERAGEIFS(统调负荷!$H:$H,统调负荷!$B:$B,P$3,统调负荷!$C:$C,$A52)/10,"")</f>
        <v>2481.5325</v>
      </c>
      <c r="Q52" s="27">
        <f>IFERROR(AVERAGEIFS(统调负荷!$H:$H,统调负荷!$B:$B,Q$3,统调负荷!$C:$C,$A52)/10,"")</f>
        <v>2395.295</v>
      </c>
      <c r="R52" s="27">
        <f>IFERROR(AVERAGEIFS(统调负荷!$H:$H,统调负荷!$B:$B,R$3,统调负荷!$C:$C,$A52)/10,"")</f>
        <v>2075.625</v>
      </c>
      <c r="S52" s="27">
        <f>IFERROR(AVERAGEIFS(统调负荷!$H:$H,统调负荷!$B:$B,S$3,统调负荷!$C:$C,$A52)/10,"")</f>
        <v>1972.2725</v>
      </c>
      <c r="T52" s="27">
        <f>IFERROR(AVERAGEIFS(统调负荷!$H:$H,统调负荷!$B:$B,T$3,统调负荷!$C:$C,$A52)/10,"")</f>
        <v>2008.465</v>
      </c>
      <c r="U52" s="27">
        <f>IFERROR(AVERAGEIFS(统调负荷!$H:$H,统调负荷!$B:$B,U$3,统调负荷!$C:$C,$A52)/10,"")</f>
        <v>1958.9325</v>
      </c>
      <c r="V52" s="27">
        <f>IFERROR(AVERAGEIFS(统调负荷!$H:$H,统调负荷!$B:$B,V$3,统调负荷!$C:$C,$A52)/10,"")</f>
        <v>2215.78</v>
      </c>
      <c r="W52" s="27">
        <f>IFERROR(AVERAGEIFS(统调负荷!$H:$H,统调负荷!$B:$B,W$3,统调负荷!$C:$C,$A52)/10,"")</f>
        <v>2495.71</v>
      </c>
      <c r="X52" s="27">
        <f>IFERROR(AVERAGEIFS(统调负荷!$H:$H,统调负荷!$B:$B,X$3,统调负荷!$C:$C,$A52)/10,"")</f>
        <v>2602.8225</v>
      </c>
      <c r="Y52" s="27">
        <f>IFERROR(AVERAGEIFS(统调负荷!$H:$H,统调负荷!$B:$B,Y$3,统调负荷!$C:$C,$A52)/10,"")</f>
        <v>2630.8025</v>
      </c>
      <c r="Z52" s="27">
        <f>IFERROR(AVERAGEIFS(统调负荷!$H:$H,统调负荷!$B:$B,Z$3,统调负荷!$C:$C,$A52)/10,"")</f>
        <v>2626.435</v>
      </c>
      <c r="AA52" s="27">
        <f>IFERROR(AVERAGEIFS(统调负荷!$H:$H,统调负荷!$B:$B,AA$3,统调负荷!$C:$C,$A52)/10,"")</f>
        <v>2518.1925</v>
      </c>
      <c r="AB52" s="27">
        <f>IFERROR(AVERAGEIFS(统调负荷!$H:$H,统调负荷!$B:$B,AB$3,统调负荷!$C:$C,$A52)/10,"")</f>
        <v>2209.9725</v>
      </c>
      <c r="AC52" s="27">
        <f>IFERROR(AVERAGEIFS(统调负荷!$H:$H,统调负荷!$B:$B,AC$3,统调负荷!$C:$C,$A52)/10,"")</f>
        <v>1897.04</v>
      </c>
      <c r="AD52" s="27"/>
      <c r="AE52" s="30"/>
      <c r="AF52" s="31"/>
      <c r="AG52" s="31"/>
      <c r="AH52" s="31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</row>
    <row r="53" s="26" customFormat="1" spans="1:55">
      <c r="A53" s="16" t="str">
        <f>统调负荷24小时!A53</f>
        <v>2025-01-25</v>
      </c>
      <c r="B53" s="37" t="s">
        <v>54</v>
      </c>
      <c r="C53" s="33">
        <f t="shared" si="31"/>
        <v>2091.003125</v>
      </c>
      <c r="D53" s="3">
        <f t="shared" si="0"/>
        <v>2804.9475</v>
      </c>
      <c r="E53" s="3">
        <f t="shared" si="1"/>
        <v>1625.3825</v>
      </c>
      <c r="F53" s="27">
        <f>IFERROR(AVERAGEIFS(统调负荷!$Q:$Q,统调负荷!$B:$B,F$3,统调负荷!$C:$C,$A53)/10,"")</f>
        <v>2056.45</v>
      </c>
      <c r="G53" s="27">
        <f>IFERROR(AVERAGEIFS(统调负荷!$Q:$Q,统调负荷!$B:$B,G$3,统调负荷!$C:$C,$A53)/10,"")</f>
        <v>2104.0575</v>
      </c>
      <c r="H53" s="27">
        <f>IFERROR(AVERAGEIFS(统调负荷!$Q:$Q,统调负荷!$B:$B,H$3,统调负荷!$C:$C,$A53)/10,"")</f>
        <v>1984.9725</v>
      </c>
      <c r="I53" s="27">
        <f>IFERROR(AVERAGEIFS(统调负荷!$Q:$Q,统调负荷!$B:$B,I$3,统调负荷!$C:$C,$A53)/10,"")</f>
        <v>1864.075</v>
      </c>
      <c r="J53" s="27">
        <f>IFERROR(AVERAGEIFS(统调负荷!$Q:$Q,统调负荷!$B:$B,J$3,统调负荷!$C:$C,$A53)/10,"")</f>
        <v>1895.125</v>
      </c>
      <c r="K53" s="27">
        <f>IFERROR(AVERAGEIFS(统调负荷!$Q:$Q,统调负荷!$B:$B,K$3,统调负荷!$C:$C,$A53)/10,"")</f>
        <v>1870.5275</v>
      </c>
      <c r="L53" s="27">
        <f>IFERROR(AVERAGEIFS(统调负荷!$Q:$Q,统调负荷!$B:$B,L$3,统调负荷!$C:$C,$A53)/10,"")</f>
        <v>1981.3475</v>
      </c>
      <c r="M53" s="27">
        <f>IFERROR(AVERAGEIFS(统调负荷!$Q:$Q,统调负荷!$B:$B,M$3,统调负荷!$C:$C,$A53)/10,"")</f>
        <v>2187.9425</v>
      </c>
      <c r="N53" s="27">
        <f>IFERROR(AVERAGEIFS(统调负荷!$Q:$Q,统调负荷!$B:$B,N$3,统调负荷!$C:$C,$A53)/10,"")</f>
        <v>2088.1975</v>
      </c>
      <c r="O53" s="27">
        <f>IFERROR(AVERAGEIFS(统调负荷!$Q:$Q,统调负荷!$B:$B,O$3,统调负荷!$C:$C,$A53)/10,"")</f>
        <v>2055.265</v>
      </c>
      <c r="P53" s="27">
        <f>IFERROR(AVERAGEIFS(统调负荷!$Q:$Q,统调负荷!$B:$B,P$3,统调负荷!$C:$C,$A53)/10,"")</f>
        <v>1850.24</v>
      </c>
      <c r="Q53" s="27">
        <f>IFERROR(AVERAGEIFS(统调负荷!$Q:$Q,统调负荷!$B:$B,Q$3,统调负荷!$C:$C,$A53)/10,"")</f>
        <v>1872.335</v>
      </c>
      <c r="R53" s="27">
        <f>IFERROR(AVERAGEIFS(统调负荷!$Q:$Q,统调负荷!$B:$B,R$3,统调负荷!$C:$C,$A53)/10,"")</f>
        <v>1799.685</v>
      </c>
      <c r="S53" s="27">
        <f>IFERROR(AVERAGEIFS(统调负荷!$Q:$Q,统调负荷!$B:$B,S$3,统调负荷!$C:$C,$A53)/10,"")</f>
        <v>1625.3825</v>
      </c>
      <c r="T53" s="27">
        <f>IFERROR(AVERAGEIFS(统调负荷!$Q:$Q,统调负荷!$B:$B,T$3,统调负荷!$C:$C,$A53)/10,"")</f>
        <v>1669.4975</v>
      </c>
      <c r="U53" s="27">
        <f>IFERROR(AVERAGEIFS(统调负荷!$Q:$Q,统调负荷!$B:$B,U$3,统调负荷!$C:$C,$A53)/10,"")</f>
        <v>1727.5975</v>
      </c>
      <c r="V53" s="27">
        <f>IFERROR(AVERAGEIFS(统调负荷!$Q:$Q,统调负荷!$B:$B,V$3,统调负荷!$C:$C,$A53)/10,"")</f>
        <v>1921.165</v>
      </c>
      <c r="W53" s="27">
        <f>IFERROR(AVERAGEIFS(统调负荷!$Q:$Q,统调负荷!$B:$B,W$3,统调负荷!$C:$C,$A53)/10,"")</f>
        <v>2376.54</v>
      </c>
      <c r="X53" s="27">
        <f>IFERROR(AVERAGEIFS(统调负荷!$Q:$Q,统调负荷!$B:$B,X$3,统调负荷!$C:$C,$A53)/10,"")</f>
        <v>2700.4375</v>
      </c>
      <c r="Y53" s="27">
        <f>IFERROR(AVERAGEIFS(统调负荷!$Q:$Q,统调负荷!$B:$B,Y$3,统调负荷!$C:$C,$A53)/10,"")</f>
        <v>2778.245</v>
      </c>
      <c r="Z53" s="27">
        <f>IFERROR(AVERAGEIFS(统调负荷!$Q:$Q,统调负荷!$B:$B,Z$3,统调负荷!$C:$C,$A53)/10,"")</f>
        <v>2804.9475</v>
      </c>
      <c r="AA53" s="27">
        <f>IFERROR(AVERAGEIFS(统调负荷!$Q:$Q,统调负荷!$B:$B,AA$3,统调负荷!$C:$C,$A53)/10,"")</f>
        <v>2722.3575</v>
      </c>
      <c r="AB53" s="27">
        <f>IFERROR(AVERAGEIFS(统调负荷!$Q:$Q,统调负荷!$B:$B,AB$3,统调负荷!$C:$C,$A53)/10,"")</f>
        <v>2339.8675</v>
      </c>
      <c r="AC53" s="27">
        <f>IFERROR(AVERAGEIFS(统调负荷!$Q:$Q,统调负荷!$B:$B,AC$3,统调负荷!$C:$C,$A53)/10,"")</f>
        <v>1907.8175</v>
      </c>
      <c r="AD53" s="27"/>
      <c r="AE53" s="30"/>
      <c r="AF53" s="31"/>
      <c r="AG53" s="31"/>
      <c r="AH53" s="31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</row>
    <row r="54" s="26" customFormat="1" spans="1:55">
      <c r="A54" s="16" t="str">
        <f>统调负荷24小时!A54</f>
        <v>2025-01-26</v>
      </c>
      <c r="B54" s="37" t="s">
        <v>53</v>
      </c>
      <c r="C54" s="33">
        <f t="shared" si="31"/>
        <v>1794.36760416667</v>
      </c>
      <c r="D54" s="3">
        <f t="shared" si="0"/>
        <v>2528.7575</v>
      </c>
      <c r="E54" s="3">
        <f t="shared" si="1"/>
        <v>1285.725</v>
      </c>
      <c r="F54" s="27">
        <f>IFERROR(AVERAGEIFS(统调负荷!$H:$H,统调负荷!$B:$B,F$3,统调负荷!$C:$C,$A54)/10,"")</f>
        <v>1700.1825</v>
      </c>
      <c r="G54" s="27">
        <f>IFERROR(AVERAGEIFS(统调负荷!$H:$H,统调负荷!$B:$B,G$3,统调负荷!$C:$C,$A54)/10,"")</f>
        <v>1821.35</v>
      </c>
      <c r="H54" s="27">
        <f>IFERROR(AVERAGEIFS(统调负荷!$H:$H,统调负荷!$B:$B,H$3,统调负荷!$C:$C,$A54)/10,"")</f>
        <v>1671.9875</v>
      </c>
      <c r="I54" s="27">
        <f>IFERROR(AVERAGEIFS(统调负荷!$H:$H,统调负荷!$B:$B,I$3,统调负荷!$C:$C,$A54)/10,"")</f>
        <v>1470.77</v>
      </c>
      <c r="J54" s="27">
        <f>IFERROR(AVERAGEIFS(统调负荷!$H:$H,统调负荷!$B:$B,J$3,统调负荷!$C:$C,$A54)/10,"")</f>
        <v>1320.21</v>
      </c>
      <c r="K54" s="27">
        <f>IFERROR(AVERAGEIFS(统调负荷!$H:$H,统调负荷!$B:$B,K$3,统调负荷!$C:$C,$A54)/10,"")</f>
        <v>1285.725</v>
      </c>
      <c r="L54" s="27">
        <f>IFERROR(AVERAGEIFS(统调负荷!$H:$H,统调负荷!$B:$B,L$3,统调负荷!$C:$C,$A54)/10,"")</f>
        <v>1408.4025</v>
      </c>
      <c r="M54" s="27">
        <f>IFERROR(AVERAGEIFS(统调负荷!$H:$H,统调负荷!$B:$B,M$3,统调负荷!$C:$C,$A54)/10,"")</f>
        <v>1607.1675</v>
      </c>
      <c r="N54" s="27">
        <f>IFERROR(AVERAGEIFS(统调负荷!$H:$H,统调负荷!$B:$B,N$3,统调负荷!$C:$C,$A54)/10,"")</f>
        <v>1625.8425</v>
      </c>
      <c r="O54" s="27">
        <f>IFERROR(AVERAGEIFS(统调负荷!$H:$H,统调负荷!$B:$B,O$3,统调负荷!$C:$C,$A54)/10,"")</f>
        <v>1659.9725</v>
      </c>
      <c r="P54" s="27">
        <f>IFERROR(AVERAGEIFS(统调负荷!$H:$H,统调负荷!$B:$B,P$3,统调负荷!$C:$C,$A54)/10,"")</f>
        <v>1702.22</v>
      </c>
      <c r="Q54" s="27">
        <f>IFERROR(AVERAGEIFS(统调负荷!$H:$H,统调负荷!$B:$B,Q$3,统调负荷!$C:$C,$A54)/10,"")</f>
        <v>1711.21</v>
      </c>
      <c r="R54" s="27">
        <f>IFERROR(AVERAGEIFS(统调负荷!$H:$H,统调负荷!$B:$B,R$3,统调负荷!$C:$C,$A54)/10,"")</f>
        <v>1575.375</v>
      </c>
      <c r="S54" s="27">
        <f>IFERROR(AVERAGEIFS(统调负荷!$H:$H,统调负荷!$B:$B,S$3,统调负荷!$C:$C,$A54)/10,"")</f>
        <v>1445.9175</v>
      </c>
      <c r="T54" s="27">
        <f>IFERROR(AVERAGEIFS(统调负荷!$H:$H,统调负荷!$B:$B,T$3,统调负荷!$C:$C,$A54)/10,"")</f>
        <v>1362.4975</v>
      </c>
      <c r="U54" s="27">
        <f>IFERROR(AVERAGEIFS(统调负荷!$H:$H,统调负荷!$B:$B,U$3,统调负荷!$C:$C,$A54)/10,"")</f>
        <v>1404.9775</v>
      </c>
      <c r="V54" s="27">
        <f>IFERROR(AVERAGEIFS(统调负荷!$H:$H,统调负荷!$B:$B,V$3,统调负荷!$C:$C,$A54)/10,"")</f>
        <v>1681.5575</v>
      </c>
      <c r="W54" s="27">
        <f>IFERROR(AVERAGEIFS(统调负荷!$H:$H,统调负荷!$B:$B,W$3,统调负荷!$C:$C,$A54)/10,"")</f>
        <v>2268.45</v>
      </c>
      <c r="X54" s="27">
        <f>IFERROR(AVERAGEIFS(统调负荷!$H:$H,统调负荷!$B:$B,X$3,统调负荷!$C:$C,$A54)/10,"")</f>
        <v>2515.0025</v>
      </c>
      <c r="Y54" s="27">
        <f>IFERROR(AVERAGEIFS(统调负荷!$H:$H,统调负荷!$B:$B,Y$3,统调负荷!$C:$C,$A54)/10,"")</f>
        <v>2521.885</v>
      </c>
      <c r="Z54" s="27">
        <f>IFERROR(AVERAGEIFS(统调负荷!$H:$H,统调负荷!$B:$B,Z$3,统调负荷!$C:$C,$A54)/10,"")</f>
        <v>2503.3475</v>
      </c>
      <c r="AA54" s="27">
        <f>IFERROR(AVERAGEIFS(统调负荷!$H:$H,统调负荷!$B:$B,AA$3,统调负荷!$C:$C,$A54)/10,"")</f>
        <v>2528.7575</v>
      </c>
      <c r="AB54" s="27">
        <f>IFERROR(AVERAGEIFS(统调负荷!$H:$H,统调负荷!$B:$B,AB$3,统调负荷!$C:$C,$A54)/10,"")</f>
        <v>2313.55</v>
      </c>
      <c r="AC54" s="27">
        <f>IFERROR(AVERAGEIFS(统调负荷!$H:$H,统调负荷!$B:$B,AC$3,统调负荷!$C:$C,$A54)/10,"")</f>
        <v>1958.465</v>
      </c>
      <c r="AD54" s="27"/>
      <c r="AE54" s="30"/>
      <c r="AF54" s="31"/>
      <c r="AG54" s="31"/>
      <c r="AH54" s="31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</row>
    <row r="55" s="26" customFormat="1" spans="1:55">
      <c r="A55" s="16" t="str">
        <f>统调负荷24小时!A55</f>
        <v>2025-01-26</v>
      </c>
      <c r="B55" s="37" t="s">
        <v>54</v>
      </c>
      <c r="C55" s="33">
        <f t="shared" si="31"/>
        <v>1945.66364583333</v>
      </c>
      <c r="D55" s="3">
        <f t="shared" si="0"/>
        <v>2786.7225</v>
      </c>
      <c r="E55" s="3">
        <f t="shared" si="1"/>
        <v>1524.8525</v>
      </c>
      <c r="F55" s="27">
        <f>IFERROR(AVERAGEIFS(统调负荷!$Q:$Q,统调负荷!$B:$B,F$3,统调负荷!$C:$C,$A55)/10,"")</f>
        <v>1704.2125</v>
      </c>
      <c r="G55" s="27">
        <f>IFERROR(AVERAGEIFS(统调负荷!$Q:$Q,统调负荷!$B:$B,G$3,统调负荷!$C:$C,$A55)/10,"")</f>
        <v>1772.685</v>
      </c>
      <c r="H55" s="27">
        <f>IFERROR(AVERAGEIFS(统调负荷!$Q:$Q,统调负荷!$B:$B,H$3,统调负荷!$C:$C,$A55)/10,"")</f>
        <v>1695.775</v>
      </c>
      <c r="I55" s="27">
        <f>IFERROR(AVERAGEIFS(统调负荷!$Q:$Q,统调负荷!$B:$B,I$3,统调负荷!$C:$C,$A55)/10,"")</f>
        <v>1586.4525</v>
      </c>
      <c r="J55" s="27">
        <f>IFERROR(AVERAGEIFS(统调负荷!$Q:$Q,统调负荷!$B:$B,J$3,统调负荷!$C:$C,$A55)/10,"")</f>
        <v>1524.8525</v>
      </c>
      <c r="K55" s="27">
        <f>IFERROR(AVERAGEIFS(统调负荷!$Q:$Q,统调负荷!$B:$B,K$3,统调负荷!$C:$C,$A55)/10,"")</f>
        <v>1530.3175</v>
      </c>
      <c r="L55" s="27">
        <f>IFERROR(AVERAGEIFS(统调负荷!$Q:$Q,统调负荷!$B:$B,L$3,统调负荷!$C:$C,$A55)/10,"")</f>
        <v>1580.4725</v>
      </c>
      <c r="M55" s="27">
        <f>IFERROR(AVERAGEIFS(统调负荷!$Q:$Q,统调负荷!$B:$B,M$3,统调负荷!$C:$C,$A55)/10,"")</f>
        <v>1706.8625</v>
      </c>
      <c r="N55" s="27">
        <f>IFERROR(AVERAGEIFS(统调负荷!$Q:$Q,统调负荷!$B:$B,N$3,统调负荷!$C:$C,$A55)/10,"")</f>
        <v>1896.3275</v>
      </c>
      <c r="O55" s="27">
        <f>IFERROR(AVERAGEIFS(统调负荷!$Q:$Q,统调负荷!$B:$B,O$3,统调负荷!$C:$C,$A55)/10,"")</f>
        <v>1969.18</v>
      </c>
      <c r="P55" s="27">
        <f>IFERROR(AVERAGEIFS(统调负荷!$Q:$Q,统调负荷!$B:$B,P$3,统调负荷!$C:$C,$A55)/10,"")</f>
        <v>1905.9675</v>
      </c>
      <c r="Q55" s="27">
        <f>IFERROR(AVERAGEIFS(统调负荷!$Q:$Q,统调负荷!$B:$B,Q$3,统调负荷!$C:$C,$A55)/10,"")</f>
        <v>1893.27</v>
      </c>
      <c r="R55" s="27">
        <f>IFERROR(AVERAGEIFS(统调负荷!$Q:$Q,统调负荷!$B:$B,R$3,统调负荷!$C:$C,$A55)/10,"")</f>
        <v>1761.8075</v>
      </c>
      <c r="S55" s="27">
        <f>IFERROR(AVERAGEIFS(统调负荷!$Q:$Q,统调负荷!$B:$B,S$3,统调负荷!$C:$C,$A55)/10,"")</f>
        <v>1572.34</v>
      </c>
      <c r="T55" s="27">
        <f>IFERROR(AVERAGEIFS(统调负荷!$Q:$Q,统调负荷!$B:$B,T$3,统调负荷!$C:$C,$A55)/10,"")</f>
        <v>1545.0775</v>
      </c>
      <c r="U55" s="27">
        <f>IFERROR(AVERAGEIFS(统调负荷!$Q:$Q,统调负荷!$B:$B,U$3,统调负荷!$C:$C,$A55)/10,"")</f>
        <v>1634.975</v>
      </c>
      <c r="V55" s="27">
        <f>IFERROR(AVERAGEIFS(统调负荷!$Q:$Q,统调负荷!$B:$B,V$3,统调负荷!$C:$C,$A55)/10,"")</f>
        <v>1916.7775</v>
      </c>
      <c r="W55" s="27">
        <f>IFERROR(AVERAGEIFS(统调负荷!$Q:$Q,统调负荷!$B:$B,W$3,统调负荷!$C:$C,$A55)/10,"")</f>
        <v>2418.8475</v>
      </c>
      <c r="X55" s="27">
        <f>IFERROR(AVERAGEIFS(统调负荷!$Q:$Q,统调负荷!$B:$B,X$3,统调负荷!$C:$C,$A55)/10,"")</f>
        <v>2786.7225</v>
      </c>
      <c r="Y55" s="27">
        <f>IFERROR(AVERAGEIFS(统调负荷!$Q:$Q,统调负荷!$B:$B,Y$3,统调负荷!$C:$C,$A55)/10,"")</f>
        <v>2779.6125</v>
      </c>
      <c r="Z55" s="27">
        <f>IFERROR(AVERAGEIFS(统调负荷!$Q:$Q,统调负荷!$B:$B,Z$3,统调负荷!$C:$C,$A55)/10,"")</f>
        <v>2746.255</v>
      </c>
      <c r="AA55" s="27">
        <f>IFERROR(AVERAGEIFS(统调负荷!$Q:$Q,统调负荷!$B:$B,AA$3,统调负荷!$C:$C,$A55)/10,"")</f>
        <v>2579.735</v>
      </c>
      <c r="AB55" s="27">
        <f>IFERROR(AVERAGEIFS(统调负荷!$Q:$Q,统调负荷!$B:$B,AB$3,统调负荷!$C:$C,$A55)/10,"")</f>
        <v>2282.9925</v>
      </c>
      <c r="AC55" s="27">
        <f>IFERROR(AVERAGEIFS(统调负荷!$Q:$Q,统调负荷!$B:$B,AC$3,统调负荷!$C:$C,$A55)/10,"")</f>
        <v>1904.41</v>
      </c>
      <c r="AD55" s="27"/>
      <c r="AE55" s="30"/>
      <c r="AF55" s="31"/>
      <c r="AG55" s="31"/>
      <c r="AH55" s="31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</row>
    <row r="56" s="26" customFormat="1" spans="1:55">
      <c r="A56" s="16" t="str">
        <f>统调负荷24小时!A56</f>
        <v>2025-01-27</v>
      </c>
      <c r="B56" s="37" t="s">
        <v>53</v>
      </c>
      <c r="C56" s="33">
        <f t="shared" si="31"/>
        <v>1551.73769791667</v>
      </c>
      <c r="D56" s="3">
        <f t="shared" si="0"/>
        <v>1934.5675</v>
      </c>
      <c r="E56" s="3">
        <f t="shared" si="1"/>
        <v>889.76975</v>
      </c>
      <c r="F56" s="27">
        <f>IFERROR(AVERAGEIFS(统调负荷!$H:$H,统调负荷!$B:$B,F$3,统调负荷!$C:$C,$A56)/10,"")</f>
        <v>1934.5675</v>
      </c>
      <c r="G56" s="27">
        <f>IFERROR(AVERAGEIFS(统调负荷!$H:$H,统调负荷!$B:$B,G$3,统调负荷!$C:$C,$A56)/10,"")</f>
        <v>1834.735</v>
      </c>
      <c r="H56" s="27">
        <f>IFERROR(AVERAGEIFS(统调负荷!$H:$H,统调负荷!$B:$B,H$3,统调负荷!$C:$C,$A56)/10,"")</f>
        <v>1662.4225</v>
      </c>
      <c r="I56" s="27">
        <f>IFERROR(AVERAGEIFS(统调负荷!$H:$H,统调负荷!$B:$B,I$3,统调负荷!$C:$C,$A56)/10,"")</f>
        <v>1573.805</v>
      </c>
      <c r="J56" s="27">
        <f>IFERROR(AVERAGEIFS(统调负荷!$H:$H,统调负荷!$B:$B,J$3,统调负荷!$C:$C,$A56)/10,"")</f>
        <v>1514.2875</v>
      </c>
      <c r="K56" s="27">
        <f>IFERROR(AVERAGEIFS(统调负荷!$H:$H,统调负荷!$B:$B,K$3,统调负荷!$C:$C,$A56)/10,"")</f>
        <v>1507.9175</v>
      </c>
      <c r="L56" s="27">
        <f>IFERROR(AVERAGEIFS(统调负荷!$H:$H,统调负荷!$B:$B,L$3,统调负荷!$C:$C,$A56)/10,"")</f>
        <v>1606.755</v>
      </c>
      <c r="M56" s="27">
        <f>IFERROR(AVERAGEIFS(统调负荷!$H:$H,统调负荷!$B:$B,M$3,统调负荷!$C:$C,$A56)/10,"")</f>
        <v>1750.9825</v>
      </c>
      <c r="N56" s="27">
        <f>IFERROR(AVERAGEIFS(统调负荷!$H:$H,统调负荷!$B:$B,N$3,统调负荷!$C:$C,$A56)/10,"")</f>
        <v>1728.62</v>
      </c>
      <c r="O56" s="27">
        <f>IFERROR(AVERAGEIFS(统调负荷!$H:$H,统调负荷!$B:$B,O$3,统调负荷!$C:$C,$A56)/10,"")</f>
        <v>1556.4375</v>
      </c>
      <c r="P56" s="27">
        <f>IFERROR(AVERAGEIFS(统调负荷!$H:$H,统调负荷!$B:$B,P$3,统调负荷!$C:$C,$A56)/10,"")</f>
        <v>1314.73</v>
      </c>
      <c r="Q56" s="27">
        <f>IFERROR(AVERAGEIFS(统调负荷!$H:$H,统调负荷!$B:$B,Q$3,统调负荷!$C:$C,$A56)/10,"")</f>
        <v>1172.6525</v>
      </c>
      <c r="R56" s="27">
        <f>IFERROR(AVERAGEIFS(统调负荷!$H:$H,统调负荷!$B:$B,R$3,统调负荷!$C:$C,$A56)/10,"")</f>
        <v>1045.90675</v>
      </c>
      <c r="S56" s="27">
        <f>IFERROR(AVERAGEIFS(统调负荷!$H:$H,统调负荷!$B:$B,S$3,统调负荷!$C:$C,$A56)/10,"")</f>
        <v>966.17975</v>
      </c>
      <c r="T56" s="27">
        <f>IFERROR(AVERAGEIFS(统调负荷!$H:$H,统调负荷!$B:$B,T$3,统调负荷!$C:$C,$A56)/10,"")</f>
        <v>889.76975</v>
      </c>
      <c r="U56" s="27">
        <f>IFERROR(AVERAGEIFS(统调负荷!$H:$H,统调负荷!$B:$B,U$3,统调负荷!$C:$C,$A56)/10,"")</f>
        <v>971.7735</v>
      </c>
      <c r="V56" s="27">
        <f>IFERROR(AVERAGEIFS(统调负荷!$H:$H,统调负荷!$B:$B,V$3,统调负荷!$C:$C,$A56)/10,"")</f>
        <v>1240.1525</v>
      </c>
      <c r="W56" s="27">
        <f>IFERROR(AVERAGEIFS(统调负荷!$H:$H,统调负荷!$B:$B,W$3,统调负荷!$C:$C,$A56)/10,"")</f>
        <v>1633.4925</v>
      </c>
      <c r="X56" s="27">
        <f>IFERROR(AVERAGEIFS(统调负荷!$H:$H,统调负荷!$B:$B,X$3,统调负荷!$C:$C,$A56)/10,"")</f>
        <v>1849.735</v>
      </c>
      <c r="Y56" s="27">
        <f>IFERROR(AVERAGEIFS(统调负荷!$H:$H,统调负荷!$B:$B,Y$3,统调负荷!$C:$C,$A56)/10,"")</f>
        <v>1893.6775</v>
      </c>
      <c r="Z56" s="27">
        <f>IFERROR(AVERAGEIFS(统调负荷!$H:$H,统调负荷!$B:$B,Z$3,统调负荷!$C:$C,$A56)/10,"")</f>
        <v>1921.2125</v>
      </c>
      <c r="AA56" s="27">
        <f>IFERROR(AVERAGEIFS(统调负荷!$H:$H,统调负荷!$B:$B,AA$3,统调负荷!$C:$C,$A56)/10,"")</f>
        <v>1921.0075</v>
      </c>
      <c r="AB56" s="27">
        <f>IFERROR(AVERAGEIFS(统调负荷!$H:$H,统调负荷!$B:$B,AB$3,统调负荷!$C:$C,$A56)/10,"")</f>
        <v>1918.37</v>
      </c>
      <c r="AC56" s="27">
        <f>IFERROR(AVERAGEIFS(统调负荷!$H:$H,统调负荷!$B:$B,AC$3,统调负荷!$C:$C,$A56)/10,"")</f>
        <v>1832.515</v>
      </c>
      <c r="AD56" s="27"/>
      <c r="AE56" s="30"/>
      <c r="AF56" s="31"/>
      <c r="AG56" s="31"/>
      <c r="AH56" s="31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</row>
    <row r="57" s="26" customFormat="1" spans="1:55">
      <c r="A57" s="16" t="str">
        <f>统调负荷24小时!A57</f>
        <v>2025-01-27</v>
      </c>
      <c r="B57" s="37" t="s">
        <v>54</v>
      </c>
      <c r="C57" s="33">
        <f t="shared" si="31"/>
        <v>1570.13727083333</v>
      </c>
      <c r="D57" s="3">
        <f t="shared" si="0"/>
        <v>2055.9575</v>
      </c>
      <c r="E57" s="3">
        <f t="shared" si="1"/>
        <v>843.551</v>
      </c>
      <c r="F57" s="27">
        <f>IFERROR(AVERAGEIFS(统调负荷!$Q:$Q,统调负荷!$B:$B,F$3,统调负荷!$C:$C,$A57)/10,"")</f>
        <v>1827.585</v>
      </c>
      <c r="G57" s="27">
        <f>IFERROR(AVERAGEIFS(统调负荷!$Q:$Q,统调负荷!$B:$B,G$3,统调负荷!$C:$C,$A57)/10,"")</f>
        <v>1932.1925</v>
      </c>
      <c r="H57" s="27">
        <f>IFERROR(AVERAGEIFS(统调负荷!$Q:$Q,统调负荷!$B:$B,H$3,统调负荷!$C:$C,$A57)/10,"")</f>
        <v>1725.4175</v>
      </c>
      <c r="I57" s="27">
        <f>IFERROR(AVERAGEIFS(统调负荷!$Q:$Q,统调负荷!$B:$B,I$3,统调负荷!$C:$C,$A57)/10,"")</f>
        <v>1660.8025</v>
      </c>
      <c r="J57" s="27">
        <f>IFERROR(AVERAGEIFS(统调负荷!$Q:$Q,统调负荷!$B:$B,J$3,统调负荷!$C:$C,$A57)/10,"")</f>
        <v>1494.9375</v>
      </c>
      <c r="K57" s="27">
        <f>IFERROR(AVERAGEIFS(统调负荷!$Q:$Q,统调负荷!$B:$B,K$3,统调负荷!$C:$C,$A57)/10,"")</f>
        <v>1529.4625</v>
      </c>
      <c r="L57" s="27">
        <f>IFERROR(AVERAGEIFS(统调负荷!$Q:$Q,统调负荷!$B:$B,L$3,统调负荷!$C:$C,$A57)/10,"")</f>
        <v>1728.1025</v>
      </c>
      <c r="M57" s="27">
        <f>IFERROR(AVERAGEIFS(统调负荷!$Q:$Q,统调负荷!$B:$B,M$3,统调负荷!$C:$C,$A57)/10,"")</f>
        <v>1895.4825</v>
      </c>
      <c r="N57" s="27">
        <f>IFERROR(AVERAGEIFS(统调负荷!$Q:$Q,统调负荷!$B:$B,N$3,统调负荷!$C:$C,$A57)/10,"")</f>
        <v>1832.16</v>
      </c>
      <c r="O57" s="27">
        <f>IFERROR(AVERAGEIFS(统调负荷!$Q:$Q,统调负荷!$B:$B,O$3,统调负荷!$C:$C,$A57)/10,"")</f>
        <v>1499.365</v>
      </c>
      <c r="P57" s="27">
        <f>IFERROR(AVERAGEIFS(统调负荷!$Q:$Q,统调负荷!$B:$B,P$3,统调负荷!$C:$C,$A57)/10,"")</f>
        <v>1238.6025</v>
      </c>
      <c r="Q57" s="27">
        <f>IFERROR(AVERAGEIFS(统调负荷!$Q:$Q,统调负荷!$B:$B,Q$3,统调负荷!$C:$C,$A57)/10,"")</f>
        <v>1087.2275</v>
      </c>
      <c r="R57" s="27">
        <f>IFERROR(AVERAGEIFS(统调负荷!$Q:$Q,统调负荷!$B:$B,R$3,统调负荷!$C:$C,$A57)/10,"")</f>
        <v>1034.1075</v>
      </c>
      <c r="S57" s="27">
        <f>IFERROR(AVERAGEIFS(统调负荷!$Q:$Q,统调负荷!$B:$B,S$3,统调负荷!$C:$C,$A57)/10,"")</f>
        <v>974.26575</v>
      </c>
      <c r="T57" s="27">
        <f>IFERROR(AVERAGEIFS(统调负荷!$Q:$Q,统调负荷!$B:$B,T$3,统调负荷!$C:$C,$A57)/10,"")</f>
        <v>843.551</v>
      </c>
      <c r="U57" s="27">
        <f>IFERROR(AVERAGEIFS(统调负荷!$Q:$Q,统调负荷!$B:$B,U$3,统调负荷!$C:$C,$A57)/10,"")</f>
        <v>981.42525</v>
      </c>
      <c r="V57" s="27">
        <f>IFERROR(AVERAGEIFS(统调负荷!$Q:$Q,统调负荷!$B:$B,V$3,统调负荷!$C:$C,$A57)/10,"")</f>
        <v>1240.0325</v>
      </c>
      <c r="W57" s="27">
        <f>IFERROR(AVERAGEIFS(统调负荷!$Q:$Q,统调负荷!$B:$B,W$3,统调负荷!$C:$C,$A57)/10,"")</f>
        <v>1730.4475</v>
      </c>
      <c r="X57" s="27">
        <f>IFERROR(AVERAGEIFS(统调负荷!$Q:$Q,统调负荷!$B:$B,X$3,统调负荷!$C:$C,$A57)/10,"")</f>
        <v>1850.3425</v>
      </c>
      <c r="Y57" s="27">
        <f>IFERROR(AVERAGEIFS(统调负荷!$Q:$Q,统调负荷!$B:$B,Y$3,统调负荷!$C:$C,$A57)/10,"")</f>
        <v>1866.3025</v>
      </c>
      <c r="Z57" s="27">
        <f>IFERROR(AVERAGEIFS(统调负荷!$Q:$Q,统调负荷!$B:$B,Z$3,统调负荷!$C:$C,$A57)/10,"")</f>
        <v>1950.74</v>
      </c>
      <c r="AA57" s="27">
        <f>IFERROR(AVERAGEIFS(统调负荷!$Q:$Q,统调负荷!$B:$B,AA$3,统调负荷!$C:$C,$A57)/10,"")</f>
        <v>2055.9575</v>
      </c>
      <c r="AB57" s="27">
        <f>IFERROR(AVERAGEIFS(统调负荷!$Q:$Q,统调负荷!$B:$B,AB$3,统调负荷!$C:$C,$A57)/10,"")</f>
        <v>1971.6775</v>
      </c>
      <c r="AC57" s="27">
        <f>IFERROR(AVERAGEIFS(统调负荷!$Q:$Q,统调负荷!$B:$B,AC$3,统调负荷!$C:$C,$A57)/10,"")</f>
        <v>1733.1075</v>
      </c>
      <c r="AD57" s="27"/>
      <c r="AE57" s="30"/>
      <c r="AF57" s="31"/>
      <c r="AG57" s="31"/>
      <c r="AH57" s="31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</row>
    <row r="58" s="26" customFormat="1" spans="1:55">
      <c r="A58" s="16" t="str">
        <f>统调负荷24小时!A58</f>
        <v>2025-01-28</v>
      </c>
      <c r="B58" s="37" t="s">
        <v>53</v>
      </c>
      <c r="C58" s="33">
        <f t="shared" si="31"/>
        <v>1481.41108333333</v>
      </c>
      <c r="D58" s="3">
        <f t="shared" si="0"/>
        <v>1887.4325</v>
      </c>
      <c r="E58" s="3">
        <f t="shared" si="1"/>
        <v>994.7945</v>
      </c>
      <c r="F58" s="27">
        <f>IFERROR(AVERAGEIFS(统调负荷!$H:$H,统调负荷!$B:$B,F$3,统调负荷!$C:$C,$A58)/10,"")</f>
        <v>1669.535</v>
      </c>
      <c r="G58" s="27">
        <f>IFERROR(AVERAGEIFS(统调负荷!$H:$H,统调负荷!$B:$B,G$3,统调负荷!$C:$C,$A58)/10,"")</f>
        <v>1555.33</v>
      </c>
      <c r="H58" s="27">
        <f>IFERROR(AVERAGEIFS(统调负荷!$H:$H,统调负荷!$B:$B,H$3,统调负荷!$C:$C,$A58)/10,"")</f>
        <v>1439.2325</v>
      </c>
      <c r="I58" s="27">
        <f>IFERROR(AVERAGEIFS(统调负荷!$H:$H,统调负荷!$B:$B,I$3,统调负荷!$C:$C,$A58)/10,"")</f>
        <v>1345.2025</v>
      </c>
      <c r="J58" s="27">
        <f>IFERROR(AVERAGEIFS(统调负荷!$H:$H,统调负荷!$B:$B,J$3,统调负荷!$C:$C,$A58)/10,"")</f>
        <v>1289.4075</v>
      </c>
      <c r="K58" s="27">
        <f>IFERROR(AVERAGEIFS(统调负荷!$H:$H,统调负荷!$B:$B,K$3,统调负荷!$C:$C,$A58)/10,"")</f>
        <v>1304.6125</v>
      </c>
      <c r="L58" s="27">
        <f>IFERROR(AVERAGEIFS(统调负荷!$H:$H,统调负荷!$B:$B,L$3,统调负荷!$C:$C,$A58)/10,"")</f>
        <v>1461.5475</v>
      </c>
      <c r="M58" s="27">
        <f>IFERROR(AVERAGEIFS(统调负荷!$H:$H,统调负荷!$B:$B,M$3,统调负荷!$C:$C,$A58)/10,"")</f>
        <v>1577.425</v>
      </c>
      <c r="N58" s="27">
        <f>IFERROR(AVERAGEIFS(统调负荷!$H:$H,统调负荷!$B:$B,N$3,统调负荷!$C:$C,$A58)/10,"")</f>
        <v>1593.5525</v>
      </c>
      <c r="O58" s="27">
        <f>IFERROR(AVERAGEIFS(统调负荷!$H:$H,统调负荷!$B:$B,O$3,统调负荷!$C:$C,$A58)/10,"")</f>
        <v>1478.0275</v>
      </c>
      <c r="P58" s="27">
        <f>IFERROR(AVERAGEIFS(统调负荷!$H:$H,统调负荷!$B:$B,P$3,统调负荷!$C:$C,$A58)/10,"")</f>
        <v>1311.6275</v>
      </c>
      <c r="Q58" s="27">
        <f>IFERROR(AVERAGEIFS(统调负荷!$H:$H,统调负荷!$B:$B,Q$3,统调负荷!$C:$C,$A58)/10,"")</f>
        <v>1218.3475</v>
      </c>
      <c r="R58" s="27">
        <f>IFERROR(AVERAGEIFS(统调负荷!$H:$H,统调负荷!$B:$B,R$3,统调负荷!$C:$C,$A58)/10,"")</f>
        <v>1070.6475</v>
      </c>
      <c r="S58" s="27">
        <f>IFERROR(AVERAGEIFS(统调负荷!$H:$H,统调负荷!$B:$B,S$3,统调负荷!$C:$C,$A58)/10,"")</f>
        <v>1012.002</v>
      </c>
      <c r="T58" s="27">
        <f>IFERROR(AVERAGEIFS(统调负荷!$H:$H,统调负荷!$B:$B,T$3,统调负荷!$C:$C,$A58)/10,"")</f>
        <v>994.7945</v>
      </c>
      <c r="U58" s="27">
        <f>IFERROR(AVERAGEIFS(统调负荷!$H:$H,统调负荷!$B:$B,U$3,统调负荷!$C:$C,$A58)/10,"")</f>
        <v>1063.1895</v>
      </c>
      <c r="V58" s="27">
        <f>IFERROR(AVERAGEIFS(统调负荷!$H:$H,统调负荷!$B:$B,V$3,统调负荷!$C:$C,$A58)/10,"")</f>
        <v>1310.5875</v>
      </c>
      <c r="W58" s="27">
        <f>IFERROR(AVERAGEIFS(统调负荷!$H:$H,统调负荷!$B:$B,W$3,统调负荷!$C:$C,$A58)/10,"")</f>
        <v>1677.195</v>
      </c>
      <c r="X58" s="27">
        <f>IFERROR(AVERAGEIFS(统调负荷!$H:$H,统调负荷!$B:$B,X$3,统调负荷!$C:$C,$A58)/10,"")</f>
        <v>1849.1275</v>
      </c>
      <c r="Y58" s="27">
        <f>IFERROR(AVERAGEIFS(统调负荷!$H:$H,统调负荷!$B:$B,Y$3,统调负荷!$C:$C,$A58)/10,"")</f>
        <v>1881.58</v>
      </c>
      <c r="Z58" s="27">
        <f>IFERROR(AVERAGEIFS(统调负荷!$H:$H,统调负荷!$B:$B,Z$3,统调负荷!$C:$C,$A58)/10,"")</f>
        <v>1883.6675</v>
      </c>
      <c r="AA58" s="27">
        <f>IFERROR(AVERAGEIFS(统调负荷!$H:$H,统调负荷!$B:$B,AA$3,统调负荷!$C:$C,$A58)/10,"")</f>
        <v>1887.4325</v>
      </c>
      <c r="AB58" s="27">
        <f>IFERROR(AVERAGEIFS(统调负荷!$H:$H,统调负荷!$B:$B,AB$3,统调负荷!$C:$C,$A58)/10,"")</f>
        <v>1887.0025</v>
      </c>
      <c r="AC58" s="27">
        <f>IFERROR(AVERAGEIFS(统调负荷!$H:$H,统调负荷!$B:$B,AC$3,统调负荷!$C:$C,$A58)/10,"")</f>
        <v>1792.7925</v>
      </c>
      <c r="AD58" s="27"/>
      <c r="AE58" s="30"/>
      <c r="AF58" s="31"/>
      <c r="AG58" s="31"/>
      <c r="AH58" s="31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</row>
    <row r="59" s="26" customFormat="1" spans="1:55">
      <c r="A59" s="16" t="str">
        <f>统调负荷24小时!A59</f>
        <v>2025-01-28</v>
      </c>
      <c r="B59" s="37" t="s">
        <v>54</v>
      </c>
      <c r="C59" s="33">
        <f t="shared" si="31"/>
        <v>1411.4701875</v>
      </c>
      <c r="D59" s="3">
        <f t="shared" si="0"/>
        <v>1856.68</v>
      </c>
      <c r="E59" s="3">
        <f t="shared" si="1"/>
        <v>982.047</v>
      </c>
      <c r="F59" s="27">
        <f>IFERROR(AVERAGEIFS(统调负荷!$Q:$Q,统调负荷!$B:$B,F$3,统调负荷!$C:$C,$A59)/10,"")</f>
        <v>1690.77</v>
      </c>
      <c r="G59" s="27">
        <f>IFERROR(AVERAGEIFS(统调负荷!$Q:$Q,统调负荷!$B:$B,G$3,统调负荷!$C:$C,$A59)/10,"")</f>
        <v>1490.32</v>
      </c>
      <c r="H59" s="27">
        <f>IFERROR(AVERAGEIFS(统调负荷!$Q:$Q,统调负荷!$B:$B,H$3,统调负荷!$C:$C,$A59)/10,"")</f>
        <v>1356.2525</v>
      </c>
      <c r="I59" s="27">
        <f>IFERROR(AVERAGEIFS(统调负荷!$Q:$Q,统调负荷!$B:$B,I$3,统调负荷!$C:$C,$A59)/10,"")</f>
        <v>1192.2975</v>
      </c>
      <c r="J59" s="27">
        <f>IFERROR(AVERAGEIFS(统调负荷!$Q:$Q,统调负荷!$B:$B,J$3,统调负荷!$C:$C,$A59)/10,"")</f>
        <v>1240.11</v>
      </c>
      <c r="K59" s="27">
        <f>IFERROR(AVERAGEIFS(统调负荷!$Q:$Q,统调负荷!$B:$B,K$3,统调负荷!$C:$C,$A59)/10,"")</f>
        <v>1267.0625</v>
      </c>
      <c r="L59" s="27">
        <f>IFERROR(AVERAGEIFS(统调负荷!$Q:$Q,统调负荷!$B:$B,L$3,统调负荷!$C:$C,$A59)/10,"")</f>
        <v>1367.23</v>
      </c>
      <c r="M59" s="27">
        <f>IFERROR(AVERAGEIFS(统调负荷!$Q:$Q,统调负荷!$B:$B,M$3,统调负荷!$C:$C,$A59)/10,"")</f>
        <v>1462.895</v>
      </c>
      <c r="N59" s="27">
        <f>IFERROR(AVERAGEIFS(统调负荷!$Q:$Q,统调负荷!$B:$B,N$3,统调负荷!$C:$C,$A59)/10,"")</f>
        <v>1481.1125</v>
      </c>
      <c r="O59" s="27">
        <f>IFERROR(AVERAGEIFS(统调负荷!$Q:$Q,统调负荷!$B:$B,O$3,统调负荷!$C:$C,$A59)/10,"")</f>
        <v>1381.34</v>
      </c>
      <c r="P59" s="27">
        <f>IFERROR(AVERAGEIFS(统调负荷!$Q:$Q,统调负荷!$B:$B,P$3,统调负荷!$C:$C,$A59)/10,"")</f>
        <v>1207.6125</v>
      </c>
      <c r="Q59" s="27">
        <f>IFERROR(AVERAGEIFS(统调负荷!$Q:$Q,统调负荷!$B:$B,Q$3,统调负荷!$C:$C,$A59)/10,"")</f>
        <v>1121.74</v>
      </c>
      <c r="R59" s="27">
        <f>IFERROR(AVERAGEIFS(统调负荷!$Q:$Q,统调负荷!$B:$B,R$3,统调负荷!$C:$C,$A59)/10,"")</f>
        <v>1115.9925</v>
      </c>
      <c r="S59" s="27">
        <f>IFERROR(AVERAGEIFS(统调负荷!$Q:$Q,统调负荷!$B:$B,S$3,统调负荷!$C:$C,$A59)/10,"")</f>
        <v>1111.935</v>
      </c>
      <c r="T59" s="27">
        <f>IFERROR(AVERAGEIFS(统调负荷!$Q:$Q,统调负荷!$B:$B,T$3,统调负荷!$C:$C,$A59)/10,"")</f>
        <v>982.047</v>
      </c>
      <c r="U59" s="27">
        <f>IFERROR(AVERAGEIFS(统调负荷!$Q:$Q,统调负荷!$B:$B,U$3,统调负荷!$C:$C,$A59)/10,"")</f>
        <v>1057.61</v>
      </c>
      <c r="V59" s="27">
        <f>IFERROR(AVERAGEIFS(统调负荷!$Q:$Q,统调负荷!$B:$B,V$3,统调负荷!$C:$C,$A59)/10,"")</f>
        <v>1298.405</v>
      </c>
      <c r="W59" s="27">
        <f>IFERROR(AVERAGEIFS(统调负荷!$Q:$Q,统调负荷!$B:$B,W$3,统调负荷!$C:$C,$A59)/10,"")</f>
        <v>1530.645</v>
      </c>
      <c r="X59" s="27">
        <f>IFERROR(AVERAGEIFS(统调负荷!$Q:$Q,统调负荷!$B:$B,X$3,统调负荷!$C:$C,$A59)/10,"")</f>
        <v>1665.8625</v>
      </c>
      <c r="Y59" s="27">
        <f>IFERROR(AVERAGEIFS(统调负荷!$Q:$Q,统调负荷!$B:$B,Y$3,统调负荷!$C:$C,$A59)/10,"")</f>
        <v>1785.56</v>
      </c>
      <c r="Z59" s="27">
        <f>IFERROR(AVERAGEIFS(统调负荷!$Q:$Q,统调负荷!$B:$B,Z$3,统调负荷!$C:$C,$A59)/10,"")</f>
        <v>1856.68</v>
      </c>
      <c r="AA59" s="27">
        <f>IFERROR(AVERAGEIFS(统调负荷!$Q:$Q,统调负荷!$B:$B,AA$3,统调负荷!$C:$C,$A59)/10,"")</f>
        <v>1820.78</v>
      </c>
      <c r="AB59" s="27">
        <f>IFERROR(AVERAGEIFS(统调负荷!$Q:$Q,统调负荷!$B:$B,AB$3,统调负荷!$C:$C,$A59)/10,"")</f>
        <v>1764.34</v>
      </c>
      <c r="AC59" s="27">
        <f>IFERROR(AVERAGEIFS(统调负荷!$Q:$Q,统调负荷!$B:$B,AC$3,统调负荷!$C:$C,$A59)/10,"")</f>
        <v>1626.685</v>
      </c>
      <c r="AD59" s="27"/>
      <c r="AE59" s="30"/>
      <c r="AF59" s="31"/>
      <c r="AG59" s="31"/>
      <c r="AH59" s="31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</row>
    <row r="60" s="26" customFormat="1" spans="1:55">
      <c r="A60" s="16" t="str">
        <f>统调负荷24小时!A60</f>
        <v>2025-01-29</v>
      </c>
      <c r="B60" s="37" t="s">
        <v>53</v>
      </c>
      <c r="C60" s="33">
        <f t="shared" si="31"/>
        <v>1451.19186458333</v>
      </c>
      <c r="D60" s="3">
        <f t="shared" si="0"/>
        <v>2154.8625</v>
      </c>
      <c r="E60" s="3">
        <f t="shared" si="1"/>
        <v>799.0955</v>
      </c>
      <c r="F60" s="27">
        <f>IFERROR(AVERAGEIFS(统调负荷!$H:$H,统调负荷!$B:$B,F$3,统调负荷!$C:$C,$A60)/10,"")</f>
        <v>1660.785</v>
      </c>
      <c r="G60" s="27">
        <f>IFERROR(AVERAGEIFS(统调负荷!$H:$H,统调负荷!$B:$B,G$3,统调负荷!$C:$C,$A60)/10,"")</f>
        <v>1429.0625</v>
      </c>
      <c r="H60" s="27">
        <f>IFERROR(AVERAGEIFS(统调负荷!$H:$H,统调负荷!$B:$B,H$3,统调负荷!$C:$C,$A60)/10,"")</f>
        <v>1292.4875</v>
      </c>
      <c r="I60" s="27">
        <f>IFERROR(AVERAGEIFS(统调负荷!$H:$H,统调负荷!$B:$B,I$3,统调负荷!$C:$C,$A60)/10,"")</f>
        <v>1226.565</v>
      </c>
      <c r="J60" s="27">
        <f>IFERROR(AVERAGEIFS(统调负荷!$H:$H,统调负荷!$B:$B,J$3,统调负荷!$C:$C,$A60)/10,"")</f>
        <v>1189.445</v>
      </c>
      <c r="K60" s="27">
        <f>IFERROR(AVERAGEIFS(统调负荷!$H:$H,统调负荷!$B:$B,K$3,统调负荷!$C:$C,$A60)/10,"")</f>
        <v>1233.1675</v>
      </c>
      <c r="L60" s="27">
        <f>IFERROR(AVERAGEIFS(统调负荷!$H:$H,统调负荷!$B:$B,L$3,统调负荷!$C:$C,$A60)/10,"")</f>
        <v>1345.71</v>
      </c>
      <c r="M60" s="27">
        <f>IFERROR(AVERAGEIFS(统调负荷!$H:$H,统调负荷!$B:$B,M$3,统调负荷!$C:$C,$A60)/10,"")</f>
        <v>1496.4575</v>
      </c>
      <c r="N60" s="27">
        <f>IFERROR(AVERAGEIFS(统调负荷!$H:$H,统调负荷!$B:$B,N$3,统调负荷!$C:$C,$A60)/10,"")</f>
        <v>1531.5425</v>
      </c>
      <c r="O60" s="27">
        <f>IFERROR(AVERAGEIFS(统调负荷!$H:$H,统调负荷!$B:$B,O$3,统调负荷!$C:$C,$A60)/10,"")</f>
        <v>1405.1425</v>
      </c>
      <c r="P60" s="27">
        <f>IFERROR(AVERAGEIFS(统调负荷!$H:$H,统调负荷!$B:$B,P$3,统调负荷!$C:$C,$A60)/10,"")</f>
        <v>1187.1325</v>
      </c>
      <c r="Q60" s="27">
        <f>IFERROR(AVERAGEIFS(统调负荷!$H:$H,统调负荷!$B:$B,Q$3,统调负荷!$C:$C,$A60)/10,"")</f>
        <v>966.30325</v>
      </c>
      <c r="R60" s="27">
        <f>IFERROR(AVERAGEIFS(统调负荷!$H:$H,统调负荷!$B:$B,R$3,统调负荷!$C:$C,$A60)/10,"")</f>
        <v>874.5425</v>
      </c>
      <c r="S60" s="27">
        <f>IFERROR(AVERAGEIFS(统调负荷!$H:$H,统调负荷!$B:$B,S$3,统调负荷!$C:$C,$A60)/10,"")</f>
        <v>799.53425</v>
      </c>
      <c r="T60" s="27">
        <f>IFERROR(AVERAGEIFS(统调负荷!$H:$H,统调负荷!$B:$B,T$3,统调负荷!$C:$C,$A60)/10,"")</f>
        <v>799.0955</v>
      </c>
      <c r="U60" s="27">
        <f>IFERROR(AVERAGEIFS(统调负荷!$H:$H,统调负荷!$B:$B,U$3,统调负荷!$C:$C,$A60)/10,"")</f>
        <v>907.57675</v>
      </c>
      <c r="V60" s="27">
        <f>IFERROR(AVERAGEIFS(统调负荷!$H:$H,统调负荷!$B:$B,V$3,统调负荷!$C:$C,$A60)/10,"")</f>
        <v>1290.29</v>
      </c>
      <c r="W60" s="27">
        <f>IFERROR(AVERAGEIFS(统调负荷!$H:$H,统调负荷!$B:$B,W$3,统调负荷!$C:$C,$A60)/10,"")</f>
        <v>1691.975</v>
      </c>
      <c r="X60" s="27">
        <f>IFERROR(AVERAGEIFS(统调负荷!$H:$H,统调负荷!$B:$B,X$3,统调负荷!$C:$C,$A60)/10,"")</f>
        <v>2080.7</v>
      </c>
      <c r="Y60" s="27">
        <f>IFERROR(AVERAGEIFS(统调负荷!$H:$H,统调负荷!$B:$B,Y$3,统调负荷!$C:$C,$A60)/10,"")</f>
        <v>2129.5275</v>
      </c>
      <c r="Z60" s="27">
        <f>IFERROR(AVERAGEIFS(统调负荷!$H:$H,统调负荷!$B:$B,Z$3,统调负荷!$C:$C,$A60)/10,"")</f>
        <v>2146.19</v>
      </c>
      <c r="AA60" s="27">
        <f>IFERROR(AVERAGEIFS(统调负荷!$H:$H,统调负荷!$B:$B,AA$3,统调负荷!$C:$C,$A60)/10,"")</f>
        <v>2154.8625</v>
      </c>
      <c r="AB60" s="27">
        <f>IFERROR(AVERAGEIFS(统调负荷!$H:$H,统调负荷!$B:$B,AB$3,统调负荷!$C:$C,$A60)/10,"")</f>
        <v>2141.9875</v>
      </c>
      <c r="AC60" s="27">
        <f>IFERROR(AVERAGEIFS(统调负荷!$H:$H,统调负荷!$B:$B,AC$3,统调负荷!$C:$C,$A60)/10,"")</f>
        <v>1848.5225</v>
      </c>
      <c r="AD60" s="27"/>
      <c r="AE60" s="30"/>
      <c r="AF60" s="31"/>
      <c r="AG60" s="31"/>
      <c r="AH60" s="31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</row>
    <row r="61" s="26" customFormat="1" spans="1:55">
      <c r="A61" s="16" t="str">
        <f>统调负荷24小时!A61</f>
        <v>2025-01-29</v>
      </c>
      <c r="B61" s="37" t="s">
        <v>54</v>
      </c>
      <c r="C61" s="33">
        <f t="shared" si="31"/>
        <v>1444.18978125</v>
      </c>
      <c r="D61" s="3">
        <f t="shared" si="0"/>
        <v>2294.265</v>
      </c>
      <c r="E61" s="3">
        <f t="shared" si="1"/>
        <v>774.433</v>
      </c>
      <c r="F61" s="27">
        <f>IFERROR(AVERAGEIFS(统调负荷!$Q:$Q,统调负荷!$B:$B,F$3,统调负荷!$C:$C,$A61)/10,"")</f>
        <v>1530.0625</v>
      </c>
      <c r="G61" s="27">
        <f>IFERROR(AVERAGEIFS(统调负荷!$Q:$Q,统调负荷!$B:$B,G$3,统调负荷!$C:$C,$A61)/10,"")</f>
        <v>1410.195</v>
      </c>
      <c r="H61" s="27">
        <f>IFERROR(AVERAGEIFS(统调负荷!$Q:$Q,统调负荷!$B:$B,H$3,统调负荷!$C:$C,$A61)/10,"")</f>
        <v>1295.8975</v>
      </c>
      <c r="I61" s="27">
        <f>IFERROR(AVERAGEIFS(统调负荷!$Q:$Q,统调负荷!$B:$B,I$3,统调负荷!$C:$C,$A61)/10,"")</f>
        <v>1221.3425</v>
      </c>
      <c r="J61" s="27">
        <f>IFERROR(AVERAGEIFS(统调负荷!$Q:$Q,统调负荷!$B:$B,J$3,统调负荷!$C:$C,$A61)/10,"")</f>
        <v>1140.815</v>
      </c>
      <c r="K61" s="27">
        <f>IFERROR(AVERAGEIFS(统调负荷!$Q:$Q,统调负荷!$B:$B,K$3,统调负荷!$C:$C,$A61)/10,"")</f>
        <v>1155.5975</v>
      </c>
      <c r="L61" s="27">
        <f>IFERROR(AVERAGEIFS(统调负荷!$Q:$Q,统调负荷!$B:$B,L$3,统调负荷!$C:$C,$A61)/10,"")</f>
        <v>1269.465</v>
      </c>
      <c r="M61" s="27">
        <f>IFERROR(AVERAGEIFS(统调负荷!$Q:$Q,统调负荷!$B:$B,M$3,统调负荷!$C:$C,$A61)/10,"")</f>
        <v>1394.6625</v>
      </c>
      <c r="N61" s="27">
        <f>IFERROR(AVERAGEIFS(统调负荷!$Q:$Q,统调负荷!$B:$B,N$3,统调负荷!$C:$C,$A61)/10,"")</f>
        <v>1478.29</v>
      </c>
      <c r="O61" s="27">
        <f>IFERROR(AVERAGEIFS(统调负荷!$Q:$Q,统调负荷!$B:$B,O$3,统调负荷!$C:$C,$A61)/10,"")</f>
        <v>1288.145</v>
      </c>
      <c r="P61" s="27">
        <f>IFERROR(AVERAGEIFS(统调负荷!$Q:$Q,统调负荷!$B:$B,P$3,统调负荷!$C:$C,$A61)/10,"")</f>
        <v>1087.64725</v>
      </c>
      <c r="Q61" s="27">
        <f>IFERROR(AVERAGEIFS(统调负荷!$Q:$Q,统调负荷!$B:$B,Q$3,统调负荷!$C:$C,$A61)/10,"")</f>
        <v>934.2405</v>
      </c>
      <c r="R61" s="27">
        <f>IFERROR(AVERAGEIFS(统调负荷!$Q:$Q,统调负荷!$B:$B,R$3,统调负荷!$C:$C,$A61)/10,"")</f>
        <v>941.272</v>
      </c>
      <c r="S61" s="27">
        <f>IFERROR(AVERAGEIFS(统调负荷!$Q:$Q,统调负荷!$B:$B,S$3,统调负荷!$C:$C,$A61)/10,"")</f>
        <v>805.1825</v>
      </c>
      <c r="T61" s="27">
        <f>IFERROR(AVERAGEIFS(统调负荷!$Q:$Q,统调负荷!$B:$B,T$3,统调负荷!$C:$C,$A61)/10,"")</f>
        <v>774.433</v>
      </c>
      <c r="U61" s="27">
        <f>IFERROR(AVERAGEIFS(统调负荷!$Q:$Q,统调负荷!$B:$B,U$3,统调负荷!$C:$C,$A61)/10,"")</f>
        <v>922.712</v>
      </c>
      <c r="V61" s="27">
        <f>IFERROR(AVERAGEIFS(统调负荷!$Q:$Q,统调负荷!$B:$B,V$3,统调负荷!$C:$C,$A61)/10,"")</f>
        <v>1310.3575</v>
      </c>
      <c r="W61" s="27">
        <f>IFERROR(AVERAGEIFS(统调负荷!$Q:$Q,统调负荷!$B:$B,W$3,统调负荷!$C:$C,$A61)/10,"")</f>
        <v>1821.395</v>
      </c>
      <c r="X61" s="27">
        <f>IFERROR(AVERAGEIFS(统调负荷!$Q:$Q,统调负荷!$B:$B,X$3,统调负荷!$C:$C,$A61)/10,"")</f>
        <v>2152.18</v>
      </c>
      <c r="Y61" s="27">
        <f>IFERROR(AVERAGEIFS(统调负荷!$Q:$Q,统调负荷!$B:$B,Y$3,统调负荷!$C:$C,$A61)/10,"")</f>
        <v>2223.455</v>
      </c>
      <c r="Z61" s="27">
        <f>IFERROR(AVERAGEIFS(统调负荷!$Q:$Q,统调负荷!$B:$B,Z$3,统调负荷!$C:$C,$A61)/10,"")</f>
        <v>2294.265</v>
      </c>
      <c r="AA61" s="27">
        <f>IFERROR(AVERAGEIFS(统调负荷!$Q:$Q,统调负荷!$B:$B,AA$3,统调负荷!$C:$C,$A61)/10,"")</f>
        <v>2240.985</v>
      </c>
      <c r="AB61" s="27">
        <f>IFERROR(AVERAGEIFS(统调负荷!$Q:$Q,统调负荷!$B:$B,AB$3,统调负荷!$C:$C,$A61)/10,"")</f>
        <v>2149.5625</v>
      </c>
      <c r="AC61" s="27">
        <f>IFERROR(AVERAGEIFS(统调负荷!$Q:$Q,统调负荷!$B:$B,AC$3,统调负荷!$C:$C,$A61)/10,"")</f>
        <v>1818.395</v>
      </c>
      <c r="AD61" s="27"/>
      <c r="AE61" s="30"/>
      <c r="AF61" s="31"/>
      <c r="AG61" s="31"/>
      <c r="AH61" s="31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</row>
    <row r="62" s="26" customFormat="1" spans="1:55">
      <c r="A62" s="16" t="str">
        <f>统调负荷24小时!A62</f>
        <v>2025-01-30</v>
      </c>
      <c r="B62" s="37" t="s">
        <v>53</v>
      </c>
      <c r="C62" s="33">
        <f t="shared" si="31"/>
        <v>1454.30869791667</v>
      </c>
      <c r="D62" s="3">
        <f t="shared" si="0"/>
        <v>2063.0525</v>
      </c>
      <c r="E62" s="3">
        <f t="shared" si="1"/>
        <v>908.80475</v>
      </c>
      <c r="F62" s="27">
        <f>IFERROR(AVERAGEIFS(统调负荷!$H:$H,统调负荷!$B:$B,F$3,统调负荷!$C:$C,$A62)/10,"")</f>
        <v>1674.1175</v>
      </c>
      <c r="G62" s="27">
        <f>IFERROR(AVERAGEIFS(统调负荷!$H:$H,统调负荷!$B:$B,G$3,统调负荷!$C:$C,$A62)/10,"")</f>
        <v>1449.3775</v>
      </c>
      <c r="H62" s="27">
        <f>IFERROR(AVERAGEIFS(统调负荷!$H:$H,统调负荷!$B:$B,H$3,统调负荷!$C:$C,$A62)/10,"")</f>
        <v>1357.8275</v>
      </c>
      <c r="I62" s="27">
        <f>IFERROR(AVERAGEIFS(统调负荷!$H:$H,统调负荷!$B:$B,I$3,统调负荷!$C:$C,$A62)/10,"")</f>
        <v>1256.36</v>
      </c>
      <c r="J62" s="27">
        <f>IFERROR(AVERAGEIFS(统调负荷!$H:$H,统调负荷!$B:$B,J$3,统调负荷!$C:$C,$A62)/10,"")</f>
        <v>1225.565</v>
      </c>
      <c r="K62" s="27">
        <f>IFERROR(AVERAGEIFS(统调负荷!$H:$H,统调负荷!$B:$B,K$3,统调负荷!$C:$C,$A62)/10,"")</f>
        <v>1260.475</v>
      </c>
      <c r="L62" s="27">
        <f>IFERROR(AVERAGEIFS(统调负荷!$H:$H,统调负荷!$B:$B,L$3,统调负荷!$C:$C,$A62)/10,"")</f>
        <v>1383.01</v>
      </c>
      <c r="M62" s="27">
        <f>IFERROR(AVERAGEIFS(统调负荷!$H:$H,统调负荷!$B:$B,M$3,统调负荷!$C:$C,$A62)/10,"")</f>
        <v>1514.17</v>
      </c>
      <c r="N62" s="27">
        <f>IFERROR(AVERAGEIFS(统调负荷!$H:$H,统调负荷!$B:$B,N$3,统调负荷!$C:$C,$A62)/10,"")</f>
        <v>1497.45</v>
      </c>
      <c r="O62" s="27">
        <f>IFERROR(AVERAGEIFS(统调负荷!$H:$H,统调负荷!$B:$B,O$3,统调负荷!$C:$C,$A62)/10,"")</f>
        <v>1299.01</v>
      </c>
      <c r="P62" s="27">
        <f>IFERROR(AVERAGEIFS(统调负荷!$H:$H,统调负荷!$B:$B,P$3,统调负荷!$C:$C,$A62)/10,"")</f>
        <v>1124.285</v>
      </c>
      <c r="Q62" s="27">
        <f>IFERROR(AVERAGEIFS(统调负荷!$H:$H,统调负荷!$B:$B,Q$3,统调负荷!$C:$C,$A62)/10,"")</f>
        <v>1064.1775</v>
      </c>
      <c r="R62" s="27">
        <f>IFERROR(AVERAGEIFS(统调负荷!$H:$H,统调负荷!$B:$B,R$3,统调负荷!$C:$C,$A62)/10,"")</f>
        <v>984.88075</v>
      </c>
      <c r="S62" s="27">
        <f>IFERROR(AVERAGEIFS(统调负荷!$H:$H,统调负荷!$B:$B,S$3,统调负荷!$C:$C,$A62)/10,"")</f>
        <v>911.38</v>
      </c>
      <c r="T62" s="27">
        <f>IFERROR(AVERAGEIFS(统调负荷!$H:$H,统调负荷!$B:$B,T$3,统调负荷!$C:$C,$A62)/10,"")</f>
        <v>908.80475</v>
      </c>
      <c r="U62" s="27">
        <f>IFERROR(AVERAGEIFS(统调负荷!$H:$H,统调负荷!$B:$B,U$3,统调负荷!$C:$C,$A62)/10,"")</f>
        <v>985.60075</v>
      </c>
      <c r="V62" s="27">
        <f>IFERROR(AVERAGEIFS(统调负荷!$H:$H,统调负荷!$B:$B,V$3,统调负荷!$C:$C,$A62)/10,"")</f>
        <v>1225.0625</v>
      </c>
      <c r="W62" s="27">
        <f>IFERROR(AVERAGEIFS(统调负荷!$H:$H,统调负荷!$B:$B,W$3,统调负荷!$C:$C,$A62)/10,"")</f>
        <v>1615.4925</v>
      </c>
      <c r="X62" s="27">
        <f>IFERROR(AVERAGEIFS(统调负荷!$H:$H,统调负荷!$B:$B,X$3,统调负荷!$C:$C,$A62)/10,"")</f>
        <v>2018.5125</v>
      </c>
      <c r="Y62" s="27">
        <f>IFERROR(AVERAGEIFS(统调负荷!$H:$H,统调负荷!$B:$B,Y$3,统调负荷!$C:$C,$A62)/10,"")</f>
        <v>2053.0975</v>
      </c>
      <c r="Z62" s="27">
        <f>IFERROR(AVERAGEIFS(统调负荷!$H:$H,统调负荷!$B:$B,Z$3,统调负荷!$C:$C,$A62)/10,"")</f>
        <v>2063.0525</v>
      </c>
      <c r="AA62" s="27">
        <f>IFERROR(AVERAGEIFS(统调负荷!$H:$H,统调负荷!$B:$B,AA$3,统调负荷!$C:$C,$A62)/10,"")</f>
        <v>2061.0875</v>
      </c>
      <c r="AB62" s="27">
        <f>IFERROR(AVERAGEIFS(统调负荷!$H:$H,统调负荷!$B:$B,AB$3,统调负荷!$C:$C,$A62)/10,"")</f>
        <v>2057.945</v>
      </c>
      <c r="AC62" s="27">
        <f>IFERROR(AVERAGEIFS(统调负荷!$H:$H,统调负荷!$B:$B,AC$3,统调负荷!$C:$C,$A62)/10,"")</f>
        <v>1912.6675</v>
      </c>
      <c r="AD62" s="27"/>
      <c r="AE62" s="30"/>
      <c r="AF62" s="31"/>
      <c r="AG62" s="31"/>
      <c r="AH62" s="31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</row>
    <row r="63" s="26" customFormat="1" spans="1:55">
      <c r="A63" s="16" t="str">
        <f>统调负荷24小时!A63</f>
        <v>2025-01-30</v>
      </c>
      <c r="B63" s="37" t="s">
        <v>54</v>
      </c>
      <c r="C63" s="33">
        <f t="shared" si="31"/>
        <v>1467.65155208333</v>
      </c>
      <c r="D63" s="3">
        <f t="shared" si="0"/>
        <v>2083.9575</v>
      </c>
      <c r="E63" s="3">
        <f t="shared" si="1"/>
        <v>921.1505</v>
      </c>
      <c r="F63" s="27">
        <f>IFERROR(AVERAGEIFS(统调负荷!$Q:$Q,统调负荷!$B:$B,F$3,统调负荷!$C:$C,$A63)/10,"")</f>
        <v>1691.5725</v>
      </c>
      <c r="G63" s="27">
        <f>IFERROR(AVERAGEIFS(统调负荷!$Q:$Q,统调负荷!$B:$B,G$3,统调负荷!$C:$C,$A63)/10,"")</f>
        <v>1565.47</v>
      </c>
      <c r="H63" s="27">
        <f>IFERROR(AVERAGEIFS(统调负荷!$Q:$Q,统调负荷!$B:$B,H$3,统调负荷!$C:$C,$A63)/10,"")</f>
        <v>1389.695</v>
      </c>
      <c r="I63" s="27">
        <f>IFERROR(AVERAGEIFS(统调负荷!$Q:$Q,统调负荷!$B:$B,I$3,统调负荷!$C:$C,$A63)/10,"")</f>
        <v>1249.05</v>
      </c>
      <c r="J63" s="27">
        <f>IFERROR(AVERAGEIFS(统调负荷!$Q:$Q,统调负荷!$B:$B,J$3,统调负荷!$C:$C,$A63)/10,"")</f>
        <v>1186.93</v>
      </c>
      <c r="K63" s="27">
        <f>IFERROR(AVERAGEIFS(统调负荷!$Q:$Q,统调负荷!$B:$B,K$3,统调负荷!$C:$C,$A63)/10,"")</f>
        <v>1224.95</v>
      </c>
      <c r="L63" s="27">
        <f>IFERROR(AVERAGEIFS(统调负荷!$Q:$Q,统调负荷!$B:$B,L$3,统调负荷!$C:$C,$A63)/10,"")</f>
        <v>1354.9075</v>
      </c>
      <c r="M63" s="27">
        <f>IFERROR(AVERAGEIFS(统调负荷!$Q:$Q,统调负荷!$B:$B,M$3,统调负荷!$C:$C,$A63)/10,"")</f>
        <v>1502.0475</v>
      </c>
      <c r="N63" s="27">
        <f>IFERROR(AVERAGEIFS(统调负荷!$Q:$Q,统调负荷!$B:$B,N$3,统调负荷!$C:$C,$A63)/10,"")</f>
        <v>1561.725</v>
      </c>
      <c r="O63" s="27">
        <f>IFERROR(AVERAGEIFS(统调负荷!$Q:$Q,统调负荷!$B:$B,O$3,统调负荷!$C:$C,$A63)/10,"")</f>
        <v>1525.2925</v>
      </c>
      <c r="P63" s="27">
        <f>IFERROR(AVERAGEIFS(统调负荷!$Q:$Q,统调负荷!$B:$B,P$3,统调负荷!$C:$C,$A63)/10,"")</f>
        <v>1297.075</v>
      </c>
      <c r="Q63" s="27">
        <f>IFERROR(AVERAGEIFS(统调负荷!$Q:$Q,统调负荷!$B:$B,Q$3,统调负荷!$C:$C,$A63)/10,"")</f>
        <v>1188.5975</v>
      </c>
      <c r="R63" s="27">
        <f>IFERROR(AVERAGEIFS(统调负荷!$Q:$Q,统调负荷!$B:$B,R$3,统调负荷!$C:$C,$A63)/10,"")</f>
        <v>1038.06575</v>
      </c>
      <c r="S63" s="27">
        <f>IFERROR(AVERAGEIFS(统调负荷!$Q:$Q,统调负荷!$B:$B,S$3,统调负荷!$C:$C,$A63)/10,"")</f>
        <v>961.81825</v>
      </c>
      <c r="T63" s="27">
        <f>IFERROR(AVERAGEIFS(统调负荷!$Q:$Q,统调负荷!$B:$B,T$3,统调负荷!$C:$C,$A63)/10,"")</f>
        <v>921.1505</v>
      </c>
      <c r="U63" s="27">
        <f>IFERROR(AVERAGEIFS(统调负荷!$Q:$Q,统调负荷!$B:$B,U$3,统调负荷!$C:$C,$A63)/10,"")</f>
        <v>1026.69025</v>
      </c>
      <c r="V63" s="27">
        <f>IFERROR(AVERAGEIFS(统调负荷!$Q:$Q,统调负荷!$B:$B,V$3,统调负荷!$C:$C,$A63)/10,"")</f>
        <v>1216.3425</v>
      </c>
      <c r="W63" s="27">
        <f>IFERROR(AVERAGEIFS(统调负荷!$Q:$Q,统调负荷!$B:$B,W$3,统调负荷!$C:$C,$A63)/10,"")</f>
        <v>1605.0525</v>
      </c>
      <c r="X63" s="27">
        <f>IFERROR(AVERAGEIFS(统调负荷!$Q:$Q,统调负荷!$B:$B,X$3,统调负荷!$C:$C,$A63)/10,"")</f>
        <v>1986.7</v>
      </c>
      <c r="Y63" s="27">
        <f>IFERROR(AVERAGEIFS(统调负荷!$Q:$Q,统调负荷!$B:$B,Y$3,统调负荷!$C:$C,$A63)/10,"")</f>
        <v>2063.01</v>
      </c>
      <c r="Z63" s="27">
        <f>IFERROR(AVERAGEIFS(统调负荷!$Q:$Q,统调负荷!$B:$B,Z$3,统调负荷!$C:$C,$A63)/10,"")</f>
        <v>2083.9575</v>
      </c>
      <c r="AA63" s="27">
        <f>IFERROR(AVERAGEIFS(统调负荷!$Q:$Q,统调负荷!$B:$B,AA$3,统调负荷!$C:$C,$A63)/10,"")</f>
        <v>2013.445</v>
      </c>
      <c r="AB63" s="27">
        <f>IFERROR(AVERAGEIFS(统调负荷!$Q:$Q,统调负荷!$B:$B,AB$3,统调负荷!$C:$C,$A63)/10,"")</f>
        <v>1845.295</v>
      </c>
      <c r="AC63" s="27">
        <f>IFERROR(AVERAGEIFS(统调负荷!$Q:$Q,统调负荷!$B:$B,AC$3,统调负荷!$C:$C,$A63)/10,"")</f>
        <v>1724.7975</v>
      </c>
      <c r="AD63" s="27"/>
      <c r="AE63" s="30"/>
      <c r="AF63" s="31"/>
      <c r="AG63" s="31"/>
      <c r="AH63" s="31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</row>
    <row r="64" s="26" customFormat="1" spans="1:55">
      <c r="A64" s="16" t="str">
        <f>统调负荷24小时!A64</f>
        <v>2025-01-31</v>
      </c>
      <c r="B64" s="37" t="s">
        <v>53</v>
      </c>
      <c r="C64" s="33">
        <f t="shared" si="31"/>
        <v>1294.34445833333</v>
      </c>
      <c r="D64" s="3">
        <f t="shared" si="0"/>
        <v>1901.77</v>
      </c>
      <c r="E64" s="3">
        <f t="shared" si="1"/>
        <v>704.207</v>
      </c>
      <c r="F64" s="27">
        <f>IFERROR(AVERAGEIFS(统调负荷!$H:$H,统调负荷!$B:$B,F$3,统调负荷!$C:$C,$A64)/10,"")</f>
        <v>1623.0425</v>
      </c>
      <c r="G64" s="27">
        <f>IFERROR(AVERAGEIFS(统调负荷!$H:$H,统调负荷!$B:$B,G$3,统调负荷!$C:$C,$A64)/10,"")</f>
        <v>1463.55</v>
      </c>
      <c r="H64" s="27">
        <f>IFERROR(AVERAGEIFS(统调负荷!$H:$H,统调负荷!$B:$B,H$3,统调负荷!$C:$C,$A64)/10,"")</f>
        <v>1326.8125</v>
      </c>
      <c r="I64" s="27">
        <f>IFERROR(AVERAGEIFS(统调负荷!$H:$H,统调负荷!$B:$B,I$3,统调负荷!$C:$C,$A64)/10,"")</f>
        <v>1197.305</v>
      </c>
      <c r="J64" s="27">
        <f>IFERROR(AVERAGEIFS(统调负荷!$H:$H,统调负荷!$B:$B,J$3,统调负荷!$C:$C,$A64)/10,"")</f>
        <v>1142.2975</v>
      </c>
      <c r="K64" s="27">
        <f>IFERROR(AVERAGEIFS(统调负荷!$H:$H,统调负荷!$B:$B,K$3,统调负荷!$C:$C,$A64)/10,"")</f>
        <v>1166.4375</v>
      </c>
      <c r="L64" s="27">
        <f>IFERROR(AVERAGEIFS(统调负荷!$H:$H,统调负荷!$B:$B,L$3,统调负荷!$C:$C,$A64)/10,"")</f>
        <v>1278.6525</v>
      </c>
      <c r="M64" s="27">
        <f>IFERROR(AVERAGEIFS(统调负荷!$H:$H,统调负荷!$B:$B,M$3,统调负荷!$C:$C,$A64)/10,"")</f>
        <v>1430.095</v>
      </c>
      <c r="N64" s="27">
        <f>IFERROR(AVERAGEIFS(统调负荷!$H:$H,统调负荷!$B:$B,N$3,统调负荷!$C:$C,$A64)/10,"")</f>
        <v>1367.81</v>
      </c>
      <c r="O64" s="27">
        <f>IFERROR(AVERAGEIFS(统调负荷!$H:$H,统调负荷!$B:$B,O$3,统调负荷!$C:$C,$A64)/10,"")</f>
        <v>1087.7755</v>
      </c>
      <c r="P64" s="27">
        <f>IFERROR(AVERAGEIFS(统调负荷!$H:$H,统调负荷!$B:$B,P$3,统调负荷!$C:$C,$A64)/10,"")</f>
        <v>892.96225</v>
      </c>
      <c r="Q64" s="27">
        <f>IFERROR(AVERAGEIFS(统调负荷!$H:$H,统调负荷!$B:$B,Q$3,统调负荷!$C:$C,$A64)/10,"")</f>
        <v>854.91675</v>
      </c>
      <c r="R64" s="27">
        <f>IFERROR(AVERAGEIFS(统调负荷!$H:$H,统调负荷!$B:$B,R$3,统调负荷!$C:$C,$A64)/10,"")</f>
        <v>798.32475</v>
      </c>
      <c r="S64" s="27">
        <f>IFERROR(AVERAGEIFS(统调负荷!$H:$H,统调负荷!$B:$B,S$3,统调负荷!$C:$C,$A64)/10,"")</f>
        <v>725.45275</v>
      </c>
      <c r="T64" s="27">
        <f>IFERROR(AVERAGEIFS(统调负荷!$H:$H,统调负荷!$B:$B,T$3,统调负荷!$C:$C,$A64)/10,"")</f>
        <v>704.207</v>
      </c>
      <c r="U64" s="27">
        <f>IFERROR(AVERAGEIFS(统调负荷!$H:$H,统调负荷!$B:$B,U$3,统调负荷!$C:$C,$A64)/10,"")</f>
        <v>710.546</v>
      </c>
      <c r="V64" s="27">
        <f>IFERROR(AVERAGEIFS(统调负荷!$H:$H,统调负荷!$B:$B,V$3,统调负荷!$C:$C,$A64)/10,"")</f>
        <v>949.457</v>
      </c>
      <c r="W64" s="27">
        <f>IFERROR(AVERAGEIFS(统调负荷!$H:$H,统调负荷!$B:$B,W$3,统调负荷!$C:$C,$A64)/10,"")</f>
        <v>1478.0525</v>
      </c>
      <c r="X64" s="27">
        <f>IFERROR(AVERAGEIFS(统调负荷!$H:$H,统调负荷!$B:$B,X$3,统调负荷!$C:$C,$A64)/10,"")</f>
        <v>1875.4975</v>
      </c>
      <c r="Y64" s="27">
        <f>IFERROR(AVERAGEIFS(统调负荷!$H:$H,统调负荷!$B:$B,Y$3,统调负荷!$C:$C,$A64)/10,"")</f>
        <v>1901.44</v>
      </c>
      <c r="Z64" s="27">
        <f>IFERROR(AVERAGEIFS(统调负荷!$H:$H,统调负荷!$B:$B,Z$3,统调负荷!$C:$C,$A64)/10,"")</f>
        <v>1901.77</v>
      </c>
      <c r="AA64" s="27">
        <f>IFERROR(AVERAGEIFS(统调负荷!$H:$H,统调负荷!$B:$B,AA$3,统调负荷!$C:$C,$A64)/10,"")</f>
        <v>1861.795</v>
      </c>
      <c r="AB64" s="27">
        <f>IFERROR(AVERAGEIFS(统调负荷!$H:$H,统调负荷!$B:$B,AB$3,统调负荷!$C:$C,$A64)/10,"")</f>
        <v>1738.9625</v>
      </c>
      <c r="AC64" s="27">
        <f>IFERROR(AVERAGEIFS(统调负荷!$H:$H,统调负荷!$B:$B,AC$3,统调负荷!$C:$C,$A64)/10,"")</f>
        <v>1587.105</v>
      </c>
      <c r="AD64" s="27"/>
      <c r="AE64" s="30"/>
      <c r="AF64" s="31"/>
      <c r="AG64" s="31"/>
      <c r="AH64" s="31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</row>
    <row r="65" s="26" customFormat="1" spans="1:55">
      <c r="A65" s="16" t="str">
        <f>统调负荷24小时!A65</f>
        <v>2025-01-31</v>
      </c>
      <c r="B65" s="37" t="s">
        <v>54</v>
      </c>
      <c r="C65" s="33">
        <f t="shared" si="31"/>
        <v>1387.159375</v>
      </c>
      <c r="D65" s="3">
        <f t="shared" si="0"/>
        <v>1920.98</v>
      </c>
      <c r="E65" s="3">
        <f t="shared" si="1"/>
        <v>847.9835</v>
      </c>
      <c r="F65" s="27">
        <f>IFERROR(AVERAGEIFS(统调负荷!$Q:$Q,统调负荷!$B:$B,F$3,统调负荷!$C:$C,$A65)/10,"")</f>
        <v>1628.72</v>
      </c>
      <c r="G65" s="27">
        <f>IFERROR(AVERAGEIFS(统调负荷!$Q:$Q,统调负荷!$B:$B,G$3,统调负荷!$C:$C,$A65)/10,"")</f>
        <v>1434.77</v>
      </c>
      <c r="H65" s="27">
        <f>IFERROR(AVERAGEIFS(统调负荷!$Q:$Q,统调负荷!$B:$B,H$3,统调负荷!$C:$C,$A65)/10,"")</f>
        <v>1441.5425</v>
      </c>
      <c r="I65" s="27">
        <f>IFERROR(AVERAGEIFS(统调负荷!$Q:$Q,统调负荷!$B:$B,I$3,统调负荷!$C:$C,$A65)/10,"")</f>
        <v>1419.8875</v>
      </c>
      <c r="J65" s="27">
        <f>IFERROR(AVERAGEIFS(统调负荷!$Q:$Q,统调负荷!$B:$B,J$3,统调负荷!$C:$C,$A65)/10,"")</f>
        <v>1373.1375</v>
      </c>
      <c r="K65" s="27">
        <f>IFERROR(AVERAGEIFS(统调负荷!$Q:$Q,统调负荷!$B:$B,K$3,统调负荷!$C:$C,$A65)/10,"")</f>
        <v>1362.2825</v>
      </c>
      <c r="L65" s="27">
        <f>IFERROR(AVERAGEIFS(统调负荷!$Q:$Q,统调负荷!$B:$B,L$3,统调负荷!$C:$C,$A65)/10,"")</f>
        <v>1369.485</v>
      </c>
      <c r="M65" s="27">
        <f>IFERROR(AVERAGEIFS(统调负荷!$Q:$Q,统调负荷!$B:$B,M$3,统调负荷!$C:$C,$A65)/10,"")</f>
        <v>1427.7575</v>
      </c>
      <c r="N65" s="27">
        <f>IFERROR(AVERAGEIFS(统调负荷!$Q:$Q,统调负荷!$B:$B,N$3,统调负荷!$C:$C,$A65)/10,"")</f>
        <v>1461.8375</v>
      </c>
      <c r="O65" s="27">
        <f>IFERROR(AVERAGEIFS(统调负荷!$Q:$Q,统调负荷!$B:$B,O$3,统调负荷!$C:$C,$A65)/10,"")</f>
        <v>1359.2175</v>
      </c>
      <c r="P65" s="27">
        <f>IFERROR(AVERAGEIFS(统调负荷!$Q:$Q,统调负荷!$B:$B,P$3,统调负荷!$C:$C,$A65)/10,"")</f>
        <v>1193.99</v>
      </c>
      <c r="Q65" s="27">
        <f>IFERROR(AVERAGEIFS(统调负荷!$Q:$Q,统调负荷!$B:$B,Q$3,统调负荷!$C:$C,$A65)/10,"")</f>
        <v>1076.1225</v>
      </c>
      <c r="R65" s="27">
        <f>IFERROR(AVERAGEIFS(统调负荷!$Q:$Q,统调负荷!$B:$B,R$3,统调负荷!$C:$C,$A65)/10,"")</f>
        <v>981.52575</v>
      </c>
      <c r="S65" s="27">
        <f>IFERROR(AVERAGEIFS(统调负荷!$Q:$Q,统调负荷!$B:$B,S$3,统调负荷!$C:$C,$A65)/10,"")</f>
        <v>886.7265</v>
      </c>
      <c r="T65" s="27">
        <f>IFERROR(AVERAGEIFS(统调负荷!$Q:$Q,统调负荷!$B:$B,T$3,统调负荷!$C:$C,$A65)/10,"")</f>
        <v>847.9835</v>
      </c>
      <c r="U65" s="27">
        <f>IFERROR(AVERAGEIFS(统调负荷!$Q:$Q,统调负荷!$B:$B,U$3,统调负荷!$C:$C,$A65)/10,"")</f>
        <v>921.83425</v>
      </c>
      <c r="V65" s="27">
        <f>IFERROR(AVERAGEIFS(统调负荷!$Q:$Q,统调负荷!$B:$B,V$3,统调负荷!$C:$C,$A65)/10,"")</f>
        <v>1124.005</v>
      </c>
      <c r="W65" s="27">
        <f>IFERROR(AVERAGEIFS(统调负荷!$Q:$Q,统调负荷!$B:$B,W$3,统调负荷!$C:$C,$A65)/10,"")</f>
        <v>1508.1225</v>
      </c>
      <c r="X65" s="27">
        <f>IFERROR(AVERAGEIFS(统调负荷!$Q:$Q,统调负荷!$B:$B,X$3,统调负荷!$C:$C,$A65)/10,"")</f>
        <v>1815.6975</v>
      </c>
      <c r="Y65" s="27">
        <f>IFERROR(AVERAGEIFS(统调负荷!$Q:$Q,统调负荷!$B:$B,Y$3,统调负荷!$C:$C,$A65)/10,"")</f>
        <v>1920.98</v>
      </c>
      <c r="Z65" s="27">
        <f>IFERROR(AVERAGEIFS(统调负荷!$Q:$Q,统调负荷!$B:$B,Z$3,统调负荷!$C:$C,$A65)/10,"")</f>
        <v>1865.6875</v>
      </c>
      <c r="AA65" s="27">
        <f>IFERROR(AVERAGEIFS(统调负荷!$Q:$Q,统调负荷!$B:$B,AA$3,统调负荷!$C:$C,$A65)/10,"")</f>
        <v>1762.66</v>
      </c>
      <c r="AB65" s="27">
        <f>IFERROR(AVERAGEIFS(统调负荷!$Q:$Q,统调负荷!$B:$B,AB$3,统调负荷!$C:$C,$A65)/10,"")</f>
        <v>1614.975</v>
      </c>
      <c r="AC65" s="27">
        <f>IFERROR(AVERAGEIFS(统调负荷!$Q:$Q,统调负荷!$B:$B,AC$3,统调负荷!$C:$C,$A65)/10,"")</f>
        <v>1492.8775</v>
      </c>
      <c r="AD65" s="27"/>
      <c r="AE65" s="30"/>
      <c r="AF65" s="31"/>
      <c r="AG65" s="31"/>
      <c r="AH65" s="31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</row>
  </sheetData>
  <conditionalFormatting sqref="D1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{47d69788-e7a5-48d0-b5ce-fdc434b7dd75}</x14:id>
        </ext>
      </extLst>
    </cfRule>
  </conditionalFormatting>
  <conditionalFormatting sqref="E1">
    <cfRule type="dataBar" priority="2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{e9b41fb6-032d-4552-aaab-f035c9c578f6}</x14:id>
        </ext>
      </extLst>
    </cfRule>
  </conditionalFormatting>
  <conditionalFormatting sqref="F1:AD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:BC1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{1ad891b7-4f8a-476d-b3d8-b28af725748c}</x14:id>
        </ext>
      </extLst>
    </cfRule>
  </conditionalFormatting>
  <conditionalFormatting sqref="E2">
    <cfRule type="dataBar" priority="2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{68254390-ce93-46f8-be11-0aa662770a8f}</x14:id>
        </ext>
      </extLst>
    </cfRule>
  </conditionalFormatting>
  <conditionalFormatting sqref="F2:AD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">
    <cfRule type="dataBar" priority="3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{f532227d-93e0-4bdd-993d-8ad01d993ca9}</x14:id>
        </ext>
      </extLst>
    </cfRule>
  </conditionalFormatting>
  <conditionalFormatting sqref="D3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{3bd638db-d23e-4dfb-b7f0-746a23d240c2}</x14:id>
        </ext>
      </extLst>
    </cfRule>
  </conditionalFormatting>
  <conditionalFormatting sqref="E3">
    <cfRule type="dataBar" priority="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{97ccc4e0-825d-4fd3-99a1-424f3e5dd6ae}</x14:id>
        </ext>
      </extLst>
    </cfRule>
  </conditionalFormatting>
  <conditionalFormatting sqref="C1:C2">
    <cfRule type="dataBar" priority="2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{d3c89a8a-78dc-423d-8156-5038838e447b}</x14:id>
        </ext>
      </extLst>
    </cfRule>
  </conditionalFormatting>
  <conditionalFormatting sqref="C64:C65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{04356ddc-53ef-4f27-a111-62221319cc24}</x14:id>
        </ext>
      </extLst>
    </cfRule>
  </conditionalFormatting>
  <conditionalFormatting sqref="D4:D63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{87122b31-38c0-41d4-874a-39af85f63f78}</x14:id>
        </ext>
      </extLst>
    </cfRule>
  </conditionalFormatting>
  <conditionalFormatting sqref="D64:D65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{1e961a71-c91b-4bd1-881d-759ca9628e7f}</x14:id>
        </ext>
      </extLst>
    </cfRule>
  </conditionalFormatting>
  <conditionalFormatting sqref="D66:D1048576">
    <cfRule type="dataBar" priority="2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{157cd43a-3a72-4776-a1fd-670c40246dd3}</x14:id>
        </ext>
      </extLst>
    </cfRule>
  </conditionalFormatting>
  <conditionalFormatting sqref="E4:E63">
    <cfRule type="dataBar" priority="1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{d945aa9a-5fd4-486c-9d43-2f231ae29b35}</x14:id>
        </ext>
      </extLst>
    </cfRule>
  </conditionalFormatting>
  <conditionalFormatting sqref="E64:E65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{ad67dc5b-7819-4b52-8270-1afb38156aed}</x14:id>
        </ext>
      </extLst>
    </cfRule>
  </conditionalFormatting>
  <conditionalFormatting sqref="E66:E1048576">
    <cfRule type="dataBar" priority="2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{20fcfdb7-9bcb-4567-b5df-b15a581edf63}</x14:id>
        </ext>
      </extLst>
    </cfRule>
  </conditionalFormatting>
  <conditionalFormatting sqref="C4:C63 C66:C1048576">
    <cfRule type="dataBar" priority="6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{f3d9839b-b4f4-4cb6-8259-ab82bdaf2391}</x14:id>
        </ext>
      </extLst>
    </cfRule>
  </conditionalFormatting>
  <conditionalFormatting sqref="F4:AD63 F66:AD1048576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:BC34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4:AD65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7d69788-e7a5-48d0-b5ce-fdc434b7dd7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D1</xm:sqref>
        </x14:conditionalFormatting>
        <x14:conditionalFormatting xmlns:xm="http://schemas.microsoft.com/office/excel/2006/main">
          <x14:cfRule type="dataBar" id="{e9b41fb6-032d-4552-aaab-f035c9c578f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E1</xm:sqref>
        </x14:conditionalFormatting>
        <x14:conditionalFormatting xmlns:xm="http://schemas.microsoft.com/office/excel/2006/main">
          <x14:cfRule type="dataBar" id="{1ad891b7-4f8a-476d-b3d8-b28af725748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D2</xm:sqref>
        </x14:conditionalFormatting>
        <x14:conditionalFormatting xmlns:xm="http://schemas.microsoft.com/office/excel/2006/main">
          <x14:cfRule type="dataBar" id="{68254390-ce93-46f8-be11-0aa662770a8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E2</xm:sqref>
        </x14:conditionalFormatting>
        <x14:conditionalFormatting xmlns:xm="http://schemas.microsoft.com/office/excel/2006/main">
          <x14:cfRule type="dataBar" id="{f532227d-93e0-4bdd-993d-8ad01d993ca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C3</xm:sqref>
        </x14:conditionalFormatting>
        <x14:conditionalFormatting xmlns:xm="http://schemas.microsoft.com/office/excel/2006/main">
          <x14:cfRule type="dataBar" id="{3bd638db-d23e-4dfb-b7f0-746a23d240c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D3</xm:sqref>
        </x14:conditionalFormatting>
        <x14:conditionalFormatting xmlns:xm="http://schemas.microsoft.com/office/excel/2006/main">
          <x14:cfRule type="dataBar" id="{97ccc4e0-825d-4fd3-99a1-424f3e5dd6a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E3</xm:sqref>
        </x14:conditionalFormatting>
        <x14:conditionalFormatting xmlns:xm="http://schemas.microsoft.com/office/excel/2006/main">
          <x14:cfRule type="dataBar" id="{d3c89a8a-78dc-423d-8156-5038838e447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C1:C2</xm:sqref>
        </x14:conditionalFormatting>
        <x14:conditionalFormatting xmlns:xm="http://schemas.microsoft.com/office/excel/2006/main">
          <x14:cfRule type="dataBar" id="{04356ddc-53ef-4f27-a111-62221319cc2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C64:C65</xm:sqref>
        </x14:conditionalFormatting>
        <x14:conditionalFormatting xmlns:xm="http://schemas.microsoft.com/office/excel/2006/main">
          <x14:cfRule type="dataBar" id="{87122b31-38c0-41d4-874a-39af85f63f7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D4:D63</xm:sqref>
        </x14:conditionalFormatting>
        <x14:conditionalFormatting xmlns:xm="http://schemas.microsoft.com/office/excel/2006/main">
          <x14:cfRule type="dataBar" id="{1e961a71-c91b-4bd1-881d-759ca9628e7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D64:D65</xm:sqref>
        </x14:conditionalFormatting>
        <x14:conditionalFormatting xmlns:xm="http://schemas.microsoft.com/office/excel/2006/main">
          <x14:cfRule type="dataBar" id="{157cd43a-3a72-4776-a1fd-670c40246dd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D66:D1048576</xm:sqref>
        </x14:conditionalFormatting>
        <x14:conditionalFormatting xmlns:xm="http://schemas.microsoft.com/office/excel/2006/main">
          <x14:cfRule type="dataBar" id="{d945aa9a-5fd4-486c-9d43-2f231ae29b3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E4:E63</xm:sqref>
        </x14:conditionalFormatting>
        <x14:conditionalFormatting xmlns:xm="http://schemas.microsoft.com/office/excel/2006/main">
          <x14:cfRule type="dataBar" id="{ad67dc5b-7819-4b52-8270-1afb38156ae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E64:E65</xm:sqref>
        </x14:conditionalFormatting>
        <x14:conditionalFormatting xmlns:xm="http://schemas.microsoft.com/office/excel/2006/main">
          <x14:cfRule type="dataBar" id="{20fcfdb7-9bcb-4567-b5df-b15a581edf6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E66:E1048576</xm:sqref>
        </x14:conditionalFormatting>
        <x14:conditionalFormatting xmlns:xm="http://schemas.microsoft.com/office/excel/2006/main">
          <x14:cfRule type="dataBar" id="{f3d9839b-b4f4-4cb6-8259-ab82bdaf239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C4:C63 C66:C1048576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BC101"/>
  <sheetViews>
    <sheetView workbookViewId="0">
      <pane xSplit="5" ySplit="3" topLeftCell="F16" activePane="bottomRight" state="frozen"/>
      <selection/>
      <selection pane="topRight"/>
      <selection pane="bottomLeft"/>
      <selection pane="bottomRight" activeCell="I73" sqref="I73"/>
    </sheetView>
  </sheetViews>
  <sheetFormatPr defaultColWidth="9" defaultRowHeight="12"/>
  <cols>
    <col min="1" max="1" width="9.37037037037037" style="29" customWidth="1"/>
    <col min="2" max="2" width="4.62962962962963" style="26" customWidth="1"/>
    <col min="3" max="3" width="7.37037037037037" style="27" customWidth="1"/>
    <col min="4" max="5" width="8.25" style="7" customWidth="1"/>
    <col min="6" max="29" width="7.37037037037037" style="26" customWidth="1"/>
    <col min="30" max="30" width="15.6296296296296" style="26" customWidth="1"/>
    <col min="31" max="31" width="8.87962962962963" style="30" customWidth="1"/>
    <col min="32" max="33" width="7.37037037037037" style="31" customWidth="1"/>
    <col min="34" max="34" width="9.62962962962963" style="31" customWidth="1"/>
    <col min="35" max="38" width="9.62962962962963" style="32" customWidth="1"/>
    <col min="39" max="39" width="8.12037037037037" style="32" customWidth="1"/>
    <col min="40" max="40" width="9.62962962962963" style="32" customWidth="1"/>
    <col min="41" max="41" width="6.62962962962963" style="32" customWidth="1"/>
    <col min="42" max="46" width="7.37037037037037" style="32" customWidth="1"/>
    <col min="47" max="49" width="9.62962962962963" style="32" customWidth="1"/>
    <col min="50" max="50" width="7.37037037037037" style="32" customWidth="1"/>
    <col min="51" max="53" width="9.62962962962963" style="32" customWidth="1"/>
    <col min="54" max="54" width="7.37037037037037" style="32" customWidth="1"/>
    <col min="55" max="55" width="9.62962962962963" style="32" customWidth="1"/>
    <col min="56" max="16384" width="9" style="26"/>
  </cols>
  <sheetData>
    <row r="1" s="26" customFormat="1" spans="1:55">
      <c r="A1" s="29"/>
      <c r="B1" s="26" t="s">
        <v>53</v>
      </c>
      <c r="C1" s="33">
        <f t="shared" ref="C1:C65" si="0">IFERROR(AVERAGE(F1:AC1),"")</f>
        <v>794.046145833333</v>
      </c>
      <c r="D1" s="3">
        <f t="shared" ref="D1:D65" si="1">IFERROR(MAX(F1:AC1),"")</f>
        <v>1419.19833333333</v>
      </c>
      <c r="E1" s="3">
        <f t="shared" ref="E1:E65" si="2">IFERROR(MIN(F1:AC1),"")</f>
        <v>548.279166666667</v>
      </c>
      <c r="F1" s="27">
        <f>AVERAGEIFS(F$4:F$63,$B$4:$B$63,"预测")</f>
        <v>554.61</v>
      </c>
      <c r="G1" s="27">
        <f>AVERAGEIFS(G$4:G$63,$B$4:$B$63,"预测")</f>
        <v>551.678333333333</v>
      </c>
      <c r="H1" s="27">
        <f>AVERAGEIFS(H$4:H$63,$B$4:$B$63,"预测")</f>
        <v>549.899166666667</v>
      </c>
      <c r="I1" s="27">
        <f>AVERAGEIFS(I$4:I$63,$B$4:$B$63,"预测")</f>
        <v>548.279166666667</v>
      </c>
      <c r="J1" s="27">
        <f>AVERAGEIFS(J$4:J$63,$B$4:$B$63,"预测")</f>
        <v>548.675833333333</v>
      </c>
      <c r="K1" s="27">
        <f>AVERAGEIFS(K$4:K$63,$B$4:$B$63,"预测")</f>
        <v>550.250833333333</v>
      </c>
      <c r="L1" s="27">
        <f>AVERAGEIFS(L$4:L$63,$B$4:$B$63,"预测")</f>
        <v>559.074166666667</v>
      </c>
      <c r="M1" s="27">
        <f>AVERAGEIFS(M$4:M$63,$B$4:$B$63,"预测")</f>
        <v>608.169166666667</v>
      </c>
      <c r="N1" s="27">
        <f>AVERAGEIFS(N$4:N$63,$B$4:$B$63,"预测")</f>
        <v>757.551666666667</v>
      </c>
      <c r="O1" s="27">
        <f>AVERAGEIFS(O$4:O$63,$B$4:$B$63,"预测")</f>
        <v>976.833333333333</v>
      </c>
      <c r="P1" s="27">
        <f>AVERAGEIFS(P$4:P$63,$B$4:$B$63,"预测")</f>
        <v>1190.95333333333</v>
      </c>
      <c r="Q1" s="27">
        <f>AVERAGEIFS(Q$4:Q$63,$B$4:$B$63,"预测")</f>
        <v>1349.17416666667</v>
      </c>
      <c r="R1" s="27">
        <f>AVERAGEIFS(R$4:R$63,$B$4:$B$63,"预测")</f>
        <v>1419.19833333333</v>
      </c>
      <c r="S1" s="27">
        <f>AVERAGEIFS(S$4:S$63,$B$4:$B$63,"预测")</f>
        <v>1405.66916666667</v>
      </c>
      <c r="T1" s="27">
        <f>AVERAGEIFS(T$4:T$63,$B$4:$B$63,"预测")</f>
        <v>1306.8675</v>
      </c>
      <c r="U1" s="27">
        <f>AVERAGEIFS(U$4:U$63,$B$4:$B$63,"预测")</f>
        <v>1124.82083333333</v>
      </c>
      <c r="V1" s="27">
        <f>AVERAGEIFS(V$4:V$63,$B$4:$B$63,"预测")</f>
        <v>901.693333333334</v>
      </c>
      <c r="W1" s="27">
        <f>AVERAGEIFS(W$4:W$63,$B$4:$B$63,"预测")</f>
        <v>696.600833333333</v>
      </c>
      <c r="X1" s="27">
        <f>AVERAGEIFS(X$4:X$63,$B$4:$B$63,"预测")</f>
        <v>586.169166666667</v>
      </c>
      <c r="Y1" s="27">
        <f>AVERAGEIFS(Y$4:Y$63,$B$4:$B$63,"预测")</f>
        <v>571.936666666667</v>
      </c>
      <c r="Z1" s="27">
        <f>AVERAGEIFS(Z$4:Z$63,$B$4:$B$63,"预测")</f>
        <v>578.583333333333</v>
      </c>
      <c r="AA1" s="27">
        <f>AVERAGEIFS(AA$4:AA$63,$B$4:$B$63,"预测")</f>
        <v>580.145</v>
      </c>
      <c r="AB1" s="27">
        <f>AVERAGEIFS(AB$4:AB$63,$B$4:$B$63,"预测")</f>
        <v>577.486666666667</v>
      </c>
      <c r="AC1" s="27">
        <f>AVERAGEIFS(AC$4:AC$63,$B$4:$B$63,"预测")</f>
        <v>562.7875</v>
      </c>
      <c r="AE1" s="30"/>
      <c r="AF1" s="38">
        <f ca="1" t="shared" ref="AF1:BC1" si="3">COUNTIF(AF4:AF33,"&gt;0")/COUNT(AF4:AF33)</f>
        <v>0.966666666666667</v>
      </c>
      <c r="AG1" s="38">
        <f ca="1" t="shared" si="3"/>
        <v>0.966666666666667</v>
      </c>
      <c r="AH1" s="38">
        <f ca="1" t="shared" si="3"/>
        <v>0.933333333333333</v>
      </c>
      <c r="AI1" s="38">
        <f ca="1" t="shared" si="3"/>
        <v>0.966666666666667</v>
      </c>
      <c r="AJ1" s="38">
        <f ca="1" t="shared" si="3"/>
        <v>0.966666666666667</v>
      </c>
      <c r="AK1" s="38">
        <f ca="1" t="shared" si="3"/>
        <v>0.966666666666667</v>
      </c>
      <c r="AL1" s="38">
        <f ca="1" t="shared" si="3"/>
        <v>0.966666666666667</v>
      </c>
      <c r="AM1" s="38">
        <f ca="1" t="shared" si="3"/>
        <v>0.866666666666667</v>
      </c>
      <c r="AN1" s="38">
        <f ca="1" t="shared" si="3"/>
        <v>0.633333333333333</v>
      </c>
      <c r="AO1" s="38">
        <f ca="1" t="shared" si="3"/>
        <v>0.6</v>
      </c>
      <c r="AP1" s="38">
        <f ca="1" t="shared" si="3"/>
        <v>0.533333333333333</v>
      </c>
      <c r="AQ1" s="38">
        <f ca="1" t="shared" si="3"/>
        <v>0.466666666666667</v>
      </c>
      <c r="AR1" s="38">
        <f ca="1" t="shared" si="3"/>
        <v>0.433333333333333</v>
      </c>
      <c r="AS1" s="38">
        <f ca="1" t="shared" si="3"/>
        <v>0.4</v>
      </c>
      <c r="AT1" s="38">
        <f ca="1" t="shared" si="3"/>
        <v>0.333333333333333</v>
      </c>
      <c r="AU1" s="38">
        <f ca="1" t="shared" si="3"/>
        <v>0.366666666666667</v>
      </c>
      <c r="AV1" s="38">
        <f ca="1" t="shared" si="3"/>
        <v>0.3</v>
      </c>
      <c r="AW1" s="38">
        <f ca="1" t="shared" si="3"/>
        <v>0.433333333333333</v>
      </c>
      <c r="AX1" s="38">
        <f ca="1" t="shared" si="3"/>
        <v>0.8</v>
      </c>
      <c r="AY1" s="38">
        <f ca="1" t="shared" si="3"/>
        <v>0.933333333333333</v>
      </c>
      <c r="AZ1" s="38">
        <f ca="1" t="shared" si="3"/>
        <v>0.933333333333333</v>
      </c>
      <c r="BA1" s="38">
        <f ca="1" t="shared" si="3"/>
        <v>0.933333333333333</v>
      </c>
      <c r="BB1" s="38">
        <f ca="1" t="shared" si="3"/>
        <v>0.933333333333333</v>
      </c>
      <c r="BC1" s="38">
        <f ca="1" t="shared" si="3"/>
        <v>0.933333333333333</v>
      </c>
    </row>
    <row r="2" s="27" customFormat="1" spans="1:55">
      <c r="A2" s="34"/>
      <c r="B2" s="27" t="s">
        <v>54</v>
      </c>
      <c r="C2" s="33">
        <f t="shared" si="0"/>
        <v>812.760525</v>
      </c>
      <c r="D2" s="3">
        <f t="shared" si="1"/>
        <v>1334.056175</v>
      </c>
      <c r="E2" s="3">
        <f t="shared" si="2"/>
        <v>604.889925</v>
      </c>
      <c r="F2" s="27">
        <f>AVERAGEIFS(F$4:F$63,$B$4:$B$63,"实际")</f>
        <v>604.889925</v>
      </c>
      <c r="G2" s="27">
        <f>AVERAGEIFS(G$4:G$63,$B$4:$B$63,"实际")</f>
        <v>608.061908333333</v>
      </c>
      <c r="H2" s="27">
        <f>AVERAGEIFS(H$4:H$63,$B$4:$B$63,"实际")</f>
        <v>609.229058333333</v>
      </c>
      <c r="I2" s="27">
        <f>AVERAGEIFS(I$4:I$63,$B$4:$B$63,"实际")</f>
        <v>613.055775</v>
      </c>
      <c r="J2" s="27">
        <f>AVERAGEIFS(J$4:J$63,$B$4:$B$63,"实际")</f>
        <v>617.419816666667</v>
      </c>
      <c r="K2" s="27">
        <f>AVERAGEIFS(K$4:K$63,$B$4:$B$63,"实际")</f>
        <v>626.270508333333</v>
      </c>
      <c r="L2" s="27">
        <f>AVERAGEIFS(L$4:L$63,$B$4:$B$63,"实际")</f>
        <v>635.149091666667</v>
      </c>
      <c r="M2" s="27">
        <f>AVERAGEIFS(M$4:M$63,$B$4:$B$63,"实际")</f>
        <v>660.886941666667</v>
      </c>
      <c r="N2" s="27">
        <f>AVERAGEIFS(N$4:N$63,$B$4:$B$63,"实际")</f>
        <v>783.647408333333</v>
      </c>
      <c r="O2" s="27">
        <f>AVERAGEIFS(O$4:O$63,$B$4:$B$63,"实际")</f>
        <v>986.453291666667</v>
      </c>
      <c r="P2" s="27">
        <f>AVERAGEIFS(P$4:P$63,$B$4:$B$63,"实际")</f>
        <v>1181.99424166667</v>
      </c>
      <c r="Q2" s="27">
        <f>AVERAGEIFS(Q$4:Q$63,$B$4:$B$63,"实际")</f>
        <v>1296.79121666667</v>
      </c>
      <c r="R2" s="27">
        <f>AVERAGEIFS(R$4:R$63,$B$4:$B$63,"实际")</f>
        <v>1334.056175</v>
      </c>
      <c r="S2" s="27">
        <f>AVERAGEIFS(S$4:S$63,$B$4:$B$63,"实际")</f>
        <v>1307.94905833333</v>
      </c>
      <c r="T2" s="27">
        <f>AVERAGEIFS(T$4:T$63,$B$4:$B$63,"实际")</f>
        <v>1220.23198333333</v>
      </c>
      <c r="U2" s="27">
        <f>AVERAGEIFS(U$4:U$63,$B$4:$B$63,"实际")</f>
        <v>1066.54151666667</v>
      </c>
      <c r="V2" s="27">
        <f>AVERAGEIFS(V$4:V$63,$B$4:$B$63,"实际")</f>
        <v>858.395916666666</v>
      </c>
      <c r="W2" s="27">
        <f>AVERAGEIFS(W$4:W$63,$B$4:$B$63,"实际")</f>
        <v>681.211408333333</v>
      </c>
      <c r="X2" s="27">
        <f>AVERAGEIFS(X$4:X$63,$B$4:$B$63,"实际")</f>
        <v>624.857</v>
      </c>
      <c r="Y2" s="27">
        <f>AVERAGEIFS(Y$4:Y$63,$B$4:$B$63,"实际")</f>
        <v>640.493241666667</v>
      </c>
      <c r="Z2" s="27">
        <f>AVERAGEIFS(Z$4:Z$63,$B$4:$B$63,"实际")</f>
        <v>646.560875</v>
      </c>
      <c r="AA2" s="27">
        <f>AVERAGEIFS(AA$4:AA$63,$B$4:$B$63,"实际")</f>
        <v>642.356775</v>
      </c>
      <c r="AB2" s="27">
        <f>AVERAGEIFS(AB$4:AB$63,$B$4:$B$63,"实际")</f>
        <v>636.255558333333</v>
      </c>
      <c r="AC2" s="27">
        <f>AVERAGEIFS(AC$4:AC$63,$B$4:$B$63,"实际")</f>
        <v>623.493908333333</v>
      </c>
      <c r="AE2" s="31"/>
      <c r="AF2" s="38">
        <f ca="1" t="array" ref="AF2">AVERAGE(ABS(AF4:AF34))</f>
        <v>51.7703225806452</v>
      </c>
      <c r="AG2" s="38">
        <f ca="1" t="array" ref="AG2">AVERAGE(ABS(AG4:AG34))</f>
        <v>57.9357258064516</v>
      </c>
      <c r="AH2" s="38">
        <f ca="1" t="array" ref="AH2">AVERAGE(ABS(AH4:AH34))</f>
        <v>60.5740161290323</v>
      </c>
      <c r="AI2" s="38">
        <f ca="1" t="array" ref="AI2">AVERAGE(ABS(AI4:AI34))</f>
        <v>65.7400483870968</v>
      </c>
      <c r="AJ2" s="38">
        <f ca="1" t="array" ref="AJ2">AVERAGE(ABS(AJ4:AJ34))</f>
        <v>69.2048467741935</v>
      </c>
      <c r="AK2" s="38">
        <f ca="1" t="array" ref="AK2">AVERAGE(ABS(AK4:AK34))</f>
        <v>75.9754838709677</v>
      </c>
      <c r="AL2" s="38">
        <f ca="1" t="array" ref="AL2">AVERAGE(ABS(AL4:AL34))</f>
        <v>75.6388709677419</v>
      </c>
      <c r="AM2" s="38">
        <f ca="1" t="array" ref="AM2">AVERAGE(ABS(AM4:AM34))</f>
        <v>53.9130564516129</v>
      </c>
      <c r="AN2" s="38">
        <f ca="1" t="array" ref="AN2">AVERAGE(ABS(AN4:AN34))</f>
        <v>56.6962741935484</v>
      </c>
      <c r="AO2" s="38">
        <f ca="1" t="array" ref="AO2">AVERAGE(ABS(AO4:AO34))</f>
        <v>93.7051774193548</v>
      </c>
      <c r="AP2" s="38">
        <f ca="1" t="array" ref="AP2">AVERAGE(ABS(AP4:AP34))</f>
        <v>131.717024193548</v>
      </c>
      <c r="AQ2" s="38">
        <f ca="1" t="array" ref="AQ2">AVERAGE(ABS(AQ4:AQ34))</f>
        <v>152.011564516129</v>
      </c>
      <c r="AR2" s="38">
        <f ca="1" t="array" ref="AR2">AVERAGE(ABS(AR4:AR34))</f>
        <v>162.976685483871</v>
      </c>
      <c r="AS2" s="38">
        <f ca="1" t="array" ref="AS2">AVERAGE(ABS(AS4:AS34))</f>
        <v>162.990830645161</v>
      </c>
      <c r="AT2" s="38">
        <f ca="1" t="array" ref="AT2">AVERAGE(ABS(AT4:AT34))</f>
        <v>148.630120967742</v>
      </c>
      <c r="AU2" s="38">
        <f ca="1" t="array" ref="AU2">AVERAGE(ABS(AU4:AU34))</f>
        <v>112.861612903226</v>
      </c>
      <c r="AV2" s="38">
        <f ca="1" t="array" ref="AV2">AVERAGE(ABS(AV4:AV34))</f>
        <v>74.8191290322581</v>
      </c>
      <c r="AW2" s="38">
        <f ca="1" t="array" ref="AW2">AVERAGE(ABS(AW4:AW34))</f>
        <v>46.2365725806452</v>
      </c>
      <c r="AX2" s="38">
        <f ca="1" t="array" ref="AX2">AVERAGE(ABS(AX4:AX34))</f>
        <v>49.5986774193548</v>
      </c>
      <c r="AY2" s="38">
        <f ca="1" t="array" ref="AY2">AVERAGE(ABS(AY4:AY34))</f>
        <v>68.2819516129032</v>
      </c>
      <c r="AZ2" s="38">
        <f ca="1" t="array" ref="AZ2">AVERAGE(ABS(AZ4:AZ34))</f>
        <v>67.1309274193548</v>
      </c>
      <c r="BA2" s="38">
        <f ca="1" t="array" ref="BA2">AVERAGE(ABS(BA4:BA34))</f>
        <v>61.6389193548387</v>
      </c>
      <c r="BB2" s="38">
        <f ca="1" t="array" ref="BB2">AVERAGE(ABS(BB4:BB34))</f>
        <v>58.4376532258065</v>
      </c>
      <c r="BC2" s="38">
        <f ca="1" t="array" ref="BC2">AVERAGE(ABS(BC4:BC34))</f>
        <v>59.7665161290323</v>
      </c>
    </row>
    <row r="3" s="28" customFormat="1" spans="1:55">
      <c r="A3" s="35" t="s">
        <v>68</v>
      </c>
      <c r="B3" s="35" t="s">
        <v>69</v>
      </c>
      <c r="C3" s="14" t="s">
        <v>67</v>
      </c>
      <c r="D3" s="14" t="s">
        <v>71</v>
      </c>
      <c r="E3" s="14" t="s">
        <v>72</v>
      </c>
      <c r="F3" s="36">
        <v>0</v>
      </c>
      <c r="G3" s="36">
        <v>1</v>
      </c>
      <c r="H3" s="36">
        <v>2</v>
      </c>
      <c r="I3" s="36">
        <v>3</v>
      </c>
      <c r="J3" s="36">
        <v>4</v>
      </c>
      <c r="K3" s="36">
        <v>5</v>
      </c>
      <c r="L3" s="36">
        <v>6</v>
      </c>
      <c r="M3" s="36">
        <v>7</v>
      </c>
      <c r="N3" s="36">
        <v>8</v>
      </c>
      <c r="O3" s="36">
        <v>9</v>
      </c>
      <c r="P3" s="36">
        <v>10</v>
      </c>
      <c r="Q3" s="36">
        <v>11</v>
      </c>
      <c r="R3" s="36">
        <v>12</v>
      </c>
      <c r="S3" s="36">
        <v>13</v>
      </c>
      <c r="T3" s="36">
        <v>14</v>
      </c>
      <c r="U3" s="36">
        <v>15</v>
      </c>
      <c r="V3" s="36">
        <v>16</v>
      </c>
      <c r="W3" s="36">
        <v>17</v>
      </c>
      <c r="X3" s="36">
        <v>18</v>
      </c>
      <c r="Y3" s="36">
        <v>19</v>
      </c>
      <c r="Z3" s="36">
        <v>20</v>
      </c>
      <c r="AA3" s="36">
        <v>21</v>
      </c>
      <c r="AB3" s="36">
        <v>22</v>
      </c>
      <c r="AC3" s="36">
        <v>23</v>
      </c>
      <c r="AE3" s="39"/>
      <c r="AF3" s="40" t="s">
        <v>73</v>
      </c>
      <c r="AG3" s="40" t="s">
        <v>74</v>
      </c>
      <c r="AH3" s="40" t="s">
        <v>75</v>
      </c>
      <c r="AI3" s="42" t="s">
        <v>76</v>
      </c>
      <c r="AJ3" s="42" t="s">
        <v>77</v>
      </c>
      <c r="AK3" s="42" t="s">
        <v>78</v>
      </c>
      <c r="AL3" s="42" t="s">
        <v>79</v>
      </c>
      <c r="AM3" s="42" t="s">
        <v>80</v>
      </c>
      <c r="AN3" s="42" t="s">
        <v>81</v>
      </c>
      <c r="AO3" s="42" t="s">
        <v>82</v>
      </c>
      <c r="AP3" s="42" t="s">
        <v>83</v>
      </c>
      <c r="AQ3" s="42" t="s">
        <v>84</v>
      </c>
      <c r="AR3" s="42" t="s">
        <v>85</v>
      </c>
      <c r="AS3" s="42" t="s">
        <v>86</v>
      </c>
      <c r="AT3" s="42" t="s">
        <v>87</v>
      </c>
      <c r="AU3" s="42" t="s">
        <v>88</v>
      </c>
      <c r="AV3" s="42" t="s">
        <v>89</v>
      </c>
      <c r="AW3" s="42" t="s">
        <v>90</v>
      </c>
      <c r="AX3" s="42" t="s">
        <v>91</v>
      </c>
      <c r="AY3" s="42" t="s">
        <v>92</v>
      </c>
      <c r="AZ3" s="42" t="s">
        <v>93</v>
      </c>
      <c r="BA3" s="42" t="s">
        <v>94</v>
      </c>
      <c r="BB3" s="42" t="s">
        <v>95</v>
      </c>
      <c r="BC3" s="42" t="s">
        <v>96</v>
      </c>
    </row>
    <row r="4" s="26" customFormat="1" spans="1:55">
      <c r="A4" s="16" t="str">
        <f>统调负荷24小时!A4</f>
        <v>2025-01-01</v>
      </c>
      <c r="B4" s="37" t="s">
        <v>53</v>
      </c>
      <c r="C4" s="33">
        <f t="shared" si="0"/>
        <v>718.476041666667</v>
      </c>
      <c r="D4" s="3">
        <f t="shared" si="1"/>
        <v>1327.6</v>
      </c>
      <c r="E4" s="3">
        <f t="shared" si="2"/>
        <v>477.175</v>
      </c>
      <c r="F4" s="27">
        <f>IFERROR(AVERAGEIFS(统调负荷!$I:$I,统调负荷!$B:$B,F$3,统调负荷!$C:$C,$A4)/10,"")</f>
        <v>501.5</v>
      </c>
      <c r="G4" s="27">
        <f>IFERROR(AVERAGEIFS(统调负荷!$I:$I,统调负荷!$B:$B,G$3,统调负荷!$C:$C,$A4)/10,"")</f>
        <v>494.125</v>
      </c>
      <c r="H4" s="27">
        <f>IFERROR(AVERAGEIFS(统调负荷!$I:$I,统调负荷!$B:$B,H$3,统调负荷!$C:$C,$A4)/10,"")</f>
        <v>488.55</v>
      </c>
      <c r="I4" s="27">
        <f>IFERROR(AVERAGEIFS(统调负荷!$I:$I,统调负荷!$B:$B,I$3,统调负荷!$C:$C,$A4)/10,"")</f>
        <v>482.075</v>
      </c>
      <c r="J4" s="27">
        <f>IFERROR(AVERAGEIFS(统调负荷!$I:$I,统调负荷!$B:$B,J$3,统调负荷!$C:$C,$A4)/10,"")</f>
        <v>479.35</v>
      </c>
      <c r="K4" s="27">
        <f>IFERROR(AVERAGEIFS(统调负荷!$I:$I,统调负荷!$B:$B,K$3,统调负荷!$C:$C,$A4)/10,"")</f>
        <v>477.175</v>
      </c>
      <c r="L4" s="27">
        <f>IFERROR(AVERAGEIFS(统调负荷!$I:$I,统调负荷!$B:$B,L$3,统调负荷!$C:$C,$A4)/10,"")</f>
        <v>480.875</v>
      </c>
      <c r="M4" s="27">
        <f>IFERROR(AVERAGEIFS(统调负荷!$I:$I,统调负荷!$B:$B,M$3,统调负荷!$C:$C,$A4)/10,"")</f>
        <v>517.65</v>
      </c>
      <c r="N4" s="27">
        <f>IFERROR(AVERAGEIFS(统调负荷!$I:$I,统调负荷!$B:$B,N$3,统调负荷!$C:$C,$A4)/10,"")</f>
        <v>664.325</v>
      </c>
      <c r="O4" s="27">
        <f>IFERROR(AVERAGEIFS(统调负荷!$I:$I,统调负荷!$B:$B,O$3,统调负荷!$C:$C,$A4)/10,"")</f>
        <v>868.275</v>
      </c>
      <c r="P4" s="27">
        <f>IFERROR(AVERAGEIFS(统调负荷!$I:$I,统调负荷!$B:$B,P$3,统调负荷!$C:$C,$A4)/10,"")</f>
        <v>1080.4</v>
      </c>
      <c r="Q4" s="27">
        <f>IFERROR(AVERAGEIFS(统调负荷!$I:$I,统调负荷!$B:$B,Q$3,统调负荷!$C:$C,$A4)/10,"")</f>
        <v>1248.2</v>
      </c>
      <c r="R4" s="27">
        <f>IFERROR(AVERAGEIFS(统调负荷!$I:$I,统调负荷!$B:$B,R$3,统调负荷!$C:$C,$A4)/10,"")</f>
        <v>1327.6</v>
      </c>
      <c r="S4" s="27">
        <f>IFERROR(AVERAGEIFS(统调负荷!$I:$I,统调负荷!$B:$B,S$3,统调负荷!$C:$C,$A4)/10,"")</f>
        <v>1310.85</v>
      </c>
      <c r="T4" s="27">
        <f>IFERROR(AVERAGEIFS(统调负荷!$I:$I,统调负荷!$B:$B,T$3,统调负荷!$C:$C,$A4)/10,"")</f>
        <v>1200.125</v>
      </c>
      <c r="U4" s="27">
        <f>IFERROR(AVERAGEIFS(统调负荷!$I:$I,统调负荷!$B:$B,U$3,统调负荷!$C:$C,$A4)/10,"")</f>
        <v>1024.05</v>
      </c>
      <c r="V4" s="27">
        <f>IFERROR(AVERAGEIFS(统调负荷!$I:$I,统调负荷!$B:$B,V$3,统调负荷!$C:$C,$A4)/10,"")</f>
        <v>816.5</v>
      </c>
      <c r="W4" s="27">
        <f>IFERROR(AVERAGEIFS(统调负荷!$I:$I,统调负荷!$B:$B,W$3,统调负荷!$C:$C,$A4)/10,"")</f>
        <v>637.3</v>
      </c>
      <c r="X4" s="27">
        <f>IFERROR(AVERAGEIFS(统调负荷!$I:$I,统调负荷!$B:$B,X$3,统调负荷!$C:$C,$A4)/10,"")</f>
        <v>543.7</v>
      </c>
      <c r="Y4" s="27">
        <f>IFERROR(AVERAGEIFS(统调负荷!$I:$I,统调负荷!$B:$B,Y$3,统调负荷!$C:$C,$A4)/10,"")</f>
        <v>522.325</v>
      </c>
      <c r="Z4" s="27">
        <f>IFERROR(AVERAGEIFS(统调负荷!$I:$I,统调负荷!$B:$B,Z$3,统调负荷!$C:$C,$A4)/10,"")</f>
        <v>526.725</v>
      </c>
      <c r="AA4" s="27">
        <f>IFERROR(AVERAGEIFS(统调负荷!$I:$I,统调负荷!$B:$B,AA$3,统调负荷!$C:$C,$A4)/10,"")</f>
        <v>525.15</v>
      </c>
      <c r="AB4" s="27">
        <f>IFERROR(AVERAGEIFS(统调负荷!$I:$I,统调负荷!$B:$B,AB$3,统调负荷!$C:$C,$A4)/10,"")</f>
        <v>522.175</v>
      </c>
      <c r="AC4" s="27">
        <f>IFERROR(AVERAGEIFS(统调负荷!$I:$I,统调负荷!$B:$B,AC$3,统调负荷!$C:$C,$A4)/10,"")</f>
        <v>504.425</v>
      </c>
      <c r="AD4" s="27"/>
      <c r="AE4" s="23" t="str">
        <f>检修、备用和必开!$A2</f>
        <v>2025-01-01</v>
      </c>
      <c r="AF4" s="41">
        <f ca="1">IFERROR(OFFSET($A$3,ROW(AE1)*2,COLUMN(E3))-OFFSET($A$3,ROW(AE1)*2-1,COLUMN(E3)),"")</f>
        <v>38.475</v>
      </c>
      <c r="AG4" s="41">
        <f ca="1">IFERROR(OFFSET($A$3,ROW(AF1)*2,COLUMN(F3))-OFFSET($A$3,ROW(AF1)*2-1,COLUMN(F3)),"")</f>
        <v>20.875</v>
      </c>
      <c r="AH4" s="41">
        <f ca="1">IFERROR(OFFSET($A$3,ROW(AG1)*2,COLUMN(G3))-OFFSET($A$3,ROW(AG1)*2-1,COLUMN(G3)),"")</f>
        <v>25.525</v>
      </c>
      <c r="AI4" s="41">
        <f ca="1">IFERROR(OFFSET($A$3,ROW(AH1)*2,COLUMN(H3))-OFFSET($A$3,ROW(AH1)*2-1,COLUMN(H3)),"")</f>
        <v>22.825</v>
      </c>
      <c r="AJ4" s="41">
        <f ca="1">IFERROR(OFFSET($A$3,ROW(AI1)*2,COLUMN(I3))-OFFSET($A$3,ROW(AI1)*2-1,COLUMN(I3)),"")</f>
        <v>11.675</v>
      </c>
      <c r="AK4" s="41">
        <f ca="1">IFERROR(OFFSET($A$3,ROW(AJ1)*2,COLUMN(J3))-OFFSET($A$3,ROW(AJ1)*2-1,COLUMN(J3)),"")</f>
        <v>10.475</v>
      </c>
      <c r="AL4" s="41">
        <f ca="1">IFERROR(OFFSET($A$3,ROW(AK1)*2,COLUMN(K3))-OFFSET($A$3,ROW(AK1)*2-1,COLUMN(K3)),"")</f>
        <v>11.725</v>
      </c>
      <c r="AM4" s="41">
        <f ca="1">IFERROR(OFFSET($A$3,ROW(AL1)*2,COLUMN(L3))-OFFSET($A$3,ROW(AL1)*2-1,COLUMN(L3)),"")</f>
        <v>-2.39999999999998</v>
      </c>
      <c r="AN4" s="41">
        <f ca="1">IFERROR(OFFSET($A$3,ROW(AM1)*2,COLUMN(M3))-OFFSET($A$3,ROW(AM1)*2-1,COLUMN(M3)),"")</f>
        <v>-16.2750000000001</v>
      </c>
      <c r="AO4" s="41">
        <f ca="1">IFERROR(OFFSET($A$3,ROW(AN1)*2,COLUMN(N3))-OFFSET($A$3,ROW(AN1)*2-1,COLUMN(N3)),"")</f>
        <v>10.3000000000001</v>
      </c>
      <c r="AP4" s="41">
        <f ca="1">IFERROR(OFFSET($A$3,ROW(AO1)*2,COLUMN(O3))-OFFSET($A$3,ROW(AO1)*2-1,COLUMN(O3)),"")</f>
        <v>-5.82500000000005</v>
      </c>
      <c r="AQ4" s="41">
        <f ca="1">IFERROR(OFFSET($A$3,ROW(AP1)*2,COLUMN(P3))-OFFSET($A$3,ROW(AP1)*2-1,COLUMN(P3)),"")</f>
        <v>-41.25</v>
      </c>
      <c r="AR4" s="41">
        <f ca="1">IFERROR(OFFSET($A$3,ROW(AQ1)*2,COLUMN(Q3))-OFFSET($A$3,ROW(AQ1)*2-1,COLUMN(Q3)),"")</f>
        <v>-51.5749999999998</v>
      </c>
      <c r="AS4" s="41">
        <f ca="1">IFERROR(OFFSET($A$3,ROW(AR1)*2,COLUMN(R3))-OFFSET($A$3,ROW(AR1)*2-1,COLUMN(R3)),"")</f>
        <v>-69.125</v>
      </c>
      <c r="AT4" s="41">
        <f ca="1">IFERROR(OFFSET($A$3,ROW(AS1)*2,COLUMN(S3))-OFFSET($A$3,ROW(AS1)*2-1,COLUMN(S3)),"")</f>
        <v>-82.5</v>
      </c>
      <c r="AU4" s="41">
        <f ca="1">IFERROR(OFFSET($A$3,ROW(AT1)*2,COLUMN(T3))-OFFSET($A$3,ROW(AT1)*2-1,COLUMN(T3)),"")</f>
        <v>-78.4499999999999</v>
      </c>
      <c r="AV4" s="41">
        <f ca="1">IFERROR(OFFSET($A$3,ROW(AU1)*2,COLUMN(U3))-OFFSET($A$3,ROW(AU1)*2-1,COLUMN(U3)),"")</f>
        <v>-89.4</v>
      </c>
      <c r="AW4" s="41">
        <f ca="1">IFERROR(OFFSET($A$3,ROW(AV1)*2,COLUMN(V3))-OFFSET($A$3,ROW(AV1)*2-1,COLUMN(V3)),"")</f>
        <v>-79.675</v>
      </c>
      <c r="AX4" s="41">
        <f ca="1">IFERROR(OFFSET($A$3,ROW(AW1)*2,COLUMN(W3))-OFFSET($A$3,ROW(AW1)*2-1,COLUMN(W3)),"")</f>
        <v>-33.2</v>
      </c>
      <c r="AY4" s="41">
        <f ca="1">IFERROR(OFFSET($A$3,ROW(AX1)*2,COLUMN(X3))-OFFSET($A$3,ROW(AX1)*2-1,COLUMN(X3)),"")</f>
        <v>-5.97500000000002</v>
      </c>
      <c r="AZ4" s="41">
        <f ca="1">IFERROR(OFFSET($A$3,ROW(AY1)*2,COLUMN(Y3))-OFFSET($A$3,ROW(AY1)*2-1,COLUMN(Y3)),"")</f>
        <v>-4.70000000000005</v>
      </c>
      <c r="BA4" s="41">
        <f ca="1">IFERROR(OFFSET($A$3,ROW(AZ1)*2,COLUMN(Z3))-OFFSET($A$3,ROW(AZ1)*2-1,COLUMN(Z3)),"")</f>
        <v>-10.175</v>
      </c>
      <c r="BB4" s="41">
        <f ca="1">IFERROR(OFFSET($A$3,ROW(BA1)*2,COLUMN(AA3))-OFFSET($A$3,ROW(BA1)*2-1,COLUMN(AA3)),"")</f>
        <v>-18.8</v>
      </c>
      <c r="BC4" s="41">
        <f ca="1">IFERROR(OFFSET($A$3,ROW(BB1)*2,COLUMN(AB3))-OFFSET($A$3,ROW(BB1)*2-1,COLUMN(AB3)),"")</f>
        <v>-8.47500000000002</v>
      </c>
    </row>
    <row r="5" s="26" customFormat="1" spans="1:55">
      <c r="A5" s="16" t="str">
        <f>统调负荷24小时!A5</f>
        <v>2025-01-01</v>
      </c>
      <c r="B5" s="37" t="s">
        <v>54</v>
      </c>
      <c r="C5" s="33">
        <f t="shared" si="0"/>
        <v>699.895833333333</v>
      </c>
      <c r="D5" s="3">
        <f t="shared" si="1"/>
        <v>1276.025</v>
      </c>
      <c r="E5" s="3">
        <f t="shared" si="2"/>
        <v>487.65</v>
      </c>
      <c r="F5" s="27">
        <f>IFERROR(AVERAGEIFS(统调负荷!$R:$R,统调负荷!$B:$B,F$3,统调负荷!$C:$C,$A5)/10,"")</f>
        <v>539.975</v>
      </c>
      <c r="G5" s="27">
        <f>IFERROR(AVERAGEIFS(统调负荷!$R:$R,统调负荷!$B:$B,G$3,统调负荷!$C:$C,$A5)/10,"")</f>
        <v>515</v>
      </c>
      <c r="H5" s="27">
        <f>IFERROR(AVERAGEIFS(统调负荷!$R:$R,统调负荷!$B:$B,H$3,统调负荷!$C:$C,$A5)/10,"")</f>
        <v>514.075</v>
      </c>
      <c r="I5" s="27">
        <f>IFERROR(AVERAGEIFS(统调负荷!$R:$R,统调负荷!$B:$B,I$3,统调负荷!$C:$C,$A5)/10,"")</f>
        <v>504.9</v>
      </c>
      <c r="J5" s="27">
        <f>IFERROR(AVERAGEIFS(统调负荷!$R:$R,统调负荷!$B:$B,J$3,统调负荷!$C:$C,$A5)/10,"")</f>
        <v>491.025</v>
      </c>
      <c r="K5" s="27">
        <f>IFERROR(AVERAGEIFS(统调负荷!$R:$R,统调负荷!$B:$B,K$3,统调负荷!$C:$C,$A5)/10,"")</f>
        <v>487.65</v>
      </c>
      <c r="L5" s="27">
        <f>IFERROR(AVERAGEIFS(统调负荷!$R:$R,统调负荷!$B:$B,L$3,统调负荷!$C:$C,$A5)/10,"")</f>
        <v>492.6</v>
      </c>
      <c r="M5" s="27">
        <f>IFERROR(AVERAGEIFS(统调负荷!$R:$R,统调负荷!$B:$B,M$3,统调负荷!$C:$C,$A5)/10,"")</f>
        <v>515.25</v>
      </c>
      <c r="N5" s="27">
        <f>IFERROR(AVERAGEIFS(统调负荷!$R:$R,统调负荷!$B:$B,N$3,统调负荷!$C:$C,$A5)/10,"")</f>
        <v>648.05</v>
      </c>
      <c r="O5" s="27">
        <f>IFERROR(AVERAGEIFS(统调负荷!$R:$R,统调负荷!$B:$B,O$3,统调负荷!$C:$C,$A5)/10,"")</f>
        <v>878.575</v>
      </c>
      <c r="P5" s="27">
        <f>IFERROR(AVERAGEIFS(统调负荷!$R:$R,统调负荷!$B:$B,P$3,统调负荷!$C:$C,$A5)/10,"")</f>
        <v>1074.575</v>
      </c>
      <c r="Q5" s="27">
        <f>IFERROR(AVERAGEIFS(统调负荷!$R:$R,统调负荷!$B:$B,Q$3,统调负荷!$C:$C,$A5)/10,"")</f>
        <v>1206.95</v>
      </c>
      <c r="R5" s="27">
        <f>IFERROR(AVERAGEIFS(统调负荷!$R:$R,统调负荷!$B:$B,R$3,统调负荷!$C:$C,$A5)/10,"")</f>
        <v>1276.025</v>
      </c>
      <c r="S5" s="27">
        <f>IFERROR(AVERAGEIFS(统调负荷!$R:$R,统调负荷!$B:$B,S$3,统调负荷!$C:$C,$A5)/10,"")</f>
        <v>1241.725</v>
      </c>
      <c r="T5" s="27">
        <f>IFERROR(AVERAGEIFS(统调负荷!$R:$R,统调负荷!$B:$B,T$3,统调负荷!$C:$C,$A5)/10,"")</f>
        <v>1117.625</v>
      </c>
      <c r="U5" s="27">
        <f>IFERROR(AVERAGEIFS(统调负荷!$R:$R,统调负荷!$B:$B,U$3,统调负荷!$C:$C,$A5)/10,"")</f>
        <v>945.6</v>
      </c>
      <c r="V5" s="27">
        <f>IFERROR(AVERAGEIFS(统调负荷!$R:$R,统调负荷!$B:$B,V$3,统调负荷!$C:$C,$A5)/10,"")</f>
        <v>727.1</v>
      </c>
      <c r="W5" s="27">
        <f>IFERROR(AVERAGEIFS(统调负荷!$R:$R,统调负荷!$B:$B,W$3,统调负荷!$C:$C,$A5)/10,"")</f>
        <v>557.625</v>
      </c>
      <c r="X5" s="27">
        <f>IFERROR(AVERAGEIFS(统调负荷!$R:$R,统调负荷!$B:$B,X$3,统调负荷!$C:$C,$A5)/10,"")</f>
        <v>510.5</v>
      </c>
      <c r="Y5" s="27">
        <f>IFERROR(AVERAGEIFS(统调负荷!$R:$R,统调负荷!$B:$B,Y$3,统调负荷!$C:$C,$A5)/10,"")</f>
        <v>516.35</v>
      </c>
      <c r="Z5" s="27">
        <f>IFERROR(AVERAGEIFS(统调负荷!$R:$R,统调负荷!$B:$B,Z$3,统调负荷!$C:$C,$A5)/10,"")</f>
        <v>522.025</v>
      </c>
      <c r="AA5" s="27">
        <f>IFERROR(AVERAGEIFS(统调负荷!$R:$R,统调负荷!$B:$B,AA$3,统调负荷!$C:$C,$A5)/10,"")</f>
        <v>514.975</v>
      </c>
      <c r="AB5" s="27">
        <f>IFERROR(AVERAGEIFS(统调负荷!$R:$R,统调负荷!$B:$B,AB$3,统调负荷!$C:$C,$A5)/10,"")</f>
        <v>503.375</v>
      </c>
      <c r="AC5" s="27">
        <f>IFERROR(AVERAGEIFS(统调负荷!$R:$R,统调负荷!$B:$B,AC$3,统调负荷!$C:$C,$A5)/10,"")</f>
        <v>495.95</v>
      </c>
      <c r="AD5" s="27"/>
      <c r="AE5" s="23" t="str">
        <f>检修、备用和必开!$A3</f>
        <v>2025-01-02</v>
      </c>
      <c r="AF5" s="41">
        <f ca="1">IFERROR(OFFSET($A$3,ROW(AE2)*2,COLUMN(E4))-OFFSET($A$3,ROW(AE2)*2-1,COLUMN(E4)),"")</f>
        <v>50.575</v>
      </c>
      <c r="AG5" s="41">
        <f ca="1">IFERROR(OFFSET($A$3,ROW(AF2)*2,COLUMN(F4))-OFFSET($A$3,ROW(AF2)*2-1,COLUMN(F4)),"")</f>
        <v>81</v>
      </c>
      <c r="AH5" s="41">
        <f ca="1">IFERROR(OFFSET($A$3,ROW(AG2)*2,COLUMN(G4))-OFFSET($A$3,ROW(AG2)*2-1,COLUMN(G4)),"")</f>
        <v>90</v>
      </c>
      <c r="AI5" s="41">
        <f ca="1">IFERROR(OFFSET($A$3,ROW(AH2)*2,COLUMN(H4))-OFFSET($A$3,ROW(AH2)*2-1,COLUMN(H4)),"")</f>
        <v>102.425</v>
      </c>
      <c r="AJ5" s="41">
        <f ca="1">IFERROR(OFFSET($A$3,ROW(AI2)*2,COLUMN(I4))-OFFSET($A$3,ROW(AI2)*2-1,COLUMN(I4)),"")</f>
        <v>112</v>
      </c>
      <c r="AK5" s="41">
        <f ca="1">IFERROR(OFFSET($A$3,ROW(AJ2)*2,COLUMN(J4))-OFFSET($A$3,ROW(AJ2)*2-1,COLUMN(J4)),"")</f>
        <v>124.8</v>
      </c>
      <c r="AL5" s="41">
        <f ca="1">IFERROR(OFFSET($A$3,ROW(AK2)*2,COLUMN(K4))-OFFSET($A$3,ROW(AK2)*2-1,COLUMN(K4)),"")</f>
        <v>120.3</v>
      </c>
      <c r="AM5" s="41">
        <f ca="1">IFERROR(OFFSET($A$3,ROW(AL2)*2,COLUMN(L4))-OFFSET($A$3,ROW(AL2)*2-1,COLUMN(L4)),"")</f>
        <v>89.9250000000001</v>
      </c>
      <c r="AN5" s="41">
        <f ca="1">IFERROR(OFFSET($A$3,ROW(AM2)*2,COLUMN(M4))-OFFSET($A$3,ROW(AM2)*2-1,COLUMN(M4)),"")</f>
        <v>95.7750000000001</v>
      </c>
      <c r="AO5" s="41">
        <f ca="1">IFERROR(OFFSET($A$3,ROW(AN2)*2,COLUMN(N4))-OFFSET($A$3,ROW(AN2)*2-1,COLUMN(N4)),"")</f>
        <v>90.825</v>
      </c>
      <c r="AP5" s="41">
        <f ca="1">IFERROR(OFFSET($A$3,ROW(AO2)*2,COLUMN(O4))-OFFSET($A$3,ROW(AO2)*2-1,COLUMN(O4)),"")</f>
        <v>117.35</v>
      </c>
      <c r="AQ5" s="41">
        <f ca="1">IFERROR(OFFSET($A$3,ROW(AP2)*2,COLUMN(P4))-OFFSET($A$3,ROW(AP2)*2-1,COLUMN(P4)),"")</f>
        <v>105.675</v>
      </c>
      <c r="AR5" s="41">
        <f ca="1">IFERROR(OFFSET($A$3,ROW(AQ2)*2,COLUMN(Q4))-OFFSET($A$3,ROW(AQ2)*2-1,COLUMN(Q4)),"")</f>
        <v>76.875</v>
      </c>
      <c r="AS5" s="41">
        <f ca="1">IFERROR(OFFSET($A$3,ROW(AR2)*2,COLUMN(R4))-OFFSET($A$3,ROW(AR2)*2-1,COLUMN(R4)),"")</f>
        <v>75.45</v>
      </c>
      <c r="AT5" s="41">
        <f ca="1">IFERROR(OFFSET($A$3,ROW(AS2)*2,COLUMN(S4))-OFFSET($A$3,ROW(AS2)*2-1,COLUMN(S4)),"")</f>
        <v>57.425</v>
      </c>
      <c r="AU5" s="41">
        <f ca="1">IFERROR(OFFSET($A$3,ROW(AT2)*2,COLUMN(T4))-OFFSET($A$3,ROW(AT2)*2-1,COLUMN(T4)),"")</f>
        <v>51.45</v>
      </c>
      <c r="AV5" s="41">
        <f ca="1">IFERROR(OFFSET($A$3,ROW(AU2)*2,COLUMN(U4))-OFFSET($A$3,ROW(AU2)*2-1,COLUMN(U4)),"")</f>
        <v>19.3</v>
      </c>
      <c r="AW5" s="41">
        <f ca="1">IFERROR(OFFSET($A$3,ROW(AV2)*2,COLUMN(V4))-OFFSET($A$3,ROW(AV2)*2-1,COLUMN(V4)),"")</f>
        <v>8.94999999999993</v>
      </c>
      <c r="AX5" s="41">
        <f ca="1">IFERROR(OFFSET($A$3,ROW(AW2)*2,COLUMN(W4))-OFFSET($A$3,ROW(AW2)*2-1,COLUMN(W4)),"")</f>
        <v>60.075</v>
      </c>
      <c r="AY5" s="41">
        <f ca="1">IFERROR(OFFSET($A$3,ROW(AX2)*2,COLUMN(X4))-OFFSET($A$3,ROW(AX2)*2-1,COLUMN(X4)),"")</f>
        <v>71.95</v>
      </c>
      <c r="AZ5" s="41">
        <f ca="1">IFERROR(OFFSET($A$3,ROW(AY2)*2,COLUMN(Y4))-OFFSET($A$3,ROW(AY2)*2-1,COLUMN(Y4)),"")</f>
        <v>75.675</v>
      </c>
      <c r="BA5" s="41">
        <f ca="1">IFERROR(OFFSET($A$3,ROW(AZ2)*2,COLUMN(Z4))-OFFSET($A$3,ROW(AZ2)*2-1,COLUMN(Z4)),"")</f>
        <v>74.125</v>
      </c>
      <c r="BB5" s="41">
        <f ca="1">IFERROR(OFFSET($A$3,ROW(BA2)*2,COLUMN(AA4))-OFFSET($A$3,ROW(BA2)*2-1,COLUMN(AA4)),"")</f>
        <v>67.1750000000001</v>
      </c>
      <c r="BC5" s="41">
        <f ca="1">IFERROR(OFFSET($A$3,ROW(BB2)*2,COLUMN(AB4))-OFFSET($A$3,ROW(BB2)*2-1,COLUMN(AB4)),"")</f>
        <v>75.15</v>
      </c>
    </row>
    <row r="6" s="26" customFormat="1" spans="1:55">
      <c r="A6" s="16" t="str">
        <f>统调负荷24小时!A6</f>
        <v>2025-01-02</v>
      </c>
      <c r="B6" s="37" t="s">
        <v>53</v>
      </c>
      <c r="C6" s="33">
        <f t="shared" si="0"/>
        <v>754.015625</v>
      </c>
      <c r="D6" s="3">
        <f t="shared" si="1"/>
        <v>1308.175</v>
      </c>
      <c r="E6" s="3">
        <f t="shared" si="2"/>
        <v>487.4</v>
      </c>
      <c r="F6" s="27">
        <f>IFERROR(AVERAGEIFS(统调负荷!$I:$I,统调负荷!$B:$B,F$3,统调负荷!$C:$C,$A6)/10,"")</f>
        <v>493.925</v>
      </c>
      <c r="G6" s="27">
        <f>IFERROR(AVERAGEIFS(统调负荷!$I:$I,统调负荷!$B:$B,G$3,统调负荷!$C:$C,$A6)/10,"")</f>
        <v>487.4</v>
      </c>
      <c r="H6" s="27">
        <f>IFERROR(AVERAGEIFS(统调负荷!$I:$I,统调负荷!$B:$B,H$3,统调负荷!$C:$C,$A6)/10,"")</f>
        <v>487.5</v>
      </c>
      <c r="I6" s="27">
        <f>IFERROR(AVERAGEIFS(统调负荷!$I:$I,统调负荷!$B:$B,I$3,统调负荷!$C:$C,$A6)/10,"")</f>
        <v>489.375</v>
      </c>
      <c r="J6" s="27">
        <f>IFERROR(AVERAGEIFS(统调负荷!$I:$I,统调负荷!$B:$B,J$3,统调负荷!$C:$C,$A6)/10,"")</f>
        <v>494.8</v>
      </c>
      <c r="K6" s="27">
        <f>IFERROR(AVERAGEIFS(统调负荷!$I:$I,统调负荷!$B:$B,K$3,统调负荷!$C:$C,$A6)/10,"")</f>
        <v>500.725</v>
      </c>
      <c r="L6" s="27">
        <f>IFERROR(AVERAGEIFS(统调负荷!$I:$I,统调负荷!$B:$B,L$3,统调负荷!$C:$C,$A6)/10,"")</f>
        <v>512.4</v>
      </c>
      <c r="M6" s="27">
        <f>IFERROR(AVERAGEIFS(统调负荷!$I:$I,统调负荷!$B:$B,M$3,统调负荷!$C:$C,$A6)/10,"")</f>
        <v>552.925</v>
      </c>
      <c r="N6" s="27">
        <f>IFERROR(AVERAGEIFS(统调负荷!$I:$I,统调负荷!$B:$B,N$3,统调负荷!$C:$C,$A6)/10,"")</f>
        <v>682.3</v>
      </c>
      <c r="O6" s="27">
        <f>IFERROR(AVERAGEIFS(统调负荷!$I:$I,统调负荷!$B:$B,O$3,统调负荷!$C:$C,$A6)/10,"")</f>
        <v>880.15</v>
      </c>
      <c r="P6" s="27">
        <f>IFERROR(AVERAGEIFS(统调负荷!$I:$I,统调负荷!$B:$B,P$3,统调负荷!$C:$C,$A6)/10,"")</f>
        <v>1068.325</v>
      </c>
      <c r="Q6" s="27">
        <f>IFERROR(AVERAGEIFS(统调负荷!$I:$I,统调负荷!$B:$B,Q$3,统调负荷!$C:$C,$A6)/10,"")</f>
        <v>1221.825</v>
      </c>
      <c r="R6" s="27">
        <f>IFERROR(AVERAGEIFS(统调负荷!$I:$I,统调负荷!$B:$B,R$3,统调负荷!$C:$C,$A6)/10,"")</f>
        <v>1302.6</v>
      </c>
      <c r="S6" s="27">
        <f>IFERROR(AVERAGEIFS(统调负荷!$I:$I,统调负荷!$B:$B,S$3,统调负荷!$C:$C,$A6)/10,"")</f>
        <v>1308.175</v>
      </c>
      <c r="T6" s="27">
        <f>IFERROR(AVERAGEIFS(统调负荷!$I:$I,统调负荷!$B:$B,T$3,统调负荷!$C:$C,$A6)/10,"")</f>
        <v>1250.875</v>
      </c>
      <c r="U6" s="27">
        <f>IFERROR(AVERAGEIFS(统调负荷!$I:$I,统调负荷!$B:$B,U$3,统调负荷!$C:$C,$A6)/10,"")</f>
        <v>1092.475</v>
      </c>
      <c r="V6" s="27">
        <f>IFERROR(AVERAGEIFS(统调负荷!$I:$I,统调负荷!$B:$B,V$3,统调负荷!$C:$C,$A6)/10,"")</f>
        <v>893.625</v>
      </c>
      <c r="W6" s="27">
        <f>IFERROR(AVERAGEIFS(统调负荷!$I:$I,统调负荷!$B:$B,W$3,统调负荷!$C:$C,$A6)/10,"")</f>
        <v>705.45</v>
      </c>
      <c r="X6" s="27">
        <f>IFERROR(AVERAGEIFS(统调负荷!$I:$I,统调负荷!$B:$B,X$3,统调负荷!$C:$C,$A6)/10,"")</f>
        <v>607.65</v>
      </c>
      <c r="Y6" s="27">
        <f>IFERROR(AVERAGEIFS(统调负荷!$I:$I,统调负荷!$B:$B,Y$3,统调负荷!$C:$C,$A6)/10,"")</f>
        <v>595.75</v>
      </c>
      <c r="Z6" s="27">
        <f>IFERROR(AVERAGEIFS(统调负荷!$I:$I,统调负荷!$B:$B,Z$3,统调负荷!$C:$C,$A6)/10,"")</f>
        <v>611.575</v>
      </c>
      <c r="AA6" s="27">
        <f>IFERROR(AVERAGEIFS(统调负荷!$I:$I,统调负荷!$B:$B,AA$3,统调负荷!$C:$C,$A6)/10,"")</f>
        <v>618.175</v>
      </c>
      <c r="AB6" s="27">
        <f>IFERROR(AVERAGEIFS(统调负荷!$I:$I,统调负荷!$B:$B,AB$3,统调负荷!$C:$C,$A6)/10,"")</f>
        <v>623.775</v>
      </c>
      <c r="AC6" s="27">
        <f>IFERROR(AVERAGEIFS(统调负荷!$I:$I,统调负荷!$B:$B,AC$3,统调负荷!$C:$C,$A6)/10,"")</f>
        <v>614.6</v>
      </c>
      <c r="AD6" s="27"/>
      <c r="AE6" s="23" t="str">
        <f>检修、备用和必开!$A4</f>
        <v>2025-01-03</v>
      </c>
      <c r="AF6" s="41">
        <f ca="1">IFERROR(OFFSET($A$3,ROW(AE3)*2,COLUMN(E5))-OFFSET($A$3,ROW(AE3)*2-1,COLUMN(E5)),"")</f>
        <v>56.125</v>
      </c>
      <c r="AG6" s="41">
        <f ca="1">IFERROR(OFFSET($A$3,ROW(AF3)*2,COLUMN(F5))-OFFSET($A$3,ROW(AF3)*2-1,COLUMN(F5)),"")</f>
        <v>96.9</v>
      </c>
      <c r="AH6" s="41">
        <f ca="1">IFERROR(OFFSET($A$3,ROW(AG3)*2,COLUMN(G5))-OFFSET($A$3,ROW(AG3)*2-1,COLUMN(G5)),"")</f>
        <v>112</v>
      </c>
      <c r="AI6" s="41">
        <f ca="1">IFERROR(OFFSET($A$3,ROW(AH3)*2,COLUMN(H5))-OFFSET($A$3,ROW(AH3)*2-1,COLUMN(H5)),"")</f>
        <v>112.825</v>
      </c>
      <c r="AJ6" s="41">
        <f ca="1">IFERROR(OFFSET($A$3,ROW(AI3)*2,COLUMN(I5))-OFFSET($A$3,ROW(AI3)*2-1,COLUMN(I5)),"")</f>
        <v>111.625</v>
      </c>
      <c r="AK6" s="41">
        <f ca="1">IFERROR(OFFSET($A$3,ROW(AJ3)*2,COLUMN(J5))-OFFSET($A$3,ROW(AJ3)*2-1,COLUMN(J5)),"")</f>
        <v>117.625</v>
      </c>
      <c r="AL6" s="41">
        <f ca="1">IFERROR(OFFSET($A$3,ROW(AK3)*2,COLUMN(K5))-OFFSET($A$3,ROW(AK3)*2-1,COLUMN(K5)),"")</f>
        <v>108.125</v>
      </c>
      <c r="AM6" s="41">
        <f ca="1">IFERROR(OFFSET($A$3,ROW(AL3)*2,COLUMN(L5))-OFFSET($A$3,ROW(AL3)*2-1,COLUMN(L5)),"")</f>
        <v>100.7</v>
      </c>
      <c r="AN6" s="41">
        <f ca="1">IFERROR(OFFSET($A$3,ROW(AM3)*2,COLUMN(M5))-OFFSET($A$3,ROW(AM3)*2-1,COLUMN(M5)),"")</f>
        <v>97.55</v>
      </c>
      <c r="AO6" s="41">
        <f ca="1">IFERROR(OFFSET($A$3,ROW(AN3)*2,COLUMN(N5))-OFFSET($A$3,ROW(AN3)*2-1,COLUMN(N5)),"")</f>
        <v>165.35</v>
      </c>
      <c r="AP6" s="41">
        <f ca="1">IFERROR(OFFSET($A$3,ROW(AO3)*2,COLUMN(O5))-OFFSET($A$3,ROW(AO3)*2-1,COLUMN(O5)),"")</f>
        <v>220.65</v>
      </c>
      <c r="AQ6" s="41">
        <f ca="1">IFERROR(OFFSET($A$3,ROW(AP3)*2,COLUMN(P5))-OFFSET($A$3,ROW(AP3)*2-1,COLUMN(P5)),"")</f>
        <v>201.1</v>
      </c>
      <c r="AR6" s="41">
        <f ca="1">IFERROR(OFFSET($A$3,ROW(AQ3)*2,COLUMN(Q5))-OFFSET($A$3,ROW(AQ3)*2-1,COLUMN(Q5)),"")</f>
        <v>135.375</v>
      </c>
      <c r="AS6" s="41">
        <f ca="1">IFERROR(OFFSET($A$3,ROW(AR3)*2,COLUMN(R5))-OFFSET($A$3,ROW(AR3)*2-1,COLUMN(R5)),"")</f>
        <v>92.825</v>
      </c>
      <c r="AT6" s="41">
        <f ca="1">IFERROR(OFFSET($A$3,ROW(AS3)*2,COLUMN(S5))-OFFSET($A$3,ROW(AS3)*2-1,COLUMN(S5)),"")</f>
        <v>113.625</v>
      </c>
      <c r="AU6" s="41">
        <f ca="1">IFERROR(OFFSET($A$3,ROW(AT3)*2,COLUMN(T5))-OFFSET($A$3,ROW(AT3)*2-1,COLUMN(T5)),"")</f>
        <v>65</v>
      </c>
      <c r="AV6" s="41">
        <f ca="1">IFERROR(OFFSET($A$3,ROW(AU3)*2,COLUMN(U5))-OFFSET($A$3,ROW(AU3)*2-1,COLUMN(U5)),"")</f>
        <v>-6.5</v>
      </c>
      <c r="AW6" s="41">
        <f ca="1">IFERROR(OFFSET($A$3,ROW(AV3)*2,COLUMN(V5))-OFFSET($A$3,ROW(AV3)*2-1,COLUMN(V5)),"")</f>
        <v>-16.35</v>
      </c>
      <c r="AX6" s="41">
        <f ca="1">IFERROR(OFFSET($A$3,ROW(AW3)*2,COLUMN(W5))-OFFSET($A$3,ROW(AW3)*2-1,COLUMN(W5)),"")</f>
        <v>40.45</v>
      </c>
      <c r="AY6" s="41">
        <f ca="1">IFERROR(OFFSET($A$3,ROW(AX3)*2,COLUMN(X5))-OFFSET($A$3,ROW(AX3)*2-1,COLUMN(X5)),"")</f>
        <v>76.5749999999999</v>
      </c>
      <c r="AZ6" s="41">
        <f ca="1">IFERROR(OFFSET($A$3,ROW(AY3)*2,COLUMN(Y5))-OFFSET($A$3,ROW(AY3)*2-1,COLUMN(Y5)),"")</f>
        <v>81.2249999999999</v>
      </c>
      <c r="BA6" s="41">
        <f ca="1">IFERROR(OFFSET($A$3,ROW(AZ3)*2,COLUMN(Z5))-OFFSET($A$3,ROW(AZ3)*2-1,COLUMN(Z5)),"")</f>
        <v>89.8499999999999</v>
      </c>
      <c r="BB6" s="41">
        <f ca="1">IFERROR(OFFSET($A$3,ROW(BA3)*2,COLUMN(AA5))-OFFSET($A$3,ROW(BA3)*2-1,COLUMN(AA5)),"")</f>
        <v>71.0749999999999</v>
      </c>
      <c r="BC6" s="41">
        <f ca="1">IFERROR(OFFSET($A$3,ROW(BB3)*2,COLUMN(AB5))-OFFSET($A$3,ROW(BB3)*2-1,COLUMN(AB5)),"")</f>
        <v>69.8249999999999</v>
      </c>
    </row>
    <row r="7" s="26" customFormat="1" spans="1:55">
      <c r="A7" s="16" t="str">
        <f>统调负荷24小时!A7</f>
        <v>2025-01-02</v>
      </c>
      <c r="B7" s="37" t="s">
        <v>54</v>
      </c>
      <c r="C7" s="33">
        <f t="shared" si="0"/>
        <v>832.942708333333</v>
      </c>
      <c r="D7" s="3">
        <f t="shared" si="1"/>
        <v>1383.625</v>
      </c>
      <c r="E7" s="3">
        <f t="shared" si="2"/>
        <v>544.5</v>
      </c>
      <c r="F7" s="27">
        <f>IFERROR(AVERAGEIFS(统调负荷!$R:$R,统调负荷!$B:$B,F$3,统调负荷!$C:$C,$A7)/10,"")</f>
        <v>544.5</v>
      </c>
      <c r="G7" s="27">
        <f>IFERROR(AVERAGEIFS(统调负荷!$R:$R,统调负荷!$B:$B,G$3,统调负荷!$C:$C,$A7)/10,"")</f>
        <v>568.4</v>
      </c>
      <c r="H7" s="27">
        <f>IFERROR(AVERAGEIFS(统调负荷!$R:$R,统调负荷!$B:$B,H$3,统调负荷!$C:$C,$A7)/10,"")</f>
        <v>577.5</v>
      </c>
      <c r="I7" s="27">
        <f>IFERROR(AVERAGEIFS(统调负荷!$R:$R,统调负荷!$B:$B,I$3,统调负荷!$C:$C,$A7)/10,"")</f>
        <v>591.8</v>
      </c>
      <c r="J7" s="27">
        <f>IFERROR(AVERAGEIFS(统调负荷!$R:$R,统调负荷!$B:$B,J$3,统调负荷!$C:$C,$A7)/10,"")</f>
        <v>606.8</v>
      </c>
      <c r="K7" s="27">
        <f>IFERROR(AVERAGEIFS(统调负荷!$R:$R,统调负荷!$B:$B,K$3,统调负荷!$C:$C,$A7)/10,"")</f>
        <v>625.525</v>
      </c>
      <c r="L7" s="27">
        <f>IFERROR(AVERAGEIFS(统调负荷!$R:$R,统调负荷!$B:$B,L$3,统调负荷!$C:$C,$A7)/10,"")</f>
        <v>632.7</v>
      </c>
      <c r="M7" s="27">
        <f>IFERROR(AVERAGEIFS(统调负荷!$R:$R,统调负荷!$B:$B,M$3,统调负荷!$C:$C,$A7)/10,"")</f>
        <v>642.85</v>
      </c>
      <c r="N7" s="27">
        <f>IFERROR(AVERAGEIFS(统调负荷!$R:$R,统调负荷!$B:$B,N$3,统调负荷!$C:$C,$A7)/10,"")</f>
        <v>778.075</v>
      </c>
      <c r="O7" s="27">
        <f>IFERROR(AVERAGEIFS(统调负荷!$R:$R,统调负荷!$B:$B,O$3,统调负荷!$C:$C,$A7)/10,"")</f>
        <v>970.975</v>
      </c>
      <c r="P7" s="27">
        <f>IFERROR(AVERAGEIFS(统调负荷!$R:$R,统调负荷!$B:$B,P$3,统调负荷!$C:$C,$A7)/10,"")</f>
        <v>1185.675</v>
      </c>
      <c r="Q7" s="27">
        <f>IFERROR(AVERAGEIFS(统调负荷!$R:$R,统调负荷!$B:$B,Q$3,统调负荷!$C:$C,$A7)/10,"")</f>
        <v>1327.5</v>
      </c>
      <c r="R7" s="27">
        <f>IFERROR(AVERAGEIFS(统调负荷!$R:$R,统调负荷!$B:$B,R$3,统调负荷!$C:$C,$A7)/10,"")</f>
        <v>1379.475</v>
      </c>
      <c r="S7" s="27">
        <f>IFERROR(AVERAGEIFS(统调负荷!$R:$R,统调负荷!$B:$B,S$3,统调负荷!$C:$C,$A7)/10,"")</f>
        <v>1383.625</v>
      </c>
      <c r="T7" s="27">
        <f>IFERROR(AVERAGEIFS(统调负荷!$R:$R,统调负荷!$B:$B,T$3,统调负荷!$C:$C,$A7)/10,"")</f>
        <v>1308.3</v>
      </c>
      <c r="U7" s="27">
        <f>IFERROR(AVERAGEIFS(统调负荷!$R:$R,统调负荷!$B:$B,U$3,统调负荷!$C:$C,$A7)/10,"")</f>
        <v>1143.925</v>
      </c>
      <c r="V7" s="27">
        <f>IFERROR(AVERAGEIFS(统调负荷!$R:$R,统调负荷!$B:$B,V$3,统调负荷!$C:$C,$A7)/10,"")</f>
        <v>912.925</v>
      </c>
      <c r="W7" s="27">
        <f>IFERROR(AVERAGEIFS(统调负荷!$R:$R,统调负荷!$B:$B,W$3,统调负荷!$C:$C,$A7)/10,"")</f>
        <v>714.4</v>
      </c>
      <c r="X7" s="27">
        <f>IFERROR(AVERAGEIFS(统调负荷!$R:$R,统调负荷!$B:$B,X$3,统调负荷!$C:$C,$A7)/10,"")</f>
        <v>667.725</v>
      </c>
      <c r="Y7" s="27">
        <f>IFERROR(AVERAGEIFS(统调负荷!$R:$R,统调负荷!$B:$B,Y$3,统调负荷!$C:$C,$A7)/10,"")</f>
        <v>667.7</v>
      </c>
      <c r="Z7" s="27">
        <f>IFERROR(AVERAGEIFS(统调负荷!$R:$R,统调负荷!$B:$B,Z$3,统调负荷!$C:$C,$A7)/10,"")</f>
        <v>687.25</v>
      </c>
      <c r="AA7" s="27">
        <f>IFERROR(AVERAGEIFS(统调负荷!$R:$R,统调负荷!$B:$B,AA$3,统调负荷!$C:$C,$A7)/10,"")</f>
        <v>692.3</v>
      </c>
      <c r="AB7" s="27">
        <f>IFERROR(AVERAGEIFS(统调负荷!$R:$R,统调负荷!$B:$B,AB$3,统调负荷!$C:$C,$A7)/10,"")</f>
        <v>690.95</v>
      </c>
      <c r="AC7" s="27">
        <f>IFERROR(AVERAGEIFS(统调负荷!$R:$R,统调负荷!$B:$B,AC$3,统调负荷!$C:$C,$A7)/10,"")</f>
        <v>689.75</v>
      </c>
      <c r="AD7" s="27"/>
      <c r="AE7" s="23" t="str">
        <f>检修、备用和必开!$A5</f>
        <v>2025-01-04</v>
      </c>
      <c r="AF7" s="41">
        <f ca="1">IFERROR(OFFSET($A$3,ROW(AE4)*2,COLUMN(E6))-OFFSET($A$3,ROW(AE4)*2-1,COLUMN(E6)),"")</f>
        <v>75.139</v>
      </c>
      <c r="AG7" s="41">
        <f ca="1">IFERROR(OFFSET($A$3,ROW(AF4)*2,COLUMN(F6))-OFFSET($A$3,ROW(AF4)*2-1,COLUMN(F6)),"")</f>
        <v>114.55275</v>
      </c>
      <c r="AH7" s="41">
        <f ca="1">IFERROR(OFFSET($A$3,ROW(AG4)*2,COLUMN(G6))-OFFSET($A$3,ROW(AG4)*2-1,COLUMN(G6)),"")</f>
        <v>133.181</v>
      </c>
      <c r="AI7" s="41">
        <f ca="1">IFERROR(OFFSET($A$3,ROW(AH4)*2,COLUMN(H6))-OFFSET($A$3,ROW(AH4)*2-1,COLUMN(H6)),"")</f>
        <v>135.64075</v>
      </c>
      <c r="AJ7" s="41">
        <f ca="1">IFERROR(OFFSET($A$3,ROW(AI4)*2,COLUMN(I6))-OFFSET($A$3,ROW(AI4)*2-1,COLUMN(I6)),"")</f>
        <v>121.329</v>
      </c>
      <c r="AK7" s="41">
        <f ca="1">IFERROR(OFFSET($A$3,ROW(AJ4)*2,COLUMN(J6))-OFFSET($A$3,ROW(AJ4)*2-1,COLUMN(J6)),"")</f>
        <v>116.715</v>
      </c>
      <c r="AL7" s="41">
        <f ca="1">IFERROR(OFFSET($A$3,ROW(AK4)*2,COLUMN(K6))-OFFSET($A$3,ROW(AK4)*2-1,COLUMN(K6)),"")</f>
        <v>119.84725</v>
      </c>
      <c r="AM7" s="41">
        <f ca="1">IFERROR(OFFSET($A$3,ROW(AL4)*2,COLUMN(L6))-OFFSET($A$3,ROW(AL4)*2-1,COLUMN(L6)),"")</f>
        <v>121.46375</v>
      </c>
      <c r="AN7" s="41">
        <f ca="1">IFERROR(OFFSET($A$3,ROW(AM4)*2,COLUMN(M6))-OFFSET($A$3,ROW(AM4)*2-1,COLUMN(M6)),"")</f>
        <v>107.46425</v>
      </c>
      <c r="AO7" s="41">
        <f ca="1">IFERROR(OFFSET($A$3,ROW(AN4)*2,COLUMN(N6))-OFFSET($A$3,ROW(AN4)*2-1,COLUMN(N6)),"")</f>
        <v>151.2825</v>
      </c>
      <c r="AP7" s="41">
        <f ca="1">IFERROR(OFFSET($A$3,ROW(AO4)*2,COLUMN(O6))-OFFSET($A$3,ROW(AO4)*2-1,COLUMN(O6)),"")</f>
        <v>180.9425</v>
      </c>
      <c r="AQ7" s="41">
        <f ca="1">IFERROR(OFFSET($A$3,ROW(AP4)*2,COLUMN(P6))-OFFSET($A$3,ROW(AP4)*2-1,COLUMN(P6)),"")</f>
        <v>159.36</v>
      </c>
      <c r="AR7" s="41">
        <f ca="1">IFERROR(OFFSET($A$3,ROW(AQ4)*2,COLUMN(Q6))-OFFSET($A$3,ROW(AQ4)*2-1,COLUMN(Q6)),"")</f>
        <v>138.2725</v>
      </c>
      <c r="AS7" s="41">
        <f ca="1">IFERROR(OFFSET($A$3,ROW(AR4)*2,COLUMN(R6))-OFFSET($A$3,ROW(AR4)*2-1,COLUMN(R6)),"")</f>
        <v>108.415</v>
      </c>
      <c r="AT7" s="41">
        <f ca="1">IFERROR(OFFSET($A$3,ROW(AS4)*2,COLUMN(S6))-OFFSET($A$3,ROW(AS4)*2-1,COLUMN(S6)),"")</f>
        <v>56.0800000000002</v>
      </c>
      <c r="AU7" s="41">
        <f ca="1">IFERROR(OFFSET($A$3,ROW(AT4)*2,COLUMN(T6))-OFFSET($A$3,ROW(AT4)*2-1,COLUMN(T6)),"")</f>
        <v>14.4575</v>
      </c>
      <c r="AV7" s="41">
        <f ca="1">IFERROR(OFFSET($A$3,ROW(AU4)*2,COLUMN(U6))-OFFSET($A$3,ROW(AU4)*2-1,COLUMN(U6)),"")</f>
        <v>-32.1382500000001</v>
      </c>
      <c r="AW7" s="41">
        <f ca="1">IFERROR(OFFSET($A$3,ROW(AV4)*2,COLUMN(V6))-OFFSET($A$3,ROW(AV4)*2-1,COLUMN(V6)),"")</f>
        <v>-36.5785</v>
      </c>
      <c r="AX7" s="41">
        <f ca="1">IFERROR(OFFSET($A$3,ROW(AW4)*2,COLUMN(W6))-OFFSET($A$3,ROW(AW4)*2-1,COLUMN(W6)),"")</f>
        <v>26.8365</v>
      </c>
      <c r="AY7" s="41">
        <f ca="1">IFERROR(OFFSET($A$3,ROW(AX4)*2,COLUMN(X6))-OFFSET($A$3,ROW(AX4)*2-1,COLUMN(X6)),"")</f>
        <v>65.02075</v>
      </c>
      <c r="AZ7" s="41">
        <f ca="1">IFERROR(OFFSET($A$3,ROW(AY4)*2,COLUMN(Y6))-OFFSET($A$3,ROW(AY4)*2-1,COLUMN(Y6)),"")</f>
        <v>56.3647500000001</v>
      </c>
      <c r="BA7" s="41">
        <f ca="1">IFERROR(OFFSET($A$3,ROW(AZ4)*2,COLUMN(Z6))-OFFSET($A$3,ROW(AZ4)*2-1,COLUMN(Z6)),"")</f>
        <v>36.625</v>
      </c>
      <c r="BB7" s="41">
        <f ca="1">IFERROR(OFFSET($A$3,ROW(BA4)*2,COLUMN(AA6))-OFFSET($A$3,ROW(BA4)*2-1,COLUMN(AA6)),"")</f>
        <v>30.269</v>
      </c>
      <c r="BC7" s="41">
        <f ca="1">IFERROR(OFFSET($A$3,ROW(BB4)*2,COLUMN(AB6))-OFFSET($A$3,ROW(BB4)*2-1,COLUMN(AB6)),"")</f>
        <v>21.6857500000001</v>
      </c>
    </row>
    <row r="8" s="26" customFormat="1" spans="1:55">
      <c r="A8" s="16" t="str">
        <f>统调负荷24小时!A8</f>
        <v>2025-01-03</v>
      </c>
      <c r="B8" s="37" t="s">
        <v>53</v>
      </c>
      <c r="C8" s="33">
        <f t="shared" si="0"/>
        <v>821.54375</v>
      </c>
      <c r="D8" s="3">
        <f t="shared" si="1"/>
        <v>1408.5</v>
      </c>
      <c r="E8" s="3">
        <f t="shared" si="2"/>
        <v>591.6</v>
      </c>
      <c r="F8" s="27">
        <f>IFERROR(AVERAGEIFS(统调负荷!$I:$I,统调负荷!$B:$B,F$3,统调负荷!$C:$C,$A8)/10,"")</f>
        <v>597.775</v>
      </c>
      <c r="G8" s="27">
        <f>IFERROR(AVERAGEIFS(统调负荷!$I:$I,统调负荷!$B:$B,G$3,统调负荷!$C:$C,$A8)/10,"")</f>
        <v>599.9</v>
      </c>
      <c r="H8" s="27">
        <f>IFERROR(AVERAGEIFS(统调负荷!$I:$I,统调负荷!$B:$B,H$3,统调负荷!$C:$C,$A8)/10,"")</f>
        <v>602.425</v>
      </c>
      <c r="I8" s="27">
        <f>IFERROR(AVERAGEIFS(统调负荷!$I:$I,统调负荷!$B:$B,I$3,统调负荷!$C:$C,$A8)/10,"")</f>
        <v>604.025</v>
      </c>
      <c r="J8" s="27">
        <f>IFERROR(AVERAGEIFS(统调负荷!$I:$I,统调负荷!$B:$B,J$3,统调负荷!$C:$C,$A8)/10,"")</f>
        <v>608.425</v>
      </c>
      <c r="K8" s="27">
        <f>IFERROR(AVERAGEIFS(统调负荷!$I:$I,统调负荷!$B:$B,K$3,统调负荷!$C:$C,$A8)/10,"")</f>
        <v>610.6</v>
      </c>
      <c r="L8" s="27">
        <f>IFERROR(AVERAGEIFS(统调负荷!$I:$I,统调负荷!$B:$B,L$3,统调负荷!$C:$C,$A8)/10,"")</f>
        <v>617.625</v>
      </c>
      <c r="M8" s="27">
        <f>IFERROR(AVERAGEIFS(统调负荷!$I:$I,统调负荷!$B:$B,M$3,统调负荷!$C:$C,$A8)/10,"")</f>
        <v>654.05</v>
      </c>
      <c r="N8" s="27">
        <f>IFERROR(AVERAGEIFS(统调负荷!$I:$I,统调负荷!$B:$B,N$3,统调负荷!$C:$C,$A8)/10,"")</f>
        <v>786.825</v>
      </c>
      <c r="O8" s="27">
        <f>IFERROR(AVERAGEIFS(统调负荷!$I:$I,统调负荷!$B:$B,O$3,统调负荷!$C:$C,$A8)/10,"")</f>
        <v>983.925</v>
      </c>
      <c r="P8" s="27">
        <f>IFERROR(AVERAGEIFS(统调负荷!$I:$I,统调负荷!$B:$B,P$3,统调负荷!$C:$C,$A8)/10,"")</f>
        <v>1188.95</v>
      </c>
      <c r="Q8" s="27">
        <f>IFERROR(AVERAGEIFS(统调负荷!$I:$I,统调负荷!$B:$B,Q$3,统调负荷!$C:$C,$A8)/10,"")</f>
        <v>1346.625</v>
      </c>
      <c r="R8" s="27">
        <f>IFERROR(AVERAGEIFS(统调负荷!$I:$I,统调负荷!$B:$B,R$3,统调负荷!$C:$C,$A8)/10,"")</f>
        <v>1408.5</v>
      </c>
      <c r="S8" s="27">
        <f>IFERROR(AVERAGEIFS(统调负荷!$I:$I,统调负荷!$B:$B,S$3,统调负荷!$C:$C,$A8)/10,"")</f>
        <v>1392.825</v>
      </c>
      <c r="T8" s="27">
        <f>IFERROR(AVERAGEIFS(统调负荷!$I:$I,统调负荷!$B:$B,T$3,统调负荷!$C:$C,$A8)/10,"")</f>
        <v>1295.875</v>
      </c>
      <c r="U8" s="27">
        <f>IFERROR(AVERAGEIFS(统调负荷!$I:$I,统调负荷!$B:$B,U$3,统调负荷!$C:$C,$A8)/10,"")</f>
        <v>1121.875</v>
      </c>
      <c r="V8" s="27">
        <f>IFERROR(AVERAGEIFS(统调负荷!$I:$I,统调负荷!$B:$B,V$3,统调负荷!$C:$C,$A8)/10,"")</f>
        <v>909.675</v>
      </c>
      <c r="W8" s="27">
        <f>IFERROR(AVERAGEIFS(统调负荷!$I:$I,统调负荷!$B:$B,W$3,统调负荷!$C:$C,$A8)/10,"")</f>
        <v>719.275</v>
      </c>
      <c r="X8" s="27">
        <f>IFERROR(AVERAGEIFS(统调负荷!$I:$I,统调负荷!$B:$B,X$3,统调负荷!$C:$C,$A8)/10,"")</f>
        <v>623.175</v>
      </c>
      <c r="Y8" s="27">
        <f>IFERROR(AVERAGEIFS(统调负荷!$I:$I,统调负荷!$B:$B,Y$3,统调负荷!$C:$C,$A8)/10,"")</f>
        <v>609.6</v>
      </c>
      <c r="Z8" s="27">
        <f>IFERROR(AVERAGEIFS(统调负荷!$I:$I,统调负荷!$B:$B,Z$3,统调负荷!$C:$C,$A8)/10,"")</f>
        <v>618.2</v>
      </c>
      <c r="AA8" s="27">
        <f>IFERROR(AVERAGEIFS(统调负荷!$I:$I,统调负荷!$B:$B,AA$3,统调负荷!$C:$C,$A8)/10,"")</f>
        <v>614.7</v>
      </c>
      <c r="AB8" s="27">
        <f>IFERROR(AVERAGEIFS(统调负荷!$I:$I,统调负荷!$B:$B,AB$3,统调负荷!$C:$C,$A8)/10,"")</f>
        <v>610.6</v>
      </c>
      <c r="AC8" s="27">
        <f>IFERROR(AVERAGEIFS(统调负荷!$I:$I,统调负荷!$B:$B,AC$3,统调负荷!$C:$C,$A8)/10,"")</f>
        <v>591.6</v>
      </c>
      <c r="AD8" s="27"/>
      <c r="AE8" s="23" t="str">
        <f>检修、备用和必开!$A6</f>
        <v>2025-01-05</v>
      </c>
      <c r="AF8" s="41">
        <f ca="1">IFERROR(OFFSET($A$3,ROW(AE5)*2,COLUMN(E7))-OFFSET($A$3,ROW(AE5)*2-1,COLUMN(E7)),"")</f>
        <v>46.50775</v>
      </c>
      <c r="AG8" s="41">
        <f ca="1">IFERROR(OFFSET($A$3,ROW(AF5)*2,COLUMN(F7))-OFFSET($A$3,ROW(AF5)*2-1,COLUMN(F7)),"")</f>
        <v>48.6732500000001</v>
      </c>
      <c r="AH8" s="41">
        <f ca="1">IFERROR(OFFSET($A$3,ROW(AG5)*2,COLUMN(G7))-OFFSET($A$3,ROW(AG5)*2-1,COLUMN(G7)),"")</f>
        <v>60.3100000000001</v>
      </c>
      <c r="AI8" s="41">
        <f ca="1">IFERROR(OFFSET($A$3,ROW(AH5)*2,COLUMN(H7))-OFFSET($A$3,ROW(AH5)*2-1,COLUMN(H7)),"")</f>
        <v>60.046</v>
      </c>
      <c r="AJ8" s="41">
        <f ca="1">IFERROR(OFFSET($A$3,ROW(AI5)*2,COLUMN(I7))-OFFSET($A$3,ROW(AI5)*2-1,COLUMN(I7)),"")</f>
        <v>56.3807499999999</v>
      </c>
      <c r="AK8" s="41">
        <f ca="1">IFERROR(OFFSET($A$3,ROW(AJ5)*2,COLUMN(J7))-OFFSET($A$3,ROW(AJ5)*2-1,COLUMN(J7)),"")</f>
        <v>59.247</v>
      </c>
      <c r="AL8" s="41">
        <f ca="1">IFERROR(OFFSET($A$3,ROW(AK5)*2,COLUMN(K7))-OFFSET($A$3,ROW(AK5)*2-1,COLUMN(K7)),"")</f>
        <v>57.69325</v>
      </c>
      <c r="AM8" s="41">
        <f ca="1">IFERROR(OFFSET($A$3,ROW(AL5)*2,COLUMN(L7))-OFFSET($A$3,ROW(AL5)*2-1,COLUMN(L7)),"")</f>
        <v>62.7782500000001</v>
      </c>
      <c r="AN8" s="41">
        <f ca="1">IFERROR(OFFSET($A$3,ROW(AM5)*2,COLUMN(M7))-OFFSET($A$3,ROW(AM5)*2-1,COLUMN(M7)),"")</f>
        <v>58.15725</v>
      </c>
      <c r="AO8" s="41">
        <f ca="1">IFERROR(OFFSET($A$3,ROW(AN5)*2,COLUMN(N7))-OFFSET($A$3,ROW(AN5)*2-1,COLUMN(N7)),"")</f>
        <v>77.49275</v>
      </c>
      <c r="AP8" s="41">
        <f ca="1">IFERROR(OFFSET($A$3,ROW(AO5)*2,COLUMN(O7))-OFFSET($A$3,ROW(AO5)*2-1,COLUMN(O7)),"")</f>
        <v>60.6275000000001</v>
      </c>
      <c r="AQ8" s="41">
        <f ca="1">IFERROR(OFFSET($A$3,ROW(AP5)*2,COLUMN(P7))-OFFSET($A$3,ROW(AP5)*2-1,COLUMN(P7)),"")</f>
        <v>-11.4650000000001</v>
      </c>
      <c r="AR8" s="41">
        <f ca="1">IFERROR(OFFSET($A$3,ROW(AQ5)*2,COLUMN(Q7))-OFFSET($A$3,ROW(AQ5)*2-1,COLUMN(Q7)),"")</f>
        <v>-57.905</v>
      </c>
      <c r="AS8" s="41">
        <f ca="1">IFERROR(OFFSET($A$3,ROW(AR5)*2,COLUMN(R7))-OFFSET($A$3,ROW(AR5)*2-1,COLUMN(R7)),"")</f>
        <v>-70.7949999999998</v>
      </c>
      <c r="AT8" s="41">
        <f ca="1">IFERROR(OFFSET($A$3,ROW(AS5)*2,COLUMN(S7))-OFFSET($A$3,ROW(AS5)*2-1,COLUMN(S7)),"")</f>
        <v>-98.1025000000002</v>
      </c>
      <c r="AU8" s="41">
        <f ca="1">IFERROR(OFFSET($A$3,ROW(AT5)*2,COLUMN(T7))-OFFSET($A$3,ROW(AT5)*2-1,COLUMN(T7)),"")</f>
        <v>-106.12525</v>
      </c>
      <c r="AV8" s="41">
        <f ca="1">IFERROR(OFFSET($A$3,ROW(AU5)*2,COLUMN(U7))-OFFSET($A$3,ROW(AU5)*2-1,COLUMN(U7)),"")</f>
        <v>-137.00625</v>
      </c>
      <c r="AW8" s="41">
        <f ca="1">IFERROR(OFFSET($A$3,ROW(AV5)*2,COLUMN(V7))-OFFSET($A$3,ROW(AV5)*2-1,COLUMN(V7)),"")</f>
        <v>-116.65075</v>
      </c>
      <c r="AX8" s="41">
        <f ca="1">IFERROR(OFFSET($A$3,ROW(AW5)*2,COLUMN(W7))-OFFSET($A$3,ROW(AW5)*2-1,COLUMN(W7)),"")</f>
        <v>-35.4095</v>
      </c>
      <c r="AY8" s="41">
        <f ca="1">IFERROR(OFFSET($A$3,ROW(AX5)*2,COLUMN(X7))-OFFSET($A$3,ROW(AX5)*2-1,COLUMN(X7)),"")</f>
        <v>4.64099999999996</v>
      </c>
      <c r="AZ8" s="41">
        <f ca="1">IFERROR(OFFSET($A$3,ROW(AY5)*2,COLUMN(Y7))-OFFSET($A$3,ROW(AY5)*2-1,COLUMN(Y7)),"")</f>
        <v>13.513</v>
      </c>
      <c r="BA8" s="41">
        <f ca="1">IFERROR(OFFSET($A$3,ROW(AZ5)*2,COLUMN(Z7))-OFFSET($A$3,ROW(AZ5)*2-1,COLUMN(Z7)),"")</f>
        <v>14.46275</v>
      </c>
      <c r="BB8" s="41">
        <f ca="1">IFERROR(OFFSET($A$3,ROW(BA5)*2,COLUMN(AA7))-OFFSET($A$3,ROW(BA5)*2-1,COLUMN(AA7)),"")</f>
        <v>11.5744999999999</v>
      </c>
      <c r="BC8" s="41">
        <f ca="1">IFERROR(OFFSET($A$3,ROW(BB5)*2,COLUMN(AB7))-OFFSET($A$3,ROW(BB5)*2-1,COLUMN(AB7)),"")</f>
        <v>28.25775</v>
      </c>
    </row>
    <row r="9" s="26" customFormat="1" spans="1:55">
      <c r="A9" s="16" t="str">
        <f>统调负荷24小时!A9</f>
        <v>2025-01-03</v>
      </c>
      <c r="B9" s="37" t="s">
        <v>54</v>
      </c>
      <c r="C9" s="33">
        <f t="shared" si="0"/>
        <v>917.941666666666</v>
      </c>
      <c r="D9" s="3">
        <f t="shared" si="1"/>
        <v>1547.725</v>
      </c>
      <c r="E9" s="3">
        <f t="shared" si="2"/>
        <v>653.9</v>
      </c>
      <c r="F9" s="27">
        <f>IFERROR(AVERAGEIFS(统调负荷!$R:$R,统调负荷!$B:$B,F$3,统调负荷!$C:$C,$A9)/10,"")</f>
        <v>653.9</v>
      </c>
      <c r="G9" s="27">
        <f>IFERROR(AVERAGEIFS(统调负荷!$R:$R,统调负荷!$B:$B,G$3,统调负荷!$C:$C,$A9)/10,"")</f>
        <v>696.8</v>
      </c>
      <c r="H9" s="27">
        <f>IFERROR(AVERAGEIFS(统调负荷!$R:$R,统调负荷!$B:$B,H$3,统调负荷!$C:$C,$A9)/10,"")</f>
        <v>714.425</v>
      </c>
      <c r="I9" s="27">
        <f>IFERROR(AVERAGEIFS(统调负荷!$R:$R,统调负荷!$B:$B,I$3,统调负荷!$C:$C,$A9)/10,"")</f>
        <v>716.85</v>
      </c>
      <c r="J9" s="27">
        <f>IFERROR(AVERAGEIFS(统调负荷!$R:$R,统调负荷!$B:$B,J$3,统调负荷!$C:$C,$A9)/10,"")</f>
        <v>720.05</v>
      </c>
      <c r="K9" s="27">
        <f>IFERROR(AVERAGEIFS(统调负荷!$R:$R,统调负荷!$B:$B,K$3,统调负荷!$C:$C,$A9)/10,"")</f>
        <v>728.225</v>
      </c>
      <c r="L9" s="27">
        <f>IFERROR(AVERAGEIFS(统调负荷!$R:$R,统调负荷!$B:$B,L$3,统调负荷!$C:$C,$A9)/10,"")</f>
        <v>725.75</v>
      </c>
      <c r="M9" s="27">
        <f>IFERROR(AVERAGEIFS(统调负荷!$R:$R,统调负荷!$B:$B,M$3,统调负荷!$C:$C,$A9)/10,"")</f>
        <v>754.75</v>
      </c>
      <c r="N9" s="27">
        <f>IFERROR(AVERAGEIFS(统调负荷!$R:$R,统调负荷!$B:$B,N$3,统调负荷!$C:$C,$A9)/10,"")</f>
        <v>884.375</v>
      </c>
      <c r="O9" s="27">
        <f>IFERROR(AVERAGEIFS(统调负荷!$R:$R,统调负荷!$B:$B,O$3,统调负荷!$C:$C,$A9)/10,"")</f>
        <v>1149.275</v>
      </c>
      <c r="P9" s="27">
        <f>IFERROR(AVERAGEIFS(统调负荷!$R:$R,统调负荷!$B:$B,P$3,统调负荷!$C:$C,$A9)/10,"")</f>
        <v>1409.6</v>
      </c>
      <c r="Q9" s="27">
        <f>IFERROR(AVERAGEIFS(统调负荷!$R:$R,统调负荷!$B:$B,Q$3,统调负荷!$C:$C,$A9)/10,"")</f>
        <v>1547.725</v>
      </c>
      <c r="R9" s="27">
        <f>IFERROR(AVERAGEIFS(统调负荷!$R:$R,统调负荷!$B:$B,R$3,统调负荷!$C:$C,$A9)/10,"")</f>
        <v>1543.875</v>
      </c>
      <c r="S9" s="27">
        <f>IFERROR(AVERAGEIFS(统调负荷!$R:$R,统调负荷!$B:$B,S$3,统调负荷!$C:$C,$A9)/10,"")</f>
        <v>1485.65</v>
      </c>
      <c r="T9" s="27">
        <f>IFERROR(AVERAGEIFS(统调负荷!$R:$R,统调负荷!$B:$B,T$3,统调负荷!$C:$C,$A9)/10,"")</f>
        <v>1409.5</v>
      </c>
      <c r="U9" s="27">
        <f>IFERROR(AVERAGEIFS(统调负荷!$R:$R,统调负荷!$B:$B,U$3,统调负荷!$C:$C,$A9)/10,"")</f>
        <v>1186.875</v>
      </c>
      <c r="V9" s="27">
        <f>IFERROR(AVERAGEIFS(统调负荷!$R:$R,统调负荷!$B:$B,V$3,统调负荷!$C:$C,$A9)/10,"")</f>
        <v>903.175</v>
      </c>
      <c r="W9" s="27">
        <f>IFERROR(AVERAGEIFS(统调负荷!$R:$R,统调负荷!$B:$B,W$3,统调负荷!$C:$C,$A9)/10,"")</f>
        <v>702.925</v>
      </c>
      <c r="X9" s="27">
        <f>IFERROR(AVERAGEIFS(统调负荷!$R:$R,统调负荷!$B:$B,X$3,统调负荷!$C:$C,$A9)/10,"")</f>
        <v>663.625</v>
      </c>
      <c r="Y9" s="27">
        <f>IFERROR(AVERAGEIFS(统调负荷!$R:$R,统调负荷!$B:$B,Y$3,统调负荷!$C:$C,$A9)/10,"")</f>
        <v>686.175</v>
      </c>
      <c r="Z9" s="27">
        <f>IFERROR(AVERAGEIFS(统调负荷!$R:$R,统调负荷!$B:$B,Z$3,统调负荷!$C:$C,$A9)/10,"")</f>
        <v>699.425</v>
      </c>
      <c r="AA9" s="27">
        <f>IFERROR(AVERAGEIFS(统调负荷!$R:$R,统调负荷!$B:$B,AA$3,统调负荷!$C:$C,$A9)/10,"")</f>
        <v>704.55</v>
      </c>
      <c r="AB9" s="27">
        <f>IFERROR(AVERAGEIFS(统调负荷!$R:$R,统调负荷!$B:$B,AB$3,统调负荷!$C:$C,$A9)/10,"")</f>
        <v>681.675</v>
      </c>
      <c r="AC9" s="27">
        <f>IFERROR(AVERAGEIFS(统调负荷!$R:$R,统调负荷!$B:$B,AC$3,统调负荷!$C:$C,$A9)/10,"")</f>
        <v>661.425</v>
      </c>
      <c r="AD9" s="27"/>
      <c r="AE9" s="23" t="str">
        <f>检修、备用和必开!$A7</f>
        <v>2025-01-06</v>
      </c>
      <c r="AF9" s="41">
        <f ca="1">IFERROR(OFFSET($A$3,ROW(AE6)*2,COLUMN(E8))-OFFSET($A$3,ROW(AE6)*2-1,COLUMN(E8)),"")</f>
        <v>57.88825</v>
      </c>
      <c r="AG9" s="41">
        <f ca="1">IFERROR(OFFSET($A$3,ROW(AF6)*2,COLUMN(F8))-OFFSET($A$3,ROW(AF6)*2-1,COLUMN(F8)),"")</f>
        <v>64.232</v>
      </c>
      <c r="AH9" s="41">
        <f ca="1">IFERROR(OFFSET($A$3,ROW(AG6)*2,COLUMN(G8))-OFFSET($A$3,ROW(AG6)*2-1,COLUMN(G8)),"")</f>
        <v>64.6135</v>
      </c>
      <c r="AI9" s="41">
        <f ca="1">IFERROR(OFFSET($A$3,ROW(AH6)*2,COLUMN(H8))-OFFSET($A$3,ROW(AH6)*2-1,COLUMN(H8)),"")</f>
        <v>73.4895</v>
      </c>
      <c r="AJ9" s="41">
        <f ca="1">IFERROR(OFFSET($A$3,ROW(AI6)*2,COLUMN(I8))-OFFSET($A$3,ROW(AI6)*2-1,COLUMN(I8)),"")</f>
        <v>61.99175</v>
      </c>
      <c r="AK9" s="41">
        <f ca="1">IFERROR(OFFSET($A$3,ROW(AJ6)*2,COLUMN(J8))-OFFSET($A$3,ROW(AJ6)*2-1,COLUMN(J8)),"")</f>
        <v>72.85375</v>
      </c>
      <c r="AL9" s="41">
        <f ca="1">IFERROR(OFFSET($A$3,ROW(AK6)*2,COLUMN(K8))-OFFSET($A$3,ROW(AK6)*2-1,COLUMN(K8)),"")</f>
        <v>76.0930000000001</v>
      </c>
      <c r="AM9" s="41">
        <f ca="1">IFERROR(OFFSET($A$3,ROW(AL6)*2,COLUMN(L8))-OFFSET($A$3,ROW(AL6)*2-1,COLUMN(L8)),"")</f>
        <v>48.451</v>
      </c>
      <c r="AN9" s="41">
        <f ca="1">IFERROR(OFFSET($A$3,ROW(AM6)*2,COLUMN(M8))-OFFSET($A$3,ROW(AM6)*2-1,COLUMN(M8)),"")</f>
        <v>39.6632499999999</v>
      </c>
      <c r="AO9" s="41">
        <f ca="1">IFERROR(OFFSET($A$3,ROW(AN6)*2,COLUMN(N8))-OFFSET($A$3,ROW(AN6)*2-1,COLUMN(N8)),"")</f>
        <v>35.6512499999999</v>
      </c>
      <c r="AP9" s="41">
        <f ca="1">IFERROR(OFFSET($A$3,ROW(AO6)*2,COLUMN(O8))-OFFSET($A$3,ROW(AO6)*2-1,COLUMN(O8)),"")</f>
        <v>22.8924999999999</v>
      </c>
      <c r="AQ9" s="41">
        <f ca="1">IFERROR(OFFSET($A$3,ROW(AP6)*2,COLUMN(P8))-OFFSET($A$3,ROW(AP6)*2-1,COLUMN(P8)),"")</f>
        <v>-16.1224999999999</v>
      </c>
      <c r="AR9" s="41">
        <f ca="1">IFERROR(OFFSET($A$3,ROW(AQ6)*2,COLUMN(Q8))-OFFSET($A$3,ROW(AQ6)*2-1,COLUMN(Q8)),"")</f>
        <v>-27.395</v>
      </c>
      <c r="AS9" s="41">
        <f ca="1">IFERROR(OFFSET($A$3,ROW(AR6)*2,COLUMN(R8))-OFFSET($A$3,ROW(AR6)*2-1,COLUMN(R8)),"")</f>
        <v>-25.9950000000001</v>
      </c>
      <c r="AT9" s="41">
        <f ca="1">IFERROR(OFFSET($A$3,ROW(AS6)*2,COLUMN(S8))-OFFSET($A$3,ROW(AS6)*2-1,COLUMN(S8)),"")</f>
        <v>-30.9450000000002</v>
      </c>
      <c r="AU9" s="41">
        <f ca="1">IFERROR(OFFSET($A$3,ROW(AT6)*2,COLUMN(T8))-OFFSET($A$3,ROW(AT6)*2-1,COLUMN(T8)),"")</f>
        <v>-18.8150000000001</v>
      </c>
      <c r="AV9" s="41">
        <f ca="1">IFERROR(OFFSET($A$3,ROW(AU6)*2,COLUMN(U8))-OFFSET($A$3,ROW(AU6)*2-1,COLUMN(U8)),"")</f>
        <v>-32.81675</v>
      </c>
      <c r="AW9" s="41">
        <f ca="1">IFERROR(OFFSET($A$3,ROW(AV6)*2,COLUMN(V8))-OFFSET($A$3,ROW(AV6)*2-1,COLUMN(V8)),"")</f>
        <v>-21.2714999999999</v>
      </c>
      <c r="AX9" s="41">
        <f ca="1">IFERROR(OFFSET($A$3,ROW(AW6)*2,COLUMN(W8))-OFFSET($A$3,ROW(AW6)*2-1,COLUMN(W8)),"")</f>
        <v>40.3974999999999</v>
      </c>
      <c r="AY9" s="41">
        <f ca="1">IFERROR(OFFSET($A$3,ROW(AX6)*2,COLUMN(X8))-OFFSET($A$3,ROW(AX6)*2-1,COLUMN(X8)),"")</f>
        <v>61.1247500000001</v>
      </c>
      <c r="AZ9" s="41">
        <f ca="1">IFERROR(OFFSET($A$3,ROW(AY6)*2,COLUMN(Y8))-OFFSET($A$3,ROW(AY6)*2-1,COLUMN(Y8)),"")</f>
        <v>66.9309999999999</v>
      </c>
      <c r="BA9" s="41">
        <f ca="1">IFERROR(OFFSET($A$3,ROW(AZ6)*2,COLUMN(Z8))-OFFSET($A$3,ROW(AZ6)*2-1,COLUMN(Z8)),"")</f>
        <v>62.4175</v>
      </c>
      <c r="BB9" s="41">
        <f ca="1">IFERROR(OFFSET($A$3,ROW(BA6)*2,COLUMN(AA8))-OFFSET($A$3,ROW(BA6)*2-1,COLUMN(AA8)),"")</f>
        <v>76.90025</v>
      </c>
      <c r="BC9" s="41">
        <f ca="1">IFERROR(OFFSET($A$3,ROW(BB6)*2,COLUMN(AB8))-OFFSET($A$3,ROW(BB6)*2-1,COLUMN(AB8)),"")</f>
        <v>87.7955000000001</v>
      </c>
    </row>
    <row r="10" s="26" customFormat="1" spans="1:55">
      <c r="A10" s="16" t="str">
        <f>统调负荷24小时!A10</f>
        <v>2025-01-04</v>
      </c>
      <c r="B10" s="37" t="s">
        <v>53</v>
      </c>
      <c r="C10" s="33">
        <f t="shared" si="0"/>
        <v>771.289583333333</v>
      </c>
      <c r="D10" s="3">
        <f t="shared" si="1"/>
        <v>1354.95</v>
      </c>
      <c r="E10" s="3">
        <f t="shared" si="2"/>
        <v>539.3</v>
      </c>
      <c r="F10" s="27">
        <f>IFERROR(AVERAGEIFS(统调负荷!$I:$I,统调负荷!$B:$B,F$3,统调负荷!$C:$C,$A10)/10,"")</f>
        <v>586.7</v>
      </c>
      <c r="G10" s="27">
        <f>IFERROR(AVERAGEIFS(统调负荷!$I:$I,统调负荷!$B:$B,G$3,统调负荷!$C:$C,$A10)/10,"")</f>
        <v>579.275</v>
      </c>
      <c r="H10" s="27">
        <f>IFERROR(AVERAGEIFS(统调负荷!$I:$I,统调负荷!$B:$B,H$3,统调负荷!$C:$C,$A10)/10,"")</f>
        <v>572.275</v>
      </c>
      <c r="I10" s="27">
        <f>IFERROR(AVERAGEIFS(统调负荷!$I:$I,统调负荷!$B:$B,I$3,统调负荷!$C:$C,$A10)/10,"")</f>
        <v>564.875</v>
      </c>
      <c r="J10" s="27">
        <f>IFERROR(AVERAGEIFS(统调负荷!$I:$I,统调负荷!$B:$B,J$3,统调负荷!$C:$C,$A10)/10,"")</f>
        <v>563.35</v>
      </c>
      <c r="K10" s="27">
        <f>IFERROR(AVERAGEIFS(统调负荷!$I:$I,统调负荷!$B:$B,K$3,统调负荷!$C:$C,$A10)/10,"")</f>
        <v>564.1</v>
      </c>
      <c r="L10" s="27">
        <f>IFERROR(AVERAGEIFS(统调负荷!$I:$I,统调负荷!$B:$B,L$3,统调负荷!$C:$C,$A10)/10,"")</f>
        <v>569.975</v>
      </c>
      <c r="M10" s="27">
        <f>IFERROR(AVERAGEIFS(统调负荷!$I:$I,统调负荷!$B:$B,M$3,统调负荷!$C:$C,$A10)/10,"")</f>
        <v>594.925</v>
      </c>
      <c r="N10" s="27">
        <f>IFERROR(AVERAGEIFS(统调负荷!$I:$I,统调负荷!$B:$B,N$3,统调负荷!$C:$C,$A10)/10,"")</f>
        <v>715.975</v>
      </c>
      <c r="O10" s="27">
        <f>IFERROR(AVERAGEIFS(统调负荷!$I:$I,统调负荷!$B:$B,O$3,统调负荷!$C:$C,$A10)/10,"")</f>
        <v>916.725</v>
      </c>
      <c r="P10" s="27">
        <f>IFERROR(AVERAGEIFS(统调负荷!$I:$I,统调负荷!$B:$B,P$3,统调负荷!$C:$C,$A10)/10,"")</f>
        <v>1123.375</v>
      </c>
      <c r="Q10" s="27">
        <f>IFERROR(AVERAGEIFS(统调负荷!$I:$I,统调负荷!$B:$B,Q$3,统调负荷!$C:$C,$A10)/10,"")</f>
        <v>1282.775</v>
      </c>
      <c r="R10" s="27">
        <f>IFERROR(AVERAGEIFS(统调负荷!$I:$I,统调负荷!$B:$B,R$3,统调负荷!$C:$C,$A10)/10,"")</f>
        <v>1354.95</v>
      </c>
      <c r="S10" s="27">
        <f>IFERROR(AVERAGEIFS(统调负荷!$I:$I,统调负荷!$B:$B,S$3,统调负荷!$C:$C,$A10)/10,"")</f>
        <v>1349.975</v>
      </c>
      <c r="T10" s="27">
        <f>IFERROR(AVERAGEIFS(统调负荷!$I:$I,统调负荷!$B:$B,T$3,统调负荷!$C:$C,$A10)/10,"")</f>
        <v>1262.475</v>
      </c>
      <c r="U10" s="27">
        <f>IFERROR(AVERAGEIFS(统调负荷!$I:$I,统调负荷!$B:$B,U$3,统调负荷!$C:$C,$A10)/10,"")</f>
        <v>1088.75</v>
      </c>
      <c r="V10" s="27">
        <f>IFERROR(AVERAGEIFS(统调负荷!$I:$I,统调负荷!$B:$B,V$3,统调负荷!$C:$C,$A10)/10,"")</f>
        <v>868.7</v>
      </c>
      <c r="W10" s="27">
        <f>IFERROR(AVERAGEIFS(统调负荷!$I:$I,统调负荷!$B:$B,W$3,统调负荷!$C:$C,$A10)/10,"")</f>
        <v>667.525</v>
      </c>
      <c r="X10" s="27">
        <f>IFERROR(AVERAGEIFS(统调负荷!$I:$I,统调负荷!$B:$B,X$3,统调负荷!$C:$C,$A10)/10,"")</f>
        <v>558.8</v>
      </c>
      <c r="Y10" s="27">
        <f>IFERROR(AVERAGEIFS(统调负荷!$I:$I,统调负荷!$B:$B,Y$3,统调负荷!$C:$C,$A10)/10,"")</f>
        <v>539.3</v>
      </c>
      <c r="Z10" s="27">
        <f>IFERROR(AVERAGEIFS(统调负荷!$I:$I,统调负荷!$B:$B,Z$3,统调负荷!$C:$C,$A10)/10,"")</f>
        <v>547.15</v>
      </c>
      <c r="AA10" s="27">
        <f>IFERROR(AVERAGEIFS(统调负荷!$I:$I,统调负荷!$B:$B,AA$3,统调负荷!$C:$C,$A10)/10,"")</f>
        <v>548.675</v>
      </c>
      <c r="AB10" s="27">
        <f>IFERROR(AVERAGEIFS(统调负荷!$I:$I,统调负荷!$B:$B,AB$3,统调负荷!$C:$C,$A10)/10,"")</f>
        <v>550.65</v>
      </c>
      <c r="AC10" s="27">
        <f>IFERROR(AVERAGEIFS(统调负荷!$I:$I,统调负荷!$B:$B,AC$3,统调负荷!$C:$C,$A10)/10,"")</f>
        <v>539.675</v>
      </c>
      <c r="AD10" s="27"/>
      <c r="AE10" s="23" t="str">
        <f>检修、备用和必开!$A8</f>
        <v>2025-01-07</v>
      </c>
      <c r="AF10" s="41">
        <f ca="1">IFERROR(OFFSET($A$3,ROW(AE7)*2,COLUMN(E9))-OFFSET($A$3,ROW(AE7)*2-1,COLUMN(E9)),"")</f>
        <v>86.25725</v>
      </c>
      <c r="AG10" s="41">
        <f ca="1">IFERROR(OFFSET($A$3,ROW(AF7)*2,COLUMN(F9))-OFFSET($A$3,ROW(AF7)*2-1,COLUMN(F9)),"")</f>
        <v>98.64225</v>
      </c>
      <c r="AH10" s="41">
        <f ca="1">IFERROR(OFFSET($A$3,ROW(AG7)*2,COLUMN(G9))-OFFSET($A$3,ROW(AG7)*2-1,COLUMN(G9)),"")</f>
        <v>110.85125</v>
      </c>
      <c r="AI10" s="41">
        <f ca="1">IFERROR(OFFSET($A$3,ROW(AH7)*2,COLUMN(H9))-OFFSET($A$3,ROW(AH7)*2-1,COLUMN(H9)),"")</f>
        <v>118.36275</v>
      </c>
      <c r="AJ10" s="41">
        <f ca="1">IFERROR(OFFSET($A$3,ROW(AI7)*2,COLUMN(I9))-OFFSET($A$3,ROW(AI7)*2-1,COLUMN(I9)),"")</f>
        <v>126.65875</v>
      </c>
      <c r="AK10" s="41">
        <f ca="1">IFERROR(OFFSET($A$3,ROW(AJ7)*2,COLUMN(J9))-OFFSET($A$3,ROW(AJ7)*2-1,COLUMN(J9)),"")</f>
        <v>118.877</v>
      </c>
      <c r="AL10" s="41">
        <f ca="1">IFERROR(OFFSET($A$3,ROW(AK7)*2,COLUMN(K9))-OFFSET($A$3,ROW(AK7)*2-1,COLUMN(K9)),"")</f>
        <v>99.5975</v>
      </c>
      <c r="AM10" s="41">
        <f ca="1">IFERROR(OFFSET($A$3,ROW(AL7)*2,COLUMN(L9))-OFFSET($A$3,ROW(AL7)*2-1,COLUMN(L9)),"")</f>
        <v>83.6864999999999</v>
      </c>
      <c r="AN10" s="41">
        <f ca="1">IFERROR(OFFSET($A$3,ROW(AM7)*2,COLUMN(M9))-OFFSET($A$3,ROW(AM7)*2-1,COLUMN(M9)),"")</f>
        <v>62.0229999999999</v>
      </c>
      <c r="AO10" s="41">
        <f ca="1">IFERROR(OFFSET($A$3,ROW(AN7)*2,COLUMN(N9))-OFFSET($A$3,ROW(AN7)*2-1,COLUMN(N9)),"")</f>
        <v>13.59</v>
      </c>
      <c r="AP10" s="41">
        <f ca="1">IFERROR(OFFSET($A$3,ROW(AO7)*2,COLUMN(O9))-OFFSET($A$3,ROW(AO7)*2-1,COLUMN(O9)),"")</f>
        <v>-12.9199999999998</v>
      </c>
      <c r="AQ10" s="41">
        <f ca="1">IFERROR(OFFSET($A$3,ROW(AP7)*2,COLUMN(P9))-OFFSET($A$3,ROW(AP7)*2-1,COLUMN(P9)),"")</f>
        <v>-44.8525</v>
      </c>
      <c r="AR10" s="41">
        <f ca="1">IFERROR(OFFSET($A$3,ROW(AQ7)*2,COLUMN(Q9))-OFFSET($A$3,ROW(AQ7)*2-1,COLUMN(Q9)),"")</f>
        <v>-109.835</v>
      </c>
      <c r="AS10" s="41">
        <f ca="1">IFERROR(OFFSET($A$3,ROW(AR7)*2,COLUMN(R9))-OFFSET($A$3,ROW(AR7)*2-1,COLUMN(R9)),"")</f>
        <v>-167.785</v>
      </c>
      <c r="AT10" s="41">
        <f ca="1">IFERROR(OFFSET($A$3,ROW(AS7)*2,COLUMN(S9))-OFFSET($A$3,ROW(AS7)*2-1,COLUMN(S9)),"")</f>
        <v>-165.115</v>
      </c>
      <c r="AU10" s="41">
        <f ca="1">IFERROR(OFFSET($A$3,ROW(AT7)*2,COLUMN(T9))-OFFSET($A$3,ROW(AT7)*2-1,COLUMN(T9)),"")</f>
        <v>-131.42475</v>
      </c>
      <c r="AV10" s="41">
        <f ca="1">IFERROR(OFFSET($A$3,ROW(AU7)*2,COLUMN(U9))-OFFSET($A$3,ROW(AU7)*2-1,COLUMN(U9)),"")</f>
        <v>-31.45475</v>
      </c>
      <c r="AW10" s="41">
        <f ca="1">IFERROR(OFFSET($A$3,ROW(AV7)*2,COLUMN(V9))-OFFSET($A$3,ROW(AV7)*2-1,COLUMN(V9)),"")</f>
        <v>60.9635</v>
      </c>
      <c r="AX10" s="41">
        <f ca="1">IFERROR(OFFSET($A$3,ROW(AW7)*2,COLUMN(W9))-OFFSET($A$3,ROW(AW7)*2-1,COLUMN(W9)),"")</f>
        <v>106.753</v>
      </c>
      <c r="AY10" s="41">
        <f ca="1">IFERROR(OFFSET($A$3,ROW(AX7)*2,COLUMN(X9))-OFFSET($A$3,ROW(AX7)*2-1,COLUMN(X9)),"")</f>
        <v>105.82575</v>
      </c>
      <c r="AZ10" s="41">
        <f ca="1">IFERROR(OFFSET($A$3,ROW(AY7)*2,COLUMN(Y9))-OFFSET($A$3,ROW(AY7)*2-1,COLUMN(Y9)),"")</f>
        <v>101.30175</v>
      </c>
      <c r="BA10" s="41">
        <f ca="1">IFERROR(OFFSET($A$3,ROW(AZ7)*2,COLUMN(Z9))-OFFSET($A$3,ROW(AZ7)*2-1,COLUMN(Z9)),"")</f>
        <v>90.5939999999999</v>
      </c>
      <c r="BB10" s="41">
        <f ca="1">IFERROR(OFFSET($A$3,ROW(BA7)*2,COLUMN(AA9))-OFFSET($A$3,ROW(BA7)*2-1,COLUMN(AA9)),"")</f>
        <v>92.4085</v>
      </c>
      <c r="BC10" s="41">
        <f ca="1">IFERROR(OFFSET($A$3,ROW(BB7)*2,COLUMN(AB9))-OFFSET($A$3,ROW(BB7)*2-1,COLUMN(AB9)),"")</f>
        <v>95.1925</v>
      </c>
    </row>
    <row r="11" s="26" customFormat="1" spans="1:55">
      <c r="A11" s="16" t="str">
        <f>统调负荷24小时!A11</f>
        <v>2025-01-04</v>
      </c>
      <c r="B11" s="37" t="s">
        <v>54</v>
      </c>
      <c r="C11" s="33">
        <f t="shared" si="0"/>
        <v>855.549072916667</v>
      </c>
      <c r="D11" s="3">
        <f t="shared" si="1"/>
        <v>1493.2225</v>
      </c>
      <c r="E11" s="3">
        <f t="shared" si="2"/>
        <v>561.36075</v>
      </c>
      <c r="F11" s="27">
        <f>IFERROR(AVERAGEIFS(统调负荷!$R:$R,统调负荷!$B:$B,F$3,统调负荷!$C:$C,$A11)/10,"")</f>
        <v>661.839</v>
      </c>
      <c r="G11" s="27">
        <f>IFERROR(AVERAGEIFS(统调负荷!$R:$R,统调负荷!$B:$B,G$3,统调负荷!$C:$C,$A11)/10,"")</f>
        <v>693.82775</v>
      </c>
      <c r="H11" s="27">
        <f>IFERROR(AVERAGEIFS(统调负荷!$R:$R,统调负荷!$B:$B,H$3,统调负荷!$C:$C,$A11)/10,"")</f>
        <v>705.456</v>
      </c>
      <c r="I11" s="27">
        <f>IFERROR(AVERAGEIFS(统调负荷!$R:$R,统调负荷!$B:$B,I$3,统调负荷!$C:$C,$A11)/10,"")</f>
        <v>700.51575</v>
      </c>
      <c r="J11" s="27">
        <f>IFERROR(AVERAGEIFS(统调负荷!$R:$R,统调负荷!$B:$B,J$3,统调负荷!$C:$C,$A11)/10,"")</f>
        <v>684.679</v>
      </c>
      <c r="K11" s="27">
        <f>IFERROR(AVERAGEIFS(统调负荷!$R:$R,统调负荷!$B:$B,K$3,统调负荷!$C:$C,$A11)/10,"")</f>
        <v>680.815</v>
      </c>
      <c r="L11" s="27">
        <f>IFERROR(AVERAGEIFS(统调负荷!$R:$R,统调负荷!$B:$B,L$3,统调负荷!$C:$C,$A11)/10,"")</f>
        <v>689.82225</v>
      </c>
      <c r="M11" s="27">
        <f>IFERROR(AVERAGEIFS(统调负荷!$R:$R,统调负荷!$B:$B,M$3,统调负荷!$C:$C,$A11)/10,"")</f>
        <v>716.38875</v>
      </c>
      <c r="N11" s="27">
        <f>IFERROR(AVERAGEIFS(统调负荷!$R:$R,统调负荷!$B:$B,N$3,统调负荷!$C:$C,$A11)/10,"")</f>
        <v>823.43925</v>
      </c>
      <c r="O11" s="27">
        <f>IFERROR(AVERAGEIFS(统调负荷!$R:$R,统调负荷!$B:$B,O$3,统调负荷!$C:$C,$A11)/10,"")</f>
        <v>1068.0075</v>
      </c>
      <c r="P11" s="27">
        <f>IFERROR(AVERAGEIFS(统调负荷!$R:$R,统调负荷!$B:$B,P$3,统调负荷!$C:$C,$A11)/10,"")</f>
        <v>1304.3175</v>
      </c>
      <c r="Q11" s="27">
        <f>IFERROR(AVERAGEIFS(统调负荷!$R:$R,统调负荷!$B:$B,Q$3,统调负荷!$C:$C,$A11)/10,"")</f>
        <v>1442.135</v>
      </c>
      <c r="R11" s="27">
        <f>IFERROR(AVERAGEIFS(统调负荷!$R:$R,统调负荷!$B:$B,R$3,统调负荷!$C:$C,$A11)/10,"")</f>
        <v>1493.2225</v>
      </c>
      <c r="S11" s="27">
        <f>IFERROR(AVERAGEIFS(统调负荷!$R:$R,统调负荷!$B:$B,S$3,统调负荷!$C:$C,$A11)/10,"")</f>
        <v>1458.39</v>
      </c>
      <c r="T11" s="27">
        <f>IFERROR(AVERAGEIFS(统调负荷!$R:$R,统调负荷!$B:$B,T$3,统调负荷!$C:$C,$A11)/10,"")</f>
        <v>1318.555</v>
      </c>
      <c r="U11" s="27">
        <f>IFERROR(AVERAGEIFS(统调负荷!$R:$R,统调负荷!$B:$B,U$3,统调负荷!$C:$C,$A11)/10,"")</f>
        <v>1103.2075</v>
      </c>
      <c r="V11" s="27">
        <f>IFERROR(AVERAGEIFS(统调负荷!$R:$R,统调负荷!$B:$B,V$3,统调负荷!$C:$C,$A11)/10,"")</f>
        <v>836.56175</v>
      </c>
      <c r="W11" s="27">
        <f>IFERROR(AVERAGEIFS(统调负荷!$R:$R,统调负荷!$B:$B,W$3,统调负荷!$C:$C,$A11)/10,"")</f>
        <v>630.9465</v>
      </c>
      <c r="X11" s="27">
        <f>IFERROR(AVERAGEIFS(统调负荷!$R:$R,统调负荷!$B:$B,X$3,统调负荷!$C:$C,$A11)/10,"")</f>
        <v>585.6365</v>
      </c>
      <c r="Y11" s="27">
        <f>IFERROR(AVERAGEIFS(统调负荷!$R:$R,统调负荷!$B:$B,Y$3,统调负荷!$C:$C,$A11)/10,"")</f>
        <v>604.32075</v>
      </c>
      <c r="Z11" s="27">
        <f>IFERROR(AVERAGEIFS(统调负荷!$R:$R,统调负荷!$B:$B,Z$3,统调负荷!$C:$C,$A11)/10,"")</f>
        <v>603.51475</v>
      </c>
      <c r="AA11" s="27">
        <f>IFERROR(AVERAGEIFS(统调负荷!$R:$R,统调负荷!$B:$B,AA$3,统调负荷!$C:$C,$A11)/10,"")</f>
        <v>585.3</v>
      </c>
      <c r="AB11" s="27">
        <f>IFERROR(AVERAGEIFS(统调负荷!$R:$R,统调负荷!$B:$B,AB$3,统调负荷!$C:$C,$A11)/10,"")</f>
        <v>580.919</v>
      </c>
      <c r="AC11" s="27">
        <f>IFERROR(AVERAGEIFS(统调负荷!$R:$R,统调负荷!$B:$B,AC$3,统调负荷!$C:$C,$A11)/10,"")</f>
        <v>561.36075</v>
      </c>
      <c r="AD11" s="27"/>
      <c r="AE11" s="23" t="str">
        <f>检修、备用和必开!$A9</f>
        <v>2025-01-08</v>
      </c>
      <c r="AF11" s="41">
        <f ca="1">IFERROR(OFFSET($A$3,ROW(AE8)*2,COLUMN(E10))-OFFSET($A$3,ROW(AE8)*2-1,COLUMN(E10)),"")</f>
        <v>25.80175</v>
      </c>
      <c r="AG11" s="41">
        <f ca="1">IFERROR(OFFSET($A$3,ROW(AF8)*2,COLUMN(F10))-OFFSET($A$3,ROW(AF8)*2-1,COLUMN(F10)),"")</f>
        <v>19.3775000000001</v>
      </c>
      <c r="AH11" s="41">
        <f ca="1">IFERROR(OFFSET($A$3,ROW(AG8)*2,COLUMN(G10))-OFFSET($A$3,ROW(AG8)*2-1,COLUMN(G10)),"")</f>
        <v>-0.302999999999997</v>
      </c>
      <c r="AI11" s="41">
        <f ca="1">IFERROR(OFFSET($A$3,ROW(AH8)*2,COLUMN(H10))-OFFSET($A$3,ROW(AH8)*2-1,COLUMN(H10)),"")</f>
        <v>1.51349999999991</v>
      </c>
      <c r="AJ11" s="41">
        <f ca="1">IFERROR(OFFSET($A$3,ROW(AI8)*2,COLUMN(I10))-OFFSET($A$3,ROW(AI8)*2-1,COLUMN(I10)),"")</f>
        <v>10.6765</v>
      </c>
      <c r="AK11" s="41">
        <f ca="1">IFERROR(OFFSET($A$3,ROW(AJ8)*2,COLUMN(J10))-OFFSET($A$3,ROW(AJ8)*2-1,COLUMN(J10)),"")</f>
        <v>25.9045</v>
      </c>
      <c r="AL11" s="41">
        <f ca="1">IFERROR(OFFSET($A$3,ROW(AK8)*2,COLUMN(K10))-OFFSET($A$3,ROW(AK8)*2-1,COLUMN(K10)),"")</f>
        <v>32.2585</v>
      </c>
      <c r="AM11" s="41">
        <f ca="1">IFERROR(OFFSET($A$3,ROW(AL8)*2,COLUMN(L10))-OFFSET($A$3,ROW(AL8)*2-1,COLUMN(L10)),"")</f>
        <v>15.0045</v>
      </c>
      <c r="AN11" s="41">
        <f ca="1">IFERROR(OFFSET($A$3,ROW(AM8)*2,COLUMN(M10))-OFFSET($A$3,ROW(AM8)*2-1,COLUMN(M10)),"")</f>
        <v>-9.65099999999995</v>
      </c>
      <c r="AO11" s="41">
        <f ca="1">IFERROR(OFFSET($A$3,ROW(AN8)*2,COLUMN(N10))-OFFSET($A$3,ROW(AN8)*2-1,COLUMN(N10)),"")</f>
        <v>-44.93875</v>
      </c>
      <c r="AP11" s="41">
        <f ca="1">IFERROR(OFFSET($A$3,ROW(AO8)*2,COLUMN(O10))-OFFSET($A$3,ROW(AO8)*2-1,COLUMN(O10)),"")</f>
        <v>-59.175</v>
      </c>
      <c r="AQ11" s="41">
        <f ca="1">IFERROR(OFFSET($A$3,ROW(AP8)*2,COLUMN(P10))-OFFSET($A$3,ROW(AP8)*2-1,COLUMN(P10)),"")</f>
        <v>-85.175</v>
      </c>
      <c r="AR11" s="41">
        <f ca="1">IFERROR(OFFSET($A$3,ROW(AQ8)*2,COLUMN(Q10))-OFFSET($A$3,ROW(AQ8)*2-1,COLUMN(Q10)),"")</f>
        <v>-57.21</v>
      </c>
      <c r="AS11" s="41">
        <f ca="1">IFERROR(OFFSET($A$3,ROW(AR8)*2,COLUMN(R10))-OFFSET($A$3,ROW(AR8)*2-1,COLUMN(R10)),"")</f>
        <v>-30.4175</v>
      </c>
      <c r="AT11" s="41">
        <f ca="1">IFERROR(OFFSET($A$3,ROW(AS8)*2,COLUMN(S10))-OFFSET($A$3,ROW(AS8)*2-1,COLUMN(S10)),"")</f>
        <v>-20.9300000000001</v>
      </c>
      <c r="AU11" s="41">
        <f ca="1">IFERROR(OFFSET($A$3,ROW(AT8)*2,COLUMN(T10))-OFFSET($A$3,ROW(AT8)*2-1,COLUMN(T10)),"")</f>
        <v>-22.84425</v>
      </c>
      <c r="AV11" s="41">
        <f ca="1">IFERROR(OFFSET($A$3,ROW(AU8)*2,COLUMN(U10))-OFFSET($A$3,ROW(AU8)*2-1,COLUMN(U10)),"")</f>
        <v>-38.1864999999999</v>
      </c>
      <c r="AW11" s="41">
        <f ca="1">IFERROR(OFFSET($A$3,ROW(AV8)*2,COLUMN(V10))-OFFSET($A$3,ROW(AV8)*2-1,COLUMN(V10)),"")</f>
        <v>10.0627500000001</v>
      </c>
      <c r="AX11" s="41">
        <f ca="1">IFERROR(OFFSET($A$3,ROW(AW8)*2,COLUMN(W10))-OFFSET($A$3,ROW(AW8)*2-1,COLUMN(W10)),"")</f>
        <v>56.6292500000001</v>
      </c>
      <c r="AY11" s="41">
        <f ca="1">IFERROR(OFFSET($A$3,ROW(AX8)*2,COLUMN(X10))-OFFSET($A$3,ROW(AX8)*2-1,COLUMN(X10)),"")</f>
        <v>55.1202500000001</v>
      </c>
      <c r="AZ11" s="41">
        <f ca="1">IFERROR(OFFSET($A$3,ROW(AY8)*2,COLUMN(Y10))-OFFSET($A$3,ROW(AY8)*2-1,COLUMN(Y10)),"")</f>
        <v>65.832</v>
      </c>
      <c r="BA11" s="41">
        <f ca="1">IFERROR(OFFSET($A$3,ROW(AZ8)*2,COLUMN(Z10))-OFFSET($A$3,ROW(AZ8)*2-1,COLUMN(Z10)),"")</f>
        <v>60.83925</v>
      </c>
      <c r="BB11" s="41">
        <f ca="1">IFERROR(OFFSET($A$3,ROW(BA8)*2,COLUMN(AA10))-OFFSET($A$3,ROW(BA8)*2-1,COLUMN(AA10)),"")</f>
        <v>57.47475</v>
      </c>
      <c r="BC11" s="41">
        <f ca="1">IFERROR(OFFSET($A$3,ROW(BB8)*2,COLUMN(AB10))-OFFSET($A$3,ROW(BB8)*2-1,COLUMN(AB10)),"")</f>
        <v>65.88125</v>
      </c>
    </row>
    <row r="12" s="26" customFormat="1" spans="1:55">
      <c r="A12" s="16" t="str">
        <f>统调负荷24小时!A12</f>
        <v>2025-01-05</v>
      </c>
      <c r="B12" s="37" t="s">
        <v>53</v>
      </c>
      <c r="C12" s="33">
        <f t="shared" si="0"/>
        <v>768.060416666667</v>
      </c>
      <c r="D12" s="3">
        <f t="shared" si="1"/>
        <v>1382.55</v>
      </c>
      <c r="E12" s="3">
        <f t="shared" si="2"/>
        <v>538.15</v>
      </c>
      <c r="F12" s="27">
        <f>IFERROR(AVERAGEIFS(统调负荷!$I:$I,统调负荷!$B:$B,F$3,统调负荷!$C:$C,$A12)/10,"")</f>
        <v>538.15</v>
      </c>
      <c r="G12" s="27">
        <f>IFERROR(AVERAGEIFS(统调负荷!$I:$I,统调负荷!$B:$B,G$3,统调负荷!$C:$C,$A12)/10,"")</f>
        <v>539</v>
      </c>
      <c r="H12" s="27">
        <f>IFERROR(AVERAGEIFS(统调负荷!$I:$I,统调负荷!$B:$B,H$3,统调负荷!$C:$C,$A12)/10,"")</f>
        <v>541.175</v>
      </c>
      <c r="I12" s="27">
        <f>IFERROR(AVERAGEIFS(统调负荷!$I:$I,统调负荷!$B:$B,I$3,统调负荷!$C:$C,$A12)/10,"")</f>
        <v>540.375</v>
      </c>
      <c r="J12" s="27">
        <f>IFERROR(AVERAGEIFS(统调负荷!$I:$I,统调负荷!$B:$B,J$3,统调负荷!$C:$C,$A12)/10,"")</f>
        <v>541.075</v>
      </c>
      <c r="K12" s="27">
        <f>IFERROR(AVERAGEIFS(统调负荷!$I:$I,统调负荷!$B:$B,K$3,统调负荷!$C:$C,$A12)/10,"")</f>
        <v>541.075</v>
      </c>
      <c r="L12" s="27">
        <f>IFERROR(AVERAGEIFS(统调负荷!$I:$I,统调负荷!$B:$B,L$3,统调负荷!$C:$C,$A12)/10,"")</f>
        <v>545.55</v>
      </c>
      <c r="M12" s="27">
        <f>IFERROR(AVERAGEIFS(统调负荷!$I:$I,统调负荷!$B:$B,M$3,统调负荷!$C:$C,$A12)/10,"")</f>
        <v>577.8</v>
      </c>
      <c r="N12" s="27">
        <f>IFERROR(AVERAGEIFS(统调负荷!$I:$I,统调负荷!$B:$B,N$3,统调负荷!$C:$C,$A12)/10,"")</f>
        <v>706.775</v>
      </c>
      <c r="O12" s="27">
        <f>IFERROR(AVERAGEIFS(统调负荷!$I:$I,统调负荷!$B:$B,O$3,统调负荷!$C:$C,$A12)/10,"")</f>
        <v>907.65</v>
      </c>
      <c r="P12" s="27">
        <f>IFERROR(AVERAGEIFS(统调负荷!$I:$I,统调负荷!$B:$B,P$3,统调负荷!$C:$C,$A12)/10,"")</f>
        <v>1118.425</v>
      </c>
      <c r="Q12" s="27">
        <f>IFERROR(AVERAGEIFS(统调负荷!$I:$I,统调负荷!$B:$B,Q$3,统调负荷!$C:$C,$A12)/10,"")</f>
        <v>1292.65</v>
      </c>
      <c r="R12" s="27">
        <f>IFERROR(AVERAGEIFS(统调负荷!$I:$I,统调负荷!$B:$B,R$3,统调负荷!$C:$C,$A12)/10,"")</f>
        <v>1382.55</v>
      </c>
      <c r="S12" s="27">
        <f>IFERROR(AVERAGEIFS(统调负荷!$I:$I,统调负荷!$B:$B,S$3,统调负荷!$C:$C,$A12)/10,"")</f>
        <v>1382.225</v>
      </c>
      <c r="T12" s="27">
        <f>IFERROR(AVERAGEIFS(统调负荷!$I:$I,统调负荷!$B:$B,T$3,统调负荷!$C:$C,$A12)/10,"")</f>
        <v>1290.65</v>
      </c>
      <c r="U12" s="27">
        <f>IFERROR(AVERAGEIFS(统调负荷!$I:$I,统调负荷!$B:$B,U$3,统调负荷!$C:$C,$A12)/10,"")</f>
        <v>1112</v>
      </c>
      <c r="V12" s="27">
        <f>IFERROR(AVERAGEIFS(统调负荷!$I:$I,统调负荷!$B:$B,V$3,统调负荷!$C:$C,$A12)/10,"")</f>
        <v>880.475</v>
      </c>
      <c r="W12" s="27">
        <f>IFERROR(AVERAGEIFS(统调负荷!$I:$I,统调负荷!$B:$B,W$3,统调负荷!$C:$C,$A12)/10,"")</f>
        <v>672.85</v>
      </c>
      <c r="X12" s="27">
        <f>IFERROR(AVERAGEIFS(统调负荷!$I:$I,统调负荷!$B:$B,X$3,统调负荷!$C:$C,$A12)/10,"")</f>
        <v>564</v>
      </c>
      <c r="Y12" s="27">
        <f>IFERROR(AVERAGEIFS(统调负荷!$I:$I,统调负荷!$B:$B,Y$3,统调负荷!$C:$C,$A12)/10,"")</f>
        <v>546.625</v>
      </c>
      <c r="Z12" s="27">
        <f>IFERROR(AVERAGEIFS(统调负荷!$I:$I,统调负荷!$B:$B,Z$3,统调负荷!$C:$C,$A12)/10,"")</f>
        <v>555.775</v>
      </c>
      <c r="AA12" s="27">
        <f>IFERROR(AVERAGEIFS(统调负荷!$I:$I,统调负荷!$B:$B,AA$3,统调负荷!$C:$C,$A12)/10,"")</f>
        <v>556.225</v>
      </c>
      <c r="AB12" s="27">
        <f>IFERROR(AVERAGEIFS(统调负荷!$I:$I,统调负荷!$B:$B,AB$3,统调负荷!$C:$C,$A12)/10,"")</f>
        <v>556.725</v>
      </c>
      <c r="AC12" s="27">
        <f>IFERROR(AVERAGEIFS(统调负荷!$I:$I,统调负荷!$B:$B,AC$3,统调负荷!$C:$C,$A12)/10,"")</f>
        <v>543.65</v>
      </c>
      <c r="AD12" s="27"/>
      <c r="AE12" s="23" t="str">
        <f>检修、备用和必开!$A10</f>
        <v>2025-01-09</v>
      </c>
      <c r="AF12" s="41">
        <f ca="1">IFERROR(OFFSET($A$3,ROW(AE9)*2,COLUMN(E11))-OFFSET($A$3,ROW(AE9)*2-1,COLUMN(E11)),"")</f>
        <v>33.91175</v>
      </c>
      <c r="AG12" s="41">
        <f ca="1">IFERROR(OFFSET($A$3,ROW(AF9)*2,COLUMN(F11))-OFFSET($A$3,ROW(AF9)*2-1,COLUMN(F11)),"")</f>
        <v>43.68875</v>
      </c>
      <c r="AH12" s="41">
        <f ca="1">IFERROR(OFFSET($A$3,ROW(AG9)*2,COLUMN(G11))-OFFSET($A$3,ROW(AG9)*2-1,COLUMN(G11)),"")</f>
        <v>51.77075</v>
      </c>
      <c r="AI12" s="41">
        <f ca="1">IFERROR(OFFSET($A$3,ROW(AH9)*2,COLUMN(H11))-OFFSET($A$3,ROW(AH9)*2-1,COLUMN(H11)),"")</f>
        <v>54.6005</v>
      </c>
      <c r="AJ12" s="41">
        <f ca="1">IFERROR(OFFSET($A$3,ROW(AI9)*2,COLUMN(I11))-OFFSET($A$3,ROW(AI9)*2-1,COLUMN(I11)),"")</f>
        <v>54.0665</v>
      </c>
      <c r="AK12" s="41">
        <f ca="1">IFERROR(OFFSET($A$3,ROW(AJ9)*2,COLUMN(J11))-OFFSET($A$3,ROW(AJ9)*2-1,COLUMN(J11)),"")</f>
        <v>57.84275</v>
      </c>
      <c r="AL12" s="41">
        <f ca="1">IFERROR(OFFSET($A$3,ROW(AK9)*2,COLUMN(K11))-OFFSET($A$3,ROW(AK9)*2-1,COLUMN(K11)),"")</f>
        <v>74.3857499999999</v>
      </c>
      <c r="AM12" s="41">
        <f ca="1">IFERROR(OFFSET($A$3,ROW(AL9)*2,COLUMN(L11))-OFFSET($A$3,ROW(AL9)*2-1,COLUMN(L11)),"")</f>
        <v>36.7139999999999</v>
      </c>
      <c r="AN12" s="41">
        <f ca="1">IFERROR(OFFSET($A$3,ROW(AM9)*2,COLUMN(M11))-OFFSET($A$3,ROW(AM9)*2-1,COLUMN(M11)),"")</f>
        <v>2.37200000000007</v>
      </c>
      <c r="AO12" s="41">
        <f ca="1">IFERROR(OFFSET($A$3,ROW(AN9)*2,COLUMN(N11))-OFFSET($A$3,ROW(AN9)*2-1,COLUMN(N11)),"")</f>
        <v>23.154</v>
      </c>
      <c r="AP12" s="41">
        <f ca="1">IFERROR(OFFSET($A$3,ROW(AO9)*2,COLUMN(O11))-OFFSET($A$3,ROW(AO9)*2-1,COLUMN(O11)),"")</f>
        <v>105.86</v>
      </c>
      <c r="AQ12" s="41">
        <f ca="1">IFERROR(OFFSET($A$3,ROW(AP9)*2,COLUMN(P11))-OFFSET($A$3,ROW(AP9)*2-1,COLUMN(P11)),"")</f>
        <v>165.0825</v>
      </c>
      <c r="AR12" s="41">
        <f ca="1">IFERROR(OFFSET($A$3,ROW(AQ9)*2,COLUMN(Q11))-OFFSET($A$3,ROW(AQ9)*2-1,COLUMN(Q11)),"")</f>
        <v>185.3225</v>
      </c>
      <c r="AS12" s="41">
        <f ca="1">IFERROR(OFFSET($A$3,ROW(AR9)*2,COLUMN(R11))-OFFSET($A$3,ROW(AR9)*2-1,COLUMN(R11)),"")</f>
        <v>170.8775</v>
      </c>
      <c r="AT12" s="41">
        <f ca="1">IFERROR(OFFSET($A$3,ROW(AS9)*2,COLUMN(S11))-OFFSET($A$3,ROW(AS9)*2-1,COLUMN(S11)),"")</f>
        <v>132.9525</v>
      </c>
      <c r="AU12" s="41">
        <f ca="1">IFERROR(OFFSET($A$3,ROW(AT9)*2,COLUMN(T11))-OFFSET($A$3,ROW(AT9)*2-1,COLUMN(T11)),"")</f>
        <v>79.4974999999999</v>
      </c>
      <c r="AV12" s="41">
        <f ca="1">IFERROR(OFFSET($A$3,ROW(AU9)*2,COLUMN(U11))-OFFSET($A$3,ROW(AU9)*2-1,COLUMN(U11)),"")</f>
        <v>20.811</v>
      </c>
      <c r="AW12" s="41">
        <f ca="1">IFERROR(OFFSET($A$3,ROW(AV9)*2,COLUMN(V11))-OFFSET($A$3,ROW(AV9)*2-1,COLUMN(V11)),"")</f>
        <v>25.06075</v>
      </c>
      <c r="AX12" s="41">
        <f ca="1">IFERROR(OFFSET($A$3,ROW(AW9)*2,COLUMN(W11))-OFFSET($A$3,ROW(AW9)*2-1,COLUMN(W11)),"")</f>
        <v>82.9585</v>
      </c>
      <c r="AY12" s="41">
        <f ca="1">IFERROR(OFFSET($A$3,ROW(AX9)*2,COLUMN(X11))-OFFSET($A$3,ROW(AX9)*2-1,COLUMN(X11)),"")</f>
        <v>102.9745</v>
      </c>
      <c r="AZ12" s="41">
        <f ca="1">IFERROR(OFFSET($A$3,ROW(AY9)*2,COLUMN(Y11))-OFFSET($A$3,ROW(AY9)*2-1,COLUMN(Y11)),"")</f>
        <v>94.47775</v>
      </c>
      <c r="BA12" s="41">
        <f ca="1">IFERROR(OFFSET($A$3,ROW(AZ9)*2,COLUMN(Z11))-OFFSET($A$3,ROW(AZ9)*2-1,COLUMN(Z11)),"")</f>
        <v>75.16625</v>
      </c>
      <c r="BB12" s="41">
        <f ca="1">IFERROR(OFFSET($A$3,ROW(BA9)*2,COLUMN(AA11))-OFFSET($A$3,ROW(BA9)*2-1,COLUMN(AA11)),"")</f>
        <v>66.34375</v>
      </c>
      <c r="BC12" s="41">
        <f ca="1">IFERROR(OFFSET($A$3,ROW(BB9)*2,COLUMN(AB11))-OFFSET($A$3,ROW(BB9)*2-1,COLUMN(AB11)),"")</f>
        <v>69.19925</v>
      </c>
    </row>
    <row r="13" s="26" customFormat="1" spans="1:55">
      <c r="A13" s="16" t="str">
        <f>统调负荷24小时!A13</f>
        <v>2025-01-05</v>
      </c>
      <c r="B13" s="37" t="s">
        <v>54</v>
      </c>
      <c r="C13" s="33">
        <f t="shared" si="0"/>
        <v>771.681395833333</v>
      </c>
      <c r="D13" s="3">
        <f t="shared" si="1"/>
        <v>1324.645</v>
      </c>
      <c r="E13" s="3">
        <f t="shared" si="2"/>
        <v>528.5905</v>
      </c>
      <c r="F13" s="27">
        <f>IFERROR(AVERAGEIFS(统调负荷!$R:$R,统调负荷!$B:$B,F$3,统调负荷!$C:$C,$A13)/10,"")</f>
        <v>584.65775</v>
      </c>
      <c r="G13" s="27">
        <f>IFERROR(AVERAGEIFS(统调负荷!$R:$R,统调负荷!$B:$B,G$3,统调负荷!$C:$C,$A13)/10,"")</f>
        <v>587.67325</v>
      </c>
      <c r="H13" s="27">
        <f>IFERROR(AVERAGEIFS(统调负荷!$R:$R,统调负荷!$B:$B,H$3,统调负荷!$C:$C,$A13)/10,"")</f>
        <v>601.485</v>
      </c>
      <c r="I13" s="27">
        <f>IFERROR(AVERAGEIFS(统调负荷!$R:$R,统调负荷!$B:$B,I$3,统调负荷!$C:$C,$A13)/10,"")</f>
        <v>600.421</v>
      </c>
      <c r="J13" s="27">
        <f>IFERROR(AVERAGEIFS(统调负荷!$R:$R,统调负荷!$B:$B,J$3,统调负荷!$C:$C,$A13)/10,"")</f>
        <v>597.45575</v>
      </c>
      <c r="K13" s="27">
        <f>IFERROR(AVERAGEIFS(统调负荷!$R:$R,统调负荷!$B:$B,K$3,统调负荷!$C:$C,$A13)/10,"")</f>
        <v>600.322</v>
      </c>
      <c r="L13" s="27">
        <f>IFERROR(AVERAGEIFS(统调负荷!$R:$R,统调负荷!$B:$B,L$3,统调负荷!$C:$C,$A13)/10,"")</f>
        <v>603.24325</v>
      </c>
      <c r="M13" s="27">
        <f>IFERROR(AVERAGEIFS(统调负荷!$R:$R,统调负荷!$B:$B,M$3,统调负荷!$C:$C,$A13)/10,"")</f>
        <v>640.57825</v>
      </c>
      <c r="N13" s="27">
        <f>IFERROR(AVERAGEIFS(统调负荷!$R:$R,统调负荷!$B:$B,N$3,统调负荷!$C:$C,$A13)/10,"")</f>
        <v>764.93225</v>
      </c>
      <c r="O13" s="27">
        <f>IFERROR(AVERAGEIFS(统调负荷!$R:$R,统调负荷!$B:$B,O$3,统调负荷!$C:$C,$A13)/10,"")</f>
        <v>985.14275</v>
      </c>
      <c r="P13" s="27">
        <f>IFERROR(AVERAGEIFS(统调负荷!$R:$R,统调负荷!$B:$B,P$3,统调负荷!$C:$C,$A13)/10,"")</f>
        <v>1179.0525</v>
      </c>
      <c r="Q13" s="27">
        <f>IFERROR(AVERAGEIFS(统调负荷!$R:$R,统调负荷!$B:$B,Q$3,统调负荷!$C:$C,$A13)/10,"")</f>
        <v>1281.185</v>
      </c>
      <c r="R13" s="27">
        <f>IFERROR(AVERAGEIFS(统调负荷!$R:$R,统调负荷!$B:$B,R$3,统调负荷!$C:$C,$A13)/10,"")</f>
        <v>1324.645</v>
      </c>
      <c r="S13" s="27">
        <f>IFERROR(AVERAGEIFS(统调负荷!$R:$R,统调负荷!$B:$B,S$3,统调负荷!$C:$C,$A13)/10,"")</f>
        <v>1311.43</v>
      </c>
      <c r="T13" s="27">
        <f>IFERROR(AVERAGEIFS(统调负荷!$R:$R,统调负荷!$B:$B,T$3,统调负荷!$C:$C,$A13)/10,"")</f>
        <v>1192.5475</v>
      </c>
      <c r="U13" s="27">
        <f>IFERROR(AVERAGEIFS(统调负荷!$R:$R,统调负荷!$B:$B,U$3,统调负荷!$C:$C,$A13)/10,"")</f>
        <v>1005.87475</v>
      </c>
      <c r="V13" s="27">
        <f>IFERROR(AVERAGEIFS(统调负荷!$R:$R,统调负荷!$B:$B,V$3,统调负荷!$C:$C,$A13)/10,"")</f>
        <v>743.46875</v>
      </c>
      <c r="W13" s="27">
        <f>IFERROR(AVERAGEIFS(统调负荷!$R:$R,统调负荷!$B:$B,W$3,统调负荷!$C:$C,$A13)/10,"")</f>
        <v>556.19925</v>
      </c>
      <c r="X13" s="27">
        <f>IFERROR(AVERAGEIFS(统调负荷!$R:$R,统调负荷!$B:$B,X$3,统调负荷!$C:$C,$A13)/10,"")</f>
        <v>528.5905</v>
      </c>
      <c r="Y13" s="27">
        <f>IFERROR(AVERAGEIFS(统调负荷!$R:$R,统调负荷!$B:$B,Y$3,统调负荷!$C:$C,$A13)/10,"")</f>
        <v>551.266</v>
      </c>
      <c r="Z13" s="27">
        <f>IFERROR(AVERAGEIFS(统调负荷!$R:$R,统调负荷!$B:$B,Z$3,统调负荷!$C:$C,$A13)/10,"")</f>
        <v>569.288</v>
      </c>
      <c r="AA13" s="27">
        <f>IFERROR(AVERAGEIFS(统调负荷!$R:$R,统调负荷!$B:$B,AA$3,统调负荷!$C:$C,$A13)/10,"")</f>
        <v>570.68775</v>
      </c>
      <c r="AB13" s="27">
        <f>IFERROR(AVERAGEIFS(统调负荷!$R:$R,统调负荷!$B:$B,AB$3,统调负荷!$C:$C,$A13)/10,"")</f>
        <v>568.2995</v>
      </c>
      <c r="AC13" s="27">
        <f>IFERROR(AVERAGEIFS(统调负荷!$R:$R,统调负荷!$B:$B,AC$3,统调负荷!$C:$C,$A13)/10,"")</f>
        <v>571.90775</v>
      </c>
      <c r="AD13" s="27"/>
      <c r="AE13" s="23" t="str">
        <f>检修、备用和必开!$A11</f>
        <v>2025-01-10</v>
      </c>
      <c r="AF13" s="41">
        <f ca="1">IFERROR(OFFSET($A$3,ROW(AE10)*2,COLUMN(E12))-OFFSET($A$3,ROW(AE10)*2-1,COLUMN(E12)),"")</f>
        <v>60.846</v>
      </c>
      <c r="AG13" s="41">
        <f ca="1">IFERROR(OFFSET($A$3,ROW(AF10)*2,COLUMN(F12))-OFFSET($A$3,ROW(AF10)*2-1,COLUMN(F12)),"")</f>
        <v>77.8265</v>
      </c>
      <c r="AH13" s="41">
        <f ca="1">IFERROR(OFFSET($A$3,ROW(AG10)*2,COLUMN(G12))-OFFSET($A$3,ROW(AG10)*2-1,COLUMN(G12)),"")</f>
        <v>82.39675</v>
      </c>
      <c r="AI13" s="41">
        <f ca="1">IFERROR(OFFSET($A$3,ROW(AH10)*2,COLUMN(H12))-OFFSET($A$3,ROW(AH10)*2-1,COLUMN(H12)),"")</f>
        <v>91.914</v>
      </c>
      <c r="AJ13" s="41">
        <f ca="1">IFERROR(OFFSET($A$3,ROW(AI10)*2,COLUMN(I12))-OFFSET($A$3,ROW(AI10)*2-1,COLUMN(I12)),"")</f>
        <v>104.9715</v>
      </c>
      <c r="AK13" s="41">
        <f ca="1">IFERROR(OFFSET($A$3,ROW(AJ10)*2,COLUMN(J12))-OFFSET($A$3,ROW(AJ10)*2-1,COLUMN(J12)),"")</f>
        <v>107.9625</v>
      </c>
      <c r="AL13" s="41">
        <f ca="1">IFERROR(OFFSET($A$3,ROW(AK10)*2,COLUMN(K12))-OFFSET($A$3,ROW(AK10)*2-1,COLUMN(K12)),"")</f>
        <v>99.76175</v>
      </c>
      <c r="AM13" s="41">
        <f ca="1">IFERROR(OFFSET($A$3,ROW(AL10)*2,COLUMN(L12))-OFFSET($A$3,ROW(AL10)*2-1,COLUMN(L12)),"")</f>
        <v>66.3164999999999</v>
      </c>
      <c r="AN13" s="41">
        <f ca="1">IFERROR(OFFSET($A$3,ROW(AM10)*2,COLUMN(M12))-OFFSET($A$3,ROW(AM10)*2-1,COLUMN(M12)),"")</f>
        <v>58.30175</v>
      </c>
      <c r="AO13" s="41">
        <f ca="1">IFERROR(OFFSET($A$3,ROW(AN10)*2,COLUMN(N12))-OFFSET($A$3,ROW(AN10)*2-1,COLUMN(N12)),"")</f>
        <v>110.265</v>
      </c>
      <c r="AP13" s="41">
        <f ca="1">IFERROR(OFFSET($A$3,ROW(AO10)*2,COLUMN(O12))-OFFSET($A$3,ROW(AO10)*2-1,COLUMN(O12)),"")</f>
        <v>161.0225</v>
      </c>
      <c r="AQ13" s="41">
        <f ca="1">IFERROR(OFFSET($A$3,ROW(AP10)*2,COLUMN(P12))-OFFSET($A$3,ROW(AP10)*2-1,COLUMN(P12)),"")</f>
        <v>159.87</v>
      </c>
      <c r="AR13" s="41">
        <f ca="1">IFERROR(OFFSET($A$3,ROW(AQ10)*2,COLUMN(Q12))-OFFSET($A$3,ROW(AQ10)*2-1,COLUMN(Q12)),"")</f>
        <v>149.415</v>
      </c>
      <c r="AS13" s="41">
        <f ca="1">IFERROR(OFFSET($A$3,ROW(AR10)*2,COLUMN(R12))-OFFSET($A$3,ROW(AR10)*2-1,COLUMN(R12)),"")</f>
        <v>148.355</v>
      </c>
      <c r="AT13" s="41">
        <f ca="1">IFERROR(OFFSET($A$3,ROW(AS10)*2,COLUMN(S12))-OFFSET($A$3,ROW(AS10)*2-1,COLUMN(S12)),"")</f>
        <v>142.23</v>
      </c>
      <c r="AU13" s="41">
        <f ca="1">IFERROR(OFFSET($A$3,ROW(AT10)*2,COLUMN(T12))-OFFSET($A$3,ROW(AT10)*2-1,COLUMN(T12)),"")</f>
        <v>127.7775</v>
      </c>
      <c r="AV13" s="41">
        <f ca="1">IFERROR(OFFSET($A$3,ROW(AU10)*2,COLUMN(U12))-OFFSET($A$3,ROW(AU10)*2-1,COLUMN(U12)),"")</f>
        <v>82.4885</v>
      </c>
      <c r="AW13" s="41">
        <f ca="1">IFERROR(OFFSET($A$3,ROW(AV10)*2,COLUMN(V12))-OFFSET($A$3,ROW(AV10)*2-1,COLUMN(V12)),"")</f>
        <v>10.6985</v>
      </c>
      <c r="AX13" s="41">
        <f ca="1">IFERROR(OFFSET($A$3,ROW(AW10)*2,COLUMN(W12))-OFFSET($A$3,ROW(AW10)*2-1,COLUMN(W12)),"")</f>
        <v>38.7714999999999</v>
      </c>
      <c r="AY13" s="41">
        <f ca="1">IFERROR(OFFSET($A$3,ROW(AX10)*2,COLUMN(X12))-OFFSET($A$3,ROW(AX10)*2-1,COLUMN(X12)),"")</f>
        <v>57.0932499999999</v>
      </c>
      <c r="AZ13" s="41">
        <f ca="1">IFERROR(OFFSET($A$3,ROW(AY10)*2,COLUMN(Y12))-OFFSET($A$3,ROW(AY10)*2-1,COLUMN(Y12)),"")</f>
        <v>56.03425</v>
      </c>
      <c r="BA13" s="41">
        <f ca="1">IFERROR(OFFSET($A$3,ROW(AZ10)*2,COLUMN(Z12))-OFFSET($A$3,ROW(AZ10)*2-1,COLUMN(Z12)),"")</f>
        <v>46.1865</v>
      </c>
      <c r="BB13" s="41">
        <f ca="1">IFERROR(OFFSET($A$3,ROW(BA10)*2,COLUMN(AA12))-OFFSET($A$3,ROW(BA10)*2-1,COLUMN(AA12)),"")</f>
        <v>35.878</v>
      </c>
      <c r="BC13" s="41">
        <f ca="1">IFERROR(OFFSET($A$3,ROW(BB10)*2,COLUMN(AB12))-OFFSET($A$3,ROW(BB10)*2-1,COLUMN(AB12)),"")</f>
        <v>34.0105</v>
      </c>
    </row>
    <row r="14" s="26" customFormat="1" spans="1:55">
      <c r="A14" s="16" t="str">
        <f>统调负荷24小时!A14</f>
        <v>2025-01-06</v>
      </c>
      <c r="B14" s="37" t="s">
        <v>53</v>
      </c>
      <c r="C14" s="33">
        <f t="shared" si="0"/>
        <v>810.564583333333</v>
      </c>
      <c r="D14" s="3">
        <f t="shared" si="1"/>
        <v>1486.475</v>
      </c>
      <c r="E14" s="3">
        <f t="shared" si="2"/>
        <v>528.25</v>
      </c>
      <c r="F14" s="27">
        <f>IFERROR(AVERAGEIFS(统调负荷!$I:$I,统调负荷!$B:$B,F$3,统调负荷!$C:$C,$A14)/10,"")</f>
        <v>530.475</v>
      </c>
      <c r="G14" s="27">
        <f>IFERROR(AVERAGEIFS(统调负荷!$I:$I,统调负荷!$B:$B,G$3,统调负荷!$C:$C,$A14)/10,"")</f>
        <v>528.25</v>
      </c>
      <c r="H14" s="27">
        <f>IFERROR(AVERAGEIFS(统调负荷!$I:$I,统调负荷!$B:$B,H$3,统调负荷!$C:$C,$A14)/10,"")</f>
        <v>530.175</v>
      </c>
      <c r="I14" s="27">
        <f>IFERROR(AVERAGEIFS(统调负荷!$I:$I,统调负荷!$B:$B,I$3,统调负荷!$C:$C,$A14)/10,"")</f>
        <v>531.875</v>
      </c>
      <c r="J14" s="27">
        <f>IFERROR(AVERAGEIFS(统调负荷!$I:$I,统调负荷!$B:$B,J$3,统调负荷!$C:$C,$A14)/10,"")</f>
        <v>538.025</v>
      </c>
      <c r="K14" s="27">
        <f>IFERROR(AVERAGEIFS(统调负荷!$I:$I,统调负荷!$B:$B,K$3,统调负荷!$C:$C,$A14)/10,"")</f>
        <v>545.05</v>
      </c>
      <c r="L14" s="27">
        <f>IFERROR(AVERAGEIFS(统调负荷!$I:$I,统调负荷!$B:$B,L$3,统调负荷!$C:$C,$A14)/10,"")</f>
        <v>563.65</v>
      </c>
      <c r="M14" s="27">
        <f>IFERROR(AVERAGEIFS(统调负荷!$I:$I,统调负荷!$B:$B,M$3,统调负荷!$C:$C,$A14)/10,"")</f>
        <v>620.75</v>
      </c>
      <c r="N14" s="27">
        <f>IFERROR(AVERAGEIFS(统调负荷!$I:$I,统调负荷!$B:$B,N$3,统调负荷!$C:$C,$A14)/10,"")</f>
        <v>788.375</v>
      </c>
      <c r="O14" s="27">
        <f>IFERROR(AVERAGEIFS(统调负荷!$I:$I,统调负荷!$B:$B,O$3,统调负荷!$C:$C,$A14)/10,"")</f>
        <v>1026.4</v>
      </c>
      <c r="P14" s="27">
        <f>IFERROR(AVERAGEIFS(统调负荷!$I:$I,统调负荷!$B:$B,P$3,统调负荷!$C:$C,$A14)/10,"")</f>
        <v>1258.2</v>
      </c>
      <c r="Q14" s="27">
        <f>IFERROR(AVERAGEIFS(统调负荷!$I:$I,统调负荷!$B:$B,Q$3,统调负荷!$C:$C,$A14)/10,"")</f>
        <v>1429.325</v>
      </c>
      <c r="R14" s="27">
        <f>IFERROR(AVERAGEIFS(统调负荷!$I:$I,统调负荷!$B:$B,R$3,统调负荷!$C:$C,$A14)/10,"")</f>
        <v>1486.475</v>
      </c>
      <c r="S14" s="27">
        <f>IFERROR(AVERAGEIFS(统调负荷!$I:$I,统调负荷!$B:$B,S$3,统调负荷!$C:$C,$A14)/10,"")</f>
        <v>1462.9</v>
      </c>
      <c r="T14" s="27">
        <f>IFERROR(AVERAGEIFS(统调负荷!$I:$I,统调负荷!$B:$B,T$3,统调负荷!$C:$C,$A14)/10,"")</f>
        <v>1354.15</v>
      </c>
      <c r="U14" s="27">
        <f>IFERROR(AVERAGEIFS(统调负荷!$I:$I,统调负荷!$B:$B,U$3,统调负荷!$C:$C,$A14)/10,"")</f>
        <v>1147.675</v>
      </c>
      <c r="V14" s="27">
        <f>IFERROR(AVERAGEIFS(统调负荷!$I:$I,统调负荷!$B:$B,V$3,统调负荷!$C:$C,$A14)/10,"")</f>
        <v>898.75</v>
      </c>
      <c r="W14" s="27">
        <f>IFERROR(AVERAGEIFS(统调负荷!$I:$I,统调负荷!$B:$B,W$3,统调负荷!$C:$C,$A14)/10,"")</f>
        <v>684.525</v>
      </c>
      <c r="X14" s="27">
        <f>IFERROR(AVERAGEIFS(统调负荷!$I:$I,统调负荷!$B:$B,X$3,统调负荷!$C:$C,$A14)/10,"")</f>
        <v>584.1</v>
      </c>
      <c r="Y14" s="27">
        <f>IFERROR(AVERAGEIFS(统调负荷!$I:$I,统调负荷!$B:$B,Y$3,统调负荷!$C:$C,$A14)/10,"")</f>
        <v>577.525</v>
      </c>
      <c r="Z14" s="27">
        <f>IFERROR(AVERAGEIFS(统调负荷!$I:$I,统调负荷!$B:$B,Z$3,统调负荷!$C:$C,$A14)/10,"")</f>
        <v>589.975</v>
      </c>
      <c r="AA14" s="27">
        <f>IFERROR(AVERAGEIFS(统调负荷!$I:$I,统调负荷!$B:$B,AA$3,统调负荷!$C:$C,$A14)/10,"")</f>
        <v>595.375</v>
      </c>
      <c r="AB14" s="27">
        <f>IFERROR(AVERAGEIFS(统调负荷!$I:$I,统调负荷!$B:$B,AB$3,统调负荷!$C:$C,$A14)/10,"")</f>
        <v>598.275</v>
      </c>
      <c r="AC14" s="27">
        <f>IFERROR(AVERAGEIFS(统调负荷!$I:$I,统调负荷!$B:$B,AC$3,统调负荷!$C:$C,$A14)/10,"")</f>
        <v>583.275</v>
      </c>
      <c r="AD14" s="27"/>
      <c r="AE14" s="23" t="str">
        <f>检修、备用和必开!$A12</f>
        <v>2025-01-11</v>
      </c>
      <c r="AF14" s="41">
        <f ca="1">IFERROR(OFFSET($A$3,ROW(AE11)*2,COLUMN(E13))-OFFSET($A$3,ROW(AE11)*2-1,COLUMN(E13)),"")</f>
        <v>70.0075</v>
      </c>
      <c r="AG14" s="41">
        <f ca="1">IFERROR(OFFSET($A$3,ROW(AF11)*2,COLUMN(F13))-OFFSET($A$3,ROW(AF11)*2-1,COLUMN(F13)),"")</f>
        <v>70.5849999999999</v>
      </c>
      <c r="AH14" s="41">
        <f ca="1">IFERROR(OFFSET($A$3,ROW(AG11)*2,COLUMN(G13))-OFFSET($A$3,ROW(AG11)*2-1,COLUMN(G13)),"")</f>
        <v>81.94025</v>
      </c>
      <c r="AI14" s="41">
        <f ca="1">IFERROR(OFFSET($A$3,ROW(AH11)*2,COLUMN(H13))-OFFSET($A$3,ROW(AH11)*2-1,COLUMN(H13)),"")</f>
        <v>101.40675</v>
      </c>
      <c r="AJ14" s="41">
        <f ca="1">IFERROR(OFFSET($A$3,ROW(AI11)*2,COLUMN(I13))-OFFSET($A$3,ROW(AI11)*2-1,COLUMN(I13)),"")</f>
        <v>105.90925</v>
      </c>
      <c r="AK14" s="41">
        <f ca="1">IFERROR(OFFSET($A$3,ROW(AJ11)*2,COLUMN(J13))-OFFSET($A$3,ROW(AJ11)*2-1,COLUMN(J13)),"")</f>
        <v>114.61</v>
      </c>
      <c r="AL14" s="41">
        <f ca="1">IFERROR(OFFSET($A$3,ROW(AK11)*2,COLUMN(K13))-OFFSET($A$3,ROW(AK11)*2-1,COLUMN(K13)),"")</f>
        <v>129.376</v>
      </c>
      <c r="AM14" s="41">
        <f ca="1">IFERROR(OFFSET($A$3,ROW(AL11)*2,COLUMN(L13))-OFFSET($A$3,ROW(AL11)*2-1,COLUMN(L13)),"")</f>
        <v>114.4705</v>
      </c>
      <c r="AN14" s="41">
        <f ca="1">IFERROR(OFFSET($A$3,ROW(AM11)*2,COLUMN(M13))-OFFSET($A$3,ROW(AM11)*2-1,COLUMN(M13)),"")</f>
        <v>95.8325</v>
      </c>
      <c r="AO14" s="41">
        <f ca="1">IFERROR(OFFSET($A$3,ROW(AN11)*2,COLUMN(N13))-OFFSET($A$3,ROW(AN11)*2-1,COLUMN(N13)),"")</f>
        <v>76.9599999999999</v>
      </c>
      <c r="AP14" s="41">
        <f ca="1">IFERROR(OFFSET($A$3,ROW(AO11)*2,COLUMN(O13))-OFFSET($A$3,ROW(AO11)*2-1,COLUMN(O13)),"")</f>
        <v>76.8799999999999</v>
      </c>
      <c r="AQ14" s="41">
        <f ca="1">IFERROR(OFFSET($A$3,ROW(AP11)*2,COLUMN(P13))-OFFSET($A$3,ROW(AP11)*2-1,COLUMN(P13)),"")</f>
        <v>123.505</v>
      </c>
      <c r="AR14" s="41">
        <f ca="1">IFERROR(OFFSET($A$3,ROW(AQ11)*2,COLUMN(Q13))-OFFSET($A$3,ROW(AQ11)*2-1,COLUMN(Q13)),"")</f>
        <v>132.435</v>
      </c>
      <c r="AS14" s="41">
        <f ca="1">IFERROR(OFFSET($A$3,ROW(AR11)*2,COLUMN(R13))-OFFSET($A$3,ROW(AR11)*2-1,COLUMN(R13)),"")</f>
        <v>111.825</v>
      </c>
      <c r="AT14" s="41">
        <f ca="1">IFERROR(OFFSET($A$3,ROW(AS11)*2,COLUMN(S13))-OFFSET($A$3,ROW(AS11)*2-1,COLUMN(S13)),"")</f>
        <v>115.6175</v>
      </c>
      <c r="AU14" s="41">
        <f ca="1">IFERROR(OFFSET($A$3,ROW(AT11)*2,COLUMN(T13))-OFFSET($A$3,ROW(AT11)*2-1,COLUMN(T13)),"")</f>
        <v>116.1675</v>
      </c>
      <c r="AV14" s="41">
        <f ca="1">IFERROR(OFFSET($A$3,ROW(AU11)*2,COLUMN(U13))-OFFSET($A$3,ROW(AU11)*2-1,COLUMN(U13)),"")</f>
        <v>126.9065</v>
      </c>
      <c r="AW14" s="41">
        <f ca="1">IFERROR(OFFSET($A$3,ROW(AV11)*2,COLUMN(V13))-OFFSET($A$3,ROW(AV11)*2-1,COLUMN(V13)),"")</f>
        <v>97.9105</v>
      </c>
      <c r="AX14" s="41">
        <f ca="1">IFERROR(OFFSET($A$3,ROW(AW11)*2,COLUMN(W13))-OFFSET($A$3,ROW(AW11)*2-1,COLUMN(W13)),"")</f>
        <v>144.239</v>
      </c>
      <c r="AY14" s="41">
        <f ca="1">IFERROR(OFFSET($A$3,ROW(AX11)*2,COLUMN(X13))-OFFSET($A$3,ROW(AX11)*2-1,COLUMN(X13)),"")</f>
        <v>169.17175</v>
      </c>
      <c r="AZ14" s="41">
        <f ca="1">IFERROR(OFFSET($A$3,ROW(AY11)*2,COLUMN(Y13))-OFFSET($A$3,ROW(AY11)*2-1,COLUMN(Y13)),"")</f>
        <v>167.829</v>
      </c>
      <c r="BA14" s="41">
        <f ca="1">IFERROR(OFFSET($A$3,ROW(AZ11)*2,COLUMN(Z13))-OFFSET($A$3,ROW(AZ11)*2-1,COLUMN(Z13)),"")</f>
        <v>146.14175</v>
      </c>
      <c r="BB14" s="41">
        <f ca="1">IFERROR(OFFSET($A$3,ROW(BA11)*2,COLUMN(AA13))-OFFSET($A$3,ROW(BA11)*2-1,COLUMN(AA13)),"")</f>
        <v>142.933</v>
      </c>
      <c r="BC14" s="41">
        <f ca="1">IFERROR(OFFSET($A$3,ROW(BB11)*2,COLUMN(AB13))-OFFSET($A$3,ROW(BB11)*2-1,COLUMN(AB13)),"")</f>
        <v>148.20275</v>
      </c>
    </row>
    <row r="15" s="26" customFormat="1" spans="1:55">
      <c r="A15" s="16" t="str">
        <f>统调负荷24小时!A15</f>
        <v>2025-01-06</v>
      </c>
      <c r="B15" s="37" t="s">
        <v>54</v>
      </c>
      <c r="C15" s="33">
        <f t="shared" si="0"/>
        <v>845.565645833333</v>
      </c>
      <c r="D15" s="3">
        <f t="shared" si="1"/>
        <v>1459.08</v>
      </c>
      <c r="E15" s="3">
        <f t="shared" si="2"/>
        <v>588.36325</v>
      </c>
      <c r="F15" s="27">
        <f>IFERROR(AVERAGEIFS(统调负荷!$R:$R,统调负荷!$B:$B,F$3,统调负荷!$C:$C,$A15)/10,"")</f>
        <v>588.36325</v>
      </c>
      <c r="G15" s="27">
        <f>IFERROR(AVERAGEIFS(统调负荷!$R:$R,统调负荷!$B:$B,G$3,统调负荷!$C:$C,$A15)/10,"")</f>
        <v>592.482</v>
      </c>
      <c r="H15" s="27">
        <f>IFERROR(AVERAGEIFS(统调负荷!$R:$R,统调负荷!$B:$B,H$3,统调负荷!$C:$C,$A15)/10,"")</f>
        <v>594.7885</v>
      </c>
      <c r="I15" s="27">
        <f>IFERROR(AVERAGEIFS(统调负荷!$R:$R,统调负荷!$B:$B,I$3,统调负荷!$C:$C,$A15)/10,"")</f>
        <v>605.3645</v>
      </c>
      <c r="J15" s="27">
        <f>IFERROR(AVERAGEIFS(统调负荷!$R:$R,统调负荷!$B:$B,J$3,统调负荷!$C:$C,$A15)/10,"")</f>
        <v>600.01675</v>
      </c>
      <c r="K15" s="27">
        <f>IFERROR(AVERAGEIFS(统调负荷!$R:$R,统调负荷!$B:$B,K$3,统调负荷!$C:$C,$A15)/10,"")</f>
        <v>617.90375</v>
      </c>
      <c r="L15" s="27">
        <f>IFERROR(AVERAGEIFS(统调负荷!$R:$R,统调负荷!$B:$B,L$3,统调负荷!$C:$C,$A15)/10,"")</f>
        <v>639.743</v>
      </c>
      <c r="M15" s="27">
        <f>IFERROR(AVERAGEIFS(统调负荷!$R:$R,统调负荷!$B:$B,M$3,统调负荷!$C:$C,$A15)/10,"")</f>
        <v>669.201</v>
      </c>
      <c r="N15" s="27">
        <f>IFERROR(AVERAGEIFS(统调负荷!$R:$R,统调负荷!$B:$B,N$3,统调负荷!$C:$C,$A15)/10,"")</f>
        <v>828.03825</v>
      </c>
      <c r="O15" s="27">
        <f>IFERROR(AVERAGEIFS(统调负荷!$R:$R,统调负荷!$B:$B,O$3,统调负荷!$C:$C,$A15)/10,"")</f>
        <v>1062.05125</v>
      </c>
      <c r="P15" s="27">
        <f>IFERROR(AVERAGEIFS(统调负荷!$R:$R,统调负荷!$B:$B,P$3,统调负荷!$C:$C,$A15)/10,"")</f>
        <v>1281.0925</v>
      </c>
      <c r="Q15" s="27">
        <f>IFERROR(AVERAGEIFS(统调负荷!$R:$R,统调负荷!$B:$B,Q$3,统调负荷!$C:$C,$A15)/10,"")</f>
        <v>1413.2025</v>
      </c>
      <c r="R15" s="27">
        <f>IFERROR(AVERAGEIFS(统调负荷!$R:$R,统调负荷!$B:$B,R$3,统调负荷!$C:$C,$A15)/10,"")</f>
        <v>1459.08</v>
      </c>
      <c r="S15" s="27">
        <f>IFERROR(AVERAGEIFS(统调负荷!$R:$R,统调负荷!$B:$B,S$3,统调负荷!$C:$C,$A15)/10,"")</f>
        <v>1436.905</v>
      </c>
      <c r="T15" s="27">
        <f>IFERROR(AVERAGEIFS(统调负荷!$R:$R,统调负荷!$B:$B,T$3,统调负荷!$C:$C,$A15)/10,"")</f>
        <v>1323.205</v>
      </c>
      <c r="U15" s="27">
        <f>IFERROR(AVERAGEIFS(统调负荷!$R:$R,统调负荷!$B:$B,U$3,统调负荷!$C:$C,$A15)/10,"")</f>
        <v>1128.86</v>
      </c>
      <c r="V15" s="27">
        <f>IFERROR(AVERAGEIFS(统调负荷!$R:$R,统调负荷!$B:$B,V$3,统调负荷!$C:$C,$A15)/10,"")</f>
        <v>865.93325</v>
      </c>
      <c r="W15" s="27">
        <f>IFERROR(AVERAGEIFS(统调负荷!$R:$R,统调负荷!$B:$B,W$3,统调负荷!$C:$C,$A15)/10,"")</f>
        <v>663.2535</v>
      </c>
      <c r="X15" s="27">
        <f>IFERROR(AVERAGEIFS(统调负荷!$R:$R,统调负荷!$B:$B,X$3,统调负荷!$C:$C,$A15)/10,"")</f>
        <v>624.4975</v>
      </c>
      <c r="Y15" s="27">
        <f>IFERROR(AVERAGEIFS(统调负荷!$R:$R,统调负荷!$B:$B,Y$3,统调负荷!$C:$C,$A15)/10,"")</f>
        <v>638.64975</v>
      </c>
      <c r="Z15" s="27">
        <f>IFERROR(AVERAGEIFS(统调负荷!$R:$R,统调负荷!$B:$B,Z$3,统调负荷!$C:$C,$A15)/10,"")</f>
        <v>656.906</v>
      </c>
      <c r="AA15" s="27">
        <f>IFERROR(AVERAGEIFS(统调负荷!$R:$R,统调负荷!$B:$B,AA$3,统调负荷!$C:$C,$A15)/10,"")</f>
        <v>657.7925</v>
      </c>
      <c r="AB15" s="27">
        <f>IFERROR(AVERAGEIFS(统调负荷!$R:$R,统调负荷!$B:$B,AB$3,统调负荷!$C:$C,$A15)/10,"")</f>
        <v>675.17525</v>
      </c>
      <c r="AC15" s="27">
        <f>IFERROR(AVERAGEIFS(统调负荷!$R:$R,统调负荷!$B:$B,AC$3,统调负荷!$C:$C,$A15)/10,"")</f>
        <v>671.0705</v>
      </c>
      <c r="AD15" s="27"/>
      <c r="AE15" s="23" t="str">
        <f>检修、备用和必开!$A13</f>
        <v>2025-01-12</v>
      </c>
      <c r="AF15" s="41">
        <f ca="1">IFERROR(OFFSET($A$3,ROW(AE12)*2,COLUMN(E14))-OFFSET($A$3,ROW(AE12)*2-1,COLUMN(E14)),"")</f>
        <v>86.41475</v>
      </c>
      <c r="AG15" s="41">
        <f ca="1">IFERROR(OFFSET($A$3,ROW(AF12)*2,COLUMN(F14))-OFFSET($A$3,ROW(AF12)*2-1,COLUMN(F14)),"")</f>
        <v>97.97025</v>
      </c>
      <c r="AH15" s="41">
        <f ca="1">IFERROR(OFFSET($A$3,ROW(AG12)*2,COLUMN(G14))-OFFSET($A$3,ROW(AG12)*2-1,COLUMN(G14)),"")</f>
        <v>110.6545</v>
      </c>
      <c r="AI15" s="41">
        <f ca="1">IFERROR(OFFSET($A$3,ROW(AH12)*2,COLUMN(H14))-OFFSET($A$3,ROW(AH12)*2-1,COLUMN(H14)),"")</f>
        <v>130.181</v>
      </c>
      <c r="AJ15" s="41">
        <f ca="1">IFERROR(OFFSET($A$3,ROW(AI12)*2,COLUMN(I14))-OFFSET($A$3,ROW(AI12)*2-1,COLUMN(I14)),"")</f>
        <v>145.02475</v>
      </c>
      <c r="AK15" s="41">
        <f ca="1">IFERROR(OFFSET($A$3,ROW(AJ12)*2,COLUMN(J14))-OFFSET($A$3,ROW(AJ12)*2-1,COLUMN(J14)),"")</f>
        <v>149.292</v>
      </c>
      <c r="AL15" s="41">
        <f ca="1">IFERROR(OFFSET($A$3,ROW(AK12)*2,COLUMN(K14))-OFFSET($A$3,ROW(AK12)*2-1,COLUMN(K14)),"")</f>
        <v>138.97275</v>
      </c>
      <c r="AM15" s="41">
        <f ca="1">IFERROR(OFFSET($A$3,ROW(AL12)*2,COLUMN(L14))-OFFSET($A$3,ROW(AL12)*2-1,COLUMN(L14)),"")</f>
        <v>122.786</v>
      </c>
      <c r="AN15" s="41">
        <f ca="1">IFERROR(OFFSET($A$3,ROW(AM12)*2,COLUMN(M14))-OFFSET($A$3,ROW(AM12)*2-1,COLUMN(M14)),"")</f>
        <v>122.03775</v>
      </c>
      <c r="AO15" s="41">
        <f ca="1">IFERROR(OFFSET($A$3,ROW(AN12)*2,COLUMN(N14))-OFFSET($A$3,ROW(AN12)*2-1,COLUMN(N14)),"")</f>
        <v>167.1</v>
      </c>
      <c r="AP15" s="41">
        <f ca="1">IFERROR(OFFSET($A$3,ROW(AO12)*2,COLUMN(O14))-OFFSET($A$3,ROW(AO12)*2-1,COLUMN(O14)),"")</f>
        <v>191.4175</v>
      </c>
      <c r="AQ15" s="41">
        <f ca="1">IFERROR(OFFSET($A$3,ROW(AP12)*2,COLUMN(P14))-OFFSET($A$3,ROW(AP12)*2-1,COLUMN(P14)),"")</f>
        <v>178.0575</v>
      </c>
      <c r="AR15" s="41">
        <f ca="1">IFERROR(OFFSET($A$3,ROW(AQ12)*2,COLUMN(Q14))-OFFSET($A$3,ROW(AQ12)*2-1,COLUMN(Q14)),"")</f>
        <v>163.47</v>
      </c>
      <c r="AS15" s="41">
        <f ca="1">IFERROR(OFFSET($A$3,ROW(AR12)*2,COLUMN(R14))-OFFSET($A$3,ROW(AR12)*2-1,COLUMN(R14)),"")</f>
        <v>164.6325</v>
      </c>
      <c r="AT15" s="41">
        <f ca="1">IFERROR(OFFSET($A$3,ROW(AS12)*2,COLUMN(S14))-OFFSET($A$3,ROW(AS12)*2-1,COLUMN(S14)),"")</f>
        <v>162.4675</v>
      </c>
      <c r="AU15" s="41">
        <f ca="1">IFERROR(OFFSET($A$3,ROW(AT12)*2,COLUMN(T14))-OFFSET($A$3,ROW(AT12)*2-1,COLUMN(T14)),"")</f>
        <v>131.445</v>
      </c>
      <c r="AV15" s="41">
        <f ca="1">IFERROR(OFFSET($A$3,ROW(AU12)*2,COLUMN(U14))-OFFSET($A$3,ROW(AU12)*2-1,COLUMN(U14)),"")</f>
        <v>57.00225</v>
      </c>
      <c r="AW15" s="41">
        <f ca="1">IFERROR(OFFSET($A$3,ROW(AV12)*2,COLUMN(V14))-OFFSET($A$3,ROW(AV12)*2-1,COLUMN(V14)),"")</f>
        <v>11.91425</v>
      </c>
      <c r="AX15" s="41">
        <f ca="1">IFERROR(OFFSET($A$3,ROW(AW12)*2,COLUMN(W14))-OFFSET($A$3,ROW(AW12)*2-1,COLUMN(W14)),"")</f>
        <v>35.87875</v>
      </c>
      <c r="AY15" s="41">
        <f ca="1">IFERROR(OFFSET($A$3,ROW(AX12)*2,COLUMN(X14))-OFFSET($A$3,ROW(AX12)*2-1,COLUMN(X14)),"")</f>
        <v>52.061</v>
      </c>
      <c r="AZ15" s="41">
        <f ca="1">IFERROR(OFFSET($A$3,ROW(AY12)*2,COLUMN(Y14))-OFFSET($A$3,ROW(AY12)*2-1,COLUMN(Y14)),"")</f>
        <v>60.7777500000001</v>
      </c>
      <c r="BA15" s="41">
        <f ca="1">IFERROR(OFFSET($A$3,ROW(AZ12)*2,COLUMN(Z14))-OFFSET($A$3,ROW(AZ12)*2-1,COLUMN(Z14)),"")</f>
        <v>46.648</v>
      </c>
      <c r="BB15" s="41">
        <f ca="1">IFERROR(OFFSET($A$3,ROW(BA12)*2,COLUMN(AA14))-OFFSET($A$3,ROW(BA12)*2-1,COLUMN(AA14)),"")</f>
        <v>59.7542500000001</v>
      </c>
      <c r="BC15" s="41">
        <f ca="1">IFERROR(OFFSET($A$3,ROW(BB12)*2,COLUMN(AB14))-OFFSET($A$3,ROW(BB12)*2-1,COLUMN(AB14)),"")</f>
        <v>68.9955</v>
      </c>
    </row>
    <row r="16" s="26" customFormat="1" spans="1:55">
      <c r="A16" s="16" t="str">
        <f>统调负荷24小时!A16</f>
        <v>2025-01-07</v>
      </c>
      <c r="B16" s="37" t="s">
        <v>53</v>
      </c>
      <c r="C16" s="33">
        <f t="shared" si="0"/>
        <v>803.880208333333</v>
      </c>
      <c r="D16" s="3">
        <f t="shared" si="1"/>
        <v>1476.225</v>
      </c>
      <c r="E16" s="3">
        <f t="shared" si="2"/>
        <v>554.25</v>
      </c>
      <c r="F16" s="27">
        <f>IFERROR(AVERAGEIFS(统调负荷!$I:$I,统调负荷!$B:$B,F$3,统调负荷!$C:$C,$A16)/10,"")</f>
        <v>567.275</v>
      </c>
      <c r="G16" s="27">
        <f>IFERROR(AVERAGEIFS(统调负荷!$I:$I,统调负荷!$B:$B,G$3,统调负荷!$C:$C,$A16)/10,"")</f>
        <v>564.2</v>
      </c>
      <c r="H16" s="27">
        <f>IFERROR(AVERAGEIFS(统调负荷!$I:$I,统调负荷!$B:$B,H$3,统调负荷!$C:$C,$A16)/10,"")</f>
        <v>561.575</v>
      </c>
      <c r="I16" s="27">
        <f>IFERROR(AVERAGEIFS(统调负荷!$I:$I,统调负荷!$B:$B,I$3,统调负荷!$C:$C,$A16)/10,"")</f>
        <v>556.775</v>
      </c>
      <c r="J16" s="27">
        <f>IFERROR(AVERAGEIFS(统调负荷!$I:$I,统调负荷!$B:$B,J$3,统调负荷!$C:$C,$A16)/10,"")</f>
        <v>554.25</v>
      </c>
      <c r="K16" s="27">
        <f>IFERROR(AVERAGEIFS(统调负荷!$I:$I,统调负荷!$B:$B,K$3,统调负荷!$C:$C,$A16)/10,"")</f>
        <v>560.25</v>
      </c>
      <c r="L16" s="27">
        <f>IFERROR(AVERAGEIFS(统调负荷!$I:$I,统调负荷!$B:$B,L$3,统调负荷!$C:$C,$A16)/10,"")</f>
        <v>565.825</v>
      </c>
      <c r="M16" s="27">
        <f>IFERROR(AVERAGEIFS(统调负荷!$I:$I,统调负荷!$B:$B,M$3,统调负荷!$C:$C,$A16)/10,"")</f>
        <v>589.45</v>
      </c>
      <c r="N16" s="27">
        <f>IFERROR(AVERAGEIFS(统调负荷!$I:$I,统调负荷!$B:$B,N$3,统调负荷!$C:$C,$A16)/10,"")</f>
        <v>737.575</v>
      </c>
      <c r="O16" s="27">
        <f>IFERROR(AVERAGEIFS(统调负荷!$I:$I,统调负荷!$B:$B,O$3,统调负荷!$C:$C,$A16)/10,"")</f>
        <v>1004.3</v>
      </c>
      <c r="P16" s="27">
        <f>IFERROR(AVERAGEIFS(统调负荷!$I:$I,统调负荷!$B:$B,P$3,统调负荷!$C:$C,$A16)/10,"")</f>
        <v>1254.85</v>
      </c>
      <c r="Q16" s="27">
        <f>IFERROR(AVERAGEIFS(统调负荷!$I:$I,统调负荷!$B:$B,Q$3,统调负荷!$C:$C,$A16)/10,"")</f>
        <v>1415.1</v>
      </c>
      <c r="R16" s="27">
        <f>IFERROR(AVERAGEIFS(统调负荷!$I:$I,统调负荷!$B:$B,R$3,统调负荷!$C:$C,$A16)/10,"")</f>
        <v>1476.225</v>
      </c>
      <c r="S16" s="27">
        <f>IFERROR(AVERAGEIFS(统调负荷!$I:$I,统调负荷!$B:$B,S$3,统调负荷!$C:$C,$A16)/10,"")</f>
        <v>1458.325</v>
      </c>
      <c r="T16" s="27">
        <f>IFERROR(AVERAGEIFS(统调负荷!$I:$I,统调负荷!$B:$B,T$3,统调负荷!$C:$C,$A16)/10,"")</f>
        <v>1331.2</v>
      </c>
      <c r="U16" s="27">
        <f>IFERROR(AVERAGEIFS(统调负荷!$I:$I,统调负荷!$B:$B,U$3,统调负荷!$C:$C,$A16)/10,"")</f>
        <v>1125.875</v>
      </c>
      <c r="V16" s="27">
        <f>IFERROR(AVERAGEIFS(统调负荷!$I:$I,统调负荷!$B:$B,V$3,统调负荷!$C:$C,$A16)/10,"")</f>
        <v>850.775</v>
      </c>
      <c r="W16" s="27">
        <f>IFERROR(AVERAGEIFS(统调负荷!$I:$I,统调负荷!$B:$B,W$3,统调负荷!$C:$C,$A16)/10,"")</f>
        <v>632.075</v>
      </c>
      <c r="X16" s="27">
        <f>IFERROR(AVERAGEIFS(统调负荷!$I:$I,统调负荷!$B:$B,X$3,统调负荷!$C:$C,$A16)/10,"")</f>
        <v>566.275</v>
      </c>
      <c r="Y16" s="27">
        <f>IFERROR(AVERAGEIFS(统调负荷!$I:$I,统调负荷!$B:$B,Y$3,统调负荷!$C:$C,$A16)/10,"")</f>
        <v>585.025</v>
      </c>
      <c r="Z16" s="27">
        <f>IFERROR(AVERAGEIFS(统调负荷!$I:$I,统调负荷!$B:$B,Z$3,统调负荷!$C:$C,$A16)/10,"")</f>
        <v>590.65</v>
      </c>
      <c r="AA16" s="27">
        <f>IFERROR(AVERAGEIFS(统调负荷!$I:$I,统调负荷!$B:$B,AA$3,统调负荷!$C:$C,$A16)/10,"")</f>
        <v>591.7</v>
      </c>
      <c r="AB16" s="27">
        <f>IFERROR(AVERAGEIFS(统调负荷!$I:$I,统调负荷!$B:$B,AB$3,统调负荷!$C:$C,$A16)/10,"")</f>
        <v>585.275</v>
      </c>
      <c r="AC16" s="27">
        <f>IFERROR(AVERAGEIFS(统调负荷!$I:$I,统调负荷!$B:$B,AC$3,统调负荷!$C:$C,$A16)/10,"")</f>
        <v>568.3</v>
      </c>
      <c r="AD16" s="27"/>
      <c r="AE16" s="23" t="str">
        <f>检修、备用和必开!$A14</f>
        <v>2025-01-13</v>
      </c>
      <c r="AF16" s="41">
        <f ca="1">IFERROR(OFFSET($A$3,ROW(AE13)*2,COLUMN(E15))-OFFSET($A$3,ROW(AE13)*2-1,COLUMN(E15)),"")</f>
        <v>66.1377500000001</v>
      </c>
      <c r="AG16" s="41">
        <f ca="1">IFERROR(OFFSET($A$3,ROW(AF13)*2,COLUMN(F15))-OFFSET($A$3,ROW(AF13)*2-1,COLUMN(F15)),"")</f>
        <v>65.67525</v>
      </c>
      <c r="AH16" s="41">
        <f ca="1">IFERROR(OFFSET($A$3,ROW(AG13)*2,COLUMN(G15))-OFFSET($A$3,ROW(AG13)*2-1,COLUMN(G15)),"")</f>
        <v>58.04675</v>
      </c>
      <c r="AI16" s="41">
        <f ca="1">IFERROR(OFFSET($A$3,ROW(AH13)*2,COLUMN(H15))-OFFSET($A$3,ROW(AH13)*2-1,COLUMN(H15)),"")</f>
        <v>78.519</v>
      </c>
      <c r="AJ16" s="41">
        <f ca="1">IFERROR(OFFSET($A$3,ROW(AI13)*2,COLUMN(I15))-OFFSET($A$3,ROW(AI13)*2-1,COLUMN(I15)),"")</f>
        <v>105.58275</v>
      </c>
      <c r="AK16" s="41">
        <f ca="1">IFERROR(OFFSET($A$3,ROW(AJ13)*2,COLUMN(J15))-OFFSET($A$3,ROW(AJ13)*2-1,COLUMN(J15)),"")</f>
        <v>123.567</v>
      </c>
      <c r="AL16" s="41">
        <f ca="1">IFERROR(OFFSET($A$3,ROW(AK13)*2,COLUMN(K15))-OFFSET($A$3,ROW(AK13)*2-1,COLUMN(K15)),"")</f>
        <v>116.84875</v>
      </c>
      <c r="AM16" s="41">
        <f ca="1">IFERROR(OFFSET($A$3,ROW(AL13)*2,COLUMN(L15))-OFFSET($A$3,ROW(AL13)*2-1,COLUMN(L15)),"")</f>
        <v>84.68975</v>
      </c>
      <c r="AN16" s="41">
        <f ca="1">IFERROR(OFFSET($A$3,ROW(AM13)*2,COLUMN(M15))-OFFSET($A$3,ROW(AM13)*2-1,COLUMN(M15)),"")</f>
        <v>75.0925</v>
      </c>
      <c r="AO16" s="41">
        <f ca="1">IFERROR(OFFSET($A$3,ROW(AN13)*2,COLUMN(N15))-OFFSET($A$3,ROW(AN13)*2-1,COLUMN(N15)),"")</f>
        <v>118.015</v>
      </c>
      <c r="AP16" s="41">
        <f ca="1">IFERROR(OFFSET($A$3,ROW(AO13)*2,COLUMN(O15))-OFFSET($A$3,ROW(AO13)*2-1,COLUMN(O15)),"")</f>
        <v>174.0925</v>
      </c>
      <c r="AQ16" s="41">
        <f ca="1">IFERROR(OFFSET($A$3,ROW(AP13)*2,COLUMN(P15))-OFFSET($A$3,ROW(AP13)*2-1,COLUMN(P15)),"")</f>
        <v>176.8975</v>
      </c>
      <c r="AR16" s="41">
        <f ca="1">IFERROR(OFFSET($A$3,ROW(AQ13)*2,COLUMN(Q15))-OFFSET($A$3,ROW(AQ13)*2-1,COLUMN(Q15)),"")</f>
        <v>147.4925</v>
      </c>
      <c r="AS16" s="41">
        <f ca="1">IFERROR(OFFSET($A$3,ROW(AR13)*2,COLUMN(R15))-OFFSET($A$3,ROW(AR13)*2-1,COLUMN(R15)),"")</f>
        <v>143.3425</v>
      </c>
      <c r="AT16" s="41">
        <f ca="1">IFERROR(OFFSET($A$3,ROW(AS13)*2,COLUMN(S15))-OFFSET($A$3,ROW(AS13)*2-1,COLUMN(S15)),"")</f>
        <v>177.455</v>
      </c>
      <c r="AU16" s="41">
        <f ca="1">IFERROR(OFFSET($A$3,ROW(AT13)*2,COLUMN(T15))-OFFSET($A$3,ROW(AT13)*2-1,COLUMN(T15)),"")</f>
        <v>173.09</v>
      </c>
      <c r="AV16" s="41">
        <f ca="1">IFERROR(OFFSET($A$3,ROW(AU13)*2,COLUMN(U15))-OFFSET($A$3,ROW(AU13)*2-1,COLUMN(U15)),"")</f>
        <v>108.59525</v>
      </c>
      <c r="AW16" s="41">
        <f ca="1">IFERROR(OFFSET($A$3,ROW(AV13)*2,COLUMN(V15))-OFFSET($A$3,ROW(AV13)*2-1,COLUMN(V15)),"")</f>
        <v>87.09</v>
      </c>
      <c r="AX16" s="41">
        <f ca="1">IFERROR(OFFSET($A$3,ROW(AW13)*2,COLUMN(W15))-OFFSET($A$3,ROW(AW13)*2-1,COLUMN(W15)),"")</f>
        <v>102.8465</v>
      </c>
      <c r="AY16" s="41">
        <f ca="1">IFERROR(OFFSET($A$3,ROW(AX13)*2,COLUMN(X15))-OFFSET($A$3,ROW(AX13)*2-1,COLUMN(X15)),"")</f>
        <v>124.2575</v>
      </c>
      <c r="AZ16" s="41">
        <f ca="1">IFERROR(OFFSET($A$3,ROW(AY13)*2,COLUMN(Y15))-OFFSET($A$3,ROW(AY13)*2-1,COLUMN(Y15)),"")</f>
        <v>119.0155</v>
      </c>
      <c r="BA16" s="41">
        <f ca="1">IFERROR(OFFSET($A$3,ROW(AZ13)*2,COLUMN(Z15))-OFFSET($A$3,ROW(AZ13)*2-1,COLUMN(Z15)),"")</f>
        <v>111.447</v>
      </c>
      <c r="BB16" s="41">
        <f ca="1">IFERROR(OFFSET($A$3,ROW(BA13)*2,COLUMN(AA15))-OFFSET($A$3,ROW(BA13)*2-1,COLUMN(AA15)),"")</f>
        <v>121.245</v>
      </c>
      <c r="BC16" s="41">
        <f ca="1">IFERROR(OFFSET($A$3,ROW(BB13)*2,COLUMN(AB15))-OFFSET($A$3,ROW(BB13)*2-1,COLUMN(AB15)),"")</f>
        <v>117.7785</v>
      </c>
    </row>
    <row r="17" s="26" customFormat="1" spans="1:55">
      <c r="A17" s="16" t="str">
        <f>统调负荷24小时!A17</f>
        <v>2025-01-07</v>
      </c>
      <c r="B17" s="37" t="s">
        <v>54</v>
      </c>
      <c r="C17" s="33">
        <f t="shared" si="0"/>
        <v>841.721802083333</v>
      </c>
      <c r="D17" s="3">
        <f t="shared" si="1"/>
        <v>1370.2475</v>
      </c>
      <c r="E17" s="3">
        <f t="shared" si="2"/>
        <v>653.53225</v>
      </c>
      <c r="F17" s="27">
        <f>IFERROR(AVERAGEIFS(统调负荷!$R:$R,统调负荷!$B:$B,F$3,统调负荷!$C:$C,$A17)/10,"")</f>
        <v>653.53225</v>
      </c>
      <c r="G17" s="27">
        <f>IFERROR(AVERAGEIFS(统调负荷!$R:$R,统调负荷!$B:$B,G$3,统调负荷!$C:$C,$A17)/10,"")</f>
        <v>662.84225</v>
      </c>
      <c r="H17" s="27">
        <f>IFERROR(AVERAGEIFS(统调负荷!$R:$R,统调负荷!$B:$B,H$3,统调负荷!$C:$C,$A17)/10,"")</f>
        <v>672.42625</v>
      </c>
      <c r="I17" s="27">
        <f>IFERROR(AVERAGEIFS(统调负荷!$R:$R,统调负荷!$B:$B,I$3,统调负荷!$C:$C,$A17)/10,"")</f>
        <v>675.13775</v>
      </c>
      <c r="J17" s="27">
        <f>IFERROR(AVERAGEIFS(统调负荷!$R:$R,统调负荷!$B:$B,J$3,统调负荷!$C:$C,$A17)/10,"")</f>
        <v>680.90875</v>
      </c>
      <c r="K17" s="27">
        <f>IFERROR(AVERAGEIFS(统调负荷!$R:$R,统调负荷!$B:$B,K$3,统调负荷!$C:$C,$A17)/10,"")</f>
        <v>679.127</v>
      </c>
      <c r="L17" s="27">
        <f>IFERROR(AVERAGEIFS(统调负荷!$R:$R,统调负荷!$B:$B,L$3,统调负荷!$C:$C,$A17)/10,"")</f>
        <v>665.4225</v>
      </c>
      <c r="M17" s="27">
        <f>IFERROR(AVERAGEIFS(统调负荷!$R:$R,统调负荷!$B:$B,M$3,统调负荷!$C:$C,$A17)/10,"")</f>
        <v>673.1365</v>
      </c>
      <c r="N17" s="27">
        <f>IFERROR(AVERAGEIFS(统调负荷!$R:$R,统调负荷!$B:$B,N$3,统调负荷!$C:$C,$A17)/10,"")</f>
        <v>799.598</v>
      </c>
      <c r="O17" s="27">
        <f>IFERROR(AVERAGEIFS(统调负荷!$R:$R,统调负荷!$B:$B,O$3,统调负荷!$C:$C,$A17)/10,"")</f>
        <v>1017.89</v>
      </c>
      <c r="P17" s="27">
        <f>IFERROR(AVERAGEIFS(统调负荷!$R:$R,统调负荷!$B:$B,P$3,统调负荷!$C:$C,$A17)/10,"")</f>
        <v>1241.93</v>
      </c>
      <c r="Q17" s="27">
        <f>IFERROR(AVERAGEIFS(统调负荷!$R:$R,统调负荷!$B:$B,Q$3,统调负荷!$C:$C,$A17)/10,"")</f>
        <v>1370.2475</v>
      </c>
      <c r="R17" s="27">
        <f>IFERROR(AVERAGEIFS(统调负荷!$R:$R,统调负荷!$B:$B,R$3,统调负荷!$C:$C,$A17)/10,"")</f>
        <v>1366.39</v>
      </c>
      <c r="S17" s="27">
        <f>IFERROR(AVERAGEIFS(统调负荷!$R:$R,统调负荷!$B:$B,S$3,统调负荷!$C:$C,$A17)/10,"")</f>
        <v>1290.54</v>
      </c>
      <c r="T17" s="27">
        <f>IFERROR(AVERAGEIFS(统调负荷!$R:$R,统调负荷!$B:$B,T$3,统调负荷!$C:$C,$A17)/10,"")</f>
        <v>1166.085</v>
      </c>
      <c r="U17" s="27">
        <f>IFERROR(AVERAGEIFS(统调负荷!$R:$R,统调负荷!$B:$B,U$3,统调负荷!$C:$C,$A17)/10,"")</f>
        <v>994.45025</v>
      </c>
      <c r="V17" s="27">
        <f>IFERROR(AVERAGEIFS(统调负荷!$R:$R,统调负荷!$B:$B,V$3,统调负荷!$C:$C,$A17)/10,"")</f>
        <v>819.32025</v>
      </c>
      <c r="W17" s="27">
        <f>IFERROR(AVERAGEIFS(统调负荷!$R:$R,统调负荷!$B:$B,W$3,统调负荷!$C:$C,$A17)/10,"")</f>
        <v>693.0385</v>
      </c>
      <c r="X17" s="27">
        <f>IFERROR(AVERAGEIFS(统调负荷!$R:$R,统调负荷!$B:$B,X$3,统调负荷!$C:$C,$A17)/10,"")</f>
        <v>673.028</v>
      </c>
      <c r="Y17" s="27">
        <f>IFERROR(AVERAGEIFS(统调负荷!$R:$R,统调负荷!$B:$B,Y$3,统调负荷!$C:$C,$A17)/10,"")</f>
        <v>690.85075</v>
      </c>
      <c r="Z17" s="27">
        <f>IFERROR(AVERAGEIFS(统调负荷!$R:$R,统调负荷!$B:$B,Z$3,统调负荷!$C:$C,$A17)/10,"")</f>
        <v>691.95175</v>
      </c>
      <c r="AA17" s="27">
        <f>IFERROR(AVERAGEIFS(统调负荷!$R:$R,统调负荷!$B:$B,AA$3,统调负荷!$C:$C,$A17)/10,"")</f>
        <v>682.294</v>
      </c>
      <c r="AB17" s="27">
        <f>IFERROR(AVERAGEIFS(统调负荷!$R:$R,统调负荷!$B:$B,AB$3,统调负荷!$C:$C,$A17)/10,"")</f>
        <v>677.6835</v>
      </c>
      <c r="AC17" s="27">
        <f>IFERROR(AVERAGEIFS(统调负荷!$R:$R,统调负荷!$B:$B,AC$3,统调负荷!$C:$C,$A17)/10,"")</f>
        <v>663.4925</v>
      </c>
      <c r="AD17" s="27"/>
      <c r="AE17" s="23" t="str">
        <f>检修、备用和必开!$A15</f>
        <v>2025-01-14</v>
      </c>
      <c r="AF17" s="41">
        <f ca="1">IFERROR(OFFSET($A$3,ROW(AE14)*2,COLUMN(E16))-OFFSET($A$3,ROW(AE14)*2-1,COLUMN(E16)),"")</f>
        <v>54.11225</v>
      </c>
      <c r="AG17" s="41">
        <f ca="1">IFERROR(OFFSET($A$3,ROW(AF14)*2,COLUMN(F16))-OFFSET($A$3,ROW(AF14)*2-1,COLUMN(F16)),"")</f>
        <v>64.6215000000001</v>
      </c>
      <c r="AH17" s="41">
        <f ca="1">IFERROR(OFFSET($A$3,ROW(AG14)*2,COLUMN(G16))-OFFSET($A$3,ROW(AG14)*2-1,COLUMN(G16)),"")</f>
        <v>65.32425</v>
      </c>
      <c r="AI17" s="41">
        <f ca="1">IFERROR(OFFSET($A$3,ROW(AH14)*2,COLUMN(H16))-OFFSET($A$3,ROW(AH14)*2-1,COLUMN(H16)),"")</f>
        <v>63.4035</v>
      </c>
      <c r="AJ17" s="41">
        <f ca="1">IFERROR(OFFSET($A$3,ROW(AI14)*2,COLUMN(I16))-OFFSET($A$3,ROW(AI14)*2-1,COLUMN(I16)),"")</f>
        <v>68.8557499999999</v>
      </c>
      <c r="AK17" s="41">
        <f ca="1">IFERROR(OFFSET($A$3,ROW(AJ14)*2,COLUMN(J16))-OFFSET($A$3,ROW(AJ14)*2-1,COLUMN(J16)),"")</f>
        <v>78.29375</v>
      </c>
      <c r="AL17" s="41">
        <f ca="1">IFERROR(OFFSET($A$3,ROW(AK14)*2,COLUMN(K16))-OFFSET($A$3,ROW(AK14)*2-1,COLUMN(K16)),"")</f>
        <v>80.03625</v>
      </c>
      <c r="AM17" s="41">
        <f ca="1">IFERROR(OFFSET($A$3,ROW(AL14)*2,COLUMN(L16))-OFFSET($A$3,ROW(AL14)*2-1,COLUMN(L16)),"")</f>
        <v>61.23775</v>
      </c>
      <c r="AN17" s="41">
        <f ca="1">IFERROR(OFFSET($A$3,ROW(AM14)*2,COLUMN(M16))-OFFSET($A$3,ROW(AM14)*2-1,COLUMN(M16)),"")</f>
        <v>-2.15800000000002</v>
      </c>
      <c r="AO17" s="41">
        <f ca="1">IFERROR(OFFSET($A$3,ROW(AN14)*2,COLUMN(N16))-OFFSET($A$3,ROW(AN14)*2-1,COLUMN(N16)),"")</f>
        <v>-38.0717500000001</v>
      </c>
      <c r="AP17" s="41">
        <f ca="1">IFERROR(OFFSET($A$3,ROW(AO14)*2,COLUMN(O16))-OFFSET($A$3,ROW(AO14)*2-1,COLUMN(O16)),"")</f>
        <v>-50.20375</v>
      </c>
      <c r="AQ17" s="41">
        <f ca="1">IFERROR(OFFSET($A$3,ROW(AP14)*2,COLUMN(P16))-OFFSET($A$3,ROW(AP14)*2-1,COLUMN(P16)),"")</f>
        <v>-58.825</v>
      </c>
      <c r="AR17" s="41">
        <f ca="1">IFERROR(OFFSET($A$3,ROW(AQ14)*2,COLUMN(Q16))-OFFSET($A$3,ROW(AQ14)*2-1,COLUMN(Q16)),"")</f>
        <v>-55.0050000000001</v>
      </c>
      <c r="AS17" s="41">
        <f ca="1">IFERROR(OFFSET($A$3,ROW(AR14)*2,COLUMN(R16))-OFFSET($A$3,ROW(AR14)*2-1,COLUMN(R16)),"")</f>
        <v>-62.6699999999998</v>
      </c>
      <c r="AT17" s="41">
        <f ca="1">IFERROR(OFFSET($A$3,ROW(AS14)*2,COLUMN(S16))-OFFSET($A$3,ROW(AS14)*2-1,COLUMN(S16)),"")</f>
        <v>-70.3844999999999</v>
      </c>
      <c r="AU17" s="41">
        <f ca="1">IFERROR(OFFSET($A$3,ROW(AT14)*2,COLUMN(T16))-OFFSET($A$3,ROW(AT14)*2-1,COLUMN(T16)),"")</f>
        <v>-49.703</v>
      </c>
      <c r="AV17" s="41">
        <f ca="1">IFERROR(OFFSET($A$3,ROW(AU14)*2,COLUMN(U16))-OFFSET($A$3,ROW(AU14)*2-1,COLUMN(U16)),"")</f>
        <v>8.25425000000007</v>
      </c>
      <c r="AW17" s="41">
        <f ca="1">IFERROR(OFFSET($A$3,ROW(AV14)*2,COLUMN(V16))-OFFSET($A$3,ROW(AV14)*2-1,COLUMN(V16)),"")</f>
        <v>46.6475</v>
      </c>
      <c r="AX17" s="41">
        <f ca="1">IFERROR(OFFSET($A$3,ROW(AW14)*2,COLUMN(W16))-OFFSET($A$3,ROW(AW14)*2-1,COLUMN(W16)),"")</f>
        <v>73.3579999999999</v>
      </c>
      <c r="AY17" s="41">
        <f ca="1">IFERROR(OFFSET($A$3,ROW(AX14)*2,COLUMN(X16))-OFFSET($A$3,ROW(AX14)*2-1,COLUMN(X16)),"")</f>
        <v>99.605</v>
      </c>
      <c r="AZ17" s="41">
        <f ca="1">IFERROR(OFFSET($A$3,ROW(AY14)*2,COLUMN(Y16))-OFFSET($A$3,ROW(AY14)*2-1,COLUMN(Y16)),"")</f>
        <v>109.31775</v>
      </c>
      <c r="BA17" s="41">
        <f ca="1">IFERROR(OFFSET($A$3,ROW(AZ14)*2,COLUMN(Z16))-OFFSET($A$3,ROW(AZ14)*2-1,COLUMN(Z16)),"")</f>
        <v>84.41125</v>
      </c>
      <c r="BB17" s="41">
        <f ca="1">IFERROR(OFFSET($A$3,ROW(BA14)*2,COLUMN(AA16))-OFFSET($A$3,ROW(BA14)*2-1,COLUMN(AA16)),"")</f>
        <v>76.6255000000001</v>
      </c>
      <c r="BC17" s="41">
        <f ca="1">IFERROR(OFFSET($A$3,ROW(BB14)*2,COLUMN(AB16))-OFFSET($A$3,ROW(BB14)*2-1,COLUMN(AB16)),"")</f>
        <v>87.8960000000001</v>
      </c>
    </row>
    <row r="18" s="26" customFormat="1" spans="1:55">
      <c r="A18" s="16" t="str">
        <f>统调负荷24小时!A18</f>
        <v>2025-01-08</v>
      </c>
      <c r="B18" s="37" t="s">
        <v>53</v>
      </c>
      <c r="C18" s="33">
        <f t="shared" si="0"/>
        <v>774.902083333333</v>
      </c>
      <c r="D18" s="3">
        <f t="shared" si="1"/>
        <v>1290.3</v>
      </c>
      <c r="E18" s="3">
        <f t="shared" si="2"/>
        <v>562.675</v>
      </c>
      <c r="F18" s="27">
        <f>IFERROR(AVERAGEIFS(统调负荷!$I:$I,统调负荷!$B:$B,F$3,统调负荷!$C:$C,$A18)/10,"")</f>
        <v>580.85</v>
      </c>
      <c r="G18" s="27">
        <f>IFERROR(AVERAGEIFS(统调负荷!$I:$I,统调负荷!$B:$B,G$3,统调负荷!$C:$C,$A18)/10,"")</f>
        <v>573.525</v>
      </c>
      <c r="H18" s="27">
        <f>IFERROR(AVERAGEIFS(统调负荷!$I:$I,统调负荷!$B:$B,H$3,统调负荷!$C:$C,$A18)/10,"")</f>
        <v>569.675</v>
      </c>
      <c r="I18" s="27">
        <f>IFERROR(AVERAGEIFS(统调负荷!$I:$I,统调负荷!$B:$B,I$3,统调负荷!$C:$C,$A18)/10,"")</f>
        <v>564.95</v>
      </c>
      <c r="J18" s="27">
        <f>IFERROR(AVERAGEIFS(统调负荷!$I:$I,统调负荷!$B:$B,J$3,统调负荷!$C:$C,$A18)/10,"")</f>
        <v>562.675</v>
      </c>
      <c r="K18" s="27">
        <f>IFERROR(AVERAGEIFS(统调负荷!$I:$I,统调负荷!$B:$B,K$3,统调负荷!$C:$C,$A18)/10,"")</f>
        <v>563.2</v>
      </c>
      <c r="L18" s="27">
        <f>IFERROR(AVERAGEIFS(统调负荷!$I:$I,统调负荷!$B:$B,L$3,统调负荷!$C:$C,$A18)/10,"")</f>
        <v>570.775</v>
      </c>
      <c r="M18" s="27">
        <f>IFERROR(AVERAGEIFS(统调负荷!$I:$I,统调负荷!$B:$B,M$3,统调负荷!$C:$C,$A18)/10,"")</f>
        <v>613.1</v>
      </c>
      <c r="N18" s="27">
        <f>IFERROR(AVERAGEIFS(统调负荷!$I:$I,统调负荷!$B:$B,N$3,统调负荷!$C:$C,$A18)/10,"")</f>
        <v>743.875</v>
      </c>
      <c r="O18" s="27">
        <f>IFERROR(AVERAGEIFS(统调负荷!$I:$I,统调负荷!$B:$B,O$3,统调负荷!$C:$C,$A18)/10,"")</f>
        <v>936.575</v>
      </c>
      <c r="P18" s="27">
        <f>IFERROR(AVERAGEIFS(统调负荷!$I:$I,统调负荷!$B:$B,P$3,统调负荷!$C:$C,$A18)/10,"")</f>
        <v>1122.875</v>
      </c>
      <c r="Q18" s="27">
        <f>IFERROR(AVERAGEIFS(统调负荷!$I:$I,统调负荷!$B:$B,Q$3,统调负荷!$C:$C,$A18)/10,"")</f>
        <v>1250.075</v>
      </c>
      <c r="R18" s="27">
        <f>IFERROR(AVERAGEIFS(统调负荷!$I:$I,统调负荷!$B:$B,R$3,统调负荷!$C:$C,$A18)/10,"")</f>
        <v>1290.3</v>
      </c>
      <c r="S18" s="27">
        <f>IFERROR(AVERAGEIFS(统调负荷!$I:$I,统调负荷!$B:$B,S$3,统调负荷!$C:$C,$A18)/10,"")</f>
        <v>1275.125</v>
      </c>
      <c r="T18" s="27">
        <f>IFERROR(AVERAGEIFS(统调负荷!$I:$I,统调负荷!$B:$B,T$3,统调负荷!$C:$C,$A18)/10,"")</f>
        <v>1188.45</v>
      </c>
      <c r="U18" s="27">
        <f>IFERROR(AVERAGEIFS(统调负荷!$I:$I,统调负荷!$B:$B,U$3,统调负荷!$C:$C,$A18)/10,"")</f>
        <v>1037.675</v>
      </c>
      <c r="V18" s="27">
        <f>IFERROR(AVERAGEIFS(统调负荷!$I:$I,统调负荷!$B:$B,V$3,统调负荷!$C:$C,$A18)/10,"")</f>
        <v>863.05</v>
      </c>
      <c r="W18" s="27">
        <f>IFERROR(AVERAGEIFS(统调负荷!$I:$I,统调负荷!$B:$B,W$3,统调负荷!$C:$C,$A18)/10,"")</f>
        <v>682.4</v>
      </c>
      <c r="X18" s="27">
        <f>IFERROR(AVERAGEIFS(统调负荷!$I:$I,统调负荷!$B:$B,X$3,统调负荷!$C:$C,$A18)/10,"")</f>
        <v>602.025</v>
      </c>
      <c r="Y18" s="27">
        <f>IFERROR(AVERAGEIFS(统调负荷!$I:$I,统调负荷!$B:$B,Y$3,统调负荷!$C:$C,$A18)/10,"")</f>
        <v>602.275</v>
      </c>
      <c r="Z18" s="27">
        <f>IFERROR(AVERAGEIFS(统调负荷!$I:$I,统调负荷!$B:$B,Z$3,统调负荷!$C:$C,$A18)/10,"")</f>
        <v>601.075</v>
      </c>
      <c r="AA18" s="27">
        <f>IFERROR(AVERAGEIFS(统调负荷!$I:$I,统调负荷!$B:$B,AA$3,统调负荷!$C:$C,$A18)/10,"")</f>
        <v>605.075</v>
      </c>
      <c r="AB18" s="27">
        <f>IFERROR(AVERAGEIFS(统调负荷!$I:$I,统调负荷!$B:$B,AB$3,统调负荷!$C:$C,$A18)/10,"")</f>
        <v>604.45</v>
      </c>
      <c r="AC18" s="27">
        <f>IFERROR(AVERAGEIFS(统调负荷!$I:$I,统调负荷!$B:$B,AC$3,统调负荷!$C:$C,$A18)/10,"")</f>
        <v>593.6</v>
      </c>
      <c r="AD18" s="27"/>
      <c r="AE18" s="23" t="str">
        <f>检修、备用和必开!$A16</f>
        <v>2025-01-15</v>
      </c>
      <c r="AF18" s="41">
        <f ca="1">IFERROR(OFFSET($A$3,ROW(AE15)*2,COLUMN(E17))-OFFSET($A$3,ROW(AE15)*2-1,COLUMN(E17)),"")</f>
        <v>21.51825</v>
      </c>
      <c r="AG18" s="41">
        <f ca="1">IFERROR(OFFSET($A$3,ROW(AF15)*2,COLUMN(F17))-OFFSET($A$3,ROW(AF15)*2-1,COLUMN(F17)),"")</f>
        <v>30.0925</v>
      </c>
      <c r="AH18" s="41">
        <f ca="1">IFERROR(OFFSET($A$3,ROW(AG15)*2,COLUMN(G17))-OFFSET($A$3,ROW(AG15)*2-1,COLUMN(G17)),"")</f>
        <v>40.2535</v>
      </c>
      <c r="AI18" s="41">
        <f ca="1">IFERROR(OFFSET($A$3,ROW(AH15)*2,COLUMN(H17))-OFFSET($A$3,ROW(AH15)*2-1,COLUMN(H17)),"")</f>
        <v>60.8835</v>
      </c>
      <c r="AJ18" s="41">
        <f ca="1">IFERROR(OFFSET($A$3,ROW(AI15)*2,COLUMN(I17))-OFFSET($A$3,ROW(AI15)*2-1,COLUMN(I17)),"")</f>
        <v>68.76725</v>
      </c>
      <c r="AK18" s="41">
        <f ca="1">IFERROR(OFFSET($A$3,ROW(AJ15)*2,COLUMN(J17))-OFFSET($A$3,ROW(AJ15)*2-1,COLUMN(J17)),"")</f>
        <v>96.45925</v>
      </c>
      <c r="AL18" s="41">
        <f ca="1">IFERROR(OFFSET($A$3,ROW(AK15)*2,COLUMN(K17))-OFFSET($A$3,ROW(AK15)*2-1,COLUMN(K17)),"")</f>
        <v>106.7095</v>
      </c>
      <c r="AM18" s="41">
        <f ca="1">IFERROR(OFFSET($A$3,ROW(AL15)*2,COLUMN(L17))-OFFSET($A$3,ROW(AL15)*2-1,COLUMN(L17)),"")</f>
        <v>80.90425</v>
      </c>
      <c r="AN18" s="41">
        <f ca="1">IFERROR(OFFSET($A$3,ROW(AM15)*2,COLUMN(M17))-OFFSET($A$3,ROW(AM15)*2-1,COLUMN(M17)),"")</f>
        <v>38.97025</v>
      </c>
      <c r="AO18" s="41">
        <f ca="1">IFERROR(OFFSET($A$3,ROW(AN15)*2,COLUMN(N17))-OFFSET($A$3,ROW(AN15)*2-1,COLUMN(N17)),"")</f>
        <v>-19.5424999999999</v>
      </c>
      <c r="AP18" s="41">
        <f ca="1">IFERROR(OFFSET($A$3,ROW(AO15)*2,COLUMN(O17))-OFFSET($A$3,ROW(AO15)*2-1,COLUMN(O17)),"")</f>
        <v>-46.155</v>
      </c>
      <c r="AQ18" s="41">
        <f ca="1">IFERROR(OFFSET($A$3,ROW(AP15)*2,COLUMN(P17))-OFFSET($A$3,ROW(AP15)*2-1,COLUMN(P17)),"")</f>
        <v>-89.8525</v>
      </c>
      <c r="AR18" s="41">
        <f ca="1">IFERROR(OFFSET($A$3,ROW(AQ15)*2,COLUMN(Q17))-OFFSET($A$3,ROW(AQ15)*2-1,COLUMN(Q17)),"")</f>
        <v>-113.3775</v>
      </c>
      <c r="AS18" s="41">
        <f ca="1">IFERROR(OFFSET($A$3,ROW(AR15)*2,COLUMN(R17))-OFFSET($A$3,ROW(AR15)*2-1,COLUMN(R17)),"")</f>
        <v>-114.77</v>
      </c>
      <c r="AT18" s="41">
        <f ca="1">IFERROR(OFFSET($A$3,ROW(AS15)*2,COLUMN(S17))-OFFSET($A$3,ROW(AS15)*2-1,COLUMN(S17)),"")</f>
        <v>-124.1075</v>
      </c>
      <c r="AU18" s="41">
        <f ca="1">IFERROR(OFFSET($A$3,ROW(AT15)*2,COLUMN(T17))-OFFSET($A$3,ROW(AT15)*2-1,COLUMN(T17)),"")</f>
        <v>-98.5275000000001</v>
      </c>
      <c r="AV18" s="41">
        <f ca="1">IFERROR(OFFSET($A$3,ROW(AU15)*2,COLUMN(U17))-OFFSET($A$3,ROW(AU15)*2-1,COLUMN(U17)),"")</f>
        <v>-53.2435</v>
      </c>
      <c r="AW18" s="41">
        <f ca="1">IFERROR(OFFSET($A$3,ROW(AV15)*2,COLUMN(V17))-OFFSET($A$3,ROW(AV15)*2-1,COLUMN(V17)),"")</f>
        <v>13.3050000000001</v>
      </c>
      <c r="AX18" s="41">
        <f ca="1">IFERROR(OFFSET($A$3,ROW(AW15)*2,COLUMN(W17))-OFFSET($A$3,ROW(AW15)*2-1,COLUMN(W17)),"")</f>
        <v>84.2035000000001</v>
      </c>
      <c r="AY18" s="41">
        <f ca="1">IFERROR(OFFSET($A$3,ROW(AX15)*2,COLUMN(X17))-OFFSET($A$3,ROW(AX15)*2-1,COLUMN(X17)),"")</f>
        <v>117.908</v>
      </c>
      <c r="AZ18" s="41">
        <f ca="1">IFERROR(OFFSET($A$3,ROW(AY15)*2,COLUMN(Y17))-OFFSET($A$3,ROW(AY15)*2-1,COLUMN(Y17)),"")</f>
        <v>121.6115</v>
      </c>
      <c r="BA18" s="41">
        <f ca="1">IFERROR(OFFSET($A$3,ROW(AZ15)*2,COLUMN(Z17))-OFFSET($A$3,ROW(AZ15)*2-1,COLUMN(Z17)),"")</f>
        <v>103.77575</v>
      </c>
      <c r="BB18" s="41">
        <f ca="1">IFERROR(OFFSET($A$3,ROW(BA15)*2,COLUMN(AA17))-OFFSET($A$3,ROW(BA15)*2-1,COLUMN(AA17)),"")</f>
        <v>94.10825</v>
      </c>
      <c r="BC18" s="41">
        <f ca="1">IFERROR(OFFSET($A$3,ROW(BB15)*2,COLUMN(AB17))-OFFSET($A$3,ROW(BB15)*2-1,COLUMN(AB17)),"")</f>
        <v>73.5867499999999</v>
      </c>
    </row>
    <row r="19" s="26" customFormat="1" spans="1:55">
      <c r="A19" s="16" t="str">
        <f>统调负荷24小时!A19</f>
        <v>2025-01-08</v>
      </c>
      <c r="B19" s="37" t="s">
        <v>54</v>
      </c>
      <c r="C19" s="33">
        <f t="shared" si="0"/>
        <v>780.46646875</v>
      </c>
      <c r="D19" s="3">
        <f t="shared" si="1"/>
        <v>1244.7075</v>
      </c>
      <c r="E19" s="3">
        <f t="shared" si="2"/>
        <v>566.4635</v>
      </c>
      <c r="F19" s="27">
        <f>IFERROR(AVERAGEIFS(统调负荷!$R:$R,统调负荷!$B:$B,F$3,统调负荷!$C:$C,$A19)/10,"")</f>
        <v>606.65175</v>
      </c>
      <c r="G19" s="27">
        <f>IFERROR(AVERAGEIFS(统调负荷!$R:$R,统调负荷!$B:$B,G$3,统调负荷!$C:$C,$A19)/10,"")</f>
        <v>592.9025</v>
      </c>
      <c r="H19" s="27">
        <f>IFERROR(AVERAGEIFS(统调负荷!$R:$R,统调负荷!$B:$B,H$3,统调负荷!$C:$C,$A19)/10,"")</f>
        <v>569.372</v>
      </c>
      <c r="I19" s="27">
        <f>IFERROR(AVERAGEIFS(统调负荷!$R:$R,统调负荷!$B:$B,I$3,统调负荷!$C:$C,$A19)/10,"")</f>
        <v>566.4635</v>
      </c>
      <c r="J19" s="27">
        <f>IFERROR(AVERAGEIFS(统调负荷!$R:$R,统调负荷!$B:$B,J$3,统调负荷!$C:$C,$A19)/10,"")</f>
        <v>573.3515</v>
      </c>
      <c r="K19" s="27">
        <f>IFERROR(AVERAGEIFS(统调负荷!$R:$R,统调负荷!$B:$B,K$3,统调负荷!$C:$C,$A19)/10,"")</f>
        <v>589.1045</v>
      </c>
      <c r="L19" s="27">
        <f>IFERROR(AVERAGEIFS(统调负荷!$R:$R,统调负荷!$B:$B,L$3,统调负荷!$C:$C,$A19)/10,"")</f>
        <v>603.0335</v>
      </c>
      <c r="M19" s="27">
        <f>IFERROR(AVERAGEIFS(统调负荷!$R:$R,统调负荷!$B:$B,M$3,统调负荷!$C:$C,$A19)/10,"")</f>
        <v>628.1045</v>
      </c>
      <c r="N19" s="27">
        <f>IFERROR(AVERAGEIFS(统调负荷!$R:$R,统调负荷!$B:$B,N$3,统调负荷!$C:$C,$A19)/10,"")</f>
        <v>734.224</v>
      </c>
      <c r="O19" s="27">
        <f>IFERROR(AVERAGEIFS(统调负荷!$R:$R,统调负荷!$B:$B,O$3,统调负荷!$C:$C,$A19)/10,"")</f>
        <v>891.63625</v>
      </c>
      <c r="P19" s="27">
        <f>IFERROR(AVERAGEIFS(统调负荷!$R:$R,统调负荷!$B:$B,P$3,统调负荷!$C:$C,$A19)/10,"")</f>
        <v>1063.7</v>
      </c>
      <c r="Q19" s="27">
        <f>IFERROR(AVERAGEIFS(统调负荷!$R:$R,统调负荷!$B:$B,Q$3,统调负荷!$C:$C,$A19)/10,"")</f>
        <v>1164.9</v>
      </c>
      <c r="R19" s="27">
        <f>IFERROR(AVERAGEIFS(统调负荷!$R:$R,统调负荷!$B:$B,R$3,统调负荷!$C:$C,$A19)/10,"")</f>
        <v>1233.09</v>
      </c>
      <c r="S19" s="27">
        <f>IFERROR(AVERAGEIFS(统调负荷!$R:$R,统调负荷!$B:$B,S$3,统调负荷!$C:$C,$A19)/10,"")</f>
        <v>1244.7075</v>
      </c>
      <c r="T19" s="27">
        <f>IFERROR(AVERAGEIFS(统调负荷!$R:$R,统调负荷!$B:$B,T$3,统调负荷!$C:$C,$A19)/10,"")</f>
        <v>1167.52</v>
      </c>
      <c r="U19" s="27">
        <f>IFERROR(AVERAGEIFS(统调负荷!$R:$R,统调负荷!$B:$B,U$3,统调负荷!$C:$C,$A19)/10,"")</f>
        <v>1014.83075</v>
      </c>
      <c r="V19" s="27">
        <f>IFERROR(AVERAGEIFS(统调负荷!$R:$R,统调负荷!$B:$B,V$3,统调负荷!$C:$C,$A19)/10,"")</f>
        <v>824.8635</v>
      </c>
      <c r="W19" s="27">
        <f>IFERROR(AVERAGEIFS(统调负荷!$R:$R,统调负荷!$B:$B,W$3,统调负荷!$C:$C,$A19)/10,"")</f>
        <v>692.46275</v>
      </c>
      <c r="X19" s="27">
        <f>IFERROR(AVERAGEIFS(统调负荷!$R:$R,统调负荷!$B:$B,X$3,统调负荷!$C:$C,$A19)/10,"")</f>
        <v>658.65425</v>
      </c>
      <c r="Y19" s="27">
        <f>IFERROR(AVERAGEIFS(统调负荷!$R:$R,统调负荷!$B:$B,Y$3,统调负荷!$C:$C,$A19)/10,"")</f>
        <v>657.39525</v>
      </c>
      <c r="Z19" s="27">
        <f>IFERROR(AVERAGEIFS(统调负荷!$R:$R,统调负荷!$B:$B,Z$3,统调负荷!$C:$C,$A19)/10,"")</f>
        <v>666.907</v>
      </c>
      <c r="AA19" s="27">
        <f>IFERROR(AVERAGEIFS(统调负荷!$R:$R,统调负荷!$B:$B,AA$3,统调负荷!$C:$C,$A19)/10,"")</f>
        <v>665.91425</v>
      </c>
      <c r="AB19" s="27">
        <f>IFERROR(AVERAGEIFS(统调负荷!$R:$R,统调负荷!$B:$B,AB$3,统调负荷!$C:$C,$A19)/10,"")</f>
        <v>661.92475</v>
      </c>
      <c r="AC19" s="27">
        <f>IFERROR(AVERAGEIFS(统调负荷!$R:$R,统调负荷!$B:$B,AC$3,统调负荷!$C:$C,$A19)/10,"")</f>
        <v>659.48125</v>
      </c>
      <c r="AD19" s="27"/>
      <c r="AE19" s="23" t="str">
        <f>检修、备用和必开!$A17</f>
        <v>2025-01-16</v>
      </c>
      <c r="AF19" s="41">
        <f ca="1">IFERROR(OFFSET($A$3,ROW(AE16)*2,COLUMN(E18))-OFFSET($A$3,ROW(AE16)*2-1,COLUMN(E18)),"")</f>
        <v>48.729</v>
      </c>
      <c r="AG19" s="41">
        <f ca="1">IFERROR(OFFSET($A$3,ROW(AF16)*2,COLUMN(F18))-OFFSET($A$3,ROW(AF16)*2-1,COLUMN(F18)),"")</f>
        <v>45.7305</v>
      </c>
      <c r="AH19" s="41">
        <f ca="1">IFERROR(OFFSET($A$3,ROW(AG16)*2,COLUMN(G18))-OFFSET($A$3,ROW(AG16)*2-1,COLUMN(G18)),"")</f>
        <v>44.02125</v>
      </c>
      <c r="AI19" s="41">
        <f ca="1">IFERROR(OFFSET($A$3,ROW(AH16)*2,COLUMN(H18))-OFFSET($A$3,ROW(AH16)*2-1,COLUMN(H18)),"")</f>
        <v>52.2402499999999</v>
      </c>
      <c r="AJ19" s="41">
        <f ca="1">IFERROR(OFFSET($A$3,ROW(AI16)*2,COLUMN(I18))-OFFSET($A$3,ROW(AI16)*2-1,COLUMN(I18)),"")</f>
        <v>62.1940000000001</v>
      </c>
      <c r="AK19" s="41">
        <f ca="1">IFERROR(OFFSET($A$3,ROW(AJ16)*2,COLUMN(J18))-OFFSET($A$3,ROW(AJ16)*2-1,COLUMN(J18)),"")</f>
        <v>86.59775</v>
      </c>
      <c r="AL19" s="41">
        <f ca="1">IFERROR(OFFSET($A$3,ROW(AK16)*2,COLUMN(K18))-OFFSET($A$3,ROW(AK16)*2-1,COLUMN(K18)),"")</f>
        <v>102.965</v>
      </c>
      <c r="AM19" s="41">
        <f ca="1">IFERROR(OFFSET($A$3,ROW(AL16)*2,COLUMN(L18))-OFFSET($A$3,ROW(AL16)*2-1,COLUMN(L18)),"")</f>
        <v>80.2102500000001</v>
      </c>
      <c r="AN19" s="41">
        <f ca="1">IFERROR(OFFSET($A$3,ROW(AM16)*2,COLUMN(M18))-OFFSET($A$3,ROW(AM16)*2-1,COLUMN(M18)),"")</f>
        <v>78.56525</v>
      </c>
      <c r="AO19" s="41">
        <f ca="1">IFERROR(OFFSET($A$3,ROW(AN16)*2,COLUMN(N18))-OFFSET($A$3,ROW(AN16)*2-1,COLUMN(N18)),"")</f>
        <v>83.0625</v>
      </c>
      <c r="AP19" s="41">
        <f ca="1">IFERROR(OFFSET($A$3,ROW(AO16)*2,COLUMN(O18))-OFFSET($A$3,ROW(AO16)*2-1,COLUMN(O18)),"")</f>
        <v>98.7150000000001</v>
      </c>
      <c r="AQ19" s="41">
        <f ca="1">IFERROR(OFFSET($A$3,ROW(AP16)*2,COLUMN(P18))-OFFSET($A$3,ROW(AP16)*2-1,COLUMN(P18)),"")</f>
        <v>60.5774999999999</v>
      </c>
      <c r="AR19" s="41">
        <f ca="1">IFERROR(OFFSET($A$3,ROW(AQ16)*2,COLUMN(Q18))-OFFSET($A$3,ROW(AQ16)*2-1,COLUMN(Q18)),"")</f>
        <v>20.4400000000001</v>
      </c>
      <c r="AS19" s="41">
        <f ca="1">IFERROR(OFFSET($A$3,ROW(AR16)*2,COLUMN(R18))-OFFSET($A$3,ROW(AR16)*2-1,COLUMN(R18)),"")</f>
        <v>11.0550000000001</v>
      </c>
      <c r="AT19" s="41">
        <f ca="1">IFERROR(OFFSET($A$3,ROW(AS16)*2,COLUMN(S18))-OFFSET($A$3,ROW(AS16)*2-1,COLUMN(S18)),"")</f>
        <v>16.3174999999999</v>
      </c>
      <c r="AU19" s="41">
        <f ca="1">IFERROR(OFFSET($A$3,ROW(AT16)*2,COLUMN(T18))-OFFSET($A$3,ROW(AT16)*2-1,COLUMN(T18)),"")</f>
        <v>26.98</v>
      </c>
      <c r="AV19" s="41">
        <f ca="1">IFERROR(OFFSET($A$3,ROW(AU16)*2,COLUMN(U18))-OFFSET($A$3,ROW(AU16)*2-1,COLUMN(U18)),"")</f>
        <v>-16.547</v>
      </c>
      <c r="AW19" s="41">
        <f ca="1">IFERROR(OFFSET($A$3,ROW(AV16)*2,COLUMN(V18))-OFFSET($A$3,ROW(AV16)*2-1,COLUMN(V18)),"")</f>
        <v>-16.40425</v>
      </c>
      <c r="AX19" s="41">
        <f ca="1">IFERROR(OFFSET($A$3,ROW(AW16)*2,COLUMN(W18))-OFFSET($A$3,ROW(AW16)*2-1,COLUMN(W18)),"")</f>
        <v>37.169</v>
      </c>
      <c r="AY19" s="41">
        <f ca="1">IFERROR(OFFSET($A$3,ROW(AX16)*2,COLUMN(X18))-OFFSET($A$3,ROW(AX16)*2-1,COLUMN(X18)),"")</f>
        <v>63.5635</v>
      </c>
      <c r="AZ19" s="41">
        <f ca="1">IFERROR(OFFSET($A$3,ROW(AY16)*2,COLUMN(Y18))-OFFSET($A$3,ROW(AY16)*2-1,COLUMN(Y18)),"")</f>
        <v>65.44025</v>
      </c>
      <c r="BA19" s="41">
        <f ca="1">IFERROR(OFFSET($A$3,ROW(AZ16)*2,COLUMN(Z18))-OFFSET($A$3,ROW(AZ16)*2-1,COLUMN(Z18)),"")</f>
        <v>51.681</v>
      </c>
      <c r="BB19" s="41">
        <f ca="1">IFERROR(OFFSET($A$3,ROW(BA16)*2,COLUMN(AA18))-OFFSET($A$3,ROW(BA16)*2-1,COLUMN(AA18)),"")</f>
        <v>27.3075</v>
      </c>
      <c r="BC19" s="41">
        <f ca="1">IFERROR(OFFSET($A$3,ROW(BB16)*2,COLUMN(AB18))-OFFSET($A$3,ROW(BB16)*2-1,COLUMN(AB18)),"")</f>
        <v>22.8420000000001</v>
      </c>
    </row>
    <row r="20" s="26" customFormat="1" spans="1:55">
      <c r="A20" s="16" t="str">
        <f>统调负荷24小时!A20</f>
        <v>2025-01-09</v>
      </c>
      <c r="B20" s="37" t="s">
        <v>53</v>
      </c>
      <c r="C20" s="33">
        <f t="shared" si="0"/>
        <v>822.226041666667</v>
      </c>
      <c r="D20" s="3">
        <f t="shared" si="1"/>
        <v>1306.8</v>
      </c>
      <c r="E20" s="3">
        <f t="shared" si="2"/>
        <v>595.15</v>
      </c>
      <c r="F20" s="27">
        <f>IFERROR(AVERAGEIFS(统调负荷!$I:$I,统调负荷!$B:$B,F$3,统调负荷!$C:$C,$A20)/10,"")</f>
        <v>597.9</v>
      </c>
      <c r="G20" s="27">
        <f>IFERROR(AVERAGEIFS(统调负荷!$I:$I,统调负荷!$B:$B,G$3,统调负荷!$C:$C,$A20)/10,"")</f>
        <v>595.15</v>
      </c>
      <c r="H20" s="27">
        <f>IFERROR(AVERAGEIFS(统调负荷!$I:$I,统调负荷!$B:$B,H$3,统调负荷!$C:$C,$A20)/10,"")</f>
        <v>595.6</v>
      </c>
      <c r="I20" s="27">
        <f>IFERROR(AVERAGEIFS(统调负荷!$I:$I,统调负荷!$B:$B,I$3,统调负荷!$C:$C,$A20)/10,"")</f>
        <v>597.2</v>
      </c>
      <c r="J20" s="27">
        <f>IFERROR(AVERAGEIFS(统调负荷!$I:$I,统调负荷!$B:$B,J$3,统调负荷!$C:$C,$A20)/10,"")</f>
        <v>600.125</v>
      </c>
      <c r="K20" s="27">
        <f>IFERROR(AVERAGEIFS(统调负荷!$I:$I,统调负荷!$B:$B,K$3,统调负荷!$C:$C,$A20)/10,"")</f>
        <v>606.35</v>
      </c>
      <c r="L20" s="27">
        <f>IFERROR(AVERAGEIFS(统调负荷!$I:$I,统调负荷!$B:$B,L$3,统调负荷!$C:$C,$A20)/10,"")</f>
        <v>620.2</v>
      </c>
      <c r="M20" s="27">
        <f>IFERROR(AVERAGEIFS(统调负荷!$I:$I,统调负荷!$B:$B,M$3,统调负荷!$C:$C,$A20)/10,"")</f>
        <v>670.075</v>
      </c>
      <c r="N20" s="27">
        <f>IFERROR(AVERAGEIFS(统调负荷!$I:$I,统调负荷!$B:$B,N$3,统调负荷!$C:$C,$A20)/10,"")</f>
        <v>797.775</v>
      </c>
      <c r="O20" s="27">
        <f>IFERROR(AVERAGEIFS(统调负荷!$I:$I,统调负荷!$B:$B,O$3,统调负荷!$C:$C,$A20)/10,"")</f>
        <v>979.2</v>
      </c>
      <c r="P20" s="27">
        <f>IFERROR(AVERAGEIFS(统调负荷!$I:$I,统调负荷!$B:$B,P$3,统调负荷!$C:$C,$A20)/10,"")</f>
        <v>1148.9</v>
      </c>
      <c r="Q20" s="27">
        <f>IFERROR(AVERAGEIFS(统调负荷!$I:$I,统调负荷!$B:$B,Q$3,统调负荷!$C:$C,$A20)/10,"")</f>
        <v>1265.35</v>
      </c>
      <c r="R20" s="27">
        <f>IFERROR(AVERAGEIFS(统调负荷!$I:$I,统调负荷!$B:$B,R$3,统调负荷!$C:$C,$A20)/10,"")</f>
        <v>1306.8</v>
      </c>
      <c r="S20" s="27">
        <f>IFERROR(AVERAGEIFS(统调负荷!$I:$I,统调负荷!$B:$B,S$3,统调负荷!$C:$C,$A20)/10,"")</f>
        <v>1283.575</v>
      </c>
      <c r="T20" s="27">
        <f>IFERROR(AVERAGEIFS(统调负荷!$I:$I,统调负荷!$B:$B,T$3,统调负荷!$C:$C,$A20)/10,"")</f>
        <v>1203.825</v>
      </c>
      <c r="U20" s="27">
        <f>IFERROR(AVERAGEIFS(统调负荷!$I:$I,统调负荷!$B:$B,U$3,统调负荷!$C:$C,$A20)/10,"")</f>
        <v>1063.65</v>
      </c>
      <c r="V20" s="27">
        <f>IFERROR(AVERAGEIFS(统调负荷!$I:$I,统调负荷!$B:$B,V$3,统调负荷!$C:$C,$A20)/10,"")</f>
        <v>910.75</v>
      </c>
      <c r="W20" s="27">
        <f>IFERROR(AVERAGEIFS(统调负荷!$I:$I,统调负荷!$B:$B,W$3,统调负荷!$C:$C,$A20)/10,"")</f>
        <v>750.325</v>
      </c>
      <c r="X20" s="27">
        <f>IFERROR(AVERAGEIFS(统调负荷!$I:$I,统调负荷!$B:$B,X$3,统调负荷!$C:$C,$A20)/10,"")</f>
        <v>686.475</v>
      </c>
      <c r="Y20" s="27">
        <f>IFERROR(AVERAGEIFS(统调负荷!$I:$I,统调负荷!$B:$B,Y$3,统调负荷!$C:$C,$A20)/10,"")</f>
        <v>697.05</v>
      </c>
      <c r="Z20" s="27">
        <f>IFERROR(AVERAGEIFS(统调负荷!$I:$I,统调负荷!$B:$B,Z$3,统调负荷!$C:$C,$A20)/10,"")</f>
        <v>692.75</v>
      </c>
      <c r="AA20" s="27">
        <f>IFERROR(AVERAGEIFS(统调负荷!$I:$I,统调负荷!$B:$B,AA$3,统调负荷!$C:$C,$A20)/10,"")</f>
        <v>693.175</v>
      </c>
      <c r="AB20" s="27">
        <f>IFERROR(AVERAGEIFS(统调负荷!$I:$I,统调负荷!$B:$B,AB$3,统调负荷!$C:$C,$A20)/10,"")</f>
        <v>690.075</v>
      </c>
      <c r="AC20" s="27">
        <f>IFERROR(AVERAGEIFS(统调负荷!$I:$I,统调负荷!$B:$B,AC$3,统调负荷!$C:$C,$A20)/10,"")</f>
        <v>681.15</v>
      </c>
      <c r="AD20" s="27"/>
      <c r="AE20" s="23" t="str">
        <f>检修、备用和必开!$A18</f>
        <v>2025-01-17</v>
      </c>
      <c r="AF20" s="41">
        <f ca="1">IFERROR(OFFSET($A$3,ROW(AE17)*2,COLUMN(E19))-OFFSET($A$3,ROW(AE17)*2-1,COLUMN(E19)),"")</f>
        <v>10.173</v>
      </c>
      <c r="AG20" s="41">
        <f ca="1">IFERROR(OFFSET($A$3,ROW(AF17)*2,COLUMN(F19))-OFFSET($A$3,ROW(AF17)*2-1,COLUMN(F19)),"")</f>
        <v>15.428</v>
      </c>
      <c r="AH20" s="41">
        <f ca="1">IFERROR(OFFSET($A$3,ROW(AG17)*2,COLUMN(G19))-OFFSET($A$3,ROW(AG17)*2-1,COLUMN(G19)),"")</f>
        <v>33.72925</v>
      </c>
      <c r="AI20" s="41">
        <f ca="1">IFERROR(OFFSET($A$3,ROW(AH17)*2,COLUMN(H19))-OFFSET($A$3,ROW(AH17)*2-1,COLUMN(H19)),"")</f>
        <v>49.09375</v>
      </c>
      <c r="AJ20" s="41">
        <f ca="1">IFERROR(OFFSET($A$3,ROW(AI17)*2,COLUMN(I19))-OFFSET($A$3,ROW(AI17)*2-1,COLUMN(I19)),"")</f>
        <v>58.9290000000001</v>
      </c>
      <c r="AK20" s="41">
        <f ca="1">IFERROR(OFFSET($A$3,ROW(AJ17)*2,COLUMN(J19))-OFFSET($A$3,ROW(AJ17)*2-1,COLUMN(J19)),"")</f>
        <v>58.56075</v>
      </c>
      <c r="AL20" s="41">
        <f ca="1">IFERROR(OFFSET($A$3,ROW(AK17)*2,COLUMN(K19))-OFFSET($A$3,ROW(AK17)*2-1,COLUMN(K19)),"")</f>
        <v>64.02275</v>
      </c>
      <c r="AM20" s="41">
        <f ca="1">IFERROR(OFFSET($A$3,ROW(AL17)*2,COLUMN(L19))-OFFSET($A$3,ROW(AL17)*2-1,COLUMN(L19)),"")</f>
        <v>47.879</v>
      </c>
      <c r="AN20" s="41">
        <f ca="1">IFERROR(OFFSET($A$3,ROW(AM17)*2,COLUMN(M19))-OFFSET($A$3,ROW(AM17)*2-1,COLUMN(M19)),"")</f>
        <v>44.07025</v>
      </c>
      <c r="AO20" s="41">
        <f ca="1">IFERROR(OFFSET($A$3,ROW(AN17)*2,COLUMN(N19))-OFFSET($A$3,ROW(AN17)*2-1,COLUMN(N19)),"")</f>
        <v>79.0715000000001</v>
      </c>
      <c r="AP20" s="41">
        <f ca="1">IFERROR(OFFSET($A$3,ROW(AO17)*2,COLUMN(O19))-OFFSET($A$3,ROW(AO17)*2-1,COLUMN(O19)),"")</f>
        <v>87.1949999999999</v>
      </c>
      <c r="AQ20" s="41">
        <f ca="1">IFERROR(OFFSET($A$3,ROW(AP17)*2,COLUMN(P19))-OFFSET($A$3,ROW(AP17)*2-1,COLUMN(P19)),"")</f>
        <v>62.4725000000001</v>
      </c>
      <c r="AR20" s="41">
        <f ca="1">IFERROR(OFFSET($A$3,ROW(AQ17)*2,COLUMN(Q19))-OFFSET($A$3,ROW(AQ17)*2-1,COLUMN(Q19)),"")</f>
        <v>31.8499999999999</v>
      </c>
      <c r="AS20" s="41">
        <f ca="1">IFERROR(OFFSET($A$3,ROW(AR17)*2,COLUMN(R19))-OFFSET($A$3,ROW(AR17)*2-1,COLUMN(R19)),"")</f>
        <v>24.4449999999999</v>
      </c>
      <c r="AT20" s="41">
        <f ca="1">IFERROR(OFFSET($A$3,ROW(AS17)*2,COLUMN(S19))-OFFSET($A$3,ROW(AS17)*2-1,COLUMN(S19)),"")</f>
        <v>25.2874999999999</v>
      </c>
      <c r="AU20" s="41">
        <f ca="1">IFERROR(OFFSET($A$3,ROW(AT17)*2,COLUMN(T19))-OFFSET($A$3,ROW(AT17)*2-1,COLUMN(T19)),"")</f>
        <v>37.9875</v>
      </c>
      <c r="AV20" s="41">
        <f ca="1">IFERROR(OFFSET($A$3,ROW(AU17)*2,COLUMN(U19))-OFFSET($A$3,ROW(AU17)*2-1,COLUMN(U19)),"")</f>
        <v>9.96524999999997</v>
      </c>
      <c r="AW20" s="41">
        <f ca="1">IFERROR(OFFSET($A$3,ROW(AV17)*2,COLUMN(V19))-OFFSET($A$3,ROW(AV17)*2-1,COLUMN(V19)),"")</f>
        <v>-26.6297499999999</v>
      </c>
      <c r="AX20" s="41">
        <f ca="1">IFERROR(OFFSET($A$3,ROW(AW17)*2,COLUMN(W19))-OFFSET($A$3,ROW(AW17)*2-1,COLUMN(W19)),"")</f>
        <v>5.26224999999999</v>
      </c>
      <c r="AY20" s="41">
        <f ca="1">IFERROR(OFFSET($A$3,ROW(AX17)*2,COLUMN(X19))-OFFSET($A$3,ROW(AX17)*2-1,COLUMN(X19)),"")</f>
        <v>17.0695000000001</v>
      </c>
      <c r="AZ20" s="41">
        <f ca="1">IFERROR(OFFSET($A$3,ROW(AY17)*2,COLUMN(Y19))-OFFSET($A$3,ROW(AY17)*2-1,COLUMN(Y19)),"")</f>
        <v>36.35475</v>
      </c>
      <c r="BA20" s="41">
        <f ca="1">IFERROR(OFFSET($A$3,ROW(AZ17)*2,COLUMN(Z19))-OFFSET($A$3,ROW(AZ17)*2-1,COLUMN(Z19)),"")</f>
        <v>44.2407499999999</v>
      </c>
      <c r="BB20" s="41">
        <f ca="1">IFERROR(OFFSET($A$3,ROW(BA17)*2,COLUMN(AA19))-OFFSET($A$3,ROW(BA17)*2-1,COLUMN(AA19)),"")</f>
        <v>32.535</v>
      </c>
      <c r="BC20" s="41">
        <f ca="1">IFERROR(OFFSET($A$3,ROW(BB17)*2,COLUMN(AB19))-OFFSET($A$3,ROW(BB17)*2-1,COLUMN(AB19)),"")</f>
        <v>19.2495</v>
      </c>
    </row>
    <row r="21" s="26" customFormat="1" spans="1:55">
      <c r="A21" s="16" t="str">
        <f>统调负荷24小时!A21</f>
        <v>2025-01-09</v>
      </c>
      <c r="B21" s="37" t="s">
        <v>54</v>
      </c>
      <c r="C21" s="33">
        <f t="shared" si="0"/>
        <v>897.604833333333</v>
      </c>
      <c r="D21" s="3">
        <f t="shared" si="1"/>
        <v>1492.1225</v>
      </c>
      <c r="E21" s="3">
        <f t="shared" si="2"/>
        <v>631.81175</v>
      </c>
      <c r="F21" s="27">
        <f>IFERROR(AVERAGEIFS(统调负荷!$R:$R,统调负荷!$B:$B,F$3,统调负荷!$C:$C,$A21)/10,"")</f>
        <v>631.81175</v>
      </c>
      <c r="G21" s="27">
        <f>IFERROR(AVERAGEIFS(统调负荷!$R:$R,统调负荷!$B:$B,G$3,统调负荷!$C:$C,$A21)/10,"")</f>
        <v>638.83875</v>
      </c>
      <c r="H21" s="27">
        <f>IFERROR(AVERAGEIFS(统调负荷!$R:$R,统调负荷!$B:$B,H$3,统调负荷!$C:$C,$A21)/10,"")</f>
        <v>647.37075</v>
      </c>
      <c r="I21" s="27">
        <f>IFERROR(AVERAGEIFS(统调负荷!$R:$R,统调负荷!$B:$B,I$3,统调负荷!$C:$C,$A21)/10,"")</f>
        <v>651.8005</v>
      </c>
      <c r="J21" s="27">
        <f>IFERROR(AVERAGEIFS(统调负荷!$R:$R,统调负荷!$B:$B,J$3,统调负荷!$C:$C,$A21)/10,"")</f>
        <v>654.1915</v>
      </c>
      <c r="K21" s="27">
        <f>IFERROR(AVERAGEIFS(统调负荷!$R:$R,统调负荷!$B:$B,K$3,统调负荷!$C:$C,$A21)/10,"")</f>
        <v>664.19275</v>
      </c>
      <c r="L21" s="27">
        <f>IFERROR(AVERAGEIFS(统调负荷!$R:$R,统调负荷!$B:$B,L$3,统调负荷!$C:$C,$A21)/10,"")</f>
        <v>694.58575</v>
      </c>
      <c r="M21" s="27">
        <f>IFERROR(AVERAGEIFS(统调负荷!$R:$R,统调负荷!$B:$B,M$3,统调负荷!$C:$C,$A21)/10,"")</f>
        <v>706.789</v>
      </c>
      <c r="N21" s="27">
        <f>IFERROR(AVERAGEIFS(统调负荷!$R:$R,统调负荷!$B:$B,N$3,统调负荷!$C:$C,$A21)/10,"")</f>
        <v>800.147</v>
      </c>
      <c r="O21" s="27">
        <f>IFERROR(AVERAGEIFS(统调负荷!$R:$R,统调负荷!$B:$B,O$3,统调负荷!$C:$C,$A21)/10,"")</f>
        <v>1002.354</v>
      </c>
      <c r="P21" s="27">
        <f>IFERROR(AVERAGEIFS(统调负荷!$R:$R,统调负荷!$B:$B,P$3,统调负荷!$C:$C,$A21)/10,"")</f>
        <v>1254.76</v>
      </c>
      <c r="Q21" s="27">
        <f>IFERROR(AVERAGEIFS(统调负荷!$R:$R,统调负荷!$B:$B,Q$3,统调负荷!$C:$C,$A21)/10,"")</f>
        <v>1430.4325</v>
      </c>
      <c r="R21" s="27">
        <f>IFERROR(AVERAGEIFS(统调负荷!$R:$R,统调负荷!$B:$B,R$3,统调负荷!$C:$C,$A21)/10,"")</f>
        <v>1492.1225</v>
      </c>
      <c r="S21" s="27">
        <f>IFERROR(AVERAGEIFS(统调负荷!$R:$R,统调负荷!$B:$B,S$3,统调负荷!$C:$C,$A21)/10,"")</f>
        <v>1454.4525</v>
      </c>
      <c r="T21" s="27">
        <f>IFERROR(AVERAGEIFS(统调负荷!$R:$R,统调负荷!$B:$B,T$3,统调负荷!$C:$C,$A21)/10,"")</f>
        <v>1336.7775</v>
      </c>
      <c r="U21" s="27">
        <f>IFERROR(AVERAGEIFS(统调负荷!$R:$R,统调负荷!$B:$B,U$3,统调负荷!$C:$C,$A21)/10,"")</f>
        <v>1143.1475</v>
      </c>
      <c r="V21" s="27">
        <f>IFERROR(AVERAGEIFS(统调负荷!$R:$R,统调负荷!$B:$B,V$3,统调负荷!$C:$C,$A21)/10,"")</f>
        <v>931.561</v>
      </c>
      <c r="W21" s="27">
        <f>IFERROR(AVERAGEIFS(统调负荷!$R:$R,统调负荷!$B:$B,W$3,统调负荷!$C:$C,$A21)/10,"")</f>
        <v>775.38575</v>
      </c>
      <c r="X21" s="27">
        <f>IFERROR(AVERAGEIFS(统调负荷!$R:$R,统调负荷!$B:$B,X$3,统调负荷!$C:$C,$A21)/10,"")</f>
        <v>769.4335</v>
      </c>
      <c r="Y21" s="27">
        <f>IFERROR(AVERAGEIFS(统调负荷!$R:$R,统调负荷!$B:$B,Y$3,统调负荷!$C:$C,$A21)/10,"")</f>
        <v>800.0245</v>
      </c>
      <c r="Z21" s="27">
        <f>IFERROR(AVERAGEIFS(统调负荷!$R:$R,统调负荷!$B:$B,Z$3,统调负荷!$C:$C,$A21)/10,"")</f>
        <v>787.22775</v>
      </c>
      <c r="AA21" s="27">
        <f>IFERROR(AVERAGEIFS(统调负荷!$R:$R,统调负荷!$B:$B,AA$3,统调负荷!$C:$C,$A21)/10,"")</f>
        <v>768.34125</v>
      </c>
      <c r="AB21" s="27">
        <f>IFERROR(AVERAGEIFS(统调负荷!$R:$R,统调负荷!$B:$B,AB$3,统调负荷!$C:$C,$A21)/10,"")</f>
        <v>756.41875</v>
      </c>
      <c r="AC21" s="27">
        <f>IFERROR(AVERAGEIFS(统调负荷!$R:$R,统调负荷!$B:$B,AC$3,统调负荷!$C:$C,$A21)/10,"")</f>
        <v>750.34925</v>
      </c>
      <c r="AD21" s="27"/>
      <c r="AE21" s="23" t="str">
        <f>检修、备用和必开!$A19</f>
        <v>2025-01-18</v>
      </c>
      <c r="AF21" s="41">
        <f ca="1">IFERROR(OFFSET($A$3,ROW(AE18)*2,COLUMN(E20))-OFFSET($A$3,ROW(AE18)*2-1,COLUMN(E20)),"")</f>
        <v>28.08775</v>
      </c>
      <c r="AG21" s="41">
        <f ca="1">IFERROR(OFFSET($A$3,ROW(AF18)*2,COLUMN(F20))-OFFSET($A$3,ROW(AF18)*2-1,COLUMN(F20)),"")</f>
        <v>31.99375</v>
      </c>
      <c r="AH21" s="41">
        <f ca="1">IFERROR(OFFSET($A$3,ROW(AG18)*2,COLUMN(G20))-OFFSET($A$3,ROW(AG18)*2-1,COLUMN(G20)),"")</f>
        <v>27.0382500000001</v>
      </c>
      <c r="AI21" s="41">
        <f ca="1">IFERROR(OFFSET($A$3,ROW(AH18)*2,COLUMN(H20))-OFFSET($A$3,ROW(AH18)*2-1,COLUMN(H20)),"")</f>
        <v>44.04325</v>
      </c>
      <c r="AJ21" s="41">
        <f ca="1">IFERROR(OFFSET($A$3,ROW(AI18)*2,COLUMN(I20))-OFFSET($A$3,ROW(AI18)*2-1,COLUMN(I20)),"")</f>
        <v>55.3025</v>
      </c>
      <c r="AK21" s="41">
        <f ca="1">IFERROR(OFFSET($A$3,ROW(AJ18)*2,COLUMN(J20))-OFFSET($A$3,ROW(AJ18)*2-1,COLUMN(J20)),"")</f>
        <v>67.2402499999999</v>
      </c>
      <c r="AL21" s="41">
        <f ca="1">IFERROR(OFFSET($A$3,ROW(AK18)*2,COLUMN(K20))-OFFSET($A$3,ROW(AK18)*2-1,COLUMN(K20)),"")</f>
        <v>77.69175</v>
      </c>
      <c r="AM21" s="41">
        <f ca="1">IFERROR(OFFSET($A$3,ROW(AL18)*2,COLUMN(L20))-OFFSET($A$3,ROW(AL18)*2-1,COLUMN(L20)),"")</f>
        <v>31.11325</v>
      </c>
      <c r="AN21" s="41">
        <f ca="1">IFERROR(OFFSET($A$3,ROW(AM18)*2,COLUMN(M20))-OFFSET($A$3,ROW(AM18)*2-1,COLUMN(M20)),"")</f>
        <v>-29.759</v>
      </c>
      <c r="AO21" s="41">
        <f ca="1">IFERROR(OFFSET($A$3,ROW(AN18)*2,COLUMN(N20))-OFFSET($A$3,ROW(AN18)*2-1,COLUMN(N20)),"")</f>
        <v>-109.83425</v>
      </c>
      <c r="AP21" s="41">
        <f ca="1">IFERROR(OFFSET($A$3,ROW(AO18)*2,COLUMN(O20))-OFFSET($A$3,ROW(AO18)*2-1,COLUMN(O20)),"")</f>
        <v>-202.8</v>
      </c>
      <c r="AQ21" s="41">
        <f ca="1">IFERROR(OFFSET($A$3,ROW(AP18)*2,COLUMN(P20))-OFFSET($A$3,ROW(AP18)*2-1,COLUMN(P20)),"")</f>
        <v>-309.855</v>
      </c>
      <c r="AR21" s="41">
        <f ca="1">IFERROR(OFFSET($A$3,ROW(AQ18)*2,COLUMN(Q20))-OFFSET($A$3,ROW(AQ18)*2-1,COLUMN(Q20)),"")</f>
        <v>-384.7625</v>
      </c>
      <c r="AS21" s="41">
        <f ca="1">IFERROR(OFFSET($A$3,ROW(AR18)*2,COLUMN(R20))-OFFSET($A$3,ROW(AR18)*2-1,COLUMN(R20)),"")</f>
        <v>-385.3425</v>
      </c>
      <c r="AT21" s="41">
        <f ca="1">IFERROR(OFFSET($A$3,ROW(AS18)*2,COLUMN(S20))-OFFSET($A$3,ROW(AS18)*2-1,COLUMN(S20)),"")</f>
        <v>-319.2125</v>
      </c>
      <c r="AU21" s="41">
        <f ca="1">IFERROR(OFFSET($A$3,ROW(AT18)*2,COLUMN(T20))-OFFSET($A$3,ROW(AT18)*2-1,COLUMN(T20)),"")</f>
        <v>-216.29</v>
      </c>
      <c r="AV21" s="41">
        <f ca="1">IFERROR(OFFSET($A$3,ROW(AU18)*2,COLUMN(U20))-OFFSET($A$3,ROW(AU18)*2-1,COLUMN(U20)),"")</f>
        <v>-137.525</v>
      </c>
      <c r="AW21" s="41">
        <f ca="1">IFERROR(OFFSET($A$3,ROW(AV18)*2,COLUMN(V20))-OFFSET($A$3,ROW(AV18)*2-1,COLUMN(V20)),"")</f>
        <v>-69.70575</v>
      </c>
      <c r="AX21" s="41">
        <f ca="1">IFERROR(OFFSET($A$3,ROW(AW18)*2,COLUMN(W20))-OFFSET($A$3,ROW(AW18)*2-1,COLUMN(W20)),"")</f>
        <v>15.8589999999999</v>
      </c>
      <c r="AY21" s="41">
        <f ca="1">IFERROR(OFFSET($A$3,ROW(AX18)*2,COLUMN(X20))-OFFSET($A$3,ROW(AX18)*2-1,COLUMN(X20)),"")</f>
        <v>67.6272500000001</v>
      </c>
      <c r="AZ21" s="41">
        <f ca="1">IFERROR(OFFSET($A$3,ROW(AY18)*2,COLUMN(Y20))-OFFSET($A$3,ROW(AY18)*2-1,COLUMN(Y20)),"")</f>
        <v>65.1455</v>
      </c>
      <c r="BA21" s="41">
        <f ca="1">IFERROR(OFFSET($A$3,ROW(AZ18)*2,COLUMN(Z20))-OFFSET($A$3,ROW(AZ18)*2-1,COLUMN(Z20)),"")</f>
        <v>62.01425</v>
      </c>
      <c r="BB21" s="41">
        <f ca="1">IFERROR(OFFSET($A$3,ROW(BA18)*2,COLUMN(AA20))-OFFSET($A$3,ROW(BA18)*2-1,COLUMN(AA20)),"")</f>
        <v>44.4585</v>
      </c>
      <c r="BC21" s="41">
        <f ca="1">IFERROR(OFFSET($A$3,ROW(BB18)*2,COLUMN(AB20))-OFFSET($A$3,ROW(BB18)*2-1,COLUMN(AB20)),"")</f>
        <v>55.7407499999999</v>
      </c>
    </row>
    <row r="22" s="26" customFormat="1" spans="1:55">
      <c r="A22" s="16" t="str">
        <f>统调负荷24小时!A22</f>
        <v>2025-01-10</v>
      </c>
      <c r="B22" s="37" t="s">
        <v>53</v>
      </c>
      <c r="C22" s="33">
        <f t="shared" si="0"/>
        <v>884.848958333333</v>
      </c>
      <c r="D22" s="3">
        <f t="shared" si="1"/>
        <v>1445.625</v>
      </c>
      <c r="E22" s="3">
        <f t="shared" si="2"/>
        <v>649.2</v>
      </c>
      <c r="F22" s="27">
        <f>IFERROR(AVERAGEIFS(统调负荷!$I:$I,统调负荷!$B:$B,F$3,统调负荷!$C:$C,$A22)/10,"")</f>
        <v>689.925</v>
      </c>
      <c r="G22" s="27">
        <f>IFERROR(AVERAGEIFS(统调负荷!$I:$I,统调负荷!$B:$B,G$3,统调负荷!$C:$C,$A22)/10,"")</f>
        <v>695.475</v>
      </c>
      <c r="H22" s="27">
        <f>IFERROR(AVERAGEIFS(统调负荷!$I:$I,统调负荷!$B:$B,H$3,统调负荷!$C:$C,$A22)/10,"")</f>
        <v>701.55</v>
      </c>
      <c r="I22" s="27">
        <f>IFERROR(AVERAGEIFS(统调负荷!$I:$I,统调负荷!$B:$B,I$3,统调负荷!$C:$C,$A22)/10,"")</f>
        <v>706</v>
      </c>
      <c r="J22" s="27">
        <f>IFERROR(AVERAGEIFS(统调负荷!$I:$I,统调负荷!$B:$B,J$3,统调负荷!$C:$C,$A22)/10,"")</f>
        <v>708.375</v>
      </c>
      <c r="K22" s="27">
        <f>IFERROR(AVERAGEIFS(统调负荷!$I:$I,统调负荷!$B:$B,K$3,统调负荷!$C:$C,$A22)/10,"")</f>
        <v>709.05</v>
      </c>
      <c r="L22" s="27">
        <f>IFERROR(AVERAGEIFS(统调负荷!$I:$I,统调负荷!$B:$B,L$3,统调负荷!$C:$C,$A22)/10,"")</f>
        <v>711.85</v>
      </c>
      <c r="M22" s="27">
        <f>IFERROR(AVERAGEIFS(统调负荷!$I:$I,统调负荷!$B:$B,M$3,统调负荷!$C:$C,$A22)/10,"")</f>
        <v>750.7</v>
      </c>
      <c r="N22" s="27">
        <f>IFERROR(AVERAGEIFS(统调负荷!$I:$I,统调负荷!$B:$B,N$3,统调负荷!$C:$C,$A22)/10,"")</f>
        <v>872.875</v>
      </c>
      <c r="O22" s="27">
        <f>IFERROR(AVERAGEIFS(统调负荷!$I:$I,统调负荷!$B:$B,O$3,统调负荷!$C:$C,$A22)/10,"")</f>
        <v>1065.2</v>
      </c>
      <c r="P22" s="27">
        <f>IFERROR(AVERAGEIFS(统调负荷!$I:$I,统调负荷!$B:$B,P$3,统调负荷!$C:$C,$A22)/10,"")</f>
        <v>1261.425</v>
      </c>
      <c r="Q22" s="27">
        <f>IFERROR(AVERAGEIFS(统调负荷!$I:$I,统调负荷!$B:$B,Q$3,统调负荷!$C:$C,$A22)/10,"")</f>
        <v>1391.875</v>
      </c>
      <c r="R22" s="27">
        <f>IFERROR(AVERAGEIFS(统调负荷!$I:$I,统调负荷!$B:$B,R$3,统调负荷!$C:$C,$A22)/10,"")</f>
        <v>1445.625</v>
      </c>
      <c r="S22" s="27">
        <f>IFERROR(AVERAGEIFS(统调负荷!$I:$I,统调负荷!$B:$B,S$3,统调负荷!$C:$C,$A22)/10,"")</f>
        <v>1417.7</v>
      </c>
      <c r="T22" s="27">
        <f>IFERROR(AVERAGEIFS(统调负荷!$I:$I,统调负荷!$B:$B,T$3,统调负荷!$C:$C,$A22)/10,"")</f>
        <v>1311.225</v>
      </c>
      <c r="U22" s="27">
        <f>IFERROR(AVERAGEIFS(统调负荷!$I:$I,统调负荷!$B:$B,U$3,统调负荷!$C:$C,$A22)/10,"")</f>
        <v>1132.375</v>
      </c>
      <c r="V22" s="27">
        <f>IFERROR(AVERAGEIFS(统调负荷!$I:$I,统调负荷!$B:$B,V$3,统调负荷!$C:$C,$A22)/10,"")</f>
        <v>920.275</v>
      </c>
      <c r="W22" s="27">
        <f>IFERROR(AVERAGEIFS(统调负荷!$I:$I,统调负荷!$B:$B,W$3,统调负荷!$C:$C,$A22)/10,"")</f>
        <v>753</v>
      </c>
      <c r="X22" s="27">
        <f>IFERROR(AVERAGEIFS(统调负荷!$I:$I,统调负荷!$B:$B,X$3,统调负荷!$C:$C,$A22)/10,"")</f>
        <v>671.875</v>
      </c>
      <c r="Y22" s="27">
        <f>IFERROR(AVERAGEIFS(统调负荷!$I:$I,统调负荷!$B:$B,Y$3,统调负荷!$C:$C,$A22)/10,"")</f>
        <v>672.325</v>
      </c>
      <c r="Z22" s="27">
        <f>IFERROR(AVERAGEIFS(统调负荷!$I:$I,统调负荷!$B:$B,Z$3,统调负荷!$C:$C,$A22)/10,"")</f>
        <v>668.275</v>
      </c>
      <c r="AA22" s="27">
        <f>IFERROR(AVERAGEIFS(统调负荷!$I:$I,统调负荷!$B:$B,AA$3,统调负荷!$C:$C,$A22)/10,"")</f>
        <v>667.525</v>
      </c>
      <c r="AB22" s="27">
        <f>IFERROR(AVERAGEIFS(统调负荷!$I:$I,统调负荷!$B:$B,AB$3,统调负荷!$C:$C,$A22)/10,"")</f>
        <v>662.675</v>
      </c>
      <c r="AC22" s="27">
        <f>IFERROR(AVERAGEIFS(统调负荷!$I:$I,统调负荷!$B:$B,AC$3,统调负荷!$C:$C,$A22)/10,"")</f>
        <v>649.2</v>
      </c>
      <c r="AD22" s="27"/>
      <c r="AE22" s="23" t="str">
        <f>检修、备用和必开!$A20</f>
        <v>2025-01-19</v>
      </c>
      <c r="AF22" s="41">
        <f ca="1">IFERROR(OFFSET($A$3,ROW(AE19)*2,COLUMN(E21))-OFFSET($A$3,ROW(AE19)*2-1,COLUMN(E21)),"")</f>
        <v>86.1707499999999</v>
      </c>
      <c r="AG22" s="41">
        <f ca="1">IFERROR(OFFSET($A$3,ROW(AF19)*2,COLUMN(F21))-OFFSET($A$3,ROW(AF19)*2-1,COLUMN(F21)),"")</f>
        <v>101.28225</v>
      </c>
      <c r="AH22" s="41">
        <f ca="1">IFERROR(OFFSET($A$3,ROW(AG19)*2,COLUMN(G21))-OFFSET($A$3,ROW(AG19)*2-1,COLUMN(G21)),"")</f>
        <v>101.49525</v>
      </c>
      <c r="AI22" s="41">
        <f ca="1">IFERROR(OFFSET($A$3,ROW(AH19)*2,COLUMN(H21))-OFFSET($A$3,ROW(AH19)*2-1,COLUMN(H21)),"")</f>
        <v>99.061</v>
      </c>
      <c r="AJ22" s="41">
        <f ca="1">IFERROR(OFFSET($A$3,ROW(AI19)*2,COLUMN(I21))-OFFSET($A$3,ROW(AI19)*2-1,COLUMN(I21)),"")</f>
        <v>95.77225</v>
      </c>
      <c r="AK22" s="41">
        <f ca="1">IFERROR(OFFSET($A$3,ROW(AJ19)*2,COLUMN(J21))-OFFSET($A$3,ROW(AJ19)*2-1,COLUMN(J21)),"")</f>
        <v>100.01325</v>
      </c>
      <c r="AL22" s="41">
        <f ca="1">IFERROR(OFFSET($A$3,ROW(AK19)*2,COLUMN(K21))-OFFSET($A$3,ROW(AK19)*2-1,COLUMN(K21)),"")</f>
        <v>94.4575</v>
      </c>
      <c r="AM22" s="41">
        <f ca="1">IFERROR(OFFSET($A$3,ROW(AL19)*2,COLUMN(L21))-OFFSET($A$3,ROW(AL19)*2-1,COLUMN(L21)),"")</f>
        <v>34.30125</v>
      </c>
      <c r="AN22" s="41">
        <f ca="1">IFERROR(OFFSET($A$3,ROW(AM19)*2,COLUMN(M21))-OFFSET($A$3,ROW(AM19)*2-1,COLUMN(M21)),"")</f>
        <v>-103.54575</v>
      </c>
      <c r="AO22" s="41">
        <f ca="1">IFERROR(OFFSET($A$3,ROW(AN19)*2,COLUMN(N21))-OFFSET($A$3,ROW(AN19)*2-1,COLUMN(N21)),"")</f>
        <v>-282.856</v>
      </c>
      <c r="AP22" s="41">
        <f ca="1">IFERROR(OFFSET($A$3,ROW(AO19)*2,COLUMN(O21))-OFFSET($A$3,ROW(AO19)*2-1,COLUMN(O21)),"")</f>
        <v>-500.5775</v>
      </c>
      <c r="AQ22" s="41">
        <f ca="1">IFERROR(OFFSET($A$3,ROW(AP19)*2,COLUMN(P21))-OFFSET($A$3,ROW(AP19)*2-1,COLUMN(P21)),"")</f>
        <v>-711.935</v>
      </c>
      <c r="AR22" s="41">
        <f ca="1">IFERROR(OFFSET($A$3,ROW(AQ19)*2,COLUMN(Q21))-OFFSET($A$3,ROW(AQ19)*2-1,COLUMN(Q21)),"")</f>
        <v>-828.71</v>
      </c>
      <c r="AS22" s="41">
        <f ca="1">IFERROR(OFFSET($A$3,ROW(AR19)*2,COLUMN(R21))-OFFSET($A$3,ROW(AR19)*2-1,COLUMN(R21)),"")</f>
        <v>-812.0575</v>
      </c>
      <c r="AT22" s="41">
        <f ca="1">IFERROR(OFFSET($A$3,ROW(AS19)*2,COLUMN(S21))-OFFSET($A$3,ROW(AS19)*2-1,COLUMN(S21)),"")</f>
        <v>-697.9425</v>
      </c>
      <c r="AU22" s="41">
        <f ca="1">IFERROR(OFFSET($A$3,ROW(AT19)*2,COLUMN(T21))-OFFSET($A$3,ROW(AT19)*2-1,COLUMN(T21)),"")</f>
        <v>-499.64</v>
      </c>
      <c r="AV22" s="41">
        <f ca="1">IFERROR(OFFSET($A$3,ROW(AU19)*2,COLUMN(U21))-OFFSET($A$3,ROW(AU19)*2-1,COLUMN(U21)),"")</f>
        <v>-305.1925</v>
      </c>
      <c r="AW22" s="41">
        <f ca="1">IFERROR(OFFSET($A$3,ROW(AV19)*2,COLUMN(V21))-OFFSET($A$3,ROW(AV19)*2-1,COLUMN(V21)),"")</f>
        <v>-120.70925</v>
      </c>
      <c r="AX22" s="41">
        <f ca="1">IFERROR(OFFSET($A$3,ROW(AW19)*2,COLUMN(W21))-OFFSET($A$3,ROW(AW19)*2-1,COLUMN(W21)),"")</f>
        <v>45.1944999999999</v>
      </c>
      <c r="AY22" s="41">
        <f ca="1">IFERROR(OFFSET($A$3,ROW(AX19)*2,COLUMN(X21))-OFFSET($A$3,ROW(AX19)*2-1,COLUMN(X21)),"")</f>
        <v>107.18525</v>
      </c>
      <c r="AZ22" s="41">
        <f ca="1">IFERROR(OFFSET($A$3,ROW(AY19)*2,COLUMN(Y21))-OFFSET($A$3,ROW(AY19)*2-1,COLUMN(Y21)),"")</f>
        <v>97.865</v>
      </c>
      <c r="BA22" s="41">
        <f ca="1">IFERROR(OFFSET($A$3,ROW(AZ19)*2,COLUMN(Z21))-OFFSET($A$3,ROW(AZ19)*2-1,COLUMN(Z21)),"")</f>
        <v>91.1985</v>
      </c>
      <c r="BB22" s="41">
        <f ca="1">IFERROR(OFFSET($A$3,ROW(BA19)*2,COLUMN(AA21))-OFFSET($A$3,ROW(BA19)*2-1,COLUMN(AA21)),"")</f>
        <v>79.2685</v>
      </c>
      <c r="BC22" s="41">
        <f ca="1">IFERROR(OFFSET($A$3,ROW(BB19)*2,COLUMN(AB21))-OFFSET($A$3,ROW(BB19)*2-1,COLUMN(AB21)),"")</f>
        <v>71.118</v>
      </c>
    </row>
    <row r="23" s="26" customFormat="1" spans="1:55">
      <c r="A23" s="16" t="str">
        <f>统调负荷24小时!A23</f>
        <v>2025-01-10</v>
      </c>
      <c r="B23" s="37" t="s">
        <v>54</v>
      </c>
      <c r="C23" s="33">
        <f t="shared" si="0"/>
        <v>972.782010416667</v>
      </c>
      <c r="D23" s="3">
        <f t="shared" si="1"/>
        <v>1595.04</v>
      </c>
      <c r="E23" s="3">
        <f t="shared" si="2"/>
        <v>683.2105</v>
      </c>
      <c r="F23" s="27">
        <f>IFERROR(AVERAGEIFS(统调负荷!$R:$R,统调负荷!$B:$B,F$3,统调负荷!$C:$C,$A23)/10,"")</f>
        <v>750.771</v>
      </c>
      <c r="G23" s="27">
        <f>IFERROR(AVERAGEIFS(统调负荷!$R:$R,统调负荷!$B:$B,G$3,统调负荷!$C:$C,$A23)/10,"")</f>
        <v>773.3015</v>
      </c>
      <c r="H23" s="27">
        <f>IFERROR(AVERAGEIFS(统调负荷!$R:$R,统调负荷!$B:$B,H$3,统调负荷!$C:$C,$A23)/10,"")</f>
        <v>783.94675</v>
      </c>
      <c r="I23" s="27">
        <f>IFERROR(AVERAGEIFS(统调负荷!$R:$R,统调负荷!$B:$B,I$3,统调负荷!$C:$C,$A23)/10,"")</f>
        <v>797.914</v>
      </c>
      <c r="J23" s="27">
        <f>IFERROR(AVERAGEIFS(统调负荷!$R:$R,统调负荷!$B:$B,J$3,统调负荷!$C:$C,$A23)/10,"")</f>
        <v>813.3465</v>
      </c>
      <c r="K23" s="27">
        <f>IFERROR(AVERAGEIFS(统调负荷!$R:$R,统调负荷!$B:$B,K$3,统调负荷!$C:$C,$A23)/10,"")</f>
        <v>817.0125</v>
      </c>
      <c r="L23" s="27">
        <f>IFERROR(AVERAGEIFS(统调负荷!$R:$R,统调负荷!$B:$B,L$3,统调负荷!$C:$C,$A23)/10,"")</f>
        <v>811.61175</v>
      </c>
      <c r="M23" s="27">
        <f>IFERROR(AVERAGEIFS(统调负荷!$R:$R,统调负荷!$B:$B,M$3,统调负荷!$C:$C,$A23)/10,"")</f>
        <v>817.0165</v>
      </c>
      <c r="N23" s="27">
        <f>IFERROR(AVERAGEIFS(统调负荷!$R:$R,统调负荷!$B:$B,N$3,统调负荷!$C:$C,$A23)/10,"")</f>
        <v>931.17675</v>
      </c>
      <c r="O23" s="27">
        <f>IFERROR(AVERAGEIFS(统调负荷!$R:$R,统调负荷!$B:$B,O$3,统调负荷!$C:$C,$A23)/10,"")</f>
        <v>1175.465</v>
      </c>
      <c r="P23" s="27">
        <f>IFERROR(AVERAGEIFS(统调负荷!$R:$R,统调负荷!$B:$B,P$3,统调负荷!$C:$C,$A23)/10,"")</f>
        <v>1422.4475</v>
      </c>
      <c r="Q23" s="27">
        <f>IFERROR(AVERAGEIFS(统调负荷!$R:$R,统调负荷!$B:$B,Q$3,统调负荷!$C:$C,$A23)/10,"")</f>
        <v>1551.745</v>
      </c>
      <c r="R23" s="27">
        <f>IFERROR(AVERAGEIFS(统调负荷!$R:$R,统调负荷!$B:$B,R$3,统调负荷!$C:$C,$A23)/10,"")</f>
        <v>1595.04</v>
      </c>
      <c r="S23" s="27">
        <f>IFERROR(AVERAGEIFS(统调负荷!$R:$R,统调负荷!$B:$B,S$3,统调负荷!$C:$C,$A23)/10,"")</f>
        <v>1566.055</v>
      </c>
      <c r="T23" s="27">
        <f>IFERROR(AVERAGEIFS(统调负荷!$R:$R,统调负荷!$B:$B,T$3,统调负荷!$C:$C,$A23)/10,"")</f>
        <v>1453.455</v>
      </c>
      <c r="U23" s="27">
        <f>IFERROR(AVERAGEIFS(统调负荷!$R:$R,统调负荷!$B:$B,U$3,统调负荷!$C:$C,$A23)/10,"")</f>
        <v>1260.1525</v>
      </c>
      <c r="V23" s="27">
        <f>IFERROR(AVERAGEIFS(统调负荷!$R:$R,统调负荷!$B:$B,V$3,统调负荷!$C:$C,$A23)/10,"")</f>
        <v>1002.7635</v>
      </c>
      <c r="W23" s="27">
        <f>IFERROR(AVERAGEIFS(统调负荷!$R:$R,统调负荷!$B:$B,W$3,统调负荷!$C:$C,$A23)/10,"")</f>
        <v>763.6985</v>
      </c>
      <c r="X23" s="27">
        <f>IFERROR(AVERAGEIFS(统调负荷!$R:$R,统调负荷!$B:$B,X$3,统调负荷!$C:$C,$A23)/10,"")</f>
        <v>710.6465</v>
      </c>
      <c r="Y23" s="27">
        <f>IFERROR(AVERAGEIFS(统调负荷!$R:$R,统调负荷!$B:$B,Y$3,统调负荷!$C:$C,$A23)/10,"")</f>
        <v>729.41825</v>
      </c>
      <c r="Z23" s="27">
        <f>IFERROR(AVERAGEIFS(统调负荷!$R:$R,统调负荷!$B:$B,Z$3,统调负荷!$C:$C,$A23)/10,"")</f>
        <v>724.30925</v>
      </c>
      <c r="AA23" s="27">
        <f>IFERROR(AVERAGEIFS(统调负荷!$R:$R,统调负荷!$B:$B,AA$3,统调负荷!$C:$C,$A23)/10,"")</f>
        <v>713.7115</v>
      </c>
      <c r="AB23" s="27">
        <f>IFERROR(AVERAGEIFS(统调负荷!$R:$R,统调负荷!$B:$B,AB$3,统调负荷!$C:$C,$A23)/10,"")</f>
        <v>698.553</v>
      </c>
      <c r="AC23" s="27">
        <f>IFERROR(AVERAGEIFS(统调负荷!$R:$R,统调负荷!$B:$B,AC$3,统调负荷!$C:$C,$A23)/10,"")</f>
        <v>683.2105</v>
      </c>
      <c r="AD23" s="27"/>
      <c r="AE23" s="23" t="str">
        <f>检修、备用和必开!$A21</f>
        <v>2025-01-20</v>
      </c>
      <c r="AF23" s="41">
        <f ca="1">IFERROR(OFFSET($A$3,ROW(AE20)*2,COLUMN(E22))-OFFSET($A$3,ROW(AE20)*2-1,COLUMN(E22)),"")</f>
        <v>77.123</v>
      </c>
      <c r="AG23" s="41">
        <f ca="1">IFERROR(OFFSET($A$3,ROW(AF20)*2,COLUMN(F22))-OFFSET($A$3,ROW(AF20)*2-1,COLUMN(F22)),"")</f>
        <v>92.82325</v>
      </c>
      <c r="AH23" s="41">
        <f ca="1">IFERROR(OFFSET($A$3,ROW(AG20)*2,COLUMN(G22))-OFFSET($A$3,ROW(AG20)*2-1,COLUMN(G22)),"")</f>
        <v>97.51225</v>
      </c>
      <c r="AI23" s="41">
        <f ca="1">IFERROR(OFFSET($A$3,ROW(AH20)*2,COLUMN(H22))-OFFSET($A$3,ROW(AH20)*2-1,COLUMN(H22)),"")</f>
        <v>96.74725</v>
      </c>
      <c r="AJ23" s="41">
        <f ca="1">IFERROR(OFFSET($A$3,ROW(AI20)*2,COLUMN(I22))-OFFSET($A$3,ROW(AI20)*2-1,COLUMN(I22)),"")</f>
        <v>103.6635</v>
      </c>
      <c r="AK23" s="41">
        <f ca="1">IFERROR(OFFSET($A$3,ROW(AJ20)*2,COLUMN(J22))-OFFSET($A$3,ROW(AJ20)*2-1,COLUMN(J22)),"")</f>
        <v>106.032</v>
      </c>
      <c r="AL23" s="41">
        <f ca="1">IFERROR(OFFSET($A$3,ROW(AK20)*2,COLUMN(K22))-OFFSET($A$3,ROW(AK20)*2-1,COLUMN(K22)),"")</f>
        <v>89.78325</v>
      </c>
      <c r="AM23" s="41">
        <f ca="1">IFERROR(OFFSET($A$3,ROW(AL20)*2,COLUMN(L22))-OFFSET($A$3,ROW(AL20)*2-1,COLUMN(L22)),"")</f>
        <v>51.8505</v>
      </c>
      <c r="AN23" s="41">
        <f ca="1">IFERROR(OFFSET($A$3,ROW(AM20)*2,COLUMN(M22))-OFFSET($A$3,ROW(AM20)*2-1,COLUMN(M22)),"")</f>
        <v>-11.31375</v>
      </c>
      <c r="AO23" s="41">
        <f ca="1">IFERROR(OFFSET($A$3,ROW(AN20)*2,COLUMN(N22))-OFFSET($A$3,ROW(AN20)*2-1,COLUMN(N22)),"")</f>
        <v>-80.60975</v>
      </c>
      <c r="AP23" s="41">
        <f ca="1">IFERROR(OFFSET($A$3,ROW(AO20)*2,COLUMN(O22))-OFFSET($A$3,ROW(AO20)*2-1,COLUMN(O22)),"")</f>
        <v>-200.0475</v>
      </c>
      <c r="AQ23" s="41">
        <f ca="1">IFERROR(OFFSET($A$3,ROW(AP20)*2,COLUMN(P22))-OFFSET($A$3,ROW(AP20)*2-1,COLUMN(P22)),"")</f>
        <v>-328.405</v>
      </c>
      <c r="AR23" s="41">
        <f ca="1">IFERROR(OFFSET($A$3,ROW(AQ20)*2,COLUMN(Q22))-OFFSET($A$3,ROW(AQ20)*2-1,COLUMN(Q22)),"")</f>
        <v>-401.01</v>
      </c>
      <c r="AS23" s="41">
        <f ca="1">IFERROR(OFFSET($A$3,ROW(AR20)*2,COLUMN(R22))-OFFSET($A$3,ROW(AR20)*2-1,COLUMN(R22)),"")</f>
        <v>-394.42</v>
      </c>
      <c r="AT23" s="41">
        <f ca="1">IFERROR(OFFSET($A$3,ROW(AS20)*2,COLUMN(S22))-OFFSET($A$3,ROW(AS20)*2-1,COLUMN(S22)),"")</f>
        <v>-318.095</v>
      </c>
      <c r="AU23" s="41">
        <f ca="1">IFERROR(OFFSET($A$3,ROW(AT20)*2,COLUMN(T22))-OFFSET($A$3,ROW(AT20)*2-1,COLUMN(T22)),"")</f>
        <v>-202.955</v>
      </c>
      <c r="AV23" s="41">
        <f ca="1">IFERROR(OFFSET($A$3,ROW(AU20)*2,COLUMN(U22))-OFFSET($A$3,ROW(AU20)*2-1,COLUMN(U22)),"")</f>
        <v>-101.057</v>
      </c>
      <c r="AW23" s="41">
        <f ca="1">IFERROR(OFFSET($A$3,ROW(AV20)*2,COLUMN(V22))-OFFSET($A$3,ROW(AV20)*2-1,COLUMN(V22)),"")</f>
        <v>-12.38775</v>
      </c>
      <c r="AX23" s="41">
        <f ca="1">IFERROR(OFFSET($A$3,ROW(AW20)*2,COLUMN(W22))-OFFSET($A$3,ROW(AW20)*2-1,COLUMN(W22)),"")</f>
        <v>65.56175</v>
      </c>
      <c r="AY23" s="41">
        <f ca="1">IFERROR(OFFSET($A$3,ROW(AX20)*2,COLUMN(X22))-OFFSET($A$3,ROW(AX20)*2-1,COLUMN(X22)),"")</f>
        <v>104.141</v>
      </c>
      <c r="AZ23" s="41">
        <f ca="1">IFERROR(OFFSET($A$3,ROW(AY20)*2,COLUMN(Y22))-OFFSET($A$3,ROW(AY20)*2-1,COLUMN(Y22)),"")</f>
        <v>96.30975</v>
      </c>
      <c r="BA23" s="41">
        <f ca="1">IFERROR(OFFSET($A$3,ROW(AZ20)*2,COLUMN(Z22))-OFFSET($A$3,ROW(AZ20)*2-1,COLUMN(Z22)),"")</f>
        <v>89.897</v>
      </c>
      <c r="BB23" s="41">
        <f ca="1">IFERROR(OFFSET($A$3,ROW(BA20)*2,COLUMN(AA22))-OFFSET($A$3,ROW(BA20)*2-1,COLUMN(AA22)),"")</f>
        <v>89.2255</v>
      </c>
      <c r="BC23" s="41">
        <f ca="1">IFERROR(OFFSET($A$3,ROW(BB20)*2,COLUMN(AB22))-OFFSET($A$3,ROW(BB20)*2-1,COLUMN(AB22)),"")</f>
        <v>92.17425</v>
      </c>
    </row>
    <row r="24" s="26" customFormat="1" spans="1:55">
      <c r="A24" s="16" t="str">
        <f>统调负荷24小时!A24</f>
        <v>2025-01-11</v>
      </c>
      <c r="B24" s="37" t="s">
        <v>53</v>
      </c>
      <c r="C24" s="33">
        <f t="shared" si="0"/>
        <v>809.791666666667</v>
      </c>
      <c r="D24" s="3">
        <f t="shared" si="1"/>
        <v>1404.75</v>
      </c>
      <c r="E24" s="3">
        <f t="shared" si="2"/>
        <v>548.025</v>
      </c>
      <c r="F24" s="27">
        <f>IFERROR(AVERAGEIFS(统调负荷!$I:$I,统调负荷!$B:$B,F$3,统调负荷!$C:$C,$A24)/10,"")</f>
        <v>607.3</v>
      </c>
      <c r="G24" s="27">
        <f>IFERROR(AVERAGEIFS(统调负荷!$I:$I,统调负荷!$B:$B,G$3,统调负荷!$C:$C,$A24)/10,"")</f>
        <v>609.475</v>
      </c>
      <c r="H24" s="27">
        <f>IFERROR(AVERAGEIFS(统调负荷!$I:$I,统调负荷!$B:$B,H$3,统调负荷!$C:$C,$A24)/10,"")</f>
        <v>612.1</v>
      </c>
      <c r="I24" s="27">
        <f>IFERROR(AVERAGEIFS(统调负荷!$I:$I,统调负荷!$B:$B,I$3,统调负荷!$C:$C,$A24)/10,"")</f>
        <v>612.225</v>
      </c>
      <c r="J24" s="27">
        <f>IFERROR(AVERAGEIFS(统调负荷!$I:$I,统调负荷!$B:$B,J$3,统调负荷!$C:$C,$A24)/10,"")</f>
        <v>613.2</v>
      </c>
      <c r="K24" s="27">
        <f>IFERROR(AVERAGEIFS(统调负荷!$I:$I,统调负荷!$B:$B,K$3,统调负荷!$C:$C,$A24)/10,"")</f>
        <v>614.65</v>
      </c>
      <c r="L24" s="27">
        <f>IFERROR(AVERAGEIFS(统调负荷!$I:$I,统调负荷!$B:$B,L$3,统调负荷!$C:$C,$A24)/10,"")</f>
        <v>619.8</v>
      </c>
      <c r="M24" s="27">
        <f>IFERROR(AVERAGEIFS(统调负荷!$I:$I,统调负荷!$B:$B,M$3,统调负荷!$C:$C,$A24)/10,"")</f>
        <v>662.775</v>
      </c>
      <c r="N24" s="27">
        <f>IFERROR(AVERAGEIFS(统调负荷!$I:$I,统调负荷!$B:$B,N$3,统调负荷!$C:$C,$A24)/10,"")</f>
        <v>795.725</v>
      </c>
      <c r="O24" s="27">
        <f>IFERROR(AVERAGEIFS(统调负荷!$I:$I,统调负荷!$B:$B,O$3,统调负荷!$C:$C,$A24)/10,"")</f>
        <v>1007.475</v>
      </c>
      <c r="P24" s="27">
        <f>IFERROR(AVERAGEIFS(统调负荷!$I:$I,统调负荷!$B:$B,P$3,统调负荷!$C:$C,$A24)/10,"")</f>
        <v>1212.9</v>
      </c>
      <c r="Q24" s="27">
        <f>IFERROR(AVERAGEIFS(统调负荷!$I:$I,统调负荷!$B:$B,Q$3,统调负荷!$C:$C,$A24)/10,"")</f>
        <v>1356.6</v>
      </c>
      <c r="R24" s="27">
        <f>IFERROR(AVERAGEIFS(统调负荷!$I:$I,统调负荷!$B:$B,R$3,统调负荷!$C:$C,$A24)/10,"")</f>
        <v>1404.75</v>
      </c>
      <c r="S24" s="27">
        <f>IFERROR(AVERAGEIFS(统调负荷!$I:$I,统调负荷!$B:$B,S$3,统调负荷!$C:$C,$A24)/10,"")</f>
        <v>1377.875</v>
      </c>
      <c r="T24" s="27">
        <f>IFERROR(AVERAGEIFS(统调负荷!$I:$I,统调负荷!$B:$B,T$3,统调负荷!$C:$C,$A24)/10,"")</f>
        <v>1270.875</v>
      </c>
      <c r="U24" s="27">
        <f>IFERROR(AVERAGEIFS(统调负荷!$I:$I,统调负荷!$B:$B,U$3,统调负荷!$C:$C,$A24)/10,"")</f>
        <v>1086.75</v>
      </c>
      <c r="V24" s="27">
        <f>IFERROR(AVERAGEIFS(统调负荷!$I:$I,统调负荷!$B:$B,V$3,统调负荷!$C:$C,$A24)/10,"")</f>
        <v>860.525</v>
      </c>
      <c r="W24" s="27">
        <f>IFERROR(AVERAGEIFS(统调负荷!$I:$I,统调负荷!$B:$B,W$3,统调负荷!$C:$C,$A24)/10,"")</f>
        <v>677</v>
      </c>
      <c r="X24" s="27">
        <f>IFERROR(AVERAGEIFS(统调负荷!$I:$I,统调负荷!$B:$B,X$3,统调负荷!$C:$C,$A24)/10,"")</f>
        <v>583.075</v>
      </c>
      <c r="Y24" s="27">
        <f>IFERROR(AVERAGEIFS(统调负荷!$I:$I,统调负荷!$B:$B,Y$3,统调负荷!$C:$C,$A24)/10,"")</f>
        <v>582.425</v>
      </c>
      <c r="Z24" s="27">
        <f>IFERROR(AVERAGEIFS(统调负荷!$I:$I,统调负荷!$B:$B,Z$3,统调负荷!$C:$C,$A24)/10,"")</f>
        <v>577.65</v>
      </c>
      <c r="AA24" s="27">
        <f>IFERROR(AVERAGEIFS(统调负荷!$I:$I,统调负荷!$B:$B,AA$3,统调负荷!$C:$C,$A24)/10,"")</f>
        <v>575.625</v>
      </c>
      <c r="AB24" s="27">
        <f>IFERROR(AVERAGEIFS(统调负荷!$I:$I,统调负荷!$B:$B,AB$3,统调负荷!$C:$C,$A24)/10,"")</f>
        <v>566.2</v>
      </c>
      <c r="AC24" s="27">
        <f>IFERROR(AVERAGEIFS(统调负荷!$I:$I,统调负荷!$B:$B,AC$3,统调负荷!$C:$C,$A24)/10,"")</f>
        <v>548.025</v>
      </c>
      <c r="AD24" s="27"/>
      <c r="AE24" s="23" t="str">
        <f>检修、备用和必开!$A22</f>
        <v>2025-01-21</v>
      </c>
      <c r="AF24" s="41">
        <f ca="1">IFERROR(OFFSET($A$3,ROW(AE21)*2,COLUMN(E23))-OFFSET($A$3,ROW(AE21)*2-1,COLUMN(E23)),"")</f>
        <v>41.28125</v>
      </c>
      <c r="AG24" s="41">
        <f ca="1">IFERROR(OFFSET($A$3,ROW(AF21)*2,COLUMN(F23))-OFFSET($A$3,ROW(AF21)*2-1,COLUMN(F23)),"")</f>
        <v>45.336</v>
      </c>
      <c r="AH24" s="41">
        <f ca="1">IFERROR(OFFSET($A$3,ROW(AG21)*2,COLUMN(G23))-OFFSET($A$3,ROW(AG21)*2-1,COLUMN(G23)),"")</f>
        <v>43.57325</v>
      </c>
      <c r="AI24" s="41">
        <f ca="1">IFERROR(OFFSET($A$3,ROW(AH21)*2,COLUMN(H23))-OFFSET($A$3,ROW(AH21)*2-1,COLUMN(H23)),"")</f>
        <v>39.2835</v>
      </c>
      <c r="AJ24" s="41">
        <f ca="1">IFERROR(OFFSET($A$3,ROW(AI21)*2,COLUMN(I23))-OFFSET($A$3,ROW(AI21)*2-1,COLUMN(I23)),"")</f>
        <v>40.22375</v>
      </c>
      <c r="AK24" s="41">
        <f ca="1">IFERROR(OFFSET($A$3,ROW(AJ21)*2,COLUMN(J23))-OFFSET($A$3,ROW(AJ21)*2-1,COLUMN(J23)),"")</f>
        <v>41.5845</v>
      </c>
      <c r="AL24" s="41">
        <f ca="1">IFERROR(OFFSET($A$3,ROW(AK21)*2,COLUMN(K23))-OFFSET($A$3,ROW(AK21)*2-1,COLUMN(K23)),"")</f>
        <v>33.5115</v>
      </c>
      <c r="AM24" s="41">
        <f ca="1">IFERROR(OFFSET($A$3,ROW(AL21)*2,COLUMN(L23))-OFFSET($A$3,ROW(AL21)*2-1,COLUMN(L23)),"")</f>
        <v>-17.36475</v>
      </c>
      <c r="AN24" s="41">
        <f ca="1">IFERROR(OFFSET($A$3,ROW(AM21)*2,COLUMN(M23))-OFFSET($A$3,ROW(AM21)*2-1,COLUMN(M23)),"")</f>
        <v>-94.20125</v>
      </c>
      <c r="AO24" s="41">
        <f ca="1">IFERROR(OFFSET($A$3,ROW(AN21)*2,COLUMN(N23))-OFFSET($A$3,ROW(AN21)*2-1,COLUMN(N23)),"")</f>
        <v>-184.66175</v>
      </c>
      <c r="AP24" s="41">
        <f ca="1">IFERROR(OFFSET($A$3,ROW(AO21)*2,COLUMN(O23))-OFFSET($A$3,ROW(AO21)*2-1,COLUMN(O23)),"")</f>
        <v>-315.4475</v>
      </c>
      <c r="AQ24" s="41">
        <f ca="1">IFERROR(OFFSET($A$3,ROW(AP21)*2,COLUMN(P23))-OFFSET($A$3,ROW(AP21)*2-1,COLUMN(P23)),"")</f>
        <v>-455.16</v>
      </c>
      <c r="AR24" s="41">
        <f ca="1">IFERROR(OFFSET($A$3,ROW(AQ21)*2,COLUMN(Q23))-OFFSET($A$3,ROW(AQ21)*2-1,COLUMN(Q23)),"")</f>
        <v>-541.74</v>
      </c>
      <c r="AS24" s="41">
        <f ca="1">IFERROR(OFFSET($A$3,ROW(AR21)*2,COLUMN(R23))-OFFSET($A$3,ROW(AR21)*2-1,COLUMN(R23)),"")</f>
        <v>-605.105</v>
      </c>
      <c r="AT24" s="41">
        <f ca="1">IFERROR(OFFSET($A$3,ROW(AS21)*2,COLUMN(S23))-OFFSET($A$3,ROW(AS21)*2-1,COLUMN(S23)),"")</f>
        <v>-575.4425</v>
      </c>
      <c r="AU24" s="41">
        <f ca="1">IFERROR(OFFSET($A$3,ROW(AT21)*2,COLUMN(T23))-OFFSET($A$3,ROW(AT21)*2-1,COLUMN(T23)),"")</f>
        <v>-491.224</v>
      </c>
      <c r="AV24" s="41">
        <f ca="1">IFERROR(OFFSET($A$3,ROW(AU21)*2,COLUMN(U23))-OFFSET($A$3,ROW(AU21)*2-1,COLUMN(U23)),"")</f>
        <v>-362.91825</v>
      </c>
      <c r="AW24" s="41">
        <f ca="1">IFERROR(OFFSET($A$3,ROW(AV21)*2,COLUMN(V23))-OFFSET($A$3,ROW(AV21)*2-1,COLUMN(V23)),"")</f>
        <v>-205.755</v>
      </c>
      <c r="AX24" s="41">
        <f ca="1">IFERROR(OFFSET($A$3,ROW(AW21)*2,COLUMN(W23))-OFFSET($A$3,ROW(AW21)*2-1,COLUMN(W23)),"")</f>
        <v>-69.369</v>
      </c>
      <c r="AY24" s="41">
        <f ca="1">IFERROR(OFFSET($A$3,ROW(AX21)*2,COLUMN(X23))-OFFSET($A$3,ROW(AX21)*2-1,COLUMN(X23)),"")</f>
        <v>36.615</v>
      </c>
      <c r="AZ24" s="41">
        <f ca="1">IFERROR(OFFSET($A$3,ROW(AY21)*2,COLUMN(Y23))-OFFSET($A$3,ROW(AY21)*2-1,COLUMN(Y23)),"")</f>
        <v>48.7325000000001</v>
      </c>
      <c r="BA24" s="41">
        <f ca="1">IFERROR(OFFSET($A$3,ROW(AZ21)*2,COLUMN(Z23))-OFFSET($A$3,ROW(AZ21)*2-1,COLUMN(Z23)),"")</f>
        <v>34.75575</v>
      </c>
      <c r="BB24" s="41">
        <f ca="1">IFERROR(OFFSET($A$3,ROW(BA21)*2,COLUMN(AA23))-OFFSET($A$3,ROW(BA21)*2-1,COLUMN(AA23)),"")</f>
        <v>36.3775000000001</v>
      </c>
      <c r="BC24" s="41">
        <f ca="1">IFERROR(OFFSET($A$3,ROW(BB21)*2,COLUMN(AB23))-OFFSET($A$3,ROW(BB21)*2-1,COLUMN(AB23)),"")</f>
        <v>39.9475</v>
      </c>
    </row>
    <row r="25" s="26" customFormat="1" spans="1:55">
      <c r="A25" s="16" t="str">
        <f>统调负荷24小时!A25</f>
        <v>2025-01-11</v>
      </c>
      <c r="B25" s="37" t="s">
        <v>54</v>
      </c>
      <c r="C25" s="33">
        <f t="shared" si="0"/>
        <v>925.660916666666</v>
      </c>
      <c r="D25" s="3">
        <f t="shared" si="1"/>
        <v>1537.185</v>
      </c>
      <c r="E25" s="3">
        <f t="shared" si="2"/>
        <v>677.3075</v>
      </c>
      <c r="F25" s="27">
        <f>IFERROR(AVERAGEIFS(统调负荷!$R:$R,统调负荷!$B:$B,F$3,统调负荷!$C:$C,$A25)/10,"")</f>
        <v>677.3075</v>
      </c>
      <c r="G25" s="27">
        <f>IFERROR(AVERAGEIFS(统调负荷!$R:$R,统调负荷!$B:$B,G$3,统调负荷!$C:$C,$A25)/10,"")</f>
        <v>680.06</v>
      </c>
      <c r="H25" s="27">
        <f>IFERROR(AVERAGEIFS(统调负荷!$R:$R,统调负荷!$B:$B,H$3,统调负荷!$C:$C,$A25)/10,"")</f>
        <v>694.04025</v>
      </c>
      <c r="I25" s="27">
        <f>IFERROR(AVERAGEIFS(统调负荷!$R:$R,统调负荷!$B:$B,I$3,统调负荷!$C:$C,$A25)/10,"")</f>
        <v>713.63175</v>
      </c>
      <c r="J25" s="27">
        <f>IFERROR(AVERAGEIFS(统调负荷!$R:$R,统调负荷!$B:$B,J$3,统调负荷!$C:$C,$A25)/10,"")</f>
        <v>719.10925</v>
      </c>
      <c r="K25" s="27">
        <f>IFERROR(AVERAGEIFS(统调负荷!$R:$R,统调负荷!$B:$B,K$3,统调负荷!$C:$C,$A25)/10,"")</f>
        <v>729.26</v>
      </c>
      <c r="L25" s="27">
        <f>IFERROR(AVERAGEIFS(统调负荷!$R:$R,统调负荷!$B:$B,L$3,统调负荷!$C:$C,$A25)/10,"")</f>
        <v>749.176</v>
      </c>
      <c r="M25" s="27">
        <f>IFERROR(AVERAGEIFS(统调负荷!$R:$R,统调负荷!$B:$B,M$3,统调负荷!$C:$C,$A25)/10,"")</f>
        <v>777.2455</v>
      </c>
      <c r="N25" s="27">
        <f>IFERROR(AVERAGEIFS(统调负荷!$R:$R,统调负荷!$B:$B,N$3,统调负荷!$C:$C,$A25)/10,"")</f>
        <v>891.5575</v>
      </c>
      <c r="O25" s="27">
        <f>IFERROR(AVERAGEIFS(统调负荷!$R:$R,统调负荷!$B:$B,O$3,统调负荷!$C:$C,$A25)/10,"")</f>
        <v>1084.435</v>
      </c>
      <c r="P25" s="27">
        <f>IFERROR(AVERAGEIFS(统调负荷!$R:$R,统调负荷!$B:$B,P$3,统调负荷!$C:$C,$A25)/10,"")</f>
        <v>1289.78</v>
      </c>
      <c r="Q25" s="27">
        <f>IFERROR(AVERAGEIFS(统调负荷!$R:$R,统调负荷!$B:$B,Q$3,统调负荷!$C:$C,$A25)/10,"")</f>
        <v>1480.105</v>
      </c>
      <c r="R25" s="27">
        <f>IFERROR(AVERAGEIFS(统调负荷!$R:$R,统调负荷!$B:$B,R$3,统调负荷!$C:$C,$A25)/10,"")</f>
        <v>1537.185</v>
      </c>
      <c r="S25" s="27">
        <f>IFERROR(AVERAGEIFS(统调负荷!$R:$R,统调负荷!$B:$B,S$3,统调负荷!$C:$C,$A25)/10,"")</f>
        <v>1489.7</v>
      </c>
      <c r="T25" s="27">
        <f>IFERROR(AVERAGEIFS(统调负荷!$R:$R,统调负荷!$B:$B,T$3,统调负荷!$C:$C,$A25)/10,"")</f>
        <v>1386.4925</v>
      </c>
      <c r="U25" s="27">
        <f>IFERROR(AVERAGEIFS(统调负荷!$R:$R,统调负荷!$B:$B,U$3,统调负荷!$C:$C,$A25)/10,"")</f>
        <v>1202.9175</v>
      </c>
      <c r="V25" s="27">
        <f>IFERROR(AVERAGEIFS(统调负荷!$R:$R,统调负荷!$B:$B,V$3,统调负荷!$C:$C,$A25)/10,"")</f>
        <v>987.4315</v>
      </c>
      <c r="W25" s="27">
        <f>IFERROR(AVERAGEIFS(统调负荷!$R:$R,统调负荷!$B:$B,W$3,统调负荷!$C:$C,$A25)/10,"")</f>
        <v>774.9105</v>
      </c>
      <c r="X25" s="27">
        <f>IFERROR(AVERAGEIFS(统调负荷!$R:$R,统调负荷!$B:$B,X$3,统调负荷!$C:$C,$A25)/10,"")</f>
        <v>727.314</v>
      </c>
      <c r="Y25" s="27">
        <f>IFERROR(AVERAGEIFS(统调负荷!$R:$R,统调负荷!$B:$B,Y$3,统调负荷!$C:$C,$A25)/10,"")</f>
        <v>751.59675</v>
      </c>
      <c r="Z25" s="27">
        <f>IFERROR(AVERAGEIFS(统调负荷!$R:$R,统调负荷!$B:$B,Z$3,统调负荷!$C:$C,$A25)/10,"")</f>
        <v>745.479</v>
      </c>
      <c r="AA25" s="27">
        <f>IFERROR(AVERAGEIFS(统调负荷!$R:$R,统调负荷!$B:$B,AA$3,统调负荷!$C:$C,$A25)/10,"")</f>
        <v>721.76675</v>
      </c>
      <c r="AB25" s="27">
        <f>IFERROR(AVERAGEIFS(统调负荷!$R:$R,统调负荷!$B:$B,AB$3,统调负荷!$C:$C,$A25)/10,"")</f>
        <v>709.133</v>
      </c>
      <c r="AC25" s="27">
        <f>IFERROR(AVERAGEIFS(统调负荷!$R:$R,统调负荷!$B:$B,AC$3,统调负荷!$C:$C,$A25)/10,"")</f>
        <v>696.22775</v>
      </c>
      <c r="AD25" s="27"/>
      <c r="AE25" s="23" t="str">
        <f>检修、备用和必开!$A23</f>
        <v>2025-01-22</v>
      </c>
      <c r="AF25" s="41">
        <f ca="1">IFERROR(OFFSET($A$3,ROW(AE22)*2,COLUMN(E24))-OFFSET($A$3,ROW(AE22)*2-1,COLUMN(E24)),"")</f>
        <v>8.84249999999997</v>
      </c>
      <c r="AG25" s="41">
        <f ca="1">IFERROR(OFFSET($A$3,ROW(AF22)*2,COLUMN(F24))-OFFSET($A$3,ROW(AF22)*2-1,COLUMN(F24)),"")</f>
        <v>2.36575000000005</v>
      </c>
      <c r="AH25" s="41">
        <f ca="1">IFERROR(OFFSET($A$3,ROW(AG22)*2,COLUMN(G24))-OFFSET($A$3,ROW(AG22)*2-1,COLUMN(G24)),"")</f>
        <v>10.3045</v>
      </c>
      <c r="AI25" s="41">
        <f ca="1">IFERROR(OFFSET($A$3,ROW(AH22)*2,COLUMN(H24))-OFFSET($A$3,ROW(AH22)*2-1,COLUMN(H24)),"")</f>
        <v>19.5135</v>
      </c>
      <c r="AJ25" s="41">
        <f ca="1">IFERROR(OFFSET($A$3,ROW(AI22)*2,COLUMN(I24))-OFFSET($A$3,ROW(AI22)*2-1,COLUMN(I24)),"")</f>
        <v>20.1665</v>
      </c>
      <c r="AK25" s="41">
        <f ca="1">IFERROR(OFFSET($A$3,ROW(AJ22)*2,COLUMN(J24))-OFFSET($A$3,ROW(AJ22)*2-1,COLUMN(J24)),"")</f>
        <v>21.41725</v>
      </c>
      <c r="AL25" s="41">
        <f ca="1">IFERROR(OFFSET($A$3,ROW(AK22)*2,COLUMN(K24))-OFFSET($A$3,ROW(AK22)*2-1,COLUMN(K24)),"")</f>
        <v>18.69925</v>
      </c>
      <c r="AM25" s="41">
        <f ca="1">IFERROR(OFFSET($A$3,ROW(AL22)*2,COLUMN(L24))-OFFSET($A$3,ROW(AL22)*2-1,COLUMN(L24)),"")</f>
        <v>-2.46500000000003</v>
      </c>
      <c r="AN25" s="41">
        <f ca="1">IFERROR(OFFSET($A$3,ROW(AM22)*2,COLUMN(M24))-OFFSET($A$3,ROW(AM22)*2-1,COLUMN(M24)),"")</f>
        <v>-124.79075</v>
      </c>
      <c r="AO25" s="41">
        <f ca="1">IFERROR(OFFSET($A$3,ROW(AN22)*2,COLUMN(N24))-OFFSET($A$3,ROW(AN22)*2-1,COLUMN(N24)),"")</f>
        <v>-311.28025</v>
      </c>
      <c r="AP25" s="41">
        <f ca="1">IFERROR(OFFSET($A$3,ROW(AO22)*2,COLUMN(O24))-OFFSET($A$3,ROW(AO22)*2-1,COLUMN(O24)),"")</f>
        <v>-442.4315</v>
      </c>
      <c r="AQ25" s="41">
        <f ca="1">IFERROR(OFFSET($A$3,ROW(AP22)*2,COLUMN(P24))-OFFSET($A$3,ROW(AP22)*2-1,COLUMN(P24)),"")</f>
        <v>-527.36125</v>
      </c>
      <c r="AR25" s="41">
        <f ca="1">IFERROR(OFFSET($A$3,ROW(AQ22)*2,COLUMN(Q24))-OFFSET($A$3,ROW(AQ22)*2-1,COLUMN(Q24)),"")</f>
        <v>-552.1445</v>
      </c>
      <c r="AS25" s="41">
        <f ca="1">IFERROR(OFFSET($A$3,ROW(AR22)*2,COLUMN(R24))-OFFSET($A$3,ROW(AR22)*2-1,COLUMN(R24)),"")</f>
        <v>-514.36325</v>
      </c>
      <c r="AT25" s="41">
        <f ca="1">IFERROR(OFFSET($A$3,ROW(AS22)*2,COLUMN(S24))-OFFSET($A$3,ROW(AS22)*2-1,COLUMN(S24)),"")</f>
        <v>-459.38275</v>
      </c>
      <c r="AU25" s="41">
        <f ca="1">IFERROR(OFFSET($A$3,ROW(AT22)*2,COLUMN(T24))-OFFSET($A$3,ROW(AT22)*2-1,COLUMN(T24)),"")</f>
        <v>-347.783</v>
      </c>
      <c r="AV25" s="41">
        <f ca="1">IFERROR(OFFSET($A$3,ROW(AU22)*2,COLUMN(U24))-OFFSET($A$3,ROW(AU22)*2-1,COLUMN(U24)),"")</f>
        <v>-217.34675</v>
      </c>
      <c r="AW25" s="41">
        <f ca="1">IFERROR(OFFSET($A$3,ROW(AV22)*2,COLUMN(V24))-OFFSET($A$3,ROW(AV22)*2-1,COLUMN(V24)),"")</f>
        <v>-83.4755</v>
      </c>
      <c r="AX25" s="41">
        <f ca="1">IFERROR(OFFSET($A$3,ROW(AW22)*2,COLUMN(W24))-OFFSET($A$3,ROW(AW22)*2-1,COLUMN(W24)),"")</f>
        <v>-0.277249999999981</v>
      </c>
      <c r="AY25" s="41">
        <f ca="1">IFERROR(OFFSET($A$3,ROW(AX22)*2,COLUMN(X24))-OFFSET($A$3,ROW(AX22)*2-1,COLUMN(X24)),"")</f>
        <v>7.08074999999997</v>
      </c>
      <c r="AZ25" s="41">
        <f ca="1">IFERROR(OFFSET($A$3,ROW(AY22)*2,COLUMN(Y24))-OFFSET($A$3,ROW(AY22)*2-1,COLUMN(Y24)),"")</f>
        <v>10.4935</v>
      </c>
      <c r="BA25" s="41">
        <f ca="1">IFERROR(OFFSET($A$3,ROW(AZ22)*2,COLUMN(Z24))-OFFSET($A$3,ROW(AZ22)*2-1,COLUMN(Z24)),"")</f>
        <v>2.91500000000002</v>
      </c>
      <c r="BB25" s="41">
        <f ca="1">IFERROR(OFFSET($A$3,ROW(BA22)*2,COLUMN(AA24))-OFFSET($A$3,ROW(BA22)*2-1,COLUMN(AA24)),"")</f>
        <v>10.9865</v>
      </c>
      <c r="BC25" s="41">
        <f ca="1">IFERROR(OFFSET($A$3,ROW(BB22)*2,COLUMN(AB24))-OFFSET($A$3,ROW(BB22)*2-1,COLUMN(AB24)),"")</f>
        <v>22.09675</v>
      </c>
    </row>
    <row r="26" s="26" customFormat="1" spans="1:55">
      <c r="A26" s="16" t="str">
        <f>统调负荷24小时!A26</f>
        <v>2025-01-12</v>
      </c>
      <c r="B26" s="37" t="s">
        <v>53</v>
      </c>
      <c r="C26" s="33">
        <f t="shared" si="0"/>
        <v>809.184375</v>
      </c>
      <c r="D26" s="3">
        <f t="shared" si="1"/>
        <v>1428.85</v>
      </c>
      <c r="E26" s="3">
        <f t="shared" si="2"/>
        <v>548.4</v>
      </c>
      <c r="F26" s="27">
        <f>IFERROR(AVERAGEIFS(统调负荷!$I:$I,统调负荷!$B:$B,F$3,统调负荷!$C:$C,$A26)/10,"")</f>
        <v>588.275</v>
      </c>
      <c r="G26" s="27">
        <f>IFERROR(AVERAGEIFS(统调负荷!$I:$I,统调负荷!$B:$B,G$3,统调负荷!$C:$C,$A26)/10,"")</f>
        <v>583.325</v>
      </c>
      <c r="H26" s="27">
        <f>IFERROR(AVERAGEIFS(统调负荷!$I:$I,统调负荷!$B:$B,H$3,统调负荷!$C:$C,$A26)/10,"")</f>
        <v>584.4</v>
      </c>
      <c r="I26" s="27">
        <f>IFERROR(AVERAGEIFS(统调负荷!$I:$I,统调负荷!$B:$B,I$3,统调负荷!$C:$C,$A26)/10,"")</f>
        <v>585.825</v>
      </c>
      <c r="J26" s="27">
        <f>IFERROR(AVERAGEIFS(统调负荷!$I:$I,统调负荷!$B:$B,J$3,统调负荷!$C:$C,$A26)/10,"")</f>
        <v>589.725</v>
      </c>
      <c r="K26" s="27">
        <f>IFERROR(AVERAGEIFS(统调负荷!$I:$I,统调负荷!$B:$B,K$3,统调负荷!$C:$C,$A26)/10,"")</f>
        <v>594.475</v>
      </c>
      <c r="L26" s="27">
        <f>IFERROR(AVERAGEIFS(统调负荷!$I:$I,统调负荷!$B:$B,L$3,统调负荷!$C:$C,$A26)/10,"")</f>
        <v>604.2</v>
      </c>
      <c r="M26" s="27">
        <f>IFERROR(AVERAGEIFS(统调负荷!$I:$I,统调负荷!$B:$B,M$3,统调负荷!$C:$C,$A26)/10,"")</f>
        <v>656.7</v>
      </c>
      <c r="N26" s="27">
        <f>IFERROR(AVERAGEIFS(统调负荷!$I:$I,统调负荷!$B:$B,N$3,统调负荷!$C:$C,$A26)/10,"")</f>
        <v>810.875</v>
      </c>
      <c r="O26" s="27">
        <f>IFERROR(AVERAGEIFS(统调负荷!$I:$I,统调负荷!$B:$B,O$3,统调负荷!$C:$C,$A26)/10,"")</f>
        <v>1034.025</v>
      </c>
      <c r="P26" s="27">
        <f>IFERROR(AVERAGEIFS(统调负荷!$I:$I,统调负荷!$B:$B,P$3,统调负荷!$C:$C,$A26)/10,"")</f>
        <v>1243.1</v>
      </c>
      <c r="Q26" s="27">
        <f>IFERROR(AVERAGEIFS(统调负荷!$I:$I,统调负荷!$B:$B,Q$3,统调负荷!$C:$C,$A26)/10,"")</f>
        <v>1383.825</v>
      </c>
      <c r="R26" s="27">
        <f>IFERROR(AVERAGEIFS(统调负荷!$I:$I,统调负荷!$B:$B,R$3,统调负荷!$C:$C,$A26)/10,"")</f>
        <v>1428.85</v>
      </c>
      <c r="S26" s="27">
        <f>IFERROR(AVERAGEIFS(统调负荷!$I:$I,统调负荷!$B:$B,S$3,统调负荷!$C:$C,$A26)/10,"")</f>
        <v>1408.75</v>
      </c>
      <c r="T26" s="27">
        <f>IFERROR(AVERAGEIFS(统调负荷!$I:$I,统调负荷!$B:$B,T$3,统调负荷!$C:$C,$A26)/10,"")</f>
        <v>1309.25</v>
      </c>
      <c r="U26" s="27">
        <f>IFERROR(AVERAGEIFS(统调负荷!$I:$I,统调负荷!$B:$B,U$3,统调负荷!$C:$C,$A26)/10,"")</f>
        <v>1123.1</v>
      </c>
      <c r="V26" s="27">
        <f>IFERROR(AVERAGEIFS(统调负荷!$I:$I,统调负荷!$B:$B,V$3,统调负荷!$C:$C,$A26)/10,"")</f>
        <v>885.125</v>
      </c>
      <c r="W26" s="27">
        <f>IFERROR(AVERAGEIFS(统调负荷!$I:$I,统调负荷!$B:$B,W$3,统调负荷!$C:$C,$A26)/10,"")</f>
        <v>660.05</v>
      </c>
      <c r="X26" s="27">
        <f>IFERROR(AVERAGEIFS(统调负荷!$I:$I,统调负荷!$B:$B,X$3,统调负荷!$C:$C,$A26)/10,"")</f>
        <v>554.025</v>
      </c>
      <c r="Y26" s="27">
        <f>IFERROR(AVERAGEIFS(统调负荷!$I:$I,统调负荷!$B:$B,Y$3,统调负荷!$C:$C,$A26)/10,"")</f>
        <v>548.4</v>
      </c>
      <c r="Z26" s="27">
        <f>IFERROR(AVERAGEIFS(统调负荷!$I:$I,统调负荷!$B:$B,Z$3,统调负荷!$C:$C,$A26)/10,"")</f>
        <v>558.675</v>
      </c>
      <c r="AA26" s="27">
        <f>IFERROR(AVERAGEIFS(统调负荷!$I:$I,统调负荷!$B:$B,AA$3,统调负荷!$C:$C,$A26)/10,"")</f>
        <v>566.125</v>
      </c>
      <c r="AB26" s="27">
        <f>IFERROR(AVERAGEIFS(统调负荷!$I:$I,统调负荷!$B:$B,AB$3,统调负荷!$C:$C,$A26)/10,"")</f>
        <v>565.15</v>
      </c>
      <c r="AC26" s="27">
        <f>IFERROR(AVERAGEIFS(统调负荷!$I:$I,统调负荷!$B:$B,AC$3,统调负荷!$C:$C,$A26)/10,"")</f>
        <v>554.175</v>
      </c>
      <c r="AD26" s="27"/>
      <c r="AE26" s="23" t="str">
        <f>检修、备用和必开!$A24</f>
        <v>2025-01-23</v>
      </c>
      <c r="AF26" s="41">
        <f ca="1">IFERROR(OFFSET($A$3,ROW(AE23)*2,COLUMN(E25))-OFFSET($A$3,ROW(AE23)*2-1,COLUMN(E25)),"")</f>
        <v>0</v>
      </c>
      <c r="AG26" s="41">
        <f ca="1">IFERROR(OFFSET($A$3,ROW(AF23)*2,COLUMN(F25))-OFFSET($A$3,ROW(AF23)*2-1,COLUMN(F25)),"")</f>
        <v>0</v>
      </c>
      <c r="AH26" s="41">
        <f ca="1">IFERROR(OFFSET($A$3,ROW(AG23)*2,COLUMN(G25))-OFFSET($A$3,ROW(AG23)*2-1,COLUMN(G25)),"")</f>
        <v>0</v>
      </c>
      <c r="AI26" s="41">
        <f ca="1">IFERROR(OFFSET($A$3,ROW(AH23)*2,COLUMN(H25))-OFFSET($A$3,ROW(AH23)*2-1,COLUMN(H25)),"")</f>
        <v>0</v>
      </c>
      <c r="AJ26" s="41">
        <f ca="1">IFERROR(OFFSET($A$3,ROW(AI23)*2,COLUMN(I25))-OFFSET($A$3,ROW(AI23)*2-1,COLUMN(I25)),"")</f>
        <v>0</v>
      </c>
      <c r="AK26" s="41">
        <f ca="1">IFERROR(OFFSET($A$3,ROW(AJ23)*2,COLUMN(J25))-OFFSET($A$3,ROW(AJ23)*2-1,COLUMN(J25)),"")</f>
        <v>0</v>
      </c>
      <c r="AL26" s="41">
        <f ca="1">IFERROR(OFFSET($A$3,ROW(AK23)*2,COLUMN(K25))-OFFSET($A$3,ROW(AK23)*2-1,COLUMN(K25)),"")</f>
        <v>0</v>
      </c>
      <c r="AM26" s="41">
        <f ca="1">IFERROR(OFFSET($A$3,ROW(AL23)*2,COLUMN(L25))-OFFSET($A$3,ROW(AL23)*2-1,COLUMN(L25)),"")</f>
        <v>0</v>
      </c>
      <c r="AN26" s="41">
        <f ca="1">IFERROR(OFFSET($A$3,ROW(AM23)*2,COLUMN(M25))-OFFSET($A$3,ROW(AM23)*2-1,COLUMN(M25)),"")</f>
        <v>0</v>
      </c>
      <c r="AO26" s="41">
        <f ca="1">IFERROR(OFFSET($A$3,ROW(AN23)*2,COLUMN(N25))-OFFSET($A$3,ROW(AN23)*2-1,COLUMN(N25)),"")</f>
        <v>0</v>
      </c>
      <c r="AP26" s="41">
        <f ca="1">IFERROR(OFFSET($A$3,ROW(AO23)*2,COLUMN(O25))-OFFSET($A$3,ROW(AO23)*2-1,COLUMN(O25)),"")</f>
        <v>0</v>
      </c>
      <c r="AQ26" s="41">
        <f ca="1">IFERROR(OFFSET($A$3,ROW(AP23)*2,COLUMN(P25))-OFFSET($A$3,ROW(AP23)*2-1,COLUMN(P25)),"")</f>
        <v>0</v>
      </c>
      <c r="AR26" s="41">
        <f ca="1">IFERROR(OFFSET($A$3,ROW(AQ23)*2,COLUMN(Q25))-OFFSET($A$3,ROW(AQ23)*2-1,COLUMN(Q25)),"")</f>
        <v>0</v>
      </c>
      <c r="AS26" s="41">
        <f ca="1">IFERROR(OFFSET($A$3,ROW(AR23)*2,COLUMN(R25))-OFFSET($A$3,ROW(AR23)*2-1,COLUMN(R25)),"")</f>
        <v>0</v>
      </c>
      <c r="AT26" s="41">
        <f ca="1">IFERROR(OFFSET($A$3,ROW(AS23)*2,COLUMN(S25))-OFFSET($A$3,ROW(AS23)*2-1,COLUMN(S25)),"")</f>
        <v>0</v>
      </c>
      <c r="AU26" s="41">
        <f ca="1">IFERROR(OFFSET($A$3,ROW(AT23)*2,COLUMN(T25))-OFFSET($A$3,ROW(AT23)*2-1,COLUMN(T25)),"")</f>
        <v>0</v>
      </c>
      <c r="AV26" s="41">
        <f ca="1">IFERROR(OFFSET($A$3,ROW(AU23)*2,COLUMN(U25))-OFFSET($A$3,ROW(AU23)*2-1,COLUMN(U25)),"")</f>
        <v>0</v>
      </c>
      <c r="AW26" s="41">
        <f ca="1">IFERROR(OFFSET($A$3,ROW(AV23)*2,COLUMN(V25))-OFFSET($A$3,ROW(AV23)*2-1,COLUMN(V25)),"")</f>
        <v>0</v>
      </c>
      <c r="AX26" s="41">
        <f ca="1">IFERROR(OFFSET($A$3,ROW(AW23)*2,COLUMN(W25))-OFFSET($A$3,ROW(AW23)*2-1,COLUMN(W25)),"")</f>
        <v>0</v>
      </c>
      <c r="AY26" s="41">
        <f ca="1">IFERROR(OFFSET($A$3,ROW(AX23)*2,COLUMN(X25))-OFFSET($A$3,ROW(AX23)*2-1,COLUMN(X25)),"")</f>
        <v>0</v>
      </c>
      <c r="AZ26" s="41">
        <f ca="1">IFERROR(OFFSET($A$3,ROW(AY23)*2,COLUMN(Y25))-OFFSET($A$3,ROW(AY23)*2-1,COLUMN(Y25)),"")</f>
        <v>0</v>
      </c>
      <c r="BA26" s="41">
        <f ca="1">IFERROR(OFFSET($A$3,ROW(AZ23)*2,COLUMN(Z25))-OFFSET($A$3,ROW(AZ23)*2-1,COLUMN(Z25)),"")</f>
        <v>0</v>
      </c>
      <c r="BB26" s="41">
        <f ca="1">IFERROR(OFFSET($A$3,ROW(BA23)*2,COLUMN(AA25))-OFFSET($A$3,ROW(BA23)*2-1,COLUMN(AA25)),"")</f>
        <v>0</v>
      </c>
      <c r="BC26" s="41">
        <f ca="1">IFERROR(OFFSET($A$3,ROW(BB23)*2,COLUMN(AB25))-OFFSET($A$3,ROW(BB23)*2-1,COLUMN(AB25)),"")</f>
        <v>0</v>
      </c>
    </row>
    <row r="27" s="26" customFormat="1" spans="1:55">
      <c r="A27" s="16" t="str">
        <f>统调负荷24小时!A27</f>
        <v>2025-01-12</v>
      </c>
      <c r="B27" s="37" t="s">
        <v>54</v>
      </c>
      <c r="C27" s="33">
        <f t="shared" si="0"/>
        <v>919.807520833333</v>
      </c>
      <c r="D27" s="3">
        <f t="shared" si="1"/>
        <v>1592.32</v>
      </c>
      <c r="E27" s="3">
        <f t="shared" si="2"/>
        <v>589.90375</v>
      </c>
      <c r="F27" s="27">
        <f>IFERROR(AVERAGEIFS(统调负荷!$R:$R,统调负荷!$B:$B,F$3,统调负荷!$C:$C,$A27)/10,"")</f>
        <v>674.68975</v>
      </c>
      <c r="G27" s="27">
        <f>IFERROR(AVERAGEIFS(统调负荷!$R:$R,统调负荷!$B:$B,G$3,统调负荷!$C:$C,$A27)/10,"")</f>
        <v>681.29525</v>
      </c>
      <c r="H27" s="27">
        <f>IFERROR(AVERAGEIFS(统调负荷!$R:$R,统调负荷!$B:$B,H$3,统调负荷!$C:$C,$A27)/10,"")</f>
        <v>695.0545</v>
      </c>
      <c r="I27" s="27">
        <f>IFERROR(AVERAGEIFS(统调负荷!$R:$R,统调负荷!$B:$B,I$3,统调负荷!$C:$C,$A27)/10,"")</f>
        <v>716.006</v>
      </c>
      <c r="J27" s="27">
        <f>IFERROR(AVERAGEIFS(统调负荷!$R:$R,统调负荷!$B:$B,J$3,统调负荷!$C:$C,$A27)/10,"")</f>
        <v>734.74975</v>
      </c>
      <c r="K27" s="27">
        <f>IFERROR(AVERAGEIFS(统调负荷!$R:$R,统调负荷!$B:$B,K$3,统调负荷!$C:$C,$A27)/10,"")</f>
        <v>743.767</v>
      </c>
      <c r="L27" s="27">
        <f>IFERROR(AVERAGEIFS(统调负荷!$R:$R,统调负荷!$B:$B,L$3,统调负荷!$C:$C,$A27)/10,"")</f>
        <v>743.17275</v>
      </c>
      <c r="M27" s="27">
        <f>IFERROR(AVERAGEIFS(统调负荷!$R:$R,统调负荷!$B:$B,M$3,统调负荷!$C:$C,$A27)/10,"")</f>
        <v>779.486</v>
      </c>
      <c r="N27" s="27">
        <f>IFERROR(AVERAGEIFS(统调负荷!$R:$R,统调负荷!$B:$B,N$3,统调负荷!$C:$C,$A27)/10,"")</f>
        <v>932.91275</v>
      </c>
      <c r="O27" s="27">
        <f>IFERROR(AVERAGEIFS(统调负荷!$R:$R,统调负荷!$B:$B,O$3,统调负荷!$C:$C,$A27)/10,"")</f>
        <v>1201.125</v>
      </c>
      <c r="P27" s="27">
        <f>IFERROR(AVERAGEIFS(统调负荷!$R:$R,统调负荷!$B:$B,P$3,统调负荷!$C:$C,$A27)/10,"")</f>
        <v>1434.5175</v>
      </c>
      <c r="Q27" s="27">
        <f>IFERROR(AVERAGEIFS(统调负荷!$R:$R,统调负荷!$B:$B,Q$3,统调负荷!$C:$C,$A27)/10,"")</f>
        <v>1561.8825</v>
      </c>
      <c r="R27" s="27">
        <f>IFERROR(AVERAGEIFS(统调负荷!$R:$R,统调负荷!$B:$B,R$3,统调负荷!$C:$C,$A27)/10,"")</f>
        <v>1592.32</v>
      </c>
      <c r="S27" s="27">
        <f>IFERROR(AVERAGEIFS(统调负荷!$R:$R,统调负荷!$B:$B,S$3,统调负荷!$C:$C,$A27)/10,"")</f>
        <v>1573.3825</v>
      </c>
      <c r="T27" s="27">
        <f>IFERROR(AVERAGEIFS(统调负荷!$R:$R,统调负荷!$B:$B,T$3,统调负荷!$C:$C,$A27)/10,"")</f>
        <v>1471.7175</v>
      </c>
      <c r="U27" s="27">
        <f>IFERROR(AVERAGEIFS(统调负荷!$R:$R,统调负荷!$B:$B,U$3,统调负荷!$C:$C,$A27)/10,"")</f>
        <v>1254.545</v>
      </c>
      <c r="V27" s="27">
        <f>IFERROR(AVERAGEIFS(统调负荷!$R:$R,统调负荷!$B:$B,V$3,统调负荷!$C:$C,$A27)/10,"")</f>
        <v>942.12725</v>
      </c>
      <c r="W27" s="27">
        <f>IFERROR(AVERAGEIFS(统调负荷!$R:$R,统调负荷!$B:$B,W$3,统调负荷!$C:$C,$A27)/10,"")</f>
        <v>671.96425</v>
      </c>
      <c r="X27" s="27">
        <f>IFERROR(AVERAGEIFS(统调负荷!$R:$R,统调负荷!$B:$B,X$3,统调负荷!$C:$C,$A27)/10,"")</f>
        <v>589.90375</v>
      </c>
      <c r="Y27" s="27">
        <f>IFERROR(AVERAGEIFS(统调负荷!$R:$R,统调负荷!$B:$B,Y$3,统调负荷!$C:$C,$A27)/10,"")</f>
        <v>600.461</v>
      </c>
      <c r="Z27" s="27">
        <f>IFERROR(AVERAGEIFS(统调负荷!$R:$R,统调负荷!$B:$B,Z$3,统调负荷!$C:$C,$A27)/10,"")</f>
        <v>619.45275</v>
      </c>
      <c r="AA27" s="27">
        <f>IFERROR(AVERAGEIFS(统调负荷!$R:$R,统调负荷!$B:$B,AA$3,统调负荷!$C:$C,$A27)/10,"")</f>
        <v>612.773</v>
      </c>
      <c r="AB27" s="27">
        <f>IFERROR(AVERAGEIFS(统调负荷!$R:$R,统调负荷!$B:$B,AB$3,统调负荷!$C:$C,$A27)/10,"")</f>
        <v>624.90425</v>
      </c>
      <c r="AC27" s="27">
        <f>IFERROR(AVERAGEIFS(统调负荷!$R:$R,统调负荷!$B:$B,AC$3,统调负荷!$C:$C,$A27)/10,"")</f>
        <v>623.1705</v>
      </c>
      <c r="AD27" s="27"/>
      <c r="AE27" s="23" t="str">
        <f>检修、备用和必开!$A25</f>
        <v>2025-01-24</v>
      </c>
      <c r="AF27" s="41">
        <f ca="1">IFERROR(OFFSET($A$3,ROW(AE24)*2,COLUMN(E26))-OFFSET($A$3,ROW(AE24)*2-1,COLUMN(E26)),"")</f>
        <v>29.35625</v>
      </c>
      <c r="AG27" s="41">
        <f ca="1">IFERROR(OFFSET($A$3,ROW(AF24)*2,COLUMN(F26))-OFFSET($A$3,ROW(AF24)*2-1,COLUMN(F26)),"")</f>
        <v>24.4845</v>
      </c>
      <c r="AH27" s="41">
        <f ca="1">IFERROR(OFFSET($A$3,ROW(AG24)*2,COLUMN(G26))-OFFSET($A$3,ROW(AG24)*2-1,COLUMN(G26)),"")</f>
        <v>25.71825</v>
      </c>
      <c r="AI27" s="41">
        <f ca="1">IFERROR(OFFSET($A$3,ROW(AH24)*2,COLUMN(H26))-OFFSET($A$3,ROW(AH24)*2-1,COLUMN(H26)),"")</f>
        <v>37.02025</v>
      </c>
      <c r="AJ27" s="41">
        <f ca="1">IFERROR(OFFSET($A$3,ROW(AI24)*2,COLUMN(I26))-OFFSET($A$3,ROW(AI24)*2-1,COLUMN(I26)),"")</f>
        <v>43.47</v>
      </c>
      <c r="AK27" s="41">
        <f ca="1">IFERROR(OFFSET($A$3,ROW(AJ24)*2,COLUMN(J26))-OFFSET($A$3,ROW(AJ24)*2-1,COLUMN(J26)),"")</f>
        <v>50.6315</v>
      </c>
      <c r="AL27" s="41">
        <f ca="1">IFERROR(OFFSET($A$3,ROW(AK24)*2,COLUMN(K26))-OFFSET($A$3,ROW(AK24)*2-1,COLUMN(K26)),"")</f>
        <v>53.926</v>
      </c>
      <c r="AM27" s="41">
        <f ca="1">IFERROR(OFFSET($A$3,ROW(AL24)*2,COLUMN(L26))-OFFSET($A$3,ROW(AL24)*2-1,COLUMN(L26)),"")</f>
        <v>39.4632499999999</v>
      </c>
      <c r="AN27" s="41">
        <f ca="1">IFERROR(OFFSET($A$3,ROW(AM24)*2,COLUMN(M26))-OFFSET($A$3,ROW(AM24)*2-1,COLUMN(M26)),"")</f>
        <v>41.67175</v>
      </c>
      <c r="AO27" s="41">
        <f ca="1">IFERROR(OFFSET($A$3,ROW(AN24)*2,COLUMN(N26))-OFFSET($A$3,ROW(AN24)*2-1,COLUMN(N26)),"")</f>
        <v>49.48275</v>
      </c>
      <c r="AP27" s="41">
        <f ca="1">IFERROR(OFFSET($A$3,ROW(AO24)*2,COLUMN(O26))-OFFSET($A$3,ROW(AO24)*2-1,COLUMN(O26)),"")</f>
        <v>64.7635000000001</v>
      </c>
      <c r="AQ27" s="41">
        <f ca="1">IFERROR(OFFSET($A$3,ROW(AP24)*2,COLUMN(P26))-OFFSET($A$3,ROW(AP24)*2-1,COLUMN(P26)),"")</f>
        <v>34.7375</v>
      </c>
      <c r="AR27" s="41">
        <f ca="1">IFERROR(OFFSET($A$3,ROW(AQ24)*2,COLUMN(Q26))-OFFSET($A$3,ROW(AQ24)*2-1,COLUMN(Q26)),"")</f>
        <v>-47.2049999999999</v>
      </c>
      <c r="AS27" s="41">
        <f ca="1">IFERROR(OFFSET($A$3,ROW(AR24)*2,COLUMN(R26))-OFFSET($A$3,ROW(AR24)*2-1,COLUMN(R26)),"")</f>
        <v>-79.04</v>
      </c>
      <c r="AT27" s="41">
        <f ca="1">IFERROR(OFFSET($A$3,ROW(AS24)*2,COLUMN(S26))-OFFSET($A$3,ROW(AS24)*2-1,COLUMN(S26)),"")</f>
        <v>-96.2852499999999</v>
      </c>
      <c r="AU27" s="41">
        <f ca="1">IFERROR(OFFSET($A$3,ROW(AT24)*2,COLUMN(T26))-OFFSET($A$3,ROW(AT24)*2-1,COLUMN(T26)),"")</f>
        <v>-36.33775</v>
      </c>
      <c r="AV27" s="41">
        <f ca="1">IFERROR(OFFSET($A$3,ROW(AU24)*2,COLUMN(U26))-OFFSET($A$3,ROW(AU24)*2-1,COLUMN(U26)),"")</f>
        <v>-8.94850000000008</v>
      </c>
      <c r="AW27" s="41">
        <f ca="1">IFERROR(OFFSET($A$3,ROW(AV24)*2,COLUMN(V26))-OFFSET($A$3,ROW(AV24)*2-1,COLUMN(V26)),"")</f>
        <v>-2.43549999999993</v>
      </c>
      <c r="AX27" s="41">
        <f ca="1">IFERROR(OFFSET($A$3,ROW(AW24)*2,COLUMN(W26))-OFFSET($A$3,ROW(AW24)*2-1,COLUMN(W26)),"")</f>
        <v>44.2887499999999</v>
      </c>
      <c r="AY27" s="41">
        <f ca="1">IFERROR(OFFSET($A$3,ROW(AX24)*2,COLUMN(X26))-OFFSET($A$3,ROW(AX24)*2-1,COLUMN(X26)),"")</f>
        <v>75.94825</v>
      </c>
      <c r="AZ27" s="41">
        <f ca="1">IFERROR(OFFSET($A$3,ROW(AY24)*2,COLUMN(Y26))-OFFSET($A$3,ROW(AY24)*2-1,COLUMN(Y26)),"")</f>
        <v>68.2162499999999</v>
      </c>
      <c r="BA27" s="41">
        <f ca="1">IFERROR(OFFSET($A$3,ROW(AZ24)*2,COLUMN(Z26))-OFFSET($A$3,ROW(AZ24)*2-1,COLUMN(Z26)),"")</f>
        <v>71.8049999999999</v>
      </c>
      <c r="BB27" s="41">
        <f ca="1">IFERROR(OFFSET($A$3,ROW(BA24)*2,COLUMN(AA26))-OFFSET($A$3,ROW(BA24)*2-1,COLUMN(AA26)),"")</f>
        <v>69.94425</v>
      </c>
      <c r="BC27" s="41">
        <f ca="1">IFERROR(OFFSET($A$3,ROW(BB24)*2,COLUMN(AB26))-OFFSET($A$3,ROW(BB24)*2-1,COLUMN(AB26)),"")</f>
        <v>61.2585</v>
      </c>
    </row>
    <row r="28" s="26" customFormat="1" spans="1:55">
      <c r="A28" s="16" t="str">
        <f>统调负荷24小时!A28</f>
        <v>2025-01-13</v>
      </c>
      <c r="B28" s="37" t="s">
        <v>53</v>
      </c>
      <c r="C28" s="33">
        <f t="shared" si="0"/>
        <v>778.583333333334</v>
      </c>
      <c r="D28" s="3">
        <f t="shared" si="1"/>
        <v>1378.1</v>
      </c>
      <c r="E28" s="3">
        <f t="shared" si="2"/>
        <v>542.65</v>
      </c>
      <c r="F28" s="27">
        <f>IFERROR(AVERAGEIFS(统调负荷!$I:$I,统调负荷!$B:$B,F$3,统调负荷!$C:$C,$A28)/10,"")</f>
        <v>553.425</v>
      </c>
      <c r="G28" s="27">
        <f>IFERROR(AVERAGEIFS(统调负荷!$I:$I,统调负荷!$B:$B,G$3,统调负荷!$C:$C,$A28)/10,"")</f>
        <v>549.6</v>
      </c>
      <c r="H28" s="27">
        <f>IFERROR(AVERAGEIFS(统调负荷!$I:$I,统调负荷!$B:$B,H$3,统调负荷!$C:$C,$A28)/10,"")</f>
        <v>548.575</v>
      </c>
      <c r="I28" s="27">
        <f>IFERROR(AVERAGEIFS(统调负荷!$I:$I,统调负荷!$B:$B,I$3,统调负荷!$C:$C,$A28)/10,"")</f>
        <v>545.075</v>
      </c>
      <c r="J28" s="27">
        <f>IFERROR(AVERAGEIFS(统调负荷!$I:$I,统调负荷!$B:$B,J$3,统调负荷!$C:$C,$A28)/10,"")</f>
        <v>542.65</v>
      </c>
      <c r="K28" s="27">
        <f>IFERROR(AVERAGEIFS(统调负荷!$I:$I,统调负荷!$B:$B,K$3,统调负荷!$C:$C,$A28)/10,"")</f>
        <v>543.525</v>
      </c>
      <c r="L28" s="27">
        <f>IFERROR(AVERAGEIFS(统调负荷!$I:$I,统调负荷!$B:$B,L$3,统调负荷!$C:$C,$A28)/10,"")</f>
        <v>552.85</v>
      </c>
      <c r="M28" s="27">
        <f>IFERROR(AVERAGEIFS(统调负荷!$I:$I,统调负荷!$B:$B,M$3,统调负荷!$C:$C,$A28)/10,"")</f>
        <v>607.225</v>
      </c>
      <c r="N28" s="27">
        <f>IFERROR(AVERAGEIFS(统调负荷!$I:$I,统调负荷!$B:$B,N$3,统调负荷!$C:$C,$A28)/10,"")</f>
        <v>771.25</v>
      </c>
      <c r="O28" s="27">
        <f>IFERROR(AVERAGEIFS(统调负荷!$I:$I,统调负荷!$B:$B,O$3,统调负荷!$C:$C,$A28)/10,"")</f>
        <v>1004.925</v>
      </c>
      <c r="P28" s="27">
        <f>IFERROR(AVERAGEIFS(统调负荷!$I:$I,统调负荷!$B:$B,P$3,统调负荷!$C:$C,$A28)/10,"")</f>
        <v>1214.6</v>
      </c>
      <c r="Q28" s="27">
        <f>IFERROR(AVERAGEIFS(统调负荷!$I:$I,统调负荷!$B:$B,Q$3,统调负荷!$C:$C,$A28)/10,"")</f>
        <v>1342.5</v>
      </c>
      <c r="R28" s="27">
        <f>IFERROR(AVERAGEIFS(统调负荷!$I:$I,统调负荷!$B:$B,R$3,统调负荷!$C:$C,$A28)/10,"")</f>
        <v>1378.1</v>
      </c>
      <c r="S28" s="27">
        <f>IFERROR(AVERAGEIFS(统调负荷!$I:$I,统调负荷!$B:$B,S$3,统调负荷!$C:$C,$A28)/10,"")</f>
        <v>1340.075</v>
      </c>
      <c r="T28" s="27">
        <f>IFERROR(AVERAGEIFS(统调负荷!$I:$I,统调负荷!$B:$B,T$3,统调负荷!$C:$C,$A28)/10,"")</f>
        <v>1231.35</v>
      </c>
      <c r="U28" s="27">
        <f>IFERROR(AVERAGEIFS(统调负荷!$I:$I,统调负荷!$B:$B,U$3,统调负荷!$C:$C,$A28)/10,"")</f>
        <v>1060.475</v>
      </c>
      <c r="V28" s="27">
        <f>IFERROR(AVERAGEIFS(统调负荷!$I:$I,统调负荷!$B:$B,V$3,统调负荷!$C:$C,$A28)/10,"")</f>
        <v>852.2</v>
      </c>
      <c r="W28" s="27">
        <f>IFERROR(AVERAGEIFS(统调负荷!$I:$I,统调负荷!$B:$B,W$3,统调负荷!$C:$C,$A28)/10,"")</f>
        <v>659.3</v>
      </c>
      <c r="X28" s="27">
        <f>IFERROR(AVERAGEIFS(统调负荷!$I:$I,统调负荷!$B:$B,X$3,统调负荷!$C:$C,$A28)/10,"")</f>
        <v>564.025</v>
      </c>
      <c r="Y28" s="27">
        <f>IFERROR(AVERAGEIFS(统调负荷!$I:$I,统调负荷!$B:$B,Y$3,统调负荷!$C:$C,$A28)/10,"")</f>
        <v>558.775</v>
      </c>
      <c r="Z28" s="27">
        <f>IFERROR(AVERAGEIFS(统调负荷!$I:$I,统调负荷!$B:$B,Z$3,统调负荷!$C:$C,$A28)/10,"")</f>
        <v>567.5</v>
      </c>
      <c r="AA28" s="27">
        <f>IFERROR(AVERAGEIFS(统调负荷!$I:$I,统调负荷!$B:$B,AA$3,统调负荷!$C:$C,$A28)/10,"")</f>
        <v>573.4</v>
      </c>
      <c r="AB28" s="27">
        <f>IFERROR(AVERAGEIFS(统调负荷!$I:$I,统调负荷!$B:$B,AB$3,统调负荷!$C:$C,$A28)/10,"")</f>
        <v>570.025</v>
      </c>
      <c r="AC28" s="27">
        <f>IFERROR(AVERAGEIFS(统调负荷!$I:$I,统调负荷!$B:$B,AC$3,统调负荷!$C:$C,$A28)/10,"")</f>
        <v>554.575</v>
      </c>
      <c r="AD28" s="27"/>
      <c r="AE28" s="23" t="str">
        <f>检修、备用和必开!$A26</f>
        <v>2025-01-25</v>
      </c>
      <c r="AF28" s="41">
        <f ca="1">IFERROR(OFFSET($A$3,ROW(AE25)*2,COLUMN(E27))-OFFSET($A$3,ROW(AE25)*2-1,COLUMN(E27)),"")</f>
        <v>38.42475</v>
      </c>
      <c r="AG28" s="41">
        <f ca="1">IFERROR(OFFSET($A$3,ROW(AF25)*2,COLUMN(F27))-OFFSET($A$3,ROW(AF25)*2-1,COLUMN(F27)),"")</f>
        <v>27.9325</v>
      </c>
      <c r="AH28" s="41">
        <f ca="1">IFERROR(OFFSET($A$3,ROW(AG25)*2,COLUMN(G27))-OFFSET($A$3,ROW(AG25)*2-1,COLUMN(G27)),"")</f>
        <v>12.1585</v>
      </c>
      <c r="AI28" s="41">
        <f ca="1">IFERROR(OFFSET($A$3,ROW(AH25)*2,COLUMN(H27))-OFFSET($A$3,ROW(AH25)*2-1,COLUMN(H27)),"")</f>
        <v>8.75274999999999</v>
      </c>
      <c r="AJ28" s="41">
        <f ca="1">IFERROR(OFFSET($A$3,ROW(AI25)*2,COLUMN(I27))-OFFSET($A$3,ROW(AI25)*2-1,COLUMN(I27)),"")</f>
        <v>22.0039999999999</v>
      </c>
      <c r="AK28" s="41">
        <f ca="1">IFERROR(OFFSET($A$3,ROW(AJ25)*2,COLUMN(J27))-OFFSET($A$3,ROW(AJ25)*2-1,COLUMN(J27)),"")</f>
        <v>49.6529999999999</v>
      </c>
      <c r="AL28" s="41">
        <f ca="1">IFERROR(OFFSET($A$3,ROW(AK25)*2,COLUMN(K27))-OFFSET($A$3,ROW(AK25)*2-1,COLUMN(K27)),"")</f>
        <v>66.57475</v>
      </c>
      <c r="AM28" s="41">
        <f ca="1">IFERROR(OFFSET($A$3,ROW(AL25)*2,COLUMN(L27))-OFFSET($A$3,ROW(AL25)*2-1,COLUMN(L27)),"")</f>
        <v>58.8302500000001</v>
      </c>
      <c r="AN28" s="41">
        <f ca="1">IFERROR(OFFSET($A$3,ROW(AM25)*2,COLUMN(M27))-OFFSET($A$3,ROW(AM25)*2-1,COLUMN(M27)),"")</f>
        <v>72.191</v>
      </c>
      <c r="AO28" s="41">
        <f ca="1">IFERROR(OFFSET($A$3,ROW(AN25)*2,COLUMN(N27))-OFFSET($A$3,ROW(AN25)*2-1,COLUMN(N27)),"")</f>
        <v>83.7757499999999</v>
      </c>
      <c r="AP28" s="41">
        <f ca="1">IFERROR(OFFSET($A$3,ROW(AO25)*2,COLUMN(O27))-OFFSET($A$3,ROW(AO25)*2-1,COLUMN(O27)),"")</f>
        <v>77.2425000000001</v>
      </c>
      <c r="AQ28" s="41">
        <f ca="1">IFERROR(OFFSET($A$3,ROW(AP25)*2,COLUMN(P27))-OFFSET($A$3,ROW(AP25)*2-1,COLUMN(P27)),"")</f>
        <v>20.6575</v>
      </c>
      <c r="AR28" s="41">
        <f ca="1">IFERROR(OFFSET($A$3,ROW(AQ25)*2,COLUMN(Q27))-OFFSET($A$3,ROW(AQ25)*2-1,COLUMN(Q27)),"")</f>
        <v>0.0375000000001364</v>
      </c>
      <c r="AS28" s="41">
        <f ca="1">IFERROR(OFFSET($A$3,ROW(AR25)*2,COLUMN(R27))-OFFSET($A$3,ROW(AR25)*2-1,COLUMN(R27)),"")</f>
        <v>-74.21</v>
      </c>
      <c r="AT28" s="41">
        <f ca="1">IFERROR(OFFSET($A$3,ROW(AS25)*2,COLUMN(S27))-OFFSET($A$3,ROW(AS25)*2-1,COLUMN(S27)),"")</f>
        <v>-10.6949999999999</v>
      </c>
      <c r="AU28" s="41">
        <f ca="1">IFERROR(OFFSET($A$3,ROW(AT25)*2,COLUMN(T27))-OFFSET($A$3,ROW(AT25)*2-1,COLUMN(T27)),"")</f>
        <v>41.36225</v>
      </c>
      <c r="AV28" s="41">
        <f ca="1">IFERROR(OFFSET($A$3,ROW(AU25)*2,COLUMN(U27))-OFFSET($A$3,ROW(AU25)*2-1,COLUMN(U27)),"")</f>
        <v>73.812</v>
      </c>
      <c r="AW28" s="41">
        <f ca="1">IFERROR(OFFSET($A$3,ROW(AV25)*2,COLUMN(V27))-OFFSET($A$3,ROW(AV25)*2-1,COLUMN(V27)),"")</f>
        <v>61.5565</v>
      </c>
      <c r="AX28" s="41">
        <f ca="1">IFERROR(OFFSET($A$3,ROW(AW25)*2,COLUMN(W27))-OFFSET($A$3,ROW(AW25)*2-1,COLUMN(W27)),"")</f>
        <v>64.43225</v>
      </c>
      <c r="AY28" s="41">
        <f ca="1">IFERROR(OFFSET($A$3,ROW(AX25)*2,COLUMN(X27))-OFFSET($A$3,ROW(AX25)*2-1,COLUMN(X27)),"")</f>
        <v>79.3415</v>
      </c>
      <c r="AZ28" s="41">
        <f ca="1">IFERROR(OFFSET($A$3,ROW(AY25)*2,COLUMN(Y27))-OFFSET($A$3,ROW(AY25)*2-1,COLUMN(Y27)),"")</f>
        <v>33.1410000000001</v>
      </c>
      <c r="BA28" s="41">
        <f ca="1">IFERROR(OFFSET($A$3,ROW(AZ25)*2,COLUMN(Z27))-OFFSET($A$3,ROW(AZ25)*2-1,COLUMN(Z27)),"")</f>
        <v>29.6075000000001</v>
      </c>
      <c r="BB28" s="41">
        <f ca="1">IFERROR(OFFSET($A$3,ROW(BA25)*2,COLUMN(AA27))-OFFSET($A$3,ROW(BA25)*2-1,COLUMN(AA27)),"")</f>
        <v>31.0395</v>
      </c>
      <c r="BC28" s="41">
        <f ca="1">IFERROR(OFFSET($A$3,ROW(BB25)*2,COLUMN(AB27))-OFFSET($A$3,ROW(BB25)*2-1,COLUMN(AB27)),"")</f>
        <v>29.34425</v>
      </c>
    </row>
    <row r="29" s="26" customFormat="1" spans="1:55">
      <c r="A29" s="16" t="str">
        <f>统调负荷24小时!A29</f>
        <v>2025-01-13</v>
      </c>
      <c r="B29" s="37" t="s">
        <v>54</v>
      </c>
      <c r="C29" s="33">
        <f t="shared" si="0"/>
        <v>894.28415625</v>
      </c>
      <c r="D29" s="3">
        <f t="shared" si="1"/>
        <v>1525.5925</v>
      </c>
      <c r="E29" s="3">
        <f t="shared" si="2"/>
        <v>606.62175</v>
      </c>
      <c r="F29" s="27">
        <f>IFERROR(AVERAGEIFS(统调负荷!$R:$R,统调负荷!$B:$B,F$3,统调负荷!$C:$C,$A29)/10,"")</f>
        <v>619.56275</v>
      </c>
      <c r="G29" s="27">
        <f>IFERROR(AVERAGEIFS(统调负荷!$R:$R,统调负荷!$B:$B,G$3,统调负荷!$C:$C,$A29)/10,"")</f>
        <v>615.27525</v>
      </c>
      <c r="H29" s="27">
        <f>IFERROR(AVERAGEIFS(统调负荷!$R:$R,统调负荷!$B:$B,H$3,统调负荷!$C:$C,$A29)/10,"")</f>
        <v>606.62175</v>
      </c>
      <c r="I29" s="27">
        <f>IFERROR(AVERAGEIFS(统调负荷!$R:$R,统调负荷!$B:$B,I$3,统调负荷!$C:$C,$A29)/10,"")</f>
        <v>623.594</v>
      </c>
      <c r="J29" s="27">
        <f>IFERROR(AVERAGEIFS(统调负荷!$R:$R,统调负荷!$B:$B,J$3,统调负荷!$C:$C,$A29)/10,"")</f>
        <v>648.23275</v>
      </c>
      <c r="K29" s="27">
        <f>IFERROR(AVERAGEIFS(统调负荷!$R:$R,统调负荷!$B:$B,K$3,统调负荷!$C:$C,$A29)/10,"")</f>
        <v>667.092</v>
      </c>
      <c r="L29" s="27">
        <f>IFERROR(AVERAGEIFS(统调负荷!$R:$R,统调负荷!$B:$B,L$3,统调负荷!$C:$C,$A29)/10,"")</f>
        <v>669.69875</v>
      </c>
      <c r="M29" s="27">
        <f>IFERROR(AVERAGEIFS(统调负荷!$R:$R,统调负荷!$B:$B,M$3,统调负荷!$C:$C,$A29)/10,"")</f>
        <v>691.91475</v>
      </c>
      <c r="N29" s="27">
        <f>IFERROR(AVERAGEIFS(统调负荷!$R:$R,统调负荷!$B:$B,N$3,统调负荷!$C:$C,$A29)/10,"")</f>
        <v>846.3425</v>
      </c>
      <c r="O29" s="27">
        <f>IFERROR(AVERAGEIFS(统调负荷!$R:$R,统调负荷!$B:$B,O$3,统调负荷!$C:$C,$A29)/10,"")</f>
        <v>1122.94</v>
      </c>
      <c r="P29" s="27">
        <f>IFERROR(AVERAGEIFS(统调负荷!$R:$R,统调负荷!$B:$B,P$3,统调负荷!$C:$C,$A29)/10,"")</f>
        <v>1388.6925</v>
      </c>
      <c r="Q29" s="27">
        <f>IFERROR(AVERAGEIFS(统调负荷!$R:$R,统调负荷!$B:$B,Q$3,统调负荷!$C:$C,$A29)/10,"")</f>
        <v>1519.3975</v>
      </c>
      <c r="R29" s="27">
        <f>IFERROR(AVERAGEIFS(统调负荷!$R:$R,统调负荷!$B:$B,R$3,统调负荷!$C:$C,$A29)/10,"")</f>
        <v>1525.5925</v>
      </c>
      <c r="S29" s="27">
        <f>IFERROR(AVERAGEIFS(统调负荷!$R:$R,统调负荷!$B:$B,S$3,统调负荷!$C:$C,$A29)/10,"")</f>
        <v>1483.4175</v>
      </c>
      <c r="T29" s="27">
        <f>IFERROR(AVERAGEIFS(统调负荷!$R:$R,统调负荷!$B:$B,T$3,统调负荷!$C:$C,$A29)/10,"")</f>
        <v>1408.805</v>
      </c>
      <c r="U29" s="27">
        <f>IFERROR(AVERAGEIFS(统调负荷!$R:$R,统调负荷!$B:$B,U$3,统调负荷!$C:$C,$A29)/10,"")</f>
        <v>1233.565</v>
      </c>
      <c r="V29" s="27">
        <f>IFERROR(AVERAGEIFS(统调负荷!$R:$R,统调负荷!$B:$B,V$3,统调负荷!$C:$C,$A29)/10,"")</f>
        <v>960.79525</v>
      </c>
      <c r="W29" s="27">
        <f>IFERROR(AVERAGEIFS(统调负荷!$R:$R,统调负荷!$B:$B,W$3,统调负荷!$C:$C,$A29)/10,"")</f>
        <v>746.39</v>
      </c>
      <c r="X29" s="27">
        <f>IFERROR(AVERAGEIFS(统调负荷!$R:$R,统调负荷!$B:$B,X$3,统调负荷!$C:$C,$A29)/10,"")</f>
        <v>666.8715</v>
      </c>
      <c r="Y29" s="27">
        <f>IFERROR(AVERAGEIFS(统调负荷!$R:$R,统调负荷!$B:$B,Y$3,统调负荷!$C:$C,$A29)/10,"")</f>
        <v>683.0325</v>
      </c>
      <c r="Z29" s="27">
        <f>IFERROR(AVERAGEIFS(统调负荷!$R:$R,统调负荷!$B:$B,Z$3,统调负荷!$C:$C,$A29)/10,"")</f>
        <v>686.5155</v>
      </c>
      <c r="AA29" s="27">
        <f>IFERROR(AVERAGEIFS(统调负荷!$R:$R,统调负荷!$B:$B,AA$3,统调负荷!$C:$C,$A29)/10,"")</f>
        <v>684.847</v>
      </c>
      <c r="AB29" s="27">
        <f>IFERROR(AVERAGEIFS(统调负荷!$R:$R,统调负荷!$B:$B,AB$3,统调负荷!$C:$C,$A29)/10,"")</f>
        <v>691.27</v>
      </c>
      <c r="AC29" s="27">
        <f>IFERROR(AVERAGEIFS(统调负荷!$R:$R,统调负荷!$B:$B,AC$3,统调负荷!$C:$C,$A29)/10,"")</f>
        <v>672.3535</v>
      </c>
      <c r="AD29" s="27"/>
      <c r="AE29" s="23" t="str">
        <f>检修、备用和必开!$A27</f>
        <v>2025-01-26</v>
      </c>
      <c r="AF29" s="41">
        <f ca="1">IFERROR(OFFSET($A$3,ROW(AE26)*2,COLUMN(E28))-OFFSET($A$3,ROW(AE26)*2-1,COLUMN(E28)),"")</f>
        <v>39.1365</v>
      </c>
      <c r="AG29" s="41">
        <f ca="1">IFERROR(OFFSET($A$3,ROW(AF26)*2,COLUMN(F28))-OFFSET($A$3,ROW(AF26)*2-1,COLUMN(F28)),"")</f>
        <v>40.5780000000001</v>
      </c>
      <c r="AH29" s="41">
        <f ca="1">IFERROR(OFFSET($A$3,ROW(AG26)*2,COLUMN(G28))-OFFSET($A$3,ROW(AG26)*2-1,COLUMN(G28)),"")</f>
        <v>36.958</v>
      </c>
      <c r="AI29" s="41">
        <f ca="1">IFERROR(OFFSET($A$3,ROW(AH26)*2,COLUMN(H28))-OFFSET($A$3,ROW(AH26)*2-1,COLUMN(H28)),"")</f>
        <v>39.2102500000001</v>
      </c>
      <c r="AJ29" s="41">
        <f ca="1">IFERROR(OFFSET($A$3,ROW(AI26)*2,COLUMN(I28))-OFFSET($A$3,ROW(AI26)*2-1,COLUMN(I28)),"")</f>
        <v>42.2995</v>
      </c>
      <c r="AK29" s="41">
        <f ca="1">IFERROR(OFFSET($A$3,ROW(AJ26)*2,COLUMN(J28))-OFFSET($A$3,ROW(AJ26)*2-1,COLUMN(J28)),"")</f>
        <v>48.0475</v>
      </c>
      <c r="AL29" s="41">
        <f ca="1">IFERROR(OFFSET($A$3,ROW(AK26)*2,COLUMN(K28))-OFFSET($A$3,ROW(AK26)*2-1,COLUMN(K28)),"")</f>
        <v>45.1122499999999</v>
      </c>
      <c r="AM29" s="41">
        <f ca="1">IFERROR(OFFSET($A$3,ROW(AL26)*2,COLUMN(L28))-OFFSET($A$3,ROW(AL26)*2-1,COLUMN(L28)),"")</f>
        <v>15.3004999999999</v>
      </c>
      <c r="AN29" s="41">
        <f ca="1">IFERROR(OFFSET($A$3,ROW(AM26)*2,COLUMN(M28))-OFFSET($A$3,ROW(AM26)*2-1,COLUMN(M28)),"")</f>
        <v>-6.88075000000003</v>
      </c>
      <c r="AO29" s="41">
        <f ca="1">IFERROR(OFFSET($A$3,ROW(AN26)*2,COLUMN(N28))-OFFSET($A$3,ROW(AN26)*2-1,COLUMN(N28)),"")</f>
        <v>-41.65825</v>
      </c>
      <c r="AP29" s="41">
        <f ca="1">IFERROR(OFFSET($A$3,ROW(AO26)*2,COLUMN(O28))-OFFSET($A$3,ROW(AO26)*2-1,COLUMN(O28)),"")</f>
        <v>-86.05525</v>
      </c>
      <c r="AQ29" s="41">
        <f ca="1">IFERROR(OFFSET($A$3,ROW(AP26)*2,COLUMN(P28))-OFFSET($A$3,ROW(AP26)*2-1,COLUMN(P28)),"")</f>
        <v>-131.35975</v>
      </c>
      <c r="AR29" s="41">
        <f ca="1">IFERROR(OFFSET($A$3,ROW(AQ26)*2,COLUMN(Q28))-OFFSET($A$3,ROW(AQ26)*2-1,COLUMN(Q28)),"")</f>
        <v>-186.62025</v>
      </c>
      <c r="AS29" s="41">
        <f ca="1">IFERROR(OFFSET($A$3,ROW(AR26)*2,COLUMN(R28))-OFFSET($A$3,ROW(AR26)*2-1,COLUMN(R28)),"")</f>
        <v>-182.028</v>
      </c>
      <c r="AT29" s="41">
        <f ca="1">IFERROR(OFFSET($A$3,ROW(AS26)*2,COLUMN(S28))-OFFSET($A$3,ROW(AS26)*2-1,COLUMN(S28)),"")</f>
        <v>-145.219</v>
      </c>
      <c r="AU29" s="41">
        <f ca="1">IFERROR(OFFSET($A$3,ROW(AT26)*2,COLUMN(T28))-OFFSET($A$3,ROW(AT26)*2-1,COLUMN(T28)),"")</f>
        <v>-106.23125</v>
      </c>
      <c r="AV29" s="41">
        <f ca="1">IFERROR(OFFSET($A$3,ROW(AU26)*2,COLUMN(U28))-OFFSET($A$3,ROW(AU26)*2-1,COLUMN(U28)),"")</f>
        <v>-35.3579999999999</v>
      </c>
      <c r="AW29" s="41">
        <f ca="1">IFERROR(OFFSET($A$3,ROW(AV26)*2,COLUMN(V28))-OFFSET($A$3,ROW(AV26)*2-1,COLUMN(V28)),"")</f>
        <v>42.1925</v>
      </c>
      <c r="AX29" s="41">
        <f ca="1">IFERROR(OFFSET($A$3,ROW(AW26)*2,COLUMN(W28))-OFFSET($A$3,ROW(AW26)*2-1,COLUMN(W28)),"")</f>
        <v>92.95075</v>
      </c>
      <c r="AY29" s="41">
        <f ca="1">IFERROR(OFFSET($A$3,ROW(AX26)*2,COLUMN(X28))-OFFSET($A$3,ROW(AX26)*2-1,COLUMN(X28)),"")</f>
        <v>117.6875</v>
      </c>
      <c r="AZ29" s="41">
        <f ca="1">IFERROR(OFFSET($A$3,ROW(AY26)*2,COLUMN(Y28))-OFFSET($A$3,ROW(AY26)*2-1,COLUMN(Y28)),"")</f>
        <v>119.41575</v>
      </c>
      <c r="BA29" s="41">
        <f ca="1">IFERROR(OFFSET($A$3,ROW(AZ26)*2,COLUMN(Z28))-OFFSET($A$3,ROW(AZ26)*2-1,COLUMN(Z28)),"")</f>
        <v>113.54775</v>
      </c>
      <c r="BB29" s="41">
        <f ca="1">IFERROR(OFFSET($A$3,ROW(BA26)*2,COLUMN(AA28))-OFFSET($A$3,ROW(BA26)*2-1,COLUMN(AA28)),"")</f>
        <v>116.01</v>
      </c>
      <c r="BC29" s="41">
        <f ca="1">IFERROR(OFFSET($A$3,ROW(BB26)*2,COLUMN(AB28))-OFFSET($A$3,ROW(BB26)*2-1,COLUMN(AB28)),"")</f>
        <v>109.5025</v>
      </c>
    </row>
    <row r="30" s="26" customFormat="1" spans="1:55">
      <c r="A30" s="16" t="str">
        <f>统调负荷24小时!A30</f>
        <v>2025-01-14</v>
      </c>
      <c r="B30" s="37" t="s">
        <v>53</v>
      </c>
      <c r="C30" s="33">
        <f t="shared" si="0"/>
        <v>738.842708333333</v>
      </c>
      <c r="D30" s="3">
        <f t="shared" si="1"/>
        <v>1177.225</v>
      </c>
      <c r="E30" s="3">
        <f t="shared" si="2"/>
        <v>544.375</v>
      </c>
      <c r="F30" s="27">
        <f>IFERROR(AVERAGEIFS(统调负荷!$I:$I,统调负荷!$B:$B,F$3,统调负荷!$C:$C,$A30)/10,"")</f>
        <v>569.975</v>
      </c>
      <c r="G30" s="27">
        <f>IFERROR(AVERAGEIFS(统调负荷!$I:$I,统调负荷!$B:$B,G$3,统调负荷!$C:$C,$A30)/10,"")</f>
        <v>562.925</v>
      </c>
      <c r="H30" s="27">
        <f>IFERROR(AVERAGEIFS(统调负荷!$I:$I,统调负荷!$B:$B,H$3,统调负荷!$C:$C,$A30)/10,"")</f>
        <v>556.575</v>
      </c>
      <c r="I30" s="27">
        <f>IFERROR(AVERAGEIFS(统调负荷!$I:$I,统调负荷!$B:$B,I$3,统调负荷!$C:$C,$A30)/10,"")</f>
        <v>548.45</v>
      </c>
      <c r="J30" s="27">
        <f>IFERROR(AVERAGEIFS(统调负荷!$I:$I,统调负荷!$B:$B,J$3,统调负荷!$C:$C,$A30)/10,"")</f>
        <v>544.875</v>
      </c>
      <c r="K30" s="27">
        <f>IFERROR(AVERAGEIFS(统调负荷!$I:$I,统调负荷!$B:$B,K$3,统调负荷!$C:$C,$A30)/10,"")</f>
        <v>544.375</v>
      </c>
      <c r="L30" s="27">
        <f>IFERROR(AVERAGEIFS(统调负荷!$I:$I,统调负荷!$B:$B,L$3,统调负荷!$C:$C,$A30)/10,"")</f>
        <v>552.975</v>
      </c>
      <c r="M30" s="27">
        <f>IFERROR(AVERAGEIFS(统调负荷!$I:$I,统调负荷!$B:$B,M$3,统调负荷!$C:$C,$A30)/10,"")</f>
        <v>597.75</v>
      </c>
      <c r="N30" s="27">
        <f>IFERROR(AVERAGEIFS(统调负荷!$I:$I,统调负荷!$B:$B,N$3,统调负荷!$C:$C,$A30)/10,"")</f>
        <v>718.1</v>
      </c>
      <c r="O30" s="27">
        <f>IFERROR(AVERAGEIFS(统调负荷!$I:$I,统调负荷!$B:$B,O$3,统调负荷!$C:$C,$A30)/10,"")</f>
        <v>876.325</v>
      </c>
      <c r="P30" s="27">
        <f>IFERROR(AVERAGEIFS(统调负荷!$I:$I,统调负荷!$B:$B,P$3,统调负荷!$C:$C,$A30)/10,"")</f>
        <v>1017.375</v>
      </c>
      <c r="Q30" s="27">
        <f>IFERROR(AVERAGEIFS(统调负荷!$I:$I,统调负荷!$B:$B,Q$3,统调负荷!$C:$C,$A30)/10,"")</f>
        <v>1118.65</v>
      </c>
      <c r="R30" s="27">
        <f>IFERROR(AVERAGEIFS(统调负荷!$I:$I,统调负荷!$B:$B,R$3,统调负荷!$C:$C,$A30)/10,"")</f>
        <v>1172.825</v>
      </c>
      <c r="S30" s="27">
        <f>IFERROR(AVERAGEIFS(统调负荷!$I:$I,统调负荷!$B:$B,S$3,统调负荷!$C:$C,$A30)/10,"")</f>
        <v>1177.225</v>
      </c>
      <c r="T30" s="27">
        <f>IFERROR(AVERAGEIFS(统调负荷!$I:$I,统调负荷!$B:$B,T$3,统调负荷!$C:$C,$A30)/10,"")</f>
        <v>1109.675</v>
      </c>
      <c r="U30" s="27">
        <f>IFERROR(AVERAGEIFS(统调负荷!$I:$I,统调负荷!$B:$B,U$3,统调负荷!$C:$C,$A30)/10,"")</f>
        <v>974.6</v>
      </c>
      <c r="V30" s="27">
        <f>IFERROR(AVERAGEIFS(统调负荷!$I:$I,统调负荷!$B:$B,V$3,统调负荷!$C:$C,$A30)/10,"")</f>
        <v>804.425</v>
      </c>
      <c r="W30" s="27">
        <f>IFERROR(AVERAGEIFS(统调负荷!$I:$I,统调负荷!$B:$B,W$3,统调负荷!$C:$C,$A30)/10,"")</f>
        <v>652.4</v>
      </c>
      <c r="X30" s="27">
        <f>IFERROR(AVERAGEIFS(统调负荷!$I:$I,统调负荷!$B:$B,X$3,统调负荷!$C:$C,$A30)/10,"")</f>
        <v>581.875</v>
      </c>
      <c r="Y30" s="27">
        <f>IFERROR(AVERAGEIFS(统调负荷!$I:$I,统调负荷!$B:$B,Y$3,统调负荷!$C:$C,$A30)/10,"")</f>
        <v>588.55</v>
      </c>
      <c r="Z30" s="27">
        <f>IFERROR(AVERAGEIFS(统调负荷!$I:$I,统调负荷!$B:$B,Z$3,统调负荷!$C:$C,$A30)/10,"")</f>
        <v>602.6</v>
      </c>
      <c r="AA30" s="27">
        <f>IFERROR(AVERAGEIFS(统调负荷!$I:$I,统调负荷!$B:$B,AA$3,统调负荷!$C:$C,$A30)/10,"")</f>
        <v>616.25</v>
      </c>
      <c r="AB30" s="27">
        <f>IFERROR(AVERAGEIFS(统调负荷!$I:$I,统调负荷!$B:$B,AB$3,统调负荷!$C:$C,$A30)/10,"")</f>
        <v>622.425</v>
      </c>
      <c r="AC30" s="27">
        <f>IFERROR(AVERAGEIFS(统调负荷!$I:$I,统调负荷!$B:$B,AC$3,统调负荷!$C:$C,$A30)/10,"")</f>
        <v>621.025</v>
      </c>
      <c r="AD30" s="27"/>
      <c r="AE30" s="23" t="str">
        <f>检修、备用和必开!$A28</f>
        <v>2025-01-27</v>
      </c>
      <c r="AF30" s="41">
        <f ca="1">IFERROR(OFFSET($A$3,ROW(AE27)*2,COLUMN(E29))-OFFSET($A$3,ROW(AE27)*2-1,COLUMN(E29)),"")</f>
        <v>98.2885</v>
      </c>
      <c r="AG30" s="41">
        <f ca="1">IFERROR(OFFSET($A$3,ROW(AF27)*2,COLUMN(F29))-OFFSET($A$3,ROW(AF27)*2-1,COLUMN(F29)),"")</f>
        <v>109.73925</v>
      </c>
      <c r="AH30" s="41">
        <f ca="1">IFERROR(OFFSET($A$3,ROW(AG27)*2,COLUMN(G29))-OFFSET($A$3,ROW(AG27)*2-1,COLUMN(G29)),"")</f>
        <v>101.9285</v>
      </c>
      <c r="AI30" s="41">
        <f ca="1">IFERROR(OFFSET($A$3,ROW(AH27)*2,COLUMN(H29))-OFFSET($A$3,ROW(AH27)*2-1,COLUMN(H29)),"")</f>
        <v>104.56125</v>
      </c>
      <c r="AJ30" s="41">
        <f ca="1">IFERROR(OFFSET($A$3,ROW(AI27)*2,COLUMN(I29))-OFFSET($A$3,ROW(AI27)*2-1,COLUMN(I29)),"")</f>
        <v>115.73</v>
      </c>
      <c r="AK30" s="41">
        <f ca="1">IFERROR(OFFSET($A$3,ROW(AJ27)*2,COLUMN(J29))-OFFSET($A$3,ROW(AJ27)*2-1,COLUMN(J29)),"")</f>
        <v>116.4625</v>
      </c>
      <c r="AL30" s="41">
        <f ca="1">IFERROR(OFFSET($A$3,ROW(AK27)*2,COLUMN(K29))-OFFSET($A$3,ROW(AK27)*2-1,COLUMN(K29)),"")</f>
        <v>101.5275</v>
      </c>
      <c r="AM30" s="41">
        <f ca="1">IFERROR(OFFSET($A$3,ROW(AL27)*2,COLUMN(L29))-OFFSET($A$3,ROW(AL27)*2-1,COLUMN(L29)),"")</f>
        <v>60.1610000000001</v>
      </c>
      <c r="AN30" s="41">
        <f ca="1">IFERROR(OFFSET($A$3,ROW(AM27)*2,COLUMN(M29))-OFFSET($A$3,ROW(AM27)*2-1,COLUMN(M29)),"")</f>
        <v>82.81025</v>
      </c>
      <c r="AO30" s="41">
        <f ca="1">IFERROR(OFFSET($A$3,ROW(AN27)*2,COLUMN(N29))-OFFSET($A$3,ROW(AN27)*2-1,COLUMN(N29)),"")</f>
        <v>118.16</v>
      </c>
      <c r="AP30" s="41">
        <f ca="1">IFERROR(OFFSET($A$3,ROW(AO27)*2,COLUMN(O29))-OFFSET($A$3,ROW(AO27)*2-1,COLUMN(O29)),"")</f>
        <v>84.95</v>
      </c>
      <c r="AQ30" s="41">
        <f ca="1">IFERROR(OFFSET($A$3,ROW(AP27)*2,COLUMN(P29))-OFFSET($A$3,ROW(AP27)*2-1,COLUMN(P29)),"")</f>
        <v>65.6099999999999</v>
      </c>
      <c r="AR30" s="41">
        <f ca="1">IFERROR(OFFSET($A$3,ROW(AQ27)*2,COLUMN(Q29))-OFFSET($A$3,ROW(AQ27)*2-1,COLUMN(Q29)),"")</f>
        <v>26.8625</v>
      </c>
      <c r="AS30" s="41">
        <f ca="1">IFERROR(OFFSET($A$3,ROW(AR27)*2,COLUMN(R29))-OFFSET($A$3,ROW(AR27)*2-1,COLUMN(R29)),"")</f>
        <v>2.91499999999996</v>
      </c>
      <c r="AT30" s="41">
        <f ca="1">IFERROR(OFFSET($A$3,ROW(AS27)*2,COLUMN(S29))-OFFSET($A$3,ROW(AS27)*2-1,COLUMN(S29)),"")</f>
        <v>-3.97249999999985</v>
      </c>
      <c r="AU30" s="41">
        <f ca="1">IFERROR(OFFSET($A$3,ROW(AT27)*2,COLUMN(T29))-OFFSET($A$3,ROW(AT27)*2-1,COLUMN(T29)),"")</f>
        <v>-15.9125000000001</v>
      </c>
      <c r="AV30" s="41">
        <f ca="1">IFERROR(OFFSET($A$3,ROW(AU27)*2,COLUMN(U29))-OFFSET($A$3,ROW(AU27)*2-1,COLUMN(U29)),"")</f>
        <v>-53.57875</v>
      </c>
      <c r="AW30" s="41">
        <f ca="1">IFERROR(OFFSET($A$3,ROW(AV27)*2,COLUMN(V29))-OFFSET($A$3,ROW(AV27)*2-1,COLUMN(V29)),"")</f>
        <v>-43.94925</v>
      </c>
      <c r="AX30" s="41">
        <f ca="1">IFERROR(OFFSET($A$3,ROW(AW27)*2,COLUMN(W29))-OFFSET($A$3,ROW(AW27)*2-1,COLUMN(W29)),"")</f>
        <v>9.9430000000001</v>
      </c>
      <c r="AY30" s="41">
        <f ca="1">IFERROR(OFFSET($A$3,ROW(AX27)*2,COLUMN(X29))-OFFSET($A$3,ROW(AX27)*2-1,COLUMN(X29)),"")</f>
        <v>62.5015</v>
      </c>
      <c r="AZ30" s="41">
        <f ca="1">IFERROR(OFFSET($A$3,ROW(AY27)*2,COLUMN(Y29))-OFFSET($A$3,ROW(AY27)*2-1,COLUMN(Y29)),"")</f>
        <v>55.8025</v>
      </c>
      <c r="BA30" s="41">
        <f ca="1">IFERROR(OFFSET($A$3,ROW(AZ27)*2,COLUMN(Z29))-OFFSET($A$3,ROW(AZ27)*2-1,COLUMN(Z29)),"")</f>
        <v>53.6017499999999</v>
      </c>
      <c r="BB30" s="41">
        <f ca="1">IFERROR(OFFSET($A$3,ROW(BA27)*2,COLUMN(AA29))-OFFSET($A$3,ROW(BA27)*2-1,COLUMN(AA29)),"")</f>
        <v>49.3209999999999</v>
      </c>
      <c r="BC30" s="41">
        <f ca="1">IFERROR(OFFSET($A$3,ROW(BB27)*2,COLUMN(AB29))-OFFSET($A$3,ROW(BB27)*2-1,COLUMN(AB29)),"")</f>
        <v>54.59375</v>
      </c>
    </row>
    <row r="31" s="26" customFormat="1" spans="1:55">
      <c r="A31" s="16" t="str">
        <f>统调负荷24小时!A31</f>
        <v>2025-01-14</v>
      </c>
      <c r="B31" s="37" t="s">
        <v>54</v>
      </c>
      <c r="C31" s="33">
        <f t="shared" si="0"/>
        <v>769.46684375</v>
      </c>
      <c r="D31" s="3">
        <f t="shared" si="1"/>
        <v>1117.82</v>
      </c>
      <c r="E31" s="3">
        <f t="shared" si="2"/>
        <v>611.8535</v>
      </c>
      <c r="F31" s="27">
        <f>IFERROR(AVERAGEIFS(统调负荷!$R:$R,统调负荷!$B:$B,F$3,统调负荷!$C:$C,$A31)/10,"")</f>
        <v>624.08725</v>
      </c>
      <c r="G31" s="27">
        <f>IFERROR(AVERAGEIFS(统调负荷!$R:$R,统调负荷!$B:$B,G$3,统调负荷!$C:$C,$A31)/10,"")</f>
        <v>627.5465</v>
      </c>
      <c r="H31" s="27">
        <f>IFERROR(AVERAGEIFS(统调负荷!$R:$R,统调负荷!$B:$B,H$3,统调负荷!$C:$C,$A31)/10,"")</f>
        <v>621.89925</v>
      </c>
      <c r="I31" s="27">
        <f>IFERROR(AVERAGEIFS(统调负荷!$R:$R,统调负荷!$B:$B,I$3,统调负荷!$C:$C,$A31)/10,"")</f>
        <v>611.8535</v>
      </c>
      <c r="J31" s="27">
        <f>IFERROR(AVERAGEIFS(统调负荷!$R:$R,统调负荷!$B:$B,J$3,统调负荷!$C:$C,$A31)/10,"")</f>
        <v>613.73075</v>
      </c>
      <c r="K31" s="27">
        <f>IFERROR(AVERAGEIFS(统调负荷!$R:$R,统调负荷!$B:$B,K$3,统调负荷!$C:$C,$A31)/10,"")</f>
        <v>622.66875</v>
      </c>
      <c r="L31" s="27">
        <f>IFERROR(AVERAGEIFS(统调负荷!$R:$R,统调负荷!$B:$B,L$3,统调负荷!$C:$C,$A31)/10,"")</f>
        <v>633.01125</v>
      </c>
      <c r="M31" s="27">
        <f>IFERROR(AVERAGEIFS(统调负荷!$R:$R,统调负荷!$B:$B,M$3,统调负荷!$C:$C,$A31)/10,"")</f>
        <v>658.98775</v>
      </c>
      <c r="N31" s="27">
        <f>IFERROR(AVERAGEIFS(统调负荷!$R:$R,统调负荷!$B:$B,N$3,统调负荷!$C:$C,$A31)/10,"")</f>
        <v>715.942</v>
      </c>
      <c r="O31" s="27">
        <f>IFERROR(AVERAGEIFS(统调负荷!$R:$R,统调负荷!$B:$B,O$3,统调负荷!$C:$C,$A31)/10,"")</f>
        <v>838.25325</v>
      </c>
      <c r="P31" s="27">
        <f>IFERROR(AVERAGEIFS(统调负荷!$R:$R,统调负荷!$B:$B,P$3,统调负荷!$C:$C,$A31)/10,"")</f>
        <v>967.17125</v>
      </c>
      <c r="Q31" s="27">
        <f>IFERROR(AVERAGEIFS(统调负荷!$R:$R,统调负荷!$B:$B,Q$3,统调负荷!$C:$C,$A31)/10,"")</f>
        <v>1059.825</v>
      </c>
      <c r="R31" s="27">
        <f>IFERROR(AVERAGEIFS(统调负荷!$R:$R,统调负荷!$B:$B,R$3,统调负荷!$C:$C,$A31)/10,"")</f>
        <v>1117.82</v>
      </c>
      <c r="S31" s="27">
        <f>IFERROR(AVERAGEIFS(统调负荷!$R:$R,统调负荷!$B:$B,S$3,统调负荷!$C:$C,$A31)/10,"")</f>
        <v>1114.555</v>
      </c>
      <c r="T31" s="27">
        <f>IFERROR(AVERAGEIFS(统调负荷!$R:$R,统调负荷!$B:$B,T$3,统调负荷!$C:$C,$A31)/10,"")</f>
        <v>1039.2905</v>
      </c>
      <c r="U31" s="27">
        <f>IFERROR(AVERAGEIFS(统调负荷!$R:$R,统调负荷!$B:$B,U$3,统调负荷!$C:$C,$A31)/10,"")</f>
        <v>924.897</v>
      </c>
      <c r="V31" s="27">
        <f>IFERROR(AVERAGEIFS(统调负荷!$R:$R,统调负荷!$B:$B,V$3,统调负荷!$C:$C,$A31)/10,"")</f>
        <v>812.67925</v>
      </c>
      <c r="W31" s="27">
        <f>IFERROR(AVERAGEIFS(统调负荷!$R:$R,统调负荷!$B:$B,W$3,统调负荷!$C:$C,$A31)/10,"")</f>
        <v>699.0475</v>
      </c>
      <c r="X31" s="27">
        <f>IFERROR(AVERAGEIFS(统调负荷!$R:$R,统调负荷!$B:$B,X$3,统调负荷!$C:$C,$A31)/10,"")</f>
        <v>655.233</v>
      </c>
      <c r="Y31" s="27">
        <f>IFERROR(AVERAGEIFS(统调负荷!$R:$R,统调负荷!$B:$B,Y$3,统调负荷!$C:$C,$A31)/10,"")</f>
        <v>688.155</v>
      </c>
      <c r="Z31" s="27">
        <f>IFERROR(AVERAGEIFS(统调负荷!$R:$R,统调负荷!$B:$B,Z$3,统调负荷!$C:$C,$A31)/10,"")</f>
        <v>711.91775</v>
      </c>
      <c r="AA31" s="27">
        <f>IFERROR(AVERAGEIFS(统调负荷!$R:$R,统调负荷!$B:$B,AA$3,统调负荷!$C:$C,$A31)/10,"")</f>
        <v>700.66125</v>
      </c>
      <c r="AB31" s="27">
        <f>IFERROR(AVERAGEIFS(统调负荷!$R:$R,统调负荷!$B:$B,AB$3,统调负荷!$C:$C,$A31)/10,"")</f>
        <v>699.0505</v>
      </c>
      <c r="AC31" s="27">
        <f>IFERROR(AVERAGEIFS(统调负荷!$R:$R,统调负荷!$B:$B,AC$3,统调负荷!$C:$C,$A31)/10,"")</f>
        <v>708.921</v>
      </c>
      <c r="AD31" s="27"/>
      <c r="AE31" s="23" t="str">
        <f>检修、备用和必开!$A29</f>
        <v>2025-01-28</v>
      </c>
      <c r="AF31" s="41">
        <f ca="1">IFERROR(OFFSET($A$3,ROW(AE28)*2,COLUMN(E30))-OFFSET($A$3,ROW(AE28)*2-1,COLUMN(E30)),"")</f>
        <v>71.8032499999999</v>
      </c>
      <c r="AG31" s="41">
        <f ca="1">IFERROR(OFFSET($A$3,ROW(AF28)*2,COLUMN(F30))-OFFSET($A$3,ROW(AF28)*2-1,COLUMN(F30)),"")</f>
        <v>62.65675</v>
      </c>
      <c r="AH31" s="41">
        <f ca="1">IFERROR(OFFSET($A$3,ROW(AG28)*2,COLUMN(G30))-OFFSET($A$3,ROW(AG28)*2-1,COLUMN(G30)),"")</f>
        <v>55.111</v>
      </c>
      <c r="AI31" s="41">
        <f ca="1">IFERROR(OFFSET($A$3,ROW(AH28)*2,COLUMN(H30))-OFFSET($A$3,ROW(AH28)*2-1,COLUMN(H30)),"")</f>
        <v>57.337</v>
      </c>
      <c r="AJ31" s="41">
        <f ca="1">IFERROR(OFFSET($A$3,ROW(AI28)*2,COLUMN(I30))-OFFSET($A$3,ROW(AI28)*2-1,COLUMN(I30)),"")</f>
        <v>47.8612499999999</v>
      </c>
      <c r="AK31" s="41">
        <f ca="1">IFERROR(OFFSET($A$3,ROW(AJ28)*2,COLUMN(J30))-OFFSET($A$3,ROW(AJ28)*2-1,COLUMN(J30)),"")</f>
        <v>56.804</v>
      </c>
      <c r="AL31" s="41">
        <f ca="1">IFERROR(OFFSET($A$3,ROW(AK28)*2,COLUMN(K30))-OFFSET($A$3,ROW(AK28)*2-1,COLUMN(K30)),"")</f>
        <v>55.4575</v>
      </c>
      <c r="AM31" s="41">
        <f ca="1">IFERROR(OFFSET($A$3,ROW(AL28)*2,COLUMN(L30))-OFFSET($A$3,ROW(AL28)*2-1,COLUMN(L30)),"")</f>
        <v>38.1542499999999</v>
      </c>
      <c r="AN31" s="41">
        <f ca="1">IFERROR(OFFSET($A$3,ROW(AM28)*2,COLUMN(M30))-OFFSET($A$3,ROW(AM28)*2-1,COLUMN(M30)),"")</f>
        <v>23.122</v>
      </c>
      <c r="AO31" s="41">
        <f ca="1">IFERROR(OFFSET($A$3,ROW(AN28)*2,COLUMN(N30))-OFFSET($A$3,ROW(AN28)*2-1,COLUMN(N30)),"")</f>
        <v>-10.5882499999999</v>
      </c>
      <c r="AP31" s="41">
        <f ca="1">IFERROR(OFFSET($A$3,ROW(AO28)*2,COLUMN(O30))-OFFSET($A$3,ROW(AO28)*2-1,COLUMN(O30)),"")</f>
        <v>-53.7132500000001</v>
      </c>
      <c r="AQ31" s="41">
        <f ca="1">IFERROR(OFFSET($A$3,ROW(AP28)*2,COLUMN(P30))-OFFSET($A$3,ROW(AP28)*2-1,COLUMN(P30)),"")</f>
        <v>-90.5025000000001</v>
      </c>
      <c r="AR31" s="41">
        <f ca="1">IFERROR(OFFSET($A$3,ROW(AQ28)*2,COLUMN(Q30))-OFFSET($A$3,ROW(AQ28)*2-1,COLUMN(Q30)),"")</f>
        <v>-128.5025</v>
      </c>
      <c r="AS31" s="41">
        <f ca="1">IFERROR(OFFSET($A$3,ROW(AR28)*2,COLUMN(R30))-OFFSET($A$3,ROW(AR28)*2-1,COLUMN(R30)),"")</f>
        <v>-165.45</v>
      </c>
      <c r="AT31" s="41">
        <f ca="1">IFERROR(OFFSET($A$3,ROW(AS28)*2,COLUMN(S30))-OFFSET($A$3,ROW(AS28)*2-1,COLUMN(S30)),"")</f>
        <v>-159.435</v>
      </c>
      <c r="AU31" s="41">
        <f ca="1">IFERROR(OFFSET($A$3,ROW(AT28)*2,COLUMN(T30))-OFFSET($A$3,ROW(AT28)*2-1,COLUMN(T30)),"")</f>
        <v>-23.73625</v>
      </c>
      <c r="AV31" s="41">
        <f ca="1">IFERROR(OFFSET($A$3,ROW(AU28)*2,COLUMN(U30))-OFFSET($A$3,ROW(AU28)*2-1,COLUMN(U30)),"")</f>
        <v>-26.88575</v>
      </c>
      <c r="AW31" s="41">
        <f ca="1">IFERROR(OFFSET($A$3,ROW(AV28)*2,COLUMN(V30))-OFFSET($A$3,ROW(AV28)*2-1,COLUMN(V30)),"")</f>
        <v>-71.17</v>
      </c>
      <c r="AX31" s="41">
        <f ca="1">IFERROR(OFFSET($A$3,ROW(AW28)*2,COLUMN(W30))-OFFSET($A$3,ROW(AW28)*2-1,COLUMN(W30)),"")</f>
        <v>-35.1005000000001</v>
      </c>
      <c r="AY31" s="41">
        <f ca="1">IFERROR(OFFSET($A$3,ROW(AX28)*2,COLUMN(X30))-OFFSET($A$3,ROW(AX28)*2-1,COLUMN(X30)),"")</f>
        <v>9.19900000000007</v>
      </c>
      <c r="AZ31" s="41">
        <f ca="1">IFERROR(OFFSET($A$3,ROW(AY28)*2,COLUMN(Y30))-OFFSET($A$3,ROW(AY28)*2-1,COLUMN(Y30)),"")</f>
        <v>8.58799999999997</v>
      </c>
      <c r="BA31" s="41">
        <f ca="1">IFERROR(OFFSET($A$3,ROW(AZ28)*2,COLUMN(Z30))-OFFSET($A$3,ROW(AZ28)*2-1,COLUMN(Z30)),"")</f>
        <v>23.875</v>
      </c>
      <c r="BB31" s="41">
        <f ca="1">IFERROR(OFFSET($A$3,ROW(BA28)*2,COLUMN(AA30))-OFFSET($A$3,ROW(BA28)*2-1,COLUMN(AA30)),"")</f>
        <v>33.43925</v>
      </c>
      <c r="BC31" s="41">
        <f ca="1">IFERROR(OFFSET($A$3,ROW(BB28)*2,COLUMN(AB30))-OFFSET($A$3,ROW(BB28)*2-1,COLUMN(AB30)),"")</f>
        <v>45.5432499999999</v>
      </c>
    </row>
    <row r="32" s="26" customFormat="1" spans="1:55">
      <c r="A32" s="16" t="str">
        <f>统调负荷24小时!A32</f>
        <v>2025-01-15</v>
      </c>
      <c r="B32" s="37" t="s">
        <v>53</v>
      </c>
      <c r="C32" s="33">
        <f t="shared" si="0"/>
        <v>908.084375</v>
      </c>
      <c r="D32" s="3">
        <f t="shared" si="1"/>
        <v>1497.7</v>
      </c>
      <c r="E32" s="3">
        <f t="shared" si="2"/>
        <v>649.525</v>
      </c>
      <c r="F32" s="27">
        <f>IFERROR(AVERAGEIFS(统调负荷!$I:$I,统调负荷!$B:$B,F$3,统调负荷!$C:$C,$A32)/10,"")</f>
        <v>649.525</v>
      </c>
      <c r="G32" s="27">
        <f>IFERROR(AVERAGEIFS(统调负荷!$I:$I,统调负荷!$B:$B,G$3,统调负荷!$C:$C,$A32)/10,"")</f>
        <v>657.4</v>
      </c>
      <c r="H32" s="27">
        <f>IFERROR(AVERAGEIFS(统调负荷!$I:$I,统调负荷!$B:$B,H$3,统调负荷!$C:$C,$A32)/10,"")</f>
        <v>665.3</v>
      </c>
      <c r="I32" s="27">
        <f>IFERROR(AVERAGEIFS(统调负荷!$I:$I,统调负荷!$B:$B,I$3,统调负荷!$C:$C,$A32)/10,"")</f>
        <v>674.55</v>
      </c>
      <c r="J32" s="27">
        <f>IFERROR(AVERAGEIFS(统调负荷!$I:$I,统调负荷!$B:$B,J$3,统调负荷!$C:$C,$A32)/10,"")</f>
        <v>682.525</v>
      </c>
      <c r="K32" s="27">
        <f>IFERROR(AVERAGEIFS(统调负荷!$I:$I,统调负荷!$B:$B,K$3,统调负荷!$C:$C,$A32)/10,"")</f>
        <v>689.35</v>
      </c>
      <c r="L32" s="27">
        <f>IFERROR(AVERAGEIFS(统调负荷!$I:$I,统调负荷!$B:$B,L$3,统调负荷!$C:$C,$A32)/10,"")</f>
        <v>698.85</v>
      </c>
      <c r="M32" s="27">
        <f>IFERROR(AVERAGEIFS(统调负荷!$I:$I,统调负荷!$B:$B,M$3,统调负荷!$C:$C,$A32)/10,"")</f>
        <v>743.125</v>
      </c>
      <c r="N32" s="27">
        <f>IFERROR(AVERAGEIFS(统调负荷!$I:$I,统调负荷!$B:$B,N$3,统调负荷!$C:$C,$A32)/10,"")</f>
        <v>856.875</v>
      </c>
      <c r="O32" s="27">
        <f>IFERROR(AVERAGEIFS(统调负荷!$I:$I,统调负荷!$B:$B,O$3,统调负荷!$C:$C,$A32)/10,"")</f>
        <v>1027.225</v>
      </c>
      <c r="P32" s="27">
        <f>IFERROR(AVERAGEIFS(统调负荷!$I:$I,统调负荷!$B:$B,P$3,统调负荷!$C:$C,$A32)/10,"")</f>
        <v>1201.35</v>
      </c>
      <c r="Q32" s="27">
        <f>IFERROR(AVERAGEIFS(统调负荷!$I:$I,统调负荷!$B:$B,Q$3,统调负荷!$C:$C,$A32)/10,"")</f>
        <v>1361.5</v>
      </c>
      <c r="R32" s="27">
        <f>IFERROR(AVERAGEIFS(统调负荷!$I:$I,统调负荷!$B:$B,R$3,统调负荷!$C:$C,$A32)/10,"")</f>
        <v>1473.225</v>
      </c>
      <c r="S32" s="27">
        <f>IFERROR(AVERAGEIFS(统调负荷!$I:$I,统调负荷!$B:$B,S$3,统调负荷!$C:$C,$A32)/10,"")</f>
        <v>1497.7</v>
      </c>
      <c r="T32" s="27">
        <f>IFERROR(AVERAGEIFS(统调负荷!$I:$I,统调负荷!$B:$B,T$3,统调负荷!$C:$C,$A32)/10,"")</f>
        <v>1441.45</v>
      </c>
      <c r="U32" s="27">
        <f>IFERROR(AVERAGEIFS(统调负荷!$I:$I,统调负荷!$B:$B,U$3,统调负荷!$C:$C,$A32)/10,"")</f>
        <v>1289.45</v>
      </c>
      <c r="V32" s="27">
        <f>IFERROR(AVERAGEIFS(统调负荷!$I:$I,统调负荷!$B:$B,V$3,统调负荷!$C:$C,$A32)/10,"")</f>
        <v>1070.325</v>
      </c>
      <c r="W32" s="27">
        <f>IFERROR(AVERAGEIFS(统调负荷!$I:$I,统调负荷!$B:$B,W$3,统调负荷!$C:$C,$A32)/10,"")</f>
        <v>852.425</v>
      </c>
      <c r="X32" s="27">
        <f>IFERROR(AVERAGEIFS(统调负荷!$I:$I,统调负荷!$B:$B,X$3,统调负荷!$C:$C,$A32)/10,"")</f>
        <v>729.025</v>
      </c>
      <c r="Y32" s="27">
        <f>IFERROR(AVERAGEIFS(统调负荷!$I:$I,统调负荷!$B:$B,Y$3,统调负荷!$C:$C,$A32)/10,"")</f>
        <v>705.375</v>
      </c>
      <c r="Z32" s="27">
        <f>IFERROR(AVERAGEIFS(统调负荷!$I:$I,统调负荷!$B:$B,Z$3,统调负荷!$C:$C,$A32)/10,"")</f>
        <v>709.4</v>
      </c>
      <c r="AA32" s="27">
        <f>IFERROR(AVERAGEIFS(统调负荷!$I:$I,统调负荷!$B:$B,AA$3,统调负荷!$C:$C,$A32)/10,"")</f>
        <v>708.1</v>
      </c>
      <c r="AB32" s="27">
        <f>IFERROR(AVERAGEIFS(统调负荷!$I:$I,统调负荷!$B:$B,AB$3,统调负荷!$C:$C,$A32)/10,"")</f>
        <v>710.625</v>
      </c>
      <c r="AC32" s="27">
        <f>IFERROR(AVERAGEIFS(统调负荷!$I:$I,统调负荷!$B:$B,AC$3,统调负荷!$C:$C,$A32)/10,"")</f>
        <v>699.35</v>
      </c>
      <c r="AD32" s="27"/>
      <c r="AE32" s="23" t="str">
        <f>检修、备用和必开!$A30</f>
        <v>2025-01-29</v>
      </c>
      <c r="AF32" s="41">
        <f ca="1">IFERROR(OFFSET($A$3,ROW(AE29)*2,COLUMN(E31))-OFFSET($A$3,ROW(AE29)*2-1,COLUMN(E31)),"")</f>
        <v>41.9200000000001</v>
      </c>
      <c r="AG32" s="41">
        <f ca="1">IFERROR(OFFSET($A$3,ROW(AF29)*2,COLUMN(F31))-OFFSET($A$3,ROW(AF29)*2-1,COLUMN(F31)),"")</f>
        <v>49.03325</v>
      </c>
      <c r="AH32" s="41">
        <f ca="1">IFERROR(OFFSET($A$3,ROW(AG29)*2,COLUMN(G31))-OFFSET($A$3,ROW(AG29)*2-1,COLUMN(G31)),"")</f>
        <v>59.6615</v>
      </c>
      <c r="AI32" s="41">
        <f ca="1">IFERROR(OFFSET($A$3,ROW(AH29)*2,COLUMN(H31))-OFFSET($A$3,ROW(AH29)*2-1,COLUMN(H31)),"")</f>
        <v>51.15525</v>
      </c>
      <c r="AJ32" s="41">
        <f ca="1">IFERROR(OFFSET($A$3,ROW(AI29)*2,COLUMN(I31))-OFFSET($A$3,ROW(AI29)*2-1,COLUMN(I31)),"")</f>
        <v>45.299</v>
      </c>
      <c r="AK32" s="41">
        <f ca="1">IFERROR(OFFSET($A$3,ROW(AJ29)*2,COLUMN(J31))-OFFSET($A$3,ROW(AJ29)*2-1,COLUMN(J31)),"")</f>
        <v>46.97725</v>
      </c>
      <c r="AL32" s="41">
        <f ca="1">IFERROR(OFFSET($A$3,ROW(AK29)*2,COLUMN(K31))-OFFSET($A$3,ROW(AK29)*2-1,COLUMN(K31)),"")</f>
        <v>53.18175</v>
      </c>
      <c r="AM32" s="41">
        <f ca="1">IFERROR(OFFSET($A$3,ROW(AL29)*2,COLUMN(L31))-OFFSET($A$3,ROW(AL29)*2-1,COLUMN(L31)),"")</f>
        <v>23.72375</v>
      </c>
      <c r="AN32" s="41">
        <f ca="1">IFERROR(OFFSET($A$3,ROW(AM29)*2,COLUMN(M31))-OFFSET($A$3,ROW(AM29)*2-1,COLUMN(M31)),"")</f>
        <v>-50.07975</v>
      </c>
      <c r="AO32" s="41">
        <f ca="1">IFERROR(OFFSET($A$3,ROW(AN29)*2,COLUMN(N31))-OFFSET($A$3,ROW(AN29)*2-1,COLUMN(N31)),"")</f>
        <v>-122.61375</v>
      </c>
      <c r="AP32" s="41">
        <f ca="1">IFERROR(OFFSET($A$3,ROW(AO29)*2,COLUMN(O31))-OFFSET($A$3,ROW(AO29)*2-1,COLUMN(O31)),"")</f>
        <v>-143.0775</v>
      </c>
      <c r="AQ32" s="41">
        <f ca="1">IFERROR(OFFSET($A$3,ROW(AP29)*2,COLUMN(P31))-OFFSET($A$3,ROW(AP29)*2-1,COLUMN(P31)),"")</f>
        <v>-187.615</v>
      </c>
      <c r="AR32" s="41">
        <f ca="1">IFERROR(OFFSET($A$3,ROW(AQ29)*2,COLUMN(Q31))-OFFSET($A$3,ROW(AQ29)*2-1,COLUMN(Q31)),"")</f>
        <v>-225.95</v>
      </c>
      <c r="AS32" s="41">
        <f ca="1">IFERROR(OFFSET($A$3,ROW(AR29)*2,COLUMN(R31))-OFFSET($A$3,ROW(AR29)*2-1,COLUMN(R31)),"")</f>
        <v>-237.5195</v>
      </c>
      <c r="AT32" s="41">
        <f ca="1">IFERROR(OFFSET($A$3,ROW(AS29)*2,COLUMN(S31))-OFFSET($A$3,ROW(AS29)*2-1,COLUMN(S31)),"")</f>
        <v>-210.54975</v>
      </c>
      <c r="AU32" s="41">
        <f ca="1">IFERROR(OFFSET($A$3,ROW(AT29)*2,COLUMN(T31))-OFFSET($A$3,ROW(AT29)*2-1,COLUMN(T31)),"")</f>
        <v>-138.8555</v>
      </c>
      <c r="AV32" s="41">
        <f ca="1">IFERROR(OFFSET($A$3,ROW(AU29)*2,COLUMN(U31))-OFFSET($A$3,ROW(AU29)*2-1,COLUMN(U31)),"")</f>
        <v>-80.3887500000001</v>
      </c>
      <c r="AW32" s="41">
        <f ca="1">IFERROR(OFFSET($A$3,ROW(AV29)*2,COLUMN(V31))-OFFSET($A$3,ROW(AV29)*2-1,COLUMN(V31)),"")</f>
        <v>9.0367500000001</v>
      </c>
      <c r="AX32" s="41">
        <f ca="1">IFERROR(OFFSET($A$3,ROW(AW29)*2,COLUMN(W31))-OFFSET($A$3,ROW(AW29)*2-1,COLUMN(W31)),"")</f>
        <v>39.0645000000001</v>
      </c>
      <c r="AY32" s="41">
        <f ca="1">IFERROR(OFFSET($A$3,ROW(AX29)*2,COLUMN(X31))-OFFSET($A$3,ROW(AX29)*2-1,COLUMN(X31)),"")</f>
        <v>74.87175</v>
      </c>
      <c r="AZ32" s="41">
        <f ca="1">IFERROR(OFFSET($A$3,ROW(AY29)*2,COLUMN(Y31))-OFFSET($A$3,ROW(AY29)*2-1,COLUMN(Y31)),"")</f>
        <v>75.364</v>
      </c>
      <c r="BA32" s="41">
        <f ca="1">IFERROR(OFFSET($A$3,ROW(AZ29)*2,COLUMN(Z31))-OFFSET($A$3,ROW(AZ29)*2-1,COLUMN(Z31)),"")</f>
        <v>83.84375</v>
      </c>
      <c r="BB32" s="41">
        <f ca="1">IFERROR(OFFSET($A$3,ROW(BA29)*2,COLUMN(AA31))-OFFSET($A$3,ROW(BA29)*2-1,COLUMN(AA31)),"")</f>
        <v>75.753</v>
      </c>
      <c r="BC32" s="41">
        <f ca="1">IFERROR(OFFSET($A$3,ROW(BB29)*2,COLUMN(AB31))-OFFSET($A$3,ROW(BB29)*2-1,COLUMN(AB31)),"")</f>
        <v>80.53625</v>
      </c>
    </row>
    <row r="33" s="26" customFormat="1" spans="1:55">
      <c r="A33" s="16" t="str">
        <f>统调负荷24小时!A33</f>
        <v>2025-01-15</v>
      </c>
      <c r="B33" s="37" t="s">
        <v>54</v>
      </c>
      <c r="C33" s="33">
        <f t="shared" si="0"/>
        <v>928.646083333333</v>
      </c>
      <c r="D33" s="3">
        <f t="shared" si="1"/>
        <v>1382.93</v>
      </c>
      <c r="E33" s="3">
        <f t="shared" si="2"/>
        <v>671.04325</v>
      </c>
      <c r="F33" s="27">
        <f>IFERROR(AVERAGEIFS(统调负荷!$R:$R,统调负荷!$B:$B,F$3,统调负荷!$C:$C,$A33)/10,"")</f>
        <v>671.04325</v>
      </c>
      <c r="G33" s="27">
        <f>IFERROR(AVERAGEIFS(统调负荷!$R:$R,统调负荷!$B:$B,G$3,统调负荷!$C:$C,$A33)/10,"")</f>
        <v>687.4925</v>
      </c>
      <c r="H33" s="27">
        <f>IFERROR(AVERAGEIFS(统调负荷!$R:$R,统调负荷!$B:$B,H$3,统调负荷!$C:$C,$A33)/10,"")</f>
        <v>705.5535</v>
      </c>
      <c r="I33" s="27">
        <f>IFERROR(AVERAGEIFS(统调负荷!$R:$R,统调负荷!$B:$B,I$3,统调负荷!$C:$C,$A33)/10,"")</f>
        <v>735.4335</v>
      </c>
      <c r="J33" s="27">
        <f>IFERROR(AVERAGEIFS(统调负荷!$R:$R,统调负荷!$B:$B,J$3,统调负荷!$C:$C,$A33)/10,"")</f>
        <v>751.29225</v>
      </c>
      <c r="K33" s="27">
        <f>IFERROR(AVERAGEIFS(统调负荷!$R:$R,统调负荷!$B:$B,K$3,统调负荷!$C:$C,$A33)/10,"")</f>
        <v>785.80925</v>
      </c>
      <c r="L33" s="27">
        <f>IFERROR(AVERAGEIFS(统调负荷!$R:$R,统调负荷!$B:$B,L$3,统调负荷!$C:$C,$A33)/10,"")</f>
        <v>805.5595</v>
      </c>
      <c r="M33" s="27">
        <f>IFERROR(AVERAGEIFS(统调负荷!$R:$R,统调负荷!$B:$B,M$3,统调负荷!$C:$C,$A33)/10,"")</f>
        <v>824.02925</v>
      </c>
      <c r="N33" s="27">
        <f>IFERROR(AVERAGEIFS(统调负荷!$R:$R,统调负荷!$B:$B,N$3,统调负荷!$C:$C,$A33)/10,"")</f>
        <v>895.84525</v>
      </c>
      <c r="O33" s="27">
        <f>IFERROR(AVERAGEIFS(统调负荷!$R:$R,统调负荷!$B:$B,O$3,统调负荷!$C:$C,$A33)/10,"")</f>
        <v>1007.6825</v>
      </c>
      <c r="P33" s="27">
        <f>IFERROR(AVERAGEIFS(统调负荷!$R:$R,统调负荷!$B:$B,P$3,统调负荷!$C:$C,$A33)/10,"")</f>
        <v>1155.195</v>
      </c>
      <c r="Q33" s="27">
        <f>IFERROR(AVERAGEIFS(统调负荷!$R:$R,统调负荷!$B:$B,Q$3,统调负荷!$C:$C,$A33)/10,"")</f>
        <v>1271.6475</v>
      </c>
      <c r="R33" s="27">
        <f>IFERROR(AVERAGEIFS(统调负荷!$R:$R,统调负荷!$B:$B,R$3,统调负荷!$C:$C,$A33)/10,"")</f>
        <v>1359.8475</v>
      </c>
      <c r="S33" s="27">
        <f>IFERROR(AVERAGEIFS(统调负荷!$R:$R,统调负荷!$B:$B,S$3,统调负荷!$C:$C,$A33)/10,"")</f>
        <v>1382.93</v>
      </c>
      <c r="T33" s="27">
        <f>IFERROR(AVERAGEIFS(统调负荷!$R:$R,统调负荷!$B:$B,T$3,统调负荷!$C:$C,$A33)/10,"")</f>
        <v>1317.3425</v>
      </c>
      <c r="U33" s="27">
        <f>IFERROR(AVERAGEIFS(统调负荷!$R:$R,统调负荷!$B:$B,U$3,统调负荷!$C:$C,$A33)/10,"")</f>
        <v>1190.9225</v>
      </c>
      <c r="V33" s="27">
        <f>IFERROR(AVERAGEIFS(统调负荷!$R:$R,统调负荷!$B:$B,V$3,统调负荷!$C:$C,$A33)/10,"")</f>
        <v>1017.0815</v>
      </c>
      <c r="W33" s="27">
        <f>IFERROR(AVERAGEIFS(统调负荷!$R:$R,统调负荷!$B:$B,W$3,统调负荷!$C:$C,$A33)/10,"")</f>
        <v>865.73</v>
      </c>
      <c r="X33" s="27">
        <f>IFERROR(AVERAGEIFS(统调负荷!$R:$R,统调负荷!$B:$B,X$3,统调负荷!$C:$C,$A33)/10,"")</f>
        <v>813.2285</v>
      </c>
      <c r="Y33" s="27">
        <f>IFERROR(AVERAGEIFS(统调负荷!$R:$R,统调负荷!$B:$B,Y$3,统调负荷!$C:$C,$A33)/10,"")</f>
        <v>823.283</v>
      </c>
      <c r="Z33" s="27">
        <f>IFERROR(AVERAGEIFS(统调负荷!$R:$R,统调负荷!$B:$B,Z$3,统调负荷!$C:$C,$A33)/10,"")</f>
        <v>831.0115</v>
      </c>
      <c r="AA33" s="27">
        <f>IFERROR(AVERAGEIFS(统调负荷!$R:$R,统调负荷!$B:$B,AA$3,统调负荷!$C:$C,$A33)/10,"")</f>
        <v>811.87575</v>
      </c>
      <c r="AB33" s="27">
        <f>IFERROR(AVERAGEIFS(统调负荷!$R:$R,统调负荷!$B:$B,AB$3,统调负荷!$C:$C,$A33)/10,"")</f>
        <v>804.73325</v>
      </c>
      <c r="AC33" s="27">
        <f>IFERROR(AVERAGEIFS(统调负荷!$R:$R,统调负荷!$B:$B,AC$3,统调负荷!$C:$C,$A33)/10,"")</f>
        <v>772.93675</v>
      </c>
      <c r="AD33" s="27"/>
      <c r="AE33" s="23" t="str">
        <f>检修、备用和必开!$A31</f>
        <v>2025-01-30</v>
      </c>
      <c r="AF33" s="41">
        <f ca="1">IFERROR(OFFSET($A$3,ROW(AE30)*2,COLUMN(E32))-OFFSET($A$3,ROW(AE30)*2-1,COLUMN(E32)),"")</f>
        <v>59.344</v>
      </c>
      <c r="AG33" s="41">
        <f ca="1">IFERROR(OFFSET($A$3,ROW(AF30)*2,COLUMN(F32))-OFFSET($A$3,ROW(AF30)*2-1,COLUMN(F32)),"")</f>
        <v>47.4109999999999</v>
      </c>
      <c r="AH33" s="41">
        <f ca="1">IFERROR(OFFSET($A$3,ROW(AG30)*2,COLUMN(G32))-OFFSET($A$3,ROW(AG30)*2-1,COLUMN(G32)),"")</f>
        <v>44.1224999999999</v>
      </c>
      <c r="AI33" s="41">
        <f ca="1">IFERROR(OFFSET($A$3,ROW(AH30)*2,COLUMN(H32))-OFFSET($A$3,ROW(AH30)*2-1,COLUMN(H32)),"")</f>
        <v>37.24325</v>
      </c>
      <c r="AJ33" s="41">
        <f ca="1">IFERROR(OFFSET($A$3,ROW(AI30)*2,COLUMN(I32))-OFFSET($A$3,ROW(AI30)*2-1,COLUMN(I32)),"")</f>
        <v>43.88975</v>
      </c>
      <c r="AK33" s="41">
        <f ca="1">IFERROR(OFFSET($A$3,ROW(AJ30)*2,COLUMN(J32))-OFFSET($A$3,ROW(AJ30)*2-1,COLUMN(J32)),"")</f>
        <v>56.04425</v>
      </c>
      <c r="AL33" s="41">
        <f ca="1">IFERROR(OFFSET($A$3,ROW(AK30)*2,COLUMN(K32))-OFFSET($A$3,ROW(AK30)*2-1,COLUMN(K32)),"")</f>
        <v>53.60675</v>
      </c>
      <c r="AM33" s="41">
        <f ca="1">IFERROR(OFFSET($A$3,ROW(AL30)*2,COLUMN(L32))-OFFSET($A$3,ROW(AL30)*2-1,COLUMN(L32)),"")</f>
        <v>33.648</v>
      </c>
      <c r="AN33" s="41">
        <f ca="1">IFERROR(OFFSET($A$3,ROW(AM30)*2,COLUMN(M32))-OFFSET($A$3,ROW(AM30)*2-1,COLUMN(M32)),"")</f>
        <v>35.8572499999999</v>
      </c>
      <c r="AO33" s="41">
        <f ca="1">IFERROR(OFFSET($A$3,ROW(AN30)*2,COLUMN(N32))-OFFSET($A$3,ROW(AN30)*2-1,COLUMN(N32)),"")</f>
        <v>81.716</v>
      </c>
      <c r="AP33" s="41">
        <f ca="1">IFERROR(OFFSET($A$3,ROW(AO30)*2,COLUMN(O32))-OFFSET($A$3,ROW(AO30)*2-1,COLUMN(O32)),"")</f>
        <v>125.055</v>
      </c>
      <c r="AQ33" s="41">
        <f ca="1">IFERROR(OFFSET($A$3,ROW(AP30)*2,COLUMN(P32))-OFFSET($A$3,ROW(AP30)*2-1,COLUMN(P32)),"")</f>
        <v>4.64499999999998</v>
      </c>
      <c r="AR33" s="41">
        <f ca="1">IFERROR(OFFSET($A$3,ROW(AQ30)*2,COLUMN(Q32))-OFFSET($A$3,ROW(AQ30)*2-1,COLUMN(Q32)),"")</f>
        <v>6.83499999999981</v>
      </c>
      <c r="AS33" s="41">
        <f ca="1">IFERROR(OFFSET($A$3,ROW(AR30)*2,COLUMN(R32))-OFFSET($A$3,ROW(AR30)*2-1,COLUMN(R32)),"")</f>
        <v>5.35249999999996</v>
      </c>
      <c r="AT33" s="41">
        <f ca="1">IFERROR(OFFSET($A$3,ROW(AS30)*2,COLUMN(S32))-OFFSET($A$3,ROW(AS30)*2-1,COLUMN(S32)),"")</f>
        <v>-10.2067500000001</v>
      </c>
      <c r="AU33" s="41">
        <f ca="1">IFERROR(OFFSET($A$3,ROW(AT30)*2,COLUMN(T32))-OFFSET($A$3,ROW(AT30)*2-1,COLUMN(T32)),"")</f>
        <v>-28.73925</v>
      </c>
      <c r="AV33" s="41">
        <f ca="1">IFERROR(OFFSET($A$3,ROW(AU30)*2,COLUMN(U32))-OFFSET($A$3,ROW(AU30)*2-1,COLUMN(U32)),"")</f>
        <v>-39.56525</v>
      </c>
      <c r="AW33" s="41">
        <f ca="1">IFERROR(OFFSET($A$3,ROW(AV30)*2,COLUMN(V32))-OFFSET($A$3,ROW(AV30)*2-1,COLUMN(V32)),"")</f>
        <v>-23.9235</v>
      </c>
      <c r="AX33" s="41">
        <f ca="1">IFERROR(OFFSET($A$3,ROW(AW30)*2,COLUMN(W32))-OFFSET($A$3,ROW(AW30)*2-1,COLUMN(W32)),"")</f>
        <v>20.8685</v>
      </c>
      <c r="AY33" s="41">
        <f ca="1">IFERROR(OFFSET($A$3,ROW(AX30)*2,COLUMN(X32))-OFFSET($A$3,ROW(AX30)*2-1,COLUMN(X32)),"")</f>
        <v>76.5119999999999</v>
      </c>
      <c r="AZ33" s="41">
        <f ca="1">IFERROR(OFFSET($A$3,ROW(AY30)*2,COLUMN(Y32))-OFFSET($A$3,ROW(AY30)*2-1,COLUMN(Y32)),"")</f>
        <v>73.2515</v>
      </c>
      <c r="BA33" s="41">
        <f ca="1">IFERROR(OFFSET($A$3,ROW(AZ30)*2,COLUMN(Z32))-OFFSET($A$3,ROW(AZ30)*2-1,COLUMN(Z32)),"")</f>
        <v>80.8552500000001</v>
      </c>
      <c r="BB33" s="41">
        <f ca="1">IFERROR(OFFSET($A$3,ROW(BA30)*2,COLUMN(AA32))-OFFSET($A$3,ROW(BA30)*2-1,COLUMN(AA32)),"")</f>
        <v>82.436</v>
      </c>
      <c r="BC33" s="41">
        <f ca="1">IFERROR(OFFSET($A$3,ROW(BB30)*2,COLUMN(AB32))-OFFSET($A$3,ROW(BB30)*2-1,COLUMN(AB32)),"")</f>
        <v>82.263</v>
      </c>
    </row>
    <row r="34" s="26" customFormat="1" spans="1:55">
      <c r="A34" s="16" t="str">
        <f>统调负荷24小时!A34</f>
        <v>2025-01-16</v>
      </c>
      <c r="B34" s="37" t="s">
        <v>53</v>
      </c>
      <c r="C34" s="33">
        <f t="shared" si="0"/>
        <v>866.803125</v>
      </c>
      <c r="D34" s="3">
        <f t="shared" si="1"/>
        <v>1464.95</v>
      </c>
      <c r="E34" s="3">
        <f t="shared" si="2"/>
        <v>597.8</v>
      </c>
      <c r="F34" s="27">
        <f>IFERROR(AVERAGEIFS(统调负荷!$I:$I,统调负荷!$B:$B,F$3,统调负荷!$C:$C,$A34)/10,"")</f>
        <v>683.525</v>
      </c>
      <c r="G34" s="27">
        <f>IFERROR(AVERAGEIFS(统调负荷!$I:$I,统调负荷!$B:$B,G$3,统调负荷!$C:$C,$A34)/10,"")</f>
        <v>680.25</v>
      </c>
      <c r="H34" s="27">
        <f>IFERROR(AVERAGEIFS(统调负荷!$I:$I,统调负荷!$B:$B,H$3,统调负荷!$C:$C,$A34)/10,"")</f>
        <v>679.625</v>
      </c>
      <c r="I34" s="27">
        <f>IFERROR(AVERAGEIFS(统调负荷!$I:$I,统调负荷!$B:$B,I$3,统调负荷!$C:$C,$A34)/10,"")</f>
        <v>676.35</v>
      </c>
      <c r="J34" s="27">
        <f>IFERROR(AVERAGEIFS(统调负荷!$I:$I,统调负荷!$B:$B,J$3,统调负荷!$C:$C,$A34)/10,"")</f>
        <v>672.15</v>
      </c>
      <c r="K34" s="27">
        <f>IFERROR(AVERAGEIFS(统调负荷!$I:$I,统调负荷!$B:$B,K$3,统调负荷!$C:$C,$A34)/10,"")</f>
        <v>668.6</v>
      </c>
      <c r="L34" s="27">
        <f>IFERROR(AVERAGEIFS(统调负荷!$I:$I,统调负荷!$B:$B,L$3,统调负荷!$C:$C,$A34)/10,"")</f>
        <v>663.325</v>
      </c>
      <c r="M34" s="27">
        <f>IFERROR(AVERAGEIFS(统调负荷!$I:$I,统调负荷!$B:$B,M$3,统调负荷!$C:$C,$A34)/10,"")</f>
        <v>713.3</v>
      </c>
      <c r="N34" s="27">
        <f>IFERROR(AVERAGEIFS(统调负荷!$I:$I,统调负荷!$B:$B,N$3,统调负荷!$C:$C,$A34)/10,"")</f>
        <v>849</v>
      </c>
      <c r="O34" s="27">
        <f>IFERROR(AVERAGEIFS(统调负荷!$I:$I,统调负荷!$B:$B,O$3,统调负荷!$C:$C,$A34)/10,"")</f>
        <v>1055.925</v>
      </c>
      <c r="P34" s="27">
        <f>IFERROR(AVERAGEIFS(统调负荷!$I:$I,统调负荷!$B:$B,P$3,统调负荷!$C:$C,$A34)/10,"")</f>
        <v>1260.225</v>
      </c>
      <c r="Q34" s="27">
        <f>IFERROR(AVERAGEIFS(统调负荷!$I:$I,统调负荷!$B:$B,Q$3,统调负荷!$C:$C,$A34)/10,"")</f>
        <v>1412.4</v>
      </c>
      <c r="R34" s="27">
        <f>IFERROR(AVERAGEIFS(统调负荷!$I:$I,统调负荷!$B:$B,R$3,统调负荷!$C:$C,$A34)/10,"")</f>
        <v>1464.95</v>
      </c>
      <c r="S34" s="27">
        <f>IFERROR(AVERAGEIFS(统调负荷!$I:$I,统调负荷!$B:$B,S$3,统调负荷!$C:$C,$A34)/10,"")</f>
        <v>1438.975</v>
      </c>
      <c r="T34" s="27">
        <f>IFERROR(AVERAGEIFS(统调负荷!$I:$I,统调负荷!$B:$B,T$3,统调负荷!$C:$C,$A34)/10,"")</f>
        <v>1337.2</v>
      </c>
      <c r="U34" s="27">
        <f>IFERROR(AVERAGEIFS(统调负荷!$I:$I,统调负荷!$B:$B,U$3,统调负荷!$C:$C,$A34)/10,"")</f>
        <v>1148.725</v>
      </c>
      <c r="V34" s="27">
        <f>IFERROR(AVERAGEIFS(统调负荷!$I:$I,统调负荷!$B:$B,V$3,统调负荷!$C:$C,$A34)/10,"")</f>
        <v>936.775</v>
      </c>
      <c r="W34" s="27">
        <f>IFERROR(AVERAGEIFS(统调负荷!$I:$I,统调负荷!$B:$B,W$3,统调负荷!$C:$C,$A34)/10,"")</f>
        <v>732.6</v>
      </c>
      <c r="X34" s="27">
        <f>IFERROR(AVERAGEIFS(统调负荷!$I:$I,统调负荷!$B:$B,X$3,统调负荷!$C:$C,$A34)/10,"")</f>
        <v>635.825</v>
      </c>
      <c r="Y34" s="27">
        <f>IFERROR(AVERAGEIFS(统调负荷!$I:$I,统调负荷!$B:$B,Y$3,统调负荷!$C:$C,$A34)/10,"")</f>
        <v>629.4</v>
      </c>
      <c r="Z34" s="27">
        <f>IFERROR(AVERAGEIFS(统调负荷!$I:$I,统调负荷!$B:$B,Z$3,统调负荷!$C:$C,$A34)/10,"")</f>
        <v>627.225</v>
      </c>
      <c r="AA34" s="27">
        <f>IFERROR(AVERAGEIFS(统调负荷!$I:$I,统调负荷!$B:$B,AA$3,统调负荷!$C:$C,$A34)/10,"")</f>
        <v>622.375</v>
      </c>
      <c r="AB34" s="27">
        <f>IFERROR(AVERAGEIFS(统调负荷!$I:$I,统调负荷!$B:$B,AB$3,统调负荷!$C:$C,$A34)/10,"")</f>
        <v>616.75</v>
      </c>
      <c r="AC34" s="27">
        <f>IFERROR(AVERAGEIFS(统调负荷!$I:$I,统调负荷!$B:$B,AC$3,统调负荷!$C:$C,$A34)/10,"")</f>
        <v>597.8</v>
      </c>
      <c r="AD34" s="27"/>
      <c r="AE34" s="23" t="str">
        <f>检修、备用和必开!$A32</f>
        <v>2025-01-31</v>
      </c>
      <c r="AF34" s="41">
        <f ca="1">IFERROR(OFFSET($A$3,ROW(AE31)*2,COLUMN(E33))-OFFSET($A$3,ROW(AE31)*2-1,COLUMN(E33)),"")</f>
        <v>96.48225</v>
      </c>
      <c r="AG34" s="41">
        <f ca="1">IFERROR(OFFSET($A$3,ROW(AF31)*2,COLUMN(F33))-OFFSET($A$3,ROW(AF31)*2-1,COLUMN(F33)),"")</f>
        <v>104.50025</v>
      </c>
      <c r="AH34" s="41">
        <f ca="1">IFERROR(OFFSET($A$3,ROW(AG31)*2,COLUMN(G33))-OFFSET($A$3,ROW(AG31)*2-1,COLUMN(G33)),"")</f>
        <v>97.29175</v>
      </c>
      <c r="AI34" s="41">
        <f ca="1">IFERROR(OFFSET($A$3,ROW(AH31)*2,COLUMN(H33))-OFFSET($A$3,ROW(AH31)*2-1,COLUMN(H33)),"")</f>
        <v>94.64325</v>
      </c>
      <c r="AJ34" s="41">
        <f ca="1">IFERROR(OFFSET($A$3,ROW(AI31)*2,COLUMN(I33))-OFFSET($A$3,ROW(AI31)*2-1,COLUMN(I33)),"")</f>
        <v>83.03075</v>
      </c>
      <c r="AK34" s="41">
        <f ca="1">IFERROR(OFFSET($A$3,ROW(AJ31)*2,COLUMN(J33))-OFFSET($A$3,ROW(AJ31)*2-1,COLUMN(J33)),"")</f>
        <v>74.64975</v>
      </c>
      <c r="AL34" s="41">
        <f ca="1">IFERROR(OFFSET($A$3,ROW(AK31)*2,COLUMN(K33))-OFFSET($A$3,ROW(AK31)*2-1,COLUMN(K33)),"")</f>
        <v>62.55725</v>
      </c>
      <c r="AM34" s="41">
        <f ca="1">IFERROR(OFFSET($A$3,ROW(AL31)*2,COLUMN(L33))-OFFSET($A$3,ROW(AL31)*2-1,COLUMN(L33)),"")</f>
        <v>45.312</v>
      </c>
      <c r="AN34" s="41">
        <f ca="1">IFERROR(OFFSET($A$3,ROW(AM31)*2,COLUMN(M33))-OFFSET($A$3,ROW(AM31)*2-1,COLUMN(M33)),"")</f>
        <v>77.4022500000001</v>
      </c>
      <c r="AO34" s="41">
        <f ca="1">IFERROR(OFFSET($A$3,ROW(AN31)*2,COLUMN(N33))-OFFSET($A$3,ROW(AN31)*2-1,COLUMN(N33)),"")</f>
        <v>122.95125</v>
      </c>
      <c r="AP34" s="41">
        <f ca="1">IFERROR(OFFSET($A$3,ROW(AO31)*2,COLUMN(O33))-OFFSET($A$3,ROW(AO31)*2-1,COLUMN(O33)),"")</f>
        <v>115.143</v>
      </c>
      <c r="AQ34" s="41">
        <f ca="1">IFERROR(OFFSET($A$3,ROW(AP31)*2,COLUMN(P33))-OFFSET($A$3,ROW(AP31)*2-1,COLUMN(P33)),"")</f>
        <v>104.375</v>
      </c>
      <c r="AR34" s="41">
        <f ca="1">IFERROR(OFFSET($A$3,ROW(AQ31)*2,COLUMN(Q33))-OFFSET($A$3,ROW(AQ31)*2-1,COLUMN(Q33)),"")</f>
        <v>68.6474999999999</v>
      </c>
      <c r="AS34" s="41">
        <f ca="1">IFERROR(OFFSET($A$3,ROW(AR31)*2,COLUMN(R33))-OFFSET($A$3,ROW(AR31)*2-1,COLUMN(R33)),"")</f>
        <v>-2.13250000000005</v>
      </c>
      <c r="AT34" s="41">
        <f ca="1">IFERROR(OFFSET($A$3,ROW(AS31)*2,COLUMN(S33))-OFFSET($A$3,ROW(AS31)*2-1,COLUMN(S33)),"")</f>
        <v>-9.55325000000005</v>
      </c>
      <c r="AU34" s="41">
        <f ca="1">IFERROR(OFFSET($A$3,ROW(AT31)*2,COLUMN(T33))-OFFSET($A$3,ROW(AT31)*2-1,COLUMN(T33)),"")</f>
        <v>-19.901</v>
      </c>
      <c r="AV34" s="41">
        <f ca="1">IFERROR(OFFSET($A$3,ROW(AU31)*2,COLUMN(U33))-OFFSET($A$3,ROW(AU31)*2-1,COLUMN(U33)),"")</f>
        <v>-6.20049999999992</v>
      </c>
      <c r="AW34" s="41">
        <f ca="1">IFERROR(OFFSET($A$3,ROW(AV31)*2,COLUMN(V33))-OFFSET($A$3,ROW(AV31)*2-1,COLUMN(V33)),"")</f>
        <v>0.874000000000024</v>
      </c>
      <c r="AX34" s="41">
        <f ca="1">IFERROR(OFFSET($A$3,ROW(AW31)*2,COLUMN(W33))-OFFSET($A$3,ROW(AW31)*2-1,COLUMN(W33)),"")</f>
        <v>30.2115000000001</v>
      </c>
      <c r="AY34" s="41">
        <f ca="1">IFERROR(OFFSET($A$3,ROW(AX31)*2,COLUMN(X33))-OFFSET($A$3,ROW(AX31)*2-1,COLUMN(X33)),"")</f>
        <v>48.09325</v>
      </c>
      <c r="AZ34" s="41">
        <f ca="1">IFERROR(OFFSET($A$3,ROW(AY31)*2,COLUMN(Y33))-OFFSET($A$3,ROW(AY31)*2-1,COLUMN(Y33)),"")</f>
        <v>32.3325</v>
      </c>
      <c r="BA34" s="41">
        <f ca="1">IFERROR(OFFSET($A$3,ROW(AZ31)*2,COLUMN(Z33))-OFFSET($A$3,ROW(AZ31)*2-1,COLUMN(Z33)),"")</f>
        <v>24.10325</v>
      </c>
      <c r="BB34" s="41">
        <f ca="1">IFERROR(OFFSET($A$3,ROW(BA31)*2,COLUMN(AA33))-OFFSET($A$3,ROW(BA31)*2-1,COLUMN(AA33)),"")</f>
        <v>10.9005</v>
      </c>
      <c r="BC34" s="41">
        <f ca="1">IFERROR(OFFSET($A$3,ROW(BB31)*2,COLUMN(AB33))-OFFSET($A$3,ROW(BB31)*2-1,COLUMN(AB33)),"")</f>
        <v>14.61975</v>
      </c>
    </row>
    <row r="35" s="26" customFormat="1" spans="1:55">
      <c r="A35" s="16" t="str">
        <f>统调负荷24小时!A35</f>
        <v>2025-01-16</v>
      </c>
      <c r="B35" s="37" t="s">
        <v>54</v>
      </c>
      <c r="C35" s="33">
        <f t="shared" si="0"/>
        <v>914.86365625</v>
      </c>
      <c r="D35" s="3">
        <f t="shared" si="1"/>
        <v>1485.39</v>
      </c>
      <c r="E35" s="3">
        <f t="shared" si="2"/>
        <v>620.642</v>
      </c>
      <c r="F35" s="27">
        <f>IFERROR(AVERAGEIFS(统调负荷!$R:$R,统调负荷!$B:$B,F$3,统调负荷!$C:$C,$A35)/10,"")</f>
        <v>732.254</v>
      </c>
      <c r="G35" s="27">
        <f>IFERROR(AVERAGEIFS(统调负荷!$R:$R,统调负荷!$B:$B,G$3,统调负荷!$C:$C,$A35)/10,"")</f>
        <v>725.9805</v>
      </c>
      <c r="H35" s="27">
        <f>IFERROR(AVERAGEIFS(统调负荷!$R:$R,统调负荷!$B:$B,H$3,统调负荷!$C:$C,$A35)/10,"")</f>
        <v>723.64625</v>
      </c>
      <c r="I35" s="27">
        <f>IFERROR(AVERAGEIFS(统调负荷!$R:$R,统调负荷!$B:$B,I$3,统调负荷!$C:$C,$A35)/10,"")</f>
        <v>728.59025</v>
      </c>
      <c r="J35" s="27">
        <f>IFERROR(AVERAGEIFS(统调负荷!$R:$R,统调负荷!$B:$B,J$3,统调负荷!$C:$C,$A35)/10,"")</f>
        <v>734.344</v>
      </c>
      <c r="K35" s="27">
        <f>IFERROR(AVERAGEIFS(统调负荷!$R:$R,统调负荷!$B:$B,K$3,统调负荷!$C:$C,$A35)/10,"")</f>
        <v>755.19775</v>
      </c>
      <c r="L35" s="27">
        <f>IFERROR(AVERAGEIFS(统调负荷!$R:$R,统调负荷!$B:$B,L$3,统调负荷!$C:$C,$A35)/10,"")</f>
        <v>766.29</v>
      </c>
      <c r="M35" s="27">
        <f>IFERROR(AVERAGEIFS(统调负荷!$R:$R,统调负荷!$B:$B,M$3,统调负荷!$C:$C,$A35)/10,"")</f>
        <v>793.51025</v>
      </c>
      <c r="N35" s="27">
        <f>IFERROR(AVERAGEIFS(统调负荷!$R:$R,统调负荷!$B:$B,N$3,统调负荷!$C:$C,$A35)/10,"")</f>
        <v>927.56525</v>
      </c>
      <c r="O35" s="27">
        <f>IFERROR(AVERAGEIFS(统调负荷!$R:$R,统调负荷!$B:$B,O$3,统调负荷!$C:$C,$A35)/10,"")</f>
        <v>1138.9875</v>
      </c>
      <c r="P35" s="27">
        <f>IFERROR(AVERAGEIFS(统调负荷!$R:$R,统调负荷!$B:$B,P$3,统调负荷!$C:$C,$A35)/10,"")</f>
        <v>1358.94</v>
      </c>
      <c r="Q35" s="27">
        <f>IFERROR(AVERAGEIFS(统调负荷!$R:$R,统调负荷!$B:$B,Q$3,统调负荷!$C:$C,$A35)/10,"")</f>
        <v>1472.9775</v>
      </c>
      <c r="R35" s="27">
        <f>IFERROR(AVERAGEIFS(统调负荷!$R:$R,统调负荷!$B:$B,R$3,统调负荷!$C:$C,$A35)/10,"")</f>
        <v>1485.39</v>
      </c>
      <c r="S35" s="27">
        <f>IFERROR(AVERAGEIFS(统调负荷!$R:$R,统调负荷!$B:$B,S$3,统调负荷!$C:$C,$A35)/10,"")</f>
        <v>1450.03</v>
      </c>
      <c r="T35" s="27">
        <f>IFERROR(AVERAGEIFS(统调负荷!$R:$R,统调负荷!$B:$B,T$3,统调负荷!$C:$C,$A35)/10,"")</f>
        <v>1353.5175</v>
      </c>
      <c r="U35" s="27">
        <f>IFERROR(AVERAGEIFS(统调负荷!$R:$R,统调负荷!$B:$B,U$3,统调负荷!$C:$C,$A35)/10,"")</f>
        <v>1175.705</v>
      </c>
      <c r="V35" s="27">
        <f>IFERROR(AVERAGEIFS(统调负荷!$R:$R,统调负荷!$B:$B,V$3,统调负荷!$C:$C,$A35)/10,"")</f>
        <v>920.228</v>
      </c>
      <c r="W35" s="27">
        <f>IFERROR(AVERAGEIFS(统调负荷!$R:$R,统调负荷!$B:$B,W$3,统调负荷!$C:$C,$A35)/10,"")</f>
        <v>716.19575</v>
      </c>
      <c r="X35" s="27">
        <f>IFERROR(AVERAGEIFS(统调负荷!$R:$R,统调负荷!$B:$B,X$3,统调负荷!$C:$C,$A35)/10,"")</f>
        <v>672.994</v>
      </c>
      <c r="Y35" s="27">
        <f>IFERROR(AVERAGEIFS(统调负荷!$R:$R,统调负荷!$B:$B,Y$3,统调负荷!$C:$C,$A35)/10,"")</f>
        <v>692.9635</v>
      </c>
      <c r="Z35" s="27">
        <f>IFERROR(AVERAGEIFS(统调负荷!$R:$R,统调负荷!$B:$B,Z$3,统调负荷!$C:$C,$A35)/10,"")</f>
        <v>692.66525</v>
      </c>
      <c r="AA35" s="27">
        <f>IFERROR(AVERAGEIFS(统调负荷!$R:$R,统调负荷!$B:$B,AA$3,统调负荷!$C:$C,$A35)/10,"")</f>
        <v>674.056</v>
      </c>
      <c r="AB35" s="27">
        <f>IFERROR(AVERAGEIFS(统调负荷!$R:$R,统调负荷!$B:$B,AB$3,统调负荷!$C:$C,$A35)/10,"")</f>
        <v>644.0575</v>
      </c>
      <c r="AC35" s="27">
        <f>IFERROR(AVERAGEIFS(统调负荷!$R:$R,统调负荷!$B:$B,AC$3,统调负荷!$C:$C,$A35)/10,"")</f>
        <v>620.642</v>
      </c>
      <c r="AD35" s="27"/>
      <c r="AE35" s="30"/>
      <c r="AF35" s="31"/>
      <c r="AG35" s="31"/>
      <c r="AH35" s="31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</row>
    <row r="36" s="26" customFormat="1" spans="1:55">
      <c r="A36" s="16" t="str">
        <f>统调负荷24小时!A36</f>
        <v>2025-01-17</v>
      </c>
      <c r="B36" s="37" t="s">
        <v>53</v>
      </c>
      <c r="C36" s="33">
        <f t="shared" si="0"/>
        <v>795.357291666667</v>
      </c>
      <c r="D36" s="3">
        <f t="shared" si="1"/>
        <v>1403.75</v>
      </c>
      <c r="E36" s="3">
        <f t="shared" si="2"/>
        <v>550.425</v>
      </c>
      <c r="F36" s="27">
        <f>IFERROR(AVERAGEIFS(统调负荷!$I:$I,统调负荷!$B:$B,F$3,统调负荷!$C:$C,$A36)/10,"")</f>
        <v>557.05</v>
      </c>
      <c r="G36" s="27">
        <f>IFERROR(AVERAGEIFS(统调负荷!$I:$I,统调负荷!$B:$B,G$3,统调负荷!$C:$C,$A36)/10,"")</f>
        <v>552.8</v>
      </c>
      <c r="H36" s="27">
        <f>IFERROR(AVERAGEIFS(统调负荷!$I:$I,统调负荷!$B:$B,H$3,统调负荷!$C:$C,$A36)/10,"")</f>
        <v>551.2</v>
      </c>
      <c r="I36" s="27">
        <f>IFERROR(AVERAGEIFS(统调负荷!$I:$I,统调负荷!$B:$B,I$3,统调负荷!$C:$C,$A36)/10,"")</f>
        <v>551.1</v>
      </c>
      <c r="J36" s="27">
        <f>IFERROR(AVERAGEIFS(统调负荷!$I:$I,统调负荷!$B:$B,J$3,统调负荷!$C:$C,$A36)/10,"")</f>
        <v>554.175</v>
      </c>
      <c r="K36" s="27">
        <f>IFERROR(AVERAGEIFS(统调负荷!$I:$I,统调负荷!$B:$B,K$3,统调负荷!$C:$C,$A36)/10,"")</f>
        <v>558.9</v>
      </c>
      <c r="L36" s="27">
        <f>IFERROR(AVERAGEIFS(统调负荷!$I:$I,统调负荷!$B:$B,L$3,统调负荷!$C:$C,$A36)/10,"")</f>
        <v>570.825</v>
      </c>
      <c r="M36" s="27">
        <f>IFERROR(AVERAGEIFS(统调负荷!$I:$I,统调负荷!$B:$B,M$3,统调负荷!$C:$C,$A36)/10,"")</f>
        <v>625.25</v>
      </c>
      <c r="N36" s="27">
        <f>IFERROR(AVERAGEIFS(统调负荷!$I:$I,统调负荷!$B:$B,N$3,统调负荷!$C:$C,$A36)/10,"")</f>
        <v>781.975</v>
      </c>
      <c r="O36" s="27">
        <f>IFERROR(AVERAGEIFS(统调负荷!$I:$I,统调负荷!$B:$B,O$3,统调负荷!$C:$C,$A36)/10,"")</f>
        <v>1001.4</v>
      </c>
      <c r="P36" s="27">
        <f>IFERROR(AVERAGEIFS(统调负荷!$I:$I,统调负荷!$B:$B,P$3,统调负荷!$C:$C,$A36)/10,"")</f>
        <v>1211.575</v>
      </c>
      <c r="Q36" s="27">
        <f>IFERROR(AVERAGEIFS(统调负荷!$I:$I,统调负荷!$B:$B,Q$3,统调负荷!$C:$C,$A36)/10,"")</f>
        <v>1352.175</v>
      </c>
      <c r="R36" s="27">
        <f>IFERROR(AVERAGEIFS(统调负荷!$I:$I,统调负荷!$B:$B,R$3,统调负荷!$C:$C,$A36)/10,"")</f>
        <v>1403.75</v>
      </c>
      <c r="S36" s="27">
        <f>IFERROR(AVERAGEIFS(统调负荷!$I:$I,统调负荷!$B:$B,S$3,统调负荷!$C:$C,$A36)/10,"")</f>
        <v>1381.75</v>
      </c>
      <c r="T36" s="27">
        <f>IFERROR(AVERAGEIFS(统调负荷!$I:$I,统调负荷!$B:$B,T$3,统调负荷!$C:$C,$A36)/10,"")</f>
        <v>1285.75</v>
      </c>
      <c r="U36" s="27">
        <f>IFERROR(AVERAGEIFS(统调负荷!$I:$I,统调负荷!$B:$B,U$3,统调负荷!$C:$C,$A36)/10,"")</f>
        <v>1100.825</v>
      </c>
      <c r="V36" s="27">
        <f>IFERROR(AVERAGEIFS(统调负荷!$I:$I,统调负荷!$B:$B,V$3,统调负荷!$C:$C,$A36)/10,"")</f>
        <v>883.75</v>
      </c>
      <c r="W36" s="27">
        <f>IFERROR(AVERAGEIFS(统调负荷!$I:$I,统调负荷!$B:$B,W$3,统调负荷!$C:$C,$A36)/10,"")</f>
        <v>694.4</v>
      </c>
      <c r="X36" s="27">
        <f>IFERROR(AVERAGEIFS(统调负荷!$I:$I,统调负荷!$B:$B,X$3,统调负荷!$C:$C,$A36)/10,"")</f>
        <v>593.125</v>
      </c>
      <c r="Y36" s="27">
        <f>IFERROR(AVERAGEIFS(统调负荷!$I:$I,统调负荷!$B:$B,Y$3,统调负荷!$C:$C,$A36)/10,"")</f>
        <v>585.925</v>
      </c>
      <c r="Z36" s="27">
        <f>IFERROR(AVERAGEIFS(统调负荷!$I:$I,统调负荷!$B:$B,Z$3,统调负荷!$C:$C,$A36)/10,"")</f>
        <v>583.475</v>
      </c>
      <c r="AA36" s="27">
        <f>IFERROR(AVERAGEIFS(统调负荷!$I:$I,统调负荷!$B:$B,AA$3,统调负荷!$C:$C,$A36)/10,"")</f>
        <v>581.2</v>
      </c>
      <c r="AB36" s="27">
        <f>IFERROR(AVERAGEIFS(统调负荷!$I:$I,统调负荷!$B:$B,AB$3,统调负荷!$C:$C,$A36)/10,"")</f>
        <v>575.775</v>
      </c>
      <c r="AC36" s="27">
        <f>IFERROR(AVERAGEIFS(统调负荷!$I:$I,统调负荷!$B:$B,AC$3,统调负荷!$C:$C,$A36)/10,"")</f>
        <v>550.425</v>
      </c>
      <c r="AD36" s="27"/>
      <c r="AE36" s="30"/>
      <c r="AF36" s="31"/>
      <c r="AG36" s="31"/>
      <c r="AH36" s="31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</row>
    <row r="37" s="26" customFormat="1" spans="1:55">
      <c r="A37" s="16" t="str">
        <f>统调负荷24小时!A37</f>
        <v>2025-01-17</v>
      </c>
      <c r="B37" s="37" t="s">
        <v>54</v>
      </c>
      <c r="C37" s="33">
        <f t="shared" si="0"/>
        <v>831.534041666667</v>
      </c>
      <c r="D37" s="3">
        <f t="shared" si="1"/>
        <v>1435.6</v>
      </c>
      <c r="E37" s="3">
        <f t="shared" si="2"/>
        <v>567.223</v>
      </c>
      <c r="F37" s="27">
        <f>IFERROR(AVERAGEIFS(统调负荷!$R:$R,统调负荷!$B:$B,F$3,统调负荷!$C:$C,$A37)/10,"")</f>
        <v>567.223</v>
      </c>
      <c r="G37" s="27">
        <f>IFERROR(AVERAGEIFS(统调负荷!$R:$R,统调负荷!$B:$B,G$3,统调负荷!$C:$C,$A37)/10,"")</f>
        <v>568.228</v>
      </c>
      <c r="H37" s="27">
        <f>IFERROR(AVERAGEIFS(统调负荷!$R:$R,统调负荷!$B:$B,H$3,统调负荷!$C:$C,$A37)/10,"")</f>
        <v>584.92925</v>
      </c>
      <c r="I37" s="27">
        <f>IFERROR(AVERAGEIFS(统调负荷!$R:$R,统调负荷!$B:$B,I$3,统调负荷!$C:$C,$A37)/10,"")</f>
        <v>600.19375</v>
      </c>
      <c r="J37" s="27">
        <f>IFERROR(AVERAGEIFS(统调负荷!$R:$R,统调负荷!$B:$B,J$3,统调负荷!$C:$C,$A37)/10,"")</f>
        <v>613.104</v>
      </c>
      <c r="K37" s="27">
        <f>IFERROR(AVERAGEIFS(统调负荷!$R:$R,统调负荷!$B:$B,K$3,统调负荷!$C:$C,$A37)/10,"")</f>
        <v>617.46075</v>
      </c>
      <c r="L37" s="27">
        <f>IFERROR(AVERAGEIFS(统调负荷!$R:$R,统调负荷!$B:$B,L$3,统调负荷!$C:$C,$A37)/10,"")</f>
        <v>634.84775</v>
      </c>
      <c r="M37" s="27">
        <f>IFERROR(AVERAGEIFS(统调负荷!$R:$R,统调负荷!$B:$B,M$3,统调负荷!$C:$C,$A37)/10,"")</f>
        <v>673.129</v>
      </c>
      <c r="N37" s="27">
        <f>IFERROR(AVERAGEIFS(统调负荷!$R:$R,统调负荷!$B:$B,N$3,统调负荷!$C:$C,$A37)/10,"")</f>
        <v>826.04525</v>
      </c>
      <c r="O37" s="27">
        <f>IFERROR(AVERAGEIFS(统调负荷!$R:$R,统调负荷!$B:$B,O$3,统调负荷!$C:$C,$A37)/10,"")</f>
        <v>1080.4715</v>
      </c>
      <c r="P37" s="27">
        <f>IFERROR(AVERAGEIFS(统调负荷!$R:$R,统调负荷!$B:$B,P$3,统调负荷!$C:$C,$A37)/10,"")</f>
        <v>1298.77</v>
      </c>
      <c r="Q37" s="27">
        <f>IFERROR(AVERAGEIFS(统调负荷!$R:$R,统调负荷!$B:$B,Q$3,统调负荷!$C:$C,$A37)/10,"")</f>
        <v>1414.6475</v>
      </c>
      <c r="R37" s="27">
        <f>IFERROR(AVERAGEIFS(统调负荷!$R:$R,统调负荷!$B:$B,R$3,统调负荷!$C:$C,$A37)/10,"")</f>
        <v>1435.6</v>
      </c>
      <c r="S37" s="27">
        <f>IFERROR(AVERAGEIFS(统调负荷!$R:$R,统调负荷!$B:$B,S$3,统调负荷!$C:$C,$A37)/10,"")</f>
        <v>1406.195</v>
      </c>
      <c r="T37" s="27">
        <f>IFERROR(AVERAGEIFS(统调负荷!$R:$R,统调负荷!$B:$B,T$3,统调负荷!$C:$C,$A37)/10,"")</f>
        <v>1311.0375</v>
      </c>
      <c r="U37" s="27">
        <f>IFERROR(AVERAGEIFS(统调负荷!$R:$R,统调负荷!$B:$B,U$3,统调负荷!$C:$C,$A37)/10,"")</f>
        <v>1138.8125</v>
      </c>
      <c r="V37" s="27">
        <f>IFERROR(AVERAGEIFS(统调负荷!$R:$R,统调负荷!$B:$B,V$3,统调负荷!$C:$C,$A37)/10,"")</f>
        <v>893.71525</v>
      </c>
      <c r="W37" s="27">
        <f>IFERROR(AVERAGEIFS(统调负荷!$R:$R,统调负荷!$B:$B,W$3,统调负荷!$C:$C,$A37)/10,"")</f>
        <v>667.77025</v>
      </c>
      <c r="X37" s="27">
        <f>IFERROR(AVERAGEIFS(统调负荷!$R:$R,统调负荷!$B:$B,X$3,统调负荷!$C:$C,$A37)/10,"")</f>
        <v>598.38725</v>
      </c>
      <c r="Y37" s="27">
        <f>IFERROR(AVERAGEIFS(统调负荷!$R:$R,统调负荷!$B:$B,Y$3,统调负荷!$C:$C,$A37)/10,"")</f>
        <v>602.9945</v>
      </c>
      <c r="Z37" s="27">
        <f>IFERROR(AVERAGEIFS(统调负荷!$R:$R,统调负荷!$B:$B,Z$3,统调负荷!$C:$C,$A37)/10,"")</f>
        <v>619.82975</v>
      </c>
      <c r="AA37" s="27">
        <f>IFERROR(AVERAGEIFS(统调负荷!$R:$R,统调负荷!$B:$B,AA$3,统调负荷!$C:$C,$A37)/10,"")</f>
        <v>625.44075</v>
      </c>
      <c r="AB37" s="27">
        <f>IFERROR(AVERAGEIFS(统调负荷!$R:$R,统调负荷!$B:$B,AB$3,统调负荷!$C:$C,$A37)/10,"")</f>
        <v>608.31</v>
      </c>
      <c r="AC37" s="27">
        <f>IFERROR(AVERAGEIFS(统调负荷!$R:$R,统调负荷!$B:$B,AC$3,统调负荷!$C:$C,$A37)/10,"")</f>
        <v>569.6745</v>
      </c>
      <c r="AD37" s="27"/>
      <c r="AE37" s="30"/>
      <c r="AF37" s="31"/>
      <c r="AG37" s="31"/>
      <c r="AH37" s="31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</row>
    <row r="38" s="26" customFormat="1" spans="1:55">
      <c r="A38" s="16" t="str">
        <f>统调负荷24小时!A38</f>
        <v>2025-01-18</v>
      </c>
      <c r="B38" s="37" t="s">
        <v>53</v>
      </c>
      <c r="C38" s="33">
        <f t="shared" si="0"/>
        <v>843.690625</v>
      </c>
      <c r="D38" s="3">
        <f t="shared" si="1"/>
        <v>1739.975</v>
      </c>
      <c r="E38" s="3">
        <f t="shared" si="2"/>
        <v>461.6</v>
      </c>
      <c r="F38" s="27">
        <f>IFERROR(AVERAGEIFS(统调负荷!$I:$I,统调负荷!$B:$B,F$3,统调负荷!$C:$C,$A38)/10,"")</f>
        <v>536</v>
      </c>
      <c r="G38" s="27">
        <f>IFERROR(AVERAGEIFS(统调负荷!$I:$I,统调负荷!$B:$B,G$3,统调负荷!$C:$C,$A38)/10,"")</f>
        <v>522.85</v>
      </c>
      <c r="H38" s="27">
        <f>IFERROR(AVERAGEIFS(统调负荷!$I:$I,统调负荷!$B:$B,H$3,统调负荷!$C:$C,$A38)/10,"")</f>
        <v>514.675</v>
      </c>
      <c r="I38" s="27">
        <f>IFERROR(AVERAGEIFS(统调负荷!$I:$I,统调负荷!$B:$B,I$3,统调负荷!$C:$C,$A38)/10,"")</f>
        <v>509.675</v>
      </c>
      <c r="J38" s="27">
        <f>IFERROR(AVERAGEIFS(统调负荷!$I:$I,统调负荷!$B:$B,J$3,统调负荷!$C:$C,$A38)/10,"")</f>
        <v>507.425</v>
      </c>
      <c r="K38" s="27">
        <f>IFERROR(AVERAGEIFS(统调负荷!$I:$I,统调负荷!$B:$B,K$3,统调负荷!$C:$C,$A38)/10,"")</f>
        <v>507.225</v>
      </c>
      <c r="L38" s="27">
        <f>IFERROR(AVERAGEIFS(统调负荷!$I:$I,统调负荷!$B:$B,L$3,统调负荷!$C:$C,$A38)/10,"")</f>
        <v>521.45</v>
      </c>
      <c r="M38" s="27">
        <f>IFERROR(AVERAGEIFS(统调负荷!$I:$I,统调负荷!$B:$B,M$3,统调负荷!$C:$C,$A38)/10,"")</f>
        <v>594.95</v>
      </c>
      <c r="N38" s="27">
        <f>IFERROR(AVERAGEIFS(统调负荷!$I:$I,统调负荷!$B:$B,N$3,统调负荷!$C:$C,$A38)/10,"")</f>
        <v>801</v>
      </c>
      <c r="O38" s="27">
        <f>IFERROR(AVERAGEIFS(统调负荷!$I:$I,统调负荷!$B:$B,O$3,统调负荷!$C:$C,$A38)/10,"")</f>
        <v>1110.85</v>
      </c>
      <c r="P38" s="27">
        <f>IFERROR(AVERAGEIFS(统调负荷!$I:$I,统调负荷!$B:$B,P$3,统调负荷!$C:$C,$A38)/10,"")</f>
        <v>1417.175</v>
      </c>
      <c r="Q38" s="27">
        <f>IFERROR(AVERAGEIFS(统调负荷!$I:$I,统调负荷!$B:$B,Q$3,统调负荷!$C:$C,$A38)/10,"")</f>
        <v>1634.7</v>
      </c>
      <c r="R38" s="27">
        <f>IFERROR(AVERAGEIFS(统调负荷!$I:$I,统调负荷!$B:$B,R$3,统调负荷!$C:$C,$A38)/10,"")</f>
        <v>1739.975</v>
      </c>
      <c r="S38" s="27">
        <f>IFERROR(AVERAGEIFS(统调负荷!$I:$I,统调负荷!$B:$B,S$3,统调负荷!$C:$C,$A38)/10,"")</f>
        <v>1719.8</v>
      </c>
      <c r="T38" s="27">
        <f>IFERROR(AVERAGEIFS(统调负荷!$I:$I,统调负荷!$B:$B,T$3,统调负荷!$C:$C,$A38)/10,"")</f>
        <v>1579.75</v>
      </c>
      <c r="U38" s="27">
        <f>IFERROR(AVERAGEIFS(统调负荷!$I:$I,统调负荷!$B:$B,U$3,统调负荷!$C:$C,$A38)/10,"")</f>
        <v>1320.575</v>
      </c>
      <c r="V38" s="27">
        <f>IFERROR(AVERAGEIFS(统调负荷!$I:$I,统调负荷!$B:$B,V$3,统调负荷!$C:$C,$A38)/10,"")</f>
        <v>1002.575</v>
      </c>
      <c r="W38" s="27">
        <f>IFERROR(AVERAGEIFS(统调负荷!$I:$I,统调负荷!$B:$B,W$3,统调负荷!$C:$C,$A38)/10,"")</f>
        <v>713.65</v>
      </c>
      <c r="X38" s="27">
        <f>IFERROR(AVERAGEIFS(统调负荷!$I:$I,统调负荷!$B:$B,X$3,统调负荷!$C:$C,$A38)/10,"")</f>
        <v>542.95</v>
      </c>
      <c r="Y38" s="27">
        <f>IFERROR(AVERAGEIFS(统调负荷!$I:$I,统调负荷!$B:$B,Y$3,统调负荷!$C:$C,$A38)/10,"")</f>
        <v>502.45</v>
      </c>
      <c r="Z38" s="27">
        <f>IFERROR(AVERAGEIFS(统调负荷!$I:$I,统调负荷!$B:$B,Z$3,统调负荷!$C:$C,$A38)/10,"")</f>
        <v>502.5</v>
      </c>
      <c r="AA38" s="27">
        <f>IFERROR(AVERAGEIFS(统调负荷!$I:$I,统调负荷!$B:$B,AA$3,统调负荷!$C:$C,$A38)/10,"")</f>
        <v>496.925</v>
      </c>
      <c r="AB38" s="27">
        <f>IFERROR(AVERAGEIFS(统调负荷!$I:$I,统调负荷!$B:$B,AB$3,统调负荷!$C:$C,$A38)/10,"")</f>
        <v>487.85</v>
      </c>
      <c r="AC38" s="27">
        <f>IFERROR(AVERAGEIFS(统调负荷!$I:$I,统调负荷!$B:$B,AC$3,统调负荷!$C:$C,$A38)/10,"")</f>
        <v>461.6</v>
      </c>
      <c r="AD38" s="27"/>
      <c r="AE38" s="30"/>
      <c r="AF38" s="31"/>
      <c r="AG38" s="31"/>
      <c r="AH38" s="31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</row>
    <row r="39" s="26" customFormat="1" spans="1:55">
      <c r="A39" s="16" t="str">
        <f>统调负荷24小时!A39</f>
        <v>2025-01-18</v>
      </c>
      <c r="B39" s="37" t="s">
        <v>54</v>
      </c>
      <c r="C39" s="33">
        <f t="shared" si="0"/>
        <v>781.5351875</v>
      </c>
      <c r="D39" s="3">
        <f t="shared" si="1"/>
        <v>1355.2125</v>
      </c>
      <c r="E39" s="3">
        <f t="shared" si="2"/>
        <v>517.34075</v>
      </c>
      <c r="F39" s="27">
        <f>IFERROR(AVERAGEIFS(统调负荷!$R:$R,统调负荷!$B:$B,F$3,统调负荷!$C:$C,$A39)/10,"")</f>
        <v>564.08775</v>
      </c>
      <c r="G39" s="27">
        <f>IFERROR(AVERAGEIFS(统调负荷!$R:$R,统调负荷!$B:$B,G$3,统调负荷!$C:$C,$A39)/10,"")</f>
        <v>554.84375</v>
      </c>
      <c r="H39" s="27">
        <f>IFERROR(AVERAGEIFS(统调负荷!$R:$R,统调负荷!$B:$B,H$3,统调负荷!$C:$C,$A39)/10,"")</f>
        <v>541.71325</v>
      </c>
      <c r="I39" s="27">
        <f>IFERROR(AVERAGEIFS(统调负荷!$R:$R,统调负荷!$B:$B,I$3,统调负荷!$C:$C,$A39)/10,"")</f>
        <v>553.71825</v>
      </c>
      <c r="J39" s="27">
        <f>IFERROR(AVERAGEIFS(统调负荷!$R:$R,统调负荷!$B:$B,J$3,统调负荷!$C:$C,$A39)/10,"")</f>
        <v>562.7275</v>
      </c>
      <c r="K39" s="27">
        <f>IFERROR(AVERAGEIFS(统调负荷!$R:$R,统调负荷!$B:$B,K$3,统调负荷!$C:$C,$A39)/10,"")</f>
        <v>574.46525</v>
      </c>
      <c r="L39" s="27">
        <f>IFERROR(AVERAGEIFS(统调负荷!$R:$R,统调负荷!$B:$B,L$3,统调负荷!$C:$C,$A39)/10,"")</f>
        <v>599.14175</v>
      </c>
      <c r="M39" s="27">
        <f>IFERROR(AVERAGEIFS(统调负荷!$R:$R,统调负荷!$B:$B,M$3,统调负荷!$C:$C,$A39)/10,"")</f>
        <v>626.06325</v>
      </c>
      <c r="N39" s="27">
        <f>IFERROR(AVERAGEIFS(统调负荷!$R:$R,统调负荷!$B:$B,N$3,统调负荷!$C:$C,$A39)/10,"")</f>
        <v>771.241</v>
      </c>
      <c r="O39" s="27">
        <f>IFERROR(AVERAGEIFS(统调负荷!$R:$R,统调负荷!$B:$B,O$3,统调负荷!$C:$C,$A39)/10,"")</f>
        <v>1001.01575</v>
      </c>
      <c r="P39" s="27">
        <f>IFERROR(AVERAGEIFS(统调负荷!$R:$R,统调负荷!$B:$B,P$3,统调负荷!$C:$C,$A39)/10,"")</f>
        <v>1214.375</v>
      </c>
      <c r="Q39" s="27">
        <f>IFERROR(AVERAGEIFS(统调负荷!$R:$R,统调负荷!$B:$B,Q$3,统调负荷!$C:$C,$A39)/10,"")</f>
        <v>1324.845</v>
      </c>
      <c r="R39" s="27">
        <f>IFERROR(AVERAGEIFS(统调负荷!$R:$R,统调负荷!$B:$B,R$3,统调负荷!$C:$C,$A39)/10,"")</f>
        <v>1355.2125</v>
      </c>
      <c r="S39" s="27">
        <f>IFERROR(AVERAGEIFS(统调负荷!$R:$R,统调负荷!$B:$B,S$3,统调负荷!$C:$C,$A39)/10,"")</f>
        <v>1334.4575</v>
      </c>
      <c r="T39" s="27">
        <f>IFERROR(AVERAGEIFS(统调负荷!$R:$R,统调负荷!$B:$B,T$3,统调负荷!$C:$C,$A39)/10,"")</f>
        <v>1260.5375</v>
      </c>
      <c r="U39" s="27">
        <f>IFERROR(AVERAGEIFS(统调负荷!$R:$R,统调负荷!$B:$B,U$3,统调负荷!$C:$C,$A39)/10,"")</f>
        <v>1104.285</v>
      </c>
      <c r="V39" s="27">
        <f>IFERROR(AVERAGEIFS(统调负荷!$R:$R,统调负荷!$B:$B,V$3,统调负荷!$C:$C,$A39)/10,"")</f>
        <v>865.05</v>
      </c>
      <c r="W39" s="27">
        <f>IFERROR(AVERAGEIFS(统调负荷!$R:$R,统调负荷!$B:$B,W$3,统调负荷!$C:$C,$A39)/10,"")</f>
        <v>643.94425</v>
      </c>
      <c r="X39" s="27">
        <f>IFERROR(AVERAGEIFS(统调负荷!$R:$R,统调负荷!$B:$B,X$3,统调负荷!$C:$C,$A39)/10,"")</f>
        <v>558.809</v>
      </c>
      <c r="Y39" s="27">
        <f>IFERROR(AVERAGEIFS(统调负荷!$R:$R,统调负荷!$B:$B,Y$3,统调负荷!$C:$C,$A39)/10,"")</f>
        <v>570.07725</v>
      </c>
      <c r="Z39" s="27">
        <f>IFERROR(AVERAGEIFS(统调负荷!$R:$R,统调负荷!$B:$B,Z$3,统调负荷!$C:$C,$A39)/10,"")</f>
        <v>567.6455</v>
      </c>
      <c r="AA39" s="27">
        <f>IFERROR(AVERAGEIFS(统调负荷!$R:$R,统调负荷!$B:$B,AA$3,统调负荷!$C:$C,$A39)/10,"")</f>
        <v>558.93925</v>
      </c>
      <c r="AB39" s="27">
        <f>IFERROR(AVERAGEIFS(统调负荷!$R:$R,统调负荷!$B:$B,AB$3,统调负荷!$C:$C,$A39)/10,"")</f>
        <v>532.3085</v>
      </c>
      <c r="AC39" s="27">
        <f>IFERROR(AVERAGEIFS(统调负荷!$R:$R,统调负荷!$B:$B,AC$3,统调负荷!$C:$C,$A39)/10,"")</f>
        <v>517.34075</v>
      </c>
      <c r="AD39" s="27"/>
      <c r="AE39" s="30"/>
      <c r="AF39" s="31"/>
      <c r="AG39" s="31"/>
      <c r="AH39" s="31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</row>
    <row r="40" s="26" customFormat="1" spans="1:55">
      <c r="A40" s="16" t="str">
        <f>统调负荷24小时!A40</f>
        <v>2025-01-19</v>
      </c>
      <c r="B40" s="37" t="s">
        <v>53</v>
      </c>
      <c r="C40" s="33">
        <f t="shared" si="0"/>
        <v>930.869791666667</v>
      </c>
      <c r="D40" s="3">
        <f t="shared" si="1"/>
        <v>2196.375</v>
      </c>
      <c r="E40" s="3">
        <f t="shared" si="2"/>
        <v>434.2</v>
      </c>
      <c r="F40" s="27">
        <f>IFERROR(AVERAGEIFS(统调负荷!$I:$I,统调负荷!$B:$B,F$3,统调负荷!$C:$C,$A40)/10,"")</f>
        <v>437.675</v>
      </c>
      <c r="G40" s="27">
        <f>IFERROR(AVERAGEIFS(统调负荷!$I:$I,统调负荷!$B:$B,G$3,统调负荷!$C:$C,$A40)/10,"")</f>
        <v>435.45</v>
      </c>
      <c r="H40" s="27">
        <f>IFERROR(AVERAGEIFS(统调负荷!$I:$I,统调负荷!$B:$B,H$3,统调负荷!$C:$C,$A40)/10,"")</f>
        <v>434.875</v>
      </c>
      <c r="I40" s="27">
        <f>IFERROR(AVERAGEIFS(统调负荷!$I:$I,统调负荷!$B:$B,I$3,统调负荷!$C:$C,$A40)/10,"")</f>
        <v>434.2</v>
      </c>
      <c r="J40" s="27">
        <f>IFERROR(AVERAGEIFS(统调负荷!$I:$I,统调负荷!$B:$B,J$3,统调负荷!$C:$C,$A40)/10,"")</f>
        <v>435.925</v>
      </c>
      <c r="K40" s="27">
        <f>IFERROR(AVERAGEIFS(统调负荷!$I:$I,统调负荷!$B:$B,K$3,统调负荷!$C:$C,$A40)/10,"")</f>
        <v>437.8</v>
      </c>
      <c r="L40" s="27">
        <f>IFERROR(AVERAGEIFS(统调负荷!$I:$I,统调负荷!$B:$B,L$3,统调负荷!$C:$C,$A40)/10,"")</f>
        <v>456.075</v>
      </c>
      <c r="M40" s="27">
        <f>IFERROR(AVERAGEIFS(统调负荷!$I:$I,统调负荷!$B:$B,M$3,统调负荷!$C:$C,$A40)/10,"")</f>
        <v>552.825</v>
      </c>
      <c r="N40" s="27">
        <f>IFERROR(AVERAGEIFS(统调负荷!$I:$I,统调负荷!$B:$B,N$3,统调负荷!$C:$C,$A40)/10,"")</f>
        <v>844.175</v>
      </c>
      <c r="O40" s="27">
        <f>IFERROR(AVERAGEIFS(统调负荷!$I:$I,统调负荷!$B:$B,O$3,统调负荷!$C:$C,$A40)/10,"")</f>
        <v>1279.4</v>
      </c>
      <c r="P40" s="27">
        <f>IFERROR(AVERAGEIFS(统调负荷!$I:$I,统调负荷!$B:$B,P$3,统调负荷!$C:$C,$A40)/10,"")</f>
        <v>1722.075</v>
      </c>
      <c r="Q40" s="27">
        <f>IFERROR(AVERAGEIFS(统调负荷!$I:$I,统调负荷!$B:$B,Q$3,统调负荷!$C:$C,$A40)/10,"")</f>
        <v>2049.575</v>
      </c>
      <c r="R40" s="27">
        <f>IFERROR(AVERAGEIFS(统调负荷!$I:$I,统调负荷!$B:$B,R$3,统调负荷!$C:$C,$A40)/10,"")</f>
        <v>2196.375</v>
      </c>
      <c r="S40" s="27">
        <f>IFERROR(AVERAGEIFS(统调负荷!$I:$I,统调负荷!$B:$B,S$3,统调负荷!$C:$C,$A40)/10,"")</f>
        <v>2179.975</v>
      </c>
      <c r="T40" s="27">
        <f>IFERROR(AVERAGEIFS(统调负荷!$I:$I,统调负荷!$B:$B,T$3,统调负荷!$C:$C,$A40)/10,"")</f>
        <v>2004.725</v>
      </c>
      <c r="U40" s="27">
        <f>IFERROR(AVERAGEIFS(统调负荷!$I:$I,统调负荷!$B:$B,U$3,统调负荷!$C:$C,$A40)/10,"")</f>
        <v>1637.625</v>
      </c>
      <c r="V40" s="27">
        <f>IFERROR(AVERAGEIFS(统调负荷!$I:$I,统调负荷!$B:$B,V$3,统调负荷!$C:$C,$A40)/10,"")</f>
        <v>1184.85</v>
      </c>
      <c r="W40" s="27">
        <f>IFERROR(AVERAGEIFS(统调负荷!$I:$I,统调负荷!$B:$B,W$3,统调负荷!$C:$C,$A40)/10,"")</f>
        <v>767.075</v>
      </c>
      <c r="X40" s="27">
        <f>IFERROR(AVERAGEIFS(统调负荷!$I:$I,统调负荷!$B:$B,X$3,统调负荷!$C:$C,$A40)/10,"")</f>
        <v>518.75</v>
      </c>
      <c r="Y40" s="27">
        <f>IFERROR(AVERAGEIFS(统调负荷!$I:$I,统调负荷!$B:$B,Y$3,统调负荷!$C:$C,$A40)/10,"")</f>
        <v>463.675</v>
      </c>
      <c r="Z40" s="27">
        <f>IFERROR(AVERAGEIFS(统调负荷!$I:$I,统调负荷!$B:$B,Z$3,统调负荷!$C:$C,$A40)/10,"")</f>
        <v>469.15</v>
      </c>
      <c r="AA40" s="27">
        <f>IFERROR(AVERAGEIFS(统调负荷!$I:$I,统调负荷!$B:$B,AA$3,统调负荷!$C:$C,$A40)/10,"")</f>
        <v>470.075</v>
      </c>
      <c r="AB40" s="27">
        <f>IFERROR(AVERAGEIFS(统调负荷!$I:$I,统调负荷!$B:$B,AB$3,统调负荷!$C:$C,$A40)/10,"")</f>
        <v>469.75</v>
      </c>
      <c r="AC40" s="27">
        <f>IFERROR(AVERAGEIFS(统调负荷!$I:$I,统调负荷!$B:$B,AC$3,统调负荷!$C:$C,$A40)/10,"")</f>
        <v>458.8</v>
      </c>
      <c r="AD40" s="27"/>
      <c r="AE40" s="30"/>
      <c r="AF40" s="31"/>
      <c r="AG40" s="31"/>
      <c r="AH40" s="31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</row>
    <row r="41" s="26" customFormat="1" spans="1:55">
      <c r="A41" s="16" t="str">
        <f>统调负荷24小时!A41</f>
        <v>2025-01-19</v>
      </c>
      <c r="B41" s="37" t="s">
        <v>54</v>
      </c>
      <c r="C41" s="33">
        <f t="shared" si="0"/>
        <v>778.420510416667</v>
      </c>
      <c r="D41" s="3">
        <f t="shared" si="1"/>
        <v>1367.9175</v>
      </c>
      <c r="E41" s="3">
        <f t="shared" si="2"/>
        <v>523.84575</v>
      </c>
      <c r="F41" s="27">
        <f>IFERROR(AVERAGEIFS(统调负荷!$R:$R,统调负荷!$B:$B,F$3,统调负荷!$C:$C,$A41)/10,"")</f>
        <v>523.84575</v>
      </c>
      <c r="G41" s="27">
        <f>IFERROR(AVERAGEIFS(统调负荷!$R:$R,统调负荷!$B:$B,G$3,统调负荷!$C:$C,$A41)/10,"")</f>
        <v>536.73225</v>
      </c>
      <c r="H41" s="27">
        <f>IFERROR(AVERAGEIFS(统调负荷!$R:$R,统调负荷!$B:$B,H$3,统调负荷!$C:$C,$A41)/10,"")</f>
        <v>536.37025</v>
      </c>
      <c r="I41" s="27">
        <f>IFERROR(AVERAGEIFS(统调负荷!$R:$R,统调负荷!$B:$B,I$3,统调负荷!$C:$C,$A41)/10,"")</f>
        <v>533.261</v>
      </c>
      <c r="J41" s="27">
        <f>IFERROR(AVERAGEIFS(统调负荷!$R:$R,统调负荷!$B:$B,J$3,统调负荷!$C:$C,$A41)/10,"")</f>
        <v>531.69725</v>
      </c>
      <c r="K41" s="27">
        <f>IFERROR(AVERAGEIFS(统调负荷!$R:$R,统调负荷!$B:$B,K$3,统调负荷!$C:$C,$A41)/10,"")</f>
        <v>537.81325</v>
      </c>
      <c r="L41" s="27">
        <f>IFERROR(AVERAGEIFS(统调负荷!$R:$R,统调负荷!$B:$B,L$3,统调负荷!$C:$C,$A41)/10,"")</f>
        <v>550.5325</v>
      </c>
      <c r="M41" s="27">
        <f>IFERROR(AVERAGEIFS(统调负荷!$R:$R,统调负荷!$B:$B,M$3,统调负荷!$C:$C,$A41)/10,"")</f>
        <v>587.12625</v>
      </c>
      <c r="N41" s="27">
        <f>IFERROR(AVERAGEIFS(统调负荷!$R:$R,统调负荷!$B:$B,N$3,统调负荷!$C:$C,$A41)/10,"")</f>
        <v>740.62925</v>
      </c>
      <c r="O41" s="27">
        <f>IFERROR(AVERAGEIFS(统调负荷!$R:$R,统调负荷!$B:$B,O$3,统调负荷!$C:$C,$A41)/10,"")</f>
        <v>996.544</v>
      </c>
      <c r="P41" s="27">
        <f>IFERROR(AVERAGEIFS(统调负荷!$R:$R,统调负荷!$B:$B,P$3,统调负荷!$C:$C,$A41)/10,"")</f>
        <v>1221.4975</v>
      </c>
      <c r="Q41" s="27">
        <f>IFERROR(AVERAGEIFS(统调负荷!$R:$R,统调负荷!$B:$B,Q$3,统调负荷!$C:$C,$A41)/10,"")</f>
        <v>1337.64</v>
      </c>
      <c r="R41" s="27">
        <f>IFERROR(AVERAGEIFS(统调负荷!$R:$R,统调负荷!$B:$B,R$3,统调负荷!$C:$C,$A41)/10,"")</f>
        <v>1367.665</v>
      </c>
      <c r="S41" s="27">
        <f>IFERROR(AVERAGEIFS(统调负荷!$R:$R,统调负荷!$B:$B,S$3,统调负荷!$C:$C,$A41)/10,"")</f>
        <v>1367.9175</v>
      </c>
      <c r="T41" s="27">
        <f>IFERROR(AVERAGEIFS(统调负荷!$R:$R,统调负荷!$B:$B,T$3,统调负荷!$C:$C,$A41)/10,"")</f>
        <v>1306.7825</v>
      </c>
      <c r="U41" s="27">
        <f>IFERROR(AVERAGEIFS(统调负荷!$R:$R,统调负荷!$B:$B,U$3,统调负荷!$C:$C,$A41)/10,"")</f>
        <v>1137.985</v>
      </c>
      <c r="V41" s="27">
        <f>IFERROR(AVERAGEIFS(统调负荷!$R:$R,统调负荷!$B:$B,V$3,统调负荷!$C:$C,$A41)/10,"")</f>
        <v>879.6575</v>
      </c>
      <c r="W41" s="27">
        <f>IFERROR(AVERAGEIFS(统调负荷!$R:$R,统调负荷!$B:$B,W$3,统调负荷!$C:$C,$A41)/10,"")</f>
        <v>646.36575</v>
      </c>
      <c r="X41" s="27">
        <f>IFERROR(AVERAGEIFS(统调负荷!$R:$R,统调负荷!$B:$B,X$3,统调负荷!$C:$C,$A41)/10,"")</f>
        <v>563.9445</v>
      </c>
      <c r="Y41" s="27">
        <f>IFERROR(AVERAGEIFS(统调负荷!$R:$R,统调负荷!$B:$B,Y$3,统调负荷!$C:$C,$A41)/10,"")</f>
        <v>570.86025</v>
      </c>
      <c r="Z41" s="27">
        <f>IFERROR(AVERAGEIFS(统调负荷!$R:$R,统调负荷!$B:$B,Z$3,统调负荷!$C:$C,$A41)/10,"")</f>
        <v>567.015</v>
      </c>
      <c r="AA41" s="27">
        <f>IFERROR(AVERAGEIFS(统调负荷!$R:$R,统调负荷!$B:$B,AA$3,统调负荷!$C:$C,$A41)/10,"")</f>
        <v>561.2735</v>
      </c>
      <c r="AB41" s="27">
        <f>IFERROR(AVERAGEIFS(统调负荷!$R:$R,统调负荷!$B:$B,AB$3,统调负荷!$C:$C,$A41)/10,"")</f>
        <v>549.0185</v>
      </c>
      <c r="AC41" s="27">
        <f>IFERROR(AVERAGEIFS(统调负荷!$R:$R,统调负荷!$B:$B,AC$3,统调负荷!$C:$C,$A41)/10,"")</f>
        <v>529.918</v>
      </c>
      <c r="AD41" s="27"/>
      <c r="AE41" s="30"/>
      <c r="AF41" s="31"/>
      <c r="AG41" s="31"/>
      <c r="AH41" s="31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</row>
    <row r="42" s="26" customFormat="1" spans="1:55">
      <c r="A42" s="16" t="str">
        <f>统调负荷24小时!A42</f>
        <v>2025-01-20</v>
      </c>
      <c r="B42" s="37" t="s">
        <v>53</v>
      </c>
      <c r="C42" s="33">
        <f t="shared" si="0"/>
        <v>834.848958333333</v>
      </c>
      <c r="D42" s="3">
        <f t="shared" si="1"/>
        <v>1780.775</v>
      </c>
      <c r="E42" s="3">
        <f t="shared" si="2"/>
        <v>456.525</v>
      </c>
      <c r="F42" s="27">
        <f>IFERROR(AVERAGEIFS(统调负荷!$I:$I,统调负荷!$B:$B,F$3,统调负荷!$C:$C,$A42)/10,"")</f>
        <v>456.525</v>
      </c>
      <c r="G42" s="27">
        <f>IFERROR(AVERAGEIFS(统调负荷!$I:$I,统调负荷!$B:$B,G$3,统调负荷!$C:$C,$A42)/10,"")</f>
        <v>460.225</v>
      </c>
      <c r="H42" s="27">
        <f>IFERROR(AVERAGEIFS(统调负荷!$I:$I,统调负荷!$B:$B,H$3,统调负荷!$C:$C,$A42)/10,"")</f>
        <v>463.775</v>
      </c>
      <c r="I42" s="27">
        <f>IFERROR(AVERAGEIFS(统调负荷!$I:$I,统调负荷!$B:$B,I$3,统调负荷!$C:$C,$A42)/10,"")</f>
        <v>464.625</v>
      </c>
      <c r="J42" s="27">
        <f>IFERROR(AVERAGEIFS(统调负荷!$I:$I,统调负荷!$B:$B,J$3,统调负荷!$C:$C,$A42)/10,"")</f>
        <v>463.825</v>
      </c>
      <c r="K42" s="27">
        <f>IFERROR(AVERAGEIFS(统调负荷!$I:$I,统调负荷!$B:$B,K$3,统调负荷!$C:$C,$A42)/10,"")</f>
        <v>462.875</v>
      </c>
      <c r="L42" s="27">
        <f>IFERROR(AVERAGEIFS(统调负荷!$I:$I,统调负荷!$B:$B,L$3,统调负荷!$C:$C,$A42)/10,"")</f>
        <v>476.1</v>
      </c>
      <c r="M42" s="27">
        <f>IFERROR(AVERAGEIFS(统调负荷!$I:$I,统调负荷!$B:$B,M$3,统调负荷!$C:$C,$A42)/10,"")</f>
        <v>550.675</v>
      </c>
      <c r="N42" s="27">
        <f>IFERROR(AVERAGEIFS(统调负荷!$I:$I,统调负荷!$B:$B,N$3,统调负荷!$C:$C,$A42)/10,"")</f>
        <v>771.45</v>
      </c>
      <c r="O42" s="27">
        <f>IFERROR(AVERAGEIFS(统调负荷!$I:$I,统调负荷!$B:$B,O$3,统调负荷!$C:$C,$A42)/10,"")</f>
        <v>1099.1</v>
      </c>
      <c r="P42" s="27">
        <f>IFERROR(AVERAGEIFS(统调负荷!$I:$I,统调负荷!$B:$B,P$3,统调负荷!$C:$C,$A42)/10,"")</f>
        <v>1428.825</v>
      </c>
      <c r="Q42" s="27">
        <f>IFERROR(AVERAGEIFS(统调负荷!$I:$I,统调负荷!$B:$B,Q$3,统调负荷!$C:$C,$A42)/10,"")</f>
        <v>1672.1</v>
      </c>
      <c r="R42" s="27">
        <f>IFERROR(AVERAGEIFS(统调负荷!$I:$I,统调负荷!$B:$B,R$3,统调负荷!$C:$C,$A42)/10,"")</f>
        <v>1780.775</v>
      </c>
      <c r="S42" s="27">
        <f>IFERROR(AVERAGEIFS(统调负荷!$I:$I,统调负荷!$B:$B,S$3,统调负荷!$C:$C,$A42)/10,"")</f>
        <v>1769.45</v>
      </c>
      <c r="T42" s="27">
        <f>IFERROR(AVERAGEIFS(统调负荷!$I:$I,统调负荷!$B:$B,T$3,统调负荷!$C:$C,$A42)/10,"")</f>
        <v>1636.15</v>
      </c>
      <c r="U42" s="27">
        <f>IFERROR(AVERAGEIFS(统调负荷!$I:$I,统调负荷!$B:$B,U$3,统调负荷!$C:$C,$A42)/10,"")</f>
        <v>1363.15</v>
      </c>
      <c r="V42" s="27">
        <f>IFERROR(AVERAGEIFS(统调负荷!$I:$I,统调负荷!$B:$B,V$3,统调负荷!$C:$C,$A42)/10,"")</f>
        <v>1023.7</v>
      </c>
      <c r="W42" s="27">
        <f>IFERROR(AVERAGEIFS(统调负荷!$I:$I,统调负荷!$B:$B,W$3,统调负荷!$C:$C,$A42)/10,"")</f>
        <v>713.25</v>
      </c>
      <c r="X42" s="27">
        <f>IFERROR(AVERAGEIFS(统调负荷!$I:$I,统调负荷!$B:$B,X$3,统调负荷!$C:$C,$A42)/10,"")</f>
        <v>526.225</v>
      </c>
      <c r="Y42" s="27">
        <f>IFERROR(AVERAGEIFS(统调负荷!$I:$I,统调负荷!$B:$B,Y$3,统调负荷!$C:$C,$A42)/10,"")</f>
        <v>486.6</v>
      </c>
      <c r="Z42" s="27">
        <f>IFERROR(AVERAGEIFS(统调负荷!$I:$I,统调负荷!$B:$B,Z$3,统调负荷!$C:$C,$A42)/10,"")</f>
        <v>494.75</v>
      </c>
      <c r="AA42" s="27">
        <f>IFERROR(AVERAGEIFS(统调负荷!$I:$I,统调负荷!$B:$B,AA$3,统调负荷!$C:$C,$A42)/10,"")</f>
        <v>496.5</v>
      </c>
      <c r="AB42" s="27">
        <f>IFERROR(AVERAGEIFS(统调负荷!$I:$I,统调负荷!$B:$B,AB$3,统调负荷!$C:$C,$A42)/10,"")</f>
        <v>494.425</v>
      </c>
      <c r="AC42" s="27">
        <f>IFERROR(AVERAGEIFS(统调负荷!$I:$I,统调负荷!$B:$B,AC$3,统调负荷!$C:$C,$A42)/10,"")</f>
        <v>481.3</v>
      </c>
      <c r="AD42" s="27"/>
      <c r="AE42" s="30"/>
      <c r="AF42" s="31"/>
      <c r="AG42" s="31"/>
      <c r="AH42" s="31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</row>
    <row r="43" s="26" customFormat="1" spans="1:55">
      <c r="A43" s="16" t="str">
        <f>统调负荷24小时!A43</f>
        <v>2025-01-20</v>
      </c>
      <c r="B43" s="37" t="s">
        <v>54</v>
      </c>
      <c r="C43" s="33">
        <f t="shared" si="0"/>
        <v>801.621604166667</v>
      </c>
      <c r="D43" s="3">
        <f t="shared" si="1"/>
        <v>1379.765</v>
      </c>
      <c r="E43" s="3">
        <f t="shared" si="2"/>
        <v>533.648</v>
      </c>
      <c r="F43" s="27">
        <f>IFERROR(AVERAGEIFS(统调负荷!$R:$R,统调负荷!$B:$B,F$3,统调负荷!$C:$C,$A43)/10,"")</f>
        <v>533.648</v>
      </c>
      <c r="G43" s="27">
        <f>IFERROR(AVERAGEIFS(统调负荷!$R:$R,统调负荷!$B:$B,G$3,统调负荷!$C:$C,$A43)/10,"")</f>
        <v>553.04825</v>
      </c>
      <c r="H43" s="27">
        <f>IFERROR(AVERAGEIFS(统调负荷!$R:$R,统调负荷!$B:$B,H$3,统调负荷!$C:$C,$A43)/10,"")</f>
        <v>561.28725</v>
      </c>
      <c r="I43" s="27">
        <f>IFERROR(AVERAGEIFS(统调负荷!$R:$R,统调负荷!$B:$B,I$3,统调负荷!$C:$C,$A43)/10,"")</f>
        <v>561.37225</v>
      </c>
      <c r="J43" s="27">
        <f>IFERROR(AVERAGEIFS(统调负荷!$R:$R,统调负荷!$B:$B,J$3,统调负荷!$C:$C,$A43)/10,"")</f>
        <v>567.4885</v>
      </c>
      <c r="K43" s="27">
        <f>IFERROR(AVERAGEIFS(统调负荷!$R:$R,统调负荷!$B:$B,K$3,统调负荷!$C:$C,$A43)/10,"")</f>
        <v>568.907</v>
      </c>
      <c r="L43" s="27">
        <f>IFERROR(AVERAGEIFS(统调负荷!$R:$R,统调负荷!$B:$B,L$3,统调负荷!$C:$C,$A43)/10,"")</f>
        <v>565.88325</v>
      </c>
      <c r="M43" s="27">
        <f>IFERROR(AVERAGEIFS(统调负荷!$R:$R,统调负荷!$B:$B,M$3,统调负荷!$C:$C,$A43)/10,"")</f>
        <v>602.5255</v>
      </c>
      <c r="N43" s="27">
        <f>IFERROR(AVERAGEIFS(统调负荷!$R:$R,统调负荷!$B:$B,N$3,统调负荷!$C:$C,$A43)/10,"")</f>
        <v>760.13625</v>
      </c>
      <c r="O43" s="27">
        <f>IFERROR(AVERAGEIFS(统调负荷!$R:$R,统调负荷!$B:$B,O$3,统调负荷!$C:$C,$A43)/10,"")</f>
        <v>1018.49025</v>
      </c>
      <c r="P43" s="27">
        <f>IFERROR(AVERAGEIFS(统调负荷!$R:$R,统调负荷!$B:$B,P$3,统调负荷!$C:$C,$A43)/10,"")</f>
        <v>1228.7775</v>
      </c>
      <c r="Q43" s="27">
        <f>IFERROR(AVERAGEIFS(统调负荷!$R:$R,统调负荷!$B:$B,Q$3,统调负荷!$C:$C,$A43)/10,"")</f>
        <v>1343.695</v>
      </c>
      <c r="R43" s="27">
        <f>IFERROR(AVERAGEIFS(统调负荷!$R:$R,统调负荷!$B:$B,R$3,统调负荷!$C:$C,$A43)/10,"")</f>
        <v>1379.765</v>
      </c>
      <c r="S43" s="27">
        <f>IFERROR(AVERAGEIFS(统调负荷!$R:$R,统调负荷!$B:$B,S$3,统调负荷!$C:$C,$A43)/10,"")</f>
        <v>1375.03</v>
      </c>
      <c r="T43" s="27">
        <f>IFERROR(AVERAGEIFS(统调负荷!$R:$R,统调负荷!$B:$B,T$3,统调负荷!$C:$C,$A43)/10,"")</f>
        <v>1318.055</v>
      </c>
      <c r="U43" s="27">
        <f>IFERROR(AVERAGEIFS(统调负荷!$R:$R,统调负荷!$B:$B,U$3,统调负荷!$C:$C,$A43)/10,"")</f>
        <v>1160.195</v>
      </c>
      <c r="V43" s="27">
        <f>IFERROR(AVERAGEIFS(统调负荷!$R:$R,统调负荷!$B:$B,V$3,统调负荷!$C:$C,$A43)/10,"")</f>
        <v>922.643</v>
      </c>
      <c r="W43" s="27">
        <f>IFERROR(AVERAGEIFS(统调负荷!$R:$R,统调负荷!$B:$B,W$3,统调负荷!$C:$C,$A43)/10,"")</f>
        <v>700.86225</v>
      </c>
      <c r="X43" s="27">
        <f>IFERROR(AVERAGEIFS(统调负荷!$R:$R,统调负荷!$B:$B,X$3,统调负荷!$C:$C,$A43)/10,"")</f>
        <v>591.78675</v>
      </c>
      <c r="Y43" s="27">
        <f>IFERROR(AVERAGEIFS(统调负荷!$R:$R,统调负荷!$B:$B,Y$3,统调负荷!$C:$C,$A43)/10,"")</f>
        <v>590.741</v>
      </c>
      <c r="Z43" s="27">
        <f>IFERROR(AVERAGEIFS(统调负荷!$R:$R,统调负荷!$B:$B,Z$3,统调负荷!$C:$C,$A43)/10,"")</f>
        <v>591.05975</v>
      </c>
      <c r="AA43" s="27">
        <f>IFERROR(AVERAGEIFS(统调负荷!$R:$R,统调负荷!$B:$B,AA$3,统调负荷!$C:$C,$A43)/10,"")</f>
        <v>586.397</v>
      </c>
      <c r="AB43" s="27">
        <f>IFERROR(AVERAGEIFS(统调负荷!$R:$R,统调负荷!$B:$B,AB$3,统调负荷!$C:$C,$A43)/10,"")</f>
        <v>583.6505</v>
      </c>
      <c r="AC43" s="27">
        <f>IFERROR(AVERAGEIFS(统调负荷!$R:$R,统调负荷!$B:$B,AC$3,统调负荷!$C:$C,$A43)/10,"")</f>
        <v>573.47425</v>
      </c>
      <c r="AD43" s="27"/>
      <c r="AE43" s="30"/>
      <c r="AF43" s="31"/>
      <c r="AG43" s="31"/>
      <c r="AH43" s="31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</row>
    <row r="44" s="26" customFormat="1" spans="1:55">
      <c r="A44" s="16" t="str">
        <f>统调负荷24小时!A44</f>
        <v>2025-01-21</v>
      </c>
      <c r="B44" s="37" t="s">
        <v>53</v>
      </c>
      <c r="C44" s="33">
        <f t="shared" si="0"/>
        <v>914.471875</v>
      </c>
      <c r="D44" s="3">
        <f t="shared" si="1"/>
        <v>1946.15</v>
      </c>
      <c r="E44" s="3">
        <f t="shared" si="2"/>
        <v>470.525</v>
      </c>
      <c r="F44" s="27">
        <f>IFERROR(AVERAGEIFS(统调负荷!$I:$I,统调负荷!$B:$B,F$3,统调负荷!$C:$C,$A44)/10,"")</f>
        <v>476.75</v>
      </c>
      <c r="G44" s="27">
        <f>IFERROR(AVERAGEIFS(统调负荷!$I:$I,统调负荷!$B:$B,G$3,统调负荷!$C:$C,$A44)/10,"")</f>
        <v>473.275</v>
      </c>
      <c r="H44" s="27">
        <f>IFERROR(AVERAGEIFS(统调负荷!$I:$I,统调负荷!$B:$B,H$3,统调负荷!$C:$C,$A44)/10,"")</f>
        <v>471.225</v>
      </c>
      <c r="I44" s="27">
        <f>IFERROR(AVERAGEIFS(统调负荷!$I:$I,统调负荷!$B:$B,I$3,统调负荷!$C:$C,$A44)/10,"")</f>
        <v>470.525</v>
      </c>
      <c r="J44" s="27">
        <f>IFERROR(AVERAGEIFS(统调负荷!$I:$I,统调负荷!$B:$B,J$3,统调负荷!$C:$C,$A44)/10,"")</f>
        <v>471.025</v>
      </c>
      <c r="K44" s="27">
        <f>IFERROR(AVERAGEIFS(统调负荷!$I:$I,统调负荷!$B:$B,K$3,统调负荷!$C:$C,$A44)/10,"")</f>
        <v>471.925</v>
      </c>
      <c r="L44" s="27">
        <f>IFERROR(AVERAGEIFS(统调负荷!$I:$I,统调负荷!$B:$B,L$3,统调负荷!$C:$C,$A44)/10,"")</f>
        <v>489.575</v>
      </c>
      <c r="M44" s="27">
        <f>IFERROR(AVERAGEIFS(统调负荷!$I:$I,统调负荷!$B:$B,M$3,统调负荷!$C:$C,$A44)/10,"")</f>
        <v>573.05</v>
      </c>
      <c r="N44" s="27">
        <f>IFERROR(AVERAGEIFS(统调负荷!$I:$I,统调负荷!$B:$B,N$3,统调负荷!$C:$C,$A44)/10,"")</f>
        <v>818.525</v>
      </c>
      <c r="O44" s="27">
        <f>IFERROR(AVERAGEIFS(统调负荷!$I:$I,统调负荷!$B:$B,O$3,统调负荷!$C:$C,$A44)/10,"")</f>
        <v>1186.425</v>
      </c>
      <c r="P44" s="27">
        <f>IFERROR(AVERAGEIFS(统调负荷!$I:$I,统调负荷!$B:$B,P$3,统调负荷!$C:$C,$A44)/10,"")</f>
        <v>1553.5</v>
      </c>
      <c r="Q44" s="27">
        <f>IFERROR(AVERAGEIFS(统调负荷!$I:$I,统调负荷!$B:$B,Q$3,统调负荷!$C:$C,$A44)/10,"")</f>
        <v>1824.225</v>
      </c>
      <c r="R44" s="27">
        <f>IFERROR(AVERAGEIFS(统调负荷!$I:$I,统调负荷!$B:$B,R$3,统调负荷!$C:$C,$A44)/10,"")</f>
        <v>1946.15</v>
      </c>
      <c r="S44" s="27">
        <f>IFERROR(AVERAGEIFS(统调负荷!$I:$I,统调负荷!$B:$B,S$3,统调负荷!$C:$C,$A44)/10,"")</f>
        <v>1934.95</v>
      </c>
      <c r="T44" s="27">
        <f>IFERROR(AVERAGEIFS(统调负荷!$I:$I,统调负荷!$B:$B,T$3,统调负荷!$C:$C,$A44)/10,"")</f>
        <v>1790.175</v>
      </c>
      <c r="U44" s="27">
        <f>IFERROR(AVERAGEIFS(统调负荷!$I:$I,统调负荷!$B:$B,U$3,统调负荷!$C:$C,$A44)/10,"")</f>
        <v>1511.65</v>
      </c>
      <c r="V44" s="27">
        <f>IFERROR(AVERAGEIFS(统调负荷!$I:$I,统调负荷!$B:$B,V$3,统调负荷!$C:$C,$A44)/10,"")</f>
        <v>1178.65</v>
      </c>
      <c r="W44" s="27">
        <f>IFERROR(AVERAGEIFS(统调负荷!$I:$I,统调负荷!$B:$B,W$3,统调负荷!$C:$C,$A44)/10,"")</f>
        <v>869.05</v>
      </c>
      <c r="X44" s="27">
        <f>IFERROR(AVERAGEIFS(统调负荷!$I:$I,统调负荷!$B:$B,X$3,统调负荷!$C:$C,$A44)/10,"")</f>
        <v>646.45</v>
      </c>
      <c r="Y44" s="27">
        <f>IFERROR(AVERAGEIFS(统调负荷!$I:$I,统调负荷!$B:$B,Y$3,统调负荷!$C:$C,$A44)/10,"")</f>
        <v>556.35</v>
      </c>
      <c r="Z44" s="27">
        <f>IFERROR(AVERAGEIFS(统调负荷!$I:$I,统调负荷!$B:$B,Z$3,统调负荷!$C:$C,$A44)/10,"")</f>
        <v>564.9</v>
      </c>
      <c r="AA44" s="27">
        <f>IFERROR(AVERAGEIFS(统调负荷!$I:$I,统调负荷!$B:$B,AA$3,统调负荷!$C:$C,$A44)/10,"")</f>
        <v>566.525</v>
      </c>
      <c r="AB44" s="27">
        <f>IFERROR(AVERAGEIFS(统调负荷!$I:$I,统调负荷!$B:$B,AB$3,统调负荷!$C:$C,$A44)/10,"")</f>
        <v>561.375</v>
      </c>
      <c r="AC44" s="27">
        <f>IFERROR(AVERAGEIFS(统调负荷!$I:$I,统调负荷!$B:$B,AC$3,统调负荷!$C:$C,$A44)/10,"")</f>
        <v>541.075</v>
      </c>
      <c r="AD44" s="27"/>
      <c r="AE44" s="30"/>
      <c r="AF44" s="31"/>
      <c r="AG44" s="31"/>
      <c r="AH44" s="31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</row>
    <row r="45" s="26" customFormat="1" spans="1:55">
      <c r="A45" s="16" t="str">
        <f>统调负荷24小时!A45</f>
        <v>2025-01-21</v>
      </c>
      <c r="B45" s="37" t="s">
        <v>54</v>
      </c>
      <c r="C45" s="33">
        <f t="shared" si="0"/>
        <v>771.256583333333</v>
      </c>
      <c r="D45" s="3">
        <f t="shared" si="1"/>
        <v>1404.41</v>
      </c>
      <c r="E45" s="3">
        <f t="shared" si="2"/>
        <v>509.8085</v>
      </c>
      <c r="F45" s="27">
        <f>IFERROR(AVERAGEIFS(统调负荷!$R:$R,统调负荷!$B:$B,F$3,统调负荷!$C:$C,$A45)/10,"")</f>
        <v>518.03125</v>
      </c>
      <c r="G45" s="27">
        <f>IFERROR(AVERAGEIFS(统调负荷!$R:$R,统调负荷!$B:$B,G$3,统调负荷!$C:$C,$A45)/10,"")</f>
        <v>518.611</v>
      </c>
      <c r="H45" s="27">
        <f>IFERROR(AVERAGEIFS(统调负荷!$R:$R,统调负荷!$B:$B,H$3,统调负荷!$C:$C,$A45)/10,"")</f>
        <v>514.79825</v>
      </c>
      <c r="I45" s="27">
        <f>IFERROR(AVERAGEIFS(统调负荷!$R:$R,统调负荷!$B:$B,I$3,统调负荷!$C:$C,$A45)/10,"")</f>
        <v>509.8085</v>
      </c>
      <c r="J45" s="27">
        <f>IFERROR(AVERAGEIFS(统调负荷!$R:$R,统调负荷!$B:$B,J$3,统调负荷!$C:$C,$A45)/10,"")</f>
        <v>511.24875</v>
      </c>
      <c r="K45" s="27">
        <f>IFERROR(AVERAGEIFS(统调负荷!$R:$R,统调负荷!$B:$B,K$3,统调负荷!$C:$C,$A45)/10,"")</f>
        <v>513.5095</v>
      </c>
      <c r="L45" s="27">
        <f>IFERROR(AVERAGEIFS(统调负荷!$R:$R,统调负荷!$B:$B,L$3,统调负荷!$C:$C,$A45)/10,"")</f>
        <v>523.0865</v>
      </c>
      <c r="M45" s="27">
        <f>IFERROR(AVERAGEIFS(统调负荷!$R:$R,统调负荷!$B:$B,M$3,统调负荷!$C:$C,$A45)/10,"")</f>
        <v>555.68525</v>
      </c>
      <c r="N45" s="27">
        <f>IFERROR(AVERAGEIFS(统调负荷!$R:$R,统调负荷!$B:$B,N$3,统调负荷!$C:$C,$A45)/10,"")</f>
        <v>724.32375</v>
      </c>
      <c r="O45" s="27">
        <f>IFERROR(AVERAGEIFS(统调负荷!$R:$R,统调负荷!$B:$B,O$3,统调负荷!$C:$C,$A45)/10,"")</f>
        <v>1001.76325</v>
      </c>
      <c r="P45" s="27">
        <f>IFERROR(AVERAGEIFS(统调负荷!$R:$R,统调负荷!$B:$B,P$3,统调负荷!$C:$C,$A45)/10,"")</f>
        <v>1238.0525</v>
      </c>
      <c r="Q45" s="27">
        <f>IFERROR(AVERAGEIFS(统调负荷!$R:$R,统调负荷!$B:$B,Q$3,统调负荷!$C:$C,$A45)/10,"")</f>
        <v>1369.065</v>
      </c>
      <c r="R45" s="27">
        <f>IFERROR(AVERAGEIFS(统调负荷!$R:$R,统调负荷!$B:$B,R$3,统调负荷!$C:$C,$A45)/10,"")</f>
        <v>1404.41</v>
      </c>
      <c r="S45" s="27">
        <f>IFERROR(AVERAGEIFS(统调负荷!$R:$R,统调负荷!$B:$B,S$3,统调负荷!$C:$C,$A45)/10,"")</f>
        <v>1329.845</v>
      </c>
      <c r="T45" s="27">
        <f>IFERROR(AVERAGEIFS(统调负荷!$R:$R,统调负荷!$B:$B,T$3,统调负荷!$C:$C,$A45)/10,"")</f>
        <v>1214.7325</v>
      </c>
      <c r="U45" s="27">
        <f>IFERROR(AVERAGEIFS(统调负荷!$R:$R,统调负荷!$B:$B,U$3,统调负荷!$C:$C,$A45)/10,"")</f>
        <v>1020.426</v>
      </c>
      <c r="V45" s="27">
        <f>IFERROR(AVERAGEIFS(统调负荷!$R:$R,统调负荷!$B:$B,V$3,统调负荷!$C:$C,$A45)/10,"")</f>
        <v>815.73175</v>
      </c>
      <c r="W45" s="27">
        <f>IFERROR(AVERAGEIFS(统调负荷!$R:$R,统调负荷!$B:$B,W$3,统调负荷!$C:$C,$A45)/10,"")</f>
        <v>663.295</v>
      </c>
      <c r="X45" s="27">
        <f>IFERROR(AVERAGEIFS(统调负荷!$R:$R,统调负荷!$B:$B,X$3,统调负荷!$C:$C,$A45)/10,"")</f>
        <v>577.081</v>
      </c>
      <c r="Y45" s="27">
        <f>IFERROR(AVERAGEIFS(统调负荷!$R:$R,统调负荷!$B:$B,Y$3,统调负荷!$C:$C,$A45)/10,"")</f>
        <v>592.965</v>
      </c>
      <c r="Z45" s="27">
        <f>IFERROR(AVERAGEIFS(统调负荷!$R:$R,统调负荷!$B:$B,Z$3,统调负荷!$C:$C,$A45)/10,"")</f>
        <v>613.6325</v>
      </c>
      <c r="AA45" s="27">
        <f>IFERROR(AVERAGEIFS(统调负荷!$R:$R,统调负荷!$B:$B,AA$3,统调负荷!$C:$C,$A45)/10,"")</f>
        <v>601.28075</v>
      </c>
      <c r="AB45" s="27">
        <f>IFERROR(AVERAGEIFS(统调负荷!$R:$R,统调负荷!$B:$B,AB$3,统调负荷!$C:$C,$A45)/10,"")</f>
        <v>597.7525</v>
      </c>
      <c r="AC45" s="27">
        <f>IFERROR(AVERAGEIFS(统调负荷!$R:$R,统调负荷!$B:$B,AC$3,统调负荷!$C:$C,$A45)/10,"")</f>
        <v>581.0225</v>
      </c>
      <c r="AD45" s="27"/>
      <c r="AE45" s="30"/>
      <c r="AF45" s="31"/>
      <c r="AG45" s="31"/>
      <c r="AH45" s="31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</row>
    <row r="46" s="26" customFormat="1" spans="1:55">
      <c r="A46" s="16" t="str">
        <f>统调负荷24小时!A46</f>
        <v>2025-01-22</v>
      </c>
      <c r="B46" s="37" t="s">
        <v>53</v>
      </c>
      <c r="C46" s="33">
        <f t="shared" si="0"/>
        <v>781.671875</v>
      </c>
      <c r="D46" s="3">
        <f t="shared" si="1"/>
        <v>1557.9</v>
      </c>
      <c r="E46" s="3">
        <f t="shared" si="2"/>
        <v>481.9</v>
      </c>
      <c r="F46" s="27">
        <f>IFERROR(AVERAGEIFS(统调负荷!$I:$I,统调负荷!$B:$B,F$3,统调负荷!$C:$C,$A46)/10,"")</f>
        <v>529.475</v>
      </c>
      <c r="G46" s="27">
        <f>IFERROR(AVERAGEIFS(统调负荷!$I:$I,统调负荷!$B:$B,G$3,统调负荷!$C:$C,$A46)/10,"")</f>
        <v>525.925</v>
      </c>
      <c r="H46" s="27">
        <f>IFERROR(AVERAGEIFS(统调负荷!$I:$I,统调负荷!$B:$B,H$3,统调负荷!$C:$C,$A46)/10,"")</f>
        <v>517.7</v>
      </c>
      <c r="I46" s="27">
        <f>IFERROR(AVERAGEIFS(统调负荷!$I:$I,统调负荷!$B:$B,I$3,统调负荷!$C:$C,$A46)/10,"")</f>
        <v>509.65</v>
      </c>
      <c r="J46" s="27">
        <f>IFERROR(AVERAGEIFS(统调负荷!$I:$I,统调负荷!$B:$B,J$3,统调负荷!$C:$C,$A46)/10,"")</f>
        <v>503.675</v>
      </c>
      <c r="K46" s="27">
        <f>IFERROR(AVERAGEIFS(统调负荷!$I:$I,统调负荷!$B:$B,K$3,统调负荷!$C:$C,$A46)/10,"")</f>
        <v>499.775</v>
      </c>
      <c r="L46" s="27">
        <f>IFERROR(AVERAGEIFS(统调负荷!$I:$I,统调负荷!$B:$B,L$3,统调负荷!$C:$C,$A46)/10,"")</f>
        <v>498.5</v>
      </c>
      <c r="M46" s="27">
        <f>IFERROR(AVERAGEIFS(统调负荷!$I:$I,统调负荷!$B:$B,M$3,统调负荷!$C:$C,$A46)/10,"")</f>
        <v>542.975</v>
      </c>
      <c r="N46" s="27">
        <f>IFERROR(AVERAGEIFS(统调负荷!$I:$I,统调负荷!$B:$B,N$3,统调负荷!$C:$C,$A46)/10,"")</f>
        <v>745.75</v>
      </c>
      <c r="O46" s="27">
        <f>IFERROR(AVERAGEIFS(统调负荷!$I:$I,统调负荷!$B:$B,O$3,统调负荷!$C:$C,$A46)/10,"")</f>
        <v>1037.15</v>
      </c>
      <c r="P46" s="27">
        <f>IFERROR(AVERAGEIFS(统调负荷!$I:$I,统调负荷!$B:$B,P$3,统调负荷!$C:$C,$A46)/10,"")</f>
        <v>1290.1</v>
      </c>
      <c r="Q46" s="27">
        <f>IFERROR(AVERAGEIFS(统调负荷!$I:$I,统调负荷!$B:$B,Q$3,统调负荷!$C:$C,$A46)/10,"")</f>
        <v>1481</v>
      </c>
      <c r="R46" s="27">
        <f>IFERROR(AVERAGEIFS(统调负荷!$I:$I,统调负荷!$B:$B,R$3,统调负荷!$C:$C,$A46)/10,"")</f>
        <v>1557.9</v>
      </c>
      <c r="S46" s="27">
        <f>IFERROR(AVERAGEIFS(统调负荷!$I:$I,统调负荷!$B:$B,S$3,统调负荷!$C:$C,$A46)/10,"")</f>
        <v>1515.3</v>
      </c>
      <c r="T46" s="27">
        <f>IFERROR(AVERAGEIFS(统调负荷!$I:$I,统调负荷!$B:$B,T$3,统调负荷!$C:$C,$A46)/10,"")</f>
        <v>1368.25</v>
      </c>
      <c r="U46" s="27">
        <f>IFERROR(AVERAGEIFS(统调负荷!$I:$I,统调负荷!$B:$B,U$3,统调负荷!$C:$C,$A46)/10,"")</f>
        <v>1145.725</v>
      </c>
      <c r="V46" s="27">
        <f>IFERROR(AVERAGEIFS(统调负荷!$I:$I,统调负荷!$B:$B,V$3,统调负荷!$C:$C,$A46)/10,"")</f>
        <v>879.975</v>
      </c>
      <c r="W46" s="27">
        <f>IFERROR(AVERAGEIFS(统调负荷!$I:$I,统调负荷!$B:$B,W$3,统调负荷!$C:$C,$A46)/10,"")</f>
        <v>628.525</v>
      </c>
      <c r="X46" s="27">
        <f>IFERROR(AVERAGEIFS(统调负荷!$I:$I,统调负荷!$B:$B,X$3,统调负荷!$C:$C,$A46)/10,"")</f>
        <v>496.9</v>
      </c>
      <c r="Y46" s="27">
        <f>IFERROR(AVERAGEIFS(统调负荷!$I:$I,统调负荷!$B:$B,Y$3,统调负荷!$C:$C,$A46)/10,"")</f>
        <v>496.925</v>
      </c>
      <c r="Z46" s="27">
        <f>IFERROR(AVERAGEIFS(统调负荷!$I:$I,统调负荷!$B:$B,Z$3,统调负荷!$C:$C,$A46)/10,"")</f>
        <v>503.2</v>
      </c>
      <c r="AA46" s="27">
        <f>IFERROR(AVERAGEIFS(统调负荷!$I:$I,统调负荷!$B:$B,AA$3,统调负荷!$C:$C,$A46)/10,"")</f>
        <v>504.275</v>
      </c>
      <c r="AB46" s="27">
        <f>IFERROR(AVERAGEIFS(统调负荷!$I:$I,统调负荷!$B:$B,AB$3,统调负荷!$C:$C,$A46)/10,"")</f>
        <v>499.575</v>
      </c>
      <c r="AC46" s="27">
        <f>IFERROR(AVERAGEIFS(统调负荷!$I:$I,统调负荷!$B:$B,AC$3,统调负荷!$C:$C,$A46)/10,"")</f>
        <v>481.9</v>
      </c>
      <c r="AD46" s="27"/>
      <c r="AE46" s="30"/>
      <c r="AF46" s="31"/>
      <c r="AG46" s="31"/>
      <c r="AH46" s="31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</row>
    <row r="47" s="26" customFormat="1" spans="1:55">
      <c r="A47" s="16" t="str">
        <f>统调负荷24小时!A47</f>
        <v>2025-01-22</v>
      </c>
      <c r="B47" s="37" t="s">
        <v>54</v>
      </c>
      <c r="C47" s="33">
        <f t="shared" si="0"/>
        <v>638.829375</v>
      </c>
      <c r="D47" s="3">
        <f t="shared" si="1"/>
        <v>1005.7555</v>
      </c>
      <c r="E47" s="3">
        <f t="shared" si="2"/>
        <v>496.62275</v>
      </c>
      <c r="F47" s="27">
        <f>IFERROR(AVERAGEIFS(统调负荷!$R:$R,统调负荷!$B:$B,F$3,统调负荷!$C:$C,$A47)/10,"")</f>
        <v>538.3175</v>
      </c>
      <c r="G47" s="27">
        <f>IFERROR(AVERAGEIFS(统调负荷!$R:$R,统调负荷!$B:$B,G$3,统调负荷!$C:$C,$A47)/10,"")</f>
        <v>528.29075</v>
      </c>
      <c r="H47" s="27">
        <f>IFERROR(AVERAGEIFS(统调负荷!$R:$R,统调负荷!$B:$B,H$3,统调负荷!$C:$C,$A47)/10,"")</f>
        <v>528.0045</v>
      </c>
      <c r="I47" s="27">
        <f>IFERROR(AVERAGEIFS(统调负荷!$R:$R,统调负荷!$B:$B,I$3,统调负荷!$C:$C,$A47)/10,"")</f>
        <v>529.1635</v>
      </c>
      <c r="J47" s="27">
        <f>IFERROR(AVERAGEIFS(统调负荷!$R:$R,统调负荷!$B:$B,J$3,统调负荷!$C:$C,$A47)/10,"")</f>
        <v>523.8415</v>
      </c>
      <c r="K47" s="27">
        <f>IFERROR(AVERAGEIFS(统调负荷!$R:$R,统调负荷!$B:$B,K$3,统调负荷!$C:$C,$A47)/10,"")</f>
        <v>521.19225</v>
      </c>
      <c r="L47" s="27">
        <f>IFERROR(AVERAGEIFS(统调负荷!$R:$R,统调负荷!$B:$B,L$3,统调负荷!$C:$C,$A47)/10,"")</f>
        <v>517.19925</v>
      </c>
      <c r="M47" s="27">
        <f>IFERROR(AVERAGEIFS(统调负荷!$R:$R,统调负荷!$B:$B,M$3,统调负荷!$C:$C,$A47)/10,"")</f>
        <v>540.51</v>
      </c>
      <c r="N47" s="27">
        <f>IFERROR(AVERAGEIFS(统调负荷!$R:$R,统调负荷!$B:$B,N$3,统调负荷!$C:$C,$A47)/10,"")</f>
        <v>620.95925</v>
      </c>
      <c r="O47" s="27">
        <f>IFERROR(AVERAGEIFS(统调负荷!$R:$R,统调负荷!$B:$B,O$3,统调负荷!$C:$C,$A47)/10,"")</f>
        <v>725.86975</v>
      </c>
      <c r="P47" s="27">
        <f>IFERROR(AVERAGEIFS(统调负荷!$R:$R,统调负荷!$B:$B,P$3,统调负荷!$C:$C,$A47)/10,"")</f>
        <v>847.6685</v>
      </c>
      <c r="Q47" s="27">
        <f>IFERROR(AVERAGEIFS(统调负荷!$R:$R,统调负荷!$B:$B,Q$3,统调负荷!$C:$C,$A47)/10,"")</f>
        <v>953.63875</v>
      </c>
      <c r="R47" s="27">
        <f>IFERROR(AVERAGEIFS(统调负荷!$R:$R,统调负荷!$B:$B,R$3,统调负荷!$C:$C,$A47)/10,"")</f>
        <v>1005.7555</v>
      </c>
      <c r="S47" s="27">
        <f>IFERROR(AVERAGEIFS(统调负荷!$R:$R,统调负荷!$B:$B,S$3,统调负荷!$C:$C,$A47)/10,"")</f>
        <v>1000.93675</v>
      </c>
      <c r="T47" s="27">
        <f>IFERROR(AVERAGEIFS(统调负荷!$R:$R,统调负荷!$B:$B,T$3,统调负荷!$C:$C,$A47)/10,"")</f>
        <v>908.86725</v>
      </c>
      <c r="U47" s="27">
        <f>IFERROR(AVERAGEIFS(统调负荷!$R:$R,统调负荷!$B:$B,U$3,统调负荷!$C:$C,$A47)/10,"")</f>
        <v>797.942</v>
      </c>
      <c r="V47" s="27">
        <f>IFERROR(AVERAGEIFS(统调负荷!$R:$R,统调负荷!$B:$B,V$3,统调负荷!$C:$C,$A47)/10,"")</f>
        <v>662.62825</v>
      </c>
      <c r="W47" s="27">
        <f>IFERROR(AVERAGEIFS(统调负荷!$R:$R,统调负荷!$B:$B,W$3,统调负荷!$C:$C,$A47)/10,"")</f>
        <v>545.0495</v>
      </c>
      <c r="X47" s="27">
        <f>IFERROR(AVERAGEIFS(统调负荷!$R:$R,统调负荷!$B:$B,X$3,统调负荷!$C:$C,$A47)/10,"")</f>
        <v>496.62275</v>
      </c>
      <c r="Y47" s="27">
        <f>IFERROR(AVERAGEIFS(统调负荷!$R:$R,统调负荷!$B:$B,Y$3,统调负荷!$C:$C,$A47)/10,"")</f>
        <v>504.00575</v>
      </c>
      <c r="Z47" s="27">
        <f>IFERROR(AVERAGEIFS(统调负荷!$R:$R,统调负荷!$B:$B,Z$3,统调负荷!$C:$C,$A47)/10,"")</f>
        <v>513.6935</v>
      </c>
      <c r="AA47" s="27">
        <f>IFERROR(AVERAGEIFS(统调负荷!$R:$R,统调负荷!$B:$B,AA$3,统调负荷!$C:$C,$A47)/10,"")</f>
        <v>507.19</v>
      </c>
      <c r="AB47" s="27">
        <f>IFERROR(AVERAGEIFS(统调负荷!$R:$R,统调负荷!$B:$B,AB$3,统调负荷!$C:$C,$A47)/10,"")</f>
        <v>510.5615</v>
      </c>
      <c r="AC47" s="27">
        <f>IFERROR(AVERAGEIFS(统调负荷!$R:$R,统调负荷!$B:$B,AC$3,统调负荷!$C:$C,$A47)/10,"")</f>
        <v>503.99675</v>
      </c>
      <c r="AD47" s="27"/>
      <c r="AE47" s="30"/>
      <c r="AF47" s="31"/>
      <c r="AG47" s="31"/>
      <c r="AH47" s="31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</row>
    <row r="48" s="26" customFormat="1" spans="1:55">
      <c r="A48" s="16" t="str">
        <f>统调负荷24小时!A48</f>
        <v>2025-01-23</v>
      </c>
      <c r="B48" s="37" t="s">
        <v>53</v>
      </c>
      <c r="C48" s="33">
        <f t="shared" si="0"/>
        <v>681.104166666667</v>
      </c>
      <c r="D48" s="3">
        <f t="shared" si="1"/>
        <v>1252.75</v>
      </c>
      <c r="E48" s="3">
        <f t="shared" si="2"/>
        <v>442.125</v>
      </c>
      <c r="F48" s="27">
        <f>IFERROR(AVERAGEIFS(统调负荷!$I:$I,统调负荷!$B:$B,F$3,统调负荷!$C:$C,$A48)/10,"")</f>
        <v>461.95</v>
      </c>
      <c r="G48" s="27">
        <f>IFERROR(AVERAGEIFS(统调负荷!$I:$I,统调负荷!$B:$B,G$3,统调负荷!$C:$C,$A48)/10,"")</f>
        <v>455.9</v>
      </c>
      <c r="H48" s="27">
        <f>IFERROR(AVERAGEIFS(统调负荷!$I:$I,统调负荷!$B:$B,H$3,统调负荷!$C:$C,$A48)/10,"")</f>
        <v>451.8</v>
      </c>
      <c r="I48" s="27">
        <f>IFERROR(AVERAGEIFS(统调负荷!$I:$I,统调负荷!$B:$B,I$3,统调负荷!$C:$C,$A48)/10,"")</f>
        <v>447.475</v>
      </c>
      <c r="J48" s="27">
        <f>IFERROR(AVERAGEIFS(统调负荷!$I:$I,统调负荷!$B:$B,J$3,统调负荷!$C:$C,$A48)/10,"")</f>
        <v>444.525</v>
      </c>
      <c r="K48" s="27">
        <f>IFERROR(AVERAGEIFS(统调负荷!$I:$I,统调负荷!$B:$B,K$3,统调负荷!$C:$C,$A48)/10,"")</f>
        <v>442.125</v>
      </c>
      <c r="L48" s="27">
        <f>IFERROR(AVERAGEIFS(统调负荷!$I:$I,统调负荷!$B:$B,L$3,统调负荷!$C:$C,$A48)/10,"")</f>
        <v>448.65</v>
      </c>
      <c r="M48" s="27">
        <f>IFERROR(AVERAGEIFS(统调负荷!$I:$I,统调负荷!$B:$B,M$3,统调负荷!$C:$C,$A48)/10,"")</f>
        <v>495.175</v>
      </c>
      <c r="N48" s="27">
        <f>IFERROR(AVERAGEIFS(统调负荷!$I:$I,统调负荷!$B:$B,N$3,统调负荷!$C:$C,$A48)/10,"")</f>
        <v>630.575</v>
      </c>
      <c r="O48" s="27">
        <f>IFERROR(AVERAGEIFS(统调负荷!$I:$I,统调负荷!$B:$B,O$3,统调负荷!$C:$C,$A48)/10,"")</f>
        <v>824.2</v>
      </c>
      <c r="P48" s="27">
        <f>IFERROR(AVERAGEIFS(统调负荷!$I:$I,统调负荷!$B:$B,P$3,统调负荷!$C:$C,$A48)/10,"")</f>
        <v>1016.775</v>
      </c>
      <c r="Q48" s="27">
        <f>IFERROR(AVERAGEIFS(统调负荷!$I:$I,统调负荷!$B:$B,Q$3,统调负荷!$C:$C,$A48)/10,"")</f>
        <v>1166.175</v>
      </c>
      <c r="R48" s="27">
        <f>IFERROR(AVERAGEIFS(统调负荷!$I:$I,统调负荷!$B:$B,R$3,统调负荷!$C:$C,$A48)/10,"")</f>
        <v>1249.625</v>
      </c>
      <c r="S48" s="27">
        <f>IFERROR(AVERAGEIFS(统调负荷!$I:$I,统调负荷!$B:$B,S$3,统调负荷!$C:$C,$A48)/10,"")</f>
        <v>1252.75</v>
      </c>
      <c r="T48" s="27">
        <f>IFERROR(AVERAGEIFS(统调负荷!$I:$I,统调负荷!$B:$B,T$3,统调负荷!$C:$C,$A48)/10,"")</f>
        <v>1166.375</v>
      </c>
      <c r="U48" s="27">
        <f>IFERROR(AVERAGEIFS(统调负荷!$I:$I,统调负荷!$B:$B,U$3,统调负荷!$C:$C,$A48)/10,"")</f>
        <v>1003.425</v>
      </c>
      <c r="V48" s="27">
        <f>IFERROR(AVERAGEIFS(统调负荷!$I:$I,统调负荷!$B:$B,V$3,统调负荷!$C:$C,$A48)/10,"")</f>
        <v>800.375</v>
      </c>
      <c r="W48" s="27">
        <f>IFERROR(AVERAGEIFS(统调负荷!$I:$I,统调负荷!$B:$B,W$3,统调负荷!$C:$C,$A48)/10,"")</f>
        <v>619.475</v>
      </c>
      <c r="X48" s="27">
        <f>IFERROR(AVERAGEIFS(统调负荷!$I:$I,统调负荷!$B:$B,X$3,统调负荷!$C:$C,$A48)/10,"")</f>
        <v>506.975</v>
      </c>
      <c r="Y48" s="27">
        <f>IFERROR(AVERAGEIFS(统调负荷!$I:$I,统调负荷!$B:$B,Y$3,统调负荷!$C:$C,$A48)/10,"")</f>
        <v>488.15</v>
      </c>
      <c r="Z48" s="27">
        <f>IFERROR(AVERAGEIFS(统调负荷!$I:$I,统调负荷!$B:$B,Z$3,统调负荷!$C:$C,$A48)/10,"")</f>
        <v>497.175</v>
      </c>
      <c r="AA48" s="27">
        <f>IFERROR(AVERAGEIFS(统调负荷!$I:$I,统调负荷!$B:$B,AA$3,统调负荷!$C:$C,$A48)/10,"")</f>
        <v>498.925</v>
      </c>
      <c r="AB48" s="27">
        <f>IFERROR(AVERAGEIFS(统调负荷!$I:$I,统调负荷!$B:$B,AB$3,统调负荷!$C:$C,$A48)/10,"")</f>
        <v>496.825</v>
      </c>
      <c r="AC48" s="27">
        <f>IFERROR(AVERAGEIFS(统调负荷!$I:$I,统调负荷!$B:$B,AC$3,统调负荷!$C:$C,$A48)/10,"")</f>
        <v>481.1</v>
      </c>
      <c r="AD48" s="27"/>
      <c r="AE48" s="30"/>
      <c r="AF48" s="31"/>
      <c r="AG48" s="31"/>
      <c r="AH48" s="31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</row>
    <row r="49" s="26" customFormat="1" spans="1:55">
      <c r="A49" s="16" t="str">
        <f>统调负荷24小时!A49</f>
        <v>2025-01-23</v>
      </c>
      <c r="B49" s="37" t="s">
        <v>54</v>
      </c>
      <c r="C49" s="33">
        <f t="shared" si="0"/>
        <v>681.104166666667</v>
      </c>
      <c r="D49" s="3">
        <f t="shared" si="1"/>
        <v>1252.75</v>
      </c>
      <c r="E49" s="3">
        <f t="shared" si="2"/>
        <v>442.125</v>
      </c>
      <c r="F49" s="27">
        <f>IFERROR(AVERAGEIFS(统调负荷!$R:$R,统调负荷!$B:$B,F$3,统调负荷!$C:$C,$A49)/10,"")</f>
        <v>461.95</v>
      </c>
      <c r="G49" s="27">
        <f>IFERROR(AVERAGEIFS(统调负荷!$R:$R,统调负荷!$B:$B,G$3,统调负荷!$C:$C,$A49)/10,"")</f>
        <v>455.9</v>
      </c>
      <c r="H49" s="27">
        <f>IFERROR(AVERAGEIFS(统调负荷!$R:$R,统调负荷!$B:$B,H$3,统调负荷!$C:$C,$A49)/10,"")</f>
        <v>451.8</v>
      </c>
      <c r="I49" s="27">
        <f>IFERROR(AVERAGEIFS(统调负荷!$R:$R,统调负荷!$B:$B,I$3,统调负荷!$C:$C,$A49)/10,"")</f>
        <v>447.475</v>
      </c>
      <c r="J49" s="27">
        <f>IFERROR(AVERAGEIFS(统调负荷!$R:$R,统调负荷!$B:$B,J$3,统调负荷!$C:$C,$A49)/10,"")</f>
        <v>444.525</v>
      </c>
      <c r="K49" s="27">
        <f>IFERROR(AVERAGEIFS(统调负荷!$R:$R,统调负荷!$B:$B,K$3,统调负荷!$C:$C,$A49)/10,"")</f>
        <v>442.125</v>
      </c>
      <c r="L49" s="27">
        <f>IFERROR(AVERAGEIFS(统调负荷!$R:$R,统调负荷!$B:$B,L$3,统调负荷!$C:$C,$A49)/10,"")</f>
        <v>448.65</v>
      </c>
      <c r="M49" s="27">
        <f>IFERROR(AVERAGEIFS(统调负荷!$R:$R,统调负荷!$B:$B,M$3,统调负荷!$C:$C,$A49)/10,"")</f>
        <v>495.175</v>
      </c>
      <c r="N49" s="27">
        <f>IFERROR(AVERAGEIFS(统调负荷!$R:$R,统调负荷!$B:$B,N$3,统调负荷!$C:$C,$A49)/10,"")</f>
        <v>630.575</v>
      </c>
      <c r="O49" s="27">
        <f>IFERROR(AVERAGEIFS(统调负荷!$R:$R,统调负荷!$B:$B,O$3,统调负荷!$C:$C,$A49)/10,"")</f>
        <v>824.2</v>
      </c>
      <c r="P49" s="27">
        <f>IFERROR(AVERAGEIFS(统调负荷!$R:$R,统调负荷!$B:$B,P$3,统调负荷!$C:$C,$A49)/10,"")</f>
        <v>1016.775</v>
      </c>
      <c r="Q49" s="27">
        <f>IFERROR(AVERAGEIFS(统调负荷!$R:$R,统调负荷!$B:$B,Q$3,统调负荷!$C:$C,$A49)/10,"")</f>
        <v>1166.175</v>
      </c>
      <c r="R49" s="27">
        <f>IFERROR(AVERAGEIFS(统调负荷!$R:$R,统调负荷!$B:$B,R$3,统调负荷!$C:$C,$A49)/10,"")</f>
        <v>1249.625</v>
      </c>
      <c r="S49" s="27">
        <f>IFERROR(AVERAGEIFS(统调负荷!$R:$R,统调负荷!$B:$B,S$3,统调负荷!$C:$C,$A49)/10,"")</f>
        <v>1252.75</v>
      </c>
      <c r="T49" s="27">
        <f>IFERROR(AVERAGEIFS(统调负荷!$R:$R,统调负荷!$B:$B,T$3,统调负荷!$C:$C,$A49)/10,"")</f>
        <v>1166.375</v>
      </c>
      <c r="U49" s="27">
        <f>IFERROR(AVERAGEIFS(统调负荷!$R:$R,统调负荷!$B:$B,U$3,统调负荷!$C:$C,$A49)/10,"")</f>
        <v>1003.425</v>
      </c>
      <c r="V49" s="27">
        <f>IFERROR(AVERAGEIFS(统调负荷!$R:$R,统调负荷!$B:$B,V$3,统调负荷!$C:$C,$A49)/10,"")</f>
        <v>800.375</v>
      </c>
      <c r="W49" s="27">
        <f>IFERROR(AVERAGEIFS(统调负荷!$R:$R,统调负荷!$B:$B,W$3,统调负荷!$C:$C,$A49)/10,"")</f>
        <v>619.475</v>
      </c>
      <c r="X49" s="27">
        <f>IFERROR(AVERAGEIFS(统调负荷!$R:$R,统调负荷!$B:$B,X$3,统调负荷!$C:$C,$A49)/10,"")</f>
        <v>506.975</v>
      </c>
      <c r="Y49" s="27">
        <f>IFERROR(AVERAGEIFS(统调负荷!$R:$R,统调负荷!$B:$B,Y$3,统调负荷!$C:$C,$A49)/10,"")</f>
        <v>488.15</v>
      </c>
      <c r="Z49" s="27">
        <f>IFERROR(AVERAGEIFS(统调负荷!$R:$R,统调负荷!$B:$B,Z$3,统调负荷!$C:$C,$A49)/10,"")</f>
        <v>497.175</v>
      </c>
      <c r="AA49" s="27">
        <f>IFERROR(AVERAGEIFS(统调负荷!$R:$R,统调负荷!$B:$B,AA$3,统调负荷!$C:$C,$A49)/10,"")</f>
        <v>498.925</v>
      </c>
      <c r="AB49" s="27">
        <f>IFERROR(AVERAGEIFS(统调负荷!$R:$R,统调负荷!$B:$B,AB$3,统调负荷!$C:$C,$A49)/10,"")</f>
        <v>496.825</v>
      </c>
      <c r="AC49" s="27">
        <f>IFERROR(AVERAGEIFS(统调负荷!$R:$R,统调负荷!$B:$B,AC$3,统调负荷!$C:$C,$A49)/10,"")</f>
        <v>481.1</v>
      </c>
      <c r="AD49" s="27"/>
      <c r="AE49" s="30"/>
      <c r="AF49" s="31"/>
      <c r="AG49" s="31"/>
      <c r="AH49" s="31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</row>
    <row r="50" s="26" customFormat="1" spans="1:55">
      <c r="A50" s="16" t="str">
        <f>统调负荷24小时!A50</f>
        <v>2025-01-24</v>
      </c>
      <c r="B50" s="37" t="s">
        <v>53</v>
      </c>
      <c r="C50" s="33">
        <f t="shared" si="0"/>
        <v>695.679166666667</v>
      </c>
      <c r="D50" s="3">
        <f t="shared" si="1"/>
        <v>1180.375</v>
      </c>
      <c r="E50" s="3">
        <f t="shared" si="2"/>
        <v>482.4</v>
      </c>
      <c r="F50" s="27">
        <f>IFERROR(AVERAGEIFS(统调负荷!$I:$I,统调负荷!$B:$B,F$3,统调负荷!$C:$C,$A50)/10,"")</f>
        <v>482.4</v>
      </c>
      <c r="G50" s="27">
        <f>IFERROR(AVERAGEIFS(统调负荷!$I:$I,统调负荷!$B:$B,G$3,统调负荷!$C:$C,$A50)/10,"")</f>
        <v>483.95</v>
      </c>
      <c r="H50" s="27">
        <f>IFERROR(AVERAGEIFS(统调负荷!$I:$I,统调负荷!$B:$B,H$3,统调负荷!$C:$C,$A50)/10,"")</f>
        <v>483.35</v>
      </c>
      <c r="I50" s="27">
        <f>IFERROR(AVERAGEIFS(统调负荷!$I:$I,统调负荷!$B:$B,I$3,统调负荷!$C:$C,$A50)/10,"")</f>
        <v>484.175</v>
      </c>
      <c r="J50" s="27">
        <f>IFERROR(AVERAGEIFS(统调负荷!$I:$I,统调负荷!$B:$B,J$3,统调负荷!$C:$C,$A50)/10,"")</f>
        <v>486.875</v>
      </c>
      <c r="K50" s="27">
        <f>IFERROR(AVERAGEIFS(统调负荷!$I:$I,统调负荷!$B:$B,K$3,统调负荷!$C:$C,$A50)/10,"")</f>
        <v>491.2</v>
      </c>
      <c r="L50" s="27">
        <f>IFERROR(AVERAGEIFS(统调负荷!$I:$I,统调负荷!$B:$B,L$3,统调负荷!$C:$C,$A50)/10,"")</f>
        <v>505.15</v>
      </c>
      <c r="M50" s="27">
        <f>IFERROR(AVERAGEIFS(统调负荷!$I:$I,统调负荷!$B:$B,M$3,统调负荷!$C:$C,$A50)/10,"")</f>
        <v>555.575</v>
      </c>
      <c r="N50" s="27">
        <f>IFERROR(AVERAGEIFS(统调负荷!$I:$I,统调负荷!$B:$B,N$3,统调负荷!$C:$C,$A50)/10,"")</f>
        <v>676.075</v>
      </c>
      <c r="O50" s="27">
        <f>IFERROR(AVERAGEIFS(统调负荷!$I:$I,统调负荷!$B:$B,O$3,统调负荷!$C:$C,$A50)/10,"")</f>
        <v>833.9</v>
      </c>
      <c r="P50" s="27">
        <f>IFERROR(AVERAGEIFS(统调负荷!$I:$I,统调负荷!$B:$B,P$3,统调负荷!$C:$C,$A50)/10,"")</f>
        <v>993.275</v>
      </c>
      <c r="Q50" s="27">
        <f>IFERROR(AVERAGEIFS(统调负荷!$I:$I,统调负荷!$B:$B,Q$3,统调负荷!$C:$C,$A50)/10,"")</f>
        <v>1120.275</v>
      </c>
      <c r="R50" s="27">
        <f>IFERROR(AVERAGEIFS(统调负荷!$I:$I,统调负荷!$B:$B,R$3,统调负荷!$C:$C,$A50)/10,"")</f>
        <v>1180.375</v>
      </c>
      <c r="S50" s="27">
        <f>IFERROR(AVERAGEIFS(统调负荷!$I:$I,统调负荷!$B:$B,S$3,统调负荷!$C:$C,$A50)/10,"")</f>
        <v>1160.35</v>
      </c>
      <c r="T50" s="27">
        <f>IFERROR(AVERAGEIFS(统调负荷!$I:$I,统调负荷!$B:$B,T$3,统调负荷!$C:$C,$A50)/10,"")</f>
        <v>1078.425</v>
      </c>
      <c r="U50" s="27">
        <f>IFERROR(AVERAGEIFS(统调负荷!$I:$I,统调负荷!$B:$B,U$3,统调负荷!$C:$C,$A50)/10,"")</f>
        <v>946.75</v>
      </c>
      <c r="V50" s="27">
        <f>IFERROR(AVERAGEIFS(统调负荷!$I:$I,统调负荷!$B:$B,V$3,统调负荷!$C:$C,$A50)/10,"")</f>
        <v>792.7</v>
      </c>
      <c r="W50" s="27">
        <f>IFERROR(AVERAGEIFS(统调负荷!$I:$I,统调负荷!$B:$B,W$3,统调负荷!$C:$C,$A50)/10,"")</f>
        <v>647.4</v>
      </c>
      <c r="X50" s="27">
        <f>IFERROR(AVERAGEIFS(统调负荷!$I:$I,统调负荷!$B:$B,X$3,统调负荷!$C:$C,$A50)/10,"")</f>
        <v>558.7</v>
      </c>
      <c r="Y50" s="27">
        <f>IFERROR(AVERAGEIFS(统调负荷!$I:$I,统调负荷!$B:$B,Y$3,统调负荷!$C:$C,$A50)/10,"")</f>
        <v>546.25</v>
      </c>
      <c r="Z50" s="27">
        <f>IFERROR(AVERAGEIFS(统调负荷!$I:$I,统调负荷!$B:$B,Z$3,统调负荷!$C:$C,$A50)/10,"")</f>
        <v>554.2</v>
      </c>
      <c r="AA50" s="27">
        <f>IFERROR(AVERAGEIFS(统调负荷!$I:$I,统调负荷!$B:$B,AA$3,统调负荷!$C:$C,$A50)/10,"")</f>
        <v>555.125</v>
      </c>
      <c r="AB50" s="27">
        <f>IFERROR(AVERAGEIFS(统调负荷!$I:$I,统调负荷!$B:$B,AB$3,统调负荷!$C:$C,$A50)/10,"")</f>
        <v>549.525</v>
      </c>
      <c r="AC50" s="27">
        <f>IFERROR(AVERAGEIFS(统调负荷!$I:$I,统调负荷!$B:$B,AC$3,统调负荷!$C:$C,$A50)/10,"")</f>
        <v>530.3</v>
      </c>
      <c r="AD50" s="27"/>
      <c r="AE50" s="30"/>
      <c r="AF50" s="31"/>
      <c r="AG50" s="31"/>
      <c r="AH50" s="31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</row>
    <row r="51" s="26" customFormat="1" spans="1:55">
      <c r="A51" s="16" t="str">
        <f>统调负荷24小时!A51</f>
        <v>2025-01-24</v>
      </c>
      <c r="B51" s="37" t="s">
        <v>54</v>
      </c>
      <c r="C51" s="33">
        <f t="shared" si="0"/>
        <v>721.343104166667</v>
      </c>
      <c r="D51" s="3">
        <f t="shared" si="1"/>
        <v>1155.0125</v>
      </c>
      <c r="E51" s="3">
        <f t="shared" si="2"/>
        <v>508.4345</v>
      </c>
      <c r="F51" s="27">
        <f>IFERROR(AVERAGEIFS(统调负荷!$R:$R,统调负荷!$B:$B,F$3,统调负荷!$C:$C,$A51)/10,"")</f>
        <v>511.75625</v>
      </c>
      <c r="G51" s="27">
        <f>IFERROR(AVERAGEIFS(统调负荷!$R:$R,统调负荷!$B:$B,G$3,统调负荷!$C:$C,$A51)/10,"")</f>
        <v>508.4345</v>
      </c>
      <c r="H51" s="27">
        <f>IFERROR(AVERAGEIFS(统调负荷!$R:$R,统调负荷!$B:$B,H$3,统调负荷!$C:$C,$A51)/10,"")</f>
        <v>509.06825</v>
      </c>
      <c r="I51" s="27">
        <f>IFERROR(AVERAGEIFS(统调负荷!$R:$R,统调负荷!$B:$B,I$3,统调负荷!$C:$C,$A51)/10,"")</f>
        <v>521.19525</v>
      </c>
      <c r="J51" s="27">
        <f>IFERROR(AVERAGEIFS(统调负荷!$R:$R,统调负荷!$B:$B,J$3,统调负荷!$C:$C,$A51)/10,"")</f>
        <v>530.345</v>
      </c>
      <c r="K51" s="27">
        <f>IFERROR(AVERAGEIFS(统调负荷!$R:$R,统调负荷!$B:$B,K$3,统调负荷!$C:$C,$A51)/10,"")</f>
        <v>541.8315</v>
      </c>
      <c r="L51" s="27">
        <f>IFERROR(AVERAGEIFS(统调负荷!$R:$R,统调负荷!$B:$B,L$3,统调负荷!$C:$C,$A51)/10,"")</f>
        <v>559.076</v>
      </c>
      <c r="M51" s="27">
        <f>IFERROR(AVERAGEIFS(统调负荷!$R:$R,统调负荷!$B:$B,M$3,统调负荷!$C:$C,$A51)/10,"")</f>
        <v>595.03825</v>
      </c>
      <c r="N51" s="27">
        <f>IFERROR(AVERAGEIFS(统调负荷!$R:$R,统调负荷!$B:$B,N$3,统调负荷!$C:$C,$A51)/10,"")</f>
        <v>717.74675</v>
      </c>
      <c r="O51" s="27">
        <f>IFERROR(AVERAGEIFS(统调负荷!$R:$R,统调负荷!$B:$B,O$3,统调负荷!$C:$C,$A51)/10,"")</f>
        <v>883.38275</v>
      </c>
      <c r="P51" s="27">
        <f>IFERROR(AVERAGEIFS(统调负荷!$R:$R,统调负荷!$B:$B,P$3,统调负荷!$C:$C,$A51)/10,"")</f>
        <v>1058.0385</v>
      </c>
      <c r="Q51" s="27">
        <f>IFERROR(AVERAGEIFS(统调负荷!$R:$R,统调负荷!$B:$B,Q$3,统调负荷!$C:$C,$A51)/10,"")</f>
        <v>1155.0125</v>
      </c>
      <c r="R51" s="27">
        <f>IFERROR(AVERAGEIFS(统调负荷!$R:$R,统调负荷!$B:$B,R$3,统调负荷!$C:$C,$A51)/10,"")</f>
        <v>1133.17</v>
      </c>
      <c r="S51" s="27">
        <f>IFERROR(AVERAGEIFS(统调负荷!$R:$R,统调负荷!$B:$B,S$3,统调负荷!$C:$C,$A51)/10,"")</f>
        <v>1081.31</v>
      </c>
      <c r="T51" s="27">
        <f>IFERROR(AVERAGEIFS(统调负荷!$R:$R,统调负荷!$B:$B,T$3,统调负荷!$C:$C,$A51)/10,"")</f>
        <v>982.13975</v>
      </c>
      <c r="U51" s="27">
        <f>IFERROR(AVERAGEIFS(统调负荷!$R:$R,统调负荷!$B:$B,U$3,统调负荷!$C:$C,$A51)/10,"")</f>
        <v>910.41225</v>
      </c>
      <c r="V51" s="27">
        <f>IFERROR(AVERAGEIFS(统调负荷!$R:$R,统调负荷!$B:$B,V$3,统调负荷!$C:$C,$A51)/10,"")</f>
        <v>783.7515</v>
      </c>
      <c r="W51" s="27">
        <f>IFERROR(AVERAGEIFS(统调负荷!$R:$R,统调负荷!$B:$B,W$3,统调负荷!$C:$C,$A51)/10,"")</f>
        <v>644.9645</v>
      </c>
      <c r="X51" s="27">
        <f>IFERROR(AVERAGEIFS(统调负荷!$R:$R,统调负荷!$B:$B,X$3,统调负荷!$C:$C,$A51)/10,"")</f>
        <v>602.98875</v>
      </c>
      <c r="Y51" s="27">
        <f>IFERROR(AVERAGEIFS(统调负荷!$R:$R,统调负荷!$B:$B,Y$3,统调负荷!$C:$C,$A51)/10,"")</f>
        <v>622.19825</v>
      </c>
      <c r="Z51" s="27">
        <f>IFERROR(AVERAGEIFS(统调负荷!$R:$R,统调负荷!$B:$B,Z$3,统调负荷!$C:$C,$A51)/10,"")</f>
        <v>622.41625</v>
      </c>
      <c r="AA51" s="27">
        <f>IFERROR(AVERAGEIFS(统调负荷!$R:$R,统调负荷!$B:$B,AA$3,统调负荷!$C:$C,$A51)/10,"")</f>
        <v>626.93</v>
      </c>
      <c r="AB51" s="27">
        <f>IFERROR(AVERAGEIFS(统调负荷!$R:$R,统调负荷!$B:$B,AB$3,统调负荷!$C:$C,$A51)/10,"")</f>
        <v>619.46925</v>
      </c>
      <c r="AC51" s="27">
        <f>IFERROR(AVERAGEIFS(统调负荷!$R:$R,统调负荷!$B:$B,AC$3,统调负荷!$C:$C,$A51)/10,"")</f>
        <v>591.5585</v>
      </c>
      <c r="AD51" s="27"/>
      <c r="AE51" s="30"/>
      <c r="AF51" s="31"/>
      <c r="AG51" s="31"/>
      <c r="AH51" s="31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</row>
    <row r="52" s="26" customFormat="1" spans="1:55">
      <c r="A52" s="16" t="str">
        <f>统调负荷24小时!A52</f>
        <v>2025-01-25</v>
      </c>
      <c r="B52" s="37" t="s">
        <v>53</v>
      </c>
      <c r="C52" s="33">
        <f t="shared" si="0"/>
        <v>720.823958333333</v>
      </c>
      <c r="D52" s="3">
        <f t="shared" si="1"/>
        <v>1189.6</v>
      </c>
      <c r="E52" s="3">
        <f t="shared" si="2"/>
        <v>526.7</v>
      </c>
      <c r="F52" s="27">
        <f>IFERROR(AVERAGEIFS(统调负荷!$I:$I,统调负荷!$B:$B,F$3,统调负荷!$C:$C,$A52)/10,"")</f>
        <v>536.875</v>
      </c>
      <c r="G52" s="27">
        <f>IFERROR(AVERAGEIFS(统调负荷!$I:$I,统调负荷!$B:$B,G$3,统调负荷!$C:$C,$A52)/10,"")</f>
        <v>534.175</v>
      </c>
      <c r="H52" s="27">
        <f>IFERROR(AVERAGEIFS(统调负荷!$I:$I,统调负荷!$B:$B,H$3,统调负荷!$C:$C,$A52)/10,"")</f>
        <v>531.025</v>
      </c>
      <c r="I52" s="27">
        <f>IFERROR(AVERAGEIFS(统调负荷!$I:$I,统调负荷!$B:$B,I$3,统调负荷!$C:$C,$A52)/10,"")</f>
        <v>528.1</v>
      </c>
      <c r="J52" s="27">
        <f>IFERROR(AVERAGEIFS(统调负荷!$I:$I,统调负荷!$B:$B,J$3,统调负荷!$C:$C,$A52)/10,"")</f>
        <v>527.45</v>
      </c>
      <c r="K52" s="27">
        <f>IFERROR(AVERAGEIFS(统调负荷!$I:$I,统调负荷!$B:$B,K$3,统调负荷!$C:$C,$A52)/10,"")</f>
        <v>526.7</v>
      </c>
      <c r="L52" s="27">
        <f>IFERROR(AVERAGEIFS(统调负荷!$I:$I,统调负荷!$B:$B,L$3,统调负荷!$C:$C,$A52)/10,"")</f>
        <v>533.525</v>
      </c>
      <c r="M52" s="27">
        <f>IFERROR(AVERAGEIFS(统调负荷!$I:$I,统调负荷!$B:$B,M$3,统调负荷!$C:$C,$A52)/10,"")</f>
        <v>574.55</v>
      </c>
      <c r="N52" s="27">
        <f>IFERROR(AVERAGEIFS(统调负荷!$I:$I,统调负荷!$B:$B,N$3,统调负荷!$C:$C,$A52)/10,"")</f>
        <v>681.65</v>
      </c>
      <c r="O52" s="27">
        <f>IFERROR(AVERAGEIFS(统调负荷!$I:$I,统调负荷!$B:$B,O$3,统调负荷!$C:$C,$A52)/10,"")</f>
        <v>839.325</v>
      </c>
      <c r="P52" s="27">
        <f>IFERROR(AVERAGEIFS(统调负荷!$I:$I,统调负荷!$B:$B,P$3,统调负荷!$C:$C,$A52)/10,"")</f>
        <v>997.825</v>
      </c>
      <c r="Q52" s="27">
        <f>IFERROR(AVERAGEIFS(统调负荷!$I:$I,统调负荷!$B:$B,Q$3,统调负荷!$C:$C,$A52)/10,"")</f>
        <v>1123.2</v>
      </c>
      <c r="R52" s="27">
        <f>IFERROR(AVERAGEIFS(统调负荷!$I:$I,统调负荷!$B:$B,R$3,统调负荷!$C:$C,$A52)/10,"")</f>
        <v>1189.6</v>
      </c>
      <c r="S52" s="27">
        <f>IFERROR(AVERAGEIFS(统调负荷!$I:$I,统调负荷!$B:$B,S$3,统调负荷!$C:$C,$A52)/10,"")</f>
        <v>1177.675</v>
      </c>
      <c r="T52" s="27">
        <f>IFERROR(AVERAGEIFS(统调负荷!$I:$I,统调负荷!$B:$B,T$3,统调负荷!$C:$C,$A52)/10,"")</f>
        <v>1095.175</v>
      </c>
      <c r="U52" s="27">
        <f>IFERROR(AVERAGEIFS(统调负荷!$I:$I,统调负荷!$B:$B,U$3,统调负荷!$C:$C,$A52)/10,"")</f>
        <v>954.025</v>
      </c>
      <c r="V52" s="27">
        <f>IFERROR(AVERAGEIFS(统调负荷!$I:$I,统调负荷!$B:$B,V$3,统调负荷!$C:$C,$A52)/10,"")</f>
        <v>797.15</v>
      </c>
      <c r="W52" s="27">
        <f>IFERROR(AVERAGEIFS(统调负荷!$I:$I,统调负荷!$B:$B,W$3,统调负荷!$C:$C,$A52)/10,"")</f>
        <v>663.225</v>
      </c>
      <c r="X52" s="27">
        <f>IFERROR(AVERAGEIFS(统调负荷!$I:$I,统调负荷!$B:$B,X$3,统调负荷!$C:$C,$A52)/10,"")</f>
        <v>585.6</v>
      </c>
      <c r="Y52" s="27">
        <f>IFERROR(AVERAGEIFS(统调负荷!$I:$I,统调负荷!$B:$B,Y$3,统调负荷!$C:$C,$A52)/10,"")</f>
        <v>578.975</v>
      </c>
      <c r="Z52" s="27">
        <f>IFERROR(AVERAGEIFS(统调负荷!$I:$I,统调负荷!$B:$B,Z$3,统调负荷!$C:$C,$A52)/10,"")</f>
        <v>585.15</v>
      </c>
      <c r="AA52" s="27">
        <f>IFERROR(AVERAGEIFS(统调负荷!$I:$I,统调负荷!$B:$B,AA$3,统调负荷!$C:$C,$A52)/10,"")</f>
        <v>585.525</v>
      </c>
      <c r="AB52" s="27">
        <f>IFERROR(AVERAGEIFS(统调负荷!$I:$I,统调负荷!$B:$B,AB$3,统调负荷!$C:$C,$A52)/10,"")</f>
        <v>583.2</v>
      </c>
      <c r="AC52" s="27">
        <f>IFERROR(AVERAGEIFS(统调负荷!$I:$I,统调负荷!$B:$B,AC$3,统调负荷!$C:$C,$A52)/10,"")</f>
        <v>570.075</v>
      </c>
      <c r="AD52" s="27"/>
      <c r="AE52" s="30"/>
      <c r="AF52" s="31"/>
      <c r="AG52" s="31"/>
      <c r="AH52" s="31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</row>
    <row r="53" s="26" customFormat="1" spans="1:55">
      <c r="A53" s="16" t="str">
        <f>统调负荷24小时!A53</f>
        <v>2025-01-25</v>
      </c>
      <c r="B53" s="37" t="s">
        <v>54</v>
      </c>
      <c r="C53" s="33">
        <f t="shared" si="0"/>
        <v>758.1975625</v>
      </c>
      <c r="D53" s="3">
        <f t="shared" si="1"/>
        <v>1189.6375</v>
      </c>
      <c r="E53" s="3">
        <f t="shared" si="2"/>
        <v>536.85275</v>
      </c>
      <c r="F53" s="27">
        <f>IFERROR(AVERAGEIFS(统调负荷!$R:$R,统调负荷!$B:$B,F$3,统调负荷!$C:$C,$A53)/10,"")</f>
        <v>575.29975</v>
      </c>
      <c r="G53" s="27">
        <f>IFERROR(AVERAGEIFS(统调负荷!$R:$R,统调负荷!$B:$B,G$3,统调负荷!$C:$C,$A53)/10,"")</f>
        <v>562.1075</v>
      </c>
      <c r="H53" s="27">
        <f>IFERROR(AVERAGEIFS(统调负荷!$R:$R,统调负荷!$B:$B,H$3,统调负荷!$C:$C,$A53)/10,"")</f>
        <v>543.1835</v>
      </c>
      <c r="I53" s="27">
        <f>IFERROR(AVERAGEIFS(统调负荷!$R:$R,统调负荷!$B:$B,I$3,统调负荷!$C:$C,$A53)/10,"")</f>
        <v>536.85275</v>
      </c>
      <c r="J53" s="27">
        <f>IFERROR(AVERAGEIFS(统调负荷!$R:$R,统调负荷!$B:$B,J$3,统调负荷!$C:$C,$A53)/10,"")</f>
        <v>549.454</v>
      </c>
      <c r="K53" s="27">
        <f>IFERROR(AVERAGEIFS(统调负荷!$R:$R,统调负荷!$B:$B,K$3,统调负荷!$C:$C,$A53)/10,"")</f>
        <v>576.353</v>
      </c>
      <c r="L53" s="27">
        <f>IFERROR(AVERAGEIFS(统调负荷!$R:$R,统调负荷!$B:$B,L$3,统调负荷!$C:$C,$A53)/10,"")</f>
        <v>600.09975</v>
      </c>
      <c r="M53" s="27">
        <f>IFERROR(AVERAGEIFS(统调负荷!$R:$R,统调负荷!$B:$B,M$3,统调负荷!$C:$C,$A53)/10,"")</f>
        <v>633.38025</v>
      </c>
      <c r="N53" s="27">
        <f>IFERROR(AVERAGEIFS(统调负荷!$R:$R,统调负荷!$B:$B,N$3,统调负荷!$C:$C,$A53)/10,"")</f>
        <v>753.841</v>
      </c>
      <c r="O53" s="27">
        <f>IFERROR(AVERAGEIFS(统调负荷!$R:$R,统调负荷!$B:$B,O$3,统调负荷!$C:$C,$A53)/10,"")</f>
        <v>923.10075</v>
      </c>
      <c r="P53" s="27">
        <f>IFERROR(AVERAGEIFS(统调负荷!$R:$R,统调负荷!$B:$B,P$3,统调负荷!$C:$C,$A53)/10,"")</f>
        <v>1075.0675</v>
      </c>
      <c r="Q53" s="27">
        <f>IFERROR(AVERAGEIFS(统调负荷!$R:$R,统调负荷!$B:$B,Q$3,统调负荷!$C:$C,$A53)/10,"")</f>
        <v>1143.8575</v>
      </c>
      <c r="R53" s="27">
        <f>IFERROR(AVERAGEIFS(统调负荷!$R:$R,统调负荷!$B:$B,R$3,统调负荷!$C:$C,$A53)/10,"")</f>
        <v>1189.6375</v>
      </c>
      <c r="S53" s="27">
        <f>IFERROR(AVERAGEIFS(统调负荷!$R:$R,统调负荷!$B:$B,S$3,统调负荷!$C:$C,$A53)/10,"")</f>
        <v>1103.465</v>
      </c>
      <c r="T53" s="27">
        <f>IFERROR(AVERAGEIFS(统调负荷!$R:$R,统调负荷!$B:$B,T$3,统调负荷!$C:$C,$A53)/10,"")</f>
        <v>1084.48</v>
      </c>
      <c r="U53" s="27">
        <f>IFERROR(AVERAGEIFS(统调负荷!$R:$R,统调负荷!$B:$B,U$3,统调负荷!$C:$C,$A53)/10,"")</f>
        <v>995.38725</v>
      </c>
      <c r="V53" s="27">
        <f>IFERROR(AVERAGEIFS(统调负荷!$R:$R,统调负荷!$B:$B,V$3,统调负荷!$C:$C,$A53)/10,"")</f>
        <v>870.962</v>
      </c>
      <c r="W53" s="27">
        <f>IFERROR(AVERAGEIFS(统调负荷!$R:$R,统调负荷!$B:$B,W$3,统调负荷!$C:$C,$A53)/10,"")</f>
        <v>724.7815</v>
      </c>
      <c r="X53" s="27">
        <f>IFERROR(AVERAGEIFS(统调负荷!$R:$R,统调负荷!$B:$B,X$3,统调负荷!$C:$C,$A53)/10,"")</f>
        <v>650.03225</v>
      </c>
      <c r="Y53" s="27">
        <f>IFERROR(AVERAGEIFS(统调负荷!$R:$R,统调负荷!$B:$B,Y$3,统调负荷!$C:$C,$A53)/10,"")</f>
        <v>658.3165</v>
      </c>
      <c r="Z53" s="27">
        <f>IFERROR(AVERAGEIFS(统调负荷!$R:$R,统调负荷!$B:$B,Z$3,统调负荷!$C:$C,$A53)/10,"")</f>
        <v>618.291</v>
      </c>
      <c r="AA53" s="27">
        <f>IFERROR(AVERAGEIFS(统调负荷!$R:$R,统调负荷!$B:$B,AA$3,统调负荷!$C:$C,$A53)/10,"")</f>
        <v>615.1325</v>
      </c>
      <c r="AB53" s="27">
        <f>IFERROR(AVERAGEIFS(统调负荷!$R:$R,统调负荷!$B:$B,AB$3,统调负荷!$C:$C,$A53)/10,"")</f>
        <v>614.2395</v>
      </c>
      <c r="AC53" s="27">
        <f>IFERROR(AVERAGEIFS(统调负荷!$R:$R,统调负荷!$B:$B,AC$3,统调负荷!$C:$C,$A53)/10,"")</f>
        <v>599.41925</v>
      </c>
      <c r="AD53" s="27"/>
      <c r="AE53" s="30"/>
      <c r="AF53" s="31"/>
      <c r="AG53" s="31"/>
      <c r="AH53" s="31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</row>
    <row r="54" s="26" customFormat="1" spans="1:55">
      <c r="A54" s="16" t="str">
        <f>统调负荷24小时!A54</f>
        <v>2025-01-26</v>
      </c>
      <c r="B54" s="37" t="s">
        <v>53</v>
      </c>
      <c r="C54" s="33">
        <f t="shared" si="0"/>
        <v>784.260416666667</v>
      </c>
      <c r="D54" s="3">
        <f t="shared" si="1"/>
        <v>1172.575</v>
      </c>
      <c r="E54" s="3">
        <f t="shared" si="2"/>
        <v>538.725</v>
      </c>
      <c r="F54" s="27">
        <f>IFERROR(AVERAGEIFS(统调负荷!$I:$I,统调负荷!$B:$B,F$3,统调负荷!$C:$C,$A54)/10,"")</f>
        <v>541.95</v>
      </c>
      <c r="G54" s="27">
        <f>IFERROR(AVERAGEIFS(统调负荷!$I:$I,统调负荷!$B:$B,G$3,统调负荷!$C:$C,$A54)/10,"")</f>
        <v>542.175</v>
      </c>
      <c r="H54" s="27">
        <f>IFERROR(AVERAGEIFS(统调负荷!$I:$I,统调负荷!$B:$B,H$3,统调负荷!$C:$C,$A54)/10,"")</f>
        <v>538.725</v>
      </c>
      <c r="I54" s="27">
        <f>IFERROR(AVERAGEIFS(统调负荷!$I:$I,统调负荷!$B:$B,I$3,统调负荷!$C:$C,$A54)/10,"")</f>
        <v>539.675</v>
      </c>
      <c r="J54" s="27">
        <f>IFERROR(AVERAGEIFS(统调负荷!$I:$I,统调负荷!$B:$B,J$3,统调负荷!$C:$C,$A54)/10,"")</f>
        <v>544.85</v>
      </c>
      <c r="K54" s="27">
        <f>IFERROR(AVERAGEIFS(统调负荷!$I:$I,统调负荷!$B:$B,K$3,统调负荷!$C:$C,$A54)/10,"")</f>
        <v>555.6</v>
      </c>
      <c r="L54" s="27">
        <f>IFERROR(AVERAGEIFS(统调负荷!$I:$I,统调负荷!$B:$B,L$3,统调负荷!$C:$C,$A54)/10,"")</f>
        <v>578.7</v>
      </c>
      <c r="M54" s="27">
        <f>IFERROR(AVERAGEIFS(统调负荷!$I:$I,统调负荷!$B:$B,M$3,统调负荷!$C:$C,$A54)/10,"")</f>
        <v>636.1</v>
      </c>
      <c r="N54" s="27">
        <f>IFERROR(AVERAGEIFS(统调负荷!$I:$I,统调负荷!$B:$B,N$3,统调负荷!$C:$C,$A54)/10,"")</f>
        <v>739.475</v>
      </c>
      <c r="O54" s="27">
        <f>IFERROR(AVERAGEIFS(统调负荷!$I:$I,统调负荷!$B:$B,O$3,统调负荷!$C:$C,$A54)/10,"")</f>
        <v>850.5</v>
      </c>
      <c r="P54" s="27">
        <f>IFERROR(AVERAGEIFS(统调负荷!$I:$I,统调负荷!$B:$B,P$3,统调负荷!$C:$C,$A54)/10,"")</f>
        <v>966.975</v>
      </c>
      <c r="Q54" s="27">
        <f>IFERROR(AVERAGEIFS(统调负荷!$I:$I,统调负荷!$B:$B,Q$3,统调负荷!$C:$C,$A54)/10,"")</f>
        <v>1064.725</v>
      </c>
      <c r="R54" s="27">
        <f>IFERROR(AVERAGEIFS(统调负荷!$I:$I,统调负荷!$B:$B,R$3,统调负荷!$C:$C,$A54)/10,"")</f>
        <v>1141.75</v>
      </c>
      <c r="S54" s="27">
        <f>IFERROR(AVERAGEIFS(统调负荷!$I:$I,统调负荷!$B:$B,S$3,统调负荷!$C:$C,$A54)/10,"")</f>
        <v>1172.575</v>
      </c>
      <c r="T54" s="27">
        <f>IFERROR(AVERAGEIFS(统调负荷!$I:$I,统调负荷!$B:$B,T$3,统调负荷!$C:$C,$A54)/10,"")</f>
        <v>1138.9</v>
      </c>
      <c r="U54" s="27">
        <f>IFERROR(AVERAGEIFS(统调负荷!$I:$I,统调负荷!$B:$B,U$3,统调负荷!$C:$C,$A54)/10,"")</f>
        <v>1058</v>
      </c>
      <c r="V54" s="27">
        <f>IFERROR(AVERAGEIFS(统调负荷!$I:$I,统调负荷!$B:$B,V$3,统调负荷!$C:$C,$A54)/10,"")</f>
        <v>950.175</v>
      </c>
      <c r="W54" s="27">
        <f>IFERROR(AVERAGEIFS(统调负荷!$I:$I,统调负荷!$B:$B,W$3,统调负荷!$C:$C,$A54)/10,"")</f>
        <v>840.3</v>
      </c>
      <c r="X54" s="27">
        <f>IFERROR(AVERAGEIFS(统调负荷!$I:$I,统调负荷!$B:$B,X$3,统调负荷!$C:$C,$A54)/10,"")</f>
        <v>767.2</v>
      </c>
      <c r="Y54" s="27">
        <f>IFERROR(AVERAGEIFS(统调负荷!$I:$I,统调负荷!$B:$B,Y$3,统调负荷!$C:$C,$A54)/10,"")</f>
        <v>748.9</v>
      </c>
      <c r="Z54" s="27">
        <f>IFERROR(AVERAGEIFS(统调负荷!$I:$I,统调负荷!$B:$B,Z$3,统调负荷!$C:$C,$A54)/10,"")</f>
        <v>747.975</v>
      </c>
      <c r="AA54" s="27">
        <f>IFERROR(AVERAGEIFS(统调负荷!$I:$I,统调负荷!$B:$B,AA$3,统调负荷!$C:$C,$A54)/10,"")</f>
        <v>738.075</v>
      </c>
      <c r="AB54" s="27">
        <f>IFERROR(AVERAGEIFS(统调负荷!$I:$I,统调负荷!$B:$B,AB$3,统调负荷!$C:$C,$A54)/10,"")</f>
        <v>721.5</v>
      </c>
      <c r="AC54" s="27">
        <f>IFERROR(AVERAGEIFS(统调负荷!$I:$I,统调负荷!$B:$B,AC$3,统调负荷!$C:$C,$A54)/10,"")</f>
        <v>697.45</v>
      </c>
      <c r="AD54" s="27"/>
      <c r="AE54" s="30"/>
      <c r="AF54" s="31"/>
      <c r="AG54" s="31"/>
      <c r="AH54" s="31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</row>
    <row r="55" s="26" customFormat="1" spans="1:55">
      <c r="A55" s="16" t="str">
        <f>统调负荷24小时!A55</f>
        <v>2025-01-26</v>
      </c>
      <c r="B55" s="37" t="s">
        <v>54</v>
      </c>
      <c r="C55" s="33">
        <f t="shared" si="0"/>
        <v>788.282864583333</v>
      </c>
      <c r="D55" s="3">
        <f t="shared" si="1"/>
        <v>993.681</v>
      </c>
      <c r="E55" s="3">
        <f t="shared" si="2"/>
        <v>575.683</v>
      </c>
      <c r="F55" s="27">
        <f>IFERROR(AVERAGEIFS(统调负荷!$R:$R,统调负荷!$B:$B,F$3,统调负荷!$C:$C,$A55)/10,"")</f>
        <v>581.0865</v>
      </c>
      <c r="G55" s="27">
        <f>IFERROR(AVERAGEIFS(统调负荷!$R:$R,统调负荷!$B:$B,G$3,统调负荷!$C:$C,$A55)/10,"")</f>
        <v>582.753</v>
      </c>
      <c r="H55" s="27">
        <f>IFERROR(AVERAGEIFS(统调负荷!$R:$R,统调负荷!$B:$B,H$3,统调负荷!$C:$C,$A55)/10,"")</f>
        <v>575.683</v>
      </c>
      <c r="I55" s="27">
        <f>IFERROR(AVERAGEIFS(统调负荷!$R:$R,统调负荷!$B:$B,I$3,统调负荷!$C:$C,$A55)/10,"")</f>
        <v>578.88525</v>
      </c>
      <c r="J55" s="27">
        <f>IFERROR(AVERAGEIFS(统调负荷!$R:$R,统调负荷!$B:$B,J$3,统调负荷!$C:$C,$A55)/10,"")</f>
        <v>587.1495</v>
      </c>
      <c r="K55" s="27">
        <f>IFERROR(AVERAGEIFS(统调负荷!$R:$R,统调负荷!$B:$B,K$3,统调负荷!$C:$C,$A55)/10,"")</f>
        <v>603.6475</v>
      </c>
      <c r="L55" s="27">
        <f>IFERROR(AVERAGEIFS(统调负荷!$R:$R,统调负荷!$B:$B,L$3,统调负荷!$C:$C,$A55)/10,"")</f>
        <v>623.81225</v>
      </c>
      <c r="M55" s="27">
        <f>IFERROR(AVERAGEIFS(统调负荷!$R:$R,统调负荷!$B:$B,M$3,统调负荷!$C:$C,$A55)/10,"")</f>
        <v>651.4005</v>
      </c>
      <c r="N55" s="27">
        <f>IFERROR(AVERAGEIFS(统调负荷!$R:$R,统调负荷!$B:$B,N$3,统调负荷!$C:$C,$A55)/10,"")</f>
        <v>732.59425</v>
      </c>
      <c r="O55" s="27">
        <f>IFERROR(AVERAGEIFS(统调负荷!$R:$R,统调负荷!$B:$B,O$3,统调负荷!$C:$C,$A55)/10,"")</f>
        <v>808.84175</v>
      </c>
      <c r="P55" s="27">
        <f>IFERROR(AVERAGEIFS(统调负荷!$R:$R,统调负荷!$B:$B,P$3,统调负荷!$C:$C,$A55)/10,"")</f>
        <v>880.91975</v>
      </c>
      <c r="Q55" s="27">
        <f>IFERROR(AVERAGEIFS(统调负荷!$R:$R,统调负荷!$B:$B,Q$3,统调负荷!$C:$C,$A55)/10,"")</f>
        <v>933.36525</v>
      </c>
      <c r="R55" s="27">
        <f>IFERROR(AVERAGEIFS(统调负荷!$R:$R,统调负荷!$B:$B,R$3,统调负荷!$C:$C,$A55)/10,"")</f>
        <v>955.12975</v>
      </c>
      <c r="S55" s="27">
        <f>IFERROR(AVERAGEIFS(统调负荷!$R:$R,统调负荷!$B:$B,S$3,统调负荷!$C:$C,$A55)/10,"")</f>
        <v>990.547</v>
      </c>
      <c r="T55" s="27">
        <f>IFERROR(AVERAGEIFS(统调负荷!$R:$R,统调负荷!$B:$B,T$3,统调负荷!$C:$C,$A55)/10,"")</f>
        <v>993.681</v>
      </c>
      <c r="U55" s="27">
        <f>IFERROR(AVERAGEIFS(统调负荷!$R:$R,统调负荷!$B:$B,U$3,统调负荷!$C:$C,$A55)/10,"")</f>
        <v>951.76875</v>
      </c>
      <c r="V55" s="27">
        <f>IFERROR(AVERAGEIFS(统调负荷!$R:$R,统调负荷!$B:$B,V$3,统调负荷!$C:$C,$A55)/10,"")</f>
        <v>914.817</v>
      </c>
      <c r="W55" s="27">
        <f>IFERROR(AVERAGEIFS(统调负荷!$R:$R,统调负荷!$B:$B,W$3,统调负荷!$C:$C,$A55)/10,"")</f>
        <v>882.4925</v>
      </c>
      <c r="X55" s="27">
        <f>IFERROR(AVERAGEIFS(统调负荷!$R:$R,统调负荷!$B:$B,X$3,统调负荷!$C:$C,$A55)/10,"")</f>
        <v>860.15075</v>
      </c>
      <c r="Y55" s="27">
        <f>IFERROR(AVERAGEIFS(统调负荷!$R:$R,统调负荷!$B:$B,Y$3,统调负荷!$C:$C,$A55)/10,"")</f>
        <v>866.5875</v>
      </c>
      <c r="Z55" s="27">
        <f>IFERROR(AVERAGEIFS(统调负荷!$R:$R,统调负荷!$B:$B,Z$3,统调负荷!$C:$C,$A55)/10,"")</f>
        <v>867.39075</v>
      </c>
      <c r="AA55" s="27">
        <f>IFERROR(AVERAGEIFS(统调负荷!$R:$R,统调负荷!$B:$B,AA$3,统调负荷!$C:$C,$A55)/10,"")</f>
        <v>851.62275</v>
      </c>
      <c r="AB55" s="27">
        <f>IFERROR(AVERAGEIFS(统调负荷!$R:$R,统调负荷!$B:$B,AB$3,统调负荷!$C:$C,$A55)/10,"")</f>
        <v>837.51</v>
      </c>
      <c r="AC55" s="27">
        <f>IFERROR(AVERAGEIFS(统调负荷!$R:$R,统调负荷!$B:$B,AC$3,统调负荷!$C:$C,$A55)/10,"")</f>
        <v>806.9525</v>
      </c>
      <c r="AD55" s="27"/>
      <c r="AE55" s="30"/>
      <c r="AF55" s="31"/>
      <c r="AG55" s="31"/>
      <c r="AH55" s="31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</row>
    <row r="56" s="26" customFormat="1" spans="1:55">
      <c r="A56" s="16" t="str">
        <f>统调负荷24小时!A56</f>
        <v>2025-01-27</v>
      </c>
      <c r="B56" s="37" t="s">
        <v>53</v>
      </c>
      <c r="C56" s="33">
        <f t="shared" si="0"/>
        <v>848.364583333333</v>
      </c>
      <c r="D56" s="3">
        <f t="shared" si="1"/>
        <v>1423.675</v>
      </c>
      <c r="E56" s="3">
        <f t="shared" si="2"/>
        <v>590.875</v>
      </c>
      <c r="F56" s="27">
        <f>IFERROR(AVERAGEIFS(统调负荷!$I:$I,统调负荷!$B:$B,F$3,统调负荷!$C:$C,$A56)/10,"")</f>
        <v>679.6</v>
      </c>
      <c r="G56" s="27">
        <f>IFERROR(AVERAGEIFS(统调负荷!$I:$I,统调负荷!$B:$B,G$3,统调负荷!$C:$C,$A56)/10,"")</f>
        <v>669.5</v>
      </c>
      <c r="H56" s="27">
        <f>IFERROR(AVERAGEIFS(统调负荷!$I:$I,统调负荷!$B:$B,H$3,统调负荷!$C:$C,$A56)/10,"")</f>
        <v>659.15</v>
      </c>
      <c r="I56" s="27">
        <f>IFERROR(AVERAGEIFS(统调负荷!$I:$I,统调负荷!$B:$B,I$3,统调负荷!$C:$C,$A56)/10,"")</f>
        <v>652.725</v>
      </c>
      <c r="J56" s="27">
        <f>IFERROR(AVERAGEIFS(统调负荷!$I:$I,统调负荷!$B:$B,J$3,统调负荷!$C:$C,$A56)/10,"")</f>
        <v>647.65</v>
      </c>
      <c r="K56" s="27">
        <f>IFERROR(AVERAGEIFS(统调负荷!$I:$I,统调负荷!$B:$B,K$3,统调负荷!$C:$C,$A56)/10,"")</f>
        <v>643.625</v>
      </c>
      <c r="L56" s="27">
        <f>IFERROR(AVERAGEIFS(统调负荷!$I:$I,统调负荷!$B:$B,L$3,统调负荷!$C:$C,$A56)/10,"")</f>
        <v>646.175</v>
      </c>
      <c r="M56" s="27">
        <f>IFERROR(AVERAGEIFS(统调负荷!$I:$I,统调负荷!$B:$B,M$3,统调负荷!$C:$C,$A56)/10,"")</f>
        <v>691.925</v>
      </c>
      <c r="N56" s="27">
        <f>IFERROR(AVERAGEIFS(统调负荷!$I:$I,统调负荷!$B:$B,N$3,统调负荷!$C:$C,$A56)/10,"")</f>
        <v>839.05</v>
      </c>
      <c r="O56" s="27">
        <f>IFERROR(AVERAGEIFS(统调负荷!$I:$I,统调负荷!$B:$B,O$3,统调负荷!$C:$C,$A56)/10,"")</f>
        <v>1046.475</v>
      </c>
      <c r="P56" s="27">
        <f>IFERROR(AVERAGEIFS(统调负荷!$I:$I,统调负荷!$B:$B,P$3,统调负荷!$C:$C,$A56)/10,"")</f>
        <v>1237.725</v>
      </c>
      <c r="Q56" s="27">
        <f>IFERROR(AVERAGEIFS(统调负荷!$I:$I,统调负荷!$B:$B,Q$3,统调负荷!$C:$C,$A56)/10,"")</f>
        <v>1370.025</v>
      </c>
      <c r="R56" s="27">
        <f>IFERROR(AVERAGEIFS(统调负荷!$I:$I,统调负荷!$B:$B,R$3,统调负荷!$C:$C,$A56)/10,"")</f>
        <v>1423.675</v>
      </c>
      <c r="S56" s="27">
        <f>IFERROR(AVERAGEIFS(统调负荷!$I:$I,统调负荷!$B:$B,S$3,统调负荷!$C:$C,$A56)/10,"")</f>
        <v>1406.125</v>
      </c>
      <c r="T56" s="27">
        <f>IFERROR(AVERAGEIFS(统调负荷!$I:$I,统调负荷!$B:$B,T$3,统调负荷!$C:$C,$A56)/10,"")</f>
        <v>1317.05</v>
      </c>
      <c r="U56" s="27">
        <f>IFERROR(AVERAGEIFS(统调负荷!$I:$I,统调负荷!$B:$B,U$3,统调负荷!$C:$C,$A56)/10,"")</f>
        <v>1152.95</v>
      </c>
      <c r="V56" s="27">
        <f>IFERROR(AVERAGEIFS(统调负荷!$I:$I,统调负荷!$B:$B,V$3,统调负荷!$C:$C,$A56)/10,"")</f>
        <v>943.525</v>
      </c>
      <c r="W56" s="27">
        <f>IFERROR(AVERAGEIFS(统调负荷!$I:$I,统调负荷!$B:$B,W$3,统调负荷!$C:$C,$A56)/10,"")</f>
        <v>724.95</v>
      </c>
      <c r="X56" s="27">
        <f>IFERROR(AVERAGEIFS(统调负荷!$I:$I,统调负荷!$B:$B,X$3,统调负荷!$C:$C,$A56)/10,"")</f>
        <v>605.3</v>
      </c>
      <c r="Y56" s="27">
        <f>IFERROR(AVERAGEIFS(统调负荷!$I:$I,统调负荷!$B:$B,Y$3,统调负荷!$C:$C,$A56)/10,"")</f>
        <v>592.6</v>
      </c>
      <c r="Z56" s="27">
        <f>IFERROR(AVERAGEIFS(统调负荷!$I:$I,统调负荷!$B:$B,Z$3,统调负荷!$C:$C,$A56)/10,"")</f>
        <v>606.3</v>
      </c>
      <c r="AA56" s="27">
        <f>IFERROR(AVERAGEIFS(统调负荷!$I:$I,统调负荷!$B:$B,AA$3,统调负荷!$C:$C,$A56)/10,"")</f>
        <v>609.2</v>
      </c>
      <c r="AB56" s="27">
        <f>IFERROR(AVERAGEIFS(统调负荷!$I:$I,统调负荷!$B:$B,AB$3,统调负荷!$C:$C,$A56)/10,"")</f>
        <v>604.575</v>
      </c>
      <c r="AC56" s="27">
        <f>IFERROR(AVERAGEIFS(统调负荷!$I:$I,统调负荷!$B:$B,AC$3,统调负荷!$C:$C,$A56)/10,"")</f>
        <v>590.875</v>
      </c>
      <c r="AD56" s="27"/>
      <c r="AE56" s="30"/>
      <c r="AF56" s="31"/>
      <c r="AG56" s="31"/>
      <c r="AH56" s="31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</row>
    <row r="57" s="26" customFormat="1" spans="1:55">
      <c r="A57" s="16" t="str">
        <f>统调负荷24小时!A57</f>
        <v>2025-01-27</v>
      </c>
      <c r="B57" s="37" t="s">
        <v>54</v>
      </c>
      <c r="C57" s="33">
        <f t="shared" si="0"/>
        <v>904.95028125</v>
      </c>
      <c r="D57" s="3">
        <f t="shared" si="1"/>
        <v>1450.5375</v>
      </c>
      <c r="E57" s="3">
        <f t="shared" si="2"/>
        <v>615.243</v>
      </c>
      <c r="F57" s="27">
        <f>IFERROR(AVERAGEIFS(统调负荷!$R:$R,统调负荷!$B:$B,F$3,统调负荷!$C:$C,$A57)/10,"")</f>
        <v>777.8885</v>
      </c>
      <c r="G57" s="27">
        <f>IFERROR(AVERAGEIFS(统调负荷!$R:$R,统调负荷!$B:$B,G$3,统调负荷!$C:$C,$A57)/10,"")</f>
        <v>779.23925</v>
      </c>
      <c r="H57" s="27">
        <f>IFERROR(AVERAGEIFS(统调负荷!$R:$R,统调负荷!$B:$B,H$3,统调负荷!$C:$C,$A57)/10,"")</f>
        <v>761.0785</v>
      </c>
      <c r="I57" s="27">
        <f>IFERROR(AVERAGEIFS(统调负荷!$R:$R,统调负荷!$B:$B,I$3,统调负荷!$C:$C,$A57)/10,"")</f>
        <v>757.28625</v>
      </c>
      <c r="J57" s="27">
        <f>IFERROR(AVERAGEIFS(统调负荷!$R:$R,统调负荷!$B:$B,J$3,统调负荷!$C:$C,$A57)/10,"")</f>
        <v>763.38</v>
      </c>
      <c r="K57" s="27">
        <f>IFERROR(AVERAGEIFS(统调负荷!$R:$R,统调负荷!$B:$B,K$3,统调负荷!$C:$C,$A57)/10,"")</f>
        <v>760.0875</v>
      </c>
      <c r="L57" s="27">
        <f>IFERROR(AVERAGEIFS(统调负荷!$R:$R,统调负荷!$B:$B,L$3,统调负荷!$C:$C,$A57)/10,"")</f>
        <v>747.7025</v>
      </c>
      <c r="M57" s="27">
        <f>IFERROR(AVERAGEIFS(统调负荷!$R:$R,统调负荷!$B:$B,M$3,统调负荷!$C:$C,$A57)/10,"")</f>
        <v>752.086</v>
      </c>
      <c r="N57" s="27">
        <f>IFERROR(AVERAGEIFS(统调负荷!$R:$R,统调负荷!$B:$B,N$3,统调负荷!$C:$C,$A57)/10,"")</f>
        <v>921.86025</v>
      </c>
      <c r="O57" s="27">
        <f>IFERROR(AVERAGEIFS(统调负荷!$R:$R,统调负荷!$B:$B,O$3,统调负荷!$C:$C,$A57)/10,"")</f>
        <v>1164.635</v>
      </c>
      <c r="P57" s="27">
        <f>IFERROR(AVERAGEIFS(统调负荷!$R:$R,统调负荷!$B:$B,P$3,统调负荷!$C:$C,$A57)/10,"")</f>
        <v>1322.675</v>
      </c>
      <c r="Q57" s="27">
        <f>IFERROR(AVERAGEIFS(统调负荷!$R:$R,统调负荷!$B:$B,Q$3,统调负荷!$C:$C,$A57)/10,"")</f>
        <v>1435.635</v>
      </c>
      <c r="R57" s="27">
        <f>IFERROR(AVERAGEIFS(统调负荷!$R:$R,统调负荷!$B:$B,R$3,统调负荷!$C:$C,$A57)/10,"")</f>
        <v>1450.5375</v>
      </c>
      <c r="S57" s="27">
        <f>IFERROR(AVERAGEIFS(统调负荷!$R:$R,统调负荷!$B:$B,S$3,统调负荷!$C:$C,$A57)/10,"")</f>
        <v>1409.04</v>
      </c>
      <c r="T57" s="27">
        <f>IFERROR(AVERAGEIFS(统调负荷!$R:$R,统调负荷!$B:$B,T$3,统调负荷!$C:$C,$A57)/10,"")</f>
        <v>1313.0775</v>
      </c>
      <c r="U57" s="27">
        <f>IFERROR(AVERAGEIFS(统调负荷!$R:$R,统调负荷!$B:$B,U$3,统调负荷!$C:$C,$A57)/10,"")</f>
        <v>1137.0375</v>
      </c>
      <c r="V57" s="27">
        <f>IFERROR(AVERAGEIFS(统调负荷!$R:$R,统调负荷!$B:$B,V$3,统调负荷!$C:$C,$A57)/10,"")</f>
        <v>889.94625</v>
      </c>
      <c r="W57" s="27">
        <f>IFERROR(AVERAGEIFS(统调负荷!$R:$R,统调负荷!$B:$B,W$3,统调负荷!$C:$C,$A57)/10,"")</f>
        <v>681.00075</v>
      </c>
      <c r="X57" s="27">
        <f>IFERROR(AVERAGEIFS(统调负荷!$R:$R,统调负荷!$B:$B,X$3,统调负荷!$C:$C,$A57)/10,"")</f>
        <v>615.243</v>
      </c>
      <c r="Y57" s="27">
        <f>IFERROR(AVERAGEIFS(统调负荷!$R:$R,统调负荷!$B:$B,Y$3,统调负荷!$C:$C,$A57)/10,"")</f>
        <v>655.1015</v>
      </c>
      <c r="Z57" s="27">
        <f>IFERROR(AVERAGEIFS(统调负荷!$R:$R,统调负荷!$B:$B,Z$3,统调负荷!$C:$C,$A57)/10,"")</f>
        <v>662.1025</v>
      </c>
      <c r="AA57" s="27">
        <f>IFERROR(AVERAGEIFS(统调负荷!$R:$R,统调负荷!$B:$B,AA$3,统调负荷!$C:$C,$A57)/10,"")</f>
        <v>662.80175</v>
      </c>
      <c r="AB57" s="27">
        <f>IFERROR(AVERAGEIFS(统调负荷!$R:$R,统调负荷!$B:$B,AB$3,统调负荷!$C:$C,$A57)/10,"")</f>
        <v>653.896</v>
      </c>
      <c r="AC57" s="27">
        <f>IFERROR(AVERAGEIFS(统调负荷!$R:$R,统调负荷!$B:$B,AC$3,统调负荷!$C:$C,$A57)/10,"")</f>
        <v>645.46875</v>
      </c>
      <c r="AD57" s="27"/>
      <c r="AE57" s="30"/>
      <c r="AF57" s="31"/>
      <c r="AG57" s="31"/>
      <c r="AH57" s="31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</row>
    <row r="58" s="26" customFormat="1" spans="1:55">
      <c r="A58" s="16" t="str">
        <f>统调负荷24小时!A58</f>
        <v>2025-01-28</v>
      </c>
      <c r="B58" s="37" t="s">
        <v>53</v>
      </c>
      <c r="C58" s="33">
        <f t="shared" si="0"/>
        <v>751.417708333333</v>
      </c>
      <c r="D58" s="3">
        <f t="shared" si="1"/>
        <v>1276.15</v>
      </c>
      <c r="E58" s="3">
        <f t="shared" si="2"/>
        <v>517.8</v>
      </c>
      <c r="F58" s="27">
        <f>IFERROR(AVERAGEIFS(统调负荷!$I:$I,统调负荷!$B:$B,F$3,统调负荷!$C:$C,$A58)/10,"")</f>
        <v>580.95</v>
      </c>
      <c r="G58" s="27">
        <f>IFERROR(AVERAGEIFS(统调负荷!$I:$I,统调负荷!$B:$B,G$3,统调负荷!$C:$C,$A58)/10,"")</f>
        <v>580.975</v>
      </c>
      <c r="H58" s="27">
        <f>IFERROR(AVERAGEIFS(统调负荷!$I:$I,统调负荷!$B:$B,H$3,统调负荷!$C:$C,$A58)/10,"")</f>
        <v>576.6</v>
      </c>
      <c r="I58" s="27">
        <f>IFERROR(AVERAGEIFS(统调负荷!$I:$I,统调负荷!$B:$B,I$3,统调负荷!$C:$C,$A58)/10,"")</f>
        <v>576.35</v>
      </c>
      <c r="J58" s="27">
        <f>IFERROR(AVERAGEIFS(统调负荷!$I:$I,统调负荷!$B:$B,J$3,统调负荷!$C:$C,$A58)/10,"")</f>
        <v>579.975</v>
      </c>
      <c r="K58" s="27">
        <f>IFERROR(AVERAGEIFS(统调负荷!$I:$I,统调负荷!$B:$B,K$3,统调负荷!$C:$C,$A58)/10,"")</f>
        <v>582.75</v>
      </c>
      <c r="L58" s="27">
        <f>IFERROR(AVERAGEIFS(统调负荷!$I:$I,统调负荷!$B:$B,L$3,统调负荷!$C:$C,$A58)/10,"")</f>
        <v>589.125</v>
      </c>
      <c r="M58" s="27">
        <f>IFERROR(AVERAGEIFS(统调负荷!$I:$I,统调负荷!$B:$B,M$3,统调负荷!$C:$C,$A58)/10,"")</f>
        <v>633.475</v>
      </c>
      <c r="N58" s="27">
        <f>IFERROR(AVERAGEIFS(统调负荷!$I:$I,统调负荷!$B:$B,N$3,统调负荷!$C:$C,$A58)/10,"")</f>
        <v>744.25</v>
      </c>
      <c r="O58" s="27">
        <f>IFERROR(AVERAGEIFS(统调负荷!$I:$I,统调负荷!$B:$B,O$3,统调负荷!$C:$C,$A58)/10,"")</f>
        <v>909.675</v>
      </c>
      <c r="P58" s="27">
        <f>IFERROR(AVERAGEIFS(统调负荷!$I:$I,统调负荷!$B:$B,P$3,统调负荷!$C:$C,$A58)/10,"")</f>
        <v>1077.4</v>
      </c>
      <c r="Q58" s="27">
        <f>IFERROR(AVERAGEIFS(统调负荷!$I:$I,统调负荷!$B:$B,Q$3,统调负荷!$C:$C,$A58)/10,"")</f>
        <v>1211.95</v>
      </c>
      <c r="R58" s="27">
        <f>IFERROR(AVERAGEIFS(统调负荷!$I:$I,统调负荷!$B:$B,R$3,统调负荷!$C:$C,$A58)/10,"")</f>
        <v>1276.15</v>
      </c>
      <c r="S58" s="27">
        <f>IFERROR(AVERAGEIFS(统调负荷!$I:$I,统调负荷!$B:$B,S$3,统调负荷!$C:$C,$A58)/10,"")</f>
        <v>1264.325</v>
      </c>
      <c r="T58" s="27">
        <f>IFERROR(AVERAGEIFS(统调负荷!$I:$I,统调负荷!$B:$B,T$3,统调负荷!$C:$C,$A58)/10,"")</f>
        <v>1178.425</v>
      </c>
      <c r="U58" s="27">
        <f>IFERROR(AVERAGEIFS(统调负荷!$I:$I,统调负荷!$B:$B,U$3,统调负荷!$C:$C,$A58)/10,"")</f>
        <v>1026.375</v>
      </c>
      <c r="V58" s="27">
        <f>IFERROR(AVERAGEIFS(统调负荷!$I:$I,统调负荷!$B:$B,V$3,统调负荷!$C:$C,$A58)/10,"")</f>
        <v>828.775</v>
      </c>
      <c r="W58" s="27">
        <f>IFERROR(AVERAGEIFS(统调负荷!$I:$I,统调负荷!$B:$B,W$3,统调负荷!$C:$C,$A58)/10,"")</f>
        <v>635.75</v>
      </c>
      <c r="X58" s="27">
        <f>IFERROR(AVERAGEIFS(统调负荷!$I:$I,统调负荷!$B:$B,X$3,统调负荷!$C:$C,$A58)/10,"")</f>
        <v>526.325</v>
      </c>
      <c r="Y58" s="27">
        <f>IFERROR(AVERAGEIFS(统调负荷!$I:$I,统调负荷!$B:$B,Y$3,统调负荷!$C:$C,$A58)/10,"")</f>
        <v>517.8</v>
      </c>
      <c r="Z58" s="27">
        <f>IFERROR(AVERAGEIFS(统调负荷!$I:$I,统调负荷!$B:$B,Z$3,统调负荷!$C:$C,$A58)/10,"")</f>
        <v>534.25</v>
      </c>
      <c r="AA58" s="27">
        <f>IFERROR(AVERAGEIFS(统调负荷!$I:$I,统调负荷!$B:$B,AA$3,统调负荷!$C:$C,$A58)/10,"")</f>
        <v>540</v>
      </c>
      <c r="AB58" s="27">
        <f>IFERROR(AVERAGEIFS(统调负荷!$I:$I,统调负荷!$B:$B,AB$3,统调负荷!$C:$C,$A58)/10,"")</f>
        <v>536.3</v>
      </c>
      <c r="AC58" s="27">
        <f>IFERROR(AVERAGEIFS(统调负荷!$I:$I,统调负荷!$B:$B,AC$3,统调负荷!$C:$C,$A58)/10,"")</f>
        <v>526.075</v>
      </c>
      <c r="AD58" s="27"/>
      <c r="AE58" s="30"/>
      <c r="AF58" s="31"/>
      <c r="AG58" s="31"/>
      <c r="AH58" s="31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</row>
    <row r="59" s="26" customFormat="1" spans="1:55">
      <c r="A59" s="16" t="str">
        <f>统调负荷24小时!A59</f>
        <v>2025-01-28</v>
      </c>
      <c r="B59" s="37" t="s">
        <v>54</v>
      </c>
      <c r="C59" s="33">
        <f t="shared" si="0"/>
        <v>744.078854166666</v>
      </c>
      <c r="D59" s="3">
        <f t="shared" si="1"/>
        <v>1147.6475</v>
      </c>
      <c r="E59" s="3">
        <f t="shared" si="2"/>
        <v>491.2245</v>
      </c>
      <c r="F59" s="27">
        <f>IFERROR(AVERAGEIFS(统调负荷!$R:$R,统调负荷!$B:$B,F$3,统调负荷!$C:$C,$A59)/10,"")</f>
        <v>652.75325</v>
      </c>
      <c r="G59" s="27">
        <f>IFERROR(AVERAGEIFS(统调负荷!$R:$R,统调负荷!$B:$B,G$3,统调负荷!$C:$C,$A59)/10,"")</f>
        <v>643.63175</v>
      </c>
      <c r="H59" s="27">
        <f>IFERROR(AVERAGEIFS(统调负荷!$R:$R,统调负荷!$B:$B,H$3,统调负荷!$C:$C,$A59)/10,"")</f>
        <v>631.711</v>
      </c>
      <c r="I59" s="27">
        <f>IFERROR(AVERAGEIFS(统调负荷!$R:$R,统调负荷!$B:$B,I$3,统调负荷!$C:$C,$A59)/10,"")</f>
        <v>633.687</v>
      </c>
      <c r="J59" s="27">
        <f>IFERROR(AVERAGEIFS(统调负荷!$R:$R,统调负荷!$B:$B,J$3,统调负荷!$C:$C,$A59)/10,"")</f>
        <v>627.83625</v>
      </c>
      <c r="K59" s="27">
        <f>IFERROR(AVERAGEIFS(统调负荷!$R:$R,统调负荷!$B:$B,K$3,统调负荷!$C:$C,$A59)/10,"")</f>
        <v>639.554</v>
      </c>
      <c r="L59" s="27">
        <f>IFERROR(AVERAGEIFS(统调负荷!$R:$R,统调负荷!$B:$B,L$3,统调负荷!$C:$C,$A59)/10,"")</f>
        <v>644.5825</v>
      </c>
      <c r="M59" s="27">
        <f>IFERROR(AVERAGEIFS(统调负荷!$R:$R,统调负荷!$B:$B,M$3,统调负荷!$C:$C,$A59)/10,"")</f>
        <v>671.62925</v>
      </c>
      <c r="N59" s="27">
        <f>IFERROR(AVERAGEIFS(统调负荷!$R:$R,统调负荷!$B:$B,N$3,统调负荷!$C:$C,$A59)/10,"")</f>
        <v>767.372</v>
      </c>
      <c r="O59" s="27">
        <f>IFERROR(AVERAGEIFS(统调负荷!$R:$R,统调负荷!$B:$B,O$3,统调负荷!$C:$C,$A59)/10,"")</f>
        <v>899.08675</v>
      </c>
      <c r="P59" s="27">
        <f>IFERROR(AVERAGEIFS(统调负荷!$R:$R,统调负荷!$B:$B,P$3,统调负荷!$C:$C,$A59)/10,"")</f>
        <v>1023.68675</v>
      </c>
      <c r="Q59" s="27">
        <f>IFERROR(AVERAGEIFS(统调负荷!$R:$R,统调负荷!$B:$B,Q$3,统调负荷!$C:$C,$A59)/10,"")</f>
        <v>1121.4475</v>
      </c>
      <c r="R59" s="27">
        <f>IFERROR(AVERAGEIFS(统调负荷!$R:$R,统调负荷!$B:$B,R$3,统调负荷!$C:$C,$A59)/10,"")</f>
        <v>1147.6475</v>
      </c>
      <c r="S59" s="27">
        <f>IFERROR(AVERAGEIFS(统调负荷!$R:$R,统调负荷!$B:$B,S$3,统调负荷!$C:$C,$A59)/10,"")</f>
        <v>1098.875</v>
      </c>
      <c r="T59" s="27">
        <f>IFERROR(AVERAGEIFS(统调负荷!$R:$R,统调负荷!$B:$B,T$3,统调负荷!$C:$C,$A59)/10,"")</f>
        <v>1018.99</v>
      </c>
      <c r="U59" s="27">
        <f>IFERROR(AVERAGEIFS(统调负荷!$R:$R,统调负荷!$B:$B,U$3,统调负荷!$C:$C,$A59)/10,"")</f>
        <v>1002.63875</v>
      </c>
      <c r="V59" s="27">
        <f>IFERROR(AVERAGEIFS(统调负荷!$R:$R,统调负荷!$B:$B,V$3,统调负荷!$C:$C,$A59)/10,"")</f>
        <v>801.88925</v>
      </c>
      <c r="W59" s="27">
        <f>IFERROR(AVERAGEIFS(统调负荷!$R:$R,统调负荷!$B:$B,W$3,统调负荷!$C:$C,$A59)/10,"")</f>
        <v>564.58</v>
      </c>
      <c r="X59" s="27">
        <f>IFERROR(AVERAGEIFS(统调负荷!$R:$R,统调负荷!$B:$B,X$3,统调负荷!$C:$C,$A59)/10,"")</f>
        <v>491.2245</v>
      </c>
      <c r="Y59" s="27">
        <f>IFERROR(AVERAGEIFS(统调负荷!$R:$R,统调负荷!$B:$B,Y$3,统调负荷!$C:$C,$A59)/10,"")</f>
        <v>526.999</v>
      </c>
      <c r="Z59" s="27">
        <f>IFERROR(AVERAGEIFS(统调负荷!$R:$R,统调负荷!$B:$B,Z$3,统调负荷!$C:$C,$A59)/10,"")</f>
        <v>542.838</v>
      </c>
      <c r="AA59" s="27">
        <f>IFERROR(AVERAGEIFS(统调负荷!$R:$R,统调负荷!$B:$B,AA$3,统调负荷!$C:$C,$A59)/10,"")</f>
        <v>563.875</v>
      </c>
      <c r="AB59" s="27">
        <f>IFERROR(AVERAGEIFS(统调负荷!$R:$R,统调负荷!$B:$B,AB$3,统调负荷!$C:$C,$A59)/10,"")</f>
        <v>569.73925</v>
      </c>
      <c r="AC59" s="27">
        <f>IFERROR(AVERAGEIFS(统调负荷!$R:$R,统调负荷!$B:$B,AC$3,统调负荷!$C:$C,$A59)/10,"")</f>
        <v>571.61825</v>
      </c>
      <c r="AD59" s="27"/>
      <c r="AE59" s="30"/>
      <c r="AF59" s="31"/>
      <c r="AG59" s="31"/>
      <c r="AH59" s="31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</row>
    <row r="60" s="26" customFormat="1" spans="1:55">
      <c r="A60" s="16" t="str">
        <f>统调负荷24小时!A60</f>
        <v>2025-01-29</v>
      </c>
      <c r="B60" s="37" t="s">
        <v>53</v>
      </c>
      <c r="C60" s="33">
        <f t="shared" si="0"/>
        <v>710.728125</v>
      </c>
      <c r="D60" s="3">
        <f t="shared" si="1"/>
        <v>1252.75</v>
      </c>
      <c r="E60" s="3">
        <f t="shared" si="2"/>
        <v>494.025</v>
      </c>
      <c r="F60" s="27">
        <f>IFERROR(AVERAGEIFS(统调负荷!$I:$I,统调负荷!$B:$B,F$3,统调负荷!$C:$C,$A60)/10,"")</f>
        <v>515.4</v>
      </c>
      <c r="G60" s="27">
        <f>IFERROR(AVERAGEIFS(统调负荷!$I:$I,统调负荷!$B:$B,G$3,统调负荷!$C:$C,$A60)/10,"")</f>
        <v>512.25</v>
      </c>
      <c r="H60" s="27">
        <f>IFERROR(AVERAGEIFS(统调负荷!$I:$I,统调负荷!$B:$B,H$3,统调负荷!$C:$C,$A60)/10,"")</f>
        <v>509.45</v>
      </c>
      <c r="I60" s="27">
        <f>IFERROR(AVERAGEIFS(统调负荷!$I:$I,统调负荷!$B:$B,I$3,统调负荷!$C:$C,$A60)/10,"")</f>
        <v>507.35</v>
      </c>
      <c r="J60" s="27">
        <f>IFERROR(AVERAGEIFS(统调负荷!$I:$I,统调负荷!$B:$B,J$3,统调负荷!$C:$C,$A60)/10,"")</f>
        <v>505.625</v>
      </c>
      <c r="K60" s="27">
        <f>IFERROR(AVERAGEIFS(统调负荷!$I:$I,统调负荷!$B:$B,K$3,统调负荷!$C:$C,$A60)/10,"")</f>
        <v>504.9</v>
      </c>
      <c r="L60" s="27">
        <f>IFERROR(AVERAGEIFS(统调负荷!$I:$I,统调负荷!$B:$B,L$3,统调负荷!$C:$C,$A60)/10,"")</f>
        <v>510.875</v>
      </c>
      <c r="M60" s="27">
        <f>IFERROR(AVERAGEIFS(统调负荷!$I:$I,统调负荷!$B:$B,M$3,统调负荷!$C:$C,$A60)/10,"")</f>
        <v>554.625</v>
      </c>
      <c r="N60" s="27">
        <f>IFERROR(AVERAGEIFS(统调负荷!$I:$I,统调负荷!$B:$B,N$3,统调负荷!$C:$C,$A60)/10,"")</f>
        <v>685.775</v>
      </c>
      <c r="O60" s="27">
        <f>IFERROR(AVERAGEIFS(统调负荷!$I:$I,统调负荷!$B:$B,O$3,统调负荷!$C:$C,$A60)/10,"")</f>
        <v>869.825</v>
      </c>
      <c r="P60" s="27">
        <f>IFERROR(AVERAGEIFS(统调负荷!$I:$I,统调负荷!$B:$B,P$3,统调负荷!$C:$C,$A60)/10,"")</f>
        <v>1047.075</v>
      </c>
      <c r="Q60" s="27">
        <f>IFERROR(AVERAGEIFS(统调负荷!$I:$I,统调负荷!$B:$B,Q$3,统调负荷!$C:$C,$A60)/10,"")</f>
        <v>1187.375</v>
      </c>
      <c r="R60" s="27">
        <f>IFERROR(AVERAGEIFS(统调负荷!$I:$I,统调负荷!$B:$B,R$3,统调负荷!$C:$C,$A60)/10,"")</f>
        <v>1252.75</v>
      </c>
      <c r="S60" s="27">
        <f>IFERROR(AVERAGEIFS(统调负荷!$I:$I,统调负荷!$B:$B,S$3,统调负荷!$C:$C,$A60)/10,"")</f>
        <v>1244.975</v>
      </c>
      <c r="T60" s="27">
        <f>IFERROR(AVERAGEIFS(统调负荷!$I:$I,统调负荷!$B:$B,T$3,统调负荷!$C:$C,$A60)/10,"")</f>
        <v>1155.775</v>
      </c>
      <c r="U60" s="27">
        <f>IFERROR(AVERAGEIFS(统调负荷!$I:$I,统调负荷!$B:$B,U$3,统调负荷!$C:$C,$A60)/10,"")</f>
        <v>1002.375</v>
      </c>
      <c r="V60" s="27">
        <f>IFERROR(AVERAGEIFS(统调负荷!$I:$I,统调负荷!$B:$B,V$3,统调负荷!$C:$C,$A60)/10,"")</f>
        <v>809.075</v>
      </c>
      <c r="W60" s="27">
        <f>IFERROR(AVERAGEIFS(统调负荷!$I:$I,统调负荷!$B:$B,W$3,统调负荷!$C:$C,$A60)/10,"")</f>
        <v>618.175</v>
      </c>
      <c r="X60" s="27">
        <f>IFERROR(AVERAGEIFS(统调负荷!$I:$I,统调负荷!$B:$B,X$3,统调负荷!$C:$C,$A60)/10,"")</f>
        <v>507.65</v>
      </c>
      <c r="Y60" s="27">
        <f>IFERROR(AVERAGEIFS(统调负荷!$I:$I,统调负荷!$B:$B,Y$3,统调负荷!$C:$C,$A60)/10,"")</f>
        <v>494.025</v>
      </c>
      <c r="Z60" s="27">
        <f>IFERROR(AVERAGEIFS(统调负荷!$I:$I,统调负荷!$B:$B,Z$3,统调负荷!$C:$C,$A60)/10,"")</f>
        <v>512.3</v>
      </c>
      <c r="AA60" s="27">
        <f>IFERROR(AVERAGEIFS(统调负荷!$I:$I,统调负荷!$B:$B,AA$3,统调负荷!$C:$C,$A60)/10,"")</f>
        <v>520.175</v>
      </c>
      <c r="AB60" s="27">
        <f>IFERROR(AVERAGEIFS(统调负荷!$I:$I,统调负荷!$B:$B,AB$3,统调负荷!$C:$C,$A60)/10,"")</f>
        <v>520.05</v>
      </c>
      <c r="AC60" s="27">
        <f>IFERROR(AVERAGEIFS(统调负荷!$I:$I,统调负荷!$B:$B,AC$3,统调负荷!$C:$C,$A60)/10,"")</f>
        <v>509.625</v>
      </c>
      <c r="AD60" s="27"/>
      <c r="AE60" s="30"/>
      <c r="AF60" s="31"/>
      <c r="AG60" s="31"/>
      <c r="AH60" s="31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</row>
    <row r="61" s="26" customFormat="1" spans="1:55">
      <c r="A61" s="16" t="str">
        <f>统调负荷24小时!A61</f>
        <v>2025-01-29</v>
      </c>
      <c r="B61" s="37" t="s">
        <v>54</v>
      </c>
      <c r="C61" s="33">
        <f t="shared" si="0"/>
        <v>686.260302083333</v>
      </c>
      <c r="D61" s="3">
        <f t="shared" si="1"/>
        <v>1026.8</v>
      </c>
      <c r="E61" s="3">
        <f t="shared" si="2"/>
        <v>546.7145</v>
      </c>
      <c r="F61" s="27">
        <f>IFERROR(AVERAGEIFS(统调负荷!$R:$R,统调负荷!$B:$B,F$3,统调负荷!$C:$C,$A61)/10,"")</f>
        <v>557.32</v>
      </c>
      <c r="G61" s="27">
        <f>IFERROR(AVERAGEIFS(统调负荷!$R:$R,统调负荷!$B:$B,G$3,统调负荷!$C:$C,$A61)/10,"")</f>
        <v>561.28325</v>
      </c>
      <c r="H61" s="27">
        <f>IFERROR(AVERAGEIFS(统调负荷!$R:$R,统调负荷!$B:$B,H$3,统调负荷!$C:$C,$A61)/10,"")</f>
        <v>569.1115</v>
      </c>
      <c r="I61" s="27">
        <f>IFERROR(AVERAGEIFS(统调负荷!$R:$R,统调负荷!$B:$B,I$3,统调负荷!$C:$C,$A61)/10,"")</f>
        <v>558.50525</v>
      </c>
      <c r="J61" s="27">
        <f>IFERROR(AVERAGEIFS(统调负荷!$R:$R,统调负荷!$B:$B,J$3,统调负荷!$C:$C,$A61)/10,"")</f>
        <v>550.924</v>
      </c>
      <c r="K61" s="27">
        <f>IFERROR(AVERAGEIFS(统调负荷!$R:$R,统调负荷!$B:$B,K$3,统调负荷!$C:$C,$A61)/10,"")</f>
        <v>551.87725</v>
      </c>
      <c r="L61" s="27">
        <f>IFERROR(AVERAGEIFS(统调负荷!$R:$R,统调负荷!$B:$B,L$3,统调负荷!$C:$C,$A61)/10,"")</f>
        <v>564.05675</v>
      </c>
      <c r="M61" s="27">
        <f>IFERROR(AVERAGEIFS(统调负荷!$R:$R,统调负荷!$B:$B,M$3,统调负荷!$C:$C,$A61)/10,"")</f>
        <v>578.34875</v>
      </c>
      <c r="N61" s="27">
        <f>IFERROR(AVERAGEIFS(统调负荷!$R:$R,统调负荷!$B:$B,N$3,统调负荷!$C:$C,$A61)/10,"")</f>
        <v>635.69525</v>
      </c>
      <c r="O61" s="27">
        <f>IFERROR(AVERAGEIFS(统调负荷!$R:$R,统调负荷!$B:$B,O$3,统调负荷!$C:$C,$A61)/10,"")</f>
        <v>747.21125</v>
      </c>
      <c r="P61" s="27">
        <f>IFERROR(AVERAGEIFS(统调负荷!$R:$R,统调负荷!$B:$B,P$3,统调负荷!$C:$C,$A61)/10,"")</f>
        <v>903.9975</v>
      </c>
      <c r="Q61" s="27">
        <f>IFERROR(AVERAGEIFS(统调负荷!$R:$R,统调负荷!$B:$B,Q$3,统调负荷!$C:$C,$A61)/10,"")</f>
        <v>999.76</v>
      </c>
      <c r="R61" s="27">
        <f>IFERROR(AVERAGEIFS(统调负荷!$R:$R,统调负荷!$B:$B,R$3,统调负荷!$C:$C,$A61)/10,"")</f>
        <v>1026.8</v>
      </c>
      <c r="S61" s="27">
        <f>IFERROR(AVERAGEIFS(统调负荷!$R:$R,统调负荷!$B:$B,S$3,统调负荷!$C:$C,$A61)/10,"")</f>
        <v>1007.4555</v>
      </c>
      <c r="T61" s="27">
        <f>IFERROR(AVERAGEIFS(统调负荷!$R:$R,统调负荷!$B:$B,T$3,统调负荷!$C:$C,$A61)/10,"")</f>
        <v>945.22525</v>
      </c>
      <c r="U61" s="27">
        <f>IFERROR(AVERAGEIFS(统调负荷!$R:$R,统调负荷!$B:$B,U$3,统调负荷!$C:$C,$A61)/10,"")</f>
        <v>863.5195</v>
      </c>
      <c r="V61" s="27">
        <f>IFERROR(AVERAGEIFS(统调负荷!$R:$R,统调负荷!$B:$B,V$3,统调负荷!$C:$C,$A61)/10,"")</f>
        <v>728.68625</v>
      </c>
      <c r="W61" s="27">
        <f>IFERROR(AVERAGEIFS(统调负荷!$R:$R,统调负荷!$B:$B,W$3,统调负荷!$C:$C,$A61)/10,"")</f>
        <v>627.21175</v>
      </c>
      <c r="X61" s="27">
        <f>IFERROR(AVERAGEIFS(统调负荷!$R:$R,统调负荷!$B:$B,X$3,统调负荷!$C:$C,$A61)/10,"")</f>
        <v>546.7145</v>
      </c>
      <c r="Y61" s="27">
        <f>IFERROR(AVERAGEIFS(统调负荷!$R:$R,统调负荷!$B:$B,Y$3,统调负荷!$C:$C,$A61)/10,"")</f>
        <v>568.89675</v>
      </c>
      <c r="Z61" s="27">
        <f>IFERROR(AVERAGEIFS(统调负荷!$R:$R,统调负荷!$B:$B,Z$3,统调负荷!$C:$C,$A61)/10,"")</f>
        <v>587.664</v>
      </c>
      <c r="AA61" s="27">
        <f>IFERROR(AVERAGEIFS(统调负荷!$R:$R,统调负荷!$B:$B,AA$3,统调负荷!$C:$C,$A61)/10,"")</f>
        <v>604.01875</v>
      </c>
      <c r="AB61" s="27">
        <f>IFERROR(AVERAGEIFS(统调负荷!$R:$R,统调负荷!$B:$B,AB$3,统调负荷!$C:$C,$A61)/10,"")</f>
        <v>595.803</v>
      </c>
      <c r="AC61" s="27">
        <f>IFERROR(AVERAGEIFS(统调负荷!$R:$R,统调负荷!$B:$B,AC$3,统调负荷!$C:$C,$A61)/10,"")</f>
        <v>590.16125</v>
      </c>
      <c r="AD61" s="27"/>
      <c r="AE61" s="30"/>
      <c r="AF61" s="31"/>
      <c r="AG61" s="31"/>
      <c r="AH61" s="31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</row>
    <row r="62" s="26" customFormat="1" spans="1:55">
      <c r="A62" s="16" t="str">
        <f>统调负荷24小时!A62</f>
        <v>2025-01-30</v>
      </c>
      <c r="B62" s="37" t="s">
        <v>53</v>
      </c>
      <c r="C62" s="33">
        <f t="shared" si="0"/>
        <v>686.998958333333</v>
      </c>
      <c r="D62" s="3">
        <f t="shared" si="1"/>
        <v>1132.775</v>
      </c>
      <c r="E62" s="3">
        <f t="shared" si="2"/>
        <v>489.575</v>
      </c>
      <c r="F62" s="27">
        <f>IFERROR(AVERAGEIFS(统调负荷!$I:$I,统调负荷!$B:$B,F$3,统调负荷!$C:$C,$A62)/10,"")</f>
        <v>509.2</v>
      </c>
      <c r="G62" s="27">
        <f>IFERROR(AVERAGEIFS(统调负荷!$I:$I,统调负荷!$B:$B,G$3,统调负荷!$C:$C,$A62)/10,"")</f>
        <v>501.625</v>
      </c>
      <c r="H62" s="27">
        <f>IFERROR(AVERAGEIFS(统调负荷!$I:$I,统调负荷!$B:$B,H$3,统调负荷!$C:$C,$A62)/10,"")</f>
        <v>496.35</v>
      </c>
      <c r="I62" s="27">
        <f>IFERROR(AVERAGEIFS(统调负荷!$I:$I,统调负荷!$B:$B,I$3,统调负荷!$C:$C,$A62)/10,"")</f>
        <v>492.75</v>
      </c>
      <c r="J62" s="27">
        <f>IFERROR(AVERAGEIFS(统调负荷!$I:$I,统调负荷!$B:$B,J$3,统调负荷!$C:$C,$A62)/10,"")</f>
        <v>491.7</v>
      </c>
      <c r="K62" s="27">
        <f>IFERROR(AVERAGEIFS(统调负荷!$I:$I,统调负荷!$B:$B,K$3,统调负荷!$C:$C,$A62)/10,"")</f>
        <v>489.575</v>
      </c>
      <c r="L62" s="27">
        <f>IFERROR(AVERAGEIFS(统调负荷!$I:$I,统调负荷!$B:$B,L$3,统调负荷!$C:$C,$A62)/10,"")</f>
        <v>496.775</v>
      </c>
      <c r="M62" s="27">
        <f>IFERROR(AVERAGEIFS(统调负荷!$I:$I,统调负荷!$B:$B,M$3,统调负荷!$C:$C,$A62)/10,"")</f>
        <v>541.625</v>
      </c>
      <c r="N62" s="27">
        <f>IFERROR(AVERAGEIFS(统调负荷!$I:$I,统调负荷!$B:$B,N$3,统调负荷!$C:$C,$A62)/10,"")</f>
        <v>668.325</v>
      </c>
      <c r="O62" s="27">
        <f>IFERROR(AVERAGEIFS(统调负荷!$I:$I,统调负荷!$B:$B,O$3,统调负荷!$C:$C,$A62)/10,"")</f>
        <v>842.475</v>
      </c>
      <c r="P62" s="27">
        <f>IFERROR(AVERAGEIFS(统调负荷!$I:$I,统调负荷!$B:$B,P$3,统调负荷!$C:$C,$A62)/10,"")</f>
        <v>993.025</v>
      </c>
      <c r="Q62" s="27">
        <f>IFERROR(AVERAGEIFS(统调负荷!$I:$I,统调负荷!$B:$B,Q$3,统调负荷!$C:$C,$A62)/10,"")</f>
        <v>1098.45</v>
      </c>
      <c r="R62" s="27">
        <f>IFERROR(AVERAGEIFS(统调负荷!$I:$I,统调负荷!$B:$B,R$3,统调负荷!$C:$C,$A62)/10,"")</f>
        <v>1132.775</v>
      </c>
      <c r="S62" s="27">
        <f>IFERROR(AVERAGEIFS(统调负荷!$I:$I,统调负荷!$B:$B,S$3,统调负荷!$C:$C,$A62)/10,"")</f>
        <v>1107.8</v>
      </c>
      <c r="T62" s="27">
        <f>IFERROR(AVERAGEIFS(统调负荷!$I:$I,统调负荷!$B:$B,T$3,统调负荷!$C:$C,$A62)/10,"")</f>
        <v>1022.45</v>
      </c>
      <c r="U62" s="27">
        <f>IFERROR(AVERAGEIFS(统调负荷!$I:$I,统调负荷!$B:$B,U$3,统调负荷!$C:$C,$A62)/10,"")</f>
        <v>891.675</v>
      </c>
      <c r="V62" s="27">
        <f>IFERROR(AVERAGEIFS(统调负荷!$I:$I,统调负荷!$B:$B,V$3,统调负荷!$C:$C,$A62)/10,"")</f>
        <v>753.575</v>
      </c>
      <c r="W62" s="27">
        <f>IFERROR(AVERAGEIFS(统调负荷!$I:$I,统调负荷!$B:$B,W$3,统调负荷!$C:$C,$A62)/10,"")</f>
        <v>624.3</v>
      </c>
      <c r="X62" s="27">
        <f>IFERROR(AVERAGEIFS(统调负荷!$I:$I,统调负荷!$B:$B,X$3,统调负荷!$C:$C,$A62)/10,"")</f>
        <v>547</v>
      </c>
      <c r="Y62" s="27">
        <f>IFERROR(AVERAGEIFS(统调负荷!$I:$I,统调负荷!$B:$B,Y$3,统调负荷!$C:$C,$A62)/10,"")</f>
        <v>538.75</v>
      </c>
      <c r="Z62" s="27">
        <f>IFERROR(AVERAGEIFS(统调负荷!$I:$I,统调负荷!$B:$B,Z$3,统调负荷!$C:$C,$A62)/10,"")</f>
        <v>556.975</v>
      </c>
      <c r="AA62" s="27">
        <f>IFERROR(AVERAGEIFS(统调负荷!$I:$I,统调负荷!$B:$B,AA$3,统调负荷!$C:$C,$A62)/10,"")</f>
        <v>564.175</v>
      </c>
      <c r="AB62" s="27">
        <f>IFERROR(AVERAGEIFS(统调负荷!$I:$I,统调负荷!$B:$B,AB$3,统调负荷!$C:$C,$A62)/10,"")</f>
        <v>568.025</v>
      </c>
      <c r="AC62" s="27">
        <f>IFERROR(AVERAGEIFS(统调负荷!$I:$I,统调负荷!$B:$B,AC$3,统调负荷!$C:$C,$A62)/10,"")</f>
        <v>558.6</v>
      </c>
      <c r="AD62" s="27"/>
      <c r="AE62" s="30"/>
      <c r="AF62" s="31"/>
      <c r="AG62" s="31"/>
      <c r="AH62" s="31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</row>
    <row r="63" s="26" customFormat="1" spans="1:55">
      <c r="A63" s="16" t="str">
        <f>统调负荷24小时!A63</f>
        <v>2025-01-30</v>
      </c>
      <c r="B63" s="37" t="s">
        <v>54</v>
      </c>
      <c r="C63" s="33">
        <f t="shared" si="0"/>
        <v>726.520697916667</v>
      </c>
      <c r="D63" s="3">
        <f t="shared" si="1"/>
        <v>1139.61</v>
      </c>
      <c r="E63" s="3">
        <f t="shared" si="2"/>
        <v>529.99325</v>
      </c>
      <c r="F63" s="27">
        <f>IFERROR(AVERAGEIFS(统调负荷!$R:$R,统调负荷!$B:$B,F$3,统调负荷!$C:$C,$A63)/10,"")</f>
        <v>568.544</v>
      </c>
      <c r="G63" s="27">
        <f>IFERROR(AVERAGEIFS(统调负荷!$R:$R,统调负荷!$B:$B,G$3,统调负荷!$C:$C,$A63)/10,"")</f>
        <v>549.036</v>
      </c>
      <c r="H63" s="27">
        <f>IFERROR(AVERAGEIFS(统调负荷!$R:$R,统调负荷!$B:$B,H$3,统调负荷!$C:$C,$A63)/10,"")</f>
        <v>540.4725</v>
      </c>
      <c r="I63" s="27">
        <f>IFERROR(AVERAGEIFS(统调负荷!$R:$R,统调负荷!$B:$B,I$3,统调负荷!$C:$C,$A63)/10,"")</f>
        <v>529.99325</v>
      </c>
      <c r="J63" s="27">
        <f>IFERROR(AVERAGEIFS(统调负荷!$R:$R,统调负荷!$B:$B,J$3,统调负荷!$C:$C,$A63)/10,"")</f>
        <v>535.58975</v>
      </c>
      <c r="K63" s="27">
        <f>IFERROR(AVERAGEIFS(统调负荷!$R:$R,统调负荷!$B:$B,K$3,统调负荷!$C:$C,$A63)/10,"")</f>
        <v>545.61925</v>
      </c>
      <c r="L63" s="27">
        <f>IFERROR(AVERAGEIFS(统调负荷!$R:$R,统调负荷!$B:$B,L$3,统调负荷!$C:$C,$A63)/10,"")</f>
        <v>550.38175</v>
      </c>
      <c r="M63" s="27">
        <f>IFERROR(AVERAGEIFS(统调负荷!$R:$R,统调负荷!$B:$B,M$3,统调负荷!$C:$C,$A63)/10,"")</f>
        <v>575.273</v>
      </c>
      <c r="N63" s="27">
        <f>IFERROR(AVERAGEIFS(统调负荷!$R:$R,统调负荷!$B:$B,N$3,统调负荷!$C:$C,$A63)/10,"")</f>
        <v>704.18225</v>
      </c>
      <c r="O63" s="27">
        <f>IFERROR(AVERAGEIFS(统调负荷!$R:$R,统调负荷!$B:$B,O$3,统调负荷!$C:$C,$A63)/10,"")</f>
        <v>924.191</v>
      </c>
      <c r="P63" s="27">
        <f>IFERROR(AVERAGEIFS(统调负荷!$R:$R,统调负荷!$B:$B,P$3,统调负荷!$C:$C,$A63)/10,"")</f>
        <v>1118.08</v>
      </c>
      <c r="Q63" s="27">
        <f>IFERROR(AVERAGEIFS(统调负荷!$R:$R,统调负荷!$B:$B,Q$3,统调负荷!$C:$C,$A63)/10,"")</f>
        <v>1103.095</v>
      </c>
      <c r="R63" s="27">
        <f>IFERROR(AVERAGEIFS(统调负荷!$R:$R,统调负荷!$B:$B,R$3,统调负荷!$C:$C,$A63)/10,"")</f>
        <v>1139.61</v>
      </c>
      <c r="S63" s="27">
        <f>IFERROR(AVERAGEIFS(统调负荷!$R:$R,统调负荷!$B:$B,S$3,统调负荷!$C:$C,$A63)/10,"")</f>
        <v>1113.1525</v>
      </c>
      <c r="T63" s="27">
        <f>IFERROR(AVERAGEIFS(统调负荷!$R:$R,统调负荷!$B:$B,T$3,统调负荷!$C:$C,$A63)/10,"")</f>
        <v>1012.24325</v>
      </c>
      <c r="U63" s="27">
        <f>IFERROR(AVERAGEIFS(统调负荷!$R:$R,统调负荷!$B:$B,U$3,统调负荷!$C:$C,$A63)/10,"")</f>
        <v>862.93575</v>
      </c>
      <c r="V63" s="27">
        <f>IFERROR(AVERAGEIFS(统调负荷!$R:$R,统调负荷!$B:$B,V$3,统调负荷!$C:$C,$A63)/10,"")</f>
        <v>714.00975</v>
      </c>
      <c r="W63" s="27">
        <f>IFERROR(AVERAGEIFS(统调负荷!$R:$R,统调负荷!$B:$B,W$3,统调负荷!$C:$C,$A63)/10,"")</f>
        <v>600.3765</v>
      </c>
      <c r="X63" s="27">
        <f>IFERROR(AVERAGEIFS(统调负荷!$R:$R,统调负荷!$B:$B,X$3,统调负荷!$C:$C,$A63)/10,"")</f>
        <v>567.8685</v>
      </c>
      <c r="Y63" s="27">
        <f>IFERROR(AVERAGEIFS(统调负荷!$R:$R,统调负荷!$B:$B,Y$3,统调负荷!$C:$C,$A63)/10,"")</f>
        <v>615.262</v>
      </c>
      <c r="Z63" s="27">
        <f>IFERROR(AVERAGEIFS(统调负荷!$R:$R,统调负荷!$B:$B,Z$3,统调负荷!$C:$C,$A63)/10,"")</f>
        <v>630.2265</v>
      </c>
      <c r="AA63" s="27">
        <f>IFERROR(AVERAGEIFS(统调负荷!$R:$R,统调负荷!$B:$B,AA$3,统调负荷!$C:$C,$A63)/10,"")</f>
        <v>645.03025</v>
      </c>
      <c r="AB63" s="27">
        <f>IFERROR(AVERAGEIFS(统调负荷!$R:$R,统调负荷!$B:$B,AB$3,统调负荷!$C:$C,$A63)/10,"")</f>
        <v>650.461</v>
      </c>
      <c r="AC63" s="27">
        <f>IFERROR(AVERAGEIFS(统调负荷!$R:$R,统调负荷!$B:$B,AC$3,统调负荷!$C:$C,$A63)/10,"")</f>
        <v>640.863</v>
      </c>
      <c r="AD63" s="27"/>
      <c r="AE63" s="30"/>
      <c r="AF63" s="31"/>
      <c r="AG63" s="31"/>
      <c r="AH63" s="31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</row>
    <row r="64" s="26" customFormat="1" spans="1:55">
      <c r="A64" s="16" t="str">
        <f>统调负荷24小时!A64</f>
        <v>2025-01-31</v>
      </c>
      <c r="B64" s="37" t="s">
        <v>53</v>
      </c>
      <c r="C64" s="33">
        <f t="shared" si="0"/>
        <v>639.7</v>
      </c>
      <c r="D64" s="3">
        <f t="shared" si="1"/>
        <v>987.525</v>
      </c>
      <c r="E64" s="3">
        <f t="shared" si="2"/>
        <v>467.275</v>
      </c>
      <c r="F64" s="27">
        <f>IFERROR(AVERAGEIFS(统调负荷!$I:$I,统调负荷!$B:$B,F$3,统调负荷!$C:$C,$A64)/10,"")</f>
        <v>540.475</v>
      </c>
      <c r="G64" s="27">
        <f>IFERROR(AVERAGEIFS(统调负荷!$I:$I,统调负荷!$B:$B,G$3,统调负荷!$C:$C,$A64)/10,"")</f>
        <v>532.425</v>
      </c>
      <c r="H64" s="27">
        <f>IFERROR(AVERAGEIFS(统调负荷!$I:$I,统调负荷!$B:$B,H$3,统调负荷!$C:$C,$A64)/10,"")</f>
        <v>526</v>
      </c>
      <c r="I64" s="27">
        <f>IFERROR(AVERAGEIFS(统调负荷!$I:$I,统调负荷!$B:$B,I$3,统调负荷!$C:$C,$A64)/10,"")</f>
        <v>523.025</v>
      </c>
      <c r="J64" s="27">
        <f>IFERROR(AVERAGEIFS(统调负荷!$I:$I,统调负荷!$B:$B,J$3,统调负荷!$C:$C,$A64)/10,"")</f>
        <v>522.8</v>
      </c>
      <c r="K64" s="27">
        <f>IFERROR(AVERAGEIFS(统调负荷!$I:$I,统调负荷!$B:$B,K$3,统调负荷!$C:$C,$A64)/10,"")</f>
        <v>517.55</v>
      </c>
      <c r="L64" s="27">
        <f>IFERROR(AVERAGEIFS(统调负荷!$I:$I,统调负荷!$B:$B,L$3,统调负荷!$C:$C,$A64)/10,"")</f>
        <v>520.575</v>
      </c>
      <c r="M64" s="27">
        <f>IFERROR(AVERAGEIFS(统调负荷!$I:$I,统调负荷!$B:$B,M$3,统调负荷!$C:$C,$A64)/10,"")</f>
        <v>556.025</v>
      </c>
      <c r="N64" s="27">
        <f>IFERROR(AVERAGEIFS(统调负荷!$I:$I,统调负荷!$B:$B,N$3,统调负荷!$C:$C,$A64)/10,"")</f>
        <v>647.55</v>
      </c>
      <c r="O64" s="27">
        <f>IFERROR(AVERAGEIFS(统调负荷!$I:$I,统调负荷!$B:$B,O$3,统调负荷!$C:$C,$A64)/10,"")</f>
        <v>765.35</v>
      </c>
      <c r="P64" s="27">
        <f>IFERROR(AVERAGEIFS(统调负荷!$I:$I,统调负荷!$B:$B,P$3,统调负荷!$C:$C,$A64)/10,"")</f>
        <v>871.9</v>
      </c>
      <c r="Q64" s="27">
        <f>IFERROR(AVERAGEIFS(统调负荷!$I:$I,统调负荷!$B:$B,Q$3,统调负荷!$C:$C,$A64)/10,"")</f>
        <v>955.8</v>
      </c>
      <c r="R64" s="27">
        <f>IFERROR(AVERAGEIFS(统调负荷!$I:$I,统调负荷!$B:$B,R$3,统调负荷!$C:$C,$A64)/10,"")</f>
        <v>987.525</v>
      </c>
      <c r="S64" s="27">
        <f>IFERROR(AVERAGEIFS(统调负荷!$I:$I,统调负荷!$B:$B,S$3,统调负荷!$C:$C,$A64)/10,"")</f>
        <v>977.575</v>
      </c>
      <c r="T64" s="27">
        <f>IFERROR(AVERAGEIFS(统调负荷!$I:$I,统调负荷!$B:$B,T$3,统调负荷!$C:$C,$A64)/10,"")</f>
        <v>916.5</v>
      </c>
      <c r="U64" s="27">
        <f>IFERROR(AVERAGEIFS(统调负荷!$I:$I,统调负荷!$B:$B,U$3,统调负荷!$C:$C,$A64)/10,"")</f>
        <v>814.775</v>
      </c>
      <c r="V64" s="27">
        <f>IFERROR(AVERAGEIFS(统调负荷!$I:$I,统调负荷!$B:$B,V$3,统调负荷!$C:$C,$A64)/10,"")</f>
        <v>690.175</v>
      </c>
      <c r="W64" s="27">
        <f>IFERROR(AVERAGEIFS(统调负荷!$I:$I,统调负荷!$B:$B,W$3,统调负荷!$C:$C,$A64)/10,"")</f>
        <v>571.5</v>
      </c>
      <c r="X64" s="27">
        <f>IFERROR(AVERAGEIFS(统调负荷!$I:$I,统调负荷!$B:$B,X$3,统调负荷!$C:$C,$A64)/10,"")</f>
        <v>497.825</v>
      </c>
      <c r="Y64" s="27">
        <f>IFERROR(AVERAGEIFS(统调负荷!$I:$I,统调负荷!$B:$B,Y$3,统调负荷!$C:$C,$A64)/10,"")</f>
        <v>486.225</v>
      </c>
      <c r="Z64" s="27">
        <f>IFERROR(AVERAGEIFS(统调负荷!$I:$I,统调负荷!$B:$B,Z$3,统调负荷!$C:$C,$A64)/10,"")</f>
        <v>492.2</v>
      </c>
      <c r="AA64" s="27">
        <f>IFERROR(AVERAGEIFS(统调负荷!$I:$I,统调负荷!$B:$B,AA$3,统调负荷!$C:$C,$A64)/10,"")</f>
        <v>488.525</v>
      </c>
      <c r="AB64" s="27">
        <f>IFERROR(AVERAGEIFS(统调负荷!$I:$I,统调负荷!$B:$B,AB$3,统调负荷!$C:$C,$A64)/10,"")</f>
        <v>483.225</v>
      </c>
      <c r="AC64" s="27">
        <f>IFERROR(AVERAGEIFS(统调负荷!$I:$I,统调负荷!$B:$B,AC$3,统调负荷!$C:$C,$A64)/10,"")</f>
        <v>467.275</v>
      </c>
      <c r="AD64" s="27"/>
      <c r="AE64" s="30"/>
      <c r="AF64" s="31"/>
      <c r="AG64" s="31"/>
      <c r="AH64" s="31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</row>
    <row r="65" s="26" customFormat="1" spans="1:55">
      <c r="A65" s="16" t="str">
        <f>统调负荷24小时!A65</f>
        <v>2025-01-31</v>
      </c>
      <c r="B65" s="37" t="s">
        <v>54</v>
      </c>
      <c r="C65" s="33">
        <f t="shared" si="0"/>
        <v>692.630572916667</v>
      </c>
      <c r="D65" s="3">
        <f t="shared" si="1"/>
        <v>1060.175</v>
      </c>
      <c r="E65" s="3">
        <f t="shared" si="2"/>
        <v>481.89475</v>
      </c>
      <c r="F65" s="27">
        <f>IFERROR(AVERAGEIFS(统调负荷!$R:$R,统调负荷!$B:$B,F$3,统调负荷!$C:$C,$A65)/10,"")</f>
        <v>636.95725</v>
      </c>
      <c r="G65" s="27">
        <f>IFERROR(AVERAGEIFS(统调负荷!$R:$R,统调负荷!$B:$B,G$3,统调负荷!$C:$C,$A65)/10,"")</f>
        <v>636.92525</v>
      </c>
      <c r="H65" s="27">
        <f>IFERROR(AVERAGEIFS(统调负荷!$R:$R,统调负荷!$B:$B,H$3,统调负荷!$C:$C,$A65)/10,"")</f>
        <v>623.29175</v>
      </c>
      <c r="I65" s="27">
        <f>IFERROR(AVERAGEIFS(统调负荷!$R:$R,统调负荷!$B:$B,I$3,统调负荷!$C:$C,$A65)/10,"")</f>
        <v>617.66825</v>
      </c>
      <c r="J65" s="27">
        <f>IFERROR(AVERAGEIFS(统调负荷!$R:$R,统调负荷!$B:$B,J$3,统调负荷!$C:$C,$A65)/10,"")</f>
        <v>605.83075</v>
      </c>
      <c r="K65" s="27">
        <f>IFERROR(AVERAGEIFS(统调负荷!$R:$R,统调负荷!$B:$B,K$3,统调负荷!$C:$C,$A65)/10,"")</f>
        <v>592.19975</v>
      </c>
      <c r="L65" s="27">
        <f>IFERROR(AVERAGEIFS(统调负荷!$R:$R,统调负荷!$B:$B,L$3,统调负荷!$C:$C,$A65)/10,"")</f>
        <v>583.13225</v>
      </c>
      <c r="M65" s="27">
        <f>IFERROR(AVERAGEIFS(统调负荷!$R:$R,统调负荷!$B:$B,M$3,统调负荷!$C:$C,$A65)/10,"")</f>
        <v>601.337</v>
      </c>
      <c r="N65" s="27">
        <f>IFERROR(AVERAGEIFS(统调负荷!$R:$R,统调负荷!$B:$B,N$3,统调负荷!$C:$C,$A65)/10,"")</f>
        <v>724.95225</v>
      </c>
      <c r="O65" s="27">
        <f>IFERROR(AVERAGEIFS(统调负荷!$R:$R,统调负荷!$B:$B,O$3,统调负荷!$C:$C,$A65)/10,"")</f>
        <v>888.30125</v>
      </c>
      <c r="P65" s="27">
        <f>IFERROR(AVERAGEIFS(统调负荷!$R:$R,统调负荷!$B:$B,P$3,统调负荷!$C:$C,$A65)/10,"")</f>
        <v>987.043</v>
      </c>
      <c r="Q65" s="27">
        <f>IFERROR(AVERAGEIFS(统调负荷!$R:$R,统调负荷!$B:$B,Q$3,统调负荷!$C:$C,$A65)/10,"")</f>
        <v>1060.175</v>
      </c>
      <c r="R65" s="27">
        <f>IFERROR(AVERAGEIFS(统调负荷!$R:$R,统调负荷!$B:$B,R$3,统调负荷!$C:$C,$A65)/10,"")</f>
        <v>1056.1725</v>
      </c>
      <c r="S65" s="27">
        <f>IFERROR(AVERAGEIFS(统调负荷!$R:$R,统调负荷!$B:$B,S$3,统调负荷!$C:$C,$A65)/10,"")</f>
        <v>975.4425</v>
      </c>
      <c r="T65" s="27">
        <f>IFERROR(AVERAGEIFS(统调负荷!$R:$R,统调负荷!$B:$B,T$3,统调负荷!$C:$C,$A65)/10,"")</f>
        <v>906.94675</v>
      </c>
      <c r="U65" s="27">
        <f>IFERROR(AVERAGEIFS(统调负荷!$R:$R,统调负荷!$B:$B,U$3,统调负荷!$C:$C,$A65)/10,"")</f>
        <v>794.874</v>
      </c>
      <c r="V65" s="27">
        <f>IFERROR(AVERAGEIFS(统调负荷!$R:$R,统调负荷!$B:$B,V$3,统调负荷!$C:$C,$A65)/10,"")</f>
        <v>683.9745</v>
      </c>
      <c r="W65" s="27">
        <f>IFERROR(AVERAGEIFS(统调负荷!$R:$R,统调负荷!$B:$B,W$3,统调负荷!$C:$C,$A65)/10,"")</f>
        <v>572.374</v>
      </c>
      <c r="X65" s="27">
        <f>IFERROR(AVERAGEIFS(统调负荷!$R:$R,统调负荷!$B:$B,X$3,统调负荷!$C:$C,$A65)/10,"")</f>
        <v>528.0365</v>
      </c>
      <c r="Y65" s="27">
        <f>IFERROR(AVERAGEIFS(统调负荷!$R:$R,统调负荷!$B:$B,Y$3,统调负荷!$C:$C,$A65)/10,"")</f>
        <v>534.31825</v>
      </c>
      <c r="Z65" s="27">
        <f>IFERROR(AVERAGEIFS(统调负荷!$R:$R,统调负荷!$B:$B,Z$3,统调负荷!$C:$C,$A65)/10,"")</f>
        <v>524.5325</v>
      </c>
      <c r="AA65" s="27">
        <f>IFERROR(AVERAGEIFS(统调负荷!$R:$R,统调负荷!$B:$B,AA$3,统调负荷!$C:$C,$A65)/10,"")</f>
        <v>512.62825</v>
      </c>
      <c r="AB65" s="27">
        <f>IFERROR(AVERAGEIFS(统调负荷!$R:$R,统调负荷!$B:$B,AB$3,统调负荷!$C:$C,$A65)/10,"")</f>
        <v>494.1255</v>
      </c>
      <c r="AC65" s="27">
        <f>IFERROR(AVERAGEIFS(统调负荷!$R:$R,统调负荷!$B:$B,AC$3,统调负荷!$C:$C,$A65)/10,"")</f>
        <v>481.89475</v>
      </c>
      <c r="AD65" s="27"/>
      <c r="AE65" s="30"/>
      <c r="AF65" s="31"/>
      <c r="AG65" s="31"/>
      <c r="AH65" s="31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</row>
    <row r="70" spans="1:29">
      <c r="A70" s="43" t="str">
        <f>AE4</f>
        <v>2025-01-01</v>
      </c>
      <c r="B70" s="44"/>
      <c r="C70" s="44">
        <f>C5/C4</f>
        <v>0.974139418358011</v>
      </c>
      <c r="D70" s="44">
        <f>D5/D4</f>
        <v>0.961151702319976</v>
      </c>
      <c r="E70" s="44">
        <f>E5/E4</f>
        <v>1.0219521140043</v>
      </c>
      <c r="F70" s="44">
        <f>F5/F4</f>
        <v>1.07671984047856</v>
      </c>
      <c r="G70" s="44">
        <f t="shared" ref="G70:AC70" si="4">G5/G4</f>
        <v>1.04224639514293</v>
      </c>
      <c r="H70" s="44">
        <f t="shared" si="4"/>
        <v>1.05224644355747</v>
      </c>
      <c r="I70" s="44">
        <f t="shared" si="4"/>
        <v>1.04734740444952</v>
      </c>
      <c r="J70" s="44">
        <f t="shared" si="4"/>
        <v>1.0243558986127</v>
      </c>
      <c r="K70" s="44">
        <f t="shared" si="4"/>
        <v>1.0219521140043</v>
      </c>
      <c r="L70" s="44">
        <f t="shared" si="4"/>
        <v>1.02438263582012</v>
      </c>
      <c r="M70" s="44">
        <f t="shared" si="4"/>
        <v>0.995363662706462</v>
      </c>
      <c r="N70" s="44">
        <f t="shared" si="4"/>
        <v>0.975501448839047</v>
      </c>
      <c r="O70" s="44">
        <f t="shared" si="4"/>
        <v>1.01186260113443</v>
      </c>
      <c r="P70" s="44">
        <f t="shared" si="4"/>
        <v>0.994608478341355</v>
      </c>
      <c r="Q70" s="44">
        <f t="shared" si="4"/>
        <v>0.96695241147252</v>
      </c>
      <c r="R70" s="44">
        <f t="shared" si="4"/>
        <v>0.961151702319976</v>
      </c>
      <c r="S70" s="44">
        <f t="shared" si="4"/>
        <v>0.947267040469924</v>
      </c>
      <c r="T70" s="44">
        <f t="shared" si="4"/>
        <v>0.931257160712426</v>
      </c>
      <c r="U70" s="44">
        <f t="shared" si="4"/>
        <v>0.923392412479859</v>
      </c>
      <c r="V70" s="44">
        <f t="shared" si="4"/>
        <v>0.890508266993264</v>
      </c>
      <c r="W70" s="44">
        <f t="shared" si="4"/>
        <v>0.874980386003452</v>
      </c>
      <c r="X70" s="44">
        <f t="shared" si="4"/>
        <v>0.938936913739194</v>
      </c>
      <c r="Y70" s="44">
        <f t="shared" si="4"/>
        <v>0.988560761977696</v>
      </c>
      <c r="Z70" s="44">
        <f t="shared" si="4"/>
        <v>0.991076937680953</v>
      </c>
      <c r="AA70" s="44">
        <f t="shared" si="4"/>
        <v>0.980624583452347</v>
      </c>
      <c r="AB70" s="44">
        <f t="shared" si="4"/>
        <v>0.963996744386461</v>
      </c>
      <c r="AC70" s="44">
        <f t="shared" si="4"/>
        <v>0.983198691579521</v>
      </c>
    </row>
    <row r="71" spans="1:29">
      <c r="A71" s="43" t="str">
        <f t="shared" ref="A71:A101" si="5">AE5</f>
        <v>2025-01-02</v>
      </c>
      <c r="B71" s="44"/>
      <c r="C71" s="44">
        <f>C7/C6</f>
        <v>1.10467566018056</v>
      </c>
      <c r="D71" s="44">
        <f>D7/D6</f>
        <v>1.05767576967913</v>
      </c>
      <c r="E71" s="44">
        <f>E7/E6</f>
        <v>1.11715223635618</v>
      </c>
      <c r="F71" s="44">
        <f>F7/F6</f>
        <v>1.10239408817128</v>
      </c>
      <c r="G71" s="44">
        <f t="shared" ref="G71:AC71" si="6">G7/G6</f>
        <v>1.16618793598687</v>
      </c>
      <c r="H71" s="44">
        <f t="shared" si="6"/>
        <v>1.18461538461538</v>
      </c>
      <c r="I71" s="44">
        <f t="shared" si="6"/>
        <v>1.2092975734355</v>
      </c>
      <c r="J71" s="44">
        <f t="shared" si="6"/>
        <v>1.22635408245756</v>
      </c>
      <c r="K71" s="44">
        <f t="shared" si="6"/>
        <v>1.24923860402416</v>
      </c>
      <c r="L71" s="44">
        <f t="shared" si="6"/>
        <v>1.2347775175644</v>
      </c>
      <c r="M71" s="44">
        <f t="shared" si="6"/>
        <v>1.16263507709002</v>
      </c>
      <c r="N71" s="44">
        <f t="shared" si="6"/>
        <v>1.14037080463139</v>
      </c>
      <c r="O71" s="44">
        <f t="shared" si="6"/>
        <v>1.10319263761859</v>
      </c>
      <c r="P71" s="44">
        <f t="shared" si="6"/>
        <v>1.10984485058386</v>
      </c>
      <c r="Q71" s="44">
        <f t="shared" si="6"/>
        <v>1.086489472715</v>
      </c>
      <c r="R71" s="44">
        <f t="shared" si="6"/>
        <v>1.05901658222018</v>
      </c>
      <c r="S71" s="44">
        <f t="shared" si="6"/>
        <v>1.05767576967913</v>
      </c>
      <c r="T71" s="44">
        <f t="shared" si="6"/>
        <v>1.04590786449485</v>
      </c>
      <c r="U71" s="44">
        <f t="shared" si="6"/>
        <v>1.04709489919678</v>
      </c>
      <c r="V71" s="44">
        <f t="shared" si="6"/>
        <v>1.02159742621346</v>
      </c>
      <c r="W71" s="44">
        <f t="shared" si="6"/>
        <v>1.01268693741583</v>
      </c>
      <c r="X71" s="44">
        <f t="shared" si="6"/>
        <v>1.09886447790669</v>
      </c>
      <c r="Y71" s="44">
        <f t="shared" si="6"/>
        <v>1.12077213596307</v>
      </c>
      <c r="Z71" s="44">
        <f t="shared" si="6"/>
        <v>1.1237378898745</v>
      </c>
      <c r="AA71" s="44">
        <f t="shared" si="6"/>
        <v>1.11990941076556</v>
      </c>
      <c r="AB71" s="44">
        <f t="shared" si="6"/>
        <v>1.10769107450603</v>
      </c>
      <c r="AC71" s="44">
        <f t="shared" si="6"/>
        <v>1.12227465017898</v>
      </c>
    </row>
    <row r="72" spans="1:29">
      <c r="A72" s="43" t="str">
        <f t="shared" si="5"/>
        <v>2025-01-03</v>
      </c>
      <c r="B72" s="44"/>
      <c r="C72" s="44">
        <f>C9/C8</f>
        <v>1.1173375327445</v>
      </c>
      <c r="D72" s="44">
        <f>D9/D8</f>
        <v>1.09884629037984</v>
      </c>
      <c r="E72" s="44">
        <f>E9/E8</f>
        <v>1.1053076402975</v>
      </c>
      <c r="F72" s="44">
        <f>F9/F8</f>
        <v>1.09388984149555</v>
      </c>
      <c r="G72" s="44">
        <f t="shared" ref="G72:AC72" si="7">G9/G8</f>
        <v>1.16152692115353</v>
      </c>
      <c r="H72" s="44">
        <f t="shared" si="7"/>
        <v>1.18591525916089</v>
      </c>
      <c r="I72" s="44">
        <f t="shared" si="7"/>
        <v>1.18678862629858</v>
      </c>
      <c r="J72" s="44">
        <f t="shared" si="7"/>
        <v>1.18346550519785</v>
      </c>
      <c r="K72" s="44">
        <f t="shared" si="7"/>
        <v>1.19263838847036</v>
      </c>
      <c r="L72" s="44">
        <f t="shared" si="7"/>
        <v>1.17506577615867</v>
      </c>
      <c r="M72" s="44">
        <f t="shared" si="7"/>
        <v>1.15396376423821</v>
      </c>
      <c r="N72" s="44">
        <f t="shared" si="7"/>
        <v>1.12397928383058</v>
      </c>
      <c r="O72" s="44">
        <f t="shared" si="7"/>
        <v>1.16805142668394</v>
      </c>
      <c r="P72" s="44">
        <f t="shared" si="7"/>
        <v>1.18558391858362</v>
      </c>
      <c r="Q72" s="44">
        <f t="shared" si="7"/>
        <v>1.14933630372227</v>
      </c>
      <c r="R72" s="44">
        <f t="shared" si="7"/>
        <v>1.09611288604899</v>
      </c>
      <c r="S72" s="44">
        <f t="shared" si="7"/>
        <v>1.06664512770808</v>
      </c>
      <c r="T72" s="44">
        <f t="shared" si="7"/>
        <v>1.0876820681007</v>
      </c>
      <c r="U72" s="44">
        <f t="shared" si="7"/>
        <v>1.05793871866295</v>
      </c>
      <c r="V72" s="44">
        <f t="shared" si="7"/>
        <v>0.99285459092533</v>
      </c>
      <c r="W72" s="44">
        <f t="shared" si="7"/>
        <v>0.977268777588544</v>
      </c>
      <c r="X72" s="44">
        <f t="shared" si="7"/>
        <v>1.06490953584467</v>
      </c>
      <c r="Y72" s="44">
        <f t="shared" si="7"/>
        <v>1.12561515748031</v>
      </c>
      <c r="Z72" s="44">
        <f t="shared" si="7"/>
        <v>1.13138951795535</v>
      </c>
      <c r="AA72" s="44">
        <f t="shared" si="7"/>
        <v>1.14616886285993</v>
      </c>
      <c r="AB72" s="44">
        <f t="shared" si="7"/>
        <v>1.11640189977072</v>
      </c>
      <c r="AC72" s="44">
        <f t="shared" si="7"/>
        <v>1.11802738336714</v>
      </c>
    </row>
    <row r="73" spans="1:29">
      <c r="A73" s="43" t="str">
        <f t="shared" si="5"/>
        <v>2025-01-04</v>
      </c>
      <c r="B73" s="44"/>
      <c r="C73" s="44">
        <f>C11/C10</f>
        <v>1.1092449469098</v>
      </c>
      <c r="D73" s="44">
        <f>D11/D10</f>
        <v>1.10204989113989</v>
      </c>
      <c r="E73" s="44">
        <f>E11/E10</f>
        <v>1.04090626738365</v>
      </c>
      <c r="F73" s="44">
        <f>F11/F10</f>
        <v>1.12807056417249</v>
      </c>
      <c r="G73" s="44">
        <f t="shared" ref="G73:AC73" si="8">G11/G10</f>
        <v>1.19775193129343</v>
      </c>
      <c r="H73" s="44">
        <f t="shared" si="8"/>
        <v>1.23272203049233</v>
      </c>
      <c r="I73" s="44">
        <f t="shared" si="8"/>
        <v>1.24012524894888</v>
      </c>
      <c r="J73" s="44">
        <f t="shared" si="8"/>
        <v>1.21537055116713</v>
      </c>
      <c r="K73" s="44">
        <f t="shared" si="8"/>
        <v>1.20690480411275</v>
      </c>
      <c r="L73" s="44">
        <f t="shared" si="8"/>
        <v>1.21026755559454</v>
      </c>
      <c r="M73" s="44">
        <f t="shared" si="8"/>
        <v>1.20416649157457</v>
      </c>
      <c r="N73" s="44">
        <f t="shared" si="8"/>
        <v>1.15009497538322</v>
      </c>
      <c r="O73" s="44">
        <f t="shared" si="8"/>
        <v>1.16502495295754</v>
      </c>
      <c r="P73" s="44">
        <f t="shared" si="8"/>
        <v>1.16107043507288</v>
      </c>
      <c r="Q73" s="44">
        <f t="shared" si="8"/>
        <v>1.12423067178578</v>
      </c>
      <c r="R73" s="44">
        <f t="shared" si="8"/>
        <v>1.10204989113989</v>
      </c>
      <c r="S73" s="44">
        <f t="shared" si="8"/>
        <v>1.08030889460916</v>
      </c>
      <c r="T73" s="44">
        <f t="shared" si="8"/>
        <v>1.04442068159766</v>
      </c>
      <c r="U73" s="44">
        <f t="shared" si="8"/>
        <v>1.01327898966705</v>
      </c>
      <c r="V73" s="44">
        <f t="shared" si="8"/>
        <v>0.963004201680672</v>
      </c>
      <c r="W73" s="44">
        <f t="shared" si="8"/>
        <v>0.945202801393206</v>
      </c>
      <c r="X73" s="44">
        <f t="shared" si="8"/>
        <v>1.04802523264137</v>
      </c>
      <c r="Y73" s="44">
        <f t="shared" si="8"/>
        <v>1.12056508436863</v>
      </c>
      <c r="Z73" s="44">
        <f t="shared" si="8"/>
        <v>1.10301516951476</v>
      </c>
      <c r="AA73" s="44">
        <f t="shared" si="8"/>
        <v>1.06675172005285</v>
      </c>
      <c r="AB73" s="44">
        <f t="shared" si="8"/>
        <v>1.0549695814038</v>
      </c>
      <c r="AC73" s="44">
        <f t="shared" si="8"/>
        <v>1.04018298049752</v>
      </c>
    </row>
    <row r="74" spans="1:29">
      <c r="A74" s="43" t="str">
        <f t="shared" si="5"/>
        <v>2025-01-05</v>
      </c>
      <c r="B74" s="44"/>
      <c r="C74" s="44">
        <f>C13/C12</f>
        <v>1.00471444574944</v>
      </c>
      <c r="D74" s="44">
        <f>D13/D12</f>
        <v>0.958117247115837</v>
      </c>
      <c r="E74" s="44">
        <f>E13/E12</f>
        <v>0.982236365325653</v>
      </c>
      <c r="F74" s="44">
        <f>F13/F12</f>
        <v>1.08642153674626</v>
      </c>
      <c r="G74" s="44">
        <f t="shared" ref="G74:AC74" si="9">G13/G12</f>
        <v>1.09030287569573</v>
      </c>
      <c r="H74" s="44">
        <f t="shared" si="9"/>
        <v>1.11144269413776</v>
      </c>
      <c r="I74" s="44">
        <f t="shared" si="9"/>
        <v>1.11111913023363</v>
      </c>
      <c r="J74" s="44">
        <f t="shared" si="9"/>
        <v>1.10420135840688</v>
      </c>
      <c r="K74" s="44">
        <f t="shared" si="9"/>
        <v>1.10949868317701</v>
      </c>
      <c r="L74" s="44">
        <f t="shared" si="9"/>
        <v>1.10575245165429</v>
      </c>
      <c r="M74" s="44">
        <f t="shared" si="9"/>
        <v>1.10865048459675</v>
      </c>
      <c r="N74" s="44">
        <f t="shared" si="9"/>
        <v>1.08228538077889</v>
      </c>
      <c r="O74" s="44">
        <f t="shared" si="9"/>
        <v>1.08537734809673</v>
      </c>
      <c r="P74" s="44">
        <f t="shared" si="9"/>
        <v>1.05420792632497</v>
      </c>
      <c r="Q74" s="44">
        <f t="shared" si="9"/>
        <v>0.991130623138514</v>
      </c>
      <c r="R74" s="44">
        <f t="shared" si="9"/>
        <v>0.958117247115837</v>
      </c>
      <c r="S74" s="44">
        <f t="shared" si="9"/>
        <v>0.94878185534193</v>
      </c>
      <c r="T74" s="44">
        <f t="shared" si="9"/>
        <v>0.923989850075543</v>
      </c>
      <c r="U74" s="44">
        <f t="shared" si="9"/>
        <v>0.904563624100719</v>
      </c>
      <c r="V74" s="44">
        <f t="shared" si="9"/>
        <v>0.844395070842443</v>
      </c>
      <c r="W74" s="44">
        <f t="shared" si="9"/>
        <v>0.82663186445716</v>
      </c>
      <c r="X74" s="44">
        <f t="shared" si="9"/>
        <v>0.93721719858156</v>
      </c>
      <c r="Y74" s="44">
        <f t="shared" si="9"/>
        <v>1.00849028127144</v>
      </c>
      <c r="Z74" s="44">
        <f t="shared" si="9"/>
        <v>1.02431379605056</v>
      </c>
      <c r="AA74" s="44">
        <f t="shared" si="9"/>
        <v>1.02600161805025</v>
      </c>
      <c r="AB74" s="44">
        <f t="shared" si="9"/>
        <v>1.020790336342</v>
      </c>
      <c r="AC74" s="44">
        <f t="shared" si="9"/>
        <v>1.05197783500414</v>
      </c>
    </row>
    <row r="75" spans="1:29">
      <c r="A75" s="43" t="str">
        <f t="shared" si="5"/>
        <v>2025-01-06</v>
      </c>
      <c r="B75" s="44"/>
      <c r="C75" s="44">
        <f>C15/C14</f>
        <v>1.04318109034084</v>
      </c>
      <c r="D75" s="44">
        <f>D15/D14</f>
        <v>0.981570493953817</v>
      </c>
      <c r="E75" s="44">
        <f>E15/E14</f>
        <v>1.11379697113109</v>
      </c>
      <c r="F75" s="44">
        <f>F15/F14</f>
        <v>1.10912531222018</v>
      </c>
      <c r="G75" s="44">
        <f t="shared" ref="G75:AC75" si="10">G15/G14</f>
        <v>1.12159394226219</v>
      </c>
      <c r="H75" s="44">
        <f t="shared" si="10"/>
        <v>1.1218720233885</v>
      </c>
      <c r="I75" s="44">
        <f t="shared" si="10"/>
        <v>1.13817062279671</v>
      </c>
      <c r="J75" s="44">
        <f t="shared" si="10"/>
        <v>1.11522094698202</v>
      </c>
      <c r="K75" s="44">
        <f t="shared" si="10"/>
        <v>1.13366434272085</v>
      </c>
      <c r="L75" s="44">
        <f t="shared" si="10"/>
        <v>1.13500044353766</v>
      </c>
      <c r="M75" s="44">
        <f t="shared" si="10"/>
        <v>1.07805235602094</v>
      </c>
      <c r="N75" s="44">
        <f t="shared" si="10"/>
        <v>1.05031013159981</v>
      </c>
      <c r="O75" s="44">
        <f t="shared" si="10"/>
        <v>1.03473426539361</v>
      </c>
      <c r="P75" s="44">
        <f t="shared" si="10"/>
        <v>1.018194643141</v>
      </c>
      <c r="Q75" s="44">
        <f t="shared" si="10"/>
        <v>0.98872020009445</v>
      </c>
      <c r="R75" s="44">
        <f t="shared" si="10"/>
        <v>0.981570493953817</v>
      </c>
      <c r="S75" s="44">
        <f t="shared" si="10"/>
        <v>0.982230501059539</v>
      </c>
      <c r="T75" s="44">
        <f t="shared" si="10"/>
        <v>0.977148026437249</v>
      </c>
      <c r="U75" s="44">
        <f t="shared" si="10"/>
        <v>0.983605986015205</v>
      </c>
      <c r="V75" s="44">
        <f t="shared" si="10"/>
        <v>0.963486230876217</v>
      </c>
      <c r="W75" s="44">
        <f t="shared" si="10"/>
        <v>0.968925167086666</v>
      </c>
      <c r="X75" s="44">
        <f t="shared" si="10"/>
        <v>1.06916195856874</v>
      </c>
      <c r="Y75" s="44">
        <f t="shared" si="10"/>
        <v>1.10583914116272</v>
      </c>
      <c r="Z75" s="44">
        <f t="shared" si="10"/>
        <v>1.11344717996525</v>
      </c>
      <c r="AA75" s="44">
        <f t="shared" si="10"/>
        <v>1.10483728742389</v>
      </c>
      <c r="AB75" s="44">
        <f t="shared" si="10"/>
        <v>1.12853662613347</v>
      </c>
      <c r="AC75" s="44">
        <f t="shared" si="10"/>
        <v>1.15052162359093</v>
      </c>
    </row>
    <row r="76" spans="1:29">
      <c r="A76" s="43" t="str">
        <f t="shared" si="5"/>
        <v>2025-01-07</v>
      </c>
      <c r="B76" s="44"/>
      <c r="C76" s="44">
        <f>C17/C16</f>
        <v>1.04707367261654</v>
      </c>
      <c r="D76" s="44">
        <f>D17/D16</f>
        <v>0.928210469271283</v>
      </c>
      <c r="E76" s="44">
        <f>E17/E16</f>
        <v>1.17912900315742</v>
      </c>
      <c r="F76" s="44">
        <f>F17/F16</f>
        <v>1.15205544048301</v>
      </c>
      <c r="G76" s="44">
        <f t="shared" ref="G76:AC76" si="11">G17/G16</f>
        <v>1.17483560794045</v>
      </c>
      <c r="H76" s="44">
        <f t="shared" si="11"/>
        <v>1.19739349151939</v>
      </c>
      <c r="I76" s="44">
        <f t="shared" si="11"/>
        <v>1.21258632302097</v>
      </c>
      <c r="J76" s="44">
        <f t="shared" si="11"/>
        <v>1.22852277852954</v>
      </c>
      <c r="K76" s="44">
        <f t="shared" si="11"/>
        <v>1.21218563141455</v>
      </c>
      <c r="L76" s="44">
        <f t="shared" si="11"/>
        <v>1.17602173816993</v>
      </c>
      <c r="M76" s="44">
        <f t="shared" si="11"/>
        <v>1.14197387395029</v>
      </c>
      <c r="N76" s="44">
        <f t="shared" si="11"/>
        <v>1.08409043148154</v>
      </c>
      <c r="O76" s="44">
        <f t="shared" si="11"/>
        <v>1.01353181320323</v>
      </c>
      <c r="P76" s="44">
        <f t="shared" si="11"/>
        <v>0.989703948679125</v>
      </c>
      <c r="Q76" s="44">
        <f t="shared" si="11"/>
        <v>0.968304360115893</v>
      </c>
      <c r="R76" s="44">
        <f t="shared" si="11"/>
        <v>0.925597385222443</v>
      </c>
      <c r="S76" s="44">
        <f t="shared" si="11"/>
        <v>0.884946771124407</v>
      </c>
      <c r="T76" s="44">
        <f t="shared" si="11"/>
        <v>0.875965294471154</v>
      </c>
      <c r="U76" s="44">
        <f t="shared" si="11"/>
        <v>0.88326879094038</v>
      </c>
      <c r="V76" s="44">
        <f t="shared" si="11"/>
        <v>0.963028121418707</v>
      </c>
      <c r="W76" s="44">
        <f t="shared" si="11"/>
        <v>1.09644978839536</v>
      </c>
      <c r="X76" s="44">
        <f t="shared" si="11"/>
        <v>1.18851794622754</v>
      </c>
      <c r="Y76" s="44">
        <f t="shared" si="11"/>
        <v>1.18089098756463</v>
      </c>
      <c r="Z76" s="44">
        <f t="shared" si="11"/>
        <v>1.17150893083891</v>
      </c>
      <c r="AA76" s="44">
        <f t="shared" si="11"/>
        <v>1.15310799391584</v>
      </c>
      <c r="AB76" s="44">
        <f t="shared" si="11"/>
        <v>1.15788902652599</v>
      </c>
      <c r="AC76" s="44">
        <f t="shared" si="11"/>
        <v>1.16750395917649</v>
      </c>
    </row>
    <row r="77" spans="1:29">
      <c r="A77" s="43" t="str">
        <f t="shared" si="5"/>
        <v>2025-01-08</v>
      </c>
      <c r="B77" s="44"/>
      <c r="C77" s="44">
        <f>C19/C18</f>
        <v>1.00718075939702</v>
      </c>
      <c r="D77" s="44">
        <f>D19/D18</f>
        <v>0.964665194140897</v>
      </c>
      <c r="E77" s="44">
        <f>E19/E18</f>
        <v>1.0067330163949</v>
      </c>
      <c r="F77" s="44">
        <f>F19/F18</f>
        <v>1.04442067659465</v>
      </c>
      <c r="G77" s="44">
        <f t="shared" ref="G77:AC77" si="12">G19/G18</f>
        <v>1.03378667015387</v>
      </c>
      <c r="H77" s="44">
        <f t="shared" si="12"/>
        <v>0.999468117786457</v>
      </c>
      <c r="I77" s="44">
        <f t="shared" si="12"/>
        <v>1.00267899814143</v>
      </c>
      <c r="J77" s="44">
        <f t="shared" si="12"/>
        <v>1.01897454125383</v>
      </c>
      <c r="K77" s="44">
        <f t="shared" si="12"/>
        <v>1.04599520596591</v>
      </c>
      <c r="L77" s="44">
        <f t="shared" si="12"/>
        <v>1.05651701633744</v>
      </c>
      <c r="M77" s="44">
        <f t="shared" si="12"/>
        <v>1.02447316914043</v>
      </c>
      <c r="N77" s="44">
        <f t="shared" si="12"/>
        <v>0.987026046042682</v>
      </c>
      <c r="O77" s="44">
        <f t="shared" si="12"/>
        <v>0.952017991084537</v>
      </c>
      <c r="P77" s="44">
        <f t="shared" si="12"/>
        <v>0.947300456417678</v>
      </c>
      <c r="Q77" s="44">
        <f t="shared" si="12"/>
        <v>0.931864088154711</v>
      </c>
      <c r="R77" s="44">
        <f t="shared" si="12"/>
        <v>0.955661474075796</v>
      </c>
      <c r="S77" s="44">
        <f t="shared" si="12"/>
        <v>0.976145475933732</v>
      </c>
      <c r="T77" s="44">
        <f t="shared" si="12"/>
        <v>0.98238882578148</v>
      </c>
      <c r="U77" s="44">
        <f t="shared" si="12"/>
        <v>0.977985159129785</v>
      </c>
      <c r="V77" s="44">
        <f t="shared" si="12"/>
        <v>0.955754011934419</v>
      </c>
      <c r="W77" s="44">
        <f t="shared" si="12"/>
        <v>1.01474611664713</v>
      </c>
      <c r="X77" s="44">
        <f t="shared" si="12"/>
        <v>1.09406461525684</v>
      </c>
      <c r="Y77" s="44">
        <f t="shared" si="12"/>
        <v>1.09152006973559</v>
      </c>
      <c r="Z77" s="44">
        <f t="shared" si="12"/>
        <v>1.10952376991224</v>
      </c>
      <c r="AA77" s="44">
        <f t="shared" si="12"/>
        <v>1.10054827913895</v>
      </c>
      <c r="AB77" s="44">
        <f t="shared" si="12"/>
        <v>1.09508602862106</v>
      </c>
      <c r="AC77" s="44">
        <f t="shared" si="12"/>
        <v>1.11098593328841</v>
      </c>
    </row>
    <row r="78" spans="1:29">
      <c r="A78" s="43" t="str">
        <f t="shared" si="5"/>
        <v>2025-01-09</v>
      </c>
      <c r="B78" s="44"/>
      <c r="C78" s="44">
        <f>C21/C20</f>
        <v>1.09167648292174</v>
      </c>
      <c r="D78" s="44">
        <f>D21/D20</f>
        <v>1.14181397306397</v>
      </c>
      <c r="E78" s="44">
        <f>E21/E20</f>
        <v>1.06160085692683</v>
      </c>
      <c r="F78" s="44">
        <f>F21/F20</f>
        <v>1.05671809667168</v>
      </c>
      <c r="G78" s="44">
        <f t="shared" ref="G78:AC78" si="13">G21/G20</f>
        <v>1.07340796437873</v>
      </c>
      <c r="H78" s="44">
        <f t="shared" si="13"/>
        <v>1.08692201141706</v>
      </c>
      <c r="I78" s="44">
        <f t="shared" si="13"/>
        <v>1.09142749497656</v>
      </c>
      <c r="J78" s="44">
        <f t="shared" si="13"/>
        <v>1.0900920641533</v>
      </c>
      <c r="K78" s="44">
        <f t="shared" si="13"/>
        <v>1.095394986394</v>
      </c>
      <c r="L78" s="44">
        <f t="shared" si="13"/>
        <v>1.11993832634634</v>
      </c>
      <c r="M78" s="44">
        <f t="shared" si="13"/>
        <v>1.05479088161773</v>
      </c>
      <c r="N78" s="44">
        <f t="shared" si="13"/>
        <v>1.00297326940553</v>
      </c>
      <c r="O78" s="44">
        <f t="shared" si="13"/>
        <v>1.02364583333333</v>
      </c>
      <c r="P78" s="44">
        <f t="shared" si="13"/>
        <v>1.09214030812081</v>
      </c>
      <c r="Q78" s="44">
        <f t="shared" si="13"/>
        <v>1.13046390326787</v>
      </c>
      <c r="R78" s="44">
        <f t="shared" si="13"/>
        <v>1.14181397306397</v>
      </c>
      <c r="S78" s="44">
        <f t="shared" si="13"/>
        <v>1.13312622947627</v>
      </c>
      <c r="T78" s="44">
        <f t="shared" si="13"/>
        <v>1.11044171702698</v>
      </c>
      <c r="U78" s="44">
        <f t="shared" si="13"/>
        <v>1.07474028110751</v>
      </c>
      <c r="V78" s="44">
        <f t="shared" si="13"/>
        <v>1.02285039802361</v>
      </c>
      <c r="W78" s="44">
        <f t="shared" si="13"/>
        <v>1.03339986006064</v>
      </c>
      <c r="X78" s="44">
        <f t="shared" si="13"/>
        <v>1.12084708110273</v>
      </c>
      <c r="Y78" s="44">
        <f t="shared" si="13"/>
        <v>1.14772900078904</v>
      </c>
      <c r="Z78" s="44">
        <f t="shared" si="13"/>
        <v>1.13638072897871</v>
      </c>
      <c r="AA78" s="44">
        <f t="shared" si="13"/>
        <v>1.10843762397663</v>
      </c>
      <c r="AB78" s="44">
        <f t="shared" si="13"/>
        <v>1.09613991232837</v>
      </c>
      <c r="AC78" s="44">
        <f t="shared" si="13"/>
        <v>1.10159179329076</v>
      </c>
    </row>
    <row r="79" spans="1:29">
      <c r="A79" s="43" t="str">
        <f t="shared" si="5"/>
        <v>2025-01-10</v>
      </c>
      <c r="B79" s="44"/>
      <c r="C79" s="44">
        <f>C23/C22</f>
        <v>1.09937634130119</v>
      </c>
      <c r="D79" s="44">
        <f>D23/D22</f>
        <v>1.10335667963684</v>
      </c>
      <c r="E79" s="44">
        <f>E23/E22</f>
        <v>1.05238832409119</v>
      </c>
      <c r="F79" s="44">
        <f>F23/F22</f>
        <v>1.08819219480378</v>
      </c>
      <c r="G79" s="44">
        <f t="shared" ref="G79:AC79" si="14">G23/G22</f>
        <v>1.11190409432402</v>
      </c>
      <c r="H79" s="44">
        <f t="shared" si="14"/>
        <v>1.11744957593899</v>
      </c>
      <c r="I79" s="44">
        <f t="shared" si="14"/>
        <v>1.13018980169972</v>
      </c>
      <c r="J79" s="44">
        <f t="shared" si="14"/>
        <v>1.14818634197988</v>
      </c>
      <c r="K79" s="44">
        <f t="shared" si="14"/>
        <v>1.15226359213032</v>
      </c>
      <c r="L79" s="44">
        <f t="shared" si="14"/>
        <v>1.14014434220693</v>
      </c>
      <c r="M79" s="44">
        <f t="shared" si="14"/>
        <v>1.08833954975356</v>
      </c>
      <c r="N79" s="44">
        <f t="shared" si="14"/>
        <v>1.06679278247172</v>
      </c>
      <c r="O79" s="44">
        <f t="shared" si="14"/>
        <v>1.10351577168607</v>
      </c>
      <c r="P79" s="44">
        <f t="shared" si="14"/>
        <v>1.12765126741582</v>
      </c>
      <c r="Q79" s="44">
        <f t="shared" si="14"/>
        <v>1.11485945217782</v>
      </c>
      <c r="R79" s="44">
        <f t="shared" si="14"/>
        <v>1.10335667963684</v>
      </c>
      <c r="S79" s="44">
        <f t="shared" si="14"/>
        <v>1.10464484728786</v>
      </c>
      <c r="T79" s="44">
        <f t="shared" si="14"/>
        <v>1.10847108619802</v>
      </c>
      <c r="U79" s="44">
        <f t="shared" si="14"/>
        <v>1.1128402693454</v>
      </c>
      <c r="V79" s="44">
        <f t="shared" si="14"/>
        <v>1.08963462008639</v>
      </c>
      <c r="W79" s="44">
        <f t="shared" si="14"/>
        <v>1.01420783532537</v>
      </c>
      <c r="X79" s="44">
        <f t="shared" si="14"/>
        <v>1.05770641860465</v>
      </c>
      <c r="Y79" s="44">
        <f t="shared" si="14"/>
        <v>1.0849191239356</v>
      </c>
      <c r="Z79" s="44">
        <f t="shared" si="14"/>
        <v>1.08384908907261</v>
      </c>
      <c r="AA79" s="44">
        <f t="shared" si="14"/>
        <v>1.06919066701622</v>
      </c>
      <c r="AB79" s="44">
        <f t="shared" si="14"/>
        <v>1.05414117025691</v>
      </c>
      <c r="AC79" s="44">
        <f t="shared" si="14"/>
        <v>1.05238832409119</v>
      </c>
    </row>
    <row r="80" spans="1:29">
      <c r="A80" s="43" t="str">
        <f t="shared" si="5"/>
        <v>2025-01-11</v>
      </c>
      <c r="B80" s="45"/>
      <c r="C80" s="44"/>
      <c r="D80" s="46"/>
      <c r="E80" s="46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</row>
    <row r="81" spans="1:29">
      <c r="A81" s="43" t="str">
        <f t="shared" si="5"/>
        <v>2025-01-12</v>
      </c>
      <c r="B81" s="45"/>
      <c r="C81" s="44"/>
      <c r="D81" s="46"/>
      <c r="E81" s="46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</row>
    <row r="82" spans="1:29">
      <c r="A82" s="43" t="str">
        <f t="shared" si="5"/>
        <v>2025-01-13</v>
      </c>
      <c r="B82" s="45"/>
      <c r="C82" s="44"/>
      <c r="D82" s="46"/>
      <c r="E82" s="46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</row>
    <row r="83" spans="1:29">
      <c r="A83" s="43" t="str">
        <f t="shared" si="5"/>
        <v>2025-01-14</v>
      </c>
      <c r="B83" s="45"/>
      <c r="C83" s="44"/>
      <c r="D83" s="46"/>
      <c r="E83" s="46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</row>
    <row r="84" spans="1:29">
      <c r="A84" s="43" t="str">
        <f t="shared" si="5"/>
        <v>2025-01-15</v>
      </c>
      <c r="B84" s="45"/>
      <c r="C84" s="44"/>
      <c r="D84" s="46"/>
      <c r="E84" s="46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</row>
    <row r="85" spans="1:29">
      <c r="A85" s="43" t="str">
        <f t="shared" si="5"/>
        <v>2025-01-16</v>
      </c>
      <c r="B85" s="45"/>
      <c r="C85" s="44"/>
      <c r="D85" s="46"/>
      <c r="E85" s="46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</row>
    <row r="86" spans="1:29">
      <c r="A86" s="43" t="str">
        <f t="shared" si="5"/>
        <v>2025-01-17</v>
      </c>
      <c r="B86" s="45"/>
      <c r="C86" s="44"/>
      <c r="D86" s="46"/>
      <c r="E86" s="46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</row>
    <row r="87" spans="1:29">
      <c r="A87" s="43" t="str">
        <f t="shared" si="5"/>
        <v>2025-01-18</v>
      </c>
      <c r="B87" s="45"/>
      <c r="C87" s="44"/>
      <c r="D87" s="46"/>
      <c r="E87" s="46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</row>
    <row r="88" spans="1:29">
      <c r="A88" s="43" t="str">
        <f t="shared" si="5"/>
        <v>2025-01-19</v>
      </c>
      <c r="B88" s="45"/>
      <c r="C88" s="44"/>
      <c r="D88" s="46"/>
      <c r="E88" s="46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</row>
    <row r="89" spans="1:29">
      <c r="A89" s="43" t="str">
        <f t="shared" si="5"/>
        <v>2025-01-20</v>
      </c>
      <c r="B89" s="45"/>
      <c r="C89" s="44"/>
      <c r="D89" s="46"/>
      <c r="E89" s="46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</row>
    <row r="90" spans="1:29">
      <c r="A90" s="43" t="str">
        <f t="shared" si="5"/>
        <v>2025-01-21</v>
      </c>
      <c r="B90" s="45"/>
      <c r="C90" s="44"/>
      <c r="D90" s="46"/>
      <c r="E90" s="46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</row>
    <row r="91" spans="1:29">
      <c r="A91" s="43" t="str">
        <f t="shared" si="5"/>
        <v>2025-01-22</v>
      </c>
      <c r="B91" s="45"/>
      <c r="C91" s="44"/>
      <c r="D91" s="46"/>
      <c r="E91" s="46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</row>
    <row r="92" spans="1:29">
      <c r="A92" s="43" t="str">
        <f t="shared" si="5"/>
        <v>2025-01-23</v>
      </c>
      <c r="B92" s="45"/>
      <c r="C92" s="44"/>
      <c r="D92" s="46"/>
      <c r="E92" s="46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</row>
    <row r="93" spans="1:29">
      <c r="A93" s="43" t="str">
        <f t="shared" si="5"/>
        <v>2025-01-24</v>
      </c>
      <c r="B93" s="45"/>
      <c r="C93" s="44"/>
      <c r="D93" s="46"/>
      <c r="E93" s="46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</row>
    <row r="94" spans="1:29">
      <c r="A94" s="43" t="str">
        <f t="shared" si="5"/>
        <v>2025-01-25</v>
      </c>
      <c r="B94" s="45"/>
      <c r="C94" s="44"/>
      <c r="D94" s="46"/>
      <c r="E94" s="46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</row>
    <row r="95" spans="1:29">
      <c r="A95" s="43" t="str">
        <f t="shared" si="5"/>
        <v>2025-01-26</v>
      </c>
      <c r="B95" s="45"/>
      <c r="C95" s="44"/>
      <c r="D95" s="46"/>
      <c r="E95" s="46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</row>
    <row r="96" spans="1:29">
      <c r="A96" s="43" t="str">
        <f t="shared" si="5"/>
        <v>2025-01-27</v>
      </c>
      <c r="B96" s="45"/>
      <c r="C96" s="44"/>
      <c r="D96" s="46"/>
      <c r="E96" s="46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</row>
    <row r="97" spans="1:29">
      <c r="A97" s="43" t="str">
        <f t="shared" si="5"/>
        <v>2025-01-28</v>
      </c>
      <c r="B97" s="45"/>
      <c r="C97" s="44"/>
      <c r="D97" s="46"/>
      <c r="E97" s="46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</row>
    <row r="98" spans="1:29">
      <c r="A98" s="43" t="str">
        <f t="shared" si="5"/>
        <v>2025-01-29</v>
      </c>
      <c r="B98" s="45"/>
      <c r="C98" s="44"/>
      <c r="D98" s="46"/>
      <c r="E98" s="46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</row>
    <row r="99" spans="1:29">
      <c r="A99" s="43" t="str">
        <f t="shared" si="5"/>
        <v>2025-01-30</v>
      </c>
      <c r="B99" s="45"/>
      <c r="C99" s="44"/>
      <c r="D99" s="46"/>
      <c r="E99" s="46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</row>
    <row r="100" spans="1:29">
      <c r="A100" s="43" t="str">
        <f t="shared" si="5"/>
        <v>2025-01-31</v>
      </c>
      <c r="B100" s="45"/>
      <c r="C100" s="44"/>
      <c r="D100" s="46"/>
      <c r="E100" s="46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</row>
    <row r="101" spans="1:1">
      <c r="A101" s="29">
        <f t="shared" si="5"/>
        <v>0</v>
      </c>
    </row>
  </sheetData>
  <conditionalFormatting sqref="D1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{68dc49fe-9e27-4f6a-8fb9-b1ef5bff12c8}</x14:id>
        </ext>
      </extLst>
    </cfRule>
  </conditionalFormatting>
  <conditionalFormatting sqref="E1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{9a6b4270-4709-4c61-9792-8d7383deee65}</x14:id>
        </ext>
      </extLst>
    </cfRule>
  </conditionalFormatting>
  <conditionalFormatting sqref="F1:AC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:BC1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2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{0ace7cbe-2f7a-4065-9746-33feaad8ebad}</x14:id>
        </ext>
      </extLst>
    </cfRule>
  </conditionalFormatting>
  <conditionalFormatting sqref="E2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{2aef53b3-b1aa-4e3c-b810-9343ddce247e}</x14:id>
        </ext>
      </extLst>
    </cfRule>
  </conditionalFormatting>
  <conditionalFormatting sqref="F2:AC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{c6d579a3-2695-417f-9e10-e7db017b20d1}</x14:id>
        </ext>
      </extLst>
    </cfRule>
  </conditionalFormatting>
  <conditionalFormatting sqref="D3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{ab6c82fa-d96c-4646-bac4-026aba319d8a}</x14:id>
        </ext>
      </extLst>
    </cfRule>
  </conditionalFormatting>
  <conditionalFormatting sqref="E3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{cecc84b7-9ef1-4283-bbda-232c2a234367}</x14:id>
        </ext>
      </extLst>
    </cfRule>
  </conditionalFormatting>
  <conditionalFormatting sqref="C1:C2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{b39d76b4-8078-4952-aac8-c6678c189451}</x14:id>
        </ext>
      </extLst>
    </cfRule>
  </conditionalFormatting>
  <conditionalFormatting sqref="C64:C65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{f0bf80d7-42f8-4a25-948f-d0e4bc8a6cfe}</x14:id>
        </ext>
      </extLst>
    </cfRule>
  </conditionalFormatting>
  <conditionalFormatting sqref="D4:D63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{e93eeefb-1461-446f-aff8-8a39482faab5}</x14:id>
        </ext>
      </extLst>
    </cfRule>
  </conditionalFormatting>
  <conditionalFormatting sqref="D64:D65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{0aeff9c2-a4e1-4ca3-b1f3-a0ec9bcf3127}</x14:id>
        </ext>
      </extLst>
    </cfRule>
  </conditionalFormatting>
  <conditionalFormatting sqref="E4:E63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{f310b73f-d2fa-4b95-bdbf-b40151dc3e42}</x14:id>
        </ext>
      </extLst>
    </cfRule>
  </conditionalFormatting>
  <conditionalFormatting sqref="E64:E65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{0a4502b6-b9c4-45f5-8444-b1eb8656ae58}</x14:id>
        </ext>
      </extLst>
    </cfRule>
  </conditionalFormatting>
  <conditionalFormatting sqref="AD46:AD47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48:AD49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0:AD51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2:AD53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4:AD55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6:AD57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64:AD65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:AC63 AD3:AD45 AD58:AD63 F66:AD69 AD70:AD100 F101:AD1048576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:C63 C66:C69 C80:C1048576">
    <cfRule type="dataBar" priority="3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{bf581aa1-29c8-403e-b20a-e990803c840b}</x14:id>
        </ext>
      </extLst>
    </cfRule>
  </conditionalFormatting>
  <conditionalFormatting sqref="AF4:BC3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4:AC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66:D69 D80:D1048576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{8e662aa5-b39f-4eb0-877c-f29796024380}</x14:id>
        </ext>
      </extLst>
    </cfRule>
  </conditionalFormatting>
  <conditionalFormatting sqref="E66:E69 E80:E1048576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{4a00f32b-2e21-4761-8c02-cb0d98449f51}</x14:id>
        </ext>
      </extLst>
    </cfRule>
  </conditionalFormatting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8dc49fe-9e27-4f6a-8fb9-b1ef5bff12c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D1</xm:sqref>
        </x14:conditionalFormatting>
        <x14:conditionalFormatting xmlns:xm="http://schemas.microsoft.com/office/excel/2006/main">
          <x14:cfRule type="dataBar" id="{9a6b4270-4709-4c61-9792-8d7383deee6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E1</xm:sqref>
        </x14:conditionalFormatting>
        <x14:conditionalFormatting xmlns:xm="http://schemas.microsoft.com/office/excel/2006/main">
          <x14:cfRule type="dataBar" id="{0ace7cbe-2f7a-4065-9746-33feaad8eba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D2</xm:sqref>
        </x14:conditionalFormatting>
        <x14:conditionalFormatting xmlns:xm="http://schemas.microsoft.com/office/excel/2006/main">
          <x14:cfRule type="dataBar" id="{2aef53b3-b1aa-4e3c-b810-9343ddce247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E2</xm:sqref>
        </x14:conditionalFormatting>
        <x14:conditionalFormatting xmlns:xm="http://schemas.microsoft.com/office/excel/2006/main">
          <x14:cfRule type="dataBar" id="{c6d579a3-2695-417f-9e10-e7db017b20d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C3</xm:sqref>
        </x14:conditionalFormatting>
        <x14:conditionalFormatting xmlns:xm="http://schemas.microsoft.com/office/excel/2006/main">
          <x14:cfRule type="dataBar" id="{ab6c82fa-d96c-4646-bac4-026aba319d8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D3</xm:sqref>
        </x14:conditionalFormatting>
        <x14:conditionalFormatting xmlns:xm="http://schemas.microsoft.com/office/excel/2006/main">
          <x14:cfRule type="dataBar" id="{cecc84b7-9ef1-4283-bbda-232c2a23436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E3</xm:sqref>
        </x14:conditionalFormatting>
        <x14:conditionalFormatting xmlns:xm="http://schemas.microsoft.com/office/excel/2006/main">
          <x14:cfRule type="dataBar" id="{b39d76b4-8078-4952-aac8-c6678c18945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C1:C2</xm:sqref>
        </x14:conditionalFormatting>
        <x14:conditionalFormatting xmlns:xm="http://schemas.microsoft.com/office/excel/2006/main">
          <x14:cfRule type="dataBar" id="{f0bf80d7-42f8-4a25-948f-d0e4bc8a6cf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C64:C65</xm:sqref>
        </x14:conditionalFormatting>
        <x14:conditionalFormatting xmlns:xm="http://schemas.microsoft.com/office/excel/2006/main">
          <x14:cfRule type="dataBar" id="{e93eeefb-1461-446f-aff8-8a39482faab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D4:D63</xm:sqref>
        </x14:conditionalFormatting>
        <x14:conditionalFormatting xmlns:xm="http://schemas.microsoft.com/office/excel/2006/main">
          <x14:cfRule type="dataBar" id="{0aeff9c2-a4e1-4ca3-b1f3-a0ec9bcf312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D64:D65</xm:sqref>
        </x14:conditionalFormatting>
        <x14:conditionalFormatting xmlns:xm="http://schemas.microsoft.com/office/excel/2006/main">
          <x14:cfRule type="dataBar" id="{f310b73f-d2fa-4b95-bdbf-b40151dc3e4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E4:E63</xm:sqref>
        </x14:conditionalFormatting>
        <x14:conditionalFormatting xmlns:xm="http://schemas.microsoft.com/office/excel/2006/main">
          <x14:cfRule type="dataBar" id="{0a4502b6-b9c4-45f5-8444-b1eb8656ae5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E64:E65</xm:sqref>
        </x14:conditionalFormatting>
        <x14:conditionalFormatting xmlns:xm="http://schemas.microsoft.com/office/excel/2006/main">
          <x14:cfRule type="dataBar" id="{bf581aa1-29c8-403e-b20a-e990803c840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C4:C63 C66:C69 C80:C1048576</xm:sqref>
        </x14:conditionalFormatting>
        <x14:conditionalFormatting xmlns:xm="http://schemas.microsoft.com/office/excel/2006/main">
          <x14:cfRule type="dataBar" id="{8e662aa5-b39f-4eb0-877c-f2979602438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D66:D69 D80:D1048576</xm:sqref>
        </x14:conditionalFormatting>
        <x14:conditionalFormatting xmlns:xm="http://schemas.microsoft.com/office/excel/2006/main">
          <x14:cfRule type="dataBar" id="{4a00f32b-2e21-4761-8c02-cb0d98449f5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E66:E69 E80:E1048576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line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地方电!AF4:BC4</xm:f>
              <xm:sqref>AD4</xm:sqref>
            </x14:sparkline>
            <x14:sparkline>
              <xm:f>地方电!AF5:BC5</xm:f>
              <xm:sqref>AD5</xm:sqref>
            </x14:sparkline>
            <x14:sparkline>
              <xm:f>地方电!AF6:BC6</xm:f>
              <xm:sqref>AD6</xm:sqref>
            </x14:sparkline>
            <x14:sparkline>
              <xm:f>地方电!AF7:BC7</xm:f>
              <xm:sqref>AD7</xm:sqref>
            </x14:sparkline>
            <x14:sparkline>
              <xm:f>地方电!AF8:BC8</xm:f>
              <xm:sqref>AD8</xm:sqref>
            </x14:sparkline>
            <x14:sparkline>
              <xm:f>地方电!AF9:BC9</xm:f>
              <xm:sqref>AD9</xm:sqref>
            </x14:sparkline>
            <x14:sparkline>
              <xm:f>地方电!AF10:BC10</xm:f>
              <xm:sqref>AD10</xm:sqref>
            </x14:sparkline>
            <x14:sparkline>
              <xm:f>地方电!AF11:BC11</xm:f>
              <xm:sqref>AD11</xm:sqref>
            </x14:sparkline>
            <x14:sparkline>
              <xm:f>地方电!AF12:BC12</xm:f>
              <xm:sqref>AD12</xm:sqref>
            </x14:sparkline>
            <x14:sparkline>
              <xm:f>地方电!AF13:BC13</xm:f>
              <xm:sqref>AD13</xm:sqref>
            </x14:sparkline>
            <x14:sparkline>
              <xm:f>地方电!AF14:BC14</xm:f>
              <xm:sqref>AD14</xm:sqref>
            </x14:sparkline>
            <x14:sparkline>
              <xm:f>地方电!AF15:BC15</xm:f>
              <xm:sqref>AD15</xm:sqref>
            </x14:sparkline>
            <x14:sparkline>
              <xm:f>地方电!AF16:BC16</xm:f>
              <xm:sqref>AD16</xm:sqref>
            </x14:sparkline>
            <x14:sparkline>
              <xm:f>地方电!AF17:BC17</xm:f>
              <xm:sqref>AD17</xm:sqref>
            </x14:sparkline>
            <x14:sparkline>
              <xm:f>地方电!AF18:BC18</xm:f>
              <xm:sqref>AD18</xm:sqref>
            </x14:sparkline>
            <x14:sparkline>
              <xm:f>地方电!AF19:BC19</xm:f>
              <xm:sqref>AD19</xm:sqref>
            </x14:sparkline>
            <x14:sparkline>
              <xm:f>地方电!AF20:BC20</xm:f>
              <xm:sqref>AD20</xm:sqref>
            </x14:sparkline>
            <x14:sparkline>
              <xm:f>地方电!AF21:BC21</xm:f>
              <xm:sqref>AD21</xm:sqref>
            </x14:sparkline>
            <x14:sparkline>
              <xm:f>地方电!AF22:BC22</xm:f>
              <xm:sqref>AD22</xm:sqref>
            </x14:sparkline>
            <x14:sparkline>
              <xm:f>地方电!AF23:BC23</xm:f>
              <xm:sqref>AD23</xm:sqref>
            </x14:sparkline>
            <x14:sparkline>
              <xm:f>地方电!AF24:BC24</xm:f>
              <xm:sqref>AD24</xm:sqref>
            </x14:sparkline>
            <x14:sparkline>
              <xm:f>地方电!AF25:BC25</xm:f>
              <xm:sqref>AD25</xm:sqref>
            </x14:sparkline>
            <x14:sparkline>
              <xm:f>地方电!AF26:BC26</xm:f>
              <xm:sqref>AD26</xm:sqref>
            </x14:sparkline>
            <x14:sparkline>
              <xm:f>地方电!AF27:BC27</xm:f>
              <xm:sqref>AD27</xm:sqref>
            </x14:sparkline>
            <x14:sparkline>
              <xm:f>地方电!AF28:BC28</xm:f>
              <xm:sqref>AD28</xm:sqref>
            </x14:sparkline>
            <x14:sparkline>
              <xm:f>地方电!AF29:BC29</xm:f>
              <xm:sqref>AD29</xm:sqref>
            </x14:sparkline>
            <x14:sparkline>
              <xm:f>地方电!AF30:BC30</xm:f>
              <xm:sqref>AD30</xm:sqref>
            </x14:sparkline>
            <x14:sparkline>
              <xm:f>地方电!AF31:BC31</xm:f>
              <xm:sqref>AD31</xm:sqref>
            </x14:sparkline>
            <x14:sparkline>
              <xm:f>地方电!AF32:BC32</xm:f>
              <xm:sqref>AD32</xm:sqref>
            </x14:sparkline>
            <x14:sparkline>
              <xm:f>地方电!AF33:BC33</xm:f>
              <xm:sqref>AD33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BF128"/>
  <sheetViews>
    <sheetView zoomScale="70" zoomScaleNormal="70" workbookViewId="0">
      <pane xSplit="5" ySplit="3" topLeftCell="W4" activePane="bottomRight" state="frozen"/>
      <selection/>
      <selection pane="topRight"/>
      <selection pane="bottomLeft"/>
      <selection pane="bottomRight" activeCell="AG4" sqref="AG4:BD34"/>
    </sheetView>
  </sheetViews>
  <sheetFormatPr defaultColWidth="9.7037037037037" defaultRowHeight="22" customHeight="1"/>
  <cols>
    <col min="1" max="1" width="11.4722222222222" style="5" customWidth="1"/>
    <col min="2" max="2" width="9.7037037037037" style="6" customWidth="1"/>
    <col min="3" max="5" width="8.25" style="7" customWidth="1"/>
    <col min="6" max="29" width="9.7037037037037" style="8" customWidth="1"/>
    <col min="30" max="30" width="9.7037037037037" style="9" customWidth="1"/>
    <col min="31" max="31" width="9.7037037037037" style="10" customWidth="1"/>
    <col min="32" max="32" width="9.7037037037037" style="9" customWidth="1"/>
    <col min="33" max="56" width="9.7037037037037" style="11" customWidth="1"/>
    <col min="57" max="16384" width="9.7037037037037" style="8" customWidth="1"/>
  </cols>
  <sheetData>
    <row r="1" customHeight="1" spans="2:56">
      <c r="B1" s="6" t="s">
        <v>126</v>
      </c>
      <c r="C1" s="3">
        <f>IFERROR(AVERAGE(F1:AC1),"")</f>
        <v>307.510302083333</v>
      </c>
      <c r="D1" s="3">
        <f t="shared" ref="D1:D65" si="0">IFERROR(MAX(F1:AC1),"")</f>
        <v>384.694</v>
      </c>
      <c r="E1" s="3">
        <f t="shared" ref="E1:E65" si="1">IFERROR(MIN(F1:AC1),"")</f>
        <v>214.732583333333</v>
      </c>
      <c r="F1" s="12">
        <f>AVERAGEIFS(F$3:F$63,$B$3:$B$63,"日前")</f>
        <v>365.768416666667</v>
      </c>
      <c r="G1" s="12">
        <f>AVERAGEIFS(G$3:G$63,$B$3:$B$63,"日前")</f>
        <v>339.439416666667</v>
      </c>
      <c r="H1" s="12">
        <f>AVERAGEIFS(H$3:H$63,$B$3:$B$63,"日前")</f>
        <v>313.904333333333</v>
      </c>
      <c r="I1" s="12">
        <f>AVERAGEIFS(I$4:I$63,$B$4:$B$63,"日前")</f>
        <v>304.66575</v>
      </c>
      <c r="J1" s="12">
        <f t="shared" ref="J1:AD1" si="2">AVERAGEIFS(J$4:J$63,$B$4:$B$63,"日前")</f>
        <v>286.89075</v>
      </c>
      <c r="K1" s="12">
        <f t="shared" si="2"/>
        <v>282.614333333333</v>
      </c>
      <c r="L1" s="12">
        <f t="shared" si="2"/>
        <v>309.485</v>
      </c>
      <c r="M1" s="12">
        <f t="shared" si="2"/>
        <v>339.095416666667</v>
      </c>
      <c r="N1" s="12">
        <f t="shared" si="2"/>
        <v>322.66775</v>
      </c>
      <c r="O1" s="12">
        <f t="shared" si="2"/>
        <v>314.61325</v>
      </c>
      <c r="P1" s="12">
        <f t="shared" si="2"/>
        <v>270.051916666667</v>
      </c>
      <c r="Q1" s="12">
        <f t="shared" si="2"/>
        <v>235.3465</v>
      </c>
      <c r="R1" s="12">
        <f t="shared" si="2"/>
        <v>219.02675</v>
      </c>
      <c r="S1" s="12">
        <f t="shared" si="2"/>
        <v>215.610083333333</v>
      </c>
      <c r="T1" s="12">
        <f t="shared" si="2"/>
        <v>214.732583333333</v>
      </c>
      <c r="U1" s="12">
        <f t="shared" si="2"/>
        <v>246.67325</v>
      </c>
      <c r="V1" s="12">
        <f t="shared" si="2"/>
        <v>269.875416666667</v>
      </c>
      <c r="W1" s="12">
        <f t="shared" si="2"/>
        <v>330.605333333333</v>
      </c>
      <c r="X1" s="12">
        <f t="shared" si="2"/>
        <v>368.735333333333</v>
      </c>
      <c r="Y1" s="12">
        <f t="shared" si="2"/>
        <v>384.694</v>
      </c>
      <c r="Z1" s="12">
        <f t="shared" si="2"/>
        <v>367.863833333333</v>
      </c>
      <c r="AA1" s="12">
        <f t="shared" si="2"/>
        <v>371.279333333333</v>
      </c>
      <c r="AB1" s="12">
        <f t="shared" si="2"/>
        <v>374.995</v>
      </c>
      <c r="AC1" s="12">
        <f t="shared" si="2"/>
        <v>331.6135</v>
      </c>
      <c r="AD1" s="12"/>
      <c r="AG1" s="11">
        <f ca="1">COUNTIF(AG4:AG33,"&gt;0")/COUNT(AG4:AG33)</f>
        <v>0.833333333333333</v>
      </c>
      <c r="AH1" s="11">
        <f ca="1" t="shared" ref="AH1:BD1" si="3">COUNTIF(AH4:AH33,"&gt;0")/COUNT(AH4:AH33)</f>
        <v>0.333333333333333</v>
      </c>
      <c r="AI1" s="11">
        <f ca="1" t="shared" si="3"/>
        <v>0.166666666666667</v>
      </c>
      <c r="AJ1" s="11">
        <f ca="1" t="shared" si="3"/>
        <v>0.233333333333333</v>
      </c>
      <c r="AK1" s="11">
        <f ca="1" t="shared" si="3"/>
        <v>0.233333333333333</v>
      </c>
      <c r="AL1" s="11">
        <f ca="1" t="shared" si="3"/>
        <v>0.233333333333333</v>
      </c>
      <c r="AM1" s="11">
        <f ca="1" t="shared" si="3"/>
        <v>0.333333333333333</v>
      </c>
      <c r="AN1" s="11">
        <f ca="1" t="shared" si="3"/>
        <v>0.4</v>
      </c>
      <c r="AO1" s="11">
        <f ca="1" t="shared" si="3"/>
        <v>0.566666666666667</v>
      </c>
      <c r="AP1" s="11">
        <f ca="1" t="shared" si="3"/>
        <v>0.4</v>
      </c>
      <c r="AQ1" s="11">
        <f ca="1" t="shared" si="3"/>
        <v>0.433333333333333</v>
      </c>
      <c r="AR1" s="11">
        <f ca="1" t="shared" si="3"/>
        <v>0.466666666666667</v>
      </c>
      <c r="AS1" s="11">
        <f ca="1" t="shared" si="3"/>
        <v>0.533333333333333</v>
      </c>
      <c r="AT1" s="11">
        <f ca="1" t="shared" si="3"/>
        <v>0.633333333333333</v>
      </c>
      <c r="AU1" s="11">
        <f ca="1" t="shared" si="3"/>
        <v>0.366666666666667</v>
      </c>
      <c r="AV1" s="11">
        <f ca="1" t="shared" si="3"/>
        <v>0.466666666666667</v>
      </c>
      <c r="AW1" s="11">
        <f ca="1" t="shared" si="3"/>
        <v>0.5</v>
      </c>
      <c r="AX1" s="11">
        <f ca="1" t="shared" si="3"/>
        <v>0.466666666666667</v>
      </c>
      <c r="AY1" s="11">
        <f ca="1" t="shared" si="3"/>
        <v>0.6</v>
      </c>
      <c r="AZ1" s="11">
        <f ca="1" t="shared" si="3"/>
        <v>0.466666666666667</v>
      </c>
      <c r="BA1" s="11">
        <f ca="1" t="shared" si="3"/>
        <v>0.566666666666667</v>
      </c>
      <c r="BB1" s="11">
        <f ca="1" t="shared" si="3"/>
        <v>0.533333333333333</v>
      </c>
      <c r="BC1" s="11">
        <f ca="1" t="shared" si="3"/>
        <v>0.533333333333333</v>
      </c>
      <c r="BD1" s="11">
        <f ca="1" t="shared" si="3"/>
        <v>0.433333333333333</v>
      </c>
    </row>
    <row r="2" customHeight="1" spans="2:56">
      <c r="B2" s="6" t="s">
        <v>127</v>
      </c>
      <c r="C2" s="3">
        <f>IFERROR(AVERAGE(F2:AC2),"")</f>
        <v>317.4343125</v>
      </c>
      <c r="D2" s="3">
        <f t="shared" si="0"/>
        <v>430.821166666667</v>
      </c>
      <c r="E2" s="3">
        <f t="shared" si="1"/>
        <v>233.001833333333</v>
      </c>
      <c r="F2" s="12">
        <f>AVERAGEIFS(F$3:F$63,$B$3:$B$63,"实时")</f>
        <v>430.821166666667</v>
      </c>
      <c r="G2" s="12">
        <f>AVERAGEIFS(G$3:G$63,$B$3:$B$63,"实时")</f>
        <v>331.240166666667</v>
      </c>
      <c r="H2" s="12">
        <f>AVERAGEIFS(H$3:H$63,$B$3:$B$63,"实时")</f>
        <v>298.475583333333</v>
      </c>
      <c r="I2" s="12">
        <f>AVERAGEIFS(I$4:I$63,$B$4:$B$63,"实时")</f>
        <v>283.532</v>
      </c>
      <c r="J2" s="12">
        <f t="shared" ref="J2:AC2" si="4">AVERAGEIFS(J$4:J$63,$B$4:$B$63,"实时")</f>
        <v>246.876666666667</v>
      </c>
      <c r="K2" s="12">
        <f t="shared" si="4"/>
        <v>242.99675</v>
      </c>
      <c r="L2" s="12">
        <f t="shared" si="4"/>
        <v>281.786666666667</v>
      </c>
      <c r="M2" s="12">
        <f t="shared" si="4"/>
        <v>322.53725</v>
      </c>
      <c r="N2" s="12">
        <f t="shared" si="4"/>
        <v>349.083666666667</v>
      </c>
      <c r="O2" s="12">
        <f t="shared" si="4"/>
        <v>330.633</v>
      </c>
      <c r="P2" s="12">
        <f t="shared" si="4"/>
        <v>263.026833333333</v>
      </c>
      <c r="Q2" s="12">
        <f t="shared" si="4"/>
        <v>262.463583333333</v>
      </c>
      <c r="R2" s="12">
        <f t="shared" si="4"/>
        <v>240.20325</v>
      </c>
      <c r="S2" s="12">
        <f t="shared" si="4"/>
        <v>275.978</v>
      </c>
      <c r="T2" s="12">
        <f t="shared" si="4"/>
        <v>233.001833333333</v>
      </c>
      <c r="U2" s="12">
        <f t="shared" si="4"/>
        <v>283.591833333333</v>
      </c>
      <c r="V2" s="12">
        <f t="shared" si="4"/>
        <v>308.750333333333</v>
      </c>
      <c r="W2" s="12">
        <f t="shared" si="4"/>
        <v>360.385333333333</v>
      </c>
      <c r="X2" s="12">
        <f t="shared" si="4"/>
        <v>389.311583333333</v>
      </c>
      <c r="Y2" s="12">
        <f t="shared" si="4"/>
        <v>382.664</v>
      </c>
      <c r="Z2" s="12">
        <f t="shared" si="4"/>
        <v>387.8935</v>
      </c>
      <c r="AA2" s="12">
        <f t="shared" si="4"/>
        <v>388.907666666667</v>
      </c>
      <c r="AB2" s="12">
        <f t="shared" si="4"/>
        <v>402.98425</v>
      </c>
      <c r="AC2" s="12">
        <f t="shared" si="4"/>
        <v>321.278583333333</v>
      </c>
      <c r="AD2" s="8"/>
      <c r="AE2" s="18">
        <f>AVERAGE(P2:Q2,T2:X2)-AVERAGE(F2:N2)</f>
        <v>-9.62964153439145</v>
      </c>
      <c r="AG2" s="11">
        <f ca="1">SUM(AG4:AG34)</f>
        <v>1933.875</v>
      </c>
      <c r="AH2" s="11">
        <f ca="1" t="shared" ref="AH2:BD2" si="5">SUM(AH4:AH34)</f>
        <v>-333.56</v>
      </c>
      <c r="AI2" s="11">
        <f ca="1" t="shared" si="5"/>
        <v>-721.7175</v>
      </c>
      <c r="AJ2" s="11">
        <f ca="1" t="shared" si="5"/>
        <v>-805.0775</v>
      </c>
      <c r="AK2" s="11">
        <f ca="1" t="shared" si="5"/>
        <v>-1483.4925</v>
      </c>
      <c r="AL2" s="11">
        <f ca="1" t="shared" si="5"/>
        <v>-1469.11</v>
      </c>
      <c r="AM2" s="11">
        <f ca="1" t="shared" si="5"/>
        <v>-938.465</v>
      </c>
      <c r="AN2" s="11">
        <f ca="1" t="shared" si="5"/>
        <v>-530.6325</v>
      </c>
      <c r="AO2" s="11">
        <f ca="1" t="shared" si="5"/>
        <v>695.7625</v>
      </c>
      <c r="AP2" s="11">
        <f ca="1" t="shared" si="5"/>
        <v>375.095</v>
      </c>
      <c r="AQ2" s="11">
        <f ca="1" t="shared" si="5"/>
        <v>-399.5275</v>
      </c>
      <c r="AR2" s="11">
        <f ca="1" t="shared" si="5"/>
        <v>829.7025</v>
      </c>
      <c r="AS2" s="11">
        <f ca="1" t="shared" si="5"/>
        <v>661.545</v>
      </c>
      <c r="AT2" s="11">
        <f ca="1" t="shared" si="5"/>
        <v>1983.925</v>
      </c>
      <c r="AU2" s="11">
        <f ca="1" t="shared" si="5"/>
        <v>776.86</v>
      </c>
      <c r="AV2" s="11">
        <f ca="1" t="shared" si="5"/>
        <v>1056.33</v>
      </c>
      <c r="AW2" s="11">
        <f ca="1" t="shared" si="5"/>
        <v>1181.9775</v>
      </c>
      <c r="AX2" s="11">
        <f ca="1" t="shared" si="5"/>
        <v>899.7875</v>
      </c>
      <c r="AY2" s="11">
        <f ca="1" t="shared" si="5"/>
        <v>609.9925</v>
      </c>
      <c r="AZ2" s="11">
        <f ca="1" t="shared" si="5"/>
        <v>-92.3999999999999</v>
      </c>
      <c r="BA2" s="11">
        <f ca="1" t="shared" si="5"/>
        <v>599.89</v>
      </c>
      <c r="BB2" s="11">
        <f ca="1" t="shared" si="5"/>
        <v>508.85</v>
      </c>
      <c r="BC2" s="11">
        <f ca="1" t="shared" si="5"/>
        <v>855.9275</v>
      </c>
      <c r="BD2" s="11">
        <f ca="1" t="shared" si="5"/>
        <v>-315.0525</v>
      </c>
    </row>
    <row r="3" s="4" customFormat="1" customHeight="1" spans="1:56">
      <c r="A3" s="13" t="s">
        <v>68</v>
      </c>
      <c r="B3" s="13" t="s">
        <v>69</v>
      </c>
      <c r="C3" s="14" t="s">
        <v>67</v>
      </c>
      <c r="D3" s="14" t="s">
        <v>71</v>
      </c>
      <c r="E3" s="14" t="s">
        <v>72</v>
      </c>
      <c r="F3" s="15">
        <v>0</v>
      </c>
      <c r="G3" s="15">
        <v>1</v>
      </c>
      <c r="H3" s="15">
        <v>2</v>
      </c>
      <c r="I3" s="15">
        <v>3</v>
      </c>
      <c r="J3" s="15">
        <v>4</v>
      </c>
      <c r="K3" s="15">
        <v>5</v>
      </c>
      <c r="L3" s="15">
        <v>6</v>
      </c>
      <c r="M3" s="15">
        <v>7</v>
      </c>
      <c r="N3" s="15">
        <v>8</v>
      </c>
      <c r="O3" s="15">
        <v>9</v>
      </c>
      <c r="P3" s="15">
        <v>10</v>
      </c>
      <c r="Q3" s="15">
        <v>11</v>
      </c>
      <c r="R3" s="15">
        <v>12</v>
      </c>
      <c r="S3" s="15">
        <v>13</v>
      </c>
      <c r="T3" s="15">
        <v>14</v>
      </c>
      <c r="U3" s="15">
        <v>15</v>
      </c>
      <c r="V3" s="15">
        <v>16</v>
      </c>
      <c r="W3" s="15">
        <v>17</v>
      </c>
      <c r="X3" s="15">
        <v>18</v>
      </c>
      <c r="Y3" s="15">
        <v>19</v>
      </c>
      <c r="Z3" s="15">
        <v>20</v>
      </c>
      <c r="AA3" s="15">
        <v>21</v>
      </c>
      <c r="AB3" s="15">
        <v>22</v>
      </c>
      <c r="AC3" s="15">
        <v>23</v>
      </c>
      <c r="AD3" s="19"/>
      <c r="AE3" s="20" t="s">
        <v>128</v>
      </c>
      <c r="AF3" s="21"/>
      <c r="AG3" s="24" t="s">
        <v>73</v>
      </c>
      <c r="AH3" s="24" t="s">
        <v>74</v>
      </c>
      <c r="AI3" s="24" t="s">
        <v>75</v>
      </c>
      <c r="AJ3" s="24" t="s">
        <v>76</v>
      </c>
      <c r="AK3" s="24" t="s">
        <v>77</v>
      </c>
      <c r="AL3" s="24" t="s">
        <v>78</v>
      </c>
      <c r="AM3" s="24" t="s">
        <v>79</v>
      </c>
      <c r="AN3" s="24" t="s">
        <v>80</v>
      </c>
      <c r="AO3" s="24" t="s">
        <v>81</v>
      </c>
      <c r="AP3" s="24" t="s">
        <v>82</v>
      </c>
      <c r="AQ3" s="24" t="s">
        <v>83</v>
      </c>
      <c r="AR3" s="24" t="s">
        <v>84</v>
      </c>
      <c r="AS3" s="24" t="s">
        <v>85</v>
      </c>
      <c r="AT3" s="24" t="s">
        <v>86</v>
      </c>
      <c r="AU3" s="24" t="s">
        <v>87</v>
      </c>
      <c r="AV3" s="24" t="s">
        <v>88</v>
      </c>
      <c r="AW3" s="24" t="s">
        <v>89</v>
      </c>
      <c r="AX3" s="24" t="s">
        <v>90</v>
      </c>
      <c r="AY3" s="24" t="s">
        <v>91</v>
      </c>
      <c r="AZ3" s="24" t="s">
        <v>92</v>
      </c>
      <c r="BA3" s="24" t="s">
        <v>93</v>
      </c>
      <c r="BB3" s="24" t="s">
        <v>94</v>
      </c>
      <c r="BC3" s="24" t="s">
        <v>95</v>
      </c>
      <c r="BD3" s="24" t="s">
        <v>96</v>
      </c>
    </row>
    <row r="4" customHeight="1" spans="1:56">
      <c r="A4" s="16" t="str">
        <f>统调负荷24小时!A4</f>
        <v>2025-01-01</v>
      </c>
      <c r="B4" s="17" t="s">
        <v>126</v>
      </c>
      <c r="C4" s="3">
        <f>IFERROR(AVERAGE(F4:AC4),"")</f>
        <v>178.715520833333</v>
      </c>
      <c r="D4" s="3">
        <f t="shared" si="0"/>
        <v>321.3725</v>
      </c>
      <c r="E4" s="3">
        <f t="shared" si="1"/>
        <v>0</v>
      </c>
      <c r="F4" s="12">
        <f>IFERROR(AVERAGEIFS(统调负荷!$AB:$AB,统调负荷!$B:$B,F$3,统调负荷!$C:$C,$A4),"")</f>
        <v>223.0875</v>
      </c>
      <c r="G4" s="12">
        <f>IFERROR(AVERAGEIFS(统调负荷!$AB:$AB,统调负荷!$B:$B,G$3,统调负荷!$C:$C,$A4),"")</f>
        <v>291.355</v>
      </c>
      <c r="H4" s="12">
        <f>IFERROR(AVERAGEIFS(统调负荷!$AB:$AB,统调负荷!$B:$B,H$3,统调负荷!$C:$C,$A4),"")</f>
        <v>293.1625</v>
      </c>
      <c r="I4" s="12">
        <f>IFERROR(AVERAGEIFS(统调负荷!$AB:$AB,统调负荷!$B:$B,I$3,统调负荷!$C:$C,$A4),"")</f>
        <v>288.9225</v>
      </c>
      <c r="J4" s="12">
        <f>IFERROR(AVERAGEIFS(统调负荷!$AB:$AB,统调负荷!$B:$B,J$3,统调负荷!$C:$C,$A4),"")</f>
        <v>234.6175</v>
      </c>
      <c r="K4" s="12">
        <f>IFERROR(AVERAGEIFS(统调负荷!$AB:$AB,统调负荷!$B:$B,K$3,统调负荷!$C:$C,$A4),"")</f>
        <v>209.53</v>
      </c>
      <c r="L4" s="12">
        <f>IFERROR(AVERAGEIFS(统调负荷!$AB:$AB,统调负荷!$B:$B,L$3,统调负荷!$C:$C,$A4),"")</f>
        <v>270.8025</v>
      </c>
      <c r="M4" s="12">
        <f>IFERROR(AVERAGEIFS(统调负荷!$AB:$AB,统调负荷!$B:$B,M$3,统调负荷!$C:$C,$A4),"")</f>
        <v>270.75</v>
      </c>
      <c r="N4" s="12">
        <f>IFERROR(AVERAGEIFS(统调负荷!$AB:$AB,统调负荷!$B:$B,N$3,统调负荷!$C:$C,$A4),"")</f>
        <v>0</v>
      </c>
      <c r="O4" s="12">
        <f>IFERROR(AVERAGEIFS(统调负荷!$AB:$AB,统调负荷!$B:$B,O$3,统调负荷!$C:$C,$A4),"")</f>
        <v>0</v>
      </c>
      <c r="P4" s="12">
        <f>IFERROR(AVERAGEIFS(统调负荷!$AB:$AB,统调负荷!$B:$B,P$3,统调负荷!$C:$C,$A4),"")</f>
        <v>7.995</v>
      </c>
      <c r="Q4" s="12">
        <f>IFERROR(AVERAGEIFS(统调负荷!$AB:$AB,统调负荷!$B:$B,Q$3,统调负荷!$C:$C,$A4),"")</f>
        <v>0.2125</v>
      </c>
      <c r="R4" s="12">
        <f>IFERROR(AVERAGEIFS(统调负荷!$AB:$AB,统调负荷!$B:$B,R$3,统调负荷!$C:$C,$A4),"")</f>
        <v>19.56</v>
      </c>
      <c r="S4" s="12">
        <f>IFERROR(AVERAGEIFS(统调负荷!$AB:$AB,统调负荷!$B:$B,S$3,统调负荷!$C:$C,$A4),"")</f>
        <v>11.92</v>
      </c>
      <c r="T4" s="12">
        <f>IFERROR(AVERAGEIFS(统调负荷!$AB:$AB,统调负荷!$B:$B,T$3,统调负荷!$C:$C,$A4),"")</f>
        <v>0</v>
      </c>
      <c r="U4" s="12">
        <f>IFERROR(AVERAGEIFS(统调负荷!$AB:$AB,统调负荷!$B:$B,U$3,统调负荷!$C:$C,$A4),"")</f>
        <v>129.39</v>
      </c>
      <c r="V4" s="12">
        <f>IFERROR(AVERAGEIFS(统调负荷!$AB:$AB,统调负荷!$B:$B,V$3,统调负荷!$C:$C,$A4),"")</f>
        <v>2.12</v>
      </c>
      <c r="W4" s="12">
        <f>IFERROR(AVERAGEIFS(统调负荷!$AB:$AB,统调负荷!$B:$B,W$3,统调负荷!$C:$C,$A4),"")</f>
        <v>201.7375</v>
      </c>
      <c r="X4" s="12">
        <f>IFERROR(AVERAGEIFS(统调负荷!$AB:$AB,统调负荷!$B:$B,X$3,统调负荷!$C:$C,$A4),"")</f>
        <v>300.3875</v>
      </c>
      <c r="Y4" s="12">
        <f>IFERROR(AVERAGEIFS(统调负荷!$AB:$AB,统调负荷!$B:$B,Y$3,统调负荷!$C:$C,$A4),"")</f>
        <v>308.2075</v>
      </c>
      <c r="Z4" s="12">
        <f>IFERROR(AVERAGEIFS(统调负荷!$AB:$AB,统调负荷!$B:$B,Z$3,统调负荷!$C:$C,$A4),"")</f>
        <v>313.5925</v>
      </c>
      <c r="AA4" s="12">
        <f>IFERROR(AVERAGEIFS(统调负荷!$AB:$AB,统调负荷!$B:$B,AA$3,统调负荷!$C:$C,$A4),"")</f>
        <v>321.3725</v>
      </c>
      <c r="AB4" s="12">
        <f>IFERROR(AVERAGEIFS(统调负荷!$AB:$AB,统调负荷!$B:$B,AB$3,统调负荷!$C:$C,$A4),"")</f>
        <v>318.03</v>
      </c>
      <c r="AC4" s="12">
        <f>IFERROR(AVERAGEIFS(统调负荷!$AB:$AB,统调负荷!$B:$B,AC$3,统调负荷!$C:$C,$A4),"")</f>
        <v>272.42</v>
      </c>
      <c r="AD4" s="22"/>
      <c r="AE4" s="18">
        <f>IFERROR(AVERAGE(P4:Q4,T4:X4)-AVERAGE(F4:N4),"")</f>
        <v>-139.666825396825</v>
      </c>
      <c r="AF4" s="23" t="str">
        <f>检修、备用和必开!$A2</f>
        <v>2025-01-01</v>
      </c>
      <c r="AG4" s="25">
        <f ca="1">IFERROR(OFFSET($A$3,ROW(AF1)*2,COLUMN(E3))-OFFSET($A$3,ROW(AF1)*2-1,COLUMN(E3)),"")</f>
        <v>106.04</v>
      </c>
      <c r="AH4" s="25">
        <f ca="1" t="shared" ref="AH4:BD4" si="6">IFERROR(OFFSET($A$3,ROW(AG1)*2,COLUMN(F3))-OFFSET($A$3,ROW(AG1)*2-1,COLUMN(F3)),"")</f>
        <v>25.4075</v>
      </c>
      <c r="AI4" s="25">
        <f ca="1" t="shared" si="6"/>
        <v>20.9125</v>
      </c>
      <c r="AJ4" s="25">
        <f ca="1" t="shared" si="6"/>
        <v>11.5775</v>
      </c>
      <c r="AK4" s="25">
        <f ca="1" t="shared" si="6"/>
        <v>60.075</v>
      </c>
      <c r="AL4" s="25">
        <f ca="1" t="shared" si="6"/>
        <v>80.47</v>
      </c>
      <c r="AM4" s="25">
        <f ca="1" t="shared" si="6"/>
        <v>29.925</v>
      </c>
      <c r="AN4" s="25">
        <f ca="1" t="shared" si="6"/>
        <v>73.3975</v>
      </c>
      <c r="AO4" s="25">
        <f ca="1" t="shared" si="6"/>
        <v>109.6625</v>
      </c>
      <c r="AP4" s="25">
        <f ca="1" t="shared" si="6"/>
        <v>4.725</v>
      </c>
      <c r="AQ4" s="25">
        <f ca="1" t="shared" si="6"/>
        <v>-7.1925</v>
      </c>
      <c r="AR4" s="25">
        <f ca="1" t="shared" si="6"/>
        <v>72.2875</v>
      </c>
      <c r="AS4" s="25">
        <f ca="1" t="shared" si="6"/>
        <v>155.2925</v>
      </c>
      <c r="AT4" s="25">
        <f ca="1" t="shared" si="6"/>
        <v>140.82</v>
      </c>
      <c r="AU4" s="25">
        <f ca="1" t="shared" si="6"/>
        <v>253.905</v>
      </c>
      <c r="AV4" s="25">
        <f ca="1" t="shared" si="6"/>
        <v>158.0475</v>
      </c>
      <c r="AW4" s="25">
        <f ca="1" t="shared" si="6"/>
        <v>121.945</v>
      </c>
      <c r="AX4" s="25">
        <f ca="1" t="shared" si="6"/>
        <v>109.8625</v>
      </c>
      <c r="AY4" s="25">
        <f ca="1" t="shared" si="6"/>
        <v>28.8825</v>
      </c>
      <c r="AZ4" s="25">
        <f ca="1" t="shared" si="6"/>
        <v>15.8575</v>
      </c>
      <c r="BA4" s="25">
        <f ca="1" t="shared" si="6"/>
        <v>45.0025000000001</v>
      </c>
      <c r="BB4" s="25">
        <f ca="1" t="shared" si="6"/>
        <v>58.045</v>
      </c>
      <c r="BC4" s="25">
        <f ca="1" t="shared" si="6"/>
        <v>37.835</v>
      </c>
      <c r="BD4" s="25">
        <f ca="1" t="shared" si="6"/>
        <v>28.705</v>
      </c>
    </row>
    <row r="5" customHeight="1" spans="1:56">
      <c r="A5" s="16" t="str">
        <f>统调负荷24小时!A5</f>
        <v>2025-01-01</v>
      </c>
      <c r="B5" s="17" t="s">
        <v>127</v>
      </c>
      <c r="C5" s="3">
        <f t="shared" ref="C5:C36" si="7">IFERROR(AVERAGE(F5:AC5),"")</f>
        <v>251.2775</v>
      </c>
      <c r="D5" s="3">
        <f t="shared" si="0"/>
        <v>379.4175</v>
      </c>
      <c r="E5" s="3">
        <f t="shared" si="1"/>
        <v>0.8025</v>
      </c>
      <c r="F5" s="12">
        <f>IFERROR(AVERAGEIFS(统调负荷!$AC:$AC,统调负荷!$B:$B,F$3,统调负荷!$C:$C,$A5),"")</f>
        <v>329.1275</v>
      </c>
      <c r="G5" s="12">
        <f>IFERROR(AVERAGEIFS(统调负荷!$AC:$AC,统调负荷!$B:$B,G$3,统调负荷!$C:$C,$A5),"")</f>
        <v>316.7625</v>
      </c>
      <c r="H5" s="12">
        <f>IFERROR(AVERAGEIFS(统调负荷!$AC:$AC,统调负荷!$B:$B,H$3,统调负荷!$C:$C,$A5),"")</f>
        <v>314.075</v>
      </c>
      <c r="I5" s="12">
        <f>IFERROR(AVERAGEIFS(统调负荷!$AC:$AC,统调负荷!$B:$B,I$3,统调负荷!$C:$C,$A5),"")</f>
        <v>300.5</v>
      </c>
      <c r="J5" s="12">
        <f>IFERROR(AVERAGEIFS(统调负荷!$AC:$AC,统调负荷!$B:$B,J$3,统调负荷!$C:$C,$A5),"")</f>
        <v>294.6925</v>
      </c>
      <c r="K5" s="12">
        <f>IFERROR(AVERAGEIFS(统调负荷!$AC:$AC,统调负荷!$B:$B,K$3,统调负荷!$C:$C,$A5),"")</f>
        <v>290</v>
      </c>
      <c r="L5" s="12">
        <f>IFERROR(AVERAGEIFS(统调负荷!$AC:$AC,统调负荷!$B:$B,L$3,统调负荷!$C:$C,$A5),"")</f>
        <v>300.7275</v>
      </c>
      <c r="M5" s="12">
        <f>IFERROR(AVERAGEIFS(统调负荷!$AC:$AC,统调负荷!$B:$B,M$3,统调负荷!$C:$C,$A5),"")</f>
        <v>344.1475</v>
      </c>
      <c r="N5" s="12">
        <f>IFERROR(AVERAGEIFS(统调负荷!$AC:$AC,统调负荷!$B:$B,N$3,统调负荷!$C:$C,$A5),"")</f>
        <v>109.6625</v>
      </c>
      <c r="O5" s="12">
        <f>IFERROR(AVERAGEIFS(统调负荷!$AC:$AC,统调负荷!$B:$B,O$3,统调负荷!$C:$C,$A5),"")</f>
        <v>4.725</v>
      </c>
      <c r="P5" s="12">
        <f>IFERROR(AVERAGEIFS(统调负荷!$AC:$AC,统调负荷!$B:$B,P$3,统调负荷!$C:$C,$A5),"")</f>
        <v>0.8025</v>
      </c>
      <c r="Q5" s="12">
        <f>IFERROR(AVERAGEIFS(统调负荷!$AC:$AC,统调负荷!$B:$B,Q$3,统调负荷!$C:$C,$A5),"")</f>
        <v>72.5</v>
      </c>
      <c r="R5" s="12">
        <f>IFERROR(AVERAGEIFS(统调负荷!$AC:$AC,统调负荷!$B:$B,R$3,统调负荷!$C:$C,$A5),"")</f>
        <v>174.8525</v>
      </c>
      <c r="S5" s="12">
        <f>IFERROR(AVERAGEIFS(统调负荷!$AC:$AC,统调负荷!$B:$B,S$3,统调负荷!$C:$C,$A5),"")</f>
        <v>152.74</v>
      </c>
      <c r="T5" s="12">
        <f>IFERROR(AVERAGEIFS(统调负荷!$AC:$AC,统调负荷!$B:$B,T$3,统调负荷!$C:$C,$A5),"")</f>
        <v>253.905</v>
      </c>
      <c r="U5" s="12">
        <f>IFERROR(AVERAGEIFS(统调负荷!$AC:$AC,统调负荷!$B:$B,U$3,统调负荷!$C:$C,$A5),"")</f>
        <v>287.4375</v>
      </c>
      <c r="V5" s="12">
        <f>IFERROR(AVERAGEIFS(统调负荷!$AC:$AC,统调负荷!$B:$B,V$3,统调负荷!$C:$C,$A5),"")</f>
        <v>124.065</v>
      </c>
      <c r="W5" s="12">
        <f>IFERROR(AVERAGEIFS(统调负荷!$AC:$AC,统调负荷!$B:$B,W$3,统调负荷!$C:$C,$A5),"")</f>
        <v>311.6</v>
      </c>
      <c r="X5" s="12">
        <f>IFERROR(AVERAGEIFS(统调负荷!$AC:$AC,统调负荷!$B:$B,X$3,统调负荷!$C:$C,$A5),"")</f>
        <v>329.27</v>
      </c>
      <c r="Y5" s="12">
        <f>IFERROR(AVERAGEIFS(统调负荷!$AC:$AC,统调负荷!$B:$B,Y$3,统调负荷!$C:$C,$A5),"")</f>
        <v>324.065</v>
      </c>
      <c r="Z5" s="12">
        <f>IFERROR(AVERAGEIFS(统调负荷!$AC:$AC,统调负荷!$B:$B,Z$3,统调负荷!$C:$C,$A5),"")</f>
        <v>358.595</v>
      </c>
      <c r="AA5" s="12">
        <f>IFERROR(AVERAGEIFS(统调负荷!$AC:$AC,统调负荷!$B:$B,AA$3,统调负荷!$C:$C,$A5),"")</f>
        <v>379.4175</v>
      </c>
      <c r="AB5" s="12">
        <f>IFERROR(AVERAGEIFS(统调负荷!$AC:$AC,统调负荷!$B:$B,AB$3,统调负荷!$C:$C,$A5),"")</f>
        <v>355.865</v>
      </c>
      <c r="AC5" s="12">
        <f>IFERROR(AVERAGEIFS(统调负荷!$AC:$AC,统调负荷!$B:$B,AC$3,统调负荷!$C:$C,$A5),"")</f>
        <v>301.125</v>
      </c>
      <c r="AD5" s="22"/>
      <c r="AE5" s="18">
        <f t="shared" ref="AE5:AE36" si="8">IFERROR(AVERAGE(P5:Q5,T5:X5)-AVERAGE(F5:N5),"")</f>
        <v>-91.7721428571429</v>
      </c>
      <c r="AF5" s="23" t="str">
        <f>检修、备用和必开!$A3</f>
        <v>2025-01-02</v>
      </c>
      <c r="AG5" s="25">
        <f ca="1" t="shared" ref="AG5:AG23" si="9">IFERROR(OFFSET($A$3,ROW(AF2)*2,COLUMN(E4))-OFFSET($A$3,ROW(AF2)*2-1,COLUMN(E4)),"")</f>
        <v>20.3625</v>
      </c>
      <c r="AH5" s="25">
        <f ca="1" t="shared" ref="AH5:AH23" si="10">IFERROR(OFFSET($A$3,ROW(AG2)*2,COLUMN(F4))-OFFSET($A$3,ROW(AG2)*2-1,COLUMN(F4)),"")</f>
        <v>-13.0425</v>
      </c>
      <c r="AI5" s="25">
        <f ca="1" t="shared" ref="AI5:AI23" si="11">IFERROR(OFFSET($A$3,ROW(AH2)*2,COLUMN(G4))-OFFSET($A$3,ROW(AH2)*2-1,COLUMN(G4)),"")</f>
        <v>-10.205</v>
      </c>
      <c r="AJ5" s="25">
        <f ca="1" t="shared" ref="AJ5:AJ23" si="12">IFERROR(OFFSET($A$3,ROW(AI2)*2,COLUMN(H4))-OFFSET($A$3,ROW(AI2)*2-1,COLUMN(H4)),"")</f>
        <v>-9.375</v>
      </c>
      <c r="AK5" s="25">
        <f ca="1" t="shared" ref="AK5:AK23" si="13">IFERROR(OFFSET($A$3,ROW(AJ2)*2,COLUMN(I4))-OFFSET($A$3,ROW(AJ2)*2-1,COLUMN(I4)),"")</f>
        <v>-1.99250000000001</v>
      </c>
      <c r="AL5" s="25">
        <f ca="1" t="shared" ref="AL5:AL23" si="14">IFERROR(OFFSET($A$3,ROW(AK2)*2,COLUMN(J4))-OFFSET($A$3,ROW(AK2)*2-1,COLUMN(J4)),"")</f>
        <v>-3.72749999999996</v>
      </c>
      <c r="AM5" s="25">
        <f ca="1" t="shared" ref="AM5:AM23" si="15">IFERROR(OFFSET($A$3,ROW(AL2)*2,COLUMN(K4))-OFFSET($A$3,ROW(AL2)*2-1,COLUMN(K4)),"")</f>
        <v>0.0325000000000273</v>
      </c>
      <c r="AN5" s="25">
        <f ca="1" t="shared" ref="AN5:AN23" si="16">IFERROR(OFFSET($A$3,ROW(AM2)*2,COLUMN(L4))-OFFSET($A$3,ROW(AM2)*2-1,COLUMN(L4)),"")</f>
        <v>8.065</v>
      </c>
      <c r="AO5" s="25">
        <f ca="1" t="shared" ref="AO5:AO23" si="17">IFERROR(OFFSET($A$3,ROW(AN2)*2,COLUMN(M4))-OFFSET($A$3,ROW(AN2)*2-1,COLUMN(M4)),"")</f>
        <v>-2.20000000000005</v>
      </c>
      <c r="AP5" s="25">
        <f ca="1" t="shared" ref="AP5:AP23" si="18">IFERROR(OFFSET($A$3,ROW(AO2)*2,COLUMN(N4))-OFFSET($A$3,ROW(AO2)*2-1,COLUMN(N4)),"")</f>
        <v>-9.26499999999999</v>
      </c>
      <c r="AQ5" s="25">
        <f ca="1" t="shared" ref="AQ5:AQ23" si="19">IFERROR(OFFSET($A$3,ROW(AP2)*2,COLUMN(O4))-OFFSET($A$3,ROW(AP2)*2-1,COLUMN(O4)),"")</f>
        <v>15.8725</v>
      </c>
      <c r="AR5" s="25">
        <f ca="1" t="shared" ref="AR5:AR23" si="20">IFERROR(OFFSET($A$3,ROW(AQ2)*2,COLUMN(P4))-OFFSET($A$3,ROW(AQ2)*2-1,COLUMN(P4)),"")</f>
        <v>-27.9975</v>
      </c>
      <c r="AS5" s="25">
        <f ca="1" t="shared" ref="AS5:AS23" si="21">IFERROR(OFFSET($A$3,ROW(AR2)*2,COLUMN(Q4))-OFFSET($A$3,ROW(AR2)*2-1,COLUMN(Q4)),"")</f>
        <v>-68.43</v>
      </c>
      <c r="AT5" s="25">
        <f ca="1" t="shared" ref="AT5:AT23" si="22">IFERROR(OFFSET($A$3,ROW(AS2)*2,COLUMN(R4))-OFFSET($A$3,ROW(AS2)*2-1,COLUMN(R4)),"")</f>
        <v>-18.3325</v>
      </c>
      <c r="AU5" s="25">
        <f ca="1" t="shared" ref="AU5:AU23" si="23">IFERROR(OFFSET($A$3,ROW(AT2)*2,COLUMN(S4))-OFFSET($A$3,ROW(AT2)*2-1,COLUMN(S4)),"")</f>
        <v>-7.16000000000003</v>
      </c>
      <c r="AV5" s="25">
        <f ca="1" t="shared" ref="AV5:AV23" si="24">IFERROR(OFFSET($A$3,ROW(AU2)*2,COLUMN(T4))-OFFSET($A$3,ROW(AU2)*2-1,COLUMN(T4)),"")</f>
        <v>4.11750000000001</v>
      </c>
      <c r="AW5" s="25">
        <f ca="1" t="shared" ref="AW5:AW23" si="25">IFERROR(OFFSET($A$3,ROW(AV2)*2,COLUMN(U4))-OFFSET($A$3,ROW(AV2)*2-1,COLUMN(U4)),"")</f>
        <v>21.56</v>
      </c>
      <c r="AX5" s="25">
        <f ca="1" t="shared" ref="AX5:AX23" si="26">IFERROR(OFFSET($A$3,ROW(AW2)*2,COLUMN(V4))-OFFSET($A$3,ROW(AW2)*2-1,COLUMN(V4)),"")</f>
        <v>-0.235000000000014</v>
      </c>
      <c r="AY5" s="25">
        <f ca="1" t="shared" ref="AY5:AY23" si="27">IFERROR(OFFSET($A$3,ROW(AX2)*2,COLUMN(W4))-OFFSET($A$3,ROW(AX2)*2-1,COLUMN(W4)),"")</f>
        <v>54.1825</v>
      </c>
      <c r="AZ5" s="25">
        <f ca="1" t="shared" ref="AZ5:AZ23" si="28">IFERROR(OFFSET($A$3,ROW(AY2)*2,COLUMN(X4))-OFFSET($A$3,ROW(AY2)*2-1,COLUMN(X4)),"")</f>
        <v>162.11</v>
      </c>
      <c r="BA5" s="25">
        <f ca="1" t="shared" ref="BA5:BA23" si="29">IFERROR(OFFSET($A$3,ROW(AZ2)*2,COLUMN(Y4))-OFFSET($A$3,ROW(AZ2)*2-1,COLUMN(Y4)),"")</f>
        <v>216.3375</v>
      </c>
      <c r="BB5" s="25">
        <f ca="1" t="shared" ref="BB5:BB23" si="30">IFERROR(OFFSET($A$3,ROW(BA2)*2,COLUMN(Z4))-OFFSET($A$3,ROW(BA2)*2-1,COLUMN(Z4)),"")</f>
        <v>90.8375</v>
      </c>
      <c r="BC5" s="25">
        <f ca="1" t="shared" ref="BC5:BC23" si="31">IFERROR(OFFSET($A$3,ROW(BB2)*2,COLUMN(AA4))-OFFSET($A$3,ROW(BB2)*2-1,COLUMN(AA4)),"")</f>
        <v>57.37</v>
      </c>
      <c r="BD5" s="25">
        <f ca="1" t="shared" ref="BD5:BD23" si="32">IFERROR(OFFSET($A$3,ROW(BC2)*2,COLUMN(AB4))-OFFSET($A$3,ROW(BC2)*2-1,COLUMN(AB4)),"")</f>
        <v>26.7225</v>
      </c>
    </row>
    <row r="6" customHeight="1" spans="1:56">
      <c r="A6" s="16" t="str">
        <f>统调负荷24小时!A6</f>
        <v>2025-01-02</v>
      </c>
      <c r="B6" s="17" t="s">
        <v>126</v>
      </c>
      <c r="C6" s="3">
        <f t="shared" si="7"/>
        <v>345.631145833333</v>
      </c>
      <c r="D6" s="3">
        <f t="shared" si="0"/>
        <v>394.8925</v>
      </c>
      <c r="E6" s="3">
        <f t="shared" si="1"/>
        <v>298.01</v>
      </c>
      <c r="F6" s="12">
        <f>IFERROR(AVERAGEIFS(统调负荷!$AB:$AB,统调负荷!$B:$B,F$3,统调负荷!$C:$C,$A6),"")</f>
        <v>344.0675</v>
      </c>
      <c r="G6" s="12">
        <f>IFERROR(AVERAGEIFS(统调负荷!$AB:$AB,统调负荷!$B:$B,G$3,统调负荷!$C:$C,$A6),"")</f>
        <v>324.0425</v>
      </c>
      <c r="H6" s="12">
        <f>IFERROR(AVERAGEIFS(统调负荷!$AB:$AB,统调负荷!$B:$B,H$3,统调负荷!$C:$C,$A6),"")</f>
        <v>320.9875</v>
      </c>
      <c r="I6" s="12">
        <f>IFERROR(AVERAGEIFS(统调负荷!$AB:$AB,统调负荷!$B:$B,I$3,统调负荷!$C:$C,$A6),"")</f>
        <v>309.6625</v>
      </c>
      <c r="J6" s="12">
        <f>IFERROR(AVERAGEIFS(统调负荷!$AB:$AB,统调负荷!$B:$B,J$3,统调负荷!$C:$C,$A6),"")</f>
        <v>299.2425</v>
      </c>
      <c r="K6" s="12">
        <f>IFERROR(AVERAGEIFS(统调负荷!$AB:$AB,统调负荷!$B:$B,K$3,统调负荷!$C:$C,$A6),"")</f>
        <v>298.01</v>
      </c>
      <c r="L6" s="12">
        <f>IFERROR(AVERAGEIFS(统调负荷!$AB:$AB,统调负荷!$B:$B,L$3,统调负荷!$C:$C,$A6),"")</f>
        <v>324.9675</v>
      </c>
      <c r="M6" s="12">
        <f>IFERROR(AVERAGEIFS(统调负荷!$AB:$AB,统调负荷!$B:$B,M$3,统调负荷!$C:$C,$A6),"")</f>
        <v>355.2825</v>
      </c>
      <c r="N6" s="12">
        <f>IFERROR(AVERAGEIFS(统调负荷!$AB:$AB,统调负荷!$B:$B,N$3,统调负荷!$C:$C,$A6),"")</f>
        <v>360.0325</v>
      </c>
      <c r="O6" s="12">
        <f>IFERROR(AVERAGEIFS(统调负荷!$AB:$AB,统调负荷!$B:$B,O$3,统调负荷!$C:$C,$A6),"")</f>
        <v>360.3275</v>
      </c>
      <c r="P6" s="12">
        <f>IFERROR(AVERAGEIFS(统调负荷!$AB:$AB,统调负荷!$B:$B,P$3,统调负荷!$C:$C,$A6),"")</f>
        <v>328.765</v>
      </c>
      <c r="Q6" s="12">
        <f>IFERROR(AVERAGEIFS(统调负荷!$AB:$AB,统调负荷!$B:$B,Q$3,统调负荷!$C:$C,$A6),"")</f>
        <v>317.605</v>
      </c>
      <c r="R6" s="12">
        <f>IFERROR(AVERAGEIFS(统调负荷!$AB:$AB,统调负荷!$B:$B,R$3,统调负荷!$C:$C,$A6),"")</f>
        <v>298.4925</v>
      </c>
      <c r="S6" s="12">
        <f>IFERROR(AVERAGEIFS(统调负荷!$AB:$AB,统调负荷!$B:$B,S$3,统调负荷!$C:$C,$A6),"")</f>
        <v>313.7275</v>
      </c>
      <c r="T6" s="12">
        <f>IFERROR(AVERAGEIFS(统调负荷!$AB:$AB,统调负荷!$B:$B,T$3,统调负荷!$C:$C,$A6),"")</f>
        <v>332.735</v>
      </c>
      <c r="U6" s="12">
        <f>IFERROR(AVERAGEIFS(统调负荷!$AB:$AB,统调负荷!$B:$B,U$3,统调负荷!$C:$C,$A6),"")</f>
        <v>353.515</v>
      </c>
      <c r="V6" s="12">
        <f>IFERROR(AVERAGEIFS(统调负荷!$AB:$AB,统调负荷!$B:$B,V$3,统调负荷!$C:$C,$A6),"")</f>
        <v>349.1675</v>
      </c>
      <c r="W6" s="12">
        <f>IFERROR(AVERAGEIFS(统调负荷!$AB:$AB,统调负荷!$B:$B,W$3,统调负荷!$C:$C,$A6),"")</f>
        <v>388.1025</v>
      </c>
      <c r="X6" s="12">
        <f>IFERROR(AVERAGEIFS(统调负荷!$AB:$AB,统调负荷!$B:$B,X$3,统调负荷!$C:$C,$A6),"")</f>
        <v>391.8025</v>
      </c>
      <c r="Y6" s="12">
        <f>IFERROR(AVERAGEIFS(统调负荷!$AB:$AB,统调负荷!$B:$B,Y$3,统调负荷!$C:$C,$A6),"")</f>
        <v>394.8925</v>
      </c>
      <c r="Z6" s="12">
        <f>IFERROR(AVERAGEIFS(统调负荷!$AB:$AB,统调负荷!$B:$B,Z$3,统调负荷!$C:$C,$A6),"")</f>
        <v>390.065</v>
      </c>
      <c r="AA6" s="12">
        <f>IFERROR(AVERAGEIFS(统调负荷!$AB:$AB,统调负荷!$B:$B,AA$3,统调负荷!$C:$C,$A6),"")</f>
        <v>393.6075</v>
      </c>
      <c r="AB6" s="12">
        <f>IFERROR(AVERAGEIFS(统调负荷!$AB:$AB,统调负荷!$B:$B,AB$3,统调负荷!$C:$C,$A6),"")</f>
        <v>384.995</v>
      </c>
      <c r="AC6" s="12">
        <f>IFERROR(AVERAGEIFS(统调负荷!$AB:$AB,统调负荷!$B:$B,AC$3,统调负荷!$C:$C,$A6),"")</f>
        <v>361.0525</v>
      </c>
      <c r="AD6" s="22"/>
      <c r="AE6" s="18">
        <f t="shared" si="8"/>
        <v>25.4153571428572</v>
      </c>
      <c r="AF6" s="23" t="str">
        <f>检修、备用和必开!$A4</f>
        <v>2025-01-03</v>
      </c>
      <c r="AG6" s="25">
        <f ca="1" t="shared" si="9"/>
        <v>58.245</v>
      </c>
      <c r="AH6" s="25">
        <f ca="1" t="shared" si="10"/>
        <v>-29.5425</v>
      </c>
      <c r="AI6" s="25">
        <f ca="1" t="shared" si="11"/>
        <v>-36.1525</v>
      </c>
      <c r="AJ6" s="25">
        <f ca="1" t="shared" si="12"/>
        <v>-33.7225</v>
      </c>
      <c r="AK6" s="25">
        <f ca="1" t="shared" si="13"/>
        <v>-37.135</v>
      </c>
      <c r="AL6" s="25">
        <f ca="1" t="shared" si="14"/>
        <v>-26.305</v>
      </c>
      <c r="AM6" s="25">
        <f ca="1" t="shared" si="15"/>
        <v>-29.555</v>
      </c>
      <c r="AN6" s="25">
        <f ca="1" t="shared" si="16"/>
        <v>-68.8475</v>
      </c>
      <c r="AO6" s="25">
        <f ca="1" t="shared" si="17"/>
        <v>-24.3775</v>
      </c>
      <c r="AP6" s="25">
        <f ca="1" t="shared" si="18"/>
        <v>-42.3325</v>
      </c>
      <c r="AQ6" s="25">
        <f ca="1" t="shared" si="19"/>
        <v>-145.705</v>
      </c>
      <c r="AR6" s="25">
        <f ca="1" t="shared" si="20"/>
        <v>-89.425</v>
      </c>
      <c r="AS6" s="25">
        <f ca="1" t="shared" si="21"/>
        <v>-32.7975</v>
      </c>
      <c r="AT6" s="25">
        <f ca="1" t="shared" si="22"/>
        <v>46.255</v>
      </c>
      <c r="AU6" s="25">
        <f ca="1" t="shared" si="23"/>
        <v>-10.7775</v>
      </c>
      <c r="AV6" s="25">
        <f ca="1" t="shared" si="24"/>
        <v>-5.55000000000001</v>
      </c>
      <c r="AW6" s="25">
        <f ca="1" t="shared" si="25"/>
        <v>-2.58749999999998</v>
      </c>
      <c r="AX6" s="25">
        <f ca="1" t="shared" si="26"/>
        <v>-12.9325</v>
      </c>
      <c r="AY6" s="25">
        <f ca="1" t="shared" si="27"/>
        <v>-14.86</v>
      </c>
      <c r="AZ6" s="25">
        <f ca="1" t="shared" si="28"/>
        <v>-2.94499999999999</v>
      </c>
      <c r="BA6" s="25">
        <f ca="1" t="shared" si="29"/>
        <v>-13.6775</v>
      </c>
      <c r="BB6" s="25">
        <f ca="1" t="shared" si="30"/>
        <v>-24.195</v>
      </c>
      <c r="BC6" s="25">
        <f ca="1" t="shared" si="31"/>
        <v>-4.59000000000003</v>
      </c>
      <c r="BD6" s="25">
        <f ca="1" t="shared" si="32"/>
        <v>-18.2125</v>
      </c>
    </row>
    <row r="7" customHeight="1" spans="1:56">
      <c r="A7" s="16" t="str">
        <f>统调负荷24小时!A7</f>
        <v>2025-01-02</v>
      </c>
      <c r="B7" s="17" t="s">
        <v>127</v>
      </c>
      <c r="C7" s="3">
        <f t="shared" si="7"/>
        <v>366.698125</v>
      </c>
      <c r="D7" s="3">
        <f t="shared" si="0"/>
        <v>606.4025</v>
      </c>
      <c r="E7" s="3">
        <f t="shared" si="1"/>
        <v>230.0625</v>
      </c>
      <c r="F7" s="12">
        <f>IFERROR(AVERAGEIFS(统调负荷!$AC:$AC,统调负荷!$B:$B,F$3,统调负荷!$C:$C,$A7),"")</f>
        <v>364.43</v>
      </c>
      <c r="G7" s="12">
        <f>IFERROR(AVERAGEIFS(统调负荷!$AC:$AC,统调负荷!$B:$B,G$3,统调负荷!$C:$C,$A7),"")</f>
        <v>311</v>
      </c>
      <c r="H7" s="12">
        <f>IFERROR(AVERAGEIFS(统调负荷!$AC:$AC,统调负荷!$B:$B,H$3,统调负荷!$C:$C,$A7),"")</f>
        <v>310.7825</v>
      </c>
      <c r="I7" s="12">
        <f>IFERROR(AVERAGEIFS(统调负荷!$AC:$AC,统调负荷!$B:$B,I$3,统调负荷!$C:$C,$A7),"")</f>
        <v>300.2875</v>
      </c>
      <c r="J7" s="12">
        <f>IFERROR(AVERAGEIFS(统调负荷!$AC:$AC,统调负荷!$B:$B,J$3,统调负荷!$C:$C,$A7),"")</f>
        <v>297.25</v>
      </c>
      <c r="K7" s="12">
        <f>IFERROR(AVERAGEIFS(统调负荷!$AC:$AC,统调负荷!$B:$B,K$3,统调负荷!$C:$C,$A7),"")</f>
        <v>294.2825</v>
      </c>
      <c r="L7" s="12">
        <f>IFERROR(AVERAGEIFS(统调负荷!$AC:$AC,统调负荷!$B:$B,L$3,统调负荷!$C:$C,$A7),"")</f>
        <v>325</v>
      </c>
      <c r="M7" s="12">
        <f>IFERROR(AVERAGEIFS(统调负荷!$AC:$AC,统调负荷!$B:$B,M$3,统调负荷!$C:$C,$A7),"")</f>
        <v>363.3475</v>
      </c>
      <c r="N7" s="12">
        <f>IFERROR(AVERAGEIFS(统调负荷!$AC:$AC,统调负荷!$B:$B,N$3,统调负荷!$C:$C,$A7),"")</f>
        <v>357.8325</v>
      </c>
      <c r="O7" s="12">
        <f>IFERROR(AVERAGEIFS(统调负荷!$AC:$AC,统调负荷!$B:$B,O$3,统调负荷!$C:$C,$A7),"")</f>
        <v>351.0625</v>
      </c>
      <c r="P7" s="12">
        <f>IFERROR(AVERAGEIFS(统调负荷!$AC:$AC,统调负荷!$B:$B,P$3,统调负荷!$C:$C,$A7),"")</f>
        <v>344.6375</v>
      </c>
      <c r="Q7" s="12">
        <f>IFERROR(AVERAGEIFS(统调负荷!$AC:$AC,统调负荷!$B:$B,Q$3,统调负荷!$C:$C,$A7),"")</f>
        <v>289.6075</v>
      </c>
      <c r="R7" s="12">
        <f>IFERROR(AVERAGEIFS(统调负荷!$AC:$AC,统调负荷!$B:$B,R$3,统调负荷!$C:$C,$A7),"")</f>
        <v>230.0625</v>
      </c>
      <c r="S7" s="12">
        <f>IFERROR(AVERAGEIFS(统调负荷!$AC:$AC,统调负荷!$B:$B,S$3,统调负荷!$C:$C,$A7),"")</f>
        <v>295.395</v>
      </c>
      <c r="T7" s="12">
        <f>IFERROR(AVERAGEIFS(统调负荷!$AC:$AC,统调负荷!$B:$B,T$3,统调负荷!$C:$C,$A7),"")</f>
        <v>325.575</v>
      </c>
      <c r="U7" s="12">
        <f>IFERROR(AVERAGEIFS(统调负荷!$AC:$AC,统调负荷!$B:$B,U$3,统调负荷!$C:$C,$A7),"")</f>
        <v>357.6325</v>
      </c>
      <c r="V7" s="12">
        <f>IFERROR(AVERAGEIFS(统调负荷!$AC:$AC,统调负荷!$B:$B,V$3,统调负荷!$C:$C,$A7),"")</f>
        <v>370.7275</v>
      </c>
      <c r="W7" s="12">
        <f>IFERROR(AVERAGEIFS(统调负荷!$AC:$AC,统调负荷!$B:$B,W$3,统调负荷!$C:$C,$A7),"")</f>
        <v>387.8675</v>
      </c>
      <c r="X7" s="12">
        <f>IFERROR(AVERAGEIFS(统调负荷!$AC:$AC,统调负荷!$B:$B,X$3,统调负荷!$C:$C,$A7),"")</f>
        <v>445.985</v>
      </c>
      <c r="Y7" s="12">
        <f>IFERROR(AVERAGEIFS(统调负荷!$AC:$AC,统调负荷!$B:$B,Y$3,统调负荷!$C:$C,$A7),"")</f>
        <v>557.0025</v>
      </c>
      <c r="Z7" s="12">
        <f>IFERROR(AVERAGEIFS(统调负荷!$AC:$AC,统调负荷!$B:$B,Z$3,统调负荷!$C:$C,$A7),"")</f>
        <v>606.4025</v>
      </c>
      <c r="AA7" s="12">
        <f>IFERROR(AVERAGEIFS(统调负荷!$AC:$AC,统调负荷!$B:$B,AA$3,统调负荷!$C:$C,$A7),"")</f>
        <v>484.445</v>
      </c>
      <c r="AB7" s="12">
        <f>IFERROR(AVERAGEIFS(统调负荷!$AC:$AC,统调负荷!$B:$B,AB$3,统调负荷!$C:$C,$A7),"")</f>
        <v>442.365</v>
      </c>
      <c r="AC7" s="12">
        <f>IFERROR(AVERAGEIFS(统调负荷!$AC:$AC,统调负荷!$B:$B,AC$3,统调负荷!$C:$C,$A7),"")</f>
        <v>387.775</v>
      </c>
      <c r="AD7" s="22"/>
      <c r="AE7" s="18">
        <f t="shared" si="8"/>
        <v>35.3778571428572</v>
      </c>
      <c r="AF7" s="23" t="str">
        <f>检修、备用和必开!$A5</f>
        <v>2025-01-04</v>
      </c>
      <c r="AG7" s="25">
        <f ca="1" t="shared" si="9"/>
        <v>41.84</v>
      </c>
      <c r="AH7" s="25">
        <f ca="1" t="shared" si="10"/>
        <v>9.24250000000001</v>
      </c>
      <c r="AI7" s="25">
        <f ca="1" t="shared" si="11"/>
        <v>2.44</v>
      </c>
      <c r="AJ7" s="25">
        <f ca="1" t="shared" si="12"/>
        <v>4.43000000000001</v>
      </c>
      <c r="AK7" s="25">
        <f ca="1" t="shared" si="13"/>
        <v>0.352499999999964</v>
      </c>
      <c r="AL7" s="25">
        <f ca="1" t="shared" si="14"/>
        <v>0.6875</v>
      </c>
      <c r="AM7" s="25">
        <f ca="1" t="shared" si="15"/>
        <v>-3.4425</v>
      </c>
      <c r="AN7" s="25">
        <f ca="1" t="shared" si="16"/>
        <v>1.95749999999998</v>
      </c>
      <c r="AO7" s="25">
        <f ca="1" t="shared" si="17"/>
        <v>30.545</v>
      </c>
      <c r="AP7" s="25">
        <f ca="1" t="shared" si="18"/>
        <v>-2.33999999999997</v>
      </c>
      <c r="AQ7" s="25">
        <f ca="1" t="shared" si="19"/>
        <v>-23.3675</v>
      </c>
      <c r="AR7" s="25">
        <f ca="1" t="shared" si="20"/>
        <v>-65.8975</v>
      </c>
      <c r="AS7" s="25">
        <f ca="1" t="shared" si="21"/>
        <v>-109.0275</v>
      </c>
      <c r="AT7" s="25">
        <f ca="1" t="shared" si="22"/>
        <v>5.91250000000002</v>
      </c>
      <c r="AU7" s="25">
        <f ca="1" t="shared" si="23"/>
        <v>2.38999999999999</v>
      </c>
      <c r="AV7" s="25">
        <f ca="1" t="shared" si="24"/>
        <v>4.505</v>
      </c>
      <c r="AW7" s="25">
        <f ca="1" t="shared" si="25"/>
        <v>7.21749999999997</v>
      </c>
      <c r="AX7" s="25">
        <f ca="1" t="shared" si="26"/>
        <v>-5.92000000000002</v>
      </c>
      <c r="AY7" s="25">
        <f ca="1" t="shared" si="27"/>
        <v>5.67500000000001</v>
      </c>
      <c r="AZ7" s="25">
        <f ca="1" t="shared" si="28"/>
        <v>12.4475</v>
      </c>
      <c r="BA7" s="25">
        <f ca="1" t="shared" si="29"/>
        <v>23.335</v>
      </c>
      <c r="BB7" s="25">
        <f ca="1" t="shared" si="30"/>
        <v>15.075</v>
      </c>
      <c r="BC7" s="25">
        <f ca="1" t="shared" si="31"/>
        <v>18.685</v>
      </c>
      <c r="BD7" s="25">
        <f ca="1" t="shared" si="32"/>
        <v>12.71</v>
      </c>
    </row>
    <row r="8" customHeight="1" spans="1:56">
      <c r="A8" s="16" t="str">
        <f>统调负荷24小时!A8</f>
        <v>2025-01-03</v>
      </c>
      <c r="B8" s="17" t="s">
        <v>126</v>
      </c>
      <c r="C8" s="3">
        <f t="shared" si="7"/>
        <v>362.119270833333</v>
      </c>
      <c r="D8" s="3">
        <f t="shared" si="0"/>
        <v>452.4025</v>
      </c>
      <c r="E8" s="3">
        <f t="shared" si="1"/>
        <v>207.925</v>
      </c>
      <c r="F8" s="12">
        <f>IFERROR(AVERAGEIFS(统调负荷!$AB:$AB,统调负荷!$B:$B,F$3,统调负荷!$C:$C,$A8),"")</f>
        <v>409</v>
      </c>
      <c r="G8" s="12">
        <f>IFERROR(AVERAGEIFS(统调负荷!$AB:$AB,统调负荷!$B:$B,G$3,统调负荷!$C:$C,$A8),"")</f>
        <v>375.6325</v>
      </c>
      <c r="H8" s="12">
        <f>IFERROR(AVERAGEIFS(统调负荷!$AB:$AB,统调负荷!$B:$B,H$3,统调负荷!$C:$C,$A8),"")</f>
        <v>367.99</v>
      </c>
      <c r="I8" s="12">
        <f>IFERROR(AVERAGEIFS(统调负荷!$AB:$AB,统调负荷!$B:$B,I$3,统调负荷!$C:$C,$A8),"")</f>
        <v>367.215</v>
      </c>
      <c r="J8" s="12">
        <f>IFERROR(AVERAGEIFS(统调负荷!$AB:$AB,统调负荷!$B:$B,J$3,统调负荷!$C:$C,$A8),"")</f>
        <v>346.75</v>
      </c>
      <c r="K8" s="12">
        <f>IFERROR(AVERAGEIFS(统调负荷!$AB:$AB,统调负荷!$B:$B,K$3,统调负荷!$C:$C,$A8),"")</f>
        <v>341.3025</v>
      </c>
      <c r="L8" s="12">
        <f>IFERROR(AVERAGEIFS(统调负荷!$AB:$AB,统调负荷!$B:$B,L$3,统调负荷!$C:$C,$A8),"")</f>
        <v>392.77</v>
      </c>
      <c r="M8" s="12">
        <f>IFERROR(AVERAGEIFS(统调负荷!$AB:$AB,统调负荷!$B:$B,M$3,统调负荷!$C:$C,$A8),"")</f>
        <v>452.4025</v>
      </c>
      <c r="N8" s="12">
        <f>IFERROR(AVERAGEIFS(统调负荷!$AB:$AB,统调负荷!$B:$B,N$3,统调负荷!$C:$C,$A8),"")</f>
        <v>361.8275</v>
      </c>
      <c r="O8" s="12">
        <f>IFERROR(AVERAGEIFS(统调负荷!$AB:$AB,统调负荷!$B:$B,O$3,统调负荷!$C:$C,$A8),"")</f>
        <v>361.965</v>
      </c>
      <c r="P8" s="12">
        <f>IFERROR(AVERAGEIFS(统调负荷!$AB:$AB,统调负荷!$B:$B,P$3,统调负荷!$C:$C,$A8),"")</f>
        <v>340.66</v>
      </c>
      <c r="Q8" s="12">
        <f>IFERROR(AVERAGEIFS(统调负荷!$AB:$AB,统调负荷!$B:$B,Q$3,统调负荷!$C:$C,$A8),"")</f>
        <v>353.0475</v>
      </c>
      <c r="R8" s="12">
        <f>IFERROR(AVERAGEIFS(统调负荷!$AB:$AB,统调负荷!$B:$B,R$3,统调负荷!$C:$C,$A8),"")</f>
        <v>207.925</v>
      </c>
      <c r="S8" s="12">
        <f>IFERROR(AVERAGEIFS(统调负荷!$AB:$AB,统调负荷!$B:$B,S$3,统调负荷!$C:$C,$A8),"")</f>
        <v>277.7325</v>
      </c>
      <c r="T8" s="12">
        <f>IFERROR(AVERAGEIFS(统调负荷!$AB:$AB,统调负荷!$B:$B,T$3,统调负荷!$C:$C,$A8),"")</f>
        <v>337.4025</v>
      </c>
      <c r="U8" s="12">
        <f>IFERROR(AVERAGEIFS(统调负荷!$AB:$AB,统调负荷!$B:$B,U$3,统调负荷!$C:$C,$A8),"")</f>
        <v>349.515</v>
      </c>
      <c r="V8" s="12">
        <f>IFERROR(AVERAGEIFS(统调负荷!$AB:$AB,统调负荷!$B:$B,V$3,统调负荷!$C:$C,$A8),"")</f>
        <v>352.6875</v>
      </c>
      <c r="W8" s="12">
        <f>IFERROR(AVERAGEIFS(统调负荷!$AB:$AB,统调负荷!$B:$B,W$3,统调负荷!$C:$C,$A8),"")</f>
        <v>382.3725</v>
      </c>
      <c r="X8" s="12">
        <f>IFERROR(AVERAGEIFS(统调负荷!$AB:$AB,统调负荷!$B:$B,X$3,统调负荷!$C:$C,$A8),"")</f>
        <v>389.225</v>
      </c>
      <c r="Y8" s="12">
        <f>IFERROR(AVERAGEIFS(统调负荷!$AB:$AB,统调负荷!$B:$B,Y$3,统调负荷!$C:$C,$A8),"")</f>
        <v>405.8075</v>
      </c>
      <c r="Z8" s="12">
        <f>IFERROR(AVERAGEIFS(统调负荷!$AB:$AB,统调负荷!$B:$B,Z$3,统调负荷!$C:$C,$A8),"")</f>
        <v>387.42</v>
      </c>
      <c r="AA8" s="12">
        <f>IFERROR(AVERAGEIFS(统调负荷!$AB:$AB,统调负荷!$B:$B,AA$3,统调负荷!$C:$C,$A8),"")</f>
        <v>395.6975</v>
      </c>
      <c r="AB8" s="12">
        <f>IFERROR(AVERAGEIFS(统调负荷!$AB:$AB,统调负荷!$B:$B,AB$3,统调负荷!$C:$C,$A8),"")</f>
        <v>384.555</v>
      </c>
      <c r="AC8" s="12">
        <f>IFERROR(AVERAGEIFS(统调负荷!$AB:$AB,统调负荷!$B:$B,AC$3,统调负荷!$C:$C,$A8),"")</f>
        <v>349.96</v>
      </c>
      <c r="AD8" s="22"/>
      <c r="AE8" s="18">
        <f t="shared" si="8"/>
        <v>-21.5879365079365</v>
      </c>
      <c r="AF8" s="23" t="str">
        <f>检修、备用和必开!$A6</f>
        <v>2025-01-05</v>
      </c>
      <c r="AG8" s="25">
        <f ca="1" t="shared" si="9"/>
        <v>70.36</v>
      </c>
      <c r="AH8" s="25">
        <f ca="1" t="shared" si="10"/>
        <v>4.11500000000001</v>
      </c>
      <c r="AI8" s="25">
        <f ca="1" t="shared" si="11"/>
        <v>-0.252499999999998</v>
      </c>
      <c r="AJ8" s="25">
        <f ca="1" t="shared" si="12"/>
        <v>-7.99250000000001</v>
      </c>
      <c r="AK8" s="25">
        <f ca="1" t="shared" si="13"/>
        <v>2.44</v>
      </c>
      <c r="AL8" s="25">
        <f ca="1" t="shared" si="14"/>
        <v>7.5575</v>
      </c>
      <c r="AM8" s="25">
        <f ca="1" t="shared" si="15"/>
        <v>16.115</v>
      </c>
      <c r="AN8" s="25">
        <f ca="1" t="shared" si="16"/>
        <v>10.1675</v>
      </c>
      <c r="AO8" s="25">
        <f ca="1" t="shared" si="17"/>
        <v>36.645</v>
      </c>
      <c r="AP8" s="25">
        <f ca="1" t="shared" si="18"/>
        <v>64.2</v>
      </c>
      <c r="AQ8" s="25">
        <f ca="1" t="shared" si="19"/>
        <v>82.83</v>
      </c>
      <c r="AR8" s="25">
        <f ca="1" t="shared" si="20"/>
        <v>-4.42500000000001</v>
      </c>
      <c r="AS8" s="25">
        <f ca="1" t="shared" si="21"/>
        <v>18.545</v>
      </c>
      <c r="AT8" s="25">
        <f ca="1" t="shared" si="22"/>
        <v>143.7625</v>
      </c>
      <c r="AU8" s="25">
        <f ca="1" t="shared" si="23"/>
        <v>85.32</v>
      </c>
      <c r="AV8" s="25">
        <f ca="1" t="shared" si="24"/>
        <v>85.4324999999999</v>
      </c>
      <c r="AW8" s="25">
        <f ca="1" t="shared" si="25"/>
        <v>77.6425</v>
      </c>
      <c r="AX8" s="25">
        <f ca="1" t="shared" si="26"/>
        <v>63.7725</v>
      </c>
      <c r="AY8" s="25">
        <f ca="1" t="shared" si="27"/>
        <v>20.8875</v>
      </c>
      <c r="AZ8" s="25">
        <f ca="1" t="shared" si="28"/>
        <v>34.765</v>
      </c>
      <c r="BA8" s="25">
        <f ca="1" t="shared" si="29"/>
        <v>1.29749999999996</v>
      </c>
      <c r="BB8" s="25">
        <f ca="1" t="shared" si="30"/>
        <v>-14.2875</v>
      </c>
      <c r="BC8" s="25">
        <f ca="1" t="shared" si="31"/>
        <v>-9.61250000000001</v>
      </c>
      <c r="BD8" s="25">
        <f ca="1" t="shared" si="32"/>
        <v>0.582499999999982</v>
      </c>
    </row>
    <row r="9" customHeight="1" spans="1:56">
      <c r="A9" s="16" t="str">
        <f>统调负荷24小时!A9</f>
        <v>2025-01-03</v>
      </c>
      <c r="B9" s="17" t="s">
        <v>127</v>
      </c>
      <c r="C9" s="3">
        <f t="shared" si="7"/>
        <v>337.047395833333</v>
      </c>
      <c r="D9" s="3">
        <f t="shared" si="0"/>
        <v>467.245</v>
      </c>
      <c r="E9" s="3">
        <f t="shared" si="1"/>
        <v>175.1275</v>
      </c>
      <c r="F9" s="12">
        <f>IFERROR(AVERAGEIFS(统调负荷!$AC:$AC,统调负荷!$B:$B,F$3,统调负荷!$C:$C,$A9),"")</f>
        <v>467.245</v>
      </c>
      <c r="G9" s="12">
        <f>IFERROR(AVERAGEIFS(统调负荷!$AC:$AC,统调负荷!$B:$B,G$3,统调负荷!$C:$C,$A9),"")</f>
        <v>346.09</v>
      </c>
      <c r="H9" s="12">
        <f>IFERROR(AVERAGEIFS(统调负荷!$AC:$AC,统调负荷!$B:$B,H$3,统调负荷!$C:$C,$A9),"")</f>
        <v>331.8375</v>
      </c>
      <c r="I9" s="12">
        <f>IFERROR(AVERAGEIFS(统调负荷!$AC:$AC,统调负荷!$B:$B,I$3,统调负荷!$C:$C,$A9),"")</f>
        <v>333.4925</v>
      </c>
      <c r="J9" s="12">
        <f>IFERROR(AVERAGEIFS(统调负荷!$AC:$AC,统调负荷!$B:$B,J$3,统调负荷!$C:$C,$A9),"")</f>
        <v>309.615</v>
      </c>
      <c r="K9" s="12">
        <f>IFERROR(AVERAGEIFS(统调负荷!$AC:$AC,统调负荷!$B:$B,K$3,统调负荷!$C:$C,$A9),"")</f>
        <v>314.9975</v>
      </c>
      <c r="L9" s="12">
        <f>IFERROR(AVERAGEIFS(统调负荷!$AC:$AC,统调负荷!$B:$B,L$3,统调负荷!$C:$C,$A9),"")</f>
        <v>363.215</v>
      </c>
      <c r="M9" s="12">
        <f>IFERROR(AVERAGEIFS(统调负荷!$AC:$AC,统调负荷!$B:$B,M$3,统调负荷!$C:$C,$A9),"")</f>
        <v>383.555</v>
      </c>
      <c r="N9" s="12">
        <f>IFERROR(AVERAGEIFS(统调负荷!$AC:$AC,统调负荷!$B:$B,N$3,统调负荷!$C:$C,$A9),"")</f>
        <v>337.45</v>
      </c>
      <c r="O9" s="12">
        <f>IFERROR(AVERAGEIFS(统调负荷!$AC:$AC,统调负荷!$B:$B,O$3,统调负荷!$C:$C,$A9),"")</f>
        <v>319.6325</v>
      </c>
      <c r="P9" s="12">
        <f>IFERROR(AVERAGEIFS(统调负荷!$AC:$AC,统调负荷!$B:$B,P$3,统调负荷!$C:$C,$A9),"")</f>
        <v>194.955</v>
      </c>
      <c r="Q9" s="12">
        <f>IFERROR(AVERAGEIFS(统调负荷!$AC:$AC,统调负荷!$B:$B,Q$3,统调负荷!$C:$C,$A9),"")</f>
        <v>263.6225</v>
      </c>
      <c r="R9" s="12">
        <f>IFERROR(AVERAGEIFS(统调负荷!$AC:$AC,统调负荷!$B:$B,R$3,统调负荷!$C:$C,$A9),"")</f>
        <v>175.1275</v>
      </c>
      <c r="S9" s="12">
        <f>IFERROR(AVERAGEIFS(统调负荷!$AC:$AC,统调负荷!$B:$B,S$3,统调负荷!$C:$C,$A9),"")</f>
        <v>323.9875</v>
      </c>
      <c r="T9" s="12">
        <f>IFERROR(AVERAGEIFS(统调负荷!$AC:$AC,统调负荷!$B:$B,T$3,统调负荷!$C:$C,$A9),"")</f>
        <v>326.625</v>
      </c>
      <c r="U9" s="12">
        <f>IFERROR(AVERAGEIFS(统调负荷!$AC:$AC,统调负荷!$B:$B,U$3,统调负荷!$C:$C,$A9),"")</f>
        <v>343.965</v>
      </c>
      <c r="V9" s="12">
        <f>IFERROR(AVERAGEIFS(统调负荷!$AC:$AC,统调负荷!$B:$B,V$3,统调负荷!$C:$C,$A9),"")</f>
        <v>350.1</v>
      </c>
      <c r="W9" s="12">
        <f>IFERROR(AVERAGEIFS(统调负荷!$AC:$AC,统调负荷!$B:$B,W$3,统调负荷!$C:$C,$A9),"")</f>
        <v>369.44</v>
      </c>
      <c r="X9" s="12">
        <f>IFERROR(AVERAGEIFS(统调负荷!$AC:$AC,统调负荷!$B:$B,X$3,统调负荷!$C:$C,$A9),"")</f>
        <v>374.365</v>
      </c>
      <c r="Y9" s="12">
        <f>IFERROR(AVERAGEIFS(统调负荷!$AC:$AC,统调负荷!$B:$B,Y$3,统调负荷!$C:$C,$A9),"")</f>
        <v>402.8625</v>
      </c>
      <c r="Z9" s="12">
        <f>IFERROR(AVERAGEIFS(统调负荷!$AC:$AC,统调负荷!$B:$B,Z$3,统调负荷!$C:$C,$A9),"")</f>
        <v>373.7425</v>
      </c>
      <c r="AA9" s="12">
        <f>IFERROR(AVERAGEIFS(统调负荷!$AC:$AC,统调负荷!$B:$B,AA$3,统调负荷!$C:$C,$A9),"")</f>
        <v>371.5025</v>
      </c>
      <c r="AB9" s="12">
        <f>IFERROR(AVERAGEIFS(统调负荷!$AC:$AC,统调负荷!$B:$B,AB$3,统调负荷!$C:$C,$A9),"")</f>
        <v>379.965</v>
      </c>
      <c r="AC9" s="12">
        <f>IFERROR(AVERAGEIFS(统调负荷!$AC:$AC,统调负荷!$B:$B,AC$3,统调负荷!$C:$C,$A9),"")</f>
        <v>331.7475</v>
      </c>
      <c r="AD9" s="22"/>
      <c r="AE9" s="18">
        <f t="shared" si="8"/>
        <v>-36.5846031746032</v>
      </c>
      <c r="AF9" s="23" t="str">
        <f>检修、备用和必开!$A7</f>
        <v>2025-01-06</v>
      </c>
      <c r="AG9" s="25">
        <f ca="1" t="shared" si="9"/>
        <v>176.1175</v>
      </c>
      <c r="AH9" s="25">
        <f ca="1" t="shared" si="10"/>
        <v>14.545</v>
      </c>
      <c r="AI9" s="25">
        <f ca="1" t="shared" si="11"/>
        <v>15.6125</v>
      </c>
      <c r="AJ9" s="25">
        <f ca="1" t="shared" si="12"/>
        <v>-6.54250000000002</v>
      </c>
      <c r="AK9" s="25">
        <f ca="1" t="shared" si="13"/>
        <v>0.117500000000007</v>
      </c>
      <c r="AL9" s="25">
        <f ca="1" t="shared" si="14"/>
        <v>3.69250000000005</v>
      </c>
      <c r="AM9" s="25">
        <f ca="1" t="shared" si="15"/>
        <v>20.905</v>
      </c>
      <c r="AN9" s="25">
        <f ca="1" t="shared" si="16"/>
        <v>26.2525</v>
      </c>
      <c r="AO9" s="25">
        <f ca="1" t="shared" si="17"/>
        <v>-5.95749999999998</v>
      </c>
      <c r="AP9" s="25">
        <f ca="1" t="shared" si="18"/>
        <v>-12.3075</v>
      </c>
      <c r="AQ9" s="25">
        <f ca="1" t="shared" si="19"/>
        <v>-105.1425</v>
      </c>
      <c r="AR9" s="25">
        <f ca="1" t="shared" si="20"/>
        <v>5.86000000000001</v>
      </c>
      <c r="AS9" s="25">
        <f ca="1" t="shared" si="21"/>
        <v>-36.365</v>
      </c>
      <c r="AT9" s="25">
        <f ca="1" t="shared" si="22"/>
        <v>7.51249999999999</v>
      </c>
      <c r="AU9" s="25">
        <f ca="1" t="shared" si="23"/>
        <v>-0.254999999999995</v>
      </c>
      <c r="AV9" s="25">
        <f ca="1" t="shared" si="24"/>
        <v>-2.15999999999997</v>
      </c>
      <c r="AW9" s="25">
        <f ca="1" t="shared" si="25"/>
        <v>-5.99250000000001</v>
      </c>
      <c r="AX9" s="25">
        <f ca="1" t="shared" si="26"/>
        <v>2.22249999999997</v>
      </c>
      <c r="AY9" s="25">
        <f ca="1" t="shared" si="27"/>
        <v>-27.15</v>
      </c>
      <c r="AZ9" s="25">
        <f ca="1" t="shared" si="28"/>
        <v>-58.2325</v>
      </c>
      <c r="BA9" s="25">
        <f ca="1" t="shared" si="29"/>
        <v>-70.8575</v>
      </c>
      <c r="BB9" s="25">
        <f ca="1" t="shared" si="30"/>
        <v>-67.0025</v>
      </c>
      <c r="BC9" s="25">
        <f ca="1" t="shared" si="31"/>
        <v>-58.0925</v>
      </c>
      <c r="BD9" s="25">
        <f ca="1" t="shared" si="32"/>
        <v>-34.0325</v>
      </c>
    </row>
    <row r="10" customHeight="1" spans="1:56">
      <c r="A10" s="16" t="str">
        <f>统调负荷24小时!A10</f>
        <v>2025-01-04</v>
      </c>
      <c r="B10" s="17" t="s">
        <v>126</v>
      </c>
      <c r="C10" s="3">
        <f t="shared" si="7"/>
        <v>356.262916666667</v>
      </c>
      <c r="D10" s="3">
        <f t="shared" si="0"/>
        <v>407.54</v>
      </c>
      <c r="E10" s="3">
        <f t="shared" si="1"/>
        <v>304.7275</v>
      </c>
      <c r="F10" s="12">
        <f>IFERROR(AVERAGEIFS(统调负荷!$AB:$AB,统调负荷!$B:$B,F$3,统调负荷!$C:$C,$A10),"")</f>
        <v>373.0425</v>
      </c>
      <c r="G10" s="12">
        <f>IFERROR(AVERAGEIFS(统调负荷!$AB:$AB,统调负荷!$B:$B,G$3,统调负荷!$C:$C,$A10),"")</f>
        <v>354.6175</v>
      </c>
      <c r="H10" s="12">
        <f>IFERROR(AVERAGEIFS(统调负荷!$AB:$AB,统调负荷!$B:$B,H$3,统调负荷!$C:$C,$A10),"")</f>
        <v>349.8125</v>
      </c>
      <c r="I10" s="12">
        <f>IFERROR(AVERAGEIFS(统调负荷!$AB:$AB,统调负荷!$B:$B,I$3,统调负荷!$C:$C,$A10),"")</f>
        <v>348.125</v>
      </c>
      <c r="J10" s="12">
        <f>IFERROR(AVERAGEIFS(统调负荷!$AB:$AB,统调负荷!$B:$B,J$3,统调负荷!$C:$C,$A10),"")</f>
        <v>334.355</v>
      </c>
      <c r="K10" s="12">
        <f>IFERROR(AVERAGEIFS(统调负荷!$AB:$AB,统调负荷!$B:$B,K$3,统调负荷!$C:$C,$A10),"")</f>
        <v>331.035</v>
      </c>
      <c r="L10" s="12">
        <f>IFERROR(AVERAGEIFS(统调负荷!$AB:$AB,统调负荷!$B:$B,L$3,统调负荷!$C:$C,$A10),"")</f>
        <v>347.15</v>
      </c>
      <c r="M10" s="12">
        <f>IFERROR(AVERAGEIFS(统调负荷!$AB:$AB,统调负荷!$B:$B,M$3,统调负荷!$C:$C,$A10),"")</f>
        <v>350.6975</v>
      </c>
      <c r="N10" s="12">
        <f>IFERROR(AVERAGEIFS(统调负荷!$AB:$AB,统调负荷!$B:$B,N$3,统调负荷!$C:$C,$A10),"")</f>
        <v>355.7875</v>
      </c>
      <c r="O10" s="12">
        <f>IFERROR(AVERAGEIFS(统调负荷!$AB:$AB,统调负荷!$B:$B,O$3,统调负荷!$C:$C,$A10),"")</f>
        <v>354.3825</v>
      </c>
      <c r="P10" s="12">
        <f>IFERROR(AVERAGEIFS(统调负荷!$AB:$AB,统调负荷!$B:$B,P$3,统调负荷!$C:$C,$A10),"")</f>
        <v>333.08</v>
      </c>
      <c r="Q10" s="12">
        <f>IFERROR(AVERAGEIFS(统调负荷!$AB:$AB,统调负荷!$B:$B,Q$3,统调负荷!$C:$C,$A10),"")</f>
        <v>329.17</v>
      </c>
      <c r="R10" s="12">
        <f>IFERROR(AVERAGEIFS(统调负荷!$AB:$AB,统调负荷!$B:$B,R$3,统调负荷!$C:$C,$A10),"")</f>
        <v>304.7275</v>
      </c>
      <c r="S10" s="12">
        <f>IFERROR(AVERAGEIFS(统调负荷!$AB:$AB,统调负荷!$B:$B,S$3,统调负荷!$C:$C,$A10),"")</f>
        <v>324.5625</v>
      </c>
      <c r="T10" s="12">
        <f>IFERROR(AVERAGEIFS(统调负荷!$AB:$AB,统调负荷!$B:$B,T$3,统调负荷!$C:$C,$A10),"")</f>
        <v>343.54</v>
      </c>
      <c r="U10" s="12">
        <f>IFERROR(AVERAGEIFS(统调负荷!$AB:$AB,统调负荷!$B:$B,U$3,统调负荷!$C:$C,$A10),"")</f>
        <v>336.64</v>
      </c>
      <c r="V10" s="12">
        <f>IFERROR(AVERAGEIFS(统调负荷!$AB:$AB,统调负荷!$B:$B,V$3,统调负荷!$C:$C,$A10),"")</f>
        <v>364.36</v>
      </c>
      <c r="W10" s="12">
        <f>IFERROR(AVERAGEIFS(统调负荷!$AB:$AB,统调负荷!$B:$B,W$3,统调负荷!$C:$C,$A10),"")</f>
        <v>393.445</v>
      </c>
      <c r="X10" s="12">
        <f>IFERROR(AVERAGEIFS(统调负荷!$AB:$AB,统调负荷!$B:$B,X$3,统调负荷!$C:$C,$A10),"")</f>
        <v>403.3975</v>
      </c>
      <c r="Y10" s="12">
        <f>IFERROR(AVERAGEIFS(统调负荷!$AB:$AB,统调负荷!$B:$B,Y$3,统调负荷!$C:$C,$A10),"")</f>
        <v>407.54</v>
      </c>
      <c r="Z10" s="12">
        <f>IFERROR(AVERAGEIFS(统调负荷!$AB:$AB,统调负荷!$B:$B,Z$3,统调负荷!$C:$C,$A10),"")</f>
        <v>394.515</v>
      </c>
      <c r="AA10" s="12">
        <f>IFERROR(AVERAGEIFS(统调负荷!$AB:$AB,统调负荷!$B:$B,AA$3,统调负荷!$C:$C,$A10),"")</f>
        <v>386.295</v>
      </c>
      <c r="AB10" s="12">
        <f>IFERROR(AVERAGEIFS(统调负荷!$AB:$AB,统调负荷!$B:$B,AB$3,统调负荷!$C:$C,$A10),"")</f>
        <v>378.7275</v>
      </c>
      <c r="AC10" s="12">
        <f>IFERROR(AVERAGEIFS(统调负荷!$AB:$AB,统调负荷!$B:$B,AC$3,统调负荷!$C:$C,$A10),"")</f>
        <v>351.305</v>
      </c>
      <c r="AD10" s="22"/>
      <c r="AE10" s="18">
        <f t="shared" si="8"/>
        <v>8.25928571428574</v>
      </c>
      <c r="AF10" s="23" t="str">
        <f>检修、备用和必开!$A8</f>
        <v>2025-01-07</v>
      </c>
      <c r="AG10" s="25">
        <f ca="1" t="shared" si="9"/>
        <v>9.89750000000004</v>
      </c>
      <c r="AH10" s="25">
        <f ca="1" t="shared" si="10"/>
        <v>-33.545</v>
      </c>
      <c r="AI10" s="25">
        <f ca="1" t="shared" si="11"/>
        <v>-37.935</v>
      </c>
      <c r="AJ10" s="25">
        <f ca="1" t="shared" si="12"/>
        <v>-41.3875</v>
      </c>
      <c r="AK10" s="25">
        <f ca="1" t="shared" si="13"/>
        <v>-35.2575</v>
      </c>
      <c r="AL10" s="25">
        <f ca="1" t="shared" si="14"/>
        <v>-25.77</v>
      </c>
      <c r="AM10" s="25">
        <f ca="1" t="shared" si="15"/>
        <v>-28.0525</v>
      </c>
      <c r="AN10" s="25">
        <f ca="1" t="shared" si="16"/>
        <v>-11.825</v>
      </c>
      <c r="AO10" s="25">
        <f ca="1" t="shared" si="17"/>
        <v>13.91</v>
      </c>
      <c r="AP10" s="25">
        <f ca="1" t="shared" si="18"/>
        <v>-37.8275</v>
      </c>
      <c r="AQ10" s="25">
        <f ca="1" t="shared" si="19"/>
        <v>-77.37</v>
      </c>
      <c r="AR10" s="25">
        <f ca="1" t="shared" si="20"/>
        <v>-75.7125</v>
      </c>
      <c r="AS10" s="25">
        <f ca="1" t="shared" si="21"/>
        <v>-43.905</v>
      </c>
      <c r="AT10" s="25">
        <f ca="1" t="shared" si="22"/>
        <v>-3.06999999999999</v>
      </c>
      <c r="AU10" s="25">
        <f ca="1" t="shared" si="23"/>
        <v>-39.75</v>
      </c>
      <c r="AV10" s="25">
        <f ca="1" t="shared" si="24"/>
        <v>-31.3525</v>
      </c>
      <c r="AW10" s="25">
        <f ca="1" t="shared" si="25"/>
        <v>-10.8925</v>
      </c>
      <c r="AX10" s="25">
        <f ca="1" t="shared" si="26"/>
        <v>-32.6425</v>
      </c>
      <c r="AY10" s="25">
        <f ca="1" t="shared" si="27"/>
        <v>-65.2825</v>
      </c>
      <c r="AZ10" s="25">
        <f ca="1" t="shared" si="28"/>
        <v>-75.71</v>
      </c>
      <c r="BA10" s="25">
        <f ca="1" t="shared" si="29"/>
        <v>-40.055</v>
      </c>
      <c r="BB10" s="25">
        <f ca="1" t="shared" si="30"/>
        <v>-61.7325</v>
      </c>
      <c r="BC10" s="25">
        <f ca="1" t="shared" si="31"/>
        <v>-13.79</v>
      </c>
      <c r="BD10" s="25">
        <f ca="1" t="shared" si="32"/>
        <v>-6.75</v>
      </c>
    </row>
    <row r="11" customHeight="1" spans="1:56">
      <c r="A11" s="16" t="str">
        <f>统调负荷24小时!A11</f>
        <v>2025-01-04</v>
      </c>
      <c r="B11" s="17" t="s">
        <v>127</v>
      </c>
      <c r="C11" s="3">
        <f t="shared" si="7"/>
        <v>355.8234375</v>
      </c>
      <c r="D11" s="3">
        <f t="shared" si="0"/>
        <v>419.9875</v>
      </c>
      <c r="E11" s="3">
        <f t="shared" si="1"/>
        <v>195.7</v>
      </c>
      <c r="F11" s="12">
        <f>IFERROR(AVERAGEIFS(统调负荷!$AC:$AC,统调负荷!$B:$B,F$3,统调负荷!$C:$C,$A11),"")</f>
        <v>414.8825</v>
      </c>
      <c r="G11" s="12">
        <f>IFERROR(AVERAGEIFS(统调负荷!$AC:$AC,统调负荷!$B:$B,G$3,统调负荷!$C:$C,$A11),"")</f>
        <v>363.86</v>
      </c>
      <c r="H11" s="12">
        <f>IFERROR(AVERAGEIFS(统调负荷!$AC:$AC,统调负荷!$B:$B,H$3,统调负荷!$C:$C,$A11),"")</f>
        <v>352.2525</v>
      </c>
      <c r="I11" s="12">
        <f>IFERROR(AVERAGEIFS(统调负荷!$AC:$AC,统调负荷!$B:$B,I$3,统调负荷!$C:$C,$A11),"")</f>
        <v>352.555</v>
      </c>
      <c r="J11" s="12">
        <f>IFERROR(AVERAGEIFS(统调负荷!$AC:$AC,统调负荷!$B:$B,J$3,统调负荷!$C:$C,$A11),"")</f>
        <v>334.7075</v>
      </c>
      <c r="K11" s="12">
        <f>IFERROR(AVERAGEIFS(统调负荷!$AC:$AC,统调负荷!$B:$B,K$3,统调负荷!$C:$C,$A11),"")</f>
        <v>331.7225</v>
      </c>
      <c r="L11" s="12">
        <f>IFERROR(AVERAGEIFS(统调负荷!$AC:$AC,统调负荷!$B:$B,L$3,统调负荷!$C:$C,$A11),"")</f>
        <v>343.7075</v>
      </c>
      <c r="M11" s="12">
        <f>IFERROR(AVERAGEIFS(统调负荷!$AC:$AC,统调负荷!$B:$B,M$3,统调负荷!$C:$C,$A11),"")</f>
        <v>352.655</v>
      </c>
      <c r="N11" s="12">
        <f>IFERROR(AVERAGEIFS(统调负荷!$AC:$AC,统调负荷!$B:$B,N$3,统调负荷!$C:$C,$A11),"")</f>
        <v>386.3325</v>
      </c>
      <c r="O11" s="12">
        <f>IFERROR(AVERAGEIFS(统调负荷!$AC:$AC,统调负荷!$B:$B,O$3,统调负荷!$C:$C,$A11),"")</f>
        <v>352.0425</v>
      </c>
      <c r="P11" s="12">
        <f>IFERROR(AVERAGEIFS(统调负荷!$AC:$AC,统调负荷!$B:$B,P$3,统调负荷!$C:$C,$A11),"")</f>
        <v>309.7125</v>
      </c>
      <c r="Q11" s="12">
        <f>IFERROR(AVERAGEIFS(统调负荷!$AC:$AC,统调负荷!$B:$B,Q$3,统调负荷!$C:$C,$A11),"")</f>
        <v>263.2725</v>
      </c>
      <c r="R11" s="12">
        <f>IFERROR(AVERAGEIFS(统调负荷!$AC:$AC,统调负荷!$B:$B,R$3,统调负荷!$C:$C,$A11),"")</f>
        <v>195.7</v>
      </c>
      <c r="S11" s="12">
        <f>IFERROR(AVERAGEIFS(统调负荷!$AC:$AC,统调负荷!$B:$B,S$3,统调负荷!$C:$C,$A11),"")</f>
        <v>330.475</v>
      </c>
      <c r="T11" s="12">
        <f>IFERROR(AVERAGEIFS(统调负荷!$AC:$AC,统调负荷!$B:$B,T$3,统调负荷!$C:$C,$A11),"")</f>
        <v>345.93</v>
      </c>
      <c r="U11" s="12">
        <f>IFERROR(AVERAGEIFS(统调负荷!$AC:$AC,统调负荷!$B:$B,U$3,统调负荷!$C:$C,$A11),"")</f>
        <v>341.145</v>
      </c>
      <c r="V11" s="12">
        <f>IFERROR(AVERAGEIFS(统调负荷!$AC:$AC,统调负荷!$B:$B,V$3,统调负荷!$C:$C,$A11),"")</f>
        <v>371.5775</v>
      </c>
      <c r="W11" s="12">
        <f>IFERROR(AVERAGEIFS(统调负荷!$AC:$AC,统调负荷!$B:$B,W$3,统调负荷!$C:$C,$A11),"")</f>
        <v>387.525</v>
      </c>
      <c r="X11" s="12">
        <f>IFERROR(AVERAGEIFS(统调负荷!$AC:$AC,统调负荷!$B:$B,X$3,统调负荷!$C:$C,$A11),"")</f>
        <v>409.0725</v>
      </c>
      <c r="Y11" s="12">
        <f>IFERROR(AVERAGEIFS(统调负荷!$AC:$AC,统调负荷!$B:$B,Y$3,统调负荷!$C:$C,$A11),"")</f>
        <v>419.9875</v>
      </c>
      <c r="Z11" s="12">
        <f>IFERROR(AVERAGEIFS(统调负荷!$AC:$AC,统调负荷!$B:$B,Z$3,统调负荷!$C:$C,$A11),"")</f>
        <v>417.85</v>
      </c>
      <c r="AA11" s="12">
        <f>IFERROR(AVERAGEIFS(统调负荷!$AC:$AC,统调负荷!$B:$B,AA$3,统调负荷!$C:$C,$A11),"")</f>
        <v>401.37</v>
      </c>
      <c r="AB11" s="12">
        <f>IFERROR(AVERAGEIFS(统调负荷!$AC:$AC,统调负荷!$B:$B,AB$3,统调负荷!$C:$C,$A11),"")</f>
        <v>397.4125</v>
      </c>
      <c r="AC11" s="12">
        <f>IFERROR(AVERAGEIFS(统调负荷!$AC:$AC,统调负荷!$B:$B,AC$3,统调负荷!$C:$C,$A11),"")</f>
        <v>364.015</v>
      </c>
      <c r="AD11" s="22"/>
      <c r="AE11" s="18">
        <f t="shared" si="8"/>
        <v>-12.2953968253967</v>
      </c>
      <c r="AF11" s="23" t="str">
        <f>检修、备用和必开!$A9</f>
        <v>2025-01-08</v>
      </c>
      <c r="AG11" s="25">
        <f ca="1" t="shared" si="9"/>
        <v>-11.26</v>
      </c>
      <c r="AH11" s="25">
        <f ca="1" t="shared" si="10"/>
        <v>-24.4625</v>
      </c>
      <c r="AI11" s="25">
        <f ca="1" t="shared" si="11"/>
        <v>-25.865</v>
      </c>
      <c r="AJ11" s="25">
        <f ca="1" t="shared" si="12"/>
        <v>-20.15</v>
      </c>
      <c r="AK11" s="25">
        <f ca="1" t="shared" si="13"/>
        <v>-34.1925</v>
      </c>
      <c r="AL11" s="25">
        <f ca="1" t="shared" si="14"/>
        <v>-13.2875</v>
      </c>
      <c r="AM11" s="25">
        <f ca="1" t="shared" si="15"/>
        <v>-28.585</v>
      </c>
      <c r="AN11" s="25">
        <f ca="1" t="shared" si="16"/>
        <v>-23.31</v>
      </c>
      <c r="AO11" s="25">
        <f ca="1" t="shared" si="17"/>
        <v>8.86000000000001</v>
      </c>
      <c r="AP11" s="25">
        <f ca="1" t="shared" si="18"/>
        <v>-49.7275</v>
      </c>
      <c r="AQ11" s="25">
        <f ca="1" t="shared" si="19"/>
        <v>-8.28250000000003</v>
      </c>
      <c r="AR11" s="25">
        <f ca="1" t="shared" si="20"/>
        <v>-4.59750000000003</v>
      </c>
      <c r="AS11" s="25">
        <f ca="1" t="shared" si="21"/>
        <v>12.6725</v>
      </c>
      <c r="AT11" s="25">
        <f ca="1" t="shared" si="22"/>
        <v>1.73250000000002</v>
      </c>
      <c r="AU11" s="25">
        <f ca="1" t="shared" si="23"/>
        <v>-19.16</v>
      </c>
      <c r="AV11" s="25">
        <f ca="1" t="shared" si="24"/>
        <v>-28.005</v>
      </c>
      <c r="AW11" s="25">
        <f ca="1" t="shared" si="25"/>
        <v>-28.205</v>
      </c>
      <c r="AX11" s="25">
        <f ca="1" t="shared" si="26"/>
        <v>-18.27</v>
      </c>
      <c r="AY11" s="25">
        <f ca="1" t="shared" si="27"/>
        <v>-40.2475</v>
      </c>
      <c r="AZ11" s="25">
        <f ca="1" t="shared" si="28"/>
        <v>-8.83499999999998</v>
      </c>
      <c r="BA11" s="25">
        <f ca="1" t="shared" si="29"/>
        <v>-31.7375</v>
      </c>
      <c r="BB11" s="25">
        <f ca="1" t="shared" si="30"/>
        <v>-48.3775</v>
      </c>
      <c r="BC11" s="25">
        <f ca="1" t="shared" si="31"/>
        <v>-32.3325</v>
      </c>
      <c r="BD11" s="25">
        <f ca="1" t="shared" si="32"/>
        <v>-14.72</v>
      </c>
    </row>
    <row r="12" customHeight="1" spans="1:56">
      <c r="A12" s="16" t="str">
        <f>统调负荷24小时!A12</f>
        <v>2025-01-05</v>
      </c>
      <c r="B12" s="17" t="s">
        <v>126</v>
      </c>
      <c r="C12" s="3">
        <f t="shared" si="7"/>
        <v>384.383125</v>
      </c>
      <c r="D12" s="3">
        <f t="shared" si="0"/>
        <v>447.095</v>
      </c>
      <c r="E12" s="3">
        <f t="shared" si="1"/>
        <v>319.7575</v>
      </c>
      <c r="F12" s="12">
        <f>IFERROR(AVERAGEIFS(统调负荷!$AB:$AB,统调负荷!$B:$B,F$3,统调负荷!$C:$C,$A12),"")</f>
        <v>408.2775</v>
      </c>
      <c r="G12" s="12">
        <f>IFERROR(AVERAGEIFS(统调负荷!$AB:$AB,统调负荷!$B:$B,G$3,统调负荷!$C:$C,$A12),"")</f>
        <v>395.8275</v>
      </c>
      <c r="H12" s="12">
        <f>IFERROR(AVERAGEIFS(统调负荷!$AB:$AB,统调负荷!$B:$B,H$3,统调负荷!$C:$C,$A12),"")</f>
        <v>390.3275</v>
      </c>
      <c r="I12" s="12">
        <f>IFERROR(AVERAGEIFS(统调负荷!$AB:$AB,统调负荷!$B:$B,I$3,统调负荷!$C:$C,$A12),"")</f>
        <v>383.345</v>
      </c>
      <c r="J12" s="12">
        <f>IFERROR(AVERAGEIFS(统调负荷!$AB:$AB,统调负荷!$B:$B,J$3,统调负荷!$C:$C,$A12),"")</f>
        <v>358.5725</v>
      </c>
      <c r="K12" s="12">
        <f>IFERROR(AVERAGEIFS(统调负荷!$AB:$AB,统调负荷!$B:$B,K$3,统调负荷!$C:$C,$A12),"")</f>
        <v>355.76</v>
      </c>
      <c r="L12" s="12">
        <f>IFERROR(AVERAGEIFS(统调负荷!$AB:$AB,统调负荷!$B:$B,L$3,统调负荷!$C:$C,$A12),"")</f>
        <v>373.6225</v>
      </c>
      <c r="M12" s="12">
        <f>IFERROR(AVERAGEIFS(统调负荷!$AB:$AB,统调负荷!$B:$B,M$3,统调负荷!$C:$C,$A12),"")</f>
        <v>382.0375</v>
      </c>
      <c r="N12" s="12">
        <f>IFERROR(AVERAGEIFS(统调负荷!$AB:$AB,统调负荷!$B:$B,N$3,统调负荷!$C:$C,$A12),"")</f>
        <v>385.3425</v>
      </c>
      <c r="O12" s="12">
        <f>IFERROR(AVERAGEIFS(统调负荷!$AB:$AB,统调负荷!$B:$B,O$3,统调负荷!$C:$C,$A12),"")</f>
        <v>392.7075</v>
      </c>
      <c r="P12" s="12">
        <f>IFERROR(AVERAGEIFS(统调负荷!$AB:$AB,统调负荷!$B:$B,P$3,统调负荷!$C:$C,$A12),"")</f>
        <v>368.6425</v>
      </c>
      <c r="Q12" s="12">
        <f>IFERROR(AVERAGEIFS(统调负荷!$AB:$AB,统调负荷!$B:$B,Q$3,统调负荷!$C:$C,$A12),"")</f>
        <v>343.1125</v>
      </c>
      <c r="R12" s="12">
        <f>IFERROR(AVERAGEIFS(统调负荷!$AB:$AB,统调负荷!$B:$B,R$3,统调负荷!$C:$C,$A12),"")</f>
        <v>319.7575</v>
      </c>
      <c r="S12" s="12">
        <f>IFERROR(AVERAGEIFS(统调负荷!$AB:$AB,统调负荷!$B:$B,S$3,统调负荷!$C:$C,$A12),"")</f>
        <v>337.7775</v>
      </c>
      <c r="T12" s="12">
        <f>IFERROR(AVERAGEIFS(统调负荷!$AB:$AB,统调负荷!$B:$B,T$3,统调负荷!$C:$C,$A12),"")</f>
        <v>348.405</v>
      </c>
      <c r="U12" s="12">
        <f>IFERROR(AVERAGEIFS(统调负荷!$AB:$AB,统调负荷!$B:$B,U$3,统调负荷!$C:$C,$A12),"")</f>
        <v>353.285</v>
      </c>
      <c r="V12" s="12">
        <f>IFERROR(AVERAGEIFS(统调负荷!$AB:$AB,统调负荷!$B:$B,V$3,统调负荷!$C:$C,$A12),"")</f>
        <v>367.2675</v>
      </c>
      <c r="W12" s="12">
        <f>IFERROR(AVERAGEIFS(统调负荷!$AB:$AB,统调负荷!$B:$B,W$3,统调负荷!$C:$C,$A12),"")</f>
        <v>411.235</v>
      </c>
      <c r="X12" s="12">
        <f>IFERROR(AVERAGEIFS(统调负荷!$AB:$AB,统调负荷!$B:$B,X$3,统调负荷!$C:$C,$A12),"")</f>
        <v>436.56</v>
      </c>
      <c r="Y12" s="12">
        <f>IFERROR(AVERAGEIFS(统调负荷!$AB:$AB,统调负荷!$B:$B,Y$3,统调负荷!$C:$C,$A12),"")</f>
        <v>442.8925</v>
      </c>
      <c r="Z12" s="12">
        <f>IFERROR(AVERAGEIFS(统调负荷!$AB:$AB,统调负荷!$B:$B,Z$3,统调负荷!$C:$C,$A12),"")</f>
        <v>447.095</v>
      </c>
      <c r="AA12" s="12">
        <f>IFERROR(AVERAGEIFS(统调负荷!$AB:$AB,统调负荷!$B:$B,AA$3,统调负荷!$C:$C,$A12),"")</f>
        <v>444.145</v>
      </c>
      <c r="AB12" s="12">
        <f>IFERROR(AVERAGEIFS(统调负荷!$AB:$AB,统调负荷!$B:$B,AB$3,统调负荷!$C:$C,$A12),"")</f>
        <v>416.095</v>
      </c>
      <c r="AC12" s="12">
        <f>IFERROR(AVERAGEIFS(统调负荷!$AB:$AB,统调负荷!$B:$B,AC$3,统调负荷!$C:$C,$A12),"")</f>
        <v>363.105</v>
      </c>
      <c r="AD12" s="22"/>
      <c r="AE12" s="18">
        <f t="shared" si="8"/>
        <v>-5.95587301587295</v>
      </c>
      <c r="AF12" s="23" t="str">
        <f>检修、备用和必开!$A10</f>
        <v>2025-01-09</v>
      </c>
      <c r="AG12" s="25">
        <f ca="1" t="shared" si="9"/>
        <v>73.4575</v>
      </c>
      <c r="AH12" s="25">
        <f ca="1" t="shared" si="10"/>
        <v>8.57999999999998</v>
      </c>
      <c r="AI12" s="25">
        <f ca="1" t="shared" si="11"/>
        <v>0.752499999999998</v>
      </c>
      <c r="AJ12" s="25">
        <f ca="1" t="shared" si="12"/>
        <v>75.6375</v>
      </c>
      <c r="AK12" s="25">
        <f ca="1" t="shared" si="13"/>
        <v>48.705</v>
      </c>
      <c r="AL12" s="25">
        <f ca="1" t="shared" si="14"/>
        <v>7.53750000000002</v>
      </c>
      <c r="AM12" s="25">
        <f ca="1" t="shared" si="15"/>
        <v>24.7975</v>
      </c>
      <c r="AN12" s="25">
        <f ca="1" t="shared" si="16"/>
        <v>44.205</v>
      </c>
      <c r="AO12" s="25">
        <f ca="1" t="shared" si="17"/>
        <v>238.285</v>
      </c>
      <c r="AP12" s="25">
        <f ca="1" t="shared" si="18"/>
        <v>98.255</v>
      </c>
      <c r="AQ12" s="25">
        <f ca="1" t="shared" si="19"/>
        <v>-32.155</v>
      </c>
      <c r="AR12" s="25">
        <f ca="1" t="shared" si="20"/>
        <v>-67.42</v>
      </c>
      <c r="AS12" s="25">
        <f ca="1" t="shared" si="21"/>
        <v>-84.4025</v>
      </c>
      <c r="AT12" s="25">
        <f ca="1" t="shared" si="22"/>
        <v>-9.47999999999996</v>
      </c>
      <c r="AU12" s="25">
        <f ca="1" t="shared" si="23"/>
        <v>-38.3875</v>
      </c>
      <c r="AV12" s="25">
        <f ca="1" t="shared" si="24"/>
        <v>-44.4475</v>
      </c>
      <c r="AW12" s="25">
        <f ca="1" t="shared" si="25"/>
        <v>-64.1225</v>
      </c>
      <c r="AX12" s="25">
        <f ca="1" t="shared" si="26"/>
        <v>-45.0375</v>
      </c>
      <c r="AY12" s="25">
        <f ca="1" t="shared" si="27"/>
        <v>-20.6525</v>
      </c>
      <c r="AZ12" s="25">
        <f ca="1" t="shared" si="28"/>
        <v>-43.335</v>
      </c>
      <c r="BA12" s="25">
        <f ca="1" t="shared" si="29"/>
        <v>-57.3925</v>
      </c>
      <c r="BB12" s="25">
        <f ca="1" t="shared" si="30"/>
        <v>-13.84</v>
      </c>
      <c r="BC12" s="25">
        <f ca="1" t="shared" si="31"/>
        <v>11.965</v>
      </c>
      <c r="BD12" s="25">
        <f ca="1" t="shared" si="32"/>
        <v>10.2575</v>
      </c>
    </row>
    <row r="13" customHeight="1" spans="1:56">
      <c r="A13" s="16" t="str">
        <f>统调负荷24小时!A13</f>
        <v>2025-01-05</v>
      </c>
      <c r="B13" s="17" t="s">
        <v>127</v>
      </c>
      <c r="C13" s="3">
        <f t="shared" si="7"/>
        <v>417.294270833333</v>
      </c>
      <c r="D13" s="3">
        <f t="shared" si="0"/>
        <v>481.54</v>
      </c>
      <c r="E13" s="3">
        <f t="shared" si="1"/>
        <v>338.3025</v>
      </c>
      <c r="F13" s="12">
        <f>IFERROR(AVERAGEIFS(统调负荷!$AC:$AC,统调负荷!$B:$B,F$3,统调负荷!$C:$C,$A13),"")</f>
        <v>478.6375</v>
      </c>
      <c r="G13" s="12">
        <f>IFERROR(AVERAGEIFS(统调负荷!$AC:$AC,统调负荷!$B:$B,G$3,统调负荷!$C:$C,$A13),"")</f>
        <v>399.9425</v>
      </c>
      <c r="H13" s="12">
        <f>IFERROR(AVERAGEIFS(统调负荷!$AC:$AC,统调负荷!$B:$B,H$3,统调负荷!$C:$C,$A13),"")</f>
        <v>390.075</v>
      </c>
      <c r="I13" s="12">
        <f>IFERROR(AVERAGEIFS(统调负荷!$AC:$AC,统调负荷!$B:$B,I$3,统调负荷!$C:$C,$A13),"")</f>
        <v>375.3525</v>
      </c>
      <c r="J13" s="12">
        <f>IFERROR(AVERAGEIFS(统调负荷!$AC:$AC,统调负荷!$B:$B,J$3,统调负荷!$C:$C,$A13),"")</f>
        <v>361.0125</v>
      </c>
      <c r="K13" s="12">
        <f>IFERROR(AVERAGEIFS(统调负荷!$AC:$AC,统调负荷!$B:$B,K$3,统调负荷!$C:$C,$A13),"")</f>
        <v>363.3175</v>
      </c>
      <c r="L13" s="12">
        <f>IFERROR(AVERAGEIFS(统调负荷!$AC:$AC,统调负荷!$B:$B,L$3,统调负荷!$C:$C,$A13),"")</f>
        <v>389.7375</v>
      </c>
      <c r="M13" s="12">
        <f>IFERROR(AVERAGEIFS(统调负荷!$AC:$AC,统调负荷!$B:$B,M$3,统调负荷!$C:$C,$A13),"")</f>
        <v>392.205</v>
      </c>
      <c r="N13" s="12">
        <f>IFERROR(AVERAGEIFS(统调负荷!$AC:$AC,统调负荷!$B:$B,N$3,统调负荷!$C:$C,$A13),"")</f>
        <v>421.9875</v>
      </c>
      <c r="O13" s="12">
        <f>IFERROR(AVERAGEIFS(统调负荷!$AC:$AC,统调负荷!$B:$B,O$3,统调负荷!$C:$C,$A13),"")</f>
        <v>456.9075</v>
      </c>
      <c r="P13" s="12">
        <f>IFERROR(AVERAGEIFS(统调负荷!$AC:$AC,统调负荷!$B:$B,P$3,统调负荷!$C:$C,$A13),"")</f>
        <v>451.4725</v>
      </c>
      <c r="Q13" s="12">
        <f>IFERROR(AVERAGEIFS(统调负荷!$AC:$AC,统调负荷!$B:$B,Q$3,统调负荷!$C:$C,$A13),"")</f>
        <v>338.6875</v>
      </c>
      <c r="R13" s="12">
        <f>IFERROR(AVERAGEIFS(统调负荷!$AC:$AC,统调负荷!$B:$B,R$3,统调负荷!$C:$C,$A13),"")</f>
        <v>338.3025</v>
      </c>
      <c r="S13" s="12">
        <f>IFERROR(AVERAGEIFS(统调负荷!$AC:$AC,统调负荷!$B:$B,S$3,统调负荷!$C:$C,$A13),"")</f>
        <v>481.54</v>
      </c>
      <c r="T13" s="12">
        <f>IFERROR(AVERAGEIFS(统调负荷!$AC:$AC,统调负荷!$B:$B,T$3,统调负荷!$C:$C,$A13),"")</f>
        <v>433.725</v>
      </c>
      <c r="U13" s="12">
        <f>IFERROR(AVERAGEIFS(统调负荷!$AC:$AC,统调负荷!$B:$B,U$3,统调负荷!$C:$C,$A13),"")</f>
        <v>438.7175</v>
      </c>
      <c r="V13" s="12">
        <f>IFERROR(AVERAGEIFS(统调负荷!$AC:$AC,统调负荷!$B:$B,V$3,统调负荷!$C:$C,$A13),"")</f>
        <v>444.91</v>
      </c>
      <c r="W13" s="12">
        <f>IFERROR(AVERAGEIFS(统调负荷!$AC:$AC,统调负荷!$B:$B,W$3,统调负荷!$C:$C,$A13),"")</f>
        <v>475.0075</v>
      </c>
      <c r="X13" s="12">
        <f>IFERROR(AVERAGEIFS(统调负荷!$AC:$AC,统调负荷!$B:$B,X$3,统调负荷!$C:$C,$A13),"")</f>
        <v>457.4475</v>
      </c>
      <c r="Y13" s="12">
        <f>IFERROR(AVERAGEIFS(统调负荷!$AC:$AC,统调负荷!$B:$B,Y$3,统调负荷!$C:$C,$A13),"")</f>
        <v>477.6575</v>
      </c>
      <c r="Z13" s="12">
        <f>IFERROR(AVERAGEIFS(统调负荷!$AC:$AC,统调负荷!$B:$B,Z$3,统调负荷!$C:$C,$A13),"")</f>
        <v>448.3925</v>
      </c>
      <c r="AA13" s="12">
        <f>IFERROR(AVERAGEIFS(统调负荷!$AC:$AC,统调负荷!$B:$B,AA$3,统调负荷!$C:$C,$A13),"")</f>
        <v>429.8575</v>
      </c>
      <c r="AB13" s="12">
        <f>IFERROR(AVERAGEIFS(统调负荷!$AC:$AC,统调负荷!$B:$B,AB$3,统调负荷!$C:$C,$A13),"")</f>
        <v>406.4825</v>
      </c>
      <c r="AC13" s="12">
        <f>IFERROR(AVERAGEIFS(统调负荷!$AC:$AC,统调负荷!$B:$B,AC$3,统调负荷!$C:$C,$A13),"")</f>
        <v>363.6875</v>
      </c>
      <c r="AD13" s="22"/>
      <c r="AE13" s="18">
        <f t="shared" si="8"/>
        <v>37.3624603174603</v>
      </c>
      <c r="AF13" s="23" t="str">
        <f>检修、备用和必开!$A11</f>
        <v>2025-01-10</v>
      </c>
      <c r="AG13" s="25">
        <f ca="1" t="shared" si="9"/>
        <v>86.9025</v>
      </c>
      <c r="AH13" s="25">
        <f ca="1" t="shared" si="10"/>
        <v>-8.79749999999996</v>
      </c>
      <c r="AI13" s="25">
        <f ca="1" t="shared" si="11"/>
        <v>-4.94</v>
      </c>
      <c r="AJ13" s="25">
        <f ca="1" t="shared" si="12"/>
        <v>35.06</v>
      </c>
      <c r="AK13" s="25">
        <f ca="1" t="shared" si="13"/>
        <v>46.395</v>
      </c>
      <c r="AL13" s="25">
        <f ca="1" t="shared" si="14"/>
        <v>32.7475</v>
      </c>
      <c r="AM13" s="25">
        <f ca="1" t="shared" si="15"/>
        <v>-37.665</v>
      </c>
      <c r="AN13" s="25">
        <f ca="1" t="shared" si="16"/>
        <v>-51.1025</v>
      </c>
      <c r="AO13" s="25">
        <f ca="1" t="shared" si="17"/>
        <v>42.6425</v>
      </c>
      <c r="AP13" s="25">
        <f ca="1" t="shared" si="18"/>
        <v>13.1325</v>
      </c>
      <c r="AQ13" s="25">
        <f ca="1" t="shared" si="19"/>
        <v>29.6575</v>
      </c>
      <c r="AR13" s="25">
        <f ca="1" t="shared" si="20"/>
        <v>-39.0325</v>
      </c>
      <c r="AS13" s="25">
        <f ca="1" t="shared" si="21"/>
        <v>-52.2925</v>
      </c>
      <c r="AT13" s="25">
        <f ca="1" t="shared" si="22"/>
        <v>149.4325</v>
      </c>
      <c r="AU13" s="25">
        <f ca="1" t="shared" si="23"/>
        <v>-20.2475</v>
      </c>
      <c r="AV13" s="25">
        <f ca="1" t="shared" si="24"/>
        <v>-62.13</v>
      </c>
      <c r="AW13" s="25">
        <f ca="1" t="shared" si="25"/>
        <v>-47.6075</v>
      </c>
      <c r="AX13" s="25">
        <f ca="1" t="shared" si="26"/>
        <v>-39.6075</v>
      </c>
      <c r="AY13" s="25">
        <f ca="1" t="shared" si="27"/>
        <v>-61.9275</v>
      </c>
      <c r="AZ13" s="25">
        <f ca="1" t="shared" si="28"/>
        <v>-3.03249999999997</v>
      </c>
      <c r="BA13" s="25">
        <f ca="1" t="shared" si="29"/>
        <v>11.235</v>
      </c>
      <c r="BB13" s="25">
        <f ca="1" t="shared" si="30"/>
        <v>-13.045</v>
      </c>
      <c r="BC13" s="25">
        <f ca="1" t="shared" si="31"/>
        <v>-57.015</v>
      </c>
      <c r="BD13" s="25">
        <f ca="1" t="shared" si="32"/>
        <v>-10.94</v>
      </c>
    </row>
    <row r="14" customHeight="1" spans="1:56">
      <c r="A14" s="16" t="str">
        <f>统调负荷24小时!A14</f>
        <v>2025-01-06</v>
      </c>
      <c r="B14" s="17" t="s">
        <v>126</v>
      </c>
      <c r="C14" s="3">
        <f t="shared" si="7"/>
        <v>382.629375</v>
      </c>
      <c r="D14" s="3">
        <f t="shared" si="0"/>
        <v>496</v>
      </c>
      <c r="E14" s="3">
        <f t="shared" si="1"/>
        <v>287.0525</v>
      </c>
      <c r="F14" s="12">
        <f>IFERROR(AVERAGEIFS(统调负荷!$AB:$AB,统调负荷!$B:$B,F$3,统调负荷!$C:$C,$A14),"")</f>
        <v>403.915</v>
      </c>
      <c r="G14" s="12">
        <f>IFERROR(AVERAGEIFS(统调负荷!$AB:$AB,统调负荷!$B:$B,G$3,统调负荷!$C:$C,$A14),"")</f>
        <v>376.225</v>
      </c>
      <c r="H14" s="12">
        <f>IFERROR(AVERAGEIFS(统调负荷!$AB:$AB,统调负荷!$B:$B,H$3,统调负荷!$C:$C,$A14),"")</f>
        <v>368.85</v>
      </c>
      <c r="I14" s="12">
        <f>IFERROR(AVERAGEIFS(统调负荷!$AB:$AB,统调负荷!$B:$B,I$3,统调负荷!$C:$C,$A14),"")</f>
        <v>371.92</v>
      </c>
      <c r="J14" s="12">
        <f>IFERROR(AVERAGEIFS(统调负荷!$AB:$AB,统调负荷!$B:$B,J$3,统调负荷!$C:$C,$A14),"")</f>
        <v>348.695</v>
      </c>
      <c r="K14" s="12">
        <f>IFERROR(AVERAGEIFS(统调负荷!$AB:$AB,统调负荷!$B:$B,K$3,统调负荷!$C:$C,$A14),"")</f>
        <v>347.0275</v>
      </c>
      <c r="L14" s="12">
        <f>IFERROR(AVERAGEIFS(统调负荷!$AB:$AB,统调负荷!$B:$B,L$3,统调负荷!$C:$C,$A14),"")</f>
        <v>375.5025</v>
      </c>
      <c r="M14" s="12">
        <f>IFERROR(AVERAGEIFS(统调负荷!$AB:$AB,统调负荷!$B:$B,M$3,统调负荷!$C:$C,$A14),"")</f>
        <v>383.55</v>
      </c>
      <c r="N14" s="12">
        <f>IFERROR(AVERAGEIFS(统调负荷!$AB:$AB,统调负荷!$B:$B,N$3,统调负荷!$C:$C,$A14),"")</f>
        <v>398.835</v>
      </c>
      <c r="O14" s="12">
        <f>IFERROR(AVERAGEIFS(统调负荷!$AB:$AB,统调负荷!$B:$B,O$3,统调负荷!$C:$C,$A14),"")</f>
        <v>380.9475</v>
      </c>
      <c r="P14" s="12">
        <f>IFERROR(AVERAGEIFS(统调负荷!$AB:$AB,统调负荷!$B:$B,P$3,统调负荷!$C:$C,$A14),"")</f>
        <v>337.535</v>
      </c>
      <c r="Q14" s="12">
        <f>IFERROR(AVERAGEIFS(统调负荷!$AB:$AB,统调负荷!$B:$B,Q$3,统调负荷!$C:$C,$A14),"")</f>
        <v>332.0575</v>
      </c>
      <c r="R14" s="12">
        <f>IFERROR(AVERAGEIFS(统调负荷!$AB:$AB,统调负荷!$B:$B,R$3,统调负荷!$C:$C,$A14),"")</f>
        <v>287.0525</v>
      </c>
      <c r="S14" s="12">
        <f>IFERROR(AVERAGEIFS(统调负荷!$AB:$AB,统调负荷!$B:$B,S$3,统调负荷!$C:$C,$A14),"")</f>
        <v>314.05</v>
      </c>
      <c r="T14" s="12">
        <f>IFERROR(AVERAGEIFS(统调负荷!$AB:$AB,统调负荷!$B:$B,T$3,统调负荷!$C:$C,$A14),"")</f>
        <v>332.21</v>
      </c>
      <c r="U14" s="12">
        <f>IFERROR(AVERAGEIFS(统调负荷!$AB:$AB,统调负荷!$B:$B,U$3,统调负荷!$C:$C,$A14),"")</f>
        <v>342.9</v>
      </c>
      <c r="V14" s="12">
        <f>IFERROR(AVERAGEIFS(统调负荷!$AB:$AB,统调负荷!$B:$B,V$3,统调负荷!$C:$C,$A14),"")</f>
        <v>376.8675</v>
      </c>
      <c r="W14" s="12">
        <f>IFERROR(AVERAGEIFS(统调负荷!$AB:$AB,统调负荷!$B:$B,W$3,统调负荷!$C:$C,$A14),"")</f>
        <v>410.22</v>
      </c>
      <c r="X14" s="12">
        <f>IFERROR(AVERAGEIFS(统调负荷!$AB:$AB,统调负荷!$B:$B,X$3,统调负荷!$C:$C,$A14),"")</f>
        <v>444.6575</v>
      </c>
      <c r="Y14" s="12">
        <f>IFERROR(AVERAGEIFS(统调负荷!$AB:$AB,统调负荷!$B:$B,Y$3,统调负荷!$C:$C,$A14),"")</f>
        <v>496</v>
      </c>
      <c r="Z14" s="12">
        <f>IFERROR(AVERAGEIFS(统调负荷!$AB:$AB,统调负荷!$B:$B,Z$3,统调负荷!$C:$C,$A14),"")</f>
        <v>478.6325</v>
      </c>
      <c r="AA14" s="12">
        <f>IFERROR(AVERAGEIFS(统调负荷!$AB:$AB,统调负荷!$B:$B,AA$3,统调负荷!$C:$C,$A14),"")</f>
        <v>465.5525</v>
      </c>
      <c r="AB14" s="12">
        <f>IFERROR(AVERAGEIFS(统调负荷!$AB:$AB,统调负荷!$B:$B,AB$3,统调负荷!$C:$C,$A14),"")</f>
        <v>432.4275</v>
      </c>
      <c r="AC14" s="12">
        <f>IFERROR(AVERAGEIFS(统调负荷!$AB:$AB,统调负荷!$B:$B,AC$3,统调负荷!$C:$C,$A14),"")</f>
        <v>377.475</v>
      </c>
      <c r="AD14" s="22"/>
      <c r="AE14" s="18">
        <f t="shared" si="8"/>
        <v>-6.8827380952381</v>
      </c>
      <c r="AF14" s="23" t="str">
        <f>检修、备用和必开!$A12</f>
        <v>2025-01-11</v>
      </c>
      <c r="AG14" s="25">
        <f ca="1" t="shared" si="9"/>
        <v>-2.21249999999998</v>
      </c>
      <c r="AH14" s="25">
        <f ca="1" t="shared" si="10"/>
        <v>-25</v>
      </c>
      <c r="AI14" s="25">
        <f ca="1" t="shared" si="11"/>
        <v>-41.3775</v>
      </c>
      <c r="AJ14" s="25">
        <f ca="1" t="shared" si="12"/>
        <v>-31.25</v>
      </c>
      <c r="AK14" s="25">
        <f ca="1" t="shared" si="13"/>
        <v>-29.76</v>
      </c>
      <c r="AL14" s="25">
        <f ca="1" t="shared" si="14"/>
        <v>-56.5725</v>
      </c>
      <c r="AM14" s="25">
        <f ca="1" t="shared" si="15"/>
        <v>-33.05</v>
      </c>
      <c r="AN14" s="25">
        <f ca="1" t="shared" si="16"/>
        <v>34.31</v>
      </c>
      <c r="AO14" s="25">
        <f ca="1" t="shared" si="17"/>
        <v>149.7625</v>
      </c>
      <c r="AP14" s="25">
        <f ca="1" t="shared" si="18"/>
        <v>78.2575</v>
      </c>
      <c r="AQ14" s="25">
        <f ca="1" t="shared" si="19"/>
        <v>77.6675</v>
      </c>
      <c r="AR14" s="25">
        <f ca="1" t="shared" si="20"/>
        <v>56.455</v>
      </c>
      <c r="AS14" s="25">
        <f ca="1" t="shared" si="21"/>
        <v>39.465</v>
      </c>
      <c r="AT14" s="25">
        <f ca="1" t="shared" si="22"/>
        <v>36.5575</v>
      </c>
      <c r="AU14" s="25">
        <f ca="1" t="shared" si="23"/>
        <v>60.6925</v>
      </c>
      <c r="AV14" s="25">
        <f ca="1" t="shared" si="24"/>
        <v>150.3775</v>
      </c>
      <c r="AW14" s="25">
        <f ca="1" t="shared" si="25"/>
        <v>135.93</v>
      </c>
      <c r="AX14" s="25">
        <f ca="1" t="shared" si="26"/>
        <v>179.99</v>
      </c>
      <c r="AY14" s="25">
        <f ca="1" t="shared" si="27"/>
        <v>89.3</v>
      </c>
      <c r="AZ14" s="25">
        <f ca="1" t="shared" si="28"/>
        <v>107.295</v>
      </c>
      <c r="BA14" s="25">
        <f ca="1" t="shared" si="29"/>
        <v>284.8525</v>
      </c>
      <c r="BB14" s="25">
        <f ca="1" t="shared" si="30"/>
        <v>316.67</v>
      </c>
      <c r="BC14" s="25">
        <f ca="1" t="shared" si="31"/>
        <v>118.675</v>
      </c>
      <c r="BD14" s="25">
        <f ca="1" t="shared" si="32"/>
        <v>-11.4125</v>
      </c>
    </row>
    <row r="15" customHeight="1" spans="1:56">
      <c r="A15" s="16" t="str">
        <f>统调负荷24小时!A15</f>
        <v>2025-01-06</v>
      </c>
      <c r="B15" s="17" t="s">
        <v>127</v>
      </c>
      <c r="C15" s="3">
        <f t="shared" si="7"/>
        <v>373.5771875</v>
      </c>
      <c r="D15" s="3">
        <f t="shared" si="0"/>
        <v>580.0325</v>
      </c>
      <c r="E15" s="3">
        <f t="shared" si="1"/>
        <v>232.3925</v>
      </c>
      <c r="F15" s="12">
        <f>IFERROR(AVERAGEIFS(统调负荷!$AC:$AC,统调负荷!$B:$B,F$3,统调负荷!$C:$C,$A15),"")</f>
        <v>580.0325</v>
      </c>
      <c r="G15" s="12">
        <f>IFERROR(AVERAGEIFS(统调负荷!$AC:$AC,统调负荷!$B:$B,G$3,统调负荷!$C:$C,$A15),"")</f>
        <v>390.77</v>
      </c>
      <c r="H15" s="12">
        <f>IFERROR(AVERAGEIFS(统调负荷!$AC:$AC,统调负荷!$B:$B,H$3,统调负荷!$C:$C,$A15),"")</f>
        <v>384.4625</v>
      </c>
      <c r="I15" s="12">
        <f>IFERROR(AVERAGEIFS(统调负荷!$AC:$AC,统调负荷!$B:$B,I$3,统调负荷!$C:$C,$A15),"")</f>
        <v>365.3775</v>
      </c>
      <c r="J15" s="12">
        <f>IFERROR(AVERAGEIFS(统调负荷!$AC:$AC,统调负荷!$B:$B,J$3,统调负荷!$C:$C,$A15),"")</f>
        <v>348.8125</v>
      </c>
      <c r="K15" s="12">
        <f>IFERROR(AVERAGEIFS(统调负荷!$AC:$AC,统调负荷!$B:$B,K$3,统调负荷!$C:$C,$A15),"")</f>
        <v>350.72</v>
      </c>
      <c r="L15" s="12">
        <f>IFERROR(AVERAGEIFS(统调负荷!$AC:$AC,统调负荷!$B:$B,L$3,统调负荷!$C:$C,$A15),"")</f>
        <v>396.4075</v>
      </c>
      <c r="M15" s="12">
        <f>IFERROR(AVERAGEIFS(统调负荷!$AC:$AC,统调负荷!$B:$B,M$3,统调负荷!$C:$C,$A15),"")</f>
        <v>409.8025</v>
      </c>
      <c r="N15" s="12">
        <f>IFERROR(AVERAGEIFS(统调负荷!$AC:$AC,统调负荷!$B:$B,N$3,统调负荷!$C:$C,$A15),"")</f>
        <v>392.8775</v>
      </c>
      <c r="O15" s="12">
        <f>IFERROR(AVERAGEIFS(统调负荷!$AC:$AC,统调负荷!$B:$B,O$3,统调负荷!$C:$C,$A15),"")</f>
        <v>368.64</v>
      </c>
      <c r="P15" s="12">
        <f>IFERROR(AVERAGEIFS(统调负荷!$AC:$AC,统调负荷!$B:$B,P$3,统调负荷!$C:$C,$A15),"")</f>
        <v>232.3925</v>
      </c>
      <c r="Q15" s="12">
        <f>IFERROR(AVERAGEIFS(统调负荷!$AC:$AC,统调负荷!$B:$B,Q$3,统调负荷!$C:$C,$A15),"")</f>
        <v>337.9175</v>
      </c>
      <c r="R15" s="12">
        <f>IFERROR(AVERAGEIFS(统调负荷!$AC:$AC,统调负荷!$B:$B,R$3,统调负荷!$C:$C,$A15),"")</f>
        <v>250.6875</v>
      </c>
      <c r="S15" s="12">
        <f>IFERROR(AVERAGEIFS(统调负荷!$AC:$AC,统调负荷!$B:$B,S$3,统调负荷!$C:$C,$A15),"")</f>
        <v>321.5625</v>
      </c>
      <c r="T15" s="12">
        <f>IFERROR(AVERAGEIFS(统调负荷!$AC:$AC,统调负荷!$B:$B,T$3,统调负荷!$C:$C,$A15),"")</f>
        <v>331.955</v>
      </c>
      <c r="U15" s="12">
        <f>IFERROR(AVERAGEIFS(统调负荷!$AC:$AC,统调负荷!$B:$B,U$3,统调负荷!$C:$C,$A15),"")</f>
        <v>340.74</v>
      </c>
      <c r="V15" s="12">
        <f>IFERROR(AVERAGEIFS(统调负荷!$AC:$AC,统调负荷!$B:$B,V$3,统调负荷!$C:$C,$A15),"")</f>
        <v>370.875</v>
      </c>
      <c r="W15" s="12">
        <f>IFERROR(AVERAGEIFS(统调负荷!$AC:$AC,统调负荷!$B:$B,W$3,统调负荷!$C:$C,$A15),"")</f>
        <v>412.4425</v>
      </c>
      <c r="X15" s="12">
        <f>IFERROR(AVERAGEIFS(统调负荷!$AC:$AC,统调负荷!$B:$B,X$3,统调负荷!$C:$C,$A15),"")</f>
        <v>417.5075</v>
      </c>
      <c r="Y15" s="12">
        <f>IFERROR(AVERAGEIFS(统调负荷!$AC:$AC,统调负荷!$B:$B,Y$3,统调负荷!$C:$C,$A15),"")</f>
        <v>437.7675</v>
      </c>
      <c r="Z15" s="12">
        <f>IFERROR(AVERAGEIFS(统调负荷!$AC:$AC,统调负荷!$B:$B,Z$3,统调负荷!$C:$C,$A15),"")</f>
        <v>407.775</v>
      </c>
      <c r="AA15" s="12">
        <f>IFERROR(AVERAGEIFS(统调负荷!$AC:$AC,统调负荷!$B:$B,AA$3,统调负荷!$C:$C,$A15),"")</f>
        <v>398.55</v>
      </c>
      <c r="AB15" s="12">
        <f>IFERROR(AVERAGEIFS(统调负荷!$AC:$AC,统调负荷!$B:$B,AB$3,统调负荷!$C:$C,$A15),"")</f>
        <v>374.335</v>
      </c>
      <c r="AC15" s="12">
        <f>IFERROR(AVERAGEIFS(统调负荷!$AC:$AC,统调负荷!$B:$B,AC$3,统调负荷!$C:$C,$A15),"")</f>
        <v>343.4425</v>
      </c>
      <c r="AD15" s="22"/>
      <c r="AE15" s="18">
        <f t="shared" si="8"/>
        <v>-53.0217063492063</v>
      </c>
      <c r="AF15" s="23" t="str">
        <f>检修、备用和必开!$A13</f>
        <v>2025-01-12</v>
      </c>
      <c r="AG15" s="25">
        <f ca="1" t="shared" si="9"/>
        <v>133.88</v>
      </c>
      <c r="AH15" s="25">
        <f ca="1" t="shared" si="10"/>
        <v>-18.35</v>
      </c>
      <c r="AI15" s="25">
        <f ca="1" t="shared" si="11"/>
        <v>-26.3025</v>
      </c>
      <c r="AJ15" s="25">
        <f ca="1" t="shared" si="12"/>
        <v>-16.65</v>
      </c>
      <c r="AK15" s="25">
        <f ca="1" t="shared" si="13"/>
        <v>-29.22</v>
      </c>
      <c r="AL15" s="25">
        <f ca="1" t="shared" si="14"/>
        <v>-29.8925</v>
      </c>
      <c r="AM15" s="25">
        <f ca="1" t="shared" si="15"/>
        <v>-23.84</v>
      </c>
      <c r="AN15" s="25">
        <f ca="1" t="shared" si="16"/>
        <v>-17.4675</v>
      </c>
      <c r="AO15" s="25">
        <f ca="1" t="shared" si="17"/>
        <v>-11.58</v>
      </c>
      <c r="AP15" s="25">
        <f ca="1" t="shared" si="18"/>
        <v>-31.405</v>
      </c>
      <c r="AQ15" s="25">
        <f ca="1" t="shared" si="19"/>
        <v>-24.6625</v>
      </c>
      <c r="AR15" s="25">
        <f ca="1" t="shared" si="20"/>
        <v>-58.59</v>
      </c>
      <c r="AS15" s="25">
        <f ca="1" t="shared" si="21"/>
        <v>-165.54</v>
      </c>
      <c r="AT15" s="25">
        <f ca="1" t="shared" si="22"/>
        <v>-78.13</v>
      </c>
      <c r="AU15" s="25">
        <f ca="1" t="shared" si="23"/>
        <v>-256.2575</v>
      </c>
      <c r="AV15" s="25">
        <f ca="1" t="shared" si="24"/>
        <v>-63.05</v>
      </c>
      <c r="AW15" s="25">
        <f ca="1" t="shared" si="25"/>
        <v>-34.245</v>
      </c>
      <c r="AX15" s="25">
        <f ca="1" t="shared" si="26"/>
        <v>-37.28</v>
      </c>
      <c r="AY15" s="25">
        <f ca="1" t="shared" si="27"/>
        <v>-7.79750000000001</v>
      </c>
      <c r="AZ15" s="25">
        <f ca="1" t="shared" si="28"/>
        <v>5.54000000000002</v>
      </c>
      <c r="BA15" s="25">
        <f ca="1" t="shared" si="29"/>
        <v>150.4875</v>
      </c>
      <c r="BB15" s="25">
        <f ca="1" t="shared" si="30"/>
        <v>289.1925</v>
      </c>
      <c r="BC15" s="25">
        <f ca="1" t="shared" si="31"/>
        <v>83.6275</v>
      </c>
      <c r="BD15" s="25">
        <f ca="1" t="shared" si="32"/>
        <v>2.86500000000001</v>
      </c>
    </row>
    <row r="16" customHeight="1" spans="1:56">
      <c r="A16" s="16" t="str">
        <f>统调负荷24小时!A16</f>
        <v>2025-01-07</v>
      </c>
      <c r="B16" s="17" t="s">
        <v>126</v>
      </c>
      <c r="C16" s="3">
        <f t="shared" si="7"/>
        <v>384.656354166667</v>
      </c>
      <c r="D16" s="3">
        <f t="shared" si="0"/>
        <v>494.1375</v>
      </c>
      <c r="E16" s="3">
        <f t="shared" si="1"/>
        <v>282.865</v>
      </c>
      <c r="F16" s="12">
        <f>IFERROR(AVERAGEIFS(统调负荷!$AB:$AB,统调负荷!$B:$B,F$3,统调负荷!$C:$C,$A16),"")</f>
        <v>377.9475</v>
      </c>
      <c r="G16" s="12">
        <f>IFERROR(AVERAGEIFS(统调负荷!$AB:$AB,统调负荷!$B:$B,G$3,统调负荷!$C:$C,$A16),"")</f>
        <v>365.225</v>
      </c>
      <c r="H16" s="12">
        <f>IFERROR(AVERAGEIFS(统调负荷!$AB:$AB,统调负荷!$B:$B,H$3,统调负荷!$C:$C,$A16),"")</f>
        <v>359.345</v>
      </c>
      <c r="I16" s="12">
        <f>IFERROR(AVERAGEIFS(统调负荷!$AB:$AB,统调负荷!$B:$B,I$3,统调负荷!$C:$C,$A16),"")</f>
        <v>361.3375</v>
      </c>
      <c r="J16" s="12">
        <f>IFERROR(AVERAGEIFS(统调负荷!$AB:$AB,统调负荷!$B:$B,J$3,统调负荷!$C:$C,$A16),"")</f>
        <v>345.87</v>
      </c>
      <c r="K16" s="12">
        <f>IFERROR(AVERAGEIFS(统调负荷!$AB:$AB,统调负荷!$B:$B,K$3,统调负荷!$C:$C,$A16),"")</f>
        <v>343.805</v>
      </c>
      <c r="L16" s="12">
        <f>IFERROR(AVERAGEIFS(统调负荷!$AB:$AB,统调负荷!$B:$B,L$3,统调负荷!$C:$C,$A16),"")</f>
        <v>389.0175</v>
      </c>
      <c r="M16" s="12">
        <f>IFERROR(AVERAGEIFS(统调负荷!$AB:$AB,统调负荷!$B:$B,M$3,统调负荷!$C:$C,$A16),"")</f>
        <v>403.515</v>
      </c>
      <c r="N16" s="12">
        <f>IFERROR(AVERAGEIFS(统调负荷!$AB:$AB,统调负荷!$B:$B,N$3,统调负荷!$C:$C,$A16),"")</f>
        <v>404.2275</v>
      </c>
      <c r="O16" s="12">
        <f>IFERROR(AVERAGEIFS(统调负荷!$AB:$AB,统调负荷!$B:$B,O$3,统调负荷!$C:$C,$A16),"")</f>
        <v>414.1025</v>
      </c>
      <c r="P16" s="12">
        <f>IFERROR(AVERAGEIFS(统调负荷!$AB:$AB,统调负荷!$B:$B,P$3,统调负荷!$C:$C,$A16),"")</f>
        <v>313.105</v>
      </c>
      <c r="Q16" s="12">
        <f>IFERROR(AVERAGEIFS(统调负荷!$AB:$AB,统调负荷!$B:$B,Q$3,统调负荷!$C:$C,$A16),"")</f>
        <v>385.505</v>
      </c>
      <c r="R16" s="12">
        <f>IFERROR(AVERAGEIFS(统调负荷!$AB:$AB,统调负荷!$B:$B,R$3,统调负荷!$C:$C,$A16),"")</f>
        <v>282.865</v>
      </c>
      <c r="S16" s="12">
        <f>IFERROR(AVERAGEIFS(统调负荷!$AB:$AB,统调负荷!$B:$B,S$3,统调负荷!$C:$C,$A16),"")</f>
        <v>349.495</v>
      </c>
      <c r="T16" s="12">
        <f>IFERROR(AVERAGEIFS(统调负荷!$AB:$AB,统调负荷!$B:$B,T$3,统调负荷!$C:$C,$A16),"")</f>
        <v>371.0125</v>
      </c>
      <c r="U16" s="12">
        <f>IFERROR(AVERAGEIFS(统调负荷!$AB:$AB,统调负荷!$B:$B,U$3,统调负荷!$C:$C,$A16),"")</f>
        <v>365.385</v>
      </c>
      <c r="V16" s="12">
        <f>IFERROR(AVERAGEIFS(统调负荷!$AB:$AB,统调负荷!$B:$B,V$3,统调负荷!$C:$C,$A16),"")</f>
        <v>384.3025</v>
      </c>
      <c r="W16" s="12">
        <f>IFERROR(AVERAGEIFS(统调负荷!$AB:$AB,统调负荷!$B:$B,W$3,统调负荷!$C:$C,$A16),"")</f>
        <v>417.2125</v>
      </c>
      <c r="X16" s="12">
        <f>IFERROR(AVERAGEIFS(统调负荷!$AB:$AB,统调负荷!$B:$B,X$3,统调负荷!$C:$C,$A16),"")</f>
        <v>460.78</v>
      </c>
      <c r="Y16" s="12">
        <f>IFERROR(AVERAGEIFS(统调负荷!$AB:$AB,统调负荷!$B:$B,Y$3,统调负荷!$C:$C,$A16),"")</f>
        <v>494.1375</v>
      </c>
      <c r="Z16" s="12">
        <f>IFERROR(AVERAGEIFS(统调负荷!$AB:$AB,统调负荷!$B:$B,Z$3,统调负荷!$C:$C,$A16),"")</f>
        <v>454.27</v>
      </c>
      <c r="AA16" s="12">
        <f>IFERROR(AVERAGEIFS(统调负荷!$AB:$AB,统调负荷!$B:$B,AA$3,统调负荷!$C:$C,$A16),"")</f>
        <v>448.21</v>
      </c>
      <c r="AB16" s="12">
        <f>IFERROR(AVERAGEIFS(统调负荷!$AB:$AB,统调负荷!$B:$B,AB$3,统调负荷!$C:$C,$A16),"")</f>
        <v>398.0425</v>
      </c>
      <c r="AC16" s="12">
        <f>IFERROR(AVERAGEIFS(统调负荷!$AB:$AB,统调负荷!$B:$B,AC$3,统调负荷!$C:$C,$A16),"")</f>
        <v>343.0375</v>
      </c>
      <c r="AD16" s="22"/>
      <c r="AE16" s="18">
        <f t="shared" si="8"/>
        <v>13.0744841269842</v>
      </c>
      <c r="AF16" s="23" t="str">
        <f>检修、备用和必开!$A14</f>
        <v>2025-01-13</v>
      </c>
      <c r="AG16" s="25">
        <f ca="1" t="shared" si="9"/>
        <v>178.1475</v>
      </c>
      <c r="AH16" s="25">
        <f ca="1" t="shared" si="10"/>
        <v>28.99</v>
      </c>
      <c r="AI16" s="25">
        <f ca="1" t="shared" si="11"/>
        <v>-14.1925</v>
      </c>
      <c r="AJ16" s="25">
        <f ca="1" t="shared" si="12"/>
        <v>-51.7975</v>
      </c>
      <c r="AK16" s="25">
        <f ca="1" t="shared" si="13"/>
        <v>-29.6625</v>
      </c>
      <c r="AL16" s="25">
        <f ca="1" t="shared" si="14"/>
        <v>-17.0075</v>
      </c>
      <c r="AM16" s="25">
        <f ca="1" t="shared" si="15"/>
        <v>-22.2475</v>
      </c>
      <c r="AN16" s="25">
        <f ca="1" t="shared" si="16"/>
        <v>-193.6425</v>
      </c>
      <c r="AO16" s="25">
        <f ca="1" t="shared" si="17"/>
        <v>-27.155</v>
      </c>
      <c r="AP16" s="25">
        <f ca="1" t="shared" si="18"/>
        <v>-141.9175</v>
      </c>
      <c r="AQ16" s="25">
        <f ca="1" t="shared" si="19"/>
        <v>-278.6725</v>
      </c>
      <c r="AR16" s="25">
        <f ca="1" t="shared" si="20"/>
        <v>-50.5975</v>
      </c>
      <c r="AS16" s="25">
        <f ca="1" t="shared" si="21"/>
        <v>-151.98</v>
      </c>
      <c r="AT16" s="25">
        <f ca="1" t="shared" si="22"/>
        <v>-17.4625</v>
      </c>
      <c r="AU16" s="25">
        <f ca="1" t="shared" si="23"/>
        <v>-97.5175</v>
      </c>
      <c r="AV16" s="25">
        <f ca="1" t="shared" si="24"/>
        <v>-51.1525</v>
      </c>
      <c r="AW16" s="25">
        <f ca="1" t="shared" si="25"/>
        <v>-66.405</v>
      </c>
      <c r="AX16" s="25">
        <f ca="1" t="shared" si="26"/>
        <v>-91.37</v>
      </c>
      <c r="AY16" s="25">
        <f ca="1" t="shared" si="27"/>
        <v>-79.3575</v>
      </c>
      <c r="AZ16" s="25">
        <f ca="1" t="shared" si="28"/>
        <v>-97.9900000000001</v>
      </c>
      <c r="BA16" s="25">
        <f ca="1" t="shared" si="29"/>
        <v>4.34500000000003</v>
      </c>
      <c r="BB16" s="25">
        <f ca="1" t="shared" si="30"/>
        <v>1.5</v>
      </c>
      <c r="BC16" s="25">
        <f ca="1" t="shared" si="31"/>
        <v>16.22</v>
      </c>
      <c r="BD16" s="25">
        <f ca="1" t="shared" si="32"/>
        <v>-35.6725</v>
      </c>
    </row>
    <row r="17" customHeight="1" spans="1:56">
      <c r="A17" s="16" t="str">
        <f>统调负荷24小时!A17</f>
        <v>2025-01-07</v>
      </c>
      <c r="B17" s="17" t="s">
        <v>127</v>
      </c>
      <c r="C17" s="3">
        <f t="shared" si="7"/>
        <v>351.081041666667</v>
      </c>
      <c r="D17" s="3">
        <f t="shared" si="0"/>
        <v>418.4275</v>
      </c>
      <c r="E17" s="3">
        <f t="shared" si="1"/>
        <v>235.735</v>
      </c>
      <c r="F17" s="12">
        <f>IFERROR(AVERAGEIFS(统调负荷!$AC:$AC,统调负荷!$B:$B,F$3,统调负荷!$C:$C,$A17),"")</f>
        <v>387.845</v>
      </c>
      <c r="G17" s="12">
        <f>IFERROR(AVERAGEIFS(统调负荷!$AC:$AC,统调负荷!$B:$B,G$3,统调负荷!$C:$C,$A17),"")</f>
        <v>331.68</v>
      </c>
      <c r="H17" s="12">
        <f>IFERROR(AVERAGEIFS(统调负荷!$AC:$AC,统调负荷!$B:$B,H$3,统调负荷!$C:$C,$A17),"")</f>
        <v>321.41</v>
      </c>
      <c r="I17" s="12">
        <f>IFERROR(AVERAGEIFS(统调负荷!$AC:$AC,统调负荷!$B:$B,I$3,统调负荷!$C:$C,$A17),"")</f>
        <v>319.95</v>
      </c>
      <c r="J17" s="12">
        <f>IFERROR(AVERAGEIFS(统调负荷!$AC:$AC,统调负荷!$B:$B,J$3,统调负荷!$C:$C,$A17),"")</f>
        <v>310.6125</v>
      </c>
      <c r="K17" s="12">
        <f>IFERROR(AVERAGEIFS(统调负荷!$AC:$AC,统调负荷!$B:$B,K$3,统调负荷!$C:$C,$A17),"")</f>
        <v>318.035</v>
      </c>
      <c r="L17" s="12">
        <f>IFERROR(AVERAGEIFS(统调负荷!$AC:$AC,统调负荷!$B:$B,L$3,统调负荷!$C:$C,$A17),"")</f>
        <v>360.965</v>
      </c>
      <c r="M17" s="12">
        <f>IFERROR(AVERAGEIFS(统调负荷!$AC:$AC,统调负荷!$B:$B,M$3,统调负荷!$C:$C,$A17),"")</f>
        <v>391.69</v>
      </c>
      <c r="N17" s="12">
        <f>IFERROR(AVERAGEIFS(统调负荷!$AC:$AC,统调负荷!$B:$B,N$3,统调负荷!$C:$C,$A17),"")</f>
        <v>418.1375</v>
      </c>
      <c r="O17" s="12">
        <f>IFERROR(AVERAGEIFS(统调负荷!$AC:$AC,统调负荷!$B:$B,O$3,统调负荷!$C:$C,$A17),"")</f>
        <v>376.275</v>
      </c>
      <c r="P17" s="12">
        <f>IFERROR(AVERAGEIFS(统调负荷!$AC:$AC,统调负荷!$B:$B,P$3,统调负荷!$C:$C,$A17),"")</f>
        <v>235.735</v>
      </c>
      <c r="Q17" s="12">
        <f>IFERROR(AVERAGEIFS(统调负荷!$AC:$AC,统调负荷!$B:$B,Q$3,统调负荷!$C:$C,$A17),"")</f>
        <v>309.7925</v>
      </c>
      <c r="R17" s="12">
        <f>IFERROR(AVERAGEIFS(统调负荷!$AC:$AC,统调负荷!$B:$B,R$3,统调负荷!$C:$C,$A17),"")</f>
        <v>238.96</v>
      </c>
      <c r="S17" s="12">
        <f>IFERROR(AVERAGEIFS(统调负荷!$AC:$AC,统调负荷!$B:$B,S$3,统调负荷!$C:$C,$A17),"")</f>
        <v>346.425</v>
      </c>
      <c r="T17" s="12">
        <f>IFERROR(AVERAGEIFS(统调负荷!$AC:$AC,统调负荷!$B:$B,T$3,统调负荷!$C:$C,$A17),"")</f>
        <v>331.2625</v>
      </c>
      <c r="U17" s="12">
        <f>IFERROR(AVERAGEIFS(统调负荷!$AC:$AC,统调负荷!$B:$B,U$3,统调负荷!$C:$C,$A17),"")</f>
        <v>334.0325</v>
      </c>
      <c r="V17" s="12">
        <f>IFERROR(AVERAGEIFS(统调负荷!$AC:$AC,统调负荷!$B:$B,V$3,统调负荷!$C:$C,$A17),"")</f>
        <v>373.41</v>
      </c>
      <c r="W17" s="12">
        <f>IFERROR(AVERAGEIFS(统调负荷!$AC:$AC,统调负荷!$B:$B,W$3,统调负荷!$C:$C,$A17),"")</f>
        <v>384.57</v>
      </c>
      <c r="X17" s="12">
        <f>IFERROR(AVERAGEIFS(统调负荷!$AC:$AC,统调负荷!$B:$B,X$3,统调负荷!$C:$C,$A17),"")</f>
        <v>395.4975</v>
      </c>
      <c r="Y17" s="12">
        <f>IFERROR(AVERAGEIFS(统调负荷!$AC:$AC,统调负荷!$B:$B,Y$3,统调负荷!$C:$C,$A17),"")</f>
        <v>418.4275</v>
      </c>
      <c r="Z17" s="12">
        <f>IFERROR(AVERAGEIFS(统调负荷!$AC:$AC,统调负荷!$B:$B,Z$3,统调负荷!$C:$C,$A17),"")</f>
        <v>414.215</v>
      </c>
      <c r="AA17" s="12">
        <f>IFERROR(AVERAGEIFS(统调负荷!$AC:$AC,统调负荷!$B:$B,AA$3,统调负荷!$C:$C,$A17),"")</f>
        <v>386.4775</v>
      </c>
      <c r="AB17" s="12">
        <f>IFERROR(AVERAGEIFS(统调负荷!$AC:$AC,统调负荷!$B:$B,AB$3,统调负荷!$C:$C,$A17),"")</f>
        <v>384.2525</v>
      </c>
      <c r="AC17" s="12">
        <f>IFERROR(AVERAGEIFS(统调负荷!$AC:$AC,统调负荷!$B:$B,AC$3,统调负荷!$C:$C,$A17),"")</f>
        <v>336.2875</v>
      </c>
      <c r="AD17" s="22"/>
      <c r="AE17" s="18">
        <f t="shared" si="8"/>
        <v>-13.3900793650794</v>
      </c>
      <c r="AF17" s="23" t="str">
        <f>检修、备用和必开!$A15</f>
        <v>2025-01-14</v>
      </c>
      <c r="AG17" s="25">
        <f ca="1" t="shared" si="9"/>
        <v>17.3625</v>
      </c>
      <c r="AH17" s="25">
        <f ca="1" t="shared" si="10"/>
        <v>-4.23000000000002</v>
      </c>
      <c r="AI17" s="25">
        <f ca="1" t="shared" si="11"/>
        <v>-15.115</v>
      </c>
      <c r="AJ17" s="25">
        <f ca="1" t="shared" si="12"/>
        <v>-14.62</v>
      </c>
      <c r="AK17" s="25">
        <f ca="1" t="shared" si="13"/>
        <v>-12.32</v>
      </c>
      <c r="AL17" s="25">
        <f ca="1" t="shared" si="14"/>
        <v>-8.41500000000002</v>
      </c>
      <c r="AM17" s="25">
        <f ca="1" t="shared" si="15"/>
        <v>-7.4975</v>
      </c>
      <c r="AN17" s="25">
        <f ca="1" t="shared" si="16"/>
        <v>-7.47250000000003</v>
      </c>
      <c r="AO17" s="25">
        <f ca="1" t="shared" si="17"/>
        <v>182.3625</v>
      </c>
      <c r="AP17" s="25">
        <f ca="1" t="shared" si="18"/>
        <v>296.505</v>
      </c>
      <c r="AQ17" s="25">
        <f ca="1" t="shared" si="19"/>
        <v>67.805</v>
      </c>
      <c r="AR17" s="25">
        <f ca="1" t="shared" si="20"/>
        <v>42.1225</v>
      </c>
      <c r="AS17" s="25">
        <f ca="1" t="shared" si="21"/>
        <v>18.865</v>
      </c>
      <c r="AT17" s="25">
        <f ca="1" t="shared" si="22"/>
        <v>65.265</v>
      </c>
      <c r="AU17" s="25">
        <f ca="1" t="shared" si="23"/>
        <v>45.7</v>
      </c>
      <c r="AV17" s="25">
        <f ca="1" t="shared" si="24"/>
        <v>111.1525</v>
      </c>
      <c r="AW17" s="25">
        <f ca="1" t="shared" si="25"/>
        <v>7.66249999999997</v>
      </c>
      <c r="AX17" s="25">
        <f ca="1" t="shared" si="26"/>
        <v>-54.0475</v>
      </c>
      <c r="AY17" s="25">
        <f ca="1" t="shared" si="27"/>
        <v>161.6325</v>
      </c>
      <c r="AZ17" s="25">
        <f ca="1" t="shared" si="28"/>
        <v>98.9075</v>
      </c>
      <c r="BA17" s="25">
        <f ca="1" t="shared" si="29"/>
        <v>57.085</v>
      </c>
      <c r="BB17" s="25">
        <f ca="1" t="shared" si="30"/>
        <v>76.3225</v>
      </c>
      <c r="BC17" s="25">
        <f ca="1" t="shared" si="31"/>
        <v>16.1125</v>
      </c>
      <c r="BD17" s="25">
        <f ca="1" t="shared" si="32"/>
        <v>2.53999999999996</v>
      </c>
    </row>
    <row r="18" customHeight="1" spans="1:56">
      <c r="A18" s="16" t="str">
        <f>统调负荷24小时!A18</f>
        <v>2025-01-08</v>
      </c>
      <c r="B18" s="17" t="s">
        <v>126</v>
      </c>
      <c r="C18" s="3">
        <f t="shared" si="7"/>
        <v>393.911770833333</v>
      </c>
      <c r="D18" s="3">
        <f t="shared" si="0"/>
        <v>443.7575</v>
      </c>
      <c r="E18" s="3">
        <f t="shared" si="1"/>
        <v>320.71</v>
      </c>
      <c r="F18" s="12">
        <f>IFERROR(AVERAGEIFS(统调负荷!$AB:$AB,统调负荷!$B:$B,F$3,统调负荷!$C:$C,$A18),"")</f>
        <v>398.5775</v>
      </c>
      <c r="G18" s="12">
        <f>IFERROR(AVERAGEIFS(统调负荷!$AB:$AB,统调负荷!$B:$B,G$3,统调负荷!$C:$C,$A18),"")</f>
        <v>385.0025</v>
      </c>
      <c r="H18" s="12">
        <f>IFERROR(AVERAGEIFS(统调负荷!$AB:$AB,统调负荷!$B:$B,H$3,统调负荷!$C:$C,$A18),"")</f>
        <v>374.535</v>
      </c>
      <c r="I18" s="12">
        <f>IFERROR(AVERAGEIFS(统调负荷!$AB:$AB,统调负荷!$B:$B,I$3,统调负荷!$C:$C,$A18),"")</f>
        <v>363.9225</v>
      </c>
      <c r="J18" s="12">
        <f>IFERROR(AVERAGEIFS(统调负荷!$AB:$AB,统调负荷!$B:$B,J$3,统调负荷!$C:$C,$A18),"")</f>
        <v>347.265</v>
      </c>
      <c r="K18" s="12">
        <f>IFERROR(AVERAGEIFS(统调负荷!$AB:$AB,统调负荷!$B:$B,K$3,统调负荷!$C:$C,$A18),"")</f>
        <v>352.2375</v>
      </c>
      <c r="L18" s="12">
        <f>IFERROR(AVERAGEIFS(统调负荷!$AB:$AB,统调负荷!$B:$B,L$3,统调负荷!$C:$C,$A18),"")</f>
        <v>389.015</v>
      </c>
      <c r="M18" s="12">
        <f>IFERROR(AVERAGEIFS(统调负荷!$AB:$AB,统调负荷!$B:$B,M$3,统调负荷!$C:$C,$A18),"")</f>
        <v>439.2225</v>
      </c>
      <c r="N18" s="12">
        <f>IFERROR(AVERAGEIFS(统调负荷!$AB:$AB,统调负荷!$B:$B,N$3,统调负荷!$C:$C,$A18),"")</f>
        <v>427.6275</v>
      </c>
      <c r="O18" s="12">
        <f>IFERROR(AVERAGEIFS(统调负荷!$AB:$AB,统调负荷!$B:$B,O$3,统调负荷!$C:$C,$A18),"")</f>
        <v>419.2525</v>
      </c>
      <c r="P18" s="12">
        <f>IFERROR(AVERAGEIFS(统调负荷!$AB:$AB,统调负荷!$B:$B,P$3,统调负荷!$C:$C,$A18),"")</f>
        <v>379.9225</v>
      </c>
      <c r="Q18" s="12">
        <f>IFERROR(AVERAGEIFS(统调负荷!$AB:$AB,统调负荷!$B:$B,Q$3,统调负荷!$C:$C,$A18),"")</f>
        <v>367.5375</v>
      </c>
      <c r="R18" s="12">
        <f>IFERROR(AVERAGEIFS(统调负荷!$AB:$AB,统调负荷!$B:$B,R$3,统调负荷!$C:$C,$A18),"")</f>
        <v>320.71</v>
      </c>
      <c r="S18" s="12">
        <f>IFERROR(AVERAGEIFS(统调负荷!$AB:$AB,统调负荷!$B:$B,S$3,统调负荷!$C:$C,$A18),"")</f>
        <v>388</v>
      </c>
      <c r="T18" s="12">
        <f>IFERROR(AVERAGEIFS(统调负荷!$AB:$AB,统调负荷!$B:$B,T$3,统调负荷!$C:$C,$A18),"")</f>
        <v>392.7075</v>
      </c>
      <c r="U18" s="12">
        <f>IFERROR(AVERAGEIFS(统调负荷!$AB:$AB,统调负荷!$B:$B,U$3,统调负荷!$C:$C,$A18),"")</f>
        <v>391.1175</v>
      </c>
      <c r="V18" s="12">
        <f>IFERROR(AVERAGEIFS(统调负荷!$AB:$AB,统调负荷!$B:$B,V$3,统调负荷!$C:$C,$A18),"")</f>
        <v>398.8275</v>
      </c>
      <c r="W18" s="12">
        <f>IFERROR(AVERAGEIFS(统调负荷!$AB:$AB,统调负荷!$B:$B,W$3,统调负荷!$C:$C,$A18),"")</f>
        <v>398.0625</v>
      </c>
      <c r="X18" s="12">
        <f>IFERROR(AVERAGEIFS(统调负荷!$AB:$AB,统调负荷!$B:$B,X$3,统调负荷!$C:$C,$A18),"")</f>
        <v>428.2</v>
      </c>
      <c r="Y18" s="12">
        <f>IFERROR(AVERAGEIFS(统调负荷!$AB:$AB,统调负荷!$B:$B,Y$3,统调负荷!$C:$C,$A18),"")</f>
        <v>443.7575</v>
      </c>
      <c r="Z18" s="12">
        <f>IFERROR(AVERAGEIFS(统调负荷!$AB:$AB,统调负荷!$B:$B,Z$3,统调负荷!$C:$C,$A18),"")</f>
        <v>440.5475</v>
      </c>
      <c r="AA18" s="12">
        <f>IFERROR(AVERAGEIFS(统调负荷!$AB:$AB,统调负荷!$B:$B,AA$3,统调负荷!$C:$C,$A18),"")</f>
        <v>426.6425</v>
      </c>
      <c r="AB18" s="12">
        <f>IFERROR(AVERAGEIFS(统调负荷!$AB:$AB,统调负荷!$B:$B,AB$3,统调负荷!$C:$C,$A18),"")</f>
        <v>415.9975</v>
      </c>
      <c r="AC18" s="12">
        <f>IFERROR(AVERAGEIFS(统调负荷!$AB:$AB,统调负荷!$B:$B,AC$3,统调负荷!$C:$C,$A18),"")</f>
        <v>365.195</v>
      </c>
      <c r="AD18" s="22"/>
      <c r="AE18" s="18">
        <f t="shared" si="8"/>
        <v>7.38952380952384</v>
      </c>
      <c r="AF18" s="23" t="str">
        <f>检修、备用和必开!$A16</f>
        <v>2025-01-15</v>
      </c>
      <c r="AG18" s="25">
        <f ca="1" t="shared" si="9"/>
        <v>11.0825</v>
      </c>
      <c r="AH18" s="25">
        <f ca="1" t="shared" si="10"/>
        <v>-3.64499999999998</v>
      </c>
      <c r="AI18" s="25">
        <f ca="1" t="shared" si="11"/>
        <v>-10.6199999999999</v>
      </c>
      <c r="AJ18" s="25">
        <f ca="1" t="shared" si="12"/>
        <v>-9.79750000000001</v>
      </c>
      <c r="AK18" s="25">
        <f ca="1" t="shared" si="13"/>
        <v>-24.05</v>
      </c>
      <c r="AL18" s="25">
        <f ca="1" t="shared" si="14"/>
        <v>-22.4475</v>
      </c>
      <c r="AM18" s="25">
        <f ca="1" t="shared" si="15"/>
        <v>-14.925</v>
      </c>
      <c r="AN18" s="25">
        <f ca="1" t="shared" si="16"/>
        <v>-30.585</v>
      </c>
      <c r="AO18" s="25">
        <f ca="1" t="shared" si="17"/>
        <v>-9.55500000000001</v>
      </c>
      <c r="AP18" s="25">
        <f ca="1" t="shared" si="18"/>
        <v>-147.4825</v>
      </c>
      <c r="AQ18" s="25">
        <f ca="1" t="shared" si="19"/>
        <v>-77.515</v>
      </c>
      <c r="AR18" s="25">
        <f ca="1" t="shared" si="20"/>
        <v>-98.5475</v>
      </c>
      <c r="AS18" s="25">
        <f ca="1" t="shared" si="21"/>
        <v>-104.745</v>
      </c>
      <c r="AT18" s="25">
        <f ca="1" t="shared" si="22"/>
        <v>-58.845</v>
      </c>
      <c r="AU18" s="25">
        <f ca="1" t="shared" si="23"/>
        <v>-112.38</v>
      </c>
      <c r="AV18" s="25">
        <f ca="1" t="shared" si="24"/>
        <v>-20.39</v>
      </c>
      <c r="AW18" s="25">
        <f ca="1" t="shared" si="25"/>
        <v>-21.695</v>
      </c>
      <c r="AX18" s="25">
        <f ca="1" t="shared" si="26"/>
        <v>-26.8075</v>
      </c>
      <c r="AY18" s="25">
        <f ca="1" t="shared" si="27"/>
        <v>-61.9</v>
      </c>
      <c r="AZ18" s="25">
        <f ca="1" t="shared" si="28"/>
        <v>-93.8925</v>
      </c>
      <c r="BA18" s="25">
        <f ca="1" t="shared" si="29"/>
        <v>-58.7425</v>
      </c>
      <c r="BB18" s="25">
        <f ca="1" t="shared" si="30"/>
        <v>-30.5525</v>
      </c>
      <c r="BC18" s="25">
        <f ca="1" t="shared" si="31"/>
        <v>-23.5</v>
      </c>
      <c r="BD18" s="25">
        <f ca="1" t="shared" si="32"/>
        <v>-79.37</v>
      </c>
    </row>
    <row r="19" customHeight="1" spans="1:56">
      <c r="A19" s="16" t="str">
        <f>统调负荷24小时!A19</f>
        <v>2025-01-08</v>
      </c>
      <c r="B19" s="17" t="s">
        <v>127</v>
      </c>
      <c r="C19" s="3">
        <f t="shared" si="7"/>
        <v>373.480729166667</v>
      </c>
      <c r="D19" s="3">
        <f t="shared" si="0"/>
        <v>436.4875</v>
      </c>
      <c r="E19" s="3">
        <f t="shared" si="1"/>
        <v>313.0725</v>
      </c>
      <c r="F19" s="12">
        <f>IFERROR(AVERAGEIFS(统调负荷!$AC:$AC,统调负荷!$B:$B,F$3,统调负荷!$C:$C,$A19),"")</f>
        <v>387.3175</v>
      </c>
      <c r="G19" s="12">
        <f>IFERROR(AVERAGEIFS(统调负荷!$AC:$AC,统调负荷!$B:$B,G$3,统调负荷!$C:$C,$A19),"")</f>
        <v>360.54</v>
      </c>
      <c r="H19" s="12">
        <f>IFERROR(AVERAGEIFS(统调负荷!$AC:$AC,统调负荷!$B:$B,H$3,统调负荷!$C:$C,$A19),"")</f>
        <v>348.67</v>
      </c>
      <c r="I19" s="12">
        <f>IFERROR(AVERAGEIFS(统调负荷!$AC:$AC,统调负荷!$B:$B,I$3,统调负荷!$C:$C,$A19),"")</f>
        <v>343.7725</v>
      </c>
      <c r="J19" s="12">
        <f>IFERROR(AVERAGEIFS(统调负荷!$AC:$AC,统调负荷!$B:$B,J$3,统调负荷!$C:$C,$A19),"")</f>
        <v>313.0725</v>
      </c>
      <c r="K19" s="12">
        <f>IFERROR(AVERAGEIFS(统调负荷!$AC:$AC,统调负荷!$B:$B,K$3,统调负荷!$C:$C,$A19),"")</f>
        <v>338.95</v>
      </c>
      <c r="L19" s="12">
        <f>IFERROR(AVERAGEIFS(统调负荷!$AC:$AC,统调负荷!$B:$B,L$3,统调负荷!$C:$C,$A19),"")</f>
        <v>360.43</v>
      </c>
      <c r="M19" s="12">
        <f>IFERROR(AVERAGEIFS(统调负荷!$AC:$AC,统调负荷!$B:$B,M$3,统调负荷!$C:$C,$A19),"")</f>
        <v>415.9125</v>
      </c>
      <c r="N19" s="12">
        <f>IFERROR(AVERAGEIFS(统调负荷!$AC:$AC,统调负荷!$B:$B,N$3,统调负荷!$C:$C,$A19),"")</f>
        <v>436.4875</v>
      </c>
      <c r="O19" s="12">
        <f>IFERROR(AVERAGEIFS(统调负荷!$AC:$AC,统调负荷!$B:$B,O$3,统调负荷!$C:$C,$A19),"")</f>
        <v>369.525</v>
      </c>
      <c r="P19" s="12">
        <f>IFERROR(AVERAGEIFS(统调负荷!$AC:$AC,统调负荷!$B:$B,P$3,统调负荷!$C:$C,$A19),"")</f>
        <v>371.64</v>
      </c>
      <c r="Q19" s="12">
        <f>IFERROR(AVERAGEIFS(统调负荷!$AC:$AC,统调负荷!$B:$B,Q$3,统调负荷!$C:$C,$A19),"")</f>
        <v>362.94</v>
      </c>
      <c r="R19" s="12">
        <f>IFERROR(AVERAGEIFS(统调负荷!$AC:$AC,统调负荷!$B:$B,R$3,统调负荷!$C:$C,$A19),"")</f>
        <v>333.3825</v>
      </c>
      <c r="S19" s="12">
        <f>IFERROR(AVERAGEIFS(统调负荷!$AC:$AC,统调负荷!$B:$B,S$3,统调负荷!$C:$C,$A19),"")</f>
        <v>389.7325</v>
      </c>
      <c r="T19" s="12">
        <f>IFERROR(AVERAGEIFS(统调负荷!$AC:$AC,统调负荷!$B:$B,T$3,统调负荷!$C:$C,$A19),"")</f>
        <v>373.5475</v>
      </c>
      <c r="U19" s="12">
        <f>IFERROR(AVERAGEIFS(统调负荷!$AC:$AC,统调负荷!$B:$B,U$3,统调负荷!$C:$C,$A19),"")</f>
        <v>363.1125</v>
      </c>
      <c r="V19" s="12">
        <f>IFERROR(AVERAGEIFS(统调负荷!$AC:$AC,统调负荷!$B:$B,V$3,统调负荷!$C:$C,$A19),"")</f>
        <v>370.6225</v>
      </c>
      <c r="W19" s="12">
        <f>IFERROR(AVERAGEIFS(统调负荷!$AC:$AC,统调负荷!$B:$B,W$3,统调负荷!$C:$C,$A19),"")</f>
        <v>379.7925</v>
      </c>
      <c r="X19" s="12">
        <f>IFERROR(AVERAGEIFS(统调负荷!$AC:$AC,统调负荷!$B:$B,X$3,统调负荷!$C:$C,$A19),"")</f>
        <v>387.9525</v>
      </c>
      <c r="Y19" s="12">
        <f>IFERROR(AVERAGEIFS(统调负荷!$AC:$AC,统调负荷!$B:$B,Y$3,统调负荷!$C:$C,$A19),"")</f>
        <v>434.9225</v>
      </c>
      <c r="Z19" s="12">
        <f>IFERROR(AVERAGEIFS(统调负荷!$AC:$AC,统调负荷!$B:$B,Z$3,统调负荷!$C:$C,$A19),"")</f>
        <v>408.81</v>
      </c>
      <c r="AA19" s="12">
        <f>IFERROR(AVERAGEIFS(统调负荷!$AC:$AC,统调负荷!$B:$B,AA$3,统调负荷!$C:$C,$A19),"")</f>
        <v>378.265</v>
      </c>
      <c r="AB19" s="12">
        <f>IFERROR(AVERAGEIFS(统调负荷!$AC:$AC,统调负荷!$B:$B,AB$3,统调负荷!$C:$C,$A19),"")</f>
        <v>383.665</v>
      </c>
      <c r="AC19" s="12">
        <f>IFERROR(AVERAGEIFS(统调负荷!$AC:$AC,统调负荷!$B:$B,AC$3,统调负荷!$C:$C,$A19),"")</f>
        <v>350.475</v>
      </c>
      <c r="AD19" s="22"/>
      <c r="AE19" s="18">
        <f t="shared" si="8"/>
        <v>5.56190476190471</v>
      </c>
      <c r="AF19" s="23" t="str">
        <f>检修、备用和必开!$A17</f>
        <v>2025-01-16</v>
      </c>
      <c r="AG19" s="25">
        <f ca="1" t="shared" si="9"/>
        <v>4.7525</v>
      </c>
      <c r="AH19" s="25">
        <f ca="1" t="shared" si="10"/>
        <v>-2.01499999999999</v>
      </c>
      <c r="AI19" s="25">
        <f ca="1" t="shared" si="11"/>
        <v>-10.83</v>
      </c>
      <c r="AJ19" s="25">
        <f ca="1" t="shared" si="12"/>
        <v>-155.4725</v>
      </c>
      <c r="AK19" s="25">
        <f ca="1" t="shared" si="13"/>
        <v>-283.4375</v>
      </c>
      <c r="AL19" s="25">
        <f ca="1" t="shared" si="14"/>
        <v>-235.03</v>
      </c>
      <c r="AM19" s="25">
        <f ca="1" t="shared" si="15"/>
        <v>-83.8075</v>
      </c>
      <c r="AN19" s="25">
        <f ca="1" t="shared" si="16"/>
        <v>-5.01999999999998</v>
      </c>
      <c r="AO19" s="25">
        <f ca="1" t="shared" si="17"/>
        <v>7.315</v>
      </c>
      <c r="AP19" s="25">
        <f ca="1" t="shared" si="18"/>
        <v>-23.445</v>
      </c>
      <c r="AQ19" s="25">
        <f ca="1" t="shared" si="19"/>
        <v>-60.725</v>
      </c>
      <c r="AR19" s="25">
        <f ca="1" t="shared" si="20"/>
        <v>8.53750000000002</v>
      </c>
      <c r="AS19" s="25">
        <f ca="1" t="shared" si="21"/>
        <v>15.955</v>
      </c>
      <c r="AT19" s="25">
        <f ca="1" t="shared" si="22"/>
        <v>13.535</v>
      </c>
      <c r="AU19" s="25">
        <f ca="1" t="shared" si="23"/>
        <v>6.01999999999998</v>
      </c>
      <c r="AV19" s="25">
        <f ca="1" t="shared" si="24"/>
        <v>22.9225</v>
      </c>
      <c r="AW19" s="25">
        <f ca="1" t="shared" si="25"/>
        <v>61.7275</v>
      </c>
      <c r="AX19" s="25">
        <f ca="1" t="shared" si="26"/>
        <v>103.0225</v>
      </c>
      <c r="AY19" s="25">
        <f ca="1" t="shared" si="27"/>
        <v>41.1525</v>
      </c>
      <c r="AZ19" s="25">
        <f ca="1" t="shared" si="28"/>
        <v>-15.7125</v>
      </c>
      <c r="BA19" s="25">
        <f ca="1" t="shared" si="29"/>
        <v>-9.995</v>
      </c>
      <c r="BB19" s="25">
        <f ca="1" t="shared" si="30"/>
        <v>12.17</v>
      </c>
      <c r="BC19" s="25">
        <f ca="1" t="shared" si="31"/>
        <v>22.095</v>
      </c>
      <c r="BD19" s="25">
        <f ca="1" t="shared" si="32"/>
        <v>10.82</v>
      </c>
    </row>
    <row r="20" customHeight="1" spans="1:56">
      <c r="A20" s="16" t="str">
        <f>统调负荷24小时!A20</f>
        <v>2025-01-09</v>
      </c>
      <c r="B20" s="17" t="s">
        <v>126</v>
      </c>
      <c r="C20" s="3">
        <f t="shared" si="7"/>
        <v>399.175</v>
      </c>
      <c r="D20" s="3">
        <f t="shared" si="0"/>
        <v>457.49</v>
      </c>
      <c r="E20" s="3">
        <f t="shared" si="1"/>
        <v>336.07</v>
      </c>
      <c r="F20" s="12">
        <f>IFERROR(AVERAGEIFS(统调负荷!$AB:$AB,统调负荷!$B:$B,F$3,统调负荷!$C:$C,$A20),"")</f>
        <v>417.365</v>
      </c>
      <c r="G20" s="12">
        <f>IFERROR(AVERAGEIFS(统调负荷!$AB:$AB,统调负荷!$B:$B,G$3,统调负荷!$C:$C,$A20),"")</f>
        <v>391.86</v>
      </c>
      <c r="H20" s="12">
        <f>IFERROR(AVERAGEIFS(统调负荷!$AB:$AB,统调负荷!$B:$B,H$3,统调负荷!$C:$C,$A20),"")</f>
        <v>366.6725</v>
      </c>
      <c r="I20" s="12">
        <f>IFERROR(AVERAGEIFS(统调负荷!$AB:$AB,统调负荷!$B:$B,I$3,统调负荷!$C:$C,$A20),"")</f>
        <v>370.8675</v>
      </c>
      <c r="J20" s="12">
        <f>IFERROR(AVERAGEIFS(统调负荷!$AB:$AB,统调负荷!$B:$B,J$3,统调负荷!$C:$C,$A20),"")</f>
        <v>359.86</v>
      </c>
      <c r="K20" s="12">
        <f>IFERROR(AVERAGEIFS(统调负荷!$AB:$AB,统调负荷!$B:$B,K$3,统调负荷!$C:$C,$A20),"")</f>
        <v>361.945</v>
      </c>
      <c r="L20" s="12">
        <f>IFERROR(AVERAGEIFS(统调负荷!$AB:$AB,统调负荷!$B:$B,L$3,统调负荷!$C:$C,$A20),"")</f>
        <v>376.5275</v>
      </c>
      <c r="M20" s="12">
        <f>IFERROR(AVERAGEIFS(统调负荷!$AB:$AB,统调负荷!$B:$B,M$3,统调负荷!$C:$C,$A20),"")</f>
        <v>418.8275</v>
      </c>
      <c r="N20" s="12">
        <f>IFERROR(AVERAGEIFS(统调负荷!$AB:$AB,统调负荷!$B:$B,N$3,统调负荷!$C:$C,$A20),"")</f>
        <v>453.8875</v>
      </c>
      <c r="O20" s="12">
        <f>IFERROR(AVERAGEIFS(统调负荷!$AB:$AB,统调负荷!$B:$B,O$3,统调负荷!$C:$C,$A20),"")</f>
        <v>457.49</v>
      </c>
      <c r="P20" s="12">
        <f>IFERROR(AVERAGEIFS(统调负荷!$AB:$AB,统调负荷!$B:$B,P$3,统调负荷!$C:$C,$A20),"")</f>
        <v>419.52</v>
      </c>
      <c r="Q20" s="12">
        <f>IFERROR(AVERAGEIFS(统调负荷!$AB:$AB,统调负荷!$B:$B,Q$3,统调负荷!$C:$C,$A20),"")</f>
        <v>409.425</v>
      </c>
      <c r="R20" s="12">
        <f>IFERROR(AVERAGEIFS(统调负荷!$AB:$AB,统调负荷!$B:$B,R$3,统调负荷!$C:$C,$A20),"")</f>
        <v>336.07</v>
      </c>
      <c r="S20" s="12">
        <f>IFERROR(AVERAGEIFS(统调负荷!$AB:$AB,统调负荷!$B:$B,S$3,统调负荷!$C:$C,$A20),"")</f>
        <v>383.655</v>
      </c>
      <c r="T20" s="12">
        <f>IFERROR(AVERAGEIFS(统调负荷!$AB:$AB,统调负荷!$B:$B,T$3,统调负荷!$C:$C,$A20),"")</f>
        <v>384.37</v>
      </c>
      <c r="U20" s="12">
        <f>IFERROR(AVERAGEIFS(统调负荷!$AB:$AB,统调负荷!$B:$B,U$3,统调负荷!$C:$C,$A20),"")</f>
        <v>388.445</v>
      </c>
      <c r="V20" s="12">
        <f>IFERROR(AVERAGEIFS(统调负荷!$AB:$AB,统调负荷!$B:$B,V$3,统调负荷!$C:$C,$A20),"")</f>
        <v>429.605</v>
      </c>
      <c r="W20" s="12">
        <f>IFERROR(AVERAGEIFS(统调负荷!$AB:$AB,统调负荷!$B:$B,W$3,统调负荷!$C:$C,$A20),"")</f>
        <v>419.165</v>
      </c>
      <c r="X20" s="12">
        <f>IFERROR(AVERAGEIFS(统调负荷!$AB:$AB,统调负荷!$B:$B,X$3,统调负荷!$C:$C,$A20),"")</f>
        <v>397.2425</v>
      </c>
      <c r="Y20" s="12">
        <f>IFERROR(AVERAGEIFS(统调负荷!$AB:$AB,统调负荷!$B:$B,Y$3,统调负荷!$C:$C,$A20),"")</f>
        <v>431.365</v>
      </c>
      <c r="Z20" s="12">
        <f>IFERROR(AVERAGEIFS(统调负荷!$AB:$AB,统调负荷!$B:$B,Z$3,统调负荷!$C:$C,$A20),"")</f>
        <v>452.3775</v>
      </c>
      <c r="AA20" s="12">
        <f>IFERROR(AVERAGEIFS(统调负荷!$AB:$AB,统调负荷!$B:$B,AA$3,统调负荷!$C:$C,$A20),"")</f>
        <v>421.9475</v>
      </c>
      <c r="AB20" s="12">
        <f>IFERROR(AVERAGEIFS(统调负荷!$AB:$AB,统调负荷!$B:$B,AB$3,统调负荷!$C:$C,$A20),"")</f>
        <v>395.4925</v>
      </c>
      <c r="AC20" s="12">
        <f>IFERROR(AVERAGEIFS(统调负荷!$AB:$AB,统调负荷!$B:$B,AC$3,统调负荷!$C:$C,$A20),"")</f>
        <v>336.2175</v>
      </c>
      <c r="AD20" s="22"/>
      <c r="AE20" s="18">
        <f t="shared" si="8"/>
        <v>15.9565873015873</v>
      </c>
      <c r="AF20" s="23" t="str">
        <f>检修、备用和必开!$A18</f>
        <v>2025-01-17</v>
      </c>
      <c r="AG20" s="25">
        <f ca="1" t="shared" si="9"/>
        <v>31.7</v>
      </c>
      <c r="AH20" s="25">
        <f ca="1" t="shared" si="10"/>
        <v>4.88749999999999</v>
      </c>
      <c r="AI20" s="25">
        <f ca="1" t="shared" si="11"/>
        <v>-3.78749999999997</v>
      </c>
      <c r="AJ20" s="25">
        <f ca="1" t="shared" si="12"/>
        <v>-4.77749999999997</v>
      </c>
      <c r="AK20" s="25">
        <f ca="1" t="shared" si="13"/>
        <v>-8.89250000000004</v>
      </c>
      <c r="AL20" s="25">
        <f ca="1" t="shared" si="14"/>
        <v>-10.7275</v>
      </c>
      <c r="AM20" s="25">
        <f ca="1" t="shared" si="15"/>
        <v>-10.7775</v>
      </c>
      <c r="AN20" s="25">
        <f ca="1" t="shared" si="16"/>
        <v>-2.05000000000001</v>
      </c>
      <c r="AO20" s="25">
        <f ca="1" t="shared" si="17"/>
        <v>20.1475</v>
      </c>
      <c r="AP20" s="25">
        <f ca="1" t="shared" si="18"/>
        <v>-53.8625</v>
      </c>
      <c r="AQ20" s="25">
        <f ca="1" t="shared" si="19"/>
        <v>-160.1775</v>
      </c>
      <c r="AR20" s="25">
        <f ca="1" t="shared" si="20"/>
        <v>-60.7625</v>
      </c>
      <c r="AS20" s="25">
        <f ca="1" t="shared" si="21"/>
        <v>-17.1425</v>
      </c>
      <c r="AT20" s="25">
        <f ca="1" t="shared" si="22"/>
        <v>-19.6975</v>
      </c>
      <c r="AU20" s="25">
        <f ca="1" t="shared" si="23"/>
        <v>-166.5975</v>
      </c>
      <c r="AV20" s="25">
        <f ca="1" t="shared" si="24"/>
        <v>-140.7725</v>
      </c>
      <c r="AW20" s="25">
        <f ca="1" t="shared" si="25"/>
        <v>-18.9075</v>
      </c>
      <c r="AX20" s="25">
        <f ca="1" t="shared" si="26"/>
        <v>-15.51</v>
      </c>
      <c r="AY20" s="25">
        <f ca="1" t="shared" si="27"/>
        <v>32.705</v>
      </c>
      <c r="AZ20" s="25">
        <f ca="1" t="shared" si="28"/>
        <v>5.40250000000003</v>
      </c>
      <c r="BA20" s="25">
        <f ca="1" t="shared" si="29"/>
        <v>2.32749999999999</v>
      </c>
      <c r="BB20" s="25">
        <f ca="1" t="shared" si="30"/>
        <v>-1.1825</v>
      </c>
      <c r="BC20" s="25">
        <f ca="1" t="shared" si="31"/>
        <v>-8.54250000000002</v>
      </c>
      <c r="BD20" s="25">
        <f ca="1" t="shared" si="32"/>
        <v>-4.755</v>
      </c>
    </row>
    <row r="21" customHeight="1" spans="1:56">
      <c r="A21" s="16" t="str">
        <f>统调负荷24小时!A21</f>
        <v>2025-01-09</v>
      </c>
      <c r="B21" s="17" t="s">
        <v>127</v>
      </c>
      <c r="C21" s="3">
        <f t="shared" si="7"/>
        <v>404.2484375</v>
      </c>
      <c r="D21" s="3">
        <f t="shared" si="0"/>
        <v>692.1725</v>
      </c>
      <c r="E21" s="3">
        <f t="shared" si="1"/>
        <v>251.6675</v>
      </c>
      <c r="F21" s="12">
        <f>IFERROR(AVERAGEIFS(统调负荷!$AC:$AC,统调负荷!$B:$B,F$3,统调负荷!$C:$C,$A21),"")</f>
        <v>490.8225</v>
      </c>
      <c r="G21" s="12">
        <f>IFERROR(AVERAGEIFS(统调负荷!$AC:$AC,统调负荷!$B:$B,G$3,统调负荷!$C:$C,$A21),"")</f>
        <v>400.44</v>
      </c>
      <c r="H21" s="12">
        <f>IFERROR(AVERAGEIFS(统调负荷!$AC:$AC,统调负荷!$B:$B,H$3,统调负荷!$C:$C,$A21),"")</f>
        <v>367.425</v>
      </c>
      <c r="I21" s="12">
        <f>IFERROR(AVERAGEIFS(统调负荷!$AC:$AC,统调负荷!$B:$B,I$3,统调负荷!$C:$C,$A21),"")</f>
        <v>446.505</v>
      </c>
      <c r="J21" s="12">
        <f>IFERROR(AVERAGEIFS(统调负荷!$AC:$AC,统调负荷!$B:$B,J$3,统调负荷!$C:$C,$A21),"")</f>
        <v>408.565</v>
      </c>
      <c r="K21" s="12">
        <f>IFERROR(AVERAGEIFS(统调负荷!$AC:$AC,统调负荷!$B:$B,K$3,统调负荷!$C:$C,$A21),"")</f>
        <v>369.4825</v>
      </c>
      <c r="L21" s="12">
        <f>IFERROR(AVERAGEIFS(统调负荷!$AC:$AC,统调负荷!$B:$B,L$3,统调负荷!$C:$C,$A21),"")</f>
        <v>401.325</v>
      </c>
      <c r="M21" s="12">
        <f>IFERROR(AVERAGEIFS(统调负荷!$AC:$AC,统调负荷!$B:$B,M$3,统调负荷!$C:$C,$A21),"")</f>
        <v>463.0325</v>
      </c>
      <c r="N21" s="12">
        <f>IFERROR(AVERAGEIFS(统调负荷!$AC:$AC,统调负荷!$B:$B,N$3,统调负荷!$C:$C,$A21),"")</f>
        <v>692.1725</v>
      </c>
      <c r="O21" s="12">
        <f>IFERROR(AVERAGEIFS(统调负荷!$AC:$AC,统调负荷!$B:$B,O$3,统调负荷!$C:$C,$A21),"")</f>
        <v>555.745</v>
      </c>
      <c r="P21" s="12">
        <f>IFERROR(AVERAGEIFS(统调负荷!$AC:$AC,统调负荷!$B:$B,P$3,统调负荷!$C:$C,$A21),"")</f>
        <v>387.365</v>
      </c>
      <c r="Q21" s="12">
        <f>IFERROR(AVERAGEIFS(统调负荷!$AC:$AC,统调负荷!$B:$B,Q$3,统调负荷!$C:$C,$A21),"")</f>
        <v>342.005</v>
      </c>
      <c r="R21" s="12">
        <f>IFERROR(AVERAGEIFS(统调负荷!$AC:$AC,统调负荷!$B:$B,R$3,统调负荷!$C:$C,$A21),"")</f>
        <v>251.6675</v>
      </c>
      <c r="S21" s="12">
        <f>IFERROR(AVERAGEIFS(统调负荷!$AC:$AC,统调负荷!$B:$B,S$3,统调负荷!$C:$C,$A21),"")</f>
        <v>374.175</v>
      </c>
      <c r="T21" s="12">
        <f>IFERROR(AVERAGEIFS(统调负荷!$AC:$AC,统调负荷!$B:$B,T$3,统调负荷!$C:$C,$A21),"")</f>
        <v>345.9825</v>
      </c>
      <c r="U21" s="12">
        <f>IFERROR(AVERAGEIFS(统调负荷!$AC:$AC,统调负荷!$B:$B,U$3,统调负荷!$C:$C,$A21),"")</f>
        <v>343.9975</v>
      </c>
      <c r="V21" s="12">
        <f>IFERROR(AVERAGEIFS(统调负荷!$AC:$AC,统调负荷!$B:$B,V$3,统调负荷!$C:$C,$A21),"")</f>
        <v>365.4825</v>
      </c>
      <c r="W21" s="12">
        <f>IFERROR(AVERAGEIFS(统调负荷!$AC:$AC,统调负荷!$B:$B,W$3,统调负荷!$C:$C,$A21),"")</f>
        <v>374.1275</v>
      </c>
      <c r="X21" s="12">
        <f>IFERROR(AVERAGEIFS(统调负荷!$AC:$AC,统调负荷!$B:$B,X$3,统调负荷!$C:$C,$A21),"")</f>
        <v>376.59</v>
      </c>
      <c r="Y21" s="12">
        <f>IFERROR(AVERAGEIFS(统调负荷!$AC:$AC,统调负荷!$B:$B,Y$3,统调负荷!$C:$C,$A21),"")</f>
        <v>388.03</v>
      </c>
      <c r="Z21" s="12">
        <f>IFERROR(AVERAGEIFS(统调负荷!$AC:$AC,统调负荷!$B:$B,Z$3,统调负荷!$C:$C,$A21),"")</f>
        <v>394.985</v>
      </c>
      <c r="AA21" s="12">
        <f>IFERROR(AVERAGEIFS(统调负荷!$AC:$AC,统调负荷!$B:$B,AA$3,统调负荷!$C:$C,$A21),"")</f>
        <v>408.1075</v>
      </c>
      <c r="AB21" s="12">
        <f>IFERROR(AVERAGEIFS(统调负荷!$AC:$AC,统调负荷!$B:$B,AB$3,统调负荷!$C:$C,$A21),"")</f>
        <v>407.4575</v>
      </c>
      <c r="AC21" s="12">
        <f>IFERROR(AVERAGEIFS(统调负荷!$AC:$AC,统调负荷!$B:$B,AC$3,统调负荷!$C:$C,$A21),"")</f>
        <v>346.475</v>
      </c>
      <c r="AD21" s="22"/>
      <c r="AE21" s="18">
        <f t="shared" si="8"/>
        <v>-86.6419047619048</v>
      </c>
      <c r="AF21" s="23" t="str">
        <f>检修、备用和必开!$A19</f>
        <v>2025-01-18</v>
      </c>
      <c r="AG21" s="25">
        <f ca="1" t="shared" si="9"/>
        <v>-0.772500000000036</v>
      </c>
      <c r="AH21" s="25">
        <f ca="1" t="shared" si="10"/>
        <v>-7.76249999999999</v>
      </c>
      <c r="AI21" s="25">
        <f ca="1" t="shared" si="11"/>
        <v>-10.605</v>
      </c>
      <c r="AJ21" s="25">
        <f ca="1" t="shared" si="12"/>
        <v>-10.86</v>
      </c>
      <c r="AK21" s="25">
        <f ca="1" t="shared" si="13"/>
        <v>-13.6725</v>
      </c>
      <c r="AL21" s="25">
        <f ca="1" t="shared" si="14"/>
        <v>-10.9025</v>
      </c>
      <c r="AM21" s="25">
        <f ca="1" t="shared" si="15"/>
        <v>-11.235</v>
      </c>
      <c r="AN21" s="25">
        <f ca="1" t="shared" si="16"/>
        <v>1.125</v>
      </c>
      <c r="AO21" s="25">
        <f ca="1" t="shared" si="17"/>
        <v>21.0975</v>
      </c>
      <c r="AP21" s="25">
        <f ca="1" t="shared" si="18"/>
        <v>-11.6</v>
      </c>
      <c r="AQ21" s="25">
        <f ca="1" t="shared" si="19"/>
        <v>-97.8725</v>
      </c>
      <c r="AR21" s="25">
        <f ca="1" t="shared" si="20"/>
        <v>-64.2625</v>
      </c>
      <c r="AS21" s="25">
        <f ca="1" t="shared" si="21"/>
        <v>-62</v>
      </c>
      <c r="AT21" s="25">
        <f ca="1" t="shared" si="22"/>
        <v>-0.547500000000014</v>
      </c>
      <c r="AU21" s="25">
        <f ca="1" t="shared" si="23"/>
        <v>-10.87</v>
      </c>
      <c r="AV21" s="25">
        <f ca="1" t="shared" si="24"/>
        <v>-13.72</v>
      </c>
      <c r="AW21" s="25">
        <f ca="1" t="shared" si="25"/>
        <v>-9.39499999999998</v>
      </c>
      <c r="AX21" s="25">
        <f ca="1" t="shared" si="26"/>
        <v>-7.34499999999997</v>
      </c>
      <c r="AY21" s="25">
        <f ca="1" t="shared" si="27"/>
        <v>5.20500000000004</v>
      </c>
      <c r="AZ21" s="25">
        <f ca="1" t="shared" si="28"/>
        <v>2.8175</v>
      </c>
      <c r="BA21" s="25">
        <f ca="1" t="shared" si="29"/>
        <v>7.71749999999997</v>
      </c>
      <c r="BB21" s="25">
        <f ca="1" t="shared" si="30"/>
        <v>11.83</v>
      </c>
      <c r="BC21" s="25">
        <f ca="1" t="shared" si="31"/>
        <v>64.8625</v>
      </c>
      <c r="BD21" s="25">
        <f ca="1" t="shared" si="32"/>
        <v>4.48000000000002</v>
      </c>
    </row>
    <row r="22" customHeight="1" spans="1:58">
      <c r="A22" s="16" t="str">
        <f>统调负荷24小时!A22</f>
        <v>2025-01-10</v>
      </c>
      <c r="B22" s="17" t="s">
        <v>126</v>
      </c>
      <c r="C22" s="3">
        <f t="shared" si="7"/>
        <v>404.601770833333</v>
      </c>
      <c r="D22" s="3">
        <f t="shared" si="0"/>
        <v>511.675</v>
      </c>
      <c r="E22" s="3">
        <f t="shared" si="1"/>
        <v>281.3525</v>
      </c>
      <c r="F22" s="12">
        <f>IFERROR(AVERAGEIFS(统调负荷!$AB:$AB,统调负荷!$B:$B,F$3,统调负荷!$C:$C,$A22),"")</f>
        <v>362.745</v>
      </c>
      <c r="G22" s="12">
        <f>IFERROR(AVERAGEIFS(统调负荷!$AB:$AB,统调负荷!$B:$B,G$3,统调负荷!$C:$C,$A22),"")</f>
        <v>362.0275</v>
      </c>
      <c r="H22" s="12">
        <f>IFERROR(AVERAGEIFS(统调负荷!$AB:$AB,统调负荷!$B:$B,H$3,统调负荷!$C:$C,$A22),"")</f>
        <v>344.045</v>
      </c>
      <c r="I22" s="12">
        <f>IFERROR(AVERAGEIFS(统调负荷!$AB:$AB,统调负荷!$B:$B,I$3,统调负荷!$C:$C,$A22),"")</f>
        <v>291.135</v>
      </c>
      <c r="J22" s="12">
        <f>IFERROR(AVERAGEIFS(统调负荷!$AB:$AB,统调负荷!$B:$B,J$3,统调负荷!$C:$C,$A22),"")</f>
        <v>281.3525</v>
      </c>
      <c r="K22" s="12">
        <f>IFERROR(AVERAGEIFS(统调负荷!$AB:$AB,统调负荷!$B:$B,K$3,统调负荷!$C:$C,$A22),"")</f>
        <v>294.2475</v>
      </c>
      <c r="L22" s="12">
        <f>IFERROR(AVERAGEIFS(统调负荷!$AB:$AB,统调负荷!$B:$B,L$3,统调负荷!$C:$C,$A22),"")</f>
        <v>391.9775</v>
      </c>
      <c r="M22" s="12">
        <f>IFERROR(AVERAGEIFS(统调负荷!$AB:$AB,统调负荷!$B:$B,M$3,统调负荷!$C:$C,$A22),"")</f>
        <v>432.3725</v>
      </c>
      <c r="N22" s="12">
        <f>IFERROR(AVERAGEIFS(统调负荷!$AB:$AB,统调负荷!$B:$B,N$3,统调负荷!$C:$C,$A22),"")</f>
        <v>495.6925</v>
      </c>
      <c r="O22" s="12">
        <f>IFERROR(AVERAGEIFS(统调负荷!$AB:$AB,统调负荷!$B:$B,O$3,统调负荷!$C:$C,$A22),"")</f>
        <v>511.675</v>
      </c>
      <c r="P22" s="12">
        <f>IFERROR(AVERAGEIFS(统调负荷!$AB:$AB,统调负荷!$B:$B,P$3,统调负荷!$C:$C,$A22),"")</f>
        <v>441.5175</v>
      </c>
      <c r="Q22" s="12">
        <f>IFERROR(AVERAGEIFS(统调负荷!$AB:$AB,统调负荷!$B:$B,Q$3,统调负荷!$C:$C,$A22),"")</f>
        <v>412.8675</v>
      </c>
      <c r="R22" s="12">
        <f>IFERROR(AVERAGEIFS(统调负荷!$AB:$AB,统调负荷!$B:$B,R$3,统调负荷!$C:$C,$A22),"")</f>
        <v>328.0975</v>
      </c>
      <c r="S22" s="12">
        <f>IFERROR(AVERAGEIFS(统调负荷!$AB:$AB,统调负荷!$B:$B,S$3,统调负荷!$C:$C,$A22),"")</f>
        <v>375.3875</v>
      </c>
      <c r="T22" s="12">
        <f>IFERROR(AVERAGEIFS(统调负荷!$AB:$AB,统调负荷!$B:$B,T$3,统调负荷!$C:$C,$A22),"")</f>
        <v>392.9075</v>
      </c>
      <c r="U22" s="12">
        <f>IFERROR(AVERAGEIFS(统调负荷!$AB:$AB,统调负荷!$B:$B,U$3,统调负荷!$C:$C,$A22),"")</f>
        <v>405.1525</v>
      </c>
      <c r="V22" s="12">
        <f>IFERROR(AVERAGEIFS(统调负荷!$AB:$AB,统调负荷!$B:$B,V$3,统调负荷!$C:$C,$A22),"")</f>
        <v>436.0625</v>
      </c>
      <c r="W22" s="12">
        <f>IFERROR(AVERAGEIFS(统调负荷!$AB:$AB,统调负荷!$B:$B,W$3,统调负荷!$C:$C,$A22),"")</f>
        <v>438.9825</v>
      </c>
      <c r="X22" s="12">
        <f>IFERROR(AVERAGEIFS(统调负荷!$AB:$AB,统调负荷!$B:$B,X$3,统调负荷!$C:$C,$A22),"")</f>
        <v>462.7575</v>
      </c>
      <c r="Y22" s="12">
        <f>IFERROR(AVERAGEIFS(统调负荷!$AB:$AB,统调负荷!$B:$B,Y$3,统调负荷!$C:$C,$A22),"")</f>
        <v>477.08</v>
      </c>
      <c r="Z22" s="12">
        <f>IFERROR(AVERAGEIFS(统调负荷!$AB:$AB,统调负荷!$B:$B,Z$3,统调负荷!$C:$C,$A22),"")</f>
        <v>459.5675</v>
      </c>
      <c r="AA22" s="12">
        <f>IFERROR(AVERAGEIFS(统调负荷!$AB:$AB,统调负荷!$B:$B,AA$3,统调负荷!$C:$C,$A22),"")</f>
        <v>470.0125</v>
      </c>
      <c r="AB22" s="12">
        <f>IFERROR(AVERAGEIFS(统调负荷!$AB:$AB,统调负荷!$B:$B,AB$3,统调负荷!$C:$C,$A22),"")</f>
        <v>473.25</v>
      </c>
      <c r="AC22" s="12">
        <f>IFERROR(AVERAGEIFS(统调负荷!$AB:$AB,统调负荷!$B:$B,AC$3,统调负荷!$C:$C,$A22),"")</f>
        <v>369.53</v>
      </c>
      <c r="AD22" s="22"/>
      <c r="AE22" s="18">
        <f t="shared" si="8"/>
        <v>65.4454365079366</v>
      </c>
      <c r="AF22" s="23" t="str">
        <f>检修、备用和必开!$A20</f>
        <v>2025-01-19</v>
      </c>
      <c r="AG22" s="25">
        <f ca="1" t="shared" si="9"/>
        <v>103.5675</v>
      </c>
      <c r="AH22" s="25">
        <f ca="1" t="shared" si="10"/>
        <v>-6.57749999999999</v>
      </c>
      <c r="AI22" s="25">
        <f ca="1" t="shared" si="11"/>
        <v>-3</v>
      </c>
      <c r="AJ22" s="25">
        <f ca="1" t="shared" si="12"/>
        <v>-10.075</v>
      </c>
      <c r="AK22" s="25">
        <f ca="1" t="shared" si="13"/>
        <v>-6.60500000000002</v>
      </c>
      <c r="AL22" s="25">
        <f ca="1" t="shared" si="14"/>
        <v>-7.64999999999998</v>
      </c>
      <c r="AM22" s="25">
        <f ca="1" t="shared" si="15"/>
        <v>-10.0275</v>
      </c>
      <c r="AN22" s="25">
        <f ca="1" t="shared" si="16"/>
        <v>-4.88</v>
      </c>
      <c r="AO22" s="25">
        <f ca="1" t="shared" si="17"/>
        <v>6.46250000000003</v>
      </c>
      <c r="AP22" s="25">
        <f ca="1" t="shared" si="18"/>
        <v>-3.57499999999999</v>
      </c>
      <c r="AQ22" s="25">
        <f ca="1" t="shared" si="19"/>
        <v>-62.635</v>
      </c>
      <c r="AR22" s="25">
        <f ca="1" t="shared" si="20"/>
        <v>24.52</v>
      </c>
      <c r="AS22" s="25">
        <f ca="1" t="shared" si="21"/>
        <v>81.5725</v>
      </c>
      <c r="AT22" s="25">
        <f ca="1" t="shared" si="22"/>
        <v>63.83</v>
      </c>
      <c r="AU22" s="25">
        <f ca="1" t="shared" si="23"/>
        <v>-36.2575</v>
      </c>
      <c r="AV22" s="25">
        <f ca="1" t="shared" si="24"/>
        <v>-121.1075</v>
      </c>
      <c r="AW22" s="25">
        <f ca="1" t="shared" si="25"/>
        <v>-13.96</v>
      </c>
      <c r="AX22" s="25">
        <f ca="1" t="shared" si="26"/>
        <v>-3.72500000000002</v>
      </c>
      <c r="AY22" s="25">
        <f ca="1" t="shared" si="27"/>
        <v>112.56</v>
      </c>
      <c r="AZ22" s="25">
        <f ca="1" t="shared" si="28"/>
        <v>-15.115</v>
      </c>
      <c r="BA22" s="25">
        <f ca="1" t="shared" si="29"/>
        <v>-2.76499999999999</v>
      </c>
      <c r="BB22" s="25">
        <f ca="1" t="shared" si="30"/>
        <v>61.8375</v>
      </c>
      <c r="BC22" s="25">
        <f ca="1" t="shared" si="31"/>
        <v>211.3925</v>
      </c>
      <c r="BD22" s="25">
        <f ca="1" t="shared" si="32"/>
        <v>5.47249999999997</v>
      </c>
      <c r="BE22" s="25"/>
      <c r="BF22" s="25"/>
    </row>
    <row r="23" customHeight="1" spans="1:56">
      <c r="A23" s="16" t="str">
        <f>统调负荷24小时!A23</f>
        <v>2025-01-10</v>
      </c>
      <c r="B23" s="17" t="s">
        <v>127</v>
      </c>
      <c r="C23" s="3">
        <f t="shared" si="7"/>
        <v>402.011041666667</v>
      </c>
      <c r="D23" s="3">
        <f t="shared" si="0"/>
        <v>538.335</v>
      </c>
      <c r="E23" s="3">
        <f t="shared" si="1"/>
        <v>275.805</v>
      </c>
      <c r="F23" s="12">
        <f>IFERROR(AVERAGEIFS(统调负荷!$AC:$AC,统调负荷!$B:$B,F$3,统调负荷!$C:$C,$A23),"")</f>
        <v>449.6475</v>
      </c>
      <c r="G23" s="12">
        <f>IFERROR(AVERAGEIFS(统调负荷!$AC:$AC,统调负荷!$B:$B,G$3,统调负荷!$C:$C,$A23),"")</f>
        <v>353.23</v>
      </c>
      <c r="H23" s="12">
        <f>IFERROR(AVERAGEIFS(统调负荷!$AC:$AC,统调负荷!$B:$B,H$3,统调负荷!$C:$C,$A23),"")</f>
        <v>339.105</v>
      </c>
      <c r="I23" s="12">
        <f>IFERROR(AVERAGEIFS(统调负荷!$AC:$AC,统调负荷!$B:$B,I$3,统调负荷!$C:$C,$A23),"")</f>
        <v>326.195</v>
      </c>
      <c r="J23" s="12">
        <f>IFERROR(AVERAGEIFS(统调负荷!$AC:$AC,统调负荷!$B:$B,J$3,统调负荷!$C:$C,$A23),"")</f>
        <v>327.7475</v>
      </c>
      <c r="K23" s="12">
        <f>IFERROR(AVERAGEIFS(统调负荷!$AC:$AC,统调负荷!$B:$B,K$3,统调负荷!$C:$C,$A23),"")</f>
        <v>326.995</v>
      </c>
      <c r="L23" s="12">
        <f>IFERROR(AVERAGEIFS(统调负荷!$AC:$AC,统调负荷!$B:$B,L$3,统调负荷!$C:$C,$A23),"")</f>
        <v>354.3125</v>
      </c>
      <c r="M23" s="12">
        <f>IFERROR(AVERAGEIFS(统调负荷!$AC:$AC,统调负荷!$B:$B,M$3,统调负荷!$C:$C,$A23),"")</f>
        <v>381.27</v>
      </c>
      <c r="N23" s="12">
        <f>IFERROR(AVERAGEIFS(统调负荷!$AC:$AC,统调负荷!$B:$B,N$3,统调负荷!$C:$C,$A23),"")</f>
        <v>538.335</v>
      </c>
      <c r="O23" s="12">
        <f>IFERROR(AVERAGEIFS(统调负荷!$AC:$AC,统调负荷!$B:$B,O$3,统调负荷!$C:$C,$A23),"")</f>
        <v>524.8075</v>
      </c>
      <c r="P23" s="12">
        <f>IFERROR(AVERAGEIFS(统调负荷!$AC:$AC,统调负荷!$B:$B,P$3,统调负荷!$C:$C,$A23),"")</f>
        <v>471.175</v>
      </c>
      <c r="Q23" s="12">
        <f>IFERROR(AVERAGEIFS(统调负荷!$AC:$AC,统调负荷!$B:$B,Q$3,统调负荷!$C:$C,$A23),"")</f>
        <v>373.835</v>
      </c>
      <c r="R23" s="12">
        <f>IFERROR(AVERAGEIFS(统调负荷!$AC:$AC,统调负荷!$B:$B,R$3,统调负荷!$C:$C,$A23),"")</f>
        <v>275.805</v>
      </c>
      <c r="S23" s="12">
        <f>IFERROR(AVERAGEIFS(统调负荷!$AC:$AC,统调负荷!$B:$B,S$3,统调负荷!$C:$C,$A23),"")</f>
        <v>524.82</v>
      </c>
      <c r="T23" s="12">
        <f>IFERROR(AVERAGEIFS(统调负荷!$AC:$AC,统调负荷!$B:$B,T$3,统调负荷!$C:$C,$A23),"")</f>
        <v>372.66</v>
      </c>
      <c r="U23" s="12">
        <f>IFERROR(AVERAGEIFS(统调负荷!$AC:$AC,统调负荷!$B:$B,U$3,统调负荷!$C:$C,$A23),"")</f>
        <v>343.0225</v>
      </c>
      <c r="V23" s="12">
        <f>IFERROR(AVERAGEIFS(统调负荷!$AC:$AC,统调负荷!$B:$B,V$3,统调负荷!$C:$C,$A23),"")</f>
        <v>388.455</v>
      </c>
      <c r="W23" s="12">
        <f>IFERROR(AVERAGEIFS(统调负荷!$AC:$AC,统调负荷!$B:$B,W$3,统调负荷!$C:$C,$A23),"")</f>
        <v>399.375</v>
      </c>
      <c r="X23" s="12">
        <f>IFERROR(AVERAGEIFS(统调负荷!$AC:$AC,统调负荷!$B:$B,X$3,统调负荷!$C:$C,$A23),"")</f>
        <v>400.83</v>
      </c>
      <c r="Y23" s="12">
        <f>IFERROR(AVERAGEIFS(统调负荷!$AC:$AC,统调负荷!$B:$B,Y$3,统调负荷!$C:$C,$A23),"")</f>
        <v>474.0475</v>
      </c>
      <c r="Z23" s="12">
        <f>IFERROR(AVERAGEIFS(统调负荷!$AC:$AC,统调负荷!$B:$B,Z$3,统调负荷!$C:$C,$A23),"")</f>
        <v>470.8025</v>
      </c>
      <c r="AA23" s="12">
        <f>IFERROR(AVERAGEIFS(统调负荷!$AC:$AC,统调负荷!$B:$B,AA$3,统调负荷!$C:$C,$A23),"")</f>
        <v>456.9675</v>
      </c>
      <c r="AB23" s="12">
        <f>IFERROR(AVERAGEIFS(统调负荷!$AC:$AC,统调负荷!$B:$B,AB$3,统调负荷!$C:$C,$A23),"")</f>
        <v>416.235</v>
      </c>
      <c r="AC23" s="12">
        <f>IFERROR(AVERAGEIFS(统调负荷!$AC:$AC,统调负荷!$B:$B,AC$3,统调负荷!$C:$C,$A23),"")</f>
        <v>358.59</v>
      </c>
      <c r="AD23" s="22"/>
      <c r="AE23" s="18">
        <f t="shared" si="8"/>
        <v>15.338253968254</v>
      </c>
      <c r="AF23" s="23" t="str">
        <f>检修、备用和必开!$A21</f>
        <v>2025-01-20</v>
      </c>
      <c r="AG23" s="25">
        <f ca="1" t="shared" si="9"/>
        <v>256.67</v>
      </c>
      <c r="AH23" s="25">
        <f ca="1" t="shared" si="10"/>
        <v>4.85750000000002</v>
      </c>
      <c r="AI23" s="25">
        <f ca="1" t="shared" si="11"/>
        <v>-8.315</v>
      </c>
      <c r="AJ23" s="25">
        <f ca="1" t="shared" si="12"/>
        <v>-9.16749999999996</v>
      </c>
      <c r="AK23" s="25">
        <f ca="1" t="shared" si="13"/>
        <v>-12.0575</v>
      </c>
      <c r="AL23" s="25">
        <f ca="1" t="shared" si="14"/>
        <v>-9.47749999999996</v>
      </c>
      <c r="AM23" s="25">
        <f ca="1" t="shared" si="15"/>
        <v>-2.6825</v>
      </c>
      <c r="AN23" s="25">
        <f ca="1" t="shared" si="16"/>
        <v>-3.41250000000002</v>
      </c>
      <c r="AO23" s="25">
        <f ca="1" t="shared" si="17"/>
        <v>-12.5975</v>
      </c>
      <c r="AP23" s="25">
        <f ca="1" t="shared" si="18"/>
        <v>-42.3525</v>
      </c>
      <c r="AQ23" s="25">
        <f ca="1" t="shared" si="19"/>
        <v>-23.47</v>
      </c>
      <c r="AR23" s="25">
        <f ca="1" t="shared" si="20"/>
        <v>-153.76</v>
      </c>
      <c r="AS23" s="25">
        <f ca="1" t="shared" si="21"/>
        <v>-129.9325</v>
      </c>
      <c r="AT23" s="25">
        <f ca="1" t="shared" si="22"/>
        <v>-244.54</v>
      </c>
      <c r="AU23" s="25">
        <f ca="1" t="shared" si="23"/>
        <v>-284.6025</v>
      </c>
      <c r="AV23" s="25">
        <f ca="1" t="shared" si="24"/>
        <v>-242.51</v>
      </c>
      <c r="AW23" s="25">
        <f ca="1" t="shared" si="25"/>
        <v>-33.615</v>
      </c>
      <c r="AX23" s="25">
        <f ca="1" t="shared" si="26"/>
        <v>-47.0775</v>
      </c>
      <c r="AY23" s="25">
        <f ca="1" t="shared" si="27"/>
        <v>-51.2075</v>
      </c>
      <c r="AZ23" s="25">
        <f ca="1" t="shared" si="28"/>
        <v>-61.2725</v>
      </c>
      <c r="BA23" s="25">
        <f ca="1" t="shared" si="29"/>
        <v>-49.905</v>
      </c>
      <c r="BB23" s="25">
        <f ca="1" t="shared" si="30"/>
        <v>-60.36</v>
      </c>
      <c r="BC23" s="25">
        <f ca="1" t="shared" si="31"/>
        <v>-40.73</v>
      </c>
      <c r="BD23" s="25">
        <f ca="1" t="shared" si="32"/>
        <v>-23.69</v>
      </c>
    </row>
    <row r="24" customHeight="1" spans="1:56">
      <c r="A24" s="16" t="str">
        <f>统调负荷24小时!A24</f>
        <v>2025-01-11</v>
      </c>
      <c r="B24" s="17" t="s">
        <v>126</v>
      </c>
      <c r="C24" s="3">
        <f t="shared" si="7"/>
        <v>381.17875</v>
      </c>
      <c r="D24" s="3">
        <f t="shared" si="0"/>
        <v>520.7675</v>
      </c>
      <c r="E24" s="3">
        <f t="shared" si="1"/>
        <v>188.825</v>
      </c>
      <c r="F24" s="12">
        <f>IFERROR(AVERAGEIFS(统调负荷!$AB:$AB,统调负荷!$B:$B,F$3,统调负荷!$C:$C,$A24),"")</f>
        <v>436.9325</v>
      </c>
      <c r="G24" s="12">
        <f>IFERROR(AVERAGEIFS(统调负荷!$AB:$AB,统调负荷!$B:$B,G$3,统调负荷!$C:$C,$A24),"")</f>
        <v>409.6325</v>
      </c>
      <c r="H24" s="12">
        <f>IFERROR(AVERAGEIFS(统调负荷!$AB:$AB,统调负荷!$B:$B,H$3,统调负荷!$C:$C,$A24),"")</f>
        <v>393.405</v>
      </c>
      <c r="I24" s="12">
        <f>IFERROR(AVERAGEIFS(统调负荷!$AB:$AB,统调负荷!$B:$B,I$3,统调负荷!$C:$C,$A24),"")</f>
        <v>364.24</v>
      </c>
      <c r="J24" s="12">
        <f>IFERROR(AVERAGEIFS(统调负荷!$AB:$AB,统调负荷!$B:$B,J$3,统调负荷!$C:$C,$A24),"")</f>
        <v>347.5375</v>
      </c>
      <c r="K24" s="12">
        <f>IFERROR(AVERAGEIFS(统调负荷!$AB:$AB,统调负荷!$B:$B,K$3,统调负荷!$C:$C,$A24),"")</f>
        <v>345.8925</v>
      </c>
      <c r="L24" s="12">
        <f>IFERROR(AVERAGEIFS(统调负荷!$AB:$AB,统调负荷!$B:$B,L$3,统调负荷!$C:$C,$A24),"")</f>
        <v>367.0175</v>
      </c>
      <c r="M24" s="12">
        <f>IFERROR(AVERAGEIFS(统调负荷!$AB:$AB,统调负荷!$B:$B,M$3,统调负荷!$C:$C,$A24),"")</f>
        <v>392.12</v>
      </c>
      <c r="N24" s="12">
        <f>IFERROR(AVERAGEIFS(统调负荷!$AB:$AB,统调负荷!$B:$B,N$3,统调负荷!$C:$C,$A24),"")</f>
        <v>520.7675</v>
      </c>
      <c r="O24" s="12">
        <f>IFERROR(AVERAGEIFS(统调负荷!$AB:$AB,统调负荷!$B:$B,O$3,统调负荷!$C:$C,$A24),"")</f>
        <v>498.8925</v>
      </c>
      <c r="P24" s="12">
        <f>IFERROR(AVERAGEIFS(统调负荷!$AB:$AB,统调负荷!$B:$B,P$3,统调负荷!$C:$C,$A24),"")</f>
        <v>391.615</v>
      </c>
      <c r="Q24" s="12">
        <f>IFERROR(AVERAGEIFS(统调负荷!$AB:$AB,统调负荷!$B:$B,Q$3,统调负荷!$C:$C,$A24),"")</f>
        <v>353.13</v>
      </c>
      <c r="R24" s="12">
        <f>IFERROR(AVERAGEIFS(统调负荷!$AB:$AB,统调负荷!$B:$B,R$3,统调负荷!$C:$C,$A24),"")</f>
        <v>325.505</v>
      </c>
      <c r="S24" s="12">
        <f>IFERROR(AVERAGEIFS(统调负荷!$AB:$AB,统调负荷!$B:$B,S$3,统调负荷!$C:$C,$A24),"")</f>
        <v>319.7025</v>
      </c>
      <c r="T24" s="12">
        <f>IFERROR(AVERAGEIFS(统调负荷!$AB:$AB,统调负荷!$B:$B,T$3,统调负荷!$C:$C,$A24),"")</f>
        <v>188.825</v>
      </c>
      <c r="U24" s="12">
        <f>IFERROR(AVERAGEIFS(统调负荷!$AB:$AB,统调负荷!$B:$B,U$3,统调负荷!$C:$C,$A24),"")</f>
        <v>277.385</v>
      </c>
      <c r="V24" s="12">
        <f>IFERROR(AVERAGEIFS(统调负荷!$AB:$AB,统调负荷!$B:$B,V$3,统调负荷!$C:$C,$A24),"")</f>
        <v>371.175</v>
      </c>
      <c r="W24" s="12">
        <f>IFERROR(AVERAGEIFS(统调负荷!$AB:$AB,统调负荷!$B:$B,W$3,统调负荷!$C:$C,$A24),"")</f>
        <v>406.7</v>
      </c>
      <c r="X24" s="12">
        <f>IFERROR(AVERAGEIFS(统调负荷!$AB:$AB,统调负荷!$B:$B,X$3,统调负荷!$C:$C,$A24),"")</f>
        <v>398.115</v>
      </c>
      <c r="Y24" s="12">
        <f>IFERROR(AVERAGEIFS(统调负荷!$AB:$AB,统调负荷!$B:$B,Y$3,统调负荷!$C:$C,$A24),"")</f>
        <v>410.8325</v>
      </c>
      <c r="Z24" s="12">
        <f>IFERROR(AVERAGEIFS(统调负荷!$AB:$AB,统调负荷!$B:$B,Z$3,统调负荷!$C:$C,$A24),"")</f>
        <v>411.3025</v>
      </c>
      <c r="AA24" s="12">
        <f>IFERROR(AVERAGEIFS(统调负荷!$AB:$AB,统调负荷!$B:$B,AA$3,统调负荷!$C:$C,$A24),"")</f>
        <v>395.6325</v>
      </c>
      <c r="AB24" s="12">
        <f>IFERROR(AVERAGEIFS(统调负荷!$AB:$AB,统调负荷!$B:$B,AB$3,统调负荷!$C:$C,$A24),"")</f>
        <v>424.3925</v>
      </c>
      <c r="AC24" s="12">
        <f>IFERROR(AVERAGEIFS(统调负荷!$AB:$AB,统调负荷!$B:$B,AC$3,统调负荷!$C:$C,$A24),"")</f>
        <v>397.54</v>
      </c>
      <c r="AD24" s="22"/>
      <c r="AE24" s="18">
        <f t="shared" si="8"/>
        <v>-56.5128571428571</v>
      </c>
      <c r="AF24" s="23" t="str">
        <f>检修、备用和必开!$A22</f>
        <v>2025-01-21</v>
      </c>
      <c r="AG24" s="25">
        <f ca="1" t="shared" ref="AG24:AG34" si="33">IFERROR(OFFSET($A$3,ROW(AF21)*2,COLUMN(E23))-OFFSET($A$3,ROW(AF21)*2-1,COLUMN(E23)),"")</f>
        <v>170.835</v>
      </c>
      <c r="AH24" s="25">
        <f ca="1" t="shared" ref="AH24:AH34" si="34">IFERROR(OFFSET($A$3,ROW(AG21)*2,COLUMN(F23))-OFFSET($A$3,ROW(AG21)*2-1,COLUMN(F23)),"")</f>
        <v>-4.99250000000001</v>
      </c>
      <c r="AI24" s="25">
        <f ca="1" t="shared" ref="AI24:AI34" si="35">IFERROR(OFFSET($A$3,ROW(AH21)*2,COLUMN(G23))-OFFSET($A$3,ROW(AH21)*2-1,COLUMN(G23)),"")</f>
        <v>-17.1025</v>
      </c>
      <c r="AJ24" s="25">
        <f ca="1" t="shared" ref="AJ24:AJ34" si="36">IFERROR(OFFSET($A$3,ROW(AI21)*2,COLUMN(H23))-OFFSET($A$3,ROW(AI21)*2-1,COLUMN(H23)),"")</f>
        <v>-22.5075</v>
      </c>
      <c r="AK24" s="25">
        <f ca="1" t="shared" ref="AK24:AK34" si="37">IFERROR(OFFSET($A$3,ROW(AJ21)*2,COLUMN(I23))-OFFSET($A$3,ROW(AJ21)*2-1,COLUMN(I23)),"")</f>
        <v>-37.3125</v>
      </c>
      <c r="AL24" s="25">
        <f ca="1" t="shared" ref="AL24:AL34" si="38">IFERROR(OFFSET($A$3,ROW(AK21)*2,COLUMN(J23))-OFFSET($A$3,ROW(AK21)*2-1,COLUMN(J23)),"")</f>
        <v>-17.075</v>
      </c>
      <c r="AM24" s="25">
        <f ca="1" t="shared" ref="AM24:AM34" si="39">IFERROR(OFFSET($A$3,ROW(AL21)*2,COLUMN(K23))-OFFSET($A$3,ROW(AL21)*2-1,COLUMN(K23)),"")</f>
        <v>-20.06</v>
      </c>
      <c r="AN24" s="25">
        <f ca="1" t="shared" ref="AN24:AN34" si="40">IFERROR(OFFSET($A$3,ROW(AM21)*2,COLUMN(L23))-OFFSET($A$3,ROW(AM21)*2-1,COLUMN(L23)),"")</f>
        <v>-22.85</v>
      </c>
      <c r="AO24" s="25">
        <f ca="1" t="shared" ref="AO24:AO34" si="41">IFERROR(OFFSET($A$3,ROW(AN21)*2,COLUMN(M23))-OFFSET($A$3,ROW(AN21)*2-1,COLUMN(M23)),"")</f>
        <v>-30.7</v>
      </c>
      <c r="AP24" s="25">
        <f ca="1" t="shared" ref="AP24:AP34" si="42">IFERROR(OFFSET($A$3,ROW(AO21)*2,COLUMN(N23))-OFFSET($A$3,ROW(AO21)*2-1,COLUMN(N23)),"")</f>
        <v>-209.84</v>
      </c>
      <c r="AQ24" s="25">
        <f ca="1" t="shared" ref="AQ24:AQ34" si="43">IFERROR(OFFSET($A$3,ROW(AP21)*2,COLUMN(O23))-OFFSET($A$3,ROW(AP21)*2-1,COLUMN(O23)),"")</f>
        <v>-185.4925</v>
      </c>
      <c r="AR24" s="25">
        <f ca="1" t="shared" ref="AR24:AR34" si="44">IFERROR(OFFSET($A$3,ROW(AQ21)*2,COLUMN(P23))-OFFSET($A$3,ROW(AQ21)*2-1,COLUMN(P23)),"")</f>
        <v>52.1075</v>
      </c>
      <c r="AS24" s="25">
        <f ca="1" t="shared" ref="AS24:AS34" si="45">IFERROR(OFFSET($A$3,ROW(AR21)*2,COLUMN(Q23))-OFFSET($A$3,ROW(AR21)*2-1,COLUMN(Q23)),"")</f>
        <v>97.7275</v>
      </c>
      <c r="AT24" s="25">
        <f ca="1" t="shared" ref="AT24:AT34" si="46">IFERROR(OFFSET($A$3,ROW(AS21)*2,COLUMN(R23))-OFFSET($A$3,ROW(AS21)*2-1,COLUMN(R23)),"")</f>
        <v>122.53</v>
      </c>
      <c r="AU24" s="25">
        <f ca="1" t="shared" ref="AU24:AU34" si="47">IFERROR(OFFSET($A$3,ROW(AT21)*2,COLUMN(S23))-OFFSET($A$3,ROW(AT21)*2-1,COLUMN(S23)),"")</f>
        <v>0</v>
      </c>
      <c r="AV24" s="25">
        <f ca="1" t="shared" ref="AV24:AV34" si="48">IFERROR(OFFSET($A$3,ROW(AU21)*2,COLUMN(T23))-OFFSET($A$3,ROW(AU21)*2-1,COLUMN(T23)),"")</f>
        <v>73.75</v>
      </c>
      <c r="AW24" s="25">
        <f ca="1" t="shared" ref="AW24:AW34" si="49">IFERROR(OFFSET($A$3,ROW(AV21)*2,COLUMN(U23))-OFFSET($A$3,ROW(AV21)*2-1,COLUMN(U23)),"")</f>
        <v>23.725</v>
      </c>
      <c r="AX24" s="25">
        <f ca="1" t="shared" ref="AX24:AX34" si="50">IFERROR(OFFSET($A$3,ROW(AW21)*2,COLUMN(V23))-OFFSET($A$3,ROW(AW21)*2-1,COLUMN(V23)),"")</f>
        <v>-80.12</v>
      </c>
      <c r="AY24" s="25">
        <f ca="1" t="shared" ref="AY24:AY34" si="51">IFERROR(OFFSET($A$3,ROW(AX21)*2,COLUMN(W23))-OFFSET($A$3,ROW(AX21)*2-1,COLUMN(W23)),"")</f>
        <v>0.102499999999964</v>
      </c>
      <c r="AZ24" s="25">
        <f ca="1" t="shared" ref="AZ24:AZ34" si="52">IFERROR(OFFSET($A$3,ROW(AY21)*2,COLUMN(X23))-OFFSET($A$3,ROW(AY21)*2-1,COLUMN(X23)),"")</f>
        <v>-24.295</v>
      </c>
      <c r="BA24" s="25">
        <f ca="1" t="shared" ref="BA24:BA34" si="53">IFERROR(OFFSET($A$3,ROW(AZ21)*2,COLUMN(Y23))-OFFSET($A$3,ROW(AZ21)*2-1,COLUMN(Y23)),"")</f>
        <v>-22.1825</v>
      </c>
      <c r="BB24" s="25">
        <f ca="1" t="shared" ref="BB24:BB34" si="54">IFERROR(OFFSET($A$3,ROW(BA21)*2,COLUMN(Z23))-OFFSET($A$3,ROW(BA21)*2-1,COLUMN(Z23)),"")</f>
        <v>-35.4625</v>
      </c>
      <c r="BC24" s="25">
        <f ca="1" t="shared" ref="BC24:BC34" si="55">IFERROR(OFFSET($A$3,ROW(BB21)*2,COLUMN(AA23))-OFFSET($A$3,ROW(BB21)*2-1,COLUMN(AA23)),"")</f>
        <v>-25.6525</v>
      </c>
      <c r="BD24" s="25">
        <f ca="1" t="shared" ref="BD24:BD34" si="56">IFERROR(OFFSET($A$3,ROW(BC21)*2,COLUMN(AB23))-OFFSET($A$3,ROW(BC21)*2-1,COLUMN(AB23)),"")</f>
        <v>-8.54500000000002</v>
      </c>
    </row>
    <row r="25" customHeight="1" spans="1:56">
      <c r="A25" s="16" t="str">
        <f>统调负荷24小时!A25</f>
        <v>2025-01-11</v>
      </c>
      <c r="B25" s="17" t="s">
        <v>127</v>
      </c>
      <c r="C25" s="3">
        <f t="shared" si="7"/>
        <v>451.413020833333</v>
      </c>
      <c r="D25" s="3">
        <f t="shared" si="0"/>
        <v>712.3025</v>
      </c>
      <c r="E25" s="3">
        <f t="shared" si="1"/>
        <v>249.5175</v>
      </c>
      <c r="F25" s="12">
        <f>IFERROR(AVERAGEIFS(统调负荷!$AC:$AC,统调负荷!$B:$B,F$3,统调负荷!$C:$C,$A25),"")</f>
        <v>434.72</v>
      </c>
      <c r="G25" s="12">
        <f>IFERROR(AVERAGEIFS(统调负荷!$AC:$AC,统调负荷!$B:$B,G$3,统调负荷!$C:$C,$A25),"")</f>
        <v>384.6325</v>
      </c>
      <c r="H25" s="12">
        <f>IFERROR(AVERAGEIFS(统调负荷!$AC:$AC,统调负荷!$B:$B,H$3,统调负荷!$C:$C,$A25),"")</f>
        <v>352.0275</v>
      </c>
      <c r="I25" s="12">
        <f>IFERROR(AVERAGEIFS(统调负荷!$AC:$AC,统调负荷!$B:$B,I$3,统调负荷!$C:$C,$A25),"")</f>
        <v>332.99</v>
      </c>
      <c r="J25" s="12">
        <f>IFERROR(AVERAGEIFS(统调负荷!$AC:$AC,统调负荷!$B:$B,J$3,统调负荷!$C:$C,$A25),"")</f>
        <v>317.7775</v>
      </c>
      <c r="K25" s="12">
        <f>IFERROR(AVERAGEIFS(统调负荷!$AC:$AC,统调负荷!$B:$B,K$3,统调负荷!$C:$C,$A25),"")</f>
        <v>289.32</v>
      </c>
      <c r="L25" s="12">
        <f>IFERROR(AVERAGEIFS(统调负荷!$AC:$AC,统调负荷!$B:$B,L$3,统调负荷!$C:$C,$A25),"")</f>
        <v>333.9675</v>
      </c>
      <c r="M25" s="12">
        <f>IFERROR(AVERAGEIFS(统调负荷!$AC:$AC,统调负荷!$B:$B,M$3,统调负荷!$C:$C,$A25),"")</f>
        <v>426.43</v>
      </c>
      <c r="N25" s="12">
        <f>IFERROR(AVERAGEIFS(统调负荷!$AC:$AC,统调负荷!$B:$B,N$3,统调负荷!$C:$C,$A25),"")</f>
        <v>670.53</v>
      </c>
      <c r="O25" s="12">
        <f>IFERROR(AVERAGEIFS(统调负荷!$AC:$AC,统调负荷!$B:$B,O$3,统调负荷!$C:$C,$A25),"")</f>
        <v>577.15</v>
      </c>
      <c r="P25" s="12">
        <f>IFERROR(AVERAGEIFS(统调负荷!$AC:$AC,统调负荷!$B:$B,P$3,统调负荷!$C:$C,$A25),"")</f>
        <v>469.2825</v>
      </c>
      <c r="Q25" s="12">
        <f>IFERROR(AVERAGEIFS(统调负荷!$AC:$AC,统调负荷!$B:$B,Q$3,统调负荷!$C:$C,$A25),"")</f>
        <v>409.585</v>
      </c>
      <c r="R25" s="12">
        <f>IFERROR(AVERAGEIFS(统调负荷!$AC:$AC,统调负荷!$B:$B,R$3,统调负荷!$C:$C,$A25),"")</f>
        <v>364.97</v>
      </c>
      <c r="S25" s="12">
        <f>IFERROR(AVERAGEIFS(统调负荷!$AC:$AC,统调负荷!$B:$B,S$3,统调负荷!$C:$C,$A25),"")</f>
        <v>356.26</v>
      </c>
      <c r="T25" s="12">
        <f>IFERROR(AVERAGEIFS(统调负荷!$AC:$AC,统调负荷!$B:$B,T$3,统调负荷!$C:$C,$A25),"")</f>
        <v>249.5175</v>
      </c>
      <c r="U25" s="12">
        <f>IFERROR(AVERAGEIFS(统调负荷!$AC:$AC,统调负荷!$B:$B,U$3,统调负荷!$C:$C,$A25),"")</f>
        <v>427.7625</v>
      </c>
      <c r="V25" s="12">
        <f>IFERROR(AVERAGEIFS(统调负荷!$AC:$AC,统调负荷!$B:$B,V$3,统调负荷!$C:$C,$A25),"")</f>
        <v>507.105</v>
      </c>
      <c r="W25" s="12">
        <f>IFERROR(AVERAGEIFS(统调负荷!$AC:$AC,统调负荷!$B:$B,W$3,统调负荷!$C:$C,$A25),"")</f>
        <v>586.69</v>
      </c>
      <c r="X25" s="12">
        <f>IFERROR(AVERAGEIFS(统调负荷!$AC:$AC,统调负荷!$B:$B,X$3,统调负荷!$C:$C,$A25),"")</f>
        <v>487.415</v>
      </c>
      <c r="Y25" s="12">
        <f>IFERROR(AVERAGEIFS(统调负荷!$AC:$AC,统调负荷!$B:$B,Y$3,统调负荷!$C:$C,$A25),"")</f>
        <v>518.1275</v>
      </c>
      <c r="Z25" s="12">
        <f>IFERROR(AVERAGEIFS(统调负荷!$AC:$AC,统调负荷!$B:$B,Z$3,统调负荷!$C:$C,$A25),"")</f>
        <v>696.155</v>
      </c>
      <c r="AA25" s="12">
        <f>IFERROR(AVERAGEIFS(统调负荷!$AC:$AC,统调负荷!$B:$B,AA$3,统调负荷!$C:$C,$A25),"")</f>
        <v>712.3025</v>
      </c>
      <c r="AB25" s="12">
        <f>IFERROR(AVERAGEIFS(统调负荷!$AC:$AC,统调负荷!$B:$B,AB$3,统调负荷!$C:$C,$A25),"")</f>
        <v>543.0675</v>
      </c>
      <c r="AC25" s="12">
        <f>IFERROR(AVERAGEIFS(统调负荷!$AC:$AC,统调负荷!$B:$B,AC$3,统调负荷!$C:$C,$A25),"")</f>
        <v>386.1275</v>
      </c>
      <c r="AD25" s="22"/>
      <c r="AE25" s="18">
        <f t="shared" si="8"/>
        <v>54.5944841269842</v>
      </c>
      <c r="AF25" s="23" t="str">
        <f>检修、备用和必开!$A23</f>
        <v>2025-01-22</v>
      </c>
      <c r="AG25" s="25">
        <f ca="1" t="shared" si="33"/>
        <v>27.6425</v>
      </c>
      <c r="AH25" s="25">
        <f ca="1" t="shared" si="34"/>
        <v>-3.8125</v>
      </c>
      <c r="AI25" s="25">
        <f ca="1" t="shared" si="35"/>
        <v>-11.81</v>
      </c>
      <c r="AJ25" s="25">
        <f ca="1" t="shared" si="36"/>
        <v>-25.025</v>
      </c>
      <c r="AK25" s="25">
        <f ca="1" t="shared" si="37"/>
        <v>-29.2475</v>
      </c>
      <c r="AL25" s="25">
        <f ca="1" t="shared" si="38"/>
        <v>-77.7475</v>
      </c>
      <c r="AM25" s="25">
        <f ca="1" t="shared" si="39"/>
        <v>17.21</v>
      </c>
      <c r="AN25" s="25">
        <f ca="1" t="shared" si="40"/>
        <v>23.2125</v>
      </c>
      <c r="AO25" s="25">
        <f ca="1" t="shared" si="41"/>
        <v>4.82249999999999</v>
      </c>
      <c r="AP25" s="25">
        <f ca="1" t="shared" si="42"/>
        <v>32.7525</v>
      </c>
      <c r="AQ25" s="25">
        <f ca="1" t="shared" si="43"/>
        <v>153.095</v>
      </c>
      <c r="AR25" s="25">
        <f ca="1" t="shared" si="44"/>
        <v>211.7075</v>
      </c>
      <c r="AS25" s="25">
        <f ca="1" t="shared" si="45"/>
        <v>242.975</v>
      </c>
      <c r="AT25" s="25">
        <f ca="1" t="shared" si="46"/>
        <v>214.2925</v>
      </c>
      <c r="AU25" s="25">
        <f ca="1" t="shared" si="47"/>
        <v>-62.485</v>
      </c>
      <c r="AV25" s="25">
        <f ca="1" t="shared" si="48"/>
        <v>-165.215</v>
      </c>
      <c r="AW25" s="25">
        <f ca="1" t="shared" si="49"/>
        <v>-131.3125</v>
      </c>
      <c r="AX25" s="25">
        <f ca="1" t="shared" si="50"/>
        <v>12.05</v>
      </c>
      <c r="AY25" s="25">
        <f ca="1" t="shared" si="51"/>
        <v>38.6775</v>
      </c>
      <c r="AZ25" s="25">
        <f ca="1" t="shared" si="52"/>
        <v>48.5225</v>
      </c>
      <c r="BA25" s="25">
        <f ca="1" t="shared" si="53"/>
        <v>29.875</v>
      </c>
      <c r="BB25" s="25">
        <f ca="1" t="shared" si="54"/>
        <v>22.31</v>
      </c>
      <c r="BC25" s="25">
        <f ca="1" t="shared" si="55"/>
        <v>-4.94749999999999</v>
      </c>
      <c r="BD25" s="25">
        <f ca="1" t="shared" si="56"/>
        <v>-30.92</v>
      </c>
    </row>
    <row r="26" customHeight="1" spans="1:56">
      <c r="A26" s="16" t="str">
        <f>统调负荷24小时!A26</f>
        <v>2025-01-12</v>
      </c>
      <c r="B26" s="17" t="s">
        <v>126</v>
      </c>
      <c r="C26" s="3">
        <f t="shared" si="7"/>
        <v>374.141770833333</v>
      </c>
      <c r="D26" s="3">
        <f t="shared" si="0"/>
        <v>505.5225</v>
      </c>
      <c r="E26" s="3">
        <f t="shared" si="1"/>
        <v>289.035</v>
      </c>
      <c r="F26" s="12">
        <f>IFERROR(AVERAGEIFS(统调负荷!$AB:$AB,统调负荷!$B:$B,F$3,统调负荷!$C:$C,$A26),"")</f>
        <v>505.5225</v>
      </c>
      <c r="G26" s="12">
        <f>IFERROR(AVERAGEIFS(统调负荷!$AB:$AB,统调负荷!$B:$B,G$3,统调负荷!$C:$C,$A26),"")</f>
        <v>422.3375</v>
      </c>
      <c r="H26" s="12">
        <f>IFERROR(AVERAGEIFS(统调负荷!$AB:$AB,统调负荷!$B:$B,H$3,统调负荷!$C:$C,$A26),"")</f>
        <v>380.2</v>
      </c>
      <c r="I26" s="12">
        <f>IFERROR(AVERAGEIFS(统调负荷!$AB:$AB,统调负荷!$B:$B,I$3,统调负荷!$C:$C,$A26),"")</f>
        <v>360.9925</v>
      </c>
      <c r="J26" s="12">
        <f>IFERROR(AVERAGEIFS(统调负荷!$AB:$AB,统调负荷!$B:$B,J$3,统调负荷!$C:$C,$A26),"")</f>
        <v>353.7675</v>
      </c>
      <c r="K26" s="12">
        <f>IFERROR(AVERAGEIFS(统调负荷!$AB:$AB,统调负荷!$B:$B,K$3,统调负荷!$C:$C,$A26),"")</f>
        <v>352.88</v>
      </c>
      <c r="L26" s="12">
        <f>IFERROR(AVERAGEIFS(统调负荷!$AB:$AB,统调负荷!$B:$B,L$3,统调负荷!$C:$C,$A26),"")</f>
        <v>357.3375</v>
      </c>
      <c r="M26" s="12">
        <f>IFERROR(AVERAGEIFS(统调负荷!$AB:$AB,统调负荷!$B:$B,M$3,统调负荷!$C:$C,$A26),"")</f>
        <v>367.035</v>
      </c>
      <c r="N26" s="12">
        <f>IFERROR(AVERAGEIFS(统调负荷!$AB:$AB,统调负荷!$B:$B,N$3,统调负荷!$C:$C,$A26),"")</f>
        <v>400.235</v>
      </c>
      <c r="O26" s="12">
        <f>IFERROR(AVERAGEIFS(统调负荷!$AB:$AB,统调负荷!$B:$B,O$3,统调负荷!$C:$C,$A26),"")</f>
        <v>367.45</v>
      </c>
      <c r="P26" s="12">
        <f>IFERROR(AVERAGEIFS(统调负荷!$AB:$AB,统调负荷!$B:$B,P$3,统调负荷!$C:$C,$A26),"")</f>
        <v>340.165</v>
      </c>
      <c r="Q26" s="12">
        <f>IFERROR(AVERAGEIFS(统调负荷!$AB:$AB,统调负荷!$B:$B,Q$3,统调负荷!$C:$C,$A26),"")</f>
        <v>339.64</v>
      </c>
      <c r="R26" s="12">
        <f>IFERROR(AVERAGEIFS(统调负荷!$AB:$AB,统调负荷!$B:$B,R$3,统调负荷!$C:$C,$A26),"")</f>
        <v>289.035</v>
      </c>
      <c r="S26" s="12">
        <f>IFERROR(AVERAGEIFS(统调负荷!$AB:$AB,统调负荷!$B:$B,S$3,统调负荷!$C:$C,$A26),"")</f>
        <v>293.8325</v>
      </c>
      <c r="T26" s="12">
        <f>IFERROR(AVERAGEIFS(统调负荷!$AB:$AB,统调负荷!$B:$B,T$3,统调负荷!$C:$C,$A26),"")</f>
        <v>319.005</v>
      </c>
      <c r="U26" s="12">
        <f>IFERROR(AVERAGEIFS(统调负荷!$AB:$AB,统调负荷!$B:$B,U$3,统调负荷!$C:$C,$A26),"")</f>
        <v>340.0125</v>
      </c>
      <c r="V26" s="12">
        <f>IFERROR(AVERAGEIFS(统调负荷!$AB:$AB,统调负荷!$B:$B,V$3,统调负荷!$C:$C,$A26),"")</f>
        <v>372.8775</v>
      </c>
      <c r="W26" s="12">
        <f>IFERROR(AVERAGEIFS(统调负荷!$AB:$AB,统调负荷!$B:$B,W$3,统调负荷!$C:$C,$A26),"")</f>
        <v>415.1225</v>
      </c>
      <c r="X26" s="12">
        <f>IFERROR(AVERAGEIFS(统调负荷!$AB:$AB,统调负荷!$B:$B,X$3,统调负荷!$C:$C,$A26),"")</f>
        <v>408.075</v>
      </c>
      <c r="Y26" s="12">
        <f>IFERROR(AVERAGEIFS(统调负荷!$AB:$AB,统调负荷!$B:$B,Y$3,统调负荷!$C:$C,$A26),"")</f>
        <v>410.635</v>
      </c>
      <c r="Z26" s="12">
        <f>IFERROR(AVERAGEIFS(统调负荷!$AB:$AB,统调负荷!$B:$B,Z$3,统调负荷!$C:$C,$A26),"")</f>
        <v>402.4725</v>
      </c>
      <c r="AA26" s="12">
        <f>IFERROR(AVERAGEIFS(统调负荷!$AB:$AB,统调负荷!$B:$B,AA$3,统调负荷!$C:$C,$A26),"")</f>
        <v>409.0125</v>
      </c>
      <c r="AB26" s="12">
        <f>IFERROR(AVERAGEIFS(统调负荷!$AB:$AB,统调负荷!$B:$B,AB$3,统调负荷!$C:$C,$A26),"")</f>
        <v>421.8375</v>
      </c>
      <c r="AC26" s="12">
        <f>IFERROR(AVERAGEIFS(统调负荷!$AB:$AB,统调负荷!$B:$B,AC$3,统调负荷!$C:$C,$A26),"")</f>
        <v>349.9225</v>
      </c>
      <c r="AD26" s="22"/>
      <c r="AE26" s="18">
        <f t="shared" si="8"/>
        <v>-26.7948412698413</v>
      </c>
      <c r="AF26" s="23" t="str">
        <f>检修、备用和必开!$A24</f>
        <v>2025-01-23</v>
      </c>
      <c r="AG26" s="25">
        <f ca="1" t="shared" si="33"/>
        <v>124.815</v>
      </c>
      <c r="AH26" s="25">
        <f ca="1" t="shared" si="34"/>
        <v>-73.555</v>
      </c>
      <c r="AI26" s="25">
        <f ca="1" t="shared" si="35"/>
        <v>-73.7325</v>
      </c>
      <c r="AJ26" s="25">
        <f ca="1" t="shared" si="36"/>
        <v>-185.3375</v>
      </c>
      <c r="AK26" s="25">
        <f ca="1" t="shared" si="37"/>
        <v>-215.4975</v>
      </c>
      <c r="AL26" s="25">
        <f ca="1" t="shared" si="38"/>
        <v>-61.34</v>
      </c>
      <c r="AM26" s="25">
        <f ca="1" t="shared" si="39"/>
        <v>6.96499999999997</v>
      </c>
      <c r="AN26" s="25">
        <f ca="1" t="shared" si="40"/>
        <v>10.6</v>
      </c>
      <c r="AO26" s="25">
        <f ca="1" t="shared" si="41"/>
        <v>-59.86</v>
      </c>
      <c r="AP26" s="25">
        <f ca="1" t="shared" si="42"/>
        <v>-16.0325</v>
      </c>
      <c r="AQ26" s="25">
        <f ca="1" t="shared" si="43"/>
        <v>153.1525</v>
      </c>
      <c r="AR26" s="25">
        <f ca="1" t="shared" si="44"/>
        <v>332.83</v>
      </c>
      <c r="AS26" s="25">
        <f ca="1" t="shared" si="45"/>
        <v>314.56</v>
      </c>
      <c r="AT26" s="25">
        <f ca="1" t="shared" si="46"/>
        <v>304.3</v>
      </c>
      <c r="AU26" s="25">
        <f ca="1" t="shared" si="47"/>
        <v>275.03</v>
      </c>
      <c r="AV26" s="25">
        <f ca="1" t="shared" si="48"/>
        <v>242.3175</v>
      </c>
      <c r="AW26" s="25">
        <f ca="1" t="shared" si="49"/>
        <v>81.965</v>
      </c>
      <c r="AX26" s="25">
        <f ca="1" t="shared" si="50"/>
        <v>41.9225</v>
      </c>
      <c r="AY26" s="25">
        <f ca="1" t="shared" si="51"/>
        <v>25.7175</v>
      </c>
      <c r="AZ26" s="25">
        <f ca="1" t="shared" si="52"/>
        <v>14.0225</v>
      </c>
      <c r="BA26" s="25">
        <f ca="1" t="shared" si="53"/>
        <v>5.41000000000003</v>
      </c>
      <c r="BB26" s="25">
        <f ca="1" t="shared" si="54"/>
        <v>9.74250000000001</v>
      </c>
      <c r="BC26" s="25">
        <f ca="1" t="shared" si="55"/>
        <v>-12.6925</v>
      </c>
      <c r="BD26" s="25">
        <f ca="1" t="shared" si="56"/>
        <v>-92.03</v>
      </c>
    </row>
    <row r="27" customHeight="1" spans="1:56">
      <c r="A27" s="16" t="str">
        <f>统调负荷24小时!A27</f>
        <v>2025-01-12</v>
      </c>
      <c r="B27" s="17" t="s">
        <v>127</v>
      </c>
      <c r="C27" s="3">
        <f t="shared" si="7"/>
        <v>363.113958333333</v>
      </c>
      <c r="D27" s="3">
        <f t="shared" si="0"/>
        <v>698.205</v>
      </c>
      <c r="E27" s="3">
        <f t="shared" si="1"/>
        <v>62.7475</v>
      </c>
      <c r="F27" s="12">
        <f>IFERROR(AVERAGEIFS(统调负荷!$AC:$AC,统调负荷!$B:$B,F$3,统调负荷!$C:$C,$A27),"")</f>
        <v>639.4025</v>
      </c>
      <c r="G27" s="12">
        <f>IFERROR(AVERAGEIFS(统调负荷!$AC:$AC,统调负荷!$B:$B,G$3,统调负荷!$C:$C,$A27),"")</f>
        <v>403.9875</v>
      </c>
      <c r="H27" s="12">
        <f>IFERROR(AVERAGEIFS(统调负荷!$AC:$AC,统调负荷!$B:$B,H$3,统调负荷!$C:$C,$A27),"")</f>
        <v>353.8975</v>
      </c>
      <c r="I27" s="12">
        <f>IFERROR(AVERAGEIFS(统调负荷!$AC:$AC,统调负荷!$B:$B,I$3,统调负荷!$C:$C,$A27),"")</f>
        <v>344.3425</v>
      </c>
      <c r="J27" s="12">
        <f>IFERROR(AVERAGEIFS(统调负荷!$AC:$AC,统调负荷!$B:$B,J$3,统调负荷!$C:$C,$A27),"")</f>
        <v>324.5475</v>
      </c>
      <c r="K27" s="12">
        <f>IFERROR(AVERAGEIFS(统调负荷!$AC:$AC,统调负荷!$B:$B,K$3,统调负荷!$C:$C,$A27),"")</f>
        <v>322.9875</v>
      </c>
      <c r="L27" s="12">
        <f>IFERROR(AVERAGEIFS(统调负荷!$AC:$AC,统调负荷!$B:$B,L$3,统调负荷!$C:$C,$A27),"")</f>
        <v>333.4975</v>
      </c>
      <c r="M27" s="12">
        <f>IFERROR(AVERAGEIFS(统调负荷!$AC:$AC,统调负荷!$B:$B,M$3,统调负荷!$C:$C,$A27),"")</f>
        <v>349.5675</v>
      </c>
      <c r="N27" s="12">
        <f>IFERROR(AVERAGEIFS(统调负荷!$AC:$AC,统调负荷!$B:$B,N$3,统调负荷!$C:$C,$A27),"")</f>
        <v>388.655</v>
      </c>
      <c r="O27" s="12">
        <f>IFERROR(AVERAGEIFS(统调负荷!$AC:$AC,统调负荷!$B:$B,O$3,统调负荷!$C:$C,$A27),"")</f>
        <v>336.045</v>
      </c>
      <c r="P27" s="12">
        <f>IFERROR(AVERAGEIFS(统调负荷!$AC:$AC,统调负荷!$B:$B,P$3,统调负荷!$C:$C,$A27),"")</f>
        <v>315.5025</v>
      </c>
      <c r="Q27" s="12">
        <f>IFERROR(AVERAGEIFS(统调负荷!$AC:$AC,统调负荷!$B:$B,Q$3,统调负荷!$C:$C,$A27),"")</f>
        <v>281.05</v>
      </c>
      <c r="R27" s="12">
        <f>IFERROR(AVERAGEIFS(统调负荷!$AC:$AC,统调负荷!$B:$B,R$3,统调负荷!$C:$C,$A27),"")</f>
        <v>123.495</v>
      </c>
      <c r="S27" s="12">
        <f>IFERROR(AVERAGEIFS(统调负荷!$AC:$AC,统调负荷!$B:$B,S$3,统调负荷!$C:$C,$A27),"")</f>
        <v>215.7025</v>
      </c>
      <c r="T27" s="12">
        <f>IFERROR(AVERAGEIFS(统调负荷!$AC:$AC,统调负荷!$B:$B,T$3,统调负荷!$C:$C,$A27),"")</f>
        <v>62.7475</v>
      </c>
      <c r="U27" s="12">
        <f>IFERROR(AVERAGEIFS(统调负荷!$AC:$AC,统调负荷!$B:$B,U$3,统调负荷!$C:$C,$A27),"")</f>
        <v>276.9625</v>
      </c>
      <c r="V27" s="12">
        <f>IFERROR(AVERAGEIFS(统调负荷!$AC:$AC,统调负荷!$B:$B,V$3,统调负荷!$C:$C,$A27),"")</f>
        <v>338.6325</v>
      </c>
      <c r="W27" s="12">
        <f>IFERROR(AVERAGEIFS(统调负荷!$AC:$AC,统调负荷!$B:$B,W$3,统调负荷!$C:$C,$A27),"")</f>
        <v>377.8425</v>
      </c>
      <c r="X27" s="12">
        <f>IFERROR(AVERAGEIFS(统调负荷!$AC:$AC,统调负荷!$B:$B,X$3,统调负荷!$C:$C,$A27),"")</f>
        <v>400.2775</v>
      </c>
      <c r="Y27" s="12">
        <f>IFERROR(AVERAGEIFS(统调负荷!$AC:$AC,统调负荷!$B:$B,Y$3,统调负荷!$C:$C,$A27),"")</f>
        <v>416.175</v>
      </c>
      <c r="Z27" s="12">
        <f>IFERROR(AVERAGEIFS(统调负荷!$AC:$AC,统调负荷!$B:$B,Z$3,统调负荷!$C:$C,$A27),"")</f>
        <v>552.96</v>
      </c>
      <c r="AA27" s="12">
        <f>IFERROR(AVERAGEIFS(统调负荷!$AC:$AC,统调负荷!$B:$B,AA$3,统调负荷!$C:$C,$A27),"")</f>
        <v>698.205</v>
      </c>
      <c r="AB27" s="12">
        <f>IFERROR(AVERAGEIFS(统调负荷!$AC:$AC,统调负荷!$B:$B,AB$3,统调负荷!$C:$C,$A27),"")</f>
        <v>505.465</v>
      </c>
      <c r="AC27" s="12">
        <f>IFERROR(AVERAGEIFS(统调负荷!$AC:$AC,统调负荷!$B:$B,AC$3,统调负荷!$C:$C,$A27),"")</f>
        <v>352.7875</v>
      </c>
      <c r="AD27" s="22"/>
      <c r="AE27" s="18">
        <f t="shared" si="8"/>
        <v>-91.2549206349207</v>
      </c>
      <c r="AF27" s="23" t="str">
        <f>检修、备用和必开!$A25</f>
        <v>2025-01-24</v>
      </c>
      <c r="AG27" s="25">
        <f ca="1" t="shared" si="33"/>
        <v>329.65</v>
      </c>
      <c r="AH27" s="25">
        <f ca="1" t="shared" si="34"/>
        <v>-78.75</v>
      </c>
      <c r="AI27" s="25">
        <f ca="1" t="shared" si="35"/>
        <v>-26.25</v>
      </c>
      <c r="AJ27" s="25">
        <f ca="1" t="shared" si="36"/>
        <v>-34.5</v>
      </c>
      <c r="AK27" s="25">
        <f ca="1" t="shared" si="37"/>
        <v>-1.25</v>
      </c>
      <c r="AL27" s="25">
        <f ca="1" t="shared" si="38"/>
        <v>-31.25</v>
      </c>
      <c r="AM27" s="25">
        <f ca="1" t="shared" si="39"/>
        <v>-188.7525</v>
      </c>
      <c r="AN27" s="25">
        <f ca="1" t="shared" si="40"/>
        <v>-121.2225</v>
      </c>
      <c r="AO27" s="25">
        <f ca="1" t="shared" si="41"/>
        <v>-4.9675</v>
      </c>
      <c r="AP27" s="25">
        <f ca="1" t="shared" si="42"/>
        <v>157.4325</v>
      </c>
      <c r="AQ27" s="25">
        <f ca="1" t="shared" si="43"/>
        <v>73.25</v>
      </c>
      <c r="AR27" s="25">
        <f ca="1" t="shared" si="44"/>
        <v>386.0675</v>
      </c>
      <c r="AS27" s="25">
        <f ca="1" t="shared" si="45"/>
        <v>256.6125</v>
      </c>
      <c r="AT27" s="25">
        <f ca="1" t="shared" si="46"/>
        <v>285.9675</v>
      </c>
      <c r="AU27" s="25">
        <f ca="1" t="shared" si="47"/>
        <v>456.7775</v>
      </c>
      <c r="AV27" s="25">
        <f ca="1" t="shared" si="48"/>
        <v>909.4525</v>
      </c>
      <c r="AW27" s="25">
        <f ca="1" t="shared" si="49"/>
        <v>568.75</v>
      </c>
      <c r="AX27" s="25">
        <f ca="1" t="shared" si="50"/>
        <v>151.1525</v>
      </c>
      <c r="AY27" s="25">
        <f ca="1" t="shared" si="51"/>
        <v>-231.81</v>
      </c>
      <c r="AZ27" s="25">
        <f ca="1" t="shared" si="52"/>
        <v>-222.1025</v>
      </c>
      <c r="BA27" s="25">
        <f ca="1" t="shared" si="53"/>
        <v>-112.5575</v>
      </c>
      <c r="BB27" s="25">
        <f ca="1" t="shared" si="54"/>
        <v>-196.8975</v>
      </c>
      <c r="BC27" s="25">
        <f ca="1" t="shared" si="55"/>
        <v>-150.8425</v>
      </c>
      <c r="BD27" s="25">
        <f ca="1" t="shared" si="56"/>
        <v>-286.25</v>
      </c>
    </row>
    <row r="28" customHeight="1" spans="1:56">
      <c r="A28" s="16" t="str">
        <f>统调负荷24小时!A28</f>
        <v>2025-01-13</v>
      </c>
      <c r="B28" s="17" t="s">
        <v>126</v>
      </c>
      <c r="C28" s="3">
        <f t="shared" si="7"/>
        <v>426.697083333333</v>
      </c>
      <c r="D28" s="3">
        <f t="shared" si="0"/>
        <v>621.55</v>
      </c>
      <c r="E28" s="3">
        <f t="shared" si="1"/>
        <v>297.1575</v>
      </c>
      <c r="F28" s="12">
        <f>IFERROR(AVERAGEIFS(统调负荷!$AB:$AB,统调负荷!$B:$B,F$3,统调负荷!$C:$C,$A28),"")</f>
        <v>412.6675</v>
      </c>
      <c r="G28" s="12">
        <f>IFERROR(AVERAGEIFS(统调负荷!$AB:$AB,统调负荷!$B:$B,G$3,统调负荷!$C:$C,$A28),"")</f>
        <v>362.6675</v>
      </c>
      <c r="H28" s="12">
        <f>IFERROR(AVERAGEIFS(统调负荷!$AB:$AB,统调负荷!$B:$B,H$3,统调负荷!$C:$C,$A28),"")</f>
        <v>342.315</v>
      </c>
      <c r="I28" s="12">
        <f>IFERROR(AVERAGEIFS(统调负荷!$AB:$AB,统调负荷!$B:$B,I$3,统调负荷!$C:$C,$A28),"")</f>
        <v>332.13</v>
      </c>
      <c r="J28" s="12">
        <f>IFERROR(AVERAGEIFS(统调负荷!$AB:$AB,统调负荷!$B:$B,J$3,统调负荷!$C:$C,$A28),"")</f>
        <v>328.0025</v>
      </c>
      <c r="K28" s="12">
        <f>IFERROR(AVERAGEIFS(统调负荷!$AB:$AB,统调负荷!$B:$B,K$3,统调负荷!$C:$C,$A28),"")</f>
        <v>330.445</v>
      </c>
      <c r="L28" s="12">
        <f>IFERROR(AVERAGEIFS(统调负荷!$AB:$AB,统调负荷!$B:$B,L$3,统调负荷!$C:$C,$A28),"")</f>
        <v>359.1175</v>
      </c>
      <c r="M28" s="12">
        <f>IFERROR(AVERAGEIFS(统调负荷!$AB:$AB,统调负荷!$B:$B,M$3,统调负荷!$C:$C,$A28),"")</f>
        <v>554.245</v>
      </c>
      <c r="N28" s="12">
        <f>IFERROR(AVERAGEIFS(统调负荷!$AB:$AB,统调负荷!$B:$B,N$3,统调负荷!$C:$C,$A28),"")</f>
        <v>465.1425</v>
      </c>
      <c r="O28" s="12">
        <f>IFERROR(AVERAGEIFS(统调负荷!$AB:$AB,统调负荷!$B:$B,O$3,统调负荷!$C:$C,$A28),"")</f>
        <v>519.1575</v>
      </c>
      <c r="P28" s="12">
        <f>IFERROR(AVERAGEIFS(统调负荷!$AB:$AB,统调负荷!$B:$B,P$3,统调负荷!$C:$C,$A28),"")</f>
        <v>621.55</v>
      </c>
      <c r="Q28" s="12">
        <f>IFERROR(AVERAGEIFS(统调负荷!$AB:$AB,统调负荷!$B:$B,Q$3,统调负荷!$C:$C,$A28),"")</f>
        <v>363.8075</v>
      </c>
      <c r="R28" s="12">
        <f>IFERROR(AVERAGEIFS(统调负荷!$AB:$AB,统调负荷!$B:$B,R$3,统调负荷!$C:$C,$A28),"")</f>
        <v>297.1575</v>
      </c>
      <c r="S28" s="12">
        <f>IFERROR(AVERAGEIFS(统调负荷!$AB:$AB,统调负荷!$B:$B,S$3,统调负荷!$C:$C,$A28),"")</f>
        <v>309.185</v>
      </c>
      <c r="T28" s="12">
        <f>IFERROR(AVERAGEIFS(统调负荷!$AB:$AB,统调负荷!$B:$B,T$3,统调负荷!$C:$C,$A28),"")</f>
        <v>316.5525</v>
      </c>
      <c r="U28" s="12">
        <f>IFERROR(AVERAGEIFS(统调负荷!$AB:$AB,统调负荷!$B:$B,U$3,统调负荷!$C:$C,$A28),"")</f>
        <v>363.0675</v>
      </c>
      <c r="V28" s="12">
        <f>IFERROR(AVERAGEIFS(统调负荷!$AB:$AB,统调负荷!$B:$B,V$3,统调负荷!$C:$C,$A28),"")</f>
        <v>434.6375</v>
      </c>
      <c r="W28" s="12">
        <f>IFERROR(AVERAGEIFS(统调负荷!$AB:$AB,统调负荷!$B:$B,W$3,统调负荷!$C:$C,$A28),"")</f>
        <v>506.2625</v>
      </c>
      <c r="X28" s="12">
        <f>IFERROR(AVERAGEIFS(统调负荷!$AB:$AB,统调负荷!$B:$B,X$3,统调负荷!$C:$C,$A28),"")</f>
        <v>511.055</v>
      </c>
      <c r="Y28" s="12">
        <f>IFERROR(AVERAGEIFS(统调负荷!$AB:$AB,统调负荷!$B:$B,Y$3,统调负荷!$C:$C,$A28),"")</f>
        <v>553.445</v>
      </c>
      <c r="Z28" s="12">
        <f>IFERROR(AVERAGEIFS(统调负荷!$AB:$AB,统调负荷!$B:$B,Z$3,统调负荷!$C:$C,$A28),"")</f>
        <v>532.5325</v>
      </c>
      <c r="AA28" s="12">
        <f>IFERROR(AVERAGEIFS(统调负荷!$AB:$AB,统调负荷!$B:$B,AA$3,统调负荷!$C:$C,$A28),"")</f>
        <v>502.0075</v>
      </c>
      <c r="AB28" s="12">
        <f>IFERROR(AVERAGEIFS(统调负荷!$AB:$AB,统调负荷!$B:$B,AB$3,统调负荷!$C:$C,$A28),"")</f>
        <v>528.06</v>
      </c>
      <c r="AC28" s="12">
        <f>IFERROR(AVERAGEIFS(统调负荷!$AB:$AB,统调负荷!$B:$B,AC$3,统调负荷!$C:$C,$A28),"")</f>
        <v>395.52</v>
      </c>
      <c r="AD28" s="22"/>
      <c r="AE28" s="18">
        <f t="shared" si="8"/>
        <v>57.8613492063491</v>
      </c>
      <c r="AF28" s="23" t="str">
        <f>检修、备用和必开!$A26</f>
        <v>2025-01-25</v>
      </c>
      <c r="AG28" s="25">
        <f ca="1" t="shared" si="33"/>
        <v>-128.7775</v>
      </c>
      <c r="AH28" s="25">
        <f ca="1" t="shared" si="34"/>
        <v>48.7175</v>
      </c>
      <c r="AI28" s="25">
        <f ca="1" t="shared" si="35"/>
        <v>231.4075</v>
      </c>
      <c r="AJ28" s="25">
        <f ca="1" t="shared" si="36"/>
        <v>50.5275</v>
      </c>
      <c r="AK28" s="25">
        <f ca="1" t="shared" si="37"/>
        <v>0</v>
      </c>
      <c r="AL28" s="25">
        <f ca="1" t="shared" si="38"/>
        <v>-19.8525</v>
      </c>
      <c r="AM28" s="25">
        <f ca="1" t="shared" si="39"/>
        <v>18.7275</v>
      </c>
      <c r="AN28" s="25">
        <f ca="1" t="shared" si="40"/>
        <v>-98.79</v>
      </c>
      <c r="AO28" s="25">
        <f ca="1" t="shared" si="41"/>
        <v>51.155</v>
      </c>
      <c r="AP28" s="25">
        <f ca="1" t="shared" si="42"/>
        <v>134.8025</v>
      </c>
      <c r="AQ28" s="25">
        <f ca="1" t="shared" si="43"/>
        <v>148.19</v>
      </c>
      <c r="AR28" s="25">
        <f ca="1" t="shared" si="44"/>
        <v>86.0125</v>
      </c>
      <c r="AS28" s="25">
        <f ca="1" t="shared" si="45"/>
        <v>43.75</v>
      </c>
      <c r="AT28" s="25">
        <f ca="1" t="shared" si="46"/>
        <v>0</v>
      </c>
      <c r="AU28" s="25">
        <f ca="1" t="shared" si="47"/>
        <v>0</v>
      </c>
      <c r="AV28" s="25">
        <f ca="1" t="shared" si="48"/>
        <v>-143.9825</v>
      </c>
      <c r="AW28" s="25">
        <f ca="1" t="shared" si="49"/>
        <v>0</v>
      </c>
      <c r="AX28" s="25">
        <f ca="1" t="shared" si="50"/>
        <v>177.75</v>
      </c>
      <c r="AY28" s="25">
        <f ca="1" t="shared" si="51"/>
        <v>306.7775</v>
      </c>
      <c r="AZ28" s="25">
        <f ca="1" t="shared" si="52"/>
        <v>94.6175</v>
      </c>
      <c r="BA28" s="25">
        <f ca="1" t="shared" si="53"/>
        <v>110.0875</v>
      </c>
      <c r="BB28" s="25">
        <f ca="1" t="shared" si="54"/>
        <v>47.5275</v>
      </c>
      <c r="BC28" s="25">
        <f ca="1" t="shared" si="55"/>
        <v>39.8775</v>
      </c>
      <c r="BD28" s="25">
        <f ca="1" t="shared" si="56"/>
        <v>-37.6875</v>
      </c>
    </row>
    <row r="29" customHeight="1" spans="1:56">
      <c r="A29" s="16" t="str">
        <f>统调负荷24小时!A29</f>
        <v>2025-01-13</v>
      </c>
      <c r="B29" s="17" t="s">
        <v>127</v>
      </c>
      <c r="C29" s="3">
        <f t="shared" si="7"/>
        <v>373.088854166667</v>
      </c>
      <c r="D29" s="3">
        <f t="shared" si="0"/>
        <v>590.815</v>
      </c>
      <c r="E29" s="3">
        <f t="shared" si="1"/>
        <v>145.1775</v>
      </c>
      <c r="F29" s="12">
        <f>IFERROR(AVERAGEIFS(统调负荷!$AC:$AC,统调负荷!$B:$B,F$3,统调负荷!$C:$C,$A29),"")</f>
        <v>590.815</v>
      </c>
      <c r="G29" s="12">
        <f>IFERROR(AVERAGEIFS(统调负荷!$AC:$AC,统调负荷!$B:$B,G$3,统调负荷!$C:$C,$A29),"")</f>
        <v>391.6575</v>
      </c>
      <c r="H29" s="12">
        <f>IFERROR(AVERAGEIFS(统调负荷!$AC:$AC,统调负荷!$B:$B,H$3,统调负荷!$C:$C,$A29),"")</f>
        <v>328.1225</v>
      </c>
      <c r="I29" s="12">
        <f>IFERROR(AVERAGEIFS(统调负荷!$AC:$AC,统调负荷!$B:$B,I$3,统调负荷!$C:$C,$A29),"")</f>
        <v>280.3325</v>
      </c>
      <c r="J29" s="12">
        <f>IFERROR(AVERAGEIFS(统调负荷!$AC:$AC,统调负荷!$B:$B,J$3,统调负荷!$C:$C,$A29),"")</f>
        <v>298.34</v>
      </c>
      <c r="K29" s="12">
        <f>IFERROR(AVERAGEIFS(统调负荷!$AC:$AC,统调负荷!$B:$B,K$3,统调负荷!$C:$C,$A29),"")</f>
        <v>313.4375</v>
      </c>
      <c r="L29" s="12">
        <f>IFERROR(AVERAGEIFS(统调负荷!$AC:$AC,统调负荷!$B:$B,L$3,统调负荷!$C:$C,$A29),"")</f>
        <v>336.87</v>
      </c>
      <c r="M29" s="12">
        <f>IFERROR(AVERAGEIFS(统调负荷!$AC:$AC,统调负荷!$B:$B,M$3,统调负荷!$C:$C,$A29),"")</f>
        <v>360.6025</v>
      </c>
      <c r="N29" s="12">
        <f>IFERROR(AVERAGEIFS(统调负荷!$AC:$AC,统调负荷!$B:$B,N$3,统调负荷!$C:$C,$A29),"")</f>
        <v>437.9875</v>
      </c>
      <c r="O29" s="12">
        <f>IFERROR(AVERAGEIFS(统调负荷!$AC:$AC,统调负荷!$B:$B,O$3,统调负荷!$C:$C,$A29),"")</f>
        <v>377.24</v>
      </c>
      <c r="P29" s="12">
        <f>IFERROR(AVERAGEIFS(统调负荷!$AC:$AC,统调负荷!$B:$B,P$3,统调负荷!$C:$C,$A29),"")</f>
        <v>342.8775</v>
      </c>
      <c r="Q29" s="12">
        <f>IFERROR(AVERAGEIFS(统调负荷!$AC:$AC,统调负荷!$B:$B,Q$3,统调负荷!$C:$C,$A29),"")</f>
        <v>313.21</v>
      </c>
      <c r="R29" s="12">
        <f>IFERROR(AVERAGEIFS(统调负荷!$AC:$AC,统调负荷!$B:$B,R$3,统调负荷!$C:$C,$A29),"")</f>
        <v>145.1775</v>
      </c>
      <c r="S29" s="12">
        <f>IFERROR(AVERAGEIFS(统调负荷!$AC:$AC,统调负荷!$B:$B,S$3,统调负荷!$C:$C,$A29),"")</f>
        <v>291.7225</v>
      </c>
      <c r="T29" s="12">
        <f>IFERROR(AVERAGEIFS(统调负荷!$AC:$AC,统调负荷!$B:$B,T$3,统调负荷!$C:$C,$A29),"")</f>
        <v>219.035</v>
      </c>
      <c r="U29" s="12">
        <f>IFERROR(AVERAGEIFS(统调负荷!$AC:$AC,统调负荷!$B:$B,U$3,统调负荷!$C:$C,$A29),"")</f>
        <v>311.915</v>
      </c>
      <c r="V29" s="12">
        <f>IFERROR(AVERAGEIFS(统调负荷!$AC:$AC,统调负荷!$B:$B,V$3,统调负荷!$C:$C,$A29),"")</f>
        <v>368.2325</v>
      </c>
      <c r="W29" s="12">
        <f>IFERROR(AVERAGEIFS(统调负荷!$AC:$AC,统调负荷!$B:$B,W$3,统调负荷!$C:$C,$A29),"")</f>
        <v>414.8925</v>
      </c>
      <c r="X29" s="12">
        <f>IFERROR(AVERAGEIFS(统调负荷!$AC:$AC,统调负荷!$B:$B,X$3,统调负荷!$C:$C,$A29),"")</f>
        <v>431.6975</v>
      </c>
      <c r="Y29" s="12">
        <f>IFERROR(AVERAGEIFS(统调负荷!$AC:$AC,统调负荷!$B:$B,Y$3,统调负荷!$C:$C,$A29),"")</f>
        <v>455.455</v>
      </c>
      <c r="Z29" s="12">
        <f>IFERROR(AVERAGEIFS(统调负荷!$AC:$AC,统调负荷!$B:$B,Z$3,统调负荷!$C:$C,$A29),"")</f>
        <v>536.8775</v>
      </c>
      <c r="AA29" s="12">
        <f>IFERROR(AVERAGEIFS(统调负荷!$AC:$AC,统调负荷!$B:$B,AA$3,统调负荷!$C:$C,$A29),"")</f>
        <v>503.5075</v>
      </c>
      <c r="AB29" s="12">
        <f>IFERROR(AVERAGEIFS(统调负荷!$AC:$AC,统调负荷!$B:$B,AB$3,统调负荷!$C:$C,$A29),"")</f>
        <v>544.28</v>
      </c>
      <c r="AC29" s="12">
        <f>IFERROR(AVERAGEIFS(统调负荷!$AC:$AC,统调负荷!$B:$B,AC$3,统调负荷!$C:$C,$A29),"")</f>
        <v>359.8475</v>
      </c>
      <c r="AD29" s="22"/>
      <c r="AE29" s="18">
        <f t="shared" si="8"/>
        <v>-27.784365079365</v>
      </c>
      <c r="AF29" s="23" t="str">
        <f>检修、备用和必开!$A27</f>
        <v>2025-01-26</v>
      </c>
      <c r="AG29" s="25">
        <f ca="1" t="shared" si="33"/>
        <v>6.06</v>
      </c>
      <c r="AH29" s="25">
        <f ca="1" t="shared" si="34"/>
        <v>-35.945</v>
      </c>
      <c r="AI29" s="25">
        <f ca="1" t="shared" si="35"/>
        <v>-36.1425</v>
      </c>
      <c r="AJ29" s="25">
        <f ca="1" t="shared" si="36"/>
        <v>-17.325</v>
      </c>
      <c r="AK29" s="25">
        <f ca="1" t="shared" si="37"/>
        <v>-195.885</v>
      </c>
      <c r="AL29" s="25">
        <f ca="1" t="shared" si="38"/>
        <v>-265.57</v>
      </c>
      <c r="AM29" s="25">
        <f ca="1" t="shared" si="39"/>
        <v>-165</v>
      </c>
      <c r="AN29" s="25">
        <f ca="1" t="shared" si="40"/>
        <v>-138.5025</v>
      </c>
      <c r="AO29" s="25">
        <f ca="1" t="shared" si="41"/>
        <v>-43.7825</v>
      </c>
      <c r="AP29" s="25">
        <f ca="1" t="shared" si="42"/>
        <v>130.0175</v>
      </c>
      <c r="AQ29" s="25">
        <f ca="1" t="shared" si="43"/>
        <v>258.0275</v>
      </c>
      <c r="AR29" s="25">
        <f ca="1" t="shared" si="44"/>
        <v>224.3725</v>
      </c>
      <c r="AS29" s="25">
        <f ca="1" t="shared" si="45"/>
        <v>83.0225</v>
      </c>
      <c r="AT29" s="25">
        <f ca="1" t="shared" si="46"/>
        <v>109.235</v>
      </c>
      <c r="AU29" s="25">
        <f ca="1" t="shared" si="47"/>
        <v>-30.9225</v>
      </c>
      <c r="AV29" s="25">
        <f ca="1" t="shared" si="48"/>
        <v>-72.955</v>
      </c>
      <c r="AW29" s="25">
        <f ca="1" t="shared" si="49"/>
        <v>69.7475</v>
      </c>
      <c r="AX29" s="25">
        <f ca="1" t="shared" si="50"/>
        <v>204.49</v>
      </c>
      <c r="AY29" s="25">
        <f ca="1" t="shared" si="51"/>
        <v>-0.79000000000002</v>
      </c>
      <c r="AZ29" s="25">
        <f ca="1" t="shared" si="52"/>
        <v>-30.49</v>
      </c>
      <c r="BA29" s="25">
        <f ca="1" t="shared" si="53"/>
        <v>-36.705</v>
      </c>
      <c r="BB29" s="25">
        <f ca="1" t="shared" si="54"/>
        <v>-45.84</v>
      </c>
      <c r="BC29" s="25">
        <f ca="1" t="shared" si="55"/>
        <v>43.75</v>
      </c>
      <c r="BD29" s="25">
        <f ca="1" t="shared" si="56"/>
        <v>-17.565</v>
      </c>
    </row>
    <row r="30" customHeight="1" spans="1:56">
      <c r="A30" s="16" t="str">
        <f>统调负荷24小时!A30</f>
        <v>2025-01-14</v>
      </c>
      <c r="B30" s="17" t="s">
        <v>126</v>
      </c>
      <c r="C30" s="3">
        <f t="shared" si="7"/>
        <v>379.013333333333</v>
      </c>
      <c r="D30" s="3">
        <f t="shared" si="0"/>
        <v>466.755</v>
      </c>
      <c r="E30" s="3">
        <f t="shared" si="1"/>
        <v>314.3575</v>
      </c>
      <c r="F30" s="12">
        <f>IFERROR(AVERAGEIFS(统调负荷!$AB:$AB,统调负荷!$B:$B,F$3,统调负荷!$C:$C,$A30),"")</f>
        <v>374.535</v>
      </c>
      <c r="G30" s="12">
        <f>IFERROR(AVERAGEIFS(统调负荷!$AB:$AB,统调负荷!$B:$B,G$3,统调负荷!$C:$C,$A30),"")</f>
        <v>350.67</v>
      </c>
      <c r="H30" s="12">
        <f>IFERROR(AVERAGEIFS(统调负荷!$AB:$AB,统调负荷!$B:$B,H$3,统调负荷!$C:$C,$A30),"")</f>
        <v>338.39</v>
      </c>
      <c r="I30" s="12">
        <f>IFERROR(AVERAGEIFS(统调负荷!$AB:$AB,统调负荷!$B:$B,I$3,统调负荷!$C:$C,$A30),"")</f>
        <v>320.3975</v>
      </c>
      <c r="J30" s="12">
        <f>IFERROR(AVERAGEIFS(统调负荷!$AB:$AB,统调负荷!$B:$B,J$3,统调负荷!$C:$C,$A30),"")</f>
        <v>314.5675</v>
      </c>
      <c r="K30" s="12">
        <f>IFERROR(AVERAGEIFS(统调负荷!$AB:$AB,统调负荷!$B:$B,K$3,统调负荷!$C:$C,$A30),"")</f>
        <v>314.3575</v>
      </c>
      <c r="L30" s="12">
        <f>IFERROR(AVERAGEIFS(统调负荷!$AB:$AB,统调负荷!$B:$B,L$3,统调负荷!$C:$C,$A30),"")</f>
        <v>338.8225</v>
      </c>
      <c r="M30" s="12">
        <f>IFERROR(AVERAGEIFS(统调负荷!$AB:$AB,统调负荷!$B:$B,M$3,统调负荷!$C:$C,$A30),"")</f>
        <v>363.6125</v>
      </c>
      <c r="N30" s="12">
        <f>IFERROR(AVERAGEIFS(统调负荷!$AB:$AB,统调负荷!$B:$B,N$3,统调负荷!$C:$C,$A30),"")</f>
        <v>409.1775</v>
      </c>
      <c r="O30" s="12">
        <f>IFERROR(AVERAGEIFS(统调负荷!$AB:$AB,统调负荷!$B:$B,O$3,统调负荷!$C:$C,$A30),"")</f>
        <v>464.7925</v>
      </c>
      <c r="P30" s="12">
        <f>IFERROR(AVERAGEIFS(统调负荷!$AB:$AB,统调负荷!$B:$B,P$3,统调负荷!$C:$C,$A30),"")</f>
        <v>401.8125</v>
      </c>
      <c r="Q30" s="12">
        <f>IFERROR(AVERAGEIFS(统调负荷!$AB:$AB,统调负荷!$B:$B,Q$3,统调负荷!$C:$C,$A30),"")</f>
        <v>390.75</v>
      </c>
      <c r="R30" s="12">
        <f>IFERROR(AVERAGEIFS(统调负荷!$AB:$AB,统调负荷!$B:$B,R$3,统调负荷!$C:$C,$A30),"")</f>
        <v>331.6475</v>
      </c>
      <c r="S30" s="12">
        <f>IFERROR(AVERAGEIFS(统调负荷!$AB:$AB,统调负荷!$B:$B,S$3,统调负荷!$C:$C,$A30),"")</f>
        <v>341.4</v>
      </c>
      <c r="T30" s="12">
        <f>IFERROR(AVERAGEIFS(统调负荷!$AB:$AB,统调负荷!$B:$B,T$3,统调负荷!$C:$C,$A30),"")</f>
        <v>361.5325</v>
      </c>
      <c r="U30" s="12">
        <f>IFERROR(AVERAGEIFS(统调负荷!$AB:$AB,统调负荷!$B:$B,U$3,统调负荷!$C:$C,$A30),"")</f>
        <v>363.7175</v>
      </c>
      <c r="V30" s="12">
        <f>IFERROR(AVERAGEIFS(统调负荷!$AB:$AB,统调负荷!$B:$B,V$3,统调负荷!$C:$C,$A30),"")</f>
        <v>431.54</v>
      </c>
      <c r="W30" s="12">
        <f>IFERROR(AVERAGEIFS(统调负荷!$AB:$AB,统调负荷!$B:$B,W$3,统调负荷!$C:$C,$A30),"")</f>
        <v>447.3475</v>
      </c>
      <c r="X30" s="12">
        <f>IFERROR(AVERAGEIFS(统调负荷!$AB:$AB,统调负荷!$B:$B,X$3,统调负荷!$C:$C,$A30),"")</f>
        <v>436.5775</v>
      </c>
      <c r="Y30" s="12">
        <f>IFERROR(AVERAGEIFS(统调负荷!$AB:$AB,统调负荷!$B:$B,Y$3,统调负荷!$C:$C,$A30),"")</f>
        <v>466.755</v>
      </c>
      <c r="Z30" s="12">
        <f>IFERROR(AVERAGEIFS(统调负荷!$AB:$AB,统调负荷!$B:$B,Z$3,统调负荷!$C:$C,$A30),"")</f>
        <v>428.45</v>
      </c>
      <c r="AA30" s="12">
        <f>IFERROR(AVERAGEIFS(统调负荷!$AB:$AB,统调负荷!$B:$B,AA$3,统调负荷!$C:$C,$A30),"")</f>
        <v>396.5</v>
      </c>
      <c r="AB30" s="12">
        <f>IFERROR(AVERAGEIFS(统调负荷!$AB:$AB,统调负荷!$B:$B,AB$3,统调负荷!$C:$C,$A30),"")</f>
        <v>379.495</v>
      </c>
      <c r="AC30" s="12">
        <f>IFERROR(AVERAGEIFS(统调负荷!$AB:$AB,统调负荷!$B:$B,AC$3,统调负荷!$C:$C,$A30),"")</f>
        <v>329.4725</v>
      </c>
      <c r="AD30" s="22"/>
      <c r="AE30" s="18">
        <f t="shared" si="8"/>
        <v>57.5839285714285</v>
      </c>
      <c r="AF30" s="23" t="str">
        <f>检修、备用和必开!$A28</f>
        <v>2025-01-27</v>
      </c>
      <c r="AG30" s="25">
        <f ca="1" t="shared" si="33"/>
        <v>10.1175</v>
      </c>
      <c r="AH30" s="25">
        <f ca="1" t="shared" si="34"/>
        <v>-30.29</v>
      </c>
      <c r="AI30" s="25">
        <f ca="1" t="shared" si="35"/>
        <v>-227.975</v>
      </c>
      <c r="AJ30" s="25">
        <f ca="1" t="shared" si="36"/>
        <v>-113</v>
      </c>
      <c r="AK30" s="25">
        <f ca="1" t="shared" si="37"/>
        <v>-110.445</v>
      </c>
      <c r="AL30" s="25">
        <f ca="1" t="shared" si="38"/>
        <v>-107.6675</v>
      </c>
      <c r="AM30" s="25">
        <f ca="1" t="shared" si="39"/>
        <v>-215.0275</v>
      </c>
      <c r="AN30" s="25">
        <f ca="1" t="shared" si="40"/>
        <v>-150.35</v>
      </c>
      <c r="AO30" s="25">
        <f ca="1" t="shared" si="41"/>
        <v>-230.61</v>
      </c>
      <c r="AP30" s="25">
        <f ca="1" t="shared" si="42"/>
        <v>-129.1375</v>
      </c>
      <c r="AQ30" s="25">
        <f ca="1" t="shared" si="43"/>
        <v>-271.7725</v>
      </c>
      <c r="AR30" s="25">
        <f ca="1" t="shared" si="44"/>
        <v>-93.595</v>
      </c>
      <c r="AS30" s="25">
        <f ca="1" t="shared" si="45"/>
        <v>-53.2825</v>
      </c>
      <c r="AT30" s="25">
        <f ca="1" t="shared" si="46"/>
        <v>-74.0225</v>
      </c>
      <c r="AU30" s="25">
        <f ca="1" t="shared" si="47"/>
        <v>39.5975</v>
      </c>
      <c r="AV30" s="25">
        <f ca="1" t="shared" si="48"/>
        <v>106.9</v>
      </c>
      <c r="AW30" s="25">
        <f ca="1" t="shared" si="49"/>
        <v>137.1375</v>
      </c>
      <c r="AX30" s="25">
        <f ca="1" t="shared" si="50"/>
        <v>180.945</v>
      </c>
      <c r="AY30" s="25">
        <f ca="1" t="shared" si="51"/>
        <v>316.8625</v>
      </c>
      <c r="AZ30" s="25">
        <f ca="1" t="shared" si="52"/>
        <v>160.1325</v>
      </c>
      <c r="BA30" s="25">
        <f ca="1" t="shared" si="53"/>
        <v>57.61</v>
      </c>
      <c r="BB30" s="25">
        <f ca="1" t="shared" si="54"/>
        <v>9.46250000000003</v>
      </c>
      <c r="BC30" s="25">
        <f ca="1" t="shared" si="55"/>
        <v>21.295</v>
      </c>
      <c r="BD30" s="25">
        <f ca="1" t="shared" si="56"/>
        <v>21.0025</v>
      </c>
    </row>
    <row r="31" customHeight="1" spans="1:56">
      <c r="A31" s="16" t="str">
        <f>统调负荷24小时!A31</f>
        <v>2025-01-14</v>
      </c>
      <c r="B31" s="17" t="s">
        <v>127</v>
      </c>
      <c r="C31" s="3">
        <f t="shared" si="7"/>
        <v>426.666875</v>
      </c>
      <c r="D31" s="3">
        <f t="shared" si="0"/>
        <v>761.2975</v>
      </c>
      <c r="E31" s="3">
        <f t="shared" si="1"/>
        <v>302.2475</v>
      </c>
      <c r="F31" s="12">
        <f>IFERROR(AVERAGEIFS(统调负荷!$AC:$AC,统调负荷!$B:$B,F$3,统调负荷!$C:$C,$A31),"")</f>
        <v>391.8975</v>
      </c>
      <c r="G31" s="12">
        <f>IFERROR(AVERAGEIFS(统调负荷!$AC:$AC,统调负荷!$B:$B,G$3,统调负荷!$C:$C,$A31),"")</f>
        <v>346.44</v>
      </c>
      <c r="H31" s="12">
        <f>IFERROR(AVERAGEIFS(统调负荷!$AC:$AC,统调负荷!$B:$B,H$3,统调负荷!$C:$C,$A31),"")</f>
        <v>323.275</v>
      </c>
      <c r="I31" s="12">
        <f>IFERROR(AVERAGEIFS(统调负荷!$AC:$AC,统调负荷!$B:$B,I$3,统调负荷!$C:$C,$A31),"")</f>
        <v>305.7775</v>
      </c>
      <c r="J31" s="12">
        <f>IFERROR(AVERAGEIFS(统调负荷!$AC:$AC,统调负荷!$B:$B,J$3,统调负荷!$C:$C,$A31),"")</f>
        <v>302.2475</v>
      </c>
      <c r="K31" s="12">
        <f>IFERROR(AVERAGEIFS(统调负荷!$AC:$AC,统调负荷!$B:$B,K$3,统调负荷!$C:$C,$A31),"")</f>
        <v>305.9425</v>
      </c>
      <c r="L31" s="12">
        <f>IFERROR(AVERAGEIFS(统调负荷!$AC:$AC,统调负荷!$B:$B,L$3,统调负荷!$C:$C,$A31),"")</f>
        <v>331.325</v>
      </c>
      <c r="M31" s="12">
        <f>IFERROR(AVERAGEIFS(统调负荷!$AC:$AC,统调负荷!$B:$B,M$3,统调负荷!$C:$C,$A31),"")</f>
        <v>356.14</v>
      </c>
      <c r="N31" s="12">
        <f>IFERROR(AVERAGEIFS(统调负荷!$AC:$AC,统调负荷!$B:$B,N$3,统调负荷!$C:$C,$A31),"")</f>
        <v>591.54</v>
      </c>
      <c r="O31" s="12">
        <f>IFERROR(AVERAGEIFS(统调负荷!$AC:$AC,统调负荷!$B:$B,O$3,统调负荷!$C:$C,$A31),"")</f>
        <v>761.2975</v>
      </c>
      <c r="P31" s="12">
        <f>IFERROR(AVERAGEIFS(统调负荷!$AC:$AC,统调负荷!$B:$B,P$3,统调负荷!$C:$C,$A31),"")</f>
        <v>469.6175</v>
      </c>
      <c r="Q31" s="12">
        <f>IFERROR(AVERAGEIFS(统调负荷!$AC:$AC,统调负荷!$B:$B,Q$3,统调负荷!$C:$C,$A31),"")</f>
        <v>432.8725</v>
      </c>
      <c r="R31" s="12">
        <f>IFERROR(AVERAGEIFS(统调负荷!$AC:$AC,统调负荷!$B:$B,R$3,统调负荷!$C:$C,$A31),"")</f>
        <v>350.5125</v>
      </c>
      <c r="S31" s="12">
        <f>IFERROR(AVERAGEIFS(统调负荷!$AC:$AC,统调负荷!$B:$B,S$3,统调负荷!$C:$C,$A31),"")</f>
        <v>406.665</v>
      </c>
      <c r="T31" s="12">
        <f>IFERROR(AVERAGEIFS(统调负荷!$AC:$AC,统调负荷!$B:$B,T$3,统调负荷!$C:$C,$A31),"")</f>
        <v>407.2325</v>
      </c>
      <c r="U31" s="12">
        <f>IFERROR(AVERAGEIFS(统调负荷!$AC:$AC,统调负荷!$B:$B,U$3,统调负荷!$C:$C,$A31),"")</f>
        <v>474.87</v>
      </c>
      <c r="V31" s="12">
        <f>IFERROR(AVERAGEIFS(统调负荷!$AC:$AC,统调负荷!$B:$B,V$3,统调负荷!$C:$C,$A31),"")</f>
        <v>439.2025</v>
      </c>
      <c r="W31" s="12">
        <f>IFERROR(AVERAGEIFS(统调负荷!$AC:$AC,统调负荷!$B:$B,W$3,统调负荷!$C:$C,$A31),"")</f>
        <v>393.3</v>
      </c>
      <c r="X31" s="12">
        <f>IFERROR(AVERAGEIFS(统调负荷!$AC:$AC,统调负荷!$B:$B,X$3,统调负荷!$C:$C,$A31),"")</f>
        <v>598.21</v>
      </c>
      <c r="Y31" s="12">
        <f>IFERROR(AVERAGEIFS(统调负荷!$AC:$AC,统调负荷!$B:$B,Y$3,统调负荷!$C:$C,$A31),"")</f>
        <v>565.6625</v>
      </c>
      <c r="Z31" s="12">
        <f>IFERROR(AVERAGEIFS(统调负荷!$AC:$AC,统调负荷!$B:$B,Z$3,统调负荷!$C:$C,$A31),"")</f>
        <v>485.535</v>
      </c>
      <c r="AA31" s="12">
        <f>IFERROR(AVERAGEIFS(统调负荷!$AC:$AC,统调负荷!$B:$B,AA$3,统调负荷!$C:$C,$A31),"")</f>
        <v>472.8225</v>
      </c>
      <c r="AB31" s="12">
        <f>IFERROR(AVERAGEIFS(统调负荷!$AC:$AC,统调负荷!$B:$B,AB$3,统调负荷!$C:$C,$A31),"")</f>
        <v>395.6075</v>
      </c>
      <c r="AC31" s="12">
        <f>IFERROR(AVERAGEIFS(统调负荷!$AC:$AC,统调负荷!$B:$B,AC$3,统调负荷!$C:$C,$A31),"")</f>
        <v>332.0125</v>
      </c>
      <c r="AD31" s="22"/>
      <c r="AE31" s="18">
        <f t="shared" si="8"/>
        <v>97.7087301587301</v>
      </c>
      <c r="AF31" s="23" t="str">
        <f>检修、备用和必开!$A29</f>
        <v>2025-01-28</v>
      </c>
      <c r="AG31" s="25">
        <f ca="1" t="shared" si="33"/>
        <v>62.2975</v>
      </c>
      <c r="AH31" s="25">
        <f ca="1" t="shared" si="34"/>
        <v>-23.745</v>
      </c>
      <c r="AI31" s="25">
        <f ca="1" t="shared" si="35"/>
        <v>-31.84</v>
      </c>
      <c r="AJ31" s="25">
        <f ca="1" t="shared" si="36"/>
        <v>-28.6425</v>
      </c>
      <c r="AK31" s="25">
        <f ca="1" t="shared" si="37"/>
        <v>-198.45</v>
      </c>
      <c r="AL31" s="25">
        <f ca="1" t="shared" si="38"/>
        <v>-306.33</v>
      </c>
      <c r="AM31" s="25">
        <f ca="1" t="shared" si="39"/>
        <v>-122.67</v>
      </c>
      <c r="AN31" s="25">
        <f ca="1" t="shared" si="40"/>
        <v>-8.94999999999999</v>
      </c>
      <c r="AO31" s="25">
        <f ca="1" t="shared" si="41"/>
        <v>-57.72</v>
      </c>
      <c r="AP31" s="25">
        <f ca="1" t="shared" si="42"/>
        <v>-6.36500000000001</v>
      </c>
      <c r="AQ31" s="25">
        <f ca="1" t="shared" si="43"/>
        <v>25.01</v>
      </c>
      <c r="AR31" s="25">
        <f ca="1" t="shared" si="44"/>
        <v>-110.6975</v>
      </c>
      <c r="AS31" s="25">
        <f ca="1" t="shared" si="45"/>
        <v>120.3975</v>
      </c>
      <c r="AT31" s="25">
        <f ca="1" t="shared" si="46"/>
        <v>285.7875</v>
      </c>
      <c r="AU31" s="25">
        <f ca="1" t="shared" si="47"/>
        <v>207.985</v>
      </c>
      <c r="AV31" s="25">
        <f ca="1" t="shared" si="48"/>
        <v>232.0525</v>
      </c>
      <c r="AW31" s="25">
        <f ca="1" t="shared" si="49"/>
        <v>112.6025</v>
      </c>
      <c r="AX31" s="25">
        <f ca="1" t="shared" si="50"/>
        <v>57.855</v>
      </c>
      <c r="AY31" s="25">
        <f ca="1" t="shared" si="51"/>
        <v>2.22000000000003</v>
      </c>
      <c r="AZ31" s="25">
        <f ca="1" t="shared" si="52"/>
        <v>-13.835</v>
      </c>
      <c r="BA31" s="25">
        <f ca="1" t="shared" si="53"/>
        <v>91.46</v>
      </c>
      <c r="BB31" s="25">
        <f ca="1" t="shared" si="54"/>
        <v>88.2125</v>
      </c>
      <c r="BC31" s="25">
        <f ca="1" t="shared" si="55"/>
        <v>453.0375</v>
      </c>
      <c r="BD31" s="25">
        <f ca="1" t="shared" si="56"/>
        <v>154.5</v>
      </c>
    </row>
    <row r="32" customHeight="1" spans="1:56">
      <c r="A32" s="16" t="str">
        <f>统调负荷24小时!A32</f>
        <v>2025-01-15</v>
      </c>
      <c r="B32" s="17" t="s">
        <v>126</v>
      </c>
      <c r="C32" s="3">
        <f t="shared" si="7"/>
        <v>369.852708333333</v>
      </c>
      <c r="D32" s="3">
        <f t="shared" si="0"/>
        <v>571.3275</v>
      </c>
      <c r="E32" s="3">
        <f t="shared" si="1"/>
        <v>303.5975</v>
      </c>
      <c r="F32" s="12">
        <f>IFERROR(AVERAGEIFS(统调负荷!$AB:$AB,统调负荷!$B:$B,F$3,统调负荷!$C:$C,$A32),"")</f>
        <v>372.5</v>
      </c>
      <c r="G32" s="12">
        <f>IFERROR(AVERAGEIFS(统调负荷!$AB:$AB,统调负荷!$B:$B,G$3,统调负荷!$C:$C,$A32),"")</f>
        <v>350.0775</v>
      </c>
      <c r="H32" s="12">
        <f>IFERROR(AVERAGEIFS(统调负荷!$AB:$AB,统调负荷!$B:$B,H$3,统调负荷!$C:$C,$A32),"")</f>
        <v>330.4675</v>
      </c>
      <c r="I32" s="12">
        <f>IFERROR(AVERAGEIFS(统调负荷!$AB:$AB,统调负荷!$B:$B,I$3,统调负荷!$C:$C,$A32),"")</f>
        <v>308.045</v>
      </c>
      <c r="J32" s="12">
        <f>IFERROR(AVERAGEIFS(统调负荷!$AB:$AB,统调负荷!$B:$B,J$3,统调负荷!$C:$C,$A32),"")</f>
        <v>304.205</v>
      </c>
      <c r="K32" s="12">
        <f>IFERROR(AVERAGEIFS(统调负荷!$AB:$AB,统调负荷!$B:$B,K$3,统调负荷!$C:$C,$A32),"")</f>
        <v>303.5975</v>
      </c>
      <c r="L32" s="12">
        <f>IFERROR(AVERAGEIFS(统调负荷!$AB:$AB,统调负荷!$B:$B,L$3,统调负荷!$C:$C,$A32),"")</f>
        <v>318.4375</v>
      </c>
      <c r="M32" s="12">
        <f>IFERROR(AVERAGEIFS(统调负荷!$AB:$AB,统调负荷!$B:$B,M$3,统调负荷!$C:$C,$A32),"")</f>
        <v>345.44</v>
      </c>
      <c r="N32" s="12">
        <f>IFERROR(AVERAGEIFS(统调负荷!$AB:$AB,统调负荷!$B:$B,N$3,统调负荷!$C:$C,$A32),"")</f>
        <v>445.33</v>
      </c>
      <c r="O32" s="12">
        <f>IFERROR(AVERAGEIFS(统调负荷!$AB:$AB,统调负荷!$B:$B,O$3,统调负荷!$C:$C,$A32),"")</f>
        <v>571.3275</v>
      </c>
      <c r="P32" s="12">
        <f>IFERROR(AVERAGEIFS(统调负荷!$AB:$AB,统调负荷!$B:$B,P$3,统调负荷!$C:$C,$A32),"")</f>
        <v>434.5325</v>
      </c>
      <c r="Q32" s="12">
        <f>IFERROR(AVERAGEIFS(统调负荷!$AB:$AB,统调负荷!$B:$B,Q$3,统调负荷!$C:$C,$A32),"")</f>
        <v>388.6225</v>
      </c>
      <c r="R32" s="12">
        <f>IFERROR(AVERAGEIFS(统调负荷!$AB:$AB,统调负荷!$B:$B,R$3,统调负荷!$C:$C,$A32),"")</f>
        <v>316.1075</v>
      </c>
      <c r="S32" s="12">
        <f>IFERROR(AVERAGEIFS(统调负荷!$AB:$AB,统调负荷!$B:$B,S$3,统调负荷!$C:$C,$A32),"")</f>
        <v>312.1975</v>
      </c>
      <c r="T32" s="12">
        <f>IFERROR(AVERAGEIFS(统调负荷!$AB:$AB,统调负荷!$B:$B,T$3,统调负荷!$C:$C,$A32),"")</f>
        <v>322.2975</v>
      </c>
      <c r="U32" s="12">
        <f>IFERROR(AVERAGEIFS(统调负荷!$AB:$AB,统调负荷!$B:$B,U$3,统调负荷!$C:$C,$A32),"")</f>
        <v>328.6125</v>
      </c>
      <c r="V32" s="12">
        <f>IFERROR(AVERAGEIFS(统调负荷!$AB:$AB,统调负荷!$B:$B,V$3,统调负荷!$C:$C,$A32),"")</f>
        <v>365.195</v>
      </c>
      <c r="W32" s="12">
        <f>IFERROR(AVERAGEIFS(统调负荷!$AB:$AB,统调负荷!$B:$B,W$3,统调负荷!$C:$C,$A32),"")</f>
        <v>394.005</v>
      </c>
      <c r="X32" s="12">
        <f>IFERROR(AVERAGEIFS(统调负荷!$AB:$AB,统调负荷!$B:$B,X$3,统调负荷!$C:$C,$A32),"")</f>
        <v>437.2675</v>
      </c>
      <c r="Y32" s="12">
        <f>IFERROR(AVERAGEIFS(统调负荷!$AB:$AB,统调负荷!$B:$B,Y$3,统调负荷!$C:$C,$A32),"")</f>
        <v>478.0975</v>
      </c>
      <c r="Z32" s="12">
        <f>IFERROR(AVERAGEIFS(统调负荷!$AB:$AB,统调负荷!$B:$B,Z$3,统调负荷!$C:$C,$A32),"")</f>
        <v>410.2</v>
      </c>
      <c r="AA32" s="12">
        <f>IFERROR(AVERAGEIFS(统调负荷!$AB:$AB,统调负荷!$B:$B,AA$3,统调负荷!$C:$C,$A32),"")</f>
        <v>373.0475</v>
      </c>
      <c r="AB32" s="12">
        <f>IFERROR(AVERAGEIFS(统调负荷!$AB:$AB,统调负荷!$B:$B,AB$3,统调负荷!$C:$C,$A32),"")</f>
        <v>356.0225</v>
      </c>
      <c r="AC32" s="12">
        <f>IFERROR(AVERAGEIFS(统调负荷!$AB:$AB,统调负荷!$B:$B,AC$3,统调负荷!$C:$C,$A32),"")</f>
        <v>310.8325</v>
      </c>
      <c r="AD32" s="22"/>
      <c r="AE32" s="18">
        <f t="shared" si="8"/>
        <v>39.4935317460317</v>
      </c>
      <c r="AF32" s="23" t="str">
        <f>检修、备用和必开!$A30</f>
        <v>2025-01-29</v>
      </c>
      <c r="AG32" s="25">
        <f ca="1" t="shared" si="33"/>
        <v>20.0375</v>
      </c>
      <c r="AH32" s="25">
        <f ca="1" t="shared" si="34"/>
        <v>78.4475</v>
      </c>
      <c r="AI32" s="25">
        <f ca="1" t="shared" si="35"/>
        <v>-21</v>
      </c>
      <c r="AJ32" s="25">
        <f ca="1" t="shared" si="36"/>
        <v>15.1625</v>
      </c>
      <c r="AK32" s="25">
        <f ca="1" t="shared" si="37"/>
        <v>39.085</v>
      </c>
      <c r="AL32" s="25">
        <f ca="1" t="shared" si="38"/>
        <v>48.3575</v>
      </c>
      <c r="AM32" s="25">
        <f ca="1" t="shared" si="39"/>
        <v>59.8275</v>
      </c>
      <c r="AN32" s="25">
        <f ca="1" t="shared" si="40"/>
        <v>46.47</v>
      </c>
      <c r="AO32" s="25">
        <f ca="1" t="shared" si="41"/>
        <v>140.715</v>
      </c>
      <c r="AP32" s="25">
        <f ca="1" t="shared" si="42"/>
        <v>307.1125</v>
      </c>
      <c r="AQ32" s="25">
        <f ca="1" t="shared" si="43"/>
        <v>156.195</v>
      </c>
      <c r="AR32" s="25">
        <f ca="1" t="shared" si="44"/>
        <v>291.34</v>
      </c>
      <c r="AS32" s="25">
        <f ca="1" t="shared" si="45"/>
        <v>245.7175</v>
      </c>
      <c r="AT32" s="25">
        <f ca="1" t="shared" si="46"/>
        <v>280.03</v>
      </c>
      <c r="AU32" s="25">
        <f ca="1" t="shared" si="47"/>
        <v>308.2875</v>
      </c>
      <c r="AV32" s="25">
        <f ca="1" t="shared" si="48"/>
        <v>62.5</v>
      </c>
      <c r="AW32" s="25">
        <f ca="1" t="shared" si="49"/>
        <v>96.195</v>
      </c>
      <c r="AX32" s="25">
        <f ca="1" t="shared" si="50"/>
        <v>110.0325</v>
      </c>
      <c r="AY32" s="25">
        <f ca="1" t="shared" si="51"/>
        <v>33.3075</v>
      </c>
      <c r="AZ32" s="25">
        <f ca="1" t="shared" si="52"/>
        <v>18.0675</v>
      </c>
      <c r="BA32" s="25">
        <f ca="1" t="shared" si="53"/>
        <v>-1.95499999999998</v>
      </c>
      <c r="BB32" s="25">
        <f ca="1" t="shared" si="54"/>
        <v>-7.185</v>
      </c>
      <c r="BC32" s="25">
        <f ca="1" t="shared" si="55"/>
        <v>-4.09999999999997</v>
      </c>
      <c r="BD32" s="25">
        <f ca="1" t="shared" si="56"/>
        <v>-4.3725</v>
      </c>
    </row>
    <row r="33" customHeight="1" spans="1:56">
      <c r="A33" s="16" t="str">
        <f>统调负荷24小时!A33</f>
        <v>2025-01-15</v>
      </c>
      <c r="B33" s="17" t="s">
        <v>127</v>
      </c>
      <c r="C33" s="3">
        <f t="shared" si="7"/>
        <v>322.7315625</v>
      </c>
      <c r="D33" s="3">
        <f t="shared" si="0"/>
        <v>435.775</v>
      </c>
      <c r="E33" s="3">
        <f t="shared" si="1"/>
        <v>209.9175</v>
      </c>
      <c r="F33" s="12">
        <f>IFERROR(AVERAGEIFS(统调负荷!$AC:$AC,统调负荷!$B:$B,F$3,统调负荷!$C:$C,$A33),"")</f>
        <v>383.5825</v>
      </c>
      <c r="G33" s="12">
        <f>IFERROR(AVERAGEIFS(统调负荷!$AC:$AC,统调负荷!$B:$B,G$3,统调负荷!$C:$C,$A33),"")</f>
        <v>346.4325</v>
      </c>
      <c r="H33" s="12">
        <f>IFERROR(AVERAGEIFS(统调负荷!$AC:$AC,统调负荷!$B:$B,H$3,统调负荷!$C:$C,$A33),"")</f>
        <v>319.8475</v>
      </c>
      <c r="I33" s="12">
        <f>IFERROR(AVERAGEIFS(统调负荷!$AC:$AC,统调负荷!$B:$B,I$3,统调负荷!$C:$C,$A33),"")</f>
        <v>298.2475</v>
      </c>
      <c r="J33" s="12">
        <f>IFERROR(AVERAGEIFS(统调负荷!$AC:$AC,统调负荷!$B:$B,J$3,统调负荷!$C:$C,$A33),"")</f>
        <v>280.155</v>
      </c>
      <c r="K33" s="12">
        <f>IFERROR(AVERAGEIFS(统调负荷!$AC:$AC,统调负荷!$B:$B,K$3,统调负荷!$C:$C,$A33),"")</f>
        <v>281.15</v>
      </c>
      <c r="L33" s="12">
        <f>IFERROR(AVERAGEIFS(统调负荷!$AC:$AC,统调负荷!$B:$B,L$3,统调负荷!$C:$C,$A33),"")</f>
        <v>303.5125</v>
      </c>
      <c r="M33" s="12">
        <f>IFERROR(AVERAGEIFS(统调负荷!$AC:$AC,统调负荷!$B:$B,M$3,统调负荷!$C:$C,$A33),"")</f>
        <v>314.855</v>
      </c>
      <c r="N33" s="12">
        <f>IFERROR(AVERAGEIFS(统调负荷!$AC:$AC,统调负荷!$B:$B,N$3,统调负荷!$C:$C,$A33),"")</f>
        <v>435.775</v>
      </c>
      <c r="O33" s="12">
        <f>IFERROR(AVERAGEIFS(统调负荷!$AC:$AC,统调负荷!$B:$B,O$3,统调负荷!$C:$C,$A33),"")</f>
        <v>423.845</v>
      </c>
      <c r="P33" s="12">
        <f>IFERROR(AVERAGEIFS(统调负荷!$AC:$AC,统调负荷!$B:$B,P$3,统调负荷!$C:$C,$A33),"")</f>
        <v>357.0175</v>
      </c>
      <c r="Q33" s="12">
        <f>IFERROR(AVERAGEIFS(统调负荷!$AC:$AC,统调负荷!$B:$B,Q$3,统调负荷!$C:$C,$A33),"")</f>
        <v>290.075</v>
      </c>
      <c r="R33" s="12">
        <f>IFERROR(AVERAGEIFS(统调负荷!$AC:$AC,统调负荷!$B:$B,R$3,统调负荷!$C:$C,$A33),"")</f>
        <v>211.3625</v>
      </c>
      <c r="S33" s="12">
        <f>IFERROR(AVERAGEIFS(统调负荷!$AC:$AC,统调负荷!$B:$B,S$3,统调负荷!$C:$C,$A33),"")</f>
        <v>253.3525</v>
      </c>
      <c r="T33" s="12">
        <f>IFERROR(AVERAGEIFS(统调负荷!$AC:$AC,统调负荷!$B:$B,T$3,统调负荷!$C:$C,$A33),"")</f>
        <v>209.9175</v>
      </c>
      <c r="U33" s="12">
        <f>IFERROR(AVERAGEIFS(统调负荷!$AC:$AC,统调负荷!$B:$B,U$3,统调负荷!$C:$C,$A33),"")</f>
        <v>308.2225</v>
      </c>
      <c r="V33" s="12">
        <f>IFERROR(AVERAGEIFS(统调负荷!$AC:$AC,统调负荷!$B:$B,V$3,统调负荷!$C:$C,$A33),"")</f>
        <v>343.5</v>
      </c>
      <c r="W33" s="12">
        <f>IFERROR(AVERAGEIFS(统调负荷!$AC:$AC,统调负荷!$B:$B,W$3,统调负荷!$C:$C,$A33),"")</f>
        <v>367.1975</v>
      </c>
      <c r="X33" s="12">
        <f>IFERROR(AVERAGEIFS(统调负荷!$AC:$AC,统调负荷!$B:$B,X$3,统调负荷!$C:$C,$A33),"")</f>
        <v>375.3675</v>
      </c>
      <c r="Y33" s="12">
        <f>IFERROR(AVERAGEIFS(统调负荷!$AC:$AC,统调负荷!$B:$B,Y$3,统调负荷!$C:$C,$A33),"")</f>
        <v>384.205</v>
      </c>
      <c r="Z33" s="12">
        <f>IFERROR(AVERAGEIFS(统调负荷!$AC:$AC,统调负荷!$B:$B,Z$3,统调负荷!$C:$C,$A33),"")</f>
        <v>351.4575</v>
      </c>
      <c r="AA33" s="12">
        <f>IFERROR(AVERAGEIFS(统调负荷!$AC:$AC,统调负荷!$B:$B,AA$3,统调负荷!$C:$C,$A33),"")</f>
        <v>342.495</v>
      </c>
      <c r="AB33" s="12">
        <f>IFERROR(AVERAGEIFS(统调负荷!$AC:$AC,统调负荷!$B:$B,AB$3,统调负荷!$C:$C,$A33),"")</f>
        <v>332.5225</v>
      </c>
      <c r="AC33" s="12">
        <f>IFERROR(AVERAGEIFS(统调负荷!$AC:$AC,统调负荷!$B:$B,AC$3,统调负荷!$C:$C,$A33),"")</f>
        <v>231.4625</v>
      </c>
      <c r="AD33" s="22"/>
      <c r="AE33" s="18">
        <f t="shared" si="8"/>
        <v>-7.67023809523806</v>
      </c>
      <c r="AF33" s="23" t="str">
        <f>检修、备用和必开!$A31</f>
        <v>2025-01-30</v>
      </c>
      <c r="AG33" s="25">
        <f ca="1" t="shared" si="33"/>
        <v>-37.235</v>
      </c>
      <c r="AH33" s="25">
        <f ca="1" t="shared" si="34"/>
        <v>-45.7075</v>
      </c>
      <c r="AI33" s="25">
        <f ca="1" t="shared" si="35"/>
        <v>-28.64</v>
      </c>
      <c r="AJ33" s="25">
        <f ca="1" t="shared" si="36"/>
        <v>33.5675</v>
      </c>
      <c r="AK33" s="25">
        <f ca="1" t="shared" si="37"/>
        <v>-51.25</v>
      </c>
      <c r="AL33" s="25">
        <f ca="1" t="shared" si="38"/>
        <v>-5.5325</v>
      </c>
      <c r="AM33" s="25">
        <f ca="1" t="shared" si="39"/>
        <v>33.445</v>
      </c>
      <c r="AN33" s="25">
        <f ca="1" t="shared" si="40"/>
        <v>183.7725</v>
      </c>
      <c r="AO33" s="25">
        <f ca="1" t="shared" si="41"/>
        <v>249.15</v>
      </c>
      <c r="AP33" s="25">
        <f ca="1" t="shared" si="42"/>
        <v>134.215</v>
      </c>
      <c r="AQ33" s="25">
        <f ca="1" t="shared" si="43"/>
        <v>190.705</v>
      </c>
      <c r="AR33" s="25">
        <f ca="1" t="shared" si="44"/>
        <v>84.6125</v>
      </c>
      <c r="AS33" s="25">
        <f ca="1" t="shared" si="45"/>
        <v>0.0075</v>
      </c>
      <c r="AT33" s="25">
        <f ca="1" t="shared" si="46"/>
        <v>58.4075</v>
      </c>
      <c r="AU33" s="25">
        <f ca="1" t="shared" si="47"/>
        <v>0</v>
      </c>
      <c r="AV33" s="25">
        <f ca="1" t="shared" si="48"/>
        <v>152.53</v>
      </c>
      <c r="AW33" s="25">
        <f ca="1" t="shared" si="49"/>
        <v>131.3825</v>
      </c>
      <c r="AX33" s="25">
        <f ca="1" t="shared" si="50"/>
        <v>16.26</v>
      </c>
      <c r="AY33" s="25">
        <f ca="1" t="shared" si="51"/>
        <v>4.42250000000001</v>
      </c>
      <c r="AZ33" s="25">
        <f ca="1" t="shared" si="52"/>
        <v>-74.61</v>
      </c>
      <c r="BA33" s="25">
        <f ca="1" t="shared" si="53"/>
        <v>10.9525</v>
      </c>
      <c r="BB33" s="25">
        <f ca="1" t="shared" si="54"/>
        <v>38.075</v>
      </c>
      <c r="BC33" s="25">
        <f ca="1" t="shared" si="55"/>
        <v>69.3175</v>
      </c>
      <c r="BD33" s="25">
        <f ca="1" t="shared" si="56"/>
        <v>126.22</v>
      </c>
    </row>
    <row r="34" customHeight="1" spans="1:56">
      <c r="A34" s="16" t="str">
        <f>统调负荷24小时!A34</f>
        <v>2025-01-16</v>
      </c>
      <c r="B34" s="17" t="s">
        <v>126</v>
      </c>
      <c r="C34" s="3">
        <f t="shared" si="7"/>
        <v>333.837395833333</v>
      </c>
      <c r="D34" s="3">
        <f t="shared" si="0"/>
        <v>427.6</v>
      </c>
      <c r="E34" s="3">
        <f t="shared" si="1"/>
        <v>264.3925</v>
      </c>
      <c r="F34" s="12">
        <f>IFERROR(AVERAGEIFS(统调负荷!$AB:$AB,统调负荷!$B:$B,F$3,统调负荷!$C:$C,$A34),"")</f>
        <v>333.2375</v>
      </c>
      <c r="G34" s="12">
        <f>IFERROR(AVERAGEIFS(统调负荷!$AB:$AB,统调负荷!$B:$B,G$3,统调负荷!$C:$C,$A34),"")</f>
        <v>311.9475</v>
      </c>
      <c r="H34" s="12">
        <f>IFERROR(AVERAGEIFS(统调负荷!$AB:$AB,统调负荷!$B:$B,H$3,统调负荷!$C:$C,$A34),"")</f>
        <v>301.7025</v>
      </c>
      <c r="I34" s="12">
        <f>IFERROR(AVERAGEIFS(统调负荷!$AB:$AB,统调负荷!$B:$B,I$3,统调负荷!$C:$C,$A34),"")</f>
        <v>290.6025</v>
      </c>
      <c r="J34" s="12">
        <f>IFERROR(AVERAGEIFS(统调负荷!$AB:$AB,统调负荷!$B:$B,J$3,统调负荷!$C:$C,$A34),"")</f>
        <v>284.4475</v>
      </c>
      <c r="K34" s="12">
        <f>IFERROR(AVERAGEIFS(统调负荷!$AB:$AB,统调负荷!$B:$B,K$3,统调负荷!$C:$C,$A34),"")</f>
        <v>285.34</v>
      </c>
      <c r="L34" s="12">
        <f>IFERROR(AVERAGEIFS(统调负荷!$AB:$AB,统调负荷!$B:$B,L$3,统调负荷!$C:$C,$A34),"")</f>
        <v>304.22</v>
      </c>
      <c r="M34" s="12">
        <f>IFERROR(AVERAGEIFS(统调负荷!$AB:$AB,统调负荷!$B:$B,M$3,统调负荷!$C:$C,$A34),"")</f>
        <v>313.445</v>
      </c>
      <c r="N34" s="12">
        <f>IFERROR(AVERAGEIFS(统调负荷!$AB:$AB,统调负荷!$B:$B,N$3,统调负荷!$C:$C,$A34),"")</f>
        <v>341.7975</v>
      </c>
      <c r="O34" s="12">
        <f>IFERROR(AVERAGEIFS(统调负荷!$AB:$AB,统调负荷!$B:$B,O$3,统调负荷!$C:$C,$A34),"")</f>
        <v>350.8</v>
      </c>
      <c r="P34" s="12">
        <f>IFERROR(AVERAGEIFS(统调负荷!$AB:$AB,统调负荷!$B:$B,P$3,统调负荷!$C:$C,$A34),"")</f>
        <v>330.5375</v>
      </c>
      <c r="Q34" s="12">
        <f>IFERROR(AVERAGEIFS(统调负荷!$AB:$AB,统调负荷!$B:$B,Q$3,统调负荷!$C:$C,$A34),"")</f>
        <v>306.895</v>
      </c>
      <c r="R34" s="12">
        <f>IFERROR(AVERAGEIFS(统调负荷!$AB:$AB,统调负荷!$B:$B,R$3,统调负荷!$C:$C,$A34),"")</f>
        <v>264.3925</v>
      </c>
      <c r="S34" s="12">
        <f>IFERROR(AVERAGEIFS(统调负荷!$AB:$AB,统调负荷!$B:$B,S$3,统调负荷!$C:$C,$A34),"")</f>
        <v>286.915</v>
      </c>
      <c r="T34" s="12">
        <f>IFERROR(AVERAGEIFS(统调负荷!$AB:$AB,统调负荷!$B:$B,T$3,统调负荷!$C:$C,$A34),"")</f>
        <v>302.375</v>
      </c>
      <c r="U34" s="12">
        <f>IFERROR(AVERAGEIFS(统调负荷!$AB:$AB,统调负荷!$B:$B,U$3,统调负荷!$C:$C,$A34),"")</f>
        <v>317.5575</v>
      </c>
      <c r="V34" s="12">
        <f>IFERROR(AVERAGEIFS(统调负荷!$AB:$AB,统调负荷!$B:$B,V$3,统调负荷!$C:$C,$A34),"")</f>
        <v>351.2575</v>
      </c>
      <c r="W34" s="12">
        <f>IFERROR(AVERAGEIFS(统调负荷!$AB:$AB,统调负荷!$B:$B,W$3,统调负荷!$C:$C,$A34),"")</f>
        <v>397.8125</v>
      </c>
      <c r="X34" s="12">
        <f>IFERROR(AVERAGEIFS(统调负荷!$AB:$AB,统调负荷!$B:$B,X$3,统调负荷!$C:$C,$A34),"")</f>
        <v>413.545</v>
      </c>
      <c r="Y34" s="12">
        <f>IFERROR(AVERAGEIFS(统调负荷!$AB:$AB,统调负荷!$B:$B,Y$3,统调负荷!$C:$C,$A34),"")</f>
        <v>427.6</v>
      </c>
      <c r="Z34" s="12">
        <f>IFERROR(AVERAGEIFS(统调负荷!$AB:$AB,统调负荷!$B:$B,Z$3,统调负荷!$C:$C,$A34),"")</f>
        <v>403.8625</v>
      </c>
      <c r="AA34" s="12">
        <f>IFERROR(AVERAGEIFS(统调负荷!$AB:$AB,统调负荷!$B:$B,AA$3,统调负荷!$C:$C,$A34),"")</f>
        <v>387.09</v>
      </c>
      <c r="AB34" s="12">
        <f>IFERROR(AVERAGEIFS(统调负荷!$AB:$AB,统调负荷!$B:$B,AB$3,统调负荷!$C:$C,$A34),"")</f>
        <v>373.625</v>
      </c>
      <c r="AC34" s="12">
        <f>IFERROR(AVERAGEIFS(统调负荷!$AB:$AB,统调负荷!$B:$B,AC$3,统调负荷!$C:$C,$A34),"")</f>
        <v>331.0925</v>
      </c>
      <c r="AD34" s="22"/>
      <c r="AE34" s="18">
        <f t="shared" si="8"/>
        <v>38.295873015873</v>
      </c>
      <c r="AF34" s="23" t="str">
        <f>检修、备用和必开!$A32</f>
        <v>2025-01-31</v>
      </c>
      <c r="AG34" s="25">
        <f ca="1" t="shared" si="33"/>
        <v>-17.7075</v>
      </c>
      <c r="AH34" s="25">
        <f ca="1" t="shared" si="34"/>
        <v>-87.5825</v>
      </c>
      <c r="AI34" s="25">
        <f ca="1" t="shared" si="35"/>
        <v>-258.855</v>
      </c>
      <c r="AJ34" s="25">
        <f ca="1" t="shared" si="36"/>
        <v>-171.065</v>
      </c>
      <c r="AK34" s="25">
        <f ca="1" t="shared" si="37"/>
        <v>-283.07</v>
      </c>
      <c r="AL34" s="25">
        <f ca="1" t="shared" si="38"/>
        <v>-280.5825</v>
      </c>
      <c r="AM34" s="25">
        <f ca="1" t="shared" si="39"/>
        <v>-107.515</v>
      </c>
      <c r="AN34" s="25">
        <f ca="1" t="shared" si="40"/>
        <v>-33.8875</v>
      </c>
      <c r="AO34" s="25">
        <f ca="1" t="shared" si="41"/>
        <v>-96.715</v>
      </c>
      <c r="AP34" s="25">
        <f ca="1" t="shared" si="42"/>
        <v>-105.4975</v>
      </c>
      <c r="AQ34" s="25">
        <f ca="1" t="shared" si="43"/>
        <v>-188.775</v>
      </c>
      <c r="AR34" s="25">
        <f ca="1" t="shared" si="44"/>
        <v>16.19</v>
      </c>
      <c r="AS34" s="25">
        <f ca="1" t="shared" si="45"/>
        <v>26.25</v>
      </c>
      <c r="AT34" s="25">
        <f ca="1" t="shared" si="46"/>
        <v>172.8875</v>
      </c>
      <c r="AU34" s="25">
        <f ca="1" t="shared" si="47"/>
        <v>228.7825</v>
      </c>
      <c r="AV34" s="25">
        <f ca="1" t="shared" si="48"/>
        <v>-51.2275</v>
      </c>
      <c r="AW34" s="25">
        <f ca="1" t="shared" si="49"/>
        <v>15.73</v>
      </c>
      <c r="AX34" s="25">
        <f ca="1" t="shared" si="50"/>
        <v>6.38749999999999</v>
      </c>
      <c r="AY34" s="25">
        <f ca="1" t="shared" si="51"/>
        <v>-7.29500000000002</v>
      </c>
      <c r="AZ34" s="25">
        <f ca="1" t="shared" si="52"/>
        <v>-31.5</v>
      </c>
      <c r="BA34" s="25">
        <f ca="1" t="shared" si="53"/>
        <v>-1</v>
      </c>
      <c r="BB34" s="25">
        <f ca="1" t="shared" si="54"/>
        <v>-20</v>
      </c>
      <c r="BC34" s="25">
        <f ca="1" t="shared" si="55"/>
        <v>16.25</v>
      </c>
      <c r="BD34" s="25">
        <f ca="1" t="shared" si="56"/>
        <v>-5.00500000000005</v>
      </c>
    </row>
    <row r="35" customHeight="1" spans="1:56">
      <c r="A35" s="16" t="str">
        <f>统调负荷24小时!A35</f>
        <v>2025-01-16</v>
      </c>
      <c r="B35" s="17" t="s">
        <v>127</v>
      </c>
      <c r="C35" s="3">
        <f t="shared" si="7"/>
        <v>310.693020833333</v>
      </c>
      <c r="D35" s="3">
        <f t="shared" si="0"/>
        <v>500.835</v>
      </c>
      <c r="E35" s="3">
        <f t="shared" si="1"/>
        <v>1.01</v>
      </c>
      <c r="F35" s="12">
        <f>IFERROR(AVERAGEIFS(统调负荷!$AC:$AC,统调负荷!$B:$B,F$3,统调负荷!$C:$C,$A35),"")</f>
        <v>337.99</v>
      </c>
      <c r="G35" s="12">
        <f>IFERROR(AVERAGEIFS(统调负荷!$AC:$AC,统调负荷!$B:$B,G$3,统调负荷!$C:$C,$A35),"")</f>
        <v>309.9325</v>
      </c>
      <c r="H35" s="12">
        <f>IFERROR(AVERAGEIFS(统调负荷!$AC:$AC,统调负荷!$B:$B,H$3,统调负荷!$C:$C,$A35),"")</f>
        <v>290.8725</v>
      </c>
      <c r="I35" s="12">
        <f>IFERROR(AVERAGEIFS(统调负荷!$AC:$AC,统调负荷!$B:$B,I$3,统调负荷!$C:$C,$A35),"")</f>
        <v>135.13</v>
      </c>
      <c r="J35" s="12">
        <f>IFERROR(AVERAGEIFS(统调负荷!$AC:$AC,统调负荷!$B:$B,J$3,统调负荷!$C:$C,$A35),"")</f>
        <v>1.01</v>
      </c>
      <c r="K35" s="12">
        <f>IFERROR(AVERAGEIFS(统调负荷!$AC:$AC,统调负荷!$B:$B,K$3,统调负荷!$C:$C,$A35),"")</f>
        <v>50.31</v>
      </c>
      <c r="L35" s="12">
        <f>IFERROR(AVERAGEIFS(统调负荷!$AC:$AC,统调负荷!$B:$B,L$3,统调负荷!$C:$C,$A35),"")</f>
        <v>220.4125</v>
      </c>
      <c r="M35" s="12">
        <f>IFERROR(AVERAGEIFS(统调负荷!$AC:$AC,统调负荷!$B:$B,M$3,统调负荷!$C:$C,$A35),"")</f>
        <v>308.425</v>
      </c>
      <c r="N35" s="12">
        <f>IFERROR(AVERAGEIFS(统调负荷!$AC:$AC,统调负荷!$B:$B,N$3,统调负荷!$C:$C,$A35),"")</f>
        <v>349.1125</v>
      </c>
      <c r="O35" s="12">
        <f>IFERROR(AVERAGEIFS(统调负荷!$AC:$AC,统调负荷!$B:$B,O$3,统调负荷!$C:$C,$A35),"")</f>
        <v>327.355</v>
      </c>
      <c r="P35" s="12">
        <f>IFERROR(AVERAGEIFS(统调负荷!$AC:$AC,统调负荷!$B:$B,P$3,统调负荷!$C:$C,$A35),"")</f>
        <v>269.8125</v>
      </c>
      <c r="Q35" s="12">
        <f>IFERROR(AVERAGEIFS(统调负荷!$AC:$AC,统调负荷!$B:$B,Q$3,统调负荷!$C:$C,$A35),"")</f>
        <v>315.4325</v>
      </c>
      <c r="R35" s="12">
        <f>IFERROR(AVERAGEIFS(统调负荷!$AC:$AC,统调负荷!$B:$B,R$3,统调负荷!$C:$C,$A35),"")</f>
        <v>280.3475</v>
      </c>
      <c r="S35" s="12">
        <f>IFERROR(AVERAGEIFS(统调负荷!$AC:$AC,统调负荷!$B:$B,S$3,统调负荷!$C:$C,$A35),"")</f>
        <v>300.45</v>
      </c>
      <c r="T35" s="12">
        <f>IFERROR(AVERAGEIFS(统调负荷!$AC:$AC,统调负荷!$B:$B,T$3,统调负荷!$C:$C,$A35),"")</f>
        <v>308.395</v>
      </c>
      <c r="U35" s="12">
        <f>IFERROR(AVERAGEIFS(统调负荷!$AC:$AC,统调负荷!$B:$B,U$3,统调负荷!$C:$C,$A35),"")</f>
        <v>340.48</v>
      </c>
      <c r="V35" s="12">
        <f>IFERROR(AVERAGEIFS(统调负荷!$AC:$AC,统调负荷!$B:$B,V$3,统调负荷!$C:$C,$A35),"")</f>
        <v>412.985</v>
      </c>
      <c r="W35" s="12">
        <f>IFERROR(AVERAGEIFS(统调负荷!$AC:$AC,统调负荷!$B:$B,W$3,统调负荷!$C:$C,$A35),"")</f>
        <v>500.835</v>
      </c>
      <c r="X35" s="12">
        <f>IFERROR(AVERAGEIFS(统调负荷!$AC:$AC,统调负荷!$B:$B,X$3,统调负荷!$C:$C,$A35),"")</f>
        <v>454.6975</v>
      </c>
      <c r="Y35" s="12">
        <f>IFERROR(AVERAGEIFS(统调负荷!$AC:$AC,统调负荷!$B:$B,Y$3,统调负荷!$C:$C,$A35),"")</f>
        <v>411.8875</v>
      </c>
      <c r="Z35" s="12">
        <f>IFERROR(AVERAGEIFS(统调负荷!$AC:$AC,统调负荷!$B:$B,Z$3,统调负荷!$C:$C,$A35),"")</f>
        <v>393.8675</v>
      </c>
      <c r="AA35" s="12">
        <f>IFERROR(AVERAGEIFS(统调负荷!$AC:$AC,统调负荷!$B:$B,AA$3,统调负荷!$C:$C,$A35),"")</f>
        <v>399.26</v>
      </c>
      <c r="AB35" s="12">
        <f>IFERROR(AVERAGEIFS(统调负荷!$AC:$AC,统调负荷!$B:$B,AB$3,统调负荷!$C:$C,$A35),"")</f>
        <v>395.72</v>
      </c>
      <c r="AC35" s="12">
        <f>IFERROR(AVERAGEIFS(统调负荷!$AC:$AC,统调负荷!$B:$B,AC$3,统调负荷!$C:$C,$A35),"")</f>
        <v>341.9125</v>
      </c>
      <c r="AD35" s="22"/>
      <c r="AE35" s="18">
        <f t="shared" si="8"/>
        <v>149.228134920635</v>
      </c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</row>
    <row r="36" customHeight="1" spans="1:56">
      <c r="A36" s="16" t="str">
        <f>统调负荷24小时!A36</f>
        <v>2025-01-17</v>
      </c>
      <c r="B36" s="17" t="s">
        <v>126</v>
      </c>
      <c r="C36" s="3">
        <f t="shared" si="7"/>
        <v>333.8540625</v>
      </c>
      <c r="D36" s="3">
        <f t="shared" si="0"/>
        <v>412.2775</v>
      </c>
      <c r="E36" s="3">
        <f t="shared" si="1"/>
        <v>262.26</v>
      </c>
      <c r="F36" s="12">
        <f>IFERROR(AVERAGEIFS(统调负荷!$AB:$AB,统调负荷!$B:$B,F$3,统调负荷!$C:$C,$A36),"")</f>
        <v>353.025</v>
      </c>
      <c r="G36" s="12">
        <f>IFERROR(AVERAGEIFS(统调负荷!$AB:$AB,统调负荷!$B:$B,G$3,统调负荷!$C:$C,$A36),"")</f>
        <v>330.0475</v>
      </c>
      <c r="H36" s="12">
        <f>IFERROR(AVERAGEIFS(统调负荷!$AB:$AB,统调负荷!$B:$B,H$3,统调负荷!$C:$C,$A36),"")</f>
        <v>316.645</v>
      </c>
      <c r="I36" s="12">
        <f>IFERROR(AVERAGEIFS(统调负荷!$AB:$AB,统调负荷!$B:$B,I$3,统调负荷!$C:$C,$A36),"")</f>
        <v>308.715</v>
      </c>
      <c r="J36" s="12">
        <f>IFERROR(AVERAGEIFS(统调负荷!$AB:$AB,统调负荷!$B:$B,J$3,统调负荷!$C:$C,$A36),"")</f>
        <v>301.975</v>
      </c>
      <c r="K36" s="12">
        <f>IFERROR(AVERAGEIFS(统调负荷!$AB:$AB,统调负荷!$B:$B,K$3,统调负荷!$C:$C,$A36),"")</f>
        <v>299.64</v>
      </c>
      <c r="L36" s="12">
        <f>IFERROR(AVERAGEIFS(统调负荷!$AB:$AB,统调负荷!$B:$B,L$3,统调负荷!$C:$C,$A36),"")</f>
        <v>313.0925</v>
      </c>
      <c r="M36" s="12">
        <f>IFERROR(AVERAGEIFS(统调负荷!$AB:$AB,统调负荷!$B:$B,M$3,统调负荷!$C:$C,$A36),"")</f>
        <v>322.49</v>
      </c>
      <c r="N36" s="12">
        <f>IFERROR(AVERAGEIFS(统调负荷!$AB:$AB,统调负荷!$B:$B,N$3,统调负荷!$C:$C,$A36),"")</f>
        <v>350.495</v>
      </c>
      <c r="O36" s="12">
        <f>IFERROR(AVERAGEIFS(统调负荷!$AB:$AB,统调负荷!$B:$B,O$3,统调负荷!$C:$C,$A36),"")</f>
        <v>363.0175</v>
      </c>
      <c r="P36" s="12">
        <f>IFERROR(AVERAGEIFS(统调负荷!$AB:$AB,统调负荷!$B:$B,P$3,统调负荷!$C:$C,$A36),"")</f>
        <v>311.99</v>
      </c>
      <c r="Q36" s="12">
        <f>IFERROR(AVERAGEIFS(统调负荷!$AB:$AB,统调负荷!$B:$B,Q$3,统调负荷!$C:$C,$A36),"")</f>
        <v>290.3325</v>
      </c>
      <c r="R36" s="12">
        <f>IFERROR(AVERAGEIFS(统调负荷!$AB:$AB,统调负荷!$B:$B,R$3,统调负荷!$C:$C,$A36),"")</f>
        <v>262.26</v>
      </c>
      <c r="S36" s="12">
        <f>IFERROR(AVERAGEIFS(统调负荷!$AB:$AB,统调负荷!$B:$B,S$3,统调负荷!$C:$C,$A36),"")</f>
        <v>291.555</v>
      </c>
      <c r="T36" s="12">
        <f>IFERROR(AVERAGEIFS(统调负荷!$AB:$AB,统调负荷!$B:$B,T$3,统调负荷!$C:$C,$A36),"")</f>
        <v>288.9475</v>
      </c>
      <c r="U36" s="12">
        <f>IFERROR(AVERAGEIFS(统调负荷!$AB:$AB,统调负荷!$B:$B,U$3,统调负荷!$C:$C,$A36),"")</f>
        <v>304.955</v>
      </c>
      <c r="V36" s="12">
        <f>IFERROR(AVERAGEIFS(统调负荷!$AB:$AB,统调负荷!$B:$B,V$3,统调负荷!$C:$C,$A36),"")</f>
        <v>344.6325</v>
      </c>
      <c r="W36" s="12">
        <f>IFERROR(AVERAGEIFS(统调负荷!$AB:$AB,统调负荷!$B:$B,W$3,统调负荷!$C:$C,$A36),"")</f>
        <v>396.2425</v>
      </c>
      <c r="X36" s="12">
        <f>IFERROR(AVERAGEIFS(统调负荷!$AB:$AB,统调负荷!$B:$B,X$3,统调负荷!$C:$C,$A36),"")</f>
        <v>386.355</v>
      </c>
      <c r="Y36" s="12">
        <f>IFERROR(AVERAGEIFS(统调负荷!$AB:$AB,统调负荷!$B:$B,Y$3,统调负荷!$C:$C,$A36),"")</f>
        <v>412.2775</v>
      </c>
      <c r="Z36" s="12">
        <f>IFERROR(AVERAGEIFS(统调负荷!$AB:$AB,统调负荷!$B:$B,Z$3,统调负荷!$C:$C,$A36),"")</f>
        <v>386.0575</v>
      </c>
      <c r="AA36" s="12">
        <f>IFERROR(AVERAGEIFS(统调负荷!$AB:$AB,统调负荷!$B:$B,AA$3,统调负荷!$C:$C,$A36),"")</f>
        <v>380.0125</v>
      </c>
      <c r="AB36" s="12">
        <f>IFERROR(AVERAGEIFS(统调负荷!$AB:$AB,统调负荷!$B:$B,AB$3,统调负荷!$C:$C,$A36),"")</f>
        <v>375.57</v>
      </c>
      <c r="AC36" s="12">
        <f>IFERROR(AVERAGEIFS(统调负荷!$AB:$AB,统调负荷!$B:$B,AC$3,统调负荷!$C:$C,$A36),"")</f>
        <v>322.1675</v>
      </c>
      <c r="AD36" s="22"/>
      <c r="AE36" s="18">
        <f t="shared" si="8"/>
        <v>10.1304761904763</v>
      </c>
      <c r="AG36" s="25">
        <f ca="1">AVERAGE(AG4:AG21)</f>
        <v>55.8834722222222</v>
      </c>
      <c r="AH36" s="25">
        <f ca="1" t="shared" ref="AH36:BD36" si="57">AVERAGE(AH4:AH21)</f>
        <v>-4.14583333333333</v>
      </c>
      <c r="AI36" s="25">
        <f ca="1" t="shared" si="57"/>
        <v>-11.58125</v>
      </c>
      <c r="AJ36" s="25">
        <f ca="1" t="shared" si="57"/>
        <v>-15.9827777777778</v>
      </c>
      <c r="AK36" s="25">
        <f ca="1" t="shared" si="57"/>
        <v>-21.1948611111111</v>
      </c>
      <c r="AL36" s="25">
        <f ca="1" t="shared" si="57"/>
        <v>-18.1884722222222</v>
      </c>
      <c r="AM36" s="25">
        <f ca="1" t="shared" si="57"/>
        <v>-13.4947222222222</v>
      </c>
      <c r="AN36" s="25">
        <f ca="1" t="shared" si="57"/>
        <v>-11.7690277777778</v>
      </c>
      <c r="AO36" s="25">
        <f ca="1" t="shared" si="57"/>
        <v>43.3561111111111</v>
      </c>
      <c r="AP36" s="25">
        <f ca="1" t="shared" si="57"/>
        <v>-0.468749999999998</v>
      </c>
      <c r="AQ36" s="25">
        <f ca="1" t="shared" si="57"/>
        <v>-45.83375</v>
      </c>
      <c r="AR36" s="25">
        <f ca="1" t="shared" si="57"/>
        <v>-29.0002777777778</v>
      </c>
      <c r="AS36" s="25">
        <f ca="1" t="shared" si="57"/>
        <v>-37.1018055555556</v>
      </c>
      <c r="AT36" s="25">
        <f ca="1" t="shared" si="57"/>
        <v>22.5122222222222</v>
      </c>
      <c r="AU36" s="25">
        <f ca="1" t="shared" si="57"/>
        <v>-18.0740277777778</v>
      </c>
      <c r="AV36" s="25">
        <f ca="1" t="shared" si="57"/>
        <v>4.1013888888889</v>
      </c>
      <c r="AW36" s="25">
        <f ca="1" t="shared" si="57"/>
        <v>6.86833333333334</v>
      </c>
      <c r="AX36" s="25">
        <f ca="1" t="shared" si="57"/>
        <v>3.9925</v>
      </c>
      <c r="AY36" s="25">
        <f ca="1" t="shared" si="57"/>
        <v>3.35819444444444</v>
      </c>
      <c r="AZ36" s="25">
        <f ca="1" t="shared" si="57"/>
        <v>2.52541666666667</v>
      </c>
      <c r="BA36" s="25">
        <f ca="1" t="shared" si="57"/>
        <v>28.9758333333333</v>
      </c>
      <c r="BB36" s="25">
        <f ca="1" t="shared" si="57"/>
        <v>33.1904166666667</v>
      </c>
      <c r="BC36" s="25">
        <f ca="1" t="shared" si="57"/>
        <v>13.3318055555556</v>
      </c>
      <c r="BD36" s="25">
        <f ca="1" t="shared" si="57"/>
        <v>-6.45458333333333</v>
      </c>
    </row>
    <row r="37" customHeight="1" spans="1:56">
      <c r="A37" s="16" t="str">
        <f>统调负荷24小时!A37</f>
        <v>2025-01-17</v>
      </c>
      <c r="B37" s="17" t="s">
        <v>127</v>
      </c>
      <c r="C37" s="3">
        <f t="shared" ref="C37:C65" si="58">IFERROR(AVERAGE(F37:AC37),"")</f>
        <v>308.364375</v>
      </c>
      <c r="D37" s="3">
        <f t="shared" si="0"/>
        <v>419.06</v>
      </c>
      <c r="E37" s="3">
        <f t="shared" si="1"/>
        <v>122.35</v>
      </c>
      <c r="F37" s="12">
        <f>IFERROR(AVERAGEIFS(统调负荷!$AC:$AC,统调负荷!$B:$B,F$3,统调负荷!$C:$C,$A37),"")</f>
        <v>384.725</v>
      </c>
      <c r="G37" s="12">
        <f>IFERROR(AVERAGEIFS(统调负荷!$AC:$AC,统调负荷!$B:$B,G$3,统调负荷!$C:$C,$A37),"")</f>
        <v>334.935</v>
      </c>
      <c r="H37" s="12">
        <f>IFERROR(AVERAGEIFS(统调负荷!$AC:$AC,统调负荷!$B:$B,H$3,统调负荷!$C:$C,$A37),"")</f>
        <v>312.8575</v>
      </c>
      <c r="I37" s="12">
        <f>IFERROR(AVERAGEIFS(统调负荷!$AC:$AC,统调负荷!$B:$B,I$3,统调负荷!$C:$C,$A37),"")</f>
        <v>303.9375</v>
      </c>
      <c r="J37" s="12">
        <f>IFERROR(AVERAGEIFS(统调负荷!$AC:$AC,统调负荷!$B:$B,J$3,统调负荷!$C:$C,$A37),"")</f>
        <v>293.0825</v>
      </c>
      <c r="K37" s="12">
        <f>IFERROR(AVERAGEIFS(统调负荷!$AC:$AC,统调负荷!$B:$B,K$3,统调负荷!$C:$C,$A37),"")</f>
        <v>288.9125</v>
      </c>
      <c r="L37" s="12">
        <f>IFERROR(AVERAGEIFS(统调负荷!$AC:$AC,统调负荷!$B:$B,L$3,统调负荷!$C:$C,$A37),"")</f>
        <v>302.315</v>
      </c>
      <c r="M37" s="12">
        <f>IFERROR(AVERAGEIFS(统调负荷!$AC:$AC,统调负荷!$B:$B,M$3,统调负荷!$C:$C,$A37),"")</f>
        <v>320.44</v>
      </c>
      <c r="N37" s="12">
        <f>IFERROR(AVERAGEIFS(统调负荷!$AC:$AC,统调负荷!$B:$B,N$3,统调负荷!$C:$C,$A37),"")</f>
        <v>370.6425</v>
      </c>
      <c r="O37" s="12">
        <f>IFERROR(AVERAGEIFS(统调负荷!$AC:$AC,统调负荷!$B:$B,O$3,统调负荷!$C:$C,$A37),"")</f>
        <v>309.155</v>
      </c>
      <c r="P37" s="12">
        <f>IFERROR(AVERAGEIFS(统调负荷!$AC:$AC,统调负荷!$B:$B,P$3,统调负荷!$C:$C,$A37),"")</f>
        <v>151.8125</v>
      </c>
      <c r="Q37" s="12">
        <f>IFERROR(AVERAGEIFS(统调负荷!$AC:$AC,统调负荷!$B:$B,Q$3,统调负荷!$C:$C,$A37),"")</f>
        <v>229.57</v>
      </c>
      <c r="R37" s="12">
        <f>IFERROR(AVERAGEIFS(统调负荷!$AC:$AC,统调负荷!$B:$B,R$3,统调负荷!$C:$C,$A37),"")</f>
        <v>245.1175</v>
      </c>
      <c r="S37" s="12">
        <f>IFERROR(AVERAGEIFS(统调负荷!$AC:$AC,统调负荷!$B:$B,S$3,统调负荷!$C:$C,$A37),"")</f>
        <v>271.8575</v>
      </c>
      <c r="T37" s="12">
        <f>IFERROR(AVERAGEIFS(统调负荷!$AC:$AC,统调负荷!$B:$B,T$3,统调负荷!$C:$C,$A37),"")</f>
        <v>122.35</v>
      </c>
      <c r="U37" s="12">
        <f>IFERROR(AVERAGEIFS(统调负荷!$AC:$AC,统调负荷!$B:$B,U$3,统调负荷!$C:$C,$A37),"")</f>
        <v>164.1825</v>
      </c>
      <c r="V37" s="12">
        <f>IFERROR(AVERAGEIFS(统调负荷!$AC:$AC,统调负荷!$B:$B,V$3,统调负荷!$C:$C,$A37),"")</f>
        <v>325.725</v>
      </c>
      <c r="W37" s="12">
        <f>IFERROR(AVERAGEIFS(统调负荷!$AC:$AC,统调负荷!$B:$B,W$3,统调负荷!$C:$C,$A37),"")</f>
        <v>380.7325</v>
      </c>
      <c r="X37" s="12">
        <f>IFERROR(AVERAGEIFS(统调负荷!$AC:$AC,统调负荷!$B:$B,X$3,统调负荷!$C:$C,$A37),"")</f>
        <v>419.06</v>
      </c>
      <c r="Y37" s="12">
        <f>IFERROR(AVERAGEIFS(统调负荷!$AC:$AC,统调负荷!$B:$B,Y$3,统调负荷!$C:$C,$A37),"")</f>
        <v>417.68</v>
      </c>
      <c r="Z37" s="12">
        <f>IFERROR(AVERAGEIFS(统调负荷!$AC:$AC,统调负荷!$B:$B,Z$3,统调负荷!$C:$C,$A37),"")</f>
        <v>388.385</v>
      </c>
      <c r="AA37" s="12">
        <f>IFERROR(AVERAGEIFS(统调负荷!$AC:$AC,统调负荷!$B:$B,AA$3,统调负荷!$C:$C,$A37),"")</f>
        <v>378.83</v>
      </c>
      <c r="AB37" s="12">
        <f>IFERROR(AVERAGEIFS(统调负荷!$AC:$AC,统调负荷!$B:$B,AB$3,统调负荷!$C:$C,$A37),"")</f>
        <v>367.0275</v>
      </c>
      <c r="AC37" s="12">
        <f>IFERROR(AVERAGEIFS(统调负荷!$AC:$AC,统调负荷!$B:$B,AC$3,统调负荷!$C:$C,$A37),"")</f>
        <v>317.4125</v>
      </c>
      <c r="AD37" s="22"/>
      <c r="AE37" s="18">
        <f t="shared" ref="AE37:AE65" si="59">IFERROR(AVERAGE(P37:Q37,T37:X37)-AVERAGE(F37:N37),"")</f>
        <v>-67.3339682539683</v>
      </c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</row>
    <row r="38" customHeight="1" spans="1:56">
      <c r="A38" s="16" t="str">
        <f>统调负荷24小时!A38</f>
        <v>2025-01-18</v>
      </c>
      <c r="B38" s="17" t="s">
        <v>126</v>
      </c>
      <c r="C38" s="3">
        <f t="shared" si="58"/>
        <v>333.17375</v>
      </c>
      <c r="D38" s="3">
        <f t="shared" si="0"/>
        <v>393.395</v>
      </c>
      <c r="E38" s="3">
        <f t="shared" si="1"/>
        <v>287.1475</v>
      </c>
      <c r="F38" s="12">
        <f>IFERROR(AVERAGEIFS(统调负荷!$AB:$AB,统调负荷!$B:$B,F$3,统调负荷!$C:$C,$A38),"")</f>
        <v>349.85</v>
      </c>
      <c r="G38" s="12">
        <f>IFERROR(AVERAGEIFS(统调负荷!$AB:$AB,统调负荷!$B:$B,G$3,统调负荷!$C:$C,$A38),"")</f>
        <v>324.9475</v>
      </c>
      <c r="H38" s="12">
        <f>IFERROR(AVERAGEIFS(统调负荷!$AB:$AB,统调负荷!$B:$B,H$3,统调负荷!$C:$C,$A38),"")</f>
        <v>320.66</v>
      </c>
      <c r="I38" s="12">
        <f>IFERROR(AVERAGEIFS(统调负荷!$AB:$AB,统调负荷!$B:$B,I$3,统调负荷!$C:$C,$A38),"")</f>
        <v>312.5125</v>
      </c>
      <c r="J38" s="12">
        <f>IFERROR(AVERAGEIFS(统调负荷!$AB:$AB,统调负荷!$B:$B,J$3,统调负荷!$C:$C,$A38),"")</f>
        <v>308.32</v>
      </c>
      <c r="K38" s="12">
        <f>IFERROR(AVERAGEIFS(统调负荷!$AB:$AB,统调负荷!$B:$B,K$3,统调负荷!$C:$C,$A38),"")</f>
        <v>308.085</v>
      </c>
      <c r="L38" s="12">
        <f>IFERROR(AVERAGEIFS(统调负荷!$AB:$AB,统调负荷!$B:$B,L$3,统调负荷!$C:$C,$A38),"")</f>
        <v>316.71</v>
      </c>
      <c r="M38" s="12">
        <f>IFERROR(AVERAGEIFS(统调负荷!$AB:$AB,统调负荷!$B:$B,M$3,统调负荷!$C:$C,$A38),"")</f>
        <v>322.6</v>
      </c>
      <c r="N38" s="12">
        <f>IFERROR(AVERAGEIFS(统调负荷!$AB:$AB,统调负荷!$B:$B,N$3,统调负荷!$C:$C,$A38),"")</f>
        <v>336.4275</v>
      </c>
      <c r="O38" s="12">
        <f>IFERROR(AVERAGEIFS(统调负荷!$AB:$AB,统调负荷!$B:$B,O$3,统调负荷!$C:$C,$A38),"")</f>
        <v>343.8125</v>
      </c>
      <c r="P38" s="12">
        <f>IFERROR(AVERAGEIFS(统调负荷!$AB:$AB,统调负荷!$B:$B,P$3,统调负荷!$C:$C,$A38),"")</f>
        <v>317.955</v>
      </c>
      <c r="Q38" s="12">
        <f>IFERROR(AVERAGEIFS(统调负荷!$AB:$AB,统调负荷!$B:$B,Q$3,统调负荷!$C:$C,$A38),"")</f>
        <v>299.705</v>
      </c>
      <c r="R38" s="12">
        <f>IFERROR(AVERAGEIFS(统调负荷!$AB:$AB,统调负荷!$B:$B,R$3,统调负荷!$C:$C,$A38),"")</f>
        <v>287.1475</v>
      </c>
      <c r="S38" s="12">
        <f>IFERROR(AVERAGEIFS(统调负荷!$AB:$AB,统调负荷!$B:$B,S$3,统调负荷!$C:$C,$A38),"")</f>
        <v>294.16</v>
      </c>
      <c r="T38" s="12">
        <f>IFERROR(AVERAGEIFS(统调负荷!$AB:$AB,统调负荷!$B:$B,T$3,统调负荷!$C:$C,$A38),"")</f>
        <v>298.385</v>
      </c>
      <c r="U38" s="12">
        <f>IFERROR(AVERAGEIFS(统调负荷!$AB:$AB,统调负荷!$B:$B,U$3,统调负荷!$C:$C,$A38),"")</f>
        <v>307.51</v>
      </c>
      <c r="V38" s="12">
        <f>IFERROR(AVERAGEIFS(统调负荷!$AB:$AB,统调负荷!$B:$B,V$3,统调负荷!$C:$C,$A38),"")</f>
        <v>327.6525</v>
      </c>
      <c r="W38" s="12">
        <f>IFERROR(AVERAGEIFS(统调负荷!$AB:$AB,统调负荷!$B:$B,W$3,统调负荷!$C:$C,$A38),"")</f>
        <v>355.315</v>
      </c>
      <c r="X38" s="12">
        <f>IFERROR(AVERAGEIFS(统调负荷!$AB:$AB,统调负荷!$B:$B,X$3,统调负荷!$C:$C,$A38),"")</f>
        <v>377.9625</v>
      </c>
      <c r="Y38" s="12">
        <f>IFERROR(AVERAGEIFS(统调负荷!$AB:$AB,统调负荷!$B:$B,Y$3,统调负荷!$C:$C,$A38),"")</f>
        <v>387.205</v>
      </c>
      <c r="Z38" s="12">
        <f>IFERROR(AVERAGEIFS(统调负荷!$AB:$AB,统调负荷!$B:$B,Z$3,统调负荷!$C:$C,$A38),"")</f>
        <v>377.5525</v>
      </c>
      <c r="AA38" s="12">
        <f>IFERROR(AVERAGEIFS(统调负荷!$AB:$AB,统调负荷!$B:$B,AA$3,统调负荷!$C:$C,$A38),"")</f>
        <v>393.395</v>
      </c>
      <c r="AB38" s="12">
        <f>IFERROR(AVERAGEIFS(统调负荷!$AB:$AB,统调负荷!$B:$B,AB$3,统调负荷!$C:$C,$A38),"")</f>
        <v>381.3</v>
      </c>
      <c r="AC38" s="12">
        <f>IFERROR(AVERAGEIFS(统调负荷!$AB:$AB,统调负荷!$B:$B,AC$3,统调负荷!$C:$C,$A38),"")</f>
        <v>347</v>
      </c>
      <c r="AD38" s="22"/>
      <c r="AE38" s="18">
        <f t="shared" si="59"/>
        <v>4.12027777777786</v>
      </c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</row>
    <row r="39" customHeight="1" spans="1:56">
      <c r="A39" s="16" t="str">
        <f>统调负荷24小时!A39</f>
        <v>2025-01-18</v>
      </c>
      <c r="B39" s="17" t="s">
        <v>127</v>
      </c>
      <c r="C39" s="3">
        <f t="shared" si="58"/>
        <v>323.8284375</v>
      </c>
      <c r="D39" s="3">
        <f t="shared" si="0"/>
        <v>446.1625</v>
      </c>
      <c r="E39" s="3">
        <f t="shared" si="1"/>
        <v>220.0825</v>
      </c>
      <c r="F39" s="12">
        <f>IFERROR(AVERAGEIFS(统调负荷!$AC:$AC,统调负荷!$B:$B,F$3,统调负荷!$C:$C,$A39),"")</f>
        <v>349.0775</v>
      </c>
      <c r="G39" s="12">
        <f>IFERROR(AVERAGEIFS(统调负荷!$AC:$AC,统调负荷!$B:$B,G$3,统调负荷!$C:$C,$A39),"")</f>
        <v>317.185</v>
      </c>
      <c r="H39" s="12">
        <f>IFERROR(AVERAGEIFS(统调负荷!$AC:$AC,统调负荷!$B:$B,H$3,统调负荷!$C:$C,$A39),"")</f>
        <v>310.055</v>
      </c>
      <c r="I39" s="12">
        <f>IFERROR(AVERAGEIFS(统调负荷!$AC:$AC,统调负荷!$B:$B,I$3,统调负荷!$C:$C,$A39),"")</f>
        <v>301.6525</v>
      </c>
      <c r="J39" s="12">
        <f>IFERROR(AVERAGEIFS(统调负荷!$AC:$AC,统调负荷!$B:$B,J$3,统调负荷!$C:$C,$A39),"")</f>
        <v>294.6475</v>
      </c>
      <c r="K39" s="12">
        <f>IFERROR(AVERAGEIFS(统调负荷!$AC:$AC,统调负荷!$B:$B,K$3,统调负荷!$C:$C,$A39),"")</f>
        <v>297.1825</v>
      </c>
      <c r="L39" s="12">
        <f>IFERROR(AVERAGEIFS(统调负荷!$AC:$AC,统调负荷!$B:$B,L$3,统调负荷!$C:$C,$A39),"")</f>
        <v>305.475</v>
      </c>
      <c r="M39" s="12">
        <f>IFERROR(AVERAGEIFS(统调负荷!$AC:$AC,统调负荷!$B:$B,M$3,统调负荷!$C:$C,$A39),"")</f>
        <v>323.725</v>
      </c>
      <c r="N39" s="12">
        <f>IFERROR(AVERAGEIFS(统调负荷!$AC:$AC,统调负荷!$B:$B,N$3,统调负荷!$C:$C,$A39),"")</f>
        <v>357.525</v>
      </c>
      <c r="O39" s="12">
        <f>IFERROR(AVERAGEIFS(统调负荷!$AC:$AC,统调负荷!$B:$B,O$3,统调负荷!$C:$C,$A39),"")</f>
        <v>332.2125</v>
      </c>
      <c r="P39" s="12">
        <f>IFERROR(AVERAGEIFS(统调负荷!$AC:$AC,统调负荷!$B:$B,P$3,统调负荷!$C:$C,$A39),"")</f>
        <v>220.0825</v>
      </c>
      <c r="Q39" s="12">
        <f>IFERROR(AVERAGEIFS(统调负荷!$AC:$AC,统调负荷!$B:$B,Q$3,统调负荷!$C:$C,$A39),"")</f>
        <v>235.4425</v>
      </c>
      <c r="R39" s="12">
        <f>IFERROR(AVERAGEIFS(统调负荷!$AC:$AC,统调负荷!$B:$B,R$3,统调负荷!$C:$C,$A39),"")</f>
        <v>225.1475</v>
      </c>
      <c r="S39" s="12">
        <f>IFERROR(AVERAGEIFS(统调负荷!$AC:$AC,统调负荷!$B:$B,S$3,统调负荷!$C:$C,$A39),"")</f>
        <v>293.6125</v>
      </c>
      <c r="T39" s="12">
        <f>IFERROR(AVERAGEIFS(统调负荷!$AC:$AC,统调负荷!$B:$B,T$3,统调负荷!$C:$C,$A39),"")</f>
        <v>287.515</v>
      </c>
      <c r="U39" s="12">
        <f>IFERROR(AVERAGEIFS(统调负荷!$AC:$AC,统调负荷!$B:$B,U$3,统调负荷!$C:$C,$A39),"")</f>
        <v>293.79</v>
      </c>
      <c r="V39" s="12">
        <f>IFERROR(AVERAGEIFS(统调负荷!$AC:$AC,统调负荷!$B:$B,V$3,统调负荷!$C:$C,$A39),"")</f>
        <v>318.2575</v>
      </c>
      <c r="W39" s="12">
        <f>IFERROR(AVERAGEIFS(统调负荷!$AC:$AC,统调负荷!$B:$B,W$3,统调负荷!$C:$C,$A39),"")</f>
        <v>347.97</v>
      </c>
      <c r="X39" s="12">
        <f>IFERROR(AVERAGEIFS(统调负荷!$AC:$AC,统调负荷!$B:$B,X$3,统调负荷!$C:$C,$A39),"")</f>
        <v>383.1675</v>
      </c>
      <c r="Y39" s="12">
        <f>IFERROR(AVERAGEIFS(统调负荷!$AC:$AC,统调负荷!$B:$B,Y$3,统调负荷!$C:$C,$A39),"")</f>
        <v>390.0225</v>
      </c>
      <c r="Z39" s="12">
        <f>IFERROR(AVERAGEIFS(统调负荷!$AC:$AC,统调负荷!$B:$B,Z$3,统调负荷!$C:$C,$A39),"")</f>
        <v>385.27</v>
      </c>
      <c r="AA39" s="12">
        <f>IFERROR(AVERAGEIFS(统调负荷!$AC:$AC,统调负荷!$B:$B,AA$3,统调负荷!$C:$C,$A39),"")</f>
        <v>405.225</v>
      </c>
      <c r="AB39" s="12">
        <f>IFERROR(AVERAGEIFS(统调负荷!$AC:$AC,统调负荷!$B:$B,AB$3,统调负荷!$C:$C,$A39),"")</f>
        <v>446.1625</v>
      </c>
      <c r="AC39" s="12">
        <f>IFERROR(AVERAGEIFS(统调负荷!$AC:$AC,统调负荷!$B:$B,AC$3,统调负荷!$C:$C,$A39),"")</f>
        <v>351.48</v>
      </c>
      <c r="AD39" s="22"/>
      <c r="AE39" s="18">
        <f t="shared" si="59"/>
        <v>-19.3595238095238</v>
      </c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</row>
    <row r="40" customHeight="1" spans="1:56">
      <c r="A40" s="16" t="str">
        <f>统调负荷24小时!A40</f>
        <v>2025-01-19</v>
      </c>
      <c r="B40" s="17" t="s">
        <v>126</v>
      </c>
      <c r="C40" s="3">
        <f t="shared" si="58"/>
        <v>305.672604166667</v>
      </c>
      <c r="D40" s="3">
        <f t="shared" si="0"/>
        <v>436.1375</v>
      </c>
      <c r="E40" s="3">
        <f t="shared" si="1"/>
        <v>72.66</v>
      </c>
      <c r="F40" s="12">
        <f>IFERROR(AVERAGEIFS(统调负荷!$AB:$AB,统调负荷!$B:$B,F$3,统调负荷!$C:$C,$A40),"")</f>
        <v>399.7225</v>
      </c>
      <c r="G40" s="12">
        <f>IFERROR(AVERAGEIFS(统调负荷!$AB:$AB,统调负荷!$B:$B,G$3,统调负荷!$C:$C,$A40),"")</f>
        <v>349.56</v>
      </c>
      <c r="H40" s="12">
        <f>IFERROR(AVERAGEIFS(统调负荷!$AB:$AB,统调负荷!$B:$B,H$3,统调负荷!$C:$C,$A40),"")</f>
        <v>332.24</v>
      </c>
      <c r="I40" s="12">
        <f>IFERROR(AVERAGEIFS(统调负荷!$AB:$AB,统调负荷!$B:$B,I$3,统调负荷!$C:$C,$A40),"")</f>
        <v>325.31</v>
      </c>
      <c r="J40" s="12">
        <f>IFERROR(AVERAGEIFS(统调负荷!$AB:$AB,统调负荷!$B:$B,J$3,统调负荷!$C:$C,$A40),"")</f>
        <v>316.065</v>
      </c>
      <c r="K40" s="12">
        <f>IFERROR(AVERAGEIFS(统调负荷!$AB:$AB,统调负荷!$B:$B,K$3,统调负荷!$C:$C,$A40),"")</f>
        <v>316.6825</v>
      </c>
      <c r="L40" s="12">
        <f>IFERROR(AVERAGEIFS(统调负荷!$AB:$AB,统调负荷!$B:$B,L$3,统调负荷!$C:$C,$A40),"")</f>
        <v>326.2775</v>
      </c>
      <c r="M40" s="12">
        <f>IFERROR(AVERAGEIFS(统调负荷!$AB:$AB,统调负荷!$B:$B,M$3,统调负荷!$C:$C,$A40),"")</f>
        <v>333.325</v>
      </c>
      <c r="N40" s="12">
        <f>IFERROR(AVERAGEIFS(统调负荷!$AB:$AB,统调负荷!$B:$B,N$3,统调负荷!$C:$C,$A40),"")</f>
        <v>325.82</v>
      </c>
      <c r="O40" s="12">
        <f>IFERROR(AVERAGEIFS(统调负荷!$AB:$AB,统调负荷!$B:$B,O$3,统调负荷!$C:$C,$A40),"")</f>
        <v>319.455</v>
      </c>
      <c r="P40" s="12">
        <f>IFERROR(AVERAGEIFS(统调负荷!$AB:$AB,统调负荷!$B:$B,P$3,统调负荷!$C:$C,$A40),"")</f>
        <v>189.6925</v>
      </c>
      <c r="Q40" s="12">
        <f>IFERROR(AVERAGEIFS(统调负荷!$AB:$AB,统调负荷!$B:$B,Q$3,统调负荷!$C:$C,$A40),"")</f>
        <v>197.1225</v>
      </c>
      <c r="R40" s="12">
        <f>IFERROR(AVERAGEIFS(统调负荷!$AB:$AB,统调负荷!$B:$B,R$3,统调负荷!$C:$C,$A40),"")</f>
        <v>131.635</v>
      </c>
      <c r="S40" s="12">
        <f>IFERROR(AVERAGEIFS(统调负荷!$AB:$AB,统调负荷!$B:$B,S$3,统调负荷!$C:$C,$A40),"")</f>
        <v>79.86</v>
      </c>
      <c r="T40" s="12">
        <f>IFERROR(AVERAGEIFS(统调负荷!$AB:$AB,统调负荷!$B:$B,T$3,统调负荷!$C:$C,$A40),"")</f>
        <v>72.66</v>
      </c>
      <c r="U40" s="12">
        <f>IFERROR(AVERAGEIFS(统调负荷!$AB:$AB,统调负荷!$B:$B,U$3,统调负荷!$C:$C,$A40),"")</f>
        <v>206.69</v>
      </c>
      <c r="V40" s="12">
        <f>IFERROR(AVERAGEIFS(统调负荷!$AB:$AB,统调负荷!$B:$B,V$3,统调负荷!$C:$C,$A40),"")</f>
        <v>317.08</v>
      </c>
      <c r="W40" s="12">
        <f>IFERROR(AVERAGEIFS(统调负荷!$AB:$AB,统调负荷!$B:$B,W$3,统调负荷!$C:$C,$A40),"")</f>
        <v>363.67</v>
      </c>
      <c r="X40" s="12">
        <f>IFERROR(AVERAGEIFS(统调负荷!$AB:$AB,统调负荷!$B:$B,X$3,统调负荷!$C:$C,$A40),"")</f>
        <v>400.6975</v>
      </c>
      <c r="Y40" s="12">
        <f>IFERROR(AVERAGEIFS(统调负荷!$AB:$AB,统调负荷!$B:$B,Y$3,统调负荷!$C:$C,$A40),"")</f>
        <v>436.1375</v>
      </c>
      <c r="Z40" s="12">
        <f>IFERROR(AVERAGEIFS(统调负荷!$AB:$AB,统调负荷!$B:$B,Z$3,统调负荷!$C:$C,$A40),"")</f>
        <v>401.3825</v>
      </c>
      <c r="AA40" s="12">
        <f>IFERROR(AVERAGEIFS(统调负荷!$AB:$AB,统调负荷!$B:$B,AA$3,统调负荷!$C:$C,$A40),"")</f>
        <v>414.43</v>
      </c>
      <c r="AB40" s="12">
        <f>IFERROR(AVERAGEIFS(统调负荷!$AB:$AB,统调负荷!$B:$B,AB$3,统调负荷!$C:$C,$A40),"")</f>
        <v>432.22</v>
      </c>
      <c r="AC40" s="12">
        <f>IFERROR(AVERAGEIFS(统调负荷!$AB:$AB,统调负荷!$B:$B,AC$3,统调负荷!$C:$C,$A40),"")</f>
        <v>348.4075</v>
      </c>
      <c r="AD40" s="22"/>
      <c r="AE40" s="18">
        <f t="shared" si="59"/>
        <v>-86.4524603174603</v>
      </c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</row>
    <row r="41" customHeight="1" spans="1:56">
      <c r="A41" s="16" t="str">
        <f>统调负荷24小时!A41</f>
        <v>2025-01-19</v>
      </c>
      <c r="B41" s="17" t="s">
        <v>127</v>
      </c>
      <c r="C41" s="3">
        <f t="shared" si="58"/>
        <v>320.8084375</v>
      </c>
      <c r="D41" s="3">
        <f t="shared" si="0"/>
        <v>643.6125</v>
      </c>
      <c r="E41" s="3">
        <f t="shared" si="1"/>
        <v>36.4025</v>
      </c>
      <c r="F41" s="12">
        <f>IFERROR(AVERAGEIFS(统调负荷!$AC:$AC,统调负荷!$B:$B,F$3,统调负荷!$C:$C,$A41),"")</f>
        <v>503.29</v>
      </c>
      <c r="G41" s="12">
        <f>IFERROR(AVERAGEIFS(统调负荷!$AC:$AC,统调负荷!$B:$B,G$3,统调负荷!$C:$C,$A41),"")</f>
        <v>342.9825</v>
      </c>
      <c r="H41" s="12">
        <f>IFERROR(AVERAGEIFS(统调负荷!$AC:$AC,统调负荷!$B:$B,H$3,统调负荷!$C:$C,$A41),"")</f>
        <v>329.24</v>
      </c>
      <c r="I41" s="12">
        <f>IFERROR(AVERAGEIFS(统调负荷!$AC:$AC,统调负荷!$B:$B,I$3,统调负荷!$C:$C,$A41),"")</f>
        <v>315.235</v>
      </c>
      <c r="J41" s="12">
        <f>IFERROR(AVERAGEIFS(统调负荷!$AC:$AC,统调负荷!$B:$B,J$3,统调负荷!$C:$C,$A41),"")</f>
        <v>309.46</v>
      </c>
      <c r="K41" s="12">
        <f>IFERROR(AVERAGEIFS(统调负荷!$AC:$AC,统调负荷!$B:$B,K$3,统调负荷!$C:$C,$A41),"")</f>
        <v>309.0325</v>
      </c>
      <c r="L41" s="12">
        <f>IFERROR(AVERAGEIFS(统调负荷!$AC:$AC,统调负荷!$B:$B,L$3,统调负荷!$C:$C,$A41),"")</f>
        <v>316.25</v>
      </c>
      <c r="M41" s="12">
        <f>IFERROR(AVERAGEIFS(统调负荷!$AC:$AC,统调负荷!$B:$B,M$3,统调负荷!$C:$C,$A41),"")</f>
        <v>328.445</v>
      </c>
      <c r="N41" s="12">
        <f>IFERROR(AVERAGEIFS(统调负荷!$AC:$AC,统调负荷!$B:$B,N$3,统调负荷!$C:$C,$A41),"")</f>
        <v>332.2825</v>
      </c>
      <c r="O41" s="12">
        <f>IFERROR(AVERAGEIFS(统调负荷!$AC:$AC,统调负荷!$B:$B,O$3,统调负荷!$C:$C,$A41),"")</f>
        <v>315.88</v>
      </c>
      <c r="P41" s="12">
        <f>IFERROR(AVERAGEIFS(统调负荷!$AC:$AC,统调负荷!$B:$B,P$3,统调负荷!$C:$C,$A41),"")</f>
        <v>127.0575</v>
      </c>
      <c r="Q41" s="12">
        <f>IFERROR(AVERAGEIFS(统调负荷!$AC:$AC,统调负荷!$B:$B,Q$3,统调负荷!$C:$C,$A41),"")</f>
        <v>221.6425</v>
      </c>
      <c r="R41" s="12">
        <f>IFERROR(AVERAGEIFS(统调负荷!$AC:$AC,统调负荷!$B:$B,R$3,统调负荷!$C:$C,$A41),"")</f>
        <v>213.2075</v>
      </c>
      <c r="S41" s="12">
        <f>IFERROR(AVERAGEIFS(统调负荷!$AC:$AC,统调负荷!$B:$B,S$3,统调负荷!$C:$C,$A41),"")</f>
        <v>143.69</v>
      </c>
      <c r="T41" s="12">
        <f>IFERROR(AVERAGEIFS(统调负荷!$AC:$AC,统调负荷!$B:$B,T$3,统调负荷!$C:$C,$A41),"")</f>
        <v>36.4025</v>
      </c>
      <c r="U41" s="12">
        <f>IFERROR(AVERAGEIFS(统调负荷!$AC:$AC,统调负荷!$B:$B,U$3,统调负荷!$C:$C,$A41),"")</f>
        <v>85.5825</v>
      </c>
      <c r="V41" s="12">
        <f>IFERROR(AVERAGEIFS(统调负荷!$AC:$AC,统调负荷!$B:$B,V$3,统调负荷!$C:$C,$A41),"")</f>
        <v>303.12</v>
      </c>
      <c r="W41" s="12">
        <f>IFERROR(AVERAGEIFS(统调负荷!$AC:$AC,统调负荷!$B:$B,W$3,统调负荷!$C:$C,$A41),"")</f>
        <v>359.945</v>
      </c>
      <c r="X41" s="12">
        <f>IFERROR(AVERAGEIFS(统调负荷!$AC:$AC,统调负荷!$B:$B,X$3,统调负荷!$C:$C,$A41),"")</f>
        <v>513.2575</v>
      </c>
      <c r="Y41" s="12">
        <f>IFERROR(AVERAGEIFS(统调负荷!$AC:$AC,统调负荷!$B:$B,Y$3,统调负荷!$C:$C,$A41),"")</f>
        <v>421.0225</v>
      </c>
      <c r="Z41" s="12">
        <f>IFERROR(AVERAGEIFS(统调负荷!$AC:$AC,统调负荷!$B:$B,Z$3,统调负荷!$C:$C,$A41),"")</f>
        <v>398.6175</v>
      </c>
      <c r="AA41" s="12">
        <f>IFERROR(AVERAGEIFS(统调负荷!$AC:$AC,统调负荷!$B:$B,AA$3,统调负荷!$C:$C,$A41),"")</f>
        <v>476.2675</v>
      </c>
      <c r="AB41" s="12">
        <f>IFERROR(AVERAGEIFS(统调负荷!$AC:$AC,统调负荷!$B:$B,AB$3,统调负荷!$C:$C,$A41),"")</f>
        <v>643.6125</v>
      </c>
      <c r="AC41" s="12">
        <f>IFERROR(AVERAGEIFS(统调负荷!$AC:$AC,统调负荷!$B:$B,AC$3,统调负荷!$C:$C,$A41),"")</f>
        <v>353.88</v>
      </c>
      <c r="AD41" s="22"/>
      <c r="AE41" s="18">
        <f t="shared" si="59"/>
        <v>-107.62626984127</v>
      </c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</row>
    <row r="42" customHeight="1" spans="1:56">
      <c r="A42" s="16" t="str">
        <f>统调负荷24小时!A42</f>
        <v>2025-01-20</v>
      </c>
      <c r="B42" s="17" t="s">
        <v>126</v>
      </c>
      <c r="C42" s="3">
        <f t="shared" si="58"/>
        <v>333.17375</v>
      </c>
      <c r="D42" s="3">
        <f t="shared" si="0"/>
        <v>393.395</v>
      </c>
      <c r="E42" s="3">
        <f t="shared" si="1"/>
        <v>287.1475</v>
      </c>
      <c r="F42" s="12">
        <f>IFERROR(AVERAGEIFS(统调负荷!$AB:$AB,统调负荷!$B:$B,F$3,统调负荷!$C:$C,$A42),"")</f>
        <v>349.85</v>
      </c>
      <c r="G42" s="12">
        <f>IFERROR(AVERAGEIFS(统调负荷!$AB:$AB,统调负荷!$B:$B,G$3,统调负荷!$C:$C,$A42),"")</f>
        <v>324.9475</v>
      </c>
      <c r="H42" s="12">
        <f>IFERROR(AVERAGEIFS(统调负荷!$AB:$AB,统调负荷!$B:$B,H$3,统调负荷!$C:$C,$A42),"")</f>
        <v>320.66</v>
      </c>
      <c r="I42" s="12">
        <f>IFERROR(AVERAGEIFS(统调负荷!$AB:$AB,统调负荷!$B:$B,I$3,统调负荷!$C:$C,$A42),"")</f>
        <v>312.5125</v>
      </c>
      <c r="J42" s="12">
        <f>IFERROR(AVERAGEIFS(统调负荷!$AB:$AB,统调负荷!$B:$B,J$3,统调负荷!$C:$C,$A42),"")</f>
        <v>308.32</v>
      </c>
      <c r="K42" s="12">
        <f>IFERROR(AVERAGEIFS(统调负荷!$AB:$AB,统调负荷!$B:$B,K$3,统调负荷!$C:$C,$A42),"")</f>
        <v>308.085</v>
      </c>
      <c r="L42" s="12">
        <f>IFERROR(AVERAGEIFS(统调负荷!$AB:$AB,统调负荷!$B:$B,L$3,统调负荷!$C:$C,$A42),"")</f>
        <v>316.71</v>
      </c>
      <c r="M42" s="12">
        <f>IFERROR(AVERAGEIFS(统调负荷!$AB:$AB,统调负荷!$B:$B,M$3,统调负荷!$C:$C,$A42),"")</f>
        <v>322.6</v>
      </c>
      <c r="N42" s="12">
        <f>IFERROR(AVERAGEIFS(统调负荷!$AB:$AB,统调负荷!$B:$B,N$3,统调负荷!$C:$C,$A42),"")</f>
        <v>336.4275</v>
      </c>
      <c r="O42" s="12">
        <f>IFERROR(AVERAGEIFS(统调负荷!$AB:$AB,统调负荷!$B:$B,O$3,统调负荷!$C:$C,$A42),"")</f>
        <v>343.8125</v>
      </c>
      <c r="P42" s="12">
        <f>IFERROR(AVERAGEIFS(统调负荷!$AB:$AB,统调负荷!$B:$B,P$3,统调负荷!$C:$C,$A42),"")</f>
        <v>317.955</v>
      </c>
      <c r="Q42" s="12">
        <f>IFERROR(AVERAGEIFS(统调负荷!$AB:$AB,统调负荷!$B:$B,Q$3,统调负荷!$C:$C,$A42),"")</f>
        <v>299.705</v>
      </c>
      <c r="R42" s="12">
        <f>IFERROR(AVERAGEIFS(统调负荷!$AB:$AB,统调负荷!$B:$B,R$3,统调负荷!$C:$C,$A42),"")</f>
        <v>287.1475</v>
      </c>
      <c r="S42" s="12">
        <f>IFERROR(AVERAGEIFS(统调负荷!$AB:$AB,统调负荷!$B:$B,S$3,统调负荷!$C:$C,$A42),"")</f>
        <v>294.16</v>
      </c>
      <c r="T42" s="12">
        <f>IFERROR(AVERAGEIFS(统调负荷!$AB:$AB,统调负荷!$B:$B,T$3,统调负荷!$C:$C,$A42),"")</f>
        <v>298.385</v>
      </c>
      <c r="U42" s="12">
        <f>IFERROR(AVERAGEIFS(统调负荷!$AB:$AB,统调负荷!$B:$B,U$3,统调负荷!$C:$C,$A42),"")</f>
        <v>307.51</v>
      </c>
      <c r="V42" s="12">
        <f>IFERROR(AVERAGEIFS(统调负荷!$AB:$AB,统调负荷!$B:$B,V$3,统调负荷!$C:$C,$A42),"")</f>
        <v>327.6525</v>
      </c>
      <c r="W42" s="12">
        <f>IFERROR(AVERAGEIFS(统调负荷!$AB:$AB,统调负荷!$B:$B,W$3,统调负荷!$C:$C,$A42),"")</f>
        <v>355.315</v>
      </c>
      <c r="X42" s="12">
        <f>IFERROR(AVERAGEIFS(统调负荷!$AB:$AB,统调负荷!$B:$B,X$3,统调负荷!$C:$C,$A42),"")</f>
        <v>377.9625</v>
      </c>
      <c r="Y42" s="12">
        <f>IFERROR(AVERAGEIFS(统调负荷!$AB:$AB,统调负荷!$B:$B,Y$3,统调负荷!$C:$C,$A42),"")</f>
        <v>387.205</v>
      </c>
      <c r="Z42" s="12">
        <f>IFERROR(AVERAGEIFS(统调负荷!$AB:$AB,统调负荷!$B:$B,Z$3,统调负荷!$C:$C,$A42),"")</f>
        <v>377.5525</v>
      </c>
      <c r="AA42" s="12">
        <f>IFERROR(AVERAGEIFS(统调负荷!$AB:$AB,统调负荷!$B:$B,AA$3,统调负荷!$C:$C,$A42),"")</f>
        <v>393.395</v>
      </c>
      <c r="AB42" s="12">
        <f>IFERROR(AVERAGEIFS(统调负荷!$AB:$AB,统调负荷!$B:$B,AB$3,统调负荷!$C:$C,$A42),"")</f>
        <v>381.3</v>
      </c>
      <c r="AC42" s="12">
        <f>IFERROR(AVERAGEIFS(统调负荷!$AB:$AB,统调负荷!$B:$B,AC$3,统调负荷!$C:$C,$A42),"")</f>
        <v>347</v>
      </c>
      <c r="AD42" s="22"/>
      <c r="AE42" s="18">
        <f t="shared" si="59"/>
        <v>4.12027777777786</v>
      </c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</row>
    <row r="43" customHeight="1" spans="1:56">
      <c r="A43" s="16" t="str">
        <f>统调负荷24小时!A43</f>
        <v>2025-01-20</v>
      </c>
      <c r="B43" s="17" t="s">
        <v>127</v>
      </c>
      <c r="C43" s="3">
        <f t="shared" si="58"/>
        <v>279.6234375</v>
      </c>
      <c r="D43" s="3">
        <f t="shared" si="0"/>
        <v>606.52</v>
      </c>
      <c r="E43" s="3">
        <f t="shared" si="1"/>
        <v>13.7825</v>
      </c>
      <c r="F43" s="12">
        <f>IFERROR(AVERAGEIFS(统调负荷!$AC:$AC,统调负荷!$B:$B,F$3,统调负荷!$C:$C,$A43),"")</f>
        <v>606.52</v>
      </c>
      <c r="G43" s="12">
        <f>IFERROR(AVERAGEIFS(统调负荷!$AC:$AC,统调负荷!$B:$B,G$3,统调负荷!$C:$C,$A43),"")</f>
        <v>329.805</v>
      </c>
      <c r="H43" s="12">
        <f>IFERROR(AVERAGEIFS(统调负荷!$AC:$AC,统调负荷!$B:$B,H$3,统调负荷!$C:$C,$A43),"")</f>
        <v>312.345</v>
      </c>
      <c r="I43" s="12">
        <f>IFERROR(AVERAGEIFS(统调负荷!$AC:$AC,统调负荷!$B:$B,I$3,统调负荷!$C:$C,$A43),"")</f>
        <v>303.345</v>
      </c>
      <c r="J43" s="12">
        <f>IFERROR(AVERAGEIFS(统调负荷!$AC:$AC,统调负荷!$B:$B,J$3,统调负荷!$C:$C,$A43),"")</f>
        <v>296.2625</v>
      </c>
      <c r="K43" s="12">
        <f>IFERROR(AVERAGEIFS(统调负荷!$AC:$AC,统调负荷!$B:$B,K$3,统调负荷!$C:$C,$A43),"")</f>
        <v>298.6075</v>
      </c>
      <c r="L43" s="12">
        <f>IFERROR(AVERAGEIFS(统调负荷!$AC:$AC,统调负荷!$B:$B,L$3,统调负荷!$C:$C,$A43),"")</f>
        <v>314.0275</v>
      </c>
      <c r="M43" s="12">
        <f>IFERROR(AVERAGEIFS(统调负荷!$AC:$AC,统调负荷!$B:$B,M$3,统调负荷!$C:$C,$A43),"")</f>
        <v>319.1875</v>
      </c>
      <c r="N43" s="12">
        <f>IFERROR(AVERAGEIFS(统调负荷!$AC:$AC,统调负荷!$B:$B,N$3,统调负荷!$C:$C,$A43),"")</f>
        <v>323.83</v>
      </c>
      <c r="O43" s="12">
        <f>IFERROR(AVERAGEIFS(统调负荷!$AC:$AC,统调负荷!$B:$B,O$3,统调负荷!$C:$C,$A43),"")</f>
        <v>301.46</v>
      </c>
      <c r="P43" s="12">
        <f>IFERROR(AVERAGEIFS(统调负荷!$AC:$AC,统调负荷!$B:$B,P$3,统调负荷!$C:$C,$A43),"")</f>
        <v>294.485</v>
      </c>
      <c r="Q43" s="12">
        <f>IFERROR(AVERAGEIFS(统调负荷!$AC:$AC,统调负荷!$B:$B,Q$3,统调负荷!$C:$C,$A43),"")</f>
        <v>145.945</v>
      </c>
      <c r="R43" s="12">
        <f>IFERROR(AVERAGEIFS(统调负荷!$AC:$AC,统调负荷!$B:$B,R$3,统调负荷!$C:$C,$A43),"")</f>
        <v>157.215</v>
      </c>
      <c r="S43" s="12">
        <f>IFERROR(AVERAGEIFS(统调负荷!$AC:$AC,统调负荷!$B:$B,S$3,统调负荷!$C:$C,$A43),"")</f>
        <v>49.62</v>
      </c>
      <c r="T43" s="12">
        <f>IFERROR(AVERAGEIFS(统调负荷!$AC:$AC,统调负荷!$B:$B,T$3,统调负荷!$C:$C,$A43),"")</f>
        <v>13.7825</v>
      </c>
      <c r="U43" s="12">
        <f>IFERROR(AVERAGEIFS(统调负荷!$AC:$AC,统调负荷!$B:$B,U$3,统调负荷!$C:$C,$A43),"")</f>
        <v>65</v>
      </c>
      <c r="V43" s="12">
        <f>IFERROR(AVERAGEIFS(统调负荷!$AC:$AC,统调负荷!$B:$B,V$3,统调负荷!$C:$C,$A43),"")</f>
        <v>294.0375</v>
      </c>
      <c r="W43" s="12">
        <f>IFERROR(AVERAGEIFS(统调负荷!$AC:$AC,统调负荷!$B:$B,W$3,统调负荷!$C:$C,$A43),"")</f>
        <v>308.2375</v>
      </c>
      <c r="X43" s="12">
        <f>IFERROR(AVERAGEIFS(统调负荷!$AC:$AC,统调负荷!$B:$B,X$3,统调负荷!$C:$C,$A43),"")</f>
        <v>326.755</v>
      </c>
      <c r="Y43" s="12">
        <f>IFERROR(AVERAGEIFS(统调负荷!$AC:$AC,统调负荷!$B:$B,Y$3,统调负荷!$C:$C,$A43),"")</f>
        <v>325.9325</v>
      </c>
      <c r="Z43" s="12">
        <f>IFERROR(AVERAGEIFS(统调负荷!$AC:$AC,统调负荷!$B:$B,Z$3,统调负荷!$C:$C,$A43),"")</f>
        <v>327.6475</v>
      </c>
      <c r="AA43" s="12">
        <f>IFERROR(AVERAGEIFS(统调负荷!$AC:$AC,统调负荷!$B:$B,AA$3,统调负荷!$C:$C,$A43),"")</f>
        <v>333.035</v>
      </c>
      <c r="AB43" s="12">
        <f>IFERROR(AVERAGEIFS(统调负荷!$AC:$AC,统调负荷!$B:$B,AB$3,统调负荷!$C:$C,$A43),"")</f>
        <v>340.57</v>
      </c>
      <c r="AC43" s="12">
        <f>IFERROR(AVERAGEIFS(统调负荷!$AC:$AC,统调负荷!$B:$B,AC$3,统调负荷!$C:$C,$A43),"")</f>
        <v>323.31</v>
      </c>
      <c r="AD43" s="22"/>
      <c r="AE43" s="18">
        <f t="shared" si="59"/>
        <v>-137.989325396825</v>
      </c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</row>
    <row r="44" customHeight="1" spans="1:56">
      <c r="A44" s="16" t="str">
        <f>统调负荷24小时!A44</f>
        <v>2025-01-21</v>
      </c>
      <c r="B44" s="17" t="s">
        <v>126</v>
      </c>
      <c r="C44" s="3">
        <f t="shared" si="58"/>
        <v>250.146458333333</v>
      </c>
      <c r="D44" s="3">
        <f t="shared" si="0"/>
        <v>350.4925</v>
      </c>
      <c r="E44" s="3">
        <f t="shared" si="1"/>
        <v>0</v>
      </c>
      <c r="F44" s="12">
        <f>IFERROR(AVERAGEIFS(统调负荷!$AB:$AB,统调负荷!$B:$B,F$3,统调负荷!$C:$C,$A44),"")</f>
        <v>348.335</v>
      </c>
      <c r="G44" s="12">
        <f>IFERROR(AVERAGEIFS(统调负荷!$AB:$AB,统调负荷!$B:$B,G$3,统调负荷!$C:$C,$A44),"")</f>
        <v>331.2725</v>
      </c>
      <c r="H44" s="12">
        <f>IFERROR(AVERAGEIFS(统调负荷!$AB:$AB,统调负荷!$B:$B,H$3,统调负荷!$C:$C,$A44),"")</f>
        <v>327.5925</v>
      </c>
      <c r="I44" s="12">
        <f>IFERROR(AVERAGEIFS(统调负荷!$AB:$AB,统调负荷!$B:$B,I$3,统调负荷!$C:$C,$A44),"")</f>
        <v>322.5625</v>
      </c>
      <c r="J44" s="12">
        <f>IFERROR(AVERAGEIFS(统调负荷!$AB:$AB,统调负荷!$B:$B,J$3,统调负荷!$C:$C,$A44),"")</f>
        <v>314.905</v>
      </c>
      <c r="K44" s="12">
        <f>IFERROR(AVERAGEIFS(统调负荷!$AB:$AB,统调负荷!$B:$B,K$3,统调负荷!$C:$C,$A44),"")</f>
        <v>313.6225</v>
      </c>
      <c r="L44" s="12">
        <f>IFERROR(AVERAGEIFS(统调负荷!$AB:$AB,统调负荷!$B:$B,L$3,统调负荷!$C:$C,$A44),"")</f>
        <v>318.3225</v>
      </c>
      <c r="M44" s="12">
        <f>IFERROR(AVERAGEIFS(统调负荷!$AB:$AB,统调负荷!$B:$B,M$3,统调负荷!$C:$C,$A44),"")</f>
        <v>324.2375</v>
      </c>
      <c r="N44" s="12">
        <f>IFERROR(AVERAGEIFS(统调负荷!$AB:$AB,统调负荷!$B:$B,N$3,统调负荷!$C:$C,$A44),"")</f>
        <v>316.445</v>
      </c>
      <c r="O44" s="12">
        <f>IFERROR(AVERAGEIFS(统调负荷!$AB:$AB,统调负荷!$B:$B,O$3,统调负荷!$C:$C,$A44),"")</f>
        <v>306.0075</v>
      </c>
      <c r="P44" s="12">
        <f>IFERROR(AVERAGEIFS(统调负荷!$AB:$AB,统调负荷!$B:$B,P$3,统调负荷!$C:$C,$A44),"")</f>
        <v>197.4825</v>
      </c>
      <c r="Q44" s="12">
        <f>IFERROR(AVERAGEIFS(统调负荷!$AB:$AB,统调负荷!$B:$B,Q$3,统调负荷!$C:$C,$A44),"")</f>
        <v>33.065</v>
      </c>
      <c r="R44" s="12">
        <f>IFERROR(AVERAGEIFS(统调负荷!$AB:$AB,统调负荷!$B:$B,R$3,统调负荷!$C:$C,$A44),"")</f>
        <v>1.41</v>
      </c>
      <c r="S44" s="12">
        <f>IFERROR(AVERAGEIFS(统调负荷!$AB:$AB,统调负荷!$B:$B,S$3,统调负荷!$C:$C,$A44),"")</f>
        <v>0</v>
      </c>
      <c r="T44" s="12">
        <f>IFERROR(AVERAGEIFS(统调负荷!$AB:$AB,统调负荷!$B:$B,T$3,统调负荷!$C:$C,$A44),"")</f>
        <v>0</v>
      </c>
      <c r="U44" s="12">
        <f>IFERROR(AVERAGEIFS(统调负荷!$AB:$AB,统调负荷!$B:$B,U$3,统调负荷!$C:$C,$A44),"")</f>
        <v>0</v>
      </c>
      <c r="V44" s="12">
        <f>IFERROR(AVERAGEIFS(统调负荷!$AB:$AB,统调负荷!$B:$B,V$3,统调负荷!$C:$C,$A44),"")</f>
        <v>216.305</v>
      </c>
      <c r="W44" s="12">
        <f>IFERROR(AVERAGEIFS(统调负荷!$AB:$AB,统调负荷!$B:$B,W$3,统调负荷!$C:$C,$A44),"")</f>
        <v>311.68</v>
      </c>
      <c r="X44" s="12">
        <f>IFERROR(AVERAGEIFS(统调负荷!$AB:$AB,统调负荷!$B:$B,X$3,统调负荷!$C:$C,$A44),"")</f>
        <v>334.475</v>
      </c>
      <c r="Y44" s="12">
        <f>IFERROR(AVERAGEIFS(统调负荷!$AB:$AB,统调负荷!$B:$B,Y$3,统调负荷!$C:$C,$A44),"")</f>
        <v>342.6575</v>
      </c>
      <c r="Z44" s="12">
        <f>IFERROR(AVERAGEIFS(统调负荷!$AB:$AB,统调负荷!$B:$B,Z$3,统调负荷!$C:$C,$A44),"")</f>
        <v>336.265</v>
      </c>
      <c r="AA44" s="12">
        <f>IFERROR(AVERAGEIFS(统调负荷!$AB:$AB,统调负荷!$B:$B,AA$3,统调负荷!$C:$C,$A44),"")</f>
        <v>338.1475</v>
      </c>
      <c r="AB44" s="12">
        <f>IFERROR(AVERAGEIFS(统调负荷!$AB:$AB,统调负荷!$B:$B,AB$3,统调负荷!$C:$C,$A44),"")</f>
        <v>350.4925</v>
      </c>
      <c r="AC44" s="12">
        <f>IFERROR(AVERAGEIFS(统调负荷!$AB:$AB,统调负荷!$B:$B,AC$3,统调负荷!$C:$C,$A44),"")</f>
        <v>318.2325</v>
      </c>
      <c r="AD44" s="22"/>
      <c r="AE44" s="18">
        <f t="shared" si="59"/>
        <v>-167.99996031746</v>
      </c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</row>
    <row r="45" customHeight="1" spans="1:56">
      <c r="A45" s="16" t="str">
        <f>统调负荷24小时!A45</f>
        <v>2025-01-21</v>
      </c>
      <c r="B45" s="17" t="s">
        <v>127</v>
      </c>
      <c r="C45" s="3">
        <f t="shared" si="58"/>
        <v>240.837604166667</v>
      </c>
      <c r="D45" s="3">
        <f t="shared" si="0"/>
        <v>519.17</v>
      </c>
      <c r="E45" s="3">
        <f t="shared" si="1"/>
        <v>0</v>
      </c>
      <c r="F45" s="12">
        <f>IFERROR(AVERAGEIFS(统调负荷!$AC:$AC,统调负荷!$B:$B,F$3,统调负荷!$C:$C,$A45),"")</f>
        <v>519.17</v>
      </c>
      <c r="G45" s="12">
        <f>IFERROR(AVERAGEIFS(统调负荷!$AC:$AC,统调负荷!$B:$B,G$3,统调负荷!$C:$C,$A45),"")</f>
        <v>326.28</v>
      </c>
      <c r="H45" s="12">
        <f>IFERROR(AVERAGEIFS(统调负荷!$AC:$AC,统调负荷!$B:$B,H$3,统调负荷!$C:$C,$A45),"")</f>
        <v>310.49</v>
      </c>
      <c r="I45" s="12">
        <f>IFERROR(AVERAGEIFS(统调负荷!$AC:$AC,统调负荷!$B:$B,I$3,统调负荷!$C:$C,$A45),"")</f>
        <v>300.055</v>
      </c>
      <c r="J45" s="12">
        <f>IFERROR(AVERAGEIFS(统调负荷!$AC:$AC,统调负荷!$B:$B,J$3,统调负荷!$C:$C,$A45),"")</f>
        <v>277.5925</v>
      </c>
      <c r="K45" s="12">
        <f>IFERROR(AVERAGEIFS(统调负荷!$AC:$AC,统调负荷!$B:$B,K$3,统调负荷!$C:$C,$A45),"")</f>
        <v>296.5475</v>
      </c>
      <c r="L45" s="12">
        <f>IFERROR(AVERAGEIFS(统调负荷!$AC:$AC,统调负荷!$B:$B,L$3,统调负荷!$C:$C,$A45),"")</f>
        <v>298.2625</v>
      </c>
      <c r="M45" s="12">
        <f>IFERROR(AVERAGEIFS(统调负荷!$AC:$AC,统调负荷!$B:$B,M$3,统调负荷!$C:$C,$A45),"")</f>
        <v>301.3875</v>
      </c>
      <c r="N45" s="12">
        <f>IFERROR(AVERAGEIFS(统调负荷!$AC:$AC,统调负荷!$B:$B,N$3,统调负荷!$C:$C,$A45),"")</f>
        <v>285.745</v>
      </c>
      <c r="O45" s="12">
        <f>IFERROR(AVERAGEIFS(统调负荷!$AC:$AC,统调负荷!$B:$B,O$3,统调负荷!$C:$C,$A45),"")</f>
        <v>96.1675</v>
      </c>
      <c r="P45" s="12">
        <f>IFERROR(AVERAGEIFS(统调负荷!$AC:$AC,统调负荷!$B:$B,P$3,统调负荷!$C:$C,$A45),"")</f>
        <v>11.99</v>
      </c>
      <c r="Q45" s="12">
        <f>IFERROR(AVERAGEIFS(统调负荷!$AC:$AC,统调负荷!$B:$B,Q$3,统调负荷!$C:$C,$A45),"")</f>
        <v>85.1725</v>
      </c>
      <c r="R45" s="12">
        <f>IFERROR(AVERAGEIFS(统调负荷!$AC:$AC,统调负荷!$B:$B,R$3,统调负荷!$C:$C,$A45),"")</f>
        <v>99.1375</v>
      </c>
      <c r="S45" s="12">
        <f>IFERROR(AVERAGEIFS(统调负荷!$AC:$AC,统调负荷!$B:$B,S$3,统调负荷!$C:$C,$A45),"")</f>
        <v>122.53</v>
      </c>
      <c r="T45" s="12">
        <f>IFERROR(AVERAGEIFS(统调负荷!$AC:$AC,统调负荷!$B:$B,T$3,统调负荷!$C:$C,$A45),"")</f>
        <v>0</v>
      </c>
      <c r="U45" s="12">
        <f>IFERROR(AVERAGEIFS(统调负荷!$AC:$AC,统调负荷!$B:$B,U$3,统调负荷!$C:$C,$A45),"")</f>
        <v>73.75</v>
      </c>
      <c r="V45" s="12">
        <f>IFERROR(AVERAGEIFS(统调负荷!$AC:$AC,统调负荷!$B:$B,V$3,统调负荷!$C:$C,$A45),"")</f>
        <v>240.03</v>
      </c>
      <c r="W45" s="12">
        <f>IFERROR(AVERAGEIFS(统调负荷!$AC:$AC,统调负荷!$B:$B,W$3,统调负荷!$C:$C,$A45),"")</f>
        <v>231.56</v>
      </c>
      <c r="X45" s="12">
        <f>IFERROR(AVERAGEIFS(统调负荷!$AC:$AC,统调负荷!$B:$B,X$3,统调负荷!$C:$C,$A45),"")</f>
        <v>334.5775</v>
      </c>
      <c r="Y45" s="12">
        <f>IFERROR(AVERAGEIFS(统调负荷!$AC:$AC,统调负荷!$B:$B,Y$3,统调负荷!$C:$C,$A45),"")</f>
        <v>318.3625</v>
      </c>
      <c r="Z45" s="12">
        <f>IFERROR(AVERAGEIFS(统调负荷!$AC:$AC,统调负荷!$B:$B,Z$3,统调负荷!$C:$C,$A45),"")</f>
        <v>314.0825</v>
      </c>
      <c r="AA45" s="12">
        <f>IFERROR(AVERAGEIFS(统调负荷!$AC:$AC,统调负荷!$B:$B,AA$3,统调负荷!$C:$C,$A45),"")</f>
        <v>302.685</v>
      </c>
      <c r="AB45" s="12">
        <f>IFERROR(AVERAGEIFS(统调负荷!$AC:$AC,统调负荷!$B:$B,AB$3,统调负荷!$C:$C,$A45),"")</f>
        <v>324.84</v>
      </c>
      <c r="AC45" s="12">
        <f>IFERROR(AVERAGEIFS(统调负荷!$AC:$AC,统调负荷!$B:$B,AC$3,统调负荷!$C:$C,$A45),"")</f>
        <v>309.6875</v>
      </c>
      <c r="AD45" s="22"/>
      <c r="AE45" s="18">
        <f t="shared" si="59"/>
        <v>-184.364920634921</v>
      </c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</row>
    <row r="46" customHeight="1" spans="1:56">
      <c r="A46" s="16" t="str">
        <f>统调负荷24小时!A46</f>
        <v>2025-01-22</v>
      </c>
      <c r="B46" s="17" t="s">
        <v>126</v>
      </c>
      <c r="C46" s="3">
        <f t="shared" si="58"/>
        <v>260.921666666667</v>
      </c>
      <c r="D46" s="3">
        <f t="shared" si="0"/>
        <v>355.055</v>
      </c>
      <c r="E46" s="3">
        <f t="shared" si="1"/>
        <v>62.485</v>
      </c>
      <c r="F46" s="12">
        <f>IFERROR(AVERAGEIFS(统调负荷!$AB:$AB,统调负荷!$B:$B,F$3,统调负荷!$C:$C,$A46),"")</f>
        <v>313.7725</v>
      </c>
      <c r="G46" s="12">
        <f>IFERROR(AVERAGEIFS(统调负荷!$AB:$AB,统调负荷!$B:$B,G$3,统调负荷!$C:$C,$A46),"")</f>
        <v>300.5275</v>
      </c>
      <c r="H46" s="12">
        <f>IFERROR(AVERAGEIFS(统调负荷!$AB:$AB,统调负荷!$B:$B,H$3,统调负荷!$C:$C,$A46),"")</f>
        <v>298.81</v>
      </c>
      <c r="I46" s="12">
        <f>IFERROR(AVERAGEIFS(统调负荷!$AB:$AB,统调负荷!$B:$B,I$3,统调负荷!$C:$C,$A46),"")</f>
        <v>300.055</v>
      </c>
      <c r="J46" s="12">
        <f>IFERROR(AVERAGEIFS(统调负荷!$AB:$AB,统调负荷!$B:$B,J$3,统调负荷!$C:$C,$A46),"")</f>
        <v>298.75</v>
      </c>
      <c r="K46" s="12">
        <f>IFERROR(AVERAGEIFS(统调负荷!$AB:$AB,统调负荷!$B:$B,K$3,统调负荷!$C:$C,$A46),"")</f>
        <v>298.5</v>
      </c>
      <c r="L46" s="12">
        <f>IFERROR(AVERAGEIFS(统调负荷!$AB:$AB,统调负荷!$B:$B,L$3,统调负荷!$C:$C,$A46),"")</f>
        <v>299.7875</v>
      </c>
      <c r="M46" s="12">
        <f>IFERROR(AVERAGEIFS(统调负荷!$AB:$AB,统调负荷!$B:$B,M$3,统调负荷!$C:$C,$A46),"")</f>
        <v>300.165</v>
      </c>
      <c r="N46" s="12">
        <f>IFERROR(AVERAGEIFS(统调负荷!$AB:$AB,统调负荷!$B:$B,N$3,统调负荷!$C:$C,$A46),"")</f>
        <v>298.5</v>
      </c>
      <c r="O46" s="12">
        <f>IFERROR(AVERAGEIFS(统调负荷!$AB:$AB,统调负荷!$B:$B,O$3,统调负荷!$C:$C,$A46),"")</f>
        <v>287.2875</v>
      </c>
      <c r="P46" s="12">
        <f>IFERROR(AVERAGEIFS(统调负荷!$AB:$AB,统调负荷!$B:$B,P$3,统调负荷!$C:$C,$A46),"")</f>
        <v>157.155</v>
      </c>
      <c r="Q46" s="12">
        <f>IFERROR(AVERAGEIFS(统调负荷!$AB:$AB,统调负荷!$B:$B,Q$3,统调负荷!$C:$C,$A46),"")</f>
        <v>95.7925</v>
      </c>
      <c r="R46" s="12">
        <f>IFERROR(AVERAGEIFS(统调负荷!$AB:$AB,统调负荷!$B:$B,R$3,统调负荷!$C:$C,$A46),"")</f>
        <v>172.5</v>
      </c>
      <c r="S46" s="12">
        <f>IFERROR(AVERAGEIFS(统调负荷!$AB:$AB,统调负荷!$B:$B,S$3,统调负荷!$C:$C,$A46),"")</f>
        <v>82.735</v>
      </c>
      <c r="T46" s="12">
        <f>IFERROR(AVERAGEIFS(统调负荷!$AB:$AB,统调负荷!$B:$B,T$3,统调负荷!$C:$C,$A46),"")</f>
        <v>62.485</v>
      </c>
      <c r="U46" s="12">
        <f>IFERROR(AVERAGEIFS(统调负荷!$AB:$AB,统调负荷!$B:$B,U$3,统调负荷!$C:$C,$A46),"")</f>
        <v>165.465</v>
      </c>
      <c r="V46" s="12">
        <f>IFERROR(AVERAGEIFS(统调负荷!$AB:$AB,统调负荷!$B:$B,V$3,统调负荷!$C:$C,$A46),"")</f>
        <v>279.6425</v>
      </c>
      <c r="W46" s="12">
        <f>IFERROR(AVERAGEIFS(统调负荷!$AB:$AB,统调负荷!$B:$B,W$3,统调负荷!$C:$C,$A46),"")</f>
        <v>295.975</v>
      </c>
      <c r="X46" s="12">
        <f>IFERROR(AVERAGEIFS(统调负荷!$AB:$AB,统调负荷!$B:$B,X$3,统调负荷!$C:$C,$A46),"")</f>
        <v>315.3725</v>
      </c>
      <c r="Y46" s="12">
        <f>IFERROR(AVERAGEIFS(统调负荷!$AB:$AB,统调负荷!$B:$B,Y$3,统调负荷!$C:$C,$A46),"")</f>
        <v>315.305</v>
      </c>
      <c r="Z46" s="12">
        <f>IFERROR(AVERAGEIFS(统调负荷!$AB:$AB,统调负荷!$B:$B,Z$3,统调负荷!$C:$C,$A46),"")</f>
        <v>311.5625</v>
      </c>
      <c r="AA46" s="12">
        <f>IFERROR(AVERAGEIFS(统调负荷!$AB:$AB,统调负荷!$B:$B,AA$3,统调负荷!$C:$C,$A46),"")</f>
        <v>317.19</v>
      </c>
      <c r="AB46" s="12">
        <f>IFERROR(AVERAGEIFS(统调负荷!$AB:$AB,统调负荷!$B:$B,AB$3,统调负荷!$C:$C,$A46),"")</f>
        <v>355.055</v>
      </c>
      <c r="AC46" s="12">
        <f>IFERROR(AVERAGEIFS(统调负荷!$AB:$AB,统调负荷!$B:$B,AC$3,统调负荷!$C:$C,$A46),"")</f>
        <v>339.73</v>
      </c>
      <c r="AD46" s="22"/>
      <c r="AE46" s="18">
        <f t="shared" si="59"/>
        <v>-105.001349206349</v>
      </c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</row>
    <row r="47" customHeight="1" spans="1:56">
      <c r="A47" s="16" t="str">
        <f>统调负荷24小时!A47</f>
        <v>2025-01-22</v>
      </c>
      <c r="B47" s="17" t="s">
        <v>127</v>
      </c>
      <c r="C47" s="3">
        <f t="shared" si="58"/>
        <v>283.2809375</v>
      </c>
      <c r="D47" s="3">
        <f t="shared" si="0"/>
        <v>415.475</v>
      </c>
      <c r="E47" s="3">
        <f t="shared" si="1"/>
        <v>0</v>
      </c>
      <c r="F47" s="12">
        <f>IFERROR(AVERAGEIFS(统调负荷!$AC:$AC,统调负荷!$B:$B,F$3,统调负荷!$C:$C,$A47),"")</f>
        <v>341.415</v>
      </c>
      <c r="G47" s="12">
        <f>IFERROR(AVERAGEIFS(统调负荷!$AC:$AC,统调负荷!$B:$B,G$3,统调负荷!$C:$C,$A47),"")</f>
        <v>296.715</v>
      </c>
      <c r="H47" s="12">
        <f>IFERROR(AVERAGEIFS(统调负荷!$AC:$AC,统调负荷!$B:$B,H$3,统调负荷!$C:$C,$A47),"")</f>
        <v>287</v>
      </c>
      <c r="I47" s="12">
        <f>IFERROR(AVERAGEIFS(统调负荷!$AC:$AC,统调负荷!$B:$B,I$3,统调负荷!$C:$C,$A47),"")</f>
        <v>275.03</v>
      </c>
      <c r="J47" s="12">
        <f>IFERROR(AVERAGEIFS(统调负荷!$AC:$AC,统调负荷!$B:$B,J$3,统调负荷!$C:$C,$A47),"")</f>
        <v>269.5025</v>
      </c>
      <c r="K47" s="12">
        <f>IFERROR(AVERAGEIFS(统调负荷!$AC:$AC,统调负荷!$B:$B,K$3,统调负荷!$C:$C,$A47),"")</f>
        <v>220.7525</v>
      </c>
      <c r="L47" s="12">
        <f>IFERROR(AVERAGEIFS(统调负荷!$AC:$AC,统调负荷!$B:$B,L$3,统调负荷!$C:$C,$A47),"")</f>
        <v>316.9975</v>
      </c>
      <c r="M47" s="12">
        <f>IFERROR(AVERAGEIFS(统调负荷!$AC:$AC,统调负荷!$B:$B,M$3,统调负荷!$C:$C,$A47),"")</f>
        <v>323.3775</v>
      </c>
      <c r="N47" s="12">
        <f>IFERROR(AVERAGEIFS(统调负荷!$AC:$AC,统调负荷!$B:$B,N$3,统调负荷!$C:$C,$A47),"")</f>
        <v>303.3225</v>
      </c>
      <c r="O47" s="12">
        <f>IFERROR(AVERAGEIFS(统调负荷!$AC:$AC,统调负荷!$B:$B,O$3,统调负荷!$C:$C,$A47),"")</f>
        <v>320.04</v>
      </c>
      <c r="P47" s="12">
        <f>IFERROR(AVERAGEIFS(统调负荷!$AC:$AC,统调负荷!$B:$B,P$3,统调负荷!$C:$C,$A47),"")</f>
        <v>310.25</v>
      </c>
      <c r="Q47" s="12">
        <f>IFERROR(AVERAGEIFS(统调负荷!$AC:$AC,统调负荷!$B:$B,Q$3,统调负荷!$C:$C,$A47),"")</f>
        <v>307.5</v>
      </c>
      <c r="R47" s="12">
        <f>IFERROR(AVERAGEIFS(统调负荷!$AC:$AC,统调负荷!$B:$B,R$3,统调负荷!$C:$C,$A47),"")</f>
        <v>415.475</v>
      </c>
      <c r="S47" s="12">
        <f>IFERROR(AVERAGEIFS(统调负荷!$AC:$AC,统调负荷!$B:$B,S$3,统调负荷!$C:$C,$A47),"")</f>
        <v>297.0275</v>
      </c>
      <c r="T47" s="12">
        <f>IFERROR(AVERAGEIFS(统调负荷!$AC:$AC,统调负荷!$B:$B,T$3,统调负荷!$C:$C,$A47),"")</f>
        <v>0</v>
      </c>
      <c r="U47" s="12">
        <f>IFERROR(AVERAGEIFS(统调负荷!$AC:$AC,统调负荷!$B:$B,U$3,统调负荷!$C:$C,$A47),"")</f>
        <v>0.25</v>
      </c>
      <c r="V47" s="12">
        <f>IFERROR(AVERAGEIFS(统调负荷!$AC:$AC,统调负荷!$B:$B,V$3,统调负荷!$C:$C,$A47),"")</f>
        <v>148.33</v>
      </c>
      <c r="W47" s="12">
        <f>IFERROR(AVERAGEIFS(统调负荷!$AC:$AC,统调负荷!$B:$B,W$3,统调负荷!$C:$C,$A47),"")</f>
        <v>308.025</v>
      </c>
      <c r="X47" s="12">
        <f>IFERROR(AVERAGEIFS(统调负荷!$AC:$AC,统调负荷!$B:$B,X$3,统调负荷!$C:$C,$A47),"")</f>
        <v>354.05</v>
      </c>
      <c r="Y47" s="12">
        <f>IFERROR(AVERAGEIFS(统调负荷!$AC:$AC,统调负荷!$B:$B,Y$3,统调负荷!$C:$C,$A47),"")</f>
        <v>363.8275</v>
      </c>
      <c r="Z47" s="12">
        <f>IFERROR(AVERAGEIFS(统调负荷!$AC:$AC,统调负荷!$B:$B,Z$3,统调负荷!$C:$C,$A47),"")</f>
        <v>341.4375</v>
      </c>
      <c r="AA47" s="12">
        <f>IFERROR(AVERAGEIFS(统调负荷!$AC:$AC,统调负荷!$B:$B,AA$3,统调负荷!$C:$C,$A47),"")</f>
        <v>339.5</v>
      </c>
      <c r="AB47" s="12">
        <f>IFERROR(AVERAGEIFS(统调负荷!$AC:$AC,统调负荷!$B:$B,AB$3,统调负荷!$C:$C,$A47),"")</f>
        <v>350.1075</v>
      </c>
      <c r="AC47" s="12">
        <f>IFERROR(AVERAGEIFS(统调负荷!$AC:$AC,统调负荷!$B:$B,AC$3,统调负荷!$C:$C,$A47),"")</f>
        <v>308.81</v>
      </c>
      <c r="AD47" s="22"/>
      <c r="AE47" s="18">
        <f t="shared" si="59"/>
        <v>-88.6213095238095</v>
      </c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</row>
    <row r="48" customHeight="1" spans="1:56">
      <c r="A48" s="16" t="str">
        <f>统调负荷24小时!A48</f>
        <v>2025-01-23</v>
      </c>
      <c r="B48" s="17" t="s">
        <v>126</v>
      </c>
      <c r="C48" s="3">
        <f t="shared" si="58"/>
        <v>230.247083333333</v>
      </c>
      <c r="D48" s="3">
        <f t="shared" si="0"/>
        <v>317.9775</v>
      </c>
      <c r="E48" s="3">
        <f t="shared" si="1"/>
        <v>0</v>
      </c>
      <c r="F48" s="12">
        <f>IFERROR(AVERAGEIFS(统调负荷!$AB:$AB,统调负荷!$B:$B,F$3,统调负荷!$C:$C,$A48),"")</f>
        <v>316.87</v>
      </c>
      <c r="G48" s="12">
        <f>IFERROR(AVERAGEIFS(统调负荷!$AB:$AB,统调负荷!$B:$B,G$3,统调负荷!$C:$C,$A48),"")</f>
        <v>287.305</v>
      </c>
      <c r="H48" s="12">
        <f>IFERROR(AVERAGEIFS(统调负荷!$AB:$AB,统调负荷!$B:$B,H$3,统调负荷!$C:$C,$A48),"")</f>
        <v>279.015</v>
      </c>
      <c r="I48" s="12">
        <f>IFERROR(AVERAGEIFS(统调负荷!$AB:$AB,统调负荷!$B:$B,I$3,统调负荷!$C:$C,$A48),"")</f>
        <v>280.5875</v>
      </c>
      <c r="J48" s="12">
        <f>IFERROR(AVERAGEIFS(统调负荷!$AB:$AB,统调负荷!$B:$B,J$3,统调负荷!$C:$C,$A48),"")</f>
        <v>280</v>
      </c>
      <c r="K48" s="12">
        <f>IFERROR(AVERAGEIFS(统调负荷!$AB:$AB,统调负荷!$B:$B,K$3,统调负荷!$C:$C,$A48),"")</f>
        <v>280.4475</v>
      </c>
      <c r="L48" s="12">
        <f>IFERROR(AVERAGEIFS(统调负荷!$AB:$AB,统调负荷!$B:$B,L$3,统调负荷!$C:$C,$A48),"")</f>
        <v>292.065</v>
      </c>
      <c r="M48" s="12">
        <f>IFERROR(AVERAGEIFS(统调负荷!$AB:$AB,统调负荷!$B:$B,M$3,统调负荷!$C:$C,$A48),"")</f>
        <v>299.0125</v>
      </c>
      <c r="N48" s="12">
        <f>IFERROR(AVERAGEIFS(统调负荷!$AB:$AB,统调负荷!$B:$B,N$3,统调负荷!$C:$C,$A48),"")</f>
        <v>298</v>
      </c>
      <c r="O48" s="12">
        <f>IFERROR(AVERAGEIFS(统调负荷!$AB:$AB,统调负荷!$B:$B,O$3,统调负荷!$C:$C,$A48),"")</f>
        <v>288.5325</v>
      </c>
      <c r="P48" s="12">
        <f>IFERROR(AVERAGEIFS(统调负荷!$AB:$AB,统调负荷!$B:$B,P$3,统调负荷!$C:$C,$A48),"")</f>
        <v>136.5</v>
      </c>
      <c r="Q48" s="12">
        <f>IFERROR(AVERAGEIFS(统调负荷!$AB:$AB,统调负荷!$B:$B,Q$3,统调负荷!$C:$C,$A48),"")</f>
        <v>0.42</v>
      </c>
      <c r="R48" s="12">
        <f>IFERROR(AVERAGEIFS(统调负荷!$AB:$AB,统调负荷!$B:$B,R$3,统调负荷!$C:$C,$A48),"")</f>
        <v>184.03</v>
      </c>
      <c r="S48" s="12">
        <f>IFERROR(AVERAGEIFS(统调负荷!$AB:$AB,统调负荷!$B:$B,S$3,统调负荷!$C:$C,$A48),"")</f>
        <v>0.5</v>
      </c>
      <c r="T48" s="12">
        <f>IFERROR(AVERAGEIFS(统调负荷!$AB:$AB,统调负荷!$B:$B,T$3,统调负荷!$C:$C,$A48),"")</f>
        <v>0</v>
      </c>
      <c r="U48" s="12">
        <f>IFERROR(AVERAGEIFS(统调负荷!$AB:$AB,统调负荷!$B:$B,U$3,统调负荷!$C:$C,$A48),"")</f>
        <v>0.215</v>
      </c>
      <c r="V48" s="12">
        <f>IFERROR(AVERAGEIFS(统调负荷!$AB:$AB,统调负荷!$B:$B,V$3,统调负荷!$C:$C,$A48),"")</f>
        <v>138.285</v>
      </c>
      <c r="W48" s="12">
        <f>IFERROR(AVERAGEIFS(统调负荷!$AB:$AB,统调负荷!$B:$B,W$3,统调负荷!$C:$C,$A48),"")</f>
        <v>291.355</v>
      </c>
      <c r="X48" s="12">
        <f>IFERROR(AVERAGEIFS(统调负荷!$AB:$AB,统调负荷!$B:$B,X$3,统调负荷!$C:$C,$A48),"")</f>
        <v>315.2825</v>
      </c>
      <c r="Y48" s="12">
        <f>IFERROR(AVERAGEIFS(统调负荷!$AB:$AB,统调负荷!$B:$B,Y$3,统调负荷!$C:$C,$A48),"")</f>
        <v>317.9775</v>
      </c>
      <c r="Z48" s="12">
        <f>IFERROR(AVERAGEIFS(统调负荷!$AB:$AB,统调负荷!$B:$B,Z$3,统调负荷!$C:$C,$A48),"")</f>
        <v>314.5</v>
      </c>
      <c r="AA48" s="12">
        <f>IFERROR(AVERAGEIFS(统调负荷!$AB:$AB,统调负荷!$B:$B,AA$3,统调负荷!$C:$C,$A48),"")</f>
        <v>313.75</v>
      </c>
      <c r="AB48" s="12">
        <f>IFERROR(AVERAGEIFS(统调负荷!$AB:$AB,统调负荷!$B:$B,AB$3,统调负荷!$C:$C,$A48),"")</f>
        <v>313</v>
      </c>
      <c r="AC48" s="12">
        <f>IFERROR(AVERAGEIFS(统调负荷!$AB:$AB,统调负荷!$B:$B,AC$3,统调负荷!$C:$C,$A48),"")</f>
        <v>298.28</v>
      </c>
      <c r="AD48" s="12"/>
      <c r="AE48" s="12" t="str">
        <f>IFERROR(AVERAGEIFS(统调负荷!$AB:$AB,统调负荷!$B:$B,AE$3,统调负荷!$C:$C,$A48),"")</f>
        <v/>
      </c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</row>
    <row r="49" customHeight="1" spans="1:56">
      <c r="A49" s="16" t="str">
        <f>统调负荷24小时!A49</f>
        <v>2025-01-23</v>
      </c>
      <c r="B49" s="17" t="s">
        <v>127</v>
      </c>
      <c r="C49" s="3">
        <f t="shared" si="58"/>
        <v>278.300104166667</v>
      </c>
      <c r="D49" s="3">
        <f t="shared" si="0"/>
        <v>498.59</v>
      </c>
      <c r="E49" s="3">
        <f t="shared" si="1"/>
        <v>64.5025</v>
      </c>
      <c r="F49" s="12">
        <f>IFERROR(AVERAGEIFS(统调负荷!$AC:$AC,统调负荷!$B:$B,F$3,统调负荷!$C:$C,$A49),"")</f>
        <v>441.685</v>
      </c>
      <c r="G49" s="12">
        <f>IFERROR(AVERAGEIFS(统调负荷!$AC:$AC,统调负荷!$B:$B,G$3,统调负荷!$C:$C,$A49),"")</f>
        <v>213.75</v>
      </c>
      <c r="H49" s="12">
        <f>IFERROR(AVERAGEIFS(统调负荷!$AC:$AC,统调负荷!$B:$B,H$3,统调负荷!$C:$C,$A49),"")</f>
        <v>205.2825</v>
      </c>
      <c r="I49" s="12">
        <f>IFERROR(AVERAGEIFS(统调负荷!$AC:$AC,统调负荷!$B:$B,I$3,统调负荷!$C:$C,$A49),"")</f>
        <v>95.25</v>
      </c>
      <c r="J49" s="12">
        <f>IFERROR(AVERAGEIFS(统调负荷!$AC:$AC,统调负荷!$B:$B,J$3,统调负荷!$C:$C,$A49),"")</f>
        <v>64.5025</v>
      </c>
      <c r="K49" s="12">
        <f>IFERROR(AVERAGEIFS(统调负荷!$AC:$AC,统调负荷!$B:$B,K$3,统调负荷!$C:$C,$A49),"")</f>
        <v>219.1075</v>
      </c>
      <c r="L49" s="12">
        <f>IFERROR(AVERAGEIFS(统调负荷!$AC:$AC,统调负荷!$B:$B,L$3,统调负荷!$C:$C,$A49),"")</f>
        <v>299.03</v>
      </c>
      <c r="M49" s="12">
        <f>IFERROR(AVERAGEIFS(统调负荷!$AC:$AC,统调负荷!$B:$B,M$3,统调负荷!$C:$C,$A49),"")</f>
        <v>309.6125</v>
      </c>
      <c r="N49" s="12">
        <f>IFERROR(AVERAGEIFS(统调负荷!$AC:$AC,统调负荷!$B:$B,N$3,统调负荷!$C:$C,$A49),"")</f>
        <v>238.14</v>
      </c>
      <c r="O49" s="12">
        <f>IFERROR(AVERAGEIFS(统调负荷!$AC:$AC,统调负荷!$B:$B,O$3,统调负荷!$C:$C,$A49),"")</f>
        <v>272.5</v>
      </c>
      <c r="P49" s="12">
        <f>IFERROR(AVERAGEIFS(统调负荷!$AC:$AC,统调负荷!$B:$B,P$3,统调负荷!$C:$C,$A49),"")</f>
        <v>289.6525</v>
      </c>
      <c r="Q49" s="12">
        <f>IFERROR(AVERAGEIFS(统调负荷!$AC:$AC,统调负荷!$B:$B,Q$3,统调负荷!$C:$C,$A49),"")</f>
        <v>333.25</v>
      </c>
      <c r="R49" s="12">
        <f>IFERROR(AVERAGEIFS(统调负荷!$AC:$AC,统调负荷!$B:$B,R$3,统调负荷!$C:$C,$A49),"")</f>
        <v>498.59</v>
      </c>
      <c r="S49" s="12">
        <f>IFERROR(AVERAGEIFS(统调负荷!$AC:$AC,统调负荷!$B:$B,S$3,统调负荷!$C:$C,$A49),"")</f>
        <v>304.8</v>
      </c>
      <c r="T49" s="12">
        <f>IFERROR(AVERAGEIFS(统调负荷!$AC:$AC,统调负荷!$B:$B,T$3,统调负荷!$C:$C,$A49),"")</f>
        <v>275.03</v>
      </c>
      <c r="U49" s="12">
        <f>IFERROR(AVERAGEIFS(统调负荷!$AC:$AC,统调负荷!$B:$B,U$3,统调负荷!$C:$C,$A49),"")</f>
        <v>242.5325</v>
      </c>
      <c r="V49" s="12">
        <f>IFERROR(AVERAGEIFS(统调负荷!$AC:$AC,统调负荷!$B:$B,V$3,统调负荷!$C:$C,$A49),"")</f>
        <v>220.25</v>
      </c>
      <c r="W49" s="12">
        <f>IFERROR(AVERAGEIFS(统调负荷!$AC:$AC,统调负荷!$B:$B,W$3,统调负荷!$C:$C,$A49),"")</f>
        <v>333.2775</v>
      </c>
      <c r="X49" s="12">
        <f>IFERROR(AVERAGEIFS(统调负荷!$AC:$AC,统调负荷!$B:$B,X$3,统调负荷!$C:$C,$A49),"")</f>
        <v>341</v>
      </c>
      <c r="Y49" s="12">
        <f>IFERROR(AVERAGEIFS(统调负荷!$AC:$AC,统调负荷!$B:$B,Y$3,统调负荷!$C:$C,$A49),"")</f>
        <v>332</v>
      </c>
      <c r="Z49" s="12">
        <f>IFERROR(AVERAGEIFS(统调负荷!$AC:$AC,统调负荷!$B:$B,Z$3,统调负荷!$C:$C,$A49),"")</f>
        <v>319.91</v>
      </c>
      <c r="AA49" s="12">
        <f>IFERROR(AVERAGEIFS(统调负荷!$AC:$AC,统调负荷!$B:$B,AA$3,统调负荷!$C:$C,$A49),"")</f>
        <v>323.4925</v>
      </c>
      <c r="AB49" s="12">
        <f>IFERROR(AVERAGEIFS(统调负荷!$AC:$AC,统调负荷!$B:$B,AB$3,统调负荷!$C:$C,$A49),"")</f>
        <v>300.3075</v>
      </c>
      <c r="AC49" s="12">
        <f>IFERROR(AVERAGEIFS(统调负荷!$AC:$AC,统调负荷!$B:$B,AC$3,统调负荷!$C:$C,$A49),"")</f>
        <v>206.25</v>
      </c>
      <c r="AD49" s="12"/>
      <c r="AE49" s="12" t="str">
        <f>IFERROR(AVERAGEIFS(统调负荷!$AC:$AC,统调负荷!$B:$B,AE$3,统调负荷!$C:$C,$A49),"")</f>
        <v/>
      </c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</row>
    <row r="50" customHeight="1" spans="1:56">
      <c r="A50" s="16" t="str">
        <f>统调负荷24小时!A50</f>
        <v>2025-01-24</v>
      </c>
      <c r="B50" s="17" t="s">
        <v>126</v>
      </c>
      <c r="C50" s="3">
        <f t="shared" si="58"/>
        <v>126.1165625</v>
      </c>
      <c r="D50" s="3">
        <f t="shared" si="0"/>
        <v>312.25</v>
      </c>
      <c r="E50" s="3">
        <f t="shared" si="1"/>
        <v>0</v>
      </c>
      <c r="F50" s="12">
        <f>IFERROR(AVERAGEIFS(统调负荷!$AB:$AB,统调负荷!$B:$B,F$3,统调负荷!$C:$C,$A50),"")</f>
        <v>312.25</v>
      </c>
      <c r="G50" s="12">
        <f>IFERROR(AVERAGEIFS(统调负荷!$AB:$AB,统调负荷!$B:$B,G$3,统调负荷!$C:$C,$A50),"")</f>
        <v>218.75</v>
      </c>
      <c r="H50" s="12">
        <f>IFERROR(AVERAGEIFS(统调负荷!$AB:$AB,统调负荷!$B:$B,H$3,统调负荷!$C:$C,$A50),"")</f>
        <v>95.0325</v>
      </c>
      <c r="I50" s="12">
        <f>IFERROR(AVERAGEIFS(统调负荷!$AB:$AB,统调负荷!$B:$B,I$3,统调负荷!$C:$C,$A50),"")</f>
        <v>84.5</v>
      </c>
      <c r="J50" s="12">
        <f>IFERROR(AVERAGEIFS(统调负荷!$AB:$AB,统调负荷!$B:$B,J$3,统调负荷!$C:$C,$A50),"")</f>
        <v>1.25</v>
      </c>
      <c r="K50" s="12">
        <f>IFERROR(AVERAGEIFS(统调负荷!$AB:$AB,统调负荷!$B:$B,K$3,统调负荷!$C:$C,$A50),"")</f>
        <v>31.25</v>
      </c>
      <c r="L50" s="12">
        <f>IFERROR(AVERAGEIFS(统调负荷!$AB:$AB,统调负荷!$B:$B,L$3,统调负荷!$C:$C,$A50),"")</f>
        <v>188.7525</v>
      </c>
      <c r="M50" s="12">
        <f>IFERROR(AVERAGEIFS(统调负荷!$AB:$AB,统调负荷!$B:$B,M$3,统调负荷!$C:$C,$A50),"")</f>
        <v>260.005</v>
      </c>
      <c r="N50" s="12">
        <f>IFERROR(AVERAGEIFS(统调负荷!$AB:$AB,统调负荷!$B:$B,N$3,统调负荷!$C:$C,$A50),"")</f>
        <v>102.5</v>
      </c>
      <c r="O50" s="12">
        <f>IFERROR(AVERAGEIFS(统调负荷!$AB:$AB,统调负荷!$B:$B,O$3,统调负荷!$C:$C,$A50),"")</f>
        <v>1.5</v>
      </c>
      <c r="P50" s="12">
        <f>IFERROR(AVERAGEIFS(统调负荷!$AB:$AB,统调负荷!$B:$B,P$3,统调负荷!$C:$C,$A50),"")</f>
        <v>0</v>
      </c>
      <c r="Q50" s="12">
        <f>IFERROR(AVERAGEIFS(统调负荷!$AB:$AB,统调负荷!$B:$B,Q$3,统调负荷!$C:$C,$A50),"")</f>
        <v>0</v>
      </c>
      <c r="R50" s="12">
        <f>IFERROR(AVERAGEIFS(统调负荷!$AB:$AB,统调负荷!$B:$B,R$3,统调负荷!$C:$C,$A50),"")</f>
        <v>68.7825</v>
      </c>
      <c r="S50" s="12">
        <f>IFERROR(AVERAGEIFS(统调负荷!$AB:$AB,统调负荷!$B:$B,S$3,统调负荷!$C:$C,$A50),"")</f>
        <v>142.5325</v>
      </c>
      <c r="T50" s="12">
        <f>IFERROR(AVERAGEIFS(统调负荷!$AB:$AB,统调负荷!$B:$B,T$3,统调负荷!$C:$C,$A50),"")</f>
        <v>1.25</v>
      </c>
      <c r="U50" s="12">
        <f>IFERROR(AVERAGEIFS(统调负荷!$AB:$AB,统调负荷!$B:$B,U$3,统调负荷!$C:$C,$A50),"")</f>
        <v>72.5</v>
      </c>
      <c r="V50" s="12">
        <f>IFERROR(AVERAGEIFS(统调负荷!$AB:$AB,统调负荷!$B:$B,V$3,统调负荷!$C:$C,$A50),"")</f>
        <v>1.25</v>
      </c>
      <c r="W50" s="12">
        <f>IFERROR(AVERAGEIFS(统调负荷!$AB:$AB,统调负荷!$B:$B,W$3,统调负荷!$C:$C,$A50),"")</f>
        <v>3.75</v>
      </c>
      <c r="X50" s="12">
        <f>IFERROR(AVERAGEIFS(统调负荷!$AB:$AB,统调负荷!$B:$B,X$3,统调负荷!$C:$C,$A50),"")</f>
        <v>261.665</v>
      </c>
      <c r="Y50" s="12">
        <f>IFERROR(AVERAGEIFS(统调负荷!$AB:$AB,统调负荷!$B:$B,Y$3,统调负荷!$C:$C,$A50),"")</f>
        <v>251.0075</v>
      </c>
      <c r="Z50" s="12">
        <f>IFERROR(AVERAGEIFS(统调负荷!$AB:$AB,统调负荷!$B:$B,Z$3,统调负荷!$C:$C,$A50),"")</f>
        <v>131.2025</v>
      </c>
      <c r="AA50" s="12">
        <f>IFERROR(AVERAGEIFS(统调负荷!$AB:$AB,统调负荷!$B:$B,AA$3,统调负荷!$C:$C,$A50),"")</f>
        <v>213.78</v>
      </c>
      <c r="AB50" s="12">
        <f>IFERROR(AVERAGEIFS(统调负荷!$AB:$AB,统调负荷!$B:$B,AB$3,统调负荷!$C:$C,$A50),"")</f>
        <v>295.5375</v>
      </c>
      <c r="AC50" s="12">
        <f>IFERROR(AVERAGEIFS(统调负荷!$AB:$AB,统调负荷!$B:$B,AC$3,统调负荷!$C:$C,$A50),"")</f>
        <v>287.75</v>
      </c>
      <c r="AD50" s="12"/>
      <c r="AE50" s="18">
        <f t="shared" si="59"/>
        <v>-95.1792857142857</v>
      </c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</row>
    <row r="51" customHeight="1" spans="1:56">
      <c r="A51" s="16" t="str">
        <f>统调负荷24小时!A51</f>
        <v>2025-01-24</v>
      </c>
      <c r="B51" s="17" t="s">
        <v>127</v>
      </c>
      <c r="C51" s="3">
        <f t="shared" si="58"/>
        <v>204.771145833333</v>
      </c>
      <c r="D51" s="3">
        <f t="shared" si="0"/>
        <v>981.9525</v>
      </c>
      <c r="E51" s="3">
        <f t="shared" si="1"/>
        <v>0</v>
      </c>
      <c r="F51" s="12">
        <f>IFERROR(AVERAGEIFS(统调负荷!$AC:$AC,统调负荷!$B:$B,F$3,统调负荷!$C:$C,$A51),"")</f>
        <v>641.9</v>
      </c>
      <c r="G51" s="12">
        <f>IFERROR(AVERAGEIFS(统调负荷!$AC:$AC,统调负荷!$B:$B,G$3,统调负荷!$C:$C,$A51),"")</f>
        <v>140</v>
      </c>
      <c r="H51" s="12">
        <f>IFERROR(AVERAGEIFS(统调负荷!$AC:$AC,统调负荷!$B:$B,H$3,统调负荷!$C:$C,$A51),"")</f>
        <v>68.7825</v>
      </c>
      <c r="I51" s="12">
        <f>IFERROR(AVERAGEIFS(统调负荷!$AC:$AC,统调负荷!$B:$B,I$3,统调负荷!$C:$C,$A51),"")</f>
        <v>50</v>
      </c>
      <c r="J51" s="12">
        <f>IFERROR(AVERAGEIFS(统调负荷!$AC:$AC,统调负荷!$B:$B,J$3,统调负荷!$C:$C,$A51),"")</f>
        <v>0</v>
      </c>
      <c r="K51" s="12">
        <f>IFERROR(AVERAGEIFS(统调负荷!$AC:$AC,统调负荷!$B:$B,K$3,统调负荷!$C:$C,$A51),"")</f>
        <v>0</v>
      </c>
      <c r="L51" s="12">
        <f>IFERROR(AVERAGEIFS(统调负荷!$AC:$AC,统调负荷!$B:$B,L$3,统调负荷!$C:$C,$A51),"")</f>
        <v>0</v>
      </c>
      <c r="M51" s="12">
        <f>IFERROR(AVERAGEIFS(统调负荷!$AC:$AC,统调负荷!$B:$B,M$3,统调负荷!$C:$C,$A51),"")</f>
        <v>138.7825</v>
      </c>
      <c r="N51" s="12">
        <f>IFERROR(AVERAGEIFS(统调负荷!$AC:$AC,统调负荷!$B:$B,N$3,统调负荷!$C:$C,$A51),"")</f>
        <v>97.5325</v>
      </c>
      <c r="O51" s="12">
        <f>IFERROR(AVERAGEIFS(统调负荷!$AC:$AC,统调负荷!$B:$B,O$3,统调负荷!$C:$C,$A51),"")</f>
        <v>158.9325</v>
      </c>
      <c r="P51" s="12">
        <f>IFERROR(AVERAGEIFS(统调负荷!$AC:$AC,统调负荷!$B:$B,P$3,统调负荷!$C:$C,$A51),"")</f>
        <v>73.25</v>
      </c>
      <c r="Q51" s="12">
        <f>IFERROR(AVERAGEIFS(统调负荷!$AC:$AC,统调负荷!$B:$B,Q$3,统调负荷!$C:$C,$A51),"")</f>
        <v>386.0675</v>
      </c>
      <c r="R51" s="12">
        <f>IFERROR(AVERAGEIFS(统调负荷!$AC:$AC,统调负荷!$B:$B,R$3,统调负荷!$C:$C,$A51),"")</f>
        <v>325.395</v>
      </c>
      <c r="S51" s="12">
        <f>IFERROR(AVERAGEIFS(统调负荷!$AC:$AC,统调负荷!$B:$B,S$3,统调负荷!$C:$C,$A51),"")</f>
        <v>428.5</v>
      </c>
      <c r="T51" s="12">
        <f>IFERROR(AVERAGEIFS(统调负荷!$AC:$AC,统调负荷!$B:$B,T$3,统调负荷!$C:$C,$A51),"")</f>
        <v>458.0275</v>
      </c>
      <c r="U51" s="12">
        <f>IFERROR(AVERAGEIFS(统调负荷!$AC:$AC,统调负荷!$B:$B,U$3,统调负荷!$C:$C,$A51),"")</f>
        <v>981.9525</v>
      </c>
      <c r="V51" s="12">
        <f>IFERROR(AVERAGEIFS(统调负荷!$AC:$AC,统调负荷!$B:$B,V$3,统调负荷!$C:$C,$A51),"")</f>
        <v>570</v>
      </c>
      <c r="W51" s="12">
        <f>IFERROR(AVERAGEIFS(统调负荷!$AC:$AC,统调负荷!$B:$B,W$3,统调负荷!$C:$C,$A51),"")</f>
        <v>154.9025</v>
      </c>
      <c r="X51" s="12">
        <f>IFERROR(AVERAGEIFS(统调负荷!$AC:$AC,统调负荷!$B:$B,X$3,统调负荷!$C:$C,$A51),"")</f>
        <v>29.855</v>
      </c>
      <c r="Y51" s="12">
        <f>IFERROR(AVERAGEIFS(统调负荷!$AC:$AC,统调负荷!$B:$B,Y$3,统调负荷!$C:$C,$A51),"")</f>
        <v>28.905</v>
      </c>
      <c r="Z51" s="12">
        <f>IFERROR(AVERAGEIFS(统调负荷!$AC:$AC,统调负荷!$B:$B,Z$3,统调负荷!$C:$C,$A51),"")</f>
        <v>18.645</v>
      </c>
      <c r="AA51" s="12">
        <f>IFERROR(AVERAGEIFS(统调负荷!$AC:$AC,统调负荷!$B:$B,AA$3,统调负荷!$C:$C,$A51),"")</f>
        <v>16.8825</v>
      </c>
      <c r="AB51" s="12">
        <f>IFERROR(AVERAGEIFS(统调负荷!$AC:$AC,统调负荷!$B:$B,AB$3,统调负荷!$C:$C,$A51),"")</f>
        <v>144.695</v>
      </c>
      <c r="AC51" s="12">
        <f>IFERROR(AVERAGEIFS(统调负荷!$AC:$AC,统调负荷!$B:$B,AC$3,统调负荷!$C:$C,$A51),"")</f>
        <v>1.5</v>
      </c>
      <c r="AD51" s="22"/>
      <c r="AE51" s="18">
        <f t="shared" si="59"/>
        <v>252.817658730159</v>
      </c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</row>
    <row r="52" customHeight="1" spans="1:56">
      <c r="A52" s="16" t="str">
        <f>统调负荷24小时!A52</f>
        <v>2025-01-25</v>
      </c>
      <c r="B52" s="17" t="s">
        <v>126</v>
      </c>
      <c r="C52" s="3">
        <f t="shared" si="58"/>
        <v>83.16625</v>
      </c>
      <c r="D52" s="3">
        <f t="shared" si="0"/>
        <v>304.2775</v>
      </c>
      <c r="E52" s="3">
        <f t="shared" si="1"/>
        <v>0</v>
      </c>
      <c r="F52" s="12">
        <f>IFERROR(AVERAGEIFS(统调负荷!$AB:$AB,统调负荷!$B:$B,F$3,统调负荷!$C:$C,$A52),"")</f>
        <v>304.2775</v>
      </c>
      <c r="G52" s="12">
        <f>IFERROR(AVERAGEIFS(统调负荷!$AB:$AB,统调负荷!$B:$B,G$3,统调负荷!$C:$C,$A52),"")</f>
        <v>287.5325</v>
      </c>
      <c r="H52" s="12">
        <f>IFERROR(AVERAGEIFS(统调负荷!$AB:$AB,统调负荷!$B:$B,H$3,统调负荷!$C:$C,$A52),"")</f>
        <v>27.5</v>
      </c>
      <c r="I52" s="12">
        <f>IFERROR(AVERAGEIFS(统调负荷!$AB:$AB,统调负荷!$B:$B,I$3,统调负荷!$C:$C,$A52),"")</f>
        <v>182.5025</v>
      </c>
      <c r="J52" s="12">
        <f>IFERROR(AVERAGEIFS(统调负荷!$AB:$AB,统调负荷!$B:$B,J$3,统调负荷!$C:$C,$A52),"")</f>
        <v>0</v>
      </c>
      <c r="K52" s="12">
        <f>IFERROR(AVERAGEIFS(统调负荷!$AB:$AB,统调负荷!$B:$B,K$3,统调负荷!$C:$C,$A52),"")</f>
        <v>19.8525</v>
      </c>
      <c r="L52" s="12">
        <f>IFERROR(AVERAGEIFS(统调负荷!$AB:$AB,统调负荷!$B:$B,L$3,统调负荷!$C:$C,$A52),"")</f>
        <v>45</v>
      </c>
      <c r="M52" s="12">
        <f>IFERROR(AVERAGEIFS(统调负荷!$AB:$AB,统调负荷!$B:$B,M$3,统调负荷!$C:$C,$A52),"")</f>
        <v>198.75</v>
      </c>
      <c r="N52" s="12">
        <f>IFERROR(AVERAGEIFS(统调负荷!$AB:$AB,统调负荷!$B:$B,N$3,统调负荷!$C:$C,$A52),"")</f>
        <v>0</v>
      </c>
      <c r="O52" s="12">
        <f>IFERROR(AVERAGEIFS(统调负荷!$AB:$AB,统调负荷!$B:$B,O$3,统调负荷!$C:$C,$A52),"")</f>
        <v>0</v>
      </c>
      <c r="P52" s="12">
        <f>IFERROR(AVERAGEIFS(统调负荷!$AB:$AB,统调负荷!$B:$B,P$3,统调负荷!$C:$C,$A52),"")</f>
        <v>30.31</v>
      </c>
      <c r="Q52" s="12">
        <f>IFERROR(AVERAGEIFS(统调负荷!$AB:$AB,统调负荷!$B:$B,Q$3,统调负荷!$C:$C,$A52),"")</f>
        <v>14.0575</v>
      </c>
      <c r="R52" s="12">
        <f>IFERROR(AVERAGEIFS(统调负荷!$AB:$AB,统调负荷!$B:$B,R$3,统调负荷!$C:$C,$A52),"")</f>
        <v>27.5</v>
      </c>
      <c r="S52" s="12">
        <f>IFERROR(AVERAGEIFS(统调负荷!$AB:$AB,统调负荷!$B:$B,S$3,统调负荷!$C:$C,$A52),"")</f>
        <v>0</v>
      </c>
      <c r="T52" s="12">
        <f>IFERROR(AVERAGEIFS(统调负荷!$AB:$AB,统调负荷!$B:$B,T$3,统调负荷!$C:$C,$A52),"")</f>
        <v>0</v>
      </c>
      <c r="U52" s="12">
        <f>IFERROR(AVERAGEIFS(统调负荷!$AB:$AB,统调负荷!$B:$B,U$3,统调负荷!$C:$C,$A52),"")</f>
        <v>143.9825</v>
      </c>
      <c r="V52" s="12">
        <f>IFERROR(AVERAGEIFS(统调负荷!$AB:$AB,统调负荷!$B:$B,V$3,统调负荷!$C:$C,$A52),"")</f>
        <v>0</v>
      </c>
      <c r="W52" s="12">
        <f>IFERROR(AVERAGEIFS(统调负荷!$AB:$AB,统调负荷!$B:$B,W$3,统调负荷!$C:$C,$A52),"")</f>
        <v>0</v>
      </c>
      <c r="X52" s="12">
        <f>IFERROR(AVERAGEIFS(统调负荷!$AB:$AB,统调负荷!$B:$B,X$3,统调负荷!$C:$C,$A52),"")</f>
        <v>0</v>
      </c>
      <c r="Y52" s="12">
        <f>IFERROR(AVERAGEIFS(统调负荷!$AB:$AB,统调负荷!$B:$B,Y$3,统调负荷!$C:$C,$A52),"")</f>
        <v>0</v>
      </c>
      <c r="Z52" s="12">
        <f>IFERROR(AVERAGEIFS(统调负荷!$AB:$AB,统调负荷!$B:$B,Z$3,统调负荷!$C:$C,$A52),"")</f>
        <v>14.56</v>
      </c>
      <c r="AA52" s="12">
        <f>IFERROR(AVERAGEIFS(统调负荷!$AB:$AB,统调负荷!$B:$B,AA$3,统调负荷!$C:$C,$A52),"")</f>
        <v>107.5</v>
      </c>
      <c r="AB52" s="12">
        <f>IFERROR(AVERAGEIFS(统调负荷!$AB:$AB,统调负荷!$B:$B,AB$3,统调负荷!$C:$C,$A52),"")</f>
        <v>294.3475</v>
      </c>
      <c r="AC52" s="12">
        <f>IFERROR(AVERAGEIFS(统调负荷!$AB:$AB,统调负荷!$B:$B,AC$3,统调负荷!$C:$C,$A52),"")</f>
        <v>298.3175</v>
      </c>
      <c r="AD52" s="22"/>
      <c r="AE52" s="18">
        <f t="shared" si="59"/>
        <v>-91.4723015873016</v>
      </c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</row>
    <row r="53" customHeight="1" spans="1:56">
      <c r="A53" s="16" t="str">
        <f>统调负荷24小时!A53</f>
        <v>2025-01-25</v>
      </c>
      <c r="B53" s="17" t="s">
        <v>127</v>
      </c>
      <c r="C53" s="3">
        <f t="shared" si="58"/>
        <v>131.534479166667</v>
      </c>
      <c r="D53" s="3">
        <f t="shared" si="0"/>
        <v>336.25</v>
      </c>
      <c r="E53" s="3">
        <f t="shared" si="1"/>
        <v>0</v>
      </c>
      <c r="F53" s="12">
        <f>IFERROR(AVERAGEIFS(统调负荷!$AC:$AC,统调负荷!$B:$B,F$3,统调负荷!$C:$C,$A53),"")</f>
        <v>175.5</v>
      </c>
      <c r="G53" s="12">
        <f>IFERROR(AVERAGEIFS(统调负荷!$AC:$AC,统调负荷!$B:$B,G$3,统调负荷!$C:$C,$A53),"")</f>
        <v>336.25</v>
      </c>
      <c r="H53" s="12">
        <f>IFERROR(AVERAGEIFS(统调负荷!$AC:$AC,统调负荷!$B:$B,H$3,统调负荷!$C:$C,$A53),"")</f>
        <v>258.9075</v>
      </c>
      <c r="I53" s="12">
        <f>IFERROR(AVERAGEIFS(统调负荷!$AC:$AC,统调负荷!$B:$B,I$3,统调负荷!$C:$C,$A53),"")</f>
        <v>233.03</v>
      </c>
      <c r="J53" s="12">
        <f>IFERROR(AVERAGEIFS(统调负荷!$AC:$AC,统调负荷!$B:$B,J$3,统调负荷!$C:$C,$A53),"")</f>
        <v>0</v>
      </c>
      <c r="K53" s="12">
        <f>IFERROR(AVERAGEIFS(统调负荷!$AC:$AC,统调负荷!$B:$B,K$3,统调负荷!$C:$C,$A53),"")</f>
        <v>0</v>
      </c>
      <c r="L53" s="12">
        <f>IFERROR(AVERAGEIFS(统调负荷!$AC:$AC,统调负荷!$B:$B,L$3,统调负荷!$C:$C,$A53),"")</f>
        <v>63.7275</v>
      </c>
      <c r="M53" s="12">
        <f>IFERROR(AVERAGEIFS(统调负荷!$AC:$AC,统调负荷!$B:$B,M$3,统调负荷!$C:$C,$A53),"")</f>
        <v>99.96</v>
      </c>
      <c r="N53" s="12">
        <f>IFERROR(AVERAGEIFS(统调负荷!$AC:$AC,统调负荷!$B:$B,N$3,统调负荷!$C:$C,$A53),"")</f>
        <v>51.155</v>
      </c>
      <c r="O53" s="12">
        <f>IFERROR(AVERAGEIFS(统调负荷!$AC:$AC,统调负荷!$B:$B,O$3,统调负荷!$C:$C,$A53),"")</f>
        <v>134.8025</v>
      </c>
      <c r="P53" s="12">
        <f>IFERROR(AVERAGEIFS(统调负荷!$AC:$AC,统调负荷!$B:$B,P$3,统调负荷!$C:$C,$A53),"")</f>
        <v>178.5</v>
      </c>
      <c r="Q53" s="12">
        <f>IFERROR(AVERAGEIFS(统调负荷!$AC:$AC,统调负荷!$B:$B,Q$3,统调负荷!$C:$C,$A53),"")</f>
        <v>100.07</v>
      </c>
      <c r="R53" s="12">
        <f>IFERROR(AVERAGEIFS(统调负荷!$AC:$AC,统调负荷!$B:$B,R$3,统调负荷!$C:$C,$A53),"")</f>
        <v>71.25</v>
      </c>
      <c r="S53" s="12">
        <f>IFERROR(AVERAGEIFS(统调负荷!$AC:$AC,统调负荷!$B:$B,S$3,统调负荷!$C:$C,$A53),"")</f>
        <v>0</v>
      </c>
      <c r="T53" s="12">
        <f>IFERROR(AVERAGEIFS(统调负荷!$AC:$AC,统调负荷!$B:$B,T$3,统调负荷!$C:$C,$A53),"")</f>
        <v>0</v>
      </c>
      <c r="U53" s="12">
        <f>IFERROR(AVERAGEIFS(统调负荷!$AC:$AC,统调负荷!$B:$B,U$3,统调负荷!$C:$C,$A53),"")</f>
        <v>0</v>
      </c>
      <c r="V53" s="12">
        <f>IFERROR(AVERAGEIFS(统调负荷!$AC:$AC,统调负荷!$B:$B,V$3,统调负荷!$C:$C,$A53),"")</f>
        <v>0</v>
      </c>
      <c r="W53" s="12">
        <f>IFERROR(AVERAGEIFS(统调负荷!$AC:$AC,统调负荷!$B:$B,W$3,统调负荷!$C:$C,$A53),"")</f>
        <v>177.75</v>
      </c>
      <c r="X53" s="12">
        <f>IFERROR(AVERAGEIFS(统调负荷!$AC:$AC,统调负荷!$B:$B,X$3,统调负荷!$C:$C,$A53),"")</f>
        <v>306.7775</v>
      </c>
      <c r="Y53" s="12">
        <f>IFERROR(AVERAGEIFS(统调负荷!$AC:$AC,统调负荷!$B:$B,Y$3,统调负荷!$C:$C,$A53),"")</f>
        <v>94.6175</v>
      </c>
      <c r="Z53" s="12">
        <f>IFERROR(AVERAGEIFS(统调负荷!$AC:$AC,统调负荷!$B:$B,Z$3,统调负荷!$C:$C,$A53),"")</f>
        <v>124.6475</v>
      </c>
      <c r="AA53" s="12">
        <f>IFERROR(AVERAGEIFS(统调负荷!$AC:$AC,统调负荷!$B:$B,AA$3,统调负荷!$C:$C,$A53),"")</f>
        <v>155.0275</v>
      </c>
      <c r="AB53" s="12">
        <f>IFERROR(AVERAGEIFS(统调负荷!$AC:$AC,统调负荷!$B:$B,AB$3,统调负荷!$C:$C,$A53),"")</f>
        <v>334.225</v>
      </c>
      <c r="AC53" s="12">
        <f>IFERROR(AVERAGEIFS(统调负荷!$AC:$AC,统调负荷!$B:$B,AC$3,统调负荷!$C:$C,$A53),"")</f>
        <v>260.63</v>
      </c>
      <c r="AD53" s="22"/>
      <c r="AE53" s="18">
        <f t="shared" si="59"/>
        <v>-26.3782936507936</v>
      </c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</row>
    <row r="54" customHeight="1" spans="1:56">
      <c r="A54" s="16" t="str">
        <f>统调负荷24小时!A54</f>
        <v>2025-01-26</v>
      </c>
      <c r="B54" s="17" t="s">
        <v>126</v>
      </c>
      <c r="C54" s="3">
        <f t="shared" si="58"/>
        <v>242.571041666667</v>
      </c>
      <c r="D54" s="3">
        <f t="shared" si="0"/>
        <v>472.405</v>
      </c>
      <c r="E54" s="3">
        <f t="shared" si="1"/>
        <v>0</v>
      </c>
      <c r="F54" s="12">
        <f>IFERROR(AVERAGEIFS(统调负荷!$AB:$AB,统调负荷!$B:$B,F$3,统调负荷!$C:$C,$A54),"")</f>
        <v>472.405</v>
      </c>
      <c r="G54" s="12">
        <f>IFERROR(AVERAGEIFS(统调负荷!$AB:$AB,统调负荷!$B:$B,G$3,统调负荷!$C:$C,$A54),"")</f>
        <v>320.5</v>
      </c>
      <c r="H54" s="12">
        <f>IFERROR(AVERAGEIFS(统调负荷!$AB:$AB,统调负荷!$B:$B,H$3,统调负荷!$C:$C,$A54),"")</f>
        <v>304.145</v>
      </c>
      <c r="I54" s="12">
        <f>IFERROR(AVERAGEIFS(统调负荷!$AB:$AB,统调负荷!$B:$B,I$3,统调负荷!$C:$C,$A54),"")</f>
        <v>304.6025</v>
      </c>
      <c r="J54" s="12">
        <f>IFERROR(AVERAGEIFS(统调负荷!$AB:$AB,统调负荷!$B:$B,J$3,统调负荷!$C:$C,$A54),"")</f>
        <v>302.135</v>
      </c>
      <c r="K54" s="12">
        <f>IFERROR(AVERAGEIFS(统调负荷!$AB:$AB,统调负荷!$B:$B,K$3,统调负荷!$C:$C,$A54),"")</f>
        <v>303.07</v>
      </c>
      <c r="L54" s="12">
        <f>IFERROR(AVERAGEIFS(统调负荷!$AB:$AB,统调负荷!$B:$B,L$3,统调负荷!$C:$C,$A54),"")</f>
        <v>288.5</v>
      </c>
      <c r="M54" s="12">
        <f>IFERROR(AVERAGEIFS(统调负荷!$AB:$AB,统调负荷!$B:$B,M$3,统调负荷!$C:$C,$A54),"")</f>
        <v>277.0025</v>
      </c>
      <c r="N54" s="12">
        <f>IFERROR(AVERAGEIFS(统调负荷!$AB:$AB,统调负荷!$B:$B,N$3,统调负荷!$C:$C,$A54),"")</f>
        <v>257.505</v>
      </c>
      <c r="O54" s="12">
        <f>IFERROR(AVERAGEIFS(统调负荷!$AB:$AB,统调负荷!$B:$B,O$3,统调负荷!$C:$C,$A54),"")</f>
        <v>146.09</v>
      </c>
      <c r="P54" s="12">
        <f>IFERROR(AVERAGEIFS(统调负荷!$AB:$AB,统调负荷!$B:$B,P$3,统调负荷!$C:$C,$A54),"")</f>
        <v>97.79</v>
      </c>
      <c r="Q54" s="12">
        <f>IFERROR(AVERAGEIFS(统调负荷!$AB:$AB,统调负荷!$B:$B,Q$3,统调负荷!$C:$C,$A54),"")</f>
        <v>117.6275</v>
      </c>
      <c r="R54" s="12">
        <f>IFERROR(AVERAGEIFS(统调负荷!$AB:$AB,统调负荷!$B:$B,R$3,统调负荷!$C:$C,$A54),"")</f>
        <v>279.225</v>
      </c>
      <c r="S54" s="12">
        <f>IFERROR(AVERAGEIFS(统调负荷!$AB:$AB,统调负荷!$B:$B,S$3,统调负荷!$C:$C,$A54),"")</f>
        <v>196.825</v>
      </c>
      <c r="T54" s="12">
        <f>IFERROR(AVERAGEIFS(统调负荷!$AB:$AB,统调负荷!$B:$B,T$3,统调负荷!$C:$C,$A54),"")</f>
        <v>270.04</v>
      </c>
      <c r="U54" s="12">
        <f>IFERROR(AVERAGEIFS(统调负荷!$AB:$AB,统调负荷!$B:$B,U$3,统调负荷!$C:$C,$A54),"")</f>
        <v>257.8825</v>
      </c>
      <c r="V54" s="12">
        <f>IFERROR(AVERAGEIFS(统调负荷!$AB:$AB,统调负荷!$B:$B,V$3,统调负荷!$C:$C,$A54),"")</f>
        <v>0</v>
      </c>
      <c r="W54" s="12">
        <f>IFERROR(AVERAGEIFS(统调负荷!$AB:$AB,统调负荷!$B:$B,W$3,统调负荷!$C:$C,$A54),"")</f>
        <v>8.48</v>
      </c>
      <c r="X54" s="12">
        <f>IFERROR(AVERAGEIFS(统调负荷!$AB:$AB,统调负荷!$B:$B,X$3,统调负荷!$C:$C,$A54),"")</f>
        <v>212.205</v>
      </c>
      <c r="Y54" s="12">
        <f>IFERROR(AVERAGEIFS(统调负荷!$AB:$AB,统调负荷!$B:$B,Y$3,统调负荷!$C:$C,$A54),"")</f>
        <v>261.9075</v>
      </c>
      <c r="Z54" s="12">
        <f>IFERROR(AVERAGEIFS(统调负荷!$AB:$AB,统调负荷!$B:$B,Z$3,统调负荷!$C:$C,$A54),"")</f>
        <v>249.4425</v>
      </c>
      <c r="AA54" s="12">
        <f>IFERROR(AVERAGEIFS(统调负荷!$AB:$AB,统调负荷!$B:$B,AA$3,统调负荷!$C:$C,$A54),"")</f>
        <v>267.0625</v>
      </c>
      <c r="AB54" s="12">
        <f>IFERROR(AVERAGEIFS(统调负荷!$AB:$AB,统调负荷!$B:$B,AB$3,统调负荷!$C:$C,$A54),"")</f>
        <v>312.0175</v>
      </c>
      <c r="AC54" s="12">
        <f>IFERROR(AVERAGEIFS(统调负荷!$AB:$AB,统调负荷!$B:$B,AC$3,统调负荷!$C:$C,$A54),"")</f>
        <v>315.245</v>
      </c>
      <c r="AD54" s="12"/>
      <c r="AE54" s="18">
        <f t="shared" si="59"/>
        <v>-176.711587301587</v>
      </c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</row>
    <row r="55" customHeight="1" spans="1:56">
      <c r="A55" s="16" t="str">
        <f>统调负荷24小时!A55</f>
        <v>2025-01-26</v>
      </c>
      <c r="B55" s="17" t="s">
        <v>127</v>
      </c>
      <c r="C55" s="3">
        <f t="shared" si="58"/>
        <v>242.3753125</v>
      </c>
      <c r="D55" s="3">
        <f t="shared" si="0"/>
        <v>478.465</v>
      </c>
      <c r="E55" s="3">
        <f t="shared" si="1"/>
        <v>37.5</v>
      </c>
      <c r="F55" s="12">
        <f>IFERROR(AVERAGEIFS(统调负荷!$AC:$AC,统调负荷!$B:$B,F$3,统调负荷!$C:$C,$A55),"")</f>
        <v>478.465</v>
      </c>
      <c r="G55" s="12">
        <f>IFERROR(AVERAGEIFS(统调负荷!$AC:$AC,统调负荷!$B:$B,G$3,统调负荷!$C:$C,$A55),"")</f>
        <v>284.555</v>
      </c>
      <c r="H55" s="12">
        <f>IFERROR(AVERAGEIFS(统调负荷!$AC:$AC,统调负荷!$B:$B,H$3,统调负荷!$C:$C,$A55),"")</f>
        <v>268.0025</v>
      </c>
      <c r="I55" s="12">
        <f>IFERROR(AVERAGEIFS(统调负荷!$AC:$AC,统调负荷!$B:$B,I$3,统调负荷!$C:$C,$A55),"")</f>
        <v>287.2775</v>
      </c>
      <c r="J55" s="12">
        <f>IFERROR(AVERAGEIFS(统调负荷!$AC:$AC,统调负荷!$B:$B,J$3,统调负荷!$C:$C,$A55),"")</f>
        <v>106.25</v>
      </c>
      <c r="K55" s="12">
        <f>IFERROR(AVERAGEIFS(统调负荷!$AC:$AC,统调负荷!$B:$B,K$3,统调负荷!$C:$C,$A55),"")</f>
        <v>37.5</v>
      </c>
      <c r="L55" s="12">
        <f>IFERROR(AVERAGEIFS(统调负荷!$AC:$AC,统调负荷!$B:$B,L$3,统调负荷!$C:$C,$A55),"")</f>
        <v>123.5</v>
      </c>
      <c r="M55" s="12">
        <f>IFERROR(AVERAGEIFS(统调负荷!$AC:$AC,统调负荷!$B:$B,M$3,统调负荷!$C:$C,$A55),"")</f>
        <v>138.5</v>
      </c>
      <c r="N55" s="12">
        <f>IFERROR(AVERAGEIFS(统调负荷!$AC:$AC,统调负荷!$B:$B,N$3,统调负荷!$C:$C,$A55),"")</f>
        <v>213.7225</v>
      </c>
      <c r="O55" s="12">
        <f>IFERROR(AVERAGEIFS(统调负荷!$AC:$AC,统调负荷!$B:$B,O$3,统调负荷!$C:$C,$A55),"")</f>
        <v>276.1075</v>
      </c>
      <c r="P55" s="12">
        <f>IFERROR(AVERAGEIFS(统调负荷!$AC:$AC,统调负荷!$B:$B,P$3,统调负荷!$C:$C,$A55),"")</f>
        <v>355.8175</v>
      </c>
      <c r="Q55" s="12">
        <f>IFERROR(AVERAGEIFS(统调负荷!$AC:$AC,统调负荷!$B:$B,Q$3,统调负荷!$C:$C,$A55),"")</f>
        <v>342</v>
      </c>
      <c r="R55" s="12">
        <f>IFERROR(AVERAGEIFS(统调负荷!$AC:$AC,统调负荷!$B:$B,R$3,统调负荷!$C:$C,$A55),"")</f>
        <v>362.2475</v>
      </c>
      <c r="S55" s="12">
        <f>IFERROR(AVERAGEIFS(统调负荷!$AC:$AC,统调负荷!$B:$B,S$3,统调负荷!$C:$C,$A55),"")</f>
        <v>306.06</v>
      </c>
      <c r="T55" s="12">
        <f>IFERROR(AVERAGEIFS(统调负荷!$AC:$AC,统调负荷!$B:$B,T$3,统调负荷!$C:$C,$A55),"")</f>
        <v>239.1175</v>
      </c>
      <c r="U55" s="12">
        <f>IFERROR(AVERAGEIFS(统调负荷!$AC:$AC,统调负荷!$B:$B,U$3,统调负荷!$C:$C,$A55),"")</f>
        <v>184.9275</v>
      </c>
      <c r="V55" s="12">
        <f>IFERROR(AVERAGEIFS(统调负荷!$AC:$AC,统调负荷!$B:$B,V$3,统调负荷!$C:$C,$A55),"")</f>
        <v>69.7475</v>
      </c>
      <c r="W55" s="12">
        <f>IFERROR(AVERAGEIFS(统调负荷!$AC:$AC,统调负荷!$B:$B,W$3,统调负荷!$C:$C,$A55),"")</f>
        <v>212.97</v>
      </c>
      <c r="X55" s="12">
        <f>IFERROR(AVERAGEIFS(统调负荷!$AC:$AC,统调负荷!$B:$B,X$3,统调负荷!$C:$C,$A55),"")</f>
        <v>211.415</v>
      </c>
      <c r="Y55" s="12">
        <f>IFERROR(AVERAGEIFS(统调负荷!$AC:$AC,统调负荷!$B:$B,Y$3,统调负荷!$C:$C,$A55),"")</f>
        <v>231.4175</v>
      </c>
      <c r="Z55" s="12">
        <f>IFERROR(AVERAGEIFS(统调负荷!$AC:$AC,统调负荷!$B:$B,Z$3,统调负荷!$C:$C,$A55),"")</f>
        <v>212.7375</v>
      </c>
      <c r="AA55" s="12">
        <f>IFERROR(AVERAGEIFS(统调负荷!$AC:$AC,统调负荷!$B:$B,AA$3,统调负荷!$C:$C,$A55),"")</f>
        <v>221.2225</v>
      </c>
      <c r="AB55" s="12">
        <f>IFERROR(AVERAGEIFS(统调负荷!$AC:$AC,统调负荷!$B:$B,AB$3,统调负荷!$C:$C,$A55),"")</f>
        <v>355.7675</v>
      </c>
      <c r="AC55" s="12">
        <f>IFERROR(AVERAGEIFS(统调负荷!$AC:$AC,统调负荷!$B:$B,AC$3,统调负荷!$C:$C,$A55),"")</f>
        <v>297.68</v>
      </c>
      <c r="AD55" s="22"/>
      <c r="AE55" s="18">
        <f t="shared" si="59"/>
        <v>15.548373015873</v>
      </c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</row>
    <row r="56" customHeight="1" spans="1:56">
      <c r="A56" s="16" t="str">
        <f>统调负荷24小时!A56</f>
        <v>2025-01-27</v>
      </c>
      <c r="B56" s="17" t="s">
        <v>126</v>
      </c>
      <c r="C56" s="3">
        <f t="shared" si="58"/>
        <v>268.475833333333</v>
      </c>
      <c r="D56" s="3">
        <f t="shared" si="0"/>
        <v>395.6175</v>
      </c>
      <c r="E56" s="3">
        <f t="shared" si="1"/>
        <v>77.5875</v>
      </c>
      <c r="F56" s="12">
        <f>IFERROR(AVERAGEIFS(统调负荷!$AB:$AB,统调负荷!$B:$B,F$3,统调负荷!$C:$C,$A56),"")</f>
        <v>357.4375</v>
      </c>
      <c r="G56" s="12">
        <f>IFERROR(AVERAGEIFS(统调负荷!$AB:$AB,统调负荷!$B:$B,G$3,统调负荷!$C:$C,$A56),"")</f>
        <v>311.55</v>
      </c>
      <c r="H56" s="12">
        <f>IFERROR(AVERAGEIFS(统调负荷!$AB:$AB,统调负荷!$B:$B,H$3,统调负荷!$C:$C,$A56),"")</f>
        <v>292.975</v>
      </c>
      <c r="I56" s="12">
        <f>IFERROR(AVERAGEIFS(统调负荷!$AB:$AB,统调负荷!$B:$B,I$3,统调负荷!$C:$C,$A56),"")</f>
        <v>275.7525</v>
      </c>
      <c r="J56" s="12">
        <f>IFERROR(AVERAGEIFS(统调负荷!$AB:$AB,统调负荷!$B:$B,J$3,统调负荷!$C:$C,$A56),"")</f>
        <v>179.945</v>
      </c>
      <c r="K56" s="12">
        <f>IFERROR(AVERAGEIFS(统调负荷!$AB:$AB,统调负荷!$B:$B,K$3,统调负荷!$C:$C,$A56),"")</f>
        <v>148.9175</v>
      </c>
      <c r="L56" s="12">
        <f>IFERROR(AVERAGEIFS(统调负荷!$AB:$AB,统调负荷!$B:$B,L$3,统调负荷!$C:$C,$A56),"")</f>
        <v>256.145</v>
      </c>
      <c r="M56" s="12">
        <f>IFERROR(AVERAGEIFS(统调负荷!$AB:$AB,统调负荷!$B:$B,M$3,统调负荷!$C:$C,$A56),"")</f>
        <v>287.45</v>
      </c>
      <c r="N56" s="12">
        <f>IFERROR(AVERAGEIFS(统调负荷!$AB:$AB,统调负荷!$B:$B,N$3,统调负荷!$C:$C,$A56),"")</f>
        <v>292.91</v>
      </c>
      <c r="O56" s="12">
        <f>IFERROR(AVERAGEIFS(统调负荷!$AB:$AB,统调负荷!$B:$B,O$3,统调负荷!$C:$C,$A56),"")</f>
        <v>279.97</v>
      </c>
      <c r="P56" s="12">
        <f>IFERROR(AVERAGEIFS(统调负荷!$AB:$AB,统调负荷!$B:$B,P$3,统调负荷!$C:$C,$A56),"")</f>
        <v>271.78</v>
      </c>
      <c r="Q56" s="12">
        <f>IFERROR(AVERAGEIFS(统调负荷!$AB:$AB,统调负荷!$B:$B,Q$3,统调负荷!$C:$C,$A56),"")</f>
        <v>208.485</v>
      </c>
      <c r="R56" s="12">
        <f>IFERROR(AVERAGEIFS(统调负荷!$AB:$AB,统调负荷!$B:$B,R$3,统调负荷!$C:$C,$A56),"")</f>
        <v>271.8075</v>
      </c>
      <c r="S56" s="12">
        <f>IFERROR(AVERAGEIFS(统调负荷!$AB:$AB,统调负荷!$B:$B,S$3,统调负荷!$C:$C,$A56),"")</f>
        <v>146.435</v>
      </c>
      <c r="T56" s="12">
        <f>IFERROR(AVERAGEIFS(统调负荷!$AB:$AB,统调负荷!$B:$B,T$3,统调负荷!$C:$C,$A56),"")</f>
        <v>103.9475</v>
      </c>
      <c r="U56" s="12">
        <f>IFERROR(AVERAGEIFS(统调负荷!$AB:$AB,统调负荷!$B:$B,U$3,统调负荷!$C:$C,$A56),"")</f>
        <v>164.0375</v>
      </c>
      <c r="V56" s="12">
        <f>IFERROR(AVERAGEIFS(统调负荷!$AB:$AB,统调负荷!$B:$B,V$3,统调负荷!$C:$C,$A56),"")</f>
        <v>77.5875</v>
      </c>
      <c r="W56" s="12">
        <f>IFERROR(AVERAGEIFS(统调负荷!$AB:$AB,统调负荷!$B:$B,W$3,统调负荷!$C:$C,$A56),"")</f>
        <v>323.805</v>
      </c>
      <c r="X56" s="12">
        <f>IFERROR(AVERAGEIFS(统调负荷!$AB:$AB,统调负荷!$B:$B,X$3,统调负荷!$C:$C,$A56),"")</f>
        <v>387.5375</v>
      </c>
      <c r="Y56" s="12">
        <f>IFERROR(AVERAGEIFS(统调负荷!$AB:$AB,统调负荷!$B:$B,Y$3,统调负荷!$C:$C,$A56),"")</f>
        <v>395.6175</v>
      </c>
      <c r="Z56" s="12">
        <f>IFERROR(AVERAGEIFS(统调负荷!$AB:$AB,统调负荷!$B:$B,Z$3,统调负荷!$C:$C,$A56),"")</f>
        <v>366.3875</v>
      </c>
      <c r="AA56" s="12">
        <f>IFERROR(AVERAGEIFS(统调负荷!$AB:$AB,统调负荷!$B:$B,AA$3,统调负荷!$C:$C,$A56),"")</f>
        <v>371.3875</v>
      </c>
      <c r="AB56" s="12">
        <f>IFERROR(AVERAGEIFS(统调负荷!$AB:$AB,统调负荷!$B:$B,AB$3,统调负荷!$C:$C,$A56),"")</f>
        <v>361.205</v>
      </c>
      <c r="AC56" s="12">
        <f>IFERROR(AVERAGEIFS(统调负荷!$AB:$AB,统调负荷!$B:$B,AC$3,统调负荷!$C:$C,$A56),"")</f>
        <v>310.3475</v>
      </c>
      <c r="AD56" s="22"/>
      <c r="AE56" s="18">
        <f t="shared" si="59"/>
        <v>-47.4120238095238</v>
      </c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</row>
    <row r="57" customHeight="1" spans="1:56">
      <c r="A57" s="16" t="str">
        <f>统调负荷24小时!A57</f>
        <v>2025-01-27</v>
      </c>
      <c r="B57" s="17" t="s">
        <v>127</v>
      </c>
      <c r="C57" s="3">
        <f t="shared" si="58"/>
        <v>237.3878125</v>
      </c>
      <c r="D57" s="3">
        <f t="shared" si="0"/>
        <v>704.4</v>
      </c>
      <c r="E57" s="3">
        <f t="shared" si="1"/>
        <v>0.0075</v>
      </c>
      <c r="F57" s="12">
        <f>IFERROR(AVERAGEIFS(统调负荷!$AC:$AC,统调负荷!$B:$B,F$3,统调负荷!$C:$C,$A57),"")</f>
        <v>367.555</v>
      </c>
      <c r="G57" s="12">
        <f>IFERROR(AVERAGEIFS(统调负荷!$AC:$AC,统调负荷!$B:$B,G$3,统调负荷!$C:$C,$A57),"")</f>
        <v>281.26</v>
      </c>
      <c r="H57" s="12">
        <f>IFERROR(AVERAGEIFS(统调负荷!$AC:$AC,统调负荷!$B:$B,H$3,统调负荷!$C:$C,$A57),"")</f>
        <v>65</v>
      </c>
      <c r="I57" s="12">
        <f>IFERROR(AVERAGEIFS(统调负荷!$AC:$AC,统调负荷!$B:$B,I$3,统调负荷!$C:$C,$A57),"")</f>
        <v>162.7525</v>
      </c>
      <c r="J57" s="12">
        <f>IFERROR(AVERAGEIFS(统调负荷!$AC:$AC,统调负荷!$B:$B,J$3,统调负荷!$C:$C,$A57),"")</f>
        <v>69.5</v>
      </c>
      <c r="K57" s="12">
        <f>IFERROR(AVERAGEIFS(统调负荷!$AC:$AC,统调负荷!$B:$B,K$3,统调负荷!$C:$C,$A57),"")</f>
        <v>41.25</v>
      </c>
      <c r="L57" s="12">
        <f>IFERROR(AVERAGEIFS(统调负荷!$AC:$AC,统调负荷!$B:$B,L$3,统调负荷!$C:$C,$A57),"")</f>
        <v>41.1175</v>
      </c>
      <c r="M57" s="12">
        <f>IFERROR(AVERAGEIFS(统调负荷!$AC:$AC,统调负荷!$B:$B,M$3,统调负荷!$C:$C,$A57),"")</f>
        <v>137.1</v>
      </c>
      <c r="N57" s="12">
        <f>IFERROR(AVERAGEIFS(统调负荷!$AC:$AC,统调负荷!$B:$B,N$3,统调负荷!$C:$C,$A57),"")</f>
        <v>62.3</v>
      </c>
      <c r="O57" s="12">
        <f>IFERROR(AVERAGEIFS(统调负荷!$AC:$AC,统调负荷!$B:$B,O$3,统调负荷!$C:$C,$A57),"")</f>
        <v>150.8325</v>
      </c>
      <c r="P57" s="12">
        <f>IFERROR(AVERAGEIFS(统调负荷!$AC:$AC,统调负荷!$B:$B,P$3,统调负荷!$C:$C,$A57),"")</f>
        <v>0.0075</v>
      </c>
      <c r="Q57" s="12">
        <f>IFERROR(AVERAGEIFS(统调负荷!$AC:$AC,统调负荷!$B:$B,Q$3,统调负荷!$C:$C,$A57),"")</f>
        <v>114.89</v>
      </c>
      <c r="R57" s="12">
        <f>IFERROR(AVERAGEIFS(统调负荷!$AC:$AC,统调负荷!$B:$B,R$3,统调负荷!$C:$C,$A57),"")</f>
        <v>218.525</v>
      </c>
      <c r="S57" s="12">
        <f>IFERROR(AVERAGEIFS(统调负荷!$AC:$AC,统调负荷!$B:$B,S$3,统调负荷!$C:$C,$A57),"")</f>
        <v>72.4125</v>
      </c>
      <c r="T57" s="12">
        <f>IFERROR(AVERAGEIFS(统调负荷!$AC:$AC,统调负荷!$B:$B,T$3,统调负荷!$C:$C,$A57),"")</f>
        <v>143.545</v>
      </c>
      <c r="U57" s="12">
        <f>IFERROR(AVERAGEIFS(统调负荷!$AC:$AC,统调负荷!$B:$B,U$3,统调负荷!$C:$C,$A57),"")</f>
        <v>270.9375</v>
      </c>
      <c r="V57" s="12">
        <f>IFERROR(AVERAGEIFS(统调负荷!$AC:$AC,统调负荷!$B:$B,V$3,统调负荷!$C:$C,$A57),"")</f>
        <v>214.725</v>
      </c>
      <c r="W57" s="12">
        <f>IFERROR(AVERAGEIFS(统调负荷!$AC:$AC,统调负荷!$B:$B,W$3,统调负荷!$C:$C,$A57),"")</f>
        <v>504.75</v>
      </c>
      <c r="X57" s="12">
        <f>IFERROR(AVERAGEIFS(统调负荷!$AC:$AC,统调负荷!$B:$B,X$3,统调负荷!$C:$C,$A57),"")</f>
        <v>704.4</v>
      </c>
      <c r="Y57" s="12">
        <f>IFERROR(AVERAGEIFS(统调负荷!$AC:$AC,统调负荷!$B:$B,Y$3,统调负荷!$C:$C,$A57),"")</f>
        <v>555.75</v>
      </c>
      <c r="Z57" s="12">
        <f>IFERROR(AVERAGEIFS(统调负荷!$AC:$AC,统调负荷!$B:$B,Z$3,统调负荷!$C:$C,$A57),"")</f>
        <v>423.9975</v>
      </c>
      <c r="AA57" s="12">
        <f>IFERROR(AVERAGEIFS(统调负荷!$AC:$AC,统调负荷!$B:$B,AA$3,统调负荷!$C:$C,$A57),"")</f>
        <v>380.85</v>
      </c>
      <c r="AB57" s="12">
        <f>IFERROR(AVERAGEIFS(统调负荷!$AC:$AC,统调负荷!$B:$B,AB$3,统调负荷!$C:$C,$A57),"")</f>
        <v>382.5</v>
      </c>
      <c r="AC57" s="12">
        <f>IFERROR(AVERAGEIFS(统调负荷!$AC:$AC,统调负荷!$B:$B,AC$3,统调负荷!$C:$C,$A57),"")</f>
        <v>331.35</v>
      </c>
      <c r="AD57" s="22"/>
      <c r="AE57" s="18">
        <f t="shared" si="59"/>
        <v>142.610317460317</v>
      </c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</row>
    <row r="58" customHeight="1" spans="1:56">
      <c r="A58" s="16" t="str">
        <f>统调负荷24小时!A58</f>
        <v>2025-01-28</v>
      </c>
      <c r="B58" s="17" t="s">
        <v>126</v>
      </c>
      <c r="C58" s="3">
        <f t="shared" si="58"/>
        <v>266.04125</v>
      </c>
      <c r="D58" s="3">
        <f t="shared" si="0"/>
        <v>374.39</v>
      </c>
      <c r="E58" s="3">
        <f t="shared" si="1"/>
        <v>0</v>
      </c>
      <c r="F58" s="12">
        <f>IFERROR(AVERAGEIFS(统调负荷!$AB:$AB,统调负荷!$B:$B,F$3,统调负荷!$C:$C,$A58),"")</f>
        <v>346.24</v>
      </c>
      <c r="G58" s="12">
        <f>IFERROR(AVERAGEIFS(统调负荷!$AB:$AB,统调负荷!$B:$B,G$3,统调负荷!$C:$C,$A58),"")</f>
        <v>337.55</v>
      </c>
      <c r="H58" s="12">
        <f>IFERROR(AVERAGEIFS(统调负荷!$AB:$AB,统调负荷!$B:$B,H$3,统调负荷!$C:$C,$A58),"")</f>
        <v>331.98</v>
      </c>
      <c r="I58" s="12">
        <f>IFERROR(AVERAGEIFS(统调负荷!$AB:$AB,统调负荷!$B:$B,I$3,统调负荷!$C:$C,$A58),"")</f>
        <v>309.065</v>
      </c>
      <c r="J58" s="12">
        <f>IFERROR(AVERAGEIFS(统调负荷!$AB:$AB,统调负荷!$B:$B,J$3,统调负荷!$C:$C,$A58),"")</f>
        <v>310.95</v>
      </c>
      <c r="K58" s="12">
        <f>IFERROR(AVERAGEIFS(统调负荷!$AB:$AB,统调负荷!$B:$B,K$3,统调负荷!$C:$C,$A58),"")</f>
        <v>306.58</v>
      </c>
      <c r="L58" s="12">
        <f>IFERROR(AVERAGEIFS(统调负荷!$AB:$AB,统调负荷!$B:$B,L$3,统调负荷!$C:$C,$A58),"")</f>
        <v>307.8275</v>
      </c>
      <c r="M58" s="12">
        <f>IFERROR(AVERAGEIFS(统调负荷!$AB:$AB,统调负荷!$B:$B,M$3,统调负荷!$C:$C,$A58),"")</f>
        <v>330.135</v>
      </c>
      <c r="N58" s="12">
        <f>IFERROR(AVERAGEIFS(统调负荷!$AB:$AB,统调负荷!$B:$B,N$3,统调负荷!$C:$C,$A58),"")</f>
        <v>315.2775</v>
      </c>
      <c r="O58" s="12">
        <f>IFERROR(AVERAGEIFS(统调负荷!$AB:$AB,统调负荷!$B:$B,O$3,统调负荷!$C:$C,$A58),"")</f>
        <v>307.83</v>
      </c>
      <c r="P58" s="12">
        <f>IFERROR(AVERAGEIFS(统调负荷!$AB:$AB,统调负荷!$B:$B,P$3,统调负荷!$C:$C,$A58),"")</f>
        <v>281.9925</v>
      </c>
      <c r="Q58" s="12">
        <f>IFERROR(AVERAGEIFS(统调负荷!$AB:$AB,统调负荷!$B:$B,Q$3,统调负荷!$C:$C,$A58),"")</f>
        <v>110.6975</v>
      </c>
      <c r="R58" s="12">
        <f>IFERROR(AVERAGEIFS(统调负荷!$AB:$AB,统调负荷!$B:$B,R$3,统调负荷!$C:$C,$A58),"")</f>
        <v>68.255</v>
      </c>
      <c r="S58" s="12">
        <f>IFERROR(AVERAGEIFS(统调负荷!$AB:$AB,统调负荷!$B:$B,S$3,统调负荷!$C:$C,$A58),"")</f>
        <v>0</v>
      </c>
      <c r="T58" s="12">
        <f>IFERROR(AVERAGEIFS(统调负荷!$AB:$AB,统调负荷!$B:$B,T$3,统调负荷!$C:$C,$A58),"")</f>
        <v>0</v>
      </c>
      <c r="U58" s="12">
        <f>IFERROR(AVERAGEIFS(统调负荷!$AB:$AB,统调负荷!$B:$B,U$3,统调负荷!$C:$C,$A58),"")</f>
        <v>63.7525</v>
      </c>
      <c r="V58" s="12">
        <f>IFERROR(AVERAGEIFS(统调负荷!$AB:$AB,统调负荷!$B:$B,V$3,统调负荷!$C:$C,$A58),"")</f>
        <v>200.7875</v>
      </c>
      <c r="W58" s="12">
        <f>IFERROR(AVERAGEIFS(统调负荷!$AB:$AB,统调负荷!$B:$B,W$3,统调负荷!$C:$C,$A58),"")</f>
        <v>301.7325</v>
      </c>
      <c r="X58" s="12">
        <f>IFERROR(AVERAGEIFS(统调负荷!$AB:$AB,统调负荷!$B:$B,X$3,统调负荷!$C:$C,$A58),"")</f>
        <v>356.46</v>
      </c>
      <c r="Y58" s="12">
        <f>IFERROR(AVERAGEIFS(统调负荷!$AB:$AB,统调负荷!$B:$B,Y$3,统调负荷!$C:$C,$A58),"")</f>
        <v>363.4025</v>
      </c>
      <c r="Z58" s="12">
        <f>IFERROR(AVERAGEIFS(统调负荷!$AB:$AB,统调负荷!$B:$B,Z$3,统调负荷!$C:$C,$A58),"")</f>
        <v>346.815</v>
      </c>
      <c r="AA58" s="12">
        <f>IFERROR(AVERAGEIFS(统调负荷!$AB:$AB,统调负荷!$B:$B,AA$3,统调负荷!$C:$C,$A58),"")</f>
        <v>374.39</v>
      </c>
      <c r="AB58" s="12">
        <f>IFERROR(AVERAGEIFS(统调负荷!$AB:$AB,统调负荷!$B:$B,AB$3,统调负荷!$C:$C,$A58),"")</f>
        <v>358.27</v>
      </c>
      <c r="AC58" s="12">
        <f>IFERROR(AVERAGEIFS(统调负荷!$AB:$AB,统调负荷!$B:$B,AC$3,统调负荷!$C:$C,$A58),"")</f>
        <v>355</v>
      </c>
      <c r="AD58" s="22"/>
      <c r="AE58" s="18">
        <f t="shared" si="59"/>
        <v>-133.816388888889</v>
      </c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</row>
    <row r="59" customHeight="1" spans="1:56">
      <c r="A59" s="16" t="str">
        <f>统调负荷24小时!A59</f>
        <v>2025-01-28</v>
      </c>
      <c r="B59" s="17" t="s">
        <v>127</v>
      </c>
      <c r="C59" s="3">
        <f t="shared" si="58"/>
        <v>307.0484375</v>
      </c>
      <c r="D59" s="3">
        <f t="shared" si="0"/>
        <v>811.3075</v>
      </c>
      <c r="E59" s="3">
        <f t="shared" si="1"/>
        <v>0</v>
      </c>
      <c r="F59" s="12">
        <f>IFERROR(AVERAGEIFS(统调负荷!$AC:$AC,统调负荷!$B:$B,F$3,统调负荷!$C:$C,$A59),"")</f>
        <v>408.5375</v>
      </c>
      <c r="G59" s="12">
        <f>IFERROR(AVERAGEIFS(统调负荷!$AC:$AC,统调负荷!$B:$B,G$3,统调负荷!$C:$C,$A59),"")</f>
        <v>313.805</v>
      </c>
      <c r="H59" s="12">
        <f>IFERROR(AVERAGEIFS(统调负荷!$AC:$AC,统调负荷!$B:$B,H$3,统调负荷!$C:$C,$A59),"")</f>
        <v>300.14</v>
      </c>
      <c r="I59" s="12">
        <f>IFERROR(AVERAGEIFS(统调负荷!$AC:$AC,统调负荷!$B:$B,I$3,统调负荷!$C:$C,$A59),"")</f>
        <v>280.4225</v>
      </c>
      <c r="J59" s="12">
        <f>IFERROR(AVERAGEIFS(统调负荷!$AC:$AC,统调负荷!$B:$B,J$3,统调负荷!$C:$C,$A59),"")</f>
        <v>112.5</v>
      </c>
      <c r="K59" s="12">
        <f>IFERROR(AVERAGEIFS(统调负荷!$AC:$AC,统调负荷!$B:$B,K$3,统调负荷!$C:$C,$A59),"")</f>
        <v>0.25</v>
      </c>
      <c r="L59" s="12">
        <f>IFERROR(AVERAGEIFS(统调负荷!$AC:$AC,统调负荷!$B:$B,L$3,统调负荷!$C:$C,$A59),"")</f>
        <v>185.1575</v>
      </c>
      <c r="M59" s="12">
        <f>IFERROR(AVERAGEIFS(统调负荷!$AC:$AC,统调负荷!$B:$B,M$3,统调负荷!$C:$C,$A59),"")</f>
        <v>321.185</v>
      </c>
      <c r="N59" s="12">
        <f>IFERROR(AVERAGEIFS(统调负荷!$AC:$AC,统调负荷!$B:$B,N$3,统调负荷!$C:$C,$A59),"")</f>
        <v>257.5575</v>
      </c>
      <c r="O59" s="12">
        <f>IFERROR(AVERAGEIFS(统调负荷!$AC:$AC,统调负荷!$B:$B,O$3,统调负荷!$C:$C,$A59),"")</f>
        <v>301.465</v>
      </c>
      <c r="P59" s="12">
        <f>IFERROR(AVERAGEIFS(统调负荷!$AC:$AC,统调负荷!$B:$B,P$3,统调负荷!$C:$C,$A59),"")</f>
        <v>307.0025</v>
      </c>
      <c r="Q59" s="12">
        <f>IFERROR(AVERAGEIFS(统调负荷!$AC:$AC,统调负荷!$B:$B,Q$3,统调负荷!$C:$C,$A59),"")</f>
        <v>0</v>
      </c>
      <c r="R59" s="12">
        <f>IFERROR(AVERAGEIFS(统调负荷!$AC:$AC,统调负荷!$B:$B,R$3,统调负荷!$C:$C,$A59),"")</f>
        <v>188.6525</v>
      </c>
      <c r="S59" s="12">
        <f>IFERROR(AVERAGEIFS(统调负荷!$AC:$AC,统调负荷!$B:$B,S$3,统调负荷!$C:$C,$A59),"")</f>
        <v>285.7875</v>
      </c>
      <c r="T59" s="12">
        <f>IFERROR(AVERAGEIFS(统调负荷!$AC:$AC,统调负荷!$B:$B,T$3,统调负荷!$C:$C,$A59),"")</f>
        <v>207.985</v>
      </c>
      <c r="U59" s="12">
        <f>IFERROR(AVERAGEIFS(统调负荷!$AC:$AC,统调负荷!$B:$B,U$3,统调负荷!$C:$C,$A59),"")</f>
        <v>295.805</v>
      </c>
      <c r="V59" s="12">
        <f>IFERROR(AVERAGEIFS(统调负荷!$AC:$AC,统调负荷!$B:$B,V$3,统调负荷!$C:$C,$A59),"")</f>
        <v>313.39</v>
      </c>
      <c r="W59" s="12">
        <f>IFERROR(AVERAGEIFS(统调负荷!$AC:$AC,统调负荷!$B:$B,W$3,统调负荷!$C:$C,$A59),"")</f>
        <v>359.5875</v>
      </c>
      <c r="X59" s="12">
        <f>IFERROR(AVERAGEIFS(统调负荷!$AC:$AC,统调负荷!$B:$B,X$3,统调负荷!$C:$C,$A59),"")</f>
        <v>358.68</v>
      </c>
      <c r="Y59" s="12">
        <f>IFERROR(AVERAGEIFS(统调负荷!$AC:$AC,统调负荷!$B:$B,Y$3,统调负荷!$C:$C,$A59),"")</f>
        <v>349.5675</v>
      </c>
      <c r="Z59" s="12">
        <f>IFERROR(AVERAGEIFS(统调负荷!$AC:$AC,统调负荷!$B:$B,Z$3,统调负荷!$C:$C,$A59),"")</f>
        <v>438.275</v>
      </c>
      <c r="AA59" s="12">
        <f>IFERROR(AVERAGEIFS(统调负荷!$AC:$AC,统调负荷!$B:$B,AA$3,统调负荷!$C:$C,$A59),"")</f>
        <v>462.6025</v>
      </c>
      <c r="AB59" s="12">
        <f>IFERROR(AVERAGEIFS(统调负荷!$AC:$AC,统调负荷!$B:$B,AB$3,统调负荷!$C:$C,$A59),"")</f>
        <v>811.3075</v>
      </c>
      <c r="AC59" s="12">
        <f>IFERROR(AVERAGEIFS(统调负荷!$AC:$AC,统调负荷!$B:$B,AC$3,统调负荷!$C:$C,$A59),"")</f>
        <v>509.5</v>
      </c>
      <c r="AD59" s="22"/>
      <c r="AE59" s="18">
        <f t="shared" si="59"/>
        <v>21.0343650793651</v>
      </c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</row>
    <row r="60" customHeight="1" spans="1:56">
      <c r="A60" s="16" t="str">
        <f>统调负荷24小时!A60</f>
        <v>2025-01-29</v>
      </c>
      <c r="B60" s="17" t="s">
        <v>126</v>
      </c>
      <c r="C60" s="3">
        <f t="shared" si="58"/>
        <v>187.857604166667</v>
      </c>
      <c r="D60" s="3">
        <f t="shared" si="0"/>
        <v>343.75</v>
      </c>
      <c r="E60" s="3">
        <f t="shared" si="1"/>
        <v>0</v>
      </c>
      <c r="F60" s="12">
        <f>IFERROR(AVERAGEIFS(统调负荷!$AB:$AB,统调负荷!$B:$B,F$3,统调负荷!$C:$C,$A60),"")</f>
        <v>343.75</v>
      </c>
      <c r="G60" s="12">
        <f>IFERROR(AVERAGEIFS(统调负荷!$AB:$AB,统调负荷!$B:$B,G$3,统调负荷!$C:$C,$A60),"")</f>
        <v>335.0275</v>
      </c>
      <c r="H60" s="12">
        <f>IFERROR(AVERAGEIFS(统调负荷!$AB:$AB,统调负荷!$B:$B,H$3,统调负荷!$C:$C,$A60),"")</f>
        <v>306.7775</v>
      </c>
      <c r="I60" s="12">
        <f>IFERROR(AVERAGEIFS(统调负荷!$AB:$AB,统调负荷!$B:$B,I$3,统调负荷!$C:$C,$A60),"")</f>
        <v>275.7525</v>
      </c>
      <c r="J60" s="12">
        <f>IFERROR(AVERAGEIFS(统调负荷!$AB:$AB,统调负荷!$B:$B,J$3,统调负荷!$C:$C,$A60),"")</f>
        <v>279.75</v>
      </c>
      <c r="K60" s="12">
        <f>IFERROR(AVERAGEIFS(统调负荷!$AB:$AB,统调负荷!$B:$B,K$3,统调负荷!$C:$C,$A60),"")</f>
        <v>254</v>
      </c>
      <c r="L60" s="12">
        <f>IFERROR(AVERAGEIFS(统调负荷!$AB:$AB,统调负荷!$B:$B,L$3,统调负荷!$C:$C,$A60),"")</f>
        <v>240.5</v>
      </c>
      <c r="M60" s="12">
        <f>IFERROR(AVERAGEIFS(统调负荷!$AB:$AB,统调负荷!$B:$B,M$3,统调负荷!$C:$C,$A60),"")</f>
        <v>249.8075</v>
      </c>
      <c r="N60" s="12">
        <f>IFERROR(AVERAGEIFS(统调负荷!$AB:$AB,统调负荷!$B:$B,N$3,统调负荷!$C:$C,$A60),"")</f>
        <v>158.105</v>
      </c>
      <c r="O60" s="12">
        <f>IFERROR(AVERAGEIFS(统调负荷!$AB:$AB,统调负荷!$B:$B,O$3,统调负荷!$C:$C,$A60),"")</f>
        <v>0</v>
      </c>
      <c r="P60" s="12">
        <f>IFERROR(AVERAGEIFS(统调负荷!$AB:$AB,统调负荷!$B:$B,P$3,统调负荷!$C:$C,$A60),"")</f>
        <v>0</v>
      </c>
      <c r="Q60" s="12">
        <f>IFERROR(AVERAGEIFS(统调负荷!$AB:$AB,统调负荷!$B:$B,Q$3,统调负荷!$C:$C,$A60),"")</f>
        <v>0</v>
      </c>
      <c r="R60" s="12">
        <f>IFERROR(AVERAGEIFS(统调负荷!$AB:$AB,统调负荷!$B:$B,R$3,统调负荷!$C:$C,$A60),"")</f>
        <v>0</v>
      </c>
      <c r="S60" s="12">
        <f>IFERROR(AVERAGEIFS(统调负荷!$AB:$AB,统调负荷!$B:$B,S$3,统调负荷!$C:$C,$A60),"")</f>
        <v>0</v>
      </c>
      <c r="T60" s="12">
        <f>IFERROR(AVERAGEIFS(统调负荷!$AB:$AB,统调负荷!$B:$B,T$3,统调负荷!$C:$C,$A60),"")</f>
        <v>0</v>
      </c>
      <c r="U60" s="12">
        <f>IFERROR(AVERAGEIFS(统调负荷!$AB:$AB,统调负荷!$B:$B,U$3,统调负荷!$C:$C,$A60),"")</f>
        <v>0</v>
      </c>
      <c r="V60" s="12">
        <f>IFERROR(AVERAGEIFS(统调负荷!$AB:$AB,统调负荷!$B:$B,V$3,统调负荷!$C:$C,$A60),"")</f>
        <v>0</v>
      </c>
      <c r="W60" s="12">
        <f>IFERROR(AVERAGEIFS(统调负荷!$AB:$AB,统调负荷!$B:$B,W$3,统调负荷!$C:$C,$A60),"")</f>
        <v>211.0275</v>
      </c>
      <c r="X60" s="12">
        <f>IFERROR(AVERAGEIFS(统调负荷!$AB:$AB,统调负荷!$B:$B,X$3,统调负荷!$C:$C,$A60),"")</f>
        <v>313.9425</v>
      </c>
      <c r="Y60" s="12">
        <f>IFERROR(AVERAGEIFS(统调负荷!$AB:$AB,统调负荷!$B:$B,Y$3,统调负荷!$C:$C,$A60),"")</f>
        <v>318.1825</v>
      </c>
      <c r="Z60" s="12">
        <f>IFERROR(AVERAGEIFS(统调负荷!$AB:$AB,统调负荷!$B:$B,Z$3,统调负荷!$C:$C,$A60),"")</f>
        <v>313.3025</v>
      </c>
      <c r="AA60" s="12">
        <f>IFERROR(AVERAGEIFS(统调负荷!$AB:$AB,统调负荷!$B:$B,AA$3,统调负荷!$C:$C,$A60),"")</f>
        <v>315.2425</v>
      </c>
      <c r="AB60" s="12">
        <f>IFERROR(AVERAGEIFS(统调负荷!$AB:$AB,统调负荷!$B:$B,AB$3,统调负荷!$C:$C,$A60),"")</f>
        <v>294.02</v>
      </c>
      <c r="AC60" s="12">
        <f>IFERROR(AVERAGEIFS(统调负荷!$AB:$AB,统调负荷!$B:$B,AC$3,统调负荷!$C:$C,$A60),"")</f>
        <v>299.395</v>
      </c>
      <c r="AD60" s="22"/>
      <c r="AE60" s="18">
        <f t="shared" si="59"/>
        <v>-196.500952380952</v>
      </c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</row>
    <row r="61" ht="26" customHeight="1" spans="1:56">
      <c r="A61" s="16" t="str">
        <f>统调负荷24小时!A61</f>
        <v>2025-01-29</v>
      </c>
      <c r="B61" s="17" t="s">
        <v>127</v>
      </c>
      <c r="C61" s="3">
        <f t="shared" si="58"/>
        <v>284.452395833333</v>
      </c>
      <c r="D61" s="3">
        <f t="shared" si="0"/>
        <v>413.475</v>
      </c>
      <c r="E61" s="3">
        <f t="shared" si="1"/>
        <v>62.5</v>
      </c>
      <c r="F61" s="12">
        <f>IFERROR(AVERAGEIFS(统调负荷!$AC:$AC,统调负荷!$B:$B,F$3,统调负荷!$C:$C,$A61),"")</f>
        <v>363.7875</v>
      </c>
      <c r="G61" s="12">
        <f>IFERROR(AVERAGEIFS(统调负荷!$AC:$AC,统调负荷!$B:$B,G$3,统调负荷!$C:$C,$A61),"")</f>
        <v>413.475</v>
      </c>
      <c r="H61" s="12">
        <f>IFERROR(AVERAGEIFS(统调负荷!$AC:$AC,统调负荷!$B:$B,H$3,统调负荷!$C:$C,$A61),"")</f>
        <v>285.7775</v>
      </c>
      <c r="I61" s="12">
        <f>IFERROR(AVERAGEIFS(统调负荷!$AC:$AC,统调负荷!$B:$B,I$3,统调负荷!$C:$C,$A61),"")</f>
        <v>290.915</v>
      </c>
      <c r="J61" s="12">
        <f>IFERROR(AVERAGEIFS(统调负荷!$AC:$AC,统调负荷!$B:$B,J$3,统调负荷!$C:$C,$A61),"")</f>
        <v>318.835</v>
      </c>
      <c r="K61" s="12">
        <f>IFERROR(AVERAGEIFS(统调负荷!$AC:$AC,统调负荷!$B:$B,K$3,统调负荷!$C:$C,$A61),"")</f>
        <v>302.3575</v>
      </c>
      <c r="L61" s="12">
        <f>IFERROR(AVERAGEIFS(统调负荷!$AC:$AC,统调负荷!$B:$B,L$3,统调负荷!$C:$C,$A61),"")</f>
        <v>300.3275</v>
      </c>
      <c r="M61" s="12">
        <f>IFERROR(AVERAGEIFS(统调负荷!$AC:$AC,统调负荷!$B:$B,M$3,统调负荷!$C:$C,$A61),"")</f>
        <v>296.2775</v>
      </c>
      <c r="N61" s="12">
        <f>IFERROR(AVERAGEIFS(统调负荷!$AC:$AC,统调负荷!$B:$B,N$3,统调负荷!$C:$C,$A61),"")</f>
        <v>298.82</v>
      </c>
      <c r="O61" s="12">
        <f>IFERROR(AVERAGEIFS(统调负荷!$AC:$AC,统调负荷!$B:$B,O$3,统调负荷!$C:$C,$A61),"")</f>
        <v>307.1125</v>
      </c>
      <c r="P61" s="12">
        <f>IFERROR(AVERAGEIFS(统调负荷!$AC:$AC,统调负荷!$B:$B,P$3,统调负荷!$C:$C,$A61),"")</f>
        <v>156.195</v>
      </c>
      <c r="Q61" s="12">
        <f>IFERROR(AVERAGEIFS(统调负荷!$AC:$AC,统调负荷!$B:$B,Q$3,统调负荷!$C:$C,$A61),"")</f>
        <v>291.34</v>
      </c>
      <c r="R61" s="12">
        <f>IFERROR(AVERAGEIFS(统调负荷!$AC:$AC,统调负荷!$B:$B,R$3,统调负荷!$C:$C,$A61),"")</f>
        <v>245.7175</v>
      </c>
      <c r="S61" s="12">
        <f>IFERROR(AVERAGEIFS(统调负荷!$AC:$AC,统调负荷!$B:$B,S$3,统调负荷!$C:$C,$A61),"")</f>
        <v>280.03</v>
      </c>
      <c r="T61" s="12">
        <f>IFERROR(AVERAGEIFS(统调负荷!$AC:$AC,统调负荷!$B:$B,T$3,统调负荷!$C:$C,$A61),"")</f>
        <v>308.2875</v>
      </c>
      <c r="U61" s="12">
        <f>IFERROR(AVERAGEIFS(统调负荷!$AC:$AC,统调负荷!$B:$B,U$3,统调负荷!$C:$C,$A61),"")</f>
        <v>62.5</v>
      </c>
      <c r="V61" s="12">
        <f>IFERROR(AVERAGEIFS(统调负荷!$AC:$AC,统调负荷!$B:$B,V$3,统调负荷!$C:$C,$A61),"")</f>
        <v>96.195</v>
      </c>
      <c r="W61" s="12">
        <f>IFERROR(AVERAGEIFS(统调负荷!$AC:$AC,统调负荷!$B:$B,W$3,统调负荷!$C:$C,$A61),"")</f>
        <v>321.06</v>
      </c>
      <c r="X61" s="12">
        <f>IFERROR(AVERAGEIFS(统调负荷!$AC:$AC,统调负荷!$B:$B,X$3,统调负荷!$C:$C,$A61),"")</f>
        <v>347.25</v>
      </c>
      <c r="Y61" s="12">
        <f>IFERROR(AVERAGEIFS(统调负荷!$AC:$AC,统调负荷!$B:$B,Y$3,统调负荷!$C:$C,$A61),"")</f>
        <v>336.25</v>
      </c>
      <c r="Z61" s="12">
        <f>IFERROR(AVERAGEIFS(统调负荷!$AC:$AC,统调负荷!$B:$B,Z$3,统调负荷!$C:$C,$A61),"")</f>
        <v>311.3475</v>
      </c>
      <c r="AA61" s="12">
        <f>IFERROR(AVERAGEIFS(统调负荷!$AC:$AC,统调负荷!$B:$B,AA$3,统调负荷!$C:$C,$A61),"")</f>
        <v>308.0575</v>
      </c>
      <c r="AB61" s="12">
        <f>IFERROR(AVERAGEIFS(统调负荷!$AC:$AC,统调负荷!$B:$B,AB$3,统调负荷!$C:$C,$A61),"")</f>
        <v>289.92</v>
      </c>
      <c r="AC61" s="12">
        <f>IFERROR(AVERAGEIFS(统调负荷!$AC:$AC,统调负荷!$B:$B,AC$3,统调负荷!$C:$C,$A61),"")</f>
        <v>295.0225</v>
      </c>
      <c r="AD61" s="22"/>
      <c r="AE61" s="18">
        <f t="shared" si="59"/>
        <v>-92.8342857142858</v>
      </c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</row>
    <row r="62" customHeight="1" spans="1:56">
      <c r="A62" s="16" t="str">
        <f>统调负荷24小时!A62</f>
        <v>2025-01-30</v>
      </c>
      <c r="B62" s="17" t="s">
        <v>126</v>
      </c>
      <c r="C62" s="3">
        <f t="shared" si="58"/>
        <v>147.083854166667</v>
      </c>
      <c r="D62" s="3">
        <f t="shared" si="0"/>
        <v>302.8925</v>
      </c>
      <c r="E62" s="3">
        <f t="shared" si="1"/>
        <v>0</v>
      </c>
      <c r="F62" s="12">
        <f>IFERROR(AVERAGEIFS(统调负荷!$AB:$AB,统调负荷!$B:$B,F$3,统调负荷!$C:$C,$A62),"")</f>
        <v>251.8475</v>
      </c>
      <c r="G62" s="12">
        <f>IFERROR(AVERAGEIFS(统调负荷!$AB:$AB,统调负荷!$B:$B,G$3,统调负荷!$C:$C,$A62),"")</f>
        <v>294.5175</v>
      </c>
      <c r="H62" s="12">
        <f>IFERROR(AVERAGEIFS(统调负荷!$AB:$AB,统调负荷!$B:$B,H$3,统调负荷!$C:$C,$A62),"")</f>
        <v>240.89</v>
      </c>
      <c r="I62" s="12">
        <f>IFERROR(AVERAGEIFS(统调负荷!$AB:$AB,统调负荷!$B:$B,I$3,统调负荷!$C:$C,$A62),"")</f>
        <v>112.6825</v>
      </c>
      <c r="J62" s="12">
        <f>IFERROR(AVERAGEIFS(统调负荷!$AB:$AB,统调负荷!$B:$B,J$3,统调负荷!$C:$C,$A62),"")</f>
        <v>215.25</v>
      </c>
      <c r="K62" s="12">
        <f>IFERROR(AVERAGEIFS(统调负荷!$AB:$AB,统调负荷!$B:$B,K$3,统调负荷!$C:$C,$A62),"")</f>
        <v>122.285</v>
      </c>
      <c r="L62" s="12">
        <f>IFERROR(AVERAGEIFS(统调负荷!$AB:$AB,统调负荷!$B:$B,L$3,统调负荷!$C:$C,$A62),"")</f>
        <v>98.555</v>
      </c>
      <c r="M62" s="12">
        <f>IFERROR(AVERAGEIFS(统调负荷!$AB:$AB,统调负荷!$B:$B,M$3,统调负荷!$C:$C,$A62),"")</f>
        <v>120.7275</v>
      </c>
      <c r="N62" s="12">
        <f>IFERROR(AVERAGEIFS(统调负荷!$AB:$AB,统调负荷!$B:$B,N$3,统调负荷!$C:$C,$A62),"")</f>
        <v>65.91</v>
      </c>
      <c r="O62" s="12">
        <f>IFERROR(AVERAGEIFS(统调负荷!$AB:$AB,统调负荷!$B:$B,O$3,统调负荷!$C:$C,$A62),"")</f>
        <v>25.8125</v>
      </c>
      <c r="P62" s="12">
        <f>IFERROR(AVERAGEIFS(统调负荷!$AB:$AB,统调负荷!$B:$B,P$3,统调负荷!$C:$C,$A62),"")</f>
        <v>0</v>
      </c>
      <c r="Q62" s="12">
        <f>IFERROR(AVERAGEIFS(统调负荷!$AB:$AB,统调负荷!$B:$B,Q$3,统调负荷!$C:$C,$A62),"")</f>
        <v>0</v>
      </c>
      <c r="R62" s="12">
        <f>IFERROR(AVERAGEIFS(统调负荷!$AB:$AB,统调负荷!$B:$B,R$3,统调负荷!$C:$C,$A62),"")</f>
        <v>0</v>
      </c>
      <c r="S62" s="12">
        <f>IFERROR(AVERAGEIFS(统调负荷!$AB:$AB,统调负荷!$B:$B,S$3,统调负荷!$C:$C,$A62),"")</f>
        <v>0</v>
      </c>
      <c r="T62" s="12">
        <f>IFERROR(AVERAGEIFS(统调负荷!$AB:$AB,统调负荷!$B:$B,T$3,统调负荷!$C:$C,$A62),"")</f>
        <v>0</v>
      </c>
      <c r="U62" s="12">
        <f>IFERROR(AVERAGEIFS(统调负荷!$AB:$AB,统调负荷!$B:$B,U$3,统调负荷!$C:$C,$A62),"")</f>
        <v>0</v>
      </c>
      <c r="V62" s="12">
        <f>IFERROR(AVERAGEIFS(统调负荷!$AB:$AB,统调负荷!$B:$B,V$3,统调负荷!$C:$C,$A62),"")</f>
        <v>77.4375</v>
      </c>
      <c r="W62" s="12">
        <f>IFERROR(AVERAGEIFS(统调负荷!$AB:$AB,统调负荷!$B:$B,W$3,统调负荷!$C:$C,$A62),"")</f>
        <v>272.0275</v>
      </c>
      <c r="X62" s="12">
        <f>IFERROR(AVERAGEIFS(统调负荷!$AB:$AB,统调负荷!$B:$B,X$3,统调负荷!$C:$C,$A62),"")</f>
        <v>302.4975</v>
      </c>
      <c r="Y62" s="12">
        <f>IFERROR(AVERAGEIFS(统调负荷!$AB:$AB,统调负荷!$B:$B,Y$3,统调负荷!$C:$C,$A62),"")</f>
        <v>302.8925</v>
      </c>
      <c r="Z62" s="12">
        <f>IFERROR(AVERAGEIFS(统调负荷!$AB:$AB,统调负荷!$B:$B,Z$3,统调负荷!$C:$C,$A62),"")</f>
        <v>302.43</v>
      </c>
      <c r="AA62" s="12">
        <f>IFERROR(AVERAGEIFS(统调负荷!$AB:$AB,统调负荷!$B:$B,AA$3,统调负荷!$C:$C,$A62),"")</f>
        <v>301.925</v>
      </c>
      <c r="AB62" s="12">
        <f>IFERROR(AVERAGEIFS(统调负荷!$AB:$AB,统调负荷!$B:$B,AB$3,统调负荷!$C:$C,$A62),"")</f>
        <v>264.47</v>
      </c>
      <c r="AC62" s="12">
        <f>IFERROR(AVERAGEIFS(统调负荷!$AB:$AB,统调负荷!$B:$B,AC$3,统调负荷!$C:$C,$A62),"")</f>
        <v>157.855</v>
      </c>
      <c r="AD62" s="22"/>
      <c r="AE62" s="18">
        <f t="shared" si="59"/>
        <v>-76.0475</v>
      </c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</row>
    <row r="63" customHeight="1" spans="1:56">
      <c r="A63" s="16" t="str">
        <f>统调负荷24小时!A63</f>
        <v>2025-01-30</v>
      </c>
      <c r="B63" s="17" t="s">
        <v>127</v>
      </c>
      <c r="C63" s="3">
        <f t="shared" si="58"/>
        <v>200.17</v>
      </c>
      <c r="D63" s="3">
        <f t="shared" si="0"/>
        <v>340</v>
      </c>
      <c r="E63" s="3">
        <f t="shared" si="1"/>
        <v>0</v>
      </c>
      <c r="F63" s="12">
        <f>IFERROR(AVERAGEIFS(统调负荷!$AC:$AC,统调负荷!$B:$B,F$3,统调负荷!$C:$C,$A63),"")</f>
        <v>214.6125</v>
      </c>
      <c r="G63" s="12">
        <f>IFERROR(AVERAGEIFS(统调负荷!$AC:$AC,统调负荷!$B:$B,G$3,统调负荷!$C:$C,$A63),"")</f>
        <v>248.81</v>
      </c>
      <c r="H63" s="12">
        <f>IFERROR(AVERAGEIFS(统调负荷!$AC:$AC,统调负荷!$B:$B,H$3,统调负荷!$C:$C,$A63),"")</f>
        <v>212.25</v>
      </c>
      <c r="I63" s="12">
        <f>IFERROR(AVERAGEIFS(统调负荷!$AC:$AC,统调负荷!$B:$B,I$3,统调负荷!$C:$C,$A63),"")</f>
        <v>146.25</v>
      </c>
      <c r="J63" s="12">
        <f>IFERROR(AVERAGEIFS(统调负荷!$AC:$AC,统调负荷!$B:$B,J$3,统调负荷!$C:$C,$A63),"")</f>
        <v>164</v>
      </c>
      <c r="K63" s="12">
        <f>IFERROR(AVERAGEIFS(统调负荷!$AC:$AC,统调负荷!$B:$B,K$3,统调负荷!$C:$C,$A63),"")</f>
        <v>116.7525</v>
      </c>
      <c r="L63" s="12">
        <f>IFERROR(AVERAGEIFS(统调负荷!$AC:$AC,统调负荷!$B:$B,L$3,统调负荷!$C:$C,$A63),"")</f>
        <v>132</v>
      </c>
      <c r="M63" s="12">
        <f>IFERROR(AVERAGEIFS(统调负荷!$AC:$AC,统调负荷!$B:$B,M$3,统调负荷!$C:$C,$A63),"")</f>
        <v>304.5</v>
      </c>
      <c r="N63" s="12">
        <f>IFERROR(AVERAGEIFS(统调负荷!$AC:$AC,统调负荷!$B:$B,N$3,统调负荷!$C:$C,$A63),"")</f>
        <v>315.06</v>
      </c>
      <c r="O63" s="12">
        <f>IFERROR(AVERAGEIFS(统调负荷!$AC:$AC,统调负荷!$B:$B,O$3,统调负荷!$C:$C,$A63),"")</f>
        <v>160.0275</v>
      </c>
      <c r="P63" s="12">
        <f>IFERROR(AVERAGEIFS(统调负荷!$AC:$AC,统调负荷!$B:$B,P$3,统调负荷!$C:$C,$A63),"")</f>
        <v>190.705</v>
      </c>
      <c r="Q63" s="12">
        <f>IFERROR(AVERAGEIFS(统调负荷!$AC:$AC,统调负荷!$B:$B,Q$3,统调负荷!$C:$C,$A63),"")</f>
        <v>84.6125</v>
      </c>
      <c r="R63" s="12">
        <f>IFERROR(AVERAGEIFS(统调负荷!$AC:$AC,统调负荷!$B:$B,R$3,统调负荷!$C:$C,$A63),"")</f>
        <v>0.0075</v>
      </c>
      <c r="S63" s="12">
        <f>IFERROR(AVERAGEIFS(统调负荷!$AC:$AC,统调负荷!$B:$B,S$3,统调负荷!$C:$C,$A63),"")</f>
        <v>58.4075</v>
      </c>
      <c r="T63" s="12">
        <f>IFERROR(AVERAGEIFS(统调负荷!$AC:$AC,统调负荷!$B:$B,T$3,统调负荷!$C:$C,$A63),"")</f>
        <v>0</v>
      </c>
      <c r="U63" s="12">
        <f>IFERROR(AVERAGEIFS(统调负荷!$AC:$AC,统调负荷!$B:$B,U$3,统调负荷!$C:$C,$A63),"")</f>
        <v>152.53</v>
      </c>
      <c r="V63" s="12">
        <f>IFERROR(AVERAGEIFS(统调负荷!$AC:$AC,统调负荷!$B:$B,V$3,统调负荷!$C:$C,$A63),"")</f>
        <v>208.82</v>
      </c>
      <c r="W63" s="12">
        <f>IFERROR(AVERAGEIFS(统调负荷!$AC:$AC,统调负荷!$B:$B,W$3,统调负荷!$C:$C,$A63),"")</f>
        <v>288.2875</v>
      </c>
      <c r="X63" s="12">
        <f>IFERROR(AVERAGEIFS(统调负荷!$AC:$AC,统调负荷!$B:$B,X$3,统调负荷!$C:$C,$A63),"")</f>
        <v>306.92</v>
      </c>
      <c r="Y63" s="12">
        <f>IFERROR(AVERAGEIFS(统调负荷!$AC:$AC,统调负荷!$B:$B,Y$3,统调负荷!$C:$C,$A63),"")</f>
        <v>228.2825</v>
      </c>
      <c r="Z63" s="12">
        <f>IFERROR(AVERAGEIFS(统调负荷!$AC:$AC,统调负荷!$B:$B,Z$3,统调负荷!$C:$C,$A63),"")</f>
        <v>313.3825</v>
      </c>
      <c r="AA63" s="12">
        <f>IFERROR(AVERAGEIFS(统调负荷!$AC:$AC,统调负荷!$B:$B,AA$3,统调负荷!$C:$C,$A63),"")</f>
        <v>340</v>
      </c>
      <c r="AB63" s="12">
        <f>IFERROR(AVERAGEIFS(统调负荷!$AC:$AC,统调负荷!$B:$B,AB$3,统调负荷!$C:$C,$A63),"")</f>
        <v>333.7875</v>
      </c>
      <c r="AC63" s="12">
        <f>IFERROR(AVERAGEIFS(统调负荷!$AC:$AC,统调负荷!$B:$B,AC$3,统调负荷!$C:$C,$A63),"")</f>
        <v>284.075</v>
      </c>
      <c r="AD63" s="22"/>
      <c r="AE63" s="18">
        <f t="shared" si="59"/>
        <v>-30.0439682539682</v>
      </c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</row>
    <row r="64" customHeight="1" spans="1:56">
      <c r="A64" s="16" t="str">
        <f>统调负荷24小时!A64</f>
        <v>2025-01-31</v>
      </c>
      <c r="B64" s="17" t="s">
        <v>126</v>
      </c>
      <c r="C64" s="3">
        <f t="shared" si="58"/>
        <v>312.59625</v>
      </c>
      <c r="D64" s="3">
        <f t="shared" si="0"/>
        <v>371.25</v>
      </c>
      <c r="E64" s="3">
        <f t="shared" si="1"/>
        <v>127.5</v>
      </c>
      <c r="F64" s="12">
        <f>IFERROR(AVERAGEIFS(统调负荷!$AB:$AB,统调负荷!$B:$B,F$3,统调负荷!$C:$C,$A64),"")</f>
        <v>253.9</v>
      </c>
      <c r="G64" s="12">
        <f>IFERROR(AVERAGEIFS(统调负荷!$AB:$AB,统调负荷!$B:$B,G$3,统调负荷!$C:$C,$A64),"")</f>
        <v>316.2775</v>
      </c>
      <c r="H64" s="12">
        <f>IFERROR(AVERAGEIFS(统调负荷!$AB:$AB,统调负荷!$B:$B,H$3,统调负荷!$C:$C,$A64),"")</f>
        <v>303.8375</v>
      </c>
      <c r="I64" s="12">
        <f>IFERROR(AVERAGEIFS(统调负荷!$AB:$AB,统调负荷!$B:$B,I$3,统调负荷!$C:$C,$A64),"")</f>
        <v>298.565</v>
      </c>
      <c r="J64" s="12">
        <f>IFERROR(AVERAGEIFS(统调负荷!$AB:$AB,统调负荷!$B:$B,J$3,统调负荷!$C:$C,$A64),"")</f>
        <v>300.82</v>
      </c>
      <c r="K64" s="12">
        <f>IFERROR(AVERAGEIFS(统调负荷!$AB:$AB,统调负荷!$B:$B,K$3,统调负荷!$C:$C,$A64),"")</f>
        <v>298.3325</v>
      </c>
      <c r="L64" s="12">
        <f>IFERROR(AVERAGEIFS(统调负荷!$AB:$AB,统调负荷!$B:$B,L$3,统调负荷!$C:$C,$A64),"")</f>
        <v>300.265</v>
      </c>
      <c r="M64" s="12">
        <f>IFERROR(AVERAGEIFS(统调负荷!$AB:$AB,统调负荷!$B:$B,M$3,统调负荷!$C:$C,$A64),"")</f>
        <v>328.915</v>
      </c>
      <c r="N64" s="12">
        <f>IFERROR(AVERAGEIFS(统调负荷!$AB:$AB,统调负荷!$B:$B,N$3,统调负荷!$C:$C,$A64),"")</f>
        <v>365</v>
      </c>
      <c r="O64" s="12">
        <f>IFERROR(AVERAGEIFS(统调负荷!$AB:$AB,统调负荷!$B:$B,O$3,统调负荷!$C:$C,$A64),"")</f>
        <v>346.75</v>
      </c>
      <c r="P64" s="12">
        <f>IFERROR(AVERAGEIFS(统调负荷!$AB:$AB,统调负荷!$B:$B,P$3,统调负荷!$C:$C,$A64),"")</f>
        <v>327.5275</v>
      </c>
      <c r="Q64" s="12">
        <f>IFERROR(AVERAGEIFS(统调负荷!$AB:$AB,统调负荷!$B:$B,Q$3,统调负荷!$C:$C,$A64),"")</f>
        <v>296.3475</v>
      </c>
      <c r="R64" s="12">
        <f>IFERROR(AVERAGEIFS(统调负荷!$AB:$AB,统调负荷!$B:$B,R$3,统调负荷!$C:$C,$A64),"")</f>
        <v>282.5375</v>
      </c>
      <c r="S64" s="12">
        <f>IFERROR(AVERAGEIFS(统调负荷!$AB:$AB,统调负荷!$B:$B,S$3,统调负荷!$C:$C,$A64),"")</f>
        <v>277</v>
      </c>
      <c r="T64" s="12">
        <f>IFERROR(AVERAGEIFS(统调负荷!$AB:$AB,统调负荷!$B:$B,T$3,统调负荷!$C:$C,$A64),"")</f>
        <v>127.5</v>
      </c>
      <c r="U64" s="12">
        <f>IFERROR(AVERAGEIFS(统调负荷!$AB:$AB,统调负荷!$B:$B,U$3,统调负荷!$C:$C,$A64),"")</f>
        <v>280.0325</v>
      </c>
      <c r="V64" s="12">
        <f>IFERROR(AVERAGEIFS(统调负荷!$AB:$AB,统调负荷!$B:$B,V$3,统调负荷!$C:$C,$A64),"")</f>
        <v>299.7825</v>
      </c>
      <c r="W64" s="12">
        <f>IFERROR(AVERAGEIFS(统调负荷!$AB:$AB,统调负荷!$B:$B,W$3,统调负荷!$C:$C,$A64),"")</f>
        <v>341.25</v>
      </c>
      <c r="X64" s="12">
        <f>IFERROR(AVERAGEIFS(统调负荷!$AB:$AB,统调负荷!$B:$B,X$3,统调负荷!$C:$C,$A64),"")</f>
        <v>371.25</v>
      </c>
      <c r="Y64" s="12">
        <f>IFERROR(AVERAGEIFS(统调负荷!$AB:$AB,统调负荷!$B:$B,Y$3,统调负荷!$C:$C,$A64),"")</f>
        <v>363.8875</v>
      </c>
      <c r="Z64" s="12">
        <f>IFERROR(AVERAGEIFS(统调负荷!$AB:$AB,统调负荷!$B:$B,Z$3,统调负荷!$C:$C,$A64),"")</f>
        <v>362.5</v>
      </c>
      <c r="AA64" s="12">
        <f>IFERROR(AVERAGEIFS(统调负荷!$AB:$AB,统调负荷!$B:$B,AA$3,统调负荷!$C:$C,$A64),"")</f>
        <v>371.25</v>
      </c>
      <c r="AB64" s="12">
        <f>IFERROR(AVERAGEIFS(统调负荷!$AB:$AB,统调负荷!$B:$B,AB$3,统调负荷!$C:$C,$A64),"")</f>
        <v>361.25</v>
      </c>
      <c r="AC64" s="12">
        <f>IFERROR(AVERAGEIFS(统调负荷!$AB:$AB,统调负荷!$B:$B,AC$3,统调负荷!$C:$C,$A64),"")</f>
        <v>327.5325</v>
      </c>
      <c r="AD64" s="22"/>
      <c r="AE64" s="18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</row>
    <row r="65" customHeight="1" spans="1:56">
      <c r="A65" s="16" t="str">
        <f>统调负荷24小时!A65</f>
        <v>2025-01-31</v>
      </c>
      <c r="B65" s="17" t="s">
        <v>127</v>
      </c>
      <c r="C65" s="3">
        <f t="shared" si="58"/>
        <v>259.896145833333</v>
      </c>
      <c r="D65" s="3">
        <f t="shared" si="0"/>
        <v>449.8875</v>
      </c>
      <c r="E65" s="3">
        <f t="shared" si="1"/>
        <v>17.75</v>
      </c>
      <c r="F65" s="12">
        <f>IFERROR(AVERAGEIFS(统调负荷!$AC:$AC,统调负荷!$B:$B,F$3,统调负荷!$C:$C,$A65),"")</f>
        <v>236.1925</v>
      </c>
      <c r="G65" s="12">
        <f>IFERROR(AVERAGEIFS(统调负荷!$AC:$AC,统调负荷!$B:$B,G$3,统调负荷!$C:$C,$A65),"")</f>
        <v>228.695</v>
      </c>
      <c r="H65" s="12">
        <f>IFERROR(AVERAGEIFS(统调负荷!$AC:$AC,统调负荷!$B:$B,H$3,统调负荷!$C:$C,$A65),"")</f>
        <v>44.9825</v>
      </c>
      <c r="I65" s="12">
        <f>IFERROR(AVERAGEIFS(统调负荷!$AC:$AC,统调负荷!$B:$B,I$3,统调负荷!$C:$C,$A65),"")</f>
        <v>127.5</v>
      </c>
      <c r="J65" s="12">
        <f>IFERROR(AVERAGEIFS(统调负荷!$AC:$AC,统调负荷!$B:$B,J$3,统调负荷!$C:$C,$A65),"")</f>
        <v>17.75</v>
      </c>
      <c r="K65" s="12">
        <f>IFERROR(AVERAGEIFS(统调负荷!$AC:$AC,统调负荷!$B:$B,K$3,统调负荷!$C:$C,$A65),"")</f>
        <v>17.75</v>
      </c>
      <c r="L65" s="12">
        <f>IFERROR(AVERAGEIFS(统调负荷!$AC:$AC,统调负荷!$B:$B,L$3,统调负荷!$C:$C,$A65),"")</f>
        <v>192.75</v>
      </c>
      <c r="M65" s="12">
        <f>IFERROR(AVERAGEIFS(统调负荷!$AC:$AC,统调负荷!$B:$B,M$3,统调负荷!$C:$C,$A65),"")</f>
        <v>295.0275</v>
      </c>
      <c r="N65" s="12">
        <f>IFERROR(AVERAGEIFS(统调负荷!$AC:$AC,统调负荷!$B:$B,N$3,统调负荷!$C:$C,$A65),"")</f>
        <v>268.285</v>
      </c>
      <c r="O65" s="12">
        <f>IFERROR(AVERAGEIFS(统调负荷!$AC:$AC,统调负荷!$B:$B,O$3,统调负荷!$C:$C,$A65),"")</f>
        <v>241.2525</v>
      </c>
      <c r="P65" s="12">
        <f>IFERROR(AVERAGEIFS(统调负荷!$AC:$AC,统调负荷!$B:$B,P$3,统调负荷!$C:$C,$A65),"")</f>
        <v>138.7525</v>
      </c>
      <c r="Q65" s="12">
        <f>IFERROR(AVERAGEIFS(统调负荷!$AC:$AC,统调负荷!$B:$B,Q$3,统调负荷!$C:$C,$A65),"")</f>
        <v>312.5375</v>
      </c>
      <c r="R65" s="12">
        <f>IFERROR(AVERAGEIFS(统调负荷!$AC:$AC,统调负荷!$B:$B,R$3,统调负荷!$C:$C,$A65),"")</f>
        <v>308.7875</v>
      </c>
      <c r="S65" s="12">
        <f>IFERROR(AVERAGEIFS(统调负荷!$AC:$AC,统调负荷!$B:$B,S$3,统调负荷!$C:$C,$A65),"")</f>
        <v>449.8875</v>
      </c>
      <c r="T65" s="12">
        <f>IFERROR(AVERAGEIFS(统调负荷!$AC:$AC,统调负荷!$B:$B,T$3,统调负荷!$C:$C,$A65),"")</f>
        <v>356.2825</v>
      </c>
      <c r="U65" s="12">
        <f>IFERROR(AVERAGEIFS(统调负荷!$AC:$AC,统调负荷!$B:$B,U$3,统调负荷!$C:$C,$A65),"")</f>
        <v>228.805</v>
      </c>
      <c r="V65" s="12">
        <f>IFERROR(AVERAGEIFS(统调负荷!$AC:$AC,统调负荷!$B:$B,V$3,统调负荷!$C:$C,$A65),"")</f>
        <v>315.5125</v>
      </c>
      <c r="W65" s="12">
        <f>IFERROR(AVERAGEIFS(统调负荷!$AC:$AC,统调负荷!$B:$B,W$3,统调负荷!$C:$C,$A65),"")</f>
        <v>347.6375</v>
      </c>
      <c r="X65" s="12">
        <f>IFERROR(AVERAGEIFS(统调负荷!$AC:$AC,统调负荷!$B:$B,X$3,统调负荷!$C:$C,$A65),"")</f>
        <v>363.955</v>
      </c>
      <c r="Y65" s="12">
        <f>IFERROR(AVERAGEIFS(统调负荷!$AC:$AC,统调负荷!$B:$B,Y$3,统调负荷!$C:$C,$A65),"")</f>
        <v>332.3875</v>
      </c>
      <c r="Z65" s="12">
        <f>IFERROR(AVERAGEIFS(统调负荷!$AC:$AC,统调负荷!$B:$B,Z$3,统调负荷!$C:$C,$A65),"")</f>
        <v>361.5</v>
      </c>
      <c r="AA65" s="12">
        <f>IFERROR(AVERAGEIFS(统调负荷!$AC:$AC,统调负荷!$B:$B,AA$3,统调负荷!$C:$C,$A65),"")</f>
        <v>351.25</v>
      </c>
      <c r="AB65" s="12">
        <f>IFERROR(AVERAGEIFS(统调负荷!$AC:$AC,统调负荷!$B:$B,AB$3,统调负荷!$C:$C,$A65),"")</f>
        <v>377.5</v>
      </c>
      <c r="AC65" s="12">
        <f>IFERROR(AVERAGEIFS(统调负荷!$AC:$AC,统调负荷!$B:$B,AC$3,统调负荷!$C:$C,$A65),"")</f>
        <v>322.5275</v>
      </c>
      <c r="AD65" s="22"/>
      <c r="AE65" s="18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</row>
    <row r="67" customHeight="1" spans="1:29">
      <c r="A67" s="16" t="str">
        <f>A4</f>
        <v>2025-01-01</v>
      </c>
      <c r="B67" s="17" t="s">
        <v>126</v>
      </c>
      <c r="C67" s="7">
        <f>C4</f>
        <v>178.715520833333</v>
      </c>
      <c r="D67" s="7" cm="1">
        <f t="array" ref="D67">SUMPRODUCT(F4:AC4,$F$67:$AC$67)</f>
        <v>172.0421515</v>
      </c>
      <c r="E67" s="7">
        <f>D67-C67</f>
        <v>-6.67336933333328</v>
      </c>
      <c r="F67" s="8">
        <v>0.0381</v>
      </c>
      <c r="G67" s="8">
        <v>0.0366</v>
      </c>
      <c r="H67" s="8">
        <v>0.0351</v>
      </c>
      <c r="I67" s="8">
        <v>0.0338</v>
      </c>
      <c r="J67" s="8">
        <v>0.033</v>
      </c>
      <c r="K67" s="8">
        <v>0.0328</v>
      </c>
      <c r="L67" s="8">
        <v>0.0341</v>
      </c>
      <c r="M67" s="8">
        <v>0.0364</v>
      </c>
      <c r="N67" s="8">
        <v>0.0423</v>
      </c>
      <c r="O67" s="8">
        <v>0.0459</v>
      </c>
      <c r="P67" s="8">
        <v>0.0467</v>
      </c>
      <c r="Q67" s="8">
        <v>0.0465</v>
      </c>
      <c r="R67" s="8">
        <v>0.0425</v>
      </c>
      <c r="S67" s="8">
        <v>0.0437</v>
      </c>
      <c r="T67" s="8">
        <v>0.0455</v>
      </c>
      <c r="U67" s="8">
        <v>0.046</v>
      </c>
      <c r="V67" s="8">
        <v>0.0469</v>
      </c>
      <c r="W67" s="8">
        <v>0.0466</v>
      </c>
      <c r="X67" s="8">
        <v>0.0459</v>
      </c>
      <c r="Y67" s="8">
        <v>0.047</v>
      </c>
      <c r="Z67" s="8">
        <v>0.0466</v>
      </c>
      <c r="AA67" s="8">
        <v>0.0453</v>
      </c>
      <c r="AB67" s="8">
        <v>0.0429</v>
      </c>
      <c r="AC67" s="8">
        <v>0.0398</v>
      </c>
    </row>
    <row r="68" customHeight="1" spans="1:5">
      <c r="A68" s="16" t="str">
        <f t="shared" ref="A68:A99" si="60">A5</f>
        <v>2025-01-01</v>
      </c>
      <c r="B68" s="17" t="s">
        <v>127</v>
      </c>
      <c r="C68" s="7">
        <f t="shared" ref="C68:C99" si="61">C5</f>
        <v>251.2775</v>
      </c>
      <c r="D68" s="7" cm="1">
        <f t="array" ref="D68">SUMPRODUCT(F5:AC5,$F$67:$AC$67)</f>
        <v>246.3112065</v>
      </c>
      <c r="E68" s="7">
        <f t="shared" ref="E68:E75" si="62">D68-C68</f>
        <v>-4.96629349999995</v>
      </c>
    </row>
    <row r="69" customHeight="1" spans="1:5">
      <c r="A69" s="16" t="str">
        <f t="shared" si="60"/>
        <v>2025-01-02</v>
      </c>
      <c r="B69" s="17" t="s">
        <v>126</v>
      </c>
      <c r="C69" s="7">
        <f t="shared" si="61"/>
        <v>345.631145833333</v>
      </c>
      <c r="D69" s="7" cm="1">
        <f t="array" ref="D69">SUMPRODUCT(F6:AC6,$F$67:$AC$67)</f>
        <v>347.951745</v>
      </c>
      <c r="E69" s="7">
        <f t="shared" si="62"/>
        <v>2.32059916666702</v>
      </c>
    </row>
    <row r="70" customHeight="1" spans="1:5">
      <c r="A70" s="16" t="str">
        <f t="shared" si="60"/>
        <v>2025-01-02</v>
      </c>
      <c r="B70" s="17" t="s">
        <v>127</v>
      </c>
      <c r="C70" s="7">
        <f t="shared" si="61"/>
        <v>366.698125</v>
      </c>
      <c r="D70" s="7" cm="1">
        <f t="array" ref="D70">SUMPRODUCT(F7:AC7,$F$67:$AC$67)</f>
        <v>371.58440275</v>
      </c>
      <c r="E70" s="7">
        <f t="shared" si="62"/>
        <v>4.88627775000009</v>
      </c>
    </row>
    <row r="71" customHeight="1" spans="1:5">
      <c r="A71" s="16" t="str">
        <f t="shared" si="60"/>
        <v>2025-01-03</v>
      </c>
      <c r="B71" s="17" t="s">
        <v>126</v>
      </c>
      <c r="C71" s="7">
        <f t="shared" si="61"/>
        <v>362.119270833333</v>
      </c>
      <c r="D71" s="7" cm="1">
        <f t="array" ref="D71">SUMPRODUCT(F8:AC8,$F$67:$AC$67)</f>
        <v>361.508668</v>
      </c>
      <c r="E71" s="7">
        <f t="shared" si="62"/>
        <v>-0.610602833333019</v>
      </c>
    </row>
    <row r="72" customHeight="1" spans="1:5">
      <c r="A72" s="16" t="str">
        <f t="shared" si="60"/>
        <v>2025-01-03</v>
      </c>
      <c r="B72" s="17" t="s">
        <v>127</v>
      </c>
      <c r="C72" s="7">
        <f t="shared" si="61"/>
        <v>337.047395833333</v>
      </c>
      <c r="D72" s="7" cm="1">
        <f t="array" ref="D72">SUMPRODUCT(F9:AC9,$F$67:$AC$67)</f>
        <v>336.380827</v>
      </c>
      <c r="E72" s="7">
        <f t="shared" si="62"/>
        <v>-0.666568833333372</v>
      </c>
    </row>
    <row r="73" customHeight="1" spans="1:5">
      <c r="A73" s="16" t="str">
        <f t="shared" si="60"/>
        <v>2025-01-04</v>
      </c>
      <c r="B73" s="17" t="s">
        <v>126</v>
      </c>
      <c r="C73" s="7">
        <f t="shared" si="61"/>
        <v>356.262916666667</v>
      </c>
      <c r="D73" s="7" cm="1">
        <f t="array" ref="D73">SUMPRODUCT(F10:AC10,$F$67:$AC$67)</f>
        <v>357.366107</v>
      </c>
      <c r="E73" s="7">
        <f t="shared" si="62"/>
        <v>1.10319033333298</v>
      </c>
    </row>
    <row r="74" customHeight="1" spans="1:5">
      <c r="A74" s="16" t="str">
        <f t="shared" si="60"/>
        <v>2025-01-04</v>
      </c>
      <c r="B74" s="17" t="s">
        <v>127</v>
      </c>
      <c r="C74" s="7">
        <f t="shared" si="61"/>
        <v>355.8234375</v>
      </c>
      <c r="D74" s="7" cm="1">
        <f t="array" ref="D74">SUMPRODUCT(F11:AC11,$F$67:$AC$67)</f>
        <v>356.4776415</v>
      </c>
      <c r="E74" s="7">
        <f t="shared" si="62"/>
        <v>0.654203999999993</v>
      </c>
    </row>
    <row r="75" customHeight="1" spans="1:5">
      <c r="A75" s="16" t="str">
        <f t="shared" si="60"/>
        <v>2025-01-05</v>
      </c>
      <c r="B75" s="17" t="s">
        <v>126</v>
      </c>
      <c r="C75" s="7">
        <f t="shared" si="61"/>
        <v>384.383125</v>
      </c>
      <c r="D75" s="7" cm="1">
        <f t="array" ref="D75">SUMPRODUCT(F12:AC12,$F$67:$AC$67)</f>
        <v>385.2973325</v>
      </c>
      <c r="E75" s="7">
        <f t="shared" si="62"/>
        <v>0.914207499999975</v>
      </c>
    </row>
    <row r="76" customHeight="1" spans="1:5">
      <c r="A76" s="16" t="str">
        <f t="shared" si="60"/>
        <v>2025-01-05</v>
      </c>
      <c r="B76" s="17" t="s">
        <v>127</v>
      </c>
      <c r="C76" s="7">
        <f t="shared" si="61"/>
        <v>417.294270833333</v>
      </c>
      <c r="D76" s="7" cm="1">
        <f t="array" ref="D76">SUMPRODUCT(F13:AC13,$F$67:$AC$67)</f>
        <v>420.3694435</v>
      </c>
      <c r="E76" s="7">
        <f t="shared" ref="E76:E86" si="63">D76-C76</f>
        <v>3.07517266666667</v>
      </c>
    </row>
    <row r="77" customHeight="1" spans="1:5">
      <c r="A77" s="16" t="str">
        <f t="shared" si="60"/>
        <v>2025-01-06</v>
      </c>
      <c r="B77" s="17" t="s">
        <v>126</v>
      </c>
      <c r="C77" s="7">
        <f t="shared" si="61"/>
        <v>382.629375</v>
      </c>
      <c r="D77" s="7" cm="1">
        <f t="array" ref="D77">SUMPRODUCT(F14:AC14,$F$67:$AC$67)</f>
        <v>384.1858245</v>
      </c>
      <c r="E77" s="7">
        <f t="shared" si="63"/>
        <v>1.55644950000004</v>
      </c>
    </row>
    <row r="78" customHeight="1" spans="1:5">
      <c r="A78" s="16" t="str">
        <f t="shared" si="60"/>
        <v>2025-01-06</v>
      </c>
      <c r="B78" s="17" t="s">
        <v>127</v>
      </c>
      <c r="C78" s="7">
        <f t="shared" si="61"/>
        <v>373.5771875</v>
      </c>
      <c r="D78" s="7" cm="1">
        <f t="array" ref="D78">SUMPRODUCT(F15:AC15,$F$67:$AC$67)</f>
        <v>372.42136675</v>
      </c>
      <c r="E78" s="7">
        <f t="shared" si="63"/>
        <v>-1.15582074999986</v>
      </c>
    </row>
    <row r="79" customHeight="1" spans="1:5">
      <c r="A79" s="16" t="str">
        <f t="shared" si="60"/>
        <v>2025-01-07</v>
      </c>
      <c r="B79" s="17" t="s">
        <v>126</v>
      </c>
      <c r="C79" s="7">
        <f t="shared" si="61"/>
        <v>384.656354166667</v>
      </c>
      <c r="D79" s="7" cm="1">
        <f t="array" ref="D79">SUMPRODUCT(F16:AC16,$F$67:$AC$67)</f>
        <v>386.91676025</v>
      </c>
      <c r="E79" s="7">
        <f t="shared" si="63"/>
        <v>2.26040608333301</v>
      </c>
    </row>
    <row r="80" customHeight="1" spans="1:5">
      <c r="A80" s="16" t="str">
        <f t="shared" si="60"/>
        <v>2025-01-07</v>
      </c>
      <c r="B80" s="17" t="s">
        <v>127</v>
      </c>
      <c r="C80" s="7">
        <f t="shared" si="61"/>
        <v>351.081041666667</v>
      </c>
      <c r="D80" s="7" cm="1">
        <f t="array" ref="D80">SUMPRODUCT(F17:AC17,$F$67:$AC$67)</f>
        <v>352.2971355</v>
      </c>
      <c r="E80" s="7">
        <f t="shared" si="63"/>
        <v>1.21609383333339</v>
      </c>
    </row>
    <row r="81" customHeight="1" spans="1:5">
      <c r="A81" s="16" t="str">
        <f t="shared" si="60"/>
        <v>2025-01-08</v>
      </c>
      <c r="B81" s="17" t="s">
        <v>126</v>
      </c>
      <c r="C81" s="7">
        <f t="shared" si="61"/>
        <v>393.911770833333</v>
      </c>
      <c r="D81" s="7" cm="1">
        <f t="array" ref="D81">SUMPRODUCT(F18:AC18,$F$67:$AC$67)</f>
        <v>395.60365475</v>
      </c>
      <c r="E81" s="7">
        <f t="shared" si="63"/>
        <v>1.691883916667</v>
      </c>
    </row>
    <row r="82" customHeight="1" spans="1:5">
      <c r="A82" s="16" t="str">
        <f t="shared" si="60"/>
        <v>2025-01-08</v>
      </c>
      <c r="B82" s="17" t="s">
        <v>127</v>
      </c>
      <c r="C82" s="7">
        <f t="shared" si="61"/>
        <v>373.480729166667</v>
      </c>
      <c r="D82" s="7" cm="1">
        <f t="array" ref="D82">SUMPRODUCT(F19:AC19,$F$67:$AC$67)</f>
        <v>375.16877525</v>
      </c>
      <c r="E82" s="7">
        <f t="shared" si="63"/>
        <v>1.68804608333329</v>
      </c>
    </row>
    <row r="83" customHeight="1" spans="1:5">
      <c r="A83" s="16" t="str">
        <f t="shared" si="60"/>
        <v>2025-01-09</v>
      </c>
      <c r="B83" s="17" t="s">
        <v>126</v>
      </c>
      <c r="C83" s="7">
        <f t="shared" si="61"/>
        <v>399.175</v>
      </c>
      <c r="D83" s="7" cm="1">
        <f t="array" ref="D83">SUMPRODUCT(F20:AC20,$F$67:$AC$67)</f>
        <v>401.447623</v>
      </c>
      <c r="E83" s="7">
        <f t="shared" si="63"/>
        <v>2.27262300000001</v>
      </c>
    </row>
    <row r="84" customHeight="1" spans="1:5">
      <c r="A84" s="16" t="str">
        <f t="shared" si="60"/>
        <v>2025-01-09</v>
      </c>
      <c r="B84" s="17" t="s">
        <v>127</v>
      </c>
      <c r="C84" s="7">
        <f t="shared" si="61"/>
        <v>404.2484375</v>
      </c>
      <c r="D84" s="7" cm="1">
        <f t="array" ref="D84">SUMPRODUCT(F21:AC21,$F$67:$AC$67)</f>
        <v>403.14190375</v>
      </c>
      <c r="E84" s="7">
        <f t="shared" si="63"/>
        <v>-1.10653375000004</v>
      </c>
    </row>
    <row r="85" customHeight="1" spans="1:5">
      <c r="A85" s="16" t="str">
        <f t="shared" si="60"/>
        <v>2025-01-10</v>
      </c>
      <c r="B85" s="17" t="s">
        <v>126</v>
      </c>
      <c r="C85" s="7">
        <f t="shared" si="61"/>
        <v>404.601770833333</v>
      </c>
      <c r="D85" s="7" cm="1">
        <f t="array" ref="D85">SUMPRODUCT(F22:AC22,$F$67:$AC$67)</f>
        <v>410.4500165</v>
      </c>
      <c r="E85" s="7">
        <f t="shared" si="63"/>
        <v>5.84824566666703</v>
      </c>
    </row>
    <row r="86" customHeight="1" spans="1:5">
      <c r="A86" s="16" t="str">
        <f t="shared" si="60"/>
        <v>2025-01-10</v>
      </c>
      <c r="B86" s="17" t="s">
        <v>127</v>
      </c>
      <c r="C86" s="7">
        <f t="shared" si="61"/>
        <v>402.011041666667</v>
      </c>
      <c r="D86" s="7" cm="1">
        <f t="array" ref="D86">SUMPRODUCT(F23:AC23,$F$67:$AC$67)</f>
        <v>406.40413</v>
      </c>
      <c r="E86" s="7">
        <f t="shared" si="63"/>
        <v>4.39308833333331</v>
      </c>
    </row>
    <row r="87" customHeight="1" spans="1:5">
      <c r="A87" s="16" t="str">
        <f t="shared" si="60"/>
        <v>2025-01-11</v>
      </c>
      <c r="B87" s="17" t="s">
        <v>126</v>
      </c>
      <c r="C87" s="7">
        <f t="shared" si="61"/>
        <v>381.17875</v>
      </c>
      <c r="D87" s="7" cm="1">
        <f t="array" ref="D87">SUMPRODUCT(F24:AC24,$F$67:$AC$67)</f>
        <v>381.21509975</v>
      </c>
      <c r="E87" s="7">
        <f t="shared" ref="E87:E97" si="64">D87-C87</f>
        <v>0.0363497499999994</v>
      </c>
    </row>
    <row r="88" customHeight="1" spans="1:5">
      <c r="A88" s="16" t="str">
        <f t="shared" si="60"/>
        <v>2025-01-11</v>
      </c>
      <c r="B88" s="17" t="s">
        <v>127</v>
      </c>
      <c r="C88" s="7">
        <f t="shared" si="61"/>
        <v>451.413020833333</v>
      </c>
      <c r="D88" s="7" cm="1">
        <f t="array" ref="D88">SUMPRODUCT(F25:AC25,$F$67:$AC$67)</f>
        <v>460.2849295</v>
      </c>
      <c r="E88" s="7">
        <f t="shared" si="64"/>
        <v>8.87190866666663</v>
      </c>
    </row>
    <row r="89" customHeight="1" spans="1:5">
      <c r="A89" s="16" t="str">
        <f t="shared" si="60"/>
        <v>2025-01-12</v>
      </c>
      <c r="B89" s="17" t="s">
        <v>126</v>
      </c>
      <c r="C89" s="7">
        <f t="shared" si="61"/>
        <v>374.141770833333</v>
      </c>
      <c r="D89" s="7" cm="1">
        <f t="array" ref="D89">SUMPRODUCT(F26:AC26,$F$67:$AC$67)</f>
        <v>373.9836115</v>
      </c>
      <c r="E89" s="7">
        <f t="shared" si="64"/>
        <v>-0.158159333333003</v>
      </c>
    </row>
    <row r="90" customHeight="1" spans="1:5">
      <c r="A90" s="16" t="str">
        <f t="shared" si="60"/>
        <v>2025-01-12</v>
      </c>
      <c r="B90" s="17" t="s">
        <v>127</v>
      </c>
      <c r="C90" s="7">
        <f t="shared" si="61"/>
        <v>363.113958333333</v>
      </c>
      <c r="D90" s="7" cm="1">
        <f t="array" ref="D90">SUMPRODUCT(F27:AC27,$F$67:$AC$67)</f>
        <v>363.090023</v>
      </c>
      <c r="E90" s="7">
        <f t="shared" si="64"/>
        <v>-0.023935333333327</v>
      </c>
    </row>
    <row r="91" customHeight="1" spans="1:5">
      <c r="A91" s="16" t="str">
        <f t="shared" si="60"/>
        <v>2025-01-13</v>
      </c>
      <c r="B91" s="17" t="s">
        <v>126</v>
      </c>
      <c r="C91" s="7">
        <f t="shared" si="61"/>
        <v>426.697083333333</v>
      </c>
      <c r="D91" s="7" cm="1">
        <f t="array" ref="D91">SUMPRODUCT(F28:AC28,$F$67:$AC$67)</f>
        <v>432.41182375</v>
      </c>
      <c r="E91" s="7">
        <f t="shared" si="64"/>
        <v>5.71474041666698</v>
      </c>
    </row>
    <row r="92" customHeight="1" spans="1:5">
      <c r="A92" s="16" t="str">
        <f t="shared" si="60"/>
        <v>2025-01-13</v>
      </c>
      <c r="B92" s="17" t="s">
        <v>127</v>
      </c>
      <c r="C92" s="7">
        <f t="shared" si="61"/>
        <v>373.088854166667</v>
      </c>
      <c r="D92" s="7" cm="1">
        <f t="array" ref="D92">SUMPRODUCT(F29:AC29,$F$67:$AC$67)</f>
        <v>375.551872</v>
      </c>
      <c r="E92" s="7">
        <f t="shared" si="64"/>
        <v>2.46301783333331</v>
      </c>
    </row>
    <row r="93" customHeight="1" spans="1:5">
      <c r="A93" s="16" t="str">
        <f t="shared" si="60"/>
        <v>2025-01-14</v>
      </c>
      <c r="B93" s="17" t="s">
        <v>126</v>
      </c>
      <c r="C93" s="7">
        <f t="shared" si="61"/>
        <v>379.013333333333</v>
      </c>
      <c r="D93" s="7" cm="1">
        <f t="array" ref="D93">SUMPRODUCT(F30:AC30,$F$67:$AC$67)</f>
        <v>383.44643375</v>
      </c>
      <c r="E93" s="7">
        <f t="shared" si="64"/>
        <v>4.433100416667</v>
      </c>
    </row>
    <row r="94" customHeight="1" spans="1:5">
      <c r="A94" s="16" t="str">
        <f t="shared" si="60"/>
        <v>2025-01-14</v>
      </c>
      <c r="B94" s="17" t="s">
        <v>127</v>
      </c>
      <c r="C94" s="7">
        <f t="shared" si="61"/>
        <v>426.666875</v>
      </c>
      <c r="D94" s="7" cm="1">
        <f t="array" ref="D94">SUMPRODUCT(F31:AC31,$F$67:$AC$67)</f>
        <v>435.83134025</v>
      </c>
      <c r="E94" s="7">
        <f t="shared" si="64"/>
        <v>9.16446524999992</v>
      </c>
    </row>
    <row r="95" customHeight="1" spans="1:5">
      <c r="A95" s="16" t="str">
        <f t="shared" si="60"/>
        <v>2025-01-15</v>
      </c>
      <c r="B95" s="17" t="s">
        <v>126</v>
      </c>
      <c r="C95" s="7">
        <f t="shared" si="61"/>
        <v>369.852708333333</v>
      </c>
      <c r="D95" s="7" cm="1">
        <f t="array" ref="D95">SUMPRODUCT(F32:AC32,$F$67:$AC$67)</f>
        <v>374.41754025</v>
      </c>
      <c r="E95" s="7">
        <f t="shared" si="64"/>
        <v>4.564831916667</v>
      </c>
    </row>
    <row r="96" customHeight="1" spans="1:5">
      <c r="A96" s="16" t="str">
        <f t="shared" si="60"/>
        <v>2025-01-15</v>
      </c>
      <c r="B96" s="17" t="s">
        <v>127</v>
      </c>
      <c r="C96" s="7">
        <f t="shared" si="61"/>
        <v>322.7315625</v>
      </c>
      <c r="D96" s="7" cm="1">
        <f t="array" ref="D96">SUMPRODUCT(F33:AC33,$F$67:$AC$67)</f>
        <v>324.59045575</v>
      </c>
      <c r="E96" s="7">
        <f t="shared" si="64"/>
        <v>1.85889324999994</v>
      </c>
    </row>
    <row r="97" customHeight="1" spans="1:5">
      <c r="A97" s="16" t="str">
        <f t="shared" si="60"/>
        <v>2025-01-16</v>
      </c>
      <c r="B97" s="17" t="s">
        <v>126</v>
      </c>
      <c r="C97" s="7">
        <f t="shared" si="61"/>
        <v>333.837395833333</v>
      </c>
      <c r="D97" s="7" cm="1">
        <f t="array" ref="D97">SUMPRODUCT(F34:AC34,$F$67:$AC$67)</f>
        <v>337.1141345</v>
      </c>
      <c r="E97" s="7">
        <f t="shared" si="64"/>
        <v>3.27673866666697</v>
      </c>
    </row>
    <row r="98" customHeight="1" spans="1:3">
      <c r="A98" s="16" t="str">
        <f t="shared" si="60"/>
        <v>2025-01-16</v>
      </c>
      <c r="B98" s="17" t="s">
        <v>127</v>
      </c>
      <c r="C98" s="7">
        <f t="shared" si="61"/>
        <v>310.693020833333</v>
      </c>
    </row>
    <row r="99" customHeight="1" spans="1:3">
      <c r="A99" s="16" t="str">
        <f t="shared" si="60"/>
        <v>2025-01-17</v>
      </c>
      <c r="B99" s="17" t="s">
        <v>126</v>
      </c>
      <c r="C99" s="7">
        <f t="shared" si="61"/>
        <v>333.8540625</v>
      </c>
    </row>
    <row r="100" customHeight="1" spans="1:3">
      <c r="A100" s="16" t="str">
        <f t="shared" ref="A100:A128" si="65">A37</f>
        <v>2025-01-17</v>
      </c>
      <c r="B100" s="17" t="s">
        <v>127</v>
      </c>
      <c r="C100" s="7">
        <f t="shared" ref="C100:C128" si="66">C37</f>
        <v>308.364375</v>
      </c>
    </row>
    <row r="101" customHeight="1" spans="1:3">
      <c r="A101" s="16" t="str">
        <f t="shared" si="65"/>
        <v>2025-01-18</v>
      </c>
      <c r="B101" s="17" t="s">
        <v>126</v>
      </c>
      <c r="C101" s="7">
        <f t="shared" si="66"/>
        <v>333.17375</v>
      </c>
    </row>
    <row r="102" customHeight="1" spans="1:3">
      <c r="A102" s="16" t="str">
        <f t="shared" si="65"/>
        <v>2025-01-18</v>
      </c>
      <c r="B102" s="17" t="s">
        <v>127</v>
      </c>
      <c r="C102" s="7">
        <f t="shared" si="66"/>
        <v>323.8284375</v>
      </c>
    </row>
    <row r="103" customHeight="1" spans="1:3">
      <c r="A103" s="16" t="str">
        <f t="shared" si="65"/>
        <v>2025-01-19</v>
      </c>
      <c r="B103" s="17" t="s">
        <v>126</v>
      </c>
      <c r="C103" s="7">
        <f t="shared" si="66"/>
        <v>305.672604166667</v>
      </c>
    </row>
    <row r="104" customHeight="1" spans="1:3">
      <c r="A104" s="16" t="str">
        <f t="shared" si="65"/>
        <v>2025-01-19</v>
      </c>
      <c r="B104" s="17" t="s">
        <v>127</v>
      </c>
      <c r="C104" s="7">
        <f t="shared" si="66"/>
        <v>320.8084375</v>
      </c>
    </row>
    <row r="105" customHeight="1" spans="1:3">
      <c r="A105" s="16" t="str">
        <f t="shared" si="65"/>
        <v>2025-01-20</v>
      </c>
      <c r="B105" s="17" t="s">
        <v>126</v>
      </c>
      <c r="C105" s="7">
        <f t="shared" si="66"/>
        <v>333.17375</v>
      </c>
    </row>
    <row r="106" customHeight="1" spans="1:3">
      <c r="A106" s="16" t="str">
        <f t="shared" si="65"/>
        <v>2025-01-20</v>
      </c>
      <c r="B106" s="17" t="s">
        <v>127</v>
      </c>
      <c r="C106" s="7">
        <f t="shared" si="66"/>
        <v>279.6234375</v>
      </c>
    </row>
    <row r="107" customHeight="1" spans="1:3">
      <c r="A107" s="16" t="str">
        <f t="shared" si="65"/>
        <v>2025-01-21</v>
      </c>
      <c r="B107" s="17" t="s">
        <v>126</v>
      </c>
      <c r="C107" s="7">
        <f t="shared" si="66"/>
        <v>250.146458333333</v>
      </c>
    </row>
    <row r="108" customHeight="1" spans="1:3">
      <c r="A108" s="16" t="str">
        <f t="shared" si="65"/>
        <v>2025-01-21</v>
      </c>
      <c r="B108" s="17" t="s">
        <v>127</v>
      </c>
      <c r="C108" s="7">
        <f t="shared" si="66"/>
        <v>240.837604166667</v>
      </c>
    </row>
    <row r="109" customHeight="1" spans="1:3">
      <c r="A109" s="16" t="str">
        <f t="shared" si="65"/>
        <v>2025-01-22</v>
      </c>
      <c r="B109" s="17" t="s">
        <v>126</v>
      </c>
      <c r="C109" s="7">
        <f t="shared" si="66"/>
        <v>260.921666666667</v>
      </c>
    </row>
    <row r="110" customHeight="1" spans="1:3">
      <c r="A110" s="16" t="str">
        <f t="shared" si="65"/>
        <v>2025-01-22</v>
      </c>
      <c r="B110" s="17" t="s">
        <v>127</v>
      </c>
      <c r="C110" s="7">
        <f t="shared" si="66"/>
        <v>283.2809375</v>
      </c>
    </row>
    <row r="111" customHeight="1" spans="1:3">
      <c r="A111" s="16" t="str">
        <f t="shared" si="65"/>
        <v>2025-01-23</v>
      </c>
      <c r="B111" s="17" t="s">
        <v>126</v>
      </c>
      <c r="C111" s="7">
        <f t="shared" si="66"/>
        <v>230.247083333333</v>
      </c>
    </row>
    <row r="112" customHeight="1" spans="1:3">
      <c r="A112" s="16" t="str">
        <f t="shared" si="65"/>
        <v>2025-01-23</v>
      </c>
      <c r="B112" s="17" t="s">
        <v>127</v>
      </c>
      <c r="C112" s="7">
        <f t="shared" si="66"/>
        <v>278.300104166667</v>
      </c>
    </row>
    <row r="113" customHeight="1" spans="1:3">
      <c r="A113" s="16" t="str">
        <f t="shared" si="65"/>
        <v>2025-01-24</v>
      </c>
      <c r="B113" s="17" t="s">
        <v>126</v>
      </c>
      <c r="C113" s="7">
        <f t="shared" si="66"/>
        <v>126.1165625</v>
      </c>
    </row>
    <row r="114" customHeight="1" spans="1:3">
      <c r="A114" s="16" t="str">
        <f t="shared" si="65"/>
        <v>2025-01-24</v>
      </c>
      <c r="B114" s="17" t="s">
        <v>127</v>
      </c>
      <c r="C114" s="7">
        <f t="shared" si="66"/>
        <v>204.771145833333</v>
      </c>
    </row>
    <row r="115" customHeight="1" spans="1:3">
      <c r="A115" s="16" t="str">
        <f t="shared" si="65"/>
        <v>2025-01-25</v>
      </c>
      <c r="B115" s="17" t="s">
        <v>126</v>
      </c>
      <c r="C115" s="7">
        <f t="shared" si="66"/>
        <v>83.16625</v>
      </c>
    </row>
    <row r="116" customHeight="1" spans="1:3">
      <c r="A116" s="16" t="str">
        <f t="shared" si="65"/>
        <v>2025-01-25</v>
      </c>
      <c r="B116" s="17" t="s">
        <v>127</v>
      </c>
      <c r="C116" s="7">
        <f t="shared" si="66"/>
        <v>131.534479166667</v>
      </c>
    </row>
    <row r="117" customHeight="1" spans="1:3">
      <c r="A117" s="16" t="str">
        <f t="shared" si="65"/>
        <v>2025-01-26</v>
      </c>
      <c r="B117" s="17" t="s">
        <v>126</v>
      </c>
      <c r="C117" s="7">
        <f t="shared" si="66"/>
        <v>242.571041666667</v>
      </c>
    </row>
    <row r="118" customHeight="1" spans="1:3">
      <c r="A118" s="16" t="str">
        <f t="shared" si="65"/>
        <v>2025-01-26</v>
      </c>
      <c r="B118" s="17" t="s">
        <v>127</v>
      </c>
      <c r="C118" s="7">
        <f t="shared" si="66"/>
        <v>242.3753125</v>
      </c>
    </row>
    <row r="119" customHeight="1" spans="1:3">
      <c r="A119" s="16" t="str">
        <f t="shared" si="65"/>
        <v>2025-01-27</v>
      </c>
      <c r="B119" s="17" t="s">
        <v>126</v>
      </c>
      <c r="C119" s="7">
        <f t="shared" si="66"/>
        <v>268.475833333333</v>
      </c>
    </row>
    <row r="120" customHeight="1" spans="1:3">
      <c r="A120" s="16" t="str">
        <f t="shared" si="65"/>
        <v>2025-01-27</v>
      </c>
      <c r="B120" s="17" t="s">
        <v>127</v>
      </c>
      <c r="C120" s="7">
        <f t="shared" si="66"/>
        <v>237.3878125</v>
      </c>
    </row>
    <row r="121" customHeight="1" spans="1:3">
      <c r="A121" s="16" t="str">
        <f t="shared" si="65"/>
        <v>2025-01-28</v>
      </c>
      <c r="B121" s="17" t="s">
        <v>126</v>
      </c>
      <c r="C121" s="7">
        <f t="shared" si="66"/>
        <v>266.04125</v>
      </c>
    </row>
    <row r="122" customHeight="1" spans="1:3">
      <c r="A122" s="16" t="str">
        <f t="shared" si="65"/>
        <v>2025-01-28</v>
      </c>
      <c r="B122" s="17" t="s">
        <v>127</v>
      </c>
      <c r="C122" s="7">
        <f t="shared" si="66"/>
        <v>307.0484375</v>
      </c>
    </row>
    <row r="123" customHeight="1" spans="1:3">
      <c r="A123" s="16" t="str">
        <f t="shared" si="65"/>
        <v>2025-01-29</v>
      </c>
      <c r="B123" s="17" t="s">
        <v>126</v>
      </c>
      <c r="C123" s="7">
        <f t="shared" si="66"/>
        <v>187.857604166667</v>
      </c>
    </row>
    <row r="124" customHeight="1" spans="1:3">
      <c r="A124" s="16" t="str">
        <f t="shared" si="65"/>
        <v>2025-01-29</v>
      </c>
      <c r="B124" s="17" t="s">
        <v>127</v>
      </c>
      <c r="C124" s="7">
        <f t="shared" si="66"/>
        <v>284.452395833333</v>
      </c>
    </row>
    <row r="125" customHeight="1" spans="1:3">
      <c r="A125" s="16" t="str">
        <f t="shared" si="65"/>
        <v>2025-01-30</v>
      </c>
      <c r="B125" s="17" t="s">
        <v>126</v>
      </c>
      <c r="C125" s="7">
        <f t="shared" si="66"/>
        <v>147.083854166667</v>
      </c>
    </row>
    <row r="126" customHeight="1" spans="1:3">
      <c r="A126" s="16" t="str">
        <f t="shared" si="65"/>
        <v>2025-01-30</v>
      </c>
      <c r="B126" s="17" t="s">
        <v>127</v>
      </c>
      <c r="C126" s="7">
        <f t="shared" si="66"/>
        <v>200.17</v>
      </c>
    </row>
    <row r="127" customHeight="1" spans="1:3">
      <c r="A127" s="16" t="str">
        <f t="shared" si="65"/>
        <v>2025-01-31</v>
      </c>
      <c r="B127" s="17" t="s">
        <v>126</v>
      </c>
      <c r="C127" s="7">
        <f t="shared" si="66"/>
        <v>312.59625</v>
      </c>
    </row>
    <row r="128" customHeight="1" spans="1:3">
      <c r="A128" s="16" t="str">
        <f t="shared" si="65"/>
        <v>2025-01-31</v>
      </c>
      <c r="B128" s="17" t="s">
        <v>127</v>
      </c>
      <c r="C128" s="7">
        <f t="shared" si="66"/>
        <v>259.896145833333</v>
      </c>
    </row>
  </sheetData>
  <autoFilter xmlns:etc="http://www.wps.cn/officeDocument/2017/etCustomData" ref="A3:BF65" etc:filterBottomFollowUsedRange="0">
    <extLst/>
  </autoFilter>
  <conditionalFormatting sqref="C1">
    <cfRule type="dataBar" priority="9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{d5477937-371a-4cf3-9246-0e431adf7d93}</x14:id>
        </ext>
      </extLst>
    </cfRule>
  </conditionalFormatting>
  <conditionalFormatting sqref="D1">
    <cfRule type="dataBar" priority="10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{25a7a1ba-f28e-4193-8354-f39fe05209d4}</x14:id>
        </ext>
      </extLst>
    </cfRule>
  </conditionalFormatting>
  <conditionalFormatting sqref="E1">
    <cfRule type="dataBar" priority="10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{40b0fe01-a8de-472b-a4a9-8ed59f2f2c37}</x14:id>
        </ext>
      </extLst>
    </cfRule>
  </conditionalFormatting>
  <conditionalFormatting sqref="F1:H1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AD1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:BD1">
    <cfRule type="colorScale" priority="2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">
    <cfRule type="dataBar" priority="9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{e7c9c855-3bb9-41a8-be17-6f89cf0c4c73}</x14:id>
        </ext>
      </extLst>
    </cfRule>
  </conditionalFormatting>
  <conditionalFormatting sqref="D2">
    <cfRule type="dataBar" priority="10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{7a204456-14f9-4242-bc71-e1494daf5205}</x14:id>
        </ext>
      </extLst>
    </cfRule>
  </conditionalFormatting>
  <conditionalFormatting sqref="E2">
    <cfRule type="dataBar" priority="10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{d124114e-4155-4061-b4a5-d1b422c1e212}</x14:id>
        </ext>
      </extLst>
    </cfRule>
  </conditionalFormatting>
  <conditionalFormatting sqref="F2:H2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AC2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">
    <cfRule type="dataBar" priority="9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{e7f21308-c345-459c-bcba-b94d7462db17}</x14:id>
        </ext>
      </extLst>
    </cfRule>
  </conditionalFormatting>
  <conditionalFormatting sqref="D3">
    <cfRule type="dataBar" priority="10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{fbcd8806-fdbc-412e-b30c-cf8011cfe657}</x14:id>
        </ext>
      </extLst>
    </cfRule>
  </conditionalFormatting>
  <conditionalFormatting sqref="E3">
    <cfRule type="dataBar" priority="10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{00d3d0a9-290d-4795-9ee2-6f0a5def592b}</x14:id>
        </ext>
      </extLst>
    </cfRule>
  </conditionalFormatting>
  <conditionalFormatting sqref="F4:AC4">
    <cfRule type="colorScale" priority="2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:AC5">
    <cfRule type="colorScale" priority="2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:AC6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7:AC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8:AC8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9:AC9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0:AC10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1:AC11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2:AC12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3:AC1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4:AC14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5:AC15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6:AC16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7:AC1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8:AC18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9:AC19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0:AC20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1:AC21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2:AC22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3:AC23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4:AC24">
    <cfRule type="colorScale" priority="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5:AC25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6:AC26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7:AC27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8:AC28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9:AC2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0:AC30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1:AC31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2:AC32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3:AC33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4:AC34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5:AC35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6:AC36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7:AC37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8:AC38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39:AC39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0:AC40"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1:AC41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2:AC42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3:AC43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4:AC44"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5:AC45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6:AC46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7:AC47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8:AC48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48:AE48">
    <cfRule type="colorScale" priority="9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49:AC49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49:AE49">
    <cfRule type="colorScale" priority="9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0:AD50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1:AC51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2:AC52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3:AC53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4:AC54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D54">
    <cfRule type="colorScale" priority="1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5:AC55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6:AC56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7:AC5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8:AC58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59:AC59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0:AC60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1:AC6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2:AC62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3:AC63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4:AC64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5:AC6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:C63">
    <cfRule type="dataBar" priority="9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{222588de-41c0-44a0-8448-a2d156ca8a34}</x14:id>
        </ext>
      </extLst>
    </cfRule>
  </conditionalFormatting>
  <conditionalFormatting sqref="C64:C65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{89580129-5dcb-4fa5-aa0a-c20e2ab8e839}</x14:id>
        </ext>
      </extLst>
    </cfRule>
  </conditionalFormatting>
  <conditionalFormatting sqref="C66:C1048576">
    <cfRule type="dataBar" priority="9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{73929830-7174-4b13-a988-597f39d6e908}</x14:id>
        </ext>
      </extLst>
    </cfRule>
  </conditionalFormatting>
  <conditionalFormatting sqref="D4:D63">
    <cfRule type="dataBar" priority="10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{4868e5b9-72d3-4852-96a9-7ce7debaba19}</x14:id>
        </ext>
      </extLst>
    </cfRule>
  </conditionalFormatting>
  <conditionalFormatting sqref="D64:D65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{45dfdfb9-ab14-4aa8-a0d1-1b31c0dfe68c}</x14:id>
        </ext>
      </extLst>
    </cfRule>
  </conditionalFormatting>
  <conditionalFormatting sqref="E4:E63">
    <cfRule type="dataBar" priority="10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{58e24191-c37f-4552-8f66-2c6948aa2412}</x14:id>
        </ext>
      </extLst>
    </cfRule>
  </conditionalFormatting>
  <conditionalFormatting sqref="E64:E65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{129f0f10-01e9-4ca7-9e23-b06b0848535a}</x14:id>
        </ext>
      </extLst>
    </cfRule>
  </conditionalFormatting>
  <conditionalFormatting sqref="AD64:AD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E64:AE6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E1:AE47 AE50:AE63 AE66:AE1048576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4:AD47 AD51:AD53 AD55:AD63">
    <cfRule type="colorScale" priority="378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E4:AE47 AE50:AE63">
    <cfRule type="colorScale" priority="2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G4:BD34 BE22:BF22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6 D98:D1048576">
    <cfRule type="dataBar" priority="10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{a151b9a0-1c4d-4187-b7b2-5f5886599b78}</x14:id>
        </ext>
      </extLst>
    </cfRule>
  </conditionalFormatting>
  <conditionalFormatting sqref="E66 E98:E1048576 D67:D97">
    <cfRule type="dataBar" priority="10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{a9674e9d-326f-459a-bbbb-2b03fc85bc75}</x14:id>
        </ext>
      </extLst>
    </cfRule>
  </conditionalFormatting>
  <pageMargins left="0.7" right="0.7" top="0.75" bottom="0.75" header="0.3" footer="0.3"/>
  <pageSetup paperSize="9" orientation="portrait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5477937-371a-4cf3-9246-0e431adf7d9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C1</xm:sqref>
        </x14:conditionalFormatting>
        <x14:conditionalFormatting xmlns:xm="http://schemas.microsoft.com/office/excel/2006/main">
          <x14:cfRule type="dataBar" id="{25a7a1ba-f28e-4193-8354-f39fe05209d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D1</xm:sqref>
        </x14:conditionalFormatting>
        <x14:conditionalFormatting xmlns:xm="http://schemas.microsoft.com/office/excel/2006/main">
          <x14:cfRule type="dataBar" id="{40b0fe01-a8de-472b-a4a9-8ed59f2f2c3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E1</xm:sqref>
        </x14:conditionalFormatting>
        <x14:conditionalFormatting xmlns:xm="http://schemas.microsoft.com/office/excel/2006/main">
          <x14:cfRule type="dataBar" id="{e7c9c855-3bb9-41a8-be17-6f89cf0c4c7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C2</xm:sqref>
        </x14:conditionalFormatting>
        <x14:conditionalFormatting xmlns:xm="http://schemas.microsoft.com/office/excel/2006/main">
          <x14:cfRule type="dataBar" id="{7a204456-14f9-4242-bc71-e1494daf520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D2</xm:sqref>
        </x14:conditionalFormatting>
        <x14:conditionalFormatting xmlns:xm="http://schemas.microsoft.com/office/excel/2006/main">
          <x14:cfRule type="dataBar" id="{d124114e-4155-4061-b4a5-d1b422c1e21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E2</xm:sqref>
        </x14:conditionalFormatting>
        <x14:conditionalFormatting xmlns:xm="http://schemas.microsoft.com/office/excel/2006/main">
          <x14:cfRule type="dataBar" id="{e7f21308-c345-459c-bcba-b94d7462db1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C3</xm:sqref>
        </x14:conditionalFormatting>
        <x14:conditionalFormatting xmlns:xm="http://schemas.microsoft.com/office/excel/2006/main">
          <x14:cfRule type="dataBar" id="{fbcd8806-fdbc-412e-b30c-cf8011cfe65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D3</xm:sqref>
        </x14:conditionalFormatting>
        <x14:conditionalFormatting xmlns:xm="http://schemas.microsoft.com/office/excel/2006/main">
          <x14:cfRule type="dataBar" id="{00d3d0a9-290d-4795-9ee2-6f0a5def592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E3</xm:sqref>
        </x14:conditionalFormatting>
        <x14:conditionalFormatting xmlns:xm="http://schemas.microsoft.com/office/excel/2006/main">
          <x14:cfRule type="dataBar" id="{222588de-41c0-44a0-8448-a2d156ca8a3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C4:C63</xm:sqref>
        </x14:conditionalFormatting>
        <x14:conditionalFormatting xmlns:xm="http://schemas.microsoft.com/office/excel/2006/main">
          <x14:cfRule type="dataBar" id="{89580129-5dcb-4fa5-aa0a-c20e2ab8e83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C64:C65</xm:sqref>
        </x14:conditionalFormatting>
        <x14:conditionalFormatting xmlns:xm="http://schemas.microsoft.com/office/excel/2006/main">
          <x14:cfRule type="dataBar" id="{73929830-7174-4b13-a988-597f39d6e90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C66:C1048576</xm:sqref>
        </x14:conditionalFormatting>
        <x14:conditionalFormatting xmlns:xm="http://schemas.microsoft.com/office/excel/2006/main">
          <x14:cfRule type="dataBar" id="{4868e5b9-72d3-4852-96a9-7ce7debaba1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D4:D63</xm:sqref>
        </x14:conditionalFormatting>
        <x14:conditionalFormatting xmlns:xm="http://schemas.microsoft.com/office/excel/2006/main">
          <x14:cfRule type="dataBar" id="{45dfdfb9-ab14-4aa8-a0d1-1b31c0dfe68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D64:D65</xm:sqref>
        </x14:conditionalFormatting>
        <x14:conditionalFormatting xmlns:xm="http://schemas.microsoft.com/office/excel/2006/main">
          <x14:cfRule type="dataBar" id="{58e24191-c37f-4552-8f66-2c6948aa2412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E4:E63</xm:sqref>
        </x14:conditionalFormatting>
        <x14:conditionalFormatting xmlns:xm="http://schemas.microsoft.com/office/excel/2006/main">
          <x14:cfRule type="dataBar" id="{129f0f10-01e9-4ca7-9e23-b06b0848535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E64:E65</xm:sqref>
        </x14:conditionalFormatting>
        <x14:conditionalFormatting xmlns:xm="http://schemas.microsoft.com/office/excel/2006/main">
          <x14:cfRule type="dataBar" id="{a151b9a0-1c4d-4187-b7b2-5f5886599b7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D66 D98:D1048576</xm:sqref>
        </x14:conditionalFormatting>
        <x14:conditionalFormatting xmlns:xm="http://schemas.microsoft.com/office/excel/2006/main">
          <x14:cfRule type="dataBar" id="{a9674e9d-326f-459a-bbbb-2b03fc85bc7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E66 E98:E1048576 D67:D97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I32"/>
  <sheetViews>
    <sheetView tabSelected="1" workbookViewId="0">
      <selection activeCell="N33" sqref="N33"/>
    </sheetView>
  </sheetViews>
  <sheetFormatPr defaultColWidth="9" defaultRowHeight="12"/>
  <cols>
    <col min="1" max="2" width="15.25" style="1" customWidth="1"/>
    <col min="3" max="4" width="11.1203703703704" style="1" customWidth="1"/>
    <col min="5" max="6" width="17" style="1" customWidth="1"/>
    <col min="7" max="7" width="11.1203703703704" style="1" customWidth="1"/>
    <col min="8" max="8" width="12.75" style="1" customWidth="1"/>
    <col min="9" max="9" width="12.5" style="1" customWidth="1"/>
    <col min="10" max="16384" width="9" style="1"/>
  </cols>
  <sheetData>
    <row r="1" s="1" customFormat="1" spans="1:9">
      <c r="A1" s="1" t="s">
        <v>68</v>
      </c>
      <c r="B1" s="1" t="s">
        <v>129</v>
      </c>
      <c r="C1" s="1" t="s">
        <v>130</v>
      </c>
      <c r="D1" s="1" t="s">
        <v>131</v>
      </c>
      <c r="E1" s="1" t="s">
        <v>15</v>
      </c>
      <c r="F1" s="1" t="s">
        <v>16</v>
      </c>
      <c r="G1" s="1" t="s">
        <v>132</v>
      </c>
      <c r="H1" s="1" t="s">
        <v>133</v>
      </c>
      <c r="I1" s="1" t="s">
        <v>21</v>
      </c>
    </row>
    <row r="2" s="1" customFormat="1" ht="13.8" spans="1:9">
      <c r="A2" t="s">
        <v>22</v>
      </c>
      <c r="B2" s="1">
        <v>24104.6</v>
      </c>
      <c r="D2" s="1">
        <v>14800</v>
      </c>
      <c r="E2" s="1">
        <v>3820</v>
      </c>
      <c r="F2" s="1">
        <v>1300</v>
      </c>
      <c r="G2" s="1">
        <v>8700</v>
      </c>
      <c r="H2" s="2">
        <v>67052.1058127393</v>
      </c>
      <c r="I2" s="3">
        <f t="shared" ref="I2:I32" si="0">100939-B2-H2</f>
        <v>9782.29418726069</v>
      </c>
    </row>
    <row r="3" s="1" customFormat="1" ht="13.8" spans="1:9">
      <c r="A3" t="s">
        <v>23</v>
      </c>
      <c r="B3" s="1">
        <v>24959.6</v>
      </c>
      <c r="D3" s="1">
        <v>11170</v>
      </c>
      <c r="E3" s="1">
        <v>6561.6</v>
      </c>
      <c r="F3" s="1">
        <v>1300</v>
      </c>
      <c r="G3" s="1">
        <v>9990</v>
      </c>
      <c r="H3" s="2">
        <v>66251.3888888889</v>
      </c>
      <c r="I3" s="3">
        <f t="shared" si="0"/>
        <v>9728.01111111109</v>
      </c>
    </row>
    <row r="4" s="1" customFormat="1" ht="13.8" spans="1:9">
      <c r="A4" t="s">
        <v>24</v>
      </c>
      <c r="B4" s="1">
        <v>25854.6</v>
      </c>
      <c r="D4" s="1">
        <v>11310</v>
      </c>
      <c r="E4" s="1">
        <v>5861.6</v>
      </c>
      <c r="F4" s="1">
        <v>1300</v>
      </c>
      <c r="G4" s="1">
        <v>11460</v>
      </c>
      <c r="H4" s="2">
        <v>65577.2301626417</v>
      </c>
      <c r="I4" s="3">
        <f t="shared" si="0"/>
        <v>9507.16983735829</v>
      </c>
    </row>
    <row r="5" s="1" customFormat="1" ht="13.8" spans="1:9">
      <c r="A5" t="s">
        <v>25</v>
      </c>
      <c r="B5" s="1">
        <v>26734.6</v>
      </c>
      <c r="D5" s="1">
        <v>12130</v>
      </c>
      <c r="E5" s="1">
        <v>5762.83</v>
      </c>
      <c r="F5" s="1">
        <v>970</v>
      </c>
      <c r="G5" s="1">
        <v>13680</v>
      </c>
      <c r="H5" s="2">
        <v>65347.3684210526</v>
      </c>
      <c r="I5" s="3">
        <f t="shared" si="0"/>
        <v>8857.0315789474</v>
      </c>
    </row>
    <row r="6" s="1" customFormat="1" ht="13.8" spans="1:9">
      <c r="A6" t="s">
        <v>26</v>
      </c>
      <c r="B6" s="1">
        <v>26004.6</v>
      </c>
      <c r="D6" s="1">
        <v>13801</v>
      </c>
      <c r="E6" s="1">
        <v>5841.23</v>
      </c>
      <c r="F6" s="1">
        <v>1300</v>
      </c>
      <c r="G6" s="1">
        <v>14672</v>
      </c>
      <c r="H6" s="2">
        <v>65966.992114157</v>
      </c>
      <c r="I6" s="3">
        <f t="shared" si="0"/>
        <v>8967.407885843</v>
      </c>
    </row>
    <row r="7" s="1" customFormat="1" ht="13.8" spans="1:9">
      <c r="A7" t="s">
        <v>27</v>
      </c>
      <c r="B7" s="1">
        <v>25158</v>
      </c>
      <c r="D7" s="1">
        <v>13990</v>
      </c>
      <c r="E7" s="1">
        <v>7358.23</v>
      </c>
      <c r="F7" s="1">
        <v>640</v>
      </c>
      <c r="G7" s="1">
        <v>14020</v>
      </c>
      <c r="H7" s="2">
        <v>65963.4404229362</v>
      </c>
      <c r="I7" s="3">
        <f t="shared" si="0"/>
        <v>9817.5595770638</v>
      </c>
    </row>
    <row r="8" s="1" customFormat="1" ht="13.8" spans="1:9">
      <c r="A8" t="s">
        <v>28</v>
      </c>
      <c r="B8" s="1">
        <v>23651</v>
      </c>
      <c r="D8" s="1">
        <v>11880</v>
      </c>
      <c r="E8" s="1">
        <v>8418.23</v>
      </c>
      <c r="F8" s="1">
        <v>980</v>
      </c>
      <c r="G8" s="1">
        <v>10360</v>
      </c>
      <c r="H8" s="2">
        <v>67258.0312857688</v>
      </c>
      <c r="I8" s="3">
        <f t="shared" si="0"/>
        <v>10029.9687142312</v>
      </c>
    </row>
    <row r="9" s="1" customFormat="1" ht="13.8" spans="1:9">
      <c r="A9" t="s">
        <v>29</v>
      </c>
      <c r="B9" s="1">
        <v>25046.8</v>
      </c>
      <c r="D9" s="1">
        <v>10620</v>
      </c>
      <c r="E9" s="1">
        <v>7527</v>
      </c>
      <c r="F9" s="1">
        <v>980</v>
      </c>
      <c r="G9" s="1">
        <v>11250</v>
      </c>
      <c r="H9" s="2">
        <v>66291.9317657907</v>
      </c>
      <c r="I9" s="3">
        <f t="shared" si="0"/>
        <v>9600.2682342093</v>
      </c>
    </row>
    <row r="10" s="1" customFormat="1" ht="13.8" spans="1:9">
      <c r="A10" t="s">
        <v>30</v>
      </c>
      <c r="B10" s="1">
        <v>24866.8</v>
      </c>
      <c r="D10" s="1">
        <v>12620</v>
      </c>
      <c r="E10" s="1">
        <v>9217</v>
      </c>
      <c r="F10" s="1">
        <v>980</v>
      </c>
      <c r="G10" s="1">
        <v>12480</v>
      </c>
      <c r="H10" s="2">
        <v>66327.55</v>
      </c>
      <c r="I10" s="3">
        <f t="shared" si="0"/>
        <v>9744.64999999999</v>
      </c>
    </row>
    <row r="11" s="1" customFormat="1" ht="13.8" spans="1:9">
      <c r="A11" t="s">
        <v>31</v>
      </c>
      <c r="B11" s="1">
        <v>22349.8</v>
      </c>
      <c r="D11" s="1">
        <v>9120</v>
      </c>
      <c r="E11" s="1">
        <v>9307</v>
      </c>
      <c r="F11" s="1">
        <v>980</v>
      </c>
      <c r="G11" s="1">
        <v>8060</v>
      </c>
      <c r="H11" s="2">
        <v>68125.5756981872</v>
      </c>
      <c r="I11" s="3">
        <f t="shared" si="0"/>
        <v>10463.6243018128</v>
      </c>
    </row>
    <row r="12" s="1" customFormat="1" ht="13.8" spans="1:9">
      <c r="A12" t="s">
        <v>32</v>
      </c>
      <c r="B12" s="1">
        <v>24069.8</v>
      </c>
      <c r="D12" s="1">
        <v>8090</v>
      </c>
      <c r="E12" s="1">
        <v>6667</v>
      </c>
      <c r="F12" s="1">
        <v>980</v>
      </c>
      <c r="G12" s="1">
        <v>6930</v>
      </c>
      <c r="H12" s="2">
        <v>67608.4745762712</v>
      </c>
      <c r="I12" s="3">
        <f t="shared" si="0"/>
        <v>9260.7254237288</v>
      </c>
    </row>
    <row r="13" s="1" customFormat="1" ht="13.8" spans="1:9">
      <c r="A13" t="s">
        <v>33</v>
      </c>
      <c r="B13" s="1">
        <v>25478.8</v>
      </c>
      <c r="D13" s="1">
        <v>13835</v>
      </c>
      <c r="E13" s="1">
        <v>5847</v>
      </c>
      <c r="F13" s="1">
        <v>980</v>
      </c>
      <c r="G13" s="1">
        <v>8406</v>
      </c>
      <c r="H13" s="2">
        <v>67853.4222222222</v>
      </c>
      <c r="I13" s="3">
        <f t="shared" si="0"/>
        <v>7606.7777777778</v>
      </c>
    </row>
    <row r="14" s="1" customFormat="1" ht="13.8" spans="1:9">
      <c r="A14" t="s">
        <v>34</v>
      </c>
      <c r="B14" s="1">
        <v>24712.8</v>
      </c>
      <c r="D14" s="1">
        <v>10290</v>
      </c>
      <c r="E14" s="1">
        <v>5717</v>
      </c>
      <c r="F14" s="1">
        <v>980</v>
      </c>
      <c r="G14" s="1">
        <v>10300</v>
      </c>
      <c r="H14" s="2">
        <v>68281.8625277162</v>
      </c>
      <c r="I14" s="3">
        <f t="shared" si="0"/>
        <v>7944.33747228379</v>
      </c>
    </row>
    <row r="15" s="1" customFormat="1" ht="13.8" spans="1:9">
      <c r="A15" t="s">
        <v>35</v>
      </c>
      <c r="B15" s="1">
        <v>25612.8</v>
      </c>
      <c r="D15" s="1">
        <v>8710</v>
      </c>
      <c r="E15" s="1">
        <v>4390</v>
      </c>
      <c r="F15" s="1">
        <v>980</v>
      </c>
      <c r="G15" s="1">
        <v>9640</v>
      </c>
      <c r="H15" s="2">
        <v>68277.4417451661</v>
      </c>
      <c r="I15" s="3">
        <f t="shared" si="0"/>
        <v>7048.7582548339</v>
      </c>
    </row>
    <row r="16" s="1" customFormat="1" ht="13.8" spans="1:9">
      <c r="A16" t="s">
        <v>36</v>
      </c>
      <c r="B16" s="1">
        <v>26224.6</v>
      </c>
      <c r="D16" s="1">
        <v>11520</v>
      </c>
      <c r="E16" s="1">
        <v>7528.46</v>
      </c>
      <c r="F16" s="1">
        <v>980</v>
      </c>
      <c r="G16" s="1">
        <v>6700</v>
      </c>
      <c r="H16" s="2">
        <v>68035.7440890125</v>
      </c>
      <c r="I16" s="3">
        <f t="shared" si="0"/>
        <v>6678.65591098749</v>
      </c>
    </row>
    <row r="17" s="1" customFormat="1" ht="13.8" spans="1:9">
      <c r="A17" t="s">
        <v>37</v>
      </c>
      <c r="B17" s="1">
        <v>26174.6</v>
      </c>
      <c r="D17" s="1">
        <v>9290</v>
      </c>
      <c r="E17" s="1">
        <v>5508.46</v>
      </c>
      <c r="F17" s="1">
        <v>320</v>
      </c>
      <c r="G17" s="1">
        <v>4540</v>
      </c>
      <c r="H17" s="2">
        <v>67909.0607210626</v>
      </c>
      <c r="I17" s="3">
        <f t="shared" si="0"/>
        <v>6855.33927893739</v>
      </c>
    </row>
    <row r="18" s="1" customFormat="1" ht="13.8" spans="1:9">
      <c r="A18" t="s">
        <v>38</v>
      </c>
      <c r="B18" s="1">
        <v>26742.8</v>
      </c>
      <c r="D18" s="1">
        <v>9440</v>
      </c>
      <c r="E18" s="1">
        <v>5782.46</v>
      </c>
      <c r="F18" s="1">
        <v>320</v>
      </c>
      <c r="G18" s="1">
        <v>8090</v>
      </c>
      <c r="H18" s="2">
        <v>68070.1846965699</v>
      </c>
      <c r="I18" s="3">
        <f t="shared" si="0"/>
        <v>6126.0153034301</v>
      </c>
    </row>
    <row r="19" s="1" customFormat="1" ht="13.8" spans="1:9">
      <c r="A19" t="s">
        <v>39</v>
      </c>
      <c r="B19" s="1">
        <v>26192.8</v>
      </c>
      <c r="D19" s="1">
        <v>12180</v>
      </c>
      <c r="E19" s="1">
        <v>3440</v>
      </c>
      <c r="F19" s="1">
        <v>320</v>
      </c>
      <c r="G19" s="1">
        <v>9900</v>
      </c>
      <c r="H19" s="2">
        <v>67981.7131474104</v>
      </c>
      <c r="I19" s="3">
        <f t="shared" si="0"/>
        <v>6764.4868525896</v>
      </c>
    </row>
    <row r="20" s="1" customFormat="1" ht="13.8" spans="1:9">
      <c r="A20" t="s">
        <v>40</v>
      </c>
      <c r="B20" s="1">
        <v>27722.8</v>
      </c>
      <c r="D20" s="1">
        <v>9120</v>
      </c>
      <c r="E20" s="1">
        <v>4220</v>
      </c>
      <c r="F20" s="1">
        <v>320</v>
      </c>
      <c r="G20" s="1">
        <v>12120</v>
      </c>
      <c r="H20" s="2">
        <v>67286.0068259386</v>
      </c>
      <c r="I20" s="3">
        <f t="shared" si="0"/>
        <v>5930.19317406139</v>
      </c>
    </row>
    <row r="21" s="1" customFormat="1" ht="13.8" spans="1:9">
      <c r="A21" t="s">
        <v>41</v>
      </c>
      <c r="B21" s="1">
        <v>27686.8</v>
      </c>
      <c r="D21" s="1">
        <v>16580</v>
      </c>
      <c r="E21" s="1">
        <v>5351.23</v>
      </c>
      <c r="F21" s="1">
        <v>320</v>
      </c>
      <c r="G21" s="1">
        <v>7490</v>
      </c>
      <c r="H21" s="2">
        <v>67281.8636888718</v>
      </c>
      <c r="I21" s="3">
        <f t="shared" si="0"/>
        <v>5970.33631112819</v>
      </c>
    </row>
    <row r="22" s="1" customFormat="1" ht="13.8" spans="1:9">
      <c r="A22" t="s">
        <v>42</v>
      </c>
      <c r="B22" s="1">
        <v>25229.8</v>
      </c>
      <c r="D22" s="1">
        <v>13360</v>
      </c>
      <c r="E22" s="1">
        <v>6999.83</v>
      </c>
      <c r="F22" s="1">
        <v>320</v>
      </c>
      <c r="G22" s="1">
        <v>8150</v>
      </c>
      <c r="H22" s="2">
        <v>67584.4573776104</v>
      </c>
      <c r="I22" s="3">
        <f t="shared" si="0"/>
        <v>8124.7426223896</v>
      </c>
    </row>
    <row r="23" s="1" customFormat="1" ht="13.8" spans="1:9">
      <c r="A23" t="s">
        <v>43</v>
      </c>
      <c r="B23" s="1">
        <v>23595.2</v>
      </c>
      <c r="D23" s="1">
        <v>8010</v>
      </c>
      <c r="E23" s="1">
        <v>7766.6</v>
      </c>
      <c r="F23" s="1">
        <v>320</v>
      </c>
      <c r="G23" s="1">
        <v>4030</v>
      </c>
      <c r="H23" s="2">
        <v>68224.3426402819</v>
      </c>
      <c r="I23" s="3">
        <f t="shared" si="0"/>
        <v>9119.4573597181</v>
      </c>
    </row>
    <row r="24" s="1" customFormat="1" ht="13.8" spans="1:9">
      <c r="A24" t="s">
        <v>44</v>
      </c>
      <c r="B24" s="1">
        <v>23244.2</v>
      </c>
      <c r="D24" s="1">
        <v>9870</v>
      </c>
      <c r="E24" s="1">
        <v>3909</v>
      </c>
      <c r="F24" s="1">
        <v>320</v>
      </c>
      <c r="G24" s="1">
        <v>9560</v>
      </c>
      <c r="H24" s="2">
        <v>68484.1361916772</v>
      </c>
      <c r="I24" s="3">
        <f t="shared" si="0"/>
        <v>9210.6638083228</v>
      </c>
    </row>
    <row r="25" s="1" customFormat="1" ht="13.8" spans="1:9">
      <c r="A25" t="s">
        <v>45</v>
      </c>
      <c r="B25" s="1">
        <v>22776.2</v>
      </c>
      <c r="D25" s="1">
        <v>10290</v>
      </c>
      <c r="E25" s="1">
        <v>4737</v>
      </c>
      <c r="F25" s="1">
        <v>1850</v>
      </c>
      <c r="G25" s="1">
        <v>2590</v>
      </c>
      <c r="H25" s="2">
        <v>68526.9041218638</v>
      </c>
      <c r="I25" s="3">
        <f t="shared" si="0"/>
        <v>9635.8958781362</v>
      </c>
    </row>
    <row r="26" s="1" customFormat="1" ht="13.8" spans="1:9">
      <c r="A26" t="s">
        <v>46</v>
      </c>
      <c r="B26" s="1">
        <v>24322.7</v>
      </c>
      <c r="D26" s="1">
        <v>12790</v>
      </c>
      <c r="E26" s="1">
        <v>4590.5</v>
      </c>
      <c r="F26" s="1">
        <v>1850</v>
      </c>
      <c r="G26" s="1">
        <v>180</v>
      </c>
      <c r="H26" s="2">
        <v>67472.4312896406</v>
      </c>
      <c r="I26" s="3">
        <f t="shared" si="0"/>
        <v>9143.8687103594</v>
      </c>
    </row>
    <row r="27" s="1" customFormat="1" ht="13.8" spans="1:9">
      <c r="A27" t="s">
        <v>47</v>
      </c>
      <c r="B27" s="1">
        <v>21498.3</v>
      </c>
      <c r="D27" s="1">
        <v>10410</v>
      </c>
      <c r="E27" s="1">
        <v>3398</v>
      </c>
      <c r="F27" s="1">
        <v>1850</v>
      </c>
      <c r="G27" s="1">
        <v>470</v>
      </c>
      <c r="H27" s="2">
        <v>69092.3456339057</v>
      </c>
      <c r="I27" s="3">
        <f t="shared" si="0"/>
        <v>10348.3543660943</v>
      </c>
    </row>
    <row r="28" s="1" customFormat="1" ht="13.8" spans="1:9">
      <c r="A28" t="s">
        <v>48</v>
      </c>
      <c r="B28" s="1">
        <v>23448.5</v>
      </c>
      <c r="D28" s="1">
        <v>8920</v>
      </c>
      <c r="E28" s="1">
        <v>2570</v>
      </c>
      <c r="F28" s="1">
        <v>1850</v>
      </c>
      <c r="G28" s="1">
        <v>2400</v>
      </c>
      <c r="H28" s="2">
        <v>68897.1503562055</v>
      </c>
      <c r="I28" s="3">
        <f t="shared" si="0"/>
        <v>8593.3496437945</v>
      </c>
    </row>
    <row r="29" s="1" customFormat="1" ht="13.8" spans="1:9">
      <c r="A29" t="s">
        <v>49</v>
      </c>
      <c r="B29" s="1">
        <v>23680.5</v>
      </c>
      <c r="D29" s="1">
        <v>9550</v>
      </c>
      <c r="E29" s="1">
        <v>2570</v>
      </c>
      <c r="F29" s="1">
        <v>2450</v>
      </c>
      <c r="G29" s="1">
        <v>2700</v>
      </c>
      <c r="H29" s="2">
        <v>68518.4250764526</v>
      </c>
      <c r="I29" s="3">
        <f t="shared" si="0"/>
        <v>8740.07492354741</v>
      </c>
    </row>
    <row r="30" s="1" customFormat="1" ht="13.8" spans="1:9">
      <c r="A30" t="s">
        <v>50</v>
      </c>
      <c r="B30" s="1">
        <v>24341.8</v>
      </c>
      <c r="D30" s="1">
        <v>11260</v>
      </c>
      <c r="E30" s="1">
        <v>2570</v>
      </c>
      <c r="F30" s="1">
        <v>2450</v>
      </c>
      <c r="G30" s="1">
        <v>6210</v>
      </c>
      <c r="H30" s="2">
        <v>68687.4199184624</v>
      </c>
      <c r="I30" s="3">
        <f t="shared" si="0"/>
        <v>7909.7800815376</v>
      </c>
    </row>
    <row r="31" s="1" customFormat="1" ht="13.8" spans="1:9">
      <c r="A31" t="s">
        <v>51</v>
      </c>
      <c r="B31" s="1">
        <v>24617.8</v>
      </c>
      <c r="D31" s="1">
        <v>11310</v>
      </c>
      <c r="E31" s="1">
        <v>2570</v>
      </c>
      <c r="F31" s="1">
        <v>2450</v>
      </c>
      <c r="G31" s="1">
        <v>2760</v>
      </c>
      <c r="H31" s="2">
        <v>68252.71484375</v>
      </c>
      <c r="I31" s="3">
        <f t="shared" si="0"/>
        <v>8068.48515625</v>
      </c>
    </row>
    <row r="32" ht="13.8" spans="1:9">
      <c r="A32" t="s">
        <v>52</v>
      </c>
      <c r="B32" s="1">
        <v>24017.8</v>
      </c>
      <c r="D32" s="1">
        <v>10520</v>
      </c>
      <c r="E32" s="1">
        <v>2570</v>
      </c>
      <c r="F32" s="1">
        <v>2450</v>
      </c>
      <c r="G32" s="1">
        <v>2840</v>
      </c>
      <c r="H32" s="2">
        <v>69262.2850365685</v>
      </c>
      <c r="I32" s="3">
        <f t="shared" si="0"/>
        <v>7658.9149634315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图示</vt:lpstr>
      <vt:lpstr>统调负荷</vt:lpstr>
      <vt:lpstr>负荷汇总</vt:lpstr>
      <vt:lpstr>统调负荷24小时</vt:lpstr>
      <vt:lpstr>B类负荷24小时</vt:lpstr>
      <vt:lpstr>西电24小时</vt:lpstr>
      <vt:lpstr>A类电</vt:lpstr>
      <vt:lpstr>地方电</vt:lpstr>
      <vt:lpstr>节点均价-24点</vt:lpstr>
      <vt:lpstr>检修、备用和必开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Sunell</dc:creator>
  <cp:lastModifiedBy>□  尛馬の</cp:lastModifiedBy>
  <dcterms:created xsi:type="dcterms:W3CDTF">2015-06-05T18:19:00Z</dcterms:created>
  <dcterms:modified xsi:type="dcterms:W3CDTF">2025-03-04T02:04:34Z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AB5199DEDFC6442EAB4B1B23010693B0</vt:lpwstr>
  </property>
  <property fmtid="{D5CDD505-2E9C-101B-9397-08002B2CF9AE}" pid="3" name="KSOProductBuildVer">
    <vt:lpwstr>2052-12.1.0.19770</vt:lpwstr>
  </property>
</Properties>
</file>